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In Progress Files\Abhinav Chaturvedi\Bajaj Energy Limited\"/>
    </mc:Choice>
  </mc:AlternateContent>
  <bookViews>
    <workbookView xWindow="0" yWindow="0" windowWidth="24000" windowHeight="9735" activeTab="7"/>
  </bookViews>
  <sheets>
    <sheet name="Sheet1" sheetId="6" r:id="rId1"/>
    <sheet name="FAR" sheetId="1" r:id="rId2"/>
    <sheet name="ELSV" sheetId="7" r:id="rId3"/>
    <sheet name="CAT-3" sheetId="4" r:id="rId4"/>
    <sheet name="CAT-4" sheetId="5" r:id="rId5"/>
    <sheet name="CCI&amp;CII" sheetId="9" r:id="rId6"/>
    <sheet name="Sheet2" sheetId="13" r:id="rId7"/>
    <sheet name="Building" sheetId="8" r:id="rId8"/>
    <sheet name="Sheet3" sheetId="12" r:id="rId9"/>
    <sheet name="Summary" sheetId="3" r:id="rId10"/>
  </sheets>
  <externalReferences>
    <externalReference r:id="rId11"/>
  </externalReferences>
  <definedNames>
    <definedName name="_xlnm._FilterDatabase" localSheetId="7" hidden="1">Building!$A$3:$W$124</definedName>
    <definedName name="_xlnm._FilterDatabase" localSheetId="2" hidden="1">ELSV!$B$4:$G$58</definedName>
    <definedName name="_xlnm._FilterDatabase" localSheetId="1" hidden="1">FAR!$A$4:$AQ$1765</definedName>
    <definedName name="cmb_TDS2.StateCode">[1]IT_FBT_DDTP!$H$65:$H$100</definedName>
  </definedNames>
  <calcPr calcId="152511"/>
  <pivotCaches>
    <pivotCache cacheId="6" r:id="rId12"/>
    <pivotCache cacheId="7" r:id="rId13"/>
  </pivotCaches>
</workbook>
</file>

<file path=xl/calcChain.xml><?xml version="1.0" encoding="utf-8"?>
<calcChain xmlns="http://schemas.openxmlformats.org/spreadsheetml/2006/main">
  <c r="I35" i="3" l="1"/>
  <c r="J35" i="3"/>
  <c r="G48" i="3"/>
  <c r="G47" i="3"/>
  <c r="G46" i="3"/>
  <c r="G45" i="3"/>
  <c r="E48" i="3"/>
  <c r="E47" i="3"/>
  <c r="E46" i="3"/>
  <c r="E45" i="3"/>
  <c r="G1" i="3"/>
  <c r="F1" i="3"/>
  <c r="E1" i="3"/>
  <c r="D1" i="3"/>
  <c r="J32" i="3" l="1"/>
  <c r="I32" i="3"/>
  <c r="J34" i="3" l="1"/>
  <c r="I34" i="3"/>
  <c r="G25" i="3"/>
  <c r="J33" i="3" l="1"/>
  <c r="I33" i="3"/>
  <c r="G24" i="3"/>
  <c r="Q22" i="3" l="1"/>
  <c r="G22" i="3"/>
  <c r="F26" i="3" l="1"/>
  <c r="F23" i="3"/>
  <c r="F22" i="3"/>
  <c r="J31" i="3"/>
  <c r="I31" i="3"/>
  <c r="F27" i="3" l="1"/>
  <c r="F28" i="3" s="1"/>
  <c r="E42" i="3"/>
  <c r="D42" i="3"/>
  <c r="E41" i="3"/>
  <c r="D41" i="3"/>
  <c r="E40" i="3"/>
  <c r="D40" i="3"/>
  <c r="E39" i="3"/>
  <c r="D39" i="3"/>
  <c r="D38" i="3"/>
  <c r="G35" i="3"/>
  <c r="G42" i="3" s="1"/>
  <c r="F35" i="3"/>
  <c r="F42" i="3" s="1"/>
  <c r="E35" i="3"/>
  <c r="D35" i="3"/>
  <c r="G34" i="3"/>
  <c r="G41" i="3" s="1"/>
  <c r="F34" i="3"/>
  <c r="F41" i="3" s="1"/>
  <c r="E34" i="3"/>
  <c r="D34" i="3"/>
  <c r="G33" i="3"/>
  <c r="G40" i="3" s="1"/>
  <c r="F33" i="3"/>
  <c r="F40" i="3" s="1"/>
  <c r="E33" i="3"/>
  <c r="D33" i="3"/>
  <c r="G32" i="3"/>
  <c r="G39" i="3" s="1"/>
  <c r="F32" i="3"/>
  <c r="F39" i="3" s="1"/>
  <c r="E32" i="3"/>
  <c r="D32" i="3"/>
  <c r="G31" i="3"/>
  <c r="G38" i="3" s="1"/>
  <c r="F31" i="3"/>
  <c r="F38" i="3" s="1"/>
  <c r="E31" i="3"/>
  <c r="E38" i="3" s="1"/>
  <c r="D31" i="3"/>
  <c r="E9" i="3"/>
  <c r="D9" i="3"/>
  <c r="E18" i="3"/>
  <c r="D18" i="3"/>
  <c r="E28" i="3"/>
  <c r="E27" i="3"/>
  <c r="D27" i="3"/>
  <c r="G18" i="3"/>
  <c r="F18" i="3"/>
  <c r="D28" i="3" l="1"/>
  <c r="H19" i="3"/>
  <c r="AC124" i="8"/>
  <c r="AB124" i="8"/>
  <c r="Y124" i="8"/>
  <c r="AC123" i="8"/>
  <c r="AB123" i="8"/>
  <c r="Y123" i="8"/>
  <c r="AC110" i="8"/>
  <c r="AB110" i="8"/>
  <c r="Y110" i="8"/>
  <c r="AC88" i="8"/>
  <c r="AB88" i="8"/>
  <c r="Y88" i="8"/>
  <c r="AC108" i="8"/>
  <c r="AB108" i="8"/>
  <c r="Y108" i="8"/>
  <c r="Z108" i="8" s="1"/>
  <c r="X108" i="8"/>
  <c r="AF80" i="8"/>
  <c r="T124" i="8"/>
  <c r="X124" i="8" s="1"/>
  <c r="T123" i="8"/>
  <c r="X123" i="8" s="1"/>
  <c r="T110" i="8"/>
  <c r="X110" i="8" s="1"/>
  <c r="T108" i="8"/>
  <c r="V108" i="8" s="1"/>
  <c r="T88" i="8"/>
  <c r="X88" i="8" s="1"/>
  <c r="T80" i="8"/>
  <c r="Z88" i="8" l="1"/>
  <c r="AA88" i="8" s="1"/>
  <c r="AD88" i="8" s="1"/>
  <c r="Z110" i="8"/>
  <c r="AA110" i="8" s="1"/>
  <c r="AD110" i="8" s="1"/>
  <c r="Z123" i="8"/>
  <c r="AA123" i="8" s="1"/>
  <c r="AD123" i="8" s="1"/>
  <c r="Z124" i="8"/>
  <c r="AA124" i="8" s="1"/>
  <c r="AD124" i="8" s="1"/>
  <c r="U108" i="8"/>
  <c r="W108" i="8" s="1"/>
  <c r="AA108" i="8" s="1"/>
  <c r="AD108" i="8" s="1"/>
  <c r="AC122" i="8" l="1"/>
  <c r="AB122" i="8"/>
  <c r="AC121" i="8"/>
  <c r="AB121" i="8"/>
  <c r="AC120" i="8"/>
  <c r="AB120" i="8"/>
  <c r="AC118" i="8"/>
  <c r="AB118" i="8"/>
  <c r="AC117" i="8"/>
  <c r="AB117" i="8"/>
  <c r="AC116" i="8"/>
  <c r="AB116" i="8"/>
  <c r="AC115" i="8"/>
  <c r="AB115" i="8"/>
  <c r="AC114" i="8"/>
  <c r="AB114" i="8"/>
  <c r="AC113" i="8"/>
  <c r="AB113" i="8"/>
  <c r="AC112" i="8"/>
  <c r="AB112" i="8"/>
  <c r="AC111" i="8"/>
  <c r="AB111" i="8"/>
  <c r="AC109" i="8"/>
  <c r="AB109" i="8"/>
  <c r="AC107" i="8"/>
  <c r="AB107" i="8"/>
  <c r="AC106" i="8"/>
  <c r="AB106" i="8"/>
  <c r="AC105" i="8"/>
  <c r="AB105" i="8"/>
  <c r="AC104" i="8"/>
  <c r="AB104" i="8"/>
  <c r="AC103" i="8"/>
  <c r="AB103" i="8"/>
  <c r="AC102" i="8"/>
  <c r="AB102" i="8"/>
  <c r="AC101" i="8"/>
  <c r="AB101" i="8"/>
  <c r="AC100" i="8"/>
  <c r="AB100" i="8"/>
  <c r="AC99" i="8"/>
  <c r="AB99" i="8"/>
  <c r="AC98" i="8"/>
  <c r="AB98" i="8"/>
  <c r="AC97" i="8"/>
  <c r="AB97" i="8"/>
  <c r="AC96" i="8"/>
  <c r="AB96" i="8"/>
  <c r="AC95" i="8"/>
  <c r="AB95" i="8"/>
  <c r="AC94" i="8"/>
  <c r="AB94" i="8"/>
  <c r="AC93" i="8"/>
  <c r="AB93" i="8"/>
  <c r="AC92" i="8"/>
  <c r="AB92" i="8"/>
  <c r="AC91" i="8"/>
  <c r="AB91" i="8"/>
  <c r="AC90" i="8"/>
  <c r="AB90" i="8"/>
  <c r="AC89" i="8"/>
  <c r="AB89" i="8"/>
  <c r="AC86" i="8"/>
  <c r="AB86" i="8"/>
  <c r="AC85" i="8"/>
  <c r="AB85" i="8"/>
  <c r="AC84" i="8"/>
  <c r="AB84" i="8"/>
  <c r="AC83" i="8"/>
  <c r="AB83" i="8"/>
  <c r="AC82" i="8"/>
  <c r="AB82" i="8"/>
  <c r="AC81" i="8"/>
  <c r="AB81" i="8"/>
  <c r="AC79" i="8"/>
  <c r="AB79" i="8"/>
  <c r="AC78" i="8"/>
  <c r="AB78" i="8"/>
  <c r="AC77" i="8"/>
  <c r="AB77" i="8"/>
  <c r="AC76" i="8"/>
  <c r="AB76" i="8"/>
  <c r="AC75" i="8"/>
  <c r="AB75" i="8"/>
  <c r="AC74" i="8"/>
  <c r="AB74" i="8"/>
  <c r="AC73" i="8"/>
  <c r="AB73" i="8"/>
  <c r="AC72" i="8"/>
  <c r="AB72" i="8"/>
  <c r="AC70" i="8"/>
  <c r="AB70" i="8"/>
  <c r="AC68" i="8"/>
  <c r="AB68" i="8"/>
  <c r="AC67" i="8"/>
  <c r="AB67" i="8"/>
  <c r="AC64" i="8"/>
  <c r="AB64" i="8"/>
  <c r="AC63" i="8"/>
  <c r="AB63" i="8"/>
  <c r="AC61" i="8"/>
  <c r="AB61" i="8"/>
  <c r="AC60" i="8"/>
  <c r="AB60" i="8"/>
  <c r="AC58" i="8"/>
  <c r="AB58" i="8"/>
  <c r="AC57" i="8"/>
  <c r="AB57" i="8"/>
  <c r="AC56" i="8"/>
  <c r="AB56" i="8"/>
  <c r="AC54" i="8"/>
  <c r="AB54" i="8"/>
  <c r="AC51" i="8"/>
  <c r="AB51" i="8"/>
  <c r="AC50" i="8"/>
  <c r="AB50" i="8"/>
  <c r="AC49" i="8"/>
  <c r="AB49" i="8"/>
  <c r="AC46" i="8"/>
  <c r="AB46" i="8"/>
  <c r="AC45" i="8"/>
  <c r="AB45" i="8"/>
  <c r="AC44" i="8"/>
  <c r="AB44" i="8"/>
  <c r="AC43" i="8"/>
  <c r="AB43" i="8"/>
  <c r="AC42" i="8"/>
  <c r="AB42" i="8"/>
  <c r="AC41" i="8"/>
  <c r="AB41" i="8"/>
  <c r="AC40" i="8"/>
  <c r="AB40" i="8"/>
  <c r="AC39" i="8"/>
  <c r="AB39" i="8"/>
  <c r="AC38" i="8"/>
  <c r="AB38" i="8"/>
  <c r="AC37" i="8"/>
  <c r="AB37" i="8"/>
  <c r="AC36" i="8"/>
  <c r="AB36" i="8"/>
  <c r="AC34" i="8"/>
  <c r="AB34" i="8"/>
  <c r="AC33" i="8"/>
  <c r="AB33" i="8"/>
  <c r="AC32" i="8"/>
  <c r="AB32" i="8"/>
  <c r="AC31" i="8"/>
  <c r="AB31" i="8"/>
  <c r="AC30" i="8"/>
  <c r="AB30" i="8"/>
  <c r="AC29" i="8"/>
  <c r="AB29" i="8"/>
  <c r="AC28" i="8"/>
  <c r="AB28" i="8"/>
  <c r="AC27" i="8"/>
  <c r="AB27" i="8"/>
  <c r="AC26" i="8"/>
  <c r="AB26" i="8"/>
  <c r="AC25" i="8"/>
  <c r="AB25" i="8"/>
  <c r="AC24" i="8"/>
  <c r="AB24" i="8"/>
  <c r="AC23" i="8"/>
  <c r="AB23" i="8"/>
  <c r="AC22" i="8"/>
  <c r="AB22" i="8"/>
  <c r="AC21" i="8"/>
  <c r="AB21" i="8"/>
  <c r="AC20" i="8"/>
  <c r="AB20" i="8"/>
  <c r="AC19" i="8"/>
  <c r="AB19" i="8"/>
  <c r="AC18" i="8"/>
  <c r="AB18" i="8"/>
  <c r="AC17" i="8"/>
  <c r="AB17" i="8"/>
  <c r="AC16" i="8"/>
  <c r="AB16" i="8"/>
  <c r="AC15" i="8"/>
  <c r="AB15" i="8"/>
  <c r="AC14" i="8"/>
  <c r="AB14" i="8"/>
  <c r="AC13" i="8"/>
  <c r="AB13" i="8"/>
  <c r="AC12" i="8"/>
  <c r="AB12" i="8"/>
  <c r="AC11" i="8"/>
  <c r="AB11" i="8"/>
  <c r="AC10" i="8"/>
  <c r="AB10" i="8"/>
  <c r="AC9" i="8"/>
  <c r="AB9" i="8"/>
  <c r="AC8" i="8"/>
  <c r="AB8" i="8"/>
  <c r="AC7" i="8"/>
  <c r="AB7" i="8"/>
  <c r="AC6" i="8"/>
  <c r="AB6" i="8"/>
  <c r="AC5" i="8"/>
  <c r="AB5" i="8"/>
  <c r="AC4" i="8"/>
  <c r="AB4" i="8"/>
  <c r="Y122" i="8"/>
  <c r="Y121" i="8"/>
  <c r="Y120" i="8"/>
  <c r="Y117" i="8"/>
  <c r="Y116" i="8"/>
  <c r="Y115" i="8"/>
  <c r="Y114" i="8"/>
  <c r="Y113" i="8"/>
  <c r="Y112" i="8"/>
  <c r="Y111" i="8"/>
  <c r="Y109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4" i="8"/>
  <c r="Y93" i="8"/>
  <c r="Y92" i="8"/>
  <c r="Y91" i="8"/>
  <c r="Y89" i="8"/>
  <c r="Y85" i="8"/>
  <c r="Y84" i="8"/>
  <c r="Y83" i="8"/>
  <c r="Y82" i="8"/>
  <c r="Y79" i="8"/>
  <c r="Y78" i="8"/>
  <c r="Y77" i="8"/>
  <c r="Y76" i="8"/>
  <c r="Y75" i="8"/>
  <c r="Y74" i="8"/>
  <c r="Y73" i="8"/>
  <c r="Y70" i="8"/>
  <c r="Y68" i="8"/>
  <c r="Y63" i="8"/>
  <c r="Y60" i="8"/>
  <c r="Y57" i="8"/>
  <c r="Y56" i="8"/>
  <c r="Y54" i="8"/>
  <c r="Y51" i="8"/>
  <c r="Y50" i="8"/>
  <c r="Y49" i="8"/>
  <c r="Y46" i="8"/>
  <c r="Y43" i="8"/>
  <c r="Y42" i="8"/>
  <c r="Y39" i="8"/>
  <c r="Y37" i="8"/>
  <c r="Y32" i="8"/>
  <c r="Y31" i="8"/>
  <c r="Y28" i="8"/>
  <c r="Y27" i="8"/>
  <c r="Y26" i="8"/>
  <c r="Y25" i="8"/>
  <c r="Y24" i="8"/>
  <c r="Y23" i="8"/>
  <c r="Y22" i="8"/>
  <c r="Y18" i="8"/>
  <c r="Y17" i="8"/>
  <c r="Y14" i="8"/>
  <c r="Y13" i="8"/>
  <c r="Y11" i="8"/>
  <c r="Y8" i="8"/>
  <c r="Y7" i="8"/>
  <c r="Y4" i="8"/>
  <c r="Y118" i="8"/>
  <c r="Y95" i="8"/>
  <c r="Y90" i="8"/>
  <c r="Y86" i="8"/>
  <c r="Y81" i="8"/>
  <c r="Y72" i="8"/>
  <c r="Y67" i="8"/>
  <c r="Y64" i="8"/>
  <c r="Y61" i="8"/>
  <c r="Y58" i="8"/>
  <c r="Y45" i="8"/>
  <c r="Y44" i="8"/>
  <c r="Y41" i="8"/>
  <c r="Y40" i="8"/>
  <c r="Y38" i="8"/>
  <c r="Y36" i="8"/>
  <c r="Y34" i="8"/>
  <c r="Y33" i="8"/>
  <c r="Y30" i="8"/>
  <c r="Y29" i="8"/>
  <c r="Y21" i="8"/>
  <c r="Y20" i="8"/>
  <c r="Y19" i="8"/>
  <c r="Y16" i="8"/>
  <c r="Y15" i="8"/>
  <c r="Y12" i="8"/>
  <c r="Y10" i="8"/>
  <c r="Y9" i="8"/>
  <c r="Y6" i="8"/>
  <c r="Y5" i="8"/>
  <c r="X118" i="8"/>
  <c r="X95" i="8"/>
  <c r="X90" i="8"/>
  <c r="X86" i="8"/>
  <c r="X81" i="8"/>
  <c r="X72" i="8"/>
  <c r="X67" i="8"/>
  <c r="X64" i="8"/>
  <c r="X61" i="8"/>
  <c r="X58" i="8"/>
  <c r="X45" i="8"/>
  <c r="X44" i="8"/>
  <c r="X41" i="8"/>
  <c r="X40" i="8"/>
  <c r="X38" i="8"/>
  <c r="X36" i="8"/>
  <c r="X34" i="8"/>
  <c r="X33" i="8"/>
  <c r="X30" i="8"/>
  <c r="X29" i="8"/>
  <c r="X21" i="8"/>
  <c r="X20" i="8"/>
  <c r="X19" i="8"/>
  <c r="X16" i="8"/>
  <c r="X15" i="8"/>
  <c r="X12" i="8"/>
  <c r="X10" i="8"/>
  <c r="X9" i="8"/>
  <c r="X6" i="8"/>
  <c r="X5" i="8"/>
  <c r="T122" i="8"/>
  <c r="X122" i="8" s="1"/>
  <c r="T121" i="8"/>
  <c r="X121" i="8" s="1"/>
  <c r="T120" i="8"/>
  <c r="X120" i="8" s="1"/>
  <c r="T118" i="8"/>
  <c r="V118" i="8" s="1"/>
  <c r="T117" i="8"/>
  <c r="X117" i="8" s="1"/>
  <c r="T116" i="8"/>
  <c r="X116" i="8" s="1"/>
  <c r="T115" i="8"/>
  <c r="X115" i="8" s="1"/>
  <c r="Z115" i="8" s="1"/>
  <c r="AA115" i="8" s="1"/>
  <c r="AD115" i="8" s="1"/>
  <c r="T114" i="8"/>
  <c r="X114" i="8" s="1"/>
  <c r="T113" i="8"/>
  <c r="X113" i="8" s="1"/>
  <c r="T112" i="8"/>
  <c r="X112" i="8" s="1"/>
  <c r="Z112" i="8" s="1"/>
  <c r="AA112" i="8" s="1"/>
  <c r="AD112" i="8" s="1"/>
  <c r="T111" i="8"/>
  <c r="X111" i="8" s="1"/>
  <c r="Z111" i="8" s="1"/>
  <c r="AA111" i="8" s="1"/>
  <c r="AD111" i="8" s="1"/>
  <c r="T109" i="8"/>
  <c r="X109" i="8" s="1"/>
  <c r="Z109" i="8" s="1"/>
  <c r="AA109" i="8" s="1"/>
  <c r="AD109" i="8" s="1"/>
  <c r="T107" i="8"/>
  <c r="X107" i="8" s="1"/>
  <c r="T106" i="8"/>
  <c r="X106" i="8" s="1"/>
  <c r="Z106" i="8" s="1"/>
  <c r="AA106" i="8" s="1"/>
  <c r="AD106" i="8" s="1"/>
  <c r="T105" i="8"/>
  <c r="X105" i="8" s="1"/>
  <c r="Z105" i="8" s="1"/>
  <c r="AA105" i="8" s="1"/>
  <c r="AD105" i="8" s="1"/>
  <c r="T104" i="8"/>
  <c r="X104" i="8" s="1"/>
  <c r="T103" i="8"/>
  <c r="X103" i="8" s="1"/>
  <c r="T102" i="8"/>
  <c r="X102" i="8" s="1"/>
  <c r="Z102" i="8" s="1"/>
  <c r="AA102" i="8" s="1"/>
  <c r="AD102" i="8" s="1"/>
  <c r="T101" i="8"/>
  <c r="X101" i="8" s="1"/>
  <c r="Z101" i="8" s="1"/>
  <c r="AA101" i="8" s="1"/>
  <c r="AD101" i="8" s="1"/>
  <c r="T100" i="8"/>
  <c r="X100" i="8" s="1"/>
  <c r="T99" i="8"/>
  <c r="X99" i="8" s="1"/>
  <c r="T98" i="8"/>
  <c r="X98" i="8" s="1"/>
  <c r="Z98" i="8" s="1"/>
  <c r="AA98" i="8" s="1"/>
  <c r="AD98" i="8" s="1"/>
  <c r="T97" i="8"/>
  <c r="X97" i="8" s="1"/>
  <c r="Z97" i="8" s="1"/>
  <c r="AA97" i="8" s="1"/>
  <c r="AD97" i="8" s="1"/>
  <c r="T96" i="8"/>
  <c r="X96" i="8" s="1"/>
  <c r="T95" i="8"/>
  <c r="U95" i="8" s="1"/>
  <c r="T94" i="8"/>
  <c r="X94" i="8" s="1"/>
  <c r="T93" i="8"/>
  <c r="X93" i="8" s="1"/>
  <c r="T92" i="8"/>
  <c r="X92" i="8" s="1"/>
  <c r="T91" i="8"/>
  <c r="X91" i="8" s="1"/>
  <c r="T90" i="8"/>
  <c r="U90" i="8" s="1"/>
  <c r="T89" i="8"/>
  <c r="X89" i="8" s="1"/>
  <c r="T86" i="8"/>
  <c r="V86" i="8" s="1"/>
  <c r="T85" i="8"/>
  <c r="X85" i="8" s="1"/>
  <c r="T84" i="8"/>
  <c r="X84" i="8" s="1"/>
  <c r="T83" i="8"/>
  <c r="X83" i="8" s="1"/>
  <c r="T82" i="8"/>
  <c r="X82" i="8" s="1"/>
  <c r="T81" i="8"/>
  <c r="V81" i="8" s="1"/>
  <c r="T79" i="8"/>
  <c r="X79" i="8" s="1"/>
  <c r="Z79" i="8" s="1"/>
  <c r="AA79" i="8" s="1"/>
  <c r="AD79" i="8" s="1"/>
  <c r="T78" i="8"/>
  <c r="X78" i="8" s="1"/>
  <c r="Z78" i="8" s="1"/>
  <c r="AA78" i="8" s="1"/>
  <c r="AD78" i="8" s="1"/>
  <c r="T77" i="8"/>
  <c r="X77" i="8" s="1"/>
  <c r="Z77" i="8" s="1"/>
  <c r="AA77" i="8" s="1"/>
  <c r="AD77" i="8" s="1"/>
  <c r="T76" i="8"/>
  <c r="X76" i="8" s="1"/>
  <c r="T75" i="8"/>
  <c r="X75" i="8" s="1"/>
  <c r="Z75" i="8" s="1"/>
  <c r="AA75" i="8" s="1"/>
  <c r="AD75" i="8" s="1"/>
  <c r="T74" i="8"/>
  <c r="X74" i="8" s="1"/>
  <c r="Z74" i="8" s="1"/>
  <c r="AA74" i="8" s="1"/>
  <c r="AD74" i="8" s="1"/>
  <c r="T73" i="8"/>
  <c r="X73" i="8" s="1"/>
  <c r="T72" i="8"/>
  <c r="U72" i="8" s="1"/>
  <c r="T70" i="8"/>
  <c r="X70" i="8" s="1"/>
  <c r="T68" i="8"/>
  <c r="X68" i="8" s="1"/>
  <c r="T67" i="8"/>
  <c r="U67" i="8" s="1"/>
  <c r="T64" i="8"/>
  <c r="V64" i="8" s="1"/>
  <c r="T63" i="8"/>
  <c r="X63" i="8" s="1"/>
  <c r="T61" i="8"/>
  <c r="V61" i="8" s="1"/>
  <c r="T60" i="8"/>
  <c r="X60" i="8" s="1"/>
  <c r="T58" i="8"/>
  <c r="U58" i="8" s="1"/>
  <c r="T57" i="8"/>
  <c r="X57" i="8" s="1"/>
  <c r="T56" i="8"/>
  <c r="X56" i="8" s="1"/>
  <c r="T54" i="8"/>
  <c r="X54" i="8" s="1"/>
  <c r="T51" i="8"/>
  <c r="X51" i="8" s="1"/>
  <c r="T50" i="8"/>
  <c r="X50" i="8" s="1"/>
  <c r="T49" i="8"/>
  <c r="X49" i="8" s="1"/>
  <c r="T46" i="8"/>
  <c r="X46" i="8" s="1"/>
  <c r="T45" i="8"/>
  <c r="U45" i="8" s="1"/>
  <c r="T44" i="8"/>
  <c r="V44" i="8" s="1"/>
  <c r="T43" i="8"/>
  <c r="X43" i="8" s="1"/>
  <c r="T42" i="8"/>
  <c r="X42" i="8" s="1"/>
  <c r="T41" i="8"/>
  <c r="V41" i="8" s="1"/>
  <c r="T40" i="8"/>
  <c r="U40" i="8" s="1"/>
  <c r="T39" i="8"/>
  <c r="X39" i="8" s="1"/>
  <c r="T38" i="8"/>
  <c r="U38" i="8" s="1"/>
  <c r="T37" i="8"/>
  <c r="X37" i="8" s="1"/>
  <c r="T36" i="8"/>
  <c r="V36" i="8" s="1"/>
  <c r="T34" i="8"/>
  <c r="V34" i="8" s="1"/>
  <c r="T33" i="8"/>
  <c r="U33" i="8" s="1"/>
  <c r="T32" i="8"/>
  <c r="X32" i="8" s="1"/>
  <c r="T31" i="8"/>
  <c r="X31" i="8" s="1"/>
  <c r="T30" i="8"/>
  <c r="U30" i="8" s="1"/>
  <c r="T29" i="8"/>
  <c r="V29" i="8" s="1"/>
  <c r="T28" i="8"/>
  <c r="X28" i="8" s="1"/>
  <c r="T27" i="8"/>
  <c r="X27" i="8" s="1"/>
  <c r="T26" i="8"/>
  <c r="X26" i="8" s="1"/>
  <c r="T25" i="8"/>
  <c r="X25" i="8" s="1"/>
  <c r="T24" i="8"/>
  <c r="X24" i="8" s="1"/>
  <c r="T23" i="8"/>
  <c r="X23" i="8" s="1"/>
  <c r="T22" i="8"/>
  <c r="X22" i="8" s="1"/>
  <c r="T21" i="8"/>
  <c r="V21" i="8" s="1"/>
  <c r="T20" i="8"/>
  <c r="U20" i="8" s="1"/>
  <c r="T19" i="8"/>
  <c r="U19" i="8" s="1"/>
  <c r="T18" i="8"/>
  <c r="X18" i="8" s="1"/>
  <c r="T17" i="8"/>
  <c r="X17" i="8" s="1"/>
  <c r="T16" i="8"/>
  <c r="V16" i="8" s="1"/>
  <c r="T15" i="8"/>
  <c r="V15" i="8" s="1"/>
  <c r="T14" i="8"/>
  <c r="X14" i="8" s="1"/>
  <c r="Z14" i="8" s="1"/>
  <c r="AA14" i="8" s="1"/>
  <c r="AD14" i="8" s="1"/>
  <c r="T13" i="8"/>
  <c r="X13" i="8" s="1"/>
  <c r="T12" i="8"/>
  <c r="U12" i="8" s="1"/>
  <c r="T11" i="8"/>
  <c r="X11" i="8" s="1"/>
  <c r="T10" i="8"/>
  <c r="U10" i="8" s="1"/>
  <c r="T9" i="8"/>
  <c r="V9" i="8" s="1"/>
  <c r="T8" i="8"/>
  <c r="X8" i="8" s="1"/>
  <c r="T7" i="8"/>
  <c r="X7" i="8" s="1"/>
  <c r="T6" i="8"/>
  <c r="V6" i="8" s="1"/>
  <c r="T4" i="8"/>
  <c r="X4" i="8" s="1"/>
  <c r="T5" i="8"/>
  <c r="U5" i="8" s="1"/>
  <c r="Z7" i="8" l="1"/>
  <c r="AA7" i="8" s="1"/>
  <c r="AD7" i="8" s="1"/>
  <c r="Z25" i="8"/>
  <c r="AA25" i="8" s="1"/>
  <c r="AD25" i="8" s="1"/>
  <c r="Z42" i="8"/>
  <c r="AA42" i="8" s="1"/>
  <c r="AD42" i="8" s="1"/>
  <c r="Z82" i="8"/>
  <c r="AA82" i="8" s="1"/>
  <c r="AD82" i="8" s="1"/>
  <c r="Z39" i="8"/>
  <c r="AA39" i="8" s="1"/>
  <c r="AD39" i="8" s="1"/>
  <c r="Z49" i="8"/>
  <c r="AA49" i="8" s="1"/>
  <c r="AD49" i="8" s="1"/>
  <c r="Z56" i="8"/>
  <c r="AA56" i="8" s="1"/>
  <c r="AD56" i="8" s="1"/>
  <c r="Z93" i="8"/>
  <c r="AA93" i="8" s="1"/>
  <c r="AD93" i="8" s="1"/>
  <c r="Z8" i="8"/>
  <c r="AA8" i="8" s="1"/>
  <c r="AD8" i="8" s="1"/>
  <c r="Z24" i="8"/>
  <c r="AA24" i="8" s="1"/>
  <c r="AD24" i="8" s="1"/>
  <c r="Z37" i="8"/>
  <c r="AA37" i="8" s="1"/>
  <c r="AD37" i="8" s="1"/>
  <c r="Z85" i="8"/>
  <c r="AA85" i="8" s="1"/>
  <c r="AD85" i="8" s="1"/>
  <c r="Z17" i="8"/>
  <c r="AA17" i="8" s="1"/>
  <c r="AD17" i="8" s="1"/>
  <c r="Z46" i="8"/>
  <c r="AA46" i="8" s="1"/>
  <c r="AD46" i="8" s="1"/>
  <c r="Z54" i="8"/>
  <c r="AA54" i="8" s="1"/>
  <c r="AD54" i="8" s="1"/>
  <c r="Z92" i="8"/>
  <c r="AA92" i="8" s="1"/>
  <c r="AD92" i="8" s="1"/>
  <c r="Z5" i="8"/>
  <c r="Z12" i="8"/>
  <c r="Z20" i="8"/>
  <c r="Z33" i="8"/>
  <c r="Z40" i="8"/>
  <c r="Z58" i="8"/>
  <c r="Z72" i="8"/>
  <c r="Z95" i="8"/>
  <c r="Z9" i="8"/>
  <c r="Z16" i="8"/>
  <c r="Z29" i="8"/>
  <c r="Z36" i="8"/>
  <c r="Z44" i="8"/>
  <c r="Z64" i="8"/>
  <c r="Z86" i="8"/>
  <c r="U29" i="8"/>
  <c r="U61" i="8"/>
  <c r="W61" i="8" s="1"/>
  <c r="Z28" i="8"/>
  <c r="AA28" i="8" s="1"/>
  <c r="AD28" i="8" s="1"/>
  <c r="U86" i="8"/>
  <c r="W86" i="8" s="1"/>
  <c r="AA86" i="8" s="1"/>
  <c r="AD86" i="8" s="1"/>
  <c r="V45" i="8"/>
  <c r="W45" i="8" s="1"/>
  <c r="Z26" i="8"/>
  <c r="AA26" i="8" s="1"/>
  <c r="AD26" i="8" s="1"/>
  <c r="Z43" i="8"/>
  <c r="AA43" i="8" s="1"/>
  <c r="AD43" i="8" s="1"/>
  <c r="Z60" i="8"/>
  <c r="AA60" i="8" s="1"/>
  <c r="AD60" i="8" s="1"/>
  <c r="Z83" i="8"/>
  <c r="AA83" i="8" s="1"/>
  <c r="AD83" i="8" s="1"/>
  <c r="Z96" i="8"/>
  <c r="AA96" i="8" s="1"/>
  <c r="AD96" i="8" s="1"/>
  <c r="Z114" i="8"/>
  <c r="AA114" i="8" s="1"/>
  <c r="AD114" i="8" s="1"/>
  <c r="Z6" i="8"/>
  <c r="Z21" i="8"/>
  <c r="Z41" i="8"/>
  <c r="Z81" i="8"/>
  <c r="Z118" i="8"/>
  <c r="Z10" i="8"/>
  <c r="Z19" i="8"/>
  <c r="Z30" i="8"/>
  <c r="Z38" i="8"/>
  <c r="Z45" i="8"/>
  <c r="Z67" i="8"/>
  <c r="Z90" i="8"/>
  <c r="Z100" i="8"/>
  <c r="AA100" i="8" s="1"/>
  <c r="AD100" i="8" s="1"/>
  <c r="Z120" i="8"/>
  <c r="AA120" i="8" s="1"/>
  <c r="AD120" i="8" s="1"/>
  <c r="Z68" i="8"/>
  <c r="AA68" i="8" s="1"/>
  <c r="AD68" i="8" s="1"/>
  <c r="Z15" i="8"/>
  <c r="Z34" i="8"/>
  <c r="Z61" i="8"/>
  <c r="Z23" i="8"/>
  <c r="AA23" i="8" s="1"/>
  <c r="AD23" i="8" s="1"/>
  <c r="Z27" i="8"/>
  <c r="AA27" i="8" s="1"/>
  <c r="AD27" i="8" s="1"/>
  <c r="Z63" i="8"/>
  <c r="AA63" i="8" s="1"/>
  <c r="AD63" i="8" s="1"/>
  <c r="Z84" i="8"/>
  <c r="AA84" i="8" s="1"/>
  <c r="AD84" i="8" s="1"/>
  <c r="Z116" i="8"/>
  <c r="AA116" i="8" s="1"/>
  <c r="AD116" i="8" s="1"/>
  <c r="Z121" i="8"/>
  <c r="AA121" i="8" s="1"/>
  <c r="AD121" i="8" s="1"/>
  <c r="Z22" i="8"/>
  <c r="AA22" i="8" s="1"/>
  <c r="AD22" i="8" s="1"/>
  <c r="Z32" i="8"/>
  <c r="AA32" i="8" s="1"/>
  <c r="AD32" i="8" s="1"/>
  <c r="Z51" i="8"/>
  <c r="AA51" i="8" s="1"/>
  <c r="AD51" i="8" s="1"/>
  <c r="Z73" i="8"/>
  <c r="AA73" i="8" s="1"/>
  <c r="AD73" i="8" s="1"/>
  <c r="Z91" i="8"/>
  <c r="AA91" i="8" s="1"/>
  <c r="AD91" i="8" s="1"/>
  <c r="Z104" i="8"/>
  <c r="AA104" i="8" s="1"/>
  <c r="AD104" i="8" s="1"/>
  <c r="Z122" i="8"/>
  <c r="AA122" i="8" s="1"/>
  <c r="AD122" i="8" s="1"/>
  <c r="Z18" i="8"/>
  <c r="AA18" i="8" s="1"/>
  <c r="AD18" i="8" s="1"/>
  <c r="Z89" i="8"/>
  <c r="AA89" i="8" s="1"/>
  <c r="AD89" i="8" s="1"/>
  <c r="Z11" i="8"/>
  <c r="AA11" i="8" s="1"/>
  <c r="AD11" i="8" s="1"/>
  <c r="Z50" i="8"/>
  <c r="AA50" i="8" s="1"/>
  <c r="AD50" i="8" s="1"/>
  <c r="Z57" i="8"/>
  <c r="AA57" i="8" s="1"/>
  <c r="AD57" i="8" s="1"/>
  <c r="Z70" i="8"/>
  <c r="AA70" i="8" s="1"/>
  <c r="AD70" i="8" s="1"/>
  <c r="Z94" i="8"/>
  <c r="AA94" i="8" s="1"/>
  <c r="AD94" i="8" s="1"/>
  <c r="Z4" i="8"/>
  <c r="AA4" i="8" s="1"/>
  <c r="AD4" i="8" s="1"/>
  <c r="Z31" i="8"/>
  <c r="AA31" i="8" s="1"/>
  <c r="AD31" i="8" s="1"/>
  <c r="Z76" i="8"/>
  <c r="AA76" i="8" s="1"/>
  <c r="AD76" i="8" s="1"/>
  <c r="Z99" i="8"/>
  <c r="AA99" i="8" s="1"/>
  <c r="AD99" i="8" s="1"/>
  <c r="Z103" i="8"/>
  <c r="AA103" i="8" s="1"/>
  <c r="AD103" i="8" s="1"/>
  <c r="Z107" i="8"/>
  <c r="AA107" i="8" s="1"/>
  <c r="AD107" i="8" s="1"/>
  <c r="Z113" i="8"/>
  <c r="AA113" i="8" s="1"/>
  <c r="AD113" i="8" s="1"/>
  <c r="Z117" i="8"/>
  <c r="AA117" i="8" s="1"/>
  <c r="AD117" i="8" s="1"/>
  <c r="Z13" i="8"/>
  <c r="AA13" i="8" s="1"/>
  <c r="AD13" i="8" s="1"/>
  <c r="U41" i="8"/>
  <c r="W41" i="8" s="1"/>
  <c r="U118" i="8"/>
  <c r="W118" i="8" s="1"/>
  <c r="AA118" i="8" s="1"/>
  <c r="AD118" i="8" s="1"/>
  <c r="V67" i="8"/>
  <c r="W67" i="8" s="1"/>
  <c r="U9" i="8"/>
  <c r="W9" i="8" s="1"/>
  <c r="AA9" i="8" s="1"/>
  <c r="AD9" i="8" s="1"/>
  <c r="V33" i="8"/>
  <c r="W33" i="8" s="1"/>
  <c r="U21" i="8"/>
  <c r="W21" i="8" s="1"/>
  <c r="U81" i="8"/>
  <c r="W81" i="8" s="1"/>
  <c r="V38" i="8"/>
  <c r="W38" i="8" s="1"/>
  <c r="U6" i="8"/>
  <c r="W6" i="8" s="1"/>
  <c r="U15" i="8"/>
  <c r="W15" i="8" s="1"/>
  <c r="U34" i="8"/>
  <c r="W34" i="8" s="1"/>
  <c r="V10" i="8"/>
  <c r="W10" i="8" s="1"/>
  <c r="V19" i="8"/>
  <c r="W19" i="8" s="1"/>
  <c r="V30" i="8"/>
  <c r="W30" i="8" s="1"/>
  <c r="V90" i="8"/>
  <c r="W90" i="8" s="1"/>
  <c r="U16" i="8"/>
  <c r="W16" i="8" s="1"/>
  <c r="U36" i="8"/>
  <c r="W36" i="8" s="1"/>
  <c r="U44" i="8"/>
  <c r="W44" i="8" s="1"/>
  <c r="U64" i="8"/>
  <c r="W64" i="8" s="1"/>
  <c r="V5" i="8"/>
  <c r="W5" i="8" s="1"/>
  <c r="AA5" i="8" s="1"/>
  <c r="AD5" i="8" s="1"/>
  <c r="V12" i="8"/>
  <c r="W12" i="8" s="1"/>
  <c r="AA12" i="8" s="1"/>
  <c r="AD12" i="8" s="1"/>
  <c r="V20" i="8"/>
  <c r="W20" i="8" s="1"/>
  <c r="AA20" i="8" s="1"/>
  <c r="AD20" i="8" s="1"/>
  <c r="V40" i="8"/>
  <c r="W40" i="8" s="1"/>
  <c r="V58" i="8"/>
  <c r="W58" i="8" s="1"/>
  <c r="V72" i="8"/>
  <c r="W72" i="8" s="1"/>
  <c r="V95" i="8"/>
  <c r="W95" i="8" s="1"/>
  <c r="W29" i="8"/>
  <c r="K26" i="3"/>
  <c r="K25" i="3"/>
  <c r="K24" i="3"/>
  <c r="M26" i="3"/>
  <c r="M25" i="3"/>
  <c r="O24" i="3"/>
  <c r="N24" i="3"/>
  <c r="M24" i="3"/>
  <c r="M23" i="3"/>
  <c r="O22" i="3"/>
  <c r="N22" i="3"/>
  <c r="M22" i="3"/>
  <c r="AA58" i="8" l="1"/>
  <c r="AD58" i="8" s="1"/>
  <c r="AA16" i="8"/>
  <c r="AD16" i="8" s="1"/>
  <c r="AA29" i="8"/>
  <c r="AD29" i="8" s="1"/>
  <c r="AA64" i="8"/>
  <c r="AD64" i="8" s="1"/>
  <c r="AA72" i="8"/>
  <c r="AD72" i="8" s="1"/>
  <c r="AA95" i="8"/>
  <c r="AD95" i="8" s="1"/>
  <c r="AA44" i="8"/>
  <c r="AD44" i="8" s="1"/>
  <c r="AA40" i="8"/>
  <c r="AD40" i="8" s="1"/>
  <c r="AA36" i="8"/>
  <c r="AD36" i="8" s="1"/>
  <c r="AA33" i="8"/>
  <c r="AD33" i="8" s="1"/>
  <c r="AA30" i="8"/>
  <c r="AD30" i="8" s="1"/>
  <c r="AA15" i="8"/>
  <c r="AD15" i="8" s="1"/>
  <c r="AA61" i="8"/>
  <c r="AD61" i="8" s="1"/>
  <c r="AA19" i="8"/>
  <c r="AD19" i="8" s="1"/>
  <c r="AA41" i="8"/>
  <c r="AD41" i="8" s="1"/>
  <c r="AA67" i="8"/>
  <c r="AD67" i="8" s="1"/>
  <c r="AA6" i="8"/>
  <c r="AD6" i="8" s="1"/>
  <c r="AA38" i="8"/>
  <c r="AD38" i="8" s="1"/>
  <c r="AA90" i="8"/>
  <c r="AD90" i="8" s="1"/>
  <c r="AA34" i="8"/>
  <c r="AD34" i="8" s="1"/>
  <c r="AA81" i="8"/>
  <c r="AD81" i="8" s="1"/>
  <c r="AA45" i="8"/>
  <c r="AD45" i="8" s="1"/>
  <c r="AA21" i="8"/>
  <c r="AD21" i="8" s="1"/>
  <c r="AA10" i="8"/>
  <c r="AD10" i="8" s="1"/>
  <c r="EF614" i="5"/>
  <c r="AD2" i="8" l="1"/>
  <c r="AD1" i="8" s="1"/>
  <c r="G27" i="3" l="1"/>
  <c r="G22" i="9"/>
  <c r="G21" i="9"/>
  <c r="G17" i="9"/>
  <c r="G13" i="9"/>
  <c r="G12" i="9"/>
  <c r="G10" i="9" l="1"/>
  <c r="G11" i="9"/>
  <c r="G19" i="9"/>
  <c r="G23" i="9"/>
  <c r="G16" i="9"/>
  <c r="G20" i="9"/>
  <c r="G14" i="9"/>
  <c r="G18" i="9"/>
  <c r="G15" i="9"/>
  <c r="J27" i="3"/>
  <c r="J18" i="3"/>
  <c r="J28" i="3" s="1"/>
  <c r="I18" i="3"/>
  <c r="H18" i="3"/>
  <c r="G124" i="8"/>
  <c r="G123" i="8"/>
  <c r="AN1765" i="1"/>
  <c r="AM1765" i="1"/>
  <c r="AI1765" i="1"/>
  <c r="AF1765" i="1"/>
  <c r="AN307" i="1"/>
  <c r="AM307" i="1"/>
  <c r="AI307" i="1"/>
  <c r="AF307" i="1"/>
  <c r="K123" i="8" l="1"/>
  <c r="L123" i="8" s="1"/>
  <c r="O123" i="8"/>
  <c r="K124" i="8"/>
  <c r="L124" i="8" s="1"/>
  <c r="H124" i="8"/>
  <c r="AE124" i="8" s="1"/>
  <c r="AF124" i="8" s="1"/>
  <c r="O124" i="8"/>
  <c r="G24" i="9"/>
  <c r="P2" i="8"/>
  <c r="H123" i="8"/>
  <c r="AE123" i="8" s="1"/>
  <c r="AF123" i="8" s="1"/>
  <c r="AJ1765" i="1"/>
  <c r="AJ307" i="1"/>
  <c r="G122" i="8"/>
  <c r="G121" i="8"/>
  <c r="O121" i="8" s="1"/>
  <c r="G120" i="8"/>
  <c r="G119" i="8"/>
  <c r="K119" i="8" s="1"/>
  <c r="L119" i="8" s="1"/>
  <c r="G118" i="8"/>
  <c r="G117" i="8"/>
  <c r="O117" i="8" s="1"/>
  <c r="G116" i="8"/>
  <c r="O116" i="8" s="1"/>
  <c r="G115" i="8"/>
  <c r="G114" i="8"/>
  <c r="G113" i="8"/>
  <c r="O113" i="8" s="1"/>
  <c r="G112" i="8"/>
  <c r="O112" i="8" s="1"/>
  <c r="G111" i="8"/>
  <c r="G110" i="8"/>
  <c r="G109" i="8"/>
  <c r="G108" i="8"/>
  <c r="G107" i="8"/>
  <c r="G106" i="8"/>
  <c r="G105" i="8"/>
  <c r="G104" i="8"/>
  <c r="O104" i="8" s="1"/>
  <c r="G103" i="8"/>
  <c r="K103" i="8" s="1"/>
  <c r="L103" i="8" s="1"/>
  <c r="G102" i="8"/>
  <c r="G101" i="8"/>
  <c r="G100" i="8"/>
  <c r="O100" i="8" s="1"/>
  <c r="G99" i="8"/>
  <c r="K99" i="8" s="1"/>
  <c r="L99" i="8" s="1"/>
  <c r="G98" i="8"/>
  <c r="G97" i="8"/>
  <c r="K97" i="8" s="1"/>
  <c r="L97" i="8" s="1"/>
  <c r="G96" i="8"/>
  <c r="O96" i="8" s="1"/>
  <c r="G95" i="8"/>
  <c r="G94" i="8"/>
  <c r="G93" i="8"/>
  <c r="G92" i="8"/>
  <c r="O92" i="8" s="1"/>
  <c r="G91" i="8"/>
  <c r="G90" i="8"/>
  <c r="G89" i="8"/>
  <c r="G88" i="8"/>
  <c r="G87" i="8"/>
  <c r="K87" i="8" s="1"/>
  <c r="L87" i="8" s="1"/>
  <c r="G86" i="8"/>
  <c r="G85" i="8"/>
  <c r="O85" i="8" s="1"/>
  <c r="G84" i="8"/>
  <c r="O84" i="8" s="1"/>
  <c r="G83" i="8"/>
  <c r="G82" i="8"/>
  <c r="O82" i="8" s="1"/>
  <c r="P82" i="8" s="1"/>
  <c r="Q82" i="8" s="1"/>
  <c r="G81" i="8"/>
  <c r="O81" i="8" s="1"/>
  <c r="G80" i="8"/>
  <c r="G79" i="8"/>
  <c r="G78" i="8"/>
  <c r="G77" i="8"/>
  <c r="O77" i="8" s="1"/>
  <c r="G76" i="8"/>
  <c r="G75" i="8"/>
  <c r="G74" i="8"/>
  <c r="O74" i="8" s="1"/>
  <c r="P74" i="8" s="1"/>
  <c r="Q74" i="8" s="1"/>
  <c r="G73" i="8"/>
  <c r="O73" i="8" s="1"/>
  <c r="G72" i="8"/>
  <c r="G71" i="8"/>
  <c r="K71" i="8" s="1"/>
  <c r="L71" i="8" s="1"/>
  <c r="G70" i="8"/>
  <c r="G69" i="8"/>
  <c r="G68" i="8"/>
  <c r="G67" i="8"/>
  <c r="G66" i="8"/>
  <c r="K66" i="8" s="1"/>
  <c r="L66" i="8" s="1"/>
  <c r="G65" i="8"/>
  <c r="K65" i="8" s="1"/>
  <c r="L65" i="8" s="1"/>
  <c r="G64" i="8"/>
  <c r="O64" i="8" s="1"/>
  <c r="G63" i="8"/>
  <c r="G62" i="8"/>
  <c r="G61" i="8"/>
  <c r="O61" i="8" s="1"/>
  <c r="G60" i="8"/>
  <c r="O60" i="8" s="1"/>
  <c r="G59" i="8"/>
  <c r="K59" i="8" s="1"/>
  <c r="L59" i="8" s="1"/>
  <c r="G58" i="8"/>
  <c r="G57" i="8"/>
  <c r="O57" i="8" s="1"/>
  <c r="G56" i="8"/>
  <c r="G55" i="8"/>
  <c r="K55" i="8" s="1"/>
  <c r="L55" i="8" s="1"/>
  <c r="G54" i="8"/>
  <c r="O54" i="8" s="1"/>
  <c r="P54" i="8" s="1"/>
  <c r="Q54" i="8" s="1"/>
  <c r="G53" i="8"/>
  <c r="G52" i="8"/>
  <c r="K52" i="8" s="1"/>
  <c r="L52" i="8" s="1"/>
  <c r="G51" i="8"/>
  <c r="G50" i="8"/>
  <c r="O50" i="8" s="1"/>
  <c r="G49" i="8"/>
  <c r="O49" i="8" s="1"/>
  <c r="G48" i="8"/>
  <c r="K48" i="8" s="1"/>
  <c r="L48" i="8" s="1"/>
  <c r="G47" i="8"/>
  <c r="K47" i="8" s="1"/>
  <c r="L47" i="8" s="1"/>
  <c r="G46" i="8"/>
  <c r="O46" i="8" s="1"/>
  <c r="P46" i="8" s="1"/>
  <c r="Q46" i="8" s="1"/>
  <c r="G45" i="8"/>
  <c r="O45" i="8" s="1"/>
  <c r="G44" i="8"/>
  <c r="O44" i="8" s="1"/>
  <c r="G43" i="8"/>
  <c r="O43" i="8" s="1"/>
  <c r="G42" i="8"/>
  <c r="G41" i="8"/>
  <c r="O41" i="8" s="1"/>
  <c r="G40" i="8"/>
  <c r="G39" i="8"/>
  <c r="G38" i="8"/>
  <c r="G37" i="8"/>
  <c r="O37" i="8" s="1"/>
  <c r="G36" i="8"/>
  <c r="G35" i="8"/>
  <c r="K35" i="8" s="1"/>
  <c r="L35" i="8" s="1"/>
  <c r="G34" i="8"/>
  <c r="G33" i="8"/>
  <c r="O33" i="8" s="1"/>
  <c r="G32" i="8"/>
  <c r="G31" i="8"/>
  <c r="G30" i="8"/>
  <c r="G29" i="8"/>
  <c r="O29" i="8" s="1"/>
  <c r="G28" i="8"/>
  <c r="G27" i="8"/>
  <c r="G26" i="8"/>
  <c r="G25" i="8"/>
  <c r="O25" i="8" s="1"/>
  <c r="G24" i="8"/>
  <c r="G23" i="8"/>
  <c r="G22" i="8"/>
  <c r="G21" i="8"/>
  <c r="O21" i="8" s="1"/>
  <c r="G20" i="8"/>
  <c r="G19" i="8"/>
  <c r="G18" i="8"/>
  <c r="G17" i="8"/>
  <c r="O17" i="8" s="1"/>
  <c r="G16" i="8"/>
  <c r="G15" i="8"/>
  <c r="G14" i="8"/>
  <c r="G13" i="8"/>
  <c r="O13" i="8" s="1"/>
  <c r="G12" i="8"/>
  <c r="G11" i="8"/>
  <c r="G10" i="8"/>
  <c r="G9" i="8"/>
  <c r="O9" i="8" s="1"/>
  <c r="G8" i="8"/>
  <c r="G7" i="8"/>
  <c r="G6" i="8"/>
  <c r="G5" i="8"/>
  <c r="O5" i="8" s="1"/>
  <c r="G4" i="8"/>
  <c r="K110" i="8" l="1"/>
  <c r="L110" i="8" s="1"/>
  <c r="H110" i="8"/>
  <c r="AE110" i="8" s="1"/>
  <c r="AF110" i="8" s="1"/>
  <c r="O110" i="8"/>
  <c r="P110" i="8" s="1"/>
  <c r="Q110" i="8" s="1"/>
  <c r="P123" i="8"/>
  <c r="Q123" i="8" s="1"/>
  <c r="R123" i="8" s="1"/>
  <c r="S123" i="8" s="1"/>
  <c r="K80" i="8"/>
  <c r="L80" i="8" s="1"/>
  <c r="H80" i="8"/>
  <c r="O80" i="8"/>
  <c r="P80" i="8" s="1"/>
  <c r="Q80" i="8" s="1"/>
  <c r="K88" i="8"/>
  <c r="L88" i="8" s="1"/>
  <c r="H88" i="8"/>
  <c r="AE88" i="8" s="1"/>
  <c r="AF88" i="8" s="1"/>
  <c r="O88" i="8"/>
  <c r="P88" i="8" s="1"/>
  <c r="Q88" i="8" s="1"/>
  <c r="K108" i="8"/>
  <c r="L108" i="8" s="1"/>
  <c r="O108" i="8"/>
  <c r="P108" i="8" s="1"/>
  <c r="Q108" i="8" s="1"/>
  <c r="H108" i="8"/>
  <c r="AE108" i="8" s="1"/>
  <c r="AF108" i="8" s="1"/>
  <c r="P124" i="8"/>
  <c r="Q124" i="8" s="1"/>
  <c r="R124" i="8" s="1"/>
  <c r="S124" i="8" s="1"/>
  <c r="P43" i="8"/>
  <c r="Q43" i="8" s="1"/>
  <c r="P60" i="8"/>
  <c r="Q60" i="8" s="1"/>
  <c r="P64" i="8"/>
  <c r="Q64" i="8" s="1"/>
  <c r="P92" i="8"/>
  <c r="Q92" i="8" s="1"/>
  <c r="P96" i="8"/>
  <c r="Q96" i="8" s="1"/>
  <c r="P104" i="8"/>
  <c r="Q104" i="8" s="1"/>
  <c r="P9" i="8"/>
  <c r="Q9" i="8" s="1"/>
  <c r="P13" i="8"/>
  <c r="Q13" i="8" s="1"/>
  <c r="P17" i="8"/>
  <c r="Q17" i="8" s="1"/>
  <c r="P21" i="8"/>
  <c r="Q21" i="8" s="1"/>
  <c r="P29" i="8"/>
  <c r="Q29" i="8" s="1"/>
  <c r="P33" i="8"/>
  <c r="Q33" i="8" s="1"/>
  <c r="P41" i="8"/>
  <c r="Q41" i="8" s="1"/>
  <c r="P61" i="8"/>
  <c r="Q61" i="8" s="1"/>
  <c r="P73" i="8"/>
  <c r="Q73" i="8" s="1"/>
  <c r="P77" i="8"/>
  <c r="Q77" i="8" s="1"/>
  <c r="P85" i="8"/>
  <c r="Q85" i="8" s="1"/>
  <c r="K7" i="8"/>
  <c r="L7" i="8" s="1"/>
  <c r="O7" i="8"/>
  <c r="P7" i="8" s="1"/>
  <c r="Q7" i="8" s="1"/>
  <c r="K15" i="8"/>
  <c r="L15" i="8" s="1"/>
  <c r="O15" i="8"/>
  <c r="P15" i="8" s="1"/>
  <c r="Q15" i="8" s="1"/>
  <c r="K39" i="8"/>
  <c r="L39" i="8" s="1"/>
  <c r="O39" i="8"/>
  <c r="P39" i="8" s="1"/>
  <c r="Q39" i="8" s="1"/>
  <c r="K51" i="8"/>
  <c r="L51" i="8" s="1"/>
  <c r="O51" i="8"/>
  <c r="P51" i="8" s="1"/>
  <c r="Q51" i="8" s="1"/>
  <c r="K63" i="8"/>
  <c r="L63" i="8" s="1"/>
  <c r="O63" i="8"/>
  <c r="P63" i="8" s="1"/>
  <c r="Q63" i="8" s="1"/>
  <c r="K67" i="8"/>
  <c r="L67" i="8" s="1"/>
  <c r="O67" i="8"/>
  <c r="P67" i="8" s="1"/>
  <c r="Q67" i="8" s="1"/>
  <c r="K75" i="8"/>
  <c r="L75" i="8" s="1"/>
  <c r="O75" i="8"/>
  <c r="P75" i="8" s="1"/>
  <c r="Q75" i="8" s="1"/>
  <c r="K83" i="8"/>
  <c r="L83" i="8" s="1"/>
  <c r="O83" i="8"/>
  <c r="P83" i="8" s="1"/>
  <c r="Q83" i="8" s="1"/>
  <c r="K95" i="8"/>
  <c r="L95" i="8" s="1"/>
  <c r="O95" i="8"/>
  <c r="P95" i="8" s="1"/>
  <c r="Q95" i="8" s="1"/>
  <c r="K107" i="8"/>
  <c r="L107" i="8" s="1"/>
  <c r="O107" i="8"/>
  <c r="P107" i="8" s="1"/>
  <c r="Q107" i="8" s="1"/>
  <c r="K115" i="8"/>
  <c r="L115" i="8" s="1"/>
  <c r="O115" i="8"/>
  <c r="P115" i="8" s="1"/>
  <c r="Q115" i="8" s="1"/>
  <c r="O103" i="8"/>
  <c r="P103" i="8" s="1"/>
  <c r="Q103" i="8" s="1"/>
  <c r="K4" i="8"/>
  <c r="L4" i="8" s="1"/>
  <c r="O4" i="8"/>
  <c r="P4" i="8" s="1"/>
  <c r="Q4" i="8" s="1"/>
  <c r="K12" i="8"/>
  <c r="L12" i="8" s="1"/>
  <c r="O12" i="8"/>
  <c r="P12" i="8" s="1"/>
  <c r="Q12" i="8" s="1"/>
  <c r="K20" i="8"/>
  <c r="L20" i="8" s="1"/>
  <c r="O20" i="8"/>
  <c r="P20" i="8" s="1"/>
  <c r="Q20" i="8" s="1"/>
  <c r="K24" i="8"/>
  <c r="L24" i="8" s="1"/>
  <c r="O24" i="8"/>
  <c r="P24" i="8" s="1"/>
  <c r="Q24" i="8" s="1"/>
  <c r="K32" i="8"/>
  <c r="L32" i="8" s="1"/>
  <c r="O32" i="8"/>
  <c r="P32" i="8" s="1"/>
  <c r="Q32" i="8" s="1"/>
  <c r="K36" i="8"/>
  <c r="L36" i="8" s="1"/>
  <c r="O36" i="8"/>
  <c r="P36" i="8" s="1"/>
  <c r="Q36" i="8" s="1"/>
  <c r="K56" i="8"/>
  <c r="L56" i="8" s="1"/>
  <c r="O56" i="8"/>
  <c r="P56" i="8" s="1"/>
  <c r="Q56" i="8" s="1"/>
  <c r="K89" i="8"/>
  <c r="L89" i="8" s="1"/>
  <c r="O89" i="8"/>
  <c r="P89" i="8" s="1"/>
  <c r="Q89" i="8" s="1"/>
  <c r="K93" i="8"/>
  <c r="L93" i="8" s="1"/>
  <c r="O93" i="8"/>
  <c r="P93" i="8" s="1"/>
  <c r="Q93" i="8" s="1"/>
  <c r="K101" i="8"/>
  <c r="L101" i="8" s="1"/>
  <c r="O101" i="8"/>
  <c r="P101" i="8" s="1"/>
  <c r="Q101" i="8" s="1"/>
  <c r="K105" i="8"/>
  <c r="L105" i="8" s="1"/>
  <c r="O105" i="8"/>
  <c r="P105" i="8" s="1"/>
  <c r="Q105" i="8" s="1"/>
  <c r="K109" i="8"/>
  <c r="L109" i="8" s="1"/>
  <c r="O109" i="8"/>
  <c r="P109" i="8" s="1"/>
  <c r="Q109" i="8" s="1"/>
  <c r="O97" i="8"/>
  <c r="P97" i="8" s="1"/>
  <c r="Q97" i="8" s="1"/>
  <c r="K6" i="8"/>
  <c r="L6" i="8" s="1"/>
  <c r="O6" i="8"/>
  <c r="P6" i="8" s="1"/>
  <c r="Q6" i="8" s="1"/>
  <c r="K10" i="8"/>
  <c r="L10" i="8" s="1"/>
  <c r="O10" i="8"/>
  <c r="P10" i="8" s="1"/>
  <c r="Q10" i="8" s="1"/>
  <c r="K14" i="8"/>
  <c r="L14" i="8" s="1"/>
  <c r="O14" i="8"/>
  <c r="P14" i="8" s="1"/>
  <c r="Q14" i="8" s="1"/>
  <c r="K18" i="8"/>
  <c r="L18" i="8" s="1"/>
  <c r="O18" i="8"/>
  <c r="P18" i="8" s="1"/>
  <c r="Q18" i="8" s="1"/>
  <c r="K22" i="8"/>
  <c r="L22" i="8" s="1"/>
  <c r="O22" i="8"/>
  <c r="P22" i="8" s="1"/>
  <c r="Q22" i="8" s="1"/>
  <c r="K26" i="8"/>
  <c r="L26" i="8" s="1"/>
  <c r="O26" i="8"/>
  <c r="P26" i="8" s="1"/>
  <c r="Q26" i="8" s="1"/>
  <c r="K30" i="8"/>
  <c r="L30" i="8" s="1"/>
  <c r="O30" i="8"/>
  <c r="P30" i="8" s="1"/>
  <c r="Q30" i="8" s="1"/>
  <c r="K34" i="8"/>
  <c r="L34" i="8" s="1"/>
  <c r="O34" i="8"/>
  <c r="P34" i="8" s="1"/>
  <c r="Q34" i="8" s="1"/>
  <c r="K38" i="8"/>
  <c r="L38" i="8" s="1"/>
  <c r="O38" i="8"/>
  <c r="P38" i="8" s="1"/>
  <c r="Q38" i="8" s="1"/>
  <c r="K42" i="8"/>
  <c r="L42" i="8" s="1"/>
  <c r="O42" i="8"/>
  <c r="P42" i="8" s="1"/>
  <c r="Q42" i="8" s="1"/>
  <c r="K58" i="8"/>
  <c r="L58" i="8" s="1"/>
  <c r="O58" i="8"/>
  <c r="P58" i="8" s="1"/>
  <c r="Q58" i="8" s="1"/>
  <c r="K70" i="8"/>
  <c r="L70" i="8" s="1"/>
  <c r="O70" i="8"/>
  <c r="P70" i="8" s="1"/>
  <c r="Q70" i="8" s="1"/>
  <c r="K78" i="8"/>
  <c r="L78" i="8" s="1"/>
  <c r="O78" i="8"/>
  <c r="P78" i="8" s="1"/>
  <c r="Q78" i="8" s="1"/>
  <c r="K86" i="8"/>
  <c r="L86" i="8" s="1"/>
  <c r="O86" i="8"/>
  <c r="P86" i="8" s="1"/>
  <c r="Q86" i="8" s="1"/>
  <c r="K90" i="8"/>
  <c r="L90" i="8" s="1"/>
  <c r="O90" i="8"/>
  <c r="P90" i="8" s="1"/>
  <c r="Q90" i="8" s="1"/>
  <c r="K94" i="8"/>
  <c r="L94" i="8" s="1"/>
  <c r="O94" i="8"/>
  <c r="P94" i="8" s="1"/>
  <c r="Q94" i="8" s="1"/>
  <c r="K98" i="8"/>
  <c r="L98" i="8" s="1"/>
  <c r="O98" i="8"/>
  <c r="P98" i="8" s="1"/>
  <c r="Q98" i="8" s="1"/>
  <c r="K102" i="8"/>
  <c r="L102" i="8" s="1"/>
  <c r="O102" i="8"/>
  <c r="P102" i="8" s="1"/>
  <c r="Q102" i="8" s="1"/>
  <c r="K106" i="8"/>
  <c r="L106" i="8" s="1"/>
  <c r="O106" i="8"/>
  <c r="P106" i="8" s="1"/>
  <c r="Q106" i="8" s="1"/>
  <c r="K114" i="8"/>
  <c r="L114" i="8" s="1"/>
  <c r="O114" i="8"/>
  <c r="P114" i="8" s="1"/>
  <c r="Q114" i="8" s="1"/>
  <c r="K118" i="8"/>
  <c r="L118" i="8" s="1"/>
  <c r="O118" i="8"/>
  <c r="P118" i="8" s="1"/>
  <c r="Q118" i="8" s="1"/>
  <c r="K122" i="8"/>
  <c r="L122" i="8" s="1"/>
  <c r="O122" i="8"/>
  <c r="P122" i="8" s="1"/>
  <c r="Q122" i="8" s="1"/>
  <c r="O99" i="8"/>
  <c r="P99" i="8" s="1"/>
  <c r="Q99" i="8" s="1"/>
  <c r="K19" i="8"/>
  <c r="L19" i="8" s="1"/>
  <c r="O19" i="8"/>
  <c r="P19" i="8" s="1"/>
  <c r="Q19" i="8" s="1"/>
  <c r="K111" i="8"/>
  <c r="L111" i="8" s="1"/>
  <c r="O111" i="8"/>
  <c r="P111" i="8" s="1"/>
  <c r="Q111" i="8" s="1"/>
  <c r="K11" i="8"/>
  <c r="L11" i="8" s="1"/>
  <c r="O11" i="8"/>
  <c r="P11" i="8" s="1"/>
  <c r="Q11" i="8" s="1"/>
  <c r="K23" i="8"/>
  <c r="L23" i="8" s="1"/>
  <c r="O23" i="8"/>
  <c r="P23" i="8" s="1"/>
  <c r="Q23" i="8" s="1"/>
  <c r="K27" i="8"/>
  <c r="L27" i="8" s="1"/>
  <c r="O27" i="8"/>
  <c r="P27" i="8" s="1"/>
  <c r="Q27" i="8" s="1"/>
  <c r="K31" i="8"/>
  <c r="L31" i="8" s="1"/>
  <c r="O31" i="8"/>
  <c r="P31" i="8" s="1"/>
  <c r="Q31" i="8" s="1"/>
  <c r="K79" i="8"/>
  <c r="L79" i="8" s="1"/>
  <c r="O79" i="8"/>
  <c r="P79" i="8" s="1"/>
  <c r="Q79" i="8" s="1"/>
  <c r="K91" i="8"/>
  <c r="L91" i="8" s="1"/>
  <c r="O91" i="8"/>
  <c r="P91" i="8" s="1"/>
  <c r="Q91" i="8" s="1"/>
  <c r="K8" i="8"/>
  <c r="L8" i="8" s="1"/>
  <c r="O8" i="8"/>
  <c r="P8" i="8" s="1"/>
  <c r="Q8" i="8" s="1"/>
  <c r="K16" i="8"/>
  <c r="L16" i="8" s="1"/>
  <c r="O16" i="8"/>
  <c r="P16" i="8" s="1"/>
  <c r="Q16" i="8" s="1"/>
  <c r="K28" i="8"/>
  <c r="L28" i="8" s="1"/>
  <c r="O28" i="8"/>
  <c r="P28" i="8" s="1"/>
  <c r="Q28" i="8" s="1"/>
  <c r="K40" i="8"/>
  <c r="L40" i="8" s="1"/>
  <c r="O40" i="8"/>
  <c r="P40" i="8" s="1"/>
  <c r="Q40" i="8" s="1"/>
  <c r="K68" i="8"/>
  <c r="L68" i="8" s="1"/>
  <c r="O68" i="8"/>
  <c r="P68" i="8" s="1"/>
  <c r="Q68" i="8" s="1"/>
  <c r="K72" i="8"/>
  <c r="L72" i="8" s="1"/>
  <c r="O72" i="8"/>
  <c r="P72" i="8" s="1"/>
  <c r="Q72" i="8" s="1"/>
  <c r="K76" i="8"/>
  <c r="L76" i="8" s="1"/>
  <c r="O76" i="8"/>
  <c r="P76" i="8" s="1"/>
  <c r="Q76" i="8" s="1"/>
  <c r="K120" i="8"/>
  <c r="L120" i="8" s="1"/>
  <c r="O120" i="8"/>
  <c r="P120" i="8" s="1"/>
  <c r="Q120" i="8" s="1"/>
  <c r="P113" i="8"/>
  <c r="Q113" i="8" s="1"/>
  <c r="P81" i="8"/>
  <c r="Q81" i="8" s="1"/>
  <c r="P57" i="8"/>
  <c r="Q57" i="8" s="1"/>
  <c r="P44" i="8"/>
  <c r="Q44" i="8" s="1"/>
  <c r="P121" i="8"/>
  <c r="Q121" i="8" s="1"/>
  <c r="P112" i="8"/>
  <c r="Q112" i="8" s="1"/>
  <c r="P117" i="8"/>
  <c r="Q117" i="8" s="1"/>
  <c r="P50" i="8"/>
  <c r="Q50" i="8" s="1"/>
  <c r="P37" i="8"/>
  <c r="Q37" i="8" s="1"/>
  <c r="P116" i="8"/>
  <c r="Q116" i="8" s="1"/>
  <c r="P84" i="8"/>
  <c r="Q84" i="8" s="1"/>
  <c r="P45" i="8"/>
  <c r="Q45" i="8" s="1"/>
  <c r="P100" i="8"/>
  <c r="Q100" i="8" s="1"/>
  <c r="P5" i="8"/>
  <c r="Q5" i="8" s="1"/>
  <c r="P49" i="8"/>
  <c r="Q49" i="8" s="1"/>
  <c r="P25" i="8"/>
  <c r="Q25" i="8" s="1"/>
  <c r="K50" i="8"/>
  <c r="L50" i="8" s="1"/>
  <c r="H50" i="8"/>
  <c r="AE50" i="8" s="1"/>
  <c r="AF50" i="8" s="1"/>
  <c r="K74" i="8"/>
  <c r="L74" i="8" s="1"/>
  <c r="H74" i="8"/>
  <c r="K43" i="8"/>
  <c r="L43" i="8" s="1"/>
  <c r="H43" i="8"/>
  <c r="K44" i="8"/>
  <c r="L44" i="8" s="1"/>
  <c r="H44" i="8"/>
  <c r="AE44" i="8" s="1"/>
  <c r="AF44" i="8" s="1"/>
  <c r="K60" i="8"/>
  <c r="L60" i="8" s="1"/>
  <c r="H60" i="8"/>
  <c r="AE60" i="8" s="1"/>
  <c r="AF60" i="8" s="1"/>
  <c r="K64" i="8"/>
  <c r="L64" i="8" s="1"/>
  <c r="H64" i="8"/>
  <c r="K84" i="8"/>
  <c r="L84" i="8" s="1"/>
  <c r="H84" i="8"/>
  <c r="AE84" i="8" s="1"/>
  <c r="AF84" i="8" s="1"/>
  <c r="K54" i="8"/>
  <c r="L54" i="8" s="1"/>
  <c r="H54" i="8"/>
  <c r="K33" i="8"/>
  <c r="L33" i="8" s="1"/>
  <c r="H33" i="8"/>
  <c r="AE33" i="8" s="1"/>
  <c r="AF33" i="8" s="1"/>
  <c r="K57" i="8"/>
  <c r="L57" i="8" s="1"/>
  <c r="H57" i="8"/>
  <c r="AE57" i="8" s="1"/>
  <c r="AF57" i="8" s="1"/>
  <c r="K61" i="8"/>
  <c r="L61" i="8" s="1"/>
  <c r="H61" i="8"/>
  <c r="AE61" i="8" s="1"/>
  <c r="AF61" i="8" s="1"/>
  <c r="K117" i="8"/>
  <c r="L117" i="8" s="1"/>
  <c r="H117" i="8"/>
  <c r="AE117" i="8" s="1"/>
  <c r="AF117" i="8" s="1"/>
  <c r="H87" i="8"/>
  <c r="H75" i="8"/>
  <c r="H114" i="8"/>
  <c r="AE114" i="8" s="1"/>
  <c r="AF114" i="8" s="1"/>
  <c r="H6" i="8"/>
  <c r="AE6" i="8" s="1"/>
  <c r="AF6" i="8" s="1"/>
  <c r="H35" i="8"/>
  <c r="H56" i="8"/>
  <c r="AE56" i="8" s="1"/>
  <c r="AF56" i="8" s="1"/>
  <c r="H101" i="8"/>
  <c r="AE101" i="8" s="1"/>
  <c r="AF101" i="8" s="1"/>
  <c r="H119" i="8"/>
  <c r="H14" i="8"/>
  <c r="AE14" i="8" s="1"/>
  <c r="AF14" i="8" s="1"/>
  <c r="H39" i="8"/>
  <c r="AE39" i="8" s="1"/>
  <c r="AF39" i="8" s="1"/>
  <c r="H63" i="8"/>
  <c r="AE63" i="8" s="1"/>
  <c r="AF63" i="8" s="1"/>
  <c r="H83" i="8"/>
  <c r="AE83" i="8" s="1"/>
  <c r="AF83" i="8" s="1"/>
  <c r="H111" i="8"/>
  <c r="AE111" i="8" s="1"/>
  <c r="AF111" i="8" s="1"/>
  <c r="H22" i="8"/>
  <c r="AE22" i="8" s="1"/>
  <c r="AF22" i="8" s="1"/>
  <c r="H51" i="8"/>
  <c r="AE51" i="8" s="1"/>
  <c r="AF51" i="8" s="1"/>
  <c r="H30" i="8"/>
  <c r="AE30" i="8" s="1"/>
  <c r="AF30" i="8" s="1"/>
  <c r="H52" i="8"/>
  <c r="H79" i="8"/>
  <c r="AE79" i="8" s="1"/>
  <c r="AF79" i="8" s="1"/>
  <c r="H93" i="8"/>
  <c r="AE93" i="8" s="1"/>
  <c r="AF93" i="8" s="1"/>
  <c r="H115" i="8"/>
  <c r="AE115" i="8" s="1"/>
  <c r="AF115" i="8" s="1"/>
  <c r="K5" i="8"/>
  <c r="L5" i="8" s="1"/>
  <c r="H5" i="8"/>
  <c r="AE5" i="8" s="1"/>
  <c r="AF5" i="8" s="1"/>
  <c r="K13" i="8"/>
  <c r="L13" i="8" s="1"/>
  <c r="H13" i="8"/>
  <c r="AE13" i="8" s="1"/>
  <c r="AF13" i="8" s="1"/>
  <c r="K21" i="8"/>
  <c r="L21" i="8" s="1"/>
  <c r="H21" i="8"/>
  <c r="K25" i="8"/>
  <c r="L25" i="8" s="1"/>
  <c r="H25" i="8"/>
  <c r="AE25" i="8" s="1"/>
  <c r="AF25" i="8" s="1"/>
  <c r="K29" i="8"/>
  <c r="L29" i="8" s="1"/>
  <c r="H29" i="8"/>
  <c r="K37" i="8"/>
  <c r="L37" i="8" s="1"/>
  <c r="H37" i="8"/>
  <c r="AE37" i="8" s="1"/>
  <c r="AF37" i="8" s="1"/>
  <c r="K73" i="8"/>
  <c r="L73" i="8" s="1"/>
  <c r="H73" i="8"/>
  <c r="K77" i="8"/>
  <c r="L77" i="8" s="1"/>
  <c r="H77" i="8"/>
  <c r="AE77" i="8" s="1"/>
  <c r="AF77" i="8" s="1"/>
  <c r="K92" i="8"/>
  <c r="L92" i="8" s="1"/>
  <c r="H92" i="8"/>
  <c r="AE92" i="8" s="1"/>
  <c r="AF92" i="8" s="1"/>
  <c r="K96" i="8"/>
  <c r="L96" i="8" s="1"/>
  <c r="H96" i="8"/>
  <c r="AE96" i="8" s="1"/>
  <c r="AF96" i="8" s="1"/>
  <c r="K100" i="8"/>
  <c r="L100" i="8" s="1"/>
  <c r="H100" i="8"/>
  <c r="AE100" i="8" s="1"/>
  <c r="AF100" i="8" s="1"/>
  <c r="K104" i="8"/>
  <c r="L104" i="8" s="1"/>
  <c r="H104" i="8"/>
  <c r="AE104" i="8" s="1"/>
  <c r="AF104" i="8" s="1"/>
  <c r="H65" i="8"/>
  <c r="H120" i="8"/>
  <c r="AE120" i="8" s="1"/>
  <c r="AF120" i="8" s="1"/>
  <c r="K9" i="8"/>
  <c r="L9" i="8" s="1"/>
  <c r="H9" i="8"/>
  <c r="K17" i="8"/>
  <c r="L17" i="8" s="1"/>
  <c r="H17" i="8"/>
  <c r="AE17" i="8" s="1"/>
  <c r="AF17" i="8" s="1"/>
  <c r="K41" i="8"/>
  <c r="L41" i="8" s="1"/>
  <c r="H41" i="8"/>
  <c r="AE41" i="8" s="1"/>
  <c r="AF41" i="8" s="1"/>
  <c r="K45" i="8"/>
  <c r="L45" i="8" s="1"/>
  <c r="H45" i="8"/>
  <c r="AE45" i="8" s="1"/>
  <c r="AF45" i="8" s="1"/>
  <c r="K49" i="8"/>
  <c r="L49" i="8" s="1"/>
  <c r="H49" i="8"/>
  <c r="AE49" i="8" s="1"/>
  <c r="AF49" i="8" s="1"/>
  <c r="K53" i="8"/>
  <c r="L53" i="8" s="1"/>
  <c r="H53" i="8"/>
  <c r="K69" i="8"/>
  <c r="L69" i="8" s="1"/>
  <c r="H69" i="8"/>
  <c r="K81" i="8"/>
  <c r="L81" i="8" s="1"/>
  <c r="H81" i="8"/>
  <c r="AE81" i="8" s="1"/>
  <c r="AF81" i="8" s="1"/>
  <c r="K112" i="8"/>
  <c r="L112" i="8" s="1"/>
  <c r="H112" i="8"/>
  <c r="AE112" i="8" s="1"/>
  <c r="AF112" i="8" s="1"/>
  <c r="K116" i="8"/>
  <c r="L116" i="8" s="1"/>
  <c r="H116" i="8"/>
  <c r="AE116" i="8" s="1"/>
  <c r="AF116" i="8" s="1"/>
  <c r="K113" i="8"/>
  <c r="L113" i="8" s="1"/>
  <c r="H113" i="8"/>
  <c r="AE113" i="8" s="1"/>
  <c r="AF113" i="8" s="1"/>
  <c r="K121" i="8"/>
  <c r="L121" i="8" s="1"/>
  <c r="H121" i="8"/>
  <c r="AE121" i="8" s="1"/>
  <c r="AF121" i="8" s="1"/>
  <c r="H78" i="8"/>
  <c r="AE78" i="8" s="1"/>
  <c r="AF78" i="8" s="1"/>
  <c r="H10" i="8"/>
  <c r="AE10" i="8" s="1"/>
  <c r="AF10" i="8" s="1"/>
  <c r="H18" i="8"/>
  <c r="AE18" i="8" s="1"/>
  <c r="AF18" i="8" s="1"/>
  <c r="H26" i="8"/>
  <c r="AE26" i="8" s="1"/>
  <c r="AF26" i="8" s="1"/>
  <c r="H58" i="8"/>
  <c r="AE58" i="8" s="1"/>
  <c r="AF58" i="8" s="1"/>
  <c r="H70" i="8"/>
  <c r="AE70" i="8" s="1"/>
  <c r="AF70" i="8" s="1"/>
  <c r="H89" i="8"/>
  <c r="AE89" i="8" s="1"/>
  <c r="AF89" i="8" s="1"/>
  <c r="H97" i="8"/>
  <c r="H105" i="8"/>
  <c r="AE105" i="8" s="1"/>
  <c r="AF105" i="8" s="1"/>
  <c r="K46" i="8"/>
  <c r="L46" i="8" s="1"/>
  <c r="H46" i="8"/>
  <c r="K62" i="8"/>
  <c r="L62" i="8" s="1"/>
  <c r="H62" i="8"/>
  <c r="K82" i="8"/>
  <c r="L82" i="8" s="1"/>
  <c r="H82" i="8"/>
  <c r="K85" i="8"/>
  <c r="L85" i="8" s="1"/>
  <c r="H85" i="8"/>
  <c r="H34" i="8"/>
  <c r="AE34" i="8" s="1"/>
  <c r="AF34" i="8" s="1"/>
  <c r="H42" i="8"/>
  <c r="AE42" i="8" s="1"/>
  <c r="AF42" i="8" s="1"/>
  <c r="H38" i="8"/>
  <c r="AE38" i="8" s="1"/>
  <c r="AF38" i="8" s="1"/>
  <c r="H109" i="8"/>
  <c r="AE109" i="8" s="1"/>
  <c r="AF109" i="8" s="1"/>
  <c r="H7" i="8"/>
  <c r="AE7" i="8" s="1"/>
  <c r="AF7" i="8" s="1"/>
  <c r="H11" i="8"/>
  <c r="AE11" i="8" s="1"/>
  <c r="AF11" i="8" s="1"/>
  <c r="H15" i="8"/>
  <c r="AE15" i="8" s="1"/>
  <c r="AF15" i="8" s="1"/>
  <c r="H19" i="8"/>
  <c r="AE19" i="8" s="1"/>
  <c r="AF19" i="8" s="1"/>
  <c r="H23" i="8"/>
  <c r="AE23" i="8" s="1"/>
  <c r="AF23" i="8" s="1"/>
  <c r="H27" i="8"/>
  <c r="AE27" i="8" s="1"/>
  <c r="AF27" i="8" s="1"/>
  <c r="H31" i="8"/>
  <c r="AE31" i="8" s="1"/>
  <c r="AF31" i="8" s="1"/>
  <c r="H36" i="8"/>
  <c r="AE36" i="8" s="1"/>
  <c r="AF36" i="8" s="1"/>
  <c r="H40" i="8"/>
  <c r="AE40" i="8" s="1"/>
  <c r="H59" i="8"/>
  <c r="H67" i="8"/>
  <c r="AE67" i="8" s="1"/>
  <c r="AF67" i="8" s="1"/>
  <c r="H71" i="8"/>
  <c r="H76" i="8"/>
  <c r="AE76" i="8" s="1"/>
  <c r="AF76" i="8" s="1"/>
  <c r="H90" i="8"/>
  <c r="AE90" i="8" s="1"/>
  <c r="AF90" i="8" s="1"/>
  <c r="H94" i="8"/>
  <c r="AE94" i="8" s="1"/>
  <c r="AF94" i="8" s="1"/>
  <c r="H98" i="8"/>
  <c r="AE98" i="8" s="1"/>
  <c r="AF98" i="8" s="1"/>
  <c r="H102" i="8"/>
  <c r="AE102" i="8" s="1"/>
  <c r="AF102" i="8" s="1"/>
  <c r="H106" i="8"/>
  <c r="AE106" i="8" s="1"/>
  <c r="AF106" i="8" s="1"/>
  <c r="H4" i="8"/>
  <c r="AE4" i="8" s="1"/>
  <c r="AF4" i="8" s="1"/>
  <c r="H8" i="8"/>
  <c r="AE8" i="8" s="1"/>
  <c r="AF8" i="8" s="1"/>
  <c r="H12" i="8"/>
  <c r="H16" i="8"/>
  <c r="AE16" i="8" s="1"/>
  <c r="AF16" i="8" s="1"/>
  <c r="H20" i="8"/>
  <c r="AE20" i="8" s="1"/>
  <c r="AF20" i="8" s="1"/>
  <c r="H24" i="8"/>
  <c r="AE24" i="8" s="1"/>
  <c r="AF24" i="8" s="1"/>
  <c r="H28" i="8"/>
  <c r="H32" i="8"/>
  <c r="AE32" i="8" s="1"/>
  <c r="AF32" i="8" s="1"/>
  <c r="H55" i="8"/>
  <c r="H68" i="8"/>
  <c r="AE68" i="8" s="1"/>
  <c r="AF68" i="8" s="1"/>
  <c r="H72" i="8"/>
  <c r="AE72" i="8" s="1"/>
  <c r="AF72" i="8" s="1"/>
  <c r="H86" i="8"/>
  <c r="AE86" i="8" s="1"/>
  <c r="AF86" i="8" s="1"/>
  <c r="H91" i="8"/>
  <c r="AE91" i="8" s="1"/>
  <c r="AF91" i="8" s="1"/>
  <c r="H95" i="8"/>
  <c r="AE95" i="8" s="1"/>
  <c r="AF95" i="8" s="1"/>
  <c r="H99" i="8"/>
  <c r="H103" i="8"/>
  <c r="H107" i="8"/>
  <c r="AE107" i="8" s="1"/>
  <c r="AF107" i="8" s="1"/>
  <c r="H118" i="8"/>
  <c r="AE118" i="8" s="1"/>
  <c r="AF118" i="8" s="1"/>
  <c r="H122" i="8"/>
  <c r="AE122" i="8" s="1"/>
  <c r="AF122" i="8" s="1"/>
  <c r="R108" i="8" l="1"/>
  <c r="S108" i="8" s="1"/>
  <c r="R80" i="8"/>
  <c r="S80" i="8" s="1"/>
  <c r="R88" i="8"/>
  <c r="S88" i="8" s="1"/>
  <c r="R110" i="8"/>
  <c r="S110" i="8" s="1"/>
  <c r="AE12" i="8"/>
  <c r="AF12" i="8" s="1"/>
  <c r="AF40" i="8"/>
  <c r="R9" i="8"/>
  <c r="S9" i="8" s="1"/>
  <c r="AE9" i="8"/>
  <c r="AF9" i="8" s="1"/>
  <c r="R43" i="8"/>
  <c r="S43" i="8" s="1"/>
  <c r="AE43" i="8"/>
  <c r="AF43" i="8" s="1"/>
  <c r="R85" i="8"/>
  <c r="S85" i="8" s="1"/>
  <c r="AE85" i="8"/>
  <c r="AF85" i="8" s="1"/>
  <c r="AE28" i="8"/>
  <c r="AF28" i="8" s="1"/>
  <c r="AE97" i="8"/>
  <c r="AF97" i="8" s="1"/>
  <c r="R73" i="8"/>
  <c r="S73" i="8" s="1"/>
  <c r="AE73" i="8"/>
  <c r="AF73" i="8" s="1"/>
  <c r="R29" i="8"/>
  <c r="S29" i="8" s="1"/>
  <c r="AE29" i="8"/>
  <c r="AF29" i="8" s="1"/>
  <c r="R21" i="8"/>
  <c r="S21" i="8" s="1"/>
  <c r="AE21" i="8"/>
  <c r="AF21" i="8" s="1"/>
  <c r="AE75" i="8"/>
  <c r="AF75" i="8" s="1"/>
  <c r="R54" i="8"/>
  <c r="S54" i="8" s="1"/>
  <c r="AE54" i="8"/>
  <c r="AF54" i="8" s="1"/>
  <c r="R64" i="8"/>
  <c r="S64" i="8" s="1"/>
  <c r="AE64" i="8"/>
  <c r="AF64" i="8" s="1"/>
  <c r="R74" i="8"/>
  <c r="S74" i="8" s="1"/>
  <c r="AE74" i="8"/>
  <c r="AF74" i="8" s="1"/>
  <c r="AE99" i="8"/>
  <c r="AF99" i="8" s="1"/>
  <c r="AE103" i="8"/>
  <c r="AF103" i="8" s="1"/>
  <c r="R82" i="8"/>
  <c r="S82" i="8" s="1"/>
  <c r="AE82" i="8"/>
  <c r="AF82" i="8" s="1"/>
  <c r="R46" i="8"/>
  <c r="S46" i="8" s="1"/>
  <c r="AE46" i="8"/>
  <c r="AF46" i="8" s="1"/>
  <c r="R61" i="8"/>
  <c r="S61" i="8" s="1"/>
  <c r="R60" i="8"/>
  <c r="S60" i="8" s="1"/>
  <c r="R92" i="8"/>
  <c r="S92" i="8" s="1"/>
  <c r="R104" i="8"/>
  <c r="S104" i="8" s="1"/>
  <c r="R77" i="8"/>
  <c r="S77" i="8" s="1"/>
  <c r="R13" i="8"/>
  <c r="S13" i="8" s="1"/>
  <c r="R33" i="8"/>
  <c r="S33" i="8" s="1"/>
  <c r="R17" i="8"/>
  <c r="S17" i="8" s="1"/>
  <c r="R41" i="8"/>
  <c r="S41" i="8" s="1"/>
  <c r="R96" i="8"/>
  <c r="S96" i="8" s="1"/>
  <c r="R101" i="8"/>
  <c r="S101" i="8" s="1"/>
  <c r="R89" i="8"/>
  <c r="S89" i="8" s="1"/>
  <c r="R36" i="8"/>
  <c r="S36" i="8" s="1"/>
  <c r="R103" i="8"/>
  <c r="S103" i="8" s="1"/>
  <c r="R27" i="8"/>
  <c r="S27" i="8" s="1"/>
  <c r="R44" i="8"/>
  <c r="S44" i="8" s="1"/>
  <c r="R117" i="8"/>
  <c r="S117" i="8" s="1"/>
  <c r="R57" i="8"/>
  <c r="S57" i="8" s="1"/>
  <c r="R118" i="8"/>
  <c r="S118" i="8" s="1"/>
  <c r="R98" i="8"/>
  <c r="S98" i="8" s="1"/>
  <c r="R14" i="8"/>
  <c r="S14" i="8" s="1"/>
  <c r="R106" i="8"/>
  <c r="S106" i="8" s="1"/>
  <c r="R23" i="8"/>
  <c r="S23" i="8" s="1"/>
  <c r="R111" i="8"/>
  <c r="S111" i="8" s="1"/>
  <c r="R16" i="8"/>
  <c r="S16" i="8" s="1"/>
  <c r="R90" i="8"/>
  <c r="S90" i="8" s="1"/>
  <c r="R32" i="8"/>
  <c r="S32" i="8" s="1"/>
  <c r="R109" i="8"/>
  <c r="S109" i="8" s="1"/>
  <c r="R100" i="8"/>
  <c r="S100" i="8" s="1"/>
  <c r="R75" i="8"/>
  <c r="S75" i="8" s="1"/>
  <c r="R116" i="8"/>
  <c r="S116" i="8" s="1"/>
  <c r="R37" i="8"/>
  <c r="S37" i="8" s="1"/>
  <c r="R12" i="8"/>
  <c r="S12" i="8" s="1"/>
  <c r="R51" i="8"/>
  <c r="S51" i="8" s="1"/>
  <c r="R99" i="8"/>
  <c r="S99" i="8" s="1"/>
  <c r="R15" i="8"/>
  <c r="S15" i="8" s="1"/>
  <c r="R102" i="8"/>
  <c r="S102" i="8" s="1"/>
  <c r="R5" i="8"/>
  <c r="S5" i="8" s="1"/>
  <c r="R84" i="8"/>
  <c r="S84" i="8" s="1"/>
  <c r="R11" i="8"/>
  <c r="S11" i="8" s="1"/>
  <c r="R50" i="8"/>
  <c r="S50" i="8" s="1"/>
  <c r="R20" i="8"/>
  <c r="S20" i="8" s="1"/>
  <c r="R70" i="8"/>
  <c r="S70" i="8" s="1"/>
  <c r="R112" i="8"/>
  <c r="S112" i="8" s="1"/>
  <c r="R72" i="8"/>
  <c r="S72" i="8" s="1"/>
  <c r="R113" i="8"/>
  <c r="S113" i="8" s="1"/>
  <c r="R120" i="8"/>
  <c r="S120" i="8" s="1"/>
  <c r="R122" i="8"/>
  <c r="S122" i="8" s="1"/>
  <c r="R86" i="8"/>
  <c r="S86" i="8" s="1"/>
  <c r="R42" i="8"/>
  <c r="S42" i="8" s="1"/>
  <c r="R34" i="8"/>
  <c r="S34" i="8" s="1"/>
  <c r="R26" i="8"/>
  <c r="S26" i="8" s="1"/>
  <c r="R18" i="8"/>
  <c r="S18" i="8" s="1"/>
  <c r="R10" i="8"/>
  <c r="S10" i="8" s="1"/>
  <c r="R105" i="8"/>
  <c r="S105" i="8" s="1"/>
  <c r="R93" i="8"/>
  <c r="S93" i="8" s="1"/>
  <c r="R56" i="8"/>
  <c r="S56" i="8" s="1"/>
  <c r="R83" i="8"/>
  <c r="S83" i="8" s="1"/>
  <c r="R67" i="8"/>
  <c r="S67" i="8" s="1"/>
  <c r="R25" i="8"/>
  <c r="S25" i="8" s="1"/>
  <c r="R24" i="8"/>
  <c r="S24" i="8" s="1"/>
  <c r="R7" i="8"/>
  <c r="S7" i="8" s="1"/>
  <c r="R45" i="8"/>
  <c r="S45" i="8" s="1"/>
  <c r="R95" i="8"/>
  <c r="S95" i="8" s="1"/>
  <c r="R19" i="8"/>
  <c r="S19" i="8" s="1"/>
  <c r="R63" i="8"/>
  <c r="S63" i="8" s="1"/>
  <c r="R107" i="8"/>
  <c r="S107" i="8" s="1"/>
  <c r="R31" i="8"/>
  <c r="S31" i="8" s="1"/>
  <c r="R79" i="8"/>
  <c r="S79" i="8" s="1"/>
  <c r="R121" i="8"/>
  <c r="S121" i="8" s="1"/>
  <c r="R81" i="8"/>
  <c r="S81" i="8" s="1"/>
  <c r="R97" i="8"/>
  <c r="S97" i="8" s="1"/>
  <c r="R49" i="8"/>
  <c r="S49" i="8" s="1"/>
  <c r="R114" i="8"/>
  <c r="S114" i="8" s="1"/>
  <c r="R58" i="8"/>
  <c r="S58" i="8" s="1"/>
  <c r="R28" i="8"/>
  <c r="S28" i="8" s="1"/>
  <c r="R76" i="8"/>
  <c r="S76" i="8" s="1"/>
  <c r="R40" i="8"/>
  <c r="S40" i="8" s="1"/>
  <c r="R91" i="8"/>
  <c r="S91" i="8" s="1"/>
  <c r="R94" i="8"/>
  <c r="S94" i="8" s="1"/>
  <c r="R68" i="8"/>
  <c r="S68" i="8" s="1"/>
  <c r="R8" i="8"/>
  <c r="S8" i="8" s="1"/>
  <c r="R78" i="8"/>
  <c r="S78" i="8" s="1"/>
  <c r="R38" i="8"/>
  <c r="S38" i="8" s="1"/>
  <c r="R30" i="8"/>
  <c r="S30" i="8" s="1"/>
  <c r="R22" i="8"/>
  <c r="S22" i="8" s="1"/>
  <c r="R6" i="8"/>
  <c r="S6" i="8" s="1"/>
  <c r="R115" i="8"/>
  <c r="S115" i="8" s="1"/>
  <c r="R39" i="8"/>
  <c r="S39" i="8" s="1"/>
  <c r="R4" i="8"/>
  <c r="Q2" i="8"/>
  <c r="Q1" i="8" s="1"/>
  <c r="AE2" i="8" l="1"/>
  <c r="AE1" i="8" s="1"/>
  <c r="AF2" i="8"/>
  <c r="AF1" i="8" s="1"/>
  <c r="R2" i="8"/>
  <c r="R1" i="8" s="1"/>
  <c r="S4" i="8"/>
  <c r="S2" i="8" s="1"/>
  <c r="S1" i="8" s="1"/>
  <c r="N2" i="8" l="1"/>
  <c r="N1" i="8" s="1"/>
  <c r="M2" i="8"/>
  <c r="M1" i="8" s="1"/>
  <c r="AN1610" i="1"/>
  <c r="AM1610" i="1"/>
  <c r="AI1610" i="1"/>
  <c r="AG1610" i="1"/>
  <c r="AF1610" i="1"/>
  <c r="AN1609" i="1"/>
  <c r="AM1609" i="1"/>
  <c r="AI1609" i="1"/>
  <c r="AG1609" i="1"/>
  <c r="AF1609" i="1"/>
  <c r="AN1608" i="1"/>
  <c r="AM1608" i="1"/>
  <c r="AI1608" i="1"/>
  <c r="AG1608" i="1"/>
  <c r="AF1608" i="1"/>
  <c r="W1610" i="1"/>
  <c r="W1609" i="1"/>
  <c r="W1608" i="1"/>
  <c r="AN346" i="1"/>
  <c r="AM346" i="1"/>
  <c r="AI346" i="1"/>
  <c r="AF346" i="1"/>
  <c r="W346" i="1"/>
  <c r="AN345" i="1"/>
  <c r="AM345" i="1"/>
  <c r="AI345" i="1"/>
  <c r="AF345" i="1"/>
  <c r="W345" i="1"/>
  <c r="AH1608" i="1" l="1"/>
  <c r="AH1609" i="1"/>
  <c r="AH1610" i="1"/>
  <c r="AJ1610" i="1"/>
  <c r="AJ1609" i="1"/>
  <c r="AJ1608" i="1"/>
  <c r="AJ346" i="1"/>
  <c r="AJ345" i="1"/>
  <c r="J9" i="3"/>
  <c r="I9" i="3"/>
  <c r="H9" i="3"/>
  <c r="AK1610" i="1" l="1"/>
  <c r="AL1610" i="1" s="1"/>
  <c r="AO1610" i="1" s="1"/>
  <c r="AP1610" i="1" s="1"/>
  <c r="AQ1610" i="1" s="1"/>
  <c r="AK1609" i="1"/>
  <c r="AL1609" i="1" s="1"/>
  <c r="AO1609" i="1" s="1"/>
  <c r="AP1609" i="1" s="1"/>
  <c r="AQ1609" i="1" s="1"/>
  <c r="AK1608" i="1"/>
  <c r="AL1608" i="1" s="1"/>
  <c r="AO1608" i="1" s="1"/>
  <c r="AP1608" i="1" s="1"/>
  <c r="AQ1608" i="1" s="1"/>
  <c r="G9" i="3"/>
  <c r="G28" i="3" s="1"/>
  <c r="F9" i="3"/>
  <c r="D19" i="3"/>
  <c r="AN1764" i="1"/>
  <c r="AN1763" i="1"/>
  <c r="AN1762" i="1"/>
  <c r="AN1761" i="1"/>
  <c r="AN1760" i="1"/>
  <c r="AN1759" i="1"/>
  <c r="AN1758" i="1"/>
  <c r="AN1757" i="1"/>
  <c r="AN1756" i="1"/>
  <c r="AN1755" i="1"/>
  <c r="AN1754" i="1"/>
  <c r="AN1753" i="1"/>
  <c r="AN1752" i="1"/>
  <c r="AN1751" i="1"/>
  <c r="AN1750" i="1"/>
  <c r="AN1749" i="1"/>
  <c r="AN1748" i="1"/>
  <c r="AN1747" i="1"/>
  <c r="AN1746" i="1"/>
  <c r="AN1745" i="1"/>
  <c r="AN1744" i="1"/>
  <c r="AN1743" i="1"/>
  <c r="AN1742" i="1"/>
  <c r="AN1741" i="1"/>
  <c r="AN1740" i="1"/>
  <c r="AN1739" i="1"/>
  <c r="AN1738" i="1"/>
  <c r="AN1737" i="1"/>
  <c r="AN1736" i="1"/>
  <c r="AN1735" i="1"/>
  <c r="AN1734" i="1"/>
  <c r="AN1733" i="1"/>
  <c r="AN1732" i="1"/>
  <c r="AN1731" i="1"/>
  <c r="AN1730" i="1"/>
  <c r="AN1729" i="1"/>
  <c r="AN1728" i="1"/>
  <c r="AN1727" i="1"/>
  <c r="AN1726" i="1"/>
  <c r="AN1725" i="1"/>
  <c r="AN1724" i="1"/>
  <c r="AN1723" i="1"/>
  <c r="AN1722" i="1"/>
  <c r="AN1721" i="1"/>
  <c r="AN1720" i="1"/>
  <c r="AN1719" i="1"/>
  <c r="AN1718" i="1"/>
  <c r="AN1717" i="1"/>
  <c r="AN1716" i="1"/>
  <c r="AN1715" i="1"/>
  <c r="AN1714" i="1"/>
  <c r="AN1713" i="1"/>
  <c r="AN1712" i="1"/>
  <c r="AN1711" i="1"/>
  <c r="AN1710" i="1"/>
  <c r="AN1709" i="1"/>
  <c r="AN1708" i="1"/>
  <c r="AN1707" i="1"/>
  <c r="AN1706" i="1"/>
  <c r="AN1705" i="1"/>
  <c r="AN1704" i="1"/>
  <c r="AN1703" i="1"/>
  <c r="AN1702" i="1"/>
  <c r="AN1701" i="1"/>
  <c r="AN1700" i="1"/>
  <c r="AN1699" i="1"/>
  <c r="AN1698" i="1"/>
  <c r="AN1697" i="1"/>
  <c r="AN1696" i="1"/>
  <c r="AN1695" i="1"/>
  <c r="AN1694" i="1"/>
  <c r="AN1693" i="1"/>
  <c r="AN1692" i="1"/>
  <c r="AN1691" i="1"/>
  <c r="AN1690" i="1"/>
  <c r="AN1689" i="1"/>
  <c r="AN1688" i="1"/>
  <c r="AN1687" i="1"/>
  <c r="AN1686" i="1"/>
  <c r="AN1685" i="1"/>
  <c r="AN1684" i="1"/>
  <c r="AN1683" i="1"/>
  <c r="AN1682" i="1"/>
  <c r="AN1681" i="1"/>
  <c r="AN1680" i="1"/>
  <c r="AN1679" i="1"/>
  <c r="AN1678" i="1"/>
  <c r="AN1677" i="1"/>
  <c r="AN1676" i="1"/>
  <c r="AN1675" i="1"/>
  <c r="AN1674" i="1"/>
  <c r="AN1673" i="1"/>
  <c r="AN1672" i="1"/>
  <c r="AN1671" i="1"/>
  <c r="AN1670" i="1"/>
  <c r="AN1669" i="1"/>
  <c r="AN1668" i="1"/>
  <c r="AN1667" i="1"/>
  <c r="AN1666" i="1"/>
  <c r="AN1665" i="1"/>
  <c r="AN1664" i="1"/>
  <c r="AN1663" i="1"/>
  <c r="AN1662" i="1"/>
  <c r="AN1661" i="1"/>
  <c r="AN1660" i="1"/>
  <c r="AN1659" i="1"/>
  <c r="AN1658" i="1"/>
  <c r="AN1657" i="1"/>
  <c r="AN1656" i="1"/>
  <c r="AN1655" i="1"/>
  <c r="AN1654" i="1"/>
  <c r="AN1653" i="1"/>
  <c r="AN1652" i="1"/>
  <c r="AN1651" i="1"/>
  <c r="AN1650" i="1"/>
  <c r="AN1649" i="1"/>
  <c r="AN1648" i="1"/>
  <c r="AN1647" i="1"/>
  <c r="AN1646" i="1"/>
  <c r="AN1645" i="1"/>
  <c r="AN1644" i="1"/>
  <c r="AN1643" i="1"/>
  <c r="AN1642" i="1"/>
  <c r="AN1641" i="1"/>
  <c r="AN1640" i="1"/>
  <c r="AN1639" i="1"/>
  <c r="AN1638" i="1"/>
  <c r="AN1637" i="1"/>
  <c r="AN1636" i="1"/>
  <c r="AN1635" i="1"/>
  <c r="AN1634" i="1"/>
  <c r="AN1633" i="1"/>
  <c r="AN1632" i="1"/>
  <c r="AN1631" i="1"/>
  <c r="AN1630" i="1"/>
  <c r="AN1629" i="1"/>
  <c r="AN1628" i="1"/>
  <c r="AN1627" i="1"/>
  <c r="AN1626" i="1"/>
  <c r="AN1625" i="1"/>
  <c r="AN1624" i="1"/>
  <c r="AN1623" i="1"/>
  <c r="AN1622" i="1"/>
  <c r="AN1621" i="1"/>
  <c r="AN1620" i="1"/>
  <c r="AN1619" i="1"/>
  <c r="AN1618" i="1"/>
  <c r="AN1617" i="1"/>
  <c r="AN1616" i="1"/>
  <c r="AN1615" i="1"/>
  <c r="AN1614" i="1"/>
  <c r="AN1613" i="1"/>
  <c r="AN1612" i="1"/>
  <c r="AN1611" i="1"/>
  <c r="AN1607" i="1"/>
  <c r="AN1606" i="1"/>
  <c r="AN1605" i="1"/>
  <c r="AN1604" i="1"/>
  <c r="AN1603" i="1"/>
  <c r="AN1602" i="1"/>
  <c r="AN1601" i="1"/>
  <c r="AN1600" i="1"/>
  <c r="AN1599" i="1"/>
  <c r="AN1598" i="1"/>
  <c r="AN1597" i="1"/>
  <c r="AN1596" i="1"/>
  <c r="AN1595" i="1"/>
  <c r="AN1594" i="1"/>
  <c r="AN1593" i="1"/>
  <c r="AN1592" i="1"/>
  <c r="AN1591" i="1"/>
  <c r="AN1590" i="1"/>
  <c r="AN1589" i="1"/>
  <c r="AN1588" i="1"/>
  <c r="AN1587" i="1"/>
  <c r="AN1586" i="1"/>
  <c r="AN1585" i="1"/>
  <c r="AN1584" i="1"/>
  <c r="AN1583" i="1"/>
  <c r="AN1582" i="1"/>
  <c r="AN1581" i="1"/>
  <c r="AN1580" i="1"/>
  <c r="AN1579" i="1"/>
  <c r="AN1578" i="1"/>
  <c r="AN1577" i="1"/>
  <c r="AN1576" i="1"/>
  <c r="AN1575" i="1"/>
  <c r="AN1574" i="1"/>
  <c r="AN1573" i="1"/>
  <c r="AN1572" i="1"/>
  <c r="AN1571" i="1"/>
  <c r="AN1570" i="1"/>
  <c r="AN1569" i="1"/>
  <c r="AN1568" i="1"/>
  <c r="AN1567" i="1"/>
  <c r="AN1566" i="1"/>
  <c r="AN1565" i="1"/>
  <c r="AN1564" i="1"/>
  <c r="AN1563" i="1"/>
  <c r="AN1562" i="1"/>
  <c r="AN1561" i="1"/>
  <c r="AN1560" i="1"/>
  <c r="AN1559" i="1"/>
  <c r="AN1558" i="1"/>
  <c r="AN1557" i="1"/>
  <c r="AN1556" i="1"/>
  <c r="AN1555" i="1"/>
  <c r="AN1554" i="1"/>
  <c r="AN1553" i="1"/>
  <c r="AN1552" i="1"/>
  <c r="AN1551" i="1"/>
  <c r="AN1550" i="1"/>
  <c r="AN1548" i="1"/>
  <c r="AN1547" i="1"/>
  <c r="AN1546" i="1"/>
  <c r="AN1545" i="1"/>
  <c r="AN1544" i="1"/>
  <c r="AN1543" i="1"/>
  <c r="AN1542" i="1"/>
  <c r="AN1541" i="1"/>
  <c r="AN1540" i="1"/>
  <c r="AN1539" i="1"/>
  <c r="AN1538" i="1"/>
  <c r="AN1537" i="1"/>
  <c r="AN1536" i="1"/>
  <c r="AN1535" i="1"/>
  <c r="AN1534" i="1"/>
  <c r="AN1533" i="1"/>
  <c r="AN1532" i="1"/>
  <c r="AN1531" i="1"/>
  <c r="AN1529" i="1"/>
  <c r="AN1527" i="1"/>
  <c r="AN1526" i="1"/>
  <c r="AN1525" i="1"/>
  <c r="AN1524" i="1"/>
  <c r="AN1523" i="1"/>
  <c r="AN1522" i="1"/>
  <c r="AN1521" i="1"/>
  <c r="AN1520" i="1"/>
  <c r="AN1519" i="1"/>
  <c r="AN1518" i="1"/>
  <c r="AN1517" i="1"/>
  <c r="AN1516" i="1"/>
  <c r="AN1515" i="1"/>
  <c r="AN1514" i="1"/>
  <c r="AN1513" i="1"/>
  <c r="AN1512" i="1"/>
  <c r="AN1511" i="1"/>
  <c r="AN1510" i="1"/>
  <c r="AN1509" i="1"/>
  <c r="AN1508" i="1"/>
  <c r="AN1507" i="1"/>
  <c r="AN1506" i="1"/>
  <c r="AN1505" i="1"/>
  <c r="AN1504" i="1"/>
  <c r="AN1503" i="1"/>
  <c r="AN1502" i="1"/>
  <c r="AN1501" i="1"/>
  <c r="AN1500" i="1"/>
  <c r="AN1499" i="1"/>
  <c r="AN1498" i="1"/>
  <c r="AN1497" i="1"/>
  <c r="AN1496" i="1"/>
  <c r="AN1495" i="1"/>
  <c r="AN1494" i="1"/>
  <c r="AN1493" i="1"/>
  <c r="AN1492" i="1"/>
  <c r="AN1491" i="1"/>
  <c r="AN1490" i="1"/>
  <c r="AN1489" i="1"/>
  <c r="AN1488" i="1"/>
  <c r="AN1487" i="1"/>
  <c r="AN1486" i="1"/>
  <c r="AN1485" i="1"/>
  <c r="AN1484" i="1"/>
  <c r="AN1483" i="1"/>
  <c r="AN1482" i="1"/>
  <c r="AN1481" i="1"/>
  <c r="AN1480" i="1"/>
  <c r="AN1479" i="1"/>
  <c r="AN1478" i="1"/>
  <c r="AN1477" i="1"/>
  <c r="AN1476" i="1"/>
  <c r="AN1474" i="1"/>
  <c r="AN1473" i="1"/>
  <c r="AN1472" i="1"/>
  <c r="AN1471" i="1"/>
  <c r="AN1470" i="1"/>
  <c r="AN1469" i="1"/>
  <c r="AN1468" i="1"/>
  <c r="AN1467" i="1"/>
  <c r="AN1466" i="1"/>
  <c r="AN1465" i="1"/>
  <c r="AN1464" i="1"/>
  <c r="AN1463" i="1"/>
  <c r="AN1462" i="1"/>
  <c r="AN1461" i="1"/>
  <c r="AN1460" i="1"/>
  <c r="AN1459" i="1"/>
  <c r="AN1458" i="1"/>
  <c r="AN1457" i="1"/>
  <c r="AN1456" i="1"/>
  <c r="AN1455" i="1"/>
  <c r="AN1454" i="1"/>
  <c r="AN1453" i="1"/>
  <c r="AN1452" i="1"/>
  <c r="AN1451" i="1"/>
  <c r="AN1450" i="1"/>
  <c r="AN1449" i="1"/>
  <c r="AN1448" i="1"/>
  <c r="AN1447" i="1"/>
  <c r="AN1446" i="1"/>
  <c r="AN1445" i="1"/>
  <c r="AN1444" i="1"/>
  <c r="AN1443" i="1"/>
  <c r="AN1442" i="1"/>
  <c r="AN1441" i="1"/>
  <c r="AN1440" i="1"/>
  <c r="AN1439" i="1"/>
  <c r="AN1438" i="1"/>
  <c r="AN1437" i="1"/>
  <c r="AN1436" i="1"/>
  <c r="AN1435" i="1"/>
  <c r="AN1434" i="1"/>
  <c r="AN1433" i="1"/>
  <c r="AN1432" i="1"/>
  <c r="AN1431" i="1"/>
  <c r="AN1430" i="1"/>
  <c r="AN1429" i="1"/>
  <c r="AN1428" i="1"/>
  <c r="AN1427" i="1"/>
  <c r="AN1426" i="1"/>
  <c r="AN1425" i="1"/>
  <c r="AN1424" i="1"/>
  <c r="AN1423" i="1"/>
  <c r="AN1422" i="1"/>
  <c r="AN1421" i="1"/>
  <c r="AN1420" i="1"/>
  <c r="AN1419" i="1"/>
  <c r="AN1418" i="1"/>
  <c r="AN1417" i="1"/>
  <c r="AN1416" i="1"/>
  <c r="AN1415" i="1"/>
  <c r="AN1414" i="1"/>
  <c r="AN1413" i="1"/>
  <c r="AN1412" i="1"/>
  <c r="AN1411" i="1"/>
  <c r="AN1410" i="1"/>
  <c r="AN1409" i="1"/>
  <c r="AN1408" i="1"/>
  <c r="AN1407" i="1"/>
  <c r="AN1406" i="1"/>
  <c r="AN1405" i="1"/>
  <c r="AN1404" i="1"/>
  <c r="AN1403" i="1"/>
  <c r="AN1402" i="1"/>
  <c r="AN1401" i="1"/>
  <c r="AN1400" i="1"/>
  <c r="AN1399" i="1"/>
  <c r="AN1398" i="1"/>
  <c r="AN1397" i="1"/>
  <c r="AN1396" i="1"/>
  <c r="AN1395" i="1"/>
  <c r="AN1394" i="1"/>
  <c r="AN1393" i="1"/>
  <c r="AN1392" i="1"/>
  <c r="AN1391" i="1"/>
  <c r="AN1390" i="1"/>
  <c r="AN1389" i="1"/>
  <c r="AN1388" i="1"/>
  <c r="AN1387" i="1"/>
  <c r="AN1386" i="1"/>
  <c r="AN1385" i="1"/>
  <c r="AN1384" i="1"/>
  <c r="AN1382" i="1"/>
  <c r="AN1381" i="1"/>
  <c r="AN1380" i="1"/>
  <c r="AN1379" i="1"/>
  <c r="AN1378" i="1"/>
  <c r="AN1377" i="1"/>
  <c r="AN1376" i="1"/>
  <c r="AN1375" i="1"/>
  <c r="AN1374" i="1"/>
  <c r="AN1373" i="1"/>
  <c r="AN1372" i="1"/>
  <c r="AN1371" i="1"/>
  <c r="AN1370" i="1"/>
  <c r="AN1369" i="1"/>
  <c r="AN1368" i="1"/>
  <c r="AN1367" i="1"/>
  <c r="AN1366" i="1"/>
  <c r="AN1365" i="1"/>
  <c r="AN1364" i="1"/>
  <c r="AN1363" i="1"/>
  <c r="AN1362" i="1"/>
  <c r="AN1361" i="1"/>
  <c r="AN1360" i="1"/>
  <c r="AN1359" i="1"/>
  <c r="AN1358" i="1"/>
  <c r="AN1357" i="1"/>
  <c r="AN1356" i="1"/>
  <c r="AN1355" i="1"/>
  <c r="AN1354" i="1"/>
  <c r="AN1353" i="1"/>
  <c r="AN1352" i="1"/>
  <c r="AN1351" i="1"/>
  <c r="AN1350" i="1"/>
  <c r="AN1349" i="1"/>
  <c r="AN1348" i="1"/>
  <c r="AN1347" i="1"/>
  <c r="AN1346" i="1"/>
  <c r="AN1345" i="1"/>
  <c r="AN1344" i="1"/>
  <c r="AN1343" i="1"/>
  <c r="AN1342" i="1"/>
  <c r="AN1341" i="1"/>
  <c r="AN1340" i="1"/>
  <c r="AN1339" i="1"/>
  <c r="AN1338" i="1"/>
  <c r="AN1337" i="1"/>
  <c r="AN1336" i="1"/>
  <c r="AN1335" i="1"/>
  <c r="AN1334" i="1"/>
  <c r="AN1333" i="1"/>
  <c r="AN1332" i="1"/>
  <c r="AN1331" i="1"/>
  <c r="AN1330" i="1"/>
  <c r="AN1329" i="1"/>
  <c r="AN1328" i="1"/>
  <c r="AN1327" i="1"/>
  <c r="AN1326" i="1"/>
  <c r="AN1325" i="1"/>
  <c r="AN1324" i="1"/>
  <c r="AN1323" i="1"/>
  <c r="AN1322" i="1"/>
  <c r="AN1321" i="1"/>
  <c r="AN1320" i="1"/>
  <c r="AN1319" i="1"/>
  <c r="AN1318" i="1"/>
  <c r="AN1317" i="1"/>
  <c r="AN1316" i="1"/>
  <c r="AN1315" i="1"/>
  <c r="AN1314" i="1"/>
  <c r="AN1313" i="1"/>
  <c r="AN1312" i="1"/>
  <c r="AN1311" i="1"/>
  <c r="AN1310" i="1"/>
  <c r="AN1309" i="1"/>
  <c r="AN1308" i="1"/>
  <c r="AN1307" i="1"/>
  <c r="AN1306" i="1"/>
  <c r="AN1305" i="1"/>
  <c r="AN1304" i="1"/>
  <c r="AN1303" i="1"/>
  <c r="AN1302" i="1"/>
  <c r="AN1301" i="1"/>
  <c r="AN1300" i="1"/>
  <c r="AN1299" i="1"/>
  <c r="AN1298" i="1"/>
  <c r="AN1297" i="1"/>
  <c r="AN1296" i="1"/>
  <c r="AN1295" i="1"/>
  <c r="AN1294" i="1"/>
  <c r="AN1293" i="1"/>
  <c r="AN1292" i="1"/>
  <c r="AN1291" i="1"/>
  <c r="AN1290" i="1"/>
  <c r="AN1289" i="1"/>
  <c r="AN1288" i="1"/>
  <c r="AN1287" i="1"/>
  <c r="AN1286" i="1"/>
  <c r="AN1285" i="1"/>
  <c r="AN1284" i="1"/>
  <c r="AN1282" i="1"/>
  <c r="AN1281" i="1"/>
  <c r="AN1280" i="1"/>
  <c r="AN1279" i="1"/>
  <c r="AN1278" i="1"/>
  <c r="AN1277" i="1"/>
  <c r="AN1276" i="1"/>
  <c r="AN1275" i="1"/>
  <c r="AN1274" i="1"/>
  <c r="AN1273" i="1"/>
  <c r="AN1272" i="1"/>
  <c r="AN1271" i="1"/>
  <c r="AN1270" i="1"/>
  <c r="AN1269" i="1"/>
  <c r="AN1268" i="1"/>
  <c r="AN1267" i="1"/>
  <c r="AN1266" i="1"/>
  <c r="AN1265" i="1"/>
  <c r="AN1264" i="1"/>
  <c r="AN1263" i="1"/>
  <c r="AN1262" i="1"/>
  <c r="AN1261" i="1"/>
  <c r="AN1259" i="1"/>
  <c r="AN1258" i="1"/>
  <c r="AN1257" i="1"/>
  <c r="AN1256" i="1"/>
  <c r="AN1255" i="1"/>
  <c r="AN1254" i="1"/>
  <c r="AN1253" i="1"/>
  <c r="AN1252" i="1"/>
  <c r="AN1251" i="1"/>
  <c r="AN1250" i="1"/>
  <c r="AN1249" i="1"/>
  <c r="AN1248" i="1"/>
  <c r="AN1247" i="1"/>
  <c r="AN1246" i="1"/>
  <c r="AN1245" i="1"/>
  <c r="AN1244" i="1"/>
  <c r="AN1243" i="1"/>
  <c r="AN1242" i="1"/>
  <c r="AN1241" i="1"/>
  <c r="AN1240" i="1"/>
  <c r="AN1239" i="1"/>
  <c r="AN1238" i="1"/>
  <c r="AN1237" i="1"/>
  <c r="AN1236" i="1"/>
  <c r="AN1235" i="1"/>
  <c r="AN1234" i="1"/>
  <c r="AN1233" i="1"/>
  <c r="AN1232" i="1"/>
  <c r="AN1231" i="1"/>
  <c r="AN1230" i="1"/>
  <c r="AN1229" i="1"/>
  <c r="AN1228" i="1"/>
  <c r="AN1227" i="1"/>
  <c r="AN1226" i="1"/>
  <c r="AN1225" i="1"/>
  <c r="AN1224" i="1"/>
  <c r="AN1223" i="1"/>
  <c r="AN1222" i="1"/>
  <c r="AN1221" i="1"/>
  <c r="AN1220" i="1"/>
  <c r="AN1219" i="1"/>
  <c r="AN1218" i="1"/>
  <c r="AN1217" i="1"/>
  <c r="AN1216" i="1"/>
  <c r="AN1215" i="1"/>
  <c r="AN1214" i="1"/>
  <c r="AN1213" i="1"/>
  <c r="AN1212" i="1"/>
  <c r="AN1211" i="1"/>
  <c r="AN1210" i="1"/>
  <c r="AN1209" i="1"/>
  <c r="AN1208" i="1"/>
  <c r="AN1207" i="1"/>
  <c r="AN1206" i="1"/>
  <c r="AN1205" i="1"/>
  <c r="AN1204" i="1"/>
  <c r="AN1203" i="1"/>
  <c r="AN1202" i="1"/>
  <c r="AN1201" i="1"/>
  <c r="AN1200" i="1"/>
  <c r="AN1199" i="1"/>
  <c r="AN1198" i="1"/>
  <c r="AN1197" i="1"/>
  <c r="AN1196" i="1"/>
  <c r="AN1195" i="1"/>
  <c r="AN1194" i="1"/>
  <c r="AN1193" i="1"/>
  <c r="AN1192" i="1"/>
  <c r="AN1191" i="1"/>
  <c r="AN1190" i="1"/>
  <c r="AN1189" i="1"/>
  <c r="AN1188" i="1"/>
  <c r="AN1187" i="1"/>
  <c r="AN1186" i="1"/>
  <c r="AN1185" i="1"/>
  <c r="AN1184" i="1"/>
  <c r="AN1183" i="1"/>
  <c r="AN1182" i="1"/>
  <c r="AN1181" i="1"/>
  <c r="AN1180" i="1"/>
  <c r="AN1179" i="1"/>
  <c r="AN1178" i="1"/>
  <c r="AN1177" i="1"/>
  <c r="AN1176" i="1"/>
  <c r="AN1175" i="1"/>
  <c r="AN1174" i="1"/>
  <c r="AN1173" i="1"/>
  <c r="AN1172" i="1"/>
  <c r="AN1171" i="1"/>
  <c r="AN1170" i="1"/>
  <c r="AN1169" i="1"/>
  <c r="AN1168" i="1"/>
  <c r="AN1167" i="1"/>
  <c r="AN1166" i="1"/>
  <c r="AN1165" i="1"/>
  <c r="AN1164" i="1"/>
  <c r="AN1163" i="1"/>
  <c r="AN1162" i="1"/>
  <c r="AN1161" i="1"/>
  <c r="AN1160" i="1"/>
  <c r="AN1159" i="1"/>
  <c r="AN1158" i="1"/>
  <c r="AN1157" i="1"/>
  <c r="AN1156" i="1"/>
  <c r="AN1155" i="1"/>
  <c r="AN1154" i="1"/>
  <c r="AN1153" i="1"/>
  <c r="AN1152" i="1"/>
  <c r="AN1151" i="1"/>
  <c r="AN1150" i="1"/>
  <c r="AN1149" i="1"/>
  <c r="AN1148" i="1"/>
  <c r="AN1147" i="1"/>
  <c r="AN1146" i="1"/>
  <c r="AN1145" i="1"/>
  <c r="AN1144" i="1"/>
  <c r="AN1143" i="1"/>
  <c r="AN1142" i="1"/>
  <c r="AN1141" i="1"/>
  <c r="AN1140" i="1"/>
  <c r="AN1139" i="1"/>
  <c r="AN1138" i="1"/>
  <c r="AN1137" i="1"/>
  <c r="AN1136" i="1"/>
  <c r="AN1135" i="1"/>
  <c r="AN1134" i="1"/>
  <c r="AN1133" i="1"/>
  <c r="AN1132" i="1"/>
  <c r="AN1131" i="1"/>
  <c r="AN1130" i="1"/>
  <c r="AN1129" i="1"/>
  <c r="AN1128" i="1"/>
  <c r="AN1127" i="1"/>
  <c r="AN1126" i="1"/>
  <c r="AN1125" i="1"/>
  <c r="AN1124" i="1"/>
  <c r="AN1123" i="1"/>
  <c r="AN1122" i="1"/>
  <c r="AN1121" i="1"/>
  <c r="AN1120" i="1"/>
  <c r="AN1119" i="1"/>
  <c r="AN1118" i="1"/>
  <c r="AN1117" i="1"/>
  <c r="AN1116" i="1"/>
  <c r="AN1115" i="1"/>
  <c r="AN1114" i="1"/>
  <c r="AN1113" i="1"/>
  <c r="AN1112" i="1"/>
  <c r="AN1111" i="1"/>
  <c r="AN1110" i="1"/>
  <c r="AN1109" i="1"/>
  <c r="AN1108" i="1"/>
  <c r="AN1107" i="1"/>
  <c r="AN1106" i="1"/>
  <c r="AN1105" i="1"/>
  <c r="AN1104" i="1"/>
  <c r="AN1103" i="1"/>
  <c r="AN1102" i="1"/>
  <c r="AN1101" i="1"/>
  <c r="AN1100" i="1"/>
  <c r="AN1099" i="1"/>
  <c r="AN1098" i="1"/>
  <c r="AN1097" i="1"/>
  <c r="AN1096" i="1"/>
  <c r="AN1095" i="1"/>
  <c r="AN1094" i="1"/>
  <c r="AN1093" i="1"/>
  <c r="AN1092" i="1"/>
  <c r="AN1091" i="1"/>
  <c r="AN1090" i="1"/>
  <c r="AN1089" i="1"/>
  <c r="AN1088" i="1"/>
  <c r="AN1087" i="1"/>
  <c r="AN1086" i="1"/>
  <c r="AN1085" i="1"/>
  <c r="AN1084" i="1"/>
  <c r="AN1083" i="1"/>
  <c r="AN1082" i="1"/>
  <c r="AN1081" i="1"/>
  <c r="AN1080" i="1"/>
  <c r="AN1079" i="1"/>
  <c r="AN1078" i="1"/>
  <c r="AN1077" i="1"/>
  <c r="AN1076" i="1"/>
  <c r="AN1075" i="1"/>
  <c r="AN1074" i="1"/>
  <c r="AN1073" i="1"/>
  <c r="AN1072" i="1"/>
  <c r="AN1071" i="1"/>
  <c r="AN1070" i="1"/>
  <c r="AN1069" i="1"/>
  <c r="AN1068" i="1"/>
  <c r="AN1067" i="1"/>
  <c r="AN1066" i="1"/>
  <c r="AN1065" i="1"/>
  <c r="AN1064" i="1"/>
  <c r="AN1063" i="1"/>
  <c r="AN1062" i="1"/>
  <c r="AN1061" i="1"/>
  <c r="AN1060" i="1"/>
  <c r="AN1059" i="1"/>
  <c r="AN1058" i="1"/>
  <c r="AN1057" i="1"/>
  <c r="AN1056" i="1"/>
  <c r="AN1055" i="1"/>
  <c r="AN1054" i="1"/>
  <c r="AN1053" i="1"/>
  <c r="AN1052" i="1"/>
  <c r="AN1051" i="1"/>
  <c r="AN1050" i="1"/>
  <c r="AN1049" i="1"/>
  <c r="AN1048" i="1"/>
  <c r="AN1047" i="1"/>
  <c r="AN1046" i="1"/>
  <c r="AN1045" i="1"/>
  <c r="AN1044" i="1"/>
  <c r="AN1043" i="1"/>
  <c r="AN1042" i="1"/>
  <c r="AN1041" i="1"/>
  <c r="AN1040" i="1"/>
  <c r="AN1039" i="1"/>
  <c r="AN1038" i="1"/>
  <c r="AN1037" i="1"/>
  <c r="AN1035" i="1"/>
  <c r="AN1034" i="1"/>
  <c r="AN1033" i="1"/>
  <c r="AN1032" i="1"/>
  <c r="AN1031" i="1"/>
  <c r="AN1030" i="1"/>
  <c r="AN1029" i="1"/>
  <c r="AN1028" i="1"/>
  <c r="AN1027" i="1"/>
  <c r="AN1026" i="1"/>
  <c r="AN1025" i="1"/>
  <c r="AN1024" i="1"/>
  <c r="AN1023" i="1"/>
  <c r="AN1022" i="1"/>
  <c r="AN1021" i="1"/>
  <c r="AN1020" i="1"/>
  <c r="AN1019" i="1"/>
  <c r="AN1018" i="1"/>
  <c r="AN1017" i="1"/>
  <c r="AN1016" i="1"/>
  <c r="AN1015" i="1"/>
  <c r="AN1014" i="1"/>
  <c r="AN1013" i="1"/>
  <c r="AN1012" i="1"/>
  <c r="AN1011" i="1"/>
  <c r="AN1010" i="1"/>
  <c r="AN1009" i="1"/>
  <c r="AN1008" i="1"/>
  <c r="AN1007" i="1"/>
  <c r="AN1006" i="1"/>
  <c r="AN1005" i="1"/>
  <c r="AN1004" i="1"/>
  <c r="AN1003" i="1"/>
  <c r="AN1002" i="1"/>
  <c r="AN1001" i="1"/>
  <c r="AN1000" i="1"/>
  <c r="AN999" i="1"/>
  <c r="AN998" i="1"/>
  <c r="AN997" i="1"/>
  <c r="AN996" i="1"/>
  <c r="AN995" i="1"/>
  <c r="AN994" i="1"/>
  <c r="AN993" i="1"/>
  <c r="AN992" i="1"/>
  <c r="AN990" i="1"/>
  <c r="AN989" i="1"/>
  <c r="AN988" i="1"/>
  <c r="AN987" i="1"/>
  <c r="AN986" i="1"/>
  <c r="AN985" i="1"/>
  <c r="AN984" i="1"/>
  <c r="AN983" i="1"/>
  <c r="AN982" i="1"/>
  <c r="AN981" i="1"/>
  <c r="AN980" i="1"/>
  <c r="AN979" i="1"/>
  <c r="AN978" i="1"/>
  <c r="AN977" i="1"/>
  <c r="AN976" i="1"/>
  <c r="AN975" i="1"/>
  <c r="AN974" i="1"/>
  <c r="AN973" i="1"/>
  <c r="AN972" i="1"/>
  <c r="AN971" i="1"/>
  <c r="AN970" i="1"/>
  <c r="AN969" i="1"/>
  <c r="AN968" i="1"/>
  <c r="AN967" i="1"/>
  <c r="AN966" i="1"/>
  <c r="AN965" i="1"/>
  <c r="AN964" i="1"/>
  <c r="AN963" i="1"/>
  <c r="AN962" i="1"/>
  <c r="AN961" i="1"/>
  <c r="AN960" i="1"/>
  <c r="AN959" i="1"/>
  <c r="AN958" i="1"/>
  <c r="AN957" i="1"/>
  <c r="AN956" i="1"/>
  <c r="AN955" i="1"/>
  <c r="AN954" i="1"/>
  <c r="AN953" i="1"/>
  <c r="AN952" i="1"/>
  <c r="AN951" i="1"/>
  <c r="AN950" i="1"/>
  <c r="AN949" i="1"/>
  <c r="AN948" i="1"/>
  <c r="AN947" i="1"/>
  <c r="AN946" i="1"/>
  <c r="AN945" i="1"/>
  <c r="AN944" i="1"/>
  <c r="AN943" i="1"/>
  <c r="AN942" i="1"/>
  <c r="AN941" i="1"/>
  <c r="AN940" i="1"/>
  <c r="AN939" i="1"/>
  <c r="AN938" i="1"/>
  <c r="AN937" i="1"/>
  <c r="AN936" i="1"/>
  <c r="AN935" i="1"/>
  <c r="AN934" i="1"/>
  <c r="AN933" i="1"/>
  <c r="AN932" i="1"/>
  <c r="AN931" i="1"/>
  <c r="AN930" i="1"/>
  <c r="AN929" i="1"/>
  <c r="AN928" i="1"/>
  <c r="AN927" i="1"/>
  <c r="AN926" i="1"/>
  <c r="AN925" i="1"/>
  <c r="AN924" i="1"/>
  <c r="AN923" i="1"/>
  <c r="AN922" i="1"/>
  <c r="AN921" i="1"/>
  <c r="AN920" i="1"/>
  <c r="AN919" i="1"/>
  <c r="AN918" i="1"/>
  <c r="AN917" i="1"/>
  <c r="AN916" i="1"/>
  <c r="AN915" i="1"/>
  <c r="AN914" i="1"/>
  <c r="AN913" i="1"/>
  <c r="AN912" i="1"/>
  <c r="AN911" i="1"/>
  <c r="AN910" i="1"/>
  <c r="AN909" i="1"/>
  <c r="AN908" i="1"/>
  <c r="AN907" i="1"/>
  <c r="AN906" i="1"/>
  <c r="AN905" i="1"/>
  <c r="AN904" i="1"/>
  <c r="AN903" i="1"/>
  <c r="AN902" i="1"/>
  <c r="AN901" i="1"/>
  <c r="AN900" i="1"/>
  <c r="AN899" i="1"/>
  <c r="AN898" i="1"/>
  <c r="AN897" i="1"/>
  <c r="AN896" i="1"/>
  <c r="AN895" i="1"/>
  <c r="AN894" i="1"/>
  <c r="AN893" i="1"/>
  <c r="AN892" i="1"/>
  <c r="AN891" i="1"/>
  <c r="AN890" i="1"/>
  <c r="AN889" i="1"/>
  <c r="AN888" i="1"/>
  <c r="AN887" i="1"/>
  <c r="AN886" i="1"/>
  <c r="AN885" i="1"/>
  <c r="AN883" i="1"/>
  <c r="AN881" i="1"/>
  <c r="AN880" i="1"/>
  <c r="AN879" i="1"/>
  <c r="AN878" i="1"/>
  <c r="AN877" i="1"/>
  <c r="AN876" i="1"/>
  <c r="AN875" i="1"/>
  <c r="AN874" i="1"/>
  <c r="AN873" i="1"/>
  <c r="AN872" i="1"/>
  <c r="AN871" i="1"/>
  <c r="AN870" i="1"/>
  <c r="AN869" i="1"/>
  <c r="AN868" i="1"/>
  <c r="AN867" i="1"/>
  <c r="AN866" i="1"/>
  <c r="AN865" i="1"/>
  <c r="AN864" i="1"/>
  <c r="AN862" i="1"/>
  <c r="AN861" i="1"/>
  <c r="AN860" i="1"/>
  <c r="AN859" i="1"/>
  <c r="AN858" i="1"/>
  <c r="AN857" i="1"/>
  <c r="AN856" i="1"/>
  <c r="AN855" i="1"/>
  <c r="AN854" i="1"/>
  <c r="AN853" i="1"/>
  <c r="AN852" i="1"/>
  <c r="AN851" i="1"/>
  <c r="AN850" i="1"/>
  <c r="AN849" i="1"/>
  <c r="AN848" i="1"/>
  <c r="AN847" i="1"/>
  <c r="AN846" i="1"/>
  <c r="AN845" i="1"/>
  <c r="AN844" i="1"/>
  <c r="AN843" i="1"/>
  <c r="AN842" i="1"/>
  <c r="AN841" i="1"/>
  <c r="AN840" i="1"/>
  <c r="AN839" i="1"/>
  <c r="AN838" i="1"/>
  <c r="AN837" i="1"/>
  <c r="AN836" i="1"/>
  <c r="AN835" i="1"/>
  <c r="AN834" i="1"/>
  <c r="AN833" i="1"/>
  <c r="AN832" i="1"/>
  <c r="AN831" i="1"/>
  <c r="AN830" i="1"/>
  <c r="AN829" i="1"/>
  <c r="AN828" i="1"/>
  <c r="AN827" i="1"/>
  <c r="AN826" i="1"/>
  <c r="AN825" i="1"/>
  <c r="AN824" i="1"/>
  <c r="AN823" i="1"/>
  <c r="AN822" i="1"/>
  <c r="AN820" i="1"/>
  <c r="AN819" i="1"/>
  <c r="AN818" i="1"/>
  <c r="AN817" i="1"/>
  <c r="AN816" i="1"/>
  <c r="AN815" i="1"/>
  <c r="AN814" i="1"/>
  <c r="AN813" i="1"/>
  <c r="AN812" i="1"/>
  <c r="AN811" i="1"/>
  <c r="AN810" i="1"/>
  <c r="AN809" i="1"/>
  <c r="AN808" i="1"/>
  <c r="AN807" i="1"/>
  <c r="AN806" i="1"/>
  <c r="AN804" i="1"/>
  <c r="AN803" i="1"/>
  <c r="AN802" i="1"/>
  <c r="AN801" i="1"/>
  <c r="AN800" i="1"/>
  <c r="AN799" i="1"/>
  <c r="AN798" i="1"/>
  <c r="AN797" i="1"/>
  <c r="AN796" i="1"/>
  <c r="AN795" i="1"/>
  <c r="AN794" i="1"/>
  <c r="AN793" i="1"/>
  <c r="AN792" i="1"/>
  <c r="AN791" i="1"/>
  <c r="AN790" i="1"/>
  <c r="AN789" i="1"/>
  <c r="AN788" i="1"/>
  <c r="AN787" i="1"/>
  <c r="AN786" i="1"/>
  <c r="AN784" i="1"/>
  <c r="AN783" i="1"/>
  <c r="AN782" i="1"/>
  <c r="AN781" i="1"/>
  <c r="AN780" i="1"/>
  <c r="AN779" i="1"/>
  <c r="AN778" i="1"/>
  <c r="AN777" i="1"/>
  <c r="AN776" i="1"/>
  <c r="AN775" i="1"/>
  <c r="AN774" i="1"/>
  <c r="AN773" i="1"/>
  <c r="AN772" i="1"/>
  <c r="AN771" i="1"/>
  <c r="AN770" i="1"/>
  <c r="AN769" i="1"/>
  <c r="AN768" i="1"/>
  <c r="AN767" i="1"/>
  <c r="AN766" i="1"/>
  <c r="AN765" i="1"/>
  <c r="AN764" i="1"/>
  <c r="AN763" i="1"/>
  <c r="AN762" i="1"/>
  <c r="AN761" i="1"/>
  <c r="AN760" i="1"/>
  <c r="AN759" i="1"/>
  <c r="AN758" i="1"/>
  <c r="AN757" i="1"/>
  <c r="AN755" i="1"/>
  <c r="AN754" i="1"/>
  <c r="AN753" i="1"/>
  <c r="AN752" i="1"/>
  <c r="AN751" i="1"/>
  <c r="AN750" i="1"/>
  <c r="AN749" i="1"/>
  <c r="AN748" i="1"/>
  <c r="AN747" i="1"/>
  <c r="AN746" i="1"/>
  <c r="AN745" i="1"/>
  <c r="AN744" i="1"/>
  <c r="AN743" i="1"/>
  <c r="AN742" i="1"/>
  <c r="AN741" i="1"/>
  <c r="AN740" i="1"/>
  <c r="AN739" i="1"/>
  <c r="AN738" i="1"/>
  <c r="AN737" i="1"/>
  <c r="AN736" i="1"/>
  <c r="AN735" i="1"/>
  <c r="AN734" i="1"/>
  <c r="AN733" i="1"/>
  <c r="AN732" i="1"/>
  <c r="AN731" i="1"/>
  <c r="AN730" i="1"/>
  <c r="AN729" i="1"/>
  <c r="AN728" i="1"/>
  <c r="AN727" i="1"/>
  <c r="AN726" i="1"/>
  <c r="AN725" i="1"/>
  <c r="AN724" i="1"/>
  <c r="AN723" i="1"/>
  <c r="AN722" i="1"/>
  <c r="AN721" i="1"/>
  <c r="AN720" i="1"/>
  <c r="AN719" i="1"/>
  <c r="AN717" i="1"/>
  <c r="AN716" i="1"/>
  <c r="AN715" i="1"/>
  <c r="AN714" i="1"/>
  <c r="AN713" i="1"/>
  <c r="AN712" i="1"/>
  <c r="AN711" i="1"/>
  <c r="AN710" i="1"/>
  <c r="AN709" i="1"/>
  <c r="AN708" i="1"/>
  <c r="AN707" i="1"/>
  <c r="AN706" i="1"/>
  <c r="AN705" i="1"/>
  <c r="AN704" i="1"/>
  <c r="AN703" i="1"/>
  <c r="AN702" i="1"/>
  <c r="AN701" i="1"/>
  <c r="AN700" i="1"/>
  <c r="AN699" i="1"/>
  <c r="AN698" i="1"/>
  <c r="AN697" i="1"/>
  <c r="AN696" i="1"/>
  <c r="AN695" i="1"/>
  <c r="AN694" i="1"/>
  <c r="AN693" i="1"/>
  <c r="AN692" i="1"/>
  <c r="AN691" i="1"/>
  <c r="AN690" i="1"/>
  <c r="AN689" i="1"/>
  <c r="AN688" i="1"/>
  <c r="AN687" i="1"/>
  <c r="AN686" i="1"/>
  <c r="AN685" i="1"/>
  <c r="AN684" i="1"/>
  <c r="AN683" i="1"/>
  <c r="AN682" i="1"/>
  <c r="AN681" i="1"/>
  <c r="AN680" i="1"/>
  <c r="AN679" i="1"/>
  <c r="AN678" i="1"/>
  <c r="AN677" i="1"/>
  <c r="AN676" i="1"/>
  <c r="AN675" i="1"/>
  <c r="AN674" i="1"/>
  <c r="AN673" i="1"/>
  <c r="AN672" i="1"/>
  <c r="AN671" i="1"/>
  <c r="AN670" i="1"/>
  <c r="AN669" i="1"/>
  <c r="AN668" i="1"/>
  <c r="AN667" i="1"/>
  <c r="AN666" i="1"/>
  <c r="AN665" i="1"/>
  <c r="AN664" i="1"/>
  <c r="AN663" i="1"/>
  <c r="AN662" i="1"/>
  <c r="AN660" i="1"/>
  <c r="AN659" i="1"/>
  <c r="AN658" i="1"/>
  <c r="AN657" i="1"/>
  <c r="AN656" i="1"/>
  <c r="AN655" i="1"/>
  <c r="AN654" i="1"/>
  <c r="AN653" i="1"/>
  <c r="AN652" i="1"/>
  <c r="AN651" i="1"/>
  <c r="AN650" i="1"/>
  <c r="AN649" i="1"/>
  <c r="AN648" i="1"/>
  <c r="AN647" i="1"/>
  <c r="AN646" i="1"/>
  <c r="AN645" i="1"/>
  <c r="AN644" i="1"/>
  <c r="AN643" i="1"/>
  <c r="AN642" i="1"/>
  <c r="AN641" i="1"/>
  <c r="AN640" i="1"/>
  <c r="AN639" i="1"/>
  <c r="AN638" i="1"/>
  <c r="AN637" i="1"/>
  <c r="AN636" i="1"/>
  <c r="AN635" i="1"/>
  <c r="AN634" i="1"/>
  <c r="AN633" i="1"/>
  <c r="AN632" i="1"/>
  <c r="AN631" i="1"/>
  <c r="AN630" i="1"/>
  <c r="AN629" i="1"/>
  <c r="AN628" i="1"/>
  <c r="AN627" i="1"/>
  <c r="AN626" i="1"/>
  <c r="AN625" i="1"/>
  <c r="AN624" i="1"/>
  <c r="AN623" i="1"/>
  <c r="AN622" i="1"/>
  <c r="AN621" i="1"/>
  <c r="AN620" i="1"/>
  <c r="AN619" i="1"/>
  <c r="AN618" i="1"/>
  <c r="AN617" i="1"/>
  <c r="AN616" i="1"/>
  <c r="AN615" i="1"/>
  <c r="AN614" i="1"/>
  <c r="AN613" i="1"/>
  <c r="AN612" i="1"/>
  <c r="AN611" i="1"/>
  <c r="AN610" i="1"/>
  <c r="AN609" i="1"/>
  <c r="AN608" i="1"/>
  <c r="AN607" i="1"/>
  <c r="AN606" i="1"/>
  <c r="AN605" i="1"/>
  <c r="AN604" i="1"/>
  <c r="AN603" i="1"/>
  <c r="AN602" i="1"/>
  <c r="AN601" i="1"/>
  <c r="AN600" i="1"/>
  <c r="AN599" i="1"/>
  <c r="AN598" i="1"/>
  <c r="AN597" i="1"/>
  <c r="AN596" i="1"/>
  <c r="AN595" i="1"/>
  <c r="AN594" i="1"/>
  <c r="AN593" i="1"/>
  <c r="AN592" i="1"/>
  <c r="AN591" i="1"/>
  <c r="AN590" i="1"/>
  <c r="AN589" i="1"/>
  <c r="AN588" i="1"/>
  <c r="AN587" i="1"/>
  <c r="AN586" i="1"/>
  <c r="AN585" i="1"/>
  <c r="AN583" i="1"/>
  <c r="AN582" i="1"/>
  <c r="AN581" i="1"/>
  <c r="AN580" i="1"/>
  <c r="AN579" i="1"/>
  <c r="AN577" i="1"/>
  <c r="AN576" i="1"/>
  <c r="AN575" i="1"/>
  <c r="AN574" i="1"/>
  <c r="AN573" i="1"/>
  <c r="AN572" i="1"/>
  <c r="AN571" i="1"/>
  <c r="AN570" i="1"/>
  <c r="AN569" i="1"/>
  <c r="AN568" i="1"/>
  <c r="AN567" i="1"/>
  <c r="AN566" i="1"/>
  <c r="AN565" i="1"/>
  <c r="AN564" i="1"/>
  <c r="AN563" i="1"/>
  <c r="AN562" i="1"/>
  <c r="AN560" i="1"/>
  <c r="AN559" i="1"/>
  <c r="AN558" i="1"/>
  <c r="AN557" i="1"/>
  <c r="AN556" i="1"/>
  <c r="AN555" i="1"/>
  <c r="AN554" i="1"/>
  <c r="AN553" i="1"/>
  <c r="AN552" i="1"/>
  <c r="AN550" i="1"/>
  <c r="AN549" i="1"/>
  <c r="AN548" i="1"/>
  <c r="AN547" i="1"/>
  <c r="AN546" i="1"/>
  <c r="AN545" i="1"/>
  <c r="AN544" i="1"/>
  <c r="AN543" i="1"/>
  <c r="AN542" i="1"/>
  <c r="AN541" i="1"/>
  <c r="AN540" i="1"/>
  <c r="AN539" i="1"/>
  <c r="AN538" i="1"/>
  <c r="AN537" i="1"/>
  <c r="AN536" i="1"/>
  <c r="AN534" i="1"/>
  <c r="AN533" i="1"/>
  <c r="AN532" i="1"/>
  <c r="AN530" i="1"/>
  <c r="AN529" i="1"/>
  <c r="AN526" i="1"/>
  <c r="AN525" i="1"/>
  <c r="AN524" i="1"/>
  <c r="AN523" i="1"/>
  <c r="AN522" i="1"/>
  <c r="AN519" i="1"/>
  <c r="AN518" i="1"/>
  <c r="AN517" i="1"/>
  <c r="AN516" i="1"/>
  <c r="AN515" i="1"/>
  <c r="AN514" i="1"/>
  <c r="AN513" i="1"/>
  <c r="AN512" i="1"/>
  <c r="AN511" i="1"/>
  <c r="AN510" i="1"/>
  <c r="AN509" i="1"/>
  <c r="AN508" i="1"/>
  <c r="AN507" i="1"/>
  <c r="AN506" i="1"/>
  <c r="AN505" i="1"/>
  <c r="AN504" i="1"/>
  <c r="AN503" i="1"/>
  <c r="AN502" i="1"/>
  <c r="AN501" i="1"/>
  <c r="AN500" i="1"/>
  <c r="AN499" i="1"/>
  <c r="AN498" i="1"/>
  <c r="AN497" i="1"/>
  <c r="AN496" i="1"/>
  <c r="AN495" i="1"/>
  <c r="AN494" i="1"/>
  <c r="AN493" i="1"/>
  <c r="AN492" i="1"/>
  <c r="AN491" i="1"/>
  <c r="AN490" i="1"/>
  <c r="AN489" i="1"/>
  <c r="AN488" i="1"/>
  <c r="AN487" i="1"/>
  <c r="AN486" i="1"/>
  <c r="AN484" i="1"/>
  <c r="AN483" i="1"/>
  <c r="AN482" i="1"/>
  <c r="AN481" i="1"/>
  <c r="AN480" i="1"/>
  <c r="AN479" i="1"/>
  <c r="AN478" i="1"/>
  <c r="AN477" i="1"/>
  <c r="AN476" i="1"/>
  <c r="AN475" i="1"/>
  <c r="AN474" i="1"/>
  <c r="AN473" i="1"/>
  <c r="AN472" i="1"/>
  <c r="AN471" i="1"/>
  <c r="AN470" i="1"/>
  <c r="AN469" i="1"/>
  <c r="AN468" i="1"/>
  <c r="AN467" i="1"/>
  <c r="AN464" i="1"/>
  <c r="AN463" i="1"/>
  <c r="AN462" i="1"/>
  <c r="AN461" i="1"/>
  <c r="AN460" i="1"/>
  <c r="AN459" i="1"/>
  <c r="AN458" i="1"/>
  <c r="AN457" i="1"/>
  <c r="AN456" i="1"/>
  <c r="AN455" i="1"/>
  <c r="AN454" i="1"/>
  <c r="AN453" i="1"/>
  <c r="AN451" i="1"/>
  <c r="AN450" i="1"/>
  <c r="AN449" i="1"/>
  <c r="AN448" i="1"/>
  <c r="AN447" i="1"/>
  <c r="AN446" i="1"/>
  <c r="AN445" i="1"/>
  <c r="AN444" i="1"/>
  <c r="AN443" i="1"/>
  <c r="AN442" i="1"/>
  <c r="AN441" i="1"/>
  <c r="AN440" i="1"/>
  <c r="AN439" i="1"/>
  <c r="AN438" i="1"/>
  <c r="AN437" i="1"/>
  <c r="AN436" i="1"/>
  <c r="AN434" i="1"/>
  <c r="AN433" i="1"/>
  <c r="AN432" i="1"/>
  <c r="AN431" i="1"/>
  <c r="AN430" i="1"/>
  <c r="AN429" i="1"/>
  <c r="AN428" i="1"/>
  <c r="AN427" i="1"/>
  <c r="AN426" i="1"/>
  <c r="AN425" i="1"/>
  <c r="AN424" i="1"/>
  <c r="AN423" i="1"/>
  <c r="AN422" i="1"/>
  <c r="AN421" i="1"/>
  <c r="AN420" i="1"/>
  <c r="AN419" i="1"/>
  <c r="AN418" i="1"/>
  <c r="AN417" i="1"/>
  <c r="AN416" i="1"/>
  <c r="AN415" i="1"/>
  <c r="AN414" i="1"/>
  <c r="AN413" i="1"/>
  <c r="AN412" i="1"/>
  <c r="AN411" i="1"/>
  <c r="AN410" i="1"/>
  <c r="AN409" i="1"/>
  <c r="AN408" i="1"/>
  <c r="AN407" i="1"/>
  <c r="AN406" i="1"/>
  <c r="AN405" i="1"/>
  <c r="AN403" i="1"/>
  <c r="AN402" i="1"/>
  <c r="AN401" i="1"/>
  <c r="AN400" i="1"/>
  <c r="AN399" i="1"/>
  <c r="AN398" i="1"/>
  <c r="AN397" i="1"/>
  <c r="AN396" i="1"/>
  <c r="AN395" i="1"/>
  <c r="AN394" i="1"/>
  <c r="AN393" i="1"/>
  <c r="AN392" i="1"/>
  <c r="AN391" i="1"/>
  <c r="AN390" i="1"/>
  <c r="AN389" i="1"/>
  <c r="AN388" i="1"/>
  <c r="AN387" i="1"/>
  <c r="AN386" i="1"/>
  <c r="AN385" i="1"/>
  <c r="AN384" i="1"/>
  <c r="AN383" i="1"/>
  <c r="AN382" i="1"/>
  <c r="AN381" i="1"/>
  <c r="AN380" i="1"/>
  <c r="AN379" i="1"/>
  <c r="AN378" i="1"/>
  <c r="AN377" i="1"/>
  <c r="AN376" i="1"/>
  <c r="AN375" i="1"/>
  <c r="AN373" i="1"/>
  <c r="AN371" i="1"/>
  <c r="AN370" i="1"/>
  <c r="AN369" i="1"/>
  <c r="AN368" i="1"/>
  <c r="AN367" i="1"/>
  <c r="AN366" i="1"/>
  <c r="AN365" i="1"/>
  <c r="AN364" i="1"/>
  <c r="AN363" i="1"/>
  <c r="AN362" i="1"/>
  <c r="AN361" i="1"/>
  <c r="AN360" i="1"/>
  <c r="AN359" i="1"/>
  <c r="AN358" i="1"/>
  <c r="AN357" i="1"/>
  <c r="AN356" i="1"/>
  <c r="AN355" i="1"/>
  <c r="AN354" i="1"/>
  <c r="AN353" i="1"/>
  <c r="AN352" i="1"/>
  <c r="AN351" i="1"/>
  <c r="AN350" i="1"/>
  <c r="AN349" i="1"/>
  <c r="AN348" i="1"/>
  <c r="AN347" i="1"/>
  <c r="AN344" i="1"/>
  <c r="AN343" i="1"/>
  <c r="AN342" i="1"/>
  <c r="AN341" i="1"/>
  <c r="AN340" i="1"/>
  <c r="AN339" i="1"/>
  <c r="AN338" i="1"/>
  <c r="AN337" i="1"/>
  <c r="AN336" i="1"/>
  <c r="AN335" i="1"/>
  <c r="AN334" i="1"/>
  <c r="AN331" i="1"/>
  <c r="AN330" i="1"/>
  <c r="AN328" i="1"/>
  <c r="AN327" i="1"/>
  <c r="AN326" i="1"/>
  <c r="AN325" i="1"/>
  <c r="AN324" i="1"/>
  <c r="AN323" i="1"/>
  <c r="AN318" i="1"/>
  <c r="AN317" i="1"/>
  <c r="AN316" i="1"/>
  <c r="AN315" i="1"/>
  <c r="AN314" i="1"/>
  <c r="AN313" i="1"/>
  <c r="AN312" i="1"/>
  <c r="AN310" i="1"/>
  <c r="AN306" i="1"/>
  <c r="AN305" i="1"/>
  <c r="AN303" i="1"/>
  <c r="AN302" i="1"/>
  <c r="AN301" i="1"/>
  <c r="AN300" i="1"/>
  <c r="AN299" i="1"/>
  <c r="AN298" i="1"/>
  <c r="AN297" i="1"/>
  <c r="AN295" i="1"/>
  <c r="AN293" i="1"/>
  <c r="AN292" i="1"/>
  <c r="AN291" i="1"/>
  <c r="AN290" i="1"/>
  <c r="AN289" i="1"/>
  <c r="AN287" i="1"/>
  <c r="AN286" i="1"/>
  <c r="AN285" i="1"/>
  <c r="AN284" i="1"/>
  <c r="AN282" i="1"/>
  <c r="AN281" i="1"/>
  <c r="AN280" i="1"/>
  <c r="AN279" i="1"/>
  <c r="AN278" i="1"/>
  <c r="AN277" i="1"/>
  <c r="AN276" i="1"/>
  <c r="AN275" i="1"/>
  <c r="AN274" i="1"/>
  <c r="AN273" i="1"/>
  <c r="AN272" i="1"/>
  <c r="AN271" i="1"/>
  <c r="AN270" i="1"/>
  <c r="AN268" i="1"/>
  <c r="AN267" i="1"/>
  <c r="AN266" i="1"/>
  <c r="AN265" i="1"/>
  <c r="AN264" i="1"/>
  <c r="AN263" i="1"/>
  <c r="AN261" i="1"/>
  <c r="AN260" i="1"/>
  <c r="AN259" i="1"/>
  <c r="AN258" i="1"/>
  <c r="AN257" i="1"/>
  <c r="AN256" i="1"/>
  <c r="AN255" i="1"/>
  <c r="AN254" i="1"/>
  <c r="AN253" i="1"/>
  <c r="AN252" i="1"/>
  <c r="AN251" i="1"/>
  <c r="AN250" i="1"/>
  <c r="AN249" i="1"/>
  <c r="AN248" i="1"/>
  <c r="AN246" i="1"/>
  <c r="AN244" i="1"/>
  <c r="AN243" i="1"/>
  <c r="AN242" i="1"/>
  <c r="AN241" i="1"/>
  <c r="AN240" i="1"/>
  <c r="AN239" i="1"/>
  <c r="AN238" i="1"/>
  <c r="AN237" i="1"/>
  <c r="AN236" i="1"/>
  <c r="AN235" i="1"/>
  <c r="AN234" i="1"/>
  <c r="AN233" i="1"/>
  <c r="AN231" i="1"/>
  <c r="AN230" i="1"/>
  <c r="AN227" i="1"/>
  <c r="AN226" i="1"/>
  <c r="AN225" i="1"/>
  <c r="AN223" i="1"/>
  <c r="AN221" i="1"/>
  <c r="AN220" i="1"/>
  <c r="AN219" i="1"/>
  <c r="AN218" i="1"/>
  <c r="AN217" i="1"/>
  <c r="AN216" i="1"/>
  <c r="AN215" i="1"/>
  <c r="AN214" i="1"/>
  <c r="AN213" i="1"/>
  <c r="AN212" i="1"/>
  <c r="AN209" i="1"/>
  <c r="AN208" i="1"/>
  <c r="AN207" i="1"/>
  <c r="AN206" i="1"/>
  <c r="AN204" i="1"/>
  <c r="AN203" i="1"/>
  <c r="AN200" i="1"/>
  <c r="AN198" i="1"/>
  <c r="AN196" i="1"/>
  <c r="AN195" i="1"/>
  <c r="AN194" i="1"/>
  <c r="AN192" i="1"/>
  <c r="AN191" i="1"/>
  <c r="AN190" i="1"/>
  <c r="AN188" i="1"/>
  <c r="AN185" i="1"/>
  <c r="AN184" i="1"/>
  <c r="AN183" i="1"/>
  <c r="AN182" i="1"/>
  <c r="AN181" i="1"/>
  <c r="AN180" i="1"/>
  <c r="AN179" i="1"/>
  <c r="AN178" i="1"/>
  <c r="AN177" i="1"/>
  <c r="AN169" i="1"/>
  <c r="AN168" i="1"/>
  <c r="AN167" i="1"/>
  <c r="AN166" i="1"/>
  <c r="AN165" i="1"/>
  <c r="AN162" i="1"/>
  <c r="AN160" i="1"/>
  <c r="AN159" i="1"/>
  <c r="AN158" i="1"/>
  <c r="AN156" i="1"/>
  <c r="AN155" i="1"/>
  <c r="AN151" i="1"/>
  <c r="AN147" i="1"/>
  <c r="AN146" i="1"/>
  <c r="AN140" i="1"/>
  <c r="AN139" i="1"/>
  <c r="AN137" i="1"/>
  <c r="AN136" i="1"/>
  <c r="AN135" i="1"/>
  <c r="AN134" i="1"/>
  <c r="AN133" i="1"/>
  <c r="AN132" i="1"/>
  <c r="AN131" i="1"/>
  <c r="AN130" i="1"/>
  <c r="AN129" i="1"/>
  <c r="AN128" i="1"/>
  <c r="AN127" i="1"/>
  <c r="AN126" i="1"/>
  <c r="AN125" i="1"/>
  <c r="AN124" i="1"/>
  <c r="AN123" i="1"/>
  <c r="AN121" i="1"/>
  <c r="AN120" i="1"/>
  <c r="AN119" i="1"/>
  <c r="AN117" i="1"/>
  <c r="AN116" i="1"/>
  <c r="AN115" i="1"/>
  <c r="AN112" i="1"/>
  <c r="AN109" i="1"/>
  <c r="AN108" i="1"/>
  <c r="AN106" i="1"/>
  <c r="AN105" i="1"/>
  <c r="AN104" i="1"/>
  <c r="AN103" i="1"/>
  <c r="AN102" i="1"/>
  <c r="AN101" i="1"/>
  <c r="AN99" i="1"/>
  <c r="AN98" i="1"/>
  <c r="AN97" i="1"/>
  <c r="AN96" i="1"/>
  <c r="AN95" i="1"/>
  <c r="AN93" i="1"/>
  <c r="AN92" i="1"/>
  <c r="AN91" i="1"/>
  <c r="AN90" i="1"/>
  <c r="AN89" i="1"/>
  <c r="AN88" i="1"/>
  <c r="AN87" i="1"/>
  <c r="AN86" i="1"/>
  <c r="AN85" i="1"/>
  <c r="AN83" i="1"/>
  <c r="AN82" i="1"/>
  <c r="AN80" i="1"/>
  <c r="AN79" i="1"/>
  <c r="AN77" i="1"/>
  <c r="AN75" i="1"/>
  <c r="AN74" i="1"/>
  <c r="AN73" i="1"/>
  <c r="AN71" i="1"/>
  <c r="AN70" i="1"/>
  <c r="AN69" i="1"/>
  <c r="AN68" i="1"/>
  <c r="AN67" i="1"/>
  <c r="AN66" i="1"/>
  <c r="AN65" i="1"/>
  <c r="AN62" i="1"/>
  <c r="AN61" i="1"/>
  <c r="AN60" i="1"/>
  <c r="AN59" i="1"/>
  <c r="AN58" i="1"/>
  <c r="AN57" i="1"/>
  <c r="AN56" i="1"/>
  <c r="AN55" i="1"/>
  <c r="AN54" i="1"/>
  <c r="AN51" i="1"/>
  <c r="AN50" i="1"/>
  <c r="AN48" i="1"/>
  <c r="AN46" i="1"/>
  <c r="AN43" i="1"/>
  <c r="AN42" i="1"/>
  <c r="AN40" i="1"/>
  <c r="AN39" i="1"/>
  <c r="AN29" i="1"/>
  <c r="AN28" i="1"/>
  <c r="AN27" i="1"/>
  <c r="AN26" i="1"/>
  <c r="AN25" i="1"/>
  <c r="AN24" i="1"/>
  <c r="AN23" i="1"/>
  <c r="AN22" i="1"/>
  <c r="AN21" i="1"/>
  <c r="AN20" i="1"/>
  <c r="AN19" i="1"/>
  <c r="AN18" i="1"/>
  <c r="AN17" i="1"/>
  <c r="AN16" i="1"/>
  <c r="AN15" i="1"/>
  <c r="AN14" i="1"/>
  <c r="AN13" i="1"/>
  <c r="AN12" i="1"/>
  <c r="AN11" i="1"/>
  <c r="AN10" i="1"/>
  <c r="AN9" i="1"/>
  <c r="AN8" i="1"/>
  <c r="AN7" i="1"/>
  <c r="AN6" i="1"/>
  <c r="AN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29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3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3" i="1"/>
  <c r="AM582" i="1"/>
  <c r="AM581" i="1"/>
  <c r="AM580" i="1"/>
  <c r="AM579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0" i="1"/>
  <c r="AM559" i="1"/>
  <c r="AM558" i="1"/>
  <c r="AM557" i="1"/>
  <c r="AM556" i="1"/>
  <c r="AM555" i="1"/>
  <c r="AM554" i="1"/>
  <c r="AM553" i="1"/>
  <c r="AM552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4" i="1"/>
  <c r="AM533" i="1"/>
  <c r="AM532" i="1"/>
  <c r="AM530" i="1"/>
  <c r="AM529" i="1"/>
  <c r="AM526" i="1"/>
  <c r="AM525" i="1"/>
  <c r="AM524" i="1"/>
  <c r="AM523" i="1"/>
  <c r="AM522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3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4" i="1"/>
  <c r="AM343" i="1"/>
  <c r="AM342" i="1"/>
  <c r="AM341" i="1"/>
  <c r="AM340" i="1"/>
  <c r="AM339" i="1"/>
  <c r="AM338" i="1"/>
  <c r="AM337" i="1"/>
  <c r="AM336" i="1"/>
  <c r="AM335" i="1"/>
  <c r="AM334" i="1"/>
  <c r="AM331" i="1"/>
  <c r="AM330" i="1"/>
  <c r="AM328" i="1"/>
  <c r="AM327" i="1"/>
  <c r="AM326" i="1"/>
  <c r="AM325" i="1"/>
  <c r="AM324" i="1"/>
  <c r="AM323" i="1"/>
  <c r="AM318" i="1"/>
  <c r="AM317" i="1"/>
  <c r="AM316" i="1"/>
  <c r="AM315" i="1"/>
  <c r="AM314" i="1"/>
  <c r="AM313" i="1"/>
  <c r="AM312" i="1"/>
  <c r="AM310" i="1"/>
  <c r="AM306" i="1"/>
  <c r="AM305" i="1"/>
  <c r="AM303" i="1"/>
  <c r="AM302" i="1"/>
  <c r="AM301" i="1"/>
  <c r="AM300" i="1"/>
  <c r="AM299" i="1"/>
  <c r="AM298" i="1"/>
  <c r="AM297" i="1"/>
  <c r="AM295" i="1"/>
  <c r="AM293" i="1"/>
  <c r="AM292" i="1"/>
  <c r="AM291" i="1"/>
  <c r="AM290" i="1"/>
  <c r="AM289" i="1"/>
  <c r="AM287" i="1"/>
  <c r="AM286" i="1"/>
  <c r="AM285" i="1"/>
  <c r="AM284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8" i="1"/>
  <c r="AM267" i="1"/>
  <c r="AM266" i="1"/>
  <c r="AM265" i="1"/>
  <c r="AM264" i="1"/>
  <c r="AM263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6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1" i="1"/>
  <c r="AM230" i="1"/>
  <c r="AM227" i="1"/>
  <c r="AM226" i="1"/>
  <c r="AM225" i="1"/>
  <c r="AM223" i="1"/>
  <c r="AM221" i="1"/>
  <c r="AM220" i="1"/>
  <c r="AM219" i="1"/>
  <c r="AM218" i="1"/>
  <c r="AM217" i="1"/>
  <c r="AM216" i="1"/>
  <c r="AM215" i="1"/>
  <c r="AM214" i="1"/>
  <c r="AM213" i="1"/>
  <c r="AM212" i="1"/>
  <c r="AM209" i="1"/>
  <c r="AM208" i="1"/>
  <c r="AM207" i="1"/>
  <c r="AM206" i="1"/>
  <c r="AM204" i="1"/>
  <c r="AM203" i="1"/>
  <c r="AM200" i="1"/>
  <c r="AM198" i="1"/>
  <c r="AM196" i="1"/>
  <c r="AM195" i="1"/>
  <c r="AM194" i="1"/>
  <c r="AM192" i="1"/>
  <c r="AM191" i="1"/>
  <c r="AM190" i="1"/>
  <c r="AM188" i="1"/>
  <c r="AM185" i="1"/>
  <c r="AM184" i="1"/>
  <c r="AM183" i="1"/>
  <c r="AM182" i="1"/>
  <c r="AM181" i="1"/>
  <c r="AM180" i="1"/>
  <c r="AM179" i="1"/>
  <c r="AM178" i="1"/>
  <c r="AM177" i="1"/>
  <c r="AM169" i="1"/>
  <c r="AM168" i="1"/>
  <c r="AM167" i="1"/>
  <c r="AM166" i="1"/>
  <c r="AM165" i="1"/>
  <c r="AM162" i="1"/>
  <c r="AM160" i="1"/>
  <c r="AM159" i="1"/>
  <c r="AM158" i="1"/>
  <c r="AM156" i="1"/>
  <c r="AM155" i="1"/>
  <c r="AM151" i="1"/>
  <c r="AM147" i="1"/>
  <c r="AM146" i="1"/>
  <c r="AM140" i="1"/>
  <c r="AM139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1" i="1"/>
  <c r="AM120" i="1"/>
  <c r="AM119" i="1"/>
  <c r="AM117" i="1"/>
  <c r="AM116" i="1"/>
  <c r="AM115" i="1"/>
  <c r="AM112" i="1"/>
  <c r="AM109" i="1"/>
  <c r="AM108" i="1"/>
  <c r="AM106" i="1"/>
  <c r="AM105" i="1"/>
  <c r="AM104" i="1"/>
  <c r="AM103" i="1"/>
  <c r="AM102" i="1"/>
  <c r="AM101" i="1"/>
  <c r="AM99" i="1"/>
  <c r="AM98" i="1"/>
  <c r="AM97" i="1"/>
  <c r="AM96" i="1"/>
  <c r="AM95" i="1"/>
  <c r="AM93" i="1"/>
  <c r="AM92" i="1"/>
  <c r="AM91" i="1"/>
  <c r="AM90" i="1"/>
  <c r="AM89" i="1"/>
  <c r="AM88" i="1"/>
  <c r="AM87" i="1"/>
  <c r="AM86" i="1"/>
  <c r="AM85" i="1"/>
  <c r="AM83" i="1"/>
  <c r="AM82" i="1"/>
  <c r="AM80" i="1"/>
  <c r="AM79" i="1"/>
  <c r="AM77" i="1"/>
  <c r="AM75" i="1"/>
  <c r="AM74" i="1"/>
  <c r="AM73" i="1"/>
  <c r="AM71" i="1"/>
  <c r="AM70" i="1"/>
  <c r="AM69" i="1"/>
  <c r="AM68" i="1"/>
  <c r="AM67" i="1"/>
  <c r="AM66" i="1"/>
  <c r="AM65" i="1"/>
  <c r="AM62" i="1"/>
  <c r="AM61" i="1"/>
  <c r="AM60" i="1"/>
  <c r="AM59" i="1"/>
  <c r="AM58" i="1"/>
  <c r="AM57" i="1"/>
  <c r="AM56" i="1"/>
  <c r="AM55" i="1"/>
  <c r="AM54" i="1"/>
  <c r="AM51" i="1"/>
  <c r="AM50" i="1"/>
  <c r="AM48" i="1"/>
  <c r="AM46" i="1"/>
  <c r="AM43" i="1"/>
  <c r="AM42" i="1"/>
  <c r="AM40" i="1"/>
  <c r="AM39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M17" i="1"/>
  <c r="AM16" i="1"/>
  <c r="AM15" i="1"/>
  <c r="AM14" i="1"/>
  <c r="AM13" i="1"/>
  <c r="AM12" i="1"/>
  <c r="AM11" i="1"/>
  <c r="AM10" i="1"/>
  <c r="AM9" i="1"/>
  <c r="AM8" i="1"/>
  <c r="AM7" i="1"/>
  <c r="AM6" i="1"/>
  <c r="AM5" i="1"/>
  <c r="B3" i="7" l="1"/>
  <c r="A57" i="7" s="1"/>
  <c r="U3" i="1"/>
  <c r="O3" i="1"/>
  <c r="AI1764" i="1"/>
  <c r="AF1764" i="1"/>
  <c r="AI1763" i="1"/>
  <c r="AF1763" i="1"/>
  <c r="AJ1763" i="1" s="1"/>
  <c r="AI1762" i="1"/>
  <c r="AF1762" i="1"/>
  <c r="AI1761" i="1"/>
  <c r="AF1761" i="1"/>
  <c r="AI1760" i="1"/>
  <c r="AF1760" i="1"/>
  <c r="AI1758" i="1"/>
  <c r="AF1758" i="1"/>
  <c r="AI1757" i="1"/>
  <c r="AF1757" i="1"/>
  <c r="AI1756" i="1"/>
  <c r="AF1756" i="1"/>
  <c r="AI1755" i="1"/>
  <c r="AF1755" i="1"/>
  <c r="AI1754" i="1"/>
  <c r="AF1754" i="1"/>
  <c r="AJ1754" i="1" s="1"/>
  <c r="AI1753" i="1"/>
  <c r="AF1753" i="1"/>
  <c r="AI1752" i="1"/>
  <c r="AF1752" i="1"/>
  <c r="AI1751" i="1"/>
  <c r="AF1751" i="1"/>
  <c r="AI1750" i="1"/>
  <c r="AF1750" i="1"/>
  <c r="AJ1750" i="1" s="1"/>
  <c r="AI1749" i="1"/>
  <c r="AF1749" i="1"/>
  <c r="AI1748" i="1"/>
  <c r="AF1748" i="1"/>
  <c r="AI1747" i="1"/>
  <c r="AF1747" i="1"/>
  <c r="AI1746" i="1"/>
  <c r="AF1746" i="1"/>
  <c r="AJ1746" i="1" s="1"/>
  <c r="AI1745" i="1"/>
  <c r="AF1745" i="1"/>
  <c r="AI1744" i="1"/>
  <c r="AF1744" i="1"/>
  <c r="AI1743" i="1"/>
  <c r="AF1743" i="1"/>
  <c r="AI1742" i="1"/>
  <c r="AF1742" i="1"/>
  <c r="AI1741" i="1"/>
  <c r="AF1741" i="1"/>
  <c r="AI1740" i="1"/>
  <c r="AF1740" i="1"/>
  <c r="AI1739" i="1"/>
  <c r="AF1739" i="1"/>
  <c r="AI1738" i="1"/>
  <c r="AF1738" i="1"/>
  <c r="AJ1738" i="1" s="1"/>
  <c r="AI1737" i="1"/>
  <c r="AF1737" i="1"/>
  <c r="AI1736" i="1"/>
  <c r="AF1736" i="1"/>
  <c r="AI1733" i="1"/>
  <c r="AF1733" i="1"/>
  <c r="AI1732" i="1"/>
  <c r="AF1732" i="1"/>
  <c r="AJ1732" i="1" s="1"/>
  <c r="AI1731" i="1"/>
  <c r="AF1731" i="1"/>
  <c r="AI1730" i="1"/>
  <c r="AF1730" i="1"/>
  <c r="AI1729" i="1"/>
  <c r="AF1729" i="1"/>
  <c r="AI1727" i="1"/>
  <c r="AF1727" i="1"/>
  <c r="AJ1727" i="1" s="1"/>
  <c r="AI1726" i="1"/>
  <c r="AF1726" i="1"/>
  <c r="AI1725" i="1"/>
  <c r="AF1725" i="1"/>
  <c r="AI1724" i="1"/>
  <c r="AF1724" i="1"/>
  <c r="AI1723" i="1"/>
  <c r="AF1723" i="1"/>
  <c r="AI1722" i="1"/>
  <c r="AF1722" i="1"/>
  <c r="AI1721" i="1"/>
  <c r="AF1721" i="1"/>
  <c r="AI1720" i="1"/>
  <c r="AF1720" i="1"/>
  <c r="AI1719" i="1"/>
  <c r="AF1719" i="1"/>
  <c r="AJ1719" i="1" s="1"/>
  <c r="AI1718" i="1"/>
  <c r="AF1718" i="1"/>
  <c r="AI1716" i="1"/>
  <c r="AF1716" i="1"/>
  <c r="AI1715" i="1"/>
  <c r="AF1715" i="1"/>
  <c r="AI1713" i="1"/>
  <c r="AF1713" i="1"/>
  <c r="AJ1713" i="1" s="1"/>
  <c r="AI1712" i="1"/>
  <c r="AF1712" i="1"/>
  <c r="AI1711" i="1"/>
  <c r="AF1711" i="1"/>
  <c r="AI1710" i="1"/>
  <c r="AF1710" i="1"/>
  <c r="AI1709" i="1"/>
  <c r="AF1709" i="1"/>
  <c r="AJ1709" i="1" s="1"/>
  <c r="AI1708" i="1"/>
  <c r="AF1708" i="1"/>
  <c r="AI1705" i="1"/>
  <c r="AF1705" i="1"/>
  <c r="AI1704" i="1"/>
  <c r="AF1704" i="1"/>
  <c r="AI1703" i="1"/>
  <c r="AF1703" i="1"/>
  <c r="AI1702" i="1"/>
  <c r="AF1702" i="1"/>
  <c r="AI1700" i="1"/>
  <c r="AF1700" i="1"/>
  <c r="AI1698" i="1"/>
  <c r="AF1698" i="1"/>
  <c r="AI1697" i="1"/>
  <c r="AF1697" i="1"/>
  <c r="AJ1697" i="1" s="1"/>
  <c r="AI1695" i="1"/>
  <c r="AF1695" i="1"/>
  <c r="AI1694" i="1"/>
  <c r="AF1694" i="1"/>
  <c r="AI1692" i="1"/>
  <c r="AF1692" i="1"/>
  <c r="AI1684" i="1"/>
  <c r="AF1684" i="1"/>
  <c r="AJ1684" i="1" s="1"/>
  <c r="AI1678" i="1"/>
  <c r="AF1678" i="1"/>
  <c r="AI1677" i="1"/>
  <c r="AF1677" i="1"/>
  <c r="AI1676" i="1"/>
  <c r="AF1676" i="1"/>
  <c r="AI1674" i="1"/>
  <c r="AF1674" i="1"/>
  <c r="AJ1674" i="1" s="1"/>
  <c r="AI1669" i="1"/>
  <c r="AF1669" i="1"/>
  <c r="AI1668" i="1"/>
  <c r="AF1668" i="1"/>
  <c r="AI1666" i="1"/>
  <c r="AF1666" i="1"/>
  <c r="AI1664" i="1"/>
  <c r="AF1664" i="1"/>
  <c r="AI1658" i="1"/>
  <c r="AF1658" i="1"/>
  <c r="AI1656" i="1"/>
  <c r="AF1656" i="1"/>
  <c r="AI1655" i="1"/>
  <c r="AF1655" i="1"/>
  <c r="AI1654" i="1"/>
  <c r="AF1654" i="1"/>
  <c r="AJ1654" i="1" s="1"/>
  <c r="AI1653" i="1"/>
  <c r="AF1653" i="1"/>
  <c r="AI1652" i="1"/>
  <c r="AF1652" i="1"/>
  <c r="AI1651" i="1"/>
  <c r="AF1651" i="1"/>
  <c r="AI1650" i="1"/>
  <c r="AF1650" i="1"/>
  <c r="AJ1650" i="1" s="1"/>
  <c r="AI1649" i="1"/>
  <c r="AF1649" i="1"/>
  <c r="AI1648" i="1"/>
  <c r="AF1648" i="1"/>
  <c r="AJ1648" i="1" s="1"/>
  <c r="AI1647" i="1"/>
  <c r="AF1647" i="1"/>
  <c r="AI1644" i="1"/>
  <c r="AF1644" i="1"/>
  <c r="AI1643" i="1"/>
  <c r="AF1643" i="1"/>
  <c r="AI1642" i="1"/>
  <c r="AF1642" i="1"/>
  <c r="AJ1642" i="1" s="1"/>
  <c r="AI1641" i="1"/>
  <c r="AF1641" i="1"/>
  <c r="AI1639" i="1"/>
  <c r="AF1639" i="1"/>
  <c r="AI1638" i="1"/>
  <c r="AF1638" i="1"/>
  <c r="AI1637" i="1"/>
  <c r="AF1637" i="1"/>
  <c r="AI1635" i="1"/>
  <c r="AF1635" i="1"/>
  <c r="AI1634" i="1"/>
  <c r="AF1634" i="1"/>
  <c r="AI1633" i="1"/>
  <c r="AF1633" i="1"/>
  <c r="AI1632" i="1"/>
  <c r="AF1632" i="1"/>
  <c r="AJ1632" i="1" s="1"/>
  <c r="AI1631" i="1"/>
  <c r="AF1631" i="1"/>
  <c r="AI1630" i="1"/>
  <c r="AF1630" i="1"/>
  <c r="AJ1630" i="1" s="1"/>
  <c r="AI1629" i="1"/>
  <c r="AF1629" i="1"/>
  <c r="AI1627" i="1"/>
  <c r="AF1627" i="1"/>
  <c r="AJ1627" i="1" s="1"/>
  <c r="AI1626" i="1"/>
  <c r="AF1626" i="1"/>
  <c r="AI1624" i="1"/>
  <c r="AF1624" i="1"/>
  <c r="AI1623" i="1"/>
  <c r="AF1623" i="1"/>
  <c r="AI1622" i="1"/>
  <c r="AF1622" i="1"/>
  <c r="AJ1622" i="1" s="1"/>
  <c r="AI1617" i="1"/>
  <c r="AF1617" i="1"/>
  <c r="AI1616" i="1"/>
  <c r="AF1616" i="1"/>
  <c r="AJ1616" i="1" s="1"/>
  <c r="AI1615" i="1"/>
  <c r="AF1615" i="1"/>
  <c r="AI1613" i="1"/>
  <c r="AF1613" i="1"/>
  <c r="AJ1613" i="1" s="1"/>
  <c r="AI1611" i="1"/>
  <c r="AF1611" i="1"/>
  <c r="AI1607" i="1"/>
  <c r="AF1607" i="1"/>
  <c r="AI1606" i="1"/>
  <c r="AF1606" i="1"/>
  <c r="AI1605" i="1"/>
  <c r="AF1605" i="1"/>
  <c r="AI1604" i="1"/>
  <c r="AF1604" i="1"/>
  <c r="AI1602" i="1"/>
  <c r="AF1602" i="1"/>
  <c r="AJ1602" i="1" s="1"/>
  <c r="AI1601" i="1"/>
  <c r="AF1601" i="1"/>
  <c r="AI1600" i="1"/>
  <c r="AF1600" i="1"/>
  <c r="AJ1600" i="1" s="1"/>
  <c r="AI1599" i="1"/>
  <c r="AF1599" i="1"/>
  <c r="AI1598" i="1"/>
  <c r="AF1598" i="1"/>
  <c r="AI1597" i="1"/>
  <c r="AF1597" i="1"/>
  <c r="AI1596" i="1"/>
  <c r="AF1596" i="1"/>
  <c r="AJ1596" i="1" s="1"/>
  <c r="AI1594" i="1"/>
  <c r="AF1594" i="1"/>
  <c r="AI1593" i="1"/>
  <c r="AF1593" i="1"/>
  <c r="AI1592" i="1"/>
  <c r="AF1592" i="1"/>
  <c r="AI1590" i="1"/>
  <c r="AF1590" i="1"/>
  <c r="AI1589" i="1"/>
  <c r="AF1589" i="1"/>
  <c r="AI1588" i="1"/>
  <c r="AF1588" i="1"/>
  <c r="AI1587" i="1"/>
  <c r="AF1587" i="1"/>
  <c r="AI1586" i="1"/>
  <c r="AF1586" i="1"/>
  <c r="AJ1586" i="1" s="1"/>
  <c r="AI1585" i="1"/>
  <c r="AF1585" i="1"/>
  <c r="AI1584" i="1"/>
  <c r="AF1584" i="1"/>
  <c r="AJ1584" i="1" s="1"/>
  <c r="AI1583" i="1"/>
  <c r="AF1583" i="1"/>
  <c r="AI1581" i="1"/>
  <c r="AF1581" i="1"/>
  <c r="AI1580" i="1"/>
  <c r="AF1580" i="1"/>
  <c r="AI1579" i="1"/>
  <c r="AF1579" i="1"/>
  <c r="AI1578" i="1"/>
  <c r="AF1578" i="1"/>
  <c r="AI1577" i="1"/>
  <c r="AF1577" i="1"/>
  <c r="AJ1577" i="1" s="1"/>
  <c r="AI1576" i="1"/>
  <c r="AF1576" i="1"/>
  <c r="AI1575" i="1"/>
  <c r="AF1575" i="1"/>
  <c r="AJ1575" i="1" s="1"/>
  <c r="AI1572" i="1"/>
  <c r="AF1572" i="1"/>
  <c r="AI1571" i="1"/>
  <c r="AF1571" i="1"/>
  <c r="AJ1571" i="1" s="1"/>
  <c r="AI1570" i="1"/>
  <c r="AF1570" i="1"/>
  <c r="AI1569" i="1"/>
  <c r="AF1569" i="1"/>
  <c r="AI1568" i="1"/>
  <c r="AF1568" i="1"/>
  <c r="AI1563" i="1"/>
  <c r="AF1563" i="1"/>
  <c r="AI1562" i="1"/>
  <c r="AF1562" i="1"/>
  <c r="AI1561" i="1"/>
  <c r="AF1561" i="1"/>
  <c r="AJ1561" i="1" s="1"/>
  <c r="AI1560" i="1"/>
  <c r="AF1560" i="1"/>
  <c r="AI1558" i="1"/>
  <c r="AF1558" i="1"/>
  <c r="AJ1558" i="1" s="1"/>
  <c r="AI1557" i="1"/>
  <c r="AF1557" i="1"/>
  <c r="AI1556" i="1"/>
  <c r="AF1556" i="1"/>
  <c r="AI1555" i="1"/>
  <c r="AF1555" i="1"/>
  <c r="AI1554" i="1"/>
  <c r="AF1554" i="1"/>
  <c r="AJ1554" i="1" s="1"/>
  <c r="AI1553" i="1"/>
  <c r="AF1553" i="1"/>
  <c r="AI1551" i="1"/>
  <c r="AF1551" i="1"/>
  <c r="AI1548" i="1"/>
  <c r="AF1548" i="1"/>
  <c r="AI1547" i="1"/>
  <c r="AF1547" i="1"/>
  <c r="AI1546" i="1"/>
  <c r="AF1546" i="1"/>
  <c r="AI1544" i="1"/>
  <c r="AF1544" i="1"/>
  <c r="AJ1544" i="1" s="1"/>
  <c r="AI1542" i="1"/>
  <c r="AF1542" i="1"/>
  <c r="AI1540" i="1"/>
  <c r="AF1540" i="1"/>
  <c r="AJ1540" i="1" s="1"/>
  <c r="AI1539" i="1"/>
  <c r="AF1539" i="1"/>
  <c r="AI1538" i="1"/>
  <c r="AF1538" i="1"/>
  <c r="AJ1538" i="1" s="1"/>
  <c r="AI1537" i="1"/>
  <c r="AF1537" i="1"/>
  <c r="AI1534" i="1"/>
  <c r="AF1534" i="1"/>
  <c r="AJ1534" i="1" s="1"/>
  <c r="AI1529" i="1"/>
  <c r="AF1529" i="1"/>
  <c r="AI1527" i="1"/>
  <c r="AF1527" i="1"/>
  <c r="AJ1527" i="1" s="1"/>
  <c r="AI1526" i="1"/>
  <c r="AF1526" i="1"/>
  <c r="AI1525" i="1"/>
  <c r="AF1525" i="1"/>
  <c r="AJ1525" i="1" s="1"/>
  <c r="AI1523" i="1"/>
  <c r="AF1523" i="1"/>
  <c r="AI1522" i="1"/>
  <c r="AF1522" i="1"/>
  <c r="AJ1522" i="1" s="1"/>
  <c r="AI1521" i="1"/>
  <c r="AF1521" i="1"/>
  <c r="AI1519" i="1"/>
  <c r="AF1519" i="1"/>
  <c r="AI1518" i="1"/>
  <c r="AF1518" i="1"/>
  <c r="AI1517" i="1"/>
  <c r="AF1517" i="1"/>
  <c r="AJ1517" i="1" s="1"/>
  <c r="AI1516" i="1"/>
  <c r="AF1516" i="1"/>
  <c r="AI1513" i="1"/>
  <c r="AF1513" i="1"/>
  <c r="AI1512" i="1"/>
  <c r="AF1512" i="1"/>
  <c r="AI1511" i="1"/>
  <c r="AF1511" i="1"/>
  <c r="AJ1511" i="1" s="1"/>
  <c r="AI1510" i="1"/>
  <c r="AF1510" i="1"/>
  <c r="AI1509" i="1"/>
  <c r="AF1509" i="1"/>
  <c r="AI1508" i="1"/>
  <c r="AF1508" i="1"/>
  <c r="AI1507" i="1"/>
  <c r="AF1507" i="1"/>
  <c r="AJ1507" i="1" s="1"/>
  <c r="AI1506" i="1"/>
  <c r="AF1506" i="1"/>
  <c r="AI1505" i="1"/>
  <c r="AF1505" i="1"/>
  <c r="AI1504" i="1"/>
  <c r="AF1504" i="1"/>
  <c r="AI1503" i="1"/>
  <c r="AF1503" i="1"/>
  <c r="AJ1503" i="1" s="1"/>
  <c r="AI1502" i="1"/>
  <c r="AF1502" i="1"/>
  <c r="AI1501" i="1"/>
  <c r="AF1501" i="1"/>
  <c r="AI1500" i="1"/>
  <c r="AF1500" i="1"/>
  <c r="AI1499" i="1"/>
  <c r="AF1499" i="1"/>
  <c r="AJ1499" i="1" s="1"/>
  <c r="AI1498" i="1"/>
  <c r="AF1498" i="1"/>
  <c r="AI1497" i="1"/>
  <c r="AF1497" i="1"/>
  <c r="AI1496" i="1"/>
  <c r="AF1496" i="1"/>
  <c r="AI1495" i="1"/>
  <c r="AF1495" i="1"/>
  <c r="AJ1495" i="1" s="1"/>
  <c r="AI1491" i="1"/>
  <c r="AF1491" i="1"/>
  <c r="AI1490" i="1"/>
  <c r="AF1490" i="1"/>
  <c r="AI1484" i="1"/>
  <c r="AF1484" i="1"/>
  <c r="AI1483" i="1"/>
  <c r="AF1483" i="1"/>
  <c r="AJ1483" i="1" s="1"/>
  <c r="AI1481" i="1"/>
  <c r="AF1481" i="1"/>
  <c r="AI1474" i="1"/>
  <c r="AF1474" i="1"/>
  <c r="AI1473" i="1"/>
  <c r="AF1473" i="1"/>
  <c r="AI1472" i="1"/>
  <c r="AF1472" i="1"/>
  <c r="AJ1472" i="1" s="1"/>
  <c r="AI1470" i="1"/>
  <c r="AF1470" i="1"/>
  <c r="AI1469" i="1"/>
  <c r="AF1469" i="1"/>
  <c r="AI1467" i="1"/>
  <c r="AF1467" i="1"/>
  <c r="AI1466" i="1"/>
  <c r="AF1466" i="1"/>
  <c r="AJ1466" i="1" s="1"/>
  <c r="AI1465" i="1"/>
  <c r="AF1465" i="1"/>
  <c r="AI1464" i="1"/>
  <c r="AF1464" i="1"/>
  <c r="AI1463" i="1"/>
  <c r="AF1463" i="1"/>
  <c r="AI1462" i="1"/>
  <c r="AF1462" i="1"/>
  <c r="AJ1462" i="1" s="1"/>
  <c r="AI1458" i="1"/>
  <c r="AF1458" i="1"/>
  <c r="AI1457" i="1"/>
  <c r="AF1457" i="1"/>
  <c r="AJ1457" i="1" s="1"/>
  <c r="AI1454" i="1"/>
  <c r="AF1454" i="1"/>
  <c r="AI1452" i="1"/>
  <c r="AF1452" i="1"/>
  <c r="AJ1452" i="1" s="1"/>
  <c r="AI1451" i="1"/>
  <c r="AF1451" i="1"/>
  <c r="AI1450" i="1"/>
  <c r="AF1450" i="1"/>
  <c r="AI1449" i="1"/>
  <c r="AF1449" i="1"/>
  <c r="AI1448" i="1"/>
  <c r="AF1448" i="1"/>
  <c r="AI1446" i="1"/>
  <c r="AF1446" i="1"/>
  <c r="AI1445" i="1"/>
  <c r="AF1445" i="1"/>
  <c r="AJ1445" i="1" s="1"/>
  <c r="AI1444" i="1"/>
  <c r="AF1444" i="1"/>
  <c r="AI1443" i="1"/>
  <c r="AF1443" i="1"/>
  <c r="AJ1443" i="1" s="1"/>
  <c r="AI1442" i="1"/>
  <c r="AF1442" i="1"/>
  <c r="AI1441" i="1"/>
  <c r="AF1441" i="1"/>
  <c r="AJ1441" i="1" s="1"/>
  <c r="AI1439" i="1"/>
  <c r="AF1439" i="1"/>
  <c r="AI1435" i="1"/>
  <c r="AF1435" i="1"/>
  <c r="AI1434" i="1"/>
  <c r="AF1434" i="1"/>
  <c r="AI1432" i="1"/>
  <c r="AF1432" i="1"/>
  <c r="AJ1432" i="1" s="1"/>
  <c r="AI1431" i="1"/>
  <c r="AF1431" i="1"/>
  <c r="AI1428" i="1"/>
  <c r="AF1428" i="1"/>
  <c r="AJ1428" i="1" s="1"/>
  <c r="AI1427" i="1"/>
  <c r="AF1427" i="1"/>
  <c r="AI1426" i="1"/>
  <c r="AF1426" i="1"/>
  <c r="AJ1426" i="1" s="1"/>
  <c r="AI1425" i="1"/>
  <c r="AF1425" i="1"/>
  <c r="AI1423" i="1"/>
  <c r="AF1423" i="1"/>
  <c r="AI1422" i="1"/>
  <c r="AF1422" i="1"/>
  <c r="AI1421" i="1"/>
  <c r="AF1421" i="1"/>
  <c r="AI1420" i="1"/>
  <c r="AF1420" i="1"/>
  <c r="AI1419" i="1"/>
  <c r="AF1419" i="1"/>
  <c r="AJ1419" i="1" s="1"/>
  <c r="AI1418" i="1"/>
  <c r="AF1418" i="1"/>
  <c r="AI1416" i="1"/>
  <c r="AF1416" i="1"/>
  <c r="AJ1416" i="1" s="1"/>
  <c r="AI1415" i="1"/>
  <c r="AF1415" i="1"/>
  <c r="AI1414" i="1"/>
  <c r="AF1414" i="1"/>
  <c r="AI1413" i="1"/>
  <c r="AF1413" i="1"/>
  <c r="AI1412" i="1"/>
  <c r="AF1412" i="1"/>
  <c r="AJ1412" i="1" s="1"/>
  <c r="AI1409" i="1"/>
  <c r="AF1409" i="1"/>
  <c r="AI1406" i="1"/>
  <c r="AF1406" i="1"/>
  <c r="AI1405" i="1"/>
  <c r="AF1405" i="1"/>
  <c r="AI1404" i="1"/>
  <c r="AF1404" i="1"/>
  <c r="AI1403" i="1"/>
  <c r="AF1403" i="1"/>
  <c r="AI1400" i="1"/>
  <c r="AF1400" i="1"/>
  <c r="AI1399" i="1"/>
  <c r="AF1399" i="1"/>
  <c r="AI1398" i="1"/>
  <c r="AF1398" i="1"/>
  <c r="AJ1398" i="1" s="1"/>
  <c r="AI1397" i="1"/>
  <c r="AF1397" i="1"/>
  <c r="AI1396" i="1"/>
  <c r="AF1396" i="1"/>
  <c r="AJ1396" i="1" s="1"/>
  <c r="AI1394" i="1"/>
  <c r="AF1394" i="1"/>
  <c r="AI1392" i="1"/>
  <c r="AF1392" i="1"/>
  <c r="AJ1392" i="1" s="1"/>
  <c r="AI1390" i="1"/>
  <c r="AF1390" i="1"/>
  <c r="AI1388" i="1"/>
  <c r="AF1388" i="1"/>
  <c r="AI1387" i="1"/>
  <c r="AF1387" i="1"/>
  <c r="AI1385" i="1"/>
  <c r="AF1385" i="1"/>
  <c r="AJ1385" i="1" s="1"/>
  <c r="AI1384" i="1"/>
  <c r="AF1384" i="1"/>
  <c r="AI1382" i="1"/>
  <c r="AF1382" i="1"/>
  <c r="AJ1382" i="1" s="1"/>
  <c r="AI1381" i="1"/>
  <c r="AF1381" i="1"/>
  <c r="AI1380" i="1"/>
  <c r="AF1380" i="1"/>
  <c r="AJ1380" i="1" s="1"/>
  <c r="AI1379" i="1"/>
  <c r="AF1379" i="1"/>
  <c r="AI1378" i="1"/>
  <c r="AF1378" i="1"/>
  <c r="AI1377" i="1"/>
  <c r="AF1377" i="1"/>
  <c r="AI1376" i="1"/>
  <c r="AF1376" i="1"/>
  <c r="AI1373" i="1"/>
  <c r="AF1373" i="1"/>
  <c r="AI1372" i="1"/>
  <c r="AF1372" i="1"/>
  <c r="AJ1372" i="1" s="1"/>
  <c r="AI1371" i="1"/>
  <c r="AF1371" i="1"/>
  <c r="AI1370" i="1"/>
  <c r="AF1370" i="1"/>
  <c r="AJ1370" i="1" s="1"/>
  <c r="AI1369" i="1"/>
  <c r="AF1369" i="1"/>
  <c r="AI1368" i="1"/>
  <c r="AF1368" i="1"/>
  <c r="AI1366" i="1"/>
  <c r="AF1366" i="1"/>
  <c r="AI1365" i="1"/>
  <c r="AF1365" i="1"/>
  <c r="AJ1365" i="1" s="1"/>
  <c r="AI1362" i="1"/>
  <c r="AF1362" i="1"/>
  <c r="AI1361" i="1"/>
  <c r="AF1361" i="1"/>
  <c r="AI1360" i="1"/>
  <c r="AF1360" i="1"/>
  <c r="AI1359" i="1"/>
  <c r="AF1359" i="1"/>
  <c r="AI1358" i="1"/>
  <c r="AF1358" i="1"/>
  <c r="AI1357" i="1"/>
  <c r="AF1357" i="1"/>
  <c r="AI1356" i="1"/>
  <c r="AF1356" i="1"/>
  <c r="AI1355" i="1"/>
  <c r="AF1355" i="1"/>
  <c r="AJ1355" i="1" s="1"/>
  <c r="AI1354" i="1"/>
  <c r="AF1354" i="1"/>
  <c r="AI1353" i="1"/>
  <c r="AF1353" i="1"/>
  <c r="AI1352" i="1"/>
  <c r="AF1352" i="1"/>
  <c r="AI1351" i="1"/>
  <c r="AF1351" i="1"/>
  <c r="AI1350" i="1"/>
  <c r="AF1350" i="1"/>
  <c r="AI1349" i="1"/>
  <c r="AF1349" i="1"/>
  <c r="AI1348" i="1"/>
  <c r="AF1348" i="1"/>
  <c r="AI1347" i="1"/>
  <c r="AF1347" i="1"/>
  <c r="AJ1347" i="1" s="1"/>
  <c r="AI1346" i="1"/>
  <c r="AF1346" i="1"/>
  <c r="AI1345" i="1"/>
  <c r="AF1345" i="1"/>
  <c r="AJ1345" i="1" s="1"/>
  <c r="AI1344" i="1"/>
  <c r="AF1344" i="1"/>
  <c r="AI1343" i="1"/>
  <c r="AF1343" i="1"/>
  <c r="AJ1343" i="1" s="1"/>
  <c r="AI1342" i="1"/>
  <c r="AF1342" i="1"/>
  <c r="AI1341" i="1"/>
  <c r="AF1341" i="1"/>
  <c r="AI1340" i="1"/>
  <c r="AF1340" i="1"/>
  <c r="AI1337" i="1"/>
  <c r="AF1337" i="1"/>
  <c r="AI1336" i="1"/>
  <c r="AF1336" i="1"/>
  <c r="AI1335" i="1"/>
  <c r="AF1335" i="1"/>
  <c r="AJ1335" i="1" s="1"/>
  <c r="AI1334" i="1"/>
  <c r="AF1334" i="1"/>
  <c r="AI1333" i="1"/>
  <c r="AF1333" i="1"/>
  <c r="AJ1333" i="1" s="1"/>
  <c r="AI1332" i="1"/>
  <c r="AF1332" i="1"/>
  <c r="AI1331" i="1"/>
  <c r="AF1331" i="1"/>
  <c r="AI1330" i="1"/>
  <c r="AF1330" i="1"/>
  <c r="AI1329" i="1"/>
  <c r="AF1329" i="1"/>
  <c r="AJ1329" i="1" s="1"/>
  <c r="AI1328" i="1"/>
  <c r="AF1328" i="1"/>
  <c r="AI1327" i="1"/>
  <c r="AF1327" i="1"/>
  <c r="AI1326" i="1"/>
  <c r="AF1326" i="1"/>
  <c r="AI1325" i="1"/>
  <c r="AF1325" i="1"/>
  <c r="AI1324" i="1"/>
  <c r="AF1324" i="1"/>
  <c r="AI1323" i="1"/>
  <c r="AF1323" i="1"/>
  <c r="AI1322" i="1"/>
  <c r="AF1322" i="1"/>
  <c r="AI1321" i="1"/>
  <c r="AF1321" i="1"/>
  <c r="AJ1321" i="1" s="1"/>
  <c r="AI1320" i="1"/>
  <c r="AF1320" i="1"/>
  <c r="AI1319" i="1"/>
  <c r="AF1319" i="1"/>
  <c r="AI1318" i="1"/>
  <c r="AF1318" i="1"/>
  <c r="AI1317" i="1"/>
  <c r="AF1317" i="1"/>
  <c r="AJ1317" i="1" s="1"/>
  <c r="AI1316" i="1"/>
  <c r="AF1316" i="1"/>
  <c r="AI1315" i="1"/>
  <c r="AF1315" i="1"/>
  <c r="AI1313" i="1"/>
  <c r="AF1313" i="1"/>
  <c r="AI1312" i="1"/>
  <c r="AF1312" i="1"/>
  <c r="AJ1312" i="1" s="1"/>
  <c r="AI1311" i="1"/>
  <c r="AF1311" i="1"/>
  <c r="AI1310" i="1"/>
  <c r="AF1310" i="1"/>
  <c r="AI1309" i="1"/>
  <c r="AF1309" i="1"/>
  <c r="AI1307" i="1"/>
  <c r="AF1307" i="1"/>
  <c r="AJ1307" i="1" s="1"/>
  <c r="AI1306" i="1"/>
  <c r="AF1306" i="1"/>
  <c r="AI1305" i="1"/>
  <c r="AF1305" i="1"/>
  <c r="AI1304" i="1"/>
  <c r="AF1304" i="1"/>
  <c r="AI1302" i="1"/>
  <c r="AF1302" i="1"/>
  <c r="AJ1302" i="1" s="1"/>
  <c r="AI1301" i="1"/>
  <c r="AF1301" i="1"/>
  <c r="AI1299" i="1"/>
  <c r="AF1299" i="1"/>
  <c r="AI1298" i="1"/>
  <c r="AF1298" i="1"/>
  <c r="AI1297" i="1"/>
  <c r="AF1297" i="1"/>
  <c r="AJ1297" i="1" s="1"/>
  <c r="AI1295" i="1"/>
  <c r="AF1295" i="1"/>
  <c r="AI1291" i="1"/>
  <c r="AF1291" i="1"/>
  <c r="AI1290" i="1"/>
  <c r="AF1290" i="1"/>
  <c r="AI1289" i="1"/>
  <c r="AF1289" i="1"/>
  <c r="AI1288" i="1"/>
  <c r="AF1288" i="1"/>
  <c r="AI1287" i="1"/>
  <c r="AF1287" i="1"/>
  <c r="AI1282" i="1"/>
  <c r="AF1282" i="1"/>
  <c r="AI1281" i="1"/>
  <c r="AF1281" i="1"/>
  <c r="AI1275" i="1"/>
  <c r="AF1275" i="1"/>
  <c r="AI1271" i="1"/>
  <c r="AF1271" i="1"/>
  <c r="AI1270" i="1"/>
  <c r="AF1270" i="1"/>
  <c r="AI1269" i="1"/>
  <c r="AF1269" i="1"/>
  <c r="AI1268" i="1"/>
  <c r="AF1268" i="1"/>
  <c r="AI1262" i="1"/>
  <c r="AF1262" i="1"/>
  <c r="AI1261" i="1"/>
  <c r="AF1261" i="1"/>
  <c r="AI1259" i="1"/>
  <c r="AF1259" i="1"/>
  <c r="AI1257" i="1"/>
  <c r="AF1257" i="1"/>
  <c r="AI1256" i="1"/>
  <c r="AF1256" i="1"/>
  <c r="AI1255" i="1"/>
  <c r="AF1255" i="1"/>
  <c r="AI1254" i="1"/>
  <c r="AF1254" i="1"/>
  <c r="AI1252" i="1"/>
  <c r="AF1252" i="1"/>
  <c r="AI1246" i="1"/>
  <c r="AF1246" i="1"/>
  <c r="AI1244" i="1"/>
  <c r="AF1244" i="1"/>
  <c r="AI1243" i="1"/>
  <c r="AF1243" i="1"/>
  <c r="AJ1243" i="1" s="1"/>
  <c r="AI1241" i="1"/>
  <c r="AF1241" i="1"/>
  <c r="AI1239" i="1"/>
  <c r="AF1239" i="1"/>
  <c r="AI1238" i="1"/>
  <c r="AF1238" i="1"/>
  <c r="AI1237" i="1"/>
  <c r="AF1237" i="1"/>
  <c r="AJ1237" i="1" s="1"/>
  <c r="AI1236" i="1"/>
  <c r="AF1236" i="1"/>
  <c r="AI1235" i="1"/>
  <c r="AF1235" i="1"/>
  <c r="AI1231" i="1"/>
  <c r="AF1231" i="1"/>
  <c r="AI1230" i="1"/>
  <c r="AF1230" i="1"/>
  <c r="AJ1230" i="1" s="1"/>
  <c r="AI1229" i="1"/>
  <c r="AF1229" i="1"/>
  <c r="AI1228" i="1"/>
  <c r="AF1228" i="1"/>
  <c r="AI1226" i="1"/>
  <c r="AF1226" i="1"/>
  <c r="AI1225" i="1"/>
  <c r="AF1225" i="1"/>
  <c r="AI1223" i="1"/>
  <c r="AF1223" i="1"/>
  <c r="AI1222" i="1"/>
  <c r="AF1222" i="1"/>
  <c r="AI1221" i="1"/>
  <c r="AF1221" i="1"/>
  <c r="AI1220" i="1"/>
  <c r="AF1220" i="1"/>
  <c r="AJ1220" i="1" s="1"/>
  <c r="AI1219" i="1"/>
  <c r="AF1219" i="1"/>
  <c r="AI1218" i="1"/>
  <c r="AF1218" i="1"/>
  <c r="AI1217" i="1"/>
  <c r="AF1217" i="1"/>
  <c r="AI1216" i="1"/>
  <c r="AF1216" i="1"/>
  <c r="AJ1216" i="1" s="1"/>
  <c r="AI1215" i="1"/>
  <c r="AF1215" i="1"/>
  <c r="AI1214" i="1"/>
  <c r="AF1214" i="1"/>
  <c r="AI1213" i="1"/>
  <c r="AF1213" i="1"/>
  <c r="AI1212" i="1"/>
  <c r="AF1212" i="1"/>
  <c r="AJ1212" i="1" s="1"/>
  <c r="AI1210" i="1"/>
  <c r="AF1210" i="1"/>
  <c r="AI1209" i="1"/>
  <c r="AF1209" i="1"/>
  <c r="AI1208" i="1"/>
  <c r="AF1208" i="1"/>
  <c r="AI1207" i="1"/>
  <c r="AF1207" i="1"/>
  <c r="AI1206" i="1"/>
  <c r="AF1206" i="1"/>
  <c r="AI1205" i="1"/>
  <c r="AF1205" i="1"/>
  <c r="AI1204" i="1"/>
  <c r="AF1204" i="1"/>
  <c r="AI1203" i="1"/>
  <c r="AF1203" i="1"/>
  <c r="AJ1203" i="1" s="1"/>
  <c r="AI1201" i="1"/>
  <c r="AF1201" i="1"/>
  <c r="AI1200" i="1"/>
  <c r="AF1200" i="1"/>
  <c r="AI1199" i="1"/>
  <c r="AF1199" i="1"/>
  <c r="AI1198" i="1"/>
  <c r="AF1198" i="1"/>
  <c r="AJ1198" i="1" s="1"/>
  <c r="AI1193" i="1"/>
  <c r="AF1193" i="1"/>
  <c r="AI1190" i="1"/>
  <c r="AF1190" i="1"/>
  <c r="AI1189" i="1"/>
  <c r="AF1189" i="1"/>
  <c r="AI1187" i="1"/>
  <c r="AF1187" i="1"/>
  <c r="AJ1187" i="1" s="1"/>
  <c r="AI1185" i="1"/>
  <c r="AF1185" i="1"/>
  <c r="AI1184" i="1"/>
  <c r="AF1184" i="1"/>
  <c r="AI1183" i="1"/>
  <c r="AF1183" i="1"/>
  <c r="AI1181" i="1"/>
  <c r="AF1181" i="1"/>
  <c r="AI1180" i="1"/>
  <c r="AF1180" i="1"/>
  <c r="AI1179" i="1"/>
  <c r="AF1179" i="1"/>
  <c r="AI1178" i="1"/>
  <c r="AF1178" i="1"/>
  <c r="AI1174" i="1"/>
  <c r="AF1174" i="1"/>
  <c r="AJ1174" i="1" s="1"/>
  <c r="AI1173" i="1"/>
  <c r="AF1173" i="1"/>
  <c r="AI1172" i="1"/>
  <c r="AF1172" i="1"/>
  <c r="AI1171" i="1"/>
  <c r="AF1171" i="1"/>
  <c r="AI1169" i="1"/>
  <c r="AF1169" i="1"/>
  <c r="AJ1169" i="1" s="1"/>
  <c r="AI1168" i="1"/>
  <c r="AF1168" i="1"/>
  <c r="AI1167" i="1"/>
  <c r="AF1167" i="1"/>
  <c r="AI1166" i="1"/>
  <c r="AF1166" i="1"/>
  <c r="AI1165" i="1"/>
  <c r="AF1165" i="1"/>
  <c r="AJ1165" i="1" s="1"/>
  <c r="AI1164" i="1"/>
  <c r="AF1164" i="1"/>
  <c r="AI1163" i="1"/>
  <c r="AF1163" i="1"/>
  <c r="AI1162" i="1"/>
  <c r="AF1162" i="1"/>
  <c r="AI1161" i="1"/>
  <c r="AF1161" i="1"/>
  <c r="AI1160" i="1"/>
  <c r="AF1160" i="1"/>
  <c r="AI1159" i="1"/>
  <c r="AF1159" i="1"/>
  <c r="AI1158" i="1"/>
  <c r="AF1158" i="1"/>
  <c r="AI1156" i="1"/>
  <c r="AF1156" i="1"/>
  <c r="AJ1156" i="1" s="1"/>
  <c r="AI1152" i="1"/>
  <c r="AF1152" i="1"/>
  <c r="AI1151" i="1"/>
  <c r="AF1151" i="1"/>
  <c r="AI1149" i="1"/>
  <c r="AF1149" i="1"/>
  <c r="AI1147" i="1"/>
  <c r="AF1147" i="1"/>
  <c r="AJ1147" i="1" s="1"/>
  <c r="AI1145" i="1"/>
  <c r="AF1145" i="1"/>
  <c r="AI1144" i="1"/>
  <c r="AF1144" i="1"/>
  <c r="AI1143" i="1"/>
  <c r="AF1143" i="1"/>
  <c r="AI1135" i="1"/>
  <c r="AF1135" i="1"/>
  <c r="AI1131" i="1"/>
  <c r="AF1131" i="1"/>
  <c r="AI1130" i="1"/>
  <c r="AF1130" i="1"/>
  <c r="AI1129" i="1"/>
  <c r="AF1129" i="1"/>
  <c r="AI1128" i="1"/>
  <c r="AF1128" i="1"/>
  <c r="AI1127" i="1"/>
  <c r="AF1127" i="1"/>
  <c r="AI1126" i="1"/>
  <c r="AF1126" i="1"/>
  <c r="AI1125" i="1"/>
  <c r="AF1125" i="1"/>
  <c r="AI1124" i="1"/>
  <c r="AF1124" i="1"/>
  <c r="AI1123" i="1"/>
  <c r="AF1123" i="1"/>
  <c r="AI1122" i="1"/>
  <c r="AF1122" i="1"/>
  <c r="AI1121" i="1"/>
  <c r="AF1121" i="1"/>
  <c r="AI1118" i="1"/>
  <c r="AF1118" i="1"/>
  <c r="AJ1118" i="1" s="1"/>
  <c r="AI1112" i="1"/>
  <c r="AF1112" i="1"/>
  <c r="AI1109" i="1"/>
  <c r="AF1109" i="1"/>
  <c r="AI1107" i="1"/>
  <c r="AF1107" i="1"/>
  <c r="AI1106" i="1"/>
  <c r="AF1106" i="1"/>
  <c r="AJ1106" i="1" s="1"/>
  <c r="AI1105" i="1"/>
  <c r="AF1105" i="1"/>
  <c r="AI1104" i="1"/>
  <c r="AF1104" i="1"/>
  <c r="AI1102" i="1"/>
  <c r="AF1102" i="1"/>
  <c r="AI1100" i="1"/>
  <c r="AF1100" i="1"/>
  <c r="AI1098" i="1"/>
  <c r="AF1098" i="1"/>
  <c r="AI1097" i="1"/>
  <c r="AF1097" i="1"/>
  <c r="AI1096" i="1"/>
  <c r="AF1096" i="1"/>
  <c r="AI1095" i="1"/>
  <c r="AF1095" i="1"/>
  <c r="AJ1095" i="1" s="1"/>
  <c r="AI1094" i="1"/>
  <c r="AF1094" i="1"/>
  <c r="AI1092" i="1"/>
  <c r="AF1092" i="1"/>
  <c r="AJ1092" i="1" s="1"/>
  <c r="AI1090" i="1"/>
  <c r="AF1090" i="1"/>
  <c r="AI1089" i="1"/>
  <c r="AF1089" i="1"/>
  <c r="AI1088" i="1"/>
  <c r="AF1088" i="1"/>
  <c r="AI1086" i="1"/>
  <c r="AF1086" i="1"/>
  <c r="AJ1086" i="1" s="1"/>
  <c r="AI1085" i="1"/>
  <c r="AF1085" i="1"/>
  <c r="AI1084" i="1"/>
  <c r="AF1084" i="1"/>
  <c r="AI1083" i="1"/>
  <c r="AF1083" i="1"/>
  <c r="AI1082" i="1"/>
  <c r="AF1082" i="1"/>
  <c r="AJ1082" i="1" s="1"/>
  <c r="AI1081" i="1"/>
  <c r="AF1081" i="1"/>
  <c r="AI1076" i="1"/>
  <c r="AF1076" i="1"/>
  <c r="AI1075" i="1"/>
  <c r="AF1075" i="1"/>
  <c r="AI1074" i="1"/>
  <c r="AF1074" i="1"/>
  <c r="AJ1074" i="1" s="1"/>
  <c r="AI1073" i="1"/>
  <c r="AF1073" i="1"/>
  <c r="AI1072" i="1"/>
  <c r="AF1072" i="1"/>
  <c r="AI1071" i="1"/>
  <c r="AF1071" i="1"/>
  <c r="AI1067" i="1"/>
  <c r="AF1067" i="1"/>
  <c r="AJ1067" i="1" s="1"/>
  <c r="AI1066" i="1"/>
  <c r="AF1066" i="1"/>
  <c r="AI1065" i="1"/>
  <c r="AF1065" i="1"/>
  <c r="AI1064" i="1"/>
  <c r="AF1064" i="1"/>
  <c r="AI1063" i="1"/>
  <c r="AF1063" i="1"/>
  <c r="AJ1063" i="1" s="1"/>
  <c r="AI1061" i="1"/>
  <c r="AF1061" i="1"/>
  <c r="AI1060" i="1"/>
  <c r="AF1060" i="1"/>
  <c r="AI1059" i="1"/>
  <c r="AF1059" i="1"/>
  <c r="AI1058" i="1"/>
  <c r="AF1058" i="1"/>
  <c r="AJ1058" i="1" s="1"/>
  <c r="AI1057" i="1"/>
  <c r="AF1057" i="1"/>
  <c r="AI1056" i="1"/>
  <c r="AF1056" i="1"/>
  <c r="AI1055" i="1"/>
  <c r="AF1055" i="1"/>
  <c r="AI1054" i="1"/>
  <c r="AF1054" i="1"/>
  <c r="AJ1054" i="1" s="1"/>
  <c r="AI1053" i="1"/>
  <c r="AF1053" i="1"/>
  <c r="AI1052" i="1"/>
  <c r="AF1052" i="1"/>
  <c r="AI1051" i="1"/>
  <c r="AF1051" i="1"/>
  <c r="AI1050" i="1"/>
  <c r="AF1050" i="1"/>
  <c r="AJ1050" i="1" s="1"/>
  <c r="AI1049" i="1"/>
  <c r="AF1049" i="1"/>
  <c r="AI1048" i="1"/>
  <c r="AF1048" i="1"/>
  <c r="AI1047" i="1"/>
  <c r="AF1047" i="1"/>
  <c r="AI1046" i="1"/>
  <c r="AF1046" i="1"/>
  <c r="AJ1046" i="1" s="1"/>
  <c r="AI1045" i="1"/>
  <c r="AF1045" i="1"/>
  <c r="AI1044" i="1"/>
  <c r="AF1044" i="1"/>
  <c r="AI1043" i="1"/>
  <c r="AF1043" i="1"/>
  <c r="AI1042" i="1"/>
  <c r="AF1042" i="1"/>
  <c r="AJ1042" i="1" s="1"/>
  <c r="AI1040" i="1"/>
  <c r="AF1040" i="1"/>
  <c r="AI1039" i="1"/>
  <c r="AF1039" i="1"/>
  <c r="AI1038" i="1"/>
  <c r="AF1038" i="1"/>
  <c r="AI1035" i="1"/>
  <c r="AF1035" i="1"/>
  <c r="AJ1035" i="1" s="1"/>
  <c r="AI1034" i="1"/>
  <c r="AF1034" i="1"/>
  <c r="AI1032" i="1"/>
  <c r="AF1032" i="1"/>
  <c r="AI1031" i="1"/>
  <c r="AF1031" i="1"/>
  <c r="AI1030" i="1"/>
  <c r="AF1030" i="1"/>
  <c r="AJ1030" i="1" s="1"/>
  <c r="AI1029" i="1"/>
  <c r="AF1029" i="1"/>
  <c r="AI1028" i="1"/>
  <c r="AF1028" i="1"/>
  <c r="AI1027" i="1"/>
  <c r="AF1027" i="1"/>
  <c r="AI1022" i="1"/>
  <c r="AF1022" i="1"/>
  <c r="AJ1022" i="1" s="1"/>
  <c r="AI1021" i="1"/>
  <c r="AF1021" i="1"/>
  <c r="AI1019" i="1"/>
  <c r="AF1019" i="1"/>
  <c r="AI1018" i="1"/>
  <c r="AF1018" i="1"/>
  <c r="AI1017" i="1"/>
  <c r="AF1017" i="1"/>
  <c r="AJ1017" i="1" s="1"/>
  <c r="AI1011" i="1"/>
  <c r="AF1011" i="1"/>
  <c r="AI1010" i="1"/>
  <c r="AF1010" i="1"/>
  <c r="AI1009" i="1"/>
  <c r="AF1009" i="1"/>
  <c r="AI1008" i="1"/>
  <c r="AF1008" i="1"/>
  <c r="AJ1008" i="1" s="1"/>
  <c r="AI1007" i="1"/>
  <c r="AF1007" i="1"/>
  <c r="AI1005" i="1"/>
  <c r="AF1005" i="1"/>
  <c r="AI1004" i="1"/>
  <c r="AF1004" i="1"/>
  <c r="AI1003" i="1"/>
  <c r="AF1003" i="1"/>
  <c r="AJ1003" i="1" s="1"/>
  <c r="AI1002" i="1"/>
  <c r="AF1002" i="1"/>
  <c r="AI1001" i="1"/>
  <c r="AF1001" i="1"/>
  <c r="AI999" i="1"/>
  <c r="AF999" i="1"/>
  <c r="AI998" i="1"/>
  <c r="AF998" i="1"/>
  <c r="AJ998" i="1" s="1"/>
  <c r="AI995" i="1"/>
  <c r="AF995" i="1"/>
  <c r="AI994" i="1"/>
  <c r="AF994" i="1"/>
  <c r="AI993" i="1"/>
  <c r="AF993" i="1"/>
  <c r="AI992" i="1"/>
  <c r="AF992" i="1"/>
  <c r="AJ992" i="1" s="1"/>
  <c r="AI990" i="1"/>
  <c r="AF990" i="1"/>
  <c r="AI988" i="1"/>
  <c r="AF988" i="1"/>
  <c r="AI987" i="1"/>
  <c r="AF987" i="1"/>
  <c r="AI986" i="1"/>
  <c r="AF986" i="1"/>
  <c r="AJ986" i="1" s="1"/>
  <c r="AI984" i="1"/>
  <c r="AF984" i="1"/>
  <c r="AI983" i="1"/>
  <c r="AF983" i="1"/>
  <c r="AI980" i="1"/>
  <c r="AF980" i="1"/>
  <c r="AI979" i="1"/>
  <c r="AF979" i="1"/>
  <c r="AJ979" i="1" s="1"/>
  <c r="AI978" i="1"/>
  <c r="AF978" i="1"/>
  <c r="AI977" i="1"/>
  <c r="AF977" i="1"/>
  <c r="AI976" i="1"/>
  <c r="AF976" i="1"/>
  <c r="AI975" i="1"/>
  <c r="AF975" i="1"/>
  <c r="AJ975" i="1" s="1"/>
  <c r="AI974" i="1"/>
  <c r="AF974" i="1"/>
  <c r="AI973" i="1"/>
  <c r="AF973" i="1"/>
  <c r="AI972" i="1"/>
  <c r="AF972" i="1"/>
  <c r="AI971" i="1"/>
  <c r="AF971" i="1"/>
  <c r="AJ971" i="1" s="1"/>
  <c r="AI969" i="1"/>
  <c r="AF969" i="1"/>
  <c r="AI968" i="1"/>
  <c r="AF968" i="1"/>
  <c r="AI967" i="1"/>
  <c r="AF967" i="1"/>
  <c r="AI966" i="1"/>
  <c r="AF966" i="1"/>
  <c r="AJ966" i="1" s="1"/>
  <c r="AI965" i="1"/>
  <c r="AF965" i="1"/>
  <c r="AI964" i="1"/>
  <c r="AF964" i="1"/>
  <c r="AI963" i="1"/>
  <c r="AF963" i="1"/>
  <c r="AI962" i="1"/>
  <c r="AF962" i="1"/>
  <c r="AJ962" i="1" s="1"/>
  <c r="AI961" i="1"/>
  <c r="AF961" i="1"/>
  <c r="AI957" i="1"/>
  <c r="AF957" i="1"/>
  <c r="AI949" i="1"/>
  <c r="AF949" i="1"/>
  <c r="AI948" i="1"/>
  <c r="AF948" i="1"/>
  <c r="AJ948" i="1" s="1"/>
  <c r="AI946" i="1"/>
  <c r="AF946" i="1"/>
  <c r="AI945" i="1"/>
  <c r="AF945" i="1"/>
  <c r="AI944" i="1"/>
  <c r="AF944" i="1"/>
  <c r="AI943" i="1"/>
  <c r="AF943" i="1"/>
  <c r="AJ943" i="1" s="1"/>
  <c r="AI942" i="1"/>
  <c r="AF942" i="1"/>
  <c r="AI941" i="1"/>
  <c r="AF941" i="1"/>
  <c r="AI940" i="1"/>
  <c r="AF940" i="1"/>
  <c r="AI939" i="1"/>
  <c r="AF939" i="1"/>
  <c r="AJ939" i="1" s="1"/>
  <c r="AI938" i="1"/>
  <c r="AF938" i="1"/>
  <c r="AI937" i="1"/>
  <c r="AF937" i="1"/>
  <c r="AI936" i="1"/>
  <c r="AF936" i="1"/>
  <c r="AI934" i="1"/>
  <c r="AF934" i="1"/>
  <c r="AJ934" i="1" s="1"/>
  <c r="AI933" i="1"/>
  <c r="AF933" i="1"/>
  <c r="AI932" i="1"/>
  <c r="AF932" i="1"/>
  <c r="AI931" i="1"/>
  <c r="AF931" i="1"/>
  <c r="AI930" i="1"/>
  <c r="AF930" i="1"/>
  <c r="AJ930" i="1" s="1"/>
  <c r="AI929" i="1"/>
  <c r="AF929" i="1"/>
  <c r="AI928" i="1"/>
  <c r="AF928" i="1"/>
  <c r="AI927" i="1"/>
  <c r="AF927" i="1"/>
  <c r="AI926" i="1"/>
  <c r="AF926" i="1"/>
  <c r="AJ926" i="1" s="1"/>
  <c r="AI925" i="1"/>
  <c r="AF925" i="1"/>
  <c r="AI921" i="1"/>
  <c r="AF921" i="1"/>
  <c r="AI920" i="1"/>
  <c r="AF920" i="1"/>
  <c r="AI917" i="1"/>
  <c r="AF917" i="1"/>
  <c r="AJ917" i="1" s="1"/>
  <c r="AI915" i="1"/>
  <c r="AF915" i="1"/>
  <c r="AI913" i="1"/>
  <c r="AF913" i="1"/>
  <c r="AI910" i="1"/>
  <c r="AF910" i="1"/>
  <c r="AI909" i="1"/>
  <c r="AF909" i="1"/>
  <c r="AJ909" i="1" s="1"/>
  <c r="AI908" i="1"/>
  <c r="AF908" i="1"/>
  <c r="AI907" i="1"/>
  <c r="AF907" i="1"/>
  <c r="AI906" i="1"/>
  <c r="AF906" i="1"/>
  <c r="AI905" i="1"/>
  <c r="AF905" i="1"/>
  <c r="AJ905" i="1" s="1"/>
  <c r="AI904" i="1"/>
  <c r="AF904" i="1"/>
  <c r="AI903" i="1"/>
  <c r="AF903" i="1"/>
  <c r="AI902" i="1"/>
  <c r="AF902" i="1"/>
  <c r="AI901" i="1"/>
  <c r="AF901" i="1"/>
  <c r="AJ901" i="1" s="1"/>
  <c r="AI900" i="1"/>
  <c r="AF900" i="1"/>
  <c r="AI899" i="1"/>
  <c r="AF899" i="1"/>
  <c r="AI898" i="1"/>
  <c r="AF898" i="1"/>
  <c r="AI897" i="1"/>
  <c r="AF897" i="1"/>
  <c r="AJ897" i="1" s="1"/>
  <c r="AI896" i="1"/>
  <c r="AF896" i="1"/>
  <c r="AI895" i="1"/>
  <c r="AF895" i="1"/>
  <c r="AI894" i="1"/>
  <c r="AF894" i="1"/>
  <c r="AI893" i="1"/>
  <c r="AF893" i="1"/>
  <c r="AJ893" i="1" s="1"/>
  <c r="AI892" i="1"/>
  <c r="AF892" i="1"/>
  <c r="AI891" i="1"/>
  <c r="AF891" i="1"/>
  <c r="AI890" i="1"/>
  <c r="AF890" i="1"/>
  <c r="AI889" i="1"/>
  <c r="AF889" i="1"/>
  <c r="AJ889" i="1" s="1"/>
  <c r="AI888" i="1"/>
  <c r="AF888" i="1"/>
  <c r="AI887" i="1"/>
  <c r="AF887" i="1"/>
  <c r="AI886" i="1"/>
  <c r="AF886" i="1"/>
  <c r="AI883" i="1"/>
  <c r="AF883" i="1"/>
  <c r="AJ883" i="1" s="1"/>
  <c r="AI880" i="1"/>
  <c r="AF880" i="1"/>
  <c r="AI879" i="1"/>
  <c r="AF879" i="1"/>
  <c r="AI878" i="1"/>
  <c r="AF878" i="1"/>
  <c r="AI874" i="1"/>
  <c r="AF874" i="1"/>
  <c r="AJ874" i="1" s="1"/>
  <c r="AI873" i="1"/>
  <c r="AF873" i="1"/>
  <c r="AI872" i="1"/>
  <c r="AF872" i="1"/>
  <c r="AI871" i="1"/>
  <c r="AF871" i="1"/>
  <c r="AI870" i="1"/>
  <c r="AF870" i="1"/>
  <c r="AJ870" i="1" s="1"/>
  <c r="AI869" i="1"/>
  <c r="AF869" i="1"/>
  <c r="AI868" i="1"/>
  <c r="AF868" i="1"/>
  <c r="AI867" i="1"/>
  <c r="AF867" i="1"/>
  <c r="AI866" i="1"/>
  <c r="AF866" i="1"/>
  <c r="AJ866" i="1" s="1"/>
  <c r="AI865" i="1"/>
  <c r="AF865" i="1"/>
  <c r="AI864" i="1"/>
  <c r="AF864" i="1"/>
  <c r="AI862" i="1"/>
  <c r="AF862" i="1"/>
  <c r="AI861" i="1"/>
  <c r="AF861" i="1"/>
  <c r="AJ861" i="1" s="1"/>
  <c r="AI860" i="1"/>
  <c r="AF860" i="1"/>
  <c r="AI858" i="1"/>
  <c r="AF858" i="1"/>
  <c r="AI857" i="1"/>
  <c r="AF857" i="1"/>
  <c r="AI856" i="1"/>
  <c r="AF856" i="1"/>
  <c r="AJ856" i="1" s="1"/>
  <c r="AI855" i="1"/>
  <c r="AF855" i="1"/>
  <c r="AI854" i="1"/>
  <c r="AF854" i="1"/>
  <c r="AI853" i="1"/>
  <c r="AF853" i="1"/>
  <c r="AI852" i="1"/>
  <c r="AF852" i="1"/>
  <c r="AJ852" i="1" s="1"/>
  <c r="AI851" i="1"/>
  <c r="AF851" i="1"/>
  <c r="AI850" i="1"/>
  <c r="AF850" i="1"/>
  <c r="AI849" i="1"/>
  <c r="AF849" i="1"/>
  <c r="AI848" i="1"/>
  <c r="AF848" i="1"/>
  <c r="AJ848" i="1" s="1"/>
  <c r="AI847" i="1"/>
  <c r="AF847" i="1"/>
  <c r="AI845" i="1"/>
  <c r="AF845" i="1"/>
  <c r="AI844" i="1"/>
  <c r="AF844" i="1"/>
  <c r="AI843" i="1"/>
  <c r="AF843" i="1"/>
  <c r="AJ843" i="1" s="1"/>
  <c r="AI842" i="1"/>
  <c r="AF842" i="1"/>
  <c r="AI841" i="1"/>
  <c r="AF841" i="1"/>
  <c r="AI840" i="1"/>
  <c r="AF840" i="1"/>
  <c r="AI839" i="1"/>
  <c r="AF839" i="1"/>
  <c r="AJ839" i="1" s="1"/>
  <c r="AI838" i="1"/>
  <c r="AF838" i="1"/>
  <c r="AI837" i="1"/>
  <c r="AF837" i="1"/>
  <c r="AI836" i="1"/>
  <c r="AF836" i="1"/>
  <c r="AI835" i="1"/>
  <c r="AF835" i="1"/>
  <c r="AJ835" i="1" s="1"/>
  <c r="AI834" i="1"/>
  <c r="AF834" i="1"/>
  <c r="AI833" i="1"/>
  <c r="AF833" i="1"/>
  <c r="AI832" i="1"/>
  <c r="AF832" i="1"/>
  <c r="AI824" i="1"/>
  <c r="AF824" i="1"/>
  <c r="AJ824" i="1" s="1"/>
  <c r="AI823" i="1"/>
  <c r="AF823" i="1"/>
  <c r="AI822" i="1"/>
  <c r="AF822" i="1"/>
  <c r="AI820" i="1"/>
  <c r="AF820" i="1"/>
  <c r="AI819" i="1"/>
  <c r="AF819" i="1"/>
  <c r="AJ819" i="1" s="1"/>
  <c r="AI818" i="1"/>
  <c r="AF818" i="1"/>
  <c r="AI817" i="1"/>
  <c r="AF817" i="1"/>
  <c r="AI816" i="1"/>
  <c r="AF816" i="1"/>
  <c r="AI815" i="1"/>
  <c r="AF815" i="1"/>
  <c r="AJ815" i="1" s="1"/>
  <c r="AI814" i="1"/>
  <c r="AF814" i="1"/>
  <c r="AI813" i="1"/>
  <c r="AF813" i="1"/>
  <c r="AI810" i="1"/>
  <c r="AF810" i="1"/>
  <c r="AI809" i="1"/>
  <c r="AF809" i="1"/>
  <c r="AJ809" i="1" s="1"/>
  <c r="AI808" i="1"/>
  <c r="AF808" i="1"/>
  <c r="AI807" i="1"/>
  <c r="AF807" i="1"/>
  <c r="AI806" i="1"/>
  <c r="AF806" i="1"/>
  <c r="AI803" i="1"/>
  <c r="AF803" i="1"/>
  <c r="AJ803" i="1" s="1"/>
  <c r="AI796" i="1"/>
  <c r="AF796" i="1"/>
  <c r="AI795" i="1"/>
  <c r="AF795" i="1"/>
  <c r="AI794" i="1"/>
  <c r="AF794" i="1"/>
  <c r="AI793" i="1"/>
  <c r="AF793" i="1"/>
  <c r="AJ793" i="1" s="1"/>
  <c r="AI792" i="1"/>
  <c r="AF792" i="1"/>
  <c r="AI791" i="1"/>
  <c r="AF791" i="1"/>
  <c r="AI790" i="1"/>
  <c r="AF790" i="1"/>
  <c r="AI789" i="1"/>
  <c r="AF789" i="1"/>
  <c r="AJ789" i="1" s="1"/>
  <c r="AI788" i="1"/>
  <c r="AF788" i="1"/>
  <c r="AI787" i="1"/>
  <c r="AF787" i="1"/>
  <c r="AI786" i="1"/>
  <c r="AF786" i="1"/>
  <c r="AI784" i="1"/>
  <c r="AF784" i="1"/>
  <c r="AJ784" i="1" s="1"/>
  <c r="AI783" i="1"/>
  <c r="AF783" i="1"/>
  <c r="AI782" i="1"/>
  <c r="AF782" i="1"/>
  <c r="AI781" i="1"/>
  <c r="AF781" i="1"/>
  <c r="AI780" i="1"/>
  <c r="AF780" i="1"/>
  <c r="AJ780" i="1" s="1"/>
  <c r="AI778" i="1"/>
  <c r="AF778" i="1"/>
  <c r="AI776" i="1"/>
  <c r="AF776" i="1"/>
  <c r="AI775" i="1"/>
  <c r="AF775" i="1"/>
  <c r="AI774" i="1"/>
  <c r="AF774" i="1"/>
  <c r="AJ774" i="1" s="1"/>
  <c r="AI773" i="1"/>
  <c r="AF773" i="1"/>
  <c r="AI772" i="1"/>
  <c r="AF772" i="1"/>
  <c r="AI770" i="1"/>
  <c r="AF770" i="1"/>
  <c r="AI769" i="1"/>
  <c r="AF769" i="1"/>
  <c r="AJ769" i="1" s="1"/>
  <c r="AI768" i="1"/>
  <c r="AF768" i="1"/>
  <c r="AI767" i="1"/>
  <c r="AF767" i="1"/>
  <c r="AI766" i="1"/>
  <c r="AF766" i="1"/>
  <c r="AI765" i="1"/>
  <c r="AF765" i="1"/>
  <c r="AJ765" i="1" s="1"/>
  <c r="AI764" i="1"/>
  <c r="AF764" i="1"/>
  <c r="AI763" i="1"/>
  <c r="AF763" i="1"/>
  <c r="AI762" i="1"/>
  <c r="AF762" i="1"/>
  <c r="AI761" i="1"/>
  <c r="AF761" i="1"/>
  <c r="AJ761" i="1" s="1"/>
  <c r="AI760" i="1"/>
  <c r="AF760" i="1"/>
  <c r="AI759" i="1"/>
  <c r="AF759" i="1"/>
  <c r="AI758" i="1"/>
  <c r="AF758" i="1"/>
  <c r="AI755" i="1"/>
  <c r="AF755" i="1"/>
  <c r="AJ755" i="1" s="1"/>
  <c r="AI754" i="1"/>
  <c r="AF754" i="1"/>
  <c r="AI753" i="1"/>
  <c r="AF753" i="1"/>
  <c r="AI752" i="1"/>
  <c r="AF752" i="1"/>
  <c r="AI751" i="1"/>
  <c r="AF751" i="1"/>
  <c r="AJ751" i="1" s="1"/>
  <c r="AI750" i="1"/>
  <c r="AF750" i="1"/>
  <c r="AI749" i="1"/>
  <c r="AF749" i="1"/>
  <c r="AI748" i="1"/>
  <c r="AF748" i="1"/>
  <c r="AI747" i="1"/>
  <c r="AF747" i="1"/>
  <c r="AJ747" i="1" s="1"/>
  <c r="AI745" i="1"/>
  <c r="AF745" i="1"/>
  <c r="AI744" i="1"/>
  <c r="AF744" i="1"/>
  <c r="AI743" i="1"/>
  <c r="AF743" i="1"/>
  <c r="AI742" i="1"/>
  <c r="AF742" i="1"/>
  <c r="AJ742" i="1" s="1"/>
  <c r="AI741" i="1"/>
  <c r="AF741" i="1"/>
  <c r="AI740" i="1"/>
  <c r="AF740" i="1"/>
  <c r="AI739" i="1"/>
  <c r="AF739" i="1"/>
  <c r="AI737" i="1"/>
  <c r="AF737" i="1"/>
  <c r="AJ737" i="1" s="1"/>
  <c r="AI736" i="1"/>
  <c r="AF736" i="1"/>
  <c r="AI733" i="1"/>
  <c r="AF733" i="1"/>
  <c r="AI731" i="1"/>
  <c r="AF731" i="1"/>
  <c r="AI730" i="1"/>
  <c r="AF730" i="1"/>
  <c r="AJ730" i="1" s="1"/>
  <c r="AI729" i="1"/>
  <c r="AF729" i="1"/>
  <c r="AI728" i="1"/>
  <c r="AF728" i="1"/>
  <c r="AI726" i="1"/>
  <c r="AF726" i="1"/>
  <c r="AI725" i="1"/>
  <c r="AF725" i="1"/>
  <c r="AJ725" i="1" s="1"/>
  <c r="AI723" i="1"/>
  <c r="AF723" i="1"/>
  <c r="AI722" i="1"/>
  <c r="AF722" i="1"/>
  <c r="AI721" i="1"/>
  <c r="AF721" i="1"/>
  <c r="AI720" i="1"/>
  <c r="AF720" i="1"/>
  <c r="AJ720" i="1" s="1"/>
  <c r="AI719" i="1"/>
  <c r="AF719" i="1"/>
  <c r="AI718" i="1"/>
  <c r="AF718" i="1"/>
  <c r="AI717" i="1"/>
  <c r="AF717" i="1"/>
  <c r="AI715" i="1"/>
  <c r="AF715" i="1"/>
  <c r="AJ715" i="1" s="1"/>
  <c r="AI711" i="1"/>
  <c r="AF711" i="1"/>
  <c r="AI710" i="1"/>
  <c r="AF710" i="1"/>
  <c r="AI709" i="1"/>
  <c r="AF709" i="1"/>
  <c r="AI708" i="1"/>
  <c r="AF708" i="1"/>
  <c r="AJ708" i="1" s="1"/>
  <c r="AI707" i="1"/>
  <c r="AF707" i="1"/>
  <c r="AI706" i="1"/>
  <c r="AF706" i="1"/>
  <c r="AI705" i="1"/>
  <c r="AF705" i="1"/>
  <c r="AI703" i="1"/>
  <c r="AF703" i="1"/>
  <c r="AJ703" i="1" s="1"/>
  <c r="AI702" i="1"/>
  <c r="AF702" i="1"/>
  <c r="AI700" i="1"/>
  <c r="AF700" i="1"/>
  <c r="AI699" i="1"/>
  <c r="AF699" i="1"/>
  <c r="AI698" i="1"/>
  <c r="AF698" i="1"/>
  <c r="AJ698" i="1" s="1"/>
  <c r="AI697" i="1"/>
  <c r="AF697" i="1"/>
  <c r="AI696" i="1"/>
  <c r="AF696" i="1"/>
  <c r="AI695" i="1"/>
  <c r="AF695" i="1"/>
  <c r="AI694" i="1"/>
  <c r="AF694" i="1"/>
  <c r="AJ694" i="1" s="1"/>
  <c r="AI693" i="1"/>
  <c r="AF693" i="1"/>
  <c r="AI692" i="1"/>
  <c r="AF692" i="1"/>
  <c r="AI691" i="1"/>
  <c r="AF691" i="1"/>
  <c r="AI689" i="1"/>
  <c r="AF689" i="1"/>
  <c r="AJ689" i="1" s="1"/>
  <c r="AI686" i="1"/>
  <c r="AF686" i="1"/>
  <c r="AI685" i="1"/>
  <c r="AF685" i="1"/>
  <c r="AI684" i="1"/>
  <c r="AF684" i="1"/>
  <c r="AI683" i="1"/>
  <c r="AF683" i="1"/>
  <c r="AJ683" i="1" s="1"/>
  <c r="AI682" i="1"/>
  <c r="AF682" i="1"/>
  <c r="AI681" i="1"/>
  <c r="AF681" i="1"/>
  <c r="AI680" i="1"/>
  <c r="AF680" i="1"/>
  <c r="AI677" i="1"/>
  <c r="AF677" i="1"/>
  <c r="AJ677" i="1" s="1"/>
  <c r="AI676" i="1"/>
  <c r="AF676" i="1"/>
  <c r="AI675" i="1"/>
  <c r="AF675" i="1"/>
  <c r="AI674" i="1"/>
  <c r="AF674" i="1"/>
  <c r="AI673" i="1"/>
  <c r="AF673" i="1"/>
  <c r="AJ673" i="1" s="1"/>
  <c r="AI672" i="1"/>
  <c r="AF672" i="1"/>
  <c r="AI671" i="1"/>
  <c r="AF671" i="1"/>
  <c r="AI670" i="1"/>
  <c r="AF670" i="1"/>
  <c r="AI669" i="1"/>
  <c r="AF669" i="1"/>
  <c r="AJ669" i="1" s="1"/>
  <c r="AI668" i="1"/>
  <c r="AF668" i="1"/>
  <c r="AI667" i="1"/>
  <c r="AF667" i="1"/>
  <c r="AI666" i="1"/>
  <c r="AF666" i="1"/>
  <c r="AI665" i="1"/>
  <c r="AF665" i="1"/>
  <c r="AJ665" i="1" s="1"/>
  <c r="AI664" i="1"/>
  <c r="AF664" i="1"/>
  <c r="AI663" i="1"/>
  <c r="AF663" i="1"/>
  <c r="AI662" i="1"/>
  <c r="AF662" i="1"/>
  <c r="AI660" i="1"/>
  <c r="AF660" i="1"/>
  <c r="AJ660" i="1" s="1"/>
  <c r="AI659" i="1"/>
  <c r="AF659" i="1"/>
  <c r="AI658" i="1"/>
  <c r="AF658" i="1"/>
  <c r="AI657" i="1"/>
  <c r="AF657" i="1"/>
  <c r="AI649" i="1"/>
  <c r="AF649" i="1"/>
  <c r="AJ649" i="1" s="1"/>
  <c r="AI646" i="1"/>
  <c r="AF646" i="1"/>
  <c r="AI645" i="1"/>
  <c r="AF645" i="1"/>
  <c r="AI644" i="1"/>
  <c r="AF644" i="1"/>
  <c r="AI643" i="1"/>
  <c r="AF643" i="1"/>
  <c r="AJ643" i="1" s="1"/>
  <c r="AI642" i="1"/>
  <c r="AF642" i="1"/>
  <c r="AI640" i="1"/>
  <c r="AF640" i="1"/>
  <c r="AI639" i="1"/>
  <c r="AF639" i="1"/>
  <c r="AI638" i="1"/>
  <c r="AF638" i="1"/>
  <c r="AJ638" i="1" s="1"/>
  <c r="AI637" i="1"/>
  <c r="AF637" i="1"/>
  <c r="AI636" i="1"/>
  <c r="AF636" i="1"/>
  <c r="AI635" i="1"/>
  <c r="AF635" i="1"/>
  <c r="AI634" i="1"/>
  <c r="AF634" i="1"/>
  <c r="AJ634" i="1" s="1"/>
  <c r="AI631" i="1"/>
  <c r="AF631" i="1"/>
  <c r="AI630" i="1"/>
  <c r="AF630" i="1"/>
  <c r="AI629" i="1"/>
  <c r="AF629" i="1"/>
  <c r="AI628" i="1"/>
  <c r="AF628" i="1"/>
  <c r="AJ628" i="1" s="1"/>
  <c r="AI627" i="1"/>
  <c r="AF627" i="1"/>
  <c r="AI626" i="1"/>
  <c r="AF626" i="1"/>
  <c r="AJ626" i="1" s="1"/>
  <c r="AI624" i="1"/>
  <c r="AF624" i="1"/>
  <c r="AI622" i="1"/>
  <c r="AF622" i="1"/>
  <c r="AJ622" i="1" s="1"/>
  <c r="AI621" i="1"/>
  <c r="AF621" i="1"/>
  <c r="AI620" i="1"/>
  <c r="AF620" i="1"/>
  <c r="AJ620" i="1" s="1"/>
  <c r="AI619" i="1"/>
  <c r="AF619" i="1"/>
  <c r="AI618" i="1"/>
  <c r="AF618" i="1"/>
  <c r="AJ618" i="1" s="1"/>
  <c r="AI617" i="1"/>
  <c r="AF617" i="1"/>
  <c r="AI616" i="1"/>
  <c r="AF616" i="1"/>
  <c r="AJ616" i="1" s="1"/>
  <c r="AI615" i="1"/>
  <c r="AF615" i="1"/>
  <c r="AI614" i="1"/>
  <c r="AF614" i="1"/>
  <c r="AJ614" i="1" s="1"/>
  <c r="AI613" i="1"/>
  <c r="AF613" i="1"/>
  <c r="AI612" i="1"/>
  <c r="AF612" i="1"/>
  <c r="AJ612" i="1" s="1"/>
  <c r="AI611" i="1"/>
  <c r="AF611" i="1"/>
  <c r="AI610" i="1"/>
  <c r="AF610" i="1"/>
  <c r="AJ610" i="1" s="1"/>
  <c r="AI609" i="1"/>
  <c r="AF609" i="1"/>
  <c r="AI608" i="1"/>
  <c r="AF608" i="1"/>
  <c r="AJ608" i="1" s="1"/>
  <c r="AI606" i="1"/>
  <c r="AF606" i="1"/>
  <c r="AI605" i="1"/>
  <c r="AF605" i="1"/>
  <c r="AJ605" i="1" s="1"/>
  <c r="AI604" i="1"/>
  <c r="AF604" i="1"/>
  <c r="AI603" i="1"/>
  <c r="AF603" i="1"/>
  <c r="AJ603" i="1" s="1"/>
  <c r="AI602" i="1"/>
  <c r="AF602" i="1"/>
  <c r="AI601" i="1"/>
  <c r="AF601" i="1"/>
  <c r="AJ601" i="1" s="1"/>
  <c r="AI600" i="1"/>
  <c r="AF600" i="1"/>
  <c r="AI599" i="1"/>
  <c r="AF599" i="1"/>
  <c r="AJ599" i="1" s="1"/>
  <c r="AI598" i="1"/>
  <c r="AF598" i="1"/>
  <c r="AI597" i="1"/>
  <c r="AF597" i="1"/>
  <c r="AJ597" i="1" s="1"/>
  <c r="AI596" i="1"/>
  <c r="AF596" i="1"/>
  <c r="AI595" i="1"/>
  <c r="AF595" i="1"/>
  <c r="AJ595" i="1" s="1"/>
  <c r="AI594" i="1"/>
  <c r="AF594" i="1"/>
  <c r="AI593" i="1"/>
  <c r="AF593" i="1"/>
  <c r="AJ593" i="1" s="1"/>
  <c r="AI592" i="1"/>
  <c r="AF592" i="1"/>
  <c r="AI591" i="1"/>
  <c r="AF591" i="1"/>
  <c r="AJ591" i="1" s="1"/>
  <c r="AI587" i="1"/>
  <c r="AF587" i="1"/>
  <c r="AI586" i="1"/>
  <c r="AF586" i="1"/>
  <c r="AJ586" i="1" s="1"/>
  <c r="AI585" i="1"/>
  <c r="AF585" i="1"/>
  <c r="AI583" i="1"/>
  <c r="AF583" i="1"/>
  <c r="AJ583" i="1" s="1"/>
  <c r="AI582" i="1"/>
  <c r="AF582" i="1"/>
  <c r="AI581" i="1"/>
  <c r="AF581" i="1"/>
  <c r="AJ581" i="1" s="1"/>
  <c r="AI580" i="1"/>
  <c r="AF580" i="1"/>
  <c r="AI579" i="1"/>
  <c r="AF579" i="1"/>
  <c r="AJ579" i="1" s="1"/>
  <c r="AI577" i="1"/>
  <c r="AF577" i="1"/>
  <c r="AI576" i="1"/>
  <c r="AF576" i="1"/>
  <c r="AJ576" i="1" s="1"/>
  <c r="AI575" i="1"/>
  <c r="AF575" i="1"/>
  <c r="AI574" i="1"/>
  <c r="AF574" i="1"/>
  <c r="AJ574" i="1" s="1"/>
  <c r="AI573" i="1"/>
  <c r="AF573" i="1"/>
  <c r="AI572" i="1"/>
  <c r="AF572" i="1"/>
  <c r="AJ572" i="1" s="1"/>
  <c r="AI571" i="1"/>
  <c r="AF571" i="1"/>
  <c r="AI569" i="1"/>
  <c r="AF569" i="1"/>
  <c r="AJ569" i="1" s="1"/>
  <c r="AI568" i="1"/>
  <c r="AF568" i="1"/>
  <c r="AI567" i="1"/>
  <c r="AF567" i="1"/>
  <c r="AJ567" i="1" s="1"/>
  <c r="AI566" i="1"/>
  <c r="AF566" i="1"/>
  <c r="AI565" i="1"/>
  <c r="AF565" i="1"/>
  <c r="AJ565" i="1" s="1"/>
  <c r="AI564" i="1"/>
  <c r="AF564" i="1"/>
  <c r="AI563" i="1"/>
  <c r="AF563" i="1"/>
  <c r="AJ563" i="1" s="1"/>
  <c r="AI562" i="1"/>
  <c r="AF562" i="1"/>
  <c r="AI559" i="1"/>
  <c r="AF559" i="1"/>
  <c r="AJ559" i="1" s="1"/>
  <c r="AI558" i="1"/>
  <c r="AF558" i="1"/>
  <c r="AI557" i="1"/>
  <c r="AF557" i="1"/>
  <c r="AJ557" i="1" s="1"/>
  <c r="AI556" i="1"/>
  <c r="AF556" i="1"/>
  <c r="AI555" i="1"/>
  <c r="AF555" i="1"/>
  <c r="AJ555" i="1" s="1"/>
  <c r="AI554" i="1"/>
  <c r="AF554" i="1"/>
  <c r="AI553" i="1"/>
  <c r="AF553" i="1"/>
  <c r="AJ553" i="1" s="1"/>
  <c r="AI552" i="1"/>
  <c r="AF552" i="1"/>
  <c r="AI550" i="1"/>
  <c r="AF550" i="1"/>
  <c r="AI548" i="1"/>
  <c r="AF548" i="1"/>
  <c r="AI547" i="1"/>
  <c r="AF547" i="1"/>
  <c r="AI546" i="1"/>
  <c r="AF546" i="1"/>
  <c r="AI545" i="1"/>
  <c r="AF545" i="1"/>
  <c r="AI544" i="1"/>
  <c r="AF544" i="1"/>
  <c r="AI541" i="1"/>
  <c r="AF541" i="1"/>
  <c r="AJ541" i="1" s="1"/>
  <c r="AI540" i="1"/>
  <c r="AF540" i="1"/>
  <c r="AI539" i="1"/>
  <c r="AF539" i="1"/>
  <c r="AI538" i="1"/>
  <c r="AF538" i="1"/>
  <c r="AI537" i="1"/>
  <c r="AF537" i="1"/>
  <c r="AI536" i="1"/>
  <c r="AF536" i="1"/>
  <c r="AI534" i="1"/>
  <c r="AF534" i="1"/>
  <c r="AI533" i="1"/>
  <c r="AF533" i="1"/>
  <c r="AI530" i="1"/>
  <c r="AF530" i="1"/>
  <c r="AJ530" i="1" s="1"/>
  <c r="AI529" i="1"/>
  <c r="AF529" i="1"/>
  <c r="AI525" i="1"/>
  <c r="AF525" i="1"/>
  <c r="AI524" i="1"/>
  <c r="AF524" i="1"/>
  <c r="AI523" i="1"/>
  <c r="AF523" i="1"/>
  <c r="AI522" i="1"/>
  <c r="AF522" i="1"/>
  <c r="AI519" i="1"/>
  <c r="AF519" i="1"/>
  <c r="AI518" i="1"/>
  <c r="AF518" i="1"/>
  <c r="AI511" i="1"/>
  <c r="AF511" i="1"/>
  <c r="AJ511" i="1" s="1"/>
  <c r="AI510" i="1"/>
  <c r="AF510" i="1"/>
  <c r="AI509" i="1"/>
  <c r="AF509" i="1"/>
  <c r="AI508" i="1"/>
  <c r="AF508" i="1"/>
  <c r="AI507" i="1"/>
  <c r="AF507" i="1"/>
  <c r="AI506" i="1"/>
  <c r="AF506" i="1"/>
  <c r="AI505" i="1"/>
  <c r="AF505" i="1"/>
  <c r="AI504" i="1"/>
  <c r="AF504" i="1"/>
  <c r="AI503" i="1"/>
  <c r="AF503" i="1"/>
  <c r="AJ503" i="1" s="1"/>
  <c r="AI502" i="1"/>
  <c r="AF502" i="1"/>
  <c r="AI501" i="1"/>
  <c r="AF501" i="1"/>
  <c r="AI500" i="1"/>
  <c r="AF500" i="1"/>
  <c r="AI499" i="1"/>
  <c r="AF499" i="1"/>
  <c r="AI498" i="1"/>
  <c r="AF498" i="1"/>
  <c r="AI495" i="1"/>
  <c r="AF495" i="1"/>
  <c r="AI493" i="1"/>
  <c r="AF493" i="1"/>
  <c r="AI492" i="1"/>
  <c r="AF492" i="1"/>
  <c r="AJ492" i="1" s="1"/>
  <c r="AI489" i="1"/>
  <c r="AF489" i="1"/>
  <c r="AI488" i="1"/>
  <c r="AF488" i="1"/>
  <c r="AI487" i="1"/>
  <c r="AF487" i="1"/>
  <c r="AI484" i="1"/>
  <c r="AF484" i="1"/>
  <c r="AI482" i="1"/>
  <c r="AF482" i="1"/>
  <c r="AI481" i="1"/>
  <c r="AF481" i="1"/>
  <c r="AI480" i="1"/>
  <c r="AF480" i="1"/>
  <c r="AI479" i="1"/>
  <c r="AF479" i="1"/>
  <c r="AJ479" i="1" s="1"/>
  <c r="AI478" i="1"/>
  <c r="AF478" i="1"/>
  <c r="AI477" i="1"/>
  <c r="AF477" i="1"/>
  <c r="AI476" i="1"/>
  <c r="AF476" i="1"/>
  <c r="AI475" i="1"/>
  <c r="AF475" i="1"/>
  <c r="AJ475" i="1" s="1"/>
  <c r="AI474" i="1"/>
  <c r="AF474" i="1"/>
  <c r="AI472" i="1"/>
  <c r="AF472" i="1"/>
  <c r="AI471" i="1"/>
  <c r="AF471" i="1"/>
  <c r="AI470" i="1"/>
  <c r="AF470" i="1"/>
  <c r="AJ470" i="1" s="1"/>
  <c r="AI469" i="1"/>
  <c r="AF469" i="1"/>
  <c r="AI467" i="1"/>
  <c r="AF467" i="1"/>
  <c r="AI464" i="1"/>
  <c r="AF464" i="1"/>
  <c r="AI462" i="1"/>
  <c r="AF462" i="1"/>
  <c r="AJ462" i="1" s="1"/>
  <c r="AI461" i="1"/>
  <c r="AF461" i="1"/>
  <c r="AI460" i="1"/>
  <c r="AF460" i="1"/>
  <c r="AI459" i="1"/>
  <c r="AF459" i="1"/>
  <c r="AI458" i="1"/>
  <c r="AF458" i="1"/>
  <c r="AJ458" i="1" s="1"/>
  <c r="AI457" i="1"/>
  <c r="AF457" i="1"/>
  <c r="AI456" i="1"/>
  <c r="AF456" i="1"/>
  <c r="AI455" i="1"/>
  <c r="AF455" i="1"/>
  <c r="AI454" i="1"/>
  <c r="AF454" i="1"/>
  <c r="AJ454" i="1" s="1"/>
  <c r="AI453" i="1"/>
  <c r="AF453" i="1"/>
  <c r="AI450" i="1"/>
  <c r="AF450" i="1"/>
  <c r="AI449" i="1"/>
  <c r="AF449" i="1"/>
  <c r="AI447" i="1"/>
  <c r="AF447" i="1"/>
  <c r="AJ447" i="1" s="1"/>
  <c r="AI446" i="1"/>
  <c r="AF446" i="1"/>
  <c r="AI445" i="1"/>
  <c r="AF445" i="1"/>
  <c r="AI443" i="1"/>
  <c r="AF443" i="1"/>
  <c r="AI442" i="1"/>
  <c r="AF442" i="1"/>
  <c r="AJ442" i="1" s="1"/>
  <c r="AI441" i="1"/>
  <c r="AF441" i="1"/>
  <c r="AI440" i="1"/>
  <c r="AF440" i="1"/>
  <c r="AI439" i="1"/>
  <c r="AF439" i="1"/>
  <c r="AI438" i="1"/>
  <c r="AF438" i="1"/>
  <c r="AI437" i="1"/>
  <c r="AF437" i="1"/>
  <c r="AI436" i="1"/>
  <c r="AF436" i="1"/>
  <c r="AJ436" i="1" s="1"/>
  <c r="AI434" i="1"/>
  <c r="AF434" i="1"/>
  <c r="AI433" i="1"/>
  <c r="AF433" i="1"/>
  <c r="AI432" i="1"/>
  <c r="AF432" i="1"/>
  <c r="AI429" i="1"/>
  <c r="AF429" i="1"/>
  <c r="AJ429" i="1" s="1"/>
  <c r="AI428" i="1"/>
  <c r="AF428" i="1"/>
  <c r="AI426" i="1"/>
  <c r="AF426" i="1"/>
  <c r="AI425" i="1"/>
  <c r="AF425" i="1"/>
  <c r="AI424" i="1"/>
  <c r="AF424" i="1"/>
  <c r="AJ424" i="1" s="1"/>
  <c r="AI423" i="1"/>
  <c r="AF423" i="1"/>
  <c r="AI422" i="1"/>
  <c r="AF422" i="1"/>
  <c r="AI421" i="1"/>
  <c r="AF421" i="1"/>
  <c r="AI420" i="1"/>
  <c r="AF420" i="1"/>
  <c r="AJ420" i="1" s="1"/>
  <c r="AI419" i="1"/>
  <c r="AF419" i="1"/>
  <c r="AI418" i="1"/>
  <c r="AF418" i="1"/>
  <c r="AI417" i="1"/>
  <c r="AF417" i="1"/>
  <c r="AI416" i="1"/>
  <c r="AF416" i="1"/>
  <c r="AJ416" i="1" s="1"/>
  <c r="AI415" i="1"/>
  <c r="AF415" i="1"/>
  <c r="AI414" i="1"/>
  <c r="AF414" i="1"/>
  <c r="AI413" i="1"/>
  <c r="AF413" i="1"/>
  <c r="AI412" i="1"/>
  <c r="AF412" i="1"/>
  <c r="AJ412" i="1" s="1"/>
  <c r="AI411" i="1"/>
  <c r="AF411" i="1"/>
  <c r="AI410" i="1"/>
  <c r="AF410" i="1"/>
  <c r="AI409" i="1"/>
  <c r="AF409" i="1"/>
  <c r="AI408" i="1"/>
  <c r="AF408" i="1"/>
  <c r="AJ408" i="1" s="1"/>
  <c r="AI407" i="1"/>
  <c r="AF407" i="1"/>
  <c r="AI406" i="1"/>
  <c r="AF406" i="1"/>
  <c r="AI405" i="1"/>
  <c r="AF405" i="1"/>
  <c r="AI404" i="1"/>
  <c r="AF404" i="1"/>
  <c r="AJ404" i="1" s="1"/>
  <c r="AI403" i="1"/>
  <c r="AF403" i="1"/>
  <c r="AI402" i="1"/>
  <c r="AF402" i="1"/>
  <c r="AI395" i="1"/>
  <c r="AF395" i="1"/>
  <c r="AI394" i="1"/>
  <c r="AF394" i="1"/>
  <c r="AJ394" i="1" s="1"/>
  <c r="AI393" i="1"/>
  <c r="AF393" i="1"/>
  <c r="AI392" i="1"/>
  <c r="AF392" i="1"/>
  <c r="AI391" i="1"/>
  <c r="AF391" i="1"/>
  <c r="AI390" i="1"/>
  <c r="AF390" i="1"/>
  <c r="AJ390" i="1" s="1"/>
  <c r="AI387" i="1"/>
  <c r="AF387" i="1"/>
  <c r="AI386" i="1"/>
  <c r="AF386" i="1"/>
  <c r="AJ386" i="1" s="1"/>
  <c r="AI385" i="1"/>
  <c r="AF385" i="1"/>
  <c r="AI384" i="1"/>
  <c r="AF384" i="1"/>
  <c r="AI383" i="1"/>
  <c r="AF383" i="1"/>
  <c r="AI382" i="1"/>
  <c r="AF382" i="1"/>
  <c r="AJ382" i="1" s="1"/>
  <c r="AI380" i="1"/>
  <c r="AF380" i="1"/>
  <c r="AI379" i="1"/>
  <c r="AF379" i="1"/>
  <c r="AI378" i="1"/>
  <c r="AF378" i="1"/>
  <c r="AI377" i="1"/>
  <c r="AF377" i="1"/>
  <c r="AJ377" i="1" s="1"/>
  <c r="AI376" i="1"/>
  <c r="AF376" i="1"/>
  <c r="AI373" i="1"/>
  <c r="AF373" i="1"/>
  <c r="AJ373" i="1" s="1"/>
  <c r="AI371" i="1"/>
  <c r="AF371" i="1"/>
  <c r="AI369" i="1"/>
  <c r="AF369" i="1"/>
  <c r="AJ369" i="1" s="1"/>
  <c r="AI368" i="1"/>
  <c r="AF368" i="1"/>
  <c r="AI367" i="1"/>
  <c r="AF367" i="1"/>
  <c r="AI363" i="1"/>
  <c r="AF363" i="1"/>
  <c r="AI362" i="1"/>
  <c r="AF362" i="1"/>
  <c r="AJ362" i="1" s="1"/>
  <c r="AI361" i="1"/>
  <c r="AF361" i="1"/>
  <c r="AI359" i="1"/>
  <c r="AF359" i="1"/>
  <c r="AI358" i="1"/>
  <c r="AF358" i="1"/>
  <c r="AI357" i="1"/>
  <c r="AF357" i="1"/>
  <c r="AJ357" i="1" s="1"/>
  <c r="AI355" i="1"/>
  <c r="AF355" i="1"/>
  <c r="AI354" i="1"/>
  <c r="AF354" i="1"/>
  <c r="AJ354" i="1" s="1"/>
  <c r="AI352" i="1"/>
  <c r="AF352" i="1"/>
  <c r="AI351" i="1"/>
  <c r="AF351" i="1"/>
  <c r="AJ351" i="1" s="1"/>
  <c r="AI347" i="1"/>
  <c r="AF347" i="1"/>
  <c r="AI344" i="1"/>
  <c r="AF344" i="1"/>
  <c r="AI342" i="1"/>
  <c r="AF342" i="1"/>
  <c r="AI341" i="1"/>
  <c r="AF341" i="1"/>
  <c r="AI340" i="1"/>
  <c r="AF340" i="1"/>
  <c r="AI339" i="1"/>
  <c r="AF339" i="1"/>
  <c r="AI338" i="1"/>
  <c r="AF338" i="1"/>
  <c r="AI337" i="1"/>
  <c r="AF337" i="1"/>
  <c r="AJ337" i="1" s="1"/>
  <c r="AI335" i="1"/>
  <c r="AF335" i="1"/>
  <c r="AI334" i="1"/>
  <c r="AF334" i="1"/>
  <c r="AJ334" i="1" s="1"/>
  <c r="AI331" i="1"/>
  <c r="AF331" i="1"/>
  <c r="AI330" i="1"/>
  <c r="AF330" i="1"/>
  <c r="AJ330" i="1" s="1"/>
  <c r="AI328" i="1"/>
  <c r="AF328" i="1"/>
  <c r="AI327" i="1"/>
  <c r="AF327" i="1"/>
  <c r="AI324" i="1"/>
  <c r="AF324" i="1"/>
  <c r="AI323" i="1"/>
  <c r="AF323" i="1"/>
  <c r="AJ323" i="1" s="1"/>
  <c r="AI318" i="1"/>
  <c r="AF318" i="1"/>
  <c r="AI317" i="1"/>
  <c r="AF317" i="1"/>
  <c r="AJ317" i="1" s="1"/>
  <c r="AI316" i="1"/>
  <c r="AF316" i="1"/>
  <c r="AI315" i="1"/>
  <c r="AF315" i="1"/>
  <c r="AI314" i="1"/>
  <c r="AF314" i="1"/>
  <c r="AI313" i="1"/>
  <c r="AF313" i="1"/>
  <c r="AI312" i="1"/>
  <c r="AF312" i="1"/>
  <c r="AI310" i="1"/>
  <c r="AF310" i="1"/>
  <c r="AJ310" i="1" s="1"/>
  <c r="AI306" i="1"/>
  <c r="AF306" i="1"/>
  <c r="AI305" i="1"/>
  <c r="AF305" i="1"/>
  <c r="AI303" i="1"/>
  <c r="AF303" i="1"/>
  <c r="AI302" i="1"/>
  <c r="AF302" i="1"/>
  <c r="AJ302" i="1" s="1"/>
  <c r="AI301" i="1"/>
  <c r="AF301" i="1"/>
  <c r="AI300" i="1"/>
  <c r="AF300" i="1"/>
  <c r="AI299" i="1"/>
  <c r="AF299" i="1"/>
  <c r="AI298" i="1"/>
  <c r="AF298" i="1"/>
  <c r="AJ298" i="1" s="1"/>
  <c r="AI297" i="1"/>
  <c r="AF297" i="1"/>
  <c r="AI295" i="1"/>
  <c r="AF295" i="1"/>
  <c r="AJ295" i="1" s="1"/>
  <c r="AI293" i="1"/>
  <c r="AF293" i="1"/>
  <c r="AI292" i="1"/>
  <c r="AF292" i="1"/>
  <c r="AI291" i="1"/>
  <c r="AF291" i="1"/>
  <c r="AI290" i="1"/>
  <c r="AF290" i="1"/>
  <c r="AI289" i="1"/>
  <c r="AF289" i="1"/>
  <c r="AI287" i="1"/>
  <c r="AF287" i="1"/>
  <c r="AJ287" i="1" s="1"/>
  <c r="AI285" i="1"/>
  <c r="AF285" i="1"/>
  <c r="AI284" i="1"/>
  <c r="AF284" i="1"/>
  <c r="AI282" i="1"/>
  <c r="AF282" i="1"/>
  <c r="AI281" i="1"/>
  <c r="AF281" i="1"/>
  <c r="AJ281" i="1" s="1"/>
  <c r="AI280" i="1"/>
  <c r="AF280" i="1"/>
  <c r="AI279" i="1"/>
  <c r="AF279" i="1"/>
  <c r="AJ279" i="1" s="1"/>
  <c r="AI278" i="1"/>
  <c r="AF278" i="1"/>
  <c r="AI277" i="1"/>
  <c r="AF277" i="1"/>
  <c r="AJ277" i="1" s="1"/>
  <c r="AI276" i="1"/>
  <c r="AF276" i="1"/>
  <c r="AI275" i="1"/>
  <c r="AF275" i="1"/>
  <c r="AI274" i="1"/>
  <c r="AF274" i="1"/>
  <c r="AI273" i="1"/>
  <c r="AF273" i="1"/>
  <c r="AI272" i="1"/>
  <c r="AF272" i="1"/>
  <c r="AI271" i="1"/>
  <c r="AF271" i="1"/>
  <c r="AJ271" i="1" s="1"/>
  <c r="AI266" i="1"/>
  <c r="AF266" i="1"/>
  <c r="AI265" i="1"/>
  <c r="AF265" i="1"/>
  <c r="AJ265" i="1" s="1"/>
  <c r="AI264" i="1"/>
  <c r="AF264" i="1"/>
  <c r="AI263" i="1"/>
  <c r="AF263" i="1"/>
  <c r="AI261" i="1"/>
  <c r="AF261" i="1"/>
  <c r="AI260" i="1"/>
  <c r="AF260" i="1"/>
  <c r="AJ260" i="1" s="1"/>
  <c r="AI259" i="1"/>
  <c r="AF259" i="1"/>
  <c r="AI258" i="1"/>
  <c r="AF258" i="1"/>
  <c r="AI257" i="1"/>
  <c r="AF257" i="1"/>
  <c r="AI256" i="1"/>
  <c r="AF256" i="1"/>
  <c r="AJ256" i="1" s="1"/>
  <c r="AI255" i="1"/>
  <c r="AF255" i="1"/>
  <c r="AI253" i="1"/>
  <c r="AF253" i="1"/>
  <c r="AI251" i="1"/>
  <c r="AF251" i="1"/>
  <c r="AI249" i="1"/>
  <c r="AF249" i="1"/>
  <c r="AI248" i="1"/>
  <c r="AF248" i="1"/>
  <c r="AI246" i="1"/>
  <c r="AF246" i="1"/>
  <c r="AI244" i="1"/>
  <c r="AF244" i="1"/>
  <c r="AI243" i="1"/>
  <c r="AF243" i="1"/>
  <c r="AJ243" i="1" s="1"/>
  <c r="AI242" i="1"/>
  <c r="AF242" i="1"/>
  <c r="AI241" i="1"/>
  <c r="AF241" i="1"/>
  <c r="AI240" i="1"/>
  <c r="AF240" i="1"/>
  <c r="AI239" i="1"/>
  <c r="AF239" i="1"/>
  <c r="AJ239" i="1" s="1"/>
  <c r="AI237" i="1"/>
  <c r="AF237" i="1"/>
  <c r="AI236" i="1"/>
  <c r="AF236" i="1"/>
  <c r="AJ236" i="1" s="1"/>
  <c r="AI235" i="1"/>
  <c r="AF235" i="1"/>
  <c r="AI234" i="1"/>
  <c r="AF234" i="1"/>
  <c r="AJ234" i="1" s="1"/>
  <c r="AI230" i="1"/>
  <c r="AF230" i="1"/>
  <c r="AI227" i="1"/>
  <c r="AF227" i="1"/>
  <c r="AI225" i="1"/>
  <c r="AF225" i="1"/>
  <c r="AI223" i="1"/>
  <c r="AF223" i="1"/>
  <c r="AI221" i="1"/>
  <c r="AF221" i="1"/>
  <c r="AI220" i="1"/>
  <c r="AF220" i="1"/>
  <c r="AJ220" i="1" s="1"/>
  <c r="AI219" i="1"/>
  <c r="AF219" i="1"/>
  <c r="AI217" i="1"/>
  <c r="AF217" i="1"/>
  <c r="AJ217" i="1" s="1"/>
  <c r="AI215" i="1"/>
  <c r="AF215" i="1"/>
  <c r="AI214" i="1"/>
  <c r="AF214" i="1"/>
  <c r="AI212" i="1"/>
  <c r="AF212" i="1"/>
  <c r="AI208" i="1"/>
  <c r="AF208" i="1"/>
  <c r="AJ208" i="1" s="1"/>
  <c r="AI207" i="1"/>
  <c r="AF207" i="1"/>
  <c r="AI204" i="1"/>
  <c r="AF204" i="1"/>
  <c r="AI200" i="1"/>
  <c r="AF200" i="1"/>
  <c r="AI196" i="1"/>
  <c r="AF196" i="1"/>
  <c r="AJ196" i="1" s="1"/>
  <c r="AI195" i="1"/>
  <c r="AF195" i="1"/>
  <c r="AI194" i="1"/>
  <c r="AF194" i="1"/>
  <c r="AJ194" i="1" s="1"/>
  <c r="AI192" i="1"/>
  <c r="AF192" i="1"/>
  <c r="AI191" i="1"/>
  <c r="AF191" i="1"/>
  <c r="AJ191" i="1" s="1"/>
  <c r="AI190" i="1"/>
  <c r="AF190" i="1"/>
  <c r="AI185" i="1"/>
  <c r="AF185" i="1"/>
  <c r="AI183" i="1"/>
  <c r="AF183" i="1"/>
  <c r="AI181" i="1"/>
  <c r="AF181" i="1"/>
  <c r="AJ181" i="1" s="1"/>
  <c r="AI180" i="1"/>
  <c r="AF180" i="1"/>
  <c r="AI179" i="1"/>
  <c r="AF179" i="1"/>
  <c r="AI178" i="1"/>
  <c r="AF178" i="1"/>
  <c r="AI177" i="1"/>
  <c r="AF177" i="1"/>
  <c r="AJ177" i="1" s="1"/>
  <c r="AI169" i="1"/>
  <c r="AF169" i="1"/>
  <c r="AI168" i="1"/>
  <c r="AF168" i="1"/>
  <c r="AI167" i="1"/>
  <c r="AF167" i="1"/>
  <c r="AI166" i="1"/>
  <c r="AF166" i="1"/>
  <c r="AJ166" i="1" s="1"/>
  <c r="AI165" i="1"/>
  <c r="AF165" i="1"/>
  <c r="AI164" i="1"/>
  <c r="AF164" i="1"/>
  <c r="AI156" i="1"/>
  <c r="AF156" i="1"/>
  <c r="AI155" i="1"/>
  <c r="AF155" i="1"/>
  <c r="AI153" i="1"/>
  <c r="AF153" i="1"/>
  <c r="AI148" i="1"/>
  <c r="AF148" i="1"/>
  <c r="AI147" i="1"/>
  <c r="AF147" i="1"/>
  <c r="AI140" i="1"/>
  <c r="AF140" i="1"/>
  <c r="AJ140" i="1" s="1"/>
  <c r="AI137" i="1"/>
  <c r="AF137" i="1"/>
  <c r="AI136" i="1"/>
  <c r="AF136" i="1"/>
  <c r="AI134" i="1"/>
  <c r="AF134" i="1"/>
  <c r="AI130" i="1"/>
  <c r="AF130" i="1"/>
  <c r="AJ130" i="1" s="1"/>
  <c r="AI126" i="1"/>
  <c r="AF126" i="1"/>
  <c r="AI125" i="1"/>
  <c r="AF125" i="1"/>
  <c r="AI123" i="1"/>
  <c r="AF123" i="1"/>
  <c r="AI116" i="1"/>
  <c r="AF116" i="1"/>
  <c r="AJ116" i="1" s="1"/>
  <c r="AI113" i="1"/>
  <c r="AF113" i="1"/>
  <c r="AI112" i="1"/>
  <c r="AF112" i="1"/>
  <c r="AI109" i="1"/>
  <c r="AF109" i="1"/>
  <c r="AI108" i="1"/>
  <c r="AF108" i="1"/>
  <c r="AI102" i="1"/>
  <c r="AF102" i="1"/>
  <c r="AI98" i="1"/>
  <c r="AF98" i="1"/>
  <c r="AI96" i="1"/>
  <c r="AF96" i="1"/>
  <c r="AI93" i="1"/>
  <c r="AF93" i="1"/>
  <c r="AI90" i="1"/>
  <c r="AF90" i="1"/>
  <c r="AI89" i="1"/>
  <c r="AF89" i="1"/>
  <c r="AI86" i="1"/>
  <c r="AF86" i="1"/>
  <c r="AI85" i="1"/>
  <c r="AF85" i="1"/>
  <c r="AJ85" i="1" s="1"/>
  <c r="AI83" i="1"/>
  <c r="AF83" i="1"/>
  <c r="AI82" i="1"/>
  <c r="AF82" i="1"/>
  <c r="AI80" i="1"/>
  <c r="AF80" i="1"/>
  <c r="AI75" i="1"/>
  <c r="AF75" i="1"/>
  <c r="AJ75" i="1" s="1"/>
  <c r="AI72" i="1"/>
  <c r="AF72" i="1"/>
  <c r="AI70" i="1"/>
  <c r="AF70" i="1"/>
  <c r="AI68" i="1"/>
  <c r="AF68" i="1"/>
  <c r="AI67" i="1"/>
  <c r="AF67" i="1"/>
  <c r="AI58" i="1"/>
  <c r="AF58" i="1"/>
  <c r="AI57" i="1"/>
  <c r="AF57" i="1"/>
  <c r="AI51" i="1"/>
  <c r="AF51" i="1"/>
  <c r="AI46" i="1"/>
  <c r="AF46" i="1"/>
  <c r="AJ46" i="1" s="1"/>
  <c r="AI43" i="1"/>
  <c r="AF43" i="1"/>
  <c r="AI39" i="1"/>
  <c r="AF39" i="1"/>
  <c r="AI29" i="1"/>
  <c r="AF29" i="1"/>
  <c r="AI27" i="1"/>
  <c r="AF27" i="1"/>
  <c r="AJ27" i="1" s="1"/>
  <c r="AI22" i="1"/>
  <c r="AF22" i="1"/>
  <c r="AI21" i="1"/>
  <c r="AF21" i="1"/>
  <c r="AJ21" i="1" s="1"/>
  <c r="AI20" i="1"/>
  <c r="AF20" i="1"/>
  <c r="AI19" i="1"/>
  <c r="AF19" i="1"/>
  <c r="AJ19" i="1" s="1"/>
  <c r="AI10" i="1"/>
  <c r="AF10" i="1"/>
  <c r="AI9" i="1"/>
  <c r="AF9" i="1"/>
  <c r="AI6" i="1"/>
  <c r="AF6" i="1"/>
  <c r="AI5" i="1"/>
  <c r="AF5" i="1"/>
  <c r="AJ5" i="1" s="1"/>
  <c r="AI1759" i="1"/>
  <c r="AG1759" i="1"/>
  <c r="AF1759" i="1"/>
  <c r="AI1735" i="1"/>
  <c r="AG1735" i="1"/>
  <c r="AF1735" i="1"/>
  <c r="AI1734" i="1"/>
  <c r="AG1734" i="1"/>
  <c r="AF1734" i="1"/>
  <c r="AI1728" i="1"/>
  <c r="AG1728" i="1"/>
  <c r="AF1728" i="1"/>
  <c r="AH1728" i="1" s="1"/>
  <c r="AI1717" i="1"/>
  <c r="AG1717" i="1"/>
  <c r="AF1717" i="1"/>
  <c r="AI1714" i="1"/>
  <c r="AG1714" i="1"/>
  <c r="AF1714" i="1"/>
  <c r="AI1707" i="1"/>
  <c r="AG1707" i="1"/>
  <c r="AF1707" i="1"/>
  <c r="AI1706" i="1"/>
  <c r="AG1706" i="1"/>
  <c r="AF1706" i="1"/>
  <c r="AH1706" i="1" s="1"/>
  <c r="AI1701" i="1"/>
  <c r="AG1701" i="1"/>
  <c r="AF1701" i="1"/>
  <c r="AI1699" i="1"/>
  <c r="AG1699" i="1"/>
  <c r="AF1699" i="1"/>
  <c r="AI1696" i="1"/>
  <c r="AG1696" i="1"/>
  <c r="AF1696" i="1"/>
  <c r="AI1693" i="1"/>
  <c r="AG1693" i="1"/>
  <c r="AF1693" i="1"/>
  <c r="AI1691" i="1"/>
  <c r="AG1691" i="1"/>
  <c r="AF1691" i="1"/>
  <c r="AI1690" i="1"/>
  <c r="AG1690" i="1"/>
  <c r="AF1690" i="1"/>
  <c r="AI1689" i="1"/>
  <c r="AG1689" i="1"/>
  <c r="AF1689" i="1"/>
  <c r="AI1688" i="1"/>
  <c r="AG1688" i="1"/>
  <c r="AF1688" i="1"/>
  <c r="AH1688" i="1" s="1"/>
  <c r="AI1687" i="1"/>
  <c r="AG1687" i="1"/>
  <c r="AF1687" i="1"/>
  <c r="AI1686" i="1"/>
  <c r="AG1686" i="1"/>
  <c r="AF1686" i="1"/>
  <c r="AI1685" i="1"/>
  <c r="AG1685" i="1"/>
  <c r="AF1685" i="1"/>
  <c r="AI1683" i="1"/>
  <c r="AG1683" i="1"/>
  <c r="AF1683" i="1"/>
  <c r="AH1683" i="1" s="1"/>
  <c r="AI1682" i="1"/>
  <c r="AG1682" i="1"/>
  <c r="AF1682" i="1"/>
  <c r="AI1681" i="1"/>
  <c r="AG1681" i="1"/>
  <c r="AF1681" i="1"/>
  <c r="AI1680" i="1"/>
  <c r="AG1680" i="1"/>
  <c r="AF1680" i="1"/>
  <c r="AI1679" i="1"/>
  <c r="AG1679" i="1"/>
  <c r="AF1679" i="1"/>
  <c r="AH1679" i="1" s="1"/>
  <c r="AI1675" i="1"/>
  <c r="AG1675" i="1"/>
  <c r="AF1675" i="1"/>
  <c r="AI1673" i="1"/>
  <c r="AG1673" i="1"/>
  <c r="AF1673" i="1"/>
  <c r="AI1672" i="1"/>
  <c r="AG1672" i="1"/>
  <c r="AF1672" i="1"/>
  <c r="AI1671" i="1"/>
  <c r="AG1671" i="1"/>
  <c r="AF1671" i="1"/>
  <c r="AI1670" i="1"/>
  <c r="AG1670" i="1"/>
  <c r="AF1670" i="1"/>
  <c r="AI1667" i="1"/>
  <c r="AG1667" i="1"/>
  <c r="AF1667" i="1"/>
  <c r="AI1665" i="1"/>
  <c r="AG1665" i="1"/>
  <c r="AF1665" i="1"/>
  <c r="AI1663" i="1"/>
  <c r="AG1663" i="1"/>
  <c r="AF1663" i="1"/>
  <c r="AH1663" i="1" s="1"/>
  <c r="AI1662" i="1"/>
  <c r="AG1662" i="1"/>
  <c r="AF1662" i="1"/>
  <c r="AI1661" i="1"/>
  <c r="AG1661" i="1"/>
  <c r="AF1661" i="1"/>
  <c r="AI1660" i="1"/>
  <c r="AG1660" i="1"/>
  <c r="AF1660" i="1"/>
  <c r="AI1659" i="1"/>
  <c r="AG1659" i="1"/>
  <c r="AF1659" i="1"/>
  <c r="AH1659" i="1" s="1"/>
  <c r="AI1657" i="1"/>
  <c r="AG1657" i="1"/>
  <c r="AF1657" i="1"/>
  <c r="AI1646" i="1"/>
  <c r="AG1646" i="1"/>
  <c r="AF1646" i="1"/>
  <c r="AI1645" i="1"/>
  <c r="AG1645" i="1"/>
  <c r="AF1645" i="1"/>
  <c r="AI1640" i="1"/>
  <c r="AG1640" i="1"/>
  <c r="AF1640" i="1"/>
  <c r="AH1640" i="1" s="1"/>
  <c r="AI1636" i="1"/>
  <c r="AG1636" i="1"/>
  <c r="AF1636" i="1"/>
  <c r="AI1628" i="1"/>
  <c r="AG1628" i="1"/>
  <c r="AF1628" i="1"/>
  <c r="AI1625" i="1"/>
  <c r="AG1625" i="1"/>
  <c r="AF1625" i="1"/>
  <c r="AJ1625" i="1" s="1"/>
  <c r="AI1621" i="1"/>
  <c r="AG1621" i="1"/>
  <c r="AF1621" i="1"/>
  <c r="AI1620" i="1"/>
  <c r="AG1620" i="1"/>
  <c r="AF1620" i="1"/>
  <c r="AI1619" i="1"/>
  <c r="AG1619" i="1"/>
  <c r="AF1619" i="1"/>
  <c r="AI1618" i="1"/>
  <c r="AG1618" i="1"/>
  <c r="AF1618" i="1"/>
  <c r="AJ1618" i="1" s="1"/>
  <c r="AI1614" i="1"/>
  <c r="AG1614" i="1"/>
  <c r="AF1614" i="1"/>
  <c r="AH1614" i="1" s="1"/>
  <c r="AI1612" i="1"/>
  <c r="AG1612" i="1"/>
  <c r="AF1612" i="1"/>
  <c r="AI1603" i="1"/>
  <c r="AG1603" i="1"/>
  <c r="AF1603" i="1"/>
  <c r="AI1595" i="1"/>
  <c r="AG1595" i="1"/>
  <c r="AF1595" i="1"/>
  <c r="AI1591" i="1"/>
  <c r="AG1591" i="1"/>
  <c r="AF1591" i="1"/>
  <c r="AH1591" i="1" s="1"/>
  <c r="AI1582" i="1"/>
  <c r="AG1582" i="1"/>
  <c r="AF1582" i="1"/>
  <c r="AI1574" i="1"/>
  <c r="AG1574" i="1"/>
  <c r="AF1574" i="1"/>
  <c r="AI1573" i="1"/>
  <c r="AG1573" i="1"/>
  <c r="AF1573" i="1"/>
  <c r="AI1567" i="1"/>
  <c r="AG1567" i="1"/>
  <c r="AF1567" i="1"/>
  <c r="AH1567" i="1" s="1"/>
  <c r="AI1566" i="1"/>
  <c r="AG1566" i="1"/>
  <c r="AF1566" i="1"/>
  <c r="AI1565" i="1"/>
  <c r="AG1565" i="1"/>
  <c r="AF1565" i="1"/>
  <c r="AI1564" i="1"/>
  <c r="AG1564" i="1"/>
  <c r="AF1564" i="1"/>
  <c r="AI1559" i="1"/>
  <c r="AG1559" i="1"/>
  <c r="AF1559" i="1"/>
  <c r="AI1552" i="1"/>
  <c r="AG1552" i="1"/>
  <c r="AF1552" i="1"/>
  <c r="AI1550" i="1"/>
  <c r="AG1550" i="1"/>
  <c r="AF1550" i="1"/>
  <c r="AI1545" i="1"/>
  <c r="AG1545" i="1"/>
  <c r="AF1545" i="1"/>
  <c r="AJ1545" i="1" s="1"/>
  <c r="AI1543" i="1"/>
  <c r="AG1543" i="1"/>
  <c r="AF1543" i="1"/>
  <c r="AH1543" i="1" s="1"/>
  <c r="AI1541" i="1"/>
  <c r="AG1541" i="1"/>
  <c r="AF1541" i="1"/>
  <c r="AI1536" i="1"/>
  <c r="AG1536" i="1"/>
  <c r="AF1536" i="1"/>
  <c r="AI1535" i="1"/>
  <c r="AG1535" i="1"/>
  <c r="AF1535" i="1"/>
  <c r="AJ1535" i="1" s="1"/>
  <c r="AI1533" i="1"/>
  <c r="AG1533" i="1"/>
  <c r="AF1533" i="1"/>
  <c r="AH1533" i="1" s="1"/>
  <c r="AI1532" i="1"/>
  <c r="AG1532" i="1"/>
  <c r="AF1532" i="1"/>
  <c r="AI1531" i="1"/>
  <c r="AG1531" i="1"/>
  <c r="AF1531" i="1"/>
  <c r="AI1524" i="1"/>
  <c r="AG1524" i="1"/>
  <c r="AF1524" i="1"/>
  <c r="AI1520" i="1"/>
  <c r="AG1520" i="1"/>
  <c r="AF1520" i="1"/>
  <c r="AH1520" i="1" s="1"/>
  <c r="AI1515" i="1"/>
  <c r="AG1515" i="1"/>
  <c r="AF1515" i="1"/>
  <c r="AI1514" i="1"/>
  <c r="AG1514" i="1"/>
  <c r="AF1514" i="1"/>
  <c r="AI1494" i="1"/>
  <c r="AG1494" i="1"/>
  <c r="AF1494" i="1"/>
  <c r="AJ1494" i="1" s="1"/>
  <c r="AI1493" i="1"/>
  <c r="AG1493" i="1"/>
  <c r="AF1493" i="1"/>
  <c r="AI1492" i="1"/>
  <c r="AG1492" i="1"/>
  <c r="AF1492" i="1"/>
  <c r="AI1489" i="1"/>
  <c r="AG1489" i="1"/>
  <c r="AF1489" i="1"/>
  <c r="AI1488" i="1"/>
  <c r="AG1488" i="1"/>
  <c r="AF1488" i="1"/>
  <c r="AJ1488" i="1" s="1"/>
  <c r="AI1487" i="1"/>
  <c r="AG1487" i="1"/>
  <c r="AF1487" i="1"/>
  <c r="AH1487" i="1" s="1"/>
  <c r="AI1486" i="1"/>
  <c r="AG1486" i="1"/>
  <c r="AF1486" i="1"/>
  <c r="AI1485" i="1"/>
  <c r="AG1485" i="1"/>
  <c r="AF1485" i="1"/>
  <c r="AI1482" i="1"/>
  <c r="AG1482" i="1"/>
  <c r="AF1482" i="1"/>
  <c r="AI1480" i="1"/>
  <c r="AG1480" i="1"/>
  <c r="AF1480" i="1"/>
  <c r="AH1480" i="1" s="1"/>
  <c r="AI1479" i="1"/>
  <c r="AG1479" i="1"/>
  <c r="AF1479" i="1"/>
  <c r="AI1478" i="1"/>
  <c r="AG1478" i="1"/>
  <c r="AF1478" i="1"/>
  <c r="AI1477" i="1"/>
  <c r="AG1477" i="1"/>
  <c r="AF1477" i="1"/>
  <c r="AI1476" i="1"/>
  <c r="AG1476" i="1"/>
  <c r="AF1476" i="1"/>
  <c r="AH1476" i="1" s="1"/>
  <c r="AI1471" i="1"/>
  <c r="AG1471" i="1"/>
  <c r="AF1471" i="1"/>
  <c r="AI1468" i="1"/>
  <c r="AG1468" i="1"/>
  <c r="AF1468" i="1"/>
  <c r="AI1461" i="1"/>
  <c r="AG1461" i="1"/>
  <c r="AF1461" i="1"/>
  <c r="AI1460" i="1"/>
  <c r="AG1460" i="1"/>
  <c r="AF1460" i="1"/>
  <c r="AI1459" i="1"/>
  <c r="AG1459" i="1"/>
  <c r="AF1459" i="1"/>
  <c r="AI1456" i="1"/>
  <c r="AG1456" i="1"/>
  <c r="AF1456" i="1"/>
  <c r="AI1455" i="1"/>
  <c r="AG1455" i="1"/>
  <c r="AF1455" i="1"/>
  <c r="AI1453" i="1"/>
  <c r="AG1453" i="1"/>
  <c r="AF1453" i="1"/>
  <c r="AH1453" i="1" s="1"/>
  <c r="AI1447" i="1"/>
  <c r="AG1447" i="1"/>
  <c r="AF1447" i="1"/>
  <c r="AI1440" i="1"/>
  <c r="AG1440" i="1"/>
  <c r="AF1440" i="1"/>
  <c r="AI1438" i="1"/>
  <c r="AG1438" i="1"/>
  <c r="AF1438" i="1"/>
  <c r="AI1437" i="1"/>
  <c r="AG1437" i="1"/>
  <c r="AF1437" i="1"/>
  <c r="AI1436" i="1"/>
  <c r="AG1436" i="1"/>
  <c r="AF1436" i="1"/>
  <c r="AI1433" i="1"/>
  <c r="AG1433" i="1"/>
  <c r="AF1433" i="1"/>
  <c r="AI1430" i="1"/>
  <c r="AG1430" i="1"/>
  <c r="AF1430" i="1"/>
  <c r="AI1429" i="1"/>
  <c r="AG1429" i="1"/>
  <c r="AF1429" i="1"/>
  <c r="AH1429" i="1" s="1"/>
  <c r="AI1424" i="1"/>
  <c r="AG1424" i="1"/>
  <c r="AF1424" i="1"/>
  <c r="AI1417" i="1"/>
  <c r="AG1417" i="1"/>
  <c r="AF1417" i="1"/>
  <c r="AI1411" i="1"/>
  <c r="AG1411" i="1"/>
  <c r="AF1411" i="1"/>
  <c r="AI1410" i="1"/>
  <c r="AG1410" i="1"/>
  <c r="AF1410" i="1"/>
  <c r="AH1410" i="1" s="1"/>
  <c r="AI1408" i="1"/>
  <c r="AG1408" i="1"/>
  <c r="AF1408" i="1"/>
  <c r="AI1407" i="1"/>
  <c r="AG1407" i="1"/>
  <c r="AF1407" i="1"/>
  <c r="AI1402" i="1"/>
  <c r="AG1402" i="1"/>
  <c r="AF1402" i="1"/>
  <c r="AI1401" i="1"/>
  <c r="AG1401" i="1"/>
  <c r="AF1401" i="1"/>
  <c r="AH1401" i="1" s="1"/>
  <c r="AI1395" i="1"/>
  <c r="AG1395" i="1"/>
  <c r="AF1395" i="1"/>
  <c r="AI1393" i="1"/>
  <c r="AG1393" i="1"/>
  <c r="AF1393" i="1"/>
  <c r="AI1391" i="1"/>
  <c r="AG1391" i="1"/>
  <c r="AF1391" i="1"/>
  <c r="AI1389" i="1"/>
  <c r="AG1389" i="1"/>
  <c r="AF1389" i="1"/>
  <c r="AI1386" i="1"/>
  <c r="AG1386" i="1"/>
  <c r="AF1386" i="1"/>
  <c r="AI1375" i="1"/>
  <c r="AG1375" i="1"/>
  <c r="AF1375" i="1"/>
  <c r="AI1374" i="1"/>
  <c r="AG1374" i="1"/>
  <c r="AF1374" i="1"/>
  <c r="AI1367" i="1"/>
  <c r="AG1367" i="1"/>
  <c r="AF1367" i="1"/>
  <c r="AH1367" i="1" s="1"/>
  <c r="AI1364" i="1"/>
  <c r="AG1364" i="1"/>
  <c r="AF1364" i="1"/>
  <c r="AI1363" i="1"/>
  <c r="AG1363" i="1"/>
  <c r="AF1363" i="1"/>
  <c r="AI1339" i="1"/>
  <c r="AG1339" i="1"/>
  <c r="AF1339" i="1"/>
  <c r="AI1338" i="1"/>
  <c r="AG1338" i="1"/>
  <c r="AF1338" i="1"/>
  <c r="AH1338" i="1" s="1"/>
  <c r="AI1314" i="1"/>
  <c r="AG1314" i="1"/>
  <c r="AF1314" i="1"/>
  <c r="AI1308" i="1"/>
  <c r="AG1308" i="1"/>
  <c r="AF1308" i="1"/>
  <c r="AI1303" i="1"/>
  <c r="AG1303" i="1"/>
  <c r="AF1303" i="1"/>
  <c r="AI1300" i="1"/>
  <c r="AG1300" i="1"/>
  <c r="AF1300" i="1"/>
  <c r="AH1300" i="1" s="1"/>
  <c r="AI1296" i="1"/>
  <c r="AG1296" i="1"/>
  <c r="AF1296" i="1"/>
  <c r="AI1294" i="1"/>
  <c r="AG1294" i="1"/>
  <c r="AF1294" i="1"/>
  <c r="AI1293" i="1"/>
  <c r="AG1293" i="1"/>
  <c r="AF1293" i="1"/>
  <c r="AI1292" i="1"/>
  <c r="AG1292" i="1"/>
  <c r="AF1292" i="1"/>
  <c r="AI1286" i="1"/>
  <c r="AG1286" i="1"/>
  <c r="AF1286" i="1"/>
  <c r="AI1285" i="1"/>
  <c r="AG1285" i="1"/>
  <c r="AF1285" i="1"/>
  <c r="AI1284" i="1"/>
  <c r="AG1284" i="1"/>
  <c r="AF1284" i="1"/>
  <c r="AI1280" i="1"/>
  <c r="AG1280" i="1"/>
  <c r="AF1280" i="1"/>
  <c r="AH1280" i="1" s="1"/>
  <c r="AI1279" i="1"/>
  <c r="AG1279" i="1"/>
  <c r="AF1279" i="1"/>
  <c r="AI1278" i="1"/>
  <c r="AG1278" i="1"/>
  <c r="AF1278" i="1"/>
  <c r="AI1277" i="1"/>
  <c r="AG1277" i="1"/>
  <c r="AF1277" i="1"/>
  <c r="AI1276" i="1"/>
  <c r="AG1276" i="1"/>
  <c r="AF1276" i="1"/>
  <c r="AH1276" i="1" s="1"/>
  <c r="AI1274" i="1"/>
  <c r="AG1274" i="1"/>
  <c r="AF1274" i="1"/>
  <c r="AI1273" i="1"/>
  <c r="AG1273" i="1"/>
  <c r="AF1273" i="1"/>
  <c r="AI1272" i="1"/>
  <c r="AG1272" i="1"/>
  <c r="AF1272" i="1"/>
  <c r="AI1267" i="1"/>
  <c r="AG1267" i="1"/>
  <c r="AF1267" i="1"/>
  <c r="AH1267" i="1" s="1"/>
  <c r="AI1266" i="1"/>
  <c r="AG1266" i="1"/>
  <c r="AF1266" i="1"/>
  <c r="AI1265" i="1"/>
  <c r="AG1265" i="1"/>
  <c r="AF1265" i="1"/>
  <c r="AI1264" i="1"/>
  <c r="AG1264" i="1"/>
  <c r="AF1264" i="1"/>
  <c r="AI1263" i="1"/>
  <c r="AG1263" i="1"/>
  <c r="AF1263" i="1"/>
  <c r="AI1258" i="1"/>
  <c r="AG1258" i="1"/>
  <c r="AF1258" i="1"/>
  <c r="AI1253" i="1"/>
  <c r="AG1253" i="1"/>
  <c r="AF1253" i="1"/>
  <c r="AI1251" i="1"/>
  <c r="AG1251" i="1"/>
  <c r="AF1251" i="1"/>
  <c r="AI1250" i="1"/>
  <c r="AG1250" i="1"/>
  <c r="AF1250" i="1"/>
  <c r="AH1250" i="1" s="1"/>
  <c r="AI1249" i="1"/>
  <c r="AG1249" i="1"/>
  <c r="AF1249" i="1"/>
  <c r="AI1248" i="1"/>
  <c r="AG1248" i="1"/>
  <c r="AF1248" i="1"/>
  <c r="AI1247" i="1"/>
  <c r="AG1247" i="1"/>
  <c r="AF1247" i="1"/>
  <c r="AI1245" i="1"/>
  <c r="AG1245" i="1"/>
  <c r="AF1245" i="1"/>
  <c r="AH1245" i="1" s="1"/>
  <c r="AI1242" i="1"/>
  <c r="AG1242" i="1"/>
  <c r="AF1242" i="1"/>
  <c r="AI1240" i="1"/>
  <c r="AG1240" i="1"/>
  <c r="AF1240" i="1"/>
  <c r="AI1234" i="1"/>
  <c r="AG1234" i="1"/>
  <c r="AF1234" i="1"/>
  <c r="AI1233" i="1"/>
  <c r="AG1233" i="1"/>
  <c r="AF1233" i="1"/>
  <c r="AH1233" i="1" s="1"/>
  <c r="AI1232" i="1"/>
  <c r="AG1232" i="1"/>
  <c r="AF1232" i="1"/>
  <c r="AI1227" i="1"/>
  <c r="AG1227" i="1"/>
  <c r="AF1227" i="1"/>
  <c r="AI1224" i="1"/>
  <c r="AG1224" i="1"/>
  <c r="AF1224" i="1"/>
  <c r="AI1211" i="1"/>
  <c r="AG1211" i="1"/>
  <c r="AF1211" i="1"/>
  <c r="AI1202" i="1"/>
  <c r="AG1202" i="1"/>
  <c r="AF1202" i="1"/>
  <c r="AI1197" i="1"/>
  <c r="AG1197" i="1"/>
  <c r="AF1197" i="1"/>
  <c r="AI1196" i="1"/>
  <c r="AG1196" i="1"/>
  <c r="AF1196" i="1"/>
  <c r="AI1195" i="1"/>
  <c r="AG1195" i="1"/>
  <c r="AF1195" i="1"/>
  <c r="AH1195" i="1" s="1"/>
  <c r="AI1194" i="1"/>
  <c r="AG1194" i="1"/>
  <c r="AF1194" i="1"/>
  <c r="AI1192" i="1"/>
  <c r="AG1192" i="1"/>
  <c r="AF1192" i="1"/>
  <c r="AI1191" i="1"/>
  <c r="AG1191" i="1"/>
  <c r="AF1191" i="1"/>
  <c r="AI1188" i="1"/>
  <c r="AG1188" i="1"/>
  <c r="AF1188" i="1"/>
  <c r="AI1186" i="1"/>
  <c r="AG1186" i="1"/>
  <c r="AF1186" i="1"/>
  <c r="AI1182" i="1"/>
  <c r="AG1182" i="1"/>
  <c r="AF1182" i="1"/>
  <c r="AI1177" i="1"/>
  <c r="AG1177" i="1"/>
  <c r="AF1177" i="1"/>
  <c r="AJ1177" i="1" s="1"/>
  <c r="AI1176" i="1"/>
  <c r="AG1176" i="1"/>
  <c r="AF1176" i="1"/>
  <c r="AH1176" i="1" s="1"/>
  <c r="AI1175" i="1"/>
  <c r="AG1175" i="1"/>
  <c r="AF1175" i="1"/>
  <c r="AI1170" i="1"/>
  <c r="AG1170" i="1"/>
  <c r="AF1170" i="1"/>
  <c r="AI1157" i="1"/>
  <c r="AG1157" i="1"/>
  <c r="AF1157" i="1"/>
  <c r="AJ1157" i="1" s="1"/>
  <c r="AI1155" i="1"/>
  <c r="AG1155" i="1"/>
  <c r="AF1155" i="1"/>
  <c r="AH1155" i="1" s="1"/>
  <c r="AI1154" i="1"/>
  <c r="AG1154" i="1"/>
  <c r="AF1154" i="1"/>
  <c r="AI1153" i="1"/>
  <c r="AG1153" i="1"/>
  <c r="AF1153" i="1"/>
  <c r="AI1150" i="1"/>
  <c r="AG1150" i="1"/>
  <c r="AF1150" i="1"/>
  <c r="AJ1150" i="1" s="1"/>
  <c r="AI1148" i="1"/>
  <c r="AG1148" i="1"/>
  <c r="AF1148" i="1"/>
  <c r="AI1146" i="1"/>
  <c r="AG1146" i="1"/>
  <c r="AF1146" i="1"/>
  <c r="AI1142" i="1"/>
  <c r="AG1142" i="1"/>
  <c r="AF1142" i="1"/>
  <c r="AI1141" i="1"/>
  <c r="AG1141" i="1"/>
  <c r="AF1141" i="1"/>
  <c r="AJ1141" i="1" s="1"/>
  <c r="AI1140" i="1"/>
  <c r="AG1140" i="1"/>
  <c r="AF1140" i="1"/>
  <c r="AH1140" i="1" s="1"/>
  <c r="AI1139" i="1"/>
  <c r="AG1139" i="1"/>
  <c r="AF1139" i="1"/>
  <c r="AI1138" i="1"/>
  <c r="AG1138" i="1"/>
  <c r="AF1138" i="1"/>
  <c r="AI1137" i="1"/>
  <c r="AG1137" i="1"/>
  <c r="AF1137" i="1"/>
  <c r="AJ1137" i="1" s="1"/>
  <c r="AI1136" i="1"/>
  <c r="AG1136" i="1"/>
  <c r="AF1136" i="1"/>
  <c r="AH1136" i="1" s="1"/>
  <c r="AI1134" i="1"/>
  <c r="AG1134" i="1"/>
  <c r="AF1134" i="1"/>
  <c r="AI1133" i="1"/>
  <c r="AG1133" i="1"/>
  <c r="AF1133" i="1"/>
  <c r="AI1132" i="1"/>
  <c r="AG1132" i="1"/>
  <c r="AF1132" i="1"/>
  <c r="AJ1132" i="1" s="1"/>
  <c r="AI1120" i="1"/>
  <c r="AG1120" i="1"/>
  <c r="AF1120" i="1"/>
  <c r="AH1120" i="1" s="1"/>
  <c r="AI1119" i="1"/>
  <c r="AG1119" i="1"/>
  <c r="AF1119" i="1"/>
  <c r="AI1117" i="1"/>
  <c r="AG1117" i="1"/>
  <c r="AF1117" i="1"/>
  <c r="AI1116" i="1"/>
  <c r="AG1116" i="1"/>
  <c r="AF1116" i="1"/>
  <c r="AJ1116" i="1" s="1"/>
  <c r="AI1115" i="1"/>
  <c r="AG1115" i="1"/>
  <c r="AF1115" i="1"/>
  <c r="AH1115" i="1" s="1"/>
  <c r="AI1114" i="1"/>
  <c r="AG1114" i="1"/>
  <c r="AF1114" i="1"/>
  <c r="AI1113" i="1"/>
  <c r="AG1113" i="1"/>
  <c r="AF1113" i="1"/>
  <c r="AI1111" i="1"/>
  <c r="AG1111" i="1"/>
  <c r="AF1111" i="1"/>
  <c r="AJ1111" i="1" s="1"/>
  <c r="AI1110" i="1"/>
  <c r="AG1110" i="1"/>
  <c r="AF1110" i="1"/>
  <c r="AH1110" i="1" s="1"/>
  <c r="AI1108" i="1"/>
  <c r="AG1108" i="1"/>
  <c r="AF1108" i="1"/>
  <c r="AI1103" i="1"/>
  <c r="AG1103" i="1"/>
  <c r="AF1103" i="1"/>
  <c r="AI1101" i="1"/>
  <c r="AG1101" i="1"/>
  <c r="AF1101" i="1"/>
  <c r="AJ1101" i="1" s="1"/>
  <c r="AI1099" i="1"/>
  <c r="AG1099" i="1"/>
  <c r="AF1099" i="1"/>
  <c r="AH1099" i="1" s="1"/>
  <c r="AI1093" i="1"/>
  <c r="AG1093" i="1"/>
  <c r="AF1093" i="1"/>
  <c r="AI1091" i="1"/>
  <c r="AG1091" i="1"/>
  <c r="AF1091" i="1"/>
  <c r="AI1087" i="1"/>
  <c r="AG1087" i="1"/>
  <c r="AF1087" i="1"/>
  <c r="AI1080" i="1"/>
  <c r="AG1080" i="1"/>
  <c r="AF1080" i="1"/>
  <c r="AI1079" i="1"/>
  <c r="AG1079" i="1"/>
  <c r="AF1079" i="1"/>
  <c r="AI1078" i="1"/>
  <c r="AG1078" i="1"/>
  <c r="AF1078" i="1"/>
  <c r="AI1077" i="1"/>
  <c r="AG1077" i="1"/>
  <c r="AF1077" i="1"/>
  <c r="AJ1077" i="1" s="1"/>
  <c r="AI1070" i="1"/>
  <c r="AG1070" i="1"/>
  <c r="AF1070" i="1"/>
  <c r="AI1069" i="1"/>
  <c r="AG1069" i="1"/>
  <c r="AF1069" i="1"/>
  <c r="AI1068" i="1"/>
  <c r="AG1068" i="1"/>
  <c r="AF1068" i="1"/>
  <c r="AI1062" i="1"/>
  <c r="AG1062" i="1"/>
  <c r="AF1062" i="1"/>
  <c r="AI1041" i="1"/>
  <c r="AG1041" i="1"/>
  <c r="AF1041" i="1"/>
  <c r="AI1037" i="1"/>
  <c r="AG1037" i="1"/>
  <c r="AF1037" i="1"/>
  <c r="AI1033" i="1"/>
  <c r="AG1033" i="1"/>
  <c r="AF1033" i="1"/>
  <c r="AI1026" i="1"/>
  <c r="AG1026" i="1"/>
  <c r="AF1026" i="1"/>
  <c r="AI1025" i="1"/>
  <c r="AG1025" i="1"/>
  <c r="AF1025" i="1"/>
  <c r="AI1024" i="1"/>
  <c r="AG1024" i="1"/>
  <c r="AF1024" i="1"/>
  <c r="AI1023" i="1"/>
  <c r="AG1023" i="1"/>
  <c r="AF1023" i="1"/>
  <c r="AI1020" i="1"/>
  <c r="AG1020" i="1"/>
  <c r="AF1020" i="1"/>
  <c r="AI1016" i="1"/>
  <c r="AG1016" i="1"/>
  <c r="AF1016" i="1"/>
  <c r="AI1015" i="1"/>
  <c r="AG1015" i="1"/>
  <c r="AF1015" i="1"/>
  <c r="AI1014" i="1"/>
  <c r="AG1014" i="1"/>
  <c r="AF1014" i="1"/>
  <c r="AI1013" i="1"/>
  <c r="AG1013" i="1"/>
  <c r="AF1013" i="1"/>
  <c r="AI1012" i="1"/>
  <c r="AG1012" i="1"/>
  <c r="AF1012" i="1"/>
  <c r="AI1006" i="1"/>
  <c r="AG1006" i="1"/>
  <c r="AF1006" i="1"/>
  <c r="AI1000" i="1"/>
  <c r="AG1000" i="1"/>
  <c r="AF1000" i="1"/>
  <c r="AI997" i="1"/>
  <c r="AG997" i="1"/>
  <c r="AF997" i="1"/>
  <c r="AI996" i="1"/>
  <c r="AG996" i="1"/>
  <c r="AF996" i="1"/>
  <c r="AI989" i="1"/>
  <c r="AG989" i="1"/>
  <c r="AF989" i="1"/>
  <c r="AI985" i="1"/>
  <c r="AG985" i="1"/>
  <c r="AF985" i="1"/>
  <c r="AI982" i="1"/>
  <c r="AG982" i="1"/>
  <c r="AF982" i="1"/>
  <c r="AJ982" i="1" s="1"/>
  <c r="AI981" i="1"/>
  <c r="AG981" i="1"/>
  <c r="AF981" i="1"/>
  <c r="AI970" i="1"/>
  <c r="AG970" i="1"/>
  <c r="AF970" i="1"/>
  <c r="AI960" i="1"/>
  <c r="AG960" i="1"/>
  <c r="AF960" i="1"/>
  <c r="AI959" i="1"/>
  <c r="AG959" i="1"/>
  <c r="AF959" i="1"/>
  <c r="AI958" i="1"/>
  <c r="AG958" i="1"/>
  <c r="AF958" i="1"/>
  <c r="AI956" i="1"/>
  <c r="AG956" i="1"/>
  <c r="AF956" i="1"/>
  <c r="AI955" i="1"/>
  <c r="AG955" i="1"/>
  <c r="AF955" i="1"/>
  <c r="AI954" i="1"/>
  <c r="AG954" i="1"/>
  <c r="AF954" i="1"/>
  <c r="AI953" i="1"/>
  <c r="AG953" i="1"/>
  <c r="AF953" i="1"/>
  <c r="AI952" i="1"/>
  <c r="AG952" i="1"/>
  <c r="AF952" i="1"/>
  <c r="AI951" i="1"/>
  <c r="AG951" i="1"/>
  <c r="AF951" i="1"/>
  <c r="AI950" i="1"/>
  <c r="AG950" i="1"/>
  <c r="AF950" i="1"/>
  <c r="AJ950" i="1" s="1"/>
  <c r="AI947" i="1"/>
  <c r="AG947" i="1"/>
  <c r="AF947" i="1"/>
  <c r="AI935" i="1"/>
  <c r="AG935" i="1"/>
  <c r="AF935" i="1"/>
  <c r="AI924" i="1"/>
  <c r="AG924" i="1"/>
  <c r="AF924" i="1"/>
  <c r="AI923" i="1"/>
  <c r="AG923" i="1"/>
  <c r="AF923" i="1"/>
  <c r="AI922" i="1"/>
  <c r="AG922" i="1"/>
  <c r="AF922" i="1"/>
  <c r="AI919" i="1"/>
  <c r="AG919" i="1"/>
  <c r="AF919" i="1"/>
  <c r="AI918" i="1"/>
  <c r="AG918" i="1"/>
  <c r="AF918" i="1"/>
  <c r="AI916" i="1"/>
  <c r="AG916" i="1"/>
  <c r="AF916" i="1"/>
  <c r="AI914" i="1"/>
  <c r="AG914" i="1"/>
  <c r="AF914" i="1"/>
  <c r="AI912" i="1"/>
  <c r="AG912" i="1"/>
  <c r="AF912" i="1"/>
  <c r="AI911" i="1"/>
  <c r="AG911" i="1"/>
  <c r="AF911" i="1"/>
  <c r="AI885" i="1"/>
  <c r="AG885" i="1"/>
  <c r="AF885" i="1"/>
  <c r="AJ885" i="1" s="1"/>
  <c r="AI881" i="1"/>
  <c r="AG881" i="1"/>
  <c r="AF881" i="1"/>
  <c r="AI877" i="1"/>
  <c r="AG877" i="1"/>
  <c r="AF877" i="1"/>
  <c r="AI876" i="1"/>
  <c r="AG876" i="1"/>
  <c r="AF876" i="1"/>
  <c r="AI875" i="1"/>
  <c r="AG875" i="1"/>
  <c r="AF875" i="1"/>
  <c r="AJ875" i="1" s="1"/>
  <c r="AI859" i="1"/>
  <c r="AG859" i="1"/>
  <c r="AF859" i="1"/>
  <c r="AI846" i="1"/>
  <c r="AG846" i="1"/>
  <c r="AF846" i="1"/>
  <c r="AI831" i="1"/>
  <c r="AG831" i="1"/>
  <c r="AF831" i="1"/>
  <c r="AI830" i="1"/>
  <c r="AG830" i="1"/>
  <c r="AF830" i="1"/>
  <c r="AI829" i="1"/>
  <c r="AG829" i="1"/>
  <c r="AF829" i="1"/>
  <c r="AI828" i="1"/>
  <c r="AG828" i="1"/>
  <c r="AF828" i="1"/>
  <c r="AI827" i="1"/>
  <c r="AG827" i="1"/>
  <c r="AF827" i="1"/>
  <c r="AI826" i="1"/>
  <c r="AG826" i="1"/>
  <c r="AF826" i="1"/>
  <c r="AI825" i="1"/>
  <c r="AG825" i="1"/>
  <c r="AF825" i="1"/>
  <c r="AI812" i="1"/>
  <c r="AG812" i="1"/>
  <c r="AF812" i="1"/>
  <c r="AI811" i="1"/>
  <c r="AG811" i="1"/>
  <c r="AF811" i="1"/>
  <c r="AI804" i="1"/>
  <c r="AG804" i="1"/>
  <c r="AF804" i="1"/>
  <c r="AI802" i="1"/>
  <c r="AG802" i="1"/>
  <c r="AF802" i="1"/>
  <c r="AI801" i="1"/>
  <c r="AG801" i="1"/>
  <c r="AF801" i="1"/>
  <c r="AI800" i="1"/>
  <c r="AG800" i="1"/>
  <c r="AF800" i="1"/>
  <c r="AI799" i="1"/>
  <c r="AG799" i="1"/>
  <c r="AF799" i="1"/>
  <c r="AI798" i="1"/>
  <c r="AG798" i="1"/>
  <c r="AF798" i="1"/>
  <c r="AI797" i="1"/>
  <c r="AG797" i="1"/>
  <c r="AF797" i="1"/>
  <c r="AI779" i="1"/>
  <c r="AG779" i="1"/>
  <c r="AF779" i="1"/>
  <c r="AI777" i="1"/>
  <c r="AG777" i="1"/>
  <c r="AF777" i="1"/>
  <c r="AJ777" i="1" s="1"/>
  <c r="AI771" i="1"/>
  <c r="AG771" i="1"/>
  <c r="AF771" i="1"/>
  <c r="AI757" i="1"/>
  <c r="AG757" i="1"/>
  <c r="AF757" i="1"/>
  <c r="AI746" i="1"/>
  <c r="AG746" i="1"/>
  <c r="AF746" i="1"/>
  <c r="AI738" i="1"/>
  <c r="AG738" i="1"/>
  <c r="AF738" i="1"/>
  <c r="AI735" i="1"/>
  <c r="AG735" i="1"/>
  <c r="AF735" i="1"/>
  <c r="AI734" i="1"/>
  <c r="AG734" i="1"/>
  <c r="AF734" i="1"/>
  <c r="AI732" i="1"/>
  <c r="AG732" i="1"/>
  <c r="AF732" i="1"/>
  <c r="AI727" i="1"/>
  <c r="AG727" i="1"/>
  <c r="AF727" i="1"/>
  <c r="AI724" i="1"/>
  <c r="AG724" i="1"/>
  <c r="AF724" i="1"/>
  <c r="AI716" i="1"/>
  <c r="AG716" i="1"/>
  <c r="AF716" i="1"/>
  <c r="AI714" i="1"/>
  <c r="AG714" i="1"/>
  <c r="AF714" i="1"/>
  <c r="AI713" i="1"/>
  <c r="AG713" i="1"/>
  <c r="AF713" i="1"/>
  <c r="AI712" i="1"/>
  <c r="AG712" i="1"/>
  <c r="AF712" i="1"/>
  <c r="AI704" i="1"/>
  <c r="AG704" i="1"/>
  <c r="AF704" i="1"/>
  <c r="AI701" i="1"/>
  <c r="AG701" i="1"/>
  <c r="AF701" i="1"/>
  <c r="AI690" i="1"/>
  <c r="AG690" i="1"/>
  <c r="AF690" i="1"/>
  <c r="AI688" i="1"/>
  <c r="AG688" i="1"/>
  <c r="AF688" i="1"/>
  <c r="AI687" i="1"/>
  <c r="AG687" i="1"/>
  <c r="AF687" i="1"/>
  <c r="AI679" i="1"/>
  <c r="AG679" i="1"/>
  <c r="AF679" i="1"/>
  <c r="AI678" i="1"/>
  <c r="AG678" i="1"/>
  <c r="AF678" i="1"/>
  <c r="AI656" i="1"/>
  <c r="AG656" i="1"/>
  <c r="AF656" i="1"/>
  <c r="AI655" i="1"/>
  <c r="AG655" i="1"/>
  <c r="AF655" i="1"/>
  <c r="AI654" i="1"/>
  <c r="AG654" i="1"/>
  <c r="AF654" i="1"/>
  <c r="AI653" i="1"/>
  <c r="AG653" i="1"/>
  <c r="AF653" i="1"/>
  <c r="AJ653" i="1" s="1"/>
  <c r="AI652" i="1"/>
  <c r="AG652" i="1"/>
  <c r="AF652" i="1"/>
  <c r="AI651" i="1"/>
  <c r="AG651" i="1"/>
  <c r="AF651" i="1"/>
  <c r="AI650" i="1"/>
  <c r="AG650" i="1"/>
  <c r="AF650" i="1"/>
  <c r="AI648" i="1"/>
  <c r="AG648" i="1"/>
  <c r="AF648" i="1"/>
  <c r="AJ648" i="1" s="1"/>
  <c r="AI647" i="1"/>
  <c r="AG647" i="1"/>
  <c r="AF647" i="1"/>
  <c r="AI641" i="1"/>
  <c r="AG641" i="1"/>
  <c r="AF641" i="1"/>
  <c r="AI633" i="1"/>
  <c r="AG633" i="1"/>
  <c r="AF633" i="1"/>
  <c r="AI632" i="1"/>
  <c r="AG632" i="1"/>
  <c r="AF632" i="1"/>
  <c r="AI625" i="1"/>
  <c r="AG625" i="1"/>
  <c r="AF625" i="1"/>
  <c r="AI623" i="1"/>
  <c r="AG623" i="1"/>
  <c r="AF623" i="1"/>
  <c r="AI607" i="1"/>
  <c r="AG607" i="1"/>
  <c r="AF607" i="1"/>
  <c r="AI590" i="1"/>
  <c r="AG590" i="1"/>
  <c r="AF590" i="1"/>
  <c r="AI589" i="1"/>
  <c r="AG589" i="1"/>
  <c r="AF589" i="1"/>
  <c r="AI588" i="1"/>
  <c r="AG588" i="1"/>
  <c r="AF588" i="1"/>
  <c r="AI570" i="1"/>
  <c r="AG570" i="1"/>
  <c r="AF570" i="1"/>
  <c r="AI560" i="1"/>
  <c r="AG560" i="1"/>
  <c r="AF560" i="1"/>
  <c r="AI549" i="1"/>
  <c r="AG549" i="1"/>
  <c r="AF549" i="1"/>
  <c r="AI543" i="1"/>
  <c r="AG543" i="1"/>
  <c r="AF543" i="1"/>
  <c r="AI542" i="1"/>
  <c r="AG542" i="1"/>
  <c r="AF542" i="1"/>
  <c r="AI532" i="1"/>
  <c r="AG532" i="1"/>
  <c r="AF532" i="1"/>
  <c r="AI526" i="1"/>
  <c r="AG526" i="1"/>
  <c r="AF526" i="1"/>
  <c r="AI517" i="1"/>
  <c r="AG517" i="1"/>
  <c r="AF517" i="1"/>
  <c r="AI516" i="1"/>
  <c r="AG516" i="1"/>
  <c r="AF516" i="1"/>
  <c r="AI515" i="1"/>
  <c r="AG515" i="1"/>
  <c r="AF515" i="1"/>
  <c r="AI514" i="1"/>
  <c r="AG514" i="1"/>
  <c r="AF514" i="1"/>
  <c r="AI513" i="1"/>
  <c r="AG513" i="1"/>
  <c r="AF513" i="1"/>
  <c r="AI512" i="1"/>
  <c r="AG512" i="1"/>
  <c r="AF512" i="1"/>
  <c r="AI497" i="1"/>
  <c r="AG497" i="1"/>
  <c r="AF497" i="1"/>
  <c r="AJ497" i="1" s="1"/>
  <c r="AI496" i="1"/>
  <c r="AG496" i="1"/>
  <c r="AF496" i="1"/>
  <c r="AI494" i="1"/>
  <c r="AG494" i="1"/>
  <c r="AF494" i="1"/>
  <c r="AI491" i="1"/>
  <c r="AG491" i="1"/>
  <c r="AF491" i="1"/>
  <c r="AI490" i="1"/>
  <c r="AG490" i="1"/>
  <c r="AF490" i="1"/>
  <c r="AI486" i="1"/>
  <c r="AG486" i="1"/>
  <c r="AF486" i="1"/>
  <c r="AI483" i="1"/>
  <c r="AG483" i="1"/>
  <c r="AF483" i="1"/>
  <c r="AI473" i="1"/>
  <c r="AG473" i="1"/>
  <c r="AF473" i="1"/>
  <c r="AI468" i="1"/>
  <c r="AG468" i="1"/>
  <c r="AF468" i="1"/>
  <c r="AI463" i="1"/>
  <c r="AG463" i="1"/>
  <c r="AF463" i="1"/>
  <c r="AI451" i="1"/>
  <c r="AG451" i="1"/>
  <c r="AF451" i="1"/>
  <c r="AI448" i="1"/>
  <c r="AG448" i="1"/>
  <c r="AF448" i="1"/>
  <c r="AI444" i="1"/>
  <c r="AG444" i="1"/>
  <c r="AF444" i="1"/>
  <c r="AJ444" i="1" s="1"/>
  <c r="AI431" i="1"/>
  <c r="AG431" i="1"/>
  <c r="AF431" i="1"/>
  <c r="AI430" i="1"/>
  <c r="AG430" i="1"/>
  <c r="AF430" i="1"/>
  <c r="AI427" i="1"/>
  <c r="AG427" i="1"/>
  <c r="AF427" i="1"/>
  <c r="AI401" i="1"/>
  <c r="AG401" i="1"/>
  <c r="AF401" i="1"/>
  <c r="AI400" i="1"/>
  <c r="AG400" i="1"/>
  <c r="AF400" i="1"/>
  <c r="AI399" i="1"/>
  <c r="AG399" i="1"/>
  <c r="AF399" i="1"/>
  <c r="AI398" i="1"/>
  <c r="AG398" i="1"/>
  <c r="AF398" i="1"/>
  <c r="AI397" i="1"/>
  <c r="AG397" i="1"/>
  <c r="AF397" i="1"/>
  <c r="AI396" i="1"/>
  <c r="AG396" i="1"/>
  <c r="AF396" i="1"/>
  <c r="AI389" i="1"/>
  <c r="AG389" i="1"/>
  <c r="AF389" i="1"/>
  <c r="AI388" i="1"/>
  <c r="AG388" i="1"/>
  <c r="AF388" i="1"/>
  <c r="AI381" i="1"/>
  <c r="AG381" i="1"/>
  <c r="AF381" i="1"/>
  <c r="AI375" i="1"/>
  <c r="AG375" i="1"/>
  <c r="AF375" i="1"/>
  <c r="AI370" i="1"/>
  <c r="AG370" i="1"/>
  <c r="AF370" i="1"/>
  <c r="AI366" i="1"/>
  <c r="AG366" i="1"/>
  <c r="AF366" i="1"/>
  <c r="AI365" i="1"/>
  <c r="AG365" i="1"/>
  <c r="AF365" i="1"/>
  <c r="AI364" i="1"/>
  <c r="AG364" i="1"/>
  <c r="AF364" i="1"/>
  <c r="AI360" i="1"/>
  <c r="AG360" i="1"/>
  <c r="AF360" i="1"/>
  <c r="AI356" i="1"/>
  <c r="AG356" i="1"/>
  <c r="AF356" i="1"/>
  <c r="AI353" i="1"/>
  <c r="AG353" i="1"/>
  <c r="AF353" i="1"/>
  <c r="AI350" i="1"/>
  <c r="AG350" i="1"/>
  <c r="AF350" i="1"/>
  <c r="AI349" i="1"/>
  <c r="AG349" i="1"/>
  <c r="AF349" i="1"/>
  <c r="AI348" i="1"/>
  <c r="AG348" i="1"/>
  <c r="AF348" i="1"/>
  <c r="AI343" i="1"/>
  <c r="AG343" i="1"/>
  <c r="AF343" i="1"/>
  <c r="AJ343" i="1" s="1"/>
  <c r="AI336" i="1"/>
  <c r="AG336" i="1"/>
  <c r="AF336" i="1"/>
  <c r="AI326" i="1"/>
  <c r="AG326" i="1"/>
  <c r="AF326" i="1"/>
  <c r="AI325" i="1"/>
  <c r="AG325" i="1"/>
  <c r="AF325" i="1"/>
  <c r="AI286" i="1"/>
  <c r="AG286" i="1"/>
  <c r="AF286" i="1"/>
  <c r="AI270" i="1"/>
  <c r="AG270" i="1"/>
  <c r="AF270" i="1"/>
  <c r="AI268" i="1"/>
  <c r="AG268" i="1"/>
  <c r="AF268" i="1"/>
  <c r="AI267" i="1"/>
  <c r="AG267" i="1"/>
  <c r="AF267" i="1"/>
  <c r="AI254" i="1"/>
  <c r="AG254" i="1"/>
  <c r="AF254" i="1"/>
  <c r="AJ254" i="1" s="1"/>
  <c r="AI252" i="1"/>
  <c r="AG252" i="1"/>
  <c r="AF252" i="1"/>
  <c r="AI250" i="1"/>
  <c r="AG250" i="1"/>
  <c r="AF250" i="1"/>
  <c r="AI238" i="1"/>
  <c r="AG238" i="1"/>
  <c r="AF238" i="1"/>
  <c r="AI233" i="1"/>
  <c r="AG233" i="1"/>
  <c r="AF233" i="1"/>
  <c r="AI231" i="1"/>
  <c r="AG231" i="1"/>
  <c r="AF231" i="1"/>
  <c r="AI226" i="1"/>
  <c r="AG226" i="1"/>
  <c r="AF226" i="1"/>
  <c r="AI218" i="1"/>
  <c r="AG218" i="1"/>
  <c r="AF218" i="1"/>
  <c r="AI216" i="1"/>
  <c r="AG216" i="1"/>
  <c r="AF216" i="1"/>
  <c r="AI213" i="1"/>
  <c r="AG213" i="1"/>
  <c r="AF213" i="1"/>
  <c r="AI209" i="1"/>
  <c r="AG209" i="1"/>
  <c r="AF209" i="1"/>
  <c r="AI206" i="1"/>
  <c r="AG206" i="1"/>
  <c r="AF206" i="1"/>
  <c r="AI203" i="1"/>
  <c r="AG203" i="1"/>
  <c r="AF203" i="1"/>
  <c r="AJ203" i="1" s="1"/>
  <c r="AI198" i="1"/>
  <c r="AG198" i="1"/>
  <c r="AF198" i="1"/>
  <c r="AI188" i="1"/>
  <c r="AG188" i="1"/>
  <c r="AF188" i="1"/>
  <c r="AI184" i="1"/>
  <c r="AG184" i="1"/>
  <c r="AF184" i="1"/>
  <c r="AI182" i="1"/>
  <c r="AG182" i="1"/>
  <c r="AF182" i="1"/>
  <c r="AI162" i="1"/>
  <c r="AG162" i="1"/>
  <c r="AF162" i="1"/>
  <c r="AI160" i="1"/>
  <c r="AG160" i="1"/>
  <c r="AF160" i="1"/>
  <c r="AI159" i="1"/>
  <c r="AG159" i="1"/>
  <c r="AF159" i="1"/>
  <c r="AI158" i="1"/>
  <c r="AG158" i="1"/>
  <c r="AF158" i="1"/>
  <c r="AI151" i="1"/>
  <c r="AG151" i="1"/>
  <c r="AF151" i="1"/>
  <c r="AI146" i="1"/>
  <c r="AG146" i="1"/>
  <c r="AF146" i="1"/>
  <c r="AI139" i="1"/>
  <c r="AG139" i="1"/>
  <c r="AF139" i="1"/>
  <c r="AI135" i="1"/>
  <c r="AG135" i="1"/>
  <c r="AF135" i="1"/>
  <c r="AJ135" i="1" s="1"/>
  <c r="AI133" i="1"/>
  <c r="AG133" i="1"/>
  <c r="AF133" i="1"/>
  <c r="AI132" i="1"/>
  <c r="AG132" i="1"/>
  <c r="AF132" i="1"/>
  <c r="AI131" i="1"/>
  <c r="AG131" i="1"/>
  <c r="AF131" i="1"/>
  <c r="AI129" i="1"/>
  <c r="AG129" i="1"/>
  <c r="AF129" i="1"/>
  <c r="AI128" i="1"/>
  <c r="AG128" i="1"/>
  <c r="AF128" i="1"/>
  <c r="AI127" i="1"/>
  <c r="AG127" i="1"/>
  <c r="AF127" i="1"/>
  <c r="AI124" i="1"/>
  <c r="AG124" i="1"/>
  <c r="AF124" i="1"/>
  <c r="AI121" i="1"/>
  <c r="AG121" i="1"/>
  <c r="AF121" i="1"/>
  <c r="AI120" i="1"/>
  <c r="AG120" i="1"/>
  <c r="AF120" i="1"/>
  <c r="AI119" i="1"/>
  <c r="AG119" i="1"/>
  <c r="AF119" i="1"/>
  <c r="AI117" i="1"/>
  <c r="AG117" i="1"/>
  <c r="AF117" i="1"/>
  <c r="AI115" i="1"/>
  <c r="AG115" i="1"/>
  <c r="AF115" i="1"/>
  <c r="AI106" i="1"/>
  <c r="AG106" i="1"/>
  <c r="AF106" i="1"/>
  <c r="AI105" i="1"/>
  <c r="AG105" i="1"/>
  <c r="AF105" i="1"/>
  <c r="AI104" i="1"/>
  <c r="AG104" i="1"/>
  <c r="AF104" i="1"/>
  <c r="AI103" i="1"/>
  <c r="AG103" i="1"/>
  <c r="AF103" i="1"/>
  <c r="AI101" i="1"/>
  <c r="AG101" i="1"/>
  <c r="AF101" i="1"/>
  <c r="AI99" i="1"/>
  <c r="AG99" i="1"/>
  <c r="AF99" i="1"/>
  <c r="AI97" i="1"/>
  <c r="AG97" i="1"/>
  <c r="AF97" i="1"/>
  <c r="AI95" i="1"/>
  <c r="AG95" i="1"/>
  <c r="AF95" i="1"/>
  <c r="AI92" i="1"/>
  <c r="AG92" i="1"/>
  <c r="AF92" i="1"/>
  <c r="AI91" i="1"/>
  <c r="AG91" i="1"/>
  <c r="AF91" i="1"/>
  <c r="AI88" i="1"/>
  <c r="AG88" i="1"/>
  <c r="AF88" i="1"/>
  <c r="AI87" i="1"/>
  <c r="AG87" i="1"/>
  <c r="AF87" i="1"/>
  <c r="AJ87" i="1" s="1"/>
  <c r="AI79" i="1"/>
  <c r="AG79" i="1"/>
  <c r="AF79" i="1"/>
  <c r="AI77" i="1"/>
  <c r="AG77" i="1"/>
  <c r="AF77" i="1"/>
  <c r="AI74" i="1"/>
  <c r="AG74" i="1"/>
  <c r="AF74" i="1"/>
  <c r="AI73" i="1"/>
  <c r="AG73" i="1"/>
  <c r="AF73" i="1"/>
  <c r="AI71" i="1"/>
  <c r="AG71" i="1"/>
  <c r="AF71" i="1"/>
  <c r="AI69" i="1"/>
  <c r="AG69" i="1"/>
  <c r="AF69" i="1"/>
  <c r="AI66" i="1"/>
  <c r="AG66" i="1"/>
  <c r="AF66" i="1"/>
  <c r="AI65" i="1"/>
  <c r="AG65" i="1"/>
  <c r="AF65" i="1"/>
  <c r="AI62" i="1"/>
  <c r="AG62" i="1"/>
  <c r="AF62" i="1"/>
  <c r="AI61" i="1"/>
  <c r="AG61" i="1"/>
  <c r="AF61" i="1"/>
  <c r="AI60" i="1"/>
  <c r="AG60" i="1"/>
  <c r="AF60" i="1"/>
  <c r="AI59" i="1"/>
  <c r="AG59" i="1"/>
  <c r="AF59" i="1"/>
  <c r="AJ59" i="1" s="1"/>
  <c r="AI56" i="1"/>
  <c r="AG56" i="1"/>
  <c r="AF56" i="1"/>
  <c r="AH56" i="1" s="1"/>
  <c r="AI55" i="1"/>
  <c r="AG55" i="1"/>
  <c r="AF55" i="1"/>
  <c r="AI54" i="1"/>
  <c r="AG54" i="1"/>
  <c r="AF54" i="1"/>
  <c r="AI50" i="1"/>
  <c r="AG50" i="1"/>
  <c r="AF50" i="1"/>
  <c r="AI48" i="1"/>
  <c r="AG48" i="1"/>
  <c r="AF48" i="1"/>
  <c r="AI42" i="1"/>
  <c r="AG42" i="1"/>
  <c r="AF42" i="1"/>
  <c r="AI40" i="1"/>
  <c r="AG40" i="1"/>
  <c r="AF40" i="1"/>
  <c r="AI28" i="1"/>
  <c r="AG28" i="1"/>
  <c r="AF28" i="1"/>
  <c r="AI26" i="1"/>
  <c r="AG26" i="1"/>
  <c r="AF26" i="1"/>
  <c r="AH26" i="1" s="1"/>
  <c r="AI25" i="1"/>
  <c r="AG25" i="1"/>
  <c r="AF25" i="1"/>
  <c r="AI24" i="1"/>
  <c r="AG24" i="1"/>
  <c r="AF24" i="1"/>
  <c r="AI23" i="1"/>
  <c r="AG23" i="1"/>
  <c r="AF23" i="1"/>
  <c r="AI18" i="1"/>
  <c r="AG18" i="1"/>
  <c r="AF18" i="1"/>
  <c r="AI17" i="1"/>
  <c r="AG17" i="1"/>
  <c r="AF17" i="1"/>
  <c r="AI16" i="1"/>
  <c r="AG16" i="1"/>
  <c r="AF16" i="1"/>
  <c r="AI15" i="1"/>
  <c r="AG15" i="1"/>
  <c r="AF15" i="1"/>
  <c r="AI14" i="1"/>
  <c r="AG14" i="1"/>
  <c r="AF14" i="1"/>
  <c r="AI13" i="1"/>
  <c r="AG13" i="1"/>
  <c r="AF13" i="1"/>
  <c r="AI12" i="1"/>
  <c r="AG12" i="1"/>
  <c r="AF12" i="1"/>
  <c r="AI11" i="1"/>
  <c r="AG11" i="1"/>
  <c r="AF11" i="1"/>
  <c r="AI8" i="1"/>
  <c r="AG8" i="1"/>
  <c r="AF8" i="1"/>
  <c r="AG7" i="1"/>
  <c r="AI7" i="1"/>
  <c r="AF7" i="1"/>
  <c r="AB1759" i="1"/>
  <c r="Y1759" i="1"/>
  <c r="AB1735" i="1"/>
  <c r="Y1735" i="1"/>
  <c r="AB1734" i="1"/>
  <c r="Y1734" i="1"/>
  <c r="AB1728" i="1"/>
  <c r="Y1728" i="1"/>
  <c r="AB1717" i="1"/>
  <c r="Y1717" i="1"/>
  <c r="AB1714" i="1"/>
  <c r="Y1714" i="1"/>
  <c r="AB1707" i="1"/>
  <c r="Y1707" i="1"/>
  <c r="AB1706" i="1"/>
  <c r="Y1706" i="1"/>
  <c r="AB1701" i="1"/>
  <c r="Y1701" i="1"/>
  <c r="AB1699" i="1"/>
  <c r="Y1699" i="1"/>
  <c r="AB1696" i="1"/>
  <c r="Y1696" i="1"/>
  <c r="AB1693" i="1"/>
  <c r="Y1693" i="1"/>
  <c r="AB1691" i="1"/>
  <c r="Y1691" i="1"/>
  <c r="AB1690" i="1"/>
  <c r="Y1690" i="1"/>
  <c r="AB1689" i="1"/>
  <c r="Y1689" i="1"/>
  <c r="AB1688" i="1"/>
  <c r="Y1688" i="1"/>
  <c r="AB1687" i="1"/>
  <c r="Y1687" i="1"/>
  <c r="AB1686" i="1"/>
  <c r="Y1686" i="1"/>
  <c r="AB1685" i="1"/>
  <c r="Y1685" i="1"/>
  <c r="AB1683" i="1"/>
  <c r="Y1683" i="1"/>
  <c r="AB1682" i="1"/>
  <c r="Y1682" i="1"/>
  <c r="AB1681" i="1"/>
  <c r="Y1681" i="1"/>
  <c r="AB1680" i="1"/>
  <c r="Y1680" i="1"/>
  <c r="AB1679" i="1"/>
  <c r="Y1679" i="1"/>
  <c r="AB1675" i="1"/>
  <c r="Y1675" i="1"/>
  <c r="AB1673" i="1"/>
  <c r="Y1673" i="1"/>
  <c r="AB1672" i="1"/>
  <c r="Y1672" i="1"/>
  <c r="AB1671" i="1"/>
  <c r="Y1671" i="1"/>
  <c r="AB1670" i="1"/>
  <c r="Y1670" i="1"/>
  <c r="AB1667" i="1"/>
  <c r="Y1667" i="1"/>
  <c r="AB1665" i="1"/>
  <c r="Y1665" i="1"/>
  <c r="AB1663" i="1"/>
  <c r="Y1663" i="1"/>
  <c r="AB1662" i="1"/>
  <c r="Y1662" i="1"/>
  <c r="AB1661" i="1"/>
  <c r="Y1661" i="1"/>
  <c r="AB1660" i="1"/>
  <c r="Y1660" i="1"/>
  <c r="AB1659" i="1"/>
  <c r="Y1659" i="1"/>
  <c r="AB1657" i="1"/>
  <c r="Y1657" i="1"/>
  <c r="AB1646" i="1"/>
  <c r="Y1646" i="1"/>
  <c r="AB1645" i="1"/>
  <c r="Y1645" i="1"/>
  <c r="AB1640" i="1"/>
  <c r="Y1640" i="1"/>
  <c r="AB1636" i="1"/>
  <c r="Y1636" i="1"/>
  <c r="AB1628" i="1"/>
  <c r="Y1628" i="1"/>
  <c r="AB1625" i="1"/>
  <c r="Y1625" i="1"/>
  <c r="AB1621" i="1"/>
  <c r="Y1621" i="1"/>
  <c r="AB1620" i="1"/>
  <c r="Y1620" i="1"/>
  <c r="AB1619" i="1"/>
  <c r="Y1619" i="1"/>
  <c r="AB1618" i="1"/>
  <c r="Y1618" i="1"/>
  <c r="AB1614" i="1"/>
  <c r="Y1614" i="1"/>
  <c r="AB1612" i="1"/>
  <c r="Y1612" i="1"/>
  <c r="AB1603" i="1"/>
  <c r="Y1603" i="1"/>
  <c r="AB1595" i="1"/>
  <c r="Y1595" i="1"/>
  <c r="AB1591" i="1"/>
  <c r="Y1591" i="1"/>
  <c r="AB1582" i="1"/>
  <c r="Y1582" i="1"/>
  <c r="AB1574" i="1"/>
  <c r="Y1574" i="1"/>
  <c r="AB1573" i="1"/>
  <c r="Y1573" i="1"/>
  <c r="AB1567" i="1"/>
  <c r="Y1567" i="1"/>
  <c r="AB1566" i="1"/>
  <c r="Y1566" i="1"/>
  <c r="AB1565" i="1"/>
  <c r="Y1565" i="1"/>
  <c r="AB1564" i="1"/>
  <c r="Y1564" i="1"/>
  <c r="AB1559" i="1"/>
  <c r="Y1559" i="1"/>
  <c r="AB1552" i="1"/>
  <c r="Y1552" i="1"/>
  <c r="AB1550" i="1"/>
  <c r="Y1550" i="1"/>
  <c r="AB1545" i="1"/>
  <c r="Y1545" i="1"/>
  <c r="AB1543" i="1"/>
  <c r="Y1543" i="1"/>
  <c r="AB1541" i="1"/>
  <c r="Y1541" i="1"/>
  <c r="AB1536" i="1"/>
  <c r="Y1536" i="1"/>
  <c r="AB1535" i="1"/>
  <c r="Y1535" i="1"/>
  <c r="AB1533" i="1"/>
  <c r="Y1533" i="1"/>
  <c r="AB1532" i="1"/>
  <c r="Y1532" i="1"/>
  <c r="AB1531" i="1"/>
  <c r="Y1531" i="1"/>
  <c r="AB1524" i="1"/>
  <c r="Y1524" i="1"/>
  <c r="AB1520" i="1"/>
  <c r="Y1520" i="1"/>
  <c r="AB1515" i="1"/>
  <c r="Y1515" i="1"/>
  <c r="AB1514" i="1"/>
  <c r="Y1514" i="1"/>
  <c r="AB1494" i="1"/>
  <c r="Y1494" i="1"/>
  <c r="AB1493" i="1"/>
  <c r="Y1493" i="1"/>
  <c r="AB1492" i="1"/>
  <c r="Y1492" i="1"/>
  <c r="AB1489" i="1"/>
  <c r="Y1489" i="1"/>
  <c r="AB1488" i="1"/>
  <c r="Y1488" i="1"/>
  <c r="AB1487" i="1"/>
  <c r="Y1487" i="1"/>
  <c r="AB1486" i="1"/>
  <c r="Y1486" i="1"/>
  <c r="AB1485" i="1"/>
  <c r="Y1485" i="1"/>
  <c r="AB1482" i="1"/>
  <c r="Y1482" i="1"/>
  <c r="AB1480" i="1"/>
  <c r="Y1480" i="1"/>
  <c r="AB1479" i="1"/>
  <c r="Y1479" i="1"/>
  <c r="AB1478" i="1"/>
  <c r="Y1478" i="1"/>
  <c r="AB1477" i="1"/>
  <c r="Y1477" i="1"/>
  <c r="AB1476" i="1"/>
  <c r="Y1476" i="1"/>
  <c r="AB1471" i="1"/>
  <c r="Y1471" i="1"/>
  <c r="AB1468" i="1"/>
  <c r="Y1468" i="1"/>
  <c r="AB1461" i="1"/>
  <c r="Y1461" i="1"/>
  <c r="AB1460" i="1"/>
  <c r="Y1460" i="1"/>
  <c r="AB1459" i="1"/>
  <c r="Y1459" i="1"/>
  <c r="AB1456" i="1"/>
  <c r="Y1456" i="1"/>
  <c r="AB1455" i="1"/>
  <c r="Y1455" i="1"/>
  <c r="AB1453" i="1"/>
  <c r="Y1453" i="1"/>
  <c r="AB1447" i="1"/>
  <c r="Y1447" i="1"/>
  <c r="AB1440" i="1"/>
  <c r="Y1440" i="1"/>
  <c r="AB1438" i="1"/>
  <c r="Y1438" i="1"/>
  <c r="AB1437" i="1"/>
  <c r="Y1437" i="1"/>
  <c r="AB1436" i="1"/>
  <c r="Y1436" i="1"/>
  <c r="AB1433" i="1"/>
  <c r="Y1433" i="1"/>
  <c r="AB1430" i="1"/>
  <c r="Y1430" i="1"/>
  <c r="AB1429" i="1"/>
  <c r="Y1429" i="1"/>
  <c r="AB1424" i="1"/>
  <c r="Y1424" i="1"/>
  <c r="AB1417" i="1"/>
  <c r="Y1417" i="1"/>
  <c r="AB1411" i="1"/>
  <c r="Y1411" i="1"/>
  <c r="AB1410" i="1"/>
  <c r="Y1410" i="1"/>
  <c r="AB1408" i="1"/>
  <c r="Y1408" i="1"/>
  <c r="AB1407" i="1"/>
  <c r="Y1407" i="1"/>
  <c r="AB1402" i="1"/>
  <c r="Y1402" i="1"/>
  <c r="AB1401" i="1"/>
  <c r="Y1401" i="1"/>
  <c r="AB1395" i="1"/>
  <c r="Y1395" i="1"/>
  <c r="AB1393" i="1"/>
  <c r="Y1393" i="1"/>
  <c r="AB1391" i="1"/>
  <c r="Y1391" i="1"/>
  <c r="AB1389" i="1"/>
  <c r="Y1389" i="1"/>
  <c r="AB1386" i="1"/>
  <c r="Y1386" i="1"/>
  <c r="AB1375" i="1"/>
  <c r="Y1375" i="1"/>
  <c r="AB1374" i="1"/>
  <c r="Y1374" i="1"/>
  <c r="AB1367" i="1"/>
  <c r="Y1367" i="1"/>
  <c r="AB1364" i="1"/>
  <c r="Y1364" i="1"/>
  <c r="AB1363" i="1"/>
  <c r="Y1363" i="1"/>
  <c r="AB1339" i="1"/>
  <c r="Y1339" i="1"/>
  <c r="AB1338" i="1"/>
  <c r="Y1338" i="1"/>
  <c r="AB1314" i="1"/>
  <c r="Y1314" i="1"/>
  <c r="AB1308" i="1"/>
  <c r="Y1308" i="1"/>
  <c r="AB1303" i="1"/>
  <c r="Y1303" i="1"/>
  <c r="AB1300" i="1"/>
  <c r="Y1300" i="1"/>
  <c r="AB1296" i="1"/>
  <c r="Y1296" i="1"/>
  <c r="AB1294" i="1"/>
  <c r="Y1294" i="1"/>
  <c r="AB1293" i="1"/>
  <c r="Y1293" i="1"/>
  <c r="AB1292" i="1"/>
  <c r="Y1292" i="1"/>
  <c r="AB1286" i="1"/>
  <c r="Y1286" i="1"/>
  <c r="AB1285" i="1"/>
  <c r="Y1285" i="1"/>
  <c r="AB1284" i="1"/>
  <c r="Y1284" i="1"/>
  <c r="AB1280" i="1"/>
  <c r="Y1280" i="1"/>
  <c r="AB1279" i="1"/>
  <c r="Y1279" i="1"/>
  <c r="AB1278" i="1"/>
  <c r="Y1278" i="1"/>
  <c r="AB1277" i="1"/>
  <c r="Y1277" i="1"/>
  <c r="AB1276" i="1"/>
  <c r="Y1276" i="1"/>
  <c r="AB1274" i="1"/>
  <c r="Y1274" i="1"/>
  <c r="AB1273" i="1"/>
  <c r="Y1273" i="1"/>
  <c r="AB1272" i="1"/>
  <c r="Y1272" i="1"/>
  <c r="AB1267" i="1"/>
  <c r="Y1267" i="1"/>
  <c r="AB1266" i="1"/>
  <c r="Y1266" i="1"/>
  <c r="AB1265" i="1"/>
  <c r="Y1265" i="1"/>
  <c r="AB1264" i="1"/>
  <c r="Y1264" i="1"/>
  <c r="AB1263" i="1"/>
  <c r="Y1263" i="1"/>
  <c r="AB1258" i="1"/>
  <c r="Y1258" i="1"/>
  <c r="AB1253" i="1"/>
  <c r="Y1253" i="1"/>
  <c r="AB1251" i="1"/>
  <c r="Y1251" i="1"/>
  <c r="AB1250" i="1"/>
  <c r="Y1250" i="1"/>
  <c r="AB1249" i="1"/>
  <c r="Y1249" i="1"/>
  <c r="AB1248" i="1"/>
  <c r="Y1248" i="1"/>
  <c r="AB1247" i="1"/>
  <c r="Y1247" i="1"/>
  <c r="AB1245" i="1"/>
  <c r="Y1245" i="1"/>
  <c r="AB1242" i="1"/>
  <c r="Y1242" i="1"/>
  <c r="AB1240" i="1"/>
  <c r="Y1240" i="1"/>
  <c r="AB1234" i="1"/>
  <c r="Y1234" i="1"/>
  <c r="AB1233" i="1"/>
  <c r="Y1233" i="1"/>
  <c r="AB1232" i="1"/>
  <c r="Y1232" i="1"/>
  <c r="AB1227" i="1"/>
  <c r="Y1227" i="1"/>
  <c r="AB1224" i="1"/>
  <c r="Y1224" i="1"/>
  <c r="AB1211" i="1"/>
  <c r="Y1211" i="1"/>
  <c r="AB1202" i="1"/>
  <c r="Y1202" i="1"/>
  <c r="AB1197" i="1"/>
  <c r="Y1197" i="1"/>
  <c r="AB1196" i="1"/>
  <c r="Y1196" i="1"/>
  <c r="AB1195" i="1"/>
  <c r="Y1195" i="1"/>
  <c r="AB1194" i="1"/>
  <c r="Y1194" i="1"/>
  <c r="AB1192" i="1"/>
  <c r="Y1192" i="1"/>
  <c r="AB1191" i="1"/>
  <c r="Y1191" i="1"/>
  <c r="AB1188" i="1"/>
  <c r="Y1188" i="1"/>
  <c r="AB1186" i="1"/>
  <c r="Y1186" i="1"/>
  <c r="AB1182" i="1"/>
  <c r="Y1182" i="1"/>
  <c r="AB1177" i="1"/>
  <c r="Y1177" i="1"/>
  <c r="AB1176" i="1"/>
  <c r="Y1176" i="1"/>
  <c r="AB1175" i="1"/>
  <c r="Y1175" i="1"/>
  <c r="AB1170" i="1"/>
  <c r="Y1170" i="1"/>
  <c r="AB1157" i="1"/>
  <c r="Y1157" i="1"/>
  <c r="AB1155" i="1"/>
  <c r="Y1155" i="1"/>
  <c r="AB1154" i="1"/>
  <c r="Y1154" i="1"/>
  <c r="AB1153" i="1"/>
  <c r="Y1153" i="1"/>
  <c r="AB1150" i="1"/>
  <c r="Y1150" i="1"/>
  <c r="AB1148" i="1"/>
  <c r="Y1148" i="1"/>
  <c r="AB1146" i="1"/>
  <c r="Y1146" i="1"/>
  <c r="AB1142" i="1"/>
  <c r="Y1142" i="1"/>
  <c r="AB1141" i="1"/>
  <c r="Y1141" i="1"/>
  <c r="AB1140" i="1"/>
  <c r="Y1140" i="1"/>
  <c r="AB1139" i="1"/>
  <c r="Y1139" i="1"/>
  <c r="AB1138" i="1"/>
  <c r="Y1138" i="1"/>
  <c r="AB1137" i="1"/>
  <c r="Y1137" i="1"/>
  <c r="AB1136" i="1"/>
  <c r="Y1136" i="1"/>
  <c r="AB1134" i="1"/>
  <c r="Y1134" i="1"/>
  <c r="AB1133" i="1"/>
  <c r="Y1133" i="1"/>
  <c r="AB1132" i="1"/>
  <c r="Y1132" i="1"/>
  <c r="AB1120" i="1"/>
  <c r="Y1120" i="1"/>
  <c r="AB1119" i="1"/>
  <c r="Y1119" i="1"/>
  <c r="AB1117" i="1"/>
  <c r="Y1117" i="1"/>
  <c r="AB1116" i="1"/>
  <c r="Y1116" i="1"/>
  <c r="AB1115" i="1"/>
  <c r="Y1115" i="1"/>
  <c r="AB1114" i="1"/>
  <c r="Y1114" i="1"/>
  <c r="AB1113" i="1"/>
  <c r="Y1113" i="1"/>
  <c r="AB1111" i="1"/>
  <c r="Y1111" i="1"/>
  <c r="AB1110" i="1"/>
  <c r="Y1110" i="1"/>
  <c r="AB1108" i="1"/>
  <c r="Y1108" i="1"/>
  <c r="AB1103" i="1"/>
  <c r="Y1103" i="1"/>
  <c r="AB1101" i="1"/>
  <c r="Y1101" i="1"/>
  <c r="AB1099" i="1"/>
  <c r="Y1099" i="1"/>
  <c r="AB1093" i="1"/>
  <c r="Y1093" i="1"/>
  <c r="AB1091" i="1"/>
  <c r="Y1091" i="1"/>
  <c r="AB1087" i="1"/>
  <c r="Y1087" i="1"/>
  <c r="AB1080" i="1"/>
  <c r="Y1080" i="1"/>
  <c r="AB1079" i="1"/>
  <c r="Y1079" i="1"/>
  <c r="AB1078" i="1"/>
  <c r="Y1078" i="1"/>
  <c r="AB1077" i="1"/>
  <c r="Y1077" i="1"/>
  <c r="AB1070" i="1"/>
  <c r="Y1070" i="1"/>
  <c r="AB1069" i="1"/>
  <c r="Y1069" i="1"/>
  <c r="AB1068" i="1"/>
  <c r="Y1068" i="1"/>
  <c r="AB1062" i="1"/>
  <c r="Y1062" i="1"/>
  <c r="AB1041" i="1"/>
  <c r="Y1041" i="1"/>
  <c r="AB1037" i="1"/>
  <c r="Y1037" i="1"/>
  <c r="AB1033" i="1"/>
  <c r="Y1033" i="1"/>
  <c r="AB1026" i="1"/>
  <c r="Y1026" i="1"/>
  <c r="AB1025" i="1"/>
  <c r="Y1025" i="1"/>
  <c r="AB1024" i="1"/>
  <c r="Y1024" i="1"/>
  <c r="AB1023" i="1"/>
  <c r="Y1023" i="1"/>
  <c r="AB1020" i="1"/>
  <c r="Y1020" i="1"/>
  <c r="AB1016" i="1"/>
  <c r="Y1016" i="1"/>
  <c r="AB1015" i="1"/>
  <c r="Y1015" i="1"/>
  <c r="AB1014" i="1"/>
  <c r="Y1014" i="1"/>
  <c r="AB1013" i="1"/>
  <c r="Y1013" i="1"/>
  <c r="AB1012" i="1"/>
  <c r="Y1012" i="1"/>
  <c r="AB1006" i="1"/>
  <c r="Y1006" i="1"/>
  <c r="AB1000" i="1"/>
  <c r="Y1000" i="1"/>
  <c r="AB997" i="1"/>
  <c r="Y997" i="1"/>
  <c r="AB996" i="1"/>
  <c r="Y996" i="1"/>
  <c r="AB989" i="1"/>
  <c r="Y989" i="1"/>
  <c r="AB985" i="1"/>
  <c r="Y985" i="1"/>
  <c r="AB982" i="1"/>
  <c r="Y982" i="1"/>
  <c r="AB981" i="1"/>
  <c r="Y981" i="1"/>
  <c r="AB970" i="1"/>
  <c r="Y970" i="1"/>
  <c r="AB960" i="1"/>
  <c r="Y960" i="1"/>
  <c r="AB959" i="1"/>
  <c r="Y959" i="1"/>
  <c r="AB958" i="1"/>
  <c r="Y958" i="1"/>
  <c r="AB956" i="1"/>
  <c r="Y956" i="1"/>
  <c r="AB955" i="1"/>
  <c r="Y955" i="1"/>
  <c r="AB954" i="1"/>
  <c r="Y954" i="1"/>
  <c r="AB953" i="1"/>
  <c r="Y953" i="1"/>
  <c r="AB952" i="1"/>
  <c r="Y952" i="1"/>
  <c r="AB951" i="1"/>
  <c r="Y951" i="1"/>
  <c r="AB950" i="1"/>
  <c r="Y950" i="1"/>
  <c r="AB947" i="1"/>
  <c r="Y947" i="1"/>
  <c r="AB935" i="1"/>
  <c r="Y935" i="1"/>
  <c r="AB924" i="1"/>
  <c r="Y924" i="1"/>
  <c r="AB923" i="1"/>
  <c r="Y923" i="1"/>
  <c r="AB922" i="1"/>
  <c r="Y922" i="1"/>
  <c r="AB919" i="1"/>
  <c r="Y919" i="1"/>
  <c r="AB918" i="1"/>
  <c r="Y918" i="1"/>
  <c r="AB916" i="1"/>
  <c r="Y916" i="1"/>
  <c r="AB914" i="1"/>
  <c r="Y914" i="1"/>
  <c r="AB912" i="1"/>
  <c r="Y912" i="1"/>
  <c r="AB911" i="1"/>
  <c r="Y911" i="1"/>
  <c r="AB885" i="1"/>
  <c r="Y885" i="1"/>
  <c r="AB881" i="1"/>
  <c r="Y881" i="1"/>
  <c r="AB877" i="1"/>
  <c r="Y877" i="1"/>
  <c r="AB876" i="1"/>
  <c r="Y876" i="1"/>
  <c r="AB875" i="1"/>
  <c r="Y875" i="1"/>
  <c r="AB859" i="1"/>
  <c r="Y859" i="1"/>
  <c r="AB846" i="1"/>
  <c r="Y846" i="1"/>
  <c r="AB831" i="1"/>
  <c r="Y831" i="1"/>
  <c r="AB830" i="1"/>
  <c r="Y830" i="1"/>
  <c r="AB829" i="1"/>
  <c r="Y829" i="1"/>
  <c r="AB828" i="1"/>
  <c r="Y828" i="1"/>
  <c r="AB827" i="1"/>
  <c r="Y827" i="1"/>
  <c r="AB826" i="1"/>
  <c r="Y826" i="1"/>
  <c r="AB825" i="1"/>
  <c r="Y825" i="1"/>
  <c r="AB812" i="1"/>
  <c r="Y812" i="1"/>
  <c r="AB811" i="1"/>
  <c r="Y811" i="1"/>
  <c r="AB804" i="1"/>
  <c r="Y804" i="1"/>
  <c r="AB802" i="1"/>
  <c r="Y802" i="1"/>
  <c r="AB801" i="1"/>
  <c r="Y801" i="1"/>
  <c r="AB800" i="1"/>
  <c r="Y800" i="1"/>
  <c r="AB799" i="1"/>
  <c r="Y799" i="1"/>
  <c r="AB798" i="1"/>
  <c r="Y798" i="1"/>
  <c r="AB797" i="1"/>
  <c r="Y797" i="1"/>
  <c r="AB779" i="1"/>
  <c r="Y779" i="1"/>
  <c r="AB777" i="1"/>
  <c r="Y777" i="1"/>
  <c r="AB771" i="1"/>
  <c r="Y771" i="1"/>
  <c r="AB757" i="1"/>
  <c r="Y757" i="1"/>
  <c r="AB746" i="1"/>
  <c r="Y746" i="1"/>
  <c r="AB738" i="1"/>
  <c r="Y738" i="1"/>
  <c r="AB735" i="1"/>
  <c r="Y735" i="1"/>
  <c r="AB734" i="1"/>
  <c r="Y734" i="1"/>
  <c r="AB732" i="1"/>
  <c r="Y732" i="1"/>
  <c r="AB727" i="1"/>
  <c r="Y727" i="1"/>
  <c r="AB724" i="1"/>
  <c r="Y724" i="1"/>
  <c r="AB716" i="1"/>
  <c r="Y716" i="1"/>
  <c r="AB714" i="1"/>
  <c r="Y714" i="1"/>
  <c r="AB713" i="1"/>
  <c r="Y713" i="1"/>
  <c r="AB712" i="1"/>
  <c r="Y712" i="1"/>
  <c r="AB704" i="1"/>
  <c r="Y704" i="1"/>
  <c r="AB701" i="1"/>
  <c r="Y701" i="1"/>
  <c r="AB690" i="1"/>
  <c r="Y690" i="1"/>
  <c r="AB688" i="1"/>
  <c r="Y688" i="1"/>
  <c r="AB687" i="1"/>
  <c r="Y687" i="1"/>
  <c r="AB679" i="1"/>
  <c r="Y679" i="1"/>
  <c r="AB678" i="1"/>
  <c r="Y678" i="1"/>
  <c r="AB656" i="1"/>
  <c r="Y656" i="1"/>
  <c r="AB655" i="1"/>
  <c r="Y655" i="1"/>
  <c r="AB654" i="1"/>
  <c r="Y654" i="1"/>
  <c r="AB653" i="1"/>
  <c r="Y653" i="1"/>
  <c r="AB652" i="1"/>
  <c r="Y652" i="1"/>
  <c r="AB651" i="1"/>
  <c r="Y651" i="1"/>
  <c r="AB650" i="1"/>
  <c r="Y650" i="1"/>
  <c r="AB648" i="1"/>
  <c r="Y648" i="1"/>
  <c r="AB647" i="1"/>
  <c r="Y647" i="1"/>
  <c r="AB641" i="1"/>
  <c r="Y641" i="1"/>
  <c r="AB633" i="1"/>
  <c r="Y633" i="1"/>
  <c r="AB632" i="1"/>
  <c r="Y632" i="1"/>
  <c r="AB625" i="1"/>
  <c r="Y625" i="1"/>
  <c r="AB623" i="1"/>
  <c r="Y623" i="1"/>
  <c r="AB607" i="1"/>
  <c r="Y607" i="1"/>
  <c r="AB590" i="1"/>
  <c r="Y590" i="1"/>
  <c r="AB589" i="1"/>
  <c r="Y589" i="1"/>
  <c r="AB588" i="1"/>
  <c r="Y588" i="1"/>
  <c r="AB570" i="1"/>
  <c r="Y570" i="1"/>
  <c r="AB560" i="1"/>
  <c r="Y560" i="1"/>
  <c r="AB549" i="1"/>
  <c r="Y549" i="1"/>
  <c r="AB543" i="1"/>
  <c r="Y543" i="1"/>
  <c r="AB542" i="1"/>
  <c r="Y542" i="1"/>
  <c r="AB532" i="1"/>
  <c r="Y532" i="1"/>
  <c r="AB526" i="1"/>
  <c r="Y526" i="1"/>
  <c r="AB517" i="1"/>
  <c r="Y517" i="1"/>
  <c r="AB516" i="1"/>
  <c r="Y516" i="1"/>
  <c r="AB515" i="1"/>
  <c r="Y515" i="1"/>
  <c r="AB514" i="1"/>
  <c r="Y514" i="1"/>
  <c r="AB513" i="1"/>
  <c r="Y513" i="1"/>
  <c r="AB512" i="1"/>
  <c r="Y512" i="1"/>
  <c r="AB497" i="1"/>
  <c r="Y497" i="1"/>
  <c r="AB496" i="1"/>
  <c r="Y496" i="1"/>
  <c r="AB494" i="1"/>
  <c r="Y494" i="1"/>
  <c r="AB491" i="1"/>
  <c r="Y491" i="1"/>
  <c r="AB490" i="1"/>
  <c r="Y490" i="1"/>
  <c r="AB486" i="1"/>
  <c r="Y486" i="1"/>
  <c r="AB483" i="1"/>
  <c r="Y483" i="1"/>
  <c r="AB473" i="1"/>
  <c r="Y473" i="1"/>
  <c r="AB468" i="1"/>
  <c r="Y468" i="1"/>
  <c r="AB463" i="1"/>
  <c r="Y463" i="1"/>
  <c r="AB451" i="1"/>
  <c r="Y451" i="1"/>
  <c r="AB448" i="1"/>
  <c r="Y448" i="1"/>
  <c r="AB444" i="1"/>
  <c r="Y444" i="1"/>
  <c r="AB431" i="1"/>
  <c r="Y431" i="1"/>
  <c r="AB430" i="1"/>
  <c r="Y430" i="1"/>
  <c r="AB427" i="1"/>
  <c r="Y427" i="1"/>
  <c r="AB401" i="1"/>
  <c r="Y401" i="1"/>
  <c r="AB400" i="1"/>
  <c r="Y400" i="1"/>
  <c r="AB399" i="1"/>
  <c r="Y399" i="1"/>
  <c r="AB398" i="1"/>
  <c r="Y398" i="1"/>
  <c r="AB397" i="1"/>
  <c r="Y397" i="1"/>
  <c r="AB396" i="1"/>
  <c r="Y396" i="1"/>
  <c r="AB389" i="1"/>
  <c r="Y389" i="1"/>
  <c r="AB388" i="1"/>
  <c r="Y388" i="1"/>
  <c r="AB381" i="1"/>
  <c r="Y381" i="1"/>
  <c r="AB375" i="1"/>
  <c r="Y375" i="1"/>
  <c r="AB370" i="1"/>
  <c r="Y370" i="1"/>
  <c r="AB366" i="1"/>
  <c r="Y366" i="1"/>
  <c r="AB365" i="1"/>
  <c r="Y365" i="1"/>
  <c r="AB364" i="1"/>
  <c r="Y364" i="1"/>
  <c r="AB360" i="1"/>
  <c r="Y360" i="1"/>
  <c r="AB356" i="1"/>
  <c r="Y356" i="1"/>
  <c r="AB353" i="1"/>
  <c r="Y353" i="1"/>
  <c r="AB350" i="1"/>
  <c r="Y350" i="1"/>
  <c r="AB349" i="1"/>
  <c r="Y349" i="1"/>
  <c r="AB348" i="1"/>
  <c r="Y348" i="1"/>
  <c r="AB343" i="1"/>
  <c r="Y343" i="1"/>
  <c r="AB336" i="1"/>
  <c r="Y336" i="1"/>
  <c r="AB326" i="1"/>
  <c r="Y326" i="1"/>
  <c r="AB325" i="1"/>
  <c r="Y325" i="1"/>
  <c r="AB286" i="1"/>
  <c r="Y286" i="1"/>
  <c r="AB270" i="1"/>
  <c r="Y270" i="1"/>
  <c r="AB268" i="1"/>
  <c r="Y268" i="1"/>
  <c r="AB267" i="1"/>
  <c r="Y267" i="1"/>
  <c r="AB254" i="1"/>
  <c r="Y254" i="1"/>
  <c r="AB252" i="1"/>
  <c r="Y252" i="1"/>
  <c r="AB250" i="1"/>
  <c r="Y250" i="1"/>
  <c r="AB238" i="1"/>
  <c r="Y238" i="1"/>
  <c r="AB233" i="1"/>
  <c r="Y233" i="1"/>
  <c r="AB231" i="1"/>
  <c r="Y231" i="1"/>
  <c r="AB226" i="1"/>
  <c r="Y226" i="1"/>
  <c r="AB218" i="1"/>
  <c r="Y218" i="1"/>
  <c r="AB216" i="1"/>
  <c r="Y216" i="1"/>
  <c r="AB213" i="1"/>
  <c r="Y213" i="1"/>
  <c r="AB209" i="1"/>
  <c r="Y209" i="1"/>
  <c r="AB206" i="1"/>
  <c r="Y206" i="1"/>
  <c r="AB203" i="1"/>
  <c r="Y203" i="1"/>
  <c r="AB198" i="1"/>
  <c r="Y198" i="1"/>
  <c r="AB188" i="1"/>
  <c r="Y188" i="1"/>
  <c r="AB184" i="1"/>
  <c r="Y184" i="1"/>
  <c r="AB182" i="1"/>
  <c r="Y182" i="1"/>
  <c r="AB162" i="1"/>
  <c r="Y162" i="1"/>
  <c r="AB160" i="1"/>
  <c r="Y160" i="1"/>
  <c r="AB159" i="1"/>
  <c r="Y159" i="1"/>
  <c r="AB158" i="1"/>
  <c r="Y158" i="1"/>
  <c r="AB151" i="1"/>
  <c r="Y151" i="1"/>
  <c r="AB146" i="1"/>
  <c r="Y146" i="1"/>
  <c r="AB139" i="1"/>
  <c r="Y139" i="1"/>
  <c r="AB135" i="1"/>
  <c r="Y135" i="1"/>
  <c r="AB133" i="1"/>
  <c r="Y133" i="1"/>
  <c r="AB132" i="1"/>
  <c r="Y132" i="1"/>
  <c r="AB131" i="1"/>
  <c r="Y131" i="1"/>
  <c r="AB129" i="1"/>
  <c r="Y129" i="1"/>
  <c r="AB128" i="1"/>
  <c r="Y128" i="1"/>
  <c r="AB127" i="1"/>
  <c r="Y127" i="1"/>
  <c r="AB124" i="1"/>
  <c r="Y124" i="1"/>
  <c r="AB121" i="1"/>
  <c r="Y121" i="1"/>
  <c r="AB120" i="1"/>
  <c r="Y120" i="1"/>
  <c r="AB119" i="1"/>
  <c r="Y119" i="1"/>
  <c r="AB117" i="1"/>
  <c r="Y117" i="1"/>
  <c r="AB115" i="1"/>
  <c r="Y115" i="1"/>
  <c r="AB106" i="1"/>
  <c r="Y106" i="1"/>
  <c r="AB105" i="1"/>
  <c r="Y105" i="1"/>
  <c r="AB104" i="1"/>
  <c r="Y104" i="1"/>
  <c r="AB103" i="1"/>
  <c r="Y103" i="1"/>
  <c r="AB101" i="1"/>
  <c r="Y101" i="1"/>
  <c r="AB99" i="1"/>
  <c r="Y99" i="1"/>
  <c r="AB97" i="1"/>
  <c r="Y97" i="1"/>
  <c r="AB95" i="1"/>
  <c r="Y95" i="1"/>
  <c r="AB92" i="1"/>
  <c r="Y92" i="1"/>
  <c r="AB91" i="1"/>
  <c r="Y91" i="1"/>
  <c r="AB88" i="1"/>
  <c r="Y88" i="1"/>
  <c r="AB87" i="1"/>
  <c r="Y87" i="1"/>
  <c r="AB79" i="1"/>
  <c r="Y79" i="1"/>
  <c r="AB77" i="1"/>
  <c r="Y77" i="1"/>
  <c r="AB74" i="1"/>
  <c r="Y74" i="1"/>
  <c r="AB73" i="1"/>
  <c r="Y73" i="1"/>
  <c r="AB71" i="1"/>
  <c r="Y71" i="1"/>
  <c r="AB69" i="1"/>
  <c r="Y69" i="1"/>
  <c r="AB66" i="1"/>
  <c r="Y66" i="1"/>
  <c r="AB65" i="1"/>
  <c r="Y65" i="1"/>
  <c r="AB62" i="1"/>
  <c r="Y62" i="1"/>
  <c r="AB61" i="1"/>
  <c r="Y61" i="1"/>
  <c r="AB60" i="1"/>
  <c r="Y60" i="1"/>
  <c r="AB59" i="1"/>
  <c r="Y59" i="1"/>
  <c r="AB56" i="1"/>
  <c r="Y56" i="1"/>
  <c r="AB55" i="1"/>
  <c r="Y55" i="1"/>
  <c r="AB54" i="1"/>
  <c r="Y54" i="1"/>
  <c r="AB50" i="1"/>
  <c r="Y50" i="1"/>
  <c r="AB48" i="1"/>
  <c r="Y48" i="1"/>
  <c r="AB42" i="1"/>
  <c r="Y42" i="1"/>
  <c r="AB40" i="1"/>
  <c r="Y40" i="1"/>
  <c r="AB28" i="1"/>
  <c r="Y28" i="1"/>
  <c r="AB26" i="1"/>
  <c r="Y26" i="1"/>
  <c r="AB25" i="1"/>
  <c r="Y25" i="1"/>
  <c r="AB24" i="1"/>
  <c r="Y24" i="1"/>
  <c r="AB23" i="1"/>
  <c r="Y23" i="1"/>
  <c r="AB18" i="1"/>
  <c r="Y18" i="1"/>
  <c r="AB17" i="1"/>
  <c r="Y17" i="1"/>
  <c r="AB16" i="1"/>
  <c r="Y16" i="1"/>
  <c r="AB15" i="1"/>
  <c r="Y15" i="1"/>
  <c r="AB14" i="1"/>
  <c r="Y14" i="1"/>
  <c r="AB13" i="1"/>
  <c r="Y13" i="1"/>
  <c r="AB12" i="1"/>
  <c r="Y12" i="1"/>
  <c r="AB11" i="1"/>
  <c r="Y11" i="1"/>
  <c r="AB8" i="1"/>
  <c r="Y8" i="1"/>
  <c r="AB7" i="1"/>
  <c r="Y7" i="1"/>
  <c r="AJ1186" i="1" l="1"/>
  <c r="AJ1436" i="1"/>
  <c r="AH40" i="1"/>
  <c r="AH66" i="1"/>
  <c r="AH74" i="1"/>
  <c r="AH88" i="1"/>
  <c r="AH97" i="1"/>
  <c r="AH104" i="1"/>
  <c r="AH117" i="1"/>
  <c r="AH124" i="1"/>
  <c r="AH131" i="1"/>
  <c r="AH139" i="1"/>
  <c r="AH159" i="1"/>
  <c r="AH184" i="1"/>
  <c r="AH206" i="1"/>
  <c r="AH218" i="1"/>
  <c r="AH238" i="1"/>
  <c r="AH267" i="1"/>
  <c r="AH325" i="1"/>
  <c r="AH348" i="1"/>
  <c r="AH356" i="1"/>
  <c r="AH366" i="1"/>
  <c r="AH388" i="1"/>
  <c r="AH398" i="1"/>
  <c r="AH427" i="1"/>
  <c r="AH448" i="1"/>
  <c r="AH473" i="1"/>
  <c r="AH491" i="1"/>
  <c r="AH512" i="1"/>
  <c r="AH516" i="1"/>
  <c r="AH542" i="1"/>
  <c r="AH570" i="1"/>
  <c r="AH607" i="1"/>
  <c r="AH633" i="1"/>
  <c r="AH650" i="1"/>
  <c r="AH654" i="1"/>
  <c r="AH679" i="1"/>
  <c r="AH701" i="1"/>
  <c r="AH714" i="1"/>
  <c r="AH732" i="1"/>
  <c r="AH746" i="1"/>
  <c r="AH779" i="1"/>
  <c r="AH800" i="1"/>
  <c r="AH811" i="1"/>
  <c r="AH827" i="1"/>
  <c r="AH831" i="1"/>
  <c r="AH876" i="1"/>
  <c r="AH911" i="1"/>
  <c r="AH918" i="1"/>
  <c r="AH924" i="1"/>
  <c r="AH951" i="1"/>
  <c r="AH955" i="1"/>
  <c r="AH960" i="1"/>
  <c r="AH985" i="1"/>
  <c r="AH1000" i="1"/>
  <c r="AH1014" i="1"/>
  <c r="AH1023" i="1"/>
  <c r="AH1033" i="1"/>
  <c r="AH1068" i="1"/>
  <c r="AH1078" i="1"/>
  <c r="AH1091" i="1"/>
  <c r="AH1103" i="1"/>
  <c r="AH1113" i="1"/>
  <c r="AH1117" i="1"/>
  <c r="AH1133" i="1"/>
  <c r="AH1138" i="1"/>
  <c r="AJ1142" i="1"/>
  <c r="AH1153" i="1"/>
  <c r="AJ1170" i="1"/>
  <c r="AJ1182" i="1"/>
  <c r="AH1192" i="1"/>
  <c r="AJ1197" i="1"/>
  <c r="AJ1227" i="1"/>
  <c r="AJ1240" i="1"/>
  <c r="AJ1248" i="1"/>
  <c r="AJ1253" i="1"/>
  <c r="AJ1265" i="1"/>
  <c r="AJ1273" i="1"/>
  <c r="AJ1278" i="1"/>
  <c r="AJ1285" i="1"/>
  <c r="AJ1294" i="1"/>
  <c r="AJ1308" i="1"/>
  <c r="AJ1363" i="1"/>
  <c r="AJ1375" i="1"/>
  <c r="AJ1393" i="1"/>
  <c r="AJ1407" i="1"/>
  <c r="AJ1417" i="1"/>
  <c r="AJ1433" i="1"/>
  <c r="AJ1440" i="1"/>
  <c r="AJ1456" i="1"/>
  <c r="AJ1468" i="1"/>
  <c r="AJ1478" i="1"/>
  <c r="AJ1485" i="1"/>
  <c r="AJ1489" i="1"/>
  <c r="AJ1514" i="1"/>
  <c r="AJ1531" i="1"/>
  <c r="AJ1536" i="1"/>
  <c r="AJ1550" i="1"/>
  <c r="AJ1565" i="1"/>
  <c r="AJ1574" i="1"/>
  <c r="AJ1603" i="1"/>
  <c r="AJ1619" i="1"/>
  <c r="AJ1628" i="1"/>
  <c r="AJ1646" i="1"/>
  <c r="AJ1661" i="1"/>
  <c r="AJ1667" i="1"/>
  <c r="AJ1673" i="1"/>
  <c r="AJ1686" i="1"/>
  <c r="AJ1690" i="1"/>
  <c r="AJ1699" i="1"/>
  <c r="AH1714" i="1"/>
  <c r="AH1735" i="1"/>
  <c r="AJ10" i="1"/>
  <c r="AJ22" i="1"/>
  <c r="AJ43" i="1"/>
  <c r="AJ58" i="1"/>
  <c r="AJ72" i="1"/>
  <c r="AJ83" i="1"/>
  <c r="AJ90" i="1"/>
  <c r="AJ102" i="1"/>
  <c r="AJ113" i="1"/>
  <c r="AJ126" i="1"/>
  <c r="AJ137" i="1"/>
  <c r="AJ153" i="1"/>
  <c r="AJ165" i="1"/>
  <c r="AJ169" i="1"/>
  <c r="AJ180" i="1"/>
  <c r="AJ190" i="1"/>
  <c r="AJ195" i="1"/>
  <c r="AJ200" i="1"/>
  <c r="AJ212" i="1"/>
  <c r="AJ219" i="1"/>
  <c r="AJ225" i="1"/>
  <c r="AJ235" i="1"/>
  <c r="AJ240" i="1"/>
  <c r="AJ244" i="1"/>
  <c r="AJ251" i="1"/>
  <c r="AJ257" i="1"/>
  <c r="AJ261" i="1"/>
  <c r="AJ266" i="1"/>
  <c r="AJ274" i="1"/>
  <c r="AJ278" i="1"/>
  <c r="AJ282" i="1"/>
  <c r="AJ289" i="1"/>
  <c r="AJ293" i="1"/>
  <c r="AJ299" i="1"/>
  <c r="AJ303" i="1"/>
  <c r="AJ312" i="1"/>
  <c r="AJ316" i="1"/>
  <c r="AJ324" i="1"/>
  <c r="AJ331" i="1"/>
  <c r="AJ338" i="1"/>
  <c r="AJ342" i="1"/>
  <c r="AJ352" i="1"/>
  <c r="AJ358" i="1"/>
  <c r="AJ363" i="1"/>
  <c r="AJ371" i="1"/>
  <c r="AJ378" i="1"/>
  <c r="AJ383" i="1"/>
  <c r="AJ387" i="1"/>
  <c r="AJ393" i="1"/>
  <c r="AJ403" i="1"/>
  <c r="AJ407" i="1"/>
  <c r="AJ411" i="1"/>
  <c r="AJ415" i="1"/>
  <c r="AJ419" i="1"/>
  <c r="AJ423" i="1"/>
  <c r="AJ428" i="1"/>
  <c r="AJ434" i="1"/>
  <c r="AJ439" i="1"/>
  <c r="AJ441" i="1"/>
  <c r="AJ443" i="1"/>
  <c r="AJ446" i="1"/>
  <c r="AJ449" i="1"/>
  <c r="AJ453" i="1"/>
  <c r="AJ455" i="1"/>
  <c r="AJ457" i="1"/>
  <c r="AJ459" i="1"/>
  <c r="AJ461" i="1"/>
  <c r="AJ464" i="1"/>
  <c r="AJ469" i="1"/>
  <c r="AJ471" i="1"/>
  <c r="AJ474" i="1"/>
  <c r="AJ476" i="1"/>
  <c r="AJ478" i="1"/>
  <c r="AJ480" i="1"/>
  <c r="AJ482" i="1"/>
  <c r="AJ489" i="1"/>
  <c r="AJ493" i="1"/>
  <c r="AJ498" i="1"/>
  <c r="AJ502" i="1"/>
  <c r="AJ504" i="1"/>
  <c r="AJ506" i="1"/>
  <c r="AJ510" i="1"/>
  <c r="AJ518" i="1"/>
  <c r="AJ522" i="1"/>
  <c r="AJ529" i="1"/>
  <c r="AJ533" i="1"/>
  <c r="AJ536" i="1"/>
  <c r="AJ540" i="1"/>
  <c r="AJ544" i="1"/>
  <c r="AJ546" i="1"/>
  <c r="AJ552" i="1"/>
  <c r="AJ554" i="1"/>
  <c r="AJ556" i="1"/>
  <c r="AJ558" i="1"/>
  <c r="AJ562" i="1"/>
  <c r="AJ564" i="1"/>
  <c r="AJ566" i="1"/>
  <c r="AJ568" i="1"/>
  <c r="AJ571" i="1"/>
  <c r="AJ573" i="1"/>
  <c r="AJ575" i="1"/>
  <c r="AJ1657" i="1"/>
  <c r="AJ1662" i="1"/>
  <c r="AJ1670" i="1"/>
  <c r="AJ1675" i="1"/>
  <c r="AJ1682" i="1"/>
  <c r="AJ1687" i="1"/>
  <c r="AJ1691" i="1"/>
  <c r="AJ1701" i="1"/>
  <c r="AJ1717" i="1"/>
  <c r="AJ1759" i="1"/>
  <c r="AJ577" i="1"/>
  <c r="AJ580" i="1"/>
  <c r="AJ582" i="1"/>
  <c r="AJ585" i="1"/>
  <c r="AJ587" i="1"/>
  <c r="AJ592" i="1"/>
  <c r="AJ594" i="1"/>
  <c r="AJ596" i="1"/>
  <c r="AJ598" i="1"/>
  <c r="AJ600" i="1"/>
  <c r="AJ602" i="1"/>
  <c r="AJ604" i="1"/>
  <c r="AJ606" i="1"/>
  <c r="AJ609" i="1"/>
  <c r="AJ611" i="1"/>
  <c r="AJ613" i="1"/>
  <c r="AJ615" i="1"/>
  <c r="AJ617" i="1"/>
  <c r="AJ619" i="1"/>
  <c r="AJ621" i="1"/>
  <c r="AJ624" i="1"/>
  <c r="AJ627" i="1"/>
  <c r="AJ629" i="1"/>
  <c r="AJ635" i="1"/>
  <c r="AJ644" i="1"/>
  <c r="AJ657" i="1"/>
  <c r="AJ662" i="1"/>
  <c r="AJ670" i="1"/>
  <c r="AJ674" i="1"/>
  <c r="AJ680" i="1"/>
  <c r="AJ691" i="1"/>
  <c r="AJ695" i="1"/>
  <c r="AJ699" i="1"/>
  <c r="AJ709" i="1"/>
  <c r="AJ717" i="1"/>
  <c r="AJ721" i="1"/>
  <c r="AJ731" i="1"/>
  <c r="AJ739" i="1"/>
  <c r="AJ743" i="1"/>
  <c r="AJ752" i="1"/>
  <c r="AJ758" i="1"/>
  <c r="AJ762" i="1"/>
  <c r="AJ770" i="1"/>
  <c r="AJ775" i="1"/>
  <c r="AJ781" i="1"/>
  <c r="AJ786" i="1"/>
  <c r="AJ790" i="1"/>
  <c r="AJ794" i="1"/>
  <c r="AJ810" i="1"/>
  <c r="AJ816" i="1"/>
  <c r="AJ820" i="1"/>
  <c r="AJ836" i="1"/>
  <c r="AJ840" i="1"/>
  <c r="AJ844" i="1"/>
  <c r="AJ853" i="1"/>
  <c r="AJ857" i="1"/>
  <c r="AJ862" i="1"/>
  <c r="AJ869" i="1"/>
  <c r="AJ871" i="1"/>
  <c r="AJ873" i="1"/>
  <c r="AJ878" i="1"/>
  <c r="AJ880" i="1"/>
  <c r="AJ886" i="1"/>
  <c r="AJ892" i="1"/>
  <c r="AJ896" i="1"/>
  <c r="AJ898" i="1"/>
  <c r="AJ900" i="1"/>
  <c r="AJ904" i="1"/>
  <c r="AJ906" i="1"/>
  <c r="AJ908" i="1"/>
  <c r="AJ915" i="1"/>
  <c r="AJ920" i="1"/>
  <c r="AJ925" i="1"/>
  <c r="AJ929" i="1"/>
  <c r="AJ931" i="1"/>
  <c r="AJ933" i="1"/>
  <c r="AJ938" i="1"/>
  <c r="AJ940" i="1"/>
  <c r="AJ942" i="1"/>
  <c r="AJ946" i="1"/>
  <c r="AJ949" i="1"/>
  <c r="AJ961" i="1"/>
  <c r="AJ965" i="1"/>
  <c r="AJ967" i="1"/>
  <c r="AJ969" i="1"/>
  <c r="AJ974" i="1"/>
  <c r="AJ976" i="1"/>
  <c r="AJ978" i="1"/>
  <c r="AJ984" i="1"/>
  <c r="AJ987" i="1"/>
  <c r="AJ990" i="1"/>
  <c r="AJ995" i="1"/>
  <c r="AJ999" i="1"/>
  <c r="AJ1002" i="1"/>
  <c r="AJ1007" i="1"/>
  <c r="AJ1009" i="1"/>
  <c r="AJ1011" i="1"/>
  <c r="AJ1021" i="1"/>
  <c r="AJ1027" i="1"/>
  <c r="AJ1029" i="1"/>
  <c r="AJ1034" i="1"/>
  <c r="AJ1038" i="1"/>
  <c r="AJ1040" i="1"/>
  <c r="AJ1045" i="1"/>
  <c r="AJ1047" i="1"/>
  <c r="AJ1049" i="1"/>
  <c r="AJ1053" i="1"/>
  <c r="AJ1055" i="1"/>
  <c r="AJ1057" i="1"/>
  <c r="AJ1061" i="1"/>
  <c r="AJ1064" i="1"/>
  <c r="AJ1066" i="1"/>
  <c r="AJ1073" i="1"/>
  <c r="AJ1075" i="1"/>
  <c r="AJ1081" i="1"/>
  <c r="AJ1085" i="1"/>
  <c r="AJ1088" i="1"/>
  <c r="AJ1094" i="1"/>
  <c r="AJ1098" i="1"/>
  <c r="AJ1105" i="1"/>
  <c r="AJ1112" i="1"/>
  <c r="AJ1123" i="1"/>
  <c r="AJ1127" i="1"/>
  <c r="AJ1131" i="1"/>
  <c r="AJ1145" i="1"/>
  <c r="AJ1152" i="1"/>
  <c r="AJ1160" i="1"/>
  <c r="AJ1164" i="1"/>
  <c r="AJ1168" i="1"/>
  <c r="AJ1173" i="1"/>
  <c r="AJ1180" i="1"/>
  <c r="AJ1185" i="1"/>
  <c r="AJ1193" i="1"/>
  <c r="AJ1201" i="1"/>
  <c r="AJ1206" i="1"/>
  <c r="AJ1210" i="1"/>
  <c r="AJ1215" i="1"/>
  <c r="AJ1219" i="1"/>
  <c r="AJ1223" i="1"/>
  <c r="AJ1229" i="1"/>
  <c r="AJ1236" i="1"/>
  <c r="AJ1241" i="1"/>
  <c r="AJ1252" i="1"/>
  <c r="AJ1257" i="1"/>
  <c r="AJ1268" i="1"/>
  <c r="AJ1275" i="1"/>
  <c r="AJ1288" i="1"/>
  <c r="AJ1290" i="1"/>
  <c r="AJ1298" i="1"/>
  <c r="AJ1304" i="1"/>
  <c r="AJ1309" i="1"/>
  <c r="AJ1311" i="1"/>
  <c r="AJ1313" i="1"/>
  <c r="AJ1316" i="1"/>
  <c r="AJ1318" i="1"/>
  <c r="AJ1320" i="1"/>
  <c r="AJ1322" i="1"/>
  <c r="AJ1324" i="1"/>
  <c r="AJ1328" i="1"/>
  <c r="AJ1330" i="1"/>
  <c r="AJ1332" i="1"/>
  <c r="AJ1336" i="1"/>
  <c r="AJ1342" i="1"/>
  <c r="AJ1346" i="1"/>
  <c r="AJ1348" i="1"/>
  <c r="AJ1350" i="1"/>
  <c r="AJ1354" i="1"/>
  <c r="AJ1356" i="1"/>
  <c r="AJ1358" i="1"/>
  <c r="AJ1362" i="1"/>
  <c r="AJ1366" i="1"/>
  <c r="AJ1369" i="1"/>
  <c r="AJ1373" i="1"/>
  <c r="AJ1379" i="1"/>
  <c r="AJ1384" i="1"/>
  <c r="AJ1387" i="1"/>
  <c r="AJ1390" i="1"/>
  <c r="AJ1397" i="1"/>
  <c r="AJ1399" i="1"/>
  <c r="AJ1403" i="1"/>
  <c r="AJ1409" i="1"/>
  <c r="AJ1413" i="1"/>
  <c r="AJ1415" i="1"/>
  <c r="AJ1420" i="1"/>
  <c r="AJ1425" i="1"/>
  <c r="AJ1431" i="1"/>
  <c r="AJ1434" i="1"/>
  <c r="AJ1439" i="1"/>
  <c r="AJ1444" i="1"/>
  <c r="AJ1446" i="1"/>
  <c r="AJ1449" i="1"/>
  <c r="AJ1458" i="1"/>
  <c r="AJ1463" i="1"/>
  <c r="AJ1465" i="1"/>
  <c r="AJ1467" i="1"/>
  <c r="AJ1470" i="1"/>
  <c r="AJ1473" i="1"/>
  <c r="AJ1484" i="1"/>
  <c r="AJ1491" i="1"/>
  <c r="AJ1496" i="1"/>
  <c r="AJ1498" i="1"/>
  <c r="AJ1500" i="1"/>
  <c r="AJ1502" i="1"/>
  <c r="AJ1504" i="1"/>
  <c r="AJ1508" i="1"/>
  <c r="AJ1510" i="1"/>
  <c r="AJ1512" i="1"/>
  <c r="AJ1516" i="1"/>
  <c r="AJ1518" i="1"/>
  <c r="AJ1523" i="1"/>
  <c r="AJ1526" i="1"/>
  <c r="AJ1539" i="1"/>
  <c r="AJ1542" i="1"/>
  <c r="AJ1562" i="1"/>
  <c r="AJ1570" i="1"/>
  <c r="AJ1576" i="1"/>
  <c r="AJ1578" i="1"/>
  <c r="AJ1580" i="1"/>
  <c r="AJ1585" i="1"/>
  <c r="AJ1587" i="1"/>
  <c r="AJ1589" i="1"/>
  <c r="AJ1594" i="1"/>
  <c r="AJ1597" i="1"/>
  <c r="AJ1599" i="1"/>
  <c r="AJ1604" i="1"/>
  <c r="AJ1611" i="1"/>
  <c r="AJ1617" i="1"/>
  <c r="AJ1623" i="1"/>
  <c r="AJ1626" i="1"/>
  <c r="AJ1631" i="1"/>
  <c r="AJ1633" i="1"/>
  <c r="AJ1635" i="1"/>
  <c r="AJ1641" i="1"/>
  <c r="AJ1643" i="1"/>
  <c r="AJ1647" i="1"/>
  <c r="AJ1649" i="1"/>
  <c r="AJ1653" i="1"/>
  <c r="AJ1658" i="1"/>
  <c r="AJ1669" i="1"/>
  <c r="AJ1678" i="1"/>
  <c r="AJ1695" i="1"/>
  <c r="AJ1702" i="1"/>
  <c r="AJ1708" i="1"/>
  <c r="AJ1712" i="1"/>
  <c r="AJ1718" i="1"/>
  <c r="AJ1722" i="1"/>
  <c r="AJ1726" i="1"/>
  <c r="AJ1731" i="1"/>
  <c r="AJ1737" i="1"/>
  <c r="AJ1741" i="1"/>
  <c r="AJ1745" i="1"/>
  <c r="AJ1749" i="1"/>
  <c r="AJ1753" i="1"/>
  <c r="AJ1757" i="1"/>
  <c r="AJ1762" i="1"/>
  <c r="AJ8" i="1"/>
  <c r="AJ14" i="1"/>
  <c r="AJ18" i="1"/>
  <c r="AJ48" i="1"/>
  <c r="AJ62" i="1"/>
  <c r="AJ71" i="1"/>
  <c r="AJ79" i="1"/>
  <c r="AJ92" i="1"/>
  <c r="AJ101" i="1"/>
  <c r="AJ106" i="1"/>
  <c r="AJ120" i="1"/>
  <c r="AJ128" i="1"/>
  <c r="AJ133" i="1"/>
  <c r="AJ151" i="1"/>
  <c r="AJ162" i="1"/>
  <c r="AJ198" i="1"/>
  <c r="AJ213" i="1"/>
  <c r="AJ231" i="1"/>
  <c r="AJ252" i="1"/>
  <c r="AJ270" i="1"/>
  <c r="AJ336" i="1"/>
  <c r="AJ350" i="1"/>
  <c r="AJ364" i="1"/>
  <c r="AJ375" i="1"/>
  <c r="AJ396" i="1"/>
  <c r="AJ400" i="1"/>
  <c r="AJ431" i="1"/>
  <c r="AJ463" i="1"/>
  <c r="AJ486" i="1"/>
  <c r="AJ496" i="1"/>
  <c r="AJ514" i="1"/>
  <c r="AJ526" i="1"/>
  <c r="AJ549" i="1"/>
  <c r="AJ589" i="1"/>
  <c r="AJ625" i="1"/>
  <c r="AJ647" i="1"/>
  <c r="AJ652" i="1"/>
  <c r="AJ656" i="1"/>
  <c r="AJ712" i="1"/>
  <c r="AJ735" i="1"/>
  <c r="AJ798" i="1"/>
  <c r="AJ825" i="1"/>
  <c r="AJ859" i="1"/>
  <c r="AJ914" i="1"/>
  <c r="AJ922" i="1"/>
  <c r="AJ947" i="1"/>
  <c r="AJ953" i="1"/>
  <c r="AJ958" i="1"/>
  <c r="AJ981" i="1"/>
  <c r="AJ996" i="1"/>
  <c r="AJ1012" i="1"/>
  <c r="AJ1016" i="1"/>
  <c r="AJ1025" i="1"/>
  <c r="AH7" i="1"/>
  <c r="AJ25" i="1"/>
  <c r="AJ55" i="1"/>
  <c r="AJ69" i="1"/>
  <c r="AJ77" i="1"/>
  <c r="AJ91" i="1"/>
  <c r="AJ99" i="1"/>
  <c r="AJ105" i="1"/>
  <c r="AJ119" i="1"/>
  <c r="AJ127" i="1"/>
  <c r="AJ132" i="1"/>
  <c r="AJ146" i="1"/>
  <c r="AJ160" i="1"/>
  <c r="AJ188" i="1"/>
  <c r="AJ209" i="1"/>
  <c r="AJ226" i="1"/>
  <c r="AJ250" i="1"/>
  <c r="AJ268" i="1"/>
  <c r="AJ326" i="1"/>
  <c r="AJ349" i="1"/>
  <c r="AJ360" i="1"/>
  <c r="AJ370" i="1"/>
  <c r="AJ389" i="1"/>
  <c r="AJ399" i="1"/>
  <c r="AJ430" i="1"/>
  <c r="AJ451" i="1"/>
  <c r="AJ483" i="1"/>
  <c r="AJ494" i="1"/>
  <c r="AJ513" i="1"/>
  <c r="AJ517" i="1"/>
  <c r="AJ543" i="1"/>
  <c r="AJ588" i="1"/>
  <c r="AJ623" i="1"/>
  <c r="AJ641" i="1"/>
  <c r="AJ651" i="1"/>
  <c r="AJ655" i="1"/>
  <c r="AJ704" i="1"/>
  <c r="AJ734" i="1"/>
  <c r="AJ797" i="1"/>
  <c r="AJ812" i="1"/>
  <c r="AJ846" i="1"/>
  <c r="AJ1015" i="1"/>
  <c r="AJ1024" i="1"/>
  <c r="AJ1037" i="1"/>
  <c r="AJ1079" i="1"/>
  <c r="AJ1093" i="1"/>
  <c r="AJ1108" i="1"/>
  <c r="AJ1114" i="1"/>
  <c r="AJ1119" i="1"/>
  <c r="AJ1134" i="1"/>
  <c r="AJ1139" i="1"/>
  <c r="AJ1154" i="1"/>
  <c r="AJ1175" i="1"/>
  <c r="AJ1194" i="1"/>
  <c r="AJ1202" i="1"/>
  <c r="AJ1232" i="1"/>
  <c r="AJ1242" i="1"/>
  <c r="AJ1249" i="1"/>
  <c r="AJ1258" i="1"/>
  <c r="AJ1266" i="1"/>
  <c r="AJ1274" i="1"/>
  <c r="AJ1279" i="1"/>
  <c r="AJ1286" i="1"/>
  <c r="AJ1296" i="1"/>
  <c r="AJ1314" i="1"/>
  <c r="AJ1364" i="1"/>
  <c r="AJ1386" i="1"/>
  <c r="AJ1395" i="1"/>
  <c r="AJ1408" i="1"/>
  <c r="AJ1424" i="1"/>
  <c r="AJ1447" i="1"/>
  <c r="AJ1459" i="1"/>
  <c r="AJ1471" i="1"/>
  <c r="AJ1479" i="1"/>
  <c r="AJ1486" i="1"/>
  <c r="AJ1492" i="1"/>
  <c r="AJ1515" i="1"/>
  <c r="AJ1532" i="1"/>
  <c r="AJ1541" i="1"/>
  <c r="AJ1552" i="1"/>
  <c r="AJ1566" i="1"/>
  <c r="AJ1582" i="1"/>
  <c r="AJ1612" i="1"/>
  <c r="AJ1620" i="1"/>
  <c r="AJ1636" i="1"/>
  <c r="AJ12" i="1"/>
  <c r="AJ24" i="1"/>
  <c r="AJ54" i="1"/>
  <c r="AC7" i="1"/>
  <c r="AC286" i="1"/>
  <c r="AC365" i="1"/>
  <c r="AC397" i="1"/>
  <c r="AC399" i="1"/>
  <c r="AC401" i="1"/>
  <c r="AC444" i="1"/>
  <c r="AC451" i="1"/>
  <c r="AC468" i="1"/>
  <c r="AC490" i="1"/>
  <c r="AC494" i="1"/>
  <c r="AC497" i="1"/>
  <c r="AC513" i="1"/>
  <c r="AC515" i="1"/>
  <c r="AC517" i="1"/>
  <c r="AC532" i="1"/>
  <c r="AC560" i="1"/>
  <c r="AC588" i="1"/>
  <c r="AC590" i="1"/>
  <c r="AC632" i="1"/>
  <c r="AC641" i="1"/>
  <c r="AC648" i="1"/>
  <c r="AC651" i="1"/>
  <c r="AC653" i="1"/>
  <c r="AC655" i="1"/>
  <c r="AC678" i="1"/>
  <c r="AC687" i="1"/>
  <c r="AC690" i="1"/>
  <c r="AC704" i="1"/>
  <c r="AC716" i="1"/>
  <c r="AC734" i="1"/>
  <c r="AC738" i="1"/>
  <c r="AC757" i="1"/>
  <c r="AC801" i="1"/>
  <c r="AC812" i="1"/>
  <c r="AC826" i="1"/>
  <c r="AC846" i="1"/>
  <c r="AC875" i="1"/>
  <c r="AC877" i="1"/>
  <c r="AC912" i="1"/>
  <c r="AC916" i="1"/>
  <c r="AJ1041" i="1"/>
  <c r="AJ1070" i="1"/>
  <c r="AJ1080" i="1"/>
  <c r="AJ1148" i="1"/>
  <c r="AJ1188" i="1"/>
  <c r="AC8" i="1"/>
  <c r="AC14" i="1"/>
  <c r="AC16" i="1"/>
  <c r="AC18" i="1"/>
  <c r="AC26" i="1"/>
  <c r="AC40" i="1"/>
  <c r="AC48" i="1"/>
  <c r="AC56" i="1"/>
  <c r="AC60" i="1"/>
  <c r="AC62" i="1"/>
  <c r="AC74" i="1"/>
  <c r="AC79" i="1"/>
  <c r="AC97" i="1"/>
  <c r="AC101" i="1"/>
  <c r="AC117" i="1"/>
  <c r="AC120" i="1"/>
  <c r="AC131" i="1"/>
  <c r="AC133" i="1"/>
  <c r="AC159" i="1"/>
  <c r="AC162" i="1"/>
  <c r="AC198" i="1"/>
  <c r="AC206" i="1"/>
  <c r="AC213" i="1"/>
  <c r="AC231" i="1"/>
  <c r="AC238" i="1"/>
  <c r="AC252" i="1"/>
  <c r="AC270" i="1"/>
  <c r="AC325" i="1"/>
  <c r="AC336" i="1"/>
  <c r="AC350" i="1"/>
  <c r="AC356" i="1"/>
  <c r="AC364" i="1"/>
  <c r="AC375" i="1"/>
  <c r="AC388" i="1"/>
  <c r="AC396" i="1"/>
  <c r="AC427" i="1"/>
  <c r="AC431" i="1"/>
  <c r="AC463" i="1"/>
  <c r="AC473" i="1"/>
  <c r="AC486" i="1"/>
  <c r="AC512" i="1"/>
  <c r="AC514" i="1"/>
  <c r="AC516" i="1"/>
  <c r="AC542" i="1"/>
  <c r="AC549" i="1"/>
  <c r="AC570" i="1"/>
  <c r="AC589" i="1"/>
  <c r="AC607" i="1"/>
  <c r="AC625" i="1"/>
  <c r="AC633" i="1"/>
  <c r="AC650" i="1"/>
  <c r="AC654" i="1"/>
  <c r="AC679" i="1"/>
  <c r="AC701" i="1"/>
  <c r="AC712" i="1"/>
  <c r="AC714" i="1"/>
  <c r="AC732" i="1"/>
  <c r="AC735" i="1"/>
  <c r="AC746" i="1"/>
  <c r="AC771" i="1"/>
  <c r="AC798" i="1"/>
  <c r="AC800" i="1"/>
  <c r="AC802" i="1"/>
  <c r="AC811" i="1"/>
  <c r="AC825" i="1"/>
  <c r="AC829" i="1"/>
  <c r="AC831" i="1"/>
  <c r="AC859" i="1"/>
  <c r="AC876" i="1"/>
  <c r="AC881" i="1"/>
  <c r="AC911" i="1"/>
  <c r="AC914" i="1"/>
  <c r="AC918" i="1"/>
  <c r="AC922" i="1"/>
  <c r="AJ16" i="1"/>
  <c r="AC919" i="1"/>
  <c r="AC952" i="1"/>
  <c r="AC956" i="1"/>
  <c r="AC959" i="1"/>
  <c r="AC970" i="1"/>
  <c r="AC989" i="1"/>
  <c r="AC1006" i="1"/>
  <c r="AC1015" i="1"/>
  <c r="AC1020" i="1"/>
  <c r="AC1024" i="1"/>
  <c r="AC1037" i="1"/>
  <c r="AC1069" i="1"/>
  <c r="AC1079" i="1"/>
  <c r="AC1087" i="1"/>
  <c r="AC1093" i="1"/>
  <c r="AC1108" i="1"/>
  <c r="AC1114" i="1"/>
  <c r="AC1119" i="1"/>
  <c r="AC1132" i="1"/>
  <c r="AC1134" i="1"/>
  <c r="AC1139" i="1"/>
  <c r="AC1146" i="1"/>
  <c r="AC1154" i="1"/>
  <c r="AC1175" i="1"/>
  <c r="AC1186" i="1"/>
  <c r="AC1191" i="1"/>
  <c r="AC1194" i="1"/>
  <c r="AC1196" i="1"/>
  <c r="AC1232" i="1"/>
  <c r="AC1234" i="1"/>
  <c r="AC1242" i="1"/>
  <c r="AC1247" i="1"/>
  <c r="AC1249" i="1"/>
  <c r="AC1258" i="1"/>
  <c r="AC1264" i="1"/>
  <c r="AC1266" i="1"/>
  <c r="AC1272" i="1"/>
  <c r="AC1274" i="1"/>
  <c r="AC1284" i="1"/>
  <c r="AC1303" i="1"/>
  <c r="AC1374" i="1"/>
  <c r="AC1402" i="1"/>
  <c r="AC1430" i="1"/>
  <c r="AC1455" i="1"/>
  <c r="AC1477" i="1"/>
  <c r="AC1488" i="1"/>
  <c r="AC1524" i="1"/>
  <c r="AC1545" i="1"/>
  <c r="AC1573" i="1"/>
  <c r="AC1618" i="1"/>
  <c r="AC1665" i="1"/>
  <c r="AC1680" i="1"/>
  <c r="AC947" i="1"/>
  <c r="AC951" i="1"/>
  <c r="AC953" i="1"/>
  <c r="AC955" i="1"/>
  <c r="AC958" i="1"/>
  <c r="AC981" i="1"/>
  <c r="AC985" i="1"/>
  <c r="AC996" i="1"/>
  <c r="AC1000" i="1"/>
  <c r="AC1012" i="1"/>
  <c r="AC1014" i="1"/>
  <c r="AC1016" i="1"/>
  <c r="AC1023" i="1"/>
  <c r="AC1025" i="1"/>
  <c r="AC1033" i="1"/>
  <c r="AC1041" i="1"/>
  <c r="AC1068" i="1"/>
  <c r="AC1070" i="1"/>
  <c r="AC1078" i="1"/>
  <c r="AC1080" i="1"/>
  <c r="AC1091" i="1"/>
  <c r="AC1099" i="1"/>
  <c r="AC1103" i="1"/>
  <c r="AC1110" i="1"/>
  <c r="AC1113" i="1"/>
  <c r="AC1115" i="1"/>
  <c r="AC1117" i="1"/>
  <c r="AC1120" i="1"/>
  <c r="AC1133" i="1"/>
  <c r="AC1136" i="1"/>
  <c r="AC1138" i="1"/>
  <c r="AC1140" i="1"/>
  <c r="AC1142" i="1"/>
  <c r="AC1148" i="1"/>
  <c r="AC1153" i="1"/>
  <c r="AC1155" i="1"/>
  <c r="AC1170" i="1"/>
  <c r="AC1176" i="1"/>
  <c r="AC1182" i="1"/>
  <c r="AC1188" i="1"/>
  <c r="AC1192" i="1"/>
  <c r="AC1195" i="1"/>
  <c r="AC1197" i="1"/>
  <c r="AC1211" i="1"/>
  <c r="AC1233" i="1"/>
  <c r="AC1240" i="1"/>
  <c r="AC1245" i="1"/>
  <c r="AC1248" i="1"/>
  <c r="AC1250" i="1"/>
  <c r="AC1253" i="1"/>
  <c r="AC1263" i="1"/>
  <c r="AC1265" i="1"/>
  <c r="AC1267" i="1"/>
  <c r="AC1276" i="1"/>
  <c r="AC1278" i="1"/>
  <c r="AC1280" i="1"/>
  <c r="AC1292" i="1"/>
  <c r="AC1294" i="1"/>
  <c r="AC1338" i="1"/>
  <c r="AC1363" i="1"/>
  <c r="AC1389" i="1"/>
  <c r="AC1393" i="1"/>
  <c r="AC1410" i="1"/>
  <c r="AC1417" i="1"/>
  <c r="AC1437" i="1"/>
  <c r="AC1440" i="1"/>
  <c r="AC1460" i="1"/>
  <c r="AC1468" i="1"/>
  <c r="AC1480" i="1"/>
  <c r="AC1485" i="1"/>
  <c r="AC1493" i="1"/>
  <c r="AC1514" i="1"/>
  <c r="AC1533" i="1"/>
  <c r="AC1536" i="1"/>
  <c r="AC1559" i="1"/>
  <c r="AC1565" i="1"/>
  <c r="AC1591" i="1"/>
  <c r="AC1603" i="1"/>
  <c r="AC1621" i="1"/>
  <c r="AC1628" i="1"/>
  <c r="AC1659" i="1"/>
  <c r="AC1661" i="1"/>
  <c r="AC1671" i="1"/>
  <c r="AC1683" i="1"/>
  <c r="AC1686" i="1"/>
  <c r="AC1689" i="1"/>
  <c r="AC1691" i="1"/>
  <c r="AC1707" i="1"/>
  <c r="AH11" i="1"/>
  <c r="AH15" i="1"/>
  <c r="AH23" i="1"/>
  <c r="AH50" i="1"/>
  <c r="AH65" i="1"/>
  <c r="AH73" i="1"/>
  <c r="AH95" i="1"/>
  <c r="AH103" i="1"/>
  <c r="AH115" i="1"/>
  <c r="AH121" i="1"/>
  <c r="AH129" i="1"/>
  <c r="AH158" i="1"/>
  <c r="AH182" i="1"/>
  <c r="AH216" i="1"/>
  <c r="AH233" i="1"/>
  <c r="AH286" i="1"/>
  <c r="AH353" i="1"/>
  <c r="AH365" i="1"/>
  <c r="AJ381" i="1"/>
  <c r="AH397" i="1"/>
  <c r="AH401" i="1"/>
  <c r="AH468" i="1"/>
  <c r="AH490" i="1"/>
  <c r="AH515" i="1"/>
  <c r="AH532" i="1"/>
  <c r="AJ560" i="1"/>
  <c r="AH590" i="1"/>
  <c r="AH632" i="1"/>
  <c r="AH678" i="1"/>
  <c r="AH690" i="1"/>
  <c r="AH713" i="1"/>
  <c r="AH727" i="1"/>
  <c r="AH738" i="1"/>
  <c r="AH799" i="1"/>
  <c r="AH804" i="1"/>
  <c r="AH826" i="1"/>
  <c r="AH830" i="1"/>
  <c r="AH916" i="1"/>
  <c r="AH923" i="1"/>
  <c r="AH954" i="1"/>
  <c r="AH959" i="1"/>
  <c r="AH997" i="1"/>
  <c r="AH1013" i="1"/>
  <c r="AH1020" i="1"/>
  <c r="AH1026" i="1"/>
  <c r="AH1062" i="1"/>
  <c r="AH1087" i="1"/>
  <c r="AH1196" i="1"/>
  <c r="AH1224" i="1"/>
  <c r="AH1234" i="1"/>
  <c r="AH1247" i="1"/>
  <c r="AH1251" i="1"/>
  <c r="AH1264" i="1"/>
  <c r="AH1272" i="1"/>
  <c r="AH1277" i="1"/>
  <c r="AH1284" i="1"/>
  <c r="AH1293" i="1"/>
  <c r="AH1303" i="1"/>
  <c r="AH1339" i="1"/>
  <c r="AH1374" i="1"/>
  <c r="AH1391" i="1"/>
  <c r="AH1402" i="1"/>
  <c r="AH1411" i="1"/>
  <c r="AH1430" i="1"/>
  <c r="AH1438" i="1"/>
  <c r="AH1455" i="1"/>
  <c r="AJ1461" i="1"/>
  <c r="AJ1477" i="1"/>
  <c r="AJ1482" i="1"/>
  <c r="AJ1524" i="1"/>
  <c r="AJ1564" i="1"/>
  <c r="AJ1573" i="1"/>
  <c r="AJ1595" i="1"/>
  <c r="AJ1645" i="1"/>
  <c r="AJ1660" i="1"/>
  <c r="AJ1665" i="1"/>
  <c r="AJ1672" i="1"/>
  <c r="AJ1685" i="1"/>
  <c r="AJ1689" i="1"/>
  <c r="AJ1696" i="1"/>
  <c r="AJ1707" i="1"/>
  <c r="AJ1734" i="1"/>
  <c r="AC1690" i="1"/>
  <c r="AC1693" i="1"/>
  <c r="AC1699" i="1"/>
  <c r="AC1714" i="1"/>
  <c r="AC1728" i="1"/>
  <c r="AC1735" i="1"/>
  <c r="AH13" i="1"/>
  <c r="AH17" i="1"/>
  <c r="AH42" i="1"/>
  <c r="AH61" i="1"/>
  <c r="AJ912" i="1"/>
  <c r="AJ919" i="1"/>
  <c r="AJ935" i="1"/>
  <c r="AJ952" i="1"/>
  <c r="AJ956" i="1"/>
  <c r="AJ970" i="1"/>
  <c r="AJ989" i="1"/>
  <c r="AJ1006" i="1"/>
  <c r="AJ1069" i="1"/>
  <c r="AH1146" i="1"/>
  <c r="AH370" i="1"/>
  <c r="AH375" i="1"/>
  <c r="AH1015" i="1"/>
  <c r="AH1016" i="1"/>
  <c r="AH1564" i="1"/>
  <c r="AH1565" i="1"/>
  <c r="AK1565" i="1" s="1"/>
  <c r="AH734" i="1"/>
  <c r="AH735" i="1"/>
  <c r="AH1274" i="1"/>
  <c r="AH1667" i="1"/>
  <c r="A6" i="7"/>
  <c r="A10" i="7"/>
  <c r="A14" i="7"/>
  <c r="A18" i="7"/>
  <c r="A22" i="7"/>
  <c r="A26" i="7"/>
  <c r="A30" i="7"/>
  <c r="A34" i="7"/>
  <c r="A38" i="7"/>
  <c r="A42" i="7"/>
  <c r="A46" i="7"/>
  <c r="A50" i="7"/>
  <c r="A54" i="7"/>
  <c r="A58" i="7"/>
  <c r="A7" i="7"/>
  <c r="A11" i="7"/>
  <c r="A15" i="7"/>
  <c r="A19" i="7"/>
  <c r="A23" i="7"/>
  <c r="A27" i="7"/>
  <c r="A31" i="7"/>
  <c r="A35" i="7"/>
  <c r="A39" i="7"/>
  <c r="A43" i="7"/>
  <c r="A47" i="7"/>
  <c r="A51" i="7"/>
  <c r="A55" i="7"/>
  <c r="A8" i="7"/>
  <c r="A12" i="7"/>
  <c r="A16" i="7"/>
  <c r="A20" i="7"/>
  <c r="A24" i="7"/>
  <c r="A28" i="7"/>
  <c r="A32" i="7"/>
  <c r="A36" i="7"/>
  <c r="A40" i="7"/>
  <c r="A44" i="7"/>
  <c r="A48" i="7"/>
  <c r="A52" i="7"/>
  <c r="A56" i="7"/>
  <c r="A5" i="7"/>
  <c r="A9" i="7"/>
  <c r="A13" i="7"/>
  <c r="A17" i="7"/>
  <c r="A21" i="7"/>
  <c r="A25" i="7"/>
  <c r="A29" i="7"/>
  <c r="A33" i="7"/>
  <c r="A37" i="7"/>
  <c r="A41" i="7"/>
  <c r="A45" i="7"/>
  <c r="A49" i="7"/>
  <c r="A53" i="7"/>
  <c r="AH12" i="1"/>
  <c r="AH16" i="1"/>
  <c r="AH128" i="1"/>
  <c r="AH1141" i="1"/>
  <c r="AK1141" i="1" s="1"/>
  <c r="AH54" i="1"/>
  <c r="AH151" i="1"/>
  <c r="AH588" i="1"/>
  <c r="AH589" i="1"/>
  <c r="AH912" i="1"/>
  <c r="AH914" i="1"/>
  <c r="AH1139" i="1"/>
  <c r="AH496" i="1"/>
  <c r="AH812" i="1"/>
  <c r="AH825" i="1"/>
  <c r="AH956" i="1"/>
  <c r="AH1202" i="1"/>
  <c r="AH1395" i="1"/>
  <c r="AH1618" i="1"/>
  <c r="AK1618" i="1" s="1"/>
  <c r="AH1619" i="1"/>
  <c r="AH268" i="1"/>
  <c r="AH270" i="1"/>
  <c r="AH655" i="1"/>
  <c r="AH656" i="1"/>
  <c r="AK656" i="1" s="1"/>
  <c r="AH958" i="1"/>
  <c r="AH1108" i="1"/>
  <c r="AJ1267" i="1"/>
  <c r="AK1267" i="1" s="1"/>
  <c r="AJ1401" i="1"/>
  <c r="AK1401" i="1" s="1"/>
  <c r="AH25" i="1"/>
  <c r="AK25" i="1" s="1"/>
  <c r="AH48" i="1"/>
  <c r="AH463" i="1"/>
  <c r="AH1111" i="1"/>
  <c r="AK1111" i="1" s="1"/>
  <c r="AH1364" i="1"/>
  <c r="AH1433" i="1"/>
  <c r="AH1436" i="1"/>
  <c r="AH1696" i="1"/>
  <c r="AH1699" i="1"/>
  <c r="AJ7" i="1"/>
  <c r="AH55" i="1"/>
  <c r="AH91" i="1"/>
  <c r="AH92" i="1"/>
  <c r="AH127" i="1"/>
  <c r="AJ1176" i="1"/>
  <c r="AK1176" i="1" s="1"/>
  <c r="AJ1250" i="1"/>
  <c r="AK1250" i="1" s="1"/>
  <c r="AH1393" i="1"/>
  <c r="AK1393" i="1" s="1"/>
  <c r="AH1197" i="1"/>
  <c r="AH1273" i="1"/>
  <c r="AH1363" i="1"/>
  <c r="AK1363" i="1" s="1"/>
  <c r="AJ1681" i="1"/>
  <c r="AH1681" i="1"/>
  <c r="AJ93" i="1"/>
  <c r="AH24" i="1"/>
  <c r="AJ50" i="1"/>
  <c r="AH69" i="1"/>
  <c r="AH71" i="1"/>
  <c r="AH105" i="1"/>
  <c r="AH106" i="1"/>
  <c r="AH198" i="1"/>
  <c r="AH1132" i="1"/>
  <c r="AK1132" i="1" s="1"/>
  <c r="AH1188" i="1"/>
  <c r="AH1265" i="1"/>
  <c r="AK1265" i="1" s="1"/>
  <c r="AH1266" i="1"/>
  <c r="AJ1367" i="1"/>
  <c r="AK1367" i="1" s="1"/>
  <c r="AH1477" i="1"/>
  <c r="AH1478" i="1"/>
  <c r="AH1595" i="1"/>
  <c r="AH1603" i="1"/>
  <c r="AK1603" i="1" s="1"/>
  <c r="AJ1614" i="1"/>
  <c r="AK1614" i="1" s="1"/>
  <c r="AH1665" i="1"/>
  <c r="AJ1680" i="1"/>
  <c r="AH1680" i="1"/>
  <c r="AH59" i="1"/>
  <c r="AK59" i="1" s="1"/>
  <c r="AH231" i="1"/>
  <c r="AH349" i="1"/>
  <c r="AH350" i="1"/>
  <c r="AH399" i="1"/>
  <c r="AH400" i="1"/>
  <c r="AH517" i="1"/>
  <c r="AH526" i="1"/>
  <c r="AH641" i="1"/>
  <c r="AH647" i="1"/>
  <c r="AH704" i="1"/>
  <c r="AH712" i="1"/>
  <c r="AK712" i="1" s="1"/>
  <c r="AH797" i="1"/>
  <c r="AH798" i="1"/>
  <c r="AH846" i="1"/>
  <c r="AH859" i="1"/>
  <c r="AK859" i="1" s="1"/>
  <c r="AH935" i="1"/>
  <c r="AH947" i="1"/>
  <c r="AH989" i="1"/>
  <c r="AH996" i="1"/>
  <c r="AH1069" i="1"/>
  <c r="AH1070" i="1"/>
  <c r="AH1119" i="1"/>
  <c r="AH1175" i="1"/>
  <c r="AH1177" i="1"/>
  <c r="AK1177" i="1" s="1"/>
  <c r="AH1182" i="1"/>
  <c r="AH1248" i="1"/>
  <c r="AK1248" i="1" s="1"/>
  <c r="AH1249" i="1"/>
  <c r="AH1285" i="1"/>
  <c r="AK1285" i="1" s="1"/>
  <c r="AH1286" i="1"/>
  <c r="AH1407" i="1"/>
  <c r="AK1407" i="1" s="1"/>
  <c r="AH1408" i="1"/>
  <c r="AH1456" i="1"/>
  <c r="AJ1476" i="1"/>
  <c r="AK1476" i="1" s="1"/>
  <c r="AH1645" i="1"/>
  <c r="AH1646" i="1"/>
  <c r="AJ1663" i="1"/>
  <c r="AK1663" i="1" s="1"/>
  <c r="AJ155" i="1"/>
  <c r="AJ249" i="1"/>
  <c r="AJ341" i="1"/>
  <c r="AJ487" i="1"/>
  <c r="AJ507" i="1"/>
  <c r="AJ538" i="1"/>
  <c r="AJ639" i="1"/>
  <c r="AJ108" i="1"/>
  <c r="AJ223" i="1"/>
  <c r="AJ315" i="1"/>
  <c r="AJ499" i="1"/>
  <c r="AJ524" i="1"/>
  <c r="AJ547" i="1"/>
  <c r="AJ666" i="1"/>
  <c r="AJ67" i="1"/>
  <c r="AJ292" i="1"/>
  <c r="AJ484" i="1"/>
  <c r="AJ508" i="1"/>
  <c r="AJ537" i="1"/>
  <c r="AJ273" i="1"/>
  <c r="AJ500" i="1"/>
  <c r="AJ523" i="1"/>
  <c r="AJ548" i="1"/>
  <c r="AJ726" i="1"/>
  <c r="AJ867" i="1"/>
  <c r="AJ1124" i="1"/>
  <c r="AJ705" i="1"/>
  <c r="AJ806" i="1"/>
  <c r="AJ888" i="1"/>
  <c r="AJ1128" i="1"/>
  <c r="AJ684" i="1"/>
  <c r="AJ766" i="1"/>
  <c r="AJ832" i="1"/>
  <c r="AJ894" i="1"/>
  <c r="AJ902" i="1"/>
  <c r="AJ910" i="1"/>
  <c r="AJ927" i="1"/>
  <c r="AJ936" i="1"/>
  <c r="AJ944" i="1"/>
  <c r="AJ963" i="1"/>
  <c r="AJ972" i="1"/>
  <c r="AJ980" i="1"/>
  <c r="AJ993" i="1"/>
  <c r="AJ1004" i="1"/>
  <c r="AJ1018" i="1"/>
  <c r="AJ1031" i="1"/>
  <c r="AJ1043" i="1"/>
  <c r="AJ1051" i="1"/>
  <c r="AJ1059" i="1"/>
  <c r="AJ1071" i="1"/>
  <c r="AJ1083" i="1"/>
  <c r="AJ1135" i="1"/>
  <c r="AJ1581" i="1"/>
  <c r="AJ748" i="1"/>
  <c r="AJ849" i="1"/>
  <c r="AJ1207" i="1"/>
  <c r="AJ1376" i="1"/>
  <c r="AJ1100" i="1"/>
  <c r="AJ1225" i="1"/>
  <c r="AJ1337" i="1"/>
  <c r="AJ1161" i="1"/>
  <c r="AJ1254" i="1"/>
  <c r="AJ1306" i="1"/>
  <c r="AJ1327" i="1"/>
  <c r="AJ1359" i="1"/>
  <c r="AJ1361" i="1"/>
  <c r="AJ1422" i="1"/>
  <c r="AJ1506" i="1"/>
  <c r="AJ1089" i="1"/>
  <c r="AJ1181" i="1"/>
  <c r="AJ1295" i="1"/>
  <c r="AJ1450" i="1"/>
  <c r="AJ1529" i="1"/>
  <c r="AJ1537" i="1"/>
  <c r="AJ1262" i="1"/>
  <c r="AJ1270" i="1"/>
  <c r="AJ1291" i="1"/>
  <c r="AJ1305" i="1"/>
  <c r="AJ1315" i="1"/>
  <c r="AJ1606" i="1"/>
  <c r="AJ1271" i="1"/>
  <c r="AJ1301" i="1"/>
  <c r="AJ1325" i="1"/>
  <c r="AJ1351" i="1"/>
  <c r="AJ1377" i="1"/>
  <c r="AJ1404" i="1"/>
  <c r="AJ1406" i="1"/>
  <c r="AJ1421" i="1"/>
  <c r="AJ1299" i="1"/>
  <c r="AJ1310" i="1"/>
  <c r="AJ1319" i="1"/>
  <c r="AJ1340" i="1"/>
  <c r="AJ1481" i="1"/>
  <c r="AJ1703" i="1"/>
  <c r="AJ1521" i="1"/>
  <c r="AJ1568" i="1"/>
  <c r="AJ1723" i="1"/>
  <c r="AJ1287" i="1"/>
  <c r="AJ1353" i="1"/>
  <c r="AJ1546" i="1"/>
  <c r="AJ1590" i="1"/>
  <c r="AJ1593" i="1"/>
  <c r="AJ1605" i="1"/>
  <c r="AJ1742" i="1"/>
  <c r="AJ1563" i="1"/>
  <c r="AJ1637" i="1"/>
  <c r="AJ1639" i="1"/>
  <c r="AJ1664" i="1"/>
  <c r="AJ1758" i="1"/>
  <c r="AJ39" i="1"/>
  <c r="AJ82" i="1"/>
  <c r="AJ112" i="1"/>
  <c r="AJ148" i="1"/>
  <c r="AJ204" i="1"/>
  <c r="AJ227" i="1"/>
  <c r="AJ246" i="1"/>
  <c r="AJ263" i="1"/>
  <c r="AJ284" i="1"/>
  <c r="AJ300" i="1"/>
  <c r="AJ313" i="1"/>
  <c r="AJ339" i="1"/>
  <c r="AJ367" i="1"/>
  <c r="AJ384" i="1"/>
  <c r="AJ440" i="1"/>
  <c r="AJ456" i="1"/>
  <c r="AJ472" i="1"/>
  <c r="AJ488" i="1"/>
  <c r="AJ495" i="1"/>
  <c r="AJ501" i="1"/>
  <c r="AJ505" i="1"/>
  <c r="AJ509" i="1"/>
  <c r="AJ519" i="1"/>
  <c r="AJ525" i="1"/>
  <c r="AJ534" i="1"/>
  <c r="AJ539" i="1"/>
  <c r="AJ545" i="1"/>
  <c r="AJ550" i="1"/>
  <c r="AJ1246" i="1"/>
  <c r="AJ6" i="1"/>
  <c r="AJ20" i="1"/>
  <c r="AJ29" i="1"/>
  <c r="AJ51" i="1"/>
  <c r="AJ68" i="1"/>
  <c r="AJ80" i="1"/>
  <c r="AJ86" i="1"/>
  <c r="AJ96" i="1"/>
  <c r="AJ109" i="1"/>
  <c r="AJ123" i="1"/>
  <c r="AJ134" i="1"/>
  <c r="AJ147" i="1"/>
  <c r="AJ156" i="1"/>
  <c r="AJ168" i="1"/>
  <c r="AJ179" i="1"/>
  <c r="AJ185" i="1"/>
  <c r="AJ391" i="1"/>
  <c r="AJ395" i="1"/>
  <c r="AJ405" i="1"/>
  <c r="AJ409" i="1"/>
  <c r="AJ413" i="1"/>
  <c r="AJ417" i="1"/>
  <c r="AJ421" i="1"/>
  <c r="AJ425" i="1"/>
  <c r="AJ432" i="1"/>
  <c r="AJ437" i="1"/>
  <c r="AJ1097" i="1"/>
  <c r="AJ9" i="1"/>
  <c r="AJ57" i="1"/>
  <c r="AJ98" i="1"/>
  <c r="AJ125" i="1"/>
  <c r="AJ164" i="1"/>
  <c r="AJ214" i="1"/>
  <c r="AJ253" i="1"/>
  <c r="AJ258" i="1"/>
  <c r="AJ275" i="1"/>
  <c r="AJ290" i="1"/>
  <c r="AJ305" i="1"/>
  <c r="AJ327" i="1"/>
  <c r="AJ344" i="1"/>
  <c r="AJ359" i="1"/>
  <c r="AJ379" i="1"/>
  <c r="AJ445" i="1"/>
  <c r="AJ460" i="1"/>
  <c r="AJ477" i="1"/>
  <c r="AJ207" i="1"/>
  <c r="AJ221" i="1"/>
  <c r="AJ237" i="1"/>
  <c r="AJ248" i="1"/>
  <c r="AJ264" i="1"/>
  <c r="AJ272" i="1"/>
  <c r="AJ276" i="1"/>
  <c r="AJ280" i="1"/>
  <c r="AJ285" i="1"/>
  <c r="AJ291" i="1"/>
  <c r="AJ297" i="1"/>
  <c r="AJ301" i="1"/>
  <c r="AJ306" i="1"/>
  <c r="AJ314" i="1"/>
  <c r="AJ318" i="1"/>
  <c r="AJ328" i="1"/>
  <c r="AJ335" i="1"/>
  <c r="AJ340" i="1"/>
  <c r="AJ347" i="1"/>
  <c r="AJ355" i="1"/>
  <c r="AJ361" i="1"/>
  <c r="AJ368" i="1"/>
  <c r="AJ376" i="1"/>
  <c r="AJ380" i="1"/>
  <c r="AJ385" i="1"/>
  <c r="AJ1159" i="1"/>
  <c r="AJ70" i="1"/>
  <c r="AJ89" i="1"/>
  <c r="AJ136" i="1"/>
  <c r="AJ241" i="1"/>
  <c r="AJ438" i="1"/>
  <c r="AJ450" i="1"/>
  <c r="AJ467" i="1"/>
  <c r="AJ481" i="1"/>
  <c r="AJ215" i="1"/>
  <c r="AJ230" i="1"/>
  <c r="AJ242" i="1"/>
  <c r="AJ255" i="1"/>
  <c r="AJ259" i="1"/>
  <c r="AJ167" i="1"/>
  <c r="AJ178" i="1"/>
  <c r="AJ183" i="1"/>
  <c r="AJ192" i="1"/>
  <c r="AJ392" i="1"/>
  <c r="AJ402" i="1"/>
  <c r="AJ406" i="1"/>
  <c r="AJ410" i="1"/>
  <c r="AJ414" i="1"/>
  <c r="AJ418" i="1"/>
  <c r="AJ422" i="1"/>
  <c r="AJ426" i="1"/>
  <c r="AJ433" i="1"/>
  <c r="AJ1205" i="1"/>
  <c r="AJ631" i="1"/>
  <c r="AJ637" i="1"/>
  <c r="AJ642" i="1"/>
  <c r="AJ646" i="1"/>
  <c r="AJ659" i="1"/>
  <c r="AJ664" i="1"/>
  <c r="AJ668" i="1"/>
  <c r="AJ672" i="1"/>
  <c r="AJ676" i="1"/>
  <c r="AJ682" i="1"/>
  <c r="AJ686" i="1"/>
  <c r="AJ693" i="1"/>
  <c r="AJ697" i="1"/>
  <c r="AJ702" i="1"/>
  <c r="AJ707" i="1"/>
  <c r="AJ711" i="1"/>
  <c r="AJ719" i="1"/>
  <c r="AJ723" i="1"/>
  <c r="AJ729" i="1"/>
  <c r="AJ736" i="1"/>
  <c r="AJ741" i="1"/>
  <c r="AJ745" i="1"/>
  <c r="AJ750" i="1"/>
  <c r="AJ754" i="1"/>
  <c r="AJ760" i="1"/>
  <c r="AJ764" i="1"/>
  <c r="AJ768" i="1"/>
  <c r="AJ773" i="1"/>
  <c r="AJ778" i="1"/>
  <c r="AJ783" i="1"/>
  <c r="AJ788" i="1"/>
  <c r="AJ792" i="1"/>
  <c r="AJ796" i="1"/>
  <c r="AJ808" i="1"/>
  <c r="AJ814" i="1"/>
  <c r="AJ818" i="1"/>
  <c r="AJ823" i="1"/>
  <c r="AJ834" i="1"/>
  <c r="AJ838" i="1"/>
  <c r="AJ842" i="1"/>
  <c r="AJ847" i="1"/>
  <c r="AJ851" i="1"/>
  <c r="AJ855" i="1"/>
  <c r="AJ860" i="1"/>
  <c r="AJ865" i="1"/>
  <c r="AJ1144" i="1"/>
  <c r="AJ1190" i="1"/>
  <c r="AJ1235" i="1"/>
  <c r="AJ1126" i="1"/>
  <c r="AJ1179" i="1"/>
  <c r="AJ1222" i="1"/>
  <c r="AJ1349" i="1"/>
  <c r="AJ1388" i="1"/>
  <c r="AJ1435" i="1"/>
  <c r="AJ1109" i="1"/>
  <c r="AJ1167" i="1"/>
  <c r="AJ1214" i="1"/>
  <c r="AJ1261" i="1"/>
  <c r="AJ630" i="1"/>
  <c r="AJ636" i="1"/>
  <c r="AJ640" i="1"/>
  <c r="AJ645" i="1"/>
  <c r="AJ658" i="1"/>
  <c r="AJ663" i="1"/>
  <c r="AJ667" i="1"/>
  <c r="AJ671" i="1"/>
  <c r="AJ675" i="1"/>
  <c r="AJ681" i="1"/>
  <c r="AJ685" i="1"/>
  <c r="AJ692" i="1"/>
  <c r="AJ696" i="1"/>
  <c r="AJ700" i="1"/>
  <c r="AJ706" i="1"/>
  <c r="AJ710" i="1"/>
  <c r="AJ718" i="1"/>
  <c r="AJ722" i="1"/>
  <c r="AJ728" i="1"/>
  <c r="AJ733" i="1"/>
  <c r="AJ740" i="1"/>
  <c r="AJ744" i="1"/>
  <c r="AJ749" i="1"/>
  <c r="AJ753" i="1"/>
  <c r="AJ759" i="1"/>
  <c r="AJ763" i="1"/>
  <c r="AJ767" i="1"/>
  <c r="AJ772" i="1"/>
  <c r="AJ776" i="1"/>
  <c r="AJ782" i="1"/>
  <c r="AJ787" i="1"/>
  <c r="AJ791" i="1"/>
  <c r="AJ795" i="1"/>
  <c r="AJ807" i="1"/>
  <c r="AJ813" i="1"/>
  <c r="AJ817" i="1"/>
  <c r="AJ822" i="1"/>
  <c r="AJ833" i="1"/>
  <c r="AJ837" i="1"/>
  <c r="AJ841" i="1"/>
  <c r="AJ845" i="1"/>
  <c r="AJ850" i="1"/>
  <c r="AJ854" i="1"/>
  <c r="AJ858" i="1"/>
  <c r="AJ864" i="1"/>
  <c r="AJ868" i="1"/>
  <c r="AJ872" i="1"/>
  <c r="AJ879" i="1"/>
  <c r="AJ887" i="1"/>
  <c r="AJ890" i="1"/>
  <c r="AJ895" i="1"/>
  <c r="AJ899" i="1"/>
  <c r="AJ903" i="1"/>
  <c r="AJ907" i="1"/>
  <c r="AJ913" i="1"/>
  <c r="AJ921" i="1"/>
  <c r="AJ928" i="1"/>
  <c r="AJ932" i="1"/>
  <c r="AJ937" i="1"/>
  <c r="AJ941" i="1"/>
  <c r="AJ945" i="1"/>
  <c r="AJ957" i="1"/>
  <c r="AJ964" i="1"/>
  <c r="AJ968" i="1"/>
  <c r="AJ973" i="1"/>
  <c r="AJ977" i="1"/>
  <c r="AJ983" i="1"/>
  <c r="AJ988" i="1"/>
  <c r="AJ994" i="1"/>
  <c r="AJ1001" i="1"/>
  <c r="AJ1005" i="1"/>
  <c r="AJ1010" i="1"/>
  <c r="AJ1019" i="1"/>
  <c r="AJ1028" i="1"/>
  <c r="AJ1032" i="1"/>
  <c r="AJ1039" i="1"/>
  <c r="AJ1044" i="1"/>
  <c r="AJ1048" i="1"/>
  <c r="AJ1052" i="1"/>
  <c r="AJ1056" i="1"/>
  <c r="AJ1060" i="1"/>
  <c r="AJ1065" i="1"/>
  <c r="AJ1072" i="1"/>
  <c r="AJ1076" i="1"/>
  <c r="AJ1084" i="1"/>
  <c r="AJ1104" i="1"/>
  <c r="AJ1122" i="1"/>
  <c r="AJ1130" i="1"/>
  <c r="AJ1151" i="1"/>
  <c r="AJ1163" i="1"/>
  <c r="AJ1172" i="1"/>
  <c r="AJ1184" i="1"/>
  <c r="AJ1200" i="1"/>
  <c r="AJ1209" i="1"/>
  <c r="AJ1218" i="1"/>
  <c r="AJ1228" i="1"/>
  <c r="AJ1239" i="1"/>
  <c r="AJ1256" i="1"/>
  <c r="AJ1331" i="1"/>
  <c r="AJ1368" i="1"/>
  <c r="AJ1414" i="1"/>
  <c r="AJ891" i="1"/>
  <c r="AJ1090" i="1"/>
  <c r="AJ1282" i="1"/>
  <c r="AJ1557" i="1"/>
  <c r="AJ1096" i="1"/>
  <c r="AJ1102" i="1"/>
  <c r="AJ1107" i="1"/>
  <c r="AJ1121" i="1"/>
  <c r="AJ1125" i="1"/>
  <c r="AJ1129" i="1"/>
  <c r="AJ1143" i="1"/>
  <c r="AJ1149" i="1"/>
  <c r="AJ1158" i="1"/>
  <c r="AJ1162" i="1"/>
  <c r="AJ1166" i="1"/>
  <c r="AJ1171" i="1"/>
  <c r="AJ1178" i="1"/>
  <c r="AJ1183" i="1"/>
  <c r="AJ1189" i="1"/>
  <c r="AJ1199" i="1"/>
  <c r="AJ1204" i="1"/>
  <c r="AJ1208" i="1"/>
  <c r="AJ1213" i="1"/>
  <c r="AJ1217" i="1"/>
  <c r="AJ1221" i="1"/>
  <c r="AJ1226" i="1"/>
  <c r="AJ1231" i="1"/>
  <c r="AJ1238" i="1"/>
  <c r="AJ1244" i="1"/>
  <c r="AJ1255" i="1"/>
  <c r="AJ1323" i="1"/>
  <c r="AJ1334" i="1"/>
  <c r="AJ1341" i="1"/>
  <c r="AJ1352" i="1"/>
  <c r="AJ1357" i="1"/>
  <c r="AJ1371" i="1"/>
  <c r="AJ1378" i="1"/>
  <c r="AJ1394" i="1"/>
  <c r="AJ1400" i="1"/>
  <c r="AJ1418" i="1"/>
  <c r="AJ1423" i="1"/>
  <c r="AJ1442" i="1"/>
  <c r="AJ1448" i="1"/>
  <c r="AJ1454" i="1"/>
  <c r="AJ1259" i="1"/>
  <c r="AJ1269" i="1"/>
  <c r="AJ1281" i="1"/>
  <c r="AJ1289" i="1"/>
  <c r="AJ1677" i="1"/>
  <c r="AJ1326" i="1"/>
  <c r="AJ1344" i="1"/>
  <c r="AJ1360" i="1"/>
  <c r="AJ1381" i="1"/>
  <c r="AJ1405" i="1"/>
  <c r="AJ1427" i="1"/>
  <c r="AJ1451" i="1"/>
  <c r="AJ1730" i="1"/>
  <c r="AJ1464" i="1"/>
  <c r="AJ1469" i="1"/>
  <c r="AJ1474" i="1"/>
  <c r="AJ1490" i="1"/>
  <c r="AJ1497" i="1"/>
  <c r="AJ1501" i="1"/>
  <c r="AJ1505" i="1"/>
  <c r="AJ1509" i="1"/>
  <c r="AJ1513" i="1"/>
  <c r="AJ1519" i="1"/>
  <c r="AJ1556" i="1"/>
  <c r="AJ1656" i="1"/>
  <c r="AJ1721" i="1"/>
  <c r="AJ1756" i="1"/>
  <c r="AJ1553" i="1"/>
  <c r="AJ1569" i="1"/>
  <c r="AJ1588" i="1"/>
  <c r="AJ1607" i="1"/>
  <c r="AJ1634" i="1"/>
  <c r="AJ1711" i="1"/>
  <c r="AJ1748" i="1"/>
  <c r="AJ1551" i="1"/>
  <c r="AJ1700" i="1"/>
  <c r="AJ1740" i="1"/>
  <c r="AJ1547" i="1"/>
  <c r="AJ1572" i="1"/>
  <c r="AJ1579" i="1"/>
  <c r="AJ1592" i="1"/>
  <c r="AJ1598" i="1"/>
  <c r="AJ1615" i="1"/>
  <c r="AJ1624" i="1"/>
  <c r="AJ1638" i="1"/>
  <c r="AJ1652" i="1"/>
  <c r="AJ1668" i="1"/>
  <c r="AJ1694" i="1"/>
  <c r="AJ1705" i="1"/>
  <c r="AJ1716" i="1"/>
  <c r="AJ1725" i="1"/>
  <c r="AJ1736" i="1"/>
  <c r="AJ1744" i="1"/>
  <c r="AJ1752" i="1"/>
  <c r="AJ1761" i="1"/>
  <c r="AJ1548" i="1"/>
  <c r="AJ1555" i="1"/>
  <c r="AJ1560" i="1"/>
  <c r="AJ1583" i="1"/>
  <c r="AJ1601" i="1"/>
  <c r="AJ1629" i="1"/>
  <c r="AJ1644" i="1"/>
  <c r="AJ1651" i="1"/>
  <c r="AJ1655" i="1"/>
  <c r="AJ1666" i="1"/>
  <c r="AJ1676" i="1"/>
  <c r="AJ1692" i="1"/>
  <c r="AJ1698" i="1"/>
  <c r="AJ1704" i="1"/>
  <c r="AJ1710" i="1"/>
  <c r="AJ1715" i="1"/>
  <c r="AJ1720" i="1"/>
  <c r="AJ1724" i="1"/>
  <c r="AJ1729" i="1"/>
  <c r="AJ1733" i="1"/>
  <c r="AJ1739" i="1"/>
  <c r="AJ1743" i="1"/>
  <c r="AJ1747" i="1"/>
  <c r="AJ1751" i="1"/>
  <c r="AJ1755" i="1"/>
  <c r="AJ1760" i="1"/>
  <c r="AJ1764" i="1"/>
  <c r="AC24" i="1"/>
  <c r="AC54" i="1"/>
  <c r="AC184" i="1"/>
  <c r="AC366" i="1"/>
  <c r="AC66" i="1"/>
  <c r="AC71" i="1"/>
  <c r="AC104" i="1"/>
  <c r="AC106" i="1"/>
  <c r="AC139" i="1"/>
  <c r="AC151" i="1"/>
  <c r="AC348" i="1"/>
  <c r="AC12" i="1"/>
  <c r="AC267" i="1"/>
  <c r="AC88" i="1"/>
  <c r="AC92" i="1"/>
  <c r="AC124" i="1"/>
  <c r="AC128" i="1"/>
  <c r="AC218" i="1"/>
  <c r="AC827" i="1"/>
  <c r="AC935" i="1"/>
  <c r="AC1062" i="1"/>
  <c r="AC797" i="1"/>
  <c r="AC924" i="1"/>
  <c r="AC1111" i="1"/>
  <c r="AC1673" i="1"/>
  <c r="AC779" i="1"/>
  <c r="AC950" i="1"/>
  <c r="AC1141" i="1"/>
  <c r="AC1273" i="1"/>
  <c r="AC1645" i="1"/>
  <c r="AC799" i="1"/>
  <c r="AC828" i="1"/>
  <c r="AC960" i="1"/>
  <c r="AC997" i="1"/>
  <c r="AJ28" i="1"/>
  <c r="AH28" i="1"/>
  <c r="AH62" i="1"/>
  <c r="AH77" i="1"/>
  <c r="AH79" i="1"/>
  <c r="AK79" i="1" s="1"/>
  <c r="AH99" i="1"/>
  <c r="AH101" i="1"/>
  <c r="AH119" i="1"/>
  <c r="AH120" i="1"/>
  <c r="AK120" i="1" s="1"/>
  <c r="AH132" i="1"/>
  <c r="AH133" i="1"/>
  <c r="AH160" i="1"/>
  <c r="AH162" i="1"/>
  <c r="AK162" i="1" s="1"/>
  <c r="AH209" i="1"/>
  <c r="AH213" i="1"/>
  <c r="AH250" i="1"/>
  <c r="AH252" i="1"/>
  <c r="AK252" i="1" s="1"/>
  <c r="AK268" i="1"/>
  <c r="AH326" i="1"/>
  <c r="AH336" i="1"/>
  <c r="AK336" i="1" s="1"/>
  <c r="AH360" i="1"/>
  <c r="AH364" i="1"/>
  <c r="AK364" i="1" s="1"/>
  <c r="AH389" i="1"/>
  <c r="AH396" i="1"/>
  <c r="AK396" i="1" s="1"/>
  <c r="AH430" i="1"/>
  <c r="AH431" i="1"/>
  <c r="AK431" i="1" s="1"/>
  <c r="AH483" i="1"/>
  <c r="AH486" i="1"/>
  <c r="AK486" i="1" s="1"/>
  <c r="AH513" i="1"/>
  <c r="AH514" i="1"/>
  <c r="AK514" i="1" s="1"/>
  <c r="AH543" i="1"/>
  <c r="AH549" i="1"/>
  <c r="AK549" i="1" s="1"/>
  <c r="AH623" i="1"/>
  <c r="AH625" i="1"/>
  <c r="AK625" i="1" s="1"/>
  <c r="AH651" i="1"/>
  <c r="AH652" i="1"/>
  <c r="AK652" i="1" s="1"/>
  <c r="AJ716" i="1"/>
  <c r="AH716" i="1"/>
  <c r="AJ801" i="1"/>
  <c r="AH801" i="1"/>
  <c r="AJ877" i="1"/>
  <c r="AH877" i="1"/>
  <c r="AH8" i="1"/>
  <c r="AK8" i="1" s="1"/>
  <c r="AH14" i="1"/>
  <c r="AH18" i="1"/>
  <c r="AK18" i="1" s="1"/>
  <c r="AJ688" i="1"/>
  <c r="AH688" i="1"/>
  <c r="AJ771" i="1"/>
  <c r="AH771" i="1"/>
  <c r="AJ829" i="1"/>
  <c r="AH829" i="1"/>
  <c r="AH146" i="1"/>
  <c r="AH188" i="1"/>
  <c r="AK188" i="1" s="1"/>
  <c r="AH226" i="1"/>
  <c r="AK226" i="1" s="1"/>
  <c r="AH451" i="1"/>
  <c r="AK451" i="1" s="1"/>
  <c r="AH494" i="1"/>
  <c r="AJ687" i="1"/>
  <c r="AH687" i="1"/>
  <c r="AJ757" i="1"/>
  <c r="AH757" i="1"/>
  <c r="AJ828" i="1"/>
  <c r="AH828" i="1"/>
  <c r="AJ724" i="1"/>
  <c r="AH724" i="1"/>
  <c r="AJ802" i="1"/>
  <c r="AH802" i="1"/>
  <c r="AJ881" i="1"/>
  <c r="AH881" i="1"/>
  <c r="AK734" i="1"/>
  <c r="AH919" i="1"/>
  <c r="AH922" i="1"/>
  <c r="AK922" i="1" s="1"/>
  <c r="AH952" i="1"/>
  <c r="AH953" i="1"/>
  <c r="AK953" i="1" s="1"/>
  <c r="AH970" i="1"/>
  <c r="AH981" i="1"/>
  <c r="AK981" i="1" s="1"/>
  <c r="AH1006" i="1"/>
  <c r="AH1012" i="1"/>
  <c r="AK1012" i="1" s="1"/>
  <c r="AK1015" i="1"/>
  <c r="AH1024" i="1"/>
  <c r="AH1079" i="1"/>
  <c r="AH1101" i="1"/>
  <c r="AK1101" i="1" s="1"/>
  <c r="AH1116" i="1"/>
  <c r="AK1116" i="1" s="1"/>
  <c r="AH1137" i="1"/>
  <c r="AK1137" i="1" s="1"/>
  <c r="AH1154" i="1"/>
  <c r="AH1157" i="1"/>
  <c r="AK1157" i="1" s="1"/>
  <c r="AH1194" i="1"/>
  <c r="AK1194" i="1" s="1"/>
  <c r="AH1240" i="1"/>
  <c r="AK1240" i="1" s="1"/>
  <c r="AH1242" i="1"/>
  <c r="AH1278" i="1"/>
  <c r="AK1278" i="1" s="1"/>
  <c r="AH1279" i="1"/>
  <c r="AK1279" i="1" s="1"/>
  <c r="AH1308" i="1"/>
  <c r="AK1308" i="1" s="1"/>
  <c r="AH1314" i="1"/>
  <c r="AK1364" i="1"/>
  <c r="AH1417" i="1"/>
  <c r="AK1417" i="1" s="1"/>
  <c r="AH1424" i="1"/>
  <c r="AK1424" i="1" s="1"/>
  <c r="AH1461" i="1"/>
  <c r="AK1461" i="1" s="1"/>
  <c r="AH1468" i="1"/>
  <c r="AK1468" i="1" s="1"/>
  <c r="AH1488" i="1"/>
  <c r="AK1488" i="1" s="1"/>
  <c r="AH1489" i="1"/>
  <c r="AK1489" i="1" s="1"/>
  <c r="AH1524" i="1"/>
  <c r="AH1531" i="1"/>
  <c r="AH1625" i="1"/>
  <c r="AK1625" i="1" s="1"/>
  <c r="AH1628" i="1"/>
  <c r="AK1628" i="1" s="1"/>
  <c r="AH1660" i="1"/>
  <c r="AK1660" i="1" s="1"/>
  <c r="AH1661" i="1"/>
  <c r="AK1661" i="1" s="1"/>
  <c r="AH1689" i="1"/>
  <c r="AH1690" i="1"/>
  <c r="AK1690" i="1" s="1"/>
  <c r="AK1699" i="1"/>
  <c r="AH1707" i="1"/>
  <c r="AK1707" i="1" s="1"/>
  <c r="AH1717" i="1"/>
  <c r="AK1717" i="1" s="1"/>
  <c r="AH1734" i="1"/>
  <c r="AH1759" i="1"/>
  <c r="AK1759" i="1" s="1"/>
  <c r="AH1037" i="1"/>
  <c r="AK1037" i="1" s="1"/>
  <c r="AH1093" i="1"/>
  <c r="AK1093" i="1" s="1"/>
  <c r="AH1114" i="1"/>
  <c r="AK1114" i="1" s="1"/>
  <c r="AH1134" i="1"/>
  <c r="AK1134" i="1" s="1"/>
  <c r="AH1148" i="1"/>
  <c r="AJ1155" i="1"/>
  <c r="AK1155" i="1" s="1"/>
  <c r="AJ1195" i="1"/>
  <c r="AK1195" i="1" s="1"/>
  <c r="AH1227" i="1"/>
  <c r="AK1227" i="1" s="1"/>
  <c r="AH1232" i="1"/>
  <c r="AK1232" i="1" s="1"/>
  <c r="AH1253" i="1"/>
  <c r="AH1258" i="1"/>
  <c r="AJ1280" i="1"/>
  <c r="AK1280" i="1" s="1"/>
  <c r="AH1294" i="1"/>
  <c r="AK1294" i="1" s="1"/>
  <c r="AH1296" i="1"/>
  <c r="AK1296" i="1" s="1"/>
  <c r="AH1375" i="1"/>
  <c r="AH1386" i="1"/>
  <c r="AK1395" i="1"/>
  <c r="AJ1429" i="1"/>
  <c r="AK1429" i="1" s="1"/>
  <c r="AH1440" i="1"/>
  <c r="AK1440" i="1" s="1"/>
  <c r="AH1482" i="1"/>
  <c r="AK1482" i="1" s="1"/>
  <c r="AH1485" i="1"/>
  <c r="AK1485" i="1" s="1"/>
  <c r="AJ1487" i="1"/>
  <c r="AK1487" i="1" s="1"/>
  <c r="AH1545" i="1"/>
  <c r="AK1545" i="1" s="1"/>
  <c r="AH1550" i="1"/>
  <c r="AK1550" i="1" s="1"/>
  <c r="AH1573" i="1"/>
  <c r="AH1574" i="1"/>
  <c r="AH1672" i="1"/>
  <c r="AK1672" i="1" s="1"/>
  <c r="AH1673" i="1"/>
  <c r="AK1673" i="1" s="1"/>
  <c r="AH1685" i="1"/>
  <c r="AH1686" i="1"/>
  <c r="AJ1688" i="1"/>
  <c r="AK1688" i="1" s="1"/>
  <c r="AJ1714" i="1"/>
  <c r="AK1714" i="1" s="1"/>
  <c r="AJ1146" i="1"/>
  <c r="AJ1233" i="1"/>
  <c r="AK1233" i="1" s="1"/>
  <c r="AJ1300" i="1"/>
  <c r="AK1300" i="1" s="1"/>
  <c r="AH1494" i="1"/>
  <c r="AK1494" i="1" s="1"/>
  <c r="AH1514" i="1"/>
  <c r="AK1514" i="1" s="1"/>
  <c r="AH1535" i="1"/>
  <c r="AK1535" i="1" s="1"/>
  <c r="AH1536" i="1"/>
  <c r="AK1536" i="1" s="1"/>
  <c r="AJ1543" i="1"/>
  <c r="AK1543" i="1" s="1"/>
  <c r="AJ60" i="1"/>
  <c r="AH60" i="1"/>
  <c r="AJ40" i="1"/>
  <c r="AK40" i="1" s="1"/>
  <c r="AJ23" i="1"/>
  <c r="AK23" i="1" s="1"/>
  <c r="AJ95" i="1"/>
  <c r="AK95" i="1" s="1"/>
  <c r="AJ121" i="1"/>
  <c r="AJ233" i="1"/>
  <c r="AJ353" i="1"/>
  <c r="AK353" i="1" s="1"/>
  <c r="AJ397" i="1"/>
  <c r="AJ468" i="1"/>
  <c r="AJ532" i="1"/>
  <c r="AK532" i="1" s="1"/>
  <c r="AJ590" i="1"/>
  <c r="AK590" i="1" s="1"/>
  <c r="AJ678" i="1"/>
  <c r="AK678" i="1" s="1"/>
  <c r="AJ713" i="1"/>
  <c r="AJ727" i="1"/>
  <c r="AJ738" i="1"/>
  <c r="AK738" i="1" s="1"/>
  <c r="AJ799" i="1"/>
  <c r="AJ830" i="1"/>
  <c r="AK830" i="1" s="1"/>
  <c r="AJ916" i="1"/>
  <c r="AJ954" i="1"/>
  <c r="AJ997" i="1"/>
  <c r="AJ1026" i="1"/>
  <c r="AK1026" i="1" s="1"/>
  <c r="AJ1062" i="1"/>
  <c r="AH1191" i="1"/>
  <c r="AJ1191" i="1"/>
  <c r="AH1263" i="1"/>
  <c r="AJ1263" i="1"/>
  <c r="AH1389" i="1"/>
  <c r="AJ1389" i="1"/>
  <c r="AH1460" i="1"/>
  <c r="AJ1460" i="1"/>
  <c r="AH1621" i="1"/>
  <c r="AJ1621" i="1"/>
  <c r="AJ11" i="1"/>
  <c r="AK11" i="1" s="1"/>
  <c r="AJ13" i="1"/>
  <c r="AK13" i="1" s="1"/>
  <c r="AJ15" i="1"/>
  <c r="AJ17" i="1"/>
  <c r="AJ26" i="1"/>
  <c r="AK26" i="1" s="1"/>
  <c r="AJ42" i="1"/>
  <c r="AJ56" i="1"/>
  <c r="AK56" i="1" s="1"/>
  <c r="AJ61" i="1"/>
  <c r="AJ66" i="1"/>
  <c r="AJ74" i="1"/>
  <c r="AK74" i="1" s="1"/>
  <c r="AJ88" i="1"/>
  <c r="AK88" i="1" s="1"/>
  <c r="AJ97" i="1"/>
  <c r="AK97" i="1" s="1"/>
  <c r="AJ104" i="1"/>
  <c r="AJ117" i="1"/>
  <c r="AK117" i="1" s="1"/>
  <c r="AJ124" i="1"/>
  <c r="AK124" i="1" s="1"/>
  <c r="AJ131" i="1"/>
  <c r="AK131" i="1" s="1"/>
  <c r="AJ139" i="1"/>
  <c r="AJ159" i="1"/>
  <c r="AK159" i="1" s="1"/>
  <c r="AJ184" i="1"/>
  <c r="AK184" i="1" s="1"/>
  <c r="AJ206" i="1"/>
  <c r="AK206" i="1" s="1"/>
  <c r="AJ218" i="1"/>
  <c r="AJ238" i="1"/>
  <c r="AK238" i="1" s="1"/>
  <c r="AJ267" i="1"/>
  <c r="AK267" i="1" s="1"/>
  <c r="AJ325" i="1"/>
  <c r="AK325" i="1" s="1"/>
  <c r="AJ348" i="1"/>
  <c r="AJ356" i="1"/>
  <c r="AK356" i="1" s="1"/>
  <c r="AJ366" i="1"/>
  <c r="AK366" i="1" s="1"/>
  <c r="AJ388" i="1"/>
  <c r="AK388" i="1" s="1"/>
  <c r="AJ398" i="1"/>
  <c r="AJ427" i="1"/>
  <c r="AK427" i="1" s="1"/>
  <c r="AJ448" i="1"/>
  <c r="AK448" i="1" s="1"/>
  <c r="AJ473" i="1"/>
  <c r="AK473" i="1" s="1"/>
  <c r="AJ491" i="1"/>
  <c r="AJ512" i="1"/>
  <c r="AK512" i="1" s="1"/>
  <c r="AJ516" i="1"/>
  <c r="AK516" i="1" s="1"/>
  <c r="AJ542" i="1"/>
  <c r="AK542" i="1" s="1"/>
  <c r="AJ570" i="1"/>
  <c r="AJ607" i="1"/>
  <c r="AK607" i="1" s="1"/>
  <c r="AJ633" i="1"/>
  <c r="AK633" i="1" s="1"/>
  <c r="AJ650" i="1"/>
  <c r="AK650" i="1" s="1"/>
  <c r="AJ654" i="1"/>
  <c r="AJ679" i="1"/>
  <c r="AK679" i="1" s="1"/>
  <c r="AJ701" i="1"/>
  <c r="AK701" i="1" s="1"/>
  <c r="AJ714" i="1"/>
  <c r="AK714" i="1" s="1"/>
  <c r="AJ732" i="1"/>
  <c r="AJ746" i="1"/>
  <c r="AK746" i="1" s="1"/>
  <c r="AJ779" i="1"/>
  <c r="AK779" i="1" s="1"/>
  <c r="AJ800" i="1"/>
  <c r="AK800" i="1" s="1"/>
  <c r="AJ811" i="1"/>
  <c r="AJ827" i="1"/>
  <c r="AK827" i="1" s="1"/>
  <c r="AJ831" i="1"/>
  <c r="AK831" i="1" s="1"/>
  <c r="AJ876" i="1"/>
  <c r="AK876" i="1" s="1"/>
  <c r="AJ911" i="1"/>
  <c r="AJ918" i="1"/>
  <c r="AK918" i="1" s="1"/>
  <c r="AJ924" i="1"/>
  <c r="AK924" i="1" s="1"/>
  <c r="AJ951" i="1"/>
  <c r="AK951" i="1" s="1"/>
  <c r="AJ955" i="1"/>
  <c r="AJ960" i="1"/>
  <c r="AK960" i="1" s="1"/>
  <c r="AJ985" i="1"/>
  <c r="AK985" i="1" s="1"/>
  <c r="AJ1000" i="1"/>
  <c r="AK1000" i="1" s="1"/>
  <c r="AJ1014" i="1"/>
  <c r="AJ1023" i="1"/>
  <c r="AK1023" i="1" s="1"/>
  <c r="AH1025" i="1"/>
  <c r="AK1025" i="1" s="1"/>
  <c r="AJ1033" i="1"/>
  <c r="AK1033" i="1" s="1"/>
  <c r="AH1041" i="1"/>
  <c r="AK1041" i="1" s="1"/>
  <c r="AJ1068" i="1"/>
  <c r="AK1068" i="1" s="1"/>
  <c r="AJ1078" i="1"/>
  <c r="AH1080" i="1"/>
  <c r="AK1080" i="1" s="1"/>
  <c r="AJ1091" i="1"/>
  <c r="AK1091" i="1" s="1"/>
  <c r="AJ1099" i="1"/>
  <c r="AK1099" i="1" s="1"/>
  <c r="AJ1103" i="1"/>
  <c r="AK1103" i="1" s="1"/>
  <c r="AJ1110" i="1"/>
  <c r="AK1110" i="1" s="1"/>
  <c r="AJ1113" i="1"/>
  <c r="AK1113" i="1" s="1"/>
  <c r="AJ1115" i="1"/>
  <c r="AK1115" i="1" s="1"/>
  <c r="AJ1117" i="1"/>
  <c r="AJ1120" i="1"/>
  <c r="AK1120" i="1" s="1"/>
  <c r="AJ1133" i="1"/>
  <c r="AK1133" i="1" s="1"/>
  <c r="AJ1136" i="1"/>
  <c r="AK1136" i="1" s="1"/>
  <c r="AJ1138" i="1"/>
  <c r="AK1138" i="1" s="1"/>
  <c r="AJ1140" i="1"/>
  <c r="AK1140" i="1" s="1"/>
  <c r="AJ1153" i="1"/>
  <c r="AH1671" i="1"/>
  <c r="AJ1671" i="1"/>
  <c r="AJ65" i="1"/>
  <c r="AK65" i="1" s="1"/>
  <c r="AJ73" i="1"/>
  <c r="AJ103" i="1"/>
  <c r="AJ129" i="1"/>
  <c r="AK129" i="1" s="1"/>
  <c r="AJ158" i="1"/>
  <c r="AJ182" i="1"/>
  <c r="AK182" i="1" s="1"/>
  <c r="AJ216" i="1"/>
  <c r="AJ286" i="1"/>
  <c r="AJ365" i="1"/>
  <c r="AJ401" i="1"/>
  <c r="AK401" i="1" s="1"/>
  <c r="AJ490" i="1"/>
  <c r="AJ515" i="1"/>
  <c r="AJ632" i="1"/>
  <c r="AJ690" i="1"/>
  <c r="AJ804" i="1"/>
  <c r="AJ826" i="1"/>
  <c r="AJ923" i="1"/>
  <c r="AK923" i="1" s="1"/>
  <c r="AJ959" i="1"/>
  <c r="AK959" i="1" s="1"/>
  <c r="AJ1013" i="1"/>
  <c r="AJ1020" i="1"/>
  <c r="AJ1087" i="1"/>
  <c r="AK1087" i="1" s="1"/>
  <c r="AH87" i="1"/>
  <c r="AK87" i="1" s="1"/>
  <c r="AH135" i="1"/>
  <c r="AK135" i="1" s="1"/>
  <c r="AH203" i="1"/>
  <c r="AK203" i="1" s="1"/>
  <c r="AH254" i="1"/>
  <c r="AK254" i="1" s="1"/>
  <c r="AH343" i="1"/>
  <c r="AK343" i="1" s="1"/>
  <c r="AH381" i="1"/>
  <c r="AH444" i="1"/>
  <c r="AK444" i="1" s="1"/>
  <c r="AH497" i="1"/>
  <c r="AK497" i="1" s="1"/>
  <c r="AH560" i="1"/>
  <c r="AH648" i="1"/>
  <c r="AK648" i="1" s="1"/>
  <c r="AH653" i="1"/>
  <c r="AK653" i="1" s="1"/>
  <c r="AH777" i="1"/>
  <c r="AK777" i="1" s="1"/>
  <c r="AH875" i="1"/>
  <c r="AK875" i="1" s="1"/>
  <c r="AH885" i="1"/>
  <c r="AK885" i="1" s="1"/>
  <c r="AH950" i="1"/>
  <c r="AK950" i="1" s="1"/>
  <c r="AH982" i="1"/>
  <c r="AK982" i="1" s="1"/>
  <c r="AH1077" i="1"/>
  <c r="AK1077" i="1" s="1"/>
  <c r="AH1211" i="1"/>
  <c r="AJ1211" i="1"/>
  <c r="AH1292" i="1"/>
  <c r="AJ1292" i="1"/>
  <c r="AH1437" i="1"/>
  <c r="AJ1437" i="1"/>
  <c r="AH1493" i="1"/>
  <c r="AJ1493" i="1"/>
  <c r="AH1693" i="1"/>
  <c r="AJ1693" i="1"/>
  <c r="AJ115" i="1"/>
  <c r="AK115" i="1" s="1"/>
  <c r="AH1559" i="1"/>
  <c r="AJ1559" i="1"/>
  <c r="AH1142" i="1"/>
  <c r="AK1142" i="1" s="1"/>
  <c r="AH1150" i="1"/>
  <c r="AK1150" i="1" s="1"/>
  <c r="AH1170" i="1"/>
  <c r="AK1170" i="1" s="1"/>
  <c r="AJ1192" i="1"/>
  <c r="AK1192" i="1" s="1"/>
  <c r="AJ1245" i="1"/>
  <c r="AK1245" i="1" s="1"/>
  <c r="AJ1276" i="1"/>
  <c r="AK1276" i="1" s="1"/>
  <c r="AJ1338" i="1"/>
  <c r="AK1338" i="1" s="1"/>
  <c r="AJ1410" i="1"/>
  <c r="AK1410" i="1" s="1"/>
  <c r="AJ1453" i="1"/>
  <c r="AK1453" i="1" s="1"/>
  <c r="AJ1480" i="1"/>
  <c r="AK1480" i="1" s="1"/>
  <c r="AJ1533" i="1"/>
  <c r="AK1533" i="1" s="1"/>
  <c r="AJ1591" i="1"/>
  <c r="AK1591" i="1" s="1"/>
  <c r="AJ1659" i="1"/>
  <c r="AK1659" i="1" s="1"/>
  <c r="AJ1683" i="1"/>
  <c r="AK1683" i="1" s="1"/>
  <c r="AJ1520" i="1"/>
  <c r="AK1520" i="1" s="1"/>
  <c r="AJ1567" i="1"/>
  <c r="AK1567" i="1" s="1"/>
  <c r="AJ1640" i="1"/>
  <c r="AK1640" i="1" s="1"/>
  <c r="AJ1679" i="1"/>
  <c r="AK1679" i="1" s="1"/>
  <c r="AJ1706" i="1"/>
  <c r="AK1706" i="1" s="1"/>
  <c r="AH1186" i="1"/>
  <c r="AK1186" i="1" s="1"/>
  <c r="AJ1196" i="1"/>
  <c r="AJ1224" i="1"/>
  <c r="AK1224" i="1" s="1"/>
  <c r="AJ1234" i="1"/>
  <c r="AJ1247" i="1"/>
  <c r="AJ1251" i="1"/>
  <c r="AJ1264" i="1"/>
  <c r="AK1264" i="1" s="1"/>
  <c r="AJ1272" i="1"/>
  <c r="AJ1277" i="1"/>
  <c r="AJ1284" i="1"/>
  <c r="AJ1293" i="1"/>
  <c r="AK1293" i="1" s="1"/>
  <c r="AJ1303" i="1"/>
  <c r="AJ1339" i="1"/>
  <c r="AJ1374" i="1"/>
  <c r="AJ1391" i="1"/>
  <c r="AK1391" i="1" s="1"/>
  <c r="AJ1402" i="1"/>
  <c r="AJ1411" i="1"/>
  <c r="AJ1430" i="1"/>
  <c r="AJ1438" i="1"/>
  <c r="AK1438" i="1" s="1"/>
  <c r="AH1447" i="1"/>
  <c r="AJ1455" i="1"/>
  <c r="AH1459" i="1"/>
  <c r="AK1459" i="1" s="1"/>
  <c r="AH1471" i="1"/>
  <c r="AH1479" i="1"/>
  <c r="AK1479" i="1" s="1"/>
  <c r="AH1486" i="1"/>
  <c r="AK1486" i="1" s="1"/>
  <c r="AH1492" i="1"/>
  <c r="AK1492" i="1" s="1"/>
  <c r="AH1515" i="1"/>
  <c r="AH1532" i="1"/>
  <c r="AK1532" i="1" s="1"/>
  <c r="AH1541" i="1"/>
  <c r="AK1541" i="1" s="1"/>
  <c r="AH1552" i="1"/>
  <c r="AK1552" i="1" s="1"/>
  <c r="AH1566" i="1"/>
  <c r="AH1582" i="1"/>
  <c r="AK1582" i="1" s="1"/>
  <c r="AH1612" i="1"/>
  <c r="AK1612" i="1" s="1"/>
  <c r="AH1620" i="1"/>
  <c r="AK1620" i="1" s="1"/>
  <c r="AH1636" i="1"/>
  <c r="AH1657" i="1"/>
  <c r="AK1657" i="1" s="1"/>
  <c r="AH1662" i="1"/>
  <c r="AK1662" i="1" s="1"/>
  <c r="AH1670" i="1"/>
  <c r="AH1675" i="1"/>
  <c r="AK1675" i="1" s="1"/>
  <c r="AH1682" i="1"/>
  <c r="AK1682" i="1" s="1"/>
  <c r="AH1687" i="1"/>
  <c r="AK1687" i="1" s="1"/>
  <c r="AH1691" i="1"/>
  <c r="AH1701" i="1"/>
  <c r="AK1701" i="1" s="1"/>
  <c r="AJ1728" i="1"/>
  <c r="AK1728" i="1" s="1"/>
  <c r="AJ1735" i="1"/>
  <c r="AC11" i="1"/>
  <c r="AC13" i="1"/>
  <c r="AC15" i="1"/>
  <c r="AC17" i="1"/>
  <c r="AC23" i="1"/>
  <c r="AC25" i="1"/>
  <c r="AC28" i="1"/>
  <c r="AC42" i="1"/>
  <c r="AC50" i="1"/>
  <c r="AC55" i="1"/>
  <c r="AC59" i="1"/>
  <c r="AC61" i="1"/>
  <c r="AC65" i="1"/>
  <c r="AC69" i="1"/>
  <c r="AC73" i="1"/>
  <c r="AC77" i="1"/>
  <c r="AC87" i="1"/>
  <c r="AC91" i="1"/>
  <c r="AC95" i="1"/>
  <c r="AC99" i="1"/>
  <c r="AC103" i="1"/>
  <c r="AC105" i="1"/>
  <c r="AC115" i="1"/>
  <c r="AC119" i="1"/>
  <c r="AC121" i="1"/>
  <c r="AC127" i="1"/>
  <c r="AC129" i="1"/>
  <c r="AC132" i="1"/>
  <c r="AC135" i="1"/>
  <c r="AC146" i="1"/>
  <c r="AC158" i="1"/>
  <c r="AC160" i="1"/>
  <c r="AC182" i="1"/>
  <c r="AC188" i="1"/>
  <c r="AC203" i="1"/>
  <c r="AC209" i="1"/>
  <c r="AC216" i="1"/>
  <c r="AC233" i="1"/>
  <c r="AC254" i="1"/>
  <c r="AC268" i="1"/>
  <c r="AC326" i="1"/>
  <c r="AC343" i="1"/>
  <c r="AC353" i="1"/>
  <c r="AC370" i="1"/>
  <c r="AC400" i="1"/>
  <c r="AC483" i="1"/>
  <c r="AC526" i="1"/>
  <c r="AC623" i="1"/>
  <c r="AC647" i="1"/>
  <c r="AC652" i="1"/>
  <c r="AC656" i="1"/>
  <c r="AC688" i="1"/>
  <c r="AC1293" i="1"/>
  <c r="AC1339" i="1"/>
  <c r="AC1391" i="1"/>
  <c r="AC1411" i="1"/>
  <c r="AC1438" i="1"/>
  <c r="AC1478" i="1"/>
  <c r="AC398" i="1"/>
  <c r="AC448" i="1"/>
  <c r="AC491" i="1"/>
  <c r="AC777" i="1"/>
  <c r="AC830" i="1"/>
  <c r="AC923" i="1"/>
  <c r="AC982" i="1"/>
  <c r="AC1026" i="1"/>
  <c r="AC1101" i="1"/>
  <c r="AC1137" i="1"/>
  <c r="AC1177" i="1"/>
  <c r="AC1227" i="1"/>
  <c r="AC1625" i="1"/>
  <c r="AC1681" i="1"/>
  <c r="AC226" i="1"/>
  <c r="AC360" i="1"/>
  <c r="AC381" i="1"/>
  <c r="AC389" i="1"/>
  <c r="AC430" i="1"/>
  <c r="AC496" i="1"/>
  <c r="AC543" i="1"/>
  <c r="AC1157" i="1"/>
  <c r="AC1202" i="1"/>
  <c r="AC1566" i="1"/>
  <c r="AC250" i="1"/>
  <c r="AC349" i="1"/>
  <c r="AC713" i="1"/>
  <c r="AC724" i="1"/>
  <c r="AC727" i="1"/>
  <c r="AC804" i="1"/>
  <c r="AC885" i="1"/>
  <c r="AC954" i="1"/>
  <c r="AC1013" i="1"/>
  <c r="AC1077" i="1"/>
  <c r="AC1116" i="1"/>
  <c r="AC1150" i="1"/>
  <c r="AC1520" i="1"/>
  <c r="AC1224" i="1"/>
  <c r="AC1251" i="1"/>
  <c r="AC1285" i="1"/>
  <c r="AC1308" i="1"/>
  <c r="AC1375" i="1"/>
  <c r="AC1407" i="1"/>
  <c r="AC1433" i="1"/>
  <c r="AC1476" i="1"/>
  <c r="AC1515" i="1"/>
  <c r="AC1564" i="1"/>
  <c r="AC1646" i="1"/>
  <c r="AC1679" i="1"/>
  <c r="AC1277" i="1"/>
  <c r="AC1279" i="1"/>
  <c r="AC1300" i="1"/>
  <c r="AC1367" i="1"/>
  <c r="AC1401" i="1"/>
  <c r="AC1429" i="1"/>
  <c r="AC1453" i="1"/>
  <c r="AC1471" i="1"/>
  <c r="AC1494" i="1"/>
  <c r="AC1574" i="1"/>
  <c r="AC1640" i="1"/>
  <c r="AC1675" i="1"/>
  <c r="AC1296" i="1"/>
  <c r="AC1364" i="1"/>
  <c r="AC1395" i="1"/>
  <c r="AC1424" i="1"/>
  <c r="AC1447" i="1"/>
  <c r="AC1461" i="1"/>
  <c r="AC1531" i="1"/>
  <c r="AC1567" i="1"/>
  <c r="AC1636" i="1"/>
  <c r="AC1672" i="1"/>
  <c r="AC1687" i="1"/>
  <c r="AC1286" i="1"/>
  <c r="AC1386" i="1"/>
  <c r="AC1436" i="1"/>
  <c r="AC1456" i="1"/>
  <c r="AC1479" i="1"/>
  <c r="AC1482" i="1"/>
  <c r="AC1486" i="1"/>
  <c r="AC1487" i="1"/>
  <c r="AC1489" i="1"/>
  <c r="AC1532" i="1"/>
  <c r="AC1535" i="1"/>
  <c r="AC1541" i="1"/>
  <c r="AC1543" i="1"/>
  <c r="AC1550" i="1"/>
  <c r="AC1582" i="1"/>
  <c r="AC1595" i="1"/>
  <c r="AC1612" i="1"/>
  <c r="AC1614" i="1"/>
  <c r="AC1619" i="1"/>
  <c r="AC1657" i="1"/>
  <c r="AC1660" i="1"/>
  <c r="AC1662" i="1"/>
  <c r="AC1663" i="1"/>
  <c r="AC1667" i="1"/>
  <c r="AC1682" i="1"/>
  <c r="AC1701" i="1"/>
  <c r="AC1314" i="1"/>
  <c r="AC1408" i="1"/>
  <c r="AC1459" i="1"/>
  <c r="AC1492" i="1"/>
  <c r="AC1552" i="1"/>
  <c r="AC1620" i="1"/>
  <c r="AC1670" i="1"/>
  <c r="AC1685" i="1"/>
  <c r="AC1688" i="1"/>
  <c r="AC1696" i="1"/>
  <c r="AC1706" i="1"/>
  <c r="AC1734" i="1"/>
  <c r="AC1717" i="1"/>
  <c r="AC1759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29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3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3" i="1"/>
  <c r="W582" i="1"/>
  <c r="W581" i="1"/>
  <c r="W580" i="1"/>
  <c r="W579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0" i="1"/>
  <c r="W559" i="1"/>
  <c r="W558" i="1"/>
  <c r="W557" i="1"/>
  <c r="W556" i="1"/>
  <c r="W555" i="1"/>
  <c r="W554" i="1"/>
  <c r="W553" i="1"/>
  <c r="W552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4" i="1"/>
  <c r="W533" i="1"/>
  <c r="W532" i="1"/>
  <c r="W530" i="1"/>
  <c r="W529" i="1"/>
  <c r="W526" i="1"/>
  <c r="W525" i="1"/>
  <c r="W524" i="1"/>
  <c r="W523" i="1"/>
  <c r="W522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3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4" i="1"/>
  <c r="W343" i="1"/>
  <c r="W342" i="1"/>
  <c r="W341" i="1"/>
  <c r="W340" i="1"/>
  <c r="W339" i="1"/>
  <c r="W338" i="1"/>
  <c r="W337" i="1"/>
  <c r="W336" i="1"/>
  <c r="W335" i="1"/>
  <c r="W334" i="1"/>
  <c r="W331" i="1"/>
  <c r="W330" i="1"/>
  <c r="W328" i="1"/>
  <c r="W327" i="1"/>
  <c r="W326" i="1"/>
  <c r="W325" i="1"/>
  <c r="W324" i="1"/>
  <c r="W323" i="1"/>
  <c r="W318" i="1"/>
  <c r="W317" i="1"/>
  <c r="W316" i="1"/>
  <c r="W315" i="1"/>
  <c r="W314" i="1"/>
  <c r="W313" i="1"/>
  <c r="W312" i="1"/>
  <c r="W310" i="1"/>
  <c r="W306" i="1"/>
  <c r="W305" i="1"/>
  <c r="W303" i="1"/>
  <c r="W302" i="1"/>
  <c r="W301" i="1"/>
  <c r="W300" i="1"/>
  <c r="W299" i="1"/>
  <c r="W298" i="1"/>
  <c r="W297" i="1"/>
  <c r="W295" i="1"/>
  <c r="W293" i="1"/>
  <c r="W292" i="1"/>
  <c r="W291" i="1"/>
  <c r="W290" i="1"/>
  <c r="W289" i="1"/>
  <c r="W287" i="1"/>
  <c r="W286" i="1"/>
  <c r="W285" i="1"/>
  <c r="W284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8" i="1"/>
  <c r="W267" i="1"/>
  <c r="W266" i="1"/>
  <c r="W265" i="1"/>
  <c r="W264" i="1"/>
  <c r="W263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6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1" i="1"/>
  <c r="W230" i="1"/>
  <c r="W227" i="1"/>
  <c r="W226" i="1"/>
  <c r="W225" i="1"/>
  <c r="W223" i="1"/>
  <c r="W221" i="1"/>
  <c r="W220" i="1"/>
  <c r="W219" i="1"/>
  <c r="W218" i="1"/>
  <c r="W217" i="1"/>
  <c r="W216" i="1"/>
  <c r="W215" i="1"/>
  <c r="W214" i="1"/>
  <c r="W213" i="1"/>
  <c r="W212" i="1"/>
  <c r="W209" i="1"/>
  <c r="W208" i="1"/>
  <c r="W207" i="1"/>
  <c r="W206" i="1"/>
  <c r="W204" i="1"/>
  <c r="W203" i="1"/>
  <c r="W200" i="1"/>
  <c r="W198" i="1"/>
  <c r="W196" i="1"/>
  <c r="W195" i="1"/>
  <c r="W194" i="1"/>
  <c r="W192" i="1"/>
  <c r="W191" i="1"/>
  <c r="W190" i="1"/>
  <c r="W188" i="1"/>
  <c r="W185" i="1"/>
  <c r="W184" i="1"/>
  <c r="W183" i="1"/>
  <c r="W182" i="1"/>
  <c r="W181" i="1"/>
  <c r="W180" i="1"/>
  <c r="W179" i="1"/>
  <c r="W178" i="1"/>
  <c r="W177" i="1"/>
  <c r="W169" i="1"/>
  <c r="W168" i="1"/>
  <c r="W167" i="1"/>
  <c r="W166" i="1"/>
  <c r="W165" i="1"/>
  <c r="W162" i="1"/>
  <c r="W160" i="1"/>
  <c r="W159" i="1"/>
  <c r="W158" i="1"/>
  <c r="W156" i="1"/>
  <c r="W155" i="1"/>
  <c r="W151" i="1"/>
  <c r="W147" i="1"/>
  <c r="W146" i="1"/>
  <c r="W140" i="1"/>
  <c r="W139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1" i="1"/>
  <c r="W120" i="1"/>
  <c r="W119" i="1"/>
  <c r="W117" i="1"/>
  <c r="W116" i="1"/>
  <c r="W115" i="1"/>
  <c r="W112" i="1"/>
  <c r="W109" i="1"/>
  <c r="W108" i="1"/>
  <c r="W106" i="1"/>
  <c r="W105" i="1"/>
  <c r="W104" i="1"/>
  <c r="W103" i="1"/>
  <c r="W102" i="1"/>
  <c r="W101" i="1"/>
  <c r="W99" i="1"/>
  <c r="W98" i="1"/>
  <c r="W97" i="1"/>
  <c r="W96" i="1"/>
  <c r="W95" i="1"/>
  <c r="W93" i="1"/>
  <c r="W92" i="1"/>
  <c r="W91" i="1"/>
  <c r="W90" i="1"/>
  <c r="W89" i="1"/>
  <c r="W88" i="1"/>
  <c r="W87" i="1"/>
  <c r="W86" i="1"/>
  <c r="W85" i="1"/>
  <c r="W83" i="1"/>
  <c r="W82" i="1"/>
  <c r="W80" i="1"/>
  <c r="W79" i="1"/>
  <c r="W77" i="1"/>
  <c r="W75" i="1"/>
  <c r="W74" i="1"/>
  <c r="W73" i="1"/>
  <c r="W71" i="1"/>
  <c r="W70" i="1"/>
  <c r="W69" i="1"/>
  <c r="W68" i="1"/>
  <c r="W67" i="1"/>
  <c r="W66" i="1"/>
  <c r="W65" i="1"/>
  <c r="W62" i="1"/>
  <c r="W61" i="1"/>
  <c r="W60" i="1"/>
  <c r="W59" i="1"/>
  <c r="W58" i="1"/>
  <c r="W57" i="1"/>
  <c r="W56" i="1"/>
  <c r="W55" i="1"/>
  <c r="W54" i="1"/>
  <c r="W51" i="1"/>
  <c r="W50" i="1"/>
  <c r="W48" i="1"/>
  <c r="W46" i="1"/>
  <c r="W43" i="1"/>
  <c r="W42" i="1"/>
  <c r="W40" i="1"/>
  <c r="W39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AK1680" i="1" l="1"/>
  <c r="AK641" i="1"/>
  <c r="AK91" i="1"/>
  <c r="AK1249" i="1"/>
  <c r="AK370" i="1"/>
  <c r="AK517" i="1"/>
  <c r="AK127" i="1"/>
  <c r="AK12" i="1"/>
  <c r="AK349" i="1"/>
  <c r="AK560" i="1"/>
  <c r="AK690" i="1"/>
  <c r="AK73" i="1"/>
  <c r="AK468" i="1"/>
  <c r="AK121" i="1"/>
  <c r="AK389" i="1"/>
  <c r="AK1456" i="1"/>
  <c r="AK1619" i="1"/>
  <c r="AK1667" i="1"/>
  <c r="AK1273" i="1"/>
  <c r="AK1436" i="1"/>
  <c r="AK463" i="1"/>
  <c r="AK1455" i="1"/>
  <c r="AK209" i="1"/>
  <c r="AK1182" i="1"/>
  <c r="AK1564" i="1"/>
  <c r="AK655" i="1"/>
  <c r="AK381" i="1"/>
  <c r="AK1013" i="1"/>
  <c r="AK804" i="1"/>
  <c r="AK490" i="1"/>
  <c r="AK42" i="1"/>
  <c r="AK233" i="1"/>
  <c r="AK1689" i="1"/>
  <c r="AK1154" i="1"/>
  <c r="AK494" i="1"/>
  <c r="AK146" i="1"/>
  <c r="AK213" i="1"/>
  <c r="AK133" i="1"/>
  <c r="AK101" i="1"/>
  <c r="AK62" i="1"/>
  <c r="AK1411" i="1"/>
  <c r="AK1339" i="1"/>
  <c r="AK1277" i="1"/>
  <c r="AK1247" i="1"/>
  <c r="AK713" i="1"/>
  <c r="AK798" i="1"/>
  <c r="AK399" i="1"/>
  <c r="AK105" i="1"/>
  <c r="AK588" i="1"/>
  <c r="AK1266" i="1"/>
  <c r="AK69" i="1"/>
  <c r="AK812" i="1"/>
  <c r="AK912" i="1"/>
  <c r="AK54" i="1"/>
  <c r="AK1524" i="1"/>
  <c r="AK1595" i="1"/>
  <c r="AK14" i="1"/>
  <c r="AK1153" i="1"/>
  <c r="AK1014" i="1"/>
  <c r="AK955" i="1"/>
  <c r="AK911" i="1"/>
  <c r="AK811" i="1"/>
  <c r="AK732" i="1"/>
  <c r="AK654" i="1"/>
  <c r="AK570" i="1"/>
  <c r="AK491" i="1"/>
  <c r="AK398" i="1"/>
  <c r="AK348" i="1"/>
  <c r="AK218" i="1"/>
  <c r="AK139" i="1"/>
  <c r="AK66" i="1"/>
  <c r="AK1686" i="1"/>
  <c r="AK1188" i="1"/>
  <c r="AK989" i="1"/>
  <c r="AK1119" i="1"/>
  <c r="AK71" i="1"/>
  <c r="AK1646" i="1"/>
  <c r="AK104" i="1"/>
  <c r="AK1574" i="1"/>
  <c r="AK1242" i="1"/>
  <c r="AK1117" i="1"/>
  <c r="AK1078" i="1"/>
  <c r="AK1375" i="1"/>
  <c r="AK1197" i="1"/>
  <c r="AK1433" i="1"/>
  <c r="AK1645" i="1"/>
  <c r="AK1108" i="1"/>
  <c r="AK1016" i="1"/>
  <c r="AK958" i="1"/>
  <c r="AK914" i="1"/>
  <c r="AK735" i="1"/>
  <c r="AK526" i="1"/>
  <c r="AK270" i="1"/>
  <c r="AK198" i="1"/>
  <c r="AK92" i="1"/>
  <c r="AK48" i="1"/>
  <c r="AK1735" i="1"/>
  <c r="AK1691" i="1"/>
  <c r="AK1670" i="1"/>
  <c r="AK1253" i="1"/>
  <c r="AK1531" i="1"/>
  <c r="AK1478" i="1"/>
  <c r="AK1447" i="1"/>
  <c r="AK1402" i="1"/>
  <c r="AK1303" i="1"/>
  <c r="AK1272" i="1"/>
  <c r="AK1234" i="1"/>
  <c r="AK365" i="1"/>
  <c r="AK17" i="1"/>
  <c r="AK997" i="1"/>
  <c r="AK799" i="1"/>
  <c r="AK1386" i="1"/>
  <c r="AK970" i="1"/>
  <c r="AK651" i="1"/>
  <c r="AK543" i="1"/>
  <c r="AK132" i="1"/>
  <c r="AK1286" i="1"/>
  <c r="AK1070" i="1"/>
  <c r="AK647" i="1"/>
  <c r="AK1202" i="1"/>
  <c r="AK15" i="1"/>
  <c r="AK1734" i="1"/>
  <c r="AK1024" i="1"/>
  <c r="AK919" i="1"/>
  <c r="AK326" i="1"/>
  <c r="AK99" i="1"/>
  <c r="AK797" i="1"/>
  <c r="AK24" i="1"/>
  <c r="AK1139" i="1"/>
  <c r="AK128" i="1"/>
  <c r="AK375" i="1"/>
  <c r="AK216" i="1"/>
  <c r="AK1062" i="1"/>
  <c r="AK916" i="1"/>
  <c r="AK1146" i="1"/>
  <c r="AK1685" i="1"/>
  <c r="AK1258" i="1"/>
  <c r="AK483" i="1"/>
  <c r="AK1408" i="1"/>
  <c r="AK1274" i="1"/>
  <c r="AK1175" i="1"/>
  <c r="AK846" i="1"/>
  <c r="AK704" i="1"/>
  <c r="AK7" i="1"/>
  <c r="AK996" i="1"/>
  <c r="AK947" i="1"/>
  <c r="AK825" i="1"/>
  <c r="AK400" i="1"/>
  <c r="AK350" i="1"/>
  <c r="AK151" i="1"/>
  <c r="AK1079" i="1"/>
  <c r="AK1477" i="1"/>
  <c r="AK106" i="1"/>
  <c r="AK1636" i="1"/>
  <c r="AK1566" i="1"/>
  <c r="AK1515" i="1"/>
  <c r="AK1471" i="1"/>
  <c r="AK55" i="1"/>
  <c r="AK1148" i="1"/>
  <c r="AK430" i="1"/>
  <c r="AK160" i="1"/>
  <c r="AK1573" i="1"/>
  <c r="AK623" i="1"/>
  <c r="AK77" i="1"/>
  <c r="AK231" i="1"/>
  <c r="AK496" i="1"/>
  <c r="AK589" i="1"/>
  <c r="AK1020" i="1"/>
  <c r="AK826" i="1"/>
  <c r="AK515" i="1"/>
  <c r="AK286" i="1"/>
  <c r="AK954" i="1"/>
  <c r="AK1314" i="1"/>
  <c r="AK513" i="1"/>
  <c r="AK360" i="1"/>
  <c r="AK250" i="1"/>
  <c r="AK119" i="1"/>
  <c r="AK935" i="1"/>
  <c r="AK956" i="1"/>
  <c r="AK1006" i="1"/>
  <c r="AK1696" i="1"/>
  <c r="AK103" i="1"/>
  <c r="AK727" i="1"/>
  <c r="AK952" i="1"/>
  <c r="AK1430" i="1"/>
  <c r="AK1374" i="1"/>
  <c r="AK1284" i="1"/>
  <c r="AK1251" i="1"/>
  <c r="AK1196" i="1"/>
  <c r="AK632" i="1"/>
  <c r="AK158" i="1"/>
  <c r="AK61" i="1"/>
  <c r="AK397" i="1"/>
  <c r="AK1069" i="1"/>
  <c r="AK16" i="1"/>
  <c r="AK1665" i="1"/>
  <c r="AK50" i="1"/>
  <c r="AK1681" i="1"/>
  <c r="AK1460" i="1"/>
  <c r="AK1263" i="1"/>
  <c r="AK28" i="1"/>
  <c r="AK771" i="1"/>
  <c r="AK881" i="1"/>
  <c r="AK724" i="1"/>
  <c r="AK757" i="1"/>
  <c r="AK60" i="1"/>
  <c r="AK877" i="1"/>
  <c r="AK716" i="1"/>
  <c r="AK1671" i="1"/>
  <c r="AK829" i="1"/>
  <c r="AK688" i="1"/>
  <c r="AK801" i="1"/>
  <c r="AK802" i="1"/>
  <c r="AK828" i="1"/>
  <c r="AK687" i="1"/>
  <c r="AK1493" i="1"/>
  <c r="AK1292" i="1"/>
  <c r="AK1559" i="1"/>
  <c r="AK1693" i="1"/>
  <c r="AK1621" i="1"/>
  <c r="AK1389" i="1"/>
  <c r="AK1191" i="1"/>
  <c r="AK1437" i="1"/>
  <c r="AK1211" i="1"/>
  <c r="V1765" i="1" l="1"/>
  <c r="AG1765" i="1" s="1"/>
  <c r="AH1765" i="1" s="1"/>
  <c r="AK1765" i="1" s="1"/>
  <c r="AL1765" i="1" s="1"/>
  <c r="AO1765" i="1" s="1"/>
  <c r="AP1765" i="1" s="1"/>
  <c r="AQ1765" i="1" s="1"/>
  <c r="V1764" i="1"/>
  <c r="AG1764" i="1" s="1"/>
  <c r="AH1764" i="1" s="1"/>
  <c r="AK1764" i="1" s="1"/>
  <c r="AL1764" i="1" s="1"/>
  <c r="AO1764" i="1" s="1"/>
  <c r="AP1764" i="1" s="1"/>
  <c r="AQ1764" i="1" s="1"/>
  <c r="V1763" i="1"/>
  <c r="AG1763" i="1" s="1"/>
  <c r="AH1763" i="1" s="1"/>
  <c r="AK1763" i="1" s="1"/>
  <c r="AL1763" i="1" s="1"/>
  <c r="AO1763" i="1" s="1"/>
  <c r="AP1763" i="1" s="1"/>
  <c r="AQ1763" i="1" s="1"/>
  <c r="V1762" i="1"/>
  <c r="AG1762" i="1" s="1"/>
  <c r="AH1762" i="1" s="1"/>
  <c r="AK1762" i="1" s="1"/>
  <c r="AL1762" i="1" s="1"/>
  <c r="AO1762" i="1" s="1"/>
  <c r="AP1762" i="1" s="1"/>
  <c r="AQ1762" i="1" s="1"/>
  <c r="V1761" i="1"/>
  <c r="AG1761" i="1" s="1"/>
  <c r="AH1761" i="1" s="1"/>
  <c r="AK1761" i="1" s="1"/>
  <c r="AL1761" i="1" s="1"/>
  <c r="AO1761" i="1" s="1"/>
  <c r="AP1761" i="1" s="1"/>
  <c r="AQ1761" i="1" s="1"/>
  <c r="V1760" i="1"/>
  <c r="AG1760" i="1" s="1"/>
  <c r="AH1760" i="1" s="1"/>
  <c r="AK1760" i="1" s="1"/>
  <c r="AL1760" i="1" s="1"/>
  <c r="AO1760" i="1" s="1"/>
  <c r="AP1760" i="1" s="1"/>
  <c r="AQ1760" i="1" s="1"/>
  <c r="V1759" i="1"/>
  <c r="Z1759" i="1" s="1"/>
  <c r="AA1759" i="1" s="1"/>
  <c r="AD1759" i="1" s="1"/>
  <c r="AL1759" i="1" s="1"/>
  <c r="AO1759" i="1" s="1"/>
  <c r="AP1759" i="1" s="1"/>
  <c r="AQ1759" i="1" s="1"/>
  <c r="V1758" i="1"/>
  <c r="AG1758" i="1" s="1"/>
  <c r="AH1758" i="1" s="1"/>
  <c r="AK1758" i="1" s="1"/>
  <c r="AL1758" i="1" s="1"/>
  <c r="AO1758" i="1" s="1"/>
  <c r="AP1758" i="1" s="1"/>
  <c r="AQ1758" i="1" s="1"/>
  <c r="V1757" i="1"/>
  <c r="AG1757" i="1" s="1"/>
  <c r="AH1757" i="1" s="1"/>
  <c r="AK1757" i="1" s="1"/>
  <c r="AL1757" i="1" s="1"/>
  <c r="AO1757" i="1" s="1"/>
  <c r="AP1757" i="1" s="1"/>
  <c r="AQ1757" i="1" s="1"/>
  <c r="V1756" i="1"/>
  <c r="AG1756" i="1" s="1"/>
  <c r="AH1756" i="1" s="1"/>
  <c r="AK1756" i="1" s="1"/>
  <c r="AL1756" i="1" s="1"/>
  <c r="AO1756" i="1" s="1"/>
  <c r="AP1756" i="1" s="1"/>
  <c r="AQ1756" i="1" s="1"/>
  <c r="V1755" i="1"/>
  <c r="AG1755" i="1" s="1"/>
  <c r="AH1755" i="1" s="1"/>
  <c r="AK1755" i="1" s="1"/>
  <c r="AL1755" i="1" s="1"/>
  <c r="AO1755" i="1" s="1"/>
  <c r="AP1755" i="1" s="1"/>
  <c r="AQ1755" i="1" s="1"/>
  <c r="V1754" i="1"/>
  <c r="AG1754" i="1" s="1"/>
  <c r="AH1754" i="1" s="1"/>
  <c r="AK1754" i="1" s="1"/>
  <c r="AL1754" i="1" s="1"/>
  <c r="AO1754" i="1" s="1"/>
  <c r="AP1754" i="1" s="1"/>
  <c r="AQ1754" i="1" s="1"/>
  <c r="V1753" i="1"/>
  <c r="AG1753" i="1" s="1"/>
  <c r="AH1753" i="1" s="1"/>
  <c r="AK1753" i="1" s="1"/>
  <c r="AL1753" i="1" s="1"/>
  <c r="AO1753" i="1" s="1"/>
  <c r="AP1753" i="1" s="1"/>
  <c r="AQ1753" i="1" s="1"/>
  <c r="V1752" i="1"/>
  <c r="AG1752" i="1" s="1"/>
  <c r="AH1752" i="1" s="1"/>
  <c r="AK1752" i="1" s="1"/>
  <c r="AL1752" i="1" s="1"/>
  <c r="AO1752" i="1" s="1"/>
  <c r="AP1752" i="1" s="1"/>
  <c r="AQ1752" i="1" s="1"/>
  <c r="V1751" i="1"/>
  <c r="AG1751" i="1" s="1"/>
  <c r="AH1751" i="1" s="1"/>
  <c r="AK1751" i="1" s="1"/>
  <c r="AL1751" i="1" s="1"/>
  <c r="AO1751" i="1" s="1"/>
  <c r="AP1751" i="1" s="1"/>
  <c r="AQ1751" i="1" s="1"/>
  <c r="V1750" i="1"/>
  <c r="AG1750" i="1" s="1"/>
  <c r="AH1750" i="1" s="1"/>
  <c r="AK1750" i="1" s="1"/>
  <c r="AL1750" i="1" s="1"/>
  <c r="AO1750" i="1" s="1"/>
  <c r="AP1750" i="1" s="1"/>
  <c r="AQ1750" i="1" s="1"/>
  <c r="V1749" i="1"/>
  <c r="AG1749" i="1" s="1"/>
  <c r="AH1749" i="1" s="1"/>
  <c r="AK1749" i="1" s="1"/>
  <c r="AL1749" i="1" s="1"/>
  <c r="AO1749" i="1" s="1"/>
  <c r="AP1749" i="1" s="1"/>
  <c r="AQ1749" i="1" s="1"/>
  <c r="V1748" i="1"/>
  <c r="AG1748" i="1" s="1"/>
  <c r="AH1748" i="1" s="1"/>
  <c r="AK1748" i="1" s="1"/>
  <c r="AL1748" i="1" s="1"/>
  <c r="AO1748" i="1" s="1"/>
  <c r="AP1748" i="1" s="1"/>
  <c r="AQ1748" i="1" s="1"/>
  <c r="V1747" i="1"/>
  <c r="AG1747" i="1" s="1"/>
  <c r="AH1747" i="1" s="1"/>
  <c r="AK1747" i="1" s="1"/>
  <c r="AL1747" i="1" s="1"/>
  <c r="AO1747" i="1" s="1"/>
  <c r="AP1747" i="1" s="1"/>
  <c r="AQ1747" i="1" s="1"/>
  <c r="V1746" i="1"/>
  <c r="AG1746" i="1" s="1"/>
  <c r="AH1746" i="1" s="1"/>
  <c r="AK1746" i="1" s="1"/>
  <c r="AL1746" i="1" s="1"/>
  <c r="AO1746" i="1" s="1"/>
  <c r="AP1746" i="1" s="1"/>
  <c r="AQ1746" i="1" s="1"/>
  <c r="V1745" i="1"/>
  <c r="AG1745" i="1" s="1"/>
  <c r="AH1745" i="1" s="1"/>
  <c r="AK1745" i="1" s="1"/>
  <c r="AL1745" i="1" s="1"/>
  <c r="AO1745" i="1" s="1"/>
  <c r="AP1745" i="1" s="1"/>
  <c r="AQ1745" i="1" s="1"/>
  <c r="V1744" i="1"/>
  <c r="AG1744" i="1" s="1"/>
  <c r="AH1744" i="1" s="1"/>
  <c r="AK1744" i="1" s="1"/>
  <c r="AL1744" i="1" s="1"/>
  <c r="AO1744" i="1" s="1"/>
  <c r="AP1744" i="1" s="1"/>
  <c r="AQ1744" i="1" s="1"/>
  <c r="V1743" i="1"/>
  <c r="AG1743" i="1" s="1"/>
  <c r="AH1743" i="1" s="1"/>
  <c r="AK1743" i="1" s="1"/>
  <c r="AL1743" i="1" s="1"/>
  <c r="AO1743" i="1" s="1"/>
  <c r="AP1743" i="1" s="1"/>
  <c r="AQ1743" i="1" s="1"/>
  <c r="V1742" i="1"/>
  <c r="AG1742" i="1" s="1"/>
  <c r="AH1742" i="1" s="1"/>
  <c r="AK1742" i="1" s="1"/>
  <c r="AL1742" i="1" s="1"/>
  <c r="AO1742" i="1" s="1"/>
  <c r="AP1742" i="1" s="1"/>
  <c r="AQ1742" i="1" s="1"/>
  <c r="V1741" i="1"/>
  <c r="AG1741" i="1" s="1"/>
  <c r="AH1741" i="1" s="1"/>
  <c r="AK1741" i="1" s="1"/>
  <c r="AL1741" i="1" s="1"/>
  <c r="AO1741" i="1" s="1"/>
  <c r="AP1741" i="1" s="1"/>
  <c r="AQ1741" i="1" s="1"/>
  <c r="V1740" i="1"/>
  <c r="AG1740" i="1" s="1"/>
  <c r="AH1740" i="1" s="1"/>
  <c r="AK1740" i="1" s="1"/>
  <c r="AL1740" i="1" s="1"/>
  <c r="AO1740" i="1" s="1"/>
  <c r="AP1740" i="1" s="1"/>
  <c r="AQ1740" i="1" s="1"/>
  <c r="V1739" i="1"/>
  <c r="AG1739" i="1" s="1"/>
  <c r="AH1739" i="1" s="1"/>
  <c r="AK1739" i="1" s="1"/>
  <c r="AL1739" i="1" s="1"/>
  <c r="AO1739" i="1" s="1"/>
  <c r="AP1739" i="1" s="1"/>
  <c r="AQ1739" i="1" s="1"/>
  <c r="V1738" i="1"/>
  <c r="AG1738" i="1" s="1"/>
  <c r="AH1738" i="1" s="1"/>
  <c r="AK1738" i="1" s="1"/>
  <c r="AL1738" i="1" s="1"/>
  <c r="AO1738" i="1" s="1"/>
  <c r="AP1738" i="1" s="1"/>
  <c r="AQ1738" i="1" s="1"/>
  <c r="V1737" i="1"/>
  <c r="AG1737" i="1" s="1"/>
  <c r="AH1737" i="1" s="1"/>
  <c r="AK1737" i="1" s="1"/>
  <c r="AL1737" i="1" s="1"/>
  <c r="AO1737" i="1" s="1"/>
  <c r="AP1737" i="1" s="1"/>
  <c r="AQ1737" i="1" s="1"/>
  <c r="V1736" i="1"/>
  <c r="AG1736" i="1" s="1"/>
  <c r="AH1736" i="1" s="1"/>
  <c r="AK1736" i="1" s="1"/>
  <c r="AL1736" i="1" s="1"/>
  <c r="AO1736" i="1" s="1"/>
  <c r="AP1736" i="1" s="1"/>
  <c r="AQ1736" i="1" s="1"/>
  <c r="V1735" i="1"/>
  <c r="Z1735" i="1" s="1"/>
  <c r="AA1735" i="1" s="1"/>
  <c r="AD1735" i="1" s="1"/>
  <c r="AL1735" i="1" s="1"/>
  <c r="AO1735" i="1" s="1"/>
  <c r="AP1735" i="1" s="1"/>
  <c r="AQ1735" i="1" s="1"/>
  <c r="V1734" i="1"/>
  <c r="Z1734" i="1" s="1"/>
  <c r="AA1734" i="1" s="1"/>
  <c r="AD1734" i="1" s="1"/>
  <c r="AL1734" i="1" s="1"/>
  <c r="AO1734" i="1" s="1"/>
  <c r="AP1734" i="1" s="1"/>
  <c r="AQ1734" i="1" s="1"/>
  <c r="V1733" i="1"/>
  <c r="AG1733" i="1" s="1"/>
  <c r="AH1733" i="1" s="1"/>
  <c r="AK1733" i="1" s="1"/>
  <c r="AL1733" i="1" s="1"/>
  <c r="AO1733" i="1" s="1"/>
  <c r="AP1733" i="1" s="1"/>
  <c r="AQ1733" i="1" s="1"/>
  <c r="V1732" i="1"/>
  <c r="AG1732" i="1" s="1"/>
  <c r="AH1732" i="1" s="1"/>
  <c r="AK1732" i="1" s="1"/>
  <c r="AL1732" i="1" s="1"/>
  <c r="AO1732" i="1" s="1"/>
  <c r="AP1732" i="1" s="1"/>
  <c r="AQ1732" i="1" s="1"/>
  <c r="V1731" i="1"/>
  <c r="AG1731" i="1" s="1"/>
  <c r="AH1731" i="1" s="1"/>
  <c r="AK1731" i="1" s="1"/>
  <c r="AL1731" i="1" s="1"/>
  <c r="AO1731" i="1" s="1"/>
  <c r="AP1731" i="1" s="1"/>
  <c r="AQ1731" i="1" s="1"/>
  <c r="V1730" i="1"/>
  <c r="AG1730" i="1" s="1"/>
  <c r="AH1730" i="1" s="1"/>
  <c r="AK1730" i="1" s="1"/>
  <c r="AL1730" i="1" s="1"/>
  <c r="AO1730" i="1" s="1"/>
  <c r="AP1730" i="1" s="1"/>
  <c r="AQ1730" i="1" s="1"/>
  <c r="V1729" i="1"/>
  <c r="AG1729" i="1" s="1"/>
  <c r="AH1729" i="1" s="1"/>
  <c r="AK1729" i="1" s="1"/>
  <c r="AL1729" i="1" s="1"/>
  <c r="AO1729" i="1" s="1"/>
  <c r="AP1729" i="1" s="1"/>
  <c r="AQ1729" i="1" s="1"/>
  <c r="V1728" i="1"/>
  <c r="Z1728" i="1" s="1"/>
  <c r="AA1728" i="1" s="1"/>
  <c r="AD1728" i="1" s="1"/>
  <c r="AL1728" i="1" s="1"/>
  <c r="AO1728" i="1" s="1"/>
  <c r="AP1728" i="1" s="1"/>
  <c r="AQ1728" i="1" s="1"/>
  <c r="V1727" i="1"/>
  <c r="AG1727" i="1" s="1"/>
  <c r="AH1727" i="1" s="1"/>
  <c r="AK1727" i="1" s="1"/>
  <c r="AL1727" i="1" s="1"/>
  <c r="AO1727" i="1" s="1"/>
  <c r="AP1727" i="1" s="1"/>
  <c r="AQ1727" i="1" s="1"/>
  <c r="V1726" i="1"/>
  <c r="AG1726" i="1" s="1"/>
  <c r="AH1726" i="1" s="1"/>
  <c r="AK1726" i="1" s="1"/>
  <c r="AL1726" i="1" s="1"/>
  <c r="AO1726" i="1" s="1"/>
  <c r="AP1726" i="1" s="1"/>
  <c r="AQ1726" i="1" s="1"/>
  <c r="V1725" i="1"/>
  <c r="AG1725" i="1" s="1"/>
  <c r="AH1725" i="1" s="1"/>
  <c r="AK1725" i="1" s="1"/>
  <c r="AL1725" i="1" s="1"/>
  <c r="AO1725" i="1" s="1"/>
  <c r="AP1725" i="1" s="1"/>
  <c r="AQ1725" i="1" s="1"/>
  <c r="V1724" i="1"/>
  <c r="AG1724" i="1" s="1"/>
  <c r="AH1724" i="1" s="1"/>
  <c r="AK1724" i="1" s="1"/>
  <c r="AL1724" i="1" s="1"/>
  <c r="AO1724" i="1" s="1"/>
  <c r="AP1724" i="1" s="1"/>
  <c r="AQ1724" i="1" s="1"/>
  <c r="V1723" i="1"/>
  <c r="AG1723" i="1" s="1"/>
  <c r="AH1723" i="1" s="1"/>
  <c r="AK1723" i="1" s="1"/>
  <c r="AL1723" i="1" s="1"/>
  <c r="AO1723" i="1" s="1"/>
  <c r="AP1723" i="1" s="1"/>
  <c r="AQ1723" i="1" s="1"/>
  <c r="V1722" i="1"/>
  <c r="AG1722" i="1" s="1"/>
  <c r="AH1722" i="1" s="1"/>
  <c r="AK1722" i="1" s="1"/>
  <c r="AL1722" i="1" s="1"/>
  <c r="AO1722" i="1" s="1"/>
  <c r="AP1722" i="1" s="1"/>
  <c r="AQ1722" i="1" s="1"/>
  <c r="V1721" i="1"/>
  <c r="AG1721" i="1" s="1"/>
  <c r="AH1721" i="1" s="1"/>
  <c r="AK1721" i="1" s="1"/>
  <c r="AL1721" i="1" s="1"/>
  <c r="AO1721" i="1" s="1"/>
  <c r="AP1721" i="1" s="1"/>
  <c r="AQ1721" i="1" s="1"/>
  <c r="V1720" i="1"/>
  <c r="AG1720" i="1" s="1"/>
  <c r="AH1720" i="1" s="1"/>
  <c r="AK1720" i="1" s="1"/>
  <c r="AL1720" i="1" s="1"/>
  <c r="AO1720" i="1" s="1"/>
  <c r="AP1720" i="1" s="1"/>
  <c r="AQ1720" i="1" s="1"/>
  <c r="V1719" i="1"/>
  <c r="AG1719" i="1" s="1"/>
  <c r="AH1719" i="1" s="1"/>
  <c r="AK1719" i="1" s="1"/>
  <c r="AL1719" i="1" s="1"/>
  <c r="AO1719" i="1" s="1"/>
  <c r="AP1719" i="1" s="1"/>
  <c r="AQ1719" i="1" s="1"/>
  <c r="V1718" i="1"/>
  <c r="AG1718" i="1" s="1"/>
  <c r="AH1718" i="1" s="1"/>
  <c r="AK1718" i="1" s="1"/>
  <c r="AL1718" i="1" s="1"/>
  <c r="AO1718" i="1" s="1"/>
  <c r="AP1718" i="1" s="1"/>
  <c r="AQ1718" i="1" s="1"/>
  <c r="V1717" i="1"/>
  <c r="Z1717" i="1" s="1"/>
  <c r="AA1717" i="1" s="1"/>
  <c r="AD1717" i="1" s="1"/>
  <c r="AL1717" i="1" s="1"/>
  <c r="AO1717" i="1" s="1"/>
  <c r="AP1717" i="1" s="1"/>
  <c r="AQ1717" i="1" s="1"/>
  <c r="V1716" i="1"/>
  <c r="AG1716" i="1" s="1"/>
  <c r="AH1716" i="1" s="1"/>
  <c r="AK1716" i="1" s="1"/>
  <c r="AL1716" i="1" s="1"/>
  <c r="AO1716" i="1" s="1"/>
  <c r="AP1716" i="1" s="1"/>
  <c r="AQ1716" i="1" s="1"/>
  <c r="V1715" i="1"/>
  <c r="AG1715" i="1" s="1"/>
  <c r="AH1715" i="1" s="1"/>
  <c r="AK1715" i="1" s="1"/>
  <c r="AL1715" i="1" s="1"/>
  <c r="AO1715" i="1" s="1"/>
  <c r="AP1715" i="1" s="1"/>
  <c r="AQ1715" i="1" s="1"/>
  <c r="V1714" i="1"/>
  <c r="Z1714" i="1" s="1"/>
  <c r="AA1714" i="1" s="1"/>
  <c r="AD1714" i="1" s="1"/>
  <c r="AL1714" i="1" s="1"/>
  <c r="AO1714" i="1" s="1"/>
  <c r="AP1714" i="1" s="1"/>
  <c r="AQ1714" i="1" s="1"/>
  <c r="V1713" i="1"/>
  <c r="AG1713" i="1" s="1"/>
  <c r="AH1713" i="1" s="1"/>
  <c r="AK1713" i="1" s="1"/>
  <c r="AL1713" i="1" s="1"/>
  <c r="AO1713" i="1" s="1"/>
  <c r="AP1713" i="1" s="1"/>
  <c r="AQ1713" i="1" s="1"/>
  <c r="V1712" i="1"/>
  <c r="AG1712" i="1" s="1"/>
  <c r="AH1712" i="1" s="1"/>
  <c r="AK1712" i="1" s="1"/>
  <c r="AL1712" i="1" s="1"/>
  <c r="AO1712" i="1" s="1"/>
  <c r="AP1712" i="1" s="1"/>
  <c r="AQ1712" i="1" s="1"/>
  <c r="V1711" i="1"/>
  <c r="AG1711" i="1" s="1"/>
  <c r="AH1711" i="1" s="1"/>
  <c r="AK1711" i="1" s="1"/>
  <c r="AL1711" i="1" s="1"/>
  <c r="AO1711" i="1" s="1"/>
  <c r="AP1711" i="1" s="1"/>
  <c r="AQ1711" i="1" s="1"/>
  <c r="V1710" i="1"/>
  <c r="AG1710" i="1" s="1"/>
  <c r="AH1710" i="1" s="1"/>
  <c r="AK1710" i="1" s="1"/>
  <c r="AL1710" i="1" s="1"/>
  <c r="AO1710" i="1" s="1"/>
  <c r="AP1710" i="1" s="1"/>
  <c r="AQ1710" i="1" s="1"/>
  <c r="V1709" i="1"/>
  <c r="AG1709" i="1" s="1"/>
  <c r="AH1709" i="1" s="1"/>
  <c r="AK1709" i="1" s="1"/>
  <c r="AL1709" i="1" s="1"/>
  <c r="AO1709" i="1" s="1"/>
  <c r="AP1709" i="1" s="1"/>
  <c r="AQ1709" i="1" s="1"/>
  <c r="V1708" i="1"/>
  <c r="AG1708" i="1" s="1"/>
  <c r="AH1708" i="1" s="1"/>
  <c r="AK1708" i="1" s="1"/>
  <c r="AL1708" i="1" s="1"/>
  <c r="AO1708" i="1" s="1"/>
  <c r="AP1708" i="1" s="1"/>
  <c r="AQ1708" i="1" s="1"/>
  <c r="V1707" i="1"/>
  <c r="Z1707" i="1" s="1"/>
  <c r="AA1707" i="1" s="1"/>
  <c r="AD1707" i="1" s="1"/>
  <c r="AL1707" i="1" s="1"/>
  <c r="AO1707" i="1" s="1"/>
  <c r="AP1707" i="1" s="1"/>
  <c r="AQ1707" i="1" s="1"/>
  <c r="V1706" i="1"/>
  <c r="Z1706" i="1" s="1"/>
  <c r="AA1706" i="1" s="1"/>
  <c r="AD1706" i="1" s="1"/>
  <c r="AL1706" i="1" s="1"/>
  <c r="AO1706" i="1" s="1"/>
  <c r="AP1706" i="1" s="1"/>
  <c r="AQ1706" i="1" s="1"/>
  <c r="V1705" i="1"/>
  <c r="AG1705" i="1" s="1"/>
  <c r="AH1705" i="1" s="1"/>
  <c r="AK1705" i="1" s="1"/>
  <c r="AL1705" i="1" s="1"/>
  <c r="AO1705" i="1" s="1"/>
  <c r="AP1705" i="1" s="1"/>
  <c r="AQ1705" i="1" s="1"/>
  <c r="V1704" i="1"/>
  <c r="AG1704" i="1" s="1"/>
  <c r="AH1704" i="1" s="1"/>
  <c r="AK1704" i="1" s="1"/>
  <c r="AL1704" i="1" s="1"/>
  <c r="AO1704" i="1" s="1"/>
  <c r="AP1704" i="1" s="1"/>
  <c r="AQ1704" i="1" s="1"/>
  <c r="V1703" i="1"/>
  <c r="AG1703" i="1" s="1"/>
  <c r="AH1703" i="1" s="1"/>
  <c r="AK1703" i="1" s="1"/>
  <c r="AL1703" i="1" s="1"/>
  <c r="AO1703" i="1" s="1"/>
  <c r="AP1703" i="1" s="1"/>
  <c r="AQ1703" i="1" s="1"/>
  <c r="V1702" i="1"/>
  <c r="AG1702" i="1" s="1"/>
  <c r="AH1702" i="1" s="1"/>
  <c r="AK1702" i="1" s="1"/>
  <c r="AL1702" i="1" s="1"/>
  <c r="AO1702" i="1" s="1"/>
  <c r="AP1702" i="1" s="1"/>
  <c r="AQ1702" i="1" s="1"/>
  <c r="V1701" i="1"/>
  <c r="Z1701" i="1" s="1"/>
  <c r="AA1701" i="1" s="1"/>
  <c r="AD1701" i="1" s="1"/>
  <c r="AL1701" i="1" s="1"/>
  <c r="AO1701" i="1" s="1"/>
  <c r="AP1701" i="1" s="1"/>
  <c r="AQ1701" i="1" s="1"/>
  <c r="V1700" i="1"/>
  <c r="AG1700" i="1" s="1"/>
  <c r="AH1700" i="1" s="1"/>
  <c r="AK1700" i="1" s="1"/>
  <c r="AL1700" i="1" s="1"/>
  <c r="AO1700" i="1" s="1"/>
  <c r="AP1700" i="1" s="1"/>
  <c r="AQ1700" i="1" s="1"/>
  <c r="V1699" i="1"/>
  <c r="Z1699" i="1" s="1"/>
  <c r="AA1699" i="1" s="1"/>
  <c r="AD1699" i="1" s="1"/>
  <c r="AL1699" i="1" s="1"/>
  <c r="AO1699" i="1" s="1"/>
  <c r="AP1699" i="1" s="1"/>
  <c r="AQ1699" i="1" s="1"/>
  <c r="V1698" i="1"/>
  <c r="AG1698" i="1" s="1"/>
  <c r="AH1698" i="1" s="1"/>
  <c r="AK1698" i="1" s="1"/>
  <c r="AL1698" i="1" s="1"/>
  <c r="AO1698" i="1" s="1"/>
  <c r="AP1698" i="1" s="1"/>
  <c r="AQ1698" i="1" s="1"/>
  <c r="V1697" i="1"/>
  <c r="AG1697" i="1" s="1"/>
  <c r="AH1697" i="1" s="1"/>
  <c r="AK1697" i="1" s="1"/>
  <c r="AL1697" i="1" s="1"/>
  <c r="AO1697" i="1" s="1"/>
  <c r="AP1697" i="1" s="1"/>
  <c r="AQ1697" i="1" s="1"/>
  <c r="V1696" i="1"/>
  <c r="Z1696" i="1" s="1"/>
  <c r="AA1696" i="1" s="1"/>
  <c r="AD1696" i="1" s="1"/>
  <c r="AL1696" i="1" s="1"/>
  <c r="AO1696" i="1" s="1"/>
  <c r="AP1696" i="1" s="1"/>
  <c r="AQ1696" i="1" s="1"/>
  <c r="V1695" i="1"/>
  <c r="AG1695" i="1" s="1"/>
  <c r="AH1695" i="1" s="1"/>
  <c r="AK1695" i="1" s="1"/>
  <c r="AL1695" i="1" s="1"/>
  <c r="AO1695" i="1" s="1"/>
  <c r="AP1695" i="1" s="1"/>
  <c r="AQ1695" i="1" s="1"/>
  <c r="V1694" i="1"/>
  <c r="AG1694" i="1" s="1"/>
  <c r="AH1694" i="1" s="1"/>
  <c r="AK1694" i="1" s="1"/>
  <c r="AL1694" i="1" s="1"/>
  <c r="AO1694" i="1" s="1"/>
  <c r="AP1694" i="1" s="1"/>
  <c r="AQ1694" i="1" s="1"/>
  <c r="V1693" i="1"/>
  <c r="Z1693" i="1" s="1"/>
  <c r="AA1693" i="1" s="1"/>
  <c r="AD1693" i="1" s="1"/>
  <c r="AL1693" i="1" s="1"/>
  <c r="AO1693" i="1" s="1"/>
  <c r="AP1693" i="1" s="1"/>
  <c r="AQ1693" i="1" s="1"/>
  <c r="V1692" i="1"/>
  <c r="AG1692" i="1" s="1"/>
  <c r="AH1692" i="1" s="1"/>
  <c r="AK1692" i="1" s="1"/>
  <c r="AL1692" i="1" s="1"/>
  <c r="AO1692" i="1" s="1"/>
  <c r="AP1692" i="1" s="1"/>
  <c r="AQ1692" i="1" s="1"/>
  <c r="V1691" i="1"/>
  <c r="Z1691" i="1" s="1"/>
  <c r="AA1691" i="1" s="1"/>
  <c r="AD1691" i="1" s="1"/>
  <c r="AL1691" i="1" s="1"/>
  <c r="AO1691" i="1" s="1"/>
  <c r="AP1691" i="1" s="1"/>
  <c r="AQ1691" i="1" s="1"/>
  <c r="V1690" i="1"/>
  <c r="Z1690" i="1" s="1"/>
  <c r="AA1690" i="1" s="1"/>
  <c r="AD1690" i="1" s="1"/>
  <c r="AL1690" i="1" s="1"/>
  <c r="AO1690" i="1" s="1"/>
  <c r="AP1690" i="1" s="1"/>
  <c r="AQ1690" i="1" s="1"/>
  <c r="V1689" i="1"/>
  <c r="Z1689" i="1" s="1"/>
  <c r="AA1689" i="1" s="1"/>
  <c r="AD1689" i="1" s="1"/>
  <c r="AL1689" i="1" s="1"/>
  <c r="AO1689" i="1" s="1"/>
  <c r="AP1689" i="1" s="1"/>
  <c r="AQ1689" i="1" s="1"/>
  <c r="V1688" i="1"/>
  <c r="Z1688" i="1" s="1"/>
  <c r="AA1688" i="1" s="1"/>
  <c r="AD1688" i="1" s="1"/>
  <c r="AL1688" i="1" s="1"/>
  <c r="AO1688" i="1" s="1"/>
  <c r="AP1688" i="1" s="1"/>
  <c r="AQ1688" i="1" s="1"/>
  <c r="V1687" i="1"/>
  <c r="Z1687" i="1" s="1"/>
  <c r="AA1687" i="1" s="1"/>
  <c r="AD1687" i="1" s="1"/>
  <c r="AL1687" i="1" s="1"/>
  <c r="AO1687" i="1" s="1"/>
  <c r="AP1687" i="1" s="1"/>
  <c r="AQ1687" i="1" s="1"/>
  <c r="V1686" i="1"/>
  <c r="Z1686" i="1" s="1"/>
  <c r="AA1686" i="1" s="1"/>
  <c r="AD1686" i="1" s="1"/>
  <c r="AL1686" i="1" s="1"/>
  <c r="AO1686" i="1" s="1"/>
  <c r="AP1686" i="1" s="1"/>
  <c r="AQ1686" i="1" s="1"/>
  <c r="V1685" i="1"/>
  <c r="Z1685" i="1" s="1"/>
  <c r="AA1685" i="1" s="1"/>
  <c r="AD1685" i="1" s="1"/>
  <c r="AL1685" i="1" s="1"/>
  <c r="AO1685" i="1" s="1"/>
  <c r="AP1685" i="1" s="1"/>
  <c r="AQ1685" i="1" s="1"/>
  <c r="V1684" i="1"/>
  <c r="AG1684" i="1" s="1"/>
  <c r="AH1684" i="1" s="1"/>
  <c r="AK1684" i="1" s="1"/>
  <c r="AL1684" i="1" s="1"/>
  <c r="AO1684" i="1" s="1"/>
  <c r="AP1684" i="1" s="1"/>
  <c r="AQ1684" i="1" s="1"/>
  <c r="V1683" i="1"/>
  <c r="Z1683" i="1" s="1"/>
  <c r="AA1683" i="1" s="1"/>
  <c r="AD1683" i="1" s="1"/>
  <c r="AL1683" i="1" s="1"/>
  <c r="AO1683" i="1" s="1"/>
  <c r="AP1683" i="1" s="1"/>
  <c r="AQ1683" i="1" s="1"/>
  <c r="V1682" i="1"/>
  <c r="Z1682" i="1" s="1"/>
  <c r="AA1682" i="1" s="1"/>
  <c r="AD1682" i="1" s="1"/>
  <c r="AL1682" i="1" s="1"/>
  <c r="AO1682" i="1" s="1"/>
  <c r="AP1682" i="1" s="1"/>
  <c r="AQ1682" i="1" s="1"/>
  <c r="V1681" i="1"/>
  <c r="Z1681" i="1" s="1"/>
  <c r="AA1681" i="1" s="1"/>
  <c r="AD1681" i="1" s="1"/>
  <c r="AL1681" i="1" s="1"/>
  <c r="AO1681" i="1" s="1"/>
  <c r="AP1681" i="1" s="1"/>
  <c r="AQ1681" i="1" s="1"/>
  <c r="V1680" i="1"/>
  <c r="Z1680" i="1" s="1"/>
  <c r="AA1680" i="1" s="1"/>
  <c r="AD1680" i="1" s="1"/>
  <c r="AL1680" i="1" s="1"/>
  <c r="AO1680" i="1" s="1"/>
  <c r="AP1680" i="1" s="1"/>
  <c r="AQ1680" i="1" s="1"/>
  <c r="V1679" i="1"/>
  <c r="Z1679" i="1" s="1"/>
  <c r="AA1679" i="1" s="1"/>
  <c r="AD1679" i="1" s="1"/>
  <c r="AL1679" i="1" s="1"/>
  <c r="AO1679" i="1" s="1"/>
  <c r="AP1679" i="1" s="1"/>
  <c r="AQ1679" i="1" s="1"/>
  <c r="V1678" i="1"/>
  <c r="AG1678" i="1" s="1"/>
  <c r="AH1678" i="1" s="1"/>
  <c r="AK1678" i="1" s="1"/>
  <c r="AL1678" i="1" s="1"/>
  <c r="AO1678" i="1" s="1"/>
  <c r="AP1678" i="1" s="1"/>
  <c r="AQ1678" i="1" s="1"/>
  <c r="V1677" i="1"/>
  <c r="AG1677" i="1" s="1"/>
  <c r="AH1677" i="1" s="1"/>
  <c r="AK1677" i="1" s="1"/>
  <c r="AL1677" i="1" s="1"/>
  <c r="AO1677" i="1" s="1"/>
  <c r="AP1677" i="1" s="1"/>
  <c r="AQ1677" i="1" s="1"/>
  <c r="V1676" i="1"/>
  <c r="AG1676" i="1" s="1"/>
  <c r="AH1676" i="1" s="1"/>
  <c r="AK1676" i="1" s="1"/>
  <c r="AL1676" i="1" s="1"/>
  <c r="AO1676" i="1" s="1"/>
  <c r="AP1676" i="1" s="1"/>
  <c r="AQ1676" i="1" s="1"/>
  <c r="V1675" i="1"/>
  <c r="Z1675" i="1" s="1"/>
  <c r="AA1675" i="1" s="1"/>
  <c r="AD1675" i="1" s="1"/>
  <c r="AL1675" i="1" s="1"/>
  <c r="AO1675" i="1" s="1"/>
  <c r="AP1675" i="1" s="1"/>
  <c r="AQ1675" i="1" s="1"/>
  <c r="V1674" i="1"/>
  <c r="AG1674" i="1" s="1"/>
  <c r="AH1674" i="1" s="1"/>
  <c r="AK1674" i="1" s="1"/>
  <c r="AL1674" i="1" s="1"/>
  <c r="AO1674" i="1" s="1"/>
  <c r="AP1674" i="1" s="1"/>
  <c r="AQ1674" i="1" s="1"/>
  <c r="V1673" i="1"/>
  <c r="Z1673" i="1" s="1"/>
  <c r="AA1673" i="1" s="1"/>
  <c r="AD1673" i="1" s="1"/>
  <c r="AL1673" i="1" s="1"/>
  <c r="AO1673" i="1" s="1"/>
  <c r="AP1673" i="1" s="1"/>
  <c r="AQ1673" i="1" s="1"/>
  <c r="V1672" i="1"/>
  <c r="Z1672" i="1" s="1"/>
  <c r="AA1672" i="1" s="1"/>
  <c r="AD1672" i="1" s="1"/>
  <c r="AL1672" i="1" s="1"/>
  <c r="AO1672" i="1" s="1"/>
  <c r="AP1672" i="1" s="1"/>
  <c r="AQ1672" i="1" s="1"/>
  <c r="V1671" i="1"/>
  <c r="Z1671" i="1" s="1"/>
  <c r="AA1671" i="1" s="1"/>
  <c r="AD1671" i="1" s="1"/>
  <c r="AL1671" i="1" s="1"/>
  <c r="AO1671" i="1" s="1"/>
  <c r="AP1671" i="1" s="1"/>
  <c r="AQ1671" i="1" s="1"/>
  <c r="V1670" i="1"/>
  <c r="Z1670" i="1" s="1"/>
  <c r="AA1670" i="1" s="1"/>
  <c r="AD1670" i="1" s="1"/>
  <c r="AL1670" i="1" s="1"/>
  <c r="AO1670" i="1" s="1"/>
  <c r="AP1670" i="1" s="1"/>
  <c r="AQ1670" i="1" s="1"/>
  <c r="V1669" i="1"/>
  <c r="AG1669" i="1" s="1"/>
  <c r="AH1669" i="1" s="1"/>
  <c r="AK1669" i="1" s="1"/>
  <c r="AL1669" i="1" s="1"/>
  <c r="AO1669" i="1" s="1"/>
  <c r="AP1669" i="1" s="1"/>
  <c r="AQ1669" i="1" s="1"/>
  <c r="V1668" i="1"/>
  <c r="AG1668" i="1" s="1"/>
  <c r="AH1668" i="1" s="1"/>
  <c r="AK1668" i="1" s="1"/>
  <c r="AL1668" i="1" s="1"/>
  <c r="AO1668" i="1" s="1"/>
  <c r="AP1668" i="1" s="1"/>
  <c r="AQ1668" i="1" s="1"/>
  <c r="V1667" i="1"/>
  <c r="Z1667" i="1" s="1"/>
  <c r="AA1667" i="1" s="1"/>
  <c r="AD1667" i="1" s="1"/>
  <c r="AL1667" i="1" s="1"/>
  <c r="AO1667" i="1" s="1"/>
  <c r="AP1667" i="1" s="1"/>
  <c r="AQ1667" i="1" s="1"/>
  <c r="V1666" i="1"/>
  <c r="AG1666" i="1" s="1"/>
  <c r="AH1666" i="1" s="1"/>
  <c r="AK1666" i="1" s="1"/>
  <c r="AL1666" i="1" s="1"/>
  <c r="AO1666" i="1" s="1"/>
  <c r="AP1666" i="1" s="1"/>
  <c r="AQ1666" i="1" s="1"/>
  <c r="V1665" i="1"/>
  <c r="Z1665" i="1" s="1"/>
  <c r="AA1665" i="1" s="1"/>
  <c r="AD1665" i="1" s="1"/>
  <c r="AL1665" i="1" s="1"/>
  <c r="AO1665" i="1" s="1"/>
  <c r="AP1665" i="1" s="1"/>
  <c r="AQ1665" i="1" s="1"/>
  <c r="V1664" i="1"/>
  <c r="AG1664" i="1" s="1"/>
  <c r="AH1664" i="1" s="1"/>
  <c r="AK1664" i="1" s="1"/>
  <c r="AL1664" i="1" s="1"/>
  <c r="AO1664" i="1" s="1"/>
  <c r="AP1664" i="1" s="1"/>
  <c r="AQ1664" i="1" s="1"/>
  <c r="V1663" i="1"/>
  <c r="Z1663" i="1" s="1"/>
  <c r="AA1663" i="1" s="1"/>
  <c r="AD1663" i="1" s="1"/>
  <c r="AL1663" i="1" s="1"/>
  <c r="AO1663" i="1" s="1"/>
  <c r="AP1663" i="1" s="1"/>
  <c r="AQ1663" i="1" s="1"/>
  <c r="V1662" i="1"/>
  <c r="Z1662" i="1" s="1"/>
  <c r="AA1662" i="1" s="1"/>
  <c r="AD1662" i="1" s="1"/>
  <c r="AL1662" i="1" s="1"/>
  <c r="AO1662" i="1" s="1"/>
  <c r="AP1662" i="1" s="1"/>
  <c r="AQ1662" i="1" s="1"/>
  <c r="V1661" i="1"/>
  <c r="Z1661" i="1" s="1"/>
  <c r="AA1661" i="1" s="1"/>
  <c r="AD1661" i="1" s="1"/>
  <c r="AL1661" i="1" s="1"/>
  <c r="AO1661" i="1" s="1"/>
  <c r="AP1661" i="1" s="1"/>
  <c r="AQ1661" i="1" s="1"/>
  <c r="V1660" i="1"/>
  <c r="Z1660" i="1" s="1"/>
  <c r="AA1660" i="1" s="1"/>
  <c r="AD1660" i="1" s="1"/>
  <c r="AL1660" i="1" s="1"/>
  <c r="AO1660" i="1" s="1"/>
  <c r="AP1660" i="1" s="1"/>
  <c r="AQ1660" i="1" s="1"/>
  <c r="V1659" i="1"/>
  <c r="Z1659" i="1" s="1"/>
  <c r="AA1659" i="1" s="1"/>
  <c r="AD1659" i="1" s="1"/>
  <c r="AL1659" i="1" s="1"/>
  <c r="AO1659" i="1" s="1"/>
  <c r="AP1659" i="1" s="1"/>
  <c r="AQ1659" i="1" s="1"/>
  <c r="V1658" i="1"/>
  <c r="AG1658" i="1" s="1"/>
  <c r="AH1658" i="1" s="1"/>
  <c r="AK1658" i="1" s="1"/>
  <c r="AL1658" i="1" s="1"/>
  <c r="AO1658" i="1" s="1"/>
  <c r="AP1658" i="1" s="1"/>
  <c r="AQ1658" i="1" s="1"/>
  <c r="V1657" i="1"/>
  <c r="Z1657" i="1" s="1"/>
  <c r="AA1657" i="1" s="1"/>
  <c r="AD1657" i="1" s="1"/>
  <c r="AL1657" i="1" s="1"/>
  <c r="AO1657" i="1" s="1"/>
  <c r="AP1657" i="1" s="1"/>
  <c r="AQ1657" i="1" s="1"/>
  <c r="V1656" i="1"/>
  <c r="AG1656" i="1" s="1"/>
  <c r="AH1656" i="1" s="1"/>
  <c r="AK1656" i="1" s="1"/>
  <c r="AL1656" i="1" s="1"/>
  <c r="AO1656" i="1" s="1"/>
  <c r="AP1656" i="1" s="1"/>
  <c r="AQ1656" i="1" s="1"/>
  <c r="V1655" i="1"/>
  <c r="AG1655" i="1" s="1"/>
  <c r="AH1655" i="1" s="1"/>
  <c r="AK1655" i="1" s="1"/>
  <c r="AL1655" i="1" s="1"/>
  <c r="AO1655" i="1" s="1"/>
  <c r="AP1655" i="1" s="1"/>
  <c r="AQ1655" i="1" s="1"/>
  <c r="V1654" i="1"/>
  <c r="AG1654" i="1" s="1"/>
  <c r="AH1654" i="1" s="1"/>
  <c r="AK1654" i="1" s="1"/>
  <c r="AL1654" i="1" s="1"/>
  <c r="AO1654" i="1" s="1"/>
  <c r="AP1654" i="1" s="1"/>
  <c r="AQ1654" i="1" s="1"/>
  <c r="V1653" i="1"/>
  <c r="AG1653" i="1" s="1"/>
  <c r="AH1653" i="1" s="1"/>
  <c r="AK1653" i="1" s="1"/>
  <c r="AL1653" i="1" s="1"/>
  <c r="AO1653" i="1" s="1"/>
  <c r="AP1653" i="1" s="1"/>
  <c r="AQ1653" i="1" s="1"/>
  <c r="V1652" i="1"/>
  <c r="AG1652" i="1" s="1"/>
  <c r="AH1652" i="1" s="1"/>
  <c r="AK1652" i="1" s="1"/>
  <c r="AL1652" i="1" s="1"/>
  <c r="AO1652" i="1" s="1"/>
  <c r="AP1652" i="1" s="1"/>
  <c r="AQ1652" i="1" s="1"/>
  <c r="V1651" i="1"/>
  <c r="AG1651" i="1" s="1"/>
  <c r="AH1651" i="1" s="1"/>
  <c r="AK1651" i="1" s="1"/>
  <c r="AL1651" i="1" s="1"/>
  <c r="AO1651" i="1" s="1"/>
  <c r="AP1651" i="1" s="1"/>
  <c r="AQ1651" i="1" s="1"/>
  <c r="V1650" i="1"/>
  <c r="AG1650" i="1" s="1"/>
  <c r="AH1650" i="1" s="1"/>
  <c r="AK1650" i="1" s="1"/>
  <c r="AL1650" i="1" s="1"/>
  <c r="AO1650" i="1" s="1"/>
  <c r="AP1650" i="1" s="1"/>
  <c r="AQ1650" i="1" s="1"/>
  <c r="V1649" i="1"/>
  <c r="AG1649" i="1" s="1"/>
  <c r="AH1649" i="1" s="1"/>
  <c r="AK1649" i="1" s="1"/>
  <c r="AL1649" i="1" s="1"/>
  <c r="AO1649" i="1" s="1"/>
  <c r="AP1649" i="1" s="1"/>
  <c r="AQ1649" i="1" s="1"/>
  <c r="V1648" i="1"/>
  <c r="AG1648" i="1" s="1"/>
  <c r="AH1648" i="1" s="1"/>
  <c r="AK1648" i="1" s="1"/>
  <c r="AL1648" i="1" s="1"/>
  <c r="AO1648" i="1" s="1"/>
  <c r="AP1648" i="1" s="1"/>
  <c r="AQ1648" i="1" s="1"/>
  <c r="V1647" i="1"/>
  <c r="AG1647" i="1" s="1"/>
  <c r="AH1647" i="1" s="1"/>
  <c r="AK1647" i="1" s="1"/>
  <c r="AL1647" i="1" s="1"/>
  <c r="AO1647" i="1" s="1"/>
  <c r="AP1647" i="1" s="1"/>
  <c r="AQ1647" i="1" s="1"/>
  <c r="V1646" i="1"/>
  <c r="Z1646" i="1" s="1"/>
  <c r="AA1646" i="1" s="1"/>
  <c r="AD1646" i="1" s="1"/>
  <c r="AL1646" i="1" s="1"/>
  <c r="AO1646" i="1" s="1"/>
  <c r="AP1646" i="1" s="1"/>
  <c r="AQ1646" i="1" s="1"/>
  <c r="V1645" i="1"/>
  <c r="Z1645" i="1" s="1"/>
  <c r="AA1645" i="1" s="1"/>
  <c r="AD1645" i="1" s="1"/>
  <c r="AL1645" i="1" s="1"/>
  <c r="AO1645" i="1" s="1"/>
  <c r="AP1645" i="1" s="1"/>
  <c r="AQ1645" i="1" s="1"/>
  <c r="V1644" i="1"/>
  <c r="AG1644" i="1" s="1"/>
  <c r="AH1644" i="1" s="1"/>
  <c r="AK1644" i="1" s="1"/>
  <c r="AL1644" i="1" s="1"/>
  <c r="AO1644" i="1" s="1"/>
  <c r="AP1644" i="1" s="1"/>
  <c r="AQ1644" i="1" s="1"/>
  <c r="V1643" i="1"/>
  <c r="AG1643" i="1" s="1"/>
  <c r="AH1643" i="1" s="1"/>
  <c r="AK1643" i="1" s="1"/>
  <c r="AL1643" i="1" s="1"/>
  <c r="AO1643" i="1" s="1"/>
  <c r="AP1643" i="1" s="1"/>
  <c r="AQ1643" i="1" s="1"/>
  <c r="V1642" i="1"/>
  <c r="AG1642" i="1" s="1"/>
  <c r="AH1642" i="1" s="1"/>
  <c r="AK1642" i="1" s="1"/>
  <c r="AL1642" i="1" s="1"/>
  <c r="AO1642" i="1" s="1"/>
  <c r="AP1642" i="1" s="1"/>
  <c r="AQ1642" i="1" s="1"/>
  <c r="V1641" i="1"/>
  <c r="AG1641" i="1" s="1"/>
  <c r="AH1641" i="1" s="1"/>
  <c r="AK1641" i="1" s="1"/>
  <c r="AL1641" i="1" s="1"/>
  <c r="AO1641" i="1" s="1"/>
  <c r="AP1641" i="1" s="1"/>
  <c r="AQ1641" i="1" s="1"/>
  <c r="V1640" i="1"/>
  <c r="Z1640" i="1" s="1"/>
  <c r="AA1640" i="1" s="1"/>
  <c r="AD1640" i="1" s="1"/>
  <c r="AL1640" i="1" s="1"/>
  <c r="AO1640" i="1" s="1"/>
  <c r="AP1640" i="1" s="1"/>
  <c r="AQ1640" i="1" s="1"/>
  <c r="V1639" i="1"/>
  <c r="AG1639" i="1" s="1"/>
  <c r="AH1639" i="1" s="1"/>
  <c r="AK1639" i="1" s="1"/>
  <c r="AL1639" i="1" s="1"/>
  <c r="AO1639" i="1" s="1"/>
  <c r="AP1639" i="1" s="1"/>
  <c r="AQ1639" i="1" s="1"/>
  <c r="V1638" i="1"/>
  <c r="AG1638" i="1" s="1"/>
  <c r="AH1638" i="1" s="1"/>
  <c r="AK1638" i="1" s="1"/>
  <c r="AL1638" i="1" s="1"/>
  <c r="AO1638" i="1" s="1"/>
  <c r="AP1638" i="1" s="1"/>
  <c r="AQ1638" i="1" s="1"/>
  <c r="V1637" i="1"/>
  <c r="AG1637" i="1" s="1"/>
  <c r="AH1637" i="1" s="1"/>
  <c r="AK1637" i="1" s="1"/>
  <c r="AL1637" i="1" s="1"/>
  <c r="AO1637" i="1" s="1"/>
  <c r="AP1637" i="1" s="1"/>
  <c r="AQ1637" i="1" s="1"/>
  <c r="V1636" i="1"/>
  <c r="Z1636" i="1" s="1"/>
  <c r="AA1636" i="1" s="1"/>
  <c r="AD1636" i="1" s="1"/>
  <c r="AL1636" i="1" s="1"/>
  <c r="AO1636" i="1" s="1"/>
  <c r="AP1636" i="1" s="1"/>
  <c r="AQ1636" i="1" s="1"/>
  <c r="V1635" i="1"/>
  <c r="AG1635" i="1" s="1"/>
  <c r="AH1635" i="1" s="1"/>
  <c r="AK1635" i="1" s="1"/>
  <c r="AL1635" i="1" s="1"/>
  <c r="AO1635" i="1" s="1"/>
  <c r="AP1635" i="1" s="1"/>
  <c r="AQ1635" i="1" s="1"/>
  <c r="V1634" i="1"/>
  <c r="AG1634" i="1" s="1"/>
  <c r="AH1634" i="1" s="1"/>
  <c r="AK1634" i="1" s="1"/>
  <c r="AL1634" i="1" s="1"/>
  <c r="AO1634" i="1" s="1"/>
  <c r="AP1634" i="1" s="1"/>
  <c r="AQ1634" i="1" s="1"/>
  <c r="V1633" i="1"/>
  <c r="AG1633" i="1" s="1"/>
  <c r="AH1633" i="1" s="1"/>
  <c r="AK1633" i="1" s="1"/>
  <c r="AL1633" i="1" s="1"/>
  <c r="AO1633" i="1" s="1"/>
  <c r="AP1633" i="1" s="1"/>
  <c r="AQ1633" i="1" s="1"/>
  <c r="V1632" i="1"/>
  <c r="AG1632" i="1" s="1"/>
  <c r="AH1632" i="1" s="1"/>
  <c r="AK1632" i="1" s="1"/>
  <c r="AL1632" i="1" s="1"/>
  <c r="AO1632" i="1" s="1"/>
  <c r="AP1632" i="1" s="1"/>
  <c r="AQ1632" i="1" s="1"/>
  <c r="V1631" i="1"/>
  <c r="AG1631" i="1" s="1"/>
  <c r="AH1631" i="1" s="1"/>
  <c r="AK1631" i="1" s="1"/>
  <c r="AL1631" i="1" s="1"/>
  <c r="AO1631" i="1" s="1"/>
  <c r="AP1631" i="1" s="1"/>
  <c r="AQ1631" i="1" s="1"/>
  <c r="V1630" i="1"/>
  <c r="AG1630" i="1" s="1"/>
  <c r="AH1630" i="1" s="1"/>
  <c r="AK1630" i="1" s="1"/>
  <c r="AL1630" i="1" s="1"/>
  <c r="AO1630" i="1" s="1"/>
  <c r="AP1630" i="1" s="1"/>
  <c r="AQ1630" i="1" s="1"/>
  <c r="V1629" i="1"/>
  <c r="AG1629" i="1" s="1"/>
  <c r="AH1629" i="1" s="1"/>
  <c r="AK1629" i="1" s="1"/>
  <c r="AL1629" i="1" s="1"/>
  <c r="AO1629" i="1" s="1"/>
  <c r="AP1629" i="1" s="1"/>
  <c r="AQ1629" i="1" s="1"/>
  <c r="V1628" i="1"/>
  <c r="Z1628" i="1" s="1"/>
  <c r="AA1628" i="1" s="1"/>
  <c r="AD1628" i="1" s="1"/>
  <c r="AL1628" i="1" s="1"/>
  <c r="AO1628" i="1" s="1"/>
  <c r="AP1628" i="1" s="1"/>
  <c r="AQ1628" i="1" s="1"/>
  <c r="V1627" i="1"/>
  <c r="AG1627" i="1" s="1"/>
  <c r="AH1627" i="1" s="1"/>
  <c r="AK1627" i="1" s="1"/>
  <c r="AL1627" i="1" s="1"/>
  <c r="AO1627" i="1" s="1"/>
  <c r="AP1627" i="1" s="1"/>
  <c r="AQ1627" i="1" s="1"/>
  <c r="V1626" i="1"/>
  <c r="AG1626" i="1" s="1"/>
  <c r="AH1626" i="1" s="1"/>
  <c r="AK1626" i="1" s="1"/>
  <c r="AL1626" i="1" s="1"/>
  <c r="AO1626" i="1" s="1"/>
  <c r="AP1626" i="1" s="1"/>
  <c r="AQ1626" i="1" s="1"/>
  <c r="V1625" i="1"/>
  <c r="Z1625" i="1" s="1"/>
  <c r="AA1625" i="1" s="1"/>
  <c r="AD1625" i="1" s="1"/>
  <c r="AL1625" i="1" s="1"/>
  <c r="AO1625" i="1" s="1"/>
  <c r="AP1625" i="1" s="1"/>
  <c r="AQ1625" i="1" s="1"/>
  <c r="V1624" i="1"/>
  <c r="AG1624" i="1" s="1"/>
  <c r="AH1624" i="1" s="1"/>
  <c r="AK1624" i="1" s="1"/>
  <c r="AL1624" i="1" s="1"/>
  <c r="AO1624" i="1" s="1"/>
  <c r="AP1624" i="1" s="1"/>
  <c r="AQ1624" i="1" s="1"/>
  <c r="V1623" i="1"/>
  <c r="AG1623" i="1" s="1"/>
  <c r="AH1623" i="1" s="1"/>
  <c r="AK1623" i="1" s="1"/>
  <c r="AL1623" i="1" s="1"/>
  <c r="AO1623" i="1" s="1"/>
  <c r="AP1623" i="1" s="1"/>
  <c r="AQ1623" i="1" s="1"/>
  <c r="V1622" i="1"/>
  <c r="AG1622" i="1" s="1"/>
  <c r="AH1622" i="1" s="1"/>
  <c r="AK1622" i="1" s="1"/>
  <c r="AL1622" i="1" s="1"/>
  <c r="AO1622" i="1" s="1"/>
  <c r="AP1622" i="1" s="1"/>
  <c r="AQ1622" i="1" s="1"/>
  <c r="V1621" i="1"/>
  <c r="Z1621" i="1" s="1"/>
  <c r="AA1621" i="1" s="1"/>
  <c r="AD1621" i="1" s="1"/>
  <c r="AL1621" i="1" s="1"/>
  <c r="AO1621" i="1" s="1"/>
  <c r="AP1621" i="1" s="1"/>
  <c r="AQ1621" i="1" s="1"/>
  <c r="V1620" i="1"/>
  <c r="Z1620" i="1" s="1"/>
  <c r="AA1620" i="1" s="1"/>
  <c r="AD1620" i="1" s="1"/>
  <c r="AL1620" i="1" s="1"/>
  <c r="AO1620" i="1" s="1"/>
  <c r="AP1620" i="1" s="1"/>
  <c r="AQ1620" i="1" s="1"/>
  <c r="V1619" i="1"/>
  <c r="Z1619" i="1" s="1"/>
  <c r="AA1619" i="1" s="1"/>
  <c r="AD1619" i="1" s="1"/>
  <c r="AL1619" i="1" s="1"/>
  <c r="AO1619" i="1" s="1"/>
  <c r="AP1619" i="1" s="1"/>
  <c r="AQ1619" i="1" s="1"/>
  <c r="V1618" i="1"/>
  <c r="Z1618" i="1" s="1"/>
  <c r="AA1618" i="1" s="1"/>
  <c r="AD1618" i="1" s="1"/>
  <c r="AL1618" i="1" s="1"/>
  <c r="AO1618" i="1" s="1"/>
  <c r="AP1618" i="1" s="1"/>
  <c r="AQ1618" i="1" s="1"/>
  <c r="V1617" i="1"/>
  <c r="AG1617" i="1" s="1"/>
  <c r="AH1617" i="1" s="1"/>
  <c r="AK1617" i="1" s="1"/>
  <c r="AL1617" i="1" s="1"/>
  <c r="AO1617" i="1" s="1"/>
  <c r="AP1617" i="1" s="1"/>
  <c r="AQ1617" i="1" s="1"/>
  <c r="V1616" i="1"/>
  <c r="AG1616" i="1" s="1"/>
  <c r="AH1616" i="1" s="1"/>
  <c r="AK1616" i="1" s="1"/>
  <c r="AL1616" i="1" s="1"/>
  <c r="AO1616" i="1" s="1"/>
  <c r="AP1616" i="1" s="1"/>
  <c r="AQ1616" i="1" s="1"/>
  <c r="V1615" i="1"/>
  <c r="AG1615" i="1" s="1"/>
  <c r="AH1615" i="1" s="1"/>
  <c r="AK1615" i="1" s="1"/>
  <c r="AL1615" i="1" s="1"/>
  <c r="AO1615" i="1" s="1"/>
  <c r="AP1615" i="1" s="1"/>
  <c r="AQ1615" i="1" s="1"/>
  <c r="V1614" i="1"/>
  <c r="Z1614" i="1" s="1"/>
  <c r="AA1614" i="1" s="1"/>
  <c r="AD1614" i="1" s="1"/>
  <c r="AL1614" i="1" s="1"/>
  <c r="AO1614" i="1" s="1"/>
  <c r="AP1614" i="1" s="1"/>
  <c r="AQ1614" i="1" s="1"/>
  <c r="V1613" i="1"/>
  <c r="AG1613" i="1" s="1"/>
  <c r="AH1613" i="1" s="1"/>
  <c r="AK1613" i="1" s="1"/>
  <c r="AL1613" i="1" s="1"/>
  <c r="AO1613" i="1" s="1"/>
  <c r="AP1613" i="1" s="1"/>
  <c r="AQ1613" i="1" s="1"/>
  <c r="V1612" i="1"/>
  <c r="Z1612" i="1" s="1"/>
  <c r="AA1612" i="1" s="1"/>
  <c r="AD1612" i="1" s="1"/>
  <c r="AL1612" i="1" s="1"/>
  <c r="AO1612" i="1" s="1"/>
  <c r="AP1612" i="1" s="1"/>
  <c r="AQ1612" i="1" s="1"/>
  <c r="V1611" i="1"/>
  <c r="AG1611" i="1" s="1"/>
  <c r="AH1611" i="1" s="1"/>
  <c r="AK1611" i="1" s="1"/>
  <c r="AL1611" i="1" s="1"/>
  <c r="AO1611" i="1" s="1"/>
  <c r="AP1611" i="1" s="1"/>
  <c r="AQ1611" i="1" s="1"/>
  <c r="V1607" i="1"/>
  <c r="AG1607" i="1" s="1"/>
  <c r="AH1607" i="1" s="1"/>
  <c r="AK1607" i="1" s="1"/>
  <c r="AL1607" i="1" s="1"/>
  <c r="AO1607" i="1" s="1"/>
  <c r="AP1607" i="1" s="1"/>
  <c r="AQ1607" i="1" s="1"/>
  <c r="V1606" i="1"/>
  <c r="AG1606" i="1" s="1"/>
  <c r="AH1606" i="1" s="1"/>
  <c r="AK1606" i="1" s="1"/>
  <c r="AL1606" i="1" s="1"/>
  <c r="AO1606" i="1" s="1"/>
  <c r="AP1606" i="1" s="1"/>
  <c r="AQ1606" i="1" s="1"/>
  <c r="V1605" i="1"/>
  <c r="AG1605" i="1" s="1"/>
  <c r="AH1605" i="1" s="1"/>
  <c r="AK1605" i="1" s="1"/>
  <c r="AL1605" i="1" s="1"/>
  <c r="AO1605" i="1" s="1"/>
  <c r="AP1605" i="1" s="1"/>
  <c r="AQ1605" i="1" s="1"/>
  <c r="V1604" i="1"/>
  <c r="AG1604" i="1" s="1"/>
  <c r="AH1604" i="1" s="1"/>
  <c r="AK1604" i="1" s="1"/>
  <c r="AL1604" i="1" s="1"/>
  <c r="AO1604" i="1" s="1"/>
  <c r="AP1604" i="1" s="1"/>
  <c r="AQ1604" i="1" s="1"/>
  <c r="V1603" i="1"/>
  <c r="Z1603" i="1" s="1"/>
  <c r="AA1603" i="1" s="1"/>
  <c r="AD1603" i="1" s="1"/>
  <c r="AL1603" i="1" s="1"/>
  <c r="AO1603" i="1" s="1"/>
  <c r="AP1603" i="1" s="1"/>
  <c r="AQ1603" i="1" s="1"/>
  <c r="V1602" i="1"/>
  <c r="AG1602" i="1" s="1"/>
  <c r="AH1602" i="1" s="1"/>
  <c r="AK1602" i="1" s="1"/>
  <c r="AL1602" i="1" s="1"/>
  <c r="AO1602" i="1" s="1"/>
  <c r="AP1602" i="1" s="1"/>
  <c r="AQ1602" i="1" s="1"/>
  <c r="V1601" i="1"/>
  <c r="AG1601" i="1" s="1"/>
  <c r="AH1601" i="1" s="1"/>
  <c r="AK1601" i="1" s="1"/>
  <c r="AL1601" i="1" s="1"/>
  <c r="AO1601" i="1" s="1"/>
  <c r="AP1601" i="1" s="1"/>
  <c r="AQ1601" i="1" s="1"/>
  <c r="V1600" i="1"/>
  <c r="AG1600" i="1" s="1"/>
  <c r="AH1600" i="1" s="1"/>
  <c r="AK1600" i="1" s="1"/>
  <c r="AL1600" i="1" s="1"/>
  <c r="AO1600" i="1" s="1"/>
  <c r="AP1600" i="1" s="1"/>
  <c r="AQ1600" i="1" s="1"/>
  <c r="V1599" i="1"/>
  <c r="AG1599" i="1" s="1"/>
  <c r="AH1599" i="1" s="1"/>
  <c r="AK1599" i="1" s="1"/>
  <c r="AL1599" i="1" s="1"/>
  <c r="AO1599" i="1" s="1"/>
  <c r="AP1599" i="1" s="1"/>
  <c r="AQ1599" i="1" s="1"/>
  <c r="V1598" i="1"/>
  <c r="AG1598" i="1" s="1"/>
  <c r="AH1598" i="1" s="1"/>
  <c r="AK1598" i="1" s="1"/>
  <c r="AL1598" i="1" s="1"/>
  <c r="AO1598" i="1" s="1"/>
  <c r="AP1598" i="1" s="1"/>
  <c r="AQ1598" i="1" s="1"/>
  <c r="V1597" i="1"/>
  <c r="AG1597" i="1" s="1"/>
  <c r="AH1597" i="1" s="1"/>
  <c r="AK1597" i="1" s="1"/>
  <c r="AL1597" i="1" s="1"/>
  <c r="AO1597" i="1" s="1"/>
  <c r="AP1597" i="1" s="1"/>
  <c r="AQ1597" i="1" s="1"/>
  <c r="V1596" i="1"/>
  <c r="AG1596" i="1" s="1"/>
  <c r="AH1596" i="1" s="1"/>
  <c r="AK1596" i="1" s="1"/>
  <c r="AL1596" i="1" s="1"/>
  <c r="AO1596" i="1" s="1"/>
  <c r="AP1596" i="1" s="1"/>
  <c r="AQ1596" i="1" s="1"/>
  <c r="V1595" i="1"/>
  <c r="Z1595" i="1" s="1"/>
  <c r="AA1595" i="1" s="1"/>
  <c r="AD1595" i="1" s="1"/>
  <c r="AL1595" i="1" s="1"/>
  <c r="AO1595" i="1" s="1"/>
  <c r="AP1595" i="1" s="1"/>
  <c r="AQ1595" i="1" s="1"/>
  <c r="V1594" i="1"/>
  <c r="AG1594" i="1" s="1"/>
  <c r="AH1594" i="1" s="1"/>
  <c r="AK1594" i="1" s="1"/>
  <c r="AL1594" i="1" s="1"/>
  <c r="AO1594" i="1" s="1"/>
  <c r="AP1594" i="1" s="1"/>
  <c r="AQ1594" i="1" s="1"/>
  <c r="V1593" i="1"/>
  <c r="AG1593" i="1" s="1"/>
  <c r="AH1593" i="1" s="1"/>
  <c r="AK1593" i="1" s="1"/>
  <c r="AL1593" i="1" s="1"/>
  <c r="AO1593" i="1" s="1"/>
  <c r="AP1593" i="1" s="1"/>
  <c r="AQ1593" i="1" s="1"/>
  <c r="V1592" i="1"/>
  <c r="AG1592" i="1" s="1"/>
  <c r="AH1592" i="1" s="1"/>
  <c r="AK1592" i="1" s="1"/>
  <c r="AL1592" i="1" s="1"/>
  <c r="AO1592" i="1" s="1"/>
  <c r="AP1592" i="1" s="1"/>
  <c r="AQ1592" i="1" s="1"/>
  <c r="V1591" i="1"/>
  <c r="Z1591" i="1" s="1"/>
  <c r="AA1591" i="1" s="1"/>
  <c r="AD1591" i="1" s="1"/>
  <c r="AL1591" i="1" s="1"/>
  <c r="AO1591" i="1" s="1"/>
  <c r="AP1591" i="1" s="1"/>
  <c r="AQ1591" i="1" s="1"/>
  <c r="V1590" i="1"/>
  <c r="AG1590" i="1" s="1"/>
  <c r="AH1590" i="1" s="1"/>
  <c r="AK1590" i="1" s="1"/>
  <c r="AL1590" i="1" s="1"/>
  <c r="AO1590" i="1" s="1"/>
  <c r="AP1590" i="1" s="1"/>
  <c r="AQ1590" i="1" s="1"/>
  <c r="V1589" i="1"/>
  <c r="AG1589" i="1" s="1"/>
  <c r="AH1589" i="1" s="1"/>
  <c r="AK1589" i="1" s="1"/>
  <c r="AL1589" i="1" s="1"/>
  <c r="AO1589" i="1" s="1"/>
  <c r="AP1589" i="1" s="1"/>
  <c r="AQ1589" i="1" s="1"/>
  <c r="V1588" i="1"/>
  <c r="AG1588" i="1" s="1"/>
  <c r="AH1588" i="1" s="1"/>
  <c r="AK1588" i="1" s="1"/>
  <c r="AL1588" i="1" s="1"/>
  <c r="AO1588" i="1" s="1"/>
  <c r="AP1588" i="1" s="1"/>
  <c r="AQ1588" i="1" s="1"/>
  <c r="V1587" i="1"/>
  <c r="AG1587" i="1" s="1"/>
  <c r="AH1587" i="1" s="1"/>
  <c r="AK1587" i="1" s="1"/>
  <c r="AL1587" i="1" s="1"/>
  <c r="AO1587" i="1" s="1"/>
  <c r="AP1587" i="1" s="1"/>
  <c r="AQ1587" i="1" s="1"/>
  <c r="V1586" i="1"/>
  <c r="AG1586" i="1" s="1"/>
  <c r="AH1586" i="1" s="1"/>
  <c r="AK1586" i="1" s="1"/>
  <c r="AL1586" i="1" s="1"/>
  <c r="AO1586" i="1" s="1"/>
  <c r="AP1586" i="1" s="1"/>
  <c r="AQ1586" i="1" s="1"/>
  <c r="V1585" i="1"/>
  <c r="AG1585" i="1" s="1"/>
  <c r="AH1585" i="1" s="1"/>
  <c r="AK1585" i="1" s="1"/>
  <c r="AL1585" i="1" s="1"/>
  <c r="AO1585" i="1" s="1"/>
  <c r="AP1585" i="1" s="1"/>
  <c r="AQ1585" i="1" s="1"/>
  <c r="V1584" i="1"/>
  <c r="AG1584" i="1" s="1"/>
  <c r="AH1584" i="1" s="1"/>
  <c r="AK1584" i="1" s="1"/>
  <c r="AL1584" i="1" s="1"/>
  <c r="AO1584" i="1" s="1"/>
  <c r="AP1584" i="1" s="1"/>
  <c r="AQ1584" i="1" s="1"/>
  <c r="V1583" i="1"/>
  <c r="AG1583" i="1" s="1"/>
  <c r="AH1583" i="1" s="1"/>
  <c r="AK1583" i="1" s="1"/>
  <c r="AL1583" i="1" s="1"/>
  <c r="AO1583" i="1" s="1"/>
  <c r="AP1583" i="1" s="1"/>
  <c r="AQ1583" i="1" s="1"/>
  <c r="V1582" i="1"/>
  <c r="Z1582" i="1" s="1"/>
  <c r="AA1582" i="1" s="1"/>
  <c r="AD1582" i="1" s="1"/>
  <c r="AL1582" i="1" s="1"/>
  <c r="AO1582" i="1" s="1"/>
  <c r="AP1582" i="1" s="1"/>
  <c r="AQ1582" i="1" s="1"/>
  <c r="V1581" i="1"/>
  <c r="AG1581" i="1" s="1"/>
  <c r="AH1581" i="1" s="1"/>
  <c r="AK1581" i="1" s="1"/>
  <c r="AL1581" i="1" s="1"/>
  <c r="AO1581" i="1" s="1"/>
  <c r="AP1581" i="1" s="1"/>
  <c r="AQ1581" i="1" s="1"/>
  <c r="V1580" i="1"/>
  <c r="AG1580" i="1" s="1"/>
  <c r="AH1580" i="1" s="1"/>
  <c r="AK1580" i="1" s="1"/>
  <c r="AL1580" i="1" s="1"/>
  <c r="AO1580" i="1" s="1"/>
  <c r="AP1580" i="1" s="1"/>
  <c r="AQ1580" i="1" s="1"/>
  <c r="V1579" i="1"/>
  <c r="AG1579" i="1" s="1"/>
  <c r="AH1579" i="1" s="1"/>
  <c r="AK1579" i="1" s="1"/>
  <c r="AL1579" i="1" s="1"/>
  <c r="AO1579" i="1" s="1"/>
  <c r="AP1579" i="1" s="1"/>
  <c r="AQ1579" i="1" s="1"/>
  <c r="V1578" i="1"/>
  <c r="AG1578" i="1" s="1"/>
  <c r="AH1578" i="1" s="1"/>
  <c r="AK1578" i="1" s="1"/>
  <c r="AL1578" i="1" s="1"/>
  <c r="AO1578" i="1" s="1"/>
  <c r="AP1578" i="1" s="1"/>
  <c r="AQ1578" i="1" s="1"/>
  <c r="V1577" i="1"/>
  <c r="AG1577" i="1" s="1"/>
  <c r="AH1577" i="1" s="1"/>
  <c r="AK1577" i="1" s="1"/>
  <c r="AL1577" i="1" s="1"/>
  <c r="AO1577" i="1" s="1"/>
  <c r="AP1577" i="1" s="1"/>
  <c r="AQ1577" i="1" s="1"/>
  <c r="V1576" i="1"/>
  <c r="AG1576" i="1" s="1"/>
  <c r="AH1576" i="1" s="1"/>
  <c r="AK1576" i="1" s="1"/>
  <c r="AL1576" i="1" s="1"/>
  <c r="AO1576" i="1" s="1"/>
  <c r="AP1576" i="1" s="1"/>
  <c r="AQ1576" i="1" s="1"/>
  <c r="V1575" i="1"/>
  <c r="AG1575" i="1" s="1"/>
  <c r="AH1575" i="1" s="1"/>
  <c r="AK1575" i="1" s="1"/>
  <c r="AL1575" i="1" s="1"/>
  <c r="AO1575" i="1" s="1"/>
  <c r="AP1575" i="1" s="1"/>
  <c r="AQ1575" i="1" s="1"/>
  <c r="V1574" i="1"/>
  <c r="Z1574" i="1" s="1"/>
  <c r="AA1574" i="1" s="1"/>
  <c r="AD1574" i="1" s="1"/>
  <c r="AL1574" i="1" s="1"/>
  <c r="AO1574" i="1" s="1"/>
  <c r="AP1574" i="1" s="1"/>
  <c r="AQ1574" i="1" s="1"/>
  <c r="V1573" i="1"/>
  <c r="Z1573" i="1" s="1"/>
  <c r="AA1573" i="1" s="1"/>
  <c r="AD1573" i="1" s="1"/>
  <c r="AL1573" i="1" s="1"/>
  <c r="AO1573" i="1" s="1"/>
  <c r="AP1573" i="1" s="1"/>
  <c r="AQ1573" i="1" s="1"/>
  <c r="V1572" i="1"/>
  <c r="AG1572" i="1" s="1"/>
  <c r="AH1572" i="1" s="1"/>
  <c r="AK1572" i="1" s="1"/>
  <c r="AL1572" i="1" s="1"/>
  <c r="AO1572" i="1" s="1"/>
  <c r="AP1572" i="1" s="1"/>
  <c r="AQ1572" i="1" s="1"/>
  <c r="V1571" i="1"/>
  <c r="AG1571" i="1" s="1"/>
  <c r="AH1571" i="1" s="1"/>
  <c r="AK1571" i="1" s="1"/>
  <c r="AL1571" i="1" s="1"/>
  <c r="AO1571" i="1" s="1"/>
  <c r="AP1571" i="1" s="1"/>
  <c r="AQ1571" i="1" s="1"/>
  <c r="V1570" i="1"/>
  <c r="AG1570" i="1" s="1"/>
  <c r="AH1570" i="1" s="1"/>
  <c r="AK1570" i="1" s="1"/>
  <c r="AL1570" i="1" s="1"/>
  <c r="AO1570" i="1" s="1"/>
  <c r="AP1570" i="1" s="1"/>
  <c r="AQ1570" i="1" s="1"/>
  <c r="V1569" i="1"/>
  <c r="AG1569" i="1" s="1"/>
  <c r="AH1569" i="1" s="1"/>
  <c r="AK1569" i="1" s="1"/>
  <c r="AL1569" i="1" s="1"/>
  <c r="AO1569" i="1" s="1"/>
  <c r="AP1569" i="1" s="1"/>
  <c r="AQ1569" i="1" s="1"/>
  <c r="V1568" i="1"/>
  <c r="AG1568" i="1" s="1"/>
  <c r="AH1568" i="1" s="1"/>
  <c r="AK1568" i="1" s="1"/>
  <c r="AL1568" i="1" s="1"/>
  <c r="AO1568" i="1" s="1"/>
  <c r="AP1568" i="1" s="1"/>
  <c r="AQ1568" i="1" s="1"/>
  <c r="V1567" i="1"/>
  <c r="Z1567" i="1" s="1"/>
  <c r="AA1567" i="1" s="1"/>
  <c r="AD1567" i="1" s="1"/>
  <c r="AL1567" i="1" s="1"/>
  <c r="AO1567" i="1" s="1"/>
  <c r="AP1567" i="1" s="1"/>
  <c r="AQ1567" i="1" s="1"/>
  <c r="V1566" i="1"/>
  <c r="Z1566" i="1" s="1"/>
  <c r="AA1566" i="1" s="1"/>
  <c r="AD1566" i="1" s="1"/>
  <c r="AL1566" i="1" s="1"/>
  <c r="AO1566" i="1" s="1"/>
  <c r="AP1566" i="1" s="1"/>
  <c r="AQ1566" i="1" s="1"/>
  <c r="V1565" i="1"/>
  <c r="Z1565" i="1" s="1"/>
  <c r="AA1565" i="1" s="1"/>
  <c r="AD1565" i="1" s="1"/>
  <c r="AL1565" i="1" s="1"/>
  <c r="AO1565" i="1" s="1"/>
  <c r="AP1565" i="1" s="1"/>
  <c r="AQ1565" i="1" s="1"/>
  <c r="V1564" i="1"/>
  <c r="Z1564" i="1" s="1"/>
  <c r="AA1564" i="1" s="1"/>
  <c r="AD1564" i="1" s="1"/>
  <c r="AL1564" i="1" s="1"/>
  <c r="AO1564" i="1" s="1"/>
  <c r="AP1564" i="1" s="1"/>
  <c r="AQ1564" i="1" s="1"/>
  <c r="V1563" i="1"/>
  <c r="AG1563" i="1" s="1"/>
  <c r="AH1563" i="1" s="1"/>
  <c r="AK1563" i="1" s="1"/>
  <c r="AL1563" i="1" s="1"/>
  <c r="AO1563" i="1" s="1"/>
  <c r="AP1563" i="1" s="1"/>
  <c r="AQ1563" i="1" s="1"/>
  <c r="V1562" i="1"/>
  <c r="AG1562" i="1" s="1"/>
  <c r="AH1562" i="1" s="1"/>
  <c r="AK1562" i="1" s="1"/>
  <c r="AL1562" i="1" s="1"/>
  <c r="AO1562" i="1" s="1"/>
  <c r="AP1562" i="1" s="1"/>
  <c r="AQ1562" i="1" s="1"/>
  <c r="V1561" i="1"/>
  <c r="AG1561" i="1" s="1"/>
  <c r="AH1561" i="1" s="1"/>
  <c r="AK1561" i="1" s="1"/>
  <c r="AL1561" i="1" s="1"/>
  <c r="AO1561" i="1" s="1"/>
  <c r="AP1561" i="1" s="1"/>
  <c r="AQ1561" i="1" s="1"/>
  <c r="V1560" i="1"/>
  <c r="AG1560" i="1" s="1"/>
  <c r="AH1560" i="1" s="1"/>
  <c r="AK1560" i="1" s="1"/>
  <c r="AL1560" i="1" s="1"/>
  <c r="AO1560" i="1" s="1"/>
  <c r="AP1560" i="1" s="1"/>
  <c r="AQ1560" i="1" s="1"/>
  <c r="V1559" i="1"/>
  <c r="Z1559" i="1" s="1"/>
  <c r="AA1559" i="1" s="1"/>
  <c r="AD1559" i="1" s="1"/>
  <c r="AL1559" i="1" s="1"/>
  <c r="AO1559" i="1" s="1"/>
  <c r="AP1559" i="1" s="1"/>
  <c r="AQ1559" i="1" s="1"/>
  <c r="V1558" i="1"/>
  <c r="AG1558" i="1" s="1"/>
  <c r="AH1558" i="1" s="1"/>
  <c r="AK1558" i="1" s="1"/>
  <c r="AL1558" i="1" s="1"/>
  <c r="AO1558" i="1" s="1"/>
  <c r="AP1558" i="1" s="1"/>
  <c r="AQ1558" i="1" s="1"/>
  <c r="V1557" i="1"/>
  <c r="AG1557" i="1" s="1"/>
  <c r="AH1557" i="1" s="1"/>
  <c r="AK1557" i="1" s="1"/>
  <c r="AL1557" i="1" s="1"/>
  <c r="AO1557" i="1" s="1"/>
  <c r="AP1557" i="1" s="1"/>
  <c r="AQ1557" i="1" s="1"/>
  <c r="V1556" i="1"/>
  <c r="AG1556" i="1" s="1"/>
  <c r="AH1556" i="1" s="1"/>
  <c r="AK1556" i="1" s="1"/>
  <c r="AL1556" i="1" s="1"/>
  <c r="AO1556" i="1" s="1"/>
  <c r="AP1556" i="1" s="1"/>
  <c r="AQ1556" i="1" s="1"/>
  <c r="V1555" i="1"/>
  <c r="AG1555" i="1" s="1"/>
  <c r="AH1555" i="1" s="1"/>
  <c r="AK1555" i="1" s="1"/>
  <c r="AL1555" i="1" s="1"/>
  <c r="AO1555" i="1" s="1"/>
  <c r="AP1555" i="1" s="1"/>
  <c r="AQ1555" i="1" s="1"/>
  <c r="V1554" i="1"/>
  <c r="AG1554" i="1" s="1"/>
  <c r="AH1554" i="1" s="1"/>
  <c r="AK1554" i="1" s="1"/>
  <c r="AL1554" i="1" s="1"/>
  <c r="AO1554" i="1" s="1"/>
  <c r="AP1554" i="1" s="1"/>
  <c r="AQ1554" i="1" s="1"/>
  <c r="V1553" i="1"/>
  <c r="AG1553" i="1" s="1"/>
  <c r="AH1553" i="1" s="1"/>
  <c r="AK1553" i="1" s="1"/>
  <c r="AL1553" i="1" s="1"/>
  <c r="AO1553" i="1" s="1"/>
  <c r="AP1553" i="1" s="1"/>
  <c r="AQ1553" i="1" s="1"/>
  <c r="V1552" i="1"/>
  <c r="Z1552" i="1" s="1"/>
  <c r="AA1552" i="1" s="1"/>
  <c r="AD1552" i="1" s="1"/>
  <c r="AL1552" i="1" s="1"/>
  <c r="AO1552" i="1" s="1"/>
  <c r="AP1552" i="1" s="1"/>
  <c r="AQ1552" i="1" s="1"/>
  <c r="V1551" i="1"/>
  <c r="AG1551" i="1" s="1"/>
  <c r="AH1551" i="1" s="1"/>
  <c r="AK1551" i="1" s="1"/>
  <c r="AL1551" i="1" s="1"/>
  <c r="AO1551" i="1" s="1"/>
  <c r="AP1551" i="1" s="1"/>
  <c r="AQ1551" i="1" s="1"/>
  <c r="V1550" i="1"/>
  <c r="Z1550" i="1" s="1"/>
  <c r="AA1550" i="1" s="1"/>
  <c r="AD1550" i="1" s="1"/>
  <c r="AL1550" i="1" s="1"/>
  <c r="AO1550" i="1" s="1"/>
  <c r="AP1550" i="1" s="1"/>
  <c r="AQ1550" i="1" s="1"/>
  <c r="V1549" i="1"/>
  <c r="V1548" i="1"/>
  <c r="AG1548" i="1" s="1"/>
  <c r="AH1548" i="1" s="1"/>
  <c r="AK1548" i="1" s="1"/>
  <c r="AL1548" i="1" s="1"/>
  <c r="AO1548" i="1" s="1"/>
  <c r="AP1548" i="1" s="1"/>
  <c r="AQ1548" i="1" s="1"/>
  <c r="V1547" i="1"/>
  <c r="AG1547" i="1" s="1"/>
  <c r="AH1547" i="1" s="1"/>
  <c r="AK1547" i="1" s="1"/>
  <c r="AL1547" i="1" s="1"/>
  <c r="AO1547" i="1" s="1"/>
  <c r="AP1547" i="1" s="1"/>
  <c r="AQ1547" i="1" s="1"/>
  <c r="V1546" i="1"/>
  <c r="AG1546" i="1" s="1"/>
  <c r="AH1546" i="1" s="1"/>
  <c r="AK1546" i="1" s="1"/>
  <c r="AL1546" i="1" s="1"/>
  <c r="AO1546" i="1" s="1"/>
  <c r="AP1546" i="1" s="1"/>
  <c r="AQ1546" i="1" s="1"/>
  <c r="V1545" i="1"/>
  <c r="Z1545" i="1" s="1"/>
  <c r="AA1545" i="1" s="1"/>
  <c r="AD1545" i="1" s="1"/>
  <c r="AL1545" i="1" s="1"/>
  <c r="AO1545" i="1" s="1"/>
  <c r="AP1545" i="1" s="1"/>
  <c r="AQ1545" i="1" s="1"/>
  <c r="V1544" i="1"/>
  <c r="AG1544" i="1" s="1"/>
  <c r="AH1544" i="1" s="1"/>
  <c r="AK1544" i="1" s="1"/>
  <c r="AL1544" i="1" s="1"/>
  <c r="AO1544" i="1" s="1"/>
  <c r="AP1544" i="1" s="1"/>
  <c r="AQ1544" i="1" s="1"/>
  <c r="V1543" i="1"/>
  <c r="Z1543" i="1" s="1"/>
  <c r="AA1543" i="1" s="1"/>
  <c r="AD1543" i="1" s="1"/>
  <c r="AL1543" i="1" s="1"/>
  <c r="AO1543" i="1" s="1"/>
  <c r="AP1543" i="1" s="1"/>
  <c r="AQ1543" i="1" s="1"/>
  <c r="V1542" i="1"/>
  <c r="AG1542" i="1" s="1"/>
  <c r="AH1542" i="1" s="1"/>
  <c r="AK1542" i="1" s="1"/>
  <c r="AL1542" i="1" s="1"/>
  <c r="AO1542" i="1" s="1"/>
  <c r="AP1542" i="1" s="1"/>
  <c r="AQ1542" i="1" s="1"/>
  <c r="V1541" i="1"/>
  <c r="Z1541" i="1" s="1"/>
  <c r="AA1541" i="1" s="1"/>
  <c r="AD1541" i="1" s="1"/>
  <c r="AL1541" i="1" s="1"/>
  <c r="AO1541" i="1" s="1"/>
  <c r="AP1541" i="1" s="1"/>
  <c r="AQ1541" i="1" s="1"/>
  <c r="V1540" i="1"/>
  <c r="AG1540" i="1" s="1"/>
  <c r="AH1540" i="1" s="1"/>
  <c r="AK1540" i="1" s="1"/>
  <c r="AL1540" i="1" s="1"/>
  <c r="AO1540" i="1" s="1"/>
  <c r="AP1540" i="1" s="1"/>
  <c r="AQ1540" i="1" s="1"/>
  <c r="V1539" i="1"/>
  <c r="AG1539" i="1" s="1"/>
  <c r="AH1539" i="1" s="1"/>
  <c r="AK1539" i="1" s="1"/>
  <c r="AL1539" i="1" s="1"/>
  <c r="AO1539" i="1" s="1"/>
  <c r="AP1539" i="1" s="1"/>
  <c r="AQ1539" i="1" s="1"/>
  <c r="V1538" i="1"/>
  <c r="AG1538" i="1" s="1"/>
  <c r="AH1538" i="1" s="1"/>
  <c r="AK1538" i="1" s="1"/>
  <c r="AL1538" i="1" s="1"/>
  <c r="AO1538" i="1" s="1"/>
  <c r="AP1538" i="1" s="1"/>
  <c r="AQ1538" i="1" s="1"/>
  <c r="V1537" i="1"/>
  <c r="AG1537" i="1" s="1"/>
  <c r="AH1537" i="1" s="1"/>
  <c r="AK1537" i="1" s="1"/>
  <c r="AL1537" i="1" s="1"/>
  <c r="AO1537" i="1" s="1"/>
  <c r="AP1537" i="1" s="1"/>
  <c r="AQ1537" i="1" s="1"/>
  <c r="V1536" i="1"/>
  <c r="Z1536" i="1" s="1"/>
  <c r="AA1536" i="1" s="1"/>
  <c r="AD1536" i="1" s="1"/>
  <c r="AL1536" i="1" s="1"/>
  <c r="AO1536" i="1" s="1"/>
  <c r="AP1536" i="1" s="1"/>
  <c r="AQ1536" i="1" s="1"/>
  <c r="V1535" i="1"/>
  <c r="Z1535" i="1" s="1"/>
  <c r="AA1535" i="1" s="1"/>
  <c r="AD1535" i="1" s="1"/>
  <c r="AL1535" i="1" s="1"/>
  <c r="AO1535" i="1" s="1"/>
  <c r="AP1535" i="1" s="1"/>
  <c r="AQ1535" i="1" s="1"/>
  <c r="V1534" i="1"/>
  <c r="AG1534" i="1" s="1"/>
  <c r="AH1534" i="1" s="1"/>
  <c r="AK1534" i="1" s="1"/>
  <c r="AL1534" i="1" s="1"/>
  <c r="AO1534" i="1" s="1"/>
  <c r="AP1534" i="1" s="1"/>
  <c r="AQ1534" i="1" s="1"/>
  <c r="V1533" i="1"/>
  <c r="Z1533" i="1" s="1"/>
  <c r="AA1533" i="1" s="1"/>
  <c r="AD1533" i="1" s="1"/>
  <c r="AL1533" i="1" s="1"/>
  <c r="AO1533" i="1" s="1"/>
  <c r="AP1533" i="1" s="1"/>
  <c r="AQ1533" i="1" s="1"/>
  <c r="V1532" i="1"/>
  <c r="Z1532" i="1" s="1"/>
  <c r="AA1532" i="1" s="1"/>
  <c r="AD1532" i="1" s="1"/>
  <c r="AL1532" i="1" s="1"/>
  <c r="AO1532" i="1" s="1"/>
  <c r="AP1532" i="1" s="1"/>
  <c r="AQ1532" i="1" s="1"/>
  <c r="V1531" i="1"/>
  <c r="Z1531" i="1" s="1"/>
  <c r="AA1531" i="1" s="1"/>
  <c r="AD1531" i="1" s="1"/>
  <c r="AL1531" i="1" s="1"/>
  <c r="AO1531" i="1" s="1"/>
  <c r="AP1531" i="1" s="1"/>
  <c r="AQ1531" i="1" s="1"/>
  <c r="V1530" i="1"/>
  <c r="V1529" i="1"/>
  <c r="AG1529" i="1" s="1"/>
  <c r="AH1529" i="1" s="1"/>
  <c r="AK1529" i="1" s="1"/>
  <c r="AL1529" i="1" s="1"/>
  <c r="AO1529" i="1" s="1"/>
  <c r="AP1529" i="1" s="1"/>
  <c r="AQ1529" i="1" s="1"/>
  <c r="V1528" i="1"/>
  <c r="V1527" i="1"/>
  <c r="AG1527" i="1" s="1"/>
  <c r="AH1527" i="1" s="1"/>
  <c r="AK1527" i="1" s="1"/>
  <c r="AL1527" i="1" s="1"/>
  <c r="AO1527" i="1" s="1"/>
  <c r="AP1527" i="1" s="1"/>
  <c r="AQ1527" i="1" s="1"/>
  <c r="V1526" i="1"/>
  <c r="AG1526" i="1" s="1"/>
  <c r="AH1526" i="1" s="1"/>
  <c r="AK1526" i="1" s="1"/>
  <c r="AL1526" i="1" s="1"/>
  <c r="AO1526" i="1" s="1"/>
  <c r="AP1526" i="1" s="1"/>
  <c r="AQ1526" i="1" s="1"/>
  <c r="V1525" i="1"/>
  <c r="AG1525" i="1" s="1"/>
  <c r="AH1525" i="1" s="1"/>
  <c r="AK1525" i="1" s="1"/>
  <c r="AL1525" i="1" s="1"/>
  <c r="AO1525" i="1" s="1"/>
  <c r="AP1525" i="1" s="1"/>
  <c r="AQ1525" i="1" s="1"/>
  <c r="V1524" i="1"/>
  <c r="Z1524" i="1" s="1"/>
  <c r="AA1524" i="1" s="1"/>
  <c r="AD1524" i="1" s="1"/>
  <c r="AL1524" i="1" s="1"/>
  <c r="AO1524" i="1" s="1"/>
  <c r="AP1524" i="1" s="1"/>
  <c r="AQ1524" i="1" s="1"/>
  <c r="V1523" i="1"/>
  <c r="AG1523" i="1" s="1"/>
  <c r="AH1523" i="1" s="1"/>
  <c r="AK1523" i="1" s="1"/>
  <c r="AL1523" i="1" s="1"/>
  <c r="AO1523" i="1" s="1"/>
  <c r="AP1523" i="1" s="1"/>
  <c r="AQ1523" i="1" s="1"/>
  <c r="V1522" i="1"/>
  <c r="AG1522" i="1" s="1"/>
  <c r="AH1522" i="1" s="1"/>
  <c r="AK1522" i="1" s="1"/>
  <c r="AL1522" i="1" s="1"/>
  <c r="AO1522" i="1" s="1"/>
  <c r="AP1522" i="1" s="1"/>
  <c r="AQ1522" i="1" s="1"/>
  <c r="V1521" i="1"/>
  <c r="AG1521" i="1" s="1"/>
  <c r="AH1521" i="1" s="1"/>
  <c r="AK1521" i="1" s="1"/>
  <c r="AL1521" i="1" s="1"/>
  <c r="AO1521" i="1" s="1"/>
  <c r="AP1521" i="1" s="1"/>
  <c r="AQ1521" i="1" s="1"/>
  <c r="V1520" i="1"/>
  <c r="Z1520" i="1" s="1"/>
  <c r="AA1520" i="1" s="1"/>
  <c r="AD1520" i="1" s="1"/>
  <c r="AL1520" i="1" s="1"/>
  <c r="AO1520" i="1" s="1"/>
  <c r="AP1520" i="1" s="1"/>
  <c r="AQ1520" i="1" s="1"/>
  <c r="V1519" i="1"/>
  <c r="AG1519" i="1" s="1"/>
  <c r="AH1519" i="1" s="1"/>
  <c r="AK1519" i="1" s="1"/>
  <c r="AL1519" i="1" s="1"/>
  <c r="AO1519" i="1" s="1"/>
  <c r="AP1519" i="1" s="1"/>
  <c r="AQ1519" i="1" s="1"/>
  <c r="V1518" i="1"/>
  <c r="AG1518" i="1" s="1"/>
  <c r="AH1518" i="1" s="1"/>
  <c r="AK1518" i="1" s="1"/>
  <c r="AL1518" i="1" s="1"/>
  <c r="AO1518" i="1" s="1"/>
  <c r="AP1518" i="1" s="1"/>
  <c r="AQ1518" i="1" s="1"/>
  <c r="V1517" i="1"/>
  <c r="AG1517" i="1" s="1"/>
  <c r="AH1517" i="1" s="1"/>
  <c r="AK1517" i="1" s="1"/>
  <c r="AL1517" i="1" s="1"/>
  <c r="AO1517" i="1" s="1"/>
  <c r="AP1517" i="1" s="1"/>
  <c r="AQ1517" i="1" s="1"/>
  <c r="V1516" i="1"/>
  <c r="AG1516" i="1" s="1"/>
  <c r="AH1516" i="1" s="1"/>
  <c r="AK1516" i="1" s="1"/>
  <c r="AL1516" i="1" s="1"/>
  <c r="AO1516" i="1" s="1"/>
  <c r="AP1516" i="1" s="1"/>
  <c r="AQ1516" i="1" s="1"/>
  <c r="V1515" i="1"/>
  <c r="Z1515" i="1" s="1"/>
  <c r="AA1515" i="1" s="1"/>
  <c r="AD1515" i="1" s="1"/>
  <c r="AL1515" i="1" s="1"/>
  <c r="AO1515" i="1" s="1"/>
  <c r="AP1515" i="1" s="1"/>
  <c r="AQ1515" i="1" s="1"/>
  <c r="V1514" i="1"/>
  <c r="Z1514" i="1" s="1"/>
  <c r="AA1514" i="1" s="1"/>
  <c r="AD1514" i="1" s="1"/>
  <c r="AL1514" i="1" s="1"/>
  <c r="AO1514" i="1" s="1"/>
  <c r="AP1514" i="1" s="1"/>
  <c r="AQ1514" i="1" s="1"/>
  <c r="V1513" i="1"/>
  <c r="AG1513" i="1" s="1"/>
  <c r="AH1513" i="1" s="1"/>
  <c r="AK1513" i="1" s="1"/>
  <c r="AL1513" i="1" s="1"/>
  <c r="AO1513" i="1" s="1"/>
  <c r="AP1513" i="1" s="1"/>
  <c r="AQ1513" i="1" s="1"/>
  <c r="V1512" i="1"/>
  <c r="AG1512" i="1" s="1"/>
  <c r="AH1512" i="1" s="1"/>
  <c r="AK1512" i="1" s="1"/>
  <c r="AL1512" i="1" s="1"/>
  <c r="AO1512" i="1" s="1"/>
  <c r="AP1512" i="1" s="1"/>
  <c r="AQ1512" i="1" s="1"/>
  <c r="V1511" i="1"/>
  <c r="AG1511" i="1" s="1"/>
  <c r="AH1511" i="1" s="1"/>
  <c r="AK1511" i="1" s="1"/>
  <c r="AL1511" i="1" s="1"/>
  <c r="AO1511" i="1" s="1"/>
  <c r="AP1511" i="1" s="1"/>
  <c r="AQ1511" i="1" s="1"/>
  <c r="V1510" i="1"/>
  <c r="AG1510" i="1" s="1"/>
  <c r="AH1510" i="1" s="1"/>
  <c r="AK1510" i="1" s="1"/>
  <c r="AL1510" i="1" s="1"/>
  <c r="AO1510" i="1" s="1"/>
  <c r="AP1510" i="1" s="1"/>
  <c r="AQ1510" i="1" s="1"/>
  <c r="V1509" i="1"/>
  <c r="AG1509" i="1" s="1"/>
  <c r="AH1509" i="1" s="1"/>
  <c r="AK1509" i="1" s="1"/>
  <c r="AL1509" i="1" s="1"/>
  <c r="AO1509" i="1" s="1"/>
  <c r="AP1509" i="1" s="1"/>
  <c r="AQ1509" i="1" s="1"/>
  <c r="V1508" i="1"/>
  <c r="AG1508" i="1" s="1"/>
  <c r="AH1508" i="1" s="1"/>
  <c r="AK1508" i="1" s="1"/>
  <c r="AL1508" i="1" s="1"/>
  <c r="AO1508" i="1" s="1"/>
  <c r="AP1508" i="1" s="1"/>
  <c r="AQ1508" i="1" s="1"/>
  <c r="V1507" i="1"/>
  <c r="AG1507" i="1" s="1"/>
  <c r="AH1507" i="1" s="1"/>
  <c r="AK1507" i="1" s="1"/>
  <c r="AL1507" i="1" s="1"/>
  <c r="AO1507" i="1" s="1"/>
  <c r="AP1507" i="1" s="1"/>
  <c r="AQ1507" i="1" s="1"/>
  <c r="V1506" i="1"/>
  <c r="AG1506" i="1" s="1"/>
  <c r="AH1506" i="1" s="1"/>
  <c r="AK1506" i="1" s="1"/>
  <c r="AL1506" i="1" s="1"/>
  <c r="AO1506" i="1" s="1"/>
  <c r="AP1506" i="1" s="1"/>
  <c r="AQ1506" i="1" s="1"/>
  <c r="V1505" i="1"/>
  <c r="AG1505" i="1" s="1"/>
  <c r="AH1505" i="1" s="1"/>
  <c r="AK1505" i="1" s="1"/>
  <c r="AL1505" i="1" s="1"/>
  <c r="AO1505" i="1" s="1"/>
  <c r="AP1505" i="1" s="1"/>
  <c r="AQ1505" i="1" s="1"/>
  <c r="V1504" i="1"/>
  <c r="AG1504" i="1" s="1"/>
  <c r="AH1504" i="1" s="1"/>
  <c r="AK1504" i="1" s="1"/>
  <c r="AL1504" i="1" s="1"/>
  <c r="AO1504" i="1" s="1"/>
  <c r="AP1504" i="1" s="1"/>
  <c r="AQ1504" i="1" s="1"/>
  <c r="V1503" i="1"/>
  <c r="AG1503" i="1" s="1"/>
  <c r="AH1503" i="1" s="1"/>
  <c r="AK1503" i="1" s="1"/>
  <c r="AL1503" i="1" s="1"/>
  <c r="AO1503" i="1" s="1"/>
  <c r="AP1503" i="1" s="1"/>
  <c r="AQ1503" i="1" s="1"/>
  <c r="V1502" i="1"/>
  <c r="AG1502" i="1" s="1"/>
  <c r="AH1502" i="1" s="1"/>
  <c r="AK1502" i="1" s="1"/>
  <c r="AL1502" i="1" s="1"/>
  <c r="AO1502" i="1" s="1"/>
  <c r="AP1502" i="1" s="1"/>
  <c r="AQ1502" i="1" s="1"/>
  <c r="V1501" i="1"/>
  <c r="AG1501" i="1" s="1"/>
  <c r="AH1501" i="1" s="1"/>
  <c r="AK1501" i="1" s="1"/>
  <c r="AL1501" i="1" s="1"/>
  <c r="AO1501" i="1" s="1"/>
  <c r="AP1501" i="1" s="1"/>
  <c r="AQ1501" i="1" s="1"/>
  <c r="V1500" i="1"/>
  <c r="AG1500" i="1" s="1"/>
  <c r="AH1500" i="1" s="1"/>
  <c r="AK1500" i="1" s="1"/>
  <c r="AL1500" i="1" s="1"/>
  <c r="AO1500" i="1" s="1"/>
  <c r="AP1500" i="1" s="1"/>
  <c r="AQ1500" i="1" s="1"/>
  <c r="V1499" i="1"/>
  <c r="AG1499" i="1" s="1"/>
  <c r="AH1499" i="1" s="1"/>
  <c r="AK1499" i="1" s="1"/>
  <c r="AL1499" i="1" s="1"/>
  <c r="AO1499" i="1" s="1"/>
  <c r="AP1499" i="1" s="1"/>
  <c r="AQ1499" i="1" s="1"/>
  <c r="V1498" i="1"/>
  <c r="AG1498" i="1" s="1"/>
  <c r="AH1498" i="1" s="1"/>
  <c r="AK1498" i="1" s="1"/>
  <c r="AL1498" i="1" s="1"/>
  <c r="AO1498" i="1" s="1"/>
  <c r="AP1498" i="1" s="1"/>
  <c r="AQ1498" i="1" s="1"/>
  <c r="V1497" i="1"/>
  <c r="AG1497" i="1" s="1"/>
  <c r="AH1497" i="1" s="1"/>
  <c r="AK1497" i="1" s="1"/>
  <c r="AL1497" i="1" s="1"/>
  <c r="AO1497" i="1" s="1"/>
  <c r="AP1497" i="1" s="1"/>
  <c r="AQ1497" i="1" s="1"/>
  <c r="V1496" i="1"/>
  <c r="AG1496" i="1" s="1"/>
  <c r="AH1496" i="1" s="1"/>
  <c r="AK1496" i="1" s="1"/>
  <c r="AL1496" i="1" s="1"/>
  <c r="AO1496" i="1" s="1"/>
  <c r="AP1496" i="1" s="1"/>
  <c r="AQ1496" i="1" s="1"/>
  <c r="V1495" i="1"/>
  <c r="AG1495" i="1" s="1"/>
  <c r="AH1495" i="1" s="1"/>
  <c r="AK1495" i="1" s="1"/>
  <c r="AL1495" i="1" s="1"/>
  <c r="AO1495" i="1" s="1"/>
  <c r="AP1495" i="1" s="1"/>
  <c r="AQ1495" i="1" s="1"/>
  <c r="V1494" i="1"/>
  <c r="Z1494" i="1" s="1"/>
  <c r="AA1494" i="1" s="1"/>
  <c r="AD1494" i="1" s="1"/>
  <c r="AL1494" i="1" s="1"/>
  <c r="AO1494" i="1" s="1"/>
  <c r="AP1494" i="1" s="1"/>
  <c r="AQ1494" i="1" s="1"/>
  <c r="V1493" i="1"/>
  <c r="Z1493" i="1" s="1"/>
  <c r="AA1493" i="1" s="1"/>
  <c r="AD1493" i="1" s="1"/>
  <c r="AL1493" i="1" s="1"/>
  <c r="AO1493" i="1" s="1"/>
  <c r="AP1493" i="1" s="1"/>
  <c r="AQ1493" i="1" s="1"/>
  <c r="V1492" i="1"/>
  <c r="Z1492" i="1" s="1"/>
  <c r="AA1492" i="1" s="1"/>
  <c r="AD1492" i="1" s="1"/>
  <c r="AL1492" i="1" s="1"/>
  <c r="AO1492" i="1" s="1"/>
  <c r="AP1492" i="1" s="1"/>
  <c r="AQ1492" i="1" s="1"/>
  <c r="V1491" i="1"/>
  <c r="AG1491" i="1" s="1"/>
  <c r="AH1491" i="1" s="1"/>
  <c r="AK1491" i="1" s="1"/>
  <c r="AL1491" i="1" s="1"/>
  <c r="AO1491" i="1" s="1"/>
  <c r="AP1491" i="1" s="1"/>
  <c r="AQ1491" i="1" s="1"/>
  <c r="V1490" i="1"/>
  <c r="AG1490" i="1" s="1"/>
  <c r="AH1490" i="1" s="1"/>
  <c r="AK1490" i="1" s="1"/>
  <c r="AL1490" i="1" s="1"/>
  <c r="AO1490" i="1" s="1"/>
  <c r="AP1490" i="1" s="1"/>
  <c r="AQ1490" i="1" s="1"/>
  <c r="V1489" i="1"/>
  <c r="Z1489" i="1" s="1"/>
  <c r="AA1489" i="1" s="1"/>
  <c r="AD1489" i="1" s="1"/>
  <c r="AL1489" i="1" s="1"/>
  <c r="AO1489" i="1" s="1"/>
  <c r="AP1489" i="1" s="1"/>
  <c r="AQ1489" i="1" s="1"/>
  <c r="V1488" i="1"/>
  <c r="Z1488" i="1" s="1"/>
  <c r="AA1488" i="1" s="1"/>
  <c r="AD1488" i="1" s="1"/>
  <c r="AL1488" i="1" s="1"/>
  <c r="AO1488" i="1" s="1"/>
  <c r="AP1488" i="1" s="1"/>
  <c r="AQ1488" i="1" s="1"/>
  <c r="V1487" i="1"/>
  <c r="Z1487" i="1" s="1"/>
  <c r="AA1487" i="1" s="1"/>
  <c r="AD1487" i="1" s="1"/>
  <c r="AL1487" i="1" s="1"/>
  <c r="AO1487" i="1" s="1"/>
  <c r="AP1487" i="1" s="1"/>
  <c r="AQ1487" i="1" s="1"/>
  <c r="V1486" i="1"/>
  <c r="Z1486" i="1" s="1"/>
  <c r="AA1486" i="1" s="1"/>
  <c r="AD1486" i="1" s="1"/>
  <c r="AL1486" i="1" s="1"/>
  <c r="AO1486" i="1" s="1"/>
  <c r="AP1486" i="1" s="1"/>
  <c r="AQ1486" i="1" s="1"/>
  <c r="V1485" i="1"/>
  <c r="Z1485" i="1" s="1"/>
  <c r="AA1485" i="1" s="1"/>
  <c r="AD1485" i="1" s="1"/>
  <c r="AL1485" i="1" s="1"/>
  <c r="AO1485" i="1" s="1"/>
  <c r="AP1485" i="1" s="1"/>
  <c r="AQ1485" i="1" s="1"/>
  <c r="V1484" i="1"/>
  <c r="AG1484" i="1" s="1"/>
  <c r="AH1484" i="1" s="1"/>
  <c r="AK1484" i="1" s="1"/>
  <c r="AL1484" i="1" s="1"/>
  <c r="AO1484" i="1" s="1"/>
  <c r="AP1484" i="1" s="1"/>
  <c r="AQ1484" i="1" s="1"/>
  <c r="V1483" i="1"/>
  <c r="AG1483" i="1" s="1"/>
  <c r="AH1483" i="1" s="1"/>
  <c r="AK1483" i="1" s="1"/>
  <c r="AL1483" i="1" s="1"/>
  <c r="AO1483" i="1" s="1"/>
  <c r="AP1483" i="1" s="1"/>
  <c r="AQ1483" i="1" s="1"/>
  <c r="V1482" i="1"/>
  <c r="Z1482" i="1" s="1"/>
  <c r="AA1482" i="1" s="1"/>
  <c r="AD1482" i="1" s="1"/>
  <c r="AL1482" i="1" s="1"/>
  <c r="AO1482" i="1" s="1"/>
  <c r="AP1482" i="1" s="1"/>
  <c r="AQ1482" i="1" s="1"/>
  <c r="V1481" i="1"/>
  <c r="AG1481" i="1" s="1"/>
  <c r="AH1481" i="1" s="1"/>
  <c r="AK1481" i="1" s="1"/>
  <c r="AL1481" i="1" s="1"/>
  <c r="AO1481" i="1" s="1"/>
  <c r="AP1481" i="1" s="1"/>
  <c r="AQ1481" i="1" s="1"/>
  <c r="V1480" i="1"/>
  <c r="Z1480" i="1" s="1"/>
  <c r="AA1480" i="1" s="1"/>
  <c r="AD1480" i="1" s="1"/>
  <c r="AL1480" i="1" s="1"/>
  <c r="AO1480" i="1" s="1"/>
  <c r="AP1480" i="1" s="1"/>
  <c r="AQ1480" i="1" s="1"/>
  <c r="V1479" i="1"/>
  <c r="Z1479" i="1" s="1"/>
  <c r="AA1479" i="1" s="1"/>
  <c r="AD1479" i="1" s="1"/>
  <c r="AL1479" i="1" s="1"/>
  <c r="AO1479" i="1" s="1"/>
  <c r="AP1479" i="1" s="1"/>
  <c r="AQ1479" i="1" s="1"/>
  <c r="V1478" i="1"/>
  <c r="Z1478" i="1" s="1"/>
  <c r="AA1478" i="1" s="1"/>
  <c r="AD1478" i="1" s="1"/>
  <c r="AL1478" i="1" s="1"/>
  <c r="AO1478" i="1" s="1"/>
  <c r="AP1478" i="1" s="1"/>
  <c r="AQ1478" i="1" s="1"/>
  <c r="V1477" i="1"/>
  <c r="Z1477" i="1" s="1"/>
  <c r="AA1477" i="1" s="1"/>
  <c r="AD1477" i="1" s="1"/>
  <c r="AL1477" i="1" s="1"/>
  <c r="AO1477" i="1" s="1"/>
  <c r="AP1477" i="1" s="1"/>
  <c r="AQ1477" i="1" s="1"/>
  <c r="V1476" i="1"/>
  <c r="Z1476" i="1" s="1"/>
  <c r="AA1476" i="1" s="1"/>
  <c r="AD1476" i="1" s="1"/>
  <c r="AL1476" i="1" s="1"/>
  <c r="AO1476" i="1" s="1"/>
  <c r="AP1476" i="1" s="1"/>
  <c r="AQ1476" i="1" s="1"/>
  <c r="V1475" i="1"/>
  <c r="V1474" i="1"/>
  <c r="AG1474" i="1" s="1"/>
  <c r="AH1474" i="1" s="1"/>
  <c r="AK1474" i="1" s="1"/>
  <c r="AL1474" i="1" s="1"/>
  <c r="AO1474" i="1" s="1"/>
  <c r="AP1474" i="1" s="1"/>
  <c r="AQ1474" i="1" s="1"/>
  <c r="V1473" i="1"/>
  <c r="AG1473" i="1" s="1"/>
  <c r="AH1473" i="1" s="1"/>
  <c r="AK1473" i="1" s="1"/>
  <c r="AL1473" i="1" s="1"/>
  <c r="AO1473" i="1" s="1"/>
  <c r="AP1473" i="1" s="1"/>
  <c r="AQ1473" i="1" s="1"/>
  <c r="V1472" i="1"/>
  <c r="AG1472" i="1" s="1"/>
  <c r="AH1472" i="1" s="1"/>
  <c r="AK1472" i="1" s="1"/>
  <c r="AL1472" i="1" s="1"/>
  <c r="AO1472" i="1" s="1"/>
  <c r="AP1472" i="1" s="1"/>
  <c r="AQ1472" i="1" s="1"/>
  <c r="V1471" i="1"/>
  <c r="Z1471" i="1" s="1"/>
  <c r="AA1471" i="1" s="1"/>
  <c r="AD1471" i="1" s="1"/>
  <c r="AL1471" i="1" s="1"/>
  <c r="AO1471" i="1" s="1"/>
  <c r="AP1471" i="1" s="1"/>
  <c r="AQ1471" i="1" s="1"/>
  <c r="V1470" i="1"/>
  <c r="AG1470" i="1" s="1"/>
  <c r="AH1470" i="1" s="1"/>
  <c r="AK1470" i="1" s="1"/>
  <c r="AL1470" i="1" s="1"/>
  <c r="AO1470" i="1" s="1"/>
  <c r="AP1470" i="1" s="1"/>
  <c r="AQ1470" i="1" s="1"/>
  <c r="V1469" i="1"/>
  <c r="AG1469" i="1" s="1"/>
  <c r="AH1469" i="1" s="1"/>
  <c r="AK1469" i="1" s="1"/>
  <c r="AL1469" i="1" s="1"/>
  <c r="AO1469" i="1" s="1"/>
  <c r="AP1469" i="1" s="1"/>
  <c r="AQ1469" i="1" s="1"/>
  <c r="V1468" i="1"/>
  <c r="Z1468" i="1" s="1"/>
  <c r="AA1468" i="1" s="1"/>
  <c r="AD1468" i="1" s="1"/>
  <c r="AL1468" i="1" s="1"/>
  <c r="AO1468" i="1" s="1"/>
  <c r="AP1468" i="1" s="1"/>
  <c r="AQ1468" i="1" s="1"/>
  <c r="V1467" i="1"/>
  <c r="AG1467" i="1" s="1"/>
  <c r="AH1467" i="1" s="1"/>
  <c r="AK1467" i="1" s="1"/>
  <c r="AL1467" i="1" s="1"/>
  <c r="AO1467" i="1" s="1"/>
  <c r="AP1467" i="1" s="1"/>
  <c r="AQ1467" i="1" s="1"/>
  <c r="V1466" i="1"/>
  <c r="AG1466" i="1" s="1"/>
  <c r="AH1466" i="1" s="1"/>
  <c r="AK1466" i="1" s="1"/>
  <c r="AL1466" i="1" s="1"/>
  <c r="AO1466" i="1" s="1"/>
  <c r="AP1466" i="1" s="1"/>
  <c r="AQ1466" i="1" s="1"/>
  <c r="V1465" i="1"/>
  <c r="AG1465" i="1" s="1"/>
  <c r="AH1465" i="1" s="1"/>
  <c r="AK1465" i="1" s="1"/>
  <c r="AL1465" i="1" s="1"/>
  <c r="AO1465" i="1" s="1"/>
  <c r="AP1465" i="1" s="1"/>
  <c r="AQ1465" i="1" s="1"/>
  <c r="V1464" i="1"/>
  <c r="AG1464" i="1" s="1"/>
  <c r="AH1464" i="1" s="1"/>
  <c r="AK1464" i="1" s="1"/>
  <c r="AL1464" i="1" s="1"/>
  <c r="AO1464" i="1" s="1"/>
  <c r="AP1464" i="1" s="1"/>
  <c r="AQ1464" i="1" s="1"/>
  <c r="V1463" i="1"/>
  <c r="AG1463" i="1" s="1"/>
  <c r="AH1463" i="1" s="1"/>
  <c r="AK1463" i="1" s="1"/>
  <c r="AL1463" i="1" s="1"/>
  <c r="AO1463" i="1" s="1"/>
  <c r="AP1463" i="1" s="1"/>
  <c r="AQ1463" i="1" s="1"/>
  <c r="V1462" i="1"/>
  <c r="AG1462" i="1" s="1"/>
  <c r="AH1462" i="1" s="1"/>
  <c r="AK1462" i="1" s="1"/>
  <c r="AL1462" i="1" s="1"/>
  <c r="AO1462" i="1" s="1"/>
  <c r="AP1462" i="1" s="1"/>
  <c r="AQ1462" i="1" s="1"/>
  <c r="V1461" i="1"/>
  <c r="Z1461" i="1" s="1"/>
  <c r="AA1461" i="1" s="1"/>
  <c r="AD1461" i="1" s="1"/>
  <c r="AL1461" i="1" s="1"/>
  <c r="AO1461" i="1" s="1"/>
  <c r="AP1461" i="1" s="1"/>
  <c r="AQ1461" i="1" s="1"/>
  <c r="V1460" i="1"/>
  <c r="Z1460" i="1" s="1"/>
  <c r="AA1460" i="1" s="1"/>
  <c r="AD1460" i="1" s="1"/>
  <c r="AL1460" i="1" s="1"/>
  <c r="AO1460" i="1" s="1"/>
  <c r="AP1460" i="1" s="1"/>
  <c r="AQ1460" i="1" s="1"/>
  <c r="V1459" i="1"/>
  <c r="Z1459" i="1" s="1"/>
  <c r="AA1459" i="1" s="1"/>
  <c r="AD1459" i="1" s="1"/>
  <c r="AL1459" i="1" s="1"/>
  <c r="AO1459" i="1" s="1"/>
  <c r="AP1459" i="1" s="1"/>
  <c r="AQ1459" i="1" s="1"/>
  <c r="V1458" i="1"/>
  <c r="AG1458" i="1" s="1"/>
  <c r="AH1458" i="1" s="1"/>
  <c r="AK1458" i="1" s="1"/>
  <c r="AL1458" i="1" s="1"/>
  <c r="AO1458" i="1" s="1"/>
  <c r="AP1458" i="1" s="1"/>
  <c r="AQ1458" i="1" s="1"/>
  <c r="V1457" i="1"/>
  <c r="AG1457" i="1" s="1"/>
  <c r="AH1457" i="1" s="1"/>
  <c r="AK1457" i="1" s="1"/>
  <c r="AL1457" i="1" s="1"/>
  <c r="AO1457" i="1" s="1"/>
  <c r="AP1457" i="1" s="1"/>
  <c r="AQ1457" i="1" s="1"/>
  <c r="V1456" i="1"/>
  <c r="Z1456" i="1" s="1"/>
  <c r="AA1456" i="1" s="1"/>
  <c r="AD1456" i="1" s="1"/>
  <c r="AL1456" i="1" s="1"/>
  <c r="AO1456" i="1" s="1"/>
  <c r="AP1456" i="1" s="1"/>
  <c r="AQ1456" i="1" s="1"/>
  <c r="V1455" i="1"/>
  <c r="Z1455" i="1" s="1"/>
  <c r="AA1455" i="1" s="1"/>
  <c r="AD1455" i="1" s="1"/>
  <c r="AL1455" i="1" s="1"/>
  <c r="AO1455" i="1" s="1"/>
  <c r="AP1455" i="1" s="1"/>
  <c r="AQ1455" i="1" s="1"/>
  <c r="V1454" i="1"/>
  <c r="AG1454" i="1" s="1"/>
  <c r="AH1454" i="1" s="1"/>
  <c r="AK1454" i="1" s="1"/>
  <c r="AL1454" i="1" s="1"/>
  <c r="AO1454" i="1" s="1"/>
  <c r="AP1454" i="1" s="1"/>
  <c r="AQ1454" i="1" s="1"/>
  <c r="V1453" i="1"/>
  <c r="Z1453" i="1" s="1"/>
  <c r="AA1453" i="1" s="1"/>
  <c r="AD1453" i="1" s="1"/>
  <c r="AL1453" i="1" s="1"/>
  <c r="AO1453" i="1" s="1"/>
  <c r="AP1453" i="1" s="1"/>
  <c r="AQ1453" i="1" s="1"/>
  <c r="V1452" i="1"/>
  <c r="AG1452" i="1" s="1"/>
  <c r="AH1452" i="1" s="1"/>
  <c r="AK1452" i="1" s="1"/>
  <c r="AL1452" i="1" s="1"/>
  <c r="AO1452" i="1" s="1"/>
  <c r="AP1452" i="1" s="1"/>
  <c r="AQ1452" i="1" s="1"/>
  <c r="V1451" i="1"/>
  <c r="AG1451" i="1" s="1"/>
  <c r="AH1451" i="1" s="1"/>
  <c r="AK1451" i="1" s="1"/>
  <c r="AL1451" i="1" s="1"/>
  <c r="AO1451" i="1" s="1"/>
  <c r="AP1451" i="1" s="1"/>
  <c r="AQ1451" i="1" s="1"/>
  <c r="V1450" i="1"/>
  <c r="AG1450" i="1" s="1"/>
  <c r="AH1450" i="1" s="1"/>
  <c r="AK1450" i="1" s="1"/>
  <c r="AL1450" i="1" s="1"/>
  <c r="AO1450" i="1" s="1"/>
  <c r="AP1450" i="1" s="1"/>
  <c r="AQ1450" i="1" s="1"/>
  <c r="V1449" i="1"/>
  <c r="AG1449" i="1" s="1"/>
  <c r="AH1449" i="1" s="1"/>
  <c r="AK1449" i="1" s="1"/>
  <c r="AL1449" i="1" s="1"/>
  <c r="AO1449" i="1" s="1"/>
  <c r="AP1449" i="1" s="1"/>
  <c r="AQ1449" i="1" s="1"/>
  <c r="V1448" i="1"/>
  <c r="AG1448" i="1" s="1"/>
  <c r="AH1448" i="1" s="1"/>
  <c r="AK1448" i="1" s="1"/>
  <c r="AL1448" i="1" s="1"/>
  <c r="AO1448" i="1" s="1"/>
  <c r="AP1448" i="1" s="1"/>
  <c r="AQ1448" i="1" s="1"/>
  <c r="V1447" i="1"/>
  <c r="Z1447" i="1" s="1"/>
  <c r="AA1447" i="1" s="1"/>
  <c r="AD1447" i="1" s="1"/>
  <c r="AL1447" i="1" s="1"/>
  <c r="AO1447" i="1" s="1"/>
  <c r="AP1447" i="1" s="1"/>
  <c r="AQ1447" i="1" s="1"/>
  <c r="V1446" i="1"/>
  <c r="AG1446" i="1" s="1"/>
  <c r="AH1446" i="1" s="1"/>
  <c r="AK1446" i="1" s="1"/>
  <c r="AL1446" i="1" s="1"/>
  <c r="AO1446" i="1" s="1"/>
  <c r="AP1446" i="1" s="1"/>
  <c r="AQ1446" i="1" s="1"/>
  <c r="V1445" i="1"/>
  <c r="AG1445" i="1" s="1"/>
  <c r="AH1445" i="1" s="1"/>
  <c r="AK1445" i="1" s="1"/>
  <c r="AL1445" i="1" s="1"/>
  <c r="AO1445" i="1" s="1"/>
  <c r="AP1445" i="1" s="1"/>
  <c r="AQ1445" i="1" s="1"/>
  <c r="V1444" i="1"/>
  <c r="AG1444" i="1" s="1"/>
  <c r="AH1444" i="1" s="1"/>
  <c r="AK1444" i="1" s="1"/>
  <c r="AL1444" i="1" s="1"/>
  <c r="AO1444" i="1" s="1"/>
  <c r="AP1444" i="1" s="1"/>
  <c r="AQ1444" i="1" s="1"/>
  <c r="V1443" i="1"/>
  <c r="AG1443" i="1" s="1"/>
  <c r="AH1443" i="1" s="1"/>
  <c r="AK1443" i="1" s="1"/>
  <c r="AL1443" i="1" s="1"/>
  <c r="AO1443" i="1" s="1"/>
  <c r="AP1443" i="1" s="1"/>
  <c r="AQ1443" i="1" s="1"/>
  <c r="V1442" i="1"/>
  <c r="AG1442" i="1" s="1"/>
  <c r="AH1442" i="1" s="1"/>
  <c r="AK1442" i="1" s="1"/>
  <c r="AL1442" i="1" s="1"/>
  <c r="AO1442" i="1" s="1"/>
  <c r="AP1442" i="1" s="1"/>
  <c r="AQ1442" i="1" s="1"/>
  <c r="V1441" i="1"/>
  <c r="AG1441" i="1" s="1"/>
  <c r="AH1441" i="1" s="1"/>
  <c r="AK1441" i="1" s="1"/>
  <c r="AL1441" i="1" s="1"/>
  <c r="AO1441" i="1" s="1"/>
  <c r="AP1441" i="1" s="1"/>
  <c r="AQ1441" i="1" s="1"/>
  <c r="V1440" i="1"/>
  <c r="Z1440" i="1" s="1"/>
  <c r="AA1440" i="1" s="1"/>
  <c r="AD1440" i="1" s="1"/>
  <c r="AL1440" i="1" s="1"/>
  <c r="AO1440" i="1" s="1"/>
  <c r="AP1440" i="1" s="1"/>
  <c r="AQ1440" i="1" s="1"/>
  <c r="V1439" i="1"/>
  <c r="AG1439" i="1" s="1"/>
  <c r="AH1439" i="1" s="1"/>
  <c r="AK1439" i="1" s="1"/>
  <c r="AL1439" i="1" s="1"/>
  <c r="AO1439" i="1" s="1"/>
  <c r="AP1439" i="1" s="1"/>
  <c r="AQ1439" i="1" s="1"/>
  <c r="V1438" i="1"/>
  <c r="Z1438" i="1" s="1"/>
  <c r="AA1438" i="1" s="1"/>
  <c r="AD1438" i="1" s="1"/>
  <c r="AL1438" i="1" s="1"/>
  <c r="AO1438" i="1" s="1"/>
  <c r="AP1438" i="1" s="1"/>
  <c r="AQ1438" i="1" s="1"/>
  <c r="V1437" i="1"/>
  <c r="Z1437" i="1" s="1"/>
  <c r="AA1437" i="1" s="1"/>
  <c r="AD1437" i="1" s="1"/>
  <c r="AL1437" i="1" s="1"/>
  <c r="AO1437" i="1" s="1"/>
  <c r="AP1437" i="1" s="1"/>
  <c r="AQ1437" i="1" s="1"/>
  <c r="V1436" i="1"/>
  <c r="Z1436" i="1" s="1"/>
  <c r="AA1436" i="1" s="1"/>
  <c r="AD1436" i="1" s="1"/>
  <c r="AL1436" i="1" s="1"/>
  <c r="AO1436" i="1" s="1"/>
  <c r="AP1436" i="1" s="1"/>
  <c r="AQ1436" i="1" s="1"/>
  <c r="V1435" i="1"/>
  <c r="AG1435" i="1" s="1"/>
  <c r="AH1435" i="1" s="1"/>
  <c r="AK1435" i="1" s="1"/>
  <c r="AL1435" i="1" s="1"/>
  <c r="AO1435" i="1" s="1"/>
  <c r="AP1435" i="1" s="1"/>
  <c r="AQ1435" i="1" s="1"/>
  <c r="V1434" i="1"/>
  <c r="AG1434" i="1" s="1"/>
  <c r="AH1434" i="1" s="1"/>
  <c r="AK1434" i="1" s="1"/>
  <c r="AL1434" i="1" s="1"/>
  <c r="AO1434" i="1" s="1"/>
  <c r="AP1434" i="1" s="1"/>
  <c r="AQ1434" i="1" s="1"/>
  <c r="V1433" i="1"/>
  <c r="Z1433" i="1" s="1"/>
  <c r="AA1433" i="1" s="1"/>
  <c r="AD1433" i="1" s="1"/>
  <c r="AL1433" i="1" s="1"/>
  <c r="AO1433" i="1" s="1"/>
  <c r="AP1433" i="1" s="1"/>
  <c r="AQ1433" i="1" s="1"/>
  <c r="V1432" i="1"/>
  <c r="AG1432" i="1" s="1"/>
  <c r="AH1432" i="1" s="1"/>
  <c r="AK1432" i="1" s="1"/>
  <c r="AL1432" i="1" s="1"/>
  <c r="AO1432" i="1" s="1"/>
  <c r="AP1432" i="1" s="1"/>
  <c r="AQ1432" i="1" s="1"/>
  <c r="V1431" i="1"/>
  <c r="AG1431" i="1" s="1"/>
  <c r="AH1431" i="1" s="1"/>
  <c r="AK1431" i="1" s="1"/>
  <c r="AL1431" i="1" s="1"/>
  <c r="AO1431" i="1" s="1"/>
  <c r="AP1431" i="1" s="1"/>
  <c r="AQ1431" i="1" s="1"/>
  <c r="V1430" i="1"/>
  <c r="Z1430" i="1" s="1"/>
  <c r="AA1430" i="1" s="1"/>
  <c r="AD1430" i="1" s="1"/>
  <c r="AL1430" i="1" s="1"/>
  <c r="AO1430" i="1" s="1"/>
  <c r="AP1430" i="1" s="1"/>
  <c r="AQ1430" i="1" s="1"/>
  <c r="V1429" i="1"/>
  <c r="Z1429" i="1" s="1"/>
  <c r="AA1429" i="1" s="1"/>
  <c r="AD1429" i="1" s="1"/>
  <c r="AL1429" i="1" s="1"/>
  <c r="AO1429" i="1" s="1"/>
  <c r="AP1429" i="1" s="1"/>
  <c r="AQ1429" i="1" s="1"/>
  <c r="V1428" i="1"/>
  <c r="AG1428" i="1" s="1"/>
  <c r="AH1428" i="1" s="1"/>
  <c r="AK1428" i="1" s="1"/>
  <c r="AL1428" i="1" s="1"/>
  <c r="AO1428" i="1" s="1"/>
  <c r="AP1428" i="1" s="1"/>
  <c r="AQ1428" i="1" s="1"/>
  <c r="V1427" i="1"/>
  <c r="AG1427" i="1" s="1"/>
  <c r="AH1427" i="1" s="1"/>
  <c r="AK1427" i="1" s="1"/>
  <c r="AL1427" i="1" s="1"/>
  <c r="AO1427" i="1" s="1"/>
  <c r="AP1427" i="1" s="1"/>
  <c r="AQ1427" i="1" s="1"/>
  <c r="V1426" i="1"/>
  <c r="AG1426" i="1" s="1"/>
  <c r="AH1426" i="1" s="1"/>
  <c r="AK1426" i="1" s="1"/>
  <c r="AL1426" i="1" s="1"/>
  <c r="AO1426" i="1" s="1"/>
  <c r="AP1426" i="1" s="1"/>
  <c r="AQ1426" i="1" s="1"/>
  <c r="V1425" i="1"/>
  <c r="AG1425" i="1" s="1"/>
  <c r="AH1425" i="1" s="1"/>
  <c r="AK1425" i="1" s="1"/>
  <c r="AL1425" i="1" s="1"/>
  <c r="AO1425" i="1" s="1"/>
  <c r="AP1425" i="1" s="1"/>
  <c r="AQ1425" i="1" s="1"/>
  <c r="V1424" i="1"/>
  <c r="Z1424" i="1" s="1"/>
  <c r="AA1424" i="1" s="1"/>
  <c r="AD1424" i="1" s="1"/>
  <c r="AL1424" i="1" s="1"/>
  <c r="AO1424" i="1" s="1"/>
  <c r="AP1424" i="1" s="1"/>
  <c r="AQ1424" i="1" s="1"/>
  <c r="V1423" i="1"/>
  <c r="AG1423" i="1" s="1"/>
  <c r="AH1423" i="1" s="1"/>
  <c r="AK1423" i="1" s="1"/>
  <c r="AL1423" i="1" s="1"/>
  <c r="AO1423" i="1" s="1"/>
  <c r="AP1423" i="1" s="1"/>
  <c r="AQ1423" i="1" s="1"/>
  <c r="V1422" i="1"/>
  <c r="AG1422" i="1" s="1"/>
  <c r="AH1422" i="1" s="1"/>
  <c r="AK1422" i="1" s="1"/>
  <c r="AL1422" i="1" s="1"/>
  <c r="AO1422" i="1" s="1"/>
  <c r="AP1422" i="1" s="1"/>
  <c r="AQ1422" i="1" s="1"/>
  <c r="V1421" i="1"/>
  <c r="AG1421" i="1" s="1"/>
  <c r="AH1421" i="1" s="1"/>
  <c r="AK1421" i="1" s="1"/>
  <c r="AL1421" i="1" s="1"/>
  <c r="AO1421" i="1" s="1"/>
  <c r="AP1421" i="1" s="1"/>
  <c r="AQ1421" i="1" s="1"/>
  <c r="V1420" i="1"/>
  <c r="AG1420" i="1" s="1"/>
  <c r="AH1420" i="1" s="1"/>
  <c r="AK1420" i="1" s="1"/>
  <c r="AL1420" i="1" s="1"/>
  <c r="AO1420" i="1" s="1"/>
  <c r="AP1420" i="1" s="1"/>
  <c r="AQ1420" i="1" s="1"/>
  <c r="V1419" i="1"/>
  <c r="AG1419" i="1" s="1"/>
  <c r="AH1419" i="1" s="1"/>
  <c r="AK1419" i="1" s="1"/>
  <c r="AL1419" i="1" s="1"/>
  <c r="AO1419" i="1" s="1"/>
  <c r="AP1419" i="1" s="1"/>
  <c r="AQ1419" i="1" s="1"/>
  <c r="V1418" i="1"/>
  <c r="AG1418" i="1" s="1"/>
  <c r="AH1418" i="1" s="1"/>
  <c r="AK1418" i="1" s="1"/>
  <c r="AL1418" i="1" s="1"/>
  <c r="AO1418" i="1" s="1"/>
  <c r="AP1418" i="1" s="1"/>
  <c r="AQ1418" i="1" s="1"/>
  <c r="V1417" i="1"/>
  <c r="Z1417" i="1" s="1"/>
  <c r="AA1417" i="1" s="1"/>
  <c r="AD1417" i="1" s="1"/>
  <c r="AL1417" i="1" s="1"/>
  <c r="AO1417" i="1" s="1"/>
  <c r="AP1417" i="1" s="1"/>
  <c r="AQ1417" i="1" s="1"/>
  <c r="V1416" i="1"/>
  <c r="AG1416" i="1" s="1"/>
  <c r="AH1416" i="1" s="1"/>
  <c r="AK1416" i="1" s="1"/>
  <c r="AL1416" i="1" s="1"/>
  <c r="AO1416" i="1" s="1"/>
  <c r="AP1416" i="1" s="1"/>
  <c r="AQ1416" i="1" s="1"/>
  <c r="V1415" i="1"/>
  <c r="AG1415" i="1" s="1"/>
  <c r="AH1415" i="1" s="1"/>
  <c r="AK1415" i="1" s="1"/>
  <c r="AL1415" i="1" s="1"/>
  <c r="AO1415" i="1" s="1"/>
  <c r="AP1415" i="1" s="1"/>
  <c r="AQ1415" i="1" s="1"/>
  <c r="V1414" i="1"/>
  <c r="AG1414" i="1" s="1"/>
  <c r="AH1414" i="1" s="1"/>
  <c r="AK1414" i="1" s="1"/>
  <c r="AL1414" i="1" s="1"/>
  <c r="AO1414" i="1" s="1"/>
  <c r="AP1414" i="1" s="1"/>
  <c r="AQ1414" i="1" s="1"/>
  <c r="V1413" i="1"/>
  <c r="AG1413" i="1" s="1"/>
  <c r="AH1413" i="1" s="1"/>
  <c r="AK1413" i="1" s="1"/>
  <c r="AL1413" i="1" s="1"/>
  <c r="AO1413" i="1" s="1"/>
  <c r="AP1413" i="1" s="1"/>
  <c r="AQ1413" i="1" s="1"/>
  <c r="V1412" i="1"/>
  <c r="AG1412" i="1" s="1"/>
  <c r="AH1412" i="1" s="1"/>
  <c r="AK1412" i="1" s="1"/>
  <c r="AL1412" i="1" s="1"/>
  <c r="AO1412" i="1" s="1"/>
  <c r="AP1412" i="1" s="1"/>
  <c r="AQ1412" i="1" s="1"/>
  <c r="V1411" i="1"/>
  <c r="Z1411" i="1" s="1"/>
  <c r="AA1411" i="1" s="1"/>
  <c r="AD1411" i="1" s="1"/>
  <c r="AL1411" i="1" s="1"/>
  <c r="AO1411" i="1" s="1"/>
  <c r="AP1411" i="1" s="1"/>
  <c r="AQ1411" i="1" s="1"/>
  <c r="V1410" i="1"/>
  <c r="Z1410" i="1" s="1"/>
  <c r="AA1410" i="1" s="1"/>
  <c r="AD1410" i="1" s="1"/>
  <c r="AL1410" i="1" s="1"/>
  <c r="AO1410" i="1" s="1"/>
  <c r="AP1410" i="1" s="1"/>
  <c r="AQ1410" i="1" s="1"/>
  <c r="V1409" i="1"/>
  <c r="AG1409" i="1" s="1"/>
  <c r="AH1409" i="1" s="1"/>
  <c r="AK1409" i="1" s="1"/>
  <c r="AL1409" i="1" s="1"/>
  <c r="AO1409" i="1" s="1"/>
  <c r="AP1409" i="1" s="1"/>
  <c r="AQ1409" i="1" s="1"/>
  <c r="V1408" i="1"/>
  <c r="Z1408" i="1" s="1"/>
  <c r="AA1408" i="1" s="1"/>
  <c r="AD1408" i="1" s="1"/>
  <c r="AL1408" i="1" s="1"/>
  <c r="AO1408" i="1" s="1"/>
  <c r="AP1408" i="1" s="1"/>
  <c r="AQ1408" i="1" s="1"/>
  <c r="V1407" i="1"/>
  <c r="Z1407" i="1" s="1"/>
  <c r="AA1407" i="1" s="1"/>
  <c r="AD1407" i="1" s="1"/>
  <c r="AL1407" i="1" s="1"/>
  <c r="AO1407" i="1" s="1"/>
  <c r="AP1407" i="1" s="1"/>
  <c r="AQ1407" i="1" s="1"/>
  <c r="V1406" i="1"/>
  <c r="AG1406" i="1" s="1"/>
  <c r="AH1406" i="1" s="1"/>
  <c r="AK1406" i="1" s="1"/>
  <c r="AL1406" i="1" s="1"/>
  <c r="AO1406" i="1" s="1"/>
  <c r="AP1406" i="1" s="1"/>
  <c r="AQ1406" i="1" s="1"/>
  <c r="V1405" i="1"/>
  <c r="AG1405" i="1" s="1"/>
  <c r="AH1405" i="1" s="1"/>
  <c r="AK1405" i="1" s="1"/>
  <c r="AL1405" i="1" s="1"/>
  <c r="AO1405" i="1" s="1"/>
  <c r="AP1405" i="1" s="1"/>
  <c r="AQ1405" i="1" s="1"/>
  <c r="AG1404" i="1"/>
  <c r="AH1404" i="1" s="1"/>
  <c r="AK1404" i="1" s="1"/>
  <c r="AL1404" i="1" s="1"/>
  <c r="AO1404" i="1" s="1"/>
  <c r="AP1404" i="1" s="1"/>
  <c r="AQ1404" i="1" s="1"/>
  <c r="V1403" i="1"/>
  <c r="AG1403" i="1" s="1"/>
  <c r="AH1403" i="1" s="1"/>
  <c r="AK1403" i="1" s="1"/>
  <c r="AL1403" i="1" s="1"/>
  <c r="AO1403" i="1" s="1"/>
  <c r="AP1403" i="1" s="1"/>
  <c r="AQ1403" i="1" s="1"/>
  <c r="V1402" i="1"/>
  <c r="Z1402" i="1" s="1"/>
  <c r="AA1402" i="1" s="1"/>
  <c r="AD1402" i="1" s="1"/>
  <c r="AL1402" i="1" s="1"/>
  <c r="AO1402" i="1" s="1"/>
  <c r="AP1402" i="1" s="1"/>
  <c r="AQ1402" i="1" s="1"/>
  <c r="V1401" i="1"/>
  <c r="Z1401" i="1" s="1"/>
  <c r="AA1401" i="1" s="1"/>
  <c r="AD1401" i="1" s="1"/>
  <c r="AL1401" i="1" s="1"/>
  <c r="AO1401" i="1" s="1"/>
  <c r="AP1401" i="1" s="1"/>
  <c r="AQ1401" i="1" s="1"/>
  <c r="V1400" i="1"/>
  <c r="AG1400" i="1" s="1"/>
  <c r="AH1400" i="1" s="1"/>
  <c r="AK1400" i="1" s="1"/>
  <c r="AL1400" i="1" s="1"/>
  <c r="AO1400" i="1" s="1"/>
  <c r="AP1400" i="1" s="1"/>
  <c r="AQ1400" i="1" s="1"/>
  <c r="AG1399" i="1"/>
  <c r="AH1399" i="1" s="1"/>
  <c r="AK1399" i="1" s="1"/>
  <c r="AL1399" i="1" s="1"/>
  <c r="AO1399" i="1" s="1"/>
  <c r="AP1399" i="1" s="1"/>
  <c r="AQ1399" i="1" s="1"/>
  <c r="V1398" i="1"/>
  <c r="AG1398" i="1" s="1"/>
  <c r="AH1398" i="1" s="1"/>
  <c r="AK1398" i="1" s="1"/>
  <c r="AL1398" i="1" s="1"/>
  <c r="AO1398" i="1" s="1"/>
  <c r="AP1398" i="1" s="1"/>
  <c r="AQ1398" i="1" s="1"/>
  <c r="V1397" i="1"/>
  <c r="AG1397" i="1" s="1"/>
  <c r="AH1397" i="1" s="1"/>
  <c r="AK1397" i="1" s="1"/>
  <c r="AL1397" i="1" s="1"/>
  <c r="AO1397" i="1" s="1"/>
  <c r="AP1397" i="1" s="1"/>
  <c r="AQ1397" i="1" s="1"/>
  <c r="V1396" i="1"/>
  <c r="AG1396" i="1" s="1"/>
  <c r="AH1396" i="1" s="1"/>
  <c r="AK1396" i="1" s="1"/>
  <c r="AL1396" i="1" s="1"/>
  <c r="AO1396" i="1" s="1"/>
  <c r="AP1396" i="1" s="1"/>
  <c r="AQ1396" i="1" s="1"/>
  <c r="V1395" i="1"/>
  <c r="Z1395" i="1" s="1"/>
  <c r="AA1395" i="1" s="1"/>
  <c r="AD1395" i="1" s="1"/>
  <c r="AL1395" i="1" s="1"/>
  <c r="AO1395" i="1" s="1"/>
  <c r="AP1395" i="1" s="1"/>
  <c r="AQ1395" i="1" s="1"/>
  <c r="V1394" i="1"/>
  <c r="AG1394" i="1" s="1"/>
  <c r="AH1394" i="1" s="1"/>
  <c r="AK1394" i="1" s="1"/>
  <c r="AL1394" i="1" s="1"/>
  <c r="AO1394" i="1" s="1"/>
  <c r="AP1394" i="1" s="1"/>
  <c r="AQ1394" i="1" s="1"/>
  <c r="V1393" i="1"/>
  <c r="Z1393" i="1" s="1"/>
  <c r="AA1393" i="1" s="1"/>
  <c r="AD1393" i="1" s="1"/>
  <c r="AL1393" i="1" s="1"/>
  <c r="AO1393" i="1" s="1"/>
  <c r="AP1393" i="1" s="1"/>
  <c r="AQ1393" i="1" s="1"/>
  <c r="V1392" i="1"/>
  <c r="AG1392" i="1" s="1"/>
  <c r="AH1392" i="1" s="1"/>
  <c r="AK1392" i="1" s="1"/>
  <c r="AL1392" i="1" s="1"/>
  <c r="AO1392" i="1" s="1"/>
  <c r="AP1392" i="1" s="1"/>
  <c r="AQ1392" i="1" s="1"/>
  <c r="V1391" i="1"/>
  <c r="Z1391" i="1" s="1"/>
  <c r="AA1391" i="1" s="1"/>
  <c r="AD1391" i="1" s="1"/>
  <c r="AL1391" i="1" s="1"/>
  <c r="AO1391" i="1" s="1"/>
  <c r="AP1391" i="1" s="1"/>
  <c r="AQ1391" i="1" s="1"/>
  <c r="V1390" i="1"/>
  <c r="AG1390" i="1" s="1"/>
  <c r="AH1390" i="1" s="1"/>
  <c r="AK1390" i="1" s="1"/>
  <c r="AL1390" i="1" s="1"/>
  <c r="AO1390" i="1" s="1"/>
  <c r="AP1390" i="1" s="1"/>
  <c r="AQ1390" i="1" s="1"/>
  <c r="V1389" i="1"/>
  <c r="Z1389" i="1" s="1"/>
  <c r="AA1389" i="1" s="1"/>
  <c r="AD1389" i="1" s="1"/>
  <c r="AL1389" i="1" s="1"/>
  <c r="AO1389" i="1" s="1"/>
  <c r="AP1389" i="1" s="1"/>
  <c r="AQ1389" i="1" s="1"/>
  <c r="V1388" i="1"/>
  <c r="AG1388" i="1" s="1"/>
  <c r="AH1388" i="1" s="1"/>
  <c r="AK1388" i="1" s="1"/>
  <c r="AL1388" i="1" s="1"/>
  <c r="AO1388" i="1" s="1"/>
  <c r="AP1388" i="1" s="1"/>
  <c r="AQ1388" i="1" s="1"/>
  <c r="V1387" i="1"/>
  <c r="AG1387" i="1" s="1"/>
  <c r="AH1387" i="1" s="1"/>
  <c r="AK1387" i="1" s="1"/>
  <c r="AL1387" i="1" s="1"/>
  <c r="AO1387" i="1" s="1"/>
  <c r="AP1387" i="1" s="1"/>
  <c r="AQ1387" i="1" s="1"/>
  <c r="V1386" i="1"/>
  <c r="Z1386" i="1" s="1"/>
  <c r="AA1386" i="1" s="1"/>
  <c r="AD1386" i="1" s="1"/>
  <c r="AL1386" i="1" s="1"/>
  <c r="AO1386" i="1" s="1"/>
  <c r="AP1386" i="1" s="1"/>
  <c r="AQ1386" i="1" s="1"/>
  <c r="V1385" i="1"/>
  <c r="AG1385" i="1" s="1"/>
  <c r="AH1385" i="1" s="1"/>
  <c r="AK1385" i="1" s="1"/>
  <c r="AL1385" i="1" s="1"/>
  <c r="AO1385" i="1" s="1"/>
  <c r="AP1385" i="1" s="1"/>
  <c r="AQ1385" i="1" s="1"/>
  <c r="V1384" i="1"/>
  <c r="AG1384" i="1" s="1"/>
  <c r="AH1384" i="1" s="1"/>
  <c r="AK1384" i="1" s="1"/>
  <c r="AL1384" i="1" s="1"/>
  <c r="AO1384" i="1" s="1"/>
  <c r="AP1384" i="1" s="1"/>
  <c r="AQ1384" i="1" s="1"/>
  <c r="V1383" i="1"/>
  <c r="V1382" i="1"/>
  <c r="AG1382" i="1" s="1"/>
  <c r="AH1382" i="1" s="1"/>
  <c r="AK1382" i="1" s="1"/>
  <c r="AL1382" i="1" s="1"/>
  <c r="AO1382" i="1" s="1"/>
  <c r="AP1382" i="1" s="1"/>
  <c r="AQ1382" i="1" s="1"/>
  <c r="V1381" i="1"/>
  <c r="AG1381" i="1" s="1"/>
  <c r="AH1381" i="1" s="1"/>
  <c r="AK1381" i="1" s="1"/>
  <c r="AL1381" i="1" s="1"/>
  <c r="AO1381" i="1" s="1"/>
  <c r="AP1381" i="1" s="1"/>
  <c r="AQ1381" i="1" s="1"/>
  <c r="V1380" i="1"/>
  <c r="AG1380" i="1" s="1"/>
  <c r="AH1380" i="1" s="1"/>
  <c r="AK1380" i="1" s="1"/>
  <c r="AL1380" i="1" s="1"/>
  <c r="AO1380" i="1" s="1"/>
  <c r="AP1380" i="1" s="1"/>
  <c r="AQ1380" i="1" s="1"/>
  <c r="V1379" i="1"/>
  <c r="AG1379" i="1" s="1"/>
  <c r="AH1379" i="1" s="1"/>
  <c r="AK1379" i="1" s="1"/>
  <c r="AL1379" i="1" s="1"/>
  <c r="AO1379" i="1" s="1"/>
  <c r="AP1379" i="1" s="1"/>
  <c r="AQ1379" i="1" s="1"/>
  <c r="V1378" i="1"/>
  <c r="AG1378" i="1" s="1"/>
  <c r="AH1378" i="1" s="1"/>
  <c r="AK1378" i="1" s="1"/>
  <c r="AL1378" i="1" s="1"/>
  <c r="AO1378" i="1" s="1"/>
  <c r="AP1378" i="1" s="1"/>
  <c r="AQ1378" i="1" s="1"/>
  <c r="V1377" i="1"/>
  <c r="AG1377" i="1" s="1"/>
  <c r="AH1377" i="1" s="1"/>
  <c r="AK1377" i="1" s="1"/>
  <c r="AL1377" i="1" s="1"/>
  <c r="AO1377" i="1" s="1"/>
  <c r="AP1377" i="1" s="1"/>
  <c r="AQ1377" i="1" s="1"/>
  <c r="V1376" i="1"/>
  <c r="AG1376" i="1" s="1"/>
  <c r="AH1376" i="1" s="1"/>
  <c r="AK1376" i="1" s="1"/>
  <c r="AL1376" i="1" s="1"/>
  <c r="AO1376" i="1" s="1"/>
  <c r="AP1376" i="1" s="1"/>
  <c r="AQ1376" i="1" s="1"/>
  <c r="V1375" i="1"/>
  <c r="Z1375" i="1" s="1"/>
  <c r="AA1375" i="1" s="1"/>
  <c r="AD1375" i="1" s="1"/>
  <c r="AL1375" i="1" s="1"/>
  <c r="AO1375" i="1" s="1"/>
  <c r="AP1375" i="1" s="1"/>
  <c r="AQ1375" i="1" s="1"/>
  <c r="V1374" i="1"/>
  <c r="Z1374" i="1" s="1"/>
  <c r="AA1374" i="1" s="1"/>
  <c r="AD1374" i="1" s="1"/>
  <c r="AL1374" i="1" s="1"/>
  <c r="AO1374" i="1" s="1"/>
  <c r="AP1374" i="1" s="1"/>
  <c r="AQ1374" i="1" s="1"/>
  <c r="V1373" i="1"/>
  <c r="AG1373" i="1" s="1"/>
  <c r="AH1373" i="1" s="1"/>
  <c r="AK1373" i="1" s="1"/>
  <c r="AL1373" i="1" s="1"/>
  <c r="AO1373" i="1" s="1"/>
  <c r="AP1373" i="1" s="1"/>
  <c r="AQ1373" i="1" s="1"/>
  <c r="V1372" i="1"/>
  <c r="AG1372" i="1" s="1"/>
  <c r="AH1372" i="1" s="1"/>
  <c r="AK1372" i="1" s="1"/>
  <c r="AL1372" i="1" s="1"/>
  <c r="AO1372" i="1" s="1"/>
  <c r="AP1372" i="1" s="1"/>
  <c r="AQ1372" i="1" s="1"/>
  <c r="V1371" i="1"/>
  <c r="AG1371" i="1" s="1"/>
  <c r="AH1371" i="1" s="1"/>
  <c r="AK1371" i="1" s="1"/>
  <c r="AL1371" i="1" s="1"/>
  <c r="AO1371" i="1" s="1"/>
  <c r="AP1371" i="1" s="1"/>
  <c r="AQ1371" i="1" s="1"/>
  <c r="V1370" i="1"/>
  <c r="AG1370" i="1" s="1"/>
  <c r="AH1370" i="1" s="1"/>
  <c r="AK1370" i="1" s="1"/>
  <c r="AL1370" i="1" s="1"/>
  <c r="AO1370" i="1" s="1"/>
  <c r="AP1370" i="1" s="1"/>
  <c r="AQ1370" i="1" s="1"/>
  <c r="V1369" i="1"/>
  <c r="AG1369" i="1" s="1"/>
  <c r="AH1369" i="1" s="1"/>
  <c r="AK1369" i="1" s="1"/>
  <c r="AL1369" i="1" s="1"/>
  <c r="AO1369" i="1" s="1"/>
  <c r="AP1369" i="1" s="1"/>
  <c r="AQ1369" i="1" s="1"/>
  <c r="V1368" i="1"/>
  <c r="AG1368" i="1" s="1"/>
  <c r="AH1368" i="1" s="1"/>
  <c r="AK1368" i="1" s="1"/>
  <c r="AL1368" i="1" s="1"/>
  <c r="AO1368" i="1" s="1"/>
  <c r="AP1368" i="1" s="1"/>
  <c r="AQ1368" i="1" s="1"/>
  <c r="V1367" i="1"/>
  <c r="Z1367" i="1" s="1"/>
  <c r="AA1367" i="1" s="1"/>
  <c r="AD1367" i="1" s="1"/>
  <c r="AL1367" i="1" s="1"/>
  <c r="AO1367" i="1" s="1"/>
  <c r="AP1367" i="1" s="1"/>
  <c r="AQ1367" i="1" s="1"/>
  <c r="V1366" i="1"/>
  <c r="AG1366" i="1" s="1"/>
  <c r="AH1366" i="1" s="1"/>
  <c r="AK1366" i="1" s="1"/>
  <c r="AL1366" i="1" s="1"/>
  <c r="AO1366" i="1" s="1"/>
  <c r="AP1366" i="1" s="1"/>
  <c r="AQ1366" i="1" s="1"/>
  <c r="V1365" i="1"/>
  <c r="AG1365" i="1" s="1"/>
  <c r="AH1365" i="1" s="1"/>
  <c r="AK1365" i="1" s="1"/>
  <c r="AL1365" i="1" s="1"/>
  <c r="AO1365" i="1" s="1"/>
  <c r="AP1365" i="1" s="1"/>
  <c r="AQ1365" i="1" s="1"/>
  <c r="V1364" i="1"/>
  <c r="Z1364" i="1" s="1"/>
  <c r="AA1364" i="1" s="1"/>
  <c r="AD1364" i="1" s="1"/>
  <c r="AL1364" i="1" s="1"/>
  <c r="AO1364" i="1" s="1"/>
  <c r="AP1364" i="1" s="1"/>
  <c r="AQ1364" i="1" s="1"/>
  <c r="V1363" i="1"/>
  <c r="Z1363" i="1" s="1"/>
  <c r="AA1363" i="1" s="1"/>
  <c r="AD1363" i="1" s="1"/>
  <c r="AL1363" i="1" s="1"/>
  <c r="AO1363" i="1" s="1"/>
  <c r="AP1363" i="1" s="1"/>
  <c r="AQ1363" i="1" s="1"/>
  <c r="V1362" i="1"/>
  <c r="AG1362" i="1" s="1"/>
  <c r="AH1362" i="1" s="1"/>
  <c r="AK1362" i="1" s="1"/>
  <c r="AL1362" i="1" s="1"/>
  <c r="AO1362" i="1" s="1"/>
  <c r="AP1362" i="1" s="1"/>
  <c r="AQ1362" i="1" s="1"/>
  <c r="V1361" i="1"/>
  <c r="AG1361" i="1" s="1"/>
  <c r="AH1361" i="1" s="1"/>
  <c r="AK1361" i="1" s="1"/>
  <c r="AL1361" i="1" s="1"/>
  <c r="AO1361" i="1" s="1"/>
  <c r="AP1361" i="1" s="1"/>
  <c r="AQ1361" i="1" s="1"/>
  <c r="V1360" i="1"/>
  <c r="AG1360" i="1" s="1"/>
  <c r="AH1360" i="1" s="1"/>
  <c r="AK1360" i="1" s="1"/>
  <c r="AL1360" i="1" s="1"/>
  <c r="AO1360" i="1" s="1"/>
  <c r="AP1360" i="1" s="1"/>
  <c r="AQ1360" i="1" s="1"/>
  <c r="V1359" i="1"/>
  <c r="AG1359" i="1" s="1"/>
  <c r="AH1359" i="1" s="1"/>
  <c r="AK1359" i="1" s="1"/>
  <c r="AL1359" i="1" s="1"/>
  <c r="AO1359" i="1" s="1"/>
  <c r="AP1359" i="1" s="1"/>
  <c r="AQ1359" i="1" s="1"/>
  <c r="V1358" i="1"/>
  <c r="AG1358" i="1" s="1"/>
  <c r="AH1358" i="1" s="1"/>
  <c r="AK1358" i="1" s="1"/>
  <c r="AL1358" i="1" s="1"/>
  <c r="AO1358" i="1" s="1"/>
  <c r="AP1358" i="1" s="1"/>
  <c r="AQ1358" i="1" s="1"/>
  <c r="V1357" i="1"/>
  <c r="AG1357" i="1" s="1"/>
  <c r="AH1357" i="1" s="1"/>
  <c r="AK1357" i="1" s="1"/>
  <c r="AL1357" i="1" s="1"/>
  <c r="AO1357" i="1" s="1"/>
  <c r="AP1357" i="1" s="1"/>
  <c r="AQ1357" i="1" s="1"/>
  <c r="V1356" i="1"/>
  <c r="AG1356" i="1" s="1"/>
  <c r="AH1356" i="1" s="1"/>
  <c r="AK1356" i="1" s="1"/>
  <c r="AL1356" i="1" s="1"/>
  <c r="AO1356" i="1" s="1"/>
  <c r="AP1356" i="1" s="1"/>
  <c r="AQ1356" i="1" s="1"/>
  <c r="V1355" i="1"/>
  <c r="AG1355" i="1" s="1"/>
  <c r="AH1355" i="1" s="1"/>
  <c r="AK1355" i="1" s="1"/>
  <c r="AL1355" i="1" s="1"/>
  <c r="AO1355" i="1" s="1"/>
  <c r="AP1355" i="1" s="1"/>
  <c r="AQ1355" i="1" s="1"/>
  <c r="V1354" i="1"/>
  <c r="AG1354" i="1" s="1"/>
  <c r="AH1354" i="1" s="1"/>
  <c r="AK1354" i="1" s="1"/>
  <c r="AL1354" i="1" s="1"/>
  <c r="AO1354" i="1" s="1"/>
  <c r="AP1354" i="1" s="1"/>
  <c r="AQ1354" i="1" s="1"/>
  <c r="V1353" i="1"/>
  <c r="AG1353" i="1" s="1"/>
  <c r="AH1353" i="1" s="1"/>
  <c r="AK1353" i="1" s="1"/>
  <c r="AL1353" i="1" s="1"/>
  <c r="AO1353" i="1" s="1"/>
  <c r="AP1353" i="1" s="1"/>
  <c r="AQ1353" i="1" s="1"/>
  <c r="V1352" i="1"/>
  <c r="AG1352" i="1" s="1"/>
  <c r="AH1352" i="1" s="1"/>
  <c r="AK1352" i="1" s="1"/>
  <c r="AL1352" i="1" s="1"/>
  <c r="AO1352" i="1" s="1"/>
  <c r="AP1352" i="1" s="1"/>
  <c r="AQ1352" i="1" s="1"/>
  <c r="V1351" i="1"/>
  <c r="AG1351" i="1" s="1"/>
  <c r="AH1351" i="1" s="1"/>
  <c r="AK1351" i="1" s="1"/>
  <c r="AL1351" i="1" s="1"/>
  <c r="AO1351" i="1" s="1"/>
  <c r="AP1351" i="1" s="1"/>
  <c r="AQ1351" i="1" s="1"/>
  <c r="V1350" i="1"/>
  <c r="AG1350" i="1" s="1"/>
  <c r="AH1350" i="1" s="1"/>
  <c r="AK1350" i="1" s="1"/>
  <c r="AL1350" i="1" s="1"/>
  <c r="AO1350" i="1" s="1"/>
  <c r="AP1350" i="1" s="1"/>
  <c r="AQ1350" i="1" s="1"/>
  <c r="V1349" i="1"/>
  <c r="AG1349" i="1" s="1"/>
  <c r="AH1349" i="1" s="1"/>
  <c r="AK1349" i="1" s="1"/>
  <c r="AL1349" i="1" s="1"/>
  <c r="AO1349" i="1" s="1"/>
  <c r="AP1349" i="1" s="1"/>
  <c r="AQ1349" i="1" s="1"/>
  <c r="V1348" i="1"/>
  <c r="AG1348" i="1" s="1"/>
  <c r="AH1348" i="1" s="1"/>
  <c r="AK1348" i="1" s="1"/>
  <c r="AL1348" i="1" s="1"/>
  <c r="AO1348" i="1" s="1"/>
  <c r="AP1348" i="1" s="1"/>
  <c r="AQ1348" i="1" s="1"/>
  <c r="V1347" i="1"/>
  <c r="AG1347" i="1" s="1"/>
  <c r="AH1347" i="1" s="1"/>
  <c r="AK1347" i="1" s="1"/>
  <c r="AL1347" i="1" s="1"/>
  <c r="AO1347" i="1" s="1"/>
  <c r="AP1347" i="1" s="1"/>
  <c r="AQ1347" i="1" s="1"/>
  <c r="V1346" i="1"/>
  <c r="AG1346" i="1" s="1"/>
  <c r="AH1346" i="1" s="1"/>
  <c r="AK1346" i="1" s="1"/>
  <c r="AL1346" i="1" s="1"/>
  <c r="AO1346" i="1" s="1"/>
  <c r="AP1346" i="1" s="1"/>
  <c r="AQ1346" i="1" s="1"/>
  <c r="V1345" i="1"/>
  <c r="AG1345" i="1" s="1"/>
  <c r="AH1345" i="1" s="1"/>
  <c r="AK1345" i="1" s="1"/>
  <c r="AL1345" i="1" s="1"/>
  <c r="AO1345" i="1" s="1"/>
  <c r="AP1345" i="1" s="1"/>
  <c r="AQ1345" i="1" s="1"/>
  <c r="V1344" i="1"/>
  <c r="AG1344" i="1" s="1"/>
  <c r="AH1344" i="1" s="1"/>
  <c r="AK1344" i="1" s="1"/>
  <c r="AL1344" i="1" s="1"/>
  <c r="AO1344" i="1" s="1"/>
  <c r="AP1344" i="1" s="1"/>
  <c r="AQ1344" i="1" s="1"/>
  <c r="V1343" i="1"/>
  <c r="AG1343" i="1" s="1"/>
  <c r="AH1343" i="1" s="1"/>
  <c r="AK1343" i="1" s="1"/>
  <c r="AL1343" i="1" s="1"/>
  <c r="AO1343" i="1" s="1"/>
  <c r="AP1343" i="1" s="1"/>
  <c r="AQ1343" i="1" s="1"/>
  <c r="V1342" i="1"/>
  <c r="AG1342" i="1" s="1"/>
  <c r="AH1342" i="1" s="1"/>
  <c r="AK1342" i="1" s="1"/>
  <c r="AL1342" i="1" s="1"/>
  <c r="AO1342" i="1" s="1"/>
  <c r="AP1342" i="1" s="1"/>
  <c r="AQ1342" i="1" s="1"/>
  <c r="V1341" i="1"/>
  <c r="AG1341" i="1" s="1"/>
  <c r="AH1341" i="1" s="1"/>
  <c r="AK1341" i="1" s="1"/>
  <c r="AL1341" i="1" s="1"/>
  <c r="AO1341" i="1" s="1"/>
  <c r="AP1341" i="1" s="1"/>
  <c r="AQ1341" i="1" s="1"/>
  <c r="V1340" i="1"/>
  <c r="AG1340" i="1" s="1"/>
  <c r="AH1340" i="1" s="1"/>
  <c r="AK1340" i="1" s="1"/>
  <c r="AL1340" i="1" s="1"/>
  <c r="AO1340" i="1" s="1"/>
  <c r="AP1340" i="1" s="1"/>
  <c r="AQ1340" i="1" s="1"/>
  <c r="V1339" i="1"/>
  <c r="Z1339" i="1" s="1"/>
  <c r="AA1339" i="1" s="1"/>
  <c r="AD1339" i="1" s="1"/>
  <c r="AL1339" i="1" s="1"/>
  <c r="AO1339" i="1" s="1"/>
  <c r="AP1339" i="1" s="1"/>
  <c r="AQ1339" i="1" s="1"/>
  <c r="V1338" i="1"/>
  <c r="Z1338" i="1" s="1"/>
  <c r="AA1338" i="1" s="1"/>
  <c r="AD1338" i="1" s="1"/>
  <c r="AL1338" i="1" s="1"/>
  <c r="AO1338" i="1" s="1"/>
  <c r="AP1338" i="1" s="1"/>
  <c r="AQ1338" i="1" s="1"/>
  <c r="V1337" i="1"/>
  <c r="AG1337" i="1" s="1"/>
  <c r="AH1337" i="1" s="1"/>
  <c r="AK1337" i="1" s="1"/>
  <c r="AL1337" i="1" s="1"/>
  <c r="AO1337" i="1" s="1"/>
  <c r="AP1337" i="1" s="1"/>
  <c r="AQ1337" i="1" s="1"/>
  <c r="V1336" i="1"/>
  <c r="AG1336" i="1" s="1"/>
  <c r="AH1336" i="1" s="1"/>
  <c r="AK1336" i="1" s="1"/>
  <c r="AL1336" i="1" s="1"/>
  <c r="AO1336" i="1" s="1"/>
  <c r="AP1336" i="1" s="1"/>
  <c r="AQ1336" i="1" s="1"/>
  <c r="V1335" i="1"/>
  <c r="AG1335" i="1" s="1"/>
  <c r="AH1335" i="1" s="1"/>
  <c r="AK1335" i="1" s="1"/>
  <c r="AL1335" i="1" s="1"/>
  <c r="AO1335" i="1" s="1"/>
  <c r="AP1335" i="1" s="1"/>
  <c r="AQ1335" i="1" s="1"/>
  <c r="V1334" i="1"/>
  <c r="AG1334" i="1" s="1"/>
  <c r="AH1334" i="1" s="1"/>
  <c r="AK1334" i="1" s="1"/>
  <c r="AL1334" i="1" s="1"/>
  <c r="AO1334" i="1" s="1"/>
  <c r="AP1334" i="1" s="1"/>
  <c r="AQ1334" i="1" s="1"/>
  <c r="V1333" i="1"/>
  <c r="AG1333" i="1" s="1"/>
  <c r="AH1333" i="1" s="1"/>
  <c r="AK1333" i="1" s="1"/>
  <c r="AL1333" i="1" s="1"/>
  <c r="AO1333" i="1" s="1"/>
  <c r="AP1333" i="1" s="1"/>
  <c r="AQ1333" i="1" s="1"/>
  <c r="V1332" i="1"/>
  <c r="AG1332" i="1" s="1"/>
  <c r="AH1332" i="1" s="1"/>
  <c r="AK1332" i="1" s="1"/>
  <c r="AL1332" i="1" s="1"/>
  <c r="AO1332" i="1" s="1"/>
  <c r="AP1332" i="1" s="1"/>
  <c r="AQ1332" i="1" s="1"/>
  <c r="V1331" i="1"/>
  <c r="AG1331" i="1" s="1"/>
  <c r="AH1331" i="1" s="1"/>
  <c r="AK1331" i="1" s="1"/>
  <c r="AL1331" i="1" s="1"/>
  <c r="AO1331" i="1" s="1"/>
  <c r="AP1331" i="1" s="1"/>
  <c r="AQ1331" i="1" s="1"/>
  <c r="V1330" i="1"/>
  <c r="AG1330" i="1" s="1"/>
  <c r="AH1330" i="1" s="1"/>
  <c r="AK1330" i="1" s="1"/>
  <c r="AL1330" i="1" s="1"/>
  <c r="AO1330" i="1" s="1"/>
  <c r="AP1330" i="1" s="1"/>
  <c r="AQ1330" i="1" s="1"/>
  <c r="V1329" i="1"/>
  <c r="AG1329" i="1" s="1"/>
  <c r="AH1329" i="1" s="1"/>
  <c r="AK1329" i="1" s="1"/>
  <c r="AL1329" i="1" s="1"/>
  <c r="AO1329" i="1" s="1"/>
  <c r="AP1329" i="1" s="1"/>
  <c r="AQ1329" i="1" s="1"/>
  <c r="V1328" i="1"/>
  <c r="AG1328" i="1" s="1"/>
  <c r="AH1328" i="1" s="1"/>
  <c r="AK1328" i="1" s="1"/>
  <c r="AL1328" i="1" s="1"/>
  <c r="AO1328" i="1" s="1"/>
  <c r="AP1328" i="1" s="1"/>
  <c r="AQ1328" i="1" s="1"/>
  <c r="V1327" i="1"/>
  <c r="AG1327" i="1" s="1"/>
  <c r="AH1327" i="1" s="1"/>
  <c r="AK1327" i="1" s="1"/>
  <c r="AL1327" i="1" s="1"/>
  <c r="AO1327" i="1" s="1"/>
  <c r="AP1327" i="1" s="1"/>
  <c r="AQ1327" i="1" s="1"/>
  <c r="V1326" i="1"/>
  <c r="AG1326" i="1" s="1"/>
  <c r="AH1326" i="1" s="1"/>
  <c r="AK1326" i="1" s="1"/>
  <c r="AL1326" i="1" s="1"/>
  <c r="AO1326" i="1" s="1"/>
  <c r="AP1326" i="1" s="1"/>
  <c r="AQ1326" i="1" s="1"/>
  <c r="V1325" i="1"/>
  <c r="AG1325" i="1" s="1"/>
  <c r="AH1325" i="1" s="1"/>
  <c r="AK1325" i="1" s="1"/>
  <c r="AL1325" i="1" s="1"/>
  <c r="AO1325" i="1" s="1"/>
  <c r="AP1325" i="1" s="1"/>
  <c r="AQ1325" i="1" s="1"/>
  <c r="V1324" i="1"/>
  <c r="AG1324" i="1" s="1"/>
  <c r="AH1324" i="1" s="1"/>
  <c r="AK1324" i="1" s="1"/>
  <c r="AL1324" i="1" s="1"/>
  <c r="AO1324" i="1" s="1"/>
  <c r="AP1324" i="1" s="1"/>
  <c r="AQ1324" i="1" s="1"/>
  <c r="V1323" i="1"/>
  <c r="AG1323" i="1" s="1"/>
  <c r="AH1323" i="1" s="1"/>
  <c r="AK1323" i="1" s="1"/>
  <c r="AL1323" i="1" s="1"/>
  <c r="AO1323" i="1" s="1"/>
  <c r="AP1323" i="1" s="1"/>
  <c r="AQ1323" i="1" s="1"/>
  <c r="V1322" i="1"/>
  <c r="AG1322" i="1" s="1"/>
  <c r="AH1322" i="1" s="1"/>
  <c r="AK1322" i="1" s="1"/>
  <c r="AL1322" i="1" s="1"/>
  <c r="AO1322" i="1" s="1"/>
  <c r="AP1322" i="1" s="1"/>
  <c r="AQ1322" i="1" s="1"/>
  <c r="V1321" i="1"/>
  <c r="AG1321" i="1" s="1"/>
  <c r="AH1321" i="1" s="1"/>
  <c r="AK1321" i="1" s="1"/>
  <c r="AL1321" i="1" s="1"/>
  <c r="AO1321" i="1" s="1"/>
  <c r="AP1321" i="1" s="1"/>
  <c r="AQ1321" i="1" s="1"/>
  <c r="V1320" i="1"/>
  <c r="AG1320" i="1" s="1"/>
  <c r="AH1320" i="1" s="1"/>
  <c r="AK1320" i="1" s="1"/>
  <c r="AL1320" i="1" s="1"/>
  <c r="AO1320" i="1" s="1"/>
  <c r="AP1320" i="1" s="1"/>
  <c r="AQ1320" i="1" s="1"/>
  <c r="V1319" i="1"/>
  <c r="AG1319" i="1" s="1"/>
  <c r="AH1319" i="1" s="1"/>
  <c r="AK1319" i="1" s="1"/>
  <c r="AL1319" i="1" s="1"/>
  <c r="AO1319" i="1" s="1"/>
  <c r="AP1319" i="1" s="1"/>
  <c r="AQ1319" i="1" s="1"/>
  <c r="V1318" i="1"/>
  <c r="AG1318" i="1" s="1"/>
  <c r="AH1318" i="1" s="1"/>
  <c r="AK1318" i="1" s="1"/>
  <c r="AL1318" i="1" s="1"/>
  <c r="AO1318" i="1" s="1"/>
  <c r="AP1318" i="1" s="1"/>
  <c r="AQ1318" i="1" s="1"/>
  <c r="V1317" i="1"/>
  <c r="AG1317" i="1" s="1"/>
  <c r="AH1317" i="1" s="1"/>
  <c r="AK1317" i="1" s="1"/>
  <c r="AL1317" i="1" s="1"/>
  <c r="AO1317" i="1" s="1"/>
  <c r="AP1317" i="1" s="1"/>
  <c r="AQ1317" i="1" s="1"/>
  <c r="V1316" i="1"/>
  <c r="AG1316" i="1" s="1"/>
  <c r="AH1316" i="1" s="1"/>
  <c r="AK1316" i="1" s="1"/>
  <c r="AL1316" i="1" s="1"/>
  <c r="AO1316" i="1" s="1"/>
  <c r="AP1316" i="1" s="1"/>
  <c r="AQ1316" i="1" s="1"/>
  <c r="V1315" i="1"/>
  <c r="AG1315" i="1" s="1"/>
  <c r="AH1315" i="1" s="1"/>
  <c r="AK1315" i="1" s="1"/>
  <c r="AL1315" i="1" s="1"/>
  <c r="AO1315" i="1" s="1"/>
  <c r="AP1315" i="1" s="1"/>
  <c r="AQ1315" i="1" s="1"/>
  <c r="V1314" i="1"/>
  <c r="Z1314" i="1" s="1"/>
  <c r="AA1314" i="1" s="1"/>
  <c r="AD1314" i="1" s="1"/>
  <c r="AL1314" i="1" s="1"/>
  <c r="AO1314" i="1" s="1"/>
  <c r="AP1314" i="1" s="1"/>
  <c r="AQ1314" i="1" s="1"/>
  <c r="V1313" i="1"/>
  <c r="AG1313" i="1" s="1"/>
  <c r="AH1313" i="1" s="1"/>
  <c r="AK1313" i="1" s="1"/>
  <c r="AL1313" i="1" s="1"/>
  <c r="AO1313" i="1" s="1"/>
  <c r="AP1313" i="1" s="1"/>
  <c r="AQ1313" i="1" s="1"/>
  <c r="V1312" i="1"/>
  <c r="AG1312" i="1" s="1"/>
  <c r="AH1312" i="1" s="1"/>
  <c r="AK1312" i="1" s="1"/>
  <c r="AL1312" i="1" s="1"/>
  <c r="AO1312" i="1" s="1"/>
  <c r="AP1312" i="1" s="1"/>
  <c r="AQ1312" i="1" s="1"/>
  <c r="V1311" i="1"/>
  <c r="AG1311" i="1" s="1"/>
  <c r="AH1311" i="1" s="1"/>
  <c r="AK1311" i="1" s="1"/>
  <c r="AL1311" i="1" s="1"/>
  <c r="AO1311" i="1" s="1"/>
  <c r="AP1311" i="1" s="1"/>
  <c r="AQ1311" i="1" s="1"/>
  <c r="V1310" i="1"/>
  <c r="AG1310" i="1" s="1"/>
  <c r="AH1310" i="1" s="1"/>
  <c r="AK1310" i="1" s="1"/>
  <c r="AL1310" i="1" s="1"/>
  <c r="AO1310" i="1" s="1"/>
  <c r="AP1310" i="1" s="1"/>
  <c r="AQ1310" i="1" s="1"/>
  <c r="V1309" i="1"/>
  <c r="AG1309" i="1" s="1"/>
  <c r="AH1309" i="1" s="1"/>
  <c r="AK1309" i="1" s="1"/>
  <c r="AL1309" i="1" s="1"/>
  <c r="AO1309" i="1" s="1"/>
  <c r="AP1309" i="1" s="1"/>
  <c r="AQ1309" i="1" s="1"/>
  <c r="V1308" i="1"/>
  <c r="Z1308" i="1" s="1"/>
  <c r="AA1308" i="1" s="1"/>
  <c r="AD1308" i="1" s="1"/>
  <c r="AL1308" i="1" s="1"/>
  <c r="AO1308" i="1" s="1"/>
  <c r="AP1308" i="1" s="1"/>
  <c r="AQ1308" i="1" s="1"/>
  <c r="V1307" i="1"/>
  <c r="AG1307" i="1" s="1"/>
  <c r="AH1307" i="1" s="1"/>
  <c r="AK1307" i="1" s="1"/>
  <c r="AL1307" i="1" s="1"/>
  <c r="AO1307" i="1" s="1"/>
  <c r="AP1307" i="1" s="1"/>
  <c r="AQ1307" i="1" s="1"/>
  <c r="V1306" i="1"/>
  <c r="AG1306" i="1" s="1"/>
  <c r="AH1306" i="1" s="1"/>
  <c r="AK1306" i="1" s="1"/>
  <c r="AL1306" i="1" s="1"/>
  <c r="AO1306" i="1" s="1"/>
  <c r="AP1306" i="1" s="1"/>
  <c r="AQ1306" i="1" s="1"/>
  <c r="V1305" i="1"/>
  <c r="AG1305" i="1" s="1"/>
  <c r="AH1305" i="1" s="1"/>
  <c r="AK1305" i="1" s="1"/>
  <c r="AL1305" i="1" s="1"/>
  <c r="AO1305" i="1" s="1"/>
  <c r="AP1305" i="1" s="1"/>
  <c r="AQ1305" i="1" s="1"/>
  <c r="V1304" i="1"/>
  <c r="AG1304" i="1" s="1"/>
  <c r="AH1304" i="1" s="1"/>
  <c r="AK1304" i="1" s="1"/>
  <c r="AL1304" i="1" s="1"/>
  <c r="AO1304" i="1" s="1"/>
  <c r="AP1304" i="1" s="1"/>
  <c r="AQ1304" i="1" s="1"/>
  <c r="V1303" i="1"/>
  <c r="Z1303" i="1" s="1"/>
  <c r="AA1303" i="1" s="1"/>
  <c r="AD1303" i="1" s="1"/>
  <c r="AL1303" i="1" s="1"/>
  <c r="AO1303" i="1" s="1"/>
  <c r="AP1303" i="1" s="1"/>
  <c r="AQ1303" i="1" s="1"/>
  <c r="V1302" i="1"/>
  <c r="AG1302" i="1" s="1"/>
  <c r="AH1302" i="1" s="1"/>
  <c r="AK1302" i="1" s="1"/>
  <c r="AL1302" i="1" s="1"/>
  <c r="AO1302" i="1" s="1"/>
  <c r="AP1302" i="1" s="1"/>
  <c r="AQ1302" i="1" s="1"/>
  <c r="V1301" i="1"/>
  <c r="AG1301" i="1" s="1"/>
  <c r="AH1301" i="1" s="1"/>
  <c r="AK1301" i="1" s="1"/>
  <c r="AL1301" i="1" s="1"/>
  <c r="AO1301" i="1" s="1"/>
  <c r="AP1301" i="1" s="1"/>
  <c r="AQ1301" i="1" s="1"/>
  <c r="V1300" i="1"/>
  <c r="Z1300" i="1" s="1"/>
  <c r="AA1300" i="1" s="1"/>
  <c r="AD1300" i="1" s="1"/>
  <c r="AL1300" i="1" s="1"/>
  <c r="AO1300" i="1" s="1"/>
  <c r="AP1300" i="1" s="1"/>
  <c r="AQ1300" i="1" s="1"/>
  <c r="AG1299" i="1"/>
  <c r="AH1299" i="1" s="1"/>
  <c r="AK1299" i="1" s="1"/>
  <c r="AL1299" i="1" s="1"/>
  <c r="AO1299" i="1" s="1"/>
  <c r="AP1299" i="1" s="1"/>
  <c r="AQ1299" i="1" s="1"/>
  <c r="V1298" i="1"/>
  <c r="AG1298" i="1" s="1"/>
  <c r="AH1298" i="1" s="1"/>
  <c r="AK1298" i="1" s="1"/>
  <c r="AL1298" i="1" s="1"/>
  <c r="AO1298" i="1" s="1"/>
  <c r="AP1298" i="1" s="1"/>
  <c r="AQ1298" i="1" s="1"/>
  <c r="V1297" i="1"/>
  <c r="AG1297" i="1" s="1"/>
  <c r="AH1297" i="1" s="1"/>
  <c r="AK1297" i="1" s="1"/>
  <c r="AL1297" i="1" s="1"/>
  <c r="AO1297" i="1" s="1"/>
  <c r="AP1297" i="1" s="1"/>
  <c r="AQ1297" i="1" s="1"/>
  <c r="V1296" i="1"/>
  <c r="Z1296" i="1" s="1"/>
  <c r="AA1296" i="1" s="1"/>
  <c r="AD1296" i="1" s="1"/>
  <c r="AL1296" i="1" s="1"/>
  <c r="AO1296" i="1" s="1"/>
  <c r="AP1296" i="1" s="1"/>
  <c r="AQ1296" i="1" s="1"/>
  <c r="V1295" i="1"/>
  <c r="AG1295" i="1" s="1"/>
  <c r="AH1295" i="1" s="1"/>
  <c r="AK1295" i="1" s="1"/>
  <c r="AL1295" i="1" s="1"/>
  <c r="AO1295" i="1" s="1"/>
  <c r="AP1295" i="1" s="1"/>
  <c r="AQ1295" i="1" s="1"/>
  <c r="V1294" i="1"/>
  <c r="Z1294" i="1" s="1"/>
  <c r="AA1294" i="1" s="1"/>
  <c r="AD1294" i="1" s="1"/>
  <c r="AL1294" i="1" s="1"/>
  <c r="AO1294" i="1" s="1"/>
  <c r="AP1294" i="1" s="1"/>
  <c r="AQ1294" i="1" s="1"/>
  <c r="V1293" i="1"/>
  <c r="Z1293" i="1" s="1"/>
  <c r="AA1293" i="1" s="1"/>
  <c r="AD1293" i="1" s="1"/>
  <c r="AL1293" i="1" s="1"/>
  <c r="AO1293" i="1" s="1"/>
  <c r="AP1293" i="1" s="1"/>
  <c r="AQ1293" i="1" s="1"/>
  <c r="V1292" i="1"/>
  <c r="Z1292" i="1" s="1"/>
  <c r="AA1292" i="1" s="1"/>
  <c r="AD1292" i="1" s="1"/>
  <c r="AL1292" i="1" s="1"/>
  <c r="AO1292" i="1" s="1"/>
  <c r="AP1292" i="1" s="1"/>
  <c r="AQ1292" i="1" s="1"/>
  <c r="V1291" i="1"/>
  <c r="AG1291" i="1" s="1"/>
  <c r="AH1291" i="1" s="1"/>
  <c r="AK1291" i="1" s="1"/>
  <c r="AL1291" i="1" s="1"/>
  <c r="AO1291" i="1" s="1"/>
  <c r="AP1291" i="1" s="1"/>
  <c r="AQ1291" i="1" s="1"/>
  <c r="V1290" i="1"/>
  <c r="AG1290" i="1" s="1"/>
  <c r="AH1290" i="1" s="1"/>
  <c r="AK1290" i="1" s="1"/>
  <c r="AL1290" i="1" s="1"/>
  <c r="AO1290" i="1" s="1"/>
  <c r="AP1290" i="1" s="1"/>
  <c r="AQ1290" i="1" s="1"/>
  <c r="V1289" i="1"/>
  <c r="AG1289" i="1" s="1"/>
  <c r="AH1289" i="1" s="1"/>
  <c r="AK1289" i="1" s="1"/>
  <c r="AL1289" i="1" s="1"/>
  <c r="AO1289" i="1" s="1"/>
  <c r="AP1289" i="1" s="1"/>
  <c r="AQ1289" i="1" s="1"/>
  <c r="V1288" i="1"/>
  <c r="AG1288" i="1" s="1"/>
  <c r="AH1288" i="1" s="1"/>
  <c r="AK1288" i="1" s="1"/>
  <c r="AL1288" i="1" s="1"/>
  <c r="AO1288" i="1" s="1"/>
  <c r="AP1288" i="1" s="1"/>
  <c r="AQ1288" i="1" s="1"/>
  <c r="V1287" i="1"/>
  <c r="AG1287" i="1" s="1"/>
  <c r="AH1287" i="1" s="1"/>
  <c r="AK1287" i="1" s="1"/>
  <c r="AL1287" i="1" s="1"/>
  <c r="AO1287" i="1" s="1"/>
  <c r="AP1287" i="1" s="1"/>
  <c r="AQ1287" i="1" s="1"/>
  <c r="V1286" i="1"/>
  <c r="Z1286" i="1" s="1"/>
  <c r="AA1286" i="1" s="1"/>
  <c r="AD1286" i="1" s="1"/>
  <c r="AL1286" i="1" s="1"/>
  <c r="AO1286" i="1" s="1"/>
  <c r="AP1286" i="1" s="1"/>
  <c r="AQ1286" i="1" s="1"/>
  <c r="V1285" i="1"/>
  <c r="Z1285" i="1" s="1"/>
  <c r="AA1285" i="1" s="1"/>
  <c r="AD1285" i="1" s="1"/>
  <c r="AL1285" i="1" s="1"/>
  <c r="AO1285" i="1" s="1"/>
  <c r="AP1285" i="1" s="1"/>
  <c r="AQ1285" i="1" s="1"/>
  <c r="V1284" i="1"/>
  <c r="Z1284" i="1" s="1"/>
  <c r="AA1284" i="1" s="1"/>
  <c r="AD1284" i="1" s="1"/>
  <c r="AL1284" i="1" s="1"/>
  <c r="AO1284" i="1" s="1"/>
  <c r="AP1284" i="1" s="1"/>
  <c r="AQ1284" i="1" s="1"/>
  <c r="V1283" i="1"/>
  <c r="V1282" i="1"/>
  <c r="AG1282" i="1" s="1"/>
  <c r="AH1282" i="1" s="1"/>
  <c r="AK1282" i="1" s="1"/>
  <c r="AL1282" i="1" s="1"/>
  <c r="AO1282" i="1" s="1"/>
  <c r="AP1282" i="1" s="1"/>
  <c r="AQ1282" i="1" s="1"/>
  <c r="V1281" i="1"/>
  <c r="AG1281" i="1" s="1"/>
  <c r="AH1281" i="1" s="1"/>
  <c r="AK1281" i="1" s="1"/>
  <c r="AL1281" i="1" s="1"/>
  <c r="AO1281" i="1" s="1"/>
  <c r="AP1281" i="1" s="1"/>
  <c r="AQ1281" i="1" s="1"/>
  <c r="V1280" i="1"/>
  <c r="Z1280" i="1" s="1"/>
  <c r="AA1280" i="1" s="1"/>
  <c r="AD1280" i="1" s="1"/>
  <c r="AL1280" i="1" s="1"/>
  <c r="AO1280" i="1" s="1"/>
  <c r="AP1280" i="1" s="1"/>
  <c r="AQ1280" i="1" s="1"/>
  <c r="V1279" i="1"/>
  <c r="Z1279" i="1" s="1"/>
  <c r="AA1279" i="1" s="1"/>
  <c r="AD1279" i="1" s="1"/>
  <c r="AL1279" i="1" s="1"/>
  <c r="AO1279" i="1" s="1"/>
  <c r="AP1279" i="1" s="1"/>
  <c r="AQ1279" i="1" s="1"/>
  <c r="V1278" i="1"/>
  <c r="Z1278" i="1" s="1"/>
  <c r="AA1278" i="1" s="1"/>
  <c r="AD1278" i="1" s="1"/>
  <c r="AL1278" i="1" s="1"/>
  <c r="AO1278" i="1" s="1"/>
  <c r="AP1278" i="1" s="1"/>
  <c r="AQ1278" i="1" s="1"/>
  <c r="V1277" i="1"/>
  <c r="Z1277" i="1" s="1"/>
  <c r="AA1277" i="1" s="1"/>
  <c r="AD1277" i="1" s="1"/>
  <c r="AL1277" i="1" s="1"/>
  <c r="AO1277" i="1" s="1"/>
  <c r="AP1277" i="1" s="1"/>
  <c r="AQ1277" i="1" s="1"/>
  <c r="V1276" i="1"/>
  <c r="Z1276" i="1" s="1"/>
  <c r="AA1276" i="1" s="1"/>
  <c r="AD1276" i="1" s="1"/>
  <c r="AL1276" i="1" s="1"/>
  <c r="AO1276" i="1" s="1"/>
  <c r="AP1276" i="1" s="1"/>
  <c r="AQ1276" i="1" s="1"/>
  <c r="V1275" i="1"/>
  <c r="AG1275" i="1" s="1"/>
  <c r="AH1275" i="1" s="1"/>
  <c r="AK1275" i="1" s="1"/>
  <c r="AL1275" i="1" s="1"/>
  <c r="AO1275" i="1" s="1"/>
  <c r="AP1275" i="1" s="1"/>
  <c r="AQ1275" i="1" s="1"/>
  <c r="V1274" i="1"/>
  <c r="Z1274" i="1" s="1"/>
  <c r="AA1274" i="1" s="1"/>
  <c r="AD1274" i="1" s="1"/>
  <c r="AL1274" i="1" s="1"/>
  <c r="AO1274" i="1" s="1"/>
  <c r="AP1274" i="1" s="1"/>
  <c r="AQ1274" i="1" s="1"/>
  <c r="V1273" i="1"/>
  <c r="Z1273" i="1" s="1"/>
  <c r="AA1273" i="1" s="1"/>
  <c r="AD1273" i="1" s="1"/>
  <c r="AL1273" i="1" s="1"/>
  <c r="AO1273" i="1" s="1"/>
  <c r="AP1273" i="1" s="1"/>
  <c r="AQ1273" i="1" s="1"/>
  <c r="V1272" i="1"/>
  <c r="Z1272" i="1" s="1"/>
  <c r="AA1272" i="1" s="1"/>
  <c r="AD1272" i="1" s="1"/>
  <c r="AL1272" i="1" s="1"/>
  <c r="AO1272" i="1" s="1"/>
  <c r="AP1272" i="1" s="1"/>
  <c r="AQ1272" i="1" s="1"/>
  <c r="V1271" i="1"/>
  <c r="AG1271" i="1" s="1"/>
  <c r="AH1271" i="1" s="1"/>
  <c r="AK1271" i="1" s="1"/>
  <c r="AL1271" i="1" s="1"/>
  <c r="AO1271" i="1" s="1"/>
  <c r="AP1271" i="1" s="1"/>
  <c r="AQ1271" i="1" s="1"/>
  <c r="V1270" i="1"/>
  <c r="AG1270" i="1" s="1"/>
  <c r="AH1270" i="1" s="1"/>
  <c r="AK1270" i="1" s="1"/>
  <c r="AL1270" i="1" s="1"/>
  <c r="AO1270" i="1" s="1"/>
  <c r="AP1270" i="1" s="1"/>
  <c r="AQ1270" i="1" s="1"/>
  <c r="V1269" i="1"/>
  <c r="AG1269" i="1" s="1"/>
  <c r="AH1269" i="1" s="1"/>
  <c r="AK1269" i="1" s="1"/>
  <c r="AL1269" i="1" s="1"/>
  <c r="AO1269" i="1" s="1"/>
  <c r="AP1269" i="1" s="1"/>
  <c r="AQ1269" i="1" s="1"/>
  <c r="V1268" i="1"/>
  <c r="AG1268" i="1" s="1"/>
  <c r="AH1268" i="1" s="1"/>
  <c r="AK1268" i="1" s="1"/>
  <c r="AL1268" i="1" s="1"/>
  <c r="AO1268" i="1" s="1"/>
  <c r="AP1268" i="1" s="1"/>
  <c r="AQ1268" i="1" s="1"/>
  <c r="V1267" i="1"/>
  <c r="Z1267" i="1" s="1"/>
  <c r="AA1267" i="1" s="1"/>
  <c r="AD1267" i="1" s="1"/>
  <c r="AL1267" i="1" s="1"/>
  <c r="AO1267" i="1" s="1"/>
  <c r="AP1267" i="1" s="1"/>
  <c r="AQ1267" i="1" s="1"/>
  <c r="V1266" i="1"/>
  <c r="Z1266" i="1" s="1"/>
  <c r="AA1266" i="1" s="1"/>
  <c r="AD1266" i="1" s="1"/>
  <c r="AL1266" i="1" s="1"/>
  <c r="AO1266" i="1" s="1"/>
  <c r="AP1266" i="1" s="1"/>
  <c r="AQ1266" i="1" s="1"/>
  <c r="V1265" i="1"/>
  <c r="Z1265" i="1" s="1"/>
  <c r="AA1265" i="1" s="1"/>
  <c r="AD1265" i="1" s="1"/>
  <c r="AL1265" i="1" s="1"/>
  <c r="AO1265" i="1" s="1"/>
  <c r="AP1265" i="1" s="1"/>
  <c r="AQ1265" i="1" s="1"/>
  <c r="V1264" i="1"/>
  <c r="Z1264" i="1" s="1"/>
  <c r="AA1264" i="1" s="1"/>
  <c r="AD1264" i="1" s="1"/>
  <c r="AL1264" i="1" s="1"/>
  <c r="AO1264" i="1" s="1"/>
  <c r="AP1264" i="1" s="1"/>
  <c r="AQ1264" i="1" s="1"/>
  <c r="V1263" i="1"/>
  <c r="Z1263" i="1" s="1"/>
  <c r="AA1263" i="1" s="1"/>
  <c r="AD1263" i="1" s="1"/>
  <c r="AL1263" i="1" s="1"/>
  <c r="AO1263" i="1" s="1"/>
  <c r="AP1263" i="1" s="1"/>
  <c r="AQ1263" i="1" s="1"/>
  <c r="V1262" i="1"/>
  <c r="AG1262" i="1" s="1"/>
  <c r="AH1262" i="1" s="1"/>
  <c r="AK1262" i="1" s="1"/>
  <c r="AL1262" i="1" s="1"/>
  <c r="AO1262" i="1" s="1"/>
  <c r="AP1262" i="1" s="1"/>
  <c r="AQ1262" i="1" s="1"/>
  <c r="V1261" i="1"/>
  <c r="AG1261" i="1" s="1"/>
  <c r="AH1261" i="1" s="1"/>
  <c r="AK1261" i="1" s="1"/>
  <c r="AL1261" i="1" s="1"/>
  <c r="AO1261" i="1" s="1"/>
  <c r="AP1261" i="1" s="1"/>
  <c r="AQ1261" i="1" s="1"/>
  <c r="V1260" i="1"/>
  <c r="V1259" i="1"/>
  <c r="AG1259" i="1" s="1"/>
  <c r="AH1259" i="1" s="1"/>
  <c r="AK1259" i="1" s="1"/>
  <c r="AL1259" i="1" s="1"/>
  <c r="AO1259" i="1" s="1"/>
  <c r="AP1259" i="1" s="1"/>
  <c r="AQ1259" i="1" s="1"/>
  <c r="V1258" i="1"/>
  <c r="Z1258" i="1" s="1"/>
  <c r="AA1258" i="1" s="1"/>
  <c r="AD1258" i="1" s="1"/>
  <c r="AL1258" i="1" s="1"/>
  <c r="AO1258" i="1" s="1"/>
  <c r="AP1258" i="1" s="1"/>
  <c r="AQ1258" i="1" s="1"/>
  <c r="V1257" i="1"/>
  <c r="AG1257" i="1" s="1"/>
  <c r="AH1257" i="1" s="1"/>
  <c r="AK1257" i="1" s="1"/>
  <c r="AL1257" i="1" s="1"/>
  <c r="AO1257" i="1" s="1"/>
  <c r="AP1257" i="1" s="1"/>
  <c r="AQ1257" i="1" s="1"/>
  <c r="V1256" i="1"/>
  <c r="AG1256" i="1" s="1"/>
  <c r="AH1256" i="1" s="1"/>
  <c r="AK1256" i="1" s="1"/>
  <c r="AL1256" i="1" s="1"/>
  <c r="AO1256" i="1" s="1"/>
  <c r="AP1256" i="1" s="1"/>
  <c r="AQ1256" i="1" s="1"/>
  <c r="V1255" i="1"/>
  <c r="AG1255" i="1" s="1"/>
  <c r="AH1255" i="1" s="1"/>
  <c r="AK1255" i="1" s="1"/>
  <c r="AL1255" i="1" s="1"/>
  <c r="AO1255" i="1" s="1"/>
  <c r="AP1255" i="1" s="1"/>
  <c r="AQ1255" i="1" s="1"/>
  <c r="V1254" i="1"/>
  <c r="AG1254" i="1" s="1"/>
  <c r="AH1254" i="1" s="1"/>
  <c r="AK1254" i="1" s="1"/>
  <c r="AL1254" i="1" s="1"/>
  <c r="AO1254" i="1" s="1"/>
  <c r="AP1254" i="1" s="1"/>
  <c r="AQ1254" i="1" s="1"/>
  <c r="V1253" i="1"/>
  <c r="Z1253" i="1" s="1"/>
  <c r="AA1253" i="1" s="1"/>
  <c r="AD1253" i="1" s="1"/>
  <c r="AL1253" i="1" s="1"/>
  <c r="AO1253" i="1" s="1"/>
  <c r="AP1253" i="1" s="1"/>
  <c r="AQ1253" i="1" s="1"/>
  <c r="V1252" i="1"/>
  <c r="AG1252" i="1" s="1"/>
  <c r="AH1252" i="1" s="1"/>
  <c r="AK1252" i="1" s="1"/>
  <c r="AL1252" i="1" s="1"/>
  <c r="AO1252" i="1" s="1"/>
  <c r="AP1252" i="1" s="1"/>
  <c r="AQ1252" i="1" s="1"/>
  <c r="V1251" i="1"/>
  <c r="Z1251" i="1" s="1"/>
  <c r="AA1251" i="1" s="1"/>
  <c r="AD1251" i="1" s="1"/>
  <c r="AL1251" i="1" s="1"/>
  <c r="AO1251" i="1" s="1"/>
  <c r="AP1251" i="1" s="1"/>
  <c r="AQ1251" i="1" s="1"/>
  <c r="V1250" i="1"/>
  <c r="Z1250" i="1" s="1"/>
  <c r="AA1250" i="1" s="1"/>
  <c r="AD1250" i="1" s="1"/>
  <c r="AL1250" i="1" s="1"/>
  <c r="AO1250" i="1" s="1"/>
  <c r="AP1250" i="1" s="1"/>
  <c r="AQ1250" i="1" s="1"/>
  <c r="V1249" i="1"/>
  <c r="Z1249" i="1" s="1"/>
  <c r="AA1249" i="1" s="1"/>
  <c r="AD1249" i="1" s="1"/>
  <c r="AL1249" i="1" s="1"/>
  <c r="AO1249" i="1" s="1"/>
  <c r="AP1249" i="1" s="1"/>
  <c r="AQ1249" i="1" s="1"/>
  <c r="V1248" i="1"/>
  <c r="Z1248" i="1" s="1"/>
  <c r="AA1248" i="1" s="1"/>
  <c r="AD1248" i="1" s="1"/>
  <c r="AL1248" i="1" s="1"/>
  <c r="AO1248" i="1" s="1"/>
  <c r="AP1248" i="1" s="1"/>
  <c r="AQ1248" i="1" s="1"/>
  <c r="V1247" i="1"/>
  <c r="Z1247" i="1" s="1"/>
  <c r="AA1247" i="1" s="1"/>
  <c r="AD1247" i="1" s="1"/>
  <c r="AL1247" i="1" s="1"/>
  <c r="AO1247" i="1" s="1"/>
  <c r="AP1247" i="1" s="1"/>
  <c r="AQ1247" i="1" s="1"/>
  <c r="V1246" i="1"/>
  <c r="AG1246" i="1" s="1"/>
  <c r="AH1246" i="1" s="1"/>
  <c r="AK1246" i="1" s="1"/>
  <c r="AL1246" i="1" s="1"/>
  <c r="AO1246" i="1" s="1"/>
  <c r="AP1246" i="1" s="1"/>
  <c r="AQ1246" i="1" s="1"/>
  <c r="V1245" i="1"/>
  <c r="Z1245" i="1" s="1"/>
  <c r="AA1245" i="1" s="1"/>
  <c r="AD1245" i="1" s="1"/>
  <c r="AL1245" i="1" s="1"/>
  <c r="AO1245" i="1" s="1"/>
  <c r="AP1245" i="1" s="1"/>
  <c r="AQ1245" i="1" s="1"/>
  <c r="V1244" i="1"/>
  <c r="AG1244" i="1" s="1"/>
  <c r="AH1244" i="1" s="1"/>
  <c r="AK1244" i="1" s="1"/>
  <c r="AL1244" i="1" s="1"/>
  <c r="AO1244" i="1" s="1"/>
  <c r="AP1244" i="1" s="1"/>
  <c r="AQ1244" i="1" s="1"/>
  <c r="V1243" i="1"/>
  <c r="AG1243" i="1" s="1"/>
  <c r="AH1243" i="1" s="1"/>
  <c r="AK1243" i="1" s="1"/>
  <c r="AL1243" i="1" s="1"/>
  <c r="AO1243" i="1" s="1"/>
  <c r="AP1243" i="1" s="1"/>
  <c r="AQ1243" i="1" s="1"/>
  <c r="V1242" i="1"/>
  <c r="Z1242" i="1" s="1"/>
  <c r="AA1242" i="1" s="1"/>
  <c r="AD1242" i="1" s="1"/>
  <c r="AL1242" i="1" s="1"/>
  <c r="AO1242" i="1" s="1"/>
  <c r="AP1242" i="1" s="1"/>
  <c r="AQ1242" i="1" s="1"/>
  <c r="V1241" i="1"/>
  <c r="AG1241" i="1" s="1"/>
  <c r="AH1241" i="1" s="1"/>
  <c r="AK1241" i="1" s="1"/>
  <c r="AL1241" i="1" s="1"/>
  <c r="AO1241" i="1" s="1"/>
  <c r="AP1241" i="1" s="1"/>
  <c r="AQ1241" i="1" s="1"/>
  <c r="V1240" i="1"/>
  <c r="Z1240" i="1" s="1"/>
  <c r="AA1240" i="1" s="1"/>
  <c r="AD1240" i="1" s="1"/>
  <c r="AL1240" i="1" s="1"/>
  <c r="AO1240" i="1" s="1"/>
  <c r="AP1240" i="1" s="1"/>
  <c r="AQ1240" i="1" s="1"/>
  <c r="V1239" i="1"/>
  <c r="AG1239" i="1" s="1"/>
  <c r="AH1239" i="1" s="1"/>
  <c r="AK1239" i="1" s="1"/>
  <c r="AL1239" i="1" s="1"/>
  <c r="AO1239" i="1" s="1"/>
  <c r="AP1239" i="1" s="1"/>
  <c r="AQ1239" i="1" s="1"/>
  <c r="V1238" i="1"/>
  <c r="AG1238" i="1" s="1"/>
  <c r="AH1238" i="1" s="1"/>
  <c r="AK1238" i="1" s="1"/>
  <c r="AL1238" i="1" s="1"/>
  <c r="AO1238" i="1" s="1"/>
  <c r="AP1238" i="1" s="1"/>
  <c r="AQ1238" i="1" s="1"/>
  <c r="V1237" i="1"/>
  <c r="AG1237" i="1" s="1"/>
  <c r="AH1237" i="1" s="1"/>
  <c r="AK1237" i="1" s="1"/>
  <c r="AL1237" i="1" s="1"/>
  <c r="AO1237" i="1" s="1"/>
  <c r="AP1237" i="1" s="1"/>
  <c r="AQ1237" i="1" s="1"/>
  <c r="V1236" i="1"/>
  <c r="AG1236" i="1" s="1"/>
  <c r="AH1236" i="1" s="1"/>
  <c r="AK1236" i="1" s="1"/>
  <c r="AL1236" i="1" s="1"/>
  <c r="AO1236" i="1" s="1"/>
  <c r="AP1236" i="1" s="1"/>
  <c r="AQ1236" i="1" s="1"/>
  <c r="V1235" i="1"/>
  <c r="AG1235" i="1" s="1"/>
  <c r="AH1235" i="1" s="1"/>
  <c r="AK1235" i="1" s="1"/>
  <c r="AL1235" i="1" s="1"/>
  <c r="AO1235" i="1" s="1"/>
  <c r="AP1235" i="1" s="1"/>
  <c r="AQ1235" i="1" s="1"/>
  <c r="V1234" i="1"/>
  <c r="Z1234" i="1" s="1"/>
  <c r="AA1234" i="1" s="1"/>
  <c r="AD1234" i="1" s="1"/>
  <c r="AL1234" i="1" s="1"/>
  <c r="AO1234" i="1" s="1"/>
  <c r="AP1234" i="1" s="1"/>
  <c r="AQ1234" i="1" s="1"/>
  <c r="V1233" i="1"/>
  <c r="Z1233" i="1" s="1"/>
  <c r="AA1233" i="1" s="1"/>
  <c r="AD1233" i="1" s="1"/>
  <c r="AL1233" i="1" s="1"/>
  <c r="AO1233" i="1" s="1"/>
  <c r="AP1233" i="1" s="1"/>
  <c r="AQ1233" i="1" s="1"/>
  <c r="V1232" i="1"/>
  <c r="Z1232" i="1" s="1"/>
  <c r="AA1232" i="1" s="1"/>
  <c r="AD1232" i="1" s="1"/>
  <c r="AL1232" i="1" s="1"/>
  <c r="AO1232" i="1" s="1"/>
  <c r="AP1232" i="1" s="1"/>
  <c r="AQ1232" i="1" s="1"/>
  <c r="V1231" i="1"/>
  <c r="AG1231" i="1" s="1"/>
  <c r="AH1231" i="1" s="1"/>
  <c r="AK1231" i="1" s="1"/>
  <c r="AL1231" i="1" s="1"/>
  <c r="AO1231" i="1" s="1"/>
  <c r="AP1231" i="1" s="1"/>
  <c r="AQ1231" i="1" s="1"/>
  <c r="AG1230" i="1"/>
  <c r="AH1230" i="1" s="1"/>
  <c r="AK1230" i="1" s="1"/>
  <c r="AL1230" i="1" s="1"/>
  <c r="AO1230" i="1" s="1"/>
  <c r="AP1230" i="1" s="1"/>
  <c r="AQ1230" i="1" s="1"/>
  <c r="V1229" i="1"/>
  <c r="AG1229" i="1" s="1"/>
  <c r="AH1229" i="1" s="1"/>
  <c r="AK1229" i="1" s="1"/>
  <c r="AL1229" i="1" s="1"/>
  <c r="AO1229" i="1" s="1"/>
  <c r="AP1229" i="1" s="1"/>
  <c r="AQ1229" i="1" s="1"/>
  <c r="V1228" i="1"/>
  <c r="AG1228" i="1" s="1"/>
  <c r="AH1228" i="1" s="1"/>
  <c r="AK1228" i="1" s="1"/>
  <c r="AL1228" i="1" s="1"/>
  <c r="AO1228" i="1" s="1"/>
  <c r="AP1228" i="1" s="1"/>
  <c r="AQ1228" i="1" s="1"/>
  <c r="V1227" i="1"/>
  <c r="Z1227" i="1" s="1"/>
  <c r="AA1227" i="1" s="1"/>
  <c r="AD1227" i="1" s="1"/>
  <c r="AL1227" i="1" s="1"/>
  <c r="AO1227" i="1" s="1"/>
  <c r="AP1227" i="1" s="1"/>
  <c r="AQ1227" i="1" s="1"/>
  <c r="V1226" i="1"/>
  <c r="AG1226" i="1" s="1"/>
  <c r="AH1226" i="1" s="1"/>
  <c r="AK1226" i="1" s="1"/>
  <c r="AL1226" i="1" s="1"/>
  <c r="AO1226" i="1" s="1"/>
  <c r="AP1226" i="1" s="1"/>
  <c r="AQ1226" i="1" s="1"/>
  <c r="V1225" i="1"/>
  <c r="AG1225" i="1" s="1"/>
  <c r="AH1225" i="1" s="1"/>
  <c r="AK1225" i="1" s="1"/>
  <c r="AL1225" i="1" s="1"/>
  <c r="AO1225" i="1" s="1"/>
  <c r="AP1225" i="1" s="1"/>
  <c r="AQ1225" i="1" s="1"/>
  <c r="V1224" i="1"/>
  <c r="Z1224" i="1" s="1"/>
  <c r="AA1224" i="1" s="1"/>
  <c r="AD1224" i="1" s="1"/>
  <c r="AL1224" i="1" s="1"/>
  <c r="AO1224" i="1" s="1"/>
  <c r="AP1224" i="1" s="1"/>
  <c r="AQ1224" i="1" s="1"/>
  <c r="V1223" i="1"/>
  <c r="AG1223" i="1" s="1"/>
  <c r="AH1223" i="1" s="1"/>
  <c r="AK1223" i="1" s="1"/>
  <c r="AL1223" i="1" s="1"/>
  <c r="AO1223" i="1" s="1"/>
  <c r="AP1223" i="1" s="1"/>
  <c r="AQ1223" i="1" s="1"/>
  <c r="V1222" i="1"/>
  <c r="AG1222" i="1" s="1"/>
  <c r="AH1222" i="1" s="1"/>
  <c r="AK1222" i="1" s="1"/>
  <c r="AL1222" i="1" s="1"/>
  <c r="AO1222" i="1" s="1"/>
  <c r="AP1222" i="1" s="1"/>
  <c r="AQ1222" i="1" s="1"/>
  <c r="V1221" i="1"/>
  <c r="AG1221" i="1" s="1"/>
  <c r="AH1221" i="1" s="1"/>
  <c r="AK1221" i="1" s="1"/>
  <c r="AL1221" i="1" s="1"/>
  <c r="AO1221" i="1" s="1"/>
  <c r="AP1221" i="1" s="1"/>
  <c r="AQ1221" i="1" s="1"/>
  <c r="V1220" i="1"/>
  <c r="AG1220" i="1" s="1"/>
  <c r="AH1220" i="1" s="1"/>
  <c r="AK1220" i="1" s="1"/>
  <c r="AL1220" i="1" s="1"/>
  <c r="AO1220" i="1" s="1"/>
  <c r="AP1220" i="1" s="1"/>
  <c r="AQ1220" i="1" s="1"/>
  <c r="V1219" i="1"/>
  <c r="AG1219" i="1" s="1"/>
  <c r="AH1219" i="1" s="1"/>
  <c r="AK1219" i="1" s="1"/>
  <c r="AL1219" i="1" s="1"/>
  <c r="AO1219" i="1" s="1"/>
  <c r="AP1219" i="1" s="1"/>
  <c r="AQ1219" i="1" s="1"/>
  <c r="V1218" i="1"/>
  <c r="AG1218" i="1" s="1"/>
  <c r="AH1218" i="1" s="1"/>
  <c r="AK1218" i="1" s="1"/>
  <c r="AL1218" i="1" s="1"/>
  <c r="AO1218" i="1" s="1"/>
  <c r="AP1218" i="1" s="1"/>
  <c r="AQ1218" i="1" s="1"/>
  <c r="V1217" i="1"/>
  <c r="AG1217" i="1" s="1"/>
  <c r="AH1217" i="1" s="1"/>
  <c r="AK1217" i="1" s="1"/>
  <c r="AL1217" i="1" s="1"/>
  <c r="AO1217" i="1" s="1"/>
  <c r="AP1217" i="1" s="1"/>
  <c r="AQ1217" i="1" s="1"/>
  <c r="V1216" i="1"/>
  <c r="AG1216" i="1" s="1"/>
  <c r="AH1216" i="1" s="1"/>
  <c r="AK1216" i="1" s="1"/>
  <c r="AL1216" i="1" s="1"/>
  <c r="AO1216" i="1" s="1"/>
  <c r="AP1216" i="1" s="1"/>
  <c r="AQ1216" i="1" s="1"/>
  <c r="V1215" i="1"/>
  <c r="AG1215" i="1" s="1"/>
  <c r="AH1215" i="1" s="1"/>
  <c r="AK1215" i="1" s="1"/>
  <c r="AL1215" i="1" s="1"/>
  <c r="AO1215" i="1" s="1"/>
  <c r="AP1215" i="1" s="1"/>
  <c r="AQ1215" i="1" s="1"/>
  <c r="V1214" i="1"/>
  <c r="AG1214" i="1" s="1"/>
  <c r="AH1214" i="1" s="1"/>
  <c r="AK1214" i="1" s="1"/>
  <c r="AL1214" i="1" s="1"/>
  <c r="AO1214" i="1" s="1"/>
  <c r="AP1214" i="1" s="1"/>
  <c r="AQ1214" i="1" s="1"/>
  <c r="V1213" i="1"/>
  <c r="AG1213" i="1" s="1"/>
  <c r="AH1213" i="1" s="1"/>
  <c r="AK1213" i="1" s="1"/>
  <c r="AL1213" i="1" s="1"/>
  <c r="AO1213" i="1" s="1"/>
  <c r="AP1213" i="1" s="1"/>
  <c r="AQ1213" i="1" s="1"/>
  <c r="V1212" i="1"/>
  <c r="AG1212" i="1" s="1"/>
  <c r="AH1212" i="1" s="1"/>
  <c r="AK1212" i="1" s="1"/>
  <c r="AL1212" i="1" s="1"/>
  <c r="AO1212" i="1" s="1"/>
  <c r="AP1212" i="1" s="1"/>
  <c r="AQ1212" i="1" s="1"/>
  <c r="V1211" i="1"/>
  <c r="Z1211" i="1" s="1"/>
  <c r="AA1211" i="1" s="1"/>
  <c r="AD1211" i="1" s="1"/>
  <c r="AL1211" i="1" s="1"/>
  <c r="AO1211" i="1" s="1"/>
  <c r="AP1211" i="1" s="1"/>
  <c r="AQ1211" i="1" s="1"/>
  <c r="V1210" i="1"/>
  <c r="AG1210" i="1" s="1"/>
  <c r="AH1210" i="1" s="1"/>
  <c r="AK1210" i="1" s="1"/>
  <c r="AL1210" i="1" s="1"/>
  <c r="AO1210" i="1" s="1"/>
  <c r="AP1210" i="1" s="1"/>
  <c r="AQ1210" i="1" s="1"/>
  <c r="V1209" i="1"/>
  <c r="AG1209" i="1" s="1"/>
  <c r="AH1209" i="1" s="1"/>
  <c r="AK1209" i="1" s="1"/>
  <c r="AL1209" i="1" s="1"/>
  <c r="AO1209" i="1" s="1"/>
  <c r="AP1209" i="1" s="1"/>
  <c r="AQ1209" i="1" s="1"/>
  <c r="V1208" i="1"/>
  <c r="AG1208" i="1" s="1"/>
  <c r="AH1208" i="1" s="1"/>
  <c r="AK1208" i="1" s="1"/>
  <c r="AL1208" i="1" s="1"/>
  <c r="AO1208" i="1" s="1"/>
  <c r="AP1208" i="1" s="1"/>
  <c r="AQ1208" i="1" s="1"/>
  <c r="V1207" i="1"/>
  <c r="AG1207" i="1" s="1"/>
  <c r="AH1207" i="1" s="1"/>
  <c r="AK1207" i="1" s="1"/>
  <c r="AL1207" i="1" s="1"/>
  <c r="AO1207" i="1" s="1"/>
  <c r="AP1207" i="1" s="1"/>
  <c r="AQ1207" i="1" s="1"/>
  <c r="V1206" i="1"/>
  <c r="AG1206" i="1" s="1"/>
  <c r="AH1206" i="1" s="1"/>
  <c r="AK1206" i="1" s="1"/>
  <c r="AL1206" i="1" s="1"/>
  <c r="AO1206" i="1" s="1"/>
  <c r="AP1206" i="1" s="1"/>
  <c r="AQ1206" i="1" s="1"/>
  <c r="V1205" i="1"/>
  <c r="AG1205" i="1" s="1"/>
  <c r="AH1205" i="1" s="1"/>
  <c r="AK1205" i="1" s="1"/>
  <c r="AL1205" i="1" s="1"/>
  <c r="AO1205" i="1" s="1"/>
  <c r="AP1205" i="1" s="1"/>
  <c r="AQ1205" i="1" s="1"/>
  <c r="V1204" i="1"/>
  <c r="AG1204" i="1" s="1"/>
  <c r="AH1204" i="1" s="1"/>
  <c r="AK1204" i="1" s="1"/>
  <c r="AL1204" i="1" s="1"/>
  <c r="AO1204" i="1" s="1"/>
  <c r="AP1204" i="1" s="1"/>
  <c r="AQ1204" i="1" s="1"/>
  <c r="V1203" i="1"/>
  <c r="AG1203" i="1" s="1"/>
  <c r="AH1203" i="1" s="1"/>
  <c r="AK1203" i="1" s="1"/>
  <c r="AL1203" i="1" s="1"/>
  <c r="AO1203" i="1" s="1"/>
  <c r="AP1203" i="1" s="1"/>
  <c r="AQ1203" i="1" s="1"/>
  <c r="V1202" i="1"/>
  <c r="Z1202" i="1" s="1"/>
  <c r="AA1202" i="1" s="1"/>
  <c r="AD1202" i="1" s="1"/>
  <c r="AL1202" i="1" s="1"/>
  <c r="AO1202" i="1" s="1"/>
  <c r="AP1202" i="1" s="1"/>
  <c r="AQ1202" i="1" s="1"/>
  <c r="V1201" i="1"/>
  <c r="AG1201" i="1" s="1"/>
  <c r="AH1201" i="1" s="1"/>
  <c r="AK1201" i="1" s="1"/>
  <c r="AL1201" i="1" s="1"/>
  <c r="AO1201" i="1" s="1"/>
  <c r="AP1201" i="1" s="1"/>
  <c r="AQ1201" i="1" s="1"/>
  <c r="V1200" i="1"/>
  <c r="AG1200" i="1" s="1"/>
  <c r="AH1200" i="1" s="1"/>
  <c r="AK1200" i="1" s="1"/>
  <c r="AL1200" i="1" s="1"/>
  <c r="AO1200" i="1" s="1"/>
  <c r="AP1200" i="1" s="1"/>
  <c r="AQ1200" i="1" s="1"/>
  <c r="V1199" i="1"/>
  <c r="AG1199" i="1" s="1"/>
  <c r="AH1199" i="1" s="1"/>
  <c r="AK1199" i="1" s="1"/>
  <c r="AL1199" i="1" s="1"/>
  <c r="AO1199" i="1" s="1"/>
  <c r="AP1199" i="1" s="1"/>
  <c r="AQ1199" i="1" s="1"/>
  <c r="V1198" i="1"/>
  <c r="AG1198" i="1" s="1"/>
  <c r="AH1198" i="1" s="1"/>
  <c r="AK1198" i="1" s="1"/>
  <c r="AL1198" i="1" s="1"/>
  <c r="AO1198" i="1" s="1"/>
  <c r="AP1198" i="1" s="1"/>
  <c r="AQ1198" i="1" s="1"/>
  <c r="V1197" i="1"/>
  <c r="Z1197" i="1" s="1"/>
  <c r="AA1197" i="1" s="1"/>
  <c r="AD1197" i="1" s="1"/>
  <c r="AL1197" i="1" s="1"/>
  <c r="AO1197" i="1" s="1"/>
  <c r="AP1197" i="1" s="1"/>
  <c r="AQ1197" i="1" s="1"/>
  <c r="V1196" i="1"/>
  <c r="Z1196" i="1" s="1"/>
  <c r="AA1196" i="1" s="1"/>
  <c r="AD1196" i="1" s="1"/>
  <c r="AL1196" i="1" s="1"/>
  <c r="AO1196" i="1" s="1"/>
  <c r="AP1196" i="1" s="1"/>
  <c r="AQ1196" i="1" s="1"/>
  <c r="V1195" i="1"/>
  <c r="Z1195" i="1" s="1"/>
  <c r="AA1195" i="1" s="1"/>
  <c r="AD1195" i="1" s="1"/>
  <c r="AL1195" i="1" s="1"/>
  <c r="AO1195" i="1" s="1"/>
  <c r="AP1195" i="1" s="1"/>
  <c r="AQ1195" i="1" s="1"/>
  <c r="V1194" i="1"/>
  <c r="Z1194" i="1" s="1"/>
  <c r="AA1194" i="1" s="1"/>
  <c r="AD1194" i="1" s="1"/>
  <c r="AL1194" i="1" s="1"/>
  <c r="AO1194" i="1" s="1"/>
  <c r="AP1194" i="1" s="1"/>
  <c r="AQ1194" i="1" s="1"/>
  <c r="V1193" i="1"/>
  <c r="AG1193" i="1" s="1"/>
  <c r="AH1193" i="1" s="1"/>
  <c r="AK1193" i="1" s="1"/>
  <c r="AL1193" i="1" s="1"/>
  <c r="AO1193" i="1" s="1"/>
  <c r="AP1193" i="1" s="1"/>
  <c r="AQ1193" i="1" s="1"/>
  <c r="V1192" i="1"/>
  <c r="Z1192" i="1" s="1"/>
  <c r="AA1192" i="1" s="1"/>
  <c r="AD1192" i="1" s="1"/>
  <c r="AL1192" i="1" s="1"/>
  <c r="AO1192" i="1" s="1"/>
  <c r="AP1192" i="1" s="1"/>
  <c r="AQ1192" i="1" s="1"/>
  <c r="V1191" i="1"/>
  <c r="Z1191" i="1" s="1"/>
  <c r="AA1191" i="1" s="1"/>
  <c r="AD1191" i="1" s="1"/>
  <c r="AL1191" i="1" s="1"/>
  <c r="AO1191" i="1" s="1"/>
  <c r="AP1191" i="1" s="1"/>
  <c r="AQ1191" i="1" s="1"/>
  <c r="V1190" i="1"/>
  <c r="AG1190" i="1" s="1"/>
  <c r="AH1190" i="1" s="1"/>
  <c r="AK1190" i="1" s="1"/>
  <c r="AL1190" i="1" s="1"/>
  <c r="AO1190" i="1" s="1"/>
  <c r="AP1190" i="1" s="1"/>
  <c r="AQ1190" i="1" s="1"/>
  <c r="V1189" i="1"/>
  <c r="AG1189" i="1" s="1"/>
  <c r="AH1189" i="1" s="1"/>
  <c r="AK1189" i="1" s="1"/>
  <c r="AL1189" i="1" s="1"/>
  <c r="AO1189" i="1" s="1"/>
  <c r="AP1189" i="1" s="1"/>
  <c r="AQ1189" i="1" s="1"/>
  <c r="V1188" i="1"/>
  <c r="Z1188" i="1" s="1"/>
  <c r="AA1188" i="1" s="1"/>
  <c r="AD1188" i="1" s="1"/>
  <c r="AL1188" i="1" s="1"/>
  <c r="AO1188" i="1" s="1"/>
  <c r="AP1188" i="1" s="1"/>
  <c r="AQ1188" i="1" s="1"/>
  <c r="V1187" i="1"/>
  <c r="AG1187" i="1" s="1"/>
  <c r="AH1187" i="1" s="1"/>
  <c r="AK1187" i="1" s="1"/>
  <c r="AL1187" i="1" s="1"/>
  <c r="AO1187" i="1" s="1"/>
  <c r="AP1187" i="1" s="1"/>
  <c r="AQ1187" i="1" s="1"/>
  <c r="V1186" i="1"/>
  <c r="Z1186" i="1" s="1"/>
  <c r="AA1186" i="1" s="1"/>
  <c r="AD1186" i="1" s="1"/>
  <c r="AL1186" i="1" s="1"/>
  <c r="AO1186" i="1" s="1"/>
  <c r="AP1186" i="1" s="1"/>
  <c r="AQ1186" i="1" s="1"/>
  <c r="V1185" i="1"/>
  <c r="AG1185" i="1" s="1"/>
  <c r="AH1185" i="1" s="1"/>
  <c r="AK1185" i="1" s="1"/>
  <c r="AL1185" i="1" s="1"/>
  <c r="AO1185" i="1" s="1"/>
  <c r="AP1185" i="1" s="1"/>
  <c r="AQ1185" i="1" s="1"/>
  <c r="V1184" i="1"/>
  <c r="AG1184" i="1" s="1"/>
  <c r="AH1184" i="1" s="1"/>
  <c r="AK1184" i="1" s="1"/>
  <c r="AL1184" i="1" s="1"/>
  <c r="AO1184" i="1" s="1"/>
  <c r="AP1184" i="1" s="1"/>
  <c r="AQ1184" i="1" s="1"/>
  <c r="V1183" i="1"/>
  <c r="AG1183" i="1" s="1"/>
  <c r="AH1183" i="1" s="1"/>
  <c r="AK1183" i="1" s="1"/>
  <c r="AL1183" i="1" s="1"/>
  <c r="AO1183" i="1" s="1"/>
  <c r="AP1183" i="1" s="1"/>
  <c r="AQ1183" i="1" s="1"/>
  <c r="V1182" i="1"/>
  <c r="Z1182" i="1" s="1"/>
  <c r="AA1182" i="1" s="1"/>
  <c r="AD1182" i="1" s="1"/>
  <c r="AL1182" i="1" s="1"/>
  <c r="AO1182" i="1" s="1"/>
  <c r="AP1182" i="1" s="1"/>
  <c r="AQ1182" i="1" s="1"/>
  <c r="V1181" i="1"/>
  <c r="AG1181" i="1" s="1"/>
  <c r="AH1181" i="1" s="1"/>
  <c r="AK1181" i="1" s="1"/>
  <c r="AL1181" i="1" s="1"/>
  <c r="AO1181" i="1" s="1"/>
  <c r="AP1181" i="1" s="1"/>
  <c r="AQ1181" i="1" s="1"/>
  <c r="V1180" i="1"/>
  <c r="AG1180" i="1" s="1"/>
  <c r="AH1180" i="1" s="1"/>
  <c r="AK1180" i="1" s="1"/>
  <c r="AL1180" i="1" s="1"/>
  <c r="AO1180" i="1" s="1"/>
  <c r="AP1180" i="1" s="1"/>
  <c r="AQ1180" i="1" s="1"/>
  <c r="V1179" i="1"/>
  <c r="AG1179" i="1" s="1"/>
  <c r="AH1179" i="1" s="1"/>
  <c r="AK1179" i="1" s="1"/>
  <c r="AL1179" i="1" s="1"/>
  <c r="AO1179" i="1" s="1"/>
  <c r="AP1179" i="1" s="1"/>
  <c r="AQ1179" i="1" s="1"/>
  <c r="V1178" i="1"/>
  <c r="AG1178" i="1" s="1"/>
  <c r="AH1178" i="1" s="1"/>
  <c r="AK1178" i="1" s="1"/>
  <c r="AL1178" i="1" s="1"/>
  <c r="AO1178" i="1" s="1"/>
  <c r="AP1178" i="1" s="1"/>
  <c r="AQ1178" i="1" s="1"/>
  <c r="V1177" i="1"/>
  <c r="Z1177" i="1" s="1"/>
  <c r="AA1177" i="1" s="1"/>
  <c r="AD1177" i="1" s="1"/>
  <c r="AL1177" i="1" s="1"/>
  <c r="AO1177" i="1" s="1"/>
  <c r="AP1177" i="1" s="1"/>
  <c r="AQ1177" i="1" s="1"/>
  <c r="V1176" i="1"/>
  <c r="Z1176" i="1" s="1"/>
  <c r="AA1176" i="1" s="1"/>
  <c r="AD1176" i="1" s="1"/>
  <c r="AL1176" i="1" s="1"/>
  <c r="AO1176" i="1" s="1"/>
  <c r="AP1176" i="1" s="1"/>
  <c r="AQ1176" i="1" s="1"/>
  <c r="V1175" i="1"/>
  <c r="Z1175" i="1" s="1"/>
  <c r="AA1175" i="1" s="1"/>
  <c r="AD1175" i="1" s="1"/>
  <c r="AL1175" i="1" s="1"/>
  <c r="AO1175" i="1" s="1"/>
  <c r="AP1175" i="1" s="1"/>
  <c r="AQ1175" i="1" s="1"/>
  <c r="V1174" i="1"/>
  <c r="AG1174" i="1" s="1"/>
  <c r="AH1174" i="1" s="1"/>
  <c r="AK1174" i="1" s="1"/>
  <c r="AL1174" i="1" s="1"/>
  <c r="AO1174" i="1" s="1"/>
  <c r="AP1174" i="1" s="1"/>
  <c r="AQ1174" i="1" s="1"/>
  <c r="V1173" i="1"/>
  <c r="AG1173" i="1" s="1"/>
  <c r="AH1173" i="1" s="1"/>
  <c r="AK1173" i="1" s="1"/>
  <c r="AL1173" i="1" s="1"/>
  <c r="AO1173" i="1" s="1"/>
  <c r="AP1173" i="1" s="1"/>
  <c r="AQ1173" i="1" s="1"/>
  <c r="V1172" i="1"/>
  <c r="AG1172" i="1" s="1"/>
  <c r="AH1172" i="1" s="1"/>
  <c r="AK1172" i="1" s="1"/>
  <c r="AL1172" i="1" s="1"/>
  <c r="AO1172" i="1" s="1"/>
  <c r="AP1172" i="1" s="1"/>
  <c r="AQ1172" i="1" s="1"/>
  <c r="V1171" i="1"/>
  <c r="AG1171" i="1" s="1"/>
  <c r="AH1171" i="1" s="1"/>
  <c r="AK1171" i="1" s="1"/>
  <c r="AL1171" i="1" s="1"/>
  <c r="AO1171" i="1" s="1"/>
  <c r="AP1171" i="1" s="1"/>
  <c r="AQ1171" i="1" s="1"/>
  <c r="V1170" i="1"/>
  <c r="Z1170" i="1" s="1"/>
  <c r="AA1170" i="1" s="1"/>
  <c r="AD1170" i="1" s="1"/>
  <c r="AL1170" i="1" s="1"/>
  <c r="AO1170" i="1" s="1"/>
  <c r="AP1170" i="1" s="1"/>
  <c r="AQ1170" i="1" s="1"/>
  <c r="V1169" i="1"/>
  <c r="AG1169" i="1" s="1"/>
  <c r="AH1169" i="1" s="1"/>
  <c r="AK1169" i="1" s="1"/>
  <c r="AL1169" i="1" s="1"/>
  <c r="AO1169" i="1" s="1"/>
  <c r="AP1169" i="1" s="1"/>
  <c r="AQ1169" i="1" s="1"/>
  <c r="V1168" i="1"/>
  <c r="AG1168" i="1" s="1"/>
  <c r="AH1168" i="1" s="1"/>
  <c r="AK1168" i="1" s="1"/>
  <c r="AL1168" i="1" s="1"/>
  <c r="AO1168" i="1" s="1"/>
  <c r="AP1168" i="1" s="1"/>
  <c r="AQ1168" i="1" s="1"/>
  <c r="V1167" i="1"/>
  <c r="AG1167" i="1" s="1"/>
  <c r="AH1167" i="1" s="1"/>
  <c r="AK1167" i="1" s="1"/>
  <c r="AL1167" i="1" s="1"/>
  <c r="AO1167" i="1" s="1"/>
  <c r="AP1167" i="1" s="1"/>
  <c r="AQ1167" i="1" s="1"/>
  <c r="V1166" i="1"/>
  <c r="AG1166" i="1" s="1"/>
  <c r="AH1166" i="1" s="1"/>
  <c r="AK1166" i="1" s="1"/>
  <c r="AL1166" i="1" s="1"/>
  <c r="AO1166" i="1" s="1"/>
  <c r="AP1166" i="1" s="1"/>
  <c r="AQ1166" i="1" s="1"/>
  <c r="V1165" i="1"/>
  <c r="AG1165" i="1" s="1"/>
  <c r="AH1165" i="1" s="1"/>
  <c r="AK1165" i="1" s="1"/>
  <c r="AL1165" i="1" s="1"/>
  <c r="AO1165" i="1" s="1"/>
  <c r="AP1165" i="1" s="1"/>
  <c r="AQ1165" i="1" s="1"/>
  <c r="V1164" i="1"/>
  <c r="AG1164" i="1" s="1"/>
  <c r="AH1164" i="1" s="1"/>
  <c r="AK1164" i="1" s="1"/>
  <c r="AL1164" i="1" s="1"/>
  <c r="AO1164" i="1" s="1"/>
  <c r="AP1164" i="1" s="1"/>
  <c r="AQ1164" i="1" s="1"/>
  <c r="V1163" i="1"/>
  <c r="AG1163" i="1" s="1"/>
  <c r="AH1163" i="1" s="1"/>
  <c r="AK1163" i="1" s="1"/>
  <c r="AL1163" i="1" s="1"/>
  <c r="AO1163" i="1" s="1"/>
  <c r="AP1163" i="1" s="1"/>
  <c r="AQ1163" i="1" s="1"/>
  <c r="V1162" i="1"/>
  <c r="AG1162" i="1" s="1"/>
  <c r="AH1162" i="1" s="1"/>
  <c r="AK1162" i="1" s="1"/>
  <c r="AL1162" i="1" s="1"/>
  <c r="AO1162" i="1" s="1"/>
  <c r="AP1162" i="1" s="1"/>
  <c r="AQ1162" i="1" s="1"/>
  <c r="V1161" i="1"/>
  <c r="AG1161" i="1" s="1"/>
  <c r="AH1161" i="1" s="1"/>
  <c r="AK1161" i="1" s="1"/>
  <c r="AL1161" i="1" s="1"/>
  <c r="AO1161" i="1" s="1"/>
  <c r="AP1161" i="1" s="1"/>
  <c r="AQ1161" i="1" s="1"/>
  <c r="V1160" i="1"/>
  <c r="AG1160" i="1" s="1"/>
  <c r="AH1160" i="1" s="1"/>
  <c r="AK1160" i="1" s="1"/>
  <c r="AL1160" i="1" s="1"/>
  <c r="AO1160" i="1" s="1"/>
  <c r="AP1160" i="1" s="1"/>
  <c r="AQ1160" i="1" s="1"/>
  <c r="V1159" i="1"/>
  <c r="AG1159" i="1" s="1"/>
  <c r="AH1159" i="1" s="1"/>
  <c r="AK1159" i="1" s="1"/>
  <c r="AL1159" i="1" s="1"/>
  <c r="AO1159" i="1" s="1"/>
  <c r="AP1159" i="1" s="1"/>
  <c r="AQ1159" i="1" s="1"/>
  <c r="V1158" i="1"/>
  <c r="AG1158" i="1" s="1"/>
  <c r="AH1158" i="1" s="1"/>
  <c r="AK1158" i="1" s="1"/>
  <c r="AL1158" i="1" s="1"/>
  <c r="AO1158" i="1" s="1"/>
  <c r="AP1158" i="1" s="1"/>
  <c r="AQ1158" i="1" s="1"/>
  <c r="V1157" i="1"/>
  <c r="Z1157" i="1" s="1"/>
  <c r="AA1157" i="1" s="1"/>
  <c r="AD1157" i="1" s="1"/>
  <c r="AL1157" i="1" s="1"/>
  <c r="AO1157" i="1" s="1"/>
  <c r="AP1157" i="1" s="1"/>
  <c r="AQ1157" i="1" s="1"/>
  <c r="V1156" i="1"/>
  <c r="AG1156" i="1" s="1"/>
  <c r="AH1156" i="1" s="1"/>
  <c r="AK1156" i="1" s="1"/>
  <c r="AL1156" i="1" s="1"/>
  <c r="AO1156" i="1" s="1"/>
  <c r="AP1156" i="1" s="1"/>
  <c r="AQ1156" i="1" s="1"/>
  <c r="V1155" i="1"/>
  <c r="Z1155" i="1" s="1"/>
  <c r="AA1155" i="1" s="1"/>
  <c r="AD1155" i="1" s="1"/>
  <c r="AL1155" i="1" s="1"/>
  <c r="AO1155" i="1" s="1"/>
  <c r="AP1155" i="1" s="1"/>
  <c r="AQ1155" i="1" s="1"/>
  <c r="V1154" i="1"/>
  <c r="Z1154" i="1" s="1"/>
  <c r="AA1154" i="1" s="1"/>
  <c r="AD1154" i="1" s="1"/>
  <c r="AL1154" i="1" s="1"/>
  <c r="AO1154" i="1" s="1"/>
  <c r="AP1154" i="1" s="1"/>
  <c r="AQ1154" i="1" s="1"/>
  <c r="V1153" i="1"/>
  <c r="Z1153" i="1" s="1"/>
  <c r="AA1153" i="1" s="1"/>
  <c r="AD1153" i="1" s="1"/>
  <c r="AL1153" i="1" s="1"/>
  <c r="AO1153" i="1" s="1"/>
  <c r="AP1153" i="1" s="1"/>
  <c r="AQ1153" i="1" s="1"/>
  <c r="V1152" i="1"/>
  <c r="AG1152" i="1" s="1"/>
  <c r="AH1152" i="1" s="1"/>
  <c r="AK1152" i="1" s="1"/>
  <c r="AL1152" i="1" s="1"/>
  <c r="AO1152" i="1" s="1"/>
  <c r="AP1152" i="1" s="1"/>
  <c r="AQ1152" i="1" s="1"/>
  <c r="V1151" i="1"/>
  <c r="AG1151" i="1" s="1"/>
  <c r="AH1151" i="1" s="1"/>
  <c r="AK1151" i="1" s="1"/>
  <c r="AL1151" i="1" s="1"/>
  <c r="AO1151" i="1" s="1"/>
  <c r="AP1151" i="1" s="1"/>
  <c r="AQ1151" i="1" s="1"/>
  <c r="V1150" i="1"/>
  <c r="Z1150" i="1" s="1"/>
  <c r="AA1150" i="1" s="1"/>
  <c r="AD1150" i="1" s="1"/>
  <c r="AL1150" i="1" s="1"/>
  <c r="AO1150" i="1" s="1"/>
  <c r="AP1150" i="1" s="1"/>
  <c r="AQ1150" i="1" s="1"/>
  <c r="V1149" i="1"/>
  <c r="AG1149" i="1" s="1"/>
  <c r="AH1149" i="1" s="1"/>
  <c r="AK1149" i="1" s="1"/>
  <c r="AL1149" i="1" s="1"/>
  <c r="AO1149" i="1" s="1"/>
  <c r="AP1149" i="1" s="1"/>
  <c r="AQ1149" i="1" s="1"/>
  <c r="V1148" i="1"/>
  <c r="Z1148" i="1" s="1"/>
  <c r="AA1148" i="1" s="1"/>
  <c r="AD1148" i="1" s="1"/>
  <c r="AL1148" i="1" s="1"/>
  <c r="AO1148" i="1" s="1"/>
  <c r="AP1148" i="1" s="1"/>
  <c r="AQ1148" i="1" s="1"/>
  <c r="V1147" i="1"/>
  <c r="AG1147" i="1" s="1"/>
  <c r="AH1147" i="1" s="1"/>
  <c r="AK1147" i="1" s="1"/>
  <c r="AL1147" i="1" s="1"/>
  <c r="AO1147" i="1" s="1"/>
  <c r="AP1147" i="1" s="1"/>
  <c r="AQ1147" i="1" s="1"/>
  <c r="V1146" i="1"/>
  <c r="Z1146" i="1" s="1"/>
  <c r="AA1146" i="1" s="1"/>
  <c r="AD1146" i="1" s="1"/>
  <c r="AL1146" i="1" s="1"/>
  <c r="AO1146" i="1" s="1"/>
  <c r="AP1146" i="1" s="1"/>
  <c r="AQ1146" i="1" s="1"/>
  <c r="V1145" i="1"/>
  <c r="AG1145" i="1" s="1"/>
  <c r="AH1145" i="1" s="1"/>
  <c r="AK1145" i="1" s="1"/>
  <c r="AL1145" i="1" s="1"/>
  <c r="AO1145" i="1" s="1"/>
  <c r="AP1145" i="1" s="1"/>
  <c r="AQ1145" i="1" s="1"/>
  <c r="V1144" i="1"/>
  <c r="AG1144" i="1" s="1"/>
  <c r="AH1144" i="1" s="1"/>
  <c r="AK1144" i="1" s="1"/>
  <c r="AL1144" i="1" s="1"/>
  <c r="AO1144" i="1" s="1"/>
  <c r="AP1144" i="1" s="1"/>
  <c r="AQ1144" i="1" s="1"/>
  <c r="V1143" i="1"/>
  <c r="AG1143" i="1" s="1"/>
  <c r="AH1143" i="1" s="1"/>
  <c r="AK1143" i="1" s="1"/>
  <c r="AL1143" i="1" s="1"/>
  <c r="AO1143" i="1" s="1"/>
  <c r="AP1143" i="1" s="1"/>
  <c r="AQ1143" i="1" s="1"/>
  <c r="V1142" i="1"/>
  <c r="Z1142" i="1" s="1"/>
  <c r="AA1142" i="1" s="1"/>
  <c r="AD1142" i="1" s="1"/>
  <c r="AL1142" i="1" s="1"/>
  <c r="AO1142" i="1" s="1"/>
  <c r="AP1142" i="1" s="1"/>
  <c r="AQ1142" i="1" s="1"/>
  <c r="V1141" i="1"/>
  <c r="Z1141" i="1" s="1"/>
  <c r="AA1141" i="1" s="1"/>
  <c r="AD1141" i="1" s="1"/>
  <c r="AL1141" i="1" s="1"/>
  <c r="AO1141" i="1" s="1"/>
  <c r="AP1141" i="1" s="1"/>
  <c r="AQ1141" i="1" s="1"/>
  <c r="V1140" i="1"/>
  <c r="Z1140" i="1" s="1"/>
  <c r="AA1140" i="1" s="1"/>
  <c r="AD1140" i="1" s="1"/>
  <c r="AL1140" i="1" s="1"/>
  <c r="AO1140" i="1" s="1"/>
  <c r="AP1140" i="1" s="1"/>
  <c r="AQ1140" i="1" s="1"/>
  <c r="V1139" i="1"/>
  <c r="Z1139" i="1" s="1"/>
  <c r="AA1139" i="1" s="1"/>
  <c r="AD1139" i="1" s="1"/>
  <c r="AL1139" i="1" s="1"/>
  <c r="AO1139" i="1" s="1"/>
  <c r="AP1139" i="1" s="1"/>
  <c r="AQ1139" i="1" s="1"/>
  <c r="V1138" i="1"/>
  <c r="Z1138" i="1" s="1"/>
  <c r="AA1138" i="1" s="1"/>
  <c r="AD1138" i="1" s="1"/>
  <c r="AL1138" i="1" s="1"/>
  <c r="AO1138" i="1" s="1"/>
  <c r="AP1138" i="1" s="1"/>
  <c r="AQ1138" i="1" s="1"/>
  <c r="V1137" i="1"/>
  <c r="Z1137" i="1" s="1"/>
  <c r="AA1137" i="1" s="1"/>
  <c r="AD1137" i="1" s="1"/>
  <c r="AL1137" i="1" s="1"/>
  <c r="AO1137" i="1" s="1"/>
  <c r="AP1137" i="1" s="1"/>
  <c r="AQ1137" i="1" s="1"/>
  <c r="V1136" i="1"/>
  <c r="Z1136" i="1" s="1"/>
  <c r="AA1136" i="1" s="1"/>
  <c r="AD1136" i="1" s="1"/>
  <c r="AL1136" i="1" s="1"/>
  <c r="AO1136" i="1" s="1"/>
  <c r="AP1136" i="1" s="1"/>
  <c r="AQ1136" i="1" s="1"/>
  <c r="V1135" i="1"/>
  <c r="AG1135" i="1" s="1"/>
  <c r="AH1135" i="1" s="1"/>
  <c r="AK1135" i="1" s="1"/>
  <c r="AL1135" i="1" s="1"/>
  <c r="AO1135" i="1" s="1"/>
  <c r="AP1135" i="1" s="1"/>
  <c r="AQ1135" i="1" s="1"/>
  <c r="V1134" i="1"/>
  <c r="Z1134" i="1" s="1"/>
  <c r="AA1134" i="1" s="1"/>
  <c r="AD1134" i="1" s="1"/>
  <c r="AL1134" i="1" s="1"/>
  <c r="AO1134" i="1" s="1"/>
  <c r="AP1134" i="1" s="1"/>
  <c r="AQ1134" i="1" s="1"/>
  <c r="V1133" i="1"/>
  <c r="Z1133" i="1" s="1"/>
  <c r="AA1133" i="1" s="1"/>
  <c r="AD1133" i="1" s="1"/>
  <c r="AL1133" i="1" s="1"/>
  <c r="AO1133" i="1" s="1"/>
  <c r="AP1133" i="1" s="1"/>
  <c r="AQ1133" i="1" s="1"/>
  <c r="V1132" i="1"/>
  <c r="Z1132" i="1" s="1"/>
  <c r="AA1132" i="1" s="1"/>
  <c r="AD1132" i="1" s="1"/>
  <c r="AL1132" i="1" s="1"/>
  <c r="AO1132" i="1" s="1"/>
  <c r="AP1132" i="1" s="1"/>
  <c r="AQ1132" i="1" s="1"/>
  <c r="V1131" i="1"/>
  <c r="AG1131" i="1" s="1"/>
  <c r="AH1131" i="1" s="1"/>
  <c r="AK1131" i="1" s="1"/>
  <c r="AL1131" i="1" s="1"/>
  <c r="AO1131" i="1" s="1"/>
  <c r="AP1131" i="1" s="1"/>
  <c r="AQ1131" i="1" s="1"/>
  <c r="V1130" i="1"/>
  <c r="AG1130" i="1" s="1"/>
  <c r="AH1130" i="1" s="1"/>
  <c r="AK1130" i="1" s="1"/>
  <c r="AL1130" i="1" s="1"/>
  <c r="AO1130" i="1" s="1"/>
  <c r="AP1130" i="1" s="1"/>
  <c r="AQ1130" i="1" s="1"/>
  <c r="V1129" i="1"/>
  <c r="AG1129" i="1" s="1"/>
  <c r="AH1129" i="1" s="1"/>
  <c r="AK1129" i="1" s="1"/>
  <c r="AL1129" i="1" s="1"/>
  <c r="AO1129" i="1" s="1"/>
  <c r="AP1129" i="1" s="1"/>
  <c r="AQ1129" i="1" s="1"/>
  <c r="V1128" i="1"/>
  <c r="AG1128" i="1" s="1"/>
  <c r="AH1128" i="1" s="1"/>
  <c r="AK1128" i="1" s="1"/>
  <c r="AL1128" i="1" s="1"/>
  <c r="AO1128" i="1" s="1"/>
  <c r="AP1128" i="1" s="1"/>
  <c r="AQ1128" i="1" s="1"/>
  <c r="V1127" i="1"/>
  <c r="AG1127" i="1" s="1"/>
  <c r="AH1127" i="1" s="1"/>
  <c r="AK1127" i="1" s="1"/>
  <c r="AL1127" i="1" s="1"/>
  <c r="AO1127" i="1" s="1"/>
  <c r="AP1127" i="1" s="1"/>
  <c r="AQ1127" i="1" s="1"/>
  <c r="V1126" i="1"/>
  <c r="AG1126" i="1" s="1"/>
  <c r="AH1126" i="1" s="1"/>
  <c r="AK1126" i="1" s="1"/>
  <c r="AL1126" i="1" s="1"/>
  <c r="AO1126" i="1" s="1"/>
  <c r="AP1126" i="1" s="1"/>
  <c r="AQ1126" i="1" s="1"/>
  <c r="V1125" i="1"/>
  <c r="AG1125" i="1" s="1"/>
  <c r="AH1125" i="1" s="1"/>
  <c r="AK1125" i="1" s="1"/>
  <c r="AL1125" i="1" s="1"/>
  <c r="AO1125" i="1" s="1"/>
  <c r="AP1125" i="1" s="1"/>
  <c r="AQ1125" i="1" s="1"/>
  <c r="V1124" i="1"/>
  <c r="AG1124" i="1" s="1"/>
  <c r="AH1124" i="1" s="1"/>
  <c r="AK1124" i="1" s="1"/>
  <c r="AL1124" i="1" s="1"/>
  <c r="AO1124" i="1" s="1"/>
  <c r="AP1124" i="1" s="1"/>
  <c r="AQ1124" i="1" s="1"/>
  <c r="V1123" i="1"/>
  <c r="AG1123" i="1" s="1"/>
  <c r="AH1123" i="1" s="1"/>
  <c r="AK1123" i="1" s="1"/>
  <c r="AL1123" i="1" s="1"/>
  <c r="AO1123" i="1" s="1"/>
  <c r="AP1123" i="1" s="1"/>
  <c r="AQ1123" i="1" s="1"/>
  <c r="V1122" i="1"/>
  <c r="AG1122" i="1" s="1"/>
  <c r="AH1122" i="1" s="1"/>
  <c r="AK1122" i="1" s="1"/>
  <c r="AL1122" i="1" s="1"/>
  <c r="AO1122" i="1" s="1"/>
  <c r="AP1122" i="1" s="1"/>
  <c r="AQ1122" i="1" s="1"/>
  <c r="V1121" i="1"/>
  <c r="AG1121" i="1" s="1"/>
  <c r="AH1121" i="1" s="1"/>
  <c r="AK1121" i="1" s="1"/>
  <c r="AL1121" i="1" s="1"/>
  <c r="AO1121" i="1" s="1"/>
  <c r="AP1121" i="1" s="1"/>
  <c r="AQ1121" i="1" s="1"/>
  <c r="V1120" i="1"/>
  <c r="Z1120" i="1" s="1"/>
  <c r="AA1120" i="1" s="1"/>
  <c r="AD1120" i="1" s="1"/>
  <c r="AL1120" i="1" s="1"/>
  <c r="AO1120" i="1" s="1"/>
  <c r="AP1120" i="1" s="1"/>
  <c r="AQ1120" i="1" s="1"/>
  <c r="V1119" i="1"/>
  <c r="Z1119" i="1" s="1"/>
  <c r="AA1119" i="1" s="1"/>
  <c r="AD1119" i="1" s="1"/>
  <c r="AL1119" i="1" s="1"/>
  <c r="AO1119" i="1" s="1"/>
  <c r="AP1119" i="1" s="1"/>
  <c r="AQ1119" i="1" s="1"/>
  <c r="V1118" i="1"/>
  <c r="AG1118" i="1" s="1"/>
  <c r="AH1118" i="1" s="1"/>
  <c r="AK1118" i="1" s="1"/>
  <c r="AL1118" i="1" s="1"/>
  <c r="AO1118" i="1" s="1"/>
  <c r="AP1118" i="1" s="1"/>
  <c r="AQ1118" i="1" s="1"/>
  <c r="V1117" i="1"/>
  <c r="Z1117" i="1" s="1"/>
  <c r="AA1117" i="1" s="1"/>
  <c r="AD1117" i="1" s="1"/>
  <c r="AL1117" i="1" s="1"/>
  <c r="AO1117" i="1" s="1"/>
  <c r="AP1117" i="1" s="1"/>
  <c r="AQ1117" i="1" s="1"/>
  <c r="V1116" i="1"/>
  <c r="Z1116" i="1" s="1"/>
  <c r="AA1116" i="1" s="1"/>
  <c r="AD1116" i="1" s="1"/>
  <c r="AL1116" i="1" s="1"/>
  <c r="AO1116" i="1" s="1"/>
  <c r="AP1116" i="1" s="1"/>
  <c r="AQ1116" i="1" s="1"/>
  <c r="V1115" i="1"/>
  <c r="Z1115" i="1" s="1"/>
  <c r="AA1115" i="1" s="1"/>
  <c r="AD1115" i="1" s="1"/>
  <c r="AL1115" i="1" s="1"/>
  <c r="AO1115" i="1" s="1"/>
  <c r="AP1115" i="1" s="1"/>
  <c r="AQ1115" i="1" s="1"/>
  <c r="V1114" i="1"/>
  <c r="Z1114" i="1" s="1"/>
  <c r="AA1114" i="1" s="1"/>
  <c r="AD1114" i="1" s="1"/>
  <c r="AL1114" i="1" s="1"/>
  <c r="AO1114" i="1" s="1"/>
  <c r="AP1114" i="1" s="1"/>
  <c r="AQ1114" i="1" s="1"/>
  <c r="V1113" i="1"/>
  <c r="Z1113" i="1" s="1"/>
  <c r="AA1113" i="1" s="1"/>
  <c r="AD1113" i="1" s="1"/>
  <c r="AL1113" i="1" s="1"/>
  <c r="AO1113" i="1" s="1"/>
  <c r="AP1113" i="1" s="1"/>
  <c r="AQ1113" i="1" s="1"/>
  <c r="V1112" i="1"/>
  <c r="AG1112" i="1" s="1"/>
  <c r="AH1112" i="1" s="1"/>
  <c r="AK1112" i="1" s="1"/>
  <c r="AL1112" i="1" s="1"/>
  <c r="AO1112" i="1" s="1"/>
  <c r="AP1112" i="1" s="1"/>
  <c r="AQ1112" i="1" s="1"/>
  <c r="V1111" i="1"/>
  <c r="Z1111" i="1" s="1"/>
  <c r="AA1111" i="1" s="1"/>
  <c r="AD1111" i="1" s="1"/>
  <c r="AL1111" i="1" s="1"/>
  <c r="AO1111" i="1" s="1"/>
  <c r="AP1111" i="1" s="1"/>
  <c r="AQ1111" i="1" s="1"/>
  <c r="V1110" i="1"/>
  <c r="Z1110" i="1" s="1"/>
  <c r="AA1110" i="1" s="1"/>
  <c r="AD1110" i="1" s="1"/>
  <c r="AL1110" i="1" s="1"/>
  <c r="AO1110" i="1" s="1"/>
  <c r="AP1110" i="1" s="1"/>
  <c r="AQ1110" i="1" s="1"/>
  <c r="V1109" i="1"/>
  <c r="AG1109" i="1" s="1"/>
  <c r="AH1109" i="1" s="1"/>
  <c r="AK1109" i="1" s="1"/>
  <c r="AL1109" i="1" s="1"/>
  <c r="AO1109" i="1" s="1"/>
  <c r="AP1109" i="1" s="1"/>
  <c r="AQ1109" i="1" s="1"/>
  <c r="V1108" i="1"/>
  <c r="Z1108" i="1" s="1"/>
  <c r="AA1108" i="1" s="1"/>
  <c r="AD1108" i="1" s="1"/>
  <c r="AL1108" i="1" s="1"/>
  <c r="AO1108" i="1" s="1"/>
  <c r="AP1108" i="1" s="1"/>
  <c r="AQ1108" i="1" s="1"/>
  <c r="V1107" i="1"/>
  <c r="AG1107" i="1" s="1"/>
  <c r="AH1107" i="1" s="1"/>
  <c r="AK1107" i="1" s="1"/>
  <c r="AL1107" i="1" s="1"/>
  <c r="AO1107" i="1" s="1"/>
  <c r="AP1107" i="1" s="1"/>
  <c r="AQ1107" i="1" s="1"/>
  <c r="V1106" i="1"/>
  <c r="AG1106" i="1" s="1"/>
  <c r="AH1106" i="1" s="1"/>
  <c r="AK1106" i="1" s="1"/>
  <c r="AL1106" i="1" s="1"/>
  <c r="AO1106" i="1" s="1"/>
  <c r="AP1106" i="1" s="1"/>
  <c r="AQ1106" i="1" s="1"/>
  <c r="V1105" i="1"/>
  <c r="AG1105" i="1" s="1"/>
  <c r="AH1105" i="1" s="1"/>
  <c r="AK1105" i="1" s="1"/>
  <c r="AL1105" i="1" s="1"/>
  <c r="AO1105" i="1" s="1"/>
  <c r="AP1105" i="1" s="1"/>
  <c r="AQ1105" i="1" s="1"/>
  <c r="V1104" i="1"/>
  <c r="AG1104" i="1" s="1"/>
  <c r="AH1104" i="1" s="1"/>
  <c r="AK1104" i="1" s="1"/>
  <c r="AL1104" i="1" s="1"/>
  <c r="AO1104" i="1" s="1"/>
  <c r="AP1104" i="1" s="1"/>
  <c r="AQ1104" i="1" s="1"/>
  <c r="V1103" i="1"/>
  <c r="Z1103" i="1" s="1"/>
  <c r="AA1103" i="1" s="1"/>
  <c r="AD1103" i="1" s="1"/>
  <c r="AL1103" i="1" s="1"/>
  <c r="AO1103" i="1" s="1"/>
  <c r="AP1103" i="1" s="1"/>
  <c r="AQ1103" i="1" s="1"/>
  <c r="V1102" i="1"/>
  <c r="AG1102" i="1" s="1"/>
  <c r="AH1102" i="1" s="1"/>
  <c r="AK1102" i="1" s="1"/>
  <c r="AL1102" i="1" s="1"/>
  <c r="AO1102" i="1" s="1"/>
  <c r="AP1102" i="1" s="1"/>
  <c r="AQ1102" i="1" s="1"/>
  <c r="V1101" i="1"/>
  <c r="Z1101" i="1" s="1"/>
  <c r="AA1101" i="1" s="1"/>
  <c r="AD1101" i="1" s="1"/>
  <c r="AL1101" i="1" s="1"/>
  <c r="AO1101" i="1" s="1"/>
  <c r="AP1101" i="1" s="1"/>
  <c r="AQ1101" i="1" s="1"/>
  <c r="V1100" i="1"/>
  <c r="AG1100" i="1" s="1"/>
  <c r="AH1100" i="1" s="1"/>
  <c r="AK1100" i="1" s="1"/>
  <c r="AL1100" i="1" s="1"/>
  <c r="AO1100" i="1" s="1"/>
  <c r="AP1100" i="1" s="1"/>
  <c r="AQ1100" i="1" s="1"/>
  <c r="V1099" i="1"/>
  <c r="Z1099" i="1" s="1"/>
  <c r="AA1099" i="1" s="1"/>
  <c r="AD1099" i="1" s="1"/>
  <c r="AL1099" i="1" s="1"/>
  <c r="AO1099" i="1" s="1"/>
  <c r="AP1099" i="1" s="1"/>
  <c r="AQ1099" i="1" s="1"/>
  <c r="V1098" i="1"/>
  <c r="AG1098" i="1" s="1"/>
  <c r="AH1098" i="1" s="1"/>
  <c r="AK1098" i="1" s="1"/>
  <c r="AL1098" i="1" s="1"/>
  <c r="AO1098" i="1" s="1"/>
  <c r="AP1098" i="1" s="1"/>
  <c r="AQ1098" i="1" s="1"/>
  <c r="V1097" i="1"/>
  <c r="AG1097" i="1" s="1"/>
  <c r="AH1097" i="1" s="1"/>
  <c r="AK1097" i="1" s="1"/>
  <c r="AL1097" i="1" s="1"/>
  <c r="AO1097" i="1" s="1"/>
  <c r="AP1097" i="1" s="1"/>
  <c r="AQ1097" i="1" s="1"/>
  <c r="AG1096" i="1"/>
  <c r="AH1096" i="1" s="1"/>
  <c r="AK1096" i="1" s="1"/>
  <c r="AL1096" i="1" s="1"/>
  <c r="AO1096" i="1" s="1"/>
  <c r="AP1096" i="1" s="1"/>
  <c r="AQ1096" i="1" s="1"/>
  <c r="V1095" i="1"/>
  <c r="AG1095" i="1" s="1"/>
  <c r="AH1095" i="1" s="1"/>
  <c r="AK1095" i="1" s="1"/>
  <c r="AL1095" i="1" s="1"/>
  <c r="AO1095" i="1" s="1"/>
  <c r="AP1095" i="1" s="1"/>
  <c r="AQ1095" i="1" s="1"/>
  <c r="V1094" i="1"/>
  <c r="AG1094" i="1" s="1"/>
  <c r="AH1094" i="1" s="1"/>
  <c r="AK1094" i="1" s="1"/>
  <c r="AL1094" i="1" s="1"/>
  <c r="AO1094" i="1" s="1"/>
  <c r="AP1094" i="1" s="1"/>
  <c r="AQ1094" i="1" s="1"/>
  <c r="V1093" i="1"/>
  <c r="Z1093" i="1" s="1"/>
  <c r="AA1093" i="1" s="1"/>
  <c r="AD1093" i="1" s="1"/>
  <c r="AL1093" i="1" s="1"/>
  <c r="AO1093" i="1" s="1"/>
  <c r="AP1093" i="1" s="1"/>
  <c r="AQ1093" i="1" s="1"/>
  <c r="V1092" i="1"/>
  <c r="AG1092" i="1" s="1"/>
  <c r="AH1092" i="1" s="1"/>
  <c r="AK1092" i="1" s="1"/>
  <c r="AL1092" i="1" s="1"/>
  <c r="AO1092" i="1" s="1"/>
  <c r="AP1092" i="1" s="1"/>
  <c r="AQ1092" i="1" s="1"/>
  <c r="V1091" i="1"/>
  <c r="Z1091" i="1" s="1"/>
  <c r="AA1091" i="1" s="1"/>
  <c r="AD1091" i="1" s="1"/>
  <c r="AL1091" i="1" s="1"/>
  <c r="AO1091" i="1" s="1"/>
  <c r="AP1091" i="1" s="1"/>
  <c r="AQ1091" i="1" s="1"/>
  <c r="V1090" i="1"/>
  <c r="AG1090" i="1" s="1"/>
  <c r="AH1090" i="1" s="1"/>
  <c r="AK1090" i="1" s="1"/>
  <c r="AL1090" i="1" s="1"/>
  <c r="AO1090" i="1" s="1"/>
  <c r="AP1090" i="1" s="1"/>
  <c r="AQ1090" i="1" s="1"/>
  <c r="V1089" i="1"/>
  <c r="AG1089" i="1" s="1"/>
  <c r="AH1089" i="1" s="1"/>
  <c r="AK1089" i="1" s="1"/>
  <c r="AL1089" i="1" s="1"/>
  <c r="AO1089" i="1" s="1"/>
  <c r="AP1089" i="1" s="1"/>
  <c r="AQ1089" i="1" s="1"/>
  <c r="V1088" i="1"/>
  <c r="AG1088" i="1" s="1"/>
  <c r="AH1088" i="1" s="1"/>
  <c r="AK1088" i="1" s="1"/>
  <c r="AL1088" i="1" s="1"/>
  <c r="AO1088" i="1" s="1"/>
  <c r="AP1088" i="1" s="1"/>
  <c r="AQ1088" i="1" s="1"/>
  <c r="V1087" i="1"/>
  <c r="Z1087" i="1" s="1"/>
  <c r="AA1087" i="1" s="1"/>
  <c r="AD1087" i="1" s="1"/>
  <c r="AL1087" i="1" s="1"/>
  <c r="AO1087" i="1" s="1"/>
  <c r="AP1087" i="1" s="1"/>
  <c r="AQ1087" i="1" s="1"/>
  <c r="V1086" i="1"/>
  <c r="AG1086" i="1" s="1"/>
  <c r="AH1086" i="1" s="1"/>
  <c r="AK1086" i="1" s="1"/>
  <c r="AL1086" i="1" s="1"/>
  <c r="AO1086" i="1" s="1"/>
  <c r="AP1086" i="1" s="1"/>
  <c r="AQ1086" i="1" s="1"/>
  <c r="V1085" i="1"/>
  <c r="AG1085" i="1" s="1"/>
  <c r="AH1085" i="1" s="1"/>
  <c r="AK1085" i="1" s="1"/>
  <c r="AL1085" i="1" s="1"/>
  <c r="AO1085" i="1" s="1"/>
  <c r="AP1085" i="1" s="1"/>
  <c r="AQ1085" i="1" s="1"/>
  <c r="V1084" i="1"/>
  <c r="AG1084" i="1" s="1"/>
  <c r="AH1084" i="1" s="1"/>
  <c r="AK1084" i="1" s="1"/>
  <c r="AL1084" i="1" s="1"/>
  <c r="AO1084" i="1" s="1"/>
  <c r="AP1084" i="1" s="1"/>
  <c r="AQ1084" i="1" s="1"/>
  <c r="V1083" i="1"/>
  <c r="AG1083" i="1" s="1"/>
  <c r="AH1083" i="1" s="1"/>
  <c r="AK1083" i="1" s="1"/>
  <c r="AL1083" i="1" s="1"/>
  <c r="AO1083" i="1" s="1"/>
  <c r="AP1083" i="1" s="1"/>
  <c r="AQ1083" i="1" s="1"/>
  <c r="V1082" i="1"/>
  <c r="AG1082" i="1" s="1"/>
  <c r="AH1082" i="1" s="1"/>
  <c r="AK1082" i="1" s="1"/>
  <c r="AL1082" i="1" s="1"/>
  <c r="AO1082" i="1" s="1"/>
  <c r="AP1082" i="1" s="1"/>
  <c r="AQ1082" i="1" s="1"/>
  <c r="V1081" i="1"/>
  <c r="AG1081" i="1" s="1"/>
  <c r="AH1081" i="1" s="1"/>
  <c r="AK1081" i="1" s="1"/>
  <c r="AL1081" i="1" s="1"/>
  <c r="AO1081" i="1" s="1"/>
  <c r="AP1081" i="1" s="1"/>
  <c r="AQ1081" i="1" s="1"/>
  <c r="V1080" i="1"/>
  <c r="Z1080" i="1" s="1"/>
  <c r="AA1080" i="1" s="1"/>
  <c r="AD1080" i="1" s="1"/>
  <c r="AL1080" i="1" s="1"/>
  <c r="AO1080" i="1" s="1"/>
  <c r="AP1080" i="1" s="1"/>
  <c r="AQ1080" i="1" s="1"/>
  <c r="V1079" i="1"/>
  <c r="Z1079" i="1" s="1"/>
  <c r="AA1079" i="1" s="1"/>
  <c r="AD1079" i="1" s="1"/>
  <c r="AL1079" i="1" s="1"/>
  <c r="AO1079" i="1" s="1"/>
  <c r="AP1079" i="1" s="1"/>
  <c r="AQ1079" i="1" s="1"/>
  <c r="V1078" i="1"/>
  <c r="Z1078" i="1" s="1"/>
  <c r="AA1078" i="1" s="1"/>
  <c r="AD1078" i="1" s="1"/>
  <c r="AL1078" i="1" s="1"/>
  <c r="AO1078" i="1" s="1"/>
  <c r="AP1078" i="1" s="1"/>
  <c r="AQ1078" i="1" s="1"/>
  <c r="V1077" i="1"/>
  <c r="Z1077" i="1" s="1"/>
  <c r="AA1077" i="1" s="1"/>
  <c r="AD1077" i="1" s="1"/>
  <c r="AL1077" i="1" s="1"/>
  <c r="AO1077" i="1" s="1"/>
  <c r="AP1077" i="1" s="1"/>
  <c r="AQ1077" i="1" s="1"/>
  <c r="V1076" i="1"/>
  <c r="AG1076" i="1" s="1"/>
  <c r="AH1076" i="1" s="1"/>
  <c r="AK1076" i="1" s="1"/>
  <c r="AL1076" i="1" s="1"/>
  <c r="AO1076" i="1" s="1"/>
  <c r="AP1076" i="1" s="1"/>
  <c r="AQ1076" i="1" s="1"/>
  <c r="V1075" i="1"/>
  <c r="AG1075" i="1" s="1"/>
  <c r="AH1075" i="1" s="1"/>
  <c r="AK1075" i="1" s="1"/>
  <c r="AL1075" i="1" s="1"/>
  <c r="AO1075" i="1" s="1"/>
  <c r="AP1075" i="1" s="1"/>
  <c r="AQ1075" i="1" s="1"/>
  <c r="V1074" i="1"/>
  <c r="AG1074" i="1" s="1"/>
  <c r="AH1074" i="1" s="1"/>
  <c r="AK1074" i="1" s="1"/>
  <c r="AL1074" i="1" s="1"/>
  <c r="AO1074" i="1" s="1"/>
  <c r="AP1074" i="1" s="1"/>
  <c r="AQ1074" i="1" s="1"/>
  <c r="V1073" i="1"/>
  <c r="AG1073" i="1" s="1"/>
  <c r="AH1073" i="1" s="1"/>
  <c r="AK1073" i="1" s="1"/>
  <c r="AL1073" i="1" s="1"/>
  <c r="AO1073" i="1" s="1"/>
  <c r="AP1073" i="1" s="1"/>
  <c r="AQ1073" i="1" s="1"/>
  <c r="V1072" i="1"/>
  <c r="AG1072" i="1" s="1"/>
  <c r="AH1072" i="1" s="1"/>
  <c r="AK1072" i="1" s="1"/>
  <c r="AL1072" i="1" s="1"/>
  <c r="AO1072" i="1" s="1"/>
  <c r="AP1072" i="1" s="1"/>
  <c r="AQ1072" i="1" s="1"/>
  <c r="V1071" i="1"/>
  <c r="AG1071" i="1" s="1"/>
  <c r="AH1071" i="1" s="1"/>
  <c r="AK1071" i="1" s="1"/>
  <c r="AL1071" i="1" s="1"/>
  <c r="AO1071" i="1" s="1"/>
  <c r="AP1071" i="1" s="1"/>
  <c r="AQ1071" i="1" s="1"/>
  <c r="V1070" i="1"/>
  <c r="Z1070" i="1" s="1"/>
  <c r="AA1070" i="1" s="1"/>
  <c r="AD1070" i="1" s="1"/>
  <c r="AL1070" i="1" s="1"/>
  <c r="AO1070" i="1" s="1"/>
  <c r="AP1070" i="1" s="1"/>
  <c r="AQ1070" i="1" s="1"/>
  <c r="V1069" i="1"/>
  <c r="Z1069" i="1" s="1"/>
  <c r="AA1069" i="1" s="1"/>
  <c r="AD1069" i="1" s="1"/>
  <c r="AL1069" i="1" s="1"/>
  <c r="AO1069" i="1" s="1"/>
  <c r="AP1069" i="1" s="1"/>
  <c r="AQ1069" i="1" s="1"/>
  <c r="V1068" i="1"/>
  <c r="Z1068" i="1" s="1"/>
  <c r="AA1068" i="1" s="1"/>
  <c r="AD1068" i="1" s="1"/>
  <c r="AL1068" i="1" s="1"/>
  <c r="AO1068" i="1" s="1"/>
  <c r="AP1068" i="1" s="1"/>
  <c r="AQ1068" i="1" s="1"/>
  <c r="V1067" i="1"/>
  <c r="AG1067" i="1" s="1"/>
  <c r="AH1067" i="1" s="1"/>
  <c r="AK1067" i="1" s="1"/>
  <c r="AL1067" i="1" s="1"/>
  <c r="AO1067" i="1" s="1"/>
  <c r="AP1067" i="1" s="1"/>
  <c r="AQ1067" i="1" s="1"/>
  <c r="V1066" i="1"/>
  <c r="AG1066" i="1" s="1"/>
  <c r="AH1066" i="1" s="1"/>
  <c r="AK1066" i="1" s="1"/>
  <c r="AL1066" i="1" s="1"/>
  <c r="AO1066" i="1" s="1"/>
  <c r="AP1066" i="1" s="1"/>
  <c r="AQ1066" i="1" s="1"/>
  <c r="V1065" i="1"/>
  <c r="AG1065" i="1" s="1"/>
  <c r="AH1065" i="1" s="1"/>
  <c r="AK1065" i="1" s="1"/>
  <c r="AL1065" i="1" s="1"/>
  <c r="AO1065" i="1" s="1"/>
  <c r="AP1065" i="1" s="1"/>
  <c r="AQ1065" i="1" s="1"/>
  <c r="V1064" i="1"/>
  <c r="AG1064" i="1" s="1"/>
  <c r="AH1064" i="1" s="1"/>
  <c r="AK1064" i="1" s="1"/>
  <c r="AL1064" i="1" s="1"/>
  <c r="AO1064" i="1" s="1"/>
  <c r="AP1064" i="1" s="1"/>
  <c r="AQ1064" i="1" s="1"/>
  <c r="V1063" i="1"/>
  <c r="AG1063" i="1" s="1"/>
  <c r="AH1063" i="1" s="1"/>
  <c r="AK1063" i="1" s="1"/>
  <c r="AL1063" i="1" s="1"/>
  <c r="AO1063" i="1" s="1"/>
  <c r="AP1063" i="1" s="1"/>
  <c r="AQ1063" i="1" s="1"/>
  <c r="V1062" i="1"/>
  <c r="Z1062" i="1" s="1"/>
  <c r="AA1062" i="1" s="1"/>
  <c r="AD1062" i="1" s="1"/>
  <c r="AL1062" i="1" s="1"/>
  <c r="AO1062" i="1" s="1"/>
  <c r="AP1062" i="1" s="1"/>
  <c r="AQ1062" i="1" s="1"/>
  <c r="V1061" i="1"/>
  <c r="AG1061" i="1" s="1"/>
  <c r="AH1061" i="1" s="1"/>
  <c r="AK1061" i="1" s="1"/>
  <c r="AL1061" i="1" s="1"/>
  <c r="AO1061" i="1" s="1"/>
  <c r="AP1061" i="1" s="1"/>
  <c r="AQ1061" i="1" s="1"/>
  <c r="V1060" i="1"/>
  <c r="AG1060" i="1" s="1"/>
  <c r="AH1060" i="1" s="1"/>
  <c r="AK1060" i="1" s="1"/>
  <c r="AL1060" i="1" s="1"/>
  <c r="AO1060" i="1" s="1"/>
  <c r="AP1060" i="1" s="1"/>
  <c r="AQ1060" i="1" s="1"/>
  <c r="V1059" i="1"/>
  <c r="AG1059" i="1" s="1"/>
  <c r="AH1059" i="1" s="1"/>
  <c r="AK1059" i="1" s="1"/>
  <c r="AL1059" i="1" s="1"/>
  <c r="AO1059" i="1" s="1"/>
  <c r="AP1059" i="1" s="1"/>
  <c r="AQ1059" i="1" s="1"/>
  <c r="V1058" i="1"/>
  <c r="AG1058" i="1" s="1"/>
  <c r="AH1058" i="1" s="1"/>
  <c r="AK1058" i="1" s="1"/>
  <c r="AL1058" i="1" s="1"/>
  <c r="AO1058" i="1" s="1"/>
  <c r="AP1058" i="1" s="1"/>
  <c r="AQ1058" i="1" s="1"/>
  <c r="V1057" i="1"/>
  <c r="AG1057" i="1" s="1"/>
  <c r="AH1057" i="1" s="1"/>
  <c r="AK1057" i="1" s="1"/>
  <c r="AL1057" i="1" s="1"/>
  <c r="AO1057" i="1" s="1"/>
  <c r="AP1057" i="1" s="1"/>
  <c r="AQ1057" i="1" s="1"/>
  <c r="V1056" i="1"/>
  <c r="AG1056" i="1" s="1"/>
  <c r="AH1056" i="1" s="1"/>
  <c r="AK1056" i="1" s="1"/>
  <c r="AL1056" i="1" s="1"/>
  <c r="AO1056" i="1" s="1"/>
  <c r="AP1056" i="1" s="1"/>
  <c r="AQ1056" i="1" s="1"/>
  <c r="V1055" i="1"/>
  <c r="AG1055" i="1" s="1"/>
  <c r="AH1055" i="1" s="1"/>
  <c r="AK1055" i="1" s="1"/>
  <c r="AL1055" i="1" s="1"/>
  <c r="AO1055" i="1" s="1"/>
  <c r="AP1055" i="1" s="1"/>
  <c r="AQ1055" i="1" s="1"/>
  <c r="V1054" i="1"/>
  <c r="AG1054" i="1" s="1"/>
  <c r="AH1054" i="1" s="1"/>
  <c r="AK1054" i="1" s="1"/>
  <c r="AL1054" i="1" s="1"/>
  <c r="AO1054" i="1" s="1"/>
  <c r="AP1054" i="1" s="1"/>
  <c r="AQ1054" i="1" s="1"/>
  <c r="V1053" i="1"/>
  <c r="AG1053" i="1" s="1"/>
  <c r="AH1053" i="1" s="1"/>
  <c r="AK1053" i="1" s="1"/>
  <c r="AL1053" i="1" s="1"/>
  <c r="AO1053" i="1" s="1"/>
  <c r="AP1053" i="1" s="1"/>
  <c r="AQ1053" i="1" s="1"/>
  <c r="V1052" i="1"/>
  <c r="AG1052" i="1" s="1"/>
  <c r="AH1052" i="1" s="1"/>
  <c r="AK1052" i="1" s="1"/>
  <c r="AL1052" i="1" s="1"/>
  <c r="AO1052" i="1" s="1"/>
  <c r="AP1052" i="1" s="1"/>
  <c r="AQ1052" i="1" s="1"/>
  <c r="V1051" i="1"/>
  <c r="AG1051" i="1" s="1"/>
  <c r="AH1051" i="1" s="1"/>
  <c r="AK1051" i="1" s="1"/>
  <c r="AL1051" i="1" s="1"/>
  <c r="AO1051" i="1" s="1"/>
  <c r="AP1051" i="1" s="1"/>
  <c r="AQ1051" i="1" s="1"/>
  <c r="V1050" i="1"/>
  <c r="AG1050" i="1" s="1"/>
  <c r="AH1050" i="1" s="1"/>
  <c r="AK1050" i="1" s="1"/>
  <c r="AL1050" i="1" s="1"/>
  <c r="AO1050" i="1" s="1"/>
  <c r="AP1050" i="1" s="1"/>
  <c r="AQ1050" i="1" s="1"/>
  <c r="V1049" i="1"/>
  <c r="AG1049" i="1" s="1"/>
  <c r="AH1049" i="1" s="1"/>
  <c r="AK1049" i="1" s="1"/>
  <c r="AL1049" i="1" s="1"/>
  <c r="AO1049" i="1" s="1"/>
  <c r="AP1049" i="1" s="1"/>
  <c r="AQ1049" i="1" s="1"/>
  <c r="V1048" i="1"/>
  <c r="AG1048" i="1" s="1"/>
  <c r="AH1048" i="1" s="1"/>
  <c r="AK1048" i="1" s="1"/>
  <c r="AL1048" i="1" s="1"/>
  <c r="AO1048" i="1" s="1"/>
  <c r="AP1048" i="1" s="1"/>
  <c r="AQ1048" i="1" s="1"/>
  <c r="V1047" i="1"/>
  <c r="AG1047" i="1" s="1"/>
  <c r="AH1047" i="1" s="1"/>
  <c r="AK1047" i="1" s="1"/>
  <c r="AL1047" i="1" s="1"/>
  <c r="AO1047" i="1" s="1"/>
  <c r="AP1047" i="1" s="1"/>
  <c r="AQ1047" i="1" s="1"/>
  <c r="V1046" i="1"/>
  <c r="AG1046" i="1" s="1"/>
  <c r="AH1046" i="1" s="1"/>
  <c r="AK1046" i="1" s="1"/>
  <c r="AL1046" i="1" s="1"/>
  <c r="AO1046" i="1" s="1"/>
  <c r="AP1046" i="1" s="1"/>
  <c r="AQ1046" i="1" s="1"/>
  <c r="V1045" i="1"/>
  <c r="AG1045" i="1" s="1"/>
  <c r="AH1045" i="1" s="1"/>
  <c r="AK1045" i="1" s="1"/>
  <c r="AL1045" i="1" s="1"/>
  <c r="AO1045" i="1" s="1"/>
  <c r="AP1045" i="1" s="1"/>
  <c r="AQ1045" i="1" s="1"/>
  <c r="V1044" i="1"/>
  <c r="AG1044" i="1" s="1"/>
  <c r="AH1044" i="1" s="1"/>
  <c r="AK1044" i="1" s="1"/>
  <c r="AL1044" i="1" s="1"/>
  <c r="AO1044" i="1" s="1"/>
  <c r="AP1044" i="1" s="1"/>
  <c r="AQ1044" i="1" s="1"/>
  <c r="V1043" i="1"/>
  <c r="AG1043" i="1" s="1"/>
  <c r="AH1043" i="1" s="1"/>
  <c r="AK1043" i="1" s="1"/>
  <c r="AL1043" i="1" s="1"/>
  <c r="AO1043" i="1" s="1"/>
  <c r="AP1043" i="1" s="1"/>
  <c r="AQ1043" i="1" s="1"/>
  <c r="V1042" i="1"/>
  <c r="AG1042" i="1" s="1"/>
  <c r="AH1042" i="1" s="1"/>
  <c r="AK1042" i="1" s="1"/>
  <c r="AL1042" i="1" s="1"/>
  <c r="AO1042" i="1" s="1"/>
  <c r="AP1042" i="1" s="1"/>
  <c r="AQ1042" i="1" s="1"/>
  <c r="V1041" i="1"/>
  <c r="Z1041" i="1" s="1"/>
  <c r="AA1041" i="1" s="1"/>
  <c r="AD1041" i="1" s="1"/>
  <c r="AL1041" i="1" s="1"/>
  <c r="AO1041" i="1" s="1"/>
  <c r="AP1041" i="1" s="1"/>
  <c r="AQ1041" i="1" s="1"/>
  <c r="V1040" i="1"/>
  <c r="AG1040" i="1" s="1"/>
  <c r="AH1040" i="1" s="1"/>
  <c r="AK1040" i="1" s="1"/>
  <c r="AL1040" i="1" s="1"/>
  <c r="AO1040" i="1" s="1"/>
  <c r="AP1040" i="1" s="1"/>
  <c r="AQ1040" i="1" s="1"/>
  <c r="V1039" i="1"/>
  <c r="AG1039" i="1" s="1"/>
  <c r="AH1039" i="1" s="1"/>
  <c r="AK1039" i="1" s="1"/>
  <c r="AL1039" i="1" s="1"/>
  <c r="AO1039" i="1" s="1"/>
  <c r="AP1039" i="1" s="1"/>
  <c r="AQ1039" i="1" s="1"/>
  <c r="V1038" i="1"/>
  <c r="AG1038" i="1" s="1"/>
  <c r="AH1038" i="1" s="1"/>
  <c r="AK1038" i="1" s="1"/>
  <c r="AL1038" i="1" s="1"/>
  <c r="AO1038" i="1" s="1"/>
  <c r="AP1038" i="1" s="1"/>
  <c r="AQ1038" i="1" s="1"/>
  <c r="V1037" i="1"/>
  <c r="Z1037" i="1" s="1"/>
  <c r="AA1037" i="1" s="1"/>
  <c r="AD1037" i="1" s="1"/>
  <c r="AL1037" i="1" s="1"/>
  <c r="AO1037" i="1" s="1"/>
  <c r="AP1037" i="1" s="1"/>
  <c r="AQ1037" i="1" s="1"/>
  <c r="V1036" i="1"/>
  <c r="V1035" i="1"/>
  <c r="AG1035" i="1" s="1"/>
  <c r="AH1035" i="1" s="1"/>
  <c r="AK1035" i="1" s="1"/>
  <c r="AL1035" i="1" s="1"/>
  <c r="AO1035" i="1" s="1"/>
  <c r="AP1035" i="1" s="1"/>
  <c r="AQ1035" i="1" s="1"/>
  <c r="V1034" i="1"/>
  <c r="AG1034" i="1" s="1"/>
  <c r="AH1034" i="1" s="1"/>
  <c r="AK1034" i="1" s="1"/>
  <c r="AL1034" i="1" s="1"/>
  <c r="AO1034" i="1" s="1"/>
  <c r="AP1034" i="1" s="1"/>
  <c r="AQ1034" i="1" s="1"/>
  <c r="V1033" i="1"/>
  <c r="Z1033" i="1" s="1"/>
  <c r="AA1033" i="1" s="1"/>
  <c r="AD1033" i="1" s="1"/>
  <c r="AL1033" i="1" s="1"/>
  <c r="AO1033" i="1" s="1"/>
  <c r="AP1033" i="1" s="1"/>
  <c r="AQ1033" i="1" s="1"/>
  <c r="V1032" i="1"/>
  <c r="AG1032" i="1" s="1"/>
  <c r="AH1032" i="1" s="1"/>
  <c r="AK1032" i="1" s="1"/>
  <c r="AL1032" i="1" s="1"/>
  <c r="AO1032" i="1" s="1"/>
  <c r="AP1032" i="1" s="1"/>
  <c r="AQ1032" i="1" s="1"/>
  <c r="V1031" i="1"/>
  <c r="AG1031" i="1" s="1"/>
  <c r="AH1031" i="1" s="1"/>
  <c r="AK1031" i="1" s="1"/>
  <c r="AL1031" i="1" s="1"/>
  <c r="AO1031" i="1" s="1"/>
  <c r="AP1031" i="1" s="1"/>
  <c r="AQ1031" i="1" s="1"/>
  <c r="V1030" i="1"/>
  <c r="AG1030" i="1" s="1"/>
  <c r="AH1030" i="1" s="1"/>
  <c r="AK1030" i="1" s="1"/>
  <c r="AL1030" i="1" s="1"/>
  <c r="AO1030" i="1" s="1"/>
  <c r="AP1030" i="1" s="1"/>
  <c r="AQ1030" i="1" s="1"/>
  <c r="V1029" i="1"/>
  <c r="AG1029" i="1" s="1"/>
  <c r="AH1029" i="1" s="1"/>
  <c r="AK1029" i="1" s="1"/>
  <c r="AL1029" i="1" s="1"/>
  <c r="AO1029" i="1" s="1"/>
  <c r="AP1029" i="1" s="1"/>
  <c r="AQ1029" i="1" s="1"/>
  <c r="V1028" i="1"/>
  <c r="AG1028" i="1" s="1"/>
  <c r="AH1028" i="1" s="1"/>
  <c r="AK1028" i="1" s="1"/>
  <c r="AL1028" i="1" s="1"/>
  <c r="AO1028" i="1" s="1"/>
  <c r="AP1028" i="1" s="1"/>
  <c r="AQ1028" i="1" s="1"/>
  <c r="V1027" i="1"/>
  <c r="AG1027" i="1" s="1"/>
  <c r="AH1027" i="1" s="1"/>
  <c r="AK1027" i="1" s="1"/>
  <c r="AL1027" i="1" s="1"/>
  <c r="AO1027" i="1" s="1"/>
  <c r="AP1027" i="1" s="1"/>
  <c r="AQ1027" i="1" s="1"/>
  <c r="V1026" i="1"/>
  <c r="Z1026" i="1" s="1"/>
  <c r="AA1026" i="1" s="1"/>
  <c r="AD1026" i="1" s="1"/>
  <c r="AL1026" i="1" s="1"/>
  <c r="AO1026" i="1" s="1"/>
  <c r="AP1026" i="1" s="1"/>
  <c r="AQ1026" i="1" s="1"/>
  <c r="V1025" i="1"/>
  <c r="Z1025" i="1" s="1"/>
  <c r="AA1025" i="1" s="1"/>
  <c r="AD1025" i="1" s="1"/>
  <c r="AL1025" i="1" s="1"/>
  <c r="AO1025" i="1" s="1"/>
  <c r="AP1025" i="1" s="1"/>
  <c r="AQ1025" i="1" s="1"/>
  <c r="V1024" i="1"/>
  <c r="Z1024" i="1" s="1"/>
  <c r="AA1024" i="1" s="1"/>
  <c r="AD1024" i="1" s="1"/>
  <c r="AL1024" i="1" s="1"/>
  <c r="AO1024" i="1" s="1"/>
  <c r="AP1024" i="1" s="1"/>
  <c r="AQ1024" i="1" s="1"/>
  <c r="V1023" i="1"/>
  <c r="Z1023" i="1" s="1"/>
  <c r="AA1023" i="1" s="1"/>
  <c r="AD1023" i="1" s="1"/>
  <c r="AL1023" i="1" s="1"/>
  <c r="AO1023" i="1" s="1"/>
  <c r="AP1023" i="1" s="1"/>
  <c r="AQ1023" i="1" s="1"/>
  <c r="V1022" i="1"/>
  <c r="AG1022" i="1" s="1"/>
  <c r="AH1022" i="1" s="1"/>
  <c r="AK1022" i="1" s="1"/>
  <c r="AL1022" i="1" s="1"/>
  <c r="AO1022" i="1" s="1"/>
  <c r="AP1022" i="1" s="1"/>
  <c r="AQ1022" i="1" s="1"/>
  <c r="V1021" i="1"/>
  <c r="AG1021" i="1" s="1"/>
  <c r="AH1021" i="1" s="1"/>
  <c r="AK1021" i="1" s="1"/>
  <c r="AL1021" i="1" s="1"/>
  <c r="AO1021" i="1" s="1"/>
  <c r="AP1021" i="1" s="1"/>
  <c r="AQ1021" i="1" s="1"/>
  <c r="V1020" i="1"/>
  <c r="Z1020" i="1" s="1"/>
  <c r="AA1020" i="1" s="1"/>
  <c r="AD1020" i="1" s="1"/>
  <c r="AL1020" i="1" s="1"/>
  <c r="AO1020" i="1" s="1"/>
  <c r="AP1020" i="1" s="1"/>
  <c r="AQ1020" i="1" s="1"/>
  <c r="V1019" i="1"/>
  <c r="AG1019" i="1" s="1"/>
  <c r="AH1019" i="1" s="1"/>
  <c r="AK1019" i="1" s="1"/>
  <c r="AL1019" i="1" s="1"/>
  <c r="AO1019" i="1" s="1"/>
  <c r="AP1019" i="1" s="1"/>
  <c r="AQ1019" i="1" s="1"/>
  <c r="V1018" i="1"/>
  <c r="AG1018" i="1" s="1"/>
  <c r="AH1018" i="1" s="1"/>
  <c r="AK1018" i="1" s="1"/>
  <c r="AL1018" i="1" s="1"/>
  <c r="AO1018" i="1" s="1"/>
  <c r="AP1018" i="1" s="1"/>
  <c r="AQ1018" i="1" s="1"/>
  <c r="V1017" i="1"/>
  <c r="AG1017" i="1" s="1"/>
  <c r="AH1017" i="1" s="1"/>
  <c r="AK1017" i="1" s="1"/>
  <c r="AL1017" i="1" s="1"/>
  <c r="AO1017" i="1" s="1"/>
  <c r="AP1017" i="1" s="1"/>
  <c r="AQ1017" i="1" s="1"/>
  <c r="V1016" i="1"/>
  <c r="Z1016" i="1" s="1"/>
  <c r="AA1016" i="1" s="1"/>
  <c r="AD1016" i="1" s="1"/>
  <c r="AL1016" i="1" s="1"/>
  <c r="AO1016" i="1" s="1"/>
  <c r="AP1016" i="1" s="1"/>
  <c r="AQ1016" i="1" s="1"/>
  <c r="V1015" i="1"/>
  <c r="Z1015" i="1" s="1"/>
  <c r="AA1015" i="1" s="1"/>
  <c r="AD1015" i="1" s="1"/>
  <c r="AL1015" i="1" s="1"/>
  <c r="AO1015" i="1" s="1"/>
  <c r="AP1015" i="1" s="1"/>
  <c r="AQ1015" i="1" s="1"/>
  <c r="V1014" i="1"/>
  <c r="Z1014" i="1" s="1"/>
  <c r="AA1014" i="1" s="1"/>
  <c r="AD1014" i="1" s="1"/>
  <c r="AL1014" i="1" s="1"/>
  <c r="AO1014" i="1" s="1"/>
  <c r="AP1014" i="1" s="1"/>
  <c r="AQ1014" i="1" s="1"/>
  <c r="V1013" i="1"/>
  <c r="Z1013" i="1" s="1"/>
  <c r="AA1013" i="1" s="1"/>
  <c r="AD1013" i="1" s="1"/>
  <c r="AL1013" i="1" s="1"/>
  <c r="AO1013" i="1" s="1"/>
  <c r="AP1013" i="1" s="1"/>
  <c r="AQ1013" i="1" s="1"/>
  <c r="V1012" i="1"/>
  <c r="Z1012" i="1" s="1"/>
  <c r="AA1012" i="1" s="1"/>
  <c r="AD1012" i="1" s="1"/>
  <c r="AL1012" i="1" s="1"/>
  <c r="AO1012" i="1" s="1"/>
  <c r="AP1012" i="1" s="1"/>
  <c r="AQ1012" i="1" s="1"/>
  <c r="V1011" i="1"/>
  <c r="AG1011" i="1" s="1"/>
  <c r="AH1011" i="1" s="1"/>
  <c r="AK1011" i="1" s="1"/>
  <c r="AL1011" i="1" s="1"/>
  <c r="AO1011" i="1" s="1"/>
  <c r="AP1011" i="1" s="1"/>
  <c r="AQ1011" i="1" s="1"/>
  <c r="V1010" i="1"/>
  <c r="AG1010" i="1" s="1"/>
  <c r="AH1010" i="1" s="1"/>
  <c r="AK1010" i="1" s="1"/>
  <c r="AL1010" i="1" s="1"/>
  <c r="AO1010" i="1" s="1"/>
  <c r="AP1010" i="1" s="1"/>
  <c r="AQ1010" i="1" s="1"/>
  <c r="V1009" i="1"/>
  <c r="AG1009" i="1" s="1"/>
  <c r="AH1009" i="1" s="1"/>
  <c r="AK1009" i="1" s="1"/>
  <c r="AL1009" i="1" s="1"/>
  <c r="AO1009" i="1" s="1"/>
  <c r="AP1009" i="1" s="1"/>
  <c r="AQ1009" i="1" s="1"/>
  <c r="V1008" i="1"/>
  <c r="AG1008" i="1" s="1"/>
  <c r="AH1008" i="1" s="1"/>
  <c r="AK1008" i="1" s="1"/>
  <c r="AL1008" i="1" s="1"/>
  <c r="AO1008" i="1" s="1"/>
  <c r="AP1008" i="1" s="1"/>
  <c r="AQ1008" i="1" s="1"/>
  <c r="V1007" i="1"/>
  <c r="AG1007" i="1" s="1"/>
  <c r="AH1007" i="1" s="1"/>
  <c r="AK1007" i="1" s="1"/>
  <c r="AL1007" i="1" s="1"/>
  <c r="AO1007" i="1" s="1"/>
  <c r="AP1007" i="1" s="1"/>
  <c r="AQ1007" i="1" s="1"/>
  <c r="V1006" i="1"/>
  <c r="Z1006" i="1" s="1"/>
  <c r="AA1006" i="1" s="1"/>
  <c r="AD1006" i="1" s="1"/>
  <c r="AL1006" i="1" s="1"/>
  <c r="AO1006" i="1" s="1"/>
  <c r="AP1006" i="1" s="1"/>
  <c r="AQ1006" i="1" s="1"/>
  <c r="V1005" i="1"/>
  <c r="AG1005" i="1" s="1"/>
  <c r="AH1005" i="1" s="1"/>
  <c r="AK1005" i="1" s="1"/>
  <c r="AL1005" i="1" s="1"/>
  <c r="AO1005" i="1" s="1"/>
  <c r="AP1005" i="1" s="1"/>
  <c r="AQ1005" i="1" s="1"/>
  <c r="V1004" i="1"/>
  <c r="AG1004" i="1" s="1"/>
  <c r="AH1004" i="1" s="1"/>
  <c r="AK1004" i="1" s="1"/>
  <c r="AL1004" i="1" s="1"/>
  <c r="AO1004" i="1" s="1"/>
  <c r="AP1004" i="1" s="1"/>
  <c r="AQ1004" i="1" s="1"/>
  <c r="V1003" i="1"/>
  <c r="AG1003" i="1" s="1"/>
  <c r="AH1003" i="1" s="1"/>
  <c r="AK1003" i="1" s="1"/>
  <c r="AL1003" i="1" s="1"/>
  <c r="AO1003" i="1" s="1"/>
  <c r="AP1003" i="1" s="1"/>
  <c r="AQ1003" i="1" s="1"/>
  <c r="V1002" i="1"/>
  <c r="AG1002" i="1" s="1"/>
  <c r="AH1002" i="1" s="1"/>
  <c r="AK1002" i="1" s="1"/>
  <c r="AL1002" i="1" s="1"/>
  <c r="AO1002" i="1" s="1"/>
  <c r="AP1002" i="1" s="1"/>
  <c r="AQ1002" i="1" s="1"/>
  <c r="V1001" i="1"/>
  <c r="AG1001" i="1" s="1"/>
  <c r="AH1001" i="1" s="1"/>
  <c r="AK1001" i="1" s="1"/>
  <c r="AL1001" i="1" s="1"/>
  <c r="AO1001" i="1" s="1"/>
  <c r="AP1001" i="1" s="1"/>
  <c r="AQ1001" i="1" s="1"/>
  <c r="V1000" i="1"/>
  <c r="Z1000" i="1" s="1"/>
  <c r="AA1000" i="1" s="1"/>
  <c r="AD1000" i="1" s="1"/>
  <c r="AL1000" i="1" s="1"/>
  <c r="AO1000" i="1" s="1"/>
  <c r="AP1000" i="1" s="1"/>
  <c r="AQ1000" i="1" s="1"/>
  <c r="V999" i="1"/>
  <c r="AG999" i="1" s="1"/>
  <c r="AH999" i="1" s="1"/>
  <c r="AK999" i="1" s="1"/>
  <c r="AL999" i="1" s="1"/>
  <c r="AO999" i="1" s="1"/>
  <c r="AP999" i="1" s="1"/>
  <c r="AQ999" i="1" s="1"/>
  <c r="V998" i="1"/>
  <c r="AG998" i="1" s="1"/>
  <c r="AH998" i="1" s="1"/>
  <c r="AK998" i="1" s="1"/>
  <c r="AL998" i="1" s="1"/>
  <c r="AO998" i="1" s="1"/>
  <c r="AP998" i="1" s="1"/>
  <c r="AQ998" i="1" s="1"/>
  <c r="V997" i="1"/>
  <c r="Z997" i="1" s="1"/>
  <c r="AA997" i="1" s="1"/>
  <c r="AD997" i="1" s="1"/>
  <c r="AL997" i="1" s="1"/>
  <c r="AO997" i="1" s="1"/>
  <c r="AP997" i="1" s="1"/>
  <c r="AQ997" i="1" s="1"/>
  <c r="V996" i="1"/>
  <c r="Z996" i="1" s="1"/>
  <c r="AA996" i="1" s="1"/>
  <c r="AD996" i="1" s="1"/>
  <c r="AL996" i="1" s="1"/>
  <c r="AO996" i="1" s="1"/>
  <c r="AP996" i="1" s="1"/>
  <c r="AQ996" i="1" s="1"/>
  <c r="V995" i="1"/>
  <c r="AG995" i="1" s="1"/>
  <c r="AH995" i="1" s="1"/>
  <c r="AK995" i="1" s="1"/>
  <c r="AL995" i="1" s="1"/>
  <c r="AO995" i="1" s="1"/>
  <c r="AP995" i="1" s="1"/>
  <c r="AQ995" i="1" s="1"/>
  <c r="V994" i="1"/>
  <c r="AG994" i="1" s="1"/>
  <c r="AH994" i="1" s="1"/>
  <c r="AK994" i="1" s="1"/>
  <c r="AL994" i="1" s="1"/>
  <c r="AO994" i="1" s="1"/>
  <c r="AP994" i="1" s="1"/>
  <c r="AQ994" i="1" s="1"/>
  <c r="V993" i="1"/>
  <c r="AG993" i="1" s="1"/>
  <c r="AH993" i="1" s="1"/>
  <c r="AK993" i="1" s="1"/>
  <c r="AL993" i="1" s="1"/>
  <c r="AO993" i="1" s="1"/>
  <c r="AP993" i="1" s="1"/>
  <c r="AQ993" i="1" s="1"/>
  <c r="V992" i="1"/>
  <c r="AG992" i="1" s="1"/>
  <c r="AH992" i="1" s="1"/>
  <c r="AK992" i="1" s="1"/>
  <c r="AL992" i="1" s="1"/>
  <c r="AO992" i="1" s="1"/>
  <c r="AP992" i="1" s="1"/>
  <c r="AQ992" i="1" s="1"/>
  <c r="V991" i="1"/>
  <c r="V990" i="1"/>
  <c r="AG990" i="1" s="1"/>
  <c r="AH990" i="1" s="1"/>
  <c r="AK990" i="1" s="1"/>
  <c r="AL990" i="1" s="1"/>
  <c r="AO990" i="1" s="1"/>
  <c r="AP990" i="1" s="1"/>
  <c r="AQ990" i="1" s="1"/>
  <c r="V989" i="1"/>
  <c r="Z989" i="1" s="1"/>
  <c r="AA989" i="1" s="1"/>
  <c r="AD989" i="1" s="1"/>
  <c r="AL989" i="1" s="1"/>
  <c r="AO989" i="1" s="1"/>
  <c r="AP989" i="1" s="1"/>
  <c r="AQ989" i="1" s="1"/>
  <c r="V988" i="1"/>
  <c r="AG988" i="1" s="1"/>
  <c r="AH988" i="1" s="1"/>
  <c r="AK988" i="1" s="1"/>
  <c r="AL988" i="1" s="1"/>
  <c r="AO988" i="1" s="1"/>
  <c r="AP988" i="1" s="1"/>
  <c r="AQ988" i="1" s="1"/>
  <c r="V987" i="1"/>
  <c r="AG987" i="1" s="1"/>
  <c r="AH987" i="1" s="1"/>
  <c r="AK987" i="1" s="1"/>
  <c r="AL987" i="1" s="1"/>
  <c r="AO987" i="1" s="1"/>
  <c r="AP987" i="1" s="1"/>
  <c r="AQ987" i="1" s="1"/>
  <c r="V986" i="1"/>
  <c r="AG986" i="1" s="1"/>
  <c r="AH986" i="1" s="1"/>
  <c r="AK986" i="1" s="1"/>
  <c r="AL986" i="1" s="1"/>
  <c r="AO986" i="1" s="1"/>
  <c r="AP986" i="1" s="1"/>
  <c r="AQ986" i="1" s="1"/>
  <c r="V985" i="1"/>
  <c r="Z985" i="1" s="1"/>
  <c r="AA985" i="1" s="1"/>
  <c r="AD985" i="1" s="1"/>
  <c r="AL985" i="1" s="1"/>
  <c r="AO985" i="1" s="1"/>
  <c r="AP985" i="1" s="1"/>
  <c r="AQ985" i="1" s="1"/>
  <c r="V984" i="1"/>
  <c r="AG984" i="1" s="1"/>
  <c r="AH984" i="1" s="1"/>
  <c r="AK984" i="1" s="1"/>
  <c r="AL984" i="1" s="1"/>
  <c r="AO984" i="1" s="1"/>
  <c r="AP984" i="1" s="1"/>
  <c r="AQ984" i="1" s="1"/>
  <c r="V983" i="1"/>
  <c r="AG983" i="1" s="1"/>
  <c r="AH983" i="1" s="1"/>
  <c r="AK983" i="1" s="1"/>
  <c r="AL983" i="1" s="1"/>
  <c r="AO983" i="1" s="1"/>
  <c r="AP983" i="1" s="1"/>
  <c r="AQ983" i="1" s="1"/>
  <c r="V982" i="1"/>
  <c r="Z982" i="1" s="1"/>
  <c r="AA982" i="1" s="1"/>
  <c r="AD982" i="1" s="1"/>
  <c r="AL982" i="1" s="1"/>
  <c r="AO982" i="1" s="1"/>
  <c r="AP982" i="1" s="1"/>
  <c r="AQ982" i="1" s="1"/>
  <c r="V981" i="1"/>
  <c r="Z981" i="1" s="1"/>
  <c r="AA981" i="1" s="1"/>
  <c r="AD981" i="1" s="1"/>
  <c r="AL981" i="1" s="1"/>
  <c r="AO981" i="1" s="1"/>
  <c r="AP981" i="1" s="1"/>
  <c r="AQ981" i="1" s="1"/>
  <c r="V980" i="1"/>
  <c r="AG980" i="1" s="1"/>
  <c r="AH980" i="1" s="1"/>
  <c r="AK980" i="1" s="1"/>
  <c r="AL980" i="1" s="1"/>
  <c r="AO980" i="1" s="1"/>
  <c r="AP980" i="1" s="1"/>
  <c r="AQ980" i="1" s="1"/>
  <c r="V979" i="1"/>
  <c r="AG979" i="1" s="1"/>
  <c r="AH979" i="1" s="1"/>
  <c r="AK979" i="1" s="1"/>
  <c r="AL979" i="1" s="1"/>
  <c r="AO979" i="1" s="1"/>
  <c r="AP979" i="1" s="1"/>
  <c r="AQ979" i="1" s="1"/>
  <c r="V978" i="1"/>
  <c r="AG978" i="1" s="1"/>
  <c r="AH978" i="1" s="1"/>
  <c r="AK978" i="1" s="1"/>
  <c r="AL978" i="1" s="1"/>
  <c r="AO978" i="1" s="1"/>
  <c r="AP978" i="1" s="1"/>
  <c r="AQ978" i="1" s="1"/>
  <c r="V977" i="1"/>
  <c r="AG977" i="1" s="1"/>
  <c r="AH977" i="1" s="1"/>
  <c r="AK977" i="1" s="1"/>
  <c r="AL977" i="1" s="1"/>
  <c r="AO977" i="1" s="1"/>
  <c r="AP977" i="1" s="1"/>
  <c r="AQ977" i="1" s="1"/>
  <c r="V976" i="1"/>
  <c r="AG976" i="1" s="1"/>
  <c r="AH976" i="1" s="1"/>
  <c r="AK976" i="1" s="1"/>
  <c r="AL976" i="1" s="1"/>
  <c r="AO976" i="1" s="1"/>
  <c r="AP976" i="1" s="1"/>
  <c r="AQ976" i="1" s="1"/>
  <c r="V975" i="1"/>
  <c r="AG975" i="1" s="1"/>
  <c r="AH975" i="1" s="1"/>
  <c r="AK975" i="1" s="1"/>
  <c r="AL975" i="1" s="1"/>
  <c r="AO975" i="1" s="1"/>
  <c r="AP975" i="1" s="1"/>
  <c r="AQ975" i="1" s="1"/>
  <c r="V974" i="1"/>
  <c r="AG974" i="1" s="1"/>
  <c r="AH974" i="1" s="1"/>
  <c r="AK974" i="1" s="1"/>
  <c r="AL974" i="1" s="1"/>
  <c r="AO974" i="1" s="1"/>
  <c r="AP974" i="1" s="1"/>
  <c r="AQ974" i="1" s="1"/>
  <c r="V973" i="1"/>
  <c r="AG973" i="1" s="1"/>
  <c r="AH973" i="1" s="1"/>
  <c r="AK973" i="1" s="1"/>
  <c r="AL973" i="1" s="1"/>
  <c r="AO973" i="1" s="1"/>
  <c r="AP973" i="1" s="1"/>
  <c r="AQ973" i="1" s="1"/>
  <c r="V972" i="1"/>
  <c r="AG972" i="1" s="1"/>
  <c r="AH972" i="1" s="1"/>
  <c r="AK972" i="1" s="1"/>
  <c r="AL972" i="1" s="1"/>
  <c r="AO972" i="1" s="1"/>
  <c r="AP972" i="1" s="1"/>
  <c r="AQ972" i="1" s="1"/>
  <c r="V971" i="1"/>
  <c r="AG971" i="1" s="1"/>
  <c r="AH971" i="1" s="1"/>
  <c r="AK971" i="1" s="1"/>
  <c r="AL971" i="1" s="1"/>
  <c r="AO971" i="1" s="1"/>
  <c r="AP971" i="1" s="1"/>
  <c r="AQ971" i="1" s="1"/>
  <c r="V970" i="1"/>
  <c r="Z970" i="1" s="1"/>
  <c r="AA970" i="1" s="1"/>
  <c r="AD970" i="1" s="1"/>
  <c r="AL970" i="1" s="1"/>
  <c r="AO970" i="1" s="1"/>
  <c r="AP970" i="1" s="1"/>
  <c r="AQ970" i="1" s="1"/>
  <c r="V969" i="1"/>
  <c r="AG969" i="1" s="1"/>
  <c r="AH969" i="1" s="1"/>
  <c r="AK969" i="1" s="1"/>
  <c r="AL969" i="1" s="1"/>
  <c r="AO969" i="1" s="1"/>
  <c r="AP969" i="1" s="1"/>
  <c r="AQ969" i="1" s="1"/>
  <c r="V968" i="1"/>
  <c r="AG968" i="1" s="1"/>
  <c r="AH968" i="1" s="1"/>
  <c r="AK968" i="1" s="1"/>
  <c r="AL968" i="1" s="1"/>
  <c r="AO968" i="1" s="1"/>
  <c r="AP968" i="1" s="1"/>
  <c r="AQ968" i="1" s="1"/>
  <c r="V967" i="1"/>
  <c r="AG967" i="1" s="1"/>
  <c r="AH967" i="1" s="1"/>
  <c r="AK967" i="1" s="1"/>
  <c r="AL967" i="1" s="1"/>
  <c r="AO967" i="1" s="1"/>
  <c r="AP967" i="1" s="1"/>
  <c r="AQ967" i="1" s="1"/>
  <c r="V966" i="1"/>
  <c r="AG966" i="1" s="1"/>
  <c r="AH966" i="1" s="1"/>
  <c r="AK966" i="1" s="1"/>
  <c r="AL966" i="1" s="1"/>
  <c r="AO966" i="1" s="1"/>
  <c r="AP966" i="1" s="1"/>
  <c r="AQ966" i="1" s="1"/>
  <c r="V965" i="1"/>
  <c r="AG965" i="1" s="1"/>
  <c r="AH965" i="1" s="1"/>
  <c r="AK965" i="1" s="1"/>
  <c r="AL965" i="1" s="1"/>
  <c r="AO965" i="1" s="1"/>
  <c r="AP965" i="1" s="1"/>
  <c r="AQ965" i="1" s="1"/>
  <c r="V964" i="1"/>
  <c r="AG964" i="1" s="1"/>
  <c r="AH964" i="1" s="1"/>
  <c r="AK964" i="1" s="1"/>
  <c r="AL964" i="1" s="1"/>
  <c r="AO964" i="1" s="1"/>
  <c r="AP964" i="1" s="1"/>
  <c r="AQ964" i="1" s="1"/>
  <c r="V963" i="1"/>
  <c r="AG963" i="1" s="1"/>
  <c r="AH963" i="1" s="1"/>
  <c r="AK963" i="1" s="1"/>
  <c r="AL963" i="1" s="1"/>
  <c r="AO963" i="1" s="1"/>
  <c r="AP963" i="1" s="1"/>
  <c r="AQ963" i="1" s="1"/>
  <c r="V962" i="1"/>
  <c r="AG962" i="1" s="1"/>
  <c r="AH962" i="1" s="1"/>
  <c r="AK962" i="1" s="1"/>
  <c r="AL962" i="1" s="1"/>
  <c r="AO962" i="1" s="1"/>
  <c r="AP962" i="1" s="1"/>
  <c r="AQ962" i="1" s="1"/>
  <c r="V961" i="1"/>
  <c r="AG961" i="1" s="1"/>
  <c r="AH961" i="1" s="1"/>
  <c r="AK961" i="1" s="1"/>
  <c r="AL961" i="1" s="1"/>
  <c r="AO961" i="1" s="1"/>
  <c r="AP961" i="1" s="1"/>
  <c r="AQ961" i="1" s="1"/>
  <c r="V960" i="1"/>
  <c r="Z960" i="1" s="1"/>
  <c r="AA960" i="1" s="1"/>
  <c r="AD960" i="1" s="1"/>
  <c r="AL960" i="1" s="1"/>
  <c r="AO960" i="1" s="1"/>
  <c r="AP960" i="1" s="1"/>
  <c r="AQ960" i="1" s="1"/>
  <c r="V959" i="1"/>
  <c r="Z959" i="1" s="1"/>
  <c r="AA959" i="1" s="1"/>
  <c r="AD959" i="1" s="1"/>
  <c r="AL959" i="1" s="1"/>
  <c r="AO959" i="1" s="1"/>
  <c r="AP959" i="1" s="1"/>
  <c r="AQ959" i="1" s="1"/>
  <c r="V958" i="1"/>
  <c r="Z958" i="1" s="1"/>
  <c r="AA958" i="1" s="1"/>
  <c r="AD958" i="1" s="1"/>
  <c r="AL958" i="1" s="1"/>
  <c r="AO958" i="1" s="1"/>
  <c r="AP958" i="1" s="1"/>
  <c r="AQ958" i="1" s="1"/>
  <c r="V957" i="1"/>
  <c r="AG957" i="1" s="1"/>
  <c r="AH957" i="1" s="1"/>
  <c r="AK957" i="1" s="1"/>
  <c r="AL957" i="1" s="1"/>
  <c r="AO957" i="1" s="1"/>
  <c r="AP957" i="1" s="1"/>
  <c r="AQ957" i="1" s="1"/>
  <c r="V956" i="1"/>
  <c r="Z956" i="1" s="1"/>
  <c r="AA956" i="1" s="1"/>
  <c r="AD956" i="1" s="1"/>
  <c r="AL956" i="1" s="1"/>
  <c r="AO956" i="1" s="1"/>
  <c r="AP956" i="1" s="1"/>
  <c r="AQ956" i="1" s="1"/>
  <c r="V955" i="1"/>
  <c r="Z955" i="1" s="1"/>
  <c r="AA955" i="1" s="1"/>
  <c r="AD955" i="1" s="1"/>
  <c r="AL955" i="1" s="1"/>
  <c r="AO955" i="1" s="1"/>
  <c r="AP955" i="1" s="1"/>
  <c r="AQ955" i="1" s="1"/>
  <c r="V954" i="1"/>
  <c r="Z954" i="1" s="1"/>
  <c r="AA954" i="1" s="1"/>
  <c r="AD954" i="1" s="1"/>
  <c r="AL954" i="1" s="1"/>
  <c r="AO954" i="1" s="1"/>
  <c r="AP954" i="1" s="1"/>
  <c r="AQ954" i="1" s="1"/>
  <c r="V953" i="1"/>
  <c r="Z953" i="1" s="1"/>
  <c r="AA953" i="1" s="1"/>
  <c r="AD953" i="1" s="1"/>
  <c r="AL953" i="1" s="1"/>
  <c r="AO953" i="1" s="1"/>
  <c r="AP953" i="1" s="1"/>
  <c r="AQ953" i="1" s="1"/>
  <c r="V952" i="1"/>
  <c r="Z952" i="1" s="1"/>
  <c r="AA952" i="1" s="1"/>
  <c r="AD952" i="1" s="1"/>
  <c r="AL952" i="1" s="1"/>
  <c r="AO952" i="1" s="1"/>
  <c r="AP952" i="1" s="1"/>
  <c r="AQ952" i="1" s="1"/>
  <c r="V951" i="1"/>
  <c r="Z951" i="1" s="1"/>
  <c r="AA951" i="1" s="1"/>
  <c r="AD951" i="1" s="1"/>
  <c r="AL951" i="1" s="1"/>
  <c r="AO951" i="1" s="1"/>
  <c r="AP951" i="1" s="1"/>
  <c r="AQ951" i="1" s="1"/>
  <c r="V950" i="1"/>
  <c r="Z950" i="1" s="1"/>
  <c r="AA950" i="1" s="1"/>
  <c r="AD950" i="1" s="1"/>
  <c r="AL950" i="1" s="1"/>
  <c r="AO950" i="1" s="1"/>
  <c r="AP950" i="1" s="1"/>
  <c r="AQ950" i="1" s="1"/>
  <c r="V949" i="1"/>
  <c r="AG949" i="1" s="1"/>
  <c r="AH949" i="1" s="1"/>
  <c r="AK949" i="1" s="1"/>
  <c r="AL949" i="1" s="1"/>
  <c r="AO949" i="1" s="1"/>
  <c r="AP949" i="1" s="1"/>
  <c r="AQ949" i="1" s="1"/>
  <c r="V948" i="1"/>
  <c r="AG948" i="1" s="1"/>
  <c r="AH948" i="1" s="1"/>
  <c r="AK948" i="1" s="1"/>
  <c r="AL948" i="1" s="1"/>
  <c r="AO948" i="1" s="1"/>
  <c r="AP948" i="1" s="1"/>
  <c r="AQ948" i="1" s="1"/>
  <c r="V947" i="1"/>
  <c r="Z947" i="1" s="1"/>
  <c r="AA947" i="1" s="1"/>
  <c r="AD947" i="1" s="1"/>
  <c r="AL947" i="1" s="1"/>
  <c r="AO947" i="1" s="1"/>
  <c r="AP947" i="1" s="1"/>
  <c r="AQ947" i="1" s="1"/>
  <c r="V946" i="1"/>
  <c r="AG946" i="1" s="1"/>
  <c r="AH946" i="1" s="1"/>
  <c r="AK946" i="1" s="1"/>
  <c r="AL946" i="1" s="1"/>
  <c r="AO946" i="1" s="1"/>
  <c r="AP946" i="1" s="1"/>
  <c r="AQ946" i="1" s="1"/>
  <c r="V945" i="1"/>
  <c r="AG945" i="1" s="1"/>
  <c r="AH945" i="1" s="1"/>
  <c r="AK945" i="1" s="1"/>
  <c r="AL945" i="1" s="1"/>
  <c r="AO945" i="1" s="1"/>
  <c r="AP945" i="1" s="1"/>
  <c r="AQ945" i="1" s="1"/>
  <c r="V944" i="1"/>
  <c r="AG944" i="1" s="1"/>
  <c r="AH944" i="1" s="1"/>
  <c r="AK944" i="1" s="1"/>
  <c r="AL944" i="1" s="1"/>
  <c r="AO944" i="1" s="1"/>
  <c r="AP944" i="1" s="1"/>
  <c r="AQ944" i="1" s="1"/>
  <c r="V943" i="1"/>
  <c r="AG943" i="1" s="1"/>
  <c r="AH943" i="1" s="1"/>
  <c r="AK943" i="1" s="1"/>
  <c r="AL943" i="1" s="1"/>
  <c r="AO943" i="1" s="1"/>
  <c r="AP943" i="1" s="1"/>
  <c r="AQ943" i="1" s="1"/>
  <c r="V942" i="1"/>
  <c r="AG942" i="1" s="1"/>
  <c r="AH942" i="1" s="1"/>
  <c r="AK942" i="1" s="1"/>
  <c r="AL942" i="1" s="1"/>
  <c r="AO942" i="1" s="1"/>
  <c r="AP942" i="1" s="1"/>
  <c r="AQ942" i="1" s="1"/>
  <c r="V941" i="1"/>
  <c r="AG941" i="1" s="1"/>
  <c r="AH941" i="1" s="1"/>
  <c r="AK941" i="1" s="1"/>
  <c r="AL941" i="1" s="1"/>
  <c r="AO941" i="1" s="1"/>
  <c r="AP941" i="1" s="1"/>
  <c r="AQ941" i="1" s="1"/>
  <c r="V940" i="1"/>
  <c r="AG940" i="1" s="1"/>
  <c r="AH940" i="1" s="1"/>
  <c r="AK940" i="1" s="1"/>
  <c r="AL940" i="1" s="1"/>
  <c r="AO940" i="1" s="1"/>
  <c r="AP940" i="1" s="1"/>
  <c r="AQ940" i="1" s="1"/>
  <c r="V939" i="1"/>
  <c r="AG939" i="1" s="1"/>
  <c r="AH939" i="1" s="1"/>
  <c r="AK939" i="1" s="1"/>
  <c r="AL939" i="1" s="1"/>
  <c r="AO939" i="1" s="1"/>
  <c r="AP939" i="1" s="1"/>
  <c r="AQ939" i="1" s="1"/>
  <c r="V938" i="1"/>
  <c r="AG938" i="1" s="1"/>
  <c r="AH938" i="1" s="1"/>
  <c r="AK938" i="1" s="1"/>
  <c r="AL938" i="1" s="1"/>
  <c r="AO938" i="1" s="1"/>
  <c r="AP938" i="1" s="1"/>
  <c r="AQ938" i="1" s="1"/>
  <c r="V937" i="1"/>
  <c r="AG937" i="1" s="1"/>
  <c r="AH937" i="1" s="1"/>
  <c r="AK937" i="1" s="1"/>
  <c r="AL937" i="1" s="1"/>
  <c r="AO937" i="1" s="1"/>
  <c r="AP937" i="1" s="1"/>
  <c r="AQ937" i="1" s="1"/>
  <c r="V936" i="1"/>
  <c r="AG936" i="1" s="1"/>
  <c r="AH936" i="1" s="1"/>
  <c r="AK936" i="1" s="1"/>
  <c r="AL936" i="1" s="1"/>
  <c r="AO936" i="1" s="1"/>
  <c r="AP936" i="1" s="1"/>
  <c r="AQ936" i="1" s="1"/>
  <c r="V935" i="1"/>
  <c r="Z935" i="1" s="1"/>
  <c r="AA935" i="1" s="1"/>
  <c r="AD935" i="1" s="1"/>
  <c r="AL935" i="1" s="1"/>
  <c r="AO935" i="1" s="1"/>
  <c r="AP935" i="1" s="1"/>
  <c r="AQ935" i="1" s="1"/>
  <c r="V934" i="1"/>
  <c r="AG934" i="1" s="1"/>
  <c r="AH934" i="1" s="1"/>
  <c r="AK934" i="1" s="1"/>
  <c r="AL934" i="1" s="1"/>
  <c r="AO934" i="1" s="1"/>
  <c r="AP934" i="1" s="1"/>
  <c r="AQ934" i="1" s="1"/>
  <c r="V933" i="1"/>
  <c r="AG933" i="1" s="1"/>
  <c r="AH933" i="1" s="1"/>
  <c r="AK933" i="1" s="1"/>
  <c r="AL933" i="1" s="1"/>
  <c r="AO933" i="1" s="1"/>
  <c r="AP933" i="1" s="1"/>
  <c r="AQ933" i="1" s="1"/>
  <c r="V932" i="1"/>
  <c r="AG932" i="1" s="1"/>
  <c r="AH932" i="1" s="1"/>
  <c r="AK932" i="1" s="1"/>
  <c r="AL932" i="1" s="1"/>
  <c r="AO932" i="1" s="1"/>
  <c r="AP932" i="1" s="1"/>
  <c r="AQ932" i="1" s="1"/>
  <c r="V931" i="1"/>
  <c r="AG931" i="1" s="1"/>
  <c r="AH931" i="1" s="1"/>
  <c r="AK931" i="1" s="1"/>
  <c r="AL931" i="1" s="1"/>
  <c r="AO931" i="1" s="1"/>
  <c r="AP931" i="1" s="1"/>
  <c r="AQ931" i="1" s="1"/>
  <c r="V930" i="1"/>
  <c r="AG930" i="1" s="1"/>
  <c r="AH930" i="1" s="1"/>
  <c r="AK930" i="1" s="1"/>
  <c r="AL930" i="1" s="1"/>
  <c r="AO930" i="1" s="1"/>
  <c r="AP930" i="1" s="1"/>
  <c r="AQ930" i="1" s="1"/>
  <c r="V929" i="1"/>
  <c r="AG929" i="1" s="1"/>
  <c r="AH929" i="1" s="1"/>
  <c r="AK929" i="1" s="1"/>
  <c r="AL929" i="1" s="1"/>
  <c r="AO929" i="1" s="1"/>
  <c r="AP929" i="1" s="1"/>
  <c r="AQ929" i="1" s="1"/>
  <c r="V928" i="1"/>
  <c r="AG928" i="1" s="1"/>
  <c r="AH928" i="1" s="1"/>
  <c r="AK928" i="1" s="1"/>
  <c r="AL928" i="1" s="1"/>
  <c r="AO928" i="1" s="1"/>
  <c r="AP928" i="1" s="1"/>
  <c r="AQ928" i="1" s="1"/>
  <c r="V927" i="1"/>
  <c r="AG927" i="1" s="1"/>
  <c r="AH927" i="1" s="1"/>
  <c r="AK927" i="1" s="1"/>
  <c r="AL927" i="1" s="1"/>
  <c r="AO927" i="1" s="1"/>
  <c r="AP927" i="1" s="1"/>
  <c r="AQ927" i="1" s="1"/>
  <c r="V926" i="1"/>
  <c r="AG926" i="1" s="1"/>
  <c r="AH926" i="1" s="1"/>
  <c r="AK926" i="1" s="1"/>
  <c r="AL926" i="1" s="1"/>
  <c r="AO926" i="1" s="1"/>
  <c r="AP926" i="1" s="1"/>
  <c r="AQ926" i="1" s="1"/>
  <c r="V925" i="1"/>
  <c r="AG925" i="1" s="1"/>
  <c r="AH925" i="1" s="1"/>
  <c r="AK925" i="1" s="1"/>
  <c r="AL925" i="1" s="1"/>
  <c r="AO925" i="1" s="1"/>
  <c r="AP925" i="1" s="1"/>
  <c r="AQ925" i="1" s="1"/>
  <c r="V924" i="1"/>
  <c r="Z924" i="1" s="1"/>
  <c r="AA924" i="1" s="1"/>
  <c r="AD924" i="1" s="1"/>
  <c r="AL924" i="1" s="1"/>
  <c r="AO924" i="1" s="1"/>
  <c r="AP924" i="1" s="1"/>
  <c r="AQ924" i="1" s="1"/>
  <c r="V923" i="1"/>
  <c r="Z923" i="1" s="1"/>
  <c r="AA923" i="1" s="1"/>
  <c r="AD923" i="1" s="1"/>
  <c r="AL923" i="1" s="1"/>
  <c r="AO923" i="1" s="1"/>
  <c r="AP923" i="1" s="1"/>
  <c r="AQ923" i="1" s="1"/>
  <c r="V922" i="1"/>
  <c r="Z922" i="1" s="1"/>
  <c r="AA922" i="1" s="1"/>
  <c r="AD922" i="1" s="1"/>
  <c r="AL922" i="1" s="1"/>
  <c r="AO922" i="1" s="1"/>
  <c r="AP922" i="1" s="1"/>
  <c r="AQ922" i="1" s="1"/>
  <c r="V921" i="1"/>
  <c r="AG921" i="1" s="1"/>
  <c r="AH921" i="1" s="1"/>
  <c r="AK921" i="1" s="1"/>
  <c r="AL921" i="1" s="1"/>
  <c r="AO921" i="1" s="1"/>
  <c r="AP921" i="1" s="1"/>
  <c r="AQ921" i="1" s="1"/>
  <c r="V920" i="1"/>
  <c r="AG920" i="1" s="1"/>
  <c r="AH920" i="1" s="1"/>
  <c r="AK920" i="1" s="1"/>
  <c r="AL920" i="1" s="1"/>
  <c r="AO920" i="1" s="1"/>
  <c r="AP920" i="1" s="1"/>
  <c r="AQ920" i="1" s="1"/>
  <c r="V919" i="1"/>
  <c r="Z919" i="1" s="1"/>
  <c r="AA919" i="1" s="1"/>
  <c r="AD919" i="1" s="1"/>
  <c r="AL919" i="1" s="1"/>
  <c r="AO919" i="1" s="1"/>
  <c r="AP919" i="1" s="1"/>
  <c r="AQ919" i="1" s="1"/>
  <c r="V918" i="1"/>
  <c r="Z918" i="1" s="1"/>
  <c r="AA918" i="1" s="1"/>
  <c r="AD918" i="1" s="1"/>
  <c r="AL918" i="1" s="1"/>
  <c r="AO918" i="1" s="1"/>
  <c r="AP918" i="1" s="1"/>
  <c r="AQ918" i="1" s="1"/>
  <c r="V917" i="1"/>
  <c r="AG917" i="1" s="1"/>
  <c r="AH917" i="1" s="1"/>
  <c r="AK917" i="1" s="1"/>
  <c r="AL917" i="1" s="1"/>
  <c r="AO917" i="1" s="1"/>
  <c r="AP917" i="1" s="1"/>
  <c r="AQ917" i="1" s="1"/>
  <c r="V916" i="1"/>
  <c r="Z916" i="1" s="1"/>
  <c r="AA916" i="1" s="1"/>
  <c r="AD916" i="1" s="1"/>
  <c r="AL916" i="1" s="1"/>
  <c r="AO916" i="1" s="1"/>
  <c r="AP916" i="1" s="1"/>
  <c r="AQ916" i="1" s="1"/>
  <c r="V915" i="1"/>
  <c r="AG915" i="1" s="1"/>
  <c r="AH915" i="1" s="1"/>
  <c r="AK915" i="1" s="1"/>
  <c r="AL915" i="1" s="1"/>
  <c r="AO915" i="1" s="1"/>
  <c r="AP915" i="1" s="1"/>
  <c r="AQ915" i="1" s="1"/>
  <c r="V914" i="1"/>
  <c r="Z914" i="1" s="1"/>
  <c r="AA914" i="1" s="1"/>
  <c r="AD914" i="1" s="1"/>
  <c r="AL914" i="1" s="1"/>
  <c r="AO914" i="1" s="1"/>
  <c r="AP914" i="1" s="1"/>
  <c r="AQ914" i="1" s="1"/>
  <c r="V913" i="1"/>
  <c r="AG913" i="1" s="1"/>
  <c r="AH913" i="1" s="1"/>
  <c r="AK913" i="1" s="1"/>
  <c r="AL913" i="1" s="1"/>
  <c r="AO913" i="1" s="1"/>
  <c r="AP913" i="1" s="1"/>
  <c r="AQ913" i="1" s="1"/>
  <c r="V912" i="1"/>
  <c r="Z912" i="1" s="1"/>
  <c r="AA912" i="1" s="1"/>
  <c r="AD912" i="1" s="1"/>
  <c r="AL912" i="1" s="1"/>
  <c r="AO912" i="1" s="1"/>
  <c r="AP912" i="1" s="1"/>
  <c r="AQ912" i="1" s="1"/>
  <c r="V911" i="1"/>
  <c r="Z911" i="1" s="1"/>
  <c r="AA911" i="1" s="1"/>
  <c r="AD911" i="1" s="1"/>
  <c r="AL911" i="1" s="1"/>
  <c r="AO911" i="1" s="1"/>
  <c r="AP911" i="1" s="1"/>
  <c r="AQ911" i="1" s="1"/>
  <c r="V910" i="1"/>
  <c r="AG910" i="1" s="1"/>
  <c r="AH910" i="1" s="1"/>
  <c r="AK910" i="1" s="1"/>
  <c r="AL910" i="1" s="1"/>
  <c r="AO910" i="1" s="1"/>
  <c r="AP910" i="1" s="1"/>
  <c r="AQ910" i="1" s="1"/>
  <c r="V909" i="1"/>
  <c r="AG909" i="1" s="1"/>
  <c r="AH909" i="1" s="1"/>
  <c r="AK909" i="1" s="1"/>
  <c r="AL909" i="1" s="1"/>
  <c r="AO909" i="1" s="1"/>
  <c r="AP909" i="1" s="1"/>
  <c r="AQ909" i="1" s="1"/>
  <c r="V908" i="1"/>
  <c r="AG908" i="1" s="1"/>
  <c r="AH908" i="1" s="1"/>
  <c r="AK908" i="1" s="1"/>
  <c r="AL908" i="1" s="1"/>
  <c r="AO908" i="1" s="1"/>
  <c r="AP908" i="1" s="1"/>
  <c r="AQ908" i="1" s="1"/>
  <c r="V907" i="1"/>
  <c r="AG907" i="1" s="1"/>
  <c r="AH907" i="1" s="1"/>
  <c r="AK907" i="1" s="1"/>
  <c r="AL907" i="1" s="1"/>
  <c r="AO907" i="1" s="1"/>
  <c r="AP907" i="1" s="1"/>
  <c r="AQ907" i="1" s="1"/>
  <c r="V906" i="1"/>
  <c r="AG906" i="1" s="1"/>
  <c r="AH906" i="1" s="1"/>
  <c r="AK906" i="1" s="1"/>
  <c r="AL906" i="1" s="1"/>
  <c r="AO906" i="1" s="1"/>
  <c r="AP906" i="1" s="1"/>
  <c r="AQ906" i="1" s="1"/>
  <c r="V905" i="1"/>
  <c r="AG905" i="1" s="1"/>
  <c r="AH905" i="1" s="1"/>
  <c r="AK905" i="1" s="1"/>
  <c r="AL905" i="1" s="1"/>
  <c r="AO905" i="1" s="1"/>
  <c r="AP905" i="1" s="1"/>
  <c r="AQ905" i="1" s="1"/>
  <c r="V904" i="1"/>
  <c r="AG904" i="1" s="1"/>
  <c r="AH904" i="1" s="1"/>
  <c r="AK904" i="1" s="1"/>
  <c r="AL904" i="1" s="1"/>
  <c r="AO904" i="1" s="1"/>
  <c r="AP904" i="1" s="1"/>
  <c r="AQ904" i="1" s="1"/>
  <c r="V903" i="1"/>
  <c r="AG903" i="1" s="1"/>
  <c r="AH903" i="1" s="1"/>
  <c r="AK903" i="1" s="1"/>
  <c r="AL903" i="1" s="1"/>
  <c r="AO903" i="1" s="1"/>
  <c r="AP903" i="1" s="1"/>
  <c r="AQ903" i="1" s="1"/>
  <c r="V902" i="1"/>
  <c r="AG902" i="1" s="1"/>
  <c r="AH902" i="1" s="1"/>
  <c r="AK902" i="1" s="1"/>
  <c r="AL902" i="1" s="1"/>
  <c r="AO902" i="1" s="1"/>
  <c r="AP902" i="1" s="1"/>
  <c r="AQ902" i="1" s="1"/>
  <c r="V901" i="1"/>
  <c r="AG901" i="1" s="1"/>
  <c r="AH901" i="1" s="1"/>
  <c r="AK901" i="1" s="1"/>
  <c r="AL901" i="1" s="1"/>
  <c r="AO901" i="1" s="1"/>
  <c r="AP901" i="1" s="1"/>
  <c r="AQ901" i="1" s="1"/>
  <c r="V900" i="1"/>
  <c r="AG900" i="1" s="1"/>
  <c r="AH900" i="1" s="1"/>
  <c r="AK900" i="1" s="1"/>
  <c r="AL900" i="1" s="1"/>
  <c r="AO900" i="1" s="1"/>
  <c r="AP900" i="1" s="1"/>
  <c r="AQ900" i="1" s="1"/>
  <c r="V899" i="1"/>
  <c r="AG899" i="1" s="1"/>
  <c r="AH899" i="1" s="1"/>
  <c r="AK899" i="1" s="1"/>
  <c r="AL899" i="1" s="1"/>
  <c r="AO899" i="1" s="1"/>
  <c r="AP899" i="1" s="1"/>
  <c r="AQ899" i="1" s="1"/>
  <c r="V898" i="1"/>
  <c r="AG898" i="1" s="1"/>
  <c r="AH898" i="1" s="1"/>
  <c r="AK898" i="1" s="1"/>
  <c r="AL898" i="1" s="1"/>
  <c r="AO898" i="1" s="1"/>
  <c r="AP898" i="1" s="1"/>
  <c r="AQ898" i="1" s="1"/>
  <c r="V897" i="1"/>
  <c r="AG897" i="1" s="1"/>
  <c r="AH897" i="1" s="1"/>
  <c r="AK897" i="1" s="1"/>
  <c r="AL897" i="1" s="1"/>
  <c r="AO897" i="1" s="1"/>
  <c r="AP897" i="1" s="1"/>
  <c r="AQ897" i="1" s="1"/>
  <c r="V896" i="1"/>
  <c r="AG896" i="1" s="1"/>
  <c r="AH896" i="1" s="1"/>
  <c r="AK896" i="1" s="1"/>
  <c r="AL896" i="1" s="1"/>
  <c r="AO896" i="1" s="1"/>
  <c r="AP896" i="1" s="1"/>
  <c r="AQ896" i="1" s="1"/>
  <c r="V895" i="1"/>
  <c r="AG895" i="1" s="1"/>
  <c r="AH895" i="1" s="1"/>
  <c r="AK895" i="1" s="1"/>
  <c r="AL895" i="1" s="1"/>
  <c r="AO895" i="1" s="1"/>
  <c r="AP895" i="1" s="1"/>
  <c r="AQ895" i="1" s="1"/>
  <c r="V894" i="1"/>
  <c r="AG894" i="1" s="1"/>
  <c r="AH894" i="1" s="1"/>
  <c r="AK894" i="1" s="1"/>
  <c r="AL894" i="1" s="1"/>
  <c r="AO894" i="1" s="1"/>
  <c r="AP894" i="1" s="1"/>
  <c r="AQ894" i="1" s="1"/>
  <c r="V893" i="1"/>
  <c r="AG893" i="1" s="1"/>
  <c r="AH893" i="1" s="1"/>
  <c r="AK893" i="1" s="1"/>
  <c r="AL893" i="1" s="1"/>
  <c r="AO893" i="1" s="1"/>
  <c r="AP893" i="1" s="1"/>
  <c r="AQ893" i="1" s="1"/>
  <c r="V892" i="1"/>
  <c r="AG892" i="1" s="1"/>
  <c r="AH892" i="1" s="1"/>
  <c r="AK892" i="1" s="1"/>
  <c r="AL892" i="1" s="1"/>
  <c r="AO892" i="1" s="1"/>
  <c r="AP892" i="1" s="1"/>
  <c r="AQ892" i="1" s="1"/>
  <c r="V891" i="1"/>
  <c r="AG891" i="1" s="1"/>
  <c r="AH891" i="1" s="1"/>
  <c r="AK891" i="1" s="1"/>
  <c r="AL891" i="1" s="1"/>
  <c r="AO891" i="1" s="1"/>
  <c r="AP891" i="1" s="1"/>
  <c r="AQ891" i="1" s="1"/>
  <c r="V890" i="1"/>
  <c r="AG890" i="1" s="1"/>
  <c r="AH890" i="1" s="1"/>
  <c r="AK890" i="1" s="1"/>
  <c r="AL890" i="1" s="1"/>
  <c r="AO890" i="1" s="1"/>
  <c r="AP890" i="1" s="1"/>
  <c r="AQ890" i="1" s="1"/>
  <c r="V889" i="1"/>
  <c r="AG889" i="1" s="1"/>
  <c r="AH889" i="1" s="1"/>
  <c r="AK889" i="1" s="1"/>
  <c r="AL889" i="1" s="1"/>
  <c r="AO889" i="1" s="1"/>
  <c r="AP889" i="1" s="1"/>
  <c r="AQ889" i="1" s="1"/>
  <c r="V888" i="1"/>
  <c r="AG888" i="1" s="1"/>
  <c r="AH888" i="1" s="1"/>
  <c r="AK888" i="1" s="1"/>
  <c r="AL888" i="1" s="1"/>
  <c r="AO888" i="1" s="1"/>
  <c r="AP888" i="1" s="1"/>
  <c r="AQ888" i="1" s="1"/>
  <c r="AG887" i="1"/>
  <c r="AH887" i="1" s="1"/>
  <c r="AK887" i="1" s="1"/>
  <c r="AL887" i="1" s="1"/>
  <c r="AO887" i="1" s="1"/>
  <c r="AP887" i="1" s="1"/>
  <c r="AQ887" i="1" s="1"/>
  <c r="V886" i="1"/>
  <c r="AG886" i="1" s="1"/>
  <c r="AH886" i="1" s="1"/>
  <c r="AK886" i="1" s="1"/>
  <c r="AL886" i="1" s="1"/>
  <c r="AO886" i="1" s="1"/>
  <c r="AP886" i="1" s="1"/>
  <c r="AQ886" i="1" s="1"/>
  <c r="V885" i="1"/>
  <c r="Z885" i="1" s="1"/>
  <c r="AA885" i="1" s="1"/>
  <c r="AD885" i="1" s="1"/>
  <c r="AL885" i="1" s="1"/>
  <c r="AO885" i="1" s="1"/>
  <c r="AP885" i="1" s="1"/>
  <c r="AQ885" i="1" s="1"/>
  <c r="V884" i="1"/>
  <c r="V883" i="1"/>
  <c r="AG883" i="1" s="1"/>
  <c r="AH883" i="1" s="1"/>
  <c r="AK883" i="1" s="1"/>
  <c r="AL883" i="1" s="1"/>
  <c r="AO883" i="1" s="1"/>
  <c r="AP883" i="1" s="1"/>
  <c r="AQ883" i="1" s="1"/>
  <c r="V882" i="1"/>
  <c r="V881" i="1"/>
  <c r="Z881" i="1" s="1"/>
  <c r="AA881" i="1" s="1"/>
  <c r="AD881" i="1" s="1"/>
  <c r="AL881" i="1" s="1"/>
  <c r="AO881" i="1" s="1"/>
  <c r="AP881" i="1" s="1"/>
  <c r="AQ881" i="1" s="1"/>
  <c r="V880" i="1"/>
  <c r="AG880" i="1" s="1"/>
  <c r="AH880" i="1" s="1"/>
  <c r="AK880" i="1" s="1"/>
  <c r="AL880" i="1" s="1"/>
  <c r="AO880" i="1" s="1"/>
  <c r="AP880" i="1" s="1"/>
  <c r="AQ880" i="1" s="1"/>
  <c r="V879" i="1"/>
  <c r="AG879" i="1" s="1"/>
  <c r="AH879" i="1" s="1"/>
  <c r="AK879" i="1" s="1"/>
  <c r="AL879" i="1" s="1"/>
  <c r="AO879" i="1" s="1"/>
  <c r="AP879" i="1" s="1"/>
  <c r="AQ879" i="1" s="1"/>
  <c r="V878" i="1"/>
  <c r="AG878" i="1" s="1"/>
  <c r="AH878" i="1" s="1"/>
  <c r="AK878" i="1" s="1"/>
  <c r="AL878" i="1" s="1"/>
  <c r="AO878" i="1" s="1"/>
  <c r="AP878" i="1" s="1"/>
  <c r="AQ878" i="1" s="1"/>
  <c r="V877" i="1"/>
  <c r="Z877" i="1" s="1"/>
  <c r="AA877" i="1" s="1"/>
  <c r="AD877" i="1" s="1"/>
  <c r="AL877" i="1" s="1"/>
  <c r="AO877" i="1" s="1"/>
  <c r="AP877" i="1" s="1"/>
  <c r="AQ877" i="1" s="1"/>
  <c r="V876" i="1"/>
  <c r="Z876" i="1" s="1"/>
  <c r="AA876" i="1" s="1"/>
  <c r="AD876" i="1" s="1"/>
  <c r="AL876" i="1" s="1"/>
  <c r="AO876" i="1" s="1"/>
  <c r="AP876" i="1" s="1"/>
  <c r="AQ876" i="1" s="1"/>
  <c r="V875" i="1"/>
  <c r="Z875" i="1" s="1"/>
  <c r="AA875" i="1" s="1"/>
  <c r="AD875" i="1" s="1"/>
  <c r="AL875" i="1" s="1"/>
  <c r="AO875" i="1" s="1"/>
  <c r="AP875" i="1" s="1"/>
  <c r="AQ875" i="1" s="1"/>
  <c r="V874" i="1"/>
  <c r="AG874" i="1" s="1"/>
  <c r="AH874" i="1" s="1"/>
  <c r="AK874" i="1" s="1"/>
  <c r="AL874" i="1" s="1"/>
  <c r="AO874" i="1" s="1"/>
  <c r="AP874" i="1" s="1"/>
  <c r="AQ874" i="1" s="1"/>
  <c r="V873" i="1"/>
  <c r="AG873" i="1" s="1"/>
  <c r="AH873" i="1" s="1"/>
  <c r="AK873" i="1" s="1"/>
  <c r="AL873" i="1" s="1"/>
  <c r="AO873" i="1" s="1"/>
  <c r="AP873" i="1" s="1"/>
  <c r="AQ873" i="1" s="1"/>
  <c r="V872" i="1"/>
  <c r="AG872" i="1" s="1"/>
  <c r="AH872" i="1" s="1"/>
  <c r="AK872" i="1" s="1"/>
  <c r="AL872" i="1" s="1"/>
  <c r="AO872" i="1" s="1"/>
  <c r="AP872" i="1" s="1"/>
  <c r="AQ872" i="1" s="1"/>
  <c r="V871" i="1"/>
  <c r="AG871" i="1" s="1"/>
  <c r="AH871" i="1" s="1"/>
  <c r="AK871" i="1" s="1"/>
  <c r="AL871" i="1" s="1"/>
  <c r="AO871" i="1" s="1"/>
  <c r="AP871" i="1" s="1"/>
  <c r="AQ871" i="1" s="1"/>
  <c r="V870" i="1"/>
  <c r="AG870" i="1" s="1"/>
  <c r="AH870" i="1" s="1"/>
  <c r="AK870" i="1" s="1"/>
  <c r="AL870" i="1" s="1"/>
  <c r="AO870" i="1" s="1"/>
  <c r="AP870" i="1" s="1"/>
  <c r="AQ870" i="1" s="1"/>
  <c r="V869" i="1"/>
  <c r="AG869" i="1" s="1"/>
  <c r="AH869" i="1" s="1"/>
  <c r="AK869" i="1" s="1"/>
  <c r="AL869" i="1" s="1"/>
  <c r="AO869" i="1" s="1"/>
  <c r="AP869" i="1" s="1"/>
  <c r="AQ869" i="1" s="1"/>
  <c r="V868" i="1"/>
  <c r="AG868" i="1" s="1"/>
  <c r="AH868" i="1" s="1"/>
  <c r="AK868" i="1" s="1"/>
  <c r="AL868" i="1" s="1"/>
  <c r="AO868" i="1" s="1"/>
  <c r="AP868" i="1" s="1"/>
  <c r="AQ868" i="1" s="1"/>
  <c r="V867" i="1"/>
  <c r="AG867" i="1" s="1"/>
  <c r="AH867" i="1" s="1"/>
  <c r="AK867" i="1" s="1"/>
  <c r="AL867" i="1" s="1"/>
  <c r="AO867" i="1" s="1"/>
  <c r="AP867" i="1" s="1"/>
  <c r="AQ867" i="1" s="1"/>
  <c r="V866" i="1"/>
  <c r="AG866" i="1" s="1"/>
  <c r="AH866" i="1" s="1"/>
  <c r="AK866" i="1" s="1"/>
  <c r="AL866" i="1" s="1"/>
  <c r="AO866" i="1" s="1"/>
  <c r="AP866" i="1" s="1"/>
  <c r="AQ866" i="1" s="1"/>
  <c r="V865" i="1"/>
  <c r="AG865" i="1" s="1"/>
  <c r="AH865" i="1" s="1"/>
  <c r="AK865" i="1" s="1"/>
  <c r="AL865" i="1" s="1"/>
  <c r="AO865" i="1" s="1"/>
  <c r="AP865" i="1" s="1"/>
  <c r="AQ865" i="1" s="1"/>
  <c r="V864" i="1"/>
  <c r="AG864" i="1" s="1"/>
  <c r="AH864" i="1" s="1"/>
  <c r="AK864" i="1" s="1"/>
  <c r="AL864" i="1" s="1"/>
  <c r="AO864" i="1" s="1"/>
  <c r="AP864" i="1" s="1"/>
  <c r="AQ864" i="1" s="1"/>
  <c r="V863" i="1"/>
  <c r="V862" i="1"/>
  <c r="AG862" i="1" s="1"/>
  <c r="AH862" i="1" s="1"/>
  <c r="AK862" i="1" s="1"/>
  <c r="AL862" i="1" s="1"/>
  <c r="AO862" i="1" s="1"/>
  <c r="AP862" i="1" s="1"/>
  <c r="AQ862" i="1" s="1"/>
  <c r="V861" i="1"/>
  <c r="AG861" i="1" s="1"/>
  <c r="AH861" i="1" s="1"/>
  <c r="AK861" i="1" s="1"/>
  <c r="AL861" i="1" s="1"/>
  <c r="AO861" i="1" s="1"/>
  <c r="AP861" i="1" s="1"/>
  <c r="AQ861" i="1" s="1"/>
  <c r="V860" i="1"/>
  <c r="AG860" i="1" s="1"/>
  <c r="AH860" i="1" s="1"/>
  <c r="AK860" i="1" s="1"/>
  <c r="AL860" i="1" s="1"/>
  <c r="AO860" i="1" s="1"/>
  <c r="AP860" i="1" s="1"/>
  <c r="AQ860" i="1" s="1"/>
  <c r="V859" i="1"/>
  <c r="Z859" i="1" s="1"/>
  <c r="AA859" i="1" s="1"/>
  <c r="AD859" i="1" s="1"/>
  <c r="AL859" i="1" s="1"/>
  <c r="AO859" i="1" s="1"/>
  <c r="AP859" i="1" s="1"/>
  <c r="AQ859" i="1" s="1"/>
  <c r="V858" i="1"/>
  <c r="AG858" i="1" s="1"/>
  <c r="AH858" i="1" s="1"/>
  <c r="AK858" i="1" s="1"/>
  <c r="AL858" i="1" s="1"/>
  <c r="AO858" i="1" s="1"/>
  <c r="AP858" i="1" s="1"/>
  <c r="AQ858" i="1" s="1"/>
  <c r="V857" i="1"/>
  <c r="AG857" i="1" s="1"/>
  <c r="AH857" i="1" s="1"/>
  <c r="AK857" i="1" s="1"/>
  <c r="AL857" i="1" s="1"/>
  <c r="AO857" i="1" s="1"/>
  <c r="AP857" i="1" s="1"/>
  <c r="AQ857" i="1" s="1"/>
  <c r="V856" i="1"/>
  <c r="AG856" i="1" s="1"/>
  <c r="AH856" i="1" s="1"/>
  <c r="AK856" i="1" s="1"/>
  <c r="AL856" i="1" s="1"/>
  <c r="AO856" i="1" s="1"/>
  <c r="AP856" i="1" s="1"/>
  <c r="AQ856" i="1" s="1"/>
  <c r="V855" i="1"/>
  <c r="AG855" i="1" s="1"/>
  <c r="AH855" i="1" s="1"/>
  <c r="AK855" i="1" s="1"/>
  <c r="AL855" i="1" s="1"/>
  <c r="AO855" i="1" s="1"/>
  <c r="AP855" i="1" s="1"/>
  <c r="AQ855" i="1" s="1"/>
  <c r="V854" i="1"/>
  <c r="AG854" i="1" s="1"/>
  <c r="AH854" i="1" s="1"/>
  <c r="AK854" i="1" s="1"/>
  <c r="AL854" i="1" s="1"/>
  <c r="AO854" i="1" s="1"/>
  <c r="AP854" i="1" s="1"/>
  <c r="AQ854" i="1" s="1"/>
  <c r="V853" i="1"/>
  <c r="AG853" i="1" s="1"/>
  <c r="AH853" i="1" s="1"/>
  <c r="AK853" i="1" s="1"/>
  <c r="AL853" i="1" s="1"/>
  <c r="AO853" i="1" s="1"/>
  <c r="AP853" i="1" s="1"/>
  <c r="AQ853" i="1" s="1"/>
  <c r="V852" i="1"/>
  <c r="AG852" i="1" s="1"/>
  <c r="AH852" i="1" s="1"/>
  <c r="AK852" i="1" s="1"/>
  <c r="AL852" i="1" s="1"/>
  <c r="AO852" i="1" s="1"/>
  <c r="AP852" i="1" s="1"/>
  <c r="AQ852" i="1" s="1"/>
  <c r="V851" i="1"/>
  <c r="AG851" i="1" s="1"/>
  <c r="AH851" i="1" s="1"/>
  <c r="AK851" i="1" s="1"/>
  <c r="AL851" i="1" s="1"/>
  <c r="AO851" i="1" s="1"/>
  <c r="AP851" i="1" s="1"/>
  <c r="AQ851" i="1" s="1"/>
  <c r="V850" i="1"/>
  <c r="AG850" i="1" s="1"/>
  <c r="AH850" i="1" s="1"/>
  <c r="AK850" i="1" s="1"/>
  <c r="AL850" i="1" s="1"/>
  <c r="AO850" i="1" s="1"/>
  <c r="AP850" i="1" s="1"/>
  <c r="AQ850" i="1" s="1"/>
  <c r="AG849" i="1"/>
  <c r="AH849" i="1" s="1"/>
  <c r="AK849" i="1" s="1"/>
  <c r="AL849" i="1" s="1"/>
  <c r="AO849" i="1" s="1"/>
  <c r="AP849" i="1" s="1"/>
  <c r="AQ849" i="1" s="1"/>
  <c r="V848" i="1"/>
  <c r="AG848" i="1" s="1"/>
  <c r="AH848" i="1" s="1"/>
  <c r="AK848" i="1" s="1"/>
  <c r="AL848" i="1" s="1"/>
  <c r="AO848" i="1" s="1"/>
  <c r="AP848" i="1" s="1"/>
  <c r="AQ848" i="1" s="1"/>
  <c r="V847" i="1"/>
  <c r="AG847" i="1" s="1"/>
  <c r="AH847" i="1" s="1"/>
  <c r="AK847" i="1" s="1"/>
  <c r="AL847" i="1" s="1"/>
  <c r="AO847" i="1" s="1"/>
  <c r="AP847" i="1" s="1"/>
  <c r="AQ847" i="1" s="1"/>
  <c r="V846" i="1"/>
  <c r="Z846" i="1" s="1"/>
  <c r="AA846" i="1" s="1"/>
  <c r="AD846" i="1" s="1"/>
  <c r="AL846" i="1" s="1"/>
  <c r="AO846" i="1" s="1"/>
  <c r="AP846" i="1" s="1"/>
  <c r="AQ846" i="1" s="1"/>
  <c r="V845" i="1"/>
  <c r="AG845" i="1" s="1"/>
  <c r="AH845" i="1" s="1"/>
  <c r="AK845" i="1" s="1"/>
  <c r="AL845" i="1" s="1"/>
  <c r="AO845" i="1" s="1"/>
  <c r="AP845" i="1" s="1"/>
  <c r="AQ845" i="1" s="1"/>
  <c r="V844" i="1"/>
  <c r="AG844" i="1" s="1"/>
  <c r="AH844" i="1" s="1"/>
  <c r="AK844" i="1" s="1"/>
  <c r="AL844" i="1" s="1"/>
  <c r="AO844" i="1" s="1"/>
  <c r="AP844" i="1" s="1"/>
  <c r="AQ844" i="1" s="1"/>
  <c r="V843" i="1"/>
  <c r="AG843" i="1" s="1"/>
  <c r="AH843" i="1" s="1"/>
  <c r="AK843" i="1" s="1"/>
  <c r="AL843" i="1" s="1"/>
  <c r="AO843" i="1" s="1"/>
  <c r="AP843" i="1" s="1"/>
  <c r="AQ843" i="1" s="1"/>
  <c r="V842" i="1"/>
  <c r="AG842" i="1" s="1"/>
  <c r="AH842" i="1" s="1"/>
  <c r="AK842" i="1" s="1"/>
  <c r="AL842" i="1" s="1"/>
  <c r="AO842" i="1" s="1"/>
  <c r="AP842" i="1" s="1"/>
  <c r="AQ842" i="1" s="1"/>
  <c r="V841" i="1"/>
  <c r="AG841" i="1" s="1"/>
  <c r="AH841" i="1" s="1"/>
  <c r="AK841" i="1" s="1"/>
  <c r="AL841" i="1" s="1"/>
  <c r="AO841" i="1" s="1"/>
  <c r="AP841" i="1" s="1"/>
  <c r="AQ841" i="1" s="1"/>
  <c r="V840" i="1"/>
  <c r="AG840" i="1" s="1"/>
  <c r="AH840" i="1" s="1"/>
  <c r="AK840" i="1" s="1"/>
  <c r="AL840" i="1" s="1"/>
  <c r="AO840" i="1" s="1"/>
  <c r="AP840" i="1" s="1"/>
  <c r="AQ840" i="1" s="1"/>
  <c r="V839" i="1"/>
  <c r="AG839" i="1" s="1"/>
  <c r="AH839" i="1" s="1"/>
  <c r="AK839" i="1" s="1"/>
  <c r="AL839" i="1" s="1"/>
  <c r="AO839" i="1" s="1"/>
  <c r="AP839" i="1" s="1"/>
  <c r="AQ839" i="1" s="1"/>
  <c r="V838" i="1"/>
  <c r="AG838" i="1" s="1"/>
  <c r="AH838" i="1" s="1"/>
  <c r="AK838" i="1" s="1"/>
  <c r="AL838" i="1" s="1"/>
  <c r="AO838" i="1" s="1"/>
  <c r="AP838" i="1" s="1"/>
  <c r="AQ838" i="1" s="1"/>
  <c r="V837" i="1"/>
  <c r="AG837" i="1" s="1"/>
  <c r="AH837" i="1" s="1"/>
  <c r="AK837" i="1" s="1"/>
  <c r="AL837" i="1" s="1"/>
  <c r="AO837" i="1" s="1"/>
  <c r="AP837" i="1" s="1"/>
  <c r="AQ837" i="1" s="1"/>
  <c r="V836" i="1"/>
  <c r="AG836" i="1" s="1"/>
  <c r="AH836" i="1" s="1"/>
  <c r="AK836" i="1" s="1"/>
  <c r="AL836" i="1" s="1"/>
  <c r="AO836" i="1" s="1"/>
  <c r="AP836" i="1" s="1"/>
  <c r="AQ836" i="1" s="1"/>
  <c r="V835" i="1"/>
  <c r="AG835" i="1" s="1"/>
  <c r="AH835" i="1" s="1"/>
  <c r="AK835" i="1" s="1"/>
  <c r="AL835" i="1" s="1"/>
  <c r="AO835" i="1" s="1"/>
  <c r="AP835" i="1" s="1"/>
  <c r="AQ835" i="1" s="1"/>
  <c r="V834" i="1"/>
  <c r="AG834" i="1" s="1"/>
  <c r="AH834" i="1" s="1"/>
  <c r="AK834" i="1" s="1"/>
  <c r="AL834" i="1" s="1"/>
  <c r="AO834" i="1" s="1"/>
  <c r="AP834" i="1" s="1"/>
  <c r="AQ834" i="1" s="1"/>
  <c r="V833" i="1"/>
  <c r="AG833" i="1" s="1"/>
  <c r="AH833" i="1" s="1"/>
  <c r="AK833" i="1" s="1"/>
  <c r="AL833" i="1" s="1"/>
  <c r="AO833" i="1" s="1"/>
  <c r="AP833" i="1" s="1"/>
  <c r="AQ833" i="1" s="1"/>
  <c r="V832" i="1"/>
  <c r="AG832" i="1" s="1"/>
  <c r="AH832" i="1" s="1"/>
  <c r="AK832" i="1" s="1"/>
  <c r="AL832" i="1" s="1"/>
  <c r="AO832" i="1" s="1"/>
  <c r="AP832" i="1" s="1"/>
  <c r="AQ832" i="1" s="1"/>
  <c r="V831" i="1"/>
  <c r="Z831" i="1" s="1"/>
  <c r="AA831" i="1" s="1"/>
  <c r="AD831" i="1" s="1"/>
  <c r="AL831" i="1" s="1"/>
  <c r="AO831" i="1" s="1"/>
  <c r="AP831" i="1" s="1"/>
  <c r="AQ831" i="1" s="1"/>
  <c r="V830" i="1"/>
  <c r="Z830" i="1" s="1"/>
  <c r="AA830" i="1" s="1"/>
  <c r="AD830" i="1" s="1"/>
  <c r="AL830" i="1" s="1"/>
  <c r="AO830" i="1" s="1"/>
  <c r="AP830" i="1" s="1"/>
  <c r="AQ830" i="1" s="1"/>
  <c r="V829" i="1"/>
  <c r="Z829" i="1" s="1"/>
  <c r="AA829" i="1" s="1"/>
  <c r="AD829" i="1" s="1"/>
  <c r="AL829" i="1" s="1"/>
  <c r="AO829" i="1" s="1"/>
  <c r="AP829" i="1" s="1"/>
  <c r="AQ829" i="1" s="1"/>
  <c r="V828" i="1"/>
  <c r="Z828" i="1" s="1"/>
  <c r="AA828" i="1" s="1"/>
  <c r="AD828" i="1" s="1"/>
  <c r="AL828" i="1" s="1"/>
  <c r="AO828" i="1" s="1"/>
  <c r="AP828" i="1" s="1"/>
  <c r="AQ828" i="1" s="1"/>
  <c r="V827" i="1"/>
  <c r="Z827" i="1" s="1"/>
  <c r="AA827" i="1" s="1"/>
  <c r="AD827" i="1" s="1"/>
  <c r="AL827" i="1" s="1"/>
  <c r="AO827" i="1" s="1"/>
  <c r="AP827" i="1" s="1"/>
  <c r="AQ827" i="1" s="1"/>
  <c r="V826" i="1"/>
  <c r="Z826" i="1" s="1"/>
  <c r="AA826" i="1" s="1"/>
  <c r="AD826" i="1" s="1"/>
  <c r="AL826" i="1" s="1"/>
  <c r="AO826" i="1" s="1"/>
  <c r="AP826" i="1" s="1"/>
  <c r="AQ826" i="1" s="1"/>
  <c r="V825" i="1"/>
  <c r="Z825" i="1" s="1"/>
  <c r="AA825" i="1" s="1"/>
  <c r="AD825" i="1" s="1"/>
  <c r="AL825" i="1" s="1"/>
  <c r="AO825" i="1" s="1"/>
  <c r="AP825" i="1" s="1"/>
  <c r="AQ825" i="1" s="1"/>
  <c r="V824" i="1"/>
  <c r="AG824" i="1" s="1"/>
  <c r="AH824" i="1" s="1"/>
  <c r="AK824" i="1" s="1"/>
  <c r="AL824" i="1" s="1"/>
  <c r="AO824" i="1" s="1"/>
  <c r="AP824" i="1" s="1"/>
  <c r="AQ824" i="1" s="1"/>
  <c r="V823" i="1"/>
  <c r="AG823" i="1" s="1"/>
  <c r="AH823" i="1" s="1"/>
  <c r="AK823" i="1" s="1"/>
  <c r="AL823" i="1" s="1"/>
  <c r="AO823" i="1" s="1"/>
  <c r="AP823" i="1" s="1"/>
  <c r="AQ823" i="1" s="1"/>
  <c r="V822" i="1"/>
  <c r="AG822" i="1" s="1"/>
  <c r="AH822" i="1" s="1"/>
  <c r="AK822" i="1" s="1"/>
  <c r="AL822" i="1" s="1"/>
  <c r="AO822" i="1" s="1"/>
  <c r="AP822" i="1" s="1"/>
  <c r="AQ822" i="1" s="1"/>
  <c r="V821" i="1"/>
  <c r="V820" i="1"/>
  <c r="AG820" i="1" s="1"/>
  <c r="AH820" i="1" s="1"/>
  <c r="AK820" i="1" s="1"/>
  <c r="AL820" i="1" s="1"/>
  <c r="AO820" i="1" s="1"/>
  <c r="AP820" i="1" s="1"/>
  <c r="AQ820" i="1" s="1"/>
  <c r="V819" i="1"/>
  <c r="AG819" i="1" s="1"/>
  <c r="AH819" i="1" s="1"/>
  <c r="AK819" i="1" s="1"/>
  <c r="AL819" i="1" s="1"/>
  <c r="AO819" i="1" s="1"/>
  <c r="AP819" i="1" s="1"/>
  <c r="AQ819" i="1" s="1"/>
  <c r="V818" i="1"/>
  <c r="AG818" i="1" s="1"/>
  <c r="AH818" i="1" s="1"/>
  <c r="AK818" i="1" s="1"/>
  <c r="AL818" i="1" s="1"/>
  <c r="AO818" i="1" s="1"/>
  <c r="AP818" i="1" s="1"/>
  <c r="AQ818" i="1" s="1"/>
  <c r="V817" i="1"/>
  <c r="AG817" i="1" s="1"/>
  <c r="AH817" i="1" s="1"/>
  <c r="AK817" i="1" s="1"/>
  <c r="AL817" i="1" s="1"/>
  <c r="AO817" i="1" s="1"/>
  <c r="AP817" i="1" s="1"/>
  <c r="AQ817" i="1" s="1"/>
  <c r="V816" i="1"/>
  <c r="AG816" i="1" s="1"/>
  <c r="AH816" i="1" s="1"/>
  <c r="AK816" i="1" s="1"/>
  <c r="AL816" i="1" s="1"/>
  <c r="AO816" i="1" s="1"/>
  <c r="AP816" i="1" s="1"/>
  <c r="AQ816" i="1" s="1"/>
  <c r="V815" i="1"/>
  <c r="AG815" i="1" s="1"/>
  <c r="AH815" i="1" s="1"/>
  <c r="AK815" i="1" s="1"/>
  <c r="AL815" i="1" s="1"/>
  <c r="AO815" i="1" s="1"/>
  <c r="AP815" i="1" s="1"/>
  <c r="AQ815" i="1" s="1"/>
  <c r="V814" i="1"/>
  <c r="AG814" i="1" s="1"/>
  <c r="AH814" i="1" s="1"/>
  <c r="AK814" i="1" s="1"/>
  <c r="AL814" i="1" s="1"/>
  <c r="AO814" i="1" s="1"/>
  <c r="AP814" i="1" s="1"/>
  <c r="AQ814" i="1" s="1"/>
  <c r="V813" i="1"/>
  <c r="AG813" i="1" s="1"/>
  <c r="AH813" i="1" s="1"/>
  <c r="AK813" i="1" s="1"/>
  <c r="AL813" i="1" s="1"/>
  <c r="AO813" i="1" s="1"/>
  <c r="AP813" i="1" s="1"/>
  <c r="AQ813" i="1" s="1"/>
  <c r="V812" i="1"/>
  <c r="Z812" i="1" s="1"/>
  <c r="AA812" i="1" s="1"/>
  <c r="AD812" i="1" s="1"/>
  <c r="AL812" i="1" s="1"/>
  <c r="AO812" i="1" s="1"/>
  <c r="AP812" i="1" s="1"/>
  <c r="AQ812" i="1" s="1"/>
  <c r="V811" i="1"/>
  <c r="Z811" i="1" s="1"/>
  <c r="AA811" i="1" s="1"/>
  <c r="AD811" i="1" s="1"/>
  <c r="AL811" i="1" s="1"/>
  <c r="AO811" i="1" s="1"/>
  <c r="AP811" i="1" s="1"/>
  <c r="AQ811" i="1" s="1"/>
  <c r="V810" i="1"/>
  <c r="AG810" i="1" s="1"/>
  <c r="AH810" i="1" s="1"/>
  <c r="AK810" i="1" s="1"/>
  <c r="AL810" i="1" s="1"/>
  <c r="AO810" i="1" s="1"/>
  <c r="AP810" i="1" s="1"/>
  <c r="AQ810" i="1" s="1"/>
  <c r="V809" i="1"/>
  <c r="AG809" i="1" s="1"/>
  <c r="AH809" i="1" s="1"/>
  <c r="AK809" i="1" s="1"/>
  <c r="AL809" i="1" s="1"/>
  <c r="AO809" i="1" s="1"/>
  <c r="AP809" i="1" s="1"/>
  <c r="AQ809" i="1" s="1"/>
  <c r="V808" i="1"/>
  <c r="AG808" i="1" s="1"/>
  <c r="AH808" i="1" s="1"/>
  <c r="AK808" i="1" s="1"/>
  <c r="AL808" i="1" s="1"/>
  <c r="AO808" i="1" s="1"/>
  <c r="AP808" i="1" s="1"/>
  <c r="AQ808" i="1" s="1"/>
  <c r="V807" i="1"/>
  <c r="AG807" i="1" s="1"/>
  <c r="AH807" i="1" s="1"/>
  <c r="AK807" i="1" s="1"/>
  <c r="AL807" i="1" s="1"/>
  <c r="AO807" i="1" s="1"/>
  <c r="AP807" i="1" s="1"/>
  <c r="AQ807" i="1" s="1"/>
  <c r="V806" i="1"/>
  <c r="AG806" i="1" s="1"/>
  <c r="AH806" i="1" s="1"/>
  <c r="AK806" i="1" s="1"/>
  <c r="AL806" i="1" s="1"/>
  <c r="AO806" i="1" s="1"/>
  <c r="AP806" i="1" s="1"/>
  <c r="AQ806" i="1" s="1"/>
  <c r="V805" i="1"/>
  <c r="V804" i="1"/>
  <c r="Z804" i="1" s="1"/>
  <c r="AA804" i="1" s="1"/>
  <c r="AD804" i="1" s="1"/>
  <c r="AL804" i="1" s="1"/>
  <c r="AO804" i="1" s="1"/>
  <c r="AP804" i="1" s="1"/>
  <c r="AQ804" i="1" s="1"/>
  <c r="V803" i="1"/>
  <c r="AG803" i="1" s="1"/>
  <c r="AH803" i="1" s="1"/>
  <c r="AK803" i="1" s="1"/>
  <c r="AL803" i="1" s="1"/>
  <c r="AO803" i="1" s="1"/>
  <c r="AP803" i="1" s="1"/>
  <c r="AQ803" i="1" s="1"/>
  <c r="V802" i="1"/>
  <c r="Z802" i="1" s="1"/>
  <c r="AA802" i="1" s="1"/>
  <c r="AD802" i="1" s="1"/>
  <c r="AL802" i="1" s="1"/>
  <c r="AO802" i="1" s="1"/>
  <c r="AP802" i="1" s="1"/>
  <c r="AQ802" i="1" s="1"/>
  <c r="V801" i="1"/>
  <c r="Z801" i="1" s="1"/>
  <c r="AA801" i="1" s="1"/>
  <c r="AD801" i="1" s="1"/>
  <c r="AL801" i="1" s="1"/>
  <c r="AO801" i="1" s="1"/>
  <c r="AP801" i="1" s="1"/>
  <c r="AQ801" i="1" s="1"/>
  <c r="V800" i="1"/>
  <c r="Z800" i="1" s="1"/>
  <c r="AA800" i="1" s="1"/>
  <c r="AD800" i="1" s="1"/>
  <c r="AL800" i="1" s="1"/>
  <c r="AO800" i="1" s="1"/>
  <c r="AP800" i="1" s="1"/>
  <c r="AQ800" i="1" s="1"/>
  <c r="V799" i="1"/>
  <c r="Z799" i="1" s="1"/>
  <c r="AA799" i="1" s="1"/>
  <c r="AD799" i="1" s="1"/>
  <c r="AL799" i="1" s="1"/>
  <c r="AO799" i="1" s="1"/>
  <c r="AP799" i="1" s="1"/>
  <c r="AQ799" i="1" s="1"/>
  <c r="V798" i="1"/>
  <c r="Z798" i="1" s="1"/>
  <c r="AA798" i="1" s="1"/>
  <c r="AD798" i="1" s="1"/>
  <c r="AL798" i="1" s="1"/>
  <c r="AO798" i="1" s="1"/>
  <c r="AP798" i="1" s="1"/>
  <c r="AQ798" i="1" s="1"/>
  <c r="V797" i="1"/>
  <c r="Z797" i="1" s="1"/>
  <c r="AA797" i="1" s="1"/>
  <c r="AD797" i="1" s="1"/>
  <c r="AL797" i="1" s="1"/>
  <c r="AO797" i="1" s="1"/>
  <c r="AP797" i="1" s="1"/>
  <c r="AQ797" i="1" s="1"/>
  <c r="V796" i="1"/>
  <c r="AG796" i="1" s="1"/>
  <c r="AH796" i="1" s="1"/>
  <c r="AK796" i="1" s="1"/>
  <c r="AL796" i="1" s="1"/>
  <c r="AO796" i="1" s="1"/>
  <c r="AP796" i="1" s="1"/>
  <c r="AQ796" i="1" s="1"/>
  <c r="V795" i="1"/>
  <c r="AG795" i="1" s="1"/>
  <c r="AH795" i="1" s="1"/>
  <c r="AK795" i="1" s="1"/>
  <c r="AL795" i="1" s="1"/>
  <c r="AO795" i="1" s="1"/>
  <c r="AP795" i="1" s="1"/>
  <c r="AQ795" i="1" s="1"/>
  <c r="V794" i="1"/>
  <c r="AG794" i="1" s="1"/>
  <c r="AH794" i="1" s="1"/>
  <c r="AK794" i="1" s="1"/>
  <c r="AL794" i="1" s="1"/>
  <c r="AO794" i="1" s="1"/>
  <c r="AP794" i="1" s="1"/>
  <c r="AQ794" i="1" s="1"/>
  <c r="V793" i="1"/>
  <c r="AG793" i="1" s="1"/>
  <c r="AH793" i="1" s="1"/>
  <c r="AK793" i="1" s="1"/>
  <c r="AL793" i="1" s="1"/>
  <c r="AO793" i="1" s="1"/>
  <c r="AP793" i="1" s="1"/>
  <c r="AQ793" i="1" s="1"/>
  <c r="V792" i="1"/>
  <c r="AG792" i="1" s="1"/>
  <c r="AH792" i="1" s="1"/>
  <c r="AK792" i="1" s="1"/>
  <c r="AL792" i="1" s="1"/>
  <c r="AO792" i="1" s="1"/>
  <c r="AP792" i="1" s="1"/>
  <c r="AQ792" i="1" s="1"/>
  <c r="V791" i="1"/>
  <c r="AG791" i="1" s="1"/>
  <c r="AH791" i="1" s="1"/>
  <c r="AK791" i="1" s="1"/>
  <c r="AL791" i="1" s="1"/>
  <c r="AO791" i="1" s="1"/>
  <c r="AP791" i="1" s="1"/>
  <c r="AQ791" i="1" s="1"/>
  <c r="V790" i="1"/>
  <c r="AG790" i="1" s="1"/>
  <c r="AH790" i="1" s="1"/>
  <c r="AK790" i="1" s="1"/>
  <c r="AL790" i="1" s="1"/>
  <c r="AO790" i="1" s="1"/>
  <c r="AP790" i="1" s="1"/>
  <c r="AQ790" i="1" s="1"/>
  <c r="V789" i="1"/>
  <c r="AG789" i="1" s="1"/>
  <c r="AH789" i="1" s="1"/>
  <c r="AK789" i="1" s="1"/>
  <c r="AL789" i="1" s="1"/>
  <c r="AO789" i="1" s="1"/>
  <c r="AP789" i="1" s="1"/>
  <c r="AQ789" i="1" s="1"/>
  <c r="V788" i="1"/>
  <c r="AG788" i="1" s="1"/>
  <c r="AH788" i="1" s="1"/>
  <c r="AK788" i="1" s="1"/>
  <c r="AL788" i="1" s="1"/>
  <c r="AO788" i="1" s="1"/>
  <c r="AP788" i="1" s="1"/>
  <c r="AQ788" i="1" s="1"/>
  <c r="V787" i="1"/>
  <c r="AG787" i="1" s="1"/>
  <c r="AH787" i="1" s="1"/>
  <c r="AK787" i="1" s="1"/>
  <c r="AL787" i="1" s="1"/>
  <c r="AO787" i="1" s="1"/>
  <c r="AP787" i="1" s="1"/>
  <c r="AQ787" i="1" s="1"/>
  <c r="V786" i="1"/>
  <c r="AG786" i="1" s="1"/>
  <c r="AH786" i="1" s="1"/>
  <c r="AK786" i="1" s="1"/>
  <c r="AL786" i="1" s="1"/>
  <c r="AO786" i="1" s="1"/>
  <c r="AP786" i="1" s="1"/>
  <c r="AQ786" i="1" s="1"/>
  <c r="V785" i="1"/>
  <c r="V784" i="1"/>
  <c r="AG784" i="1" s="1"/>
  <c r="AH784" i="1" s="1"/>
  <c r="AK784" i="1" s="1"/>
  <c r="AL784" i="1" s="1"/>
  <c r="AO784" i="1" s="1"/>
  <c r="AP784" i="1" s="1"/>
  <c r="AQ784" i="1" s="1"/>
  <c r="V783" i="1"/>
  <c r="AG783" i="1" s="1"/>
  <c r="AH783" i="1" s="1"/>
  <c r="AK783" i="1" s="1"/>
  <c r="AL783" i="1" s="1"/>
  <c r="AO783" i="1" s="1"/>
  <c r="AP783" i="1" s="1"/>
  <c r="AQ783" i="1" s="1"/>
  <c r="V782" i="1"/>
  <c r="AG782" i="1" s="1"/>
  <c r="AH782" i="1" s="1"/>
  <c r="AK782" i="1" s="1"/>
  <c r="AL782" i="1" s="1"/>
  <c r="AO782" i="1" s="1"/>
  <c r="AP782" i="1" s="1"/>
  <c r="AQ782" i="1" s="1"/>
  <c r="V781" i="1"/>
  <c r="AG781" i="1" s="1"/>
  <c r="AH781" i="1" s="1"/>
  <c r="AK781" i="1" s="1"/>
  <c r="AL781" i="1" s="1"/>
  <c r="AO781" i="1" s="1"/>
  <c r="AP781" i="1" s="1"/>
  <c r="AQ781" i="1" s="1"/>
  <c r="V780" i="1"/>
  <c r="AG780" i="1" s="1"/>
  <c r="AH780" i="1" s="1"/>
  <c r="AK780" i="1" s="1"/>
  <c r="AL780" i="1" s="1"/>
  <c r="AO780" i="1" s="1"/>
  <c r="AP780" i="1" s="1"/>
  <c r="AQ780" i="1" s="1"/>
  <c r="V779" i="1"/>
  <c r="Z779" i="1" s="1"/>
  <c r="AA779" i="1" s="1"/>
  <c r="AD779" i="1" s="1"/>
  <c r="AL779" i="1" s="1"/>
  <c r="AO779" i="1" s="1"/>
  <c r="AP779" i="1" s="1"/>
  <c r="AQ779" i="1" s="1"/>
  <c r="V778" i="1"/>
  <c r="AG778" i="1" s="1"/>
  <c r="AH778" i="1" s="1"/>
  <c r="AK778" i="1" s="1"/>
  <c r="AL778" i="1" s="1"/>
  <c r="AO778" i="1" s="1"/>
  <c r="AP778" i="1" s="1"/>
  <c r="AQ778" i="1" s="1"/>
  <c r="V777" i="1"/>
  <c r="Z777" i="1" s="1"/>
  <c r="AA777" i="1" s="1"/>
  <c r="AD777" i="1" s="1"/>
  <c r="AL777" i="1" s="1"/>
  <c r="AO777" i="1" s="1"/>
  <c r="AP777" i="1" s="1"/>
  <c r="AQ777" i="1" s="1"/>
  <c r="V776" i="1"/>
  <c r="AG776" i="1" s="1"/>
  <c r="AH776" i="1" s="1"/>
  <c r="AK776" i="1" s="1"/>
  <c r="AL776" i="1" s="1"/>
  <c r="AO776" i="1" s="1"/>
  <c r="AP776" i="1" s="1"/>
  <c r="AQ776" i="1" s="1"/>
  <c r="V775" i="1"/>
  <c r="AG775" i="1" s="1"/>
  <c r="AH775" i="1" s="1"/>
  <c r="AK775" i="1" s="1"/>
  <c r="AL775" i="1" s="1"/>
  <c r="AO775" i="1" s="1"/>
  <c r="AP775" i="1" s="1"/>
  <c r="AQ775" i="1" s="1"/>
  <c r="V774" i="1"/>
  <c r="AG774" i="1" s="1"/>
  <c r="AH774" i="1" s="1"/>
  <c r="AK774" i="1" s="1"/>
  <c r="AL774" i="1" s="1"/>
  <c r="AO774" i="1" s="1"/>
  <c r="AP774" i="1" s="1"/>
  <c r="AQ774" i="1" s="1"/>
  <c r="V773" i="1"/>
  <c r="AG773" i="1" s="1"/>
  <c r="AH773" i="1" s="1"/>
  <c r="AK773" i="1" s="1"/>
  <c r="AL773" i="1" s="1"/>
  <c r="AO773" i="1" s="1"/>
  <c r="AP773" i="1" s="1"/>
  <c r="AQ773" i="1" s="1"/>
  <c r="V772" i="1"/>
  <c r="AG772" i="1" s="1"/>
  <c r="AH772" i="1" s="1"/>
  <c r="AK772" i="1" s="1"/>
  <c r="AL772" i="1" s="1"/>
  <c r="AO772" i="1" s="1"/>
  <c r="AP772" i="1" s="1"/>
  <c r="AQ772" i="1" s="1"/>
  <c r="V771" i="1"/>
  <c r="Z771" i="1" s="1"/>
  <c r="AA771" i="1" s="1"/>
  <c r="AD771" i="1" s="1"/>
  <c r="AL771" i="1" s="1"/>
  <c r="AO771" i="1" s="1"/>
  <c r="AP771" i="1" s="1"/>
  <c r="AQ771" i="1" s="1"/>
  <c r="V770" i="1"/>
  <c r="AG770" i="1" s="1"/>
  <c r="AH770" i="1" s="1"/>
  <c r="AK770" i="1" s="1"/>
  <c r="AL770" i="1" s="1"/>
  <c r="AO770" i="1" s="1"/>
  <c r="AP770" i="1" s="1"/>
  <c r="AQ770" i="1" s="1"/>
  <c r="V769" i="1"/>
  <c r="AG769" i="1" s="1"/>
  <c r="AH769" i="1" s="1"/>
  <c r="AK769" i="1" s="1"/>
  <c r="AL769" i="1" s="1"/>
  <c r="AO769" i="1" s="1"/>
  <c r="AP769" i="1" s="1"/>
  <c r="AQ769" i="1" s="1"/>
  <c r="V768" i="1"/>
  <c r="AG768" i="1" s="1"/>
  <c r="AH768" i="1" s="1"/>
  <c r="AK768" i="1" s="1"/>
  <c r="AL768" i="1" s="1"/>
  <c r="AO768" i="1" s="1"/>
  <c r="AP768" i="1" s="1"/>
  <c r="AQ768" i="1" s="1"/>
  <c r="V767" i="1"/>
  <c r="AG767" i="1" s="1"/>
  <c r="AH767" i="1" s="1"/>
  <c r="AK767" i="1" s="1"/>
  <c r="AL767" i="1" s="1"/>
  <c r="AO767" i="1" s="1"/>
  <c r="AP767" i="1" s="1"/>
  <c r="AQ767" i="1" s="1"/>
  <c r="V766" i="1"/>
  <c r="AG766" i="1" s="1"/>
  <c r="AH766" i="1" s="1"/>
  <c r="AK766" i="1" s="1"/>
  <c r="AL766" i="1" s="1"/>
  <c r="AO766" i="1" s="1"/>
  <c r="AP766" i="1" s="1"/>
  <c r="AQ766" i="1" s="1"/>
  <c r="V765" i="1"/>
  <c r="AG765" i="1" s="1"/>
  <c r="AH765" i="1" s="1"/>
  <c r="AK765" i="1" s="1"/>
  <c r="AL765" i="1" s="1"/>
  <c r="AO765" i="1" s="1"/>
  <c r="AP765" i="1" s="1"/>
  <c r="AQ765" i="1" s="1"/>
  <c r="V764" i="1"/>
  <c r="AG764" i="1" s="1"/>
  <c r="AH764" i="1" s="1"/>
  <c r="AK764" i="1" s="1"/>
  <c r="AL764" i="1" s="1"/>
  <c r="AO764" i="1" s="1"/>
  <c r="AP764" i="1" s="1"/>
  <c r="AQ764" i="1" s="1"/>
  <c r="V763" i="1"/>
  <c r="AG763" i="1" s="1"/>
  <c r="AH763" i="1" s="1"/>
  <c r="AK763" i="1" s="1"/>
  <c r="AL763" i="1" s="1"/>
  <c r="AO763" i="1" s="1"/>
  <c r="AP763" i="1" s="1"/>
  <c r="AQ763" i="1" s="1"/>
  <c r="V762" i="1"/>
  <c r="AG762" i="1" s="1"/>
  <c r="AH762" i="1" s="1"/>
  <c r="AK762" i="1" s="1"/>
  <c r="AL762" i="1" s="1"/>
  <c r="AO762" i="1" s="1"/>
  <c r="AP762" i="1" s="1"/>
  <c r="AQ762" i="1" s="1"/>
  <c r="V761" i="1"/>
  <c r="AG761" i="1" s="1"/>
  <c r="AH761" i="1" s="1"/>
  <c r="AK761" i="1" s="1"/>
  <c r="AL761" i="1" s="1"/>
  <c r="AO761" i="1" s="1"/>
  <c r="AP761" i="1" s="1"/>
  <c r="AQ761" i="1" s="1"/>
  <c r="V760" i="1"/>
  <c r="AG760" i="1" s="1"/>
  <c r="AH760" i="1" s="1"/>
  <c r="AK760" i="1" s="1"/>
  <c r="AL760" i="1" s="1"/>
  <c r="AO760" i="1" s="1"/>
  <c r="AP760" i="1" s="1"/>
  <c r="AQ760" i="1" s="1"/>
  <c r="V759" i="1"/>
  <c r="AG759" i="1" s="1"/>
  <c r="AH759" i="1" s="1"/>
  <c r="AK759" i="1" s="1"/>
  <c r="AL759" i="1" s="1"/>
  <c r="AO759" i="1" s="1"/>
  <c r="AP759" i="1" s="1"/>
  <c r="AQ759" i="1" s="1"/>
  <c r="V758" i="1"/>
  <c r="AG758" i="1" s="1"/>
  <c r="AH758" i="1" s="1"/>
  <c r="AK758" i="1" s="1"/>
  <c r="AL758" i="1" s="1"/>
  <c r="AO758" i="1" s="1"/>
  <c r="AP758" i="1" s="1"/>
  <c r="AQ758" i="1" s="1"/>
  <c r="V757" i="1"/>
  <c r="Z757" i="1" s="1"/>
  <c r="AA757" i="1" s="1"/>
  <c r="AD757" i="1" s="1"/>
  <c r="AL757" i="1" s="1"/>
  <c r="AO757" i="1" s="1"/>
  <c r="AP757" i="1" s="1"/>
  <c r="AQ757" i="1" s="1"/>
  <c r="V756" i="1"/>
  <c r="V755" i="1"/>
  <c r="AG755" i="1" s="1"/>
  <c r="AH755" i="1" s="1"/>
  <c r="AK755" i="1" s="1"/>
  <c r="AL755" i="1" s="1"/>
  <c r="AO755" i="1" s="1"/>
  <c r="AP755" i="1" s="1"/>
  <c r="AQ755" i="1" s="1"/>
  <c r="V754" i="1"/>
  <c r="AG754" i="1" s="1"/>
  <c r="AH754" i="1" s="1"/>
  <c r="AK754" i="1" s="1"/>
  <c r="AL754" i="1" s="1"/>
  <c r="AO754" i="1" s="1"/>
  <c r="AP754" i="1" s="1"/>
  <c r="AQ754" i="1" s="1"/>
  <c r="V753" i="1"/>
  <c r="AG753" i="1" s="1"/>
  <c r="AH753" i="1" s="1"/>
  <c r="AK753" i="1" s="1"/>
  <c r="AL753" i="1" s="1"/>
  <c r="AO753" i="1" s="1"/>
  <c r="AP753" i="1" s="1"/>
  <c r="AQ753" i="1" s="1"/>
  <c r="V752" i="1"/>
  <c r="AG752" i="1" s="1"/>
  <c r="AH752" i="1" s="1"/>
  <c r="AK752" i="1" s="1"/>
  <c r="AL752" i="1" s="1"/>
  <c r="AO752" i="1" s="1"/>
  <c r="AP752" i="1" s="1"/>
  <c r="AQ752" i="1" s="1"/>
  <c r="V751" i="1"/>
  <c r="AG751" i="1" s="1"/>
  <c r="AH751" i="1" s="1"/>
  <c r="AK751" i="1" s="1"/>
  <c r="AL751" i="1" s="1"/>
  <c r="AO751" i="1" s="1"/>
  <c r="AP751" i="1" s="1"/>
  <c r="AQ751" i="1" s="1"/>
  <c r="V750" i="1"/>
  <c r="AG750" i="1" s="1"/>
  <c r="AH750" i="1" s="1"/>
  <c r="AK750" i="1" s="1"/>
  <c r="AL750" i="1" s="1"/>
  <c r="AO750" i="1" s="1"/>
  <c r="AP750" i="1" s="1"/>
  <c r="AQ750" i="1" s="1"/>
  <c r="V749" i="1"/>
  <c r="AG749" i="1" s="1"/>
  <c r="AH749" i="1" s="1"/>
  <c r="AK749" i="1" s="1"/>
  <c r="AL749" i="1" s="1"/>
  <c r="AO749" i="1" s="1"/>
  <c r="AP749" i="1" s="1"/>
  <c r="AQ749" i="1" s="1"/>
  <c r="V748" i="1"/>
  <c r="AG748" i="1" s="1"/>
  <c r="AH748" i="1" s="1"/>
  <c r="AK748" i="1" s="1"/>
  <c r="AL748" i="1" s="1"/>
  <c r="AO748" i="1" s="1"/>
  <c r="AP748" i="1" s="1"/>
  <c r="AQ748" i="1" s="1"/>
  <c r="V747" i="1"/>
  <c r="AG747" i="1" s="1"/>
  <c r="AH747" i="1" s="1"/>
  <c r="AK747" i="1" s="1"/>
  <c r="AL747" i="1" s="1"/>
  <c r="AO747" i="1" s="1"/>
  <c r="AP747" i="1" s="1"/>
  <c r="AQ747" i="1" s="1"/>
  <c r="V746" i="1"/>
  <c r="Z746" i="1" s="1"/>
  <c r="AA746" i="1" s="1"/>
  <c r="AD746" i="1" s="1"/>
  <c r="AL746" i="1" s="1"/>
  <c r="AO746" i="1" s="1"/>
  <c r="AP746" i="1" s="1"/>
  <c r="AQ746" i="1" s="1"/>
  <c r="V745" i="1"/>
  <c r="AG745" i="1" s="1"/>
  <c r="AH745" i="1" s="1"/>
  <c r="AK745" i="1" s="1"/>
  <c r="AL745" i="1" s="1"/>
  <c r="AO745" i="1" s="1"/>
  <c r="AP745" i="1" s="1"/>
  <c r="AQ745" i="1" s="1"/>
  <c r="V744" i="1"/>
  <c r="AG744" i="1" s="1"/>
  <c r="AH744" i="1" s="1"/>
  <c r="AK744" i="1" s="1"/>
  <c r="AL744" i="1" s="1"/>
  <c r="AO744" i="1" s="1"/>
  <c r="AP744" i="1" s="1"/>
  <c r="AQ744" i="1" s="1"/>
  <c r="V743" i="1"/>
  <c r="AG743" i="1" s="1"/>
  <c r="AH743" i="1" s="1"/>
  <c r="AK743" i="1" s="1"/>
  <c r="AL743" i="1" s="1"/>
  <c r="AO743" i="1" s="1"/>
  <c r="AP743" i="1" s="1"/>
  <c r="AQ743" i="1" s="1"/>
  <c r="V742" i="1"/>
  <c r="AG742" i="1" s="1"/>
  <c r="AH742" i="1" s="1"/>
  <c r="AK742" i="1" s="1"/>
  <c r="AL742" i="1" s="1"/>
  <c r="AO742" i="1" s="1"/>
  <c r="AP742" i="1" s="1"/>
  <c r="AQ742" i="1" s="1"/>
  <c r="V741" i="1"/>
  <c r="AG741" i="1" s="1"/>
  <c r="AH741" i="1" s="1"/>
  <c r="AK741" i="1" s="1"/>
  <c r="AL741" i="1" s="1"/>
  <c r="AO741" i="1" s="1"/>
  <c r="AP741" i="1" s="1"/>
  <c r="AQ741" i="1" s="1"/>
  <c r="V740" i="1"/>
  <c r="AG740" i="1" s="1"/>
  <c r="AH740" i="1" s="1"/>
  <c r="AK740" i="1" s="1"/>
  <c r="AL740" i="1" s="1"/>
  <c r="AO740" i="1" s="1"/>
  <c r="AP740" i="1" s="1"/>
  <c r="AQ740" i="1" s="1"/>
  <c r="V739" i="1"/>
  <c r="AG739" i="1" s="1"/>
  <c r="AH739" i="1" s="1"/>
  <c r="AK739" i="1" s="1"/>
  <c r="AL739" i="1" s="1"/>
  <c r="AO739" i="1" s="1"/>
  <c r="AP739" i="1" s="1"/>
  <c r="AQ739" i="1" s="1"/>
  <c r="V738" i="1"/>
  <c r="Z738" i="1" s="1"/>
  <c r="AA738" i="1" s="1"/>
  <c r="AD738" i="1" s="1"/>
  <c r="AL738" i="1" s="1"/>
  <c r="AO738" i="1" s="1"/>
  <c r="AP738" i="1" s="1"/>
  <c r="AQ738" i="1" s="1"/>
  <c r="V737" i="1"/>
  <c r="AG737" i="1" s="1"/>
  <c r="AH737" i="1" s="1"/>
  <c r="AK737" i="1" s="1"/>
  <c r="AL737" i="1" s="1"/>
  <c r="AO737" i="1" s="1"/>
  <c r="AP737" i="1" s="1"/>
  <c r="AQ737" i="1" s="1"/>
  <c r="V736" i="1"/>
  <c r="AG736" i="1" s="1"/>
  <c r="AH736" i="1" s="1"/>
  <c r="AK736" i="1" s="1"/>
  <c r="AL736" i="1" s="1"/>
  <c r="AO736" i="1" s="1"/>
  <c r="AP736" i="1" s="1"/>
  <c r="AQ736" i="1" s="1"/>
  <c r="V735" i="1"/>
  <c r="Z735" i="1" s="1"/>
  <c r="AA735" i="1" s="1"/>
  <c r="AD735" i="1" s="1"/>
  <c r="AL735" i="1" s="1"/>
  <c r="AO735" i="1" s="1"/>
  <c r="AP735" i="1" s="1"/>
  <c r="AQ735" i="1" s="1"/>
  <c r="V734" i="1"/>
  <c r="Z734" i="1" s="1"/>
  <c r="AA734" i="1" s="1"/>
  <c r="AD734" i="1" s="1"/>
  <c r="AL734" i="1" s="1"/>
  <c r="AO734" i="1" s="1"/>
  <c r="AP734" i="1" s="1"/>
  <c r="AQ734" i="1" s="1"/>
  <c r="V733" i="1"/>
  <c r="AG733" i="1" s="1"/>
  <c r="AH733" i="1" s="1"/>
  <c r="AK733" i="1" s="1"/>
  <c r="AL733" i="1" s="1"/>
  <c r="AO733" i="1" s="1"/>
  <c r="AP733" i="1" s="1"/>
  <c r="AQ733" i="1" s="1"/>
  <c r="V732" i="1"/>
  <c r="Z732" i="1" s="1"/>
  <c r="AA732" i="1" s="1"/>
  <c r="AD732" i="1" s="1"/>
  <c r="AL732" i="1" s="1"/>
  <c r="AO732" i="1" s="1"/>
  <c r="AP732" i="1" s="1"/>
  <c r="AQ732" i="1" s="1"/>
  <c r="V731" i="1"/>
  <c r="AG731" i="1" s="1"/>
  <c r="AH731" i="1" s="1"/>
  <c r="AK731" i="1" s="1"/>
  <c r="AL731" i="1" s="1"/>
  <c r="AO731" i="1" s="1"/>
  <c r="AP731" i="1" s="1"/>
  <c r="AQ731" i="1" s="1"/>
  <c r="V730" i="1"/>
  <c r="AG730" i="1" s="1"/>
  <c r="AH730" i="1" s="1"/>
  <c r="AK730" i="1" s="1"/>
  <c r="AL730" i="1" s="1"/>
  <c r="AO730" i="1" s="1"/>
  <c r="AP730" i="1" s="1"/>
  <c r="AQ730" i="1" s="1"/>
  <c r="V729" i="1"/>
  <c r="AG729" i="1" s="1"/>
  <c r="AH729" i="1" s="1"/>
  <c r="AK729" i="1" s="1"/>
  <c r="AL729" i="1" s="1"/>
  <c r="AO729" i="1" s="1"/>
  <c r="AP729" i="1" s="1"/>
  <c r="AQ729" i="1" s="1"/>
  <c r="V728" i="1"/>
  <c r="AG728" i="1" s="1"/>
  <c r="AH728" i="1" s="1"/>
  <c r="AK728" i="1" s="1"/>
  <c r="AL728" i="1" s="1"/>
  <c r="AO728" i="1" s="1"/>
  <c r="AP728" i="1" s="1"/>
  <c r="AQ728" i="1" s="1"/>
  <c r="V727" i="1"/>
  <c r="Z727" i="1" s="1"/>
  <c r="AA727" i="1" s="1"/>
  <c r="AD727" i="1" s="1"/>
  <c r="AL727" i="1" s="1"/>
  <c r="AO727" i="1" s="1"/>
  <c r="AP727" i="1" s="1"/>
  <c r="AQ727" i="1" s="1"/>
  <c r="V726" i="1"/>
  <c r="AG726" i="1" s="1"/>
  <c r="AH726" i="1" s="1"/>
  <c r="AK726" i="1" s="1"/>
  <c r="AL726" i="1" s="1"/>
  <c r="AO726" i="1" s="1"/>
  <c r="AP726" i="1" s="1"/>
  <c r="AQ726" i="1" s="1"/>
  <c r="V725" i="1"/>
  <c r="AG725" i="1" s="1"/>
  <c r="AH725" i="1" s="1"/>
  <c r="AK725" i="1" s="1"/>
  <c r="AL725" i="1" s="1"/>
  <c r="AO725" i="1" s="1"/>
  <c r="AP725" i="1" s="1"/>
  <c r="AQ725" i="1" s="1"/>
  <c r="V724" i="1"/>
  <c r="Z724" i="1" s="1"/>
  <c r="AA724" i="1" s="1"/>
  <c r="AD724" i="1" s="1"/>
  <c r="AL724" i="1" s="1"/>
  <c r="AO724" i="1" s="1"/>
  <c r="AP724" i="1" s="1"/>
  <c r="AQ724" i="1" s="1"/>
  <c r="V723" i="1"/>
  <c r="AG723" i="1" s="1"/>
  <c r="AH723" i="1" s="1"/>
  <c r="AK723" i="1" s="1"/>
  <c r="AL723" i="1" s="1"/>
  <c r="AO723" i="1" s="1"/>
  <c r="AP723" i="1" s="1"/>
  <c r="AQ723" i="1" s="1"/>
  <c r="V722" i="1"/>
  <c r="AG722" i="1" s="1"/>
  <c r="AH722" i="1" s="1"/>
  <c r="AK722" i="1" s="1"/>
  <c r="AL722" i="1" s="1"/>
  <c r="AO722" i="1" s="1"/>
  <c r="AP722" i="1" s="1"/>
  <c r="AQ722" i="1" s="1"/>
  <c r="V721" i="1"/>
  <c r="AG721" i="1" s="1"/>
  <c r="AH721" i="1" s="1"/>
  <c r="AK721" i="1" s="1"/>
  <c r="AL721" i="1" s="1"/>
  <c r="AO721" i="1" s="1"/>
  <c r="AP721" i="1" s="1"/>
  <c r="AQ721" i="1" s="1"/>
  <c r="V720" i="1"/>
  <c r="AG720" i="1" s="1"/>
  <c r="AH720" i="1" s="1"/>
  <c r="AK720" i="1" s="1"/>
  <c r="AL720" i="1" s="1"/>
  <c r="AO720" i="1" s="1"/>
  <c r="AP720" i="1" s="1"/>
  <c r="AQ720" i="1" s="1"/>
  <c r="V719" i="1"/>
  <c r="AG719" i="1" s="1"/>
  <c r="AH719" i="1" s="1"/>
  <c r="AK719" i="1" s="1"/>
  <c r="AL719" i="1" s="1"/>
  <c r="AO719" i="1" s="1"/>
  <c r="AP719" i="1" s="1"/>
  <c r="AQ719" i="1" s="1"/>
  <c r="V718" i="1"/>
  <c r="AG718" i="1" s="1"/>
  <c r="AH718" i="1" s="1"/>
  <c r="AK718" i="1" s="1"/>
  <c r="V717" i="1"/>
  <c r="AG717" i="1" s="1"/>
  <c r="AH717" i="1" s="1"/>
  <c r="AK717" i="1" s="1"/>
  <c r="AL717" i="1" s="1"/>
  <c r="AO717" i="1" s="1"/>
  <c r="AP717" i="1" s="1"/>
  <c r="AQ717" i="1" s="1"/>
  <c r="V716" i="1"/>
  <c r="Z716" i="1" s="1"/>
  <c r="AA716" i="1" s="1"/>
  <c r="AD716" i="1" s="1"/>
  <c r="AL716" i="1" s="1"/>
  <c r="AO716" i="1" s="1"/>
  <c r="AP716" i="1" s="1"/>
  <c r="AQ716" i="1" s="1"/>
  <c r="V715" i="1"/>
  <c r="AG715" i="1" s="1"/>
  <c r="AH715" i="1" s="1"/>
  <c r="AK715" i="1" s="1"/>
  <c r="AL715" i="1" s="1"/>
  <c r="AO715" i="1" s="1"/>
  <c r="AP715" i="1" s="1"/>
  <c r="AQ715" i="1" s="1"/>
  <c r="V714" i="1"/>
  <c r="Z714" i="1" s="1"/>
  <c r="AA714" i="1" s="1"/>
  <c r="AD714" i="1" s="1"/>
  <c r="AL714" i="1" s="1"/>
  <c r="AO714" i="1" s="1"/>
  <c r="AP714" i="1" s="1"/>
  <c r="AQ714" i="1" s="1"/>
  <c r="V713" i="1"/>
  <c r="Z713" i="1" s="1"/>
  <c r="AA713" i="1" s="1"/>
  <c r="AD713" i="1" s="1"/>
  <c r="AL713" i="1" s="1"/>
  <c r="AO713" i="1" s="1"/>
  <c r="AP713" i="1" s="1"/>
  <c r="AQ713" i="1" s="1"/>
  <c r="V712" i="1"/>
  <c r="Z712" i="1" s="1"/>
  <c r="AA712" i="1" s="1"/>
  <c r="AD712" i="1" s="1"/>
  <c r="AL712" i="1" s="1"/>
  <c r="AO712" i="1" s="1"/>
  <c r="AP712" i="1" s="1"/>
  <c r="AQ712" i="1" s="1"/>
  <c r="V711" i="1"/>
  <c r="AG711" i="1" s="1"/>
  <c r="AH711" i="1" s="1"/>
  <c r="AK711" i="1" s="1"/>
  <c r="AL711" i="1" s="1"/>
  <c r="AO711" i="1" s="1"/>
  <c r="AP711" i="1" s="1"/>
  <c r="AQ711" i="1" s="1"/>
  <c r="V710" i="1"/>
  <c r="AG710" i="1" s="1"/>
  <c r="AH710" i="1" s="1"/>
  <c r="AK710" i="1" s="1"/>
  <c r="AL710" i="1" s="1"/>
  <c r="AO710" i="1" s="1"/>
  <c r="AP710" i="1" s="1"/>
  <c r="AQ710" i="1" s="1"/>
  <c r="V709" i="1"/>
  <c r="AG709" i="1" s="1"/>
  <c r="AH709" i="1" s="1"/>
  <c r="AK709" i="1" s="1"/>
  <c r="AL709" i="1" s="1"/>
  <c r="AO709" i="1" s="1"/>
  <c r="AP709" i="1" s="1"/>
  <c r="AQ709" i="1" s="1"/>
  <c r="V708" i="1"/>
  <c r="AG708" i="1" s="1"/>
  <c r="AH708" i="1" s="1"/>
  <c r="AK708" i="1" s="1"/>
  <c r="AL708" i="1" s="1"/>
  <c r="AO708" i="1" s="1"/>
  <c r="AP708" i="1" s="1"/>
  <c r="AQ708" i="1" s="1"/>
  <c r="V707" i="1"/>
  <c r="AG707" i="1" s="1"/>
  <c r="AH707" i="1" s="1"/>
  <c r="AK707" i="1" s="1"/>
  <c r="AL707" i="1" s="1"/>
  <c r="AO707" i="1" s="1"/>
  <c r="AP707" i="1" s="1"/>
  <c r="AQ707" i="1" s="1"/>
  <c r="V706" i="1"/>
  <c r="AG706" i="1" s="1"/>
  <c r="AH706" i="1" s="1"/>
  <c r="AK706" i="1" s="1"/>
  <c r="AL706" i="1" s="1"/>
  <c r="AO706" i="1" s="1"/>
  <c r="AP706" i="1" s="1"/>
  <c r="AQ706" i="1" s="1"/>
  <c r="V705" i="1"/>
  <c r="AG705" i="1" s="1"/>
  <c r="AH705" i="1" s="1"/>
  <c r="AK705" i="1" s="1"/>
  <c r="AL705" i="1" s="1"/>
  <c r="AO705" i="1" s="1"/>
  <c r="AP705" i="1" s="1"/>
  <c r="AQ705" i="1" s="1"/>
  <c r="V704" i="1"/>
  <c r="Z704" i="1" s="1"/>
  <c r="AA704" i="1" s="1"/>
  <c r="AD704" i="1" s="1"/>
  <c r="AL704" i="1" s="1"/>
  <c r="AO704" i="1" s="1"/>
  <c r="AP704" i="1" s="1"/>
  <c r="AQ704" i="1" s="1"/>
  <c r="V703" i="1"/>
  <c r="AG703" i="1" s="1"/>
  <c r="AH703" i="1" s="1"/>
  <c r="AK703" i="1" s="1"/>
  <c r="AL703" i="1" s="1"/>
  <c r="AO703" i="1" s="1"/>
  <c r="AP703" i="1" s="1"/>
  <c r="AQ703" i="1" s="1"/>
  <c r="V702" i="1"/>
  <c r="AG702" i="1" s="1"/>
  <c r="AH702" i="1" s="1"/>
  <c r="AK702" i="1" s="1"/>
  <c r="AL702" i="1" s="1"/>
  <c r="AO702" i="1" s="1"/>
  <c r="AP702" i="1" s="1"/>
  <c r="AQ702" i="1" s="1"/>
  <c r="V701" i="1"/>
  <c r="Z701" i="1" s="1"/>
  <c r="AA701" i="1" s="1"/>
  <c r="AD701" i="1" s="1"/>
  <c r="AL701" i="1" s="1"/>
  <c r="AO701" i="1" s="1"/>
  <c r="AP701" i="1" s="1"/>
  <c r="AQ701" i="1" s="1"/>
  <c r="V700" i="1"/>
  <c r="AG700" i="1" s="1"/>
  <c r="AH700" i="1" s="1"/>
  <c r="AK700" i="1" s="1"/>
  <c r="AL700" i="1" s="1"/>
  <c r="AO700" i="1" s="1"/>
  <c r="AP700" i="1" s="1"/>
  <c r="AQ700" i="1" s="1"/>
  <c r="V699" i="1"/>
  <c r="AG699" i="1" s="1"/>
  <c r="AH699" i="1" s="1"/>
  <c r="AK699" i="1" s="1"/>
  <c r="AL699" i="1" s="1"/>
  <c r="AO699" i="1" s="1"/>
  <c r="AP699" i="1" s="1"/>
  <c r="AQ699" i="1" s="1"/>
  <c r="V698" i="1"/>
  <c r="AG698" i="1" s="1"/>
  <c r="AH698" i="1" s="1"/>
  <c r="AK698" i="1" s="1"/>
  <c r="AL698" i="1" s="1"/>
  <c r="AO698" i="1" s="1"/>
  <c r="AP698" i="1" s="1"/>
  <c r="AQ698" i="1" s="1"/>
  <c r="V697" i="1"/>
  <c r="AG697" i="1" s="1"/>
  <c r="AH697" i="1" s="1"/>
  <c r="AK697" i="1" s="1"/>
  <c r="AL697" i="1" s="1"/>
  <c r="AO697" i="1" s="1"/>
  <c r="AP697" i="1" s="1"/>
  <c r="AQ697" i="1" s="1"/>
  <c r="V696" i="1"/>
  <c r="AG696" i="1" s="1"/>
  <c r="AH696" i="1" s="1"/>
  <c r="AK696" i="1" s="1"/>
  <c r="AL696" i="1" s="1"/>
  <c r="AO696" i="1" s="1"/>
  <c r="AP696" i="1" s="1"/>
  <c r="AQ696" i="1" s="1"/>
  <c r="V695" i="1"/>
  <c r="AG695" i="1" s="1"/>
  <c r="AH695" i="1" s="1"/>
  <c r="AK695" i="1" s="1"/>
  <c r="AL695" i="1" s="1"/>
  <c r="AO695" i="1" s="1"/>
  <c r="AP695" i="1" s="1"/>
  <c r="AQ695" i="1" s="1"/>
  <c r="V694" i="1"/>
  <c r="AG694" i="1" s="1"/>
  <c r="AH694" i="1" s="1"/>
  <c r="AK694" i="1" s="1"/>
  <c r="AL694" i="1" s="1"/>
  <c r="AO694" i="1" s="1"/>
  <c r="AP694" i="1" s="1"/>
  <c r="AQ694" i="1" s="1"/>
  <c r="V693" i="1"/>
  <c r="AG693" i="1" s="1"/>
  <c r="AH693" i="1" s="1"/>
  <c r="AK693" i="1" s="1"/>
  <c r="AL693" i="1" s="1"/>
  <c r="AO693" i="1" s="1"/>
  <c r="AP693" i="1" s="1"/>
  <c r="AQ693" i="1" s="1"/>
  <c r="V692" i="1"/>
  <c r="AG692" i="1" s="1"/>
  <c r="AH692" i="1" s="1"/>
  <c r="AK692" i="1" s="1"/>
  <c r="AL692" i="1" s="1"/>
  <c r="AO692" i="1" s="1"/>
  <c r="AP692" i="1" s="1"/>
  <c r="AQ692" i="1" s="1"/>
  <c r="V691" i="1"/>
  <c r="AG691" i="1" s="1"/>
  <c r="AH691" i="1" s="1"/>
  <c r="AK691" i="1" s="1"/>
  <c r="AL691" i="1" s="1"/>
  <c r="AO691" i="1" s="1"/>
  <c r="AP691" i="1" s="1"/>
  <c r="AQ691" i="1" s="1"/>
  <c r="V690" i="1"/>
  <c r="Z690" i="1" s="1"/>
  <c r="AA690" i="1" s="1"/>
  <c r="AD690" i="1" s="1"/>
  <c r="AL690" i="1" s="1"/>
  <c r="AO690" i="1" s="1"/>
  <c r="AP690" i="1" s="1"/>
  <c r="AQ690" i="1" s="1"/>
  <c r="V689" i="1"/>
  <c r="AG689" i="1" s="1"/>
  <c r="AH689" i="1" s="1"/>
  <c r="AK689" i="1" s="1"/>
  <c r="AL689" i="1" s="1"/>
  <c r="AO689" i="1" s="1"/>
  <c r="AP689" i="1" s="1"/>
  <c r="AQ689" i="1" s="1"/>
  <c r="V688" i="1"/>
  <c r="Z688" i="1" s="1"/>
  <c r="AA688" i="1" s="1"/>
  <c r="AD688" i="1" s="1"/>
  <c r="AL688" i="1" s="1"/>
  <c r="AO688" i="1" s="1"/>
  <c r="AP688" i="1" s="1"/>
  <c r="AQ688" i="1" s="1"/>
  <c r="V687" i="1"/>
  <c r="Z687" i="1" s="1"/>
  <c r="AA687" i="1" s="1"/>
  <c r="AD687" i="1" s="1"/>
  <c r="AL687" i="1" s="1"/>
  <c r="AO687" i="1" s="1"/>
  <c r="AP687" i="1" s="1"/>
  <c r="AQ687" i="1" s="1"/>
  <c r="V686" i="1"/>
  <c r="AG686" i="1" s="1"/>
  <c r="AH686" i="1" s="1"/>
  <c r="AK686" i="1" s="1"/>
  <c r="AL686" i="1" s="1"/>
  <c r="AO686" i="1" s="1"/>
  <c r="AP686" i="1" s="1"/>
  <c r="AQ686" i="1" s="1"/>
  <c r="V685" i="1"/>
  <c r="AG685" i="1" s="1"/>
  <c r="AH685" i="1" s="1"/>
  <c r="AK685" i="1" s="1"/>
  <c r="AL685" i="1" s="1"/>
  <c r="AO685" i="1" s="1"/>
  <c r="AP685" i="1" s="1"/>
  <c r="AQ685" i="1" s="1"/>
  <c r="V684" i="1"/>
  <c r="AG684" i="1" s="1"/>
  <c r="AH684" i="1" s="1"/>
  <c r="AK684" i="1" s="1"/>
  <c r="AL684" i="1" s="1"/>
  <c r="AO684" i="1" s="1"/>
  <c r="AP684" i="1" s="1"/>
  <c r="AQ684" i="1" s="1"/>
  <c r="V683" i="1"/>
  <c r="AG683" i="1" s="1"/>
  <c r="AH683" i="1" s="1"/>
  <c r="AK683" i="1" s="1"/>
  <c r="AL683" i="1" s="1"/>
  <c r="AO683" i="1" s="1"/>
  <c r="AP683" i="1" s="1"/>
  <c r="AQ683" i="1" s="1"/>
  <c r="V682" i="1"/>
  <c r="AG682" i="1" s="1"/>
  <c r="AH682" i="1" s="1"/>
  <c r="AK682" i="1" s="1"/>
  <c r="AL682" i="1" s="1"/>
  <c r="AO682" i="1" s="1"/>
  <c r="AP682" i="1" s="1"/>
  <c r="AQ682" i="1" s="1"/>
  <c r="V681" i="1"/>
  <c r="AG681" i="1" s="1"/>
  <c r="AH681" i="1" s="1"/>
  <c r="AK681" i="1" s="1"/>
  <c r="AL681" i="1" s="1"/>
  <c r="AO681" i="1" s="1"/>
  <c r="AP681" i="1" s="1"/>
  <c r="AQ681" i="1" s="1"/>
  <c r="V680" i="1"/>
  <c r="AG680" i="1" s="1"/>
  <c r="AH680" i="1" s="1"/>
  <c r="AK680" i="1" s="1"/>
  <c r="AL680" i="1" s="1"/>
  <c r="AO680" i="1" s="1"/>
  <c r="AP680" i="1" s="1"/>
  <c r="AQ680" i="1" s="1"/>
  <c r="V679" i="1"/>
  <c r="Z679" i="1" s="1"/>
  <c r="AA679" i="1" s="1"/>
  <c r="AD679" i="1" s="1"/>
  <c r="AL679" i="1" s="1"/>
  <c r="AO679" i="1" s="1"/>
  <c r="AP679" i="1" s="1"/>
  <c r="AQ679" i="1" s="1"/>
  <c r="V678" i="1"/>
  <c r="Z678" i="1" s="1"/>
  <c r="AA678" i="1" s="1"/>
  <c r="AD678" i="1" s="1"/>
  <c r="AL678" i="1" s="1"/>
  <c r="AO678" i="1" s="1"/>
  <c r="AP678" i="1" s="1"/>
  <c r="AQ678" i="1" s="1"/>
  <c r="V677" i="1"/>
  <c r="AG677" i="1" s="1"/>
  <c r="AH677" i="1" s="1"/>
  <c r="AK677" i="1" s="1"/>
  <c r="AL677" i="1" s="1"/>
  <c r="AO677" i="1" s="1"/>
  <c r="AP677" i="1" s="1"/>
  <c r="AQ677" i="1" s="1"/>
  <c r="V676" i="1"/>
  <c r="AG676" i="1" s="1"/>
  <c r="AH676" i="1" s="1"/>
  <c r="AK676" i="1" s="1"/>
  <c r="AL676" i="1" s="1"/>
  <c r="AO676" i="1" s="1"/>
  <c r="AP676" i="1" s="1"/>
  <c r="AQ676" i="1" s="1"/>
  <c r="V675" i="1"/>
  <c r="AG675" i="1" s="1"/>
  <c r="AH675" i="1" s="1"/>
  <c r="AK675" i="1" s="1"/>
  <c r="AL675" i="1" s="1"/>
  <c r="AO675" i="1" s="1"/>
  <c r="AP675" i="1" s="1"/>
  <c r="AQ675" i="1" s="1"/>
  <c r="V674" i="1"/>
  <c r="AG674" i="1" s="1"/>
  <c r="AH674" i="1" s="1"/>
  <c r="AK674" i="1" s="1"/>
  <c r="AL674" i="1" s="1"/>
  <c r="AO674" i="1" s="1"/>
  <c r="AP674" i="1" s="1"/>
  <c r="AQ674" i="1" s="1"/>
  <c r="V673" i="1"/>
  <c r="AG673" i="1" s="1"/>
  <c r="AH673" i="1" s="1"/>
  <c r="AK673" i="1" s="1"/>
  <c r="AL673" i="1" s="1"/>
  <c r="AO673" i="1" s="1"/>
  <c r="AP673" i="1" s="1"/>
  <c r="AQ673" i="1" s="1"/>
  <c r="V672" i="1"/>
  <c r="AG672" i="1" s="1"/>
  <c r="AH672" i="1" s="1"/>
  <c r="AK672" i="1" s="1"/>
  <c r="AL672" i="1" s="1"/>
  <c r="AO672" i="1" s="1"/>
  <c r="AP672" i="1" s="1"/>
  <c r="AQ672" i="1" s="1"/>
  <c r="V671" i="1"/>
  <c r="AG671" i="1" s="1"/>
  <c r="AH671" i="1" s="1"/>
  <c r="AK671" i="1" s="1"/>
  <c r="AL671" i="1" s="1"/>
  <c r="AO671" i="1" s="1"/>
  <c r="AP671" i="1" s="1"/>
  <c r="AQ671" i="1" s="1"/>
  <c r="V670" i="1"/>
  <c r="AG670" i="1" s="1"/>
  <c r="AH670" i="1" s="1"/>
  <c r="AK670" i="1" s="1"/>
  <c r="AL670" i="1" s="1"/>
  <c r="AO670" i="1" s="1"/>
  <c r="AP670" i="1" s="1"/>
  <c r="AQ670" i="1" s="1"/>
  <c r="V669" i="1"/>
  <c r="AG669" i="1" s="1"/>
  <c r="AH669" i="1" s="1"/>
  <c r="AK669" i="1" s="1"/>
  <c r="AL669" i="1" s="1"/>
  <c r="AO669" i="1" s="1"/>
  <c r="AP669" i="1" s="1"/>
  <c r="AQ669" i="1" s="1"/>
  <c r="V668" i="1"/>
  <c r="AG668" i="1" s="1"/>
  <c r="AH668" i="1" s="1"/>
  <c r="AK668" i="1" s="1"/>
  <c r="AL668" i="1" s="1"/>
  <c r="AO668" i="1" s="1"/>
  <c r="AP668" i="1" s="1"/>
  <c r="AQ668" i="1" s="1"/>
  <c r="V667" i="1"/>
  <c r="AG667" i="1" s="1"/>
  <c r="AH667" i="1" s="1"/>
  <c r="AK667" i="1" s="1"/>
  <c r="AL667" i="1" s="1"/>
  <c r="AO667" i="1" s="1"/>
  <c r="AP667" i="1" s="1"/>
  <c r="AQ667" i="1" s="1"/>
  <c r="V666" i="1"/>
  <c r="AG666" i="1" s="1"/>
  <c r="AH666" i="1" s="1"/>
  <c r="AK666" i="1" s="1"/>
  <c r="AL666" i="1" s="1"/>
  <c r="AO666" i="1" s="1"/>
  <c r="AP666" i="1" s="1"/>
  <c r="AQ666" i="1" s="1"/>
  <c r="V665" i="1"/>
  <c r="AG665" i="1" s="1"/>
  <c r="AH665" i="1" s="1"/>
  <c r="AK665" i="1" s="1"/>
  <c r="AL665" i="1" s="1"/>
  <c r="AO665" i="1" s="1"/>
  <c r="AP665" i="1" s="1"/>
  <c r="AQ665" i="1" s="1"/>
  <c r="V664" i="1"/>
  <c r="AG664" i="1" s="1"/>
  <c r="AH664" i="1" s="1"/>
  <c r="AK664" i="1" s="1"/>
  <c r="AL664" i="1" s="1"/>
  <c r="AO664" i="1" s="1"/>
  <c r="AP664" i="1" s="1"/>
  <c r="AQ664" i="1" s="1"/>
  <c r="V663" i="1"/>
  <c r="AG663" i="1" s="1"/>
  <c r="AH663" i="1" s="1"/>
  <c r="AK663" i="1" s="1"/>
  <c r="AL663" i="1" s="1"/>
  <c r="AO663" i="1" s="1"/>
  <c r="AP663" i="1" s="1"/>
  <c r="AQ663" i="1" s="1"/>
  <c r="V662" i="1"/>
  <c r="AG662" i="1" s="1"/>
  <c r="AH662" i="1" s="1"/>
  <c r="AK662" i="1" s="1"/>
  <c r="AL662" i="1" s="1"/>
  <c r="AO662" i="1" s="1"/>
  <c r="AP662" i="1" s="1"/>
  <c r="AQ662" i="1" s="1"/>
  <c r="V661" i="1"/>
  <c r="V660" i="1"/>
  <c r="AG660" i="1" s="1"/>
  <c r="AH660" i="1" s="1"/>
  <c r="AK660" i="1" s="1"/>
  <c r="AL660" i="1" s="1"/>
  <c r="AO660" i="1" s="1"/>
  <c r="AP660" i="1" s="1"/>
  <c r="AQ660" i="1" s="1"/>
  <c r="V659" i="1"/>
  <c r="AG659" i="1" s="1"/>
  <c r="AH659" i="1" s="1"/>
  <c r="AK659" i="1" s="1"/>
  <c r="AL659" i="1" s="1"/>
  <c r="AO659" i="1" s="1"/>
  <c r="AP659" i="1" s="1"/>
  <c r="AQ659" i="1" s="1"/>
  <c r="V658" i="1"/>
  <c r="AG658" i="1" s="1"/>
  <c r="AH658" i="1" s="1"/>
  <c r="AK658" i="1" s="1"/>
  <c r="AL658" i="1" s="1"/>
  <c r="AO658" i="1" s="1"/>
  <c r="AP658" i="1" s="1"/>
  <c r="AQ658" i="1" s="1"/>
  <c r="V657" i="1"/>
  <c r="AG657" i="1" s="1"/>
  <c r="AH657" i="1" s="1"/>
  <c r="AK657" i="1" s="1"/>
  <c r="AL657" i="1" s="1"/>
  <c r="AO657" i="1" s="1"/>
  <c r="AP657" i="1" s="1"/>
  <c r="AQ657" i="1" s="1"/>
  <c r="V656" i="1"/>
  <c r="Z656" i="1" s="1"/>
  <c r="AA656" i="1" s="1"/>
  <c r="AD656" i="1" s="1"/>
  <c r="AL656" i="1" s="1"/>
  <c r="AO656" i="1" s="1"/>
  <c r="AP656" i="1" s="1"/>
  <c r="AQ656" i="1" s="1"/>
  <c r="V655" i="1"/>
  <c r="Z655" i="1" s="1"/>
  <c r="AA655" i="1" s="1"/>
  <c r="AD655" i="1" s="1"/>
  <c r="AL655" i="1" s="1"/>
  <c r="AO655" i="1" s="1"/>
  <c r="AP655" i="1" s="1"/>
  <c r="AQ655" i="1" s="1"/>
  <c r="V654" i="1"/>
  <c r="Z654" i="1" s="1"/>
  <c r="AA654" i="1" s="1"/>
  <c r="AD654" i="1" s="1"/>
  <c r="AL654" i="1" s="1"/>
  <c r="AO654" i="1" s="1"/>
  <c r="AP654" i="1" s="1"/>
  <c r="AQ654" i="1" s="1"/>
  <c r="V653" i="1"/>
  <c r="Z653" i="1" s="1"/>
  <c r="AA653" i="1" s="1"/>
  <c r="AD653" i="1" s="1"/>
  <c r="AL653" i="1" s="1"/>
  <c r="AO653" i="1" s="1"/>
  <c r="AP653" i="1" s="1"/>
  <c r="AQ653" i="1" s="1"/>
  <c r="V652" i="1"/>
  <c r="Z652" i="1" s="1"/>
  <c r="AA652" i="1" s="1"/>
  <c r="AD652" i="1" s="1"/>
  <c r="AL652" i="1" s="1"/>
  <c r="AO652" i="1" s="1"/>
  <c r="AP652" i="1" s="1"/>
  <c r="AQ652" i="1" s="1"/>
  <c r="V651" i="1"/>
  <c r="Z651" i="1" s="1"/>
  <c r="AA651" i="1" s="1"/>
  <c r="AD651" i="1" s="1"/>
  <c r="AL651" i="1" s="1"/>
  <c r="AO651" i="1" s="1"/>
  <c r="AP651" i="1" s="1"/>
  <c r="AQ651" i="1" s="1"/>
  <c r="V650" i="1"/>
  <c r="Z650" i="1" s="1"/>
  <c r="AA650" i="1" s="1"/>
  <c r="AD650" i="1" s="1"/>
  <c r="AL650" i="1" s="1"/>
  <c r="AO650" i="1" s="1"/>
  <c r="AP650" i="1" s="1"/>
  <c r="AQ650" i="1" s="1"/>
  <c r="V649" i="1"/>
  <c r="AG649" i="1" s="1"/>
  <c r="AH649" i="1" s="1"/>
  <c r="AK649" i="1" s="1"/>
  <c r="AL649" i="1" s="1"/>
  <c r="AO649" i="1" s="1"/>
  <c r="AP649" i="1" s="1"/>
  <c r="AQ649" i="1" s="1"/>
  <c r="V648" i="1"/>
  <c r="Z648" i="1" s="1"/>
  <c r="AA648" i="1" s="1"/>
  <c r="AD648" i="1" s="1"/>
  <c r="AL648" i="1" s="1"/>
  <c r="AO648" i="1" s="1"/>
  <c r="AP648" i="1" s="1"/>
  <c r="AQ648" i="1" s="1"/>
  <c r="V647" i="1"/>
  <c r="Z647" i="1" s="1"/>
  <c r="AA647" i="1" s="1"/>
  <c r="AD647" i="1" s="1"/>
  <c r="AL647" i="1" s="1"/>
  <c r="AO647" i="1" s="1"/>
  <c r="AP647" i="1" s="1"/>
  <c r="AQ647" i="1" s="1"/>
  <c r="V646" i="1"/>
  <c r="AG646" i="1" s="1"/>
  <c r="AH646" i="1" s="1"/>
  <c r="AK646" i="1" s="1"/>
  <c r="AL646" i="1" s="1"/>
  <c r="AO646" i="1" s="1"/>
  <c r="AP646" i="1" s="1"/>
  <c r="AQ646" i="1" s="1"/>
  <c r="V645" i="1"/>
  <c r="AG645" i="1" s="1"/>
  <c r="AH645" i="1" s="1"/>
  <c r="AK645" i="1" s="1"/>
  <c r="AL645" i="1" s="1"/>
  <c r="AO645" i="1" s="1"/>
  <c r="AP645" i="1" s="1"/>
  <c r="AQ645" i="1" s="1"/>
  <c r="V644" i="1"/>
  <c r="AG644" i="1" s="1"/>
  <c r="AH644" i="1" s="1"/>
  <c r="AK644" i="1" s="1"/>
  <c r="AL644" i="1" s="1"/>
  <c r="AO644" i="1" s="1"/>
  <c r="AP644" i="1" s="1"/>
  <c r="AQ644" i="1" s="1"/>
  <c r="V643" i="1"/>
  <c r="AG643" i="1" s="1"/>
  <c r="AH643" i="1" s="1"/>
  <c r="AK643" i="1" s="1"/>
  <c r="AL643" i="1" s="1"/>
  <c r="AO643" i="1" s="1"/>
  <c r="AP643" i="1" s="1"/>
  <c r="AQ643" i="1" s="1"/>
  <c r="V642" i="1"/>
  <c r="AG642" i="1" s="1"/>
  <c r="AH642" i="1" s="1"/>
  <c r="AK642" i="1" s="1"/>
  <c r="AL642" i="1" s="1"/>
  <c r="AO642" i="1" s="1"/>
  <c r="AP642" i="1" s="1"/>
  <c r="AQ642" i="1" s="1"/>
  <c r="V641" i="1"/>
  <c r="Z641" i="1" s="1"/>
  <c r="AA641" i="1" s="1"/>
  <c r="AD641" i="1" s="1"/>
  <c r="AL641" i="1" s="1"/>
  <c r="AO641" i="1" s="1"/>
  <c r="AP641" i="1" s="1"/>
  <c r="AQ641" i="1" s="1"/>
  <c r="V640" i="1"/>
  <c r="AG640" i="1" s="1"/>
  <c r="AH640" i="1" s="1"/>
  <c r="AK640" i="1" s="1"/>
  <c r="AL640" i="1" s="1"/>
  <c r="AO640" i="1" s="1"/>
  <c r="AP640" i="1" s="1"/>
  <c r="AQ640" i="1" s="1"/>
  <c r="V639" i="1"/>
  <c r="AG639" i="1" s="1"/>
  <c r="AH639" i="1" s="1"/>
  <c r="AK639" i="1" s="1"/>
  <c r="AL639" i="1" s="1"/>
  <c r="AO639" i="1" s="1"/>
  <c r="AP639" i="1" s="1"/>
  <c r="AQ639" i="1" s="1"/>
  <c r="V638" i="1"/>
  <c r="AG638" i="1" s="1"/>
  <c r="AH638" i="1" s="1"/>
  <c r="AK638" i="1" s="1"/>
  <c r="AL638" i="1" s="1"/>
  <c r="AO638" i="1" s="1"/>
  <c r="AP638" i="1" s="1"/>
  <c r="AQ638" i="1" s="1"/>
  <c r="V637" i="1"/>
  <c r="AG637" i="1" s="1"/>
  <c r="AH637" i="1" s="1"/>
  <c r="AK637" i="1" s="1"/>
  <c r="AL637" i="1" s="1"/>
  <c r="AO637" i="1" s="1"/>
  <c r="AP637" i="1" s="1"/>
  <c r="AQ637" i="1" s="1"/>
  <c r="V636" i="1"/>
  <c r="AG636" i="1" s="1"/>
  <c r="AH636" i="1" s="1"/>
  <c r="AK636" i="1" s="1"/>
  <c r="AL636" i="1" s="1"/>
  <c r="AO636" i="1" s="1"/>
  <c r="AP636" i="1" s="1"/>
  <c r="AQ636" i="1" s="1"/>
  <c r="V635" i="1"/>
  <c r="AG635" i="1" s="1"/>
  <c r="AH635" i="1" s="1"/>
  <c r="AK635" i="1" s="1"/>
  <c r="AL635" i="1" s="1"/>
  <c r="AO635" i="1" s="1"/>
  <c r="AP635" i="1" s="1"/>
  <c r="AQ635" i="1" s="1"/>
  <c r="V634" i="1"/>
  <c r="AG634" i="1" s="1"/>
  <c r="AH634" i="1" s="1"/>
  <c r="AK634" i="1" s="1"/>
  <c r="AL634" i="1" s="1"/>
  <c r="AO634" i="1" s="1"/>
  <c r="AP634" i="1" s="1"/>
  <c r="AQ634" i="1" s="1"/>
  <c r="V633" i="1"/>
  <c r="Z633" i="1" s="1"/>
  <c r="AA633" i="1" s="1"/>
  <c r="AD633" i="1" s="1"/>
  <c r="AL633" i="1" s="1"/>
  <c r="AO633" i="1" s="1"/>
  <c r="AP633" i="1" s="1"/>
  <c r="AQ633" i="1" s="1"/>
  <c r="V632" i="1"/>
  <c r="Z632" i="1" s="1"/>
  <c r="AA632" i="1" s="1"/>
  <c r="AD632" i="1" s="1"/>
  <c r="AL632" i="1" s="1"/>
  <c r="AO632" i="1" s="1"/>
  <c r="AP632" i="1" s="1"/>
  <c r="AQ632" i="1" s="1"/>
  <c r="V631" i="1"/>
  <c r="AG631" i="1" s="1"/>
  <c r="AH631" i="1" s="1"/>
  <c r="AK631" i="1" s="1"/>
  <c r="AL631" i="1" s="1"/>
  <c r="AO631" i="1" s="1"/>
  <c r="AP631" i="1" s="1"/>
  <c r="AQ631" i="1" s="1"/>
  <c r="V630" i="1"/>
  <c r="AG630" i="1" s="1"/>
  <c r="AH630" i="1" s="1"/>
  <c r="AK630" i="1" s="1"/>
  <c r="AL630" i="1" s="1"/>
  <c r="AO630" i="1" s="1"/>
  <c r="AP630" i="1" s="1"/>
  <c r="AQ630" i="1" s="1"/>
  <c r="V629" i="1"/>
  <c r="AG629" i="1" s="1"/>
  <c r="AH629" i="1" s="1"/>
  <c r="AK629" i="1" s="1"/>
  <c r="AL629" i="1" s="1"/>
  <c r="AO629" i="1" s="1"/>
  <c r="AP629" i="1" s="1"/>
  <c r="AQ629" i="1" s="1"/>
  <c r="V628" i="1"/>
  <c r="AG628" i="1" s="1"/>
  <c r="AH628" i="1" s="1"/>
  <c r="AK628" i="1" s="1"/>
  <c r="AL628" i="1" s="1"/>
  <c r="AO628" i="1" s="1"/>
  <c r="AP628" i="1" s="1"/>
  <c r="AQ628" i="1" s="1"/>
  <c r="V627" i="1"/>
  <c r="AG627" i="1" s="1"/>
  <c r="AH627" i="1" s="1"/>
  <c r="AK627" i="1" s="1"/>
  <c r="AL627" i="1" s="1"/>
  <c r="AO627" i="1" s="1"/>
  <c r="AP627" i="1" s="1"/>
  <c r="AQ627" i="1" s="1"/>
  <c r="V626" i="1"/>
  <c r="AG626" i="1" s="1"/>
  <c r="AH626" i="1" s="1"/>
  <c r="AK626" i="1" s="1"/>
  <c r="AL626" i="1" s="1"/>
  <c r="AO626" i="1" s="1"/>
  <c r="AP626" i="1" s="1"/>
  <c r="AQ626" i="1" s="1"/>
  <c r="V625" i="1"/>
  <c r="Z625" i="1" s="1"/>
  <c r="AA625" i="1" s="1"/>
  <c r="AD625" i="1" s="1"/>
  <c r="AL625" i="1" s="1"/>
  <c r="AO625" i="1" s="1"/>
  <c r="AP625" i="1" s="1"/>
  <c r="AQ625" i="1" s="1"/>
  <c r="V624" i="1"/>
  <c r="AG624" i="1" s="1"/>
  <c r="AH624" i="1" s="1"/>
  <c r="AK624" i="1" s="1"/>
  <c r="AL624" i="1" s="1"/>
  <c r="AO624" i="1" s="1"/>
  <c r="AP624" i="1" s="1"/>
  <c r="AQ624" i="1" s="1"/>
  <c r="V623" i="1"/>
  <c r="Z623" i="1" s="1"/>
  <c r="AA623" i="1" s="1"/>
  <c r="AD623" i="1" s="1"/>
  <c r="AL623" i="1" s="1"/>
  <c r="AO623" i="1" s="1"/>
  <c r="AP623" i="1" s="1"/>
  <c r="AQ623" i="1" s="1"/>
  <c r="V622" i="1"/>
  <c r="AG622" i="1" s="1"/>
  <c r="AH622" i="1" s="1"/>
  <c r="AK622" i="1" s="1"/>
  <c r="AL622" i="1" s="1"/>
  <c r="AO622" i="1" s="1"/>
  <c r="AP622" i="1" s="1"/>
  <c r="AQ622" i="1" s="1"/>
  <c r="V621" i="1"/>
  <c r="AG621" i="1" s="1"/>
  <c r="AH621" i="1" s="1"/>
  <c r="AK621" i="1" s="1"/>
  <c r="AL621" i="1" s="1"/>
  <c r="AO621" i="1" s="1"/>
  <c r="AP621" i="1" s="1"/>
  <c r="AQ621" i="1" s="1"/>
  <c r="V620" i="1"/>
  <c r="AG620" i="1" s="1"/>
  <c r="AH620" i="1" s="1"/>
  <c r="AK620" i="1" s="1"/>
  <c r="AL620" i="1" s="1"/>
  <c r="AO620" i="1" s="1"/>
  <c r="AP620" i="1" s="1"/>
  <c r="AQ620" i="1" s="1"/>
  <c r="V619" i="1"/>
  <c r="AG619" i="1" s="1"/>
  <c r="AH619" i="1" s="1"/>
  <c r="AK619" i="1" s="1"/>
  <c r="AL619" i="1" s="1"/>
  <c r="AO619" i="1" s="1"/>
  <c r="AP619" i="1" s="1"/>
  <c r="AQ619" i="1" s="1"/>
  <c r="V618" i="1"/>
  <c r="AG618" i="1" s="1"/>
  <c r="AH618" i="1" s="1"/>
  <c r="AK618" i="1" s="1"/>
  <c r="AL618" i="1" s="1"/>
  <c r="AO618" i="1" s="1"/>
  <c r="AP618" i="1" s="1"/>
  <c r="AQ618" i="1" s="1"/>
  <c r="V617" i="1"/>
  <c r="AG617" i="1" s="1"/>
  <c r="AH617" i="1" s="1"/>
  <c r="AK617" i="1" s="1"/>
  <c r="AL617" i="1" s="1"/>
  <c r="AO617" i="1" s="1"/>
  <c r="AP617" i="1" s="1"/>
  <c r="AQ617" i="1" s="1"/>
  <c r="V616" i="1"/>
  <c r="AG616" i="1" s="1"/>
  <c r="AH616" i="1" s="1"/>
  <c r="AK616" i="1" s="1"/>
  <c r="AL616" i="1" s="1"/>
  <c r="AO616" i="1" s="1"/>
  <c r="AP616" i="1" s="1"/>
  <c r="AQ616" i="1" s="1"/>
  <c r="V615" i="1"/>
  <c r="AG615" i="1" s="1"/>
  <c r="AH615" i="1" s="1"/>
  <c r="AK615" i="1" s="1"/>
  <c r="AL615" i="1" s="1"/>
  <c r="AO615" i="1" s="1"/>
  <c r="AP615" i="1" s="1"/>
  <c r="AQ615" i="1" s="1"/>
  <c r="V614" i="1"/>
  <c r="AG614" i="1" s="1"/>
  <c r="AH614" i="1" s="1"/>
  <c r="AK614" i="1" s="1"/>
  <c r="AL614" i="1" s="1"/>
  <c r="AO614" i="1" s="1"/>
  <c r="AP614" i="1" s="1"/>
  <c r="AQ614" i="1" s="1"/>
  <c r="V613" i="1"/>
  <c r="AG613" i="1" s="1"/>
  <c r="AH613" i="1" s="1"/>
  <c r="AK613" i="1" s="1"/>
  <c r="AL613" i="1" s="1"/>
  <c r="AO613" i="1" s="1"/>
  <c r="AP613" i="1" s="1"/>
  <c r="AQ613" i="1" s="1"/>
  <c r="V612" i="1"/>
  <c r="AG612" i="1" s="1"/>
  <c r="AH612" i="1" s="1"/>
  <c r="AK612" i="1" s="1"/>
  <c r="AL612" i="1" s="1"/>
  <c r="AO612" i="1" s="1"/>
  <c r="AP612" i="1" s="1"/>
  <c r="AQ612" i="1" s="1"/>
  <c r="V611" i="1"/>
  <c r="AG611" i="1" s="1"/>
  <c r="AH611" i="1" s="1"/>
  <c r="AK611" i="1" s="1"/>
  <c r="AL611" i="1" s="1"/>
  <c r="AO611" i="1" s="1"/>
  <c r="AP611" i="1" s="1"/>
  <c r="AQ611" i="1" s="1"/>
  <c r="V610" i="1"/>
  <c r="AG610" i="1" s="1"/>
  <c r="AH610" i="1" s="1"/>
  <c r="AK610" i="1" s="1"/>
  <c r="AL610" i="1" s="1"/>
  <c r="AO610" i="1" s="1"/>
  <c r="AP610" i="1" s="1"/>
  <c r="AQ610" i="1" s="1"/>
  <c r="V609" i="1"/>
  <c r="AG609" i="1" s="1"/>
  <c r="AH609" i="1" s="1"/>
  <c r="AK609" i="1" s="1"/>
  <c r="AL609" i="1" s="1"/>
  <c r="AO609" i="1" s="1"/>
  <c r="AP609" i="1" s="1"/>
  <c r="AQ609" i="1" s="1"/>
  <c r="V608" i="1"/>
  <c r="AG608" i="1" s="1"/>
  <c r="AH608" i="1" s="1"/>
  <c r="AK608" i="1" s="1"/>
  <c r="AL608" i="1" s="1"/>
  <c r="AO608" i="1" s="1"/>
  <c r="AP608" i="1" s="1"/>
  <c r="AQ608" i="1" s="1"/>
  <c r="V607" i="1"/>
  <c r="Z607" i="1" s="1"/>
  <c r="AA607" i="1" s="1"/>
  <c r="AD607" i="1" s="1"/>
  <c r="AL607" i="1" s="1"/>
  <c r="AO607" i="1" s="1"/>
  <c r="AP607" i="1" s="1"/>
  <c r="AQ607" i="1" s="1"/>
  <c r="V606" i="1"/>
  <c r="AG606" i="1" s="1"/>
  <c r="AH606" i="1" s="1"/>
  <c r="AK606" i="1" s="1"/>
  <c r="AL606" i="1" s="1"/>
  <c r="AO606" i="1" s="1"/>
  <c r="AP606" i="1" s="1"/>
  <c r="AQ606" i="1" s="1"/>
  <c r="V605" i="1"/>
  <c r="AG605" i="1" s="1"/>
  <c r="AH605" i="1" s="1"/>
  <c r="AK605" i="1" s="1"/>
  <c r="AL605" i="1" s="1"/>
  <c r="AO605" i="1" s="1"/>
  <c r="AP605" i="1" s="1"/>
  <c r="AQ605" i="1" s="1"/>
  <c r="V604" i="1"/>
  <c r="AG604" i="1" s="1"/>
  <c r="AH604" i="1" s="1"/>
  <c r="AK604" i="1" s="1"/>
  <c r="AL604" i="1" s="1"/>
  <c r="AO604" i="1" s="1"/>
  <c r="AP604" i="1" s="1"/>
  <c r="AQ604" i="1" s="1"/>
  <c r="V603" i="1"/>
  <c r="AG603" i="1" s="1"/>
  <c r="AH603" i="1" s="1"/>
  <c r="AK603" i="1" s="1"/>
  <c r="AL603" i="1" s="1"/>
  <c r="AO603" i="1" s="1"/>
  <c r="AP603" i="1" s="1"/>
  <c r="AQ603" i="1" s="1"/>
  <c r="V602" i="1"/>
  <c r="AG602" i="1" s="1"/>
  <c r="AH602" i="1" s="1"/>
  <c r="AK602" i="1" s="1"/>
  <c r="AL602" i="1" s="1"/>
  <c r="AO602" i="1" s="1"/>
  <c r="AP602" i="1" s="1"/>
  <c r="AQ602" i="1" s="1"/>
  <c r="V601" i="1"/>
  <c r="AG601" i="1" s="1"/>
  <c r="AH601" i="1" s="1"/>
  <c r="AK601" i="1" s="1"/>
  <c r="AL601" i="1" s="1"/>
  <c r="AO601" i="1" s="1"/>
  <c r="AP601" i="1" s="1"/>
  <c r="AQ601" i="1" s="1"/>
  <c r="V600" i="1"/>
  <c r="AG600" i="1" s="1"/>
  <c r="AH600" i="1" s="1"/>
  <c r="AK600" i="1" s="1"/>
  <c r="AL600" i="1" s="1"/>
  <c r="AO600" i="1" s="1"/>
  <c r="AP600" i="1" s="1"/>
  <c r="AQ600" i="1" s="1"/>
  <c r="V599" i="1"/>
  <c r="AG599" i="1" s="1"/>
  <c r="AH599" i="1" s="1"/>
  <c r="AK599" i="1" s="1"/>
  <c r="AL599" i="1" s="1"/>
  <c r="AO599" i="1" s="1"/>
  <c r="AP599" i="1" s="1"/>
  <c r="AQ599" i="1" s="1"/>
  <c r="V598" i="1"/>
  <c r="AG598" i="1" s="1"/>
  <c r="AH598" i="1" s="1"/>
  <c r="AK598" i="1" s="1"/>
  <c r="AL598" i="1" s="1"/>
  <c r="AO598" i="1" s="1"/>
  <c r="AP598" i="1" s="1"/>
  <c r="AQ598" i="1" s="1"/>
  <c r="V597" i="1"/>
  <c r="AG597" i="1" s="1"/>
  <c r="AH597" i="1" s="1"/>
  <c r="AK597" i="1" s="1"/>
  <c r="AL597" i="1" s="1"/>
  <c r="AO597" i="1" s="1"/>
  <c r="AP597" i="1" s="1"/>
  <c r="AQ597" i="1" s="1"/>
  <c r="V596" i="1"/>
  <c r="AG596" i="1" s="1"/>
  <c r="AH596" i="1" s="1"/>
  <c r="AK596" i="1" s="1"/>
  <c r="AL596" i="1" s="1"/>
  <c r="AO596" i="1" s="1"/>
  <c r="AP596" i="1" s="1"/>
  <c r="AQ596" i="1" s="1"/>
  <c r="V595" i="1"/>
  <c r="AG595" i="1" s="1"/>
  <c r="AH595" i="1" s="1"/>
  <c r="AK595" i="1" s="1"/>
  <c r="AL595" i="1" s="1"/>
  <c r="AO595" i="1" s="1"/>
  <c r="AP595" i="1" s="1"/>
  <c r="AQ595" i="1" s="1"/>
  <c r="V594" i="1"/>
  <c r="AG594" i="1" s="1"/>
  <c r="AH594" i="1" s="1"/>
  <c r="AK594" i="1" s="1"/>
  <c r="AL594" i="1" s="1"/>
  <c r="AO594" i="1" s="1"/>
  <c r="AP594" i="1" s="1"/>
  <c r="AQ594" i="1" s="1"/>
  <c r="V593" i="1"/>
  <c r="AG593" i="1" s="1"/>
  <c r="AH593" i="1" s="1"/>
  <c r="AK593" i="1" s="1"/>
  <c r="AL593" i="1" s="1"/>
  <c r="AO593" i="1" s="1"/>
  <c r="AP593" i="1" s="1"/>
  <c r="AQ593" i="1" s="1"/>
  <c r="V592" i="1"/>
  <c r="AG592" i="1" s="1"/>
  <c r="AH592" i="1" s="1"/>
  <c r="AK592" i="1" s="1"/>
  <c r="AL592" i="1" s="1"/>
  <c r="AO592" i="1" s="1"/>
  <c r="AP592" i="1" s="1"/>
  <c r="AQ592" i="1" s="1"/>
  <c r="V591" i="1"/>
  <c r="AG591" i="1" s="1"/>
  <c r="AH591" i="1" s="1"/>
  <c r="AK591" i="1" s="1"/>
  <c r="AL591" i="1" s="1"/>
  <c r="AO591" i="1" s="1"/>
  <c r="AP591" i="1" s="1"/>
  <c r="AQ591" i="1" s="1"/>
  <c r="V590" i="1"/>
  <c r="Z590" i="1" s="1"/>
  <c r="AA590" i="1" s="1"/>
  <c r="AD590" i="1" s="1"/>
  <c r="AL590" i="1" s="1"/>
  <c r="AO590" i="1" s="1"/>
  <c r="AP590" i="1" s="1"/>
  <c r="AQ590" i="1" s="1"/>
  <c r="V589" i="1"/>
  <c r="Z589" i="1" s="1"/>
  <c r="AA589" i="1" s="1"/>
  <c r="AD589" i="1" s="1"/>
  <c r="AL589" i="1" s="1"/>
  <c r="AO589" i="1" s="1"/>
  <c r="AP589" i="1" s="1"/>
  <c r="AQ589" i="1" s="1"/>
  <c r="V588" i="1"/>
  <c r="Z588" i="1" s="1"/>
  <c r="AA588" i="1" s="1"/>
  <c r="AD588" i="1" s="1"/>
  <c r="AL588" i="1" s="1"/>
  <c r="AO588" i="1" s="1"/>
  <c r="AP588" i="1" s="1"/>
  <c r="AQ588" i="1" s="1"/>
  <c r="AG587" i="1"/>
  <c r="AH587" i="1" s="1"/>
  <c r="AK587" i="1" s="1"/>
  <c r="AL587" i="1" s="1"/>
  <c r="AO587" i="1" s="1"/>
  <c r="AP587" i="1" s="1"/>
  <c r="AQ587" i="1" s="1"/>
  <c r="V586" i="1"/>
  <c r="AG586" i="1" s="1"/>
  <c r="AH586" i="1" s="1"/>
  <c r="AK586" i="1" s="1"/>
  <c r="AL586" i="1" s="1"/>
  <c r="AO586" i="1" s="1"/>
  <c r="AP586" i="1" s="1"/>
  <c r="AQ586" i="1" s="1"/>
  <c r="V585" i="1"/>
  <c r="AG585" i="1" s="1"/>
  <c r="AH585" i="1" s="1"/>
  <c r="AK585" i="1" s="1"/>
  <c r="AL585" i="1" s="1"/>
  <c r="AO585" i="1" s="1"/>
  <c r="AP585" i="1" s="1"/>
  <c r="AQ585" i="1" s="1"/>
  <c r="V584" i="1"/>
  <c r="V583" i="1"/>
  <c r="AG583" i="1" s="1"/>
  <c r="AH583" i="1" s="1"/>
  <c r="AK583" i="1" s="1"/>
  <c r="AL583" i="1" s="1"/>
  <c r="AO583" i="1" s="1"/>
  <c r="AP583" i="1" s="1"/>
  <c r="AQ583" i="1" s="1"/>
  <c r="V582" i="1"/>
  <c r="AG582" i="1" s="1"/>
  <c r="AH582" i="1" s="1"/>
  <c r="AK582" i="1" s="1"/>
  <c r="AL582" i="1" s="1"/>
  <c r="AO582" i="1" s="1"/>
  <c r="AP582" i="1" s="1"/>
  <c r="AQ582" i="1" s="1"/>
  <c r="V581" i="1"/>
  <c r="AG581" i="1" s="1"/>
  <c r="AH581" i="1" s="1"/>
  <c r="AK581" i="1" s="1"/>
  <c r="AL581" i="1" s="1"/>
  <c r="AO581" i="1" s="1"/>
  <c r="AP581" i="1" s="1"/>
  <c r="AQ581" i="1" s="1"/>
  <c r="V580" i="1"/>
  <c r="AG580" i="1" s="1"/>
  <c r="AH580" i="1" s="1"/>
  <c r="AK580" i="1" s="1"/>
  <c r="AL580" i="1" s="1"/>
  <c r="AO580" i="1" s="1"/>
  <c r="AP580" i="1" s="1"/>
  <c r="AQ580" i="1" s="1"/>
  <c r="V579" i="1"/>
  <c r="AG579" i="1" s="1"/>
  <c r="AH579" i="1" s="1"/>
  <c r="AK579" i="1" s="1"/>
  <c r="AL579" i="1" s="1"/>
  <c r="AO579" i="1" s="1"/>
  <c r="AP579" i="1" s="1"/>
  <c r="AQ579" i="1" s="1"/>
  <c r="V578" i="1"/>
  <c r="V577" i="1"/>
  <c r="AG577" i="1" s="1"/>
  <c r="AH577" i="1" s="1"/>
  <c r="AK577" i="1" s="1"/>
  <c r="AL577" i="1" s="1"/>
  <c r="AO577" i="1" s="1"/>
  <c r="AP577" i="1" s="1"/>
  <c r="AQ577" i="1" s="1"/>
  <c r="V576" i="1"/>
  <c r="AG576" i="1" s="1"/>
  <c r="AH576" i="1" s="1"/>
  <c r="AK576" i="1" s="1"/>
  <c r="AL576" i="1" s="1"/>
  <c r="AO576" i="1" s="1"/>
  <c r="AP576" i="1" s="1"/>
  <c r="AQ576" i="1" s="1"/>
  <c r="V575" i="1"/>
  <c r="AG575" i="1" s="1"/>
  <c r="AH575" i="1" s="1"/>
  <c r="AK575" i="1" s="1"/>
  <c r="AL575" i="1" s="1"/>
  <c r="AO575" i="1" s="1"/>
  <c r="AP575" i="1" s="1"/>
  <c r="AQ575" i="1" s="1"/>
  <c r="V574" i="1"/>
  <c r="AG574" i="1" s="1"/>
  <c r="AH574" i="1" s="1"/>
  <c r="AK574" i="1" s="1"/>
  <c r="AL574" i="1" s="1"/>
  <c r="AO574" i="1" s="1"/>
  <c r="AP574" i="1" s="1"/>
  <c r="AQ574" i="1" s="1"/>
  <c r="V573" i="1"/>
  <c r="AG573" i="1" s="1"/>
  <c r="AH573" i="1" s="1"/>
  <c r="AK573" i="1" s="1"/>
  <c r="AL573" i="1" s="1"/>
  <c r="AO573" i="1" s="1"/>
  <c r="AP573" i="1" s="1"/>
  <c r="AQ573" i="1" s="1"/>
  <c r="V572" i="1"/>
  <c r="AG572" i="1" s="1"/>
  <c r="AH572" i="1" s="1"/>
  <c r="AK572" i="1" s="1"/>
  <c r="AL572" i="1" s="1"/>
  <c r="AO572" i="1" s="1"/>
  <c r="AP572" i="1" s="1"/>
  <c r="AQ572" i="1" s="1"/>
  <c r="V571" i="1"/>
  <c r="AG571" i="1" s="1"/>
  <c r="AH571" i="1" s="1"/>
  <c r="AK571" i="1" s="1"/>
  <c r="AL571" i="1" s="1"/>
  <c r="AO571" i="1" s="1"/>
  <c r="AP571" i="1" s="1"/>
  <c r="AQ571" i="1" s="1"/>
  <c r="V570" i="1"/>
  <c r="Z570" i="1" s="1"/>
  <c r="AA570" i="1" s="1"/>
  <c r="AD570" i="1" s="1"/>
  <c r="AL570" i="1" s="1"/>
  <c r="AO570" i="1" s="1"/>
  <c r="AP570" i="1" s="1"/>
  <c r="AQ570" i="1" s="1"/>
  <c r="V569" i="1"/>
  <c r="AG569" i="1" s="1"/>
  <c r="AH569" i="1" s="1"/>
  <c r="AK569" i="1" s="1"/>
  <c r="AL569" i="1" s="1"/>
  <c r="AO569" i="1" s="1"/>
  <c r="AP569" i="1" s="1"/>
  <c r="AQ569" i="1" s="1"/>
  <c r="V568" i="1"/>
  <c r="AG568" i="1" s="1"/>
  <c r="AH568" i="1" s="1"/>
  <c r="AK568" i="1" s="1"/>
  <c r="AL568" i="1" s="1"/>
  <c r="AO568" i="1" s="1"/>
  <c r="AP568" i="1" s="1"/>
  <c r="AQ568" i="1" s="1"/>
  <c r="V567" i="1"/>
  <c r="AG567" i="1" s="1"/>
  <c r="AH567" i="1" s="1"/>
  <c r="AK567" i="1" s="1"/>
  <c r="AL567" i="1" s="1"/>
  <c r="AO567" i="1" s="1"/>
  <c r="AP567" i="1" s="1"/>
  <c r="AQ567" i="1" s="1"/>
  <c r="V566" i="1"/>
  <c r="AG566" i="1" s="1"/>
  <c r="AH566" i="1" s="1"/>
  <c r="AK566" i="1" s="1"/>
  <c r="AL566" i="1" s="1"/>
  <c r="AO566" i="1" s="1"/>
  <c r="AP566" i="1" s="1"/>
  <c r="AQ566" i="1" s="1"/>
  <c r="V565" i="1"/>
  <c r="AG565" i="1" s="1"/>
  <c r="AH565" i="1" s="1"/>
  <c r="AK565" i="1" s="1"/>
  <c r="AL565" i="1" s="1"/>
  <c r="AO565" i="1" s="1"/>
  <c r="AP565" i="1" s="1"/>
  <c r="AQ565" i="1" s="1"/>
  <c r="V564" i="1"/>
  <c r="AG564" i="1" s="1"/>
  <c r="AH564" i="1" s="1"/>
  <c r="AK564" i="1" s="1"/>
  <c r="AL564" i="1" s="1"/>
  <c r="AO564" i="1" s="1"/>
  <c r="AP564" i="1" s="1"/>
  <c r="AQ564" i="1" s="1"/>
  <c r="V563" i="1"/>
  <c r="AG563" i="1" s="1"/>
  <c r="AH563" i="1" s="1"/>
  <c r="AK563" i="1" s="1"/>
  <c r="AL563" i="1" s="1"/>
  <c r="AO563" i="1" s="1"/>
  <c r="AP563" i="1" s="1"/>
  <c r="AQ563" i="1" s="1"/>
  <c r="V562" i="1"/>
  <c r="AG562" i="1" s="1"/>
  <c r="AH562" i="1" s="1"/>
  <c r="AK562" i="1" s="1"/>
  <c r="AL562" i="1" s="1"/>
  <c r="AO562" i="1" s="1"/>
  <c r="AP562" i="1" s="1"/>
  <c r="AQ562" i="1" s="1"/>
  <c r="V561" i="1"/>
  <c r="V560" i="1"/>
  <c r="Z560" i="1" s="1"/>
  <c r="AA560" i="1" s="1"/>
  <c r="AD560" i="1" s="1"/>
  <c r="AL560" i="1" s="1"/>
  <c r="AO560" i="1" s="1"/>
  <c r="AP560" i="1" s="1"/>
  <c r="AQ560" i="1" s="1"/>
  <c r="V559" i="1"/>
  <c r="AG559" i="1" s="1"/>
  <c r="AH559" i="1" s="1"/>
  <c r="AK559" i="1" s="1"/>
  <c r="AL559" i="1" s="1"/>
  <c r="AO559" i="1" s="1"/>
  <c r="AP559" i="1" s="1"/>
  <c r="AQ559" i="1" s="1"/>
  <c r="V558" i="1"/>
  <c r="AG558" i="1" s="1"/>
  <c r="AH558" i="1" s="1"/>
  <c r="AK558" i="1" s="1"/>
  <c r="AL558" i="1" s="1"/>
  <c r="AO558" i="1" s="1"/>
  <c r="AP558" i="1" s="1"/>
  <c r="AQ558" i="1" s="1"/>
  <c r="V557" i="1"/>
  <c r="AG557" i="1" s="1"/>
  <c r="AH557" i="1" s="1"/>
  <c r="AK557" i="1" s="1"/>
  <c r="AL557" i="1" s="1"/>
  <c r="AO557" i="1" s="1"/>
  <c r="AP557" i="1" s="1"/>
  <c r="AQ557" i="1" s="1"/>
  <c r="V556" i="1"/>
  <c r="AG556" i="1" s="1"/>
  <c r="AH556" i="1" s="1"/>
  <c r="AK556" i="1" s="1"/>
  <c r="AL556" i="1" s="1"/>
  <c r="AO556" i="1" s="1"/>
  <c r="AP556" i="1" s="1"/>
  <c r="AQ556" i="1" s="1"/>
  <c r="V555" i="1"/>
  <c r="AG555" i="1" s="1"/>
  <c r="AH555" i="1" s="1"/>
  <c r="AK555" i="1" s="1"/>
  <c r="AL555" i="1" s="1"/>
  <c r="AO555" i="1" s="1"/>
  <c r="AP555" i="1" s="1"/>
  <c r="AQ555" i="1" s="1"/>
  <c r="V554" i="1"/>
  <c r="AG554" i="1" s="1"/>
  <c r="AH554" i="1" s="1"/>
  <c r="AK554" i="1" s="1"/>
  <c r="AL554" i="1" s="1"/>
  <c r="AO554" i="1" s="1"/>
  <c r="AP554" i="1" s="1"/>
  <c r="AQ554" i="1" s="1"/>
  <c r="V553" i="1"/>
  <c r="AG553" i="1" s="1"/>
  <c r="AH553" i="1" s="1"/>
  <c r="AK553" i="1" s="1"/>
  <c r="AL553" i="1" s="1"/>
  <c r="AO553" i="1" s="1"/>
  <c r="AP553" i="1" s="1"/>
  <c r="AQ553" i="1" s="1"/>
  <c r="V552" i="1"/>
  <c r="AG552" i="1" s="1"/>
  <c r="AH552" i="1" s="1"/>
  <c r="AK552" i="1" s="1"/>
  <c r="AL552" i="1" s="1"/>
  <c r="AO552" i="1" s="1"/>
  <c r="AP552" i="1" s="1"/>
  <c r="AQ552" i="1" s="1"/>
  <c r="V551" i="1"/>
  <c r="V550" i="1"/>
  <c r="AG550" i="1" s="1"/>
  <c r="AH550" i="1" s="1"/>
  <c r="AK550" i="1" s="1"/>
  <c r="AL550" i="1" s="1"/>
  <c r="AO550" i="1" s="1"/>
  <c r="AP550" i="1" s="1"/>
  <c r="AQ550" i="1" s="1"/>
  <c r="V549" i="1"/>
  <c r="Z549" i="1" s="1"/>
  <c r="AA549" i="1" s="1"/>
  <c r="AD549" i="1" s="1"/>
  <c r="AL549" i="1" s="1"/>
  <c r="AO549" i="1" s="1"/>
  <c r="AP549" i="1" s="1"/>
  <c r="AQ549" i="1" s="1"/>
  <c r="V548" i="1"/>
  <c r="AG548" i="1" s="1"/>
  <c r="AH548" i="1" s="1"/>
  <c r="AK548" i="1" s="1"/>
  <c r="AL548" i="1" s="1"/>
  <c r="AO548" i="1" s="1"/>
  <c r="AP548" i="1" s="1"/>
  <c r="AQ548" i="1" s="1"/>
  <c r="V547" i="1"/>
  <c r="AG547" i="1" s="1"/>
  <c r="AH547" i="1" s="1"/>
  <c r="AK547" i="1" s="1"/>
  <c r="AL547" i="1" s="1"/>
  <c r="AO547" i="1" s="1"/>
  <c r="AP547" i="1" s="1"/>
  <c r="AQ547" i="1" s="1"/>
  <c r="V546" i="1"/>
  <c r="AG546" i="1" s="1"/>
  <c r="AH546" i="1" s="1"/>
  <c r="AK546" i="1" s="1"/>
  <c r="AL546" i="1" s="1"/>
  <c r="AO546" i="1" s="1"/>
  <c r="AP546" i="1" s="1"/>
  <c r="AQ546" i="1" s="1"/>
  <c r="V545" i="1"/>
  <c r="AG545" i="1" s="1"/>
  <c r="AH545" i="1" s="1"/>
  <c r="AK545" i="1" s="1"/>
  <c r="AL545" i="1" s="1"/>
  <c r="AO545" i="1" s="1"/>
  <c r="AP545" i="1" s="1"/>
  <c r="AQ545" i="1" s="1"/>
  <c r="V544" i="1"/>
  <c r="AG544" i="1" s="1"/>
  <c r="AH544" i="1" s="1"/>
  <c r="AK544" i="1" s="1"/>
  <c r="AL544" i="1" s="1"/>
  <c r="AO544" i="1" s="1"/>
  <c r="AP544" i="1" s="1"/>
  <c r="AQ544" i="1" s="1"/>
  <c r="V543" i="1"/>
  <c r="Z543" i="1" s="1"/>
  <c r="AA543" i="1" s="1"/>
  <c r="AD543" i="1" s="1"/>
  <c r="AL543" i="1" s="1"/>
  <c r="AO543" i="1" s="1"/>
  <c r="AP543" i="1" s="1"/>
  <c r="AQ543" i="1" s="1"/>
  <c r="V542" i="1"/>
  <c r="Z542" i="1" s="1"/>
  <c r="AA542" i="1" s="1"/>
  <c r="AD542" i="1" s="1"/>
  <c r="AL542" i="1" s="1"/>
  <c r="AO542" i="1" s="1"/>
  <c r="AP542" i="1" s="1"/>
  <c r="AQ542" i="1" s="1"/>
  <c r="V541" i="1"/>
  <c r="AG541" i="1" s="1"/>
  <c r="AH541" i="1" s="1"/>
  <c r="AK541" i="1" s="1"/>
  <c r="AL541" i="1" s="1"/>
  <c r="AO541" i="1" s="1"/>
  <c r="AP541" i="1" s="1"/>
  <c r="AQ541" i="1" s="1"/>
  <c r="V540" i="1"/>
  <c r="AG540" i="1" s="1"/>
  <c r="AH540" i="1" s="1"/>
  <c r="AK540" i="1" s="1"/>
  <c r="AL540" i="1" s="1"/>
  <c r="AO540" i="1" s="1"/>
  <c r="AP540" i="1" s="1"/>
  <c r="AQ540" i="1" s="1"/>
  <c r="V539" i="1"/>
  <c r="AG539" i="1" s="1"/>
  <c r="AH539" i="1" s="1"/>
  <c r="AK539" i="1" s="1"/>
  <c r="AL539" i="1" s="1"/>
  <c r="AO539" i="1" s="1"/>
  <c r="AP539" i="1" s="1"/>
  <c r="AQ539" i="1" s="1"/>
  <c r="V538" i="1"/>
  <c r="AG538" i="1" s="1"/>
  <c r="AH538" i="1" s="1"/>
  <c r="AK538" i="1" s="1"/>
  <c r="AL538" i="1" s="1"/>
  <c r="AO538" i="1" s="1"/>
  <c r="AP538" i="1" s="1"/>
  <c r="AQ538" i="1" s="1"/>
  <c r="V537" i="1"/>
  <c r="AG537" i="1" s="1"/>
  <c r="AH537" i="1" s="1"/>
  <c r="AK537" i="1" s="1"/>
  <c r="AL537" i="1" s="1"/>
  <c r="AO537" i="1" s="1"/>
  <c r="AP537" i="1" s="1"/>
  <c r="AQ537" i="1" s="1"/>
  <c r="V536" i="1"/>
  <c r="AG536" i="1" s="1"/>
  <c r="AH536" i="1" s="1"/>
  <c r="AK536" i="1" s="1"/>
  <c r="AL536" i="1" s="1"/>
  <c r="AO536" i="1" s="1"/>
  <c r="AP536" i="1" s="1"/>
  <c r="AQ536" i="1" s="1"/>
  <c r="V535" i="1"/>
  <c r="V534" i="1"/>
  <c r="AG534" i="1" s="1"/>
  <c r="AH534" i="1" s="1"/>
  <c r="AK534" i="1" s="1"/>
  <c r="AL534" i="1" s="1"/>
  <c r="AO534" i="1" s="1"/>
  <c r="AP534" i="1" s="1"/>
  <c r="AQ534" i="1" s="1"/>
  <c r="V533" i="1"/>
  <c r="AG533" i="1" s="1"/>
  <c r="AH533" i="1" s="1"/>
  <c r="AK533" i="1" s="1"/>
  <c r="AL533" i="1" s="1"/>
  <c r="AO533" i="1" s="1"/>
  <c r="AP533" i="1" s="1"/>
  <c r="AQ533" i="1" s="1"/>
  <c r="V532" i="1"/>
  <c r="Z532" i="1" s="1"/>
  <c r="AA532" i="1" s="1"/>
  <c r="AD532" i="1" s="1"/>
  <c r="AL532" i="1" s="1"/>
  <c r="AO532" i="1" s="1"/>
  <c r="AP532" i="1" s="1"/>
  <c r="AQ532" i="1" s="1"/>
  <c r="V531" i="1"/>
  <c r="V530" i="1"/>
  <c r="AG530" i="1" s="1"/>
  <c r="AH530" i="1" s="1"/>
  <c r="AK530" i="1" s="1"/>
  <c r="AL530" i="1" s="1"/>
  <c r="AO530" i="1" s="1"/>
  <c r="AP530" i="1" s="1"/>
  <c r="AQ530" i="1" s="1"/>
  <c r="V529" i="1"/>
  <c r="AG529" i="1" s="1"/>
  <c r="AH529" i="1" s="1"/>
  <c r="AK529" i="1" s="1"/>
  <c r="AL529" i="1" s="1"/>
  <c r="AO529" i="1" s="1"/>
  <c r="AP529" i="1" s="1"/>
  <c r="AQ529" i="1" s="1"/>
  <c r="V528" i="1"/>
  <c r="V527" i="1"/>
  <c r="V526" i="1"/>
  <c r="Z526" i="1" s="1"/>
  <c r="AA526" i="1" s="1"/>
  <c r="AD526" i="1" s="1"/>
  <c r="AL526" i="1" s="1"/>
  <c r="AO526" i="1" s="1"/>
  <c r="AP526" i="1" s="1"/>
  <c r="AQ526" i="1" s="1"/>
  <c r="V525" i="1"/>
  <c r="AG525" i="1" s="1"/>
  <c r="AH525" i="1" s="1"/>
  <c r="AK525" i="1" s="1"/>
  <c r="AL525" i="1" s="1"/>
  <c r="AO525" i="1" s="1"/>
  <c r="AP525" i="1" s="1"/>
  <c r="AQ525" i="1" s="1"/>
  <c r="V524" i="1"/>
  <c r="AG524" i="1" s="1"/>
  <c r="AH524" i="1" s="1"/>
  <c r="AK524" i="1" s="1"/>
  <c r="AL524" i="1" s="1"/>
  <c r="AO524" i="1" s="1"/>
  <c r="AP524" i="1" s="1"/>
  <c r="AQ524" i="1" s="1"/>
  <c r="V523" i="1"/>
  <c r="AG523" i="1" s="1"/>
  <c r="AH523" i="1" s="1"/>
  <c r="AK523" i="1" s="1"/>
  <c r="AL523" i="1" s="1"/>
  <c r="AO523" i="1" s="1"/>
  <c r="AP523" i="1" s="1"/>
  <c r="AQ523" i="1" s="1"/>
  <c r="V522" i="1"/>
  <c r="AG522" i="1" s="1"/>
  <c r="AH522" i="1" s="1"/>
  <c r="AK522" i="1" s="1"/>
  <c r="AL522" i="1" s="1"/>
  <c r="AO522" i="1" s="1"/>
  <c r="AP522" i="1" s="1"/>
  <c r="AQ522" i="1" s="1"/>
  <c r="V521" i="1"/>
  <c r="V520" i="1"/>
  <c r="V519" i="1"/>
  <c r="AG519" i="1" s="1"/>
  <c r="AH519" i="1" s="1"/>
  <c r="AK519" i="1" s="1"/>
  <c r="AL519" i="1" s="1"/>
  <c r="AO519" i="1" s="1"/>
  <c r="AP519" i="1" s="1"/>
  <c r="AQ519" i="1" s="1"/>
  <c r="V518" i="1"/>
  <c r="AG518" i="1" s="1"/>
  <c r="AH518" i="1" s="1"/>
  <c r="AK518" i="1" s="1"/>
  <c r="AL518" i="1" s="1"/>
  <c r="AO518" i="1" s="1"/>
  <c r="AP518" i="1" s="1"/>
  <c r="AQ518" i="1" s="1"/>
  <c r="V517" i="1"/>
  <c r="Z517" i="1" s="1"/>
  <c r="AA517" i="1" s="1"/>
  <c r="AD517" i="1" s="1"/>
  <c r="AL517" i="1" s="1"/>
  <c r="AO517" i="1" s="1"/>
  <c r="AP517" i="1" s="1"/>
  <c r="AQ517" i="1" s="1"/>
  <c r="V516" i="1"/>
  <c r="Z516" i="1" s="1"/>
  <c r="AA516" i="1" s="1"/>
  <c r="AD516" i="1" s="1"/>
  <c r="AL516" i="1" s="1"/>
  <c r="AO516" i="1" s="1"/>
  <c r="AP516" i="1" s="1"/>
  <c r="AQ516" i="1" s="1"/>
  <c r="V515" i="1"/>
  <c r="Z515" i="1" s="1"/>
  <c r="AA515" i="1" s="1"/>
  <c r="AD515" i="1" s="1"/>
  <c r="AL515" i="1" s="1"/>
  <c r="AO515" i="1" s="1"/>
  <c r="AP515" i="1" s="1"/>
  <c r="AQ515" i="1" s="1"/>
  <c r="V514" i="1"/>
  <c r="Z514" i="1" s="1"/>
  <c r="AA514" i="1" s="1"/>
  <c r="AD514" i="1" s="1"/>
  <c r="AL514" i="1" s="1"/>
  <c r="AO514" i="1" s="1"/>
  <c r="AP514" i="1" s="1"/>
  <c r="AQ514" i="1" s="1"/>
  <c r="V513" i="1"/>
  <c r="Z513" i="1" s="1"/>
  <c r="AA513" i="1" s="1"/>
  <c r="AD513" i="1" s="1"/>
  <c r="AL513" i="1" s="1"/>
  <c r="AO513" i="1" s="1"/>
  <c r="AP513" i="1" s="1"/>
  <c r="AQ513" i="1" s="1"/>
  <c r="V512" i="1"/>
  <c r="Z512" i="1" s="1"/>
  <c r="AA512" i="1" s="1"/>
  <c r="AD512" i="1" s="1"/>
  <c r="AL512" i="1" s="1"/>
  <c r="AO512" i="1" s="1"/>
  <c r="AP512" i="1" s="1"/>
  <c r="AQ512" i="1" s="1"/>
  <c r="V511" i="1"/>
  <c r="AG511" i="1" s="1"/>
  <c r="AH511" i="1" s="1"/>
  <c r="AK511" i="1" s="1"/>
  <c r="AL511" i="1" s="1"/>
  <c r="AO511" i="1" s="1"/>
  <c r="AP511" i="1" s="1"/>
  <c r="AQ511" i="1" s="1"/>
  <c r="V510" i="1"/>
  <c r="AG510" i="1" s="1"/>
  <c r="AH510" i="1" s="1"/>
  <c r="AK510" i="1" s="1"/>
  <c r="AL510" i="1" s="1"/>
  <c r="AO510" i="1" s="1"/>
  <c r="AP510" i="1" s="1"/>
  <c r="AQ510" i="1" s="1"/>
  <c r="V509" i="1"/>
  <c r="AG509" i="1" s="1"/>
  <c r="AH509" i="1" s="1"/>
  <c r="AK509" i="1" s="1"/>
  <c r="AL509" i="1" s="1"/>
  <c r="AO509" i="1" s="1"/>
  <c r="AP509" i="1" s="1"/>
  <c r="AQ509" i="1" s="1"/>
  <c r="V508" i="1"/>
  <c r="AG508" i="1" s="1"/>
  <c r="AH508" i="1" s="1"/>
  <c r="AK508" i="1" s="1"/>
  <c r="AL508" i="1" s="1"/>
  <c r="AO508" i="1" s="1"/>
  <c r="AP508" i="1" s="1"/>
  <c r="AQ508" i="1" s="1"/>
  <c r="V507" i="1"/>
  <c r="AG507" i="1" s="1"/>
  <c r="AH507" i="1" s="1"/>
  <c r="AK507" i="1" s="1"/>
  <c r="AL507" i="1" s="1"/>
  <c r="AO507" i="1" s="1"/>
  <c r="AP507" i="1" s="1"/>
  <c r="AQ507" i="1" s="1"/>
  <c r="V506" i="1"/>
  <c r="AG506" i="1" s="1"/>
  <c r="AH506" i="1" s="1"/>
  <c r="AK506" i="1" s="1"/>
  <c r="AL506" i="1" s="1"/>
  <c r="AO506" i="1" s="1"/>
  <c r="AP506" i="1" s="1"/>
  <c r="AQ506" i="1" s="1"/>
  <c r="V505" i="1"/>
  <c r="AG505" i="1" s="1"/>
  <c r="AH505" i="1" s="1"/>
  <c r="AK505" i="1" s="1"/>
  <c r="AL505" i="1" s="1"/>
  <c r="AO505" i="1" s="1"/>
  <c r="AP505" i="1" s="1"/>
  <c r="AQ505" i="1" s="1"/>
  <c r="V504" i="1"/>
  <c r="AG504" i="1" s="1"/>
  <c r="AH504" i="1" s="1"/>
  <c r="AK504" i="1" s="1"/>
  <c r="AL504" i="1" s="1"/>
  <c r="AO504" i="1" s="1"/>
  <c r="AP504" i="1" s="1"/>
  <c r="AQ504" i="1" s="1"/>
  <c r="V503" i="1"/>
  <c r="AG503" i="1" s="1"/>
  <c r="AH503" i="1" s="1"/>
  <c r="AK503" i="1" s="1"/>
  <c r="AL503" i="1" s="1"/>
  <c r="AO503" i="1" s="1"/>
  <c r="AP503" i="1" s="1"/>
  <c r="AQ503" i="1" s="1"/>
  <c r="V502" i="1"/>
  <c r="AG502" i="1" s="1"/>
  <c r="AH502" i="1" s="1"/>
  <c r="AK502" i="1" s="1"/>
  <c r="AL502" i="1" s="1"/>
  <c r="AO502" i="1" s="1"/>
  <c r="AP502" i="1" s="1"/>
  <c r="AQ502" i="1" s="1"/>
  <c r="V501" i="1"/>
  <c r="AG501" i="1" s="1"/>
  <c r="AH501" i="1" s="1"/>
  <c r="AK501" i="1" s="1"/>
  <c r="AL501" i="1" s="1"/>
  <c r="AO501" i="1" s="1"/>
  <c r="AP501" i="1" s="1"/>
  <c r="AQ501" i="1" s="1"/>
  <c r="V500" i="1"/>
  <c r="AG500" i="1" s="1"/>
  <c r="AH500" i="1" s="1"/>
  <c r="AK500" i="1" s="1"/>
  <c r="AL500" i="1" s="1"/>
  <c r="AO500" i="1" s="1"/>
  <c r="AP500" i="1" s="1"/>
  <c r="AQ500" i="1" s="1"/>
  <c r="V499" i="1"/>
  <c r="AG499" i="1" s="1"/>
  <c r="AH499" i="1" s="1"/>
  <c r="AK499" i="1" s="1"/>
  <c r="AL499" i="1" s="1"/>
  <c r="AO499" i="1" s="1"/>
  <c r="AP499" i="1" s="1"/>
  <c r="AQ499" i="1" s="1"/>
  <c r="V498" i="1"/>
  <c r="AG498" i="1" s="1"/>
  <c r="AH498" i="1" s="1"/>
  <c r="AK498" i="1" s="1"/>
  <c r="AL498" i="1" s="1"/>
  <c r="AO498" i="1" s="1"/>
  <c r="AP498" i="1" s="1"/>
  <c r="AQ498" i="1" s="1"/>
  <c r="V497" i="1"/>
  <c r="Z497" i="1" s="1"/>
  <c r="AA497" i="1" s="1"/>
  <c r="AD497" i="1" s="1"/>
  <c r="AL497" i="1" s="1"/>
  <c r="AO497" i="1" s="1"/>
  <c r="AP497" i="1" s="1"/>
  <c r="AQ497" i="1" s="1"/>
  <c r="V496" i="1"/>
  <c r="Z496" i="1" s="1"/>
  <c r="AA496" i="1" s="1"/>
  <c r="AD496" i="1" s="1"/>
  <c r="AL496" i="1" s="1"/>
  <c r="AO496" i="1" s="1"/>
  <c r="AP496" i="1" s="1"/>
  <c r="AQ496" i="1" s="1"/>
  <c r="V495" i="1"/>
  <c r="AG495" i="1" s="1"/>
  <c r="AH495" i="1" s="1"/>
  <c r="AK495" i="1" s="1"/>
  <c r="AL495" i="1" s="1"/>
  <c r="AO495" i="1" s="1"/>
  <c r="AP495" i="1" s="1"/>
  <c r="AQ495" i="1" s="1"/>
  <c r="V494" i="1"/>
  <c r="Z494" i="1" s="1"/>
  <c r="AA494" i="1" s="1"/>
  <c r="AD494" i="1" s="1"/>
  <c r="AL494" i="1" s="1"/>
  <c r="AO494" i="1" s="1"/>
  <c r="AP494" i="1" s="1"/>
  <c r="AQ494" i="1" s="1"/>
  <c r="V493" i="1"/>
  <c r="AG493" i="1" s="1"/>
  <c r="AH493" i="1" s="1"/>
  <c r="AK493" i="1" s="1"/>
  <c r="AL493" i="1" s="1"/>
  <c r="AO493" i="1" s="1"/>
  <c r="AP493" i="1" s="1"/>
  <c r="AQ493" i="1" s="1"/>
  <c r="V492" i="1"/>
  <c r="AG492" i="1" s="1"/>
  <c r="AH492" i="1" s="1"/>
  <c r="AK492" i="1" s="1"/>
  <c r="AL492" i="1" s="1"/>
  <c r="AO492" i="1" s="1"/>
  <c r="AP492" i="1" s="1"/>
  <c r="AQ492" i="1" s="1"/>
  <c r="V491" i="1"/>
  <c r="Z491" i="1" s="1"/>
  <c r="AA491" i="1" s="1"/>
  <c r="AD491" i="1" s="1"/>
  <c r="AL491" i="1" s="1"/>
  <c r="AO491" i="1" s="1"/>
  <c r="AP491" i="1" s="1"/>
  <c r="AQ491" i="1" s="1"/>
  <c r="V490" i="1"/>
  <c r="Z490" i="1" s="1"/>
  <c r="AA490" i="1" s="1"/>
  <c r="AD490" i="1" s="1"/>
  <c r="AL490" i="1" s="1"/>
  <c r="AO490" i="1" s="1"/>
  <c r="AP490" i="1" s="1"/>
  <c r="AQ490" i="1" s="1"/>
  <c r="V489" i="1"/>
  <c r="AG489" i="1" s="1"/>
  <c r="AH489" i="1" s="1"/>
  <c r="AK489" i="1" s="1"/>
  <c r="AL489" i="1" s="1"/>
  <c r="AO489" i="1" s="1"/>
  <c r="AP489" i="1" s="1"/>
  <c r="AQ489" i="1" s="1"/>
  <c r="V488" i="1"/>
  <c r="AG488" i="1" s="1"/>
  <c r="AH488" i="1" s="1"/>
  <c r="AK488" i="1" s="1"/>
  <c r="AL488" i="1" s="1"/>
  <c r="AO488" i="1" s="1"/>
  <c r="AP488" i="1" s="1"/>
  <c r="AQ488" i="1" s="1"/>
  <c r="V487" i="1"/>
  <c r="AG487" i="1" s="1"/>
  <c r="AH487" i="1" s="1"/>
  <c r="AK487" i="1" s="1"/>
  <c r="AL487" i="1" s="1"/>
  <c r="AO487" i="1" s="1"/>
  <c r="AP487" i="1" s="1"/>
  <c r="AQ487" i="1" s="1"/>
  <c r="V486" i="1"/>
  <c r="Z486" i="1" s="1"/>
  <c r="AA486" i="1" s="1"/>
  <c r="AD486" i="1" s="1"/>
  <c r="AL486" i="1" s="1"/>
  <c r="AO486" i="1" s="1"/>
  <c r="AP486" i="1" s="1"/>
  <c r="AQ486" i="1" s="1"/>
  <c r="V485" i="1"/>
  <c r="V484" i="1"/>
  <c r="AG484" i="1" s="1"/>
  <c r="AH484" i="1" s="1"/>
  <c r="AK484" i="1" s="1"/>
  <c r="AL484" i="1" s="1"/>
  <c r="AO484" i="1" s="1"/>
  <c r="AP484" i="1" s="1"/>
  <c r="AQ484" i="1" s="1"/>
  <c r="V483" i="1"/>
  <c r="Z483" i="1" s="1"/>
  <c r="AA483" i="1" s="1"/>
  <c r="AD483" i="1" s="1"/>
  <c r="AL483" i="1" s="1"/>
  <c r="AO483" i="1" s="1"/>
  <c r="AP483" i="1" s="1"/>
  <c r="AQ483" i="1" s="1"/>
  <c r="V482" i="1"/>
  <c r="AG482" i="1" s="1"/>
  <c r="AH482" i="1" s="1"/>
  <c r="AK482" i="1" s="1"/>
  <c r="AL482" i="1" s="1"/>
  <c r="AO482" i="1" s="1"/>
  <c r="AP482" i="1" s="1"/>
  <c r="AQ482" i="1" s="1"/>
  <c r="V481" i="1"/>
  <c r="AG481" i="1" s="1"/>
  <c r="AH481" i="1" s="1"/>
  <c r="AK481" i="1" s="1"/>
  <c r="AL481" i="1" s="1"/>
  <c r="AO481" i="1" s="1"/>
  <c r="AP481" i="1" s="1"/>
  <c r="AQ481" i="1" s="1"/>
  <c r="V480" i="1"/>
  <c r="AG480" i="1" s="1"/>
  <c r="AH480" i="1" s="1"/>
  <c r="AK480" i="1" s="1"/>
  <c r="AL480" i="1" s="1"/>
  <c r="AO480" i="1" s="1"/>
  <c r="AP480" i="1" s="1"/>
  <c r="AQ480" i="1" s="1"/>
  <c r="V479" i="1"/>
  <c r="AG479" i="1" s="1"/>
  <c r="AH479" i="1" s="1"/>
  <c r="AK479" i="1" s="1"/>
  <c r="AL479" i="1" s="1"/>
  <c r="AO479" i="1" s="1"/>
  <c r="AP479" i="1" s="1"/>
  <c r="AQ479" i="1" s="1"/>
  <c r="V478" i="1"/>
  <c r="AG478" i="1" s="1"/>
  <c r="AH478" i="1" s="1"/>
  <c r="AK478" i="1" s="1"/>
  <c r="AL478" i="1" s="1"/>
  <c r="AO478" i="1" s="1"/>
  <c r="AP478" i="1" s="1"/>
  <c r="AQ478" i="1" s="1"/>
  <c r="V477" i="1"/>
  <c r="AG477" i="1" s="1"/>
  <c r="AH477" i="1" s="1"/>
  <c r="AK477" i="1" s="1"/>
  <c r="AL477" i="1" s="1"/>
  <c r="AO477" i="1" s="1"/>
  <c r="AP477" i="1" s="1"/>
  <c r="AQ477" i="1" s="1"/>
  <c r="V476" i="1"/>
  <c r="AG476" i="1" s="1"/>
  <c r="AH476" i="1" s="1"/>
  <c r="AK476" i="1" s="1"/>
  <c r="AL476" i="1" s="1"/>
  <c r="AO476" i="1" s="1"/>
  <c r="AP476" i="1" s="1"/>
  <c r="AQ476" i="1" s="1"/>
  <c r="V475" i="1"/>
  <c r="AG475" i="1" s="1"/>
  <c r="AH475" i="1" s="1"/>
  <c r="AK475" i="1" s="1"/>
  <c r="AL475" i="1" s="1"/>
  <c r="AO475" i="1" s="1"/>
  <c r="AP475" i="1" s="1"/>
  <c r="AQ475" i="1" s="1"/>
  <c r="V474" i="1"/>
  <c r="AG474" i="1" s="1"/>
  <c r="AH474" i="1" s="1"/>
  <c r="AK474" i="1" s="1"/>
  <c r="AL474" i="1" s="1"/>
  <c r="AO474" i="1" s="1"/>
  <c r="AP474" i="1" s="1"/>
  <c r="AQ474" i="1" s="1"/>
  <c r="V473" i="1"/>
  <c r="Z473" i="1" s="1"/>
  <c r="AA473" i="1" s="1"/>
  <c r="AD473" i="1" s="1"/>
  <c r="AL473" i="1" s="1"/>
  <c r="AO473" i="1" s="1"/>
  <c r="AP473" i="1" s="1"/>
  <c r="AQ473" i="1" s="1"/>
  <c r="V472" i="1"/>
  <c r="AG472" i="1" s="1"/>
  <c r="AH472" i="1" s="1"/>
  <c r="AK472" i="1" s="1"/>
  <c r="AL472" i="1" s="1"/>
  <c r="AO472" i="1" s="1"/>
  <c r="AP472" i="1" s="1"/>
  <c r="AQ472" i="1" s="1"/>
  <c r="V471" i="1"/>
  <c r="AG471" i="1" s="1"/>
  <c r="AH471" i="1" s="1"/>
  <c r="AK471" i="1" s="1"/>
  <c r="AL471" i="1" s="1"/>
  <c r="AO471" i="1" s="1"/>
  <c r="AP471" i="1" s="1"/>
  <c r="AQ471" i="1" s="1"/>
  <c r="V470" i="1"/>
  <c r="AG470" i="1" s="1"/>
  <c r="AH470" i="1" s="1"/>
  <c r="AK470" i="1" s="1"/>
  <c r="AL470" i="1" s="1"/>
  <c r="AO470" i="1" s="1"/>
  <c r="AP470" i="1" s="1"/>
  <c r="AQ470" i="1" s="1"/>
  <c r="V469" i="1"/>
  <c r="AG469" i="1" s="1"/>
  <c r="AH469" i="1" s="1"/>
  <c r="AK469" i="1" s="1"/>
  <c r="AL469" i="1" s="1"/>
  <c r="AO469" i="1" s="1"/>
  <c r="AP469" i="1" s="1"/>
  <c r="AQ469" i="1" s="1"/>
  <c r="V468" i="1"/>
  <c r="Z468" i="1" s="1"/>
  <c r="AA468" i="1" s="1"/>
  <c r="AD468" i="1" s="1"/>
  <c r="AL468" i="1" s="1"/>
  <c r="AO468" i="1" s="1"/>
  <c r="AP468" i="1" s="1"/>
  <c r="AQ468" i="1" s="1"/>
  <c r="V467" i="1"/>
  <c r="AG467" i="1" s="1"/>
  <c r="AH467" i="1" s="1"/>
  <c r="AK467" i="1" s="1"/>
  <c r="AL467" i="1" s="1"/>
  <c r="AO467" i="1" s="1"/>
  <c r="AP467" i="1" s="1"/>
  <c r="AQ467" i="1" s="1"/>
  <c r="V466" i="1"/>
  <c r="V465" i="1"/>
  <c r="V464" i="1"/>
  <c r="AG464" i="1" s="1"/>
  <c r="AH464" i="1" s="1"/>
  <c r="AK464" i="1" s="1"/>
  <c r="AL464" i="1" s="1"/>
  <c r="AO464" i="1" s="1"/>
  <c r="AP464" i="1" s="1"/>
  <c r="AQ464" i="1" s="1"/>
  <c r="V463" i="1"/>
  <c r="Z463" i="1" s="1"/>
  <c r="AA463" i="1" s="1"/>
  <c r="AD463" i="1" s="1"/>
  <c r="AL463" i="1" s="1"/>
  <c r="AO463" i="1" s="1"/>
  <c r="AP463" i="1" s="1"/>
  <c r="AQ463" i="1" s="1"/>
  <c r="V462" i="1"/>
  <c r="AG462" i="1" s="1"/>
  <c r="AH462" i="1" s="1"/>
  <c r="AK462" i="1" s="1"/>
  <c r="AL462" i="1" s="1"/>
  <c r="AO462" i="1" s="1"/>
  <c r="AP462" i="1" s="1"/>
  <c r="AQ462" i="1" s="1"/>
  <c r="V461" i="1"/>
  <c r="AG461" i="1" s="1"/>
  <c r="AH461" i="1" s="1"/>
  <c r="AK461" i="1" s="1"/>
  <c r="AL461" i="1" s="1"/>
  <c r="AO461" i="1" s="1"/>
  <c r="AP461" i="1" s="1"/>
  <c r="AQ461" i="1" s="1"/>
  <c r="V460" i="1"/>
  <c r="AG460" i="1" s="1"/>
  <c r="AH460" i="1" s="1"/>
  <c r="AK460" i="1" s="1"/>
  <c r="AL460" i="1" s="1"/>
  <c r="AO460" i="1" s="1"/>
  <c r="AP460" i="1" s="1"/>
  <c r="AQ460" i="1" s="1"/>
  <c r="V459" i="1"/>
  <c r="AG459" i="1" s="1"/>
  <c r="AH459" i="1" s="1"/>
  <c r="AK459" i="1" s="1"/>
  <c r="AL459" i="1" s="1"/>
  <c r="AO459" i="1" s="1"/>
  <c r="AP459" i="1" s="1"/>
  <c r="AQ459" i="1" s="1"/>
  <c r="V458" i="1"/>
  <c r="AG458" i="1" s="1"/>
  <c r="AH458" i="1" s="1"/>
  <c r="AK458" i="1" s="1"/>
  <c r="AL458" i="1" s="1"/>
  <c r="AO458" i="1" s="1"/>
  <c r="AP458" i="1" s="1"/>
  <c r="AQ458" i="1" s="1"/>
  <c r="V457" i="1"/>
  <c r="AG457" i="1" s="1"/>
  <c r="AH457" i="1" s="1"/>
  <c r="AK457" i="1" s="1"/>
  <c r="AL457" i="1" s="1"/>
  <c r="AO457" i="1" s="1"/>
  <c r="AP457" i="1" s="1"/>
  <c r="AQ457" i="1" s="1"/>
  <c r="V456" i="1"/>
  <c r="AG456" i="1" s="1"/>
  <c r="AH456" i="1" s="1"/>
  <c r="AK456" i="1" s="1"/>
  <c r="AL456" i="1" s="1"/>
  <c r="AO456" i="1" s="1"/>
  <c r="AP456" i="1" s="1"/>
  <c r="AQ456" i="1" s="1"/>
  <c r="V455" i="1"/>
  <c r="AG455" i="1" s="1"/>
  <c r="AH455" i="1" s="1"/>
  <c r="AK455" i="1" s="1"/>
  <c r="AL455" i="1" s="1"/>
  <c r="AO455" i="1" s="1"/>
  <c r="AP455" i="1" s="1"/>
  <c r="AQ455" i="1" s="1"/>
  <c r="V454" i="1"/>
  <c r="AG454" i="1" s="1"/>
  <c r="AH454" i="1" s="1"/>
  <c r="AK454" i="1" s="1"/>
  <c r="AL454" i="1" s="1"/>
  <c r="AO454" i="1" s="1"/>
  <c r="AP454" i="1" s="1"/>
  <c r="AQ454" i="1" s="1"/>
  <c r="V453" i="1"/>
  <c r="AG453" i="1" s="1"/>
  <c r="AH453" i="1" s="1"/>
  <c r="AK453" i="1" s="1"/>
  <c r="AL453" i="1" s="1"/>
  <c r="AO453" i="1" s="1"/>
  <c r="AP453" i="1" s="1"/>
  <c r="AQ453" i="1" s="1"/>
  <c r="V452" i="1"/>
  <c r="V451" i="1"/>
  <c r="Z451" i="1" s="1"/>
  <c r="AA451" i="1" s="1"/>
  <c r="AD451" i="1" s="1"/>
  <c r="AL451" i="1" s="1"/>
  <c r="AO451" i="1" s="1"/>
  <c r="AP451" i="1" s="1"/>
  <c r="AQ451" i="1" s="1"/>
  <c r="V450" i="1"/>
  <c r="AG450" i="1" s="1"/>
  <c r="AH450" i="1" s="1"/>
  <c r="AK450" i="1" s="1"/>
  <c r="AL450" i="1" s="1"/>
  <c r="AO450" i="1" s="1"/>
  <c r="AP450" i="1" s="1"/>
  <c r="AQ450" i="1" s="1"/>
  <c r="V449" i="1"/>
  <c r="AG449" i="1" s="1"/>
  <c r="AH449" i="1" s="1"/>
  <c r="AK449" i="1" s="1"/>
  <c r="AL449" i="1" s="1"/>
  <c r="AO449" i="1" s="1"/>
  <c r="AP449" i="1" s="1"/>
  <c r="AQ449" i="1" s="1"/>
  <c r="V448" i="1"/>
  <c r="Z448" i="1" s="1"/>
  <c r="AA448" i="1" s="1"/>
  <c r="AD448" i="1" s="1"/>
  <c r="AL448" i="1" s="1"/>
  <c r="AO448" i="1" s="1"/>
  <c r="AP448" i="1" s="1"/>
  <c r="AQ448" i="1" s="1"/>
  <c r="V447" i="1"/>
  <c r="AG447" i="1" s="1"/>
  <c r="AH447" i="1" s="1"/>
  <c r="AK447" i="1" s="1"/>
  <c r="AL447" i="1" s="1"/>
  <c r="AO447" i="1" s="1"/>
  <c r="AP447" i="1" s="1"/>
  <c r="AQ447" i="1" s="1"/>
  <c r="V446" i="1"/>
  <c r="AG446" i="1" s="1"/>
  <c r="AH446" i="1" s="1"/>
  <c r="AK446" i="1" s="1"/>
  <c r="AL446" i="1" s="1"/>
  <c r="AO446" i="1" s="1"/>
  <c r="AP446" i="1" s="1"/>
  <c r="AQ446" i="1" s="1"/>
  <c r="V445" i="1"/>
  <c r="AG445" i="1" s="1"/>
  <c r="AH445" i="1" s="1"/>
  <c r="AK445" i="1" s="1"/>
  <c r="AL445" i="1" s="1"/>
  <c r="AO445" i="1" s="1"/>
  <c r="AP445" i="1" s="1"/>
  <c r="AQ445" i="1" s="1"/>
  <c r="V444" i="1"/>
  <c r="Z444" i="1" s="1"/>
  <c r="AA444" i="1" s="1"/>
  <c r="AD444" i="1" s="1"/>
  <c r="AL444" i="1" s="1"/>
  <c r="AO444" i="1" s="1"/>
  <c r="AP444" i="1" s="1"/>
  <c r="AQ444" i="1" s="1"/>
  <c r="V443" i="1"/>
  <c r="AG443" i="1" s="1"/>
  <c r="AH443" i="1" s="1"/>
  <c r="AK443" i="1" s="1"/>
  <c r="AL443" i="1" s="1"/>
  <c r="AO443" i="1" s="1"/>
  <c r="AP443" i="1" s="1"/>
  <c r="AQ443" i="1" s="1"/>
  <c r="V442" i="1"/>
  <c r="AG442" i="1" s="1"/>
  <c r="AH442" i="1" s="1"/>
  <c r="AK442" i="1" s="1"/>
  <c r="AL442" i="1" s="1"/>
  <c r="AO442" i="1" s="1"/>
  <c r="AP442" i="1" s="1"/>
  <c r="AQ442" i="1" s="1"/>
  <c r="V441" i="1"/>
  <c r="AG441" i="1" s="1"/>
  <c r="AH441" i="1" s="1"/>
  <c r="AK441" i="1" s="1"/>
  <c r="AL441" i="1" s="1"/>
  <c r="AO441" i="1" s="1"/>
  <c r="AP441" i="1" s="1"/>
  <c r="AQ441" i="1" s="1"/>
  <c r="V440" i="1"/>
  <c r="AG440" i="1" s="1"/>
  <c r="AH440" i="1" s="1"/>
  <c r="AK440" i="1" s="1"/>
  <c r="AL440" i="1" s="1"/>
  <c r="AO440" i="1" s="1"/>
  <c r="AP440" i="1" s="1"/>
  <c r="AQ440" i="1" s="1"/>
  <c r="V439" i="1"/>
  <c r="AG439" i="1" s="1"/>
  <c r="AH439" i="1" s="1"/>
  <c r="AK439" i="1" s="1"/>
  <c r="AL439" i="1" s="1"/>
  <c r="AO439" i="1" s="1"/>
  <c r="AP439" i="1" s="1"/>
  <c r="AQ439" i="1" s="1"/>
  <c r="V438" i="1"/>
  <c r="AG438" i="1" s="1"/>
  <c r="AH438" i="1" s="1"/>
  <c r="AK438" i="1" s="1"/>
  <c r="AL438" i="1" s="1"/>
  <c r="AO438" i="1" s="1"/>
  <c r="AP438" i="1" s="1"/>
  <c r="AQ438" i="1" s="1"/>
  <c r="V437" i="1"/>
  <c r="AG437" i="1" s="1"/>
  <c r="AH437" i="1" s="1"/>
  <c r="AK437" i="1" s="1"/>
  <c r="AL437" i="1" s="1"/>
  <c r="AO437" i="1" s="1"/>
  <c r="AP437" i="1" s="1"/>
  <c r="AQ437" i="1" s="1"/>
  <c r="V436" i="1"/>
  <c r="AG436" i="1" s="1"/>
  <c r="AH436" i="1" s="1"/>
  <c r="AK436" i="1" s="1"/>
  <c r="AL436" i="1" s="1"/>
  <c r="AO436" i="1" s="1"/>
  <c r="AP436" i="1" s="1"/>
  <c r="AQ436" i="1" s="1"/>
  <c r="V435" i="1"/>
  <c r="V434" i="1"/>
  <c r="AG434" i="1" s="1"/>
  <c r="AH434" i="1" s="1"/>
  <c r="AK434" i="1" s="1"/>
  <c r="AL434" i="1" s="1"/>
  <c r="AO434" i="1" s="1"/>
  <c r="AP434" i="1" s="1"/>
  <c r="AQ434" i="1" s="1"/>
  <c r="V433" i="1"/>
  <c r="AG433" i="1" s="1"/>
  <c r="AH433" i="1" s="1"/>
  <c r="AK433" i="1" s="1"/>
  <c r="AL433" i="1" s="1"/>
  <c r="AO433" i="1" s="1"/>
  <c r="AP433" i="1" s="1"/>
  <c r="AQ433" i="1" s="1"/>
  <c r="V432" i="1"/>
  <c r="AG432" i="1" s="1"/>
  <c r="AH432" i="1" s="1"/>
  <c r="AK432" i="1" s="1"/>
  <c r="AL432" i="1" s="1"/>
  <c r="AO432" i="1" s="1"/>
  <c r="AP432" i="1" s="1"/>
  <c r="AQ432" i="1" s="1"/>
  <c r="V431" i="1"/>
  <c r="Z431" i="1" s="1"/>
  <c r="AA431" i="1" s="1"/>
  <c r="AD431" i="1" s="1"/>
  <c r="AL431" i="1" s="1"/>
  <c r="AO431" i="1" s="1"/>
  <c r="AP431" i="1" s="1"/>
  <c r="AQ431" i="1" s="1"/>
  <c r="V430" i="1"/>
  <c r="Z430" i="1" s="1"/>
  <c r="AA430" i="1" s="1"/>
  <c r="AD430" i="1" s="1"/>
  <c r="AL430" i="1" s="1"/>
  <c r="AO430" i="1" s="1"/>
  <c r="AP430" i="1" s="1"/>
  <c r="AQ430" i="1" s="1"/>
  <c r="V429" i="1"/>
  <c r="AG429" i="1" s="1"/>
  <c r="AH429" i="1" s="1"/>
  <c r="AK429" i="1" s="1"/>
  <c r="AL429" i="1" s="1"/>
  <c r="AO429" i="1" s="1"/>
  <c r="AP429" i="1" s="1"/>
  <c r="AQ429" i="1" s="1"/>
  <c r="V428" i="1"/>
  <c r="AG428" i="1" s="1"/>
  <c r="AH428" i="1" s="1"/>
  <c r="AK428" i="1" s="1"/>
  <c r="AL428" i="1" s="1"/>
  <c r="AO428" i="1" s="1"/>
  <c r="AP428" i="1" s="1"/>
  <c r="AQ428" i="1" s="1"/>
  <c r="V427" i="1"/>
  <c r="Z427" i="1" s="1"/>
  <c r="AA427" i="1" s="1"/>
  <c r="AD427" i="1" s="1"/>
  <c r="AL427" i="1" s="1"/>
  <c r="AO427" i="1" s="1"/>
  <c r="AP427" i="1" s="1"/>
  <c r="AQ427" i="1" s="1"/>
  <c r="V426" i="1"/>
  <c r="AG426" i="1" s="1"/>
  <c r="AH426" i="1" s="1"/>
  <c r="AK426" i="1" s="1"/>
  <c r="AL426" i="1" s="1"/>
  <c r="AO426" i="1" s="1"/>
  <c r="AP426" i="1" s="1"/>
  <c r="AQ426" i="1" s="1"/>
  <c r="V425" i="1"/>
  <c r="AG425" i="1" s="1"/>
  <c r="AH425" i="1" s="1"/>
  <c r="AK425" i="1" s="1"/>
  <c r="AL425" i="1" s="1"/>
  <c r="AO425" i="1" s="1"/>
  <c r="AP425" i="1" s="1"/>
  <c r="AQ425" i="1" s="1"/>
  <c r="V424" i="1"/>
  <c r="AG424" i="1" s="1"/>
  <c r="AH424" i="1" s="1"/>
  <c r="AK424" i="1" s="1"/>
  <c r="AL424" i="1" s="1"/>
  <c r="AO424" i="1" s="1"/>
  <c r="AP424" i="1" s="1"/>
  <c r="AQ424" i="1" s="1"/>
  <c r="V423" i="1"/>
  <c r="AG423" i="1" s="1"/>
  <c r="AH423" i="1" s="1"/>
  <c r="AK423" i="1" s="1"/>
  <c r="AL423" i="1" s="1"/>
  <c r="AO423" i="1" s="1"/>
  <c r="AP423" i="1" s="1"/>
  <c r="AQ423" i="1" s="1"/>
  <c r="V422" i="1"/>
  <c r="AG422" i="1" s="1"/>
  <c r="AH422" i="1" s="1"/>
  <c r="AK422" i="1" s="1"/>
  <c r="AL422" i="1" s="1"/>
  <c r="AO422" i="1" s="1"/>
  <c r="AP422" i="1" s="1"/>
  <c r="AQ422" i="1" s="1"/>
  <c r="V421" i="1"/>
  <c r="AG421" i="1" s="1"/>
  <c r="AH421" i="1" s="1"/>
  <c r="AK421" i="1" s="1"/>
  <c r="AL421" i="1" s="1"/>
  <c r="AO421" i="1" s="1"/>
  <c r="AP421" i="1" s="1"/>
  <c r="AQ421" i="1" s="1"/>
  <c r="V420" i="1"/>
  <c r="AG420" i="1" s="1"/>
  <c r="AH420" i="1" s="1"/>
  <c r="AK420" i="1" s="1"/>
  <c r="AL420" i="1" s="1"/>
  <c r="AO420" i="1" s="1"/>
  <c r="AP420" i="1" s="1"/>
  <c r="AQ420" i="1" s="1"/>
  <c r="V419" i="1"/>
  <c r="AG419" i="1" s="1"/>
  <c r="AH419" i="1" s="1"/>
  <c r="AK419" i="1" s="1"/>
  <c r="AL419" i="1" s="1"/>
  <c r="AO419" i="1" s="1"/>
  <c r="AP419" i="1" s="1"/>
  <c r="AQ419" i="1" s="1"/>
  <c r="V418" i="1"/>
  <c r="AG418" i="1" s="1"/>
  <c r="AH418" i="1" s="1"/>
  <c r="AK418" i="1" s="1"/>
  <c r="AL418" i="1" s="1"/>
  <c r="AO418" i="1" s="1"/>
  <c r="AP418" i="1" s="1"/>
  <c r="AQ418" i="1" s="1"/>
  <c r="V417" i="1"/>
  <c r="AG417" i="1" s="1"/>
  <c r="AH417" i="1" s="1"/>
  <c r="AK417" i="1" s="1"/>
  <c r="AL417" i="1" s="1"/>
  <c r="AO417" i="1" s="1"/>
  <c r="AP417" i="1" s="1"/>
  <c r="AQ417" i="1" s="1"/>
  <c r="V416" i="1"/>
  <c r="AG416" i="1" s="1"/>
  <c r="AH416" i="1" s="1"/>
  <c r="AK416" i="1" s="1"/>
  <c r="AL416" i="1" s="1"/>
  <c r="AO416" i="1" s="1"/>
  <c r="AP416" i="1" s="1"/>
  <c r="AQ416" i="1" s="1"/>
  <c r="V415" i="1"/>
  <c r="AG415" i="1" s="1"/>
  <c r="AH415" i="1" s="1"/>
  <c r="AK415" i="1" s="1"/>
  <c r="AL415" i="1" s="1"/>
  <c r="AO415" i="1" s="1"/>
  <c r="AP415" i="1" s="1"/>
  <c r="AQ415" i="1" s="1"/>
  <c r="V414" i="1"/>
  <c r="AG414" i="1" s="1"/>
  <c r="AH414" i="1" s="1"/>
  <c r="AK414" i="1" s="1"/>
  <c r="AL414" i="1" s="1"/>
  <c r="AO414" i="1" s="1"/>
  <c r="AP414" i="1" s="1"/>
  <c r="AQ414" i="1" s="1"/>
  <c r="V413" i="1"/>
  <c r="AG413" i="1" s="1"/>
  <c r="AH413" i="1" s="1"/>
  <c r="AK413" i="1" s="1"/>
  <c r="AL413" i="1" s="1"/>
  <c r="AO413" i="1" s="1"/>
  <c r="AP413" i="1" s="1"/>
  <c r="AQ413" i="1" s="1"/>
  <c r="V412" i="1"/>
  <c r="AG412" i="1" s="1"/>
  <c r="AH412" i="1" s="1"/>
  <c r="AK412" i="1" s="1"/>
  <c r="AL412" i="1" s="1"/>
  <c r="AO412" i="1" s="1"/>
  <c r="AP412" i="1" s="1"/>
  <c r="AQ412" i="1" s="1"/>
  <c r="V411" i="1"/>
  <c r="AG411" i="1" s="1"/>
  <c r="AH411" i="1" s="1"/>
  <c r="AK411" i="1" s="1"/>
  <c r="AL411" i="1" s="1"/>
  <c r="AO411" i="1" s="1"/>
  <c r="AP411" i="1" s="1"/>
  <c r="AQ411" i="1" s="1"/>
  <c r="V410" i="1"/>
  <c r="AG410" i="1" s="1"/>
  <c r="AH410" i="1" s="1"/>
  <c r="AK410" i="1" s="1"/>
  <c r="AL410" i="1" s="1"/>
  <c r="AO410" i="1" s="1"/>
  <c r="AP410" i="1" s="1"/>
  <c r="AQ410" i="1" s="1"/>
  <c r="V409" i="1"/>
  <c r="AG409" i="1" s="1"/>
  <c r="AH409" i="1" s="1"/>
  <c r="AK409" i="1" s="1"/>
  <c r="AL409" i="1" s="1"/>
  <c r="AO409" i="1" s="1"/>
  <c r="AP409" i="1" s="1"/>
  <c r="AQ409" i="1" s="1"/>
  <c r="V408" i="1"/>
  <c r="AG408" i="1" s="1"/>
  <c r="AH408" i="1" s="1"/>
  <c r="AK408" i="1" s="1"/>
  <c r="AL408" i="1" s="1"/>
  <c r="AO408" i="1" s="1"/>
  <c r="AP408" i="1" s="1"/>
  <c r="AQ408" i="1" s="1"/>
  <c r="V407" i="1"/>
  <c r="AG407" i="1" s="1"/>
  <c r="AH407" i="1" s="1"/>
  <c r="AK407" i="1" s="1"/>
  <c r="AL407" i="1" s="1"/>
  <c r="AO407" i="1" s="1"/>
  <c r="AP407" i="1" s="1"/>
  <c r="AQ407" i="1" s="1"/>
  <c r="V406" i="1"/>
  <c r="AG406" i="1" s="1"/>
  <c r="AH406" i="1" s="1"/>
  <c r="AK406" i="1" s="1"/>
  <c r="AL406" i="1" s="1"/>
  <c r="AO406" i="1" s="1"/>
  <c r="AP406" i="1" s="1"/>
  <c r="AQ406" i="1" s="1"/>
  <c r="V405" i="1"/>
  <c r="AG405" i="1" s="1"/>
  <c r="AH405" i="1" s="1"/>
  <c r="AK405" i="1" s="1"/>
  <c r="AL405" i="1" s="1"/>
  <c r="AO405" i="1" s="1"/>
  <c r="AP405" i="1" s="1"/>
  <c r="AQ405" i="1" s="1"/>
  <c r="V404" i="1"/>
  <c r="AG404" i="1" s="1"/>
  <c r="AH404" i="1" s="1"/>
  <c r="AK404" i="1" s="1"/>
  <c r="V403" i="1"/>
  <c r="AG403" i="1" s="1"/>
  <c r="AH403" i="1" s="1"/>
  <c r="AK403" i="1" s="1"/>
  <c r="AL403" i="1" s="1"/>
  <c r="AO403" i="1" s="1"/>
  <c r="AP403" i="1" s="1"/>
  <c r="AQ403" i="1" s="1"/>
  <c r="V402" i="1"/>
  <c r="AG402" i="1" s="1"/>
  <c r="AH402" i="1" s="1"/>
  <c r="AK402" i="1" s="1"/>
  <c r="AL402" i="1" s="1"/>
  <c r="AO402" i="1" s="1"/>
  <c r="AP402" i="1" s="1"/>
  <c r="AQ402" i="1" s="1"/>
  <c r="V401" i="1"/>
  <c r="Z401" i="1" s="1"/>
  <c r="AA401" i="1" s="1"/>
  <c r="AD401" i="1" s="1"/>
  <c r="AL401" i="1" s="1"/>
  <c r="AO401" i="1" s="1"/>
  <c r="AP401" i="1" s="1"/>
  <c r="AQ401" i="1" s="1"/>
  <c r="V400" i="1"/>
  <c r="Z400" i="1" s="1"/>
  <c r="AA400" i="1" s="1"/>
  <c r="AD400" i="1" s="1"/>
  <c r="AL400" i="1" s="1"/>
  <c r="AO400" i="1" s="1"/>
  <c r="AP400" i="1" s="1"/>
  <c r="AQ400" i="1" s="1"/>
  <c r="V399" i="1"/>
  <c r="Z399" i="1" s="1"/>
  <c r="AA399" i="1" s="1"/>
  <c r="AD399" i="1" s="1"/>
  <c r="AL399" i="1" s="1"/>
  <c r="AO399" i="1" s="1"/>
  <c r="AP399" i="1" s="1"/>
  <c r="AQ399" i="1" s="1"/>
  <c r="V398" i="1"/>
  <c r="Z398" i="1" s="1"/>
  <c r="AA398" i="1" s="1"/>
  <c r="AD398" i="1" s="1"/>
  <c r="AL398" i="1" s="1"/>
  <c r="AO398" i="1" s="1"/>
  <c r="AP398" i="1" s="1"/>
  <c r="AQ398" i="1" s="1"/>
  <c r="V397" i="1"/>
  <c r="Z397" i="1" s="1"/>
  <c r="AA397" i="1" s="1"/>
  <c r="AD397" i="1" s="1"/>
  <c r="AL397" i="1" s="1"/>
  <c r="AO397" i="1" s="1"/>
  <c r="AP397" i="1" s="1"/>
  <c r="AQ397" i="1" s="1"/>
  <c r="V396" i="1"/>
  <c r="Z396" i="1" s="1"/>
  <c r="AA396" i="1" s="1"/>
  <c r="AD396" i="1" s="1"/>
  <c r="AL396" i="1" s="1"/>
  <c r="AO396" i="1" s="1"/>
  <c r="AP396" i="1" s="1"/>
  <c r="AQ396" i="1" s="1"/>
  <c r="V395" i="1"/>
  <c r="AG395" i="1" s="1"/>
  <c r="AH395" i="1" s="1"/>
  <c r="AK395" i="1" s="1"/>
  <c r="AL395" i="1" s="1"/>
  <c r="AO395" i="1" s="1"/>
  <c r="AP395" i="1" s="1"/>
  <c r="AQ395" i="1" s="1"/>
  <c r="V394" i="1"/>
  <c r="AG394" i="1" s="1"/>
  <c r="AH394" i="1" s="1"/>
  <c r="AK394" i="1" s="1"/>
  <c r="AL394" i="1" s="1"/>
  <c r="AO394" i="1" s="1"/>
  <c r="AP394" i="1" s="1"/>
  <c r="AQ394" i="1" s="1"/>
  <c r="V393" i="1"/>
  <c r="AG393" i="1" s="1"/>
  <c r="AH393" i="1" s="1"/>
  <c r="AK393" i="1" s="1"/>
  <c r="AL393" i="1" s="1"/>
  <c r="AO393" i="1" s="1"/>
  <c r="AP393" i="1" s="1"/>
  <c r="AQ393" i="1" s="1"/>
  <c r="V392" i="1"/>
  <c r="AG392" i="1" s="1"/>
  <c r="AH392" i="1" s="1"/>
  <c r="AK392" i="1" s="1"/>
  <c r="AL392" i="1" s="1"/>
  <c r="AO392" i="1" s="1"/>
  <c r="AP392" i="1" s="1"/>
  <c r="AQ392" i="1" s="1"/>
  <c r="V391" i="1"/>
  <c r="AG391" i="1" s="1"/>
  <c r="AH391" i="1" s="1"/>
  <c r="AK391" i="1" s="1"/>
  <c r="AL391" i="1" s="1"/>
  <c r="AO391" i="1" s="1"/>
  <c r="AP391" i="1" s="1"/>
  <c r="AQ391" i="1" s="1"/>
  <c r="V390" i="1"/>
  <c r="AG390" i="1" s="1"/>
  <c r="AH390" i="1" s="1"/>
  <c r="AK390" i="1" s="1"/>
  <c r="AL390" i="1" s="1"/>
  <c r="AO390" i="1" s="1"/>
  <c r="AP390" i="1" s="1"/>
  <c r="AQ390" i="1" s="1"/>
  <c r="V389" i="1"/>
  <c r="Z389" i="1" s="1"/>
  <c r="AA389" i="1" s="1"/>
  <c r="AD389" i="1" s="1"/>
  <c r="AL389" i="1" s="1"/>
  <c r="AO389" i="1" s="1"/>
  <c r="AP389" i="1" s="1"/>
  <c r="AQ389" i="1" s="1"/>
  <c r="V388" i="1"/>
  <c r="Z388" i="1" s="1"/>
  <c r="AA388" i="1" s="1"/>
  <c r="AD388" i="1" s="1"/>
  <c r="AL388" i="1" s="1"/>
  <c r="AO388" i="1" s="1"/>
  <c r="AP388" i="1" s="1"/>
  <c r="AQ388" i="1" s="1"/>
  <c r="V387" i="1"/>
  <c r="AG387" i="1" s="1"/>
  <c r="AH387" i="1" s="1"/>
  <c r="AK387" i="1" s="1"/>
  <c r="AL387" i="1" s="1"/>
  <c r="AO387" i="1" s="1"/>
  <c r="AP387" i="1" s="1"/>
  <c r="AQ387" i="1" s="1"/>
  <c r="V386" i="1"/>
  <c r="AG386" i="1" s="1"/>
  <c r="AH386" i="1" s="1"/>
  <c r="AK386" i="1" s="1"/>
  <c r="AL386" i="1" s="1"/>
  <c r="AO386" i="1" s="1"/>
  <c r="AP386" i="1" s="1"/>
  <c r="AQ386" i="1" s="1"/>
  <c r="V385" i="1"/>
  <c r="AG385" i="1" s="1"/>
  <c r="AH385" i="1" s="1"/>
  <c r="AK385" i="1" s="1"/>
  <c r="AL385" i="1" s="1"/>
  <c r="AO385" i="1" s="1"/>
  <c r="AP385" i="1" s="1"/>
  <c r="AQ385" i="1" s="1"/>
  <c r="V384" i="1"/>
  <c r="AG384" i="1" s="1"/>
  <c r="AH384" i="1" s="1"/>
  <c r="AK384" i="1" s="1"/>
  <c r="AL384" i="1" s="1"/>
  <c r="AO384" i="1" s="1"/>
  <c r="AP384" i="1" s="1"/>
  <c r="AQ384" i="1" s="1"/>
  <c r="V383" i="1"/>
  <c r="AG383" i="1" s="1"/>
  <c r="AH383" i="1" s="1"/>
  <c r="AK383" i="1" s="1"/>
  <c r="AL383" i="1" s="1"/>
  <c r="AO383" i="1" s="1"/>
  <c r="AP383" i="1" s="1"/>
  <c r="AQ383" i="1" s="1"/>
  <c r="V382" i="1"/>
  <c r="AG382" i="1" s="1"/>
  <c r="AH382" i="1" s="1"/>
  <c r="AK382" i="1" s="1"/>
  <c r="AL382" i="1" s="1"/>
  <c r="AO382" i="1" s="1"/>
  <c r="AP382" i="1" s="1"/>
  <c r="AQ382" i="1" s="1"/>
  <c r="V381" i="1"/>
  <c r="Z381" i="1" s="1"/>
  <c r="AA381" i="1" s="1"/>
  <c r="AD381" i="1" s="1"/>
  <c r="AL381" i="1" s="1"/>
  <c r="AO381" i="1" s="1"/>
  <c r="AP381" i="1" s="1"/>
  <c r="AQ381" i="1" s="1"/>
  <c r="V380" i="1"/>
  <c r="AG380" i="1" s="1"/>
  <c r="AH380" i="1" s="1"/>
  <c r="AK380" i="1" s="1"/>
  <c r="AL380" i="1" s="1"/>
  <c r="AO380" i="1" s="1"/>
  <c r="AP380" i="1" s="1"/>
  <c r="AQ380" i="1" s="1"/>
  <c r="V379" i="1"/>
  <c r="AG379" i="1" s="1"/>
  <c r="AH379" i="1" s="1"/>
  <c r="AK379" i="1" s="1"/>
  <c r="AL379" i="1" s="1"/>
  <c r="AO379" i="1" s="1"/>
  <c r="AP379" i="1" s="1"/>
  <c r="AQ379" i="1" s="1"/>
  <c r="V378" i="1"/>
  <c r="AG378" i="1" s="1"/>
  <c r="AH378" i="1" s="1"/>
  <c r="AK378" i="1" s="1"/>
  <c r="AL378" i="1" s="1"/>
  <c r="AO378" i="1" s="1"/>
  <c r="AP378" i="1" s="1"/>
  <c r="AQ378" i="1" s="1"/>
  <c r="V377" i="1"/>
  <c r="AG377" i="1" s="1"/>
  <c r="AH377" i="1" s="1"/>
  <c r="AK377" i="1" s="1"/>
  <c r="AL377" i="1" s="1"/>
  <c r="AO377" i="1" s="1"/>
  <c r="AP377" i="1" s="1"/>
  <c r="AQ377" i="1" s="1"/>
  <c r="V376" i="1"/>
  <c r="AG376" i="1" s="1"/>
  <c r="AH376" i="1" s="1"/>
  <c r="AK376" i="1" s="1"/>
  <c r="AL376" i="1" s="1"/>
  <c r="AO376" i="1" s="1"/>
  <c r="AP376" i="1" s="1"/>
  <c r="AQ376" i="1" s="1"/>
  <c r="V375" i="1"/>
  <c r="Z375" i="1" s="1"/>
  <c r="AA375" i="1" s="1"/>
  <c r="AD375" i="1" s="1"/>
  <c r="AL375" i="1" s="1"/>
  <c r="AO375" i="1" s="1"/>
  <c r="AP375" i="1" s="1"/>
  <c r="AQ375" i="1" s="1"/>
  <c r="V374" i="1"/>
  <c r="V373" i="1"/>
  <c r="AG373" i="1" s="1"/>
  <c r="AH373" i="1" s="1"/>
  <c r="AK373" i="1" s="1"/>
  <c r="AL373" i="1" s="1"/>
  <c r="AO373" i="1" s="1"/>
  <c r="AP373" i="1" s="1"/>
  <c r="AQ373" i="1" s="1"/>
  <c r="V372" i="1"/>
  <c r="V371" i="1"/>
  <c r="AG371" i="1" s="1"/>
  <c r="AH371" i="1" s="1"/>
  <c r="AK371" i="1" s="1"/>
  <c r="AL371" i="1" s="1"/>
  <c r="AO371" i="1" s="1"/>
  <c r="AP371" i="1" s="1"/>
  <c r="AQ371" i="1" s="1"/>
  <c r="V370" i="1"/>
  <c r="Z370" i="1" s="1"/>
  <c r="AA370" i="1" s="1"/>
  <c r="AD370" i="1" s="1"/>
  <c r="AL370" i="1" s="1"/>
  <c r="AO370" i="1" s="1"/>
  <c r="AP370" i="1" s="1"/>
  <c r="AQ370" i="1" s="1"/>
  <c r="V369" i="1"/>
  <c r="AG369" i="1" s="1"/>
  <c r="AH369" i="1" s="1"/>
  <c r="AK369" i="1" s="1"/>
  <c r="AL369" i="1" s="1"/>
  <c r="AO369" i="1" s="1"/>
  <c r="AP369" i="1" s="1"/>
  <c r="AQ369" i="1" s="1"/>
  <c r="V368" i="1"/>
  <c r="AG368" i="1" s="1"/>
  <c r="AH368" i="1" s="1"/>
  <c r="AK368" i="1" s="1"/>
  <c r="AL368" i="1" s="1"/>
  <c r="AO368" i="1" s="1"/>
  <c r="AP368" i="1" s="1"/>
  <c r="AQ368" i="1" s="1"/>
  <c r="V367" i="1"/>
  <c r="AG367" i="1" s="1"/>
  <c r="AH367" i="1" s="1"/>
  <c r="AK367" i="1" s="1"/>
  <c r="AL367" i="1" s="1"/>
  <c r="AO367" i="1" s="1"/>
  <c r="AP367" i="1" s="1"/>
  <c r="AQ367" i="1" s="1"/>
  <c r="V366" i="1"/>
  <c r="Z366" i="1" s="1"/>
  <c r="AA366" i="1" s="1"/>
  <c r="AD366" i="1" s="1"/>
  <c r="AL366" i="1" s="1"/>
  <c r="AO366" i="1" s="1"/>
  <c r="AP366" i="1" s="1"/>
  <c r="AQ366" i="1" s="1"/>
  <c r="V365" i="1"/>
  <c r="Z365" i="1" s="1"/>
  <c r="AA365" i="1" s="1"/>
  <c r="AD365" i="1" s="1"/>
  <c r="AL365" i="1" s="1"/>
  <c r="AO365" i="1" s="1"/>
  <c r="AP365" i="1" s="1"/>
  <c r="AQ365" i="1" s="1"/>
  <c r="V364" i="1"/>
  <c r="Z364" i="1" s="1"/>
  <c r="AA364" i="1" s="1"/>
  <c r="AD364" i="1" s="1"/>
  <c r="AL364" i="1" s="1"/>
  <c r="AO364" i="1" s="1"/>
  <c r="AP364" i="1" s="1"/>
  <c r="AQ364" i="1" s="1"/>
  <c r="V363" i="1"/>
  <c r="AG363" i="1" s="1"/>
  <c r="AH363" i="1" s="1"/>
  <c r="AK363" i="1" s="1"/>
  <c r="AL363" i="1" s="1"/>
  <c r="AO363" i="1" s="1"/>
  <c r="AP363" i="1" s="1"/>
  <c r="AQ363" i="1" s="1"/>
  <c r="V362" i="1"/>
  <c r="AG362" i="1" s="1"/>
  <c r="AH362" i="1" s="1"/>
  <c r="AK362" i="1" s="1"/>
  <c r="AL362" i="1" s="1"/>
  <c r="AO362" i="1" s="1"/>
  <c r="AP362" i="1" s="1"/>
  <c r="AQ362" i="1" s="1"/>
  <c r="V361" i="1"/>
  <c r="AG361" i="1" s="1"/>
  <c r="AH361" i="1" s="1"/>
  <c r="AK361" i="1" s="1"/>
  <c r="AL361" i="1" s="1"/>
  <c r="AO361" i="1" s="1"/>
  <c r="AP361" i="1" s="1"/>
  <c r="AQ361" i="1" s="1"/>
  <c r="V360" i="1"/>
  <c r="Z360" i="1" s="1"/>
  <c r="AA360" i="1" s="1"/>
  <c r="AD360" i="1" s="1"/>
  <c r="AL360" i="1" s="1"/>
  <c r="AO360" i="1" s="1"/>
  <c r="AP360" i="1" s="1"/>
  <c r="AQ360" i="1" s="1"/>
  <c r="V359" i="1"/>
  <c r="AG359" i="1" s="1"/>
  <c r="AH359" i="1" s="1"/>
  <c r="AK359" i="1" s="1"/>
  <c r="AL359" i="1" s="1"/>
  <c r="AO359" i="1" s="1"/>
  <c r="AP359" i="1" s="1"/>
  <c r="AQ359" i="1" s="1"/>
  <c r="V358" i="1"/>
  <c r="AG358" i="1" s="1"/>
  <c r="AH358" i="1" s="1"/>
  <c r="AK358" i="1" s="1"/>
  <c r="AL358" i="1" s="1"/>
  <c r="AO358" i="1" s="1"/>
  <c r="AP358" i="1" s="1"/>
  <c r="AQ358" i="1" s="1"/>
  <c r="V357" i="1"/>
  <c r="AG357" i="1" s="1"/>
  <c r="AH357" i="1" s="1"/>
  <c r="AK357" i="1" s="1"/>
  <c r="AL357" i="1" s="1"/>
  <c r="AO357" i="1" s="1"/>
  <c r="AP357" i="1" s="1"/>
  <c r="AQ357" i="1" s="1"/>
  <c r="V356" i="1"/>
  <c r="Z356" i="1" s="1"/>
  <c r="AA356" i="1" s="1"/>
  <c r="AD356" i="1" s="1"/>
  <c r="AL356" i="1" s="1"/>
  <c r="AO356" i="1" s="1"/>
  <c r="AP356" i="1" s="1"/>
  <c r="AQ356" i="1" s="1"/>
  <c r="V355" i="1"/>
  <c r="AG355" i="1" s="1"/>
  <c r="AH355" i="1" s="1"/>
  <c r="AK355" i="1" s="1"/>
  <c r="AL355" i="1" s="1"/>
  <c r="AO355" i="1" s="1"/>
  <c r="AP355" i="1" s="1"/>
  <c r="AQ355" i="1" s="1"/>
  <c r="V354" i="1"/>
  <c r="AG354" i="1" s="1"/>
  <c r="AH354" i="1" s="1"/>
  <c r="AK354" i="1" s="1"/>
  <c r="AL354" i="1" s="1"/>
  <c r="AO354" i="1" s="1"/>
  <c r="AP354" i="1" s="1"/>
  <c r="AQ354" i="1" s="1"/>
  <c r="V353" i="1"/>
  <c r="Z353" i="1" s="1"/>
  <c r="AA353" i="1" s="1"/>
  <c r="AD353" i="1" s="1"/>
  <c r="AL353" i="1" s="1"/>
  <c r="AO353" i="1" s="1"/>
  <c r="AP353" i="1" s="1"/>
  <c r="AQ353" i="1" s="1"/>
  <c r="V352" i="1"/>
  <c r="AG352" i="1" s="1"/>
  <c r="AH352" i="1" s="1"/>
  <c r="AK352" i="1" s="1"/>
  <c r="AL352" i="1" s="1"/>
  <c r="AO352" i="1" s="1"/>
  <c r="AP352" i="1" s="1"/>
  <c r="AQ352" i="1" s="1"/>
  <c r="V351" i="1"/>
  <c r="AG351" i="1" s="1"/>
  <c r="AH351" i="1" s="1"/>
  <c r="AK351" i="1" s="1"/>
  <c r="AL351" i="1" s="1"/>
  <c r="AO351" i="1" s="1"/>
  <c r="AP351" i="1" s="1"/>
  <c r="AQ351" i="1" s="1"/>
  <c r="V350" i="1"/>
  <c r="Z350" i="1" s="1"/>
  <c r="AA350" i="1" s="1"/>
  <c r="AD350" i="1" s="1"/>
  <c r="AL350" i="1" s="1"/>
  <c r="AO350" i="1" s="1"/>
  <c r="AP350" i="1" s="1"/>
  <c r="AQ350" i="1" s="1"/>
  <c r="V349" i="1"/>
  <c r="Z349" i="1" s="1"/>
  <c r="AA349" i="1" s="1"/>
  <c r="AD349" i="1" s="1"/>
  <c r="AL349" i="1" s="1"/>
  <c r="AO349" i="1" s="1"/>
  <c r="AP349" i="1" s="1"/>
  <c r="AQ349" i="1" s="1"/>
  <c r="V348" i="1"/>
  <c r="Z348" i="1" s="1"/>
  <c r="AA348" i="1" s="1"/>
  <c r="AD348" i="1" s="1"/>
  <c r="AL348" i="1" s="1"/>
  <c r="AO348" i="1" s="1"/>
  <c r="AP348" i="1" s="1"/>
  <c r="AQ348" i="1" s="1"/>
  <c r="V347" i="1"/>
  <c r="AG347" i="1" s="1"/>
  <c r="AH347" i="1" s="1"/>
  <c r="AK347" i="1" s="1"/>
  <c r="AL347" i="1" s="1"/>
  <c r="AO347" i="1" s="1"/>
  <c r="AP347" i="1" s="1"/>
  <c r="AQ347" i="1" s="1"/>
  <c r="V346" i="1"/>
  <c r="AG346" i="1" s="1"/>
  <c r="AH346" i="1" s="1"/>
  <c r="AK346" i="1" s="1"/>
  <c r="AL346" i="1" s="1"/>
  <c r="AO346" i="1" s="1"/>
  <c r="AP346" i="1" s="1"/>
  <c r="AQ346" i="1" s="1"/>
  <c r="V345" i="1"/>
  <c r="AG345" i="1" s="1"/>
  <c r="AH345" i="1" s="1"/>
  <c r="AK345" i="1" s="1"/>
  <c r="AL345" i="1" s="1"/>
  <c r="AO345" i="1" s="1"/>
  <c r="AP345" i="1" s="1"/>
  <c r="AQ345" i="1" s="1"/>
  <c r="V344" i="1"/>
  <c r="AG344" i="1" s="1"/>
  <c r="AH344" i="1" s="1"/>
  <c r="AK344" i="1" s="1"/>
  <c r="AL344" i="1" s="1"/>
  <c r="AO344" i="1" s="1"/>
  <c r="AP344" i="1" s="1"/>
  <c r="AQ344" i="1" s="1"/>
  <c r="V343" i="1"/>
  <c r="Z343" i="1" s="1"/>
  <c r="AA343" i="1" s="1"/>
  <c r="AD343" i="1" s="1"/>
  <c r="AL343" i="1" s="1"/>
  <c r="AO343" i="1" s="1"/>
  <c r="AP343" i="1" s="1"/>
  <c r="AQ343" i="1" s="1"/>
  <c r="V342" i="1"/>
  <c r="AG342" i="1" s="1"/>
  <c r="AH342" i="1" s="1"/>
  <c r="AK342" i="1" s="1"/>
  <c r="AL342" i="1" s="1"/>
  <c r="AO342" i="1" s="1"/>
  <c r="AP342" i="1" s="1"/>
  <c r="AQ342" i="1" s="1"/>
  <c r="V341" i="1"/>
  <c r="AG341" i="1" s="1"/>
  <c r="AH341" i="1" s="1"/>
  <c r="AK341" i="1" s="1"/>
  <c r="AL341" i="1" s="1"/>
  <c r="AO341" i="1" s="1"/>
  <c r="AP341" i="1" s="1"/>
  <c r="AQ341" i="1" s="1"/>
  <c r="V340" i="1"/>
  <c r="AG340" i="1" s="1"/>
  <c r="AH340" i="1" s="1"/>
  <c r="AK340" i="1" s="1"/>
  <c r="AL340" i="1" s="1"/>
  <c r="AO340" i="1" s="1"/>
  <c r="AP340" i="1" s="1"/>
  <c r="AQ340" i="1" s="1"/>
  <c r="V339" i="1"/>
  <c r="AG339" i="1" s="1"/>
  <c r="AH339" i="1" s="1"/>
  <c r="AK339" i="1" s="1"/>
  <c r="AL339" i="1" s="1"/>
  <c r="AO339" i="1" s="1"/>
  <c r="AP339" i="1" s="1"/>
  <c r="AQ339" i="1" s="1"/>
  <c r="V338" i="1"/>
  <c r="AG338" i="1" s="1"/>
  <c r="AH338" i="1" s="1"/>
  <c r="AK338" i="1" s="1"/>
  <c r="AL338" i="1" s="1"/>
  <c r="AO338" i="1" s="1"/>
  <c r="AP338" i="1" s="1"/>
  <c r="AQ338" i="1" s="1"/>
  <c r="V337" i="1"/>
  <c r="AG337" i="1" s="1"/>
  <c r="AH337" i="1" s="1"/>
  <c r="AK337" i="1" s="1"/>
  <c r="AL337" i="1" s="1"/>
  <c r="AO337" i="1" s="1"/>
  <c r="AP337" i="1" s="1"/>
  <c r="AQ337" i="1" s="1"/>
  <c r="V336" i="1"/>
  <c r="Z336" i="1" s="1"/>
  <c r="AA336" i="1" s="1"/>
  <c r="AD336" i="1" s="1"/>
  <c r="AL336" i="1" s="1"/>
  <c r="AO336" i="1" s="1"/>
  <c r="AP336" i="1" s="1"/>
  <c r="AQ336" i="1" s="1"/>
  <c r="V335" i="1"/>
  <c r="AG335" i="1" s="1"/>
  <c r="AH335" i="1" s="1"/>
  <c r="AK335" i="1" s="1"/>
  <c r="AL335" i="1" s="1"/>
  <c r="AO335" i="1" s="1"/>
  <c r="AP335" i="1" s="1"/>
  <c r="AQ335" i="1" s="1"/>
  <c r="V334" i="1"/>
  <c r="AG334" i="1" s="1"/>
  <c r="AH334" i="1" s="1"/>
  <c r="AK334" i="1" s="1"/>
  <c r="AL334" i="1" s="1"/>
  <c r="AO334" i="1" s="1"/>
  <c r="AP334" i="1" s="1"/>
  <c r="AQ334" i="1" s="1"/>
  <c r="V333" i="1"/>
  <c r="V332" i="1"/>
  <c r="V331" i="1"/>
  <c r="AG331" i="1" s="1"/>
  <c r="AH331" i="1" s="1"/>
  <c r="AK331" i="1" s="1"/>
  <c r="AL331" i="1" s="1"/>
  <c r="AO331" i="1" s="1"/>
  <c r="AP331" i="1" s="1"/>
  <c r="AQ331" i="1" s="1"/>
  <c r="V330" i="1"/>
  <c r="AG330" i="1" s="1"/>
  <c r="AH330" i="1" s="1"/>
  <c r="AK330" i="1" s="1"/>
  <c r="AL330" i="1" s="1"/>
  <c r="AO330" i="1" s="1"/>
  <c r="AP330" i="1" s="1"/>
  <c r="AQ330" i="1" s="1"/>
  <c r="V329" i="1"/>
  <c r="V328" i="1"/>
  <c r="AG328" i="1" s="1"/>
  <c r="AH328" i="1" s="1"/>
  <c r="AK328" i="1" s="1"/>
  <c r="AL328" i="1" s="1"/>
  <c r="AO328" i="1" s="1"/>
  <c r="AP328" i="1" s="1"/>
  <c r="AQ328" i="1" s="1"/>
  <c r="V327" i="1"/>
  <c r="AG327" i="1" s="1"/>
  <c r="AH327" i="1" s="1"/>
  <c r="AK327" i="1" s="1"/>
  <c r="AL327" i="1" s="1"/>
  <c r="AO327" i="1" s="1"/>
  <c r="AP327" i="1" s="1"/>
  <c r="AQ327" i="1" s="1"/>
  <c r="V326" i="1"/>
  <c r="Z326" i="1" s="1"/>
  <c r="AA326" i="1" s="1"/>
  <c r="AD326" i="1" s="1"/>
  <c r="AL326" i="1" s="1"/>
  <c r="AO326" i="1" s="1"/>
  <c r="AP326" i="1" s="1"/>
  <c r="AQ326" i="1" s="1"/>
  <c r="V325" i="1"/>
  <c r="Z325" i="1" s="1"/>
  <c r="AA325" i="1" s="1"/>
  <c r="AD325" i="1" s="1"/>
  <c r="AL325" i="1" s="1"/>
  <c r="AO325" i="1" s="1"/>
  <c r="AP325" i="1" s="1"/>
  <c r="AQ325" i="1" s="1"/>
  <c r="V324" i="1"/>
  <c r="AG324" i="1" s="1"/>
  <c r="AH324" i="1" s="1"/>
  <c r="AK324" i="1" s="1"/>
  <c r="AL324" i="1" s="1"/>
  <c r="AO324" i="1" s="1"/>
  <c r="AP324" i="1" s="1"/>
  <c r="AQ324" i="1" s="1"/>
  <c r="V323" i="1"/>
  <c r="AG323" i="1" s="1"/>
  <c r="AH323" i="1" s="1"/>
  <c r="AK323" i="1" s="1"/>
  <c r="AL323" i="1" s="1"/>
  <c r="AO323" i="1" s="1"/>
  <c r="AP323" i="1" s="1"/>
  <c r="AQ323" i="1" s="1"/>
  <c r="V322" i="1"/>
  <c r="V321" i="1"/>
  <c r="V320" i="1"/>
  <c r="V319" i="1"/>
  <c r="V318" i="1"/>
  <c r="AG318" i="1" s="1"/>
  <c r="AH318" i="1" s="1"/>
  <c r="AK318" i="1" s="1"/>
  <c r="AL318" i="1" s="1"/>
  <c r="AO318" i="1" s="1"/>
  <c r="AP318" i="1" s="1"/>
  <c r="AQ318" i="1" s="1"/>
  <c r="V317" i="1"/>
  <c r="AG317" i="1" s="1"/>
  <c r="AH317" i="1" s="1"/>
  <c r="AK317" i="1" s="1"/>
  <c r="AL317" i="1" s="1"/>
  <c r="AO317" i="1" s="1"/>
  <c r="AP317" i="1" s="1"/>
  <c r="AQ317" i="1" s="1"/>
  <c r="V316" i="1"/>
  <c r="AG316" i="1" s="1"/>
  <c r="AH316" i="1" s="1"/>
  <c r="AK316" i="1" s="1"/>
  <c r="AL316" i="1" s="1"/>
  <c r="AO316" i="1" s="1"/>
  <c r="AP316" i="1" s="1"/>
  <c r="AQ316" i="1" s="1"/>
  <c r="V315" i="1"/>
  <c r="AG315" i="1" s="1"/>
  <c r="AH315" i="1" s="1"/>
  <c r="AK315" i="1" s="1"/>
  <c r="AL315" i="1" s="1"/>
  <c r="AO315" i="1" s="1"/>
  <c r="AP315" i="1" s="1"/>
  <c r="AQ315" i="1" s="1"/>
  <c r="V314" i="1"/>
  <c r="AG314" i="1" s="1"/>
  <c r="AH314" i="1" s="1"/>
  <c r="AK314" i="1" s="1"/>
  <c r="AL314" i="1" s="1"/>
  <c r="AO314" i="1" s="1"/>
  <c r="AP314" i="1" s="1"/>
  <c r="AQ314" i="1" s="1"/>
  <c r="V313" i="1"/>
  <c r="AG313" i="1" s="1"/>
  <c r="AH313" i="1" s="1"/>
  <c r="AK313" i="1" s="1"/>
  <c r="AL313" i="1" s="1"/>
  <c r="AO313" i="1" s="1"/>
  <c r="AP313" i="1" s="1"/>
  <c r="AQ313" i="1" s="1"/>
  <c r="V312" i="1"/>
  <c r="AG312" i="1" s="1"/>
  <c r="AH312" i="1" s="1"/>
  <c r="AK312" i="1" s="1"/>
  <c r="AL312" i="1" s="1"/>
  <c r="AO312" i="1" s="1"/>
  <c r="AP312" i="1" s="1"/>
  <c r="AQ312" i="1" s="1"/>
  <c r="V311" i="1"/>
  <c r="V310" i="1"/>
  <c r="AG310" i="1" s="1"/>
  <c r="AH310" i="1" s="1"/>
  <c r="AK310" i="1" s="1"/>
  <c r="AL310" i="1" s="1"/>
  <c r="AO310" i="1" s="1"/>
  <c r="AP310" i="1" s="1"/>
  <c r="AQ310" i="1" s="1"/>
  <c r="V309" i="1"/>
  <c r="V308" i="1"/>
  <c r="V307" i="1"/>
  <c r="AG307" i="1" s="1"/>
  <c r="AH307" i="1" s="1"/>
  <c r="AK307" i="1" s="1"/>
  <c r="AL307" i="1" s="1"/>
  <c r="AO307" i="1" s="1"/>
  <c r="AP307" i="1" s="1"/>
  <c r="AQ307" i="1" s="1"/>
  <c r="V306" i="1"/>
  <c r="AG306" i="1" s="1"/>
  <c r="AH306" i="1" s="1"/>
  <c r="AK306" i="1" s="1"/>
  <c r="AL306" i="1" s="1"/>
  <c r="AO306" i="1" s="1"/>
  <c r="AP306" i="1" s="1"/>
  <c r="AQ306" i="1" s="1"/>
  <c r="V305" i="1"/>
  <c r="AG305" i="1" s="1"/>
  <c r="AH305" i="1" s="1"/>
  <c r="AK305" i="1" s="1"/>
  <c r="AL305" i="1" s="1"/>
  <c r="AO305" i="1" s="1"/>
  <c r="AP305" i="1" s="1"/>
  <c r="AQ305" i="1" s="1"/>
  <c r="V304" i="1"/>
  <c r="V303" i="1"/>
  <c r="AG303" i="1" s="1"/>
  <c r="AH303" i="1" s="1"/>
  <c r="AK303" i="1" s="1"/>
  <c r="AL303" i="1" s="1"/>
  <c r="AO303" i="1" s="1"/>
  <c r="AP303" i="1" s="1"/>
  <c r="AQ303" i="1" s="1"/>
  <c r="V302" i="1"/>
  <c r="AG302" i="1" s="1"/>
  <c r="AH302" i="1" s="1"/>
  <c r="AK302" i="1" s="1"/>
  <c r="AL302" i="1" s="1"/>
  <c r="AO302" i="1" s="1"/>
  <c r="AP302" i="1" s="1"/>
  <c r="AQ302" i="1" s="1"/>
  <c r="V301" i="1"/>
  <c r="AG301" i="1" s="1"/>
  <c r="AH301" i="1" s="1"/>
  <c r="AK301" i="1" s="1"/>
  <c r="AL301" i="1" s="1"/>
  <c r="AO301" i="1" s="1"/>
  <c r="AP301" i="1" s="1"/>
  <c r="AQ301" i="1" s="1"/>
  <c r="V300" i="1"/>
  <c r="AG300" i="1" s="1"/>
  <c r="AH300" i="1" s="1"/>
  <c r="AK300" i="1" s="1"/>
  <c r="AL300" i="1" s="1"/>
  <c r="AO300" i="1" s="1"/>
  <c r="AP300" i="1" s="1"/>
  <c r="AQ300" i="1" s="1"/>
  <c r="V299" i="1"/>
  <c r="AG299" i="1" s="1"/>
  <c r="AH299" i="1" s="1"/>
  <c r="AK299" i="1" s="1"/>
  <c r="AL299" i="1" s="1"/>
  <c r="AO299" i="1" s="1"/>
  <c r="AP299" i="1" s="1"/>
  <c r="AQ299" i="1" s="1"/>
  <c r="V298" i="1"/>
  <c r="AG298" i="1" s="1"/>
  <c r="AH298" i="1" s="1"/>
  <c r="AK298" i="1" s="1"/>
  <c r="AL298" i="1" s="1"/>
  <c r="AO298" i="1" s="1"/>
  <c r="AP298" i="1" s="1"/>
  <c r="AQ298" i="1" s="1"/>
  <c r="V297" i="1"/>
  <c r="AG297" i="1" s="1"/>
  <c r="AH297" i="1" s="1"/>
  <c r="AK297" i="1" s="1"/>
  <c r="AL297" i="1" s="1"/>
  <c r="AO297" i="1" s="1"/>
  <c r="AP297" i="1" s="1"/>
  <c r="AQ297" i="1" s="1"/>
  <c r="V296" i="1"/>
  <c r="V295" i="1"/>
  <c r="AG295" i="1" s="1"/>
  <c r="AH295" i="1" s="1"/>
  <c r="AK295" i="1" s="1"/>
  <c r="AL295" i="1" s="1"/>
  <c r="AO295" i="1" s="1"/>
  <c r="AP295" i="1" s="1"/>
  <c r="AQ295" i="1" s="1"/>
  <c r="V294" i="1"/>
  <c r="V293" i="1"/>
  <c r="AG293" i="1" s="1"/>
  <c r="AH293" i="1" s="1"/>
  <c r="AK293" i="1" s="1"/>
  <c r="AL293" i="1" s="1"/>
  <c r="AO293" i="1" s="1"/>
  <c r="AP293" i="1" s="1"/>
  <c r="AQ293" i="1" s="1"/>
  <c r="V292" i="1"/>
  <c r="AG292" i="1" s="1"/>
  <c r="AH292" i="1" s="1"/>
  <c r="AK292" i="1" s="1"/>
  <c r="AL292" i="1" s="1"/>
  <c r="AO292" i="1" s="1"/>
  <c r="AP292" i="1" s="1"/>
  <c r="AQ292" i="1" s="1"/>
  <c r="V291" i="1"/>
  <c r="AG291" i="1" s="1"/>
  <c r="AH291" i="1" s="1"/>
  <c r="AK291" i="1" s="1"/>
  <c r="AL291" i="1" s="1"/>
  <c r="AO291" i="1" s="1"/>
  <c r="AP291" i="1" s="1"/>
  <c r="AQ291" i="1" s="1"/>
  <c r="V290" i="1"/>
  <c r="AG290" i="1" s="1"/>
  <c r="AH290" i="1" s="1"/>
  <c r="AK290" i="1" s="1"/>
  <c r="AL290" i="1" s="1"/>
  <c r="AO290" i="1" s="1"/>
  <c r="AP290" i="1" s="1"/>
  <c r="AQ290" i="1" s="1"/>
  <c r="V289" i="1"/>
  <c r="AG289" i="1" s="1"/>
  <c r="AH289" i="1" s="1"/>
  <c r="AK289" i="1" s="1"/>
  <c r="AL289" i="1" s="1"/>
  <c r="AO289" i="1" s="1"/>
  <c r="AP289" i="1" s="1"/>
  <c r="AQ289" i="1" s="1"/>
  <c r="V288" i="1"/>
  <c r="V287" i="1"/>
  <c r="AG287" i="1" s="1"/>
  <c r="AH287" i="1" s="1"/>
  <c r="AK287" i="1" s="1"/>
  <c r="AL287" i="1" s="1"/>
  <c r="AO287" i="1" s="1"/>
  <c r="AP287" i="1" s="1"/>
  <c r="AQ287" i="1" s="1"/>
  <c r="V286" i="1"/>
  <c r="Z286" i="1" s="1"/>
  <c r="AA286" i="1" s="1"/>
  <c r="AD286" i="1" s="1"/>
  <c r="AL286" i="1" s="1"/>
  <c r="AO286" i="1" s="1"/>
  <c r="AP286" i="1" s="1"/>
  <c r="AQ286" i="1" s="1"/>
  <c r="V285" i="1"/>
  <c r="AG285" i="1" s="1"/>
  <c r="AH285" i="1" s="1"/>
  <c r="AK285" i="1" s="1"/>
  <c r="AL285" i="1" s="1"/>
  <c r="AO285" i="1" s="1"/>
  <c r="AP285" i="1" s="1"/>
  <c r="AQ285" i="1" s="1"/>
  <c r="V284" i="1"/>
  <c r="AG284" i="1" s="1"/>
  <c r="AH284" i="1" s="1"/>
  <c r="AK284" i="1" s="1"/>
  <c r="AL284" i="1" s="1"/>
  <c r="AO284" i="1" s="1"/>
  <c r="AP284" i="1" s="1"/>
  <c r="AQ284" i="1" s="1"/>
  <c r="V283" i="1"/>
  <c r="V282" i="1"/>
  <c r="AG282" i="1" s="1"/>
  <c r="AH282" i="1" s="1"/>
  <c r="AK282" i="1" s="1"/>
  <c r="AL282" i="1" s="1"/>
  <c r="AO282" i="1" s="1"/>
  <c r="AP282" i="1" s="1"/>
  <c r="AQ282" i="1" s="1"/>
  <c r="V281" i="1"/>
  <c r="AG281" i="1" s="1"/>
  <c r="AH281" i="1" s="1"/>
  <c r="AK281" i="1" s="1"/>
  <c r="AL281" i="1" s="1"/>
  <c r="AO281" i="1" s="1"/>
  <c r="AP281" i="1" s="1"/>
  <c r="AQ281" i="1" s="1"/>
  <c r="V280" i="1"/>
  <c r="AG280" i="1" s="1"/>
  <c r="AH280" i="1" s="1"/>
  <c r="AK280" i="1" s="1"/>
  <c r="AL280" i="1" s="1"/>
  <c r="AO280" i="1" s="1"/>
  <c r="AP280" i="1" s="1"/>
  <c r="AQ280" i="1" s="1"/>
  <c r="V279" i="1"/>
  <c r="AG279" i="1" s="1"/>
  <c r="AH279" i="1" s="1"/>
  <c r="AK279" i="1" s="1"/>
  <c r="AL279" i="1" s="1"/>
  <c r="AO279" i="1" s="1"/>
  <c r="AP279" i="1" s="1"/>
  <c r="AQ279" i="1" s="1"/>
  <c r="V278" i="1"/>
  <c r="AG278" i="1" s="1"/>
  <c r="AH278" i="1" s="1"/>
  <c r="AK278" i="1" s="1"/>
  <c r="AL278" i="1" s="1"/>
  <c r="AO278" i="1" s="1"/>
  <c r="AP278" i="1" s="1"/>
  <c r="AQ278" i="1" s="1"/>
  <c r="V277" i="1"/>
  <c r="AG277" i="1" s="1"/>
  <c r="AH277" i="1" s="1"/>
  <c r="AK277" i="1" s="1"/>
  <c r="AL277" i="1" s="1"/>
  <c r="AO277" i="1" s="1"/>
  <c r="AP277" i="1" s="1"/>
  <c r="AQ277" i="1" s="1"/>
  <c r="V276" i="1"/>
  <c r="AG276" i="1" s="1"/>
  <c r="AH276" i="1" s="1"/>
  <c r="AK276" i="1" s="1"/>
  <c r="AL276" i="1" s="1"/>
  <c r="AO276" i="1" s="1"/>
  <c r="AP276" i="1" s="1"/>
  <c r="AQ276" i="1" s="1"/>
  <c r="V275" i="1"/>
  <c r="AG275" i="1" s="1"/>
  <c r="AH275" i="1" s="1"/>
  <c r="AK275" i="1" s="1"/>
  <c r="AL275" i="1" s="1"/>
  <c r="AO275" i="1" s="1"/>
  <c r="AP275" i="1" s="1"/>
  <c r="AQ275" i="1" s="1"/>
  <c r="V274" i="1"/>
  <c r="AG274" i="1" s="1"/>
  <c r="AH274" i="1" s="1"/>
  <c r="AK274" i="1" s="1"/>
  <c r="AL274" i="1" s="1"/>
  <c r="AO274" i="1" s="1"/>
  <c r="AP274" i="1" s="1"/>
  <c r="AQ274" i="1" s="1"/>
  <c r="V273" i="1"/>
  <c r="AG273" i="1" s="1"/>
  <c r="AH273" i="1" s="1"/>
  <c r="AK273" i="1" s="1"/>
  <c r="AL273" i="1" s="1"/>
  <c r="AO273" i="1" s="1"/>
  <c r="AP273" i="1" s="1"/>
  <c r="AQ273" i="1" s="1"/>
  <c r="V272" i="1"/>
  <c r="AG272" i="1" s="1"/>
  <c r="AH272" i="1" s="1"/>
  <c r="AK272" i="1" s="1"/>
  <c r="AL272" i="1" s="1"/>
  <c r="AO272" i="1" s="1"/>
  <c r="AP272" i="1" s="1"/>
  <c r="AQ272" i="1" s="1"/>
  <c r="V271" i="1"/>
  <c r="AG271" i="1" s="1"/>
  <c r="AH271" i="1" s="1"/>
  <c r="AK271" i="1" s="1"/>
  <c r="AL271" i="1" s="1"/>
  <c r="AO271" i="1" s="1"/>
  <c r="AP271" i="1" s="1"/>
  <c r="AQ271" i="1" s="1"/>
  <c r="V270" i="1"/>
  <c r="Z270" i="1" s="1"/>
  <c r="AA270" i="1" s="1"/>
  <c r="AD270" i="1" s="1"/>
  <c r="AL270" i="1" s="1"/>
  <c r="AO270" i="1" s="1"/>
  <c r="AP270" i="1" s="1"/>
  <c r="AQ270" i="1" s="1"/>
  <c r="V269" i="1"/>
  <c r="V268" i="1"/>
  <c r="Z268" i="1" s="1"/>
  <c r="AA268" i="1" s="1"/>
  <c r="AD268" i="1" s="1"/>
  <c r="AL268" i="1" s="1"/>
  <c r="AO268" i="1" s="1"/>
  <c r="AP268" i="1" s="1"/>
  <c r="AQ268" i="1" s="1"/>
  <c r="V267" i="1"/>
  <c r="Z267" i="1" s="1"/>
  <c r="AA267" i="1" s="1"/>
  <c r="AD267" i="1" s="1"/>
  <c r="AL267" i="1" s="1"/>
  <c r="AO267" i="1" s="1"/>
  <c r="AP267" i="1" s="1"/>
  <c r="AQ267" i="1" s="1"/>
  <c r="V266" i="1"/>
  <c r="AG266" i="1" s="1"/>
  <c r="AH266" i="1" s="1"/>
  <c r="AK266" i="1" s="1"/>
  <c r="AL266" i="1" s="1"/>
  <c r="AO266" i="1" s="1"/>
  <c r="AP266" i="1" s="1"/>
  <c r="AQ266" i="1" s="1"/>
  <c r="V265" i="1"/>
  <c r="AG265" i="1" s="1"/>
  <c r="AH265" i="1" s="1"/>
  <c r="AK265" i="1" s="1"/>
  <c r="AL265" i="1" s="1"/>
  <c r="AO265" i="1" s="1"/>
  <c r="AP265" i="1" s="1"/>
  <c r="AQ265" i="1" s="1"/>
  <c r="V264" i="1"/>
  <c r="AG264" i="1" s="1"/>
  <c r="AH264" i="1" s="1"/>
  <c r="AK264" i="1" s="1"/>
  <c r="AL264" i="1" s="1"/>
  <c r="AO264" i="1" s="1"/>
  <c r="AP264" i="1" s="1"/>
  <c r="AQ264" i="1" s="1"/>
  <c r="V263" i="1"/>
  <c r="AG263" i="1" s="1"/>
  <c r="AH263" i="1" s="1"/>
  <c r="AK263" i="1" s="1"/>
  <c r="AL263" i="1" s="1"/>
  <c r="AO263" i="1" s="1"/>
  <c r="AP263" i="1" s="1"/>
  <c r="AQ263" i="1" s="1"/>
  <c r="V262" i="1"/>
  <c r="V261" i="1"/>
  <c r="AG261" i="1" s="1"/>
  <c r="AH261" i="1" s="1"/>
  <c r="AK261" i="1" s="1"/>
  <c r="AL261" i="1" s="1"/>
  <c r="AO261" i="1" s="1"/>
  <c r="AP261" i="1" s="1"/>
  <c r="AQ261" i="1" s="1"/>
  <c r="V260" i="1"/>
  <c r="AG260" i="1" s="1"/>
  <c r="AH260" i="1" s="1"/>
  <c r="AK260" i="1" s="1"/>
  <c r="AL260" i="1" s="1"/>
  <c r="AO260" i="1" s="1"/>
  <c r="AP260" i="1" s="1"/>
  <c r="AQ260" i="1" s="1"/>
  <c r="V259" i="1"/>
  <c r="AG259" i="1" s="1"/>
  <c r="AH259" i="1" s="1"/>
  <c r="AK259" i="1" s="1"/>
  <c r="AL259" i="1" s="1"/>
  <c r="AO259" i="1" s="1"/>
  <c r="AP259" i="1" s="1"/>
  <c r="AQ259" i="1" s="1"/>
  <c r="V258" i="1"/>
  <c r="AG258" i="1" s="1"/>
  <c r="AH258" i="1" s="1"/>
  <c r="AK258" i="1" s="1"/>
  <c r="AL258" i="1" s="1"/>
  <c r="AO258" i="1" s="1"/>
  <c r="AP258" i="1" s="1"/>
  <c r="AQ258" i="1" s="1"/>
  <c r="V257" i="1"/>
  <c r="AG257" i="1" s="1"/>
  <c r="AH257" i="1" s="1"/>
  <c r="AK257" i="1" s="1"/>
  <c r="AL257" i="1" s="1"/>
  <c r="AO257" i="1" s="1"/>
  <c r="AP257" i="1" s="1"/>
  <c r="AQ257" i="1" s="1"/>
  <c r="V256" i="1"/>
  <c r="AG256" i="1" s="1"/>
  <c r="AH256" i="1" s="1"/>
  <c r="AK256" i="1" s="1"/>
  <c r="AL256" i="1" s="1"/>
  <c r="AO256" i="1" s="1"/>
  <c r="AP256" i="1" s="1"/>
  <c r="AQ256" i="1" s="1"/>
  <c r="V255" i="1"/>
  <c r="AG255" i="1" s="1"/>
  <c r="AH255" i="1" s="1"/>
  <c r="AK255" i="1" s="1"/>
  <c r="AL255" i="1" s="1"/>
  <c r="AO255" i="1" s="1"/>
  <c r="AP255" i="1" s="1"/>
  <c r="AQ255" i="1" s="1"/>
  <c r="V254" i="1"/>
  <c r="Z254" i="1" s="1"/>
  <c r="AA254" i="1" s="1"/>
  <c r="AD254" i="1" s="1"/>
  <c r="AL254" i="1" s="1"/>
  <c r="AO254" i="1" s="1"/>
  <c r="AP254" i="1" s="1"/>
  <c r="AQ254" i="1" s="1"/>
  <c r="V253" i="1"/>
  <c r="AG253" i="1" s="1"/>
  <c r="AH253" i="1" s="1"/>
  <c r="AK253" i="1" s="1"/>
  <c r="AL253" i="1" s="1"/>
  <c r="AO253" i="1" s="1"/>
  <c r="AP253" i="1" s="1"/>
  <c r="AQ253" i="1" s="1"/>
  <c r="V252" i="1"/>
  <c r="Z252" i="1" s="1"/>
  <c r="AA252" i="1" s="1"/>
  <c r="AD252" i="1" s="1"/>
  <c r="AL252" i="1" s="1"/>
  <c r="AO252" i="1" s="1"/>
  <c r="AP252" i="1" s="1"/>
  <c r="AQ252" i="1" s="1"/>
  <c r="V251" i="1"/>
  <c r="AG251" i="1" s="1"/>
  <c r="AH251" i="1" s="1"/>
  <c r="AK251" i="1" s="1"/>
  <c r="AL251" i="1" s="1"/>
  <c r="AO251" i="1" s="1"/>
  <c r="AP251" i="1" s="1"/>
  <c r="AQ251" i="1" s="1"/>
  <c r="V250" i="1"/>
  <c r="Z250" i="1" s="1"/>
  <c r="AA250" i="1" s="1"/>
  <c r="AD250" i="1" s="1"/>
  <c r="AL250" i="1" s="1"/>
  <c r="AO250" i="1" s="1"/>
  <c r="AP250" i="1" s="1"/>
  <c r="AQ250" i="1" s="1"/>
  <c r="V249" i="1"/>
  <c r="AG249" i="1" s="1"/>
  <c r="AH249" i="1" s="1"/>
  <c r="AK249" i="1" s="1"/>
  <c r="AL249" i="1" s="1"/>
  <c r="AO249" i="1" s="1"/>
  <c r="AP249" i="1" s="1"/>
  <c r="AQ249" i="1" s="1"/>
  <c r="V248" i="1"/>
  <c r="AG248" i="1" s="1"/>
  <c r="AH248" i="1" s="1"/>
  <c r="AK248" i="1" s="1"/>
  <c r="AL248" i="1" s="1"/>
  <c r="AO248" i="1" s="1"/>
  <c r="AP248" i="1" s="1"/>
  <c r="AQ248" i="1" s="1"/>
  <c r="V247" i="1"/>
  <c r="V246" i="1"/>
  <c r="AG246" i="1" s="1"/>
  <c r="AH246" i="1" s="1"/>
  <c r="AK246" i="1" s="1"/>
  <c r="AL246" i="1" s="1"/>
  <c r="AO246" i="1" s="1"/>
  <c r="AP246" i="1" s="1"/>
  <c r="AQ246" i="1" s="1"/>
  <c r="V245" i="1"/>
  <c r="V244" i="1"/>
  <c r="AG244" i="1" s="1"/>
  <c r="AH244" i="1" s="1"/>
  <c r="AK244" i="1" s="1"/>
  <c r="AL244" i="1" s="1"/>
  <c r="AO244" i="1" s="1"/>
  <c r="AP244" i="1" s="1"/>
  <c r="AQ244" i="1" s="1"/>
  <c r="V243" i="1"/>
  <c r="AG243" i="1" s="1"/>
  <c r="AH243" i="1" s="1"/>
  <c r="AK243" i="1" s="1"/>
  <c r="AL243" i="1" s="1"/>
  <c r="AO243" i="1" s="1"/>
  <c r="AP243" i="1" s="1"/>
  <c r="AQ243" i="1" s="1"/>
  <c r="V242" i="1"/>
  <c r="AG242" i="1" s="1"/>
  <c r="AH242" i="1" s="1"/>
  <c r="AK242" i="1" s="1"/>
  <c r="AL242" i="1" s="1"/>
  <c r="AO242" i="1" s="1"/>
  <c r="AP242" i="1" s="1"/>
  <c r="AQ242" i="1" s="1"/>
  <c r="V241" i="1"/>
  <c r="AG241" i="1" s="1"/>
  <c r="AH241" i="1" s="1"/>
  <c r="AK241" i="1" s="1"/>
  <c r="AL241" i="1" s="1"/>
  <c r="AO241" i="1" s="1"/>
  <c r="AP241" i="1" s="1"/>
  <c r="AQ241" i="1" s="1"/>
  <c r="V240" i="1"/>
  <c r="AG240" i="1" s="1"/>
  <c r="AH240" i="1" s="1"/>
  <c r="AK240" i="1" s="1"/>
  <c r="AL240" i="1" s="1"/>
  <c r="AO240" i="1" s="1"/>
  <c r="AP240" i="1" s="1"/>
  <c r="AQ240" i="1" s="1"/>
  <c r="V239" i="1"/>
  <c r="AG239" i="1" s="1"/>
  <c r="AH239" i="1" s="1"/>
  <c r="AK239" i="1" s="1"/>
  <c r="AL239" i="1" s="1"/>
  <c r="AO239" i="1" s="1"/>
  <c r="AP239" i="1" s="1"/>
  <c r="AQ239" i="1" s="1"/>
  <c r="V238" i="1"/>
  <c r="Z238" i="1" s="1"/>
  <c r="AA238" i="1" s="1"/>
  <c r="AD238" i="1" s="1"/>
  <c r="AL238" i="1" s="1"/>
  <c r="AO238" i="1" s="1"/>
  <c r="AP238" i="1" s="1"/>
  <c r="AQ238" i="1" s="1"/>
  <c r="V237" i="1"/>
  <c r="AG237" i="1" s="1"/>
  <c r="AH237" i="1" s="1"/>
  <c r="AK237" i="1" s="1"/>
  <c r="AL237" i="1" s="1"/>
  <c r="AO237" i="1" s="1"/>
  <c r="AP237" i="1" s="1"/>
  <c r="AQ237" i="1" s="1"/>
  <c r="V236" i="1"/>
  <c r="AG236" i="1" s="1"/>
  <c r="AH236" i="1" s="1"/>
  <c r="AK236" i="1" s="1"/>
  <c r="AL236" i="1" s="1"/>
  <c r="AO236" i="1" s="1"/>
  <c r="AP236" i="1" s="1"/>
  <c r="AQ236" i="1" s="1"/>
  <c r="V235" i="1"/>
  <c r="AG235" i="1" s="1"/>
  <c r="AH235" i="1" s="1"/>
  <c r="AK235" i="1" s="1"/>
  <c r="AL235" i="1" s="1"/>
  <c r="AO235" i="1" s="1"/>
  <c r="AP235" i="1" s="1"/>
  <c r="AQ235" i="1" s="1"/>
  <c r="V234" i="1"/>
  <c r="AG234" i="1" s="1"/>
  <c r="AH234" i="1" s="1"/>
  <c r="AK234" i="1" s="1"/>
  <c r="AL234" i="1" s="1"/>
  <c r="AO234" i="1" s="1"/>
  <c r="AP234" i="1" s="1"/>
  <c r="AQ234" i="1" s="1"/>
  <c r="V233" i="1"/>
  <c r="Z233" i="1" s="1"/>
  <c r="AA233" i="1" s="1"/>
  <c r="AD233" i="1" s="1"/>
  <c r="AL233" i="1" s="1"/>
  <c r="AO233" i="1" s="1"/>
  <c r="AP233" i="1" s="1"/>
  <c r="AQ233" i="1" s="1"/>
  <c r="V232" i="1"/>
  <c r="V231" i="1"/>
  <c r="Z231" i="1" s="1"/>
  <c r="AA231" i="1" s="1"/>
  <c r="AD231" i="1" s="1"/>
  <c r="AL231" i="1" s="1"/>
  <c r="AO231" i="1" s="1"/>
  <c r="AP231" i="1" s="1"/>
  <c r="AQ231" i="1" s="1"/>
  <c r="V230" i="1"/>
  <c r="AG230" i="1" s="1"/>
  <c r="AH230" i="1" s="1"/>
  <c r="AK230" i="1" s="1"/>
  <c r="AL230" i="1" s="1"/>
  <c r="AO230" i="1" s="1"/>
  <c r="AP230" i="1" s="1"/>
  <c r="AQ230" i="1" s="1"/>
  <c r="V229" i="1"/>
  <c r="V228" i="1"/>
  <c r="V227" i="1"/>
  <c r="AG227" i="1" s="1"/>
  <c r="AH227" i="1" s="1"/>
  <c r="AK227" i="1" s="1"/>
  <c r="AL227" i="1" s="1"/>
  <c r="AO227" i="1" s="1"/>
  <c r="AP227" i="1" s="1"/>
  <c r="AQ227" i="1" s="1"/>
  <c r="V226" i="1"/>
  <c r="Z226" i="1" s="1"/>
  <c r="AA226" i="1" s="1"/>
  <c r="AD226" i="1" s="1"/>
  <c r="AL226" i="1" s="1"/>
  <c r="AO226" i="1" s="1"/>
  <c r="AP226" i="1" s="1"/>
  <c r="AQ226" i="1" s="1"/>
  <c r="V225" i="1"/>
  <c r="AG225" i="1" s="1"/>
  <c r="AH225" i="1" s="1"/>
  <c r="AK225" i="1" s="1"/>
  <c r="AL225" i="1" s="1"/>
  <c r="AO225" i="1" s="1"/>
  <c r="AP225" i="1" s="1"/>
  <c r="AQ225" i="1" s="1"/>
  <c r="V224" i="1"/>
  <c r="V223" i="1"/>
  <c r="AG223" i="1" s="1"/>
  <c r="AH223" i="1" s="1"/>
  <c r="AK223" i="1" s="1"/>
  <c r="AL223" i="1" s="1"/>
  <c r="AO223" i="1" s="1"/>
  <c r="AP223" i="1" s="1"/>
  <c r="AQ223" i="1" s="1"/>
  <c r="V222" i="1"/>
  <c r="V221" i="1"/>
  <c r="AG221" i="1" s="1"/>
  <c r="AH221" i="1" s="1"/>
  <c r="AK221" i="1" s="1"/>
  <c r="AL221" i="1" s="1"/>
  <c r="AO221" i="1" s="1"/>
  <c r="AP221" i="1" s="1"/>
  <c r="AQ221" i="1" s="1"/>
  <c r="V220" i="1"/>
  <c r="AG220" i="1" s="1"/>
  <c r="AH220" i="1" s="1"/>
  <c r="AK220" i="1" s="1"/>
  <c r="AL220" i="1" s="1"/>
  <c r="AO220" i="1" s="1"/>
  <c r="AP220" i="1" s="1"/>
  <c r="AQ220" i="1" s="1"/>
  <c r="V219" i="1"/>
  <c r="AG219" i="1" s="1"/>
  <c r="AH219" i="1" s="1"/>
  <c r="AK219" i="1" s="1"/>
  <c r="AL219" i="1" s="1"/>
  <c r="AO219" i="1" s="1"/>
  <c r="AP219" i="1" s="1"/>
  <c r="AQ219" i="1" s="1"/>
  <c r="V218" i="1"/>
  <c r="Z218" i="1" s="1"/>
  <c r="AA218" i="1" s="1"/>
  <c r="AD218" i="1" s="1"/>
  <c r="AL218" i="1" s="1"/>
  <c r="AO218" i="1" s="1"/>
  <c r="AP218" i="1" s="1"/>
  <c r="AQ218" i="1" s="1"/>
  <c r="V217" i="1"/>
  <c r="AG217" i="1" s="1"/>
  <c r="AH217" i="1" s="1"/>
  <c r="AK217" i="1" s="1"/>
  <c r="AL217" i="1" s="1"/>
  <c r="AO217" i="1" s="1"/>
  <c r="AP217" i="1" s="1"/>
  <c r="AQ217" i="1" s="1"/>
  <c r="V216" i="1"/>
  <c r="Z216" i="1" s="1"/>
  <c r="AA216" i="1" s="1"/>
  <c r="AD216" i="1" s="1"/>
  <c r="AL216" i="1" s="1"/>
  <c r="AO216" i="1" s="1"/>
  <c r="AP216" i="1" s="1"/>
  <c r="AQ216" i="1" s="1"/>
  <c r="V215" i="1"/>
  <c r="AG215" i="1" s="1"/>
  <c r="AH215" i="1" s="1"/>
  <c r="AK215" i="1" s="1"/>
  <c r="AL215" i="1" s="1"/>
  <c r="AO215" i="1" s="1"/>
  <c r="AP215" i="1" s="1"/>
  <c r="AQ215" i="1" s="1"/>
  <c r="V214" i="1"/>
  <c r="AG214" i="1" s="1"/>
  <c r="AH214" i="1" s="1"/>
  <c r="AK214" i="1" s="1"/>
  <c r="AL214" i="1" s="1"/>
  <c r="AO214" i="1" s="1"/>
  <c r="AP214" i="1" s="1"/>
  <c r="AQ214" i="1" s="1"/>
  <c r="V213" i="1"/>
  <c r="Z213" i="1" s="1"/>
  <c r="AA213" i="1" s="1"/>
  <c r="AD213" i="1" s="1"/>
  <c r="AL213" i="1" s="1"/>
  <c r="AO213" i="1" s="1"/>
  <c r="AP213" i="1" s="1"/>
  <c r="AQ213" i="1" s="1"/>
  <c r="V212" i="1"/>
  <c r="AG212" i="1" s="1"/>
  <c r="AH212" i="1" s="1"/>
  <c r="AK212" i="1" s="1"/>
  <c r="AL212" i="1" s="1"/>
  <c r="AO212" i="1" s="1"/>
  <c r="AP212" i="1" s="1"/>
  <c r="AQ212" i="1" s="1"/>
  <c r="V211" i="1"/>
  <c r="V210" i="1"/>
  <c r="V209" i="1"/>
  <c r="Z209" i="1" s="1"/>
  <c r="AA209" i="1" s="1"/>
  <c r="AD209" i="1" s="1"/>
  <c r="AL209" i="1" s="1"/>
  <c r="AO209" i="1" s="1"/>
  <c r="AP209" i="1" s="1"/>
  <c r="AQ209" i="1" s="1"/>
  <c r="V208" i="1"/>
  <c r="AG208" i="1" s="1"/>
  <c r="AH208" i="1" s="1"/>
  <c r="AK208" i="1" s="1"/>
  <c r="AL208" i="1" s="1"/>
  <c r="AO208" i="1" s="1"/>
  <c r="AP208" i="1" s="1"/>
  <c r="AQ208" i="1" s="1"/>
  <c r="V207" i="1"/>
  <c r="AG207" i="1" s="1"/>
  <c r="AH207" i="1" s="1"/>
  <c r="AK207" i="1" s="1"/>
  <c r="AL207" i="1" s="1"/>
  <c r="AO207" i="1" s="1"/>
  <c r="AP207" i="1" s="1"/>
  <c r="AQ207" i="1" s="1"/>
  <c r="V206" i="1"/>
  <c r="Z206" i="1" s="1"/>
  <c r="AA206" i="1" s="1"/>
  <c r="AD206" i="1" s="1"/>
  <c r="AL206" i="1" s="1"/>
  <c r="AO206" i="1" s="1"/>
  <c r="AP206" i="1" s="1"/>
  <c r="AQ206" i="1" s="1"/>
  <c r="V205" i="1"/>
  <c r="V204" i="1"/>
  <c r="AG204" i="1" s="1"/>
  <c r="AH204" i="1" s="1"/>
  <c r="AK204" i="1" s="1"/>
  <c r="AL204" i="1" s="1"/>
  <c r="AO204" i="1" s="1"/>
  <c r="AP204" i="1" s="1"/>
  <c r="AQ204" i="1" s="1"/>
  <c r="V203" i="1"/>
  <c r="Z203" i="1" s="1"/>
  <c r="AA203" i="1" s="1"/>
  <c r="AD203" i="1" s="1"/>
  <c r="AL203" i="1" s="1"/>
  <c r="AO203" i="1" s="1"/>
  <c r="AP203" i="1" s="1"/>
  <c r="AQ203" i="1" s="1"/>
  <c r="V202" i="1"/>
  <c r="V201" i="1"/>
  <c r="V200" i="1"/>
  <c r="AG200" i="1" s="1"/>
  <c r="AH200" i="1" s="1"/>
  <c r="AK200" i="1" s="1"/>
  <c r="AL200" i="1" s="1"/>
  <c r="AO200" i="1" s="1"/>
  <c r="AP200" i="1" s="1"/>
  <c r="AQ200" i="1" s="1"/>
  <c r="V199" i="1"/>
  <c r="V198" i="1"/>
  <c r="Z198" i="1" s="1"/>
  <c r="AA198" i="1" s="1"/>
  <c r="AD198" i="1" s="1"/>
  <c r="AL198" i="1" s="1"/>
  <c r="AO198" i="1" s="1"/>
  <c r="V197" i="1"/>
  <c r="V196" i="1"/>
  <c r="AG196" i="1" s="1"/>
  <c r="AH196" i="1" s="1"/>
  <c r="AK196" i="1" s="1"/>
  <c r="AL196" i="1" s="1"/>
  <c r="AO196" i="1" s="1"/>
  <c r="AP196" i="1" s="1"/>
  <c r="AQ196" i="1" s="1"/>
  <c r="V195" i="1"/>
  <c r="AG195" i="1" s="1"/>
  <c r="AH195" i="1" s="1"/>
  <c r="AK195" i="1" s="1"/>
  <c r="AL195" i="1" s="1"/>
  <c r="AO195" i="1" s="1"/>
  <c r="AP195" i="1" s="1"/>
  <c r="AQ195" i="1" s="1"/>
  <c r="V194" i="1"/>
  <c r="AG194" i="1" s="1"/>
  <c r="AH194" i="1" s="1"/>
  <c r="AK194" i="1" s="1"/>
  <c r="AL194" i="1" s="1"/>
  <c r="AO194" i="1" s="1"/>
  <c r="AP194" i="1" s="1"/>
  <c r="AQ194" i="1" s="1"/>
  <c r="V193" i="1"/>
  <c r="V192" i="1"/>
  <c r="AG192" i="1" s="1"/>
  <c r="AH192" i="1" s="1"/>
  <c r="AK192" i="1" s="1"/>
  <c r="AL192" i="1" s="1"/>
  <c r="AO192" i="1" s="1"/>
  <c r="AP192" i="1" s="1"/>
  <c r="AQ192" i="1" s="1"/>
  <c r="V191" i="1"/>
  <c r="AG191" i="1" s="1"/>
  <c r="AH191" i="1" s="1"/>
  <c r="AK191" i="1" s="1"/>
  <c r="AL191" i="1" s="1"/>
  <c r="AO191" i="1" s="1"/>
  <c r="AP191" i="1" s="1"/>
  <c r="AQ191" i="1" s="1"/>
  <c r="V190" i="1"/>
  <c r="AG190" i="1" s="1"/>
  <c r="AH190" i="1" s="1"/>
  <c r="AK190" i="1" s="1"/>
  <c r="AL190" i="1" s="1"/>
  <c r="AO190" i="1" s="1"/>
  <c r="AP190" i="1" s="1"/>
  <c r="AQ190" i="1" s="1"/>
  <c r="V189" i="1"/>
  <c r="V188" i="1"/>
  <c r="Z188" i="1" s="1"/>
  <c r="AA188" i="1" s="1"/>
  <c r="AD188" i="1" s="1"/>
  <c r="AL188" i="1" s="1"/>
  <c r="AO188" i="1" s="1"/>
  <c r="AP188" i="1" s="1"/>
  <c r="AQ188" i="1" s="1"/>
  <c r="V187" i="1"/>
  <c r="V186" i="1"/>
  <c r="V185" i="1"/>
  <c r="AG185" i="1" s="1"/>
  <c r="AH185" i="1" s="1"/>
  <c r="AK185" i="1" s="1"/>
  <c r="AL185" i="1" s="1"/>
  <c r="AO185" i="1" s="1"/>
  <c r="AP185" i="1" s="1"/>
  <c r="AQ185" i="1" s="1"/>
  <c r="V184" i="1"/>
  <c r="Z184" i="1" s="1"/>
  <c r="AA184" i="1" s="1"/>
  <c r="AD184" i="1" s="1"/>
  <c r="AL184" i="1" s="1"/>
  <c r="AO184" i="1" s="1"/>
  <c r="AP184" i="1" s="1"/>
  <c r="AQ184" i="1" s="1"/>
  <c r="V183" i="1"/>
  <c r="AG183" i="1" s="1"/>
  <c r="AH183" i="1" s="1"/>
  <c r="AK183" i="1" s="1"/>
  <c r="AL183" i="1" s="1"/>
  <c r="AO183" i="1" s="1"/>
  <c r="AP183" i="1" s="1"/>
  <c r="AQ183" i="1" s="1"/>
  <c r="V182" i="1"/>
  <c r="Z182" i="1" s="1"/>
  <c r="AA182" i="1" s="1"/>
  <c r="AD182" i="1" s="1"/>
  <c r="AL182" i="1" s="1"/>
  <c r="AO182" i="1" s="1"/>
  <c r="AP182" i="1" s="1"/>
  <c r="AQ182" i="1" s="1"/>
  <c r="V181" i="1"/>
  <c r="AG181" i="1" s="1"/>
  <c r="AH181" i="1" s="1"/>
  <c r="AK181" i="1" s="1"/>
  <c r="AL181" i="1" s="1"/>
  <c r="AO181" i="1" s="1"/>
  <c r="AP181" i="1" s="1"/>
  <c r="AQ181" i="1" s="1"/>
  <c r="V180" i="1"/>
  <c r="AG180" i="1" s="1"/>
  <c r="AH180" i="1" s="1"/>
  <c r="AK180" i="1" s="1"/>
  <c r="AL180" i="1" s="1"/>
  <c r="AO180" i="1" s="1"/>
  <c r="AP180" i="1" s="1"/>
  <c r="AQ180" i="1" s="1"/>
  <c r="V179" i="1"/>
  <c r="AG179" i="1" s="1"/>
  <c r="AH179" i="1" s="1"/>
  <c r="AK179" i="1" s="1"/>
  <c r="AL179" i="1" s="1"/>
  <c r="AO179" i="1" s="1"/>
  <c r="AP179" i="1" s="1"/>
  <c r="AQ179" i="1" s="1"/>
  <c r="V178" i="1"/>
  <c r="AG178" i="1" s="1"/>
  <c r="AH178" i="1" s="1"/>
  <c r="AK178" i="1" s="1"/>
  <c r="AL178" i="1" s="1"/>
  <c r="AO178" i="1" s="1"/>
  <c r="AP178" i="1" s="1"/>
  <c r="AQ178" i="1" s="1"/>
  <c r="V177" i="1"/>
  <c r="AG177" i="1" s="1"/>
  <c r="AH177" i="1" s="1"/>
  <c r="AK177" i="1" s="1"/>
  <c r="AL177" i="1" s="1"/>
  <c r="AO177" i="1" s="1"/>
  <c r="AP177" i="1" s="1"/>
  <c r="AQ177" i="1" s="1"/>
  <c r="V176" i="1"/>
  <c r="V175" i="1"/>
  <c r="V174" i="1"/>
  <c r="V173" i="1"/>
  <c r="V172" i="1"/>
  <c r="V171" i="1"/>
  <c r="V170" i="1"/>
  <c r="V169" i="1"/>
  <c r="AG169" i="1" s="1"/>
  <c r="AH169" i="1" s="1"/>
  <c r="AK169" i="1" s="1"/>
  <c r="AL169" i="1" s="1"/>
  <c r="AO169" i="1" s="1"/>
  <c r="AP169" i="1" s="1"/>
  <c r="AQ169" i="1" s="1"/>
  <c r="V168" i="1"/>
  <c r="AG168" i="1" s="1"/>
  <c r="AH168" i="1" s="1"/>
  <c r="AK168" i="1" s="1"/>
  <c r="AL168" i="1" s="1"/>
  <c r="AO168" i="1" s="1"/>
  <c r="AP168" i="1" s="1"/>
  <c r="AQ168" i="1" s="1"/>
  <c r="V167" i="1"/>
  <c r="AG167" i="1" s="1"/>
  <c r="AH167" i="1" s="1"/>
  <c r="AK167" i="1" s="1"/>
  <c r="AL167" i="1" s="1"/>
  <c r="AO167" i="1" s="1"/>
  <c r="AP167" i="1" s="1"/>
  <c r="AQ167" i="1" s="1"/>
  <c r="V166" i="1"/>
  <c r="AG166" i="1" s="1"/>
  <c r="AH166" i="1" s="1"/>
  <c r="AK166" i="1" s="1"/>
  <c r="AL166" i="1" s="1"/>
  <c r="AO166" i="1" s="1"/>
  <c r="AP166" i="1" s="1"/>
  <c r="AQ166" i="1" s="1"/>
  <c r="V165" i="1"/>
  <c r="AG165" i="1" s="1"/>
  <c r="AH165" i="1" s="1"/>
  <c r="AK165" i="1" s="1"/>
  <c r="AL165" i="1" s="1"/>
  <c r="AO165" i="1" s="1"/>
  <c r="AP165" i="1" s="1"/>
  <c r="AQ165" i="1" s="1"/>
  <c r="V164" i="1"/>
  <c r="AG164" i="1" s="1"/>
  <c r="AH164" i="1" s="1"/>
  <c r="AK164" i="1" s="1"/>
  <c r="V163" i="1"/>
  <c r="V162" i="1"/>
  <c r="Z162" i="1" s="1"/>
  <c r="AA162" i="1" s="1"/>
  <c r="AD162" i="1" s="1"/>
  <c r="AL162" i="1" s="1"/>
  <c r="AO162" i="1" s="1"/>
  <c r="AP162" i="1" s="1"/>
  <c r="AQ162" i="1" s="1"/>
  <c r="V161" i="1"/>
  <c r="V160" i="1"/>
  <c r="Z160" i="1" s="1"/>
  <c r="AA160" i="1" s="1"/>
  <c r="AD160" i="1" s="1"/>
  <c r="AL160" i="1" s="1"/>
  <c r="AO160" i="1" s="1"/>
  <c r="AP160" i="1" s="1"/>
  <c r="AQ160" i="1" s="1"/>
  <c r="V159" i="1"/>
  <c r="Z159" i="1" s="1"/>
  <c r="AA159" i="1" s="1"/>
  <c r="AD159" i="1" s="1"/>
  <c r="AL159" i="1" s="1"/>
  <c r="AO159" i="1" s="1"/>
  <c r="AP159" i="1" s="1"/>
  <c r="AQ159" i="1" s="1"/>
  <c r="V158" i="1"/>
  <c r="Z158" i="1" s="1"/>
  <c r="AA158" i="1" s="1"/>
  <c r="AD158" i="1" s="1"/>
  <c r="AL158" i="1" s="1"/>
  <c r="AO158" i="1" s="1"/>
  <c r="AP158" i="1" s="1"/>
  <c r="AQ158" i="1" s="1"/>
  <c r="V157" i="1"/>
  <c r="V156" i="1"/>
  <c r="AG156" i="1" s="1"/>
  <c r="AH156" i="1" s="1"/>
  <c r="AK156" i="1" s="1"/>
  <c r="AL156" i="1" s="1"/>
  <c r="AO156" i="1" s="1"/>
  <c r="AP156" i="1" s="1"/>
  <c r="AQ156" i="1" s="1"/>
  <c r="V155" i="1"/>
  <c r="AG155" i="1" s="1"/>
  <c r="AH155" i="1" s="1"/>
  <c r="AK155" i="1" s="1"/>
  <c r="AL155" i="1" s="1"/>
  <c r="AO155" i="1" s="1"/>
  <c r="AP155" i="1" s="1"/>
  <c r="AQ155" i="1" s="1"/>
  <c r="V154" i="1"/>
  <c r="V153" i="1"/>
  <c r="AG153" i="1" s="1"/>
  <c r="AH153" i="1" s="1"/>
  <c r="AK153" i="1" s="1"/>
  <c r="V152" i="1"/>
  <c r="V151" i="1"/>
  <c r="Z151" i="1" s="1"/>
  <c r="AA151" i="1" s="1"/>
  <c r="AD151" i="1" s="1"/>
  <c r="AL151" i="1" s="1"/>
  <c r="AO151" i="1" s="1"/>
  <c r="AP151" i="1" s="1"/>
  <c r="AQ151" i="1" s="1"/>
  <c r="V150" i="1"/>
  <c r="V149" i="1"/>
  <c r="V148" i="1"/>
  <c r="AG148" i="1" s="1"/>
  <c r="AH148" i="1" s="1"/>
  <c r="AK148" i="1" s="1"/>
  <c r="V147" i="1"/>
  <c r="AG147" i="1" s="1"/>
  <c r="AH147" i="1" s="1"/>
  <c r="AK147" i="1" s="1"/>
  <c r="AL147" i="1" s="1"/>
  <c r="AO147" i="1" s="1"/>
  <c r="AP147" i="1" s="1"/>
  <c r="AQ147" i="1" s="1"/>
  <c r="V146" i="1"/>
  <c r="Z146" i="1" s="1"/>
  <c r="AA146" i="1" s="1"/>
  <c r="AD146" i="1" s="1"/>
  <c r="AL146" i="1" s="1"/>
  <c r="AO146" i="1" s="1"/>
  <c r="AP146" i="1" s="1"/>
  <c r="AQ146" i="1" s="1"/>
  <c r="V145" i="1"/>
  <c r="V144" i="1"/>
  <c r="V143" i="1"/>
  <c r="V142" i="1"/>
  <c r="V141" i="1"/>
  <c r="V140" i="1"/>
  <c r="AG140" i="1" s="1"/>
  <c r="AH140" i="1" s="1"/>
  <c r="AK140" i="1" s="1"/>
  <c r="AL140" i="1" s="1"/>
  <c r="AO140" i="1" s="1"/>
  <c r="AP140" i="1" s="1"/>
  <c r="AQ140" i="1" s="1"/>
  <c r="V139" i="1"/>
  <c r="Z139" i="1" s="1"/>
  <c r="AA139" i="1" s="1"/>
  <c r="AD139" i="1" s="1"/>
  <c r="AL139" i="1" s="1"/>
  <c r="AO139" i="1" s="1"/>
  <c r="AP139" i="1" s="1"/>
  <c r="AQ139" i="1" s="1"/>
  <c r="V138" i="1"/>
  <c r="V137" i="1"/>
  <c r="AG137" i="1" s="1"/>
  <c r="AH137" i="1" s="1"/>
  <c r="AK137" i="1" s="1"/>
  <c r="AL137" i="1" s="1"/>
  <c r="AO137" i="1" s="1"/>
  <c r="AP137" i="1" s="1"/>
  <c r="AQ137" i="1" s="1"/>
  <c r="V136" i="1"/>
  <c r="AG136" i="1" s="1"/>
  <c r="AH136" i="1" s="1"/>
  <c r="AK136" i="1" s="1"/>
  <c r="AL136" i="1" s="1"/>
  <c r="AO136" i="1" s="1"/>
  <c r="AP136" i="1" s="1"/>
  <c r="AQ136" i="1" s="1"/>
  <c r="V135" i="1"/>
  <c r="Z135" i="1" s="1"/>
  <c r="AA135" i="1" s="1"/>
  <c r="AD135" i="1" s="1"/>
  <c r="AL135" i="1" s="1"/>
  <c r="AO135" i="1" s="1"/>
  <c r="AP135" i="1" s="1"/>
  <c r="AQ135" i="1" s="1"/>
  <c r="V134" i="1"/>
  <c r="AG134" i="1" s="1"/>
  <c r="AH134" i="1" s="1"/>
  <c r="AK134" i="1" s="1"/>
  <c r="AL134" i="1" s="1"/>
  <c r="AO134" i="1" s="1"/>
  <c r="AP134" i="1" s="1"/>
  <c r="AQ134" i="1" s="1"/>
  <c r="V133" i="1"/>
  <c r="Z133" i="1" s="1"/>
  <c r="AA133" i="1" s="1"/>
  <c r="AD133" i="1" s="1"/>
  <c r="AL133" i="1" s="1"/>
  <c r="AO133" i="1" s="1"/>
  <c r="AP133" i="1" s="1"/>
  <c r="AQ133" i="1" s="1"/>
  <c r="V132" i="1"/>
  <c r="Z132" i="1" s="1"/>
  <c r="AA132" i="1" s="1"/>
  <c r="AD132" i="1" s="1"/>
  <c r="AL132" i="1" s="1"/>
  <c r="AO132" i="1" s="1"/>
  <c r="AP132" i="1" s="1"/>
  <c r="AQ132" i="1" s="1"/>
  <c r="V131" i="1"/>
  <c r="Z131" i="1" s="1"/>
  <c r="AA131" i="1" s="1"/>
  <c r="AD131" i="1" s="1"/>
  <c r="AL131" i="1" s="1"/>
  <c r="AO131" i="1" s="1"/>
  <c r="AP131" i="1" s="1"/>
  <c r="AQ131" i="1" s="1"/>
  <c r="V130" i="1"/>
  <c r="AG130" i="1" s="1"/>
  <c r="AH130" i="1" s="1"/>
  <c r="AK130" i="1" s="1"/>
  <c r="AL130" i="1" s="1"/>
  <c r="AO130" i="1" s="1"/>
  <c r="AP130" i="1" s="1"/>
  <c r="AQ130" i="1" s="1"/>
  <c r="V129" i="1"/>
  <c r="Z129" i="1" s="1"/>
  <c r="AA129" i="1" s="1"/>
  <c r="AD129" i="1" s="1"/>
  <c r="AL129" i="1" s="1"/>
  <c r="AO129" i="1" s="1"/>
  <c r="AP129" i="1" s="1"/>
  <c r="AQ129" i="1" s="1"/>
  <c r="V128" i="1"/>
  <c r="Z128" i="1" s="1"/>
  <c r="AA128" i="1" s="1"/>
  <c r="AD128" i="1" s="1"/>
  <c r="AL128" i="1" s="1"/>
  <c r="AO128" i="1" s="1"/>
  <c r="AP128" i="1" s="1"/>
  <c r="AQ128" i="1" s="1"/>
  <c r="V127" i="1"/>
  <c r="Z127" i="1" s="1"/>
  <c r="AA127" i="1" s="1"/>
  <c r="AD127" i="1" s="1"/>
  <c r="AL127" i="1" s="1"/>
  <c r="AO127" i="1" s="1"/>
  <c r="AP127" i="1" s="1"/>
  <c r="AQ127" i="1" s="1"/>
  <c r="V126" i="1"/>
  <c r="AG126" i="1" s="1"/>
  <c r="AH126" i="1" s="1"/>
  <c r="AK126" i="1" s="1"/>
  <c r="AL126" i="1" s="1"/>
  <c r="AO126" i="1" s="1"/>
  <c r="AP126" i="1" s="1"/>
  <c r="AQ126" i="1" s="1"/>
  <c r="V125" i="1"/>
  <c r="AG125" i="1" s="1"/>
  <c r="AH125" i="1" s="1"/>
  <c r="AK125" i="1" s="1"/>
  <c r="AL125" i="1" s="1"/>
  <c r="AO125" i="1" s="1"/>
  <c r="AP125" i="1" s="1"/>
  <c r="AQ125" i="1" s="1"/>
  <c r="V124" i="1"/>
  <c r="Z124" i="1" s="1"/>
  <c r="AA124" i="1" s="1"/>
  <c r="AD124" i="1" s="1"/>
  <c r="AL124" i="1" s="1"/>
  <c r="AO124" i="1" s="1"/>
  <c r="AP124" i="1" s="1"/>
  <c r="AQ124" i="1" s="1"/>
  <c r="V123" i="1"/>
  <c r="AG123" i="1" s="1"/>
  <c r="AH123" i="1" s="1"/>
  <c r="AK123" i="1" s="1"/>
  <c r="AL123" i="1" s="1"/>
  <c r="AO123" i="1" s="1"/>
  <c r="AP123" i="1" s="1"/>
  <c r="AQ123" i="1" s="1"/>
  <c r="V122" i="1"/>
  <c r="V121" i="1"/>
  <c r="Z121" i="1" s="1"/>
  <c r="AA121" i="1" s="1"/>
  <c r="AD121" i="1" s="1"/>
  <c r="AL121" i="1" s="1"/>
  <c r="AO121" i="1" s="1"/>
  <c r="AP121" i="1" s="1"/>
  <c r="AQ121" i="1" s="1"/>
  <c r="V120" i="1"/>
  <c r="Z120" i="1" s="1"/>
  <c r="AA120" i="1" s="1"/>
  <c r="AD120" i="1" s="1"/>
  <c r="AL120" i="1" s="1"/>
  <c r="AO120" i="1" s="1"/>
  <c r="AP120" i="1" s="1"/>
  <c r="AQ120" i="1" s="1"/>
  <c r="V119" i="1"/>
  <c r="Z119" i="1" s="1"/>
  <c r="AA119" i="1" s="1"/>
  <c r="AD119" i="1" s="1"/>
  <c r="AL119" i="1" s="1"/>
  <c r="AO119" i="1" s="1"/>
  <c r="AP119" i="1" s="1"/>
  <c r="AQ119" i="1" s="1"/>
  <c r="V118" i="1"/>
  <c r="V117" i="1"/>
  <c r="Z117" i="1" s="1"/>
  <c r="AA117" i="1" s="1"/>
  <c r="AD117" i="1" s="1"/>
  <c r="AL117" i="1" s="1"/>
  <c r="AO117" i="1" s="1"/>
  <c r="AP117" i="1" s="1"/>
  <c r="AQ117" i="1" s="1"/>
  <c r="V116" i="1"/>
  <c r="AG116" i="1" s="1"/>
  <c r="AH116" i="1" s="1"/>
  <c r="AK116" i="1" s="1"/>
  <c r="AL116" i="1" s="1"/>
  <c r="AO116" i="1" s="1"/>
  <c r="AP116" i="1" s="1"/>
  <c r="AQ116" i="1" s="1"/>
  <c r="V115" i="1"/>
  <c r="Z115" i="1" s="1"/>
  <c r="AA115" i="1" s="1"/>
  <c r="AD115" i="1" s="1"/>
  <c r="AL115" i="1" s="1"/>
  <c r="AO115" i="1" s="1"/>
  <c r="AP115" i="1" s="1"/>
  <c r="AQ115" i="1" s="1"/>
  <c r="V114" i="1"/>
  <c r="V113" i="1"/>
  <c r="AG113" i="1" s="1"/>
  <c r="AH113" i="1" s="1"/>
  <c r="AK113" i="1" s="1"/>
  <c r="V112" i="1"/>
  <c r="AG112" i="1" s="1"/>
  <c r="AH112" i="1" s="1"/>
  <c r="AK112" i="1" s="1"/>
  <c r="AL112" i="1" s="1"/>
  <c r="AO112" i="1" s="1"/>
  <c r="AP112" i="1" s="1"/>
  <c r="AQ112" i="1" s="1"/>
  <c r="V111" i="1"/>
  <c r="V110" i="1"/>
  <c r="V109" i="1"/>
  <c r="AG109" i="1" s="1"/>
  <c r="AH109" i="1" s="1"/>
  <c r="AK109" i="1" s="1"/>
  <c r="AL109" i="1" s="1"/>
  <c r="AO109" i="1" s="1"/>
  <c r="AP109" i="1" s="1"/>
  <c r="AQ109" i="1" s="1"/>
  <c r="V108" i="1"/>
  <c r="AG108" i="1" s="1"/>
  <c r="AH108" i="1" s="1"/>
  <c r="AK108" i="1" s="1"/>
  <c r="AL108" i="1" s="1"/>
  <c r="AO108" i="1" s="1"/>
  <c r="AP108" i="1" s="1"/>
  <c r="AQ108" i="1" s="1"/>
  <c r="V107" i="1"/>
  <c r="V106" i="1"/>
  <c r="Z106" i="1" s="1"/>
  <c r="AA106" i="1" s="1"/>
  <c r="AD106" i="1" s="1"/>
  <c r="AL106" i="1" s="1"/>
  <c r="AO106" i="1" s="1"/>
  <c r="AP106" i="1" s="1"/>
  <c r="AQ106" i="1" s="1"/>
  <c r="V105" i="1"/>
  <c r="Z105" i="1" s="1"/>
  <c r="AA105" i="1" s="1"/>
  <c r="AD105" i="1" s="1"/>
  <c r="AL105" i="1" s="1"/>
  <c r="AO105" i="1" s="1"/>
  <c r="AP105" i="1" s="1"/>
  <c r="AQ105" i="1" s="1"/>
  <c r="V104" i="1"/>
  <c r="Z104" i="1" s="1"/>
  <c r="AA104" i="1" s="1"/>
  <c r="AD104" i="1" s="1"/>
  <c r="AL104" i="1" s="1"/>
  <c r="AO104" i="1" s="1"/>
  <c r="AP104" i="1" s="1"/>
  <c r="AQ104" i="1" s="1"/>
  <c r="V103" i="1"/>
  <c r="Z103" i="1" s="1"/>
  <c r="AA103" i="1" s="1"/>
  <c r="AD103" i="1" s="1"/>
  <c r="AL103" i="1" s="1"/>
  <c r="AO103" i="1" s="1"/>
  <c r="AP103" i="1" s="1"/>
  <c r="AQ103" i="1" s="1"/>
  <c r="V102" i="1"/>
  <c r="AG102" i="1" s="1"/>
  <c r="AH102" i="1" s="1"/>
  <c r="AK102" i="1" s="1"/>
  <c r="AL102" i="1" s="1"/>
  <c r="AO102" i="1" s="1"/>
  <c r="AP102" i="1" s="1"/>
  <c r="AQ102" i="1" s="1"/>
  <c r="V101" i="1"/>
  <c r="Z101" i="1" s="1"/>
  <c r="AA101" i="1" s="1"/>
  <c r="AD101" i="1" s="1"/>
  <c r="AL101" i="1" s="1"/>
  <c r="AO101" i="1" s="1"/>
  <c r="AP101" i="1" s="1"/>
  <c r="AQ101" i="1" s="1"/>
  <c r="V100" i="1"/>
  <c r="V99" i="1"/>
  <c r="Z99" i="1" s="1"/>
  <c r="AA99" i="1" s="1"/>
  <c r="AD99" i="1" s="1"/>
  <c r="AL99" i="1" s="1"/>
  <c r="AO99" i="1" s="1"/>
  <c r="AP99" i="1" s="1"/>
  <c r="AQ99" i="1" s="1"/>
  <c r="V98" i="1"/>
  <c r="AG98" i="1" s="1"/>
  <c r="AH98" i="1" s="1"/>
  <c r="AK98" i="1" s="1"/>
  <c r="AL98" i="1" s="1"/>
  <c r="AO98" i="1" s="1"/>
  <c r="AP98" i="1" s="1"/>
  <c r="AQ98" i="1" s="1"/>
  <c r="V97" i="1"/>
  <c r="Z97" i="1" s="1"/>
  <c r="AA97" i="1" s="1"/>
  <c r="AD97" i="1" s="1"/>
  <c r="AL97" i="1" s="1"/>
  <c r="AO97" i="1" s="1"/>
  <c r="AP97" i="1" s="1"/>
  <c r="AQ97" i="1" s="1"/>
  <c r="V96" i="1"/>
  <c r="AG96" i="1" s="1"/>
  <c r="AH96" i="1" s="1"/>
  <c r="AK96" i="1" s="1"/>
  <c r="AL96" i="1" s="1"/>
  <c r="AO96" i="1" s="1"/>
  <c r="AP96" i="1" s="1"/>
  <c r="AQ96" i="1" s="1"/>
  <c r="V95" i="1"/>
  <c r="Z95" i="1" s="1"/>
  <c r="AA95" i="1" s="1"/>
  <c r="AD95" i="1" s="1"/>
  <c r="AL95" i="1" s="1"/>
  <c r="AO95" i="1" s="1"/>
  <c r="AP95" i="1" s="1"/>
  <c r="AQ95" i="1" s="1"/>
  <c r="V94" i="1"/>
  <c r="V93" i="1"/>
  <c r="AG93" i="1" s="1"/>
  <c r="AH93" i="1" s="1"/>
  <c r="AK93" i="1" s="1"/>
  <c r="AL93" i="1" s="1"/>
  <c r="AO93" i="1" s="1"/>
  <c r="AP93" i="1" s="1"/>
  <c r="AQ93" i="1" s="1"/>
  <c r="V92" i="1"/>
  <c r="Z92" i="1" s="1"/>
  <c r="AA92" i="1" s="1"/>
  <c r="AD92" i="1" s="1"/>
  <c r="AL92" i="1" s="1"/>
  <c r="AO92" i="1" s="1"/>
  <c r="AP92" i="1" s="1"/>
  <c r="AQ92" i="1" s="1"/>
  <c r="V91" i="1"/>
  <c r="Z91" i="1" s="1"/>
  <c r="AA91" i="1" s="1"/>
  <c r="AD91" i="1" s="1"/>
  <c r="AL91" i="1" s="1"/>
  <c r="AO91" i="1" s="1"/>
  <c r="AP91" i="1" s="1"/>
  <c r="AQ91" i="1" s="1"/>
  <c r="V90" i="1"/>
  <c r="AG90" i="1" s="1"/>
  <c r="AH90" i="1" s="1"/>
  <c r="AK90" i="1" s="1"/>
  <c r="AL90" i="1" s="1"/>
  <c r="AO90" i="1" s="1"/>
  <c r="AP90" i="1" s="1"/>
  <c r="AQ90" i="1" s="1"/>
  <c r="V89" i="1"/>
  <c r="AG89" i="1" s="1"/>
  <c r="AH89" i="1" s="1"/>
  <c r="AK89" i="1" s="1"/>
  <c r="AL89" i="1" s="1"/>
  <c r="AO89" i="1" s="1"/>
  <c r="AP89" i="1" s="1"/>
  <c r="AQ89" i="1" s="1"/>
  <c r="V88" i="1"/>
  <c r="Z88" i="1" s="1"/>
  <c r="AA88" i="1" s="1"/>
  <c r="AD88" i="1" s="1"/>
  <c r="AL88" i="1" s="1"/>
  <c r="AO88" i="1" s="1"/>
  <c r="AP88" i="1" s="1"/>
  <c r="AQ88" i="1" s="1"/>
  <c r="V87" i="1"/>
  <c r="Z87" i="1" s="1"/>
  <c r="AA87" i="1" s="1"/>
  <c r="AD87" i="1" s="1"/>
  <c r="AL87" i="1" s="1"/>
  <c r="AO87" i="1" s="1"/>
  <c r="AP87" i="1" s="1"/>
  <c r="AQ87" i="1" s="1"/>
  <c r="V86" i="1"/>
  <c r="AG86" i="1" s="1"/>
  <c r="AH86" i="1" s="1"/>
  <c r="AK86" i="1" s="1"/>
  <c r="AL86" i="1" s="1"/>
  <c r="AO86" i="1" s="1"/>
  <c r="AP86" i="1" s="1"/>
  <c r="AQ86" i="1" s="1"/>
  <c r="V85" i="1"/>
  <c r="AG85" i="1" s="1"/>
  <c r="AH85" i="1" s="1"/>
  <c r="AK85" i="1" s="1"/>
  <c r="AL85" i="1" s="1"/>
  <c r="AO85" i="1" s="1"/>
  <c r="AP85" i="1" s="1"/>
  <c r="AQ85" i="1" s="1"/>
  <c r="V84" i="1"/>
  <c r="V83" i="1"/>
  <c r="AG83" i="1" s="1"/>
  <c r="AH83" i="1" s="1"/>
  <c r="AK83" i="1" s="1"/>
  <c r="AL83" i="1" s="1"/>
  <c r="AO83" i="1" s="1"/>
  <c r="AP83" i="1" s="1"/>
  <c r="AQ83" i="1" s="1"/>
  <c r="V82" i="1"/>
  <c r="AG82" i="1" s="1"/>
  <c r="AH82" i="1" s="1"/>
  <c r="AK82" i="1" s="1"/>
  <c r="AL82" i="1" s="1"/>
  <c r="AO82" i="1" s="1"/>
  <c r="AP82" i="1" s="1"/>
  <c r="AQ82" i="1" s="1"/>
  <c r="V81" i="1"/>
  <c r="V80" i="1"/>
  <c r="AG80" i="1" s="1"/>
  <c r="AH80" i="1" s="1"/>
  <c r="AK80" i="1" s="1"/>
  <c r="AL80" i="1" s="1"/>
  <c r="AO80" i="1" s="1"/>
  <c r="AP80" i="1" s="1"/>
  <c r="AQ80" i="1" s="1"/>
  <c r="V79" i="1"/>
  <c r="Z79" i="1" s="1"/>
  <c r="AA79" i="1" s="1"/>
  <c r="AD79" i="1" s="1"/>
  <c r="AL79" i="1" s="1"/>
  <c r="AO79" i="1" s="1"/>
  <c r="AP79" i="1" s="1"/>
  <c r="AQ79" i="1" s="1"/>
  <c r="V78" i="1"/>
  <c r="V77" i="1"/>
  <c r="Z77" i="1" s="1"/>
  <c r="AA77" i="1" s="1"/>
  <c r="AD77" i="1" s="1"/>
  <c r="AL77" i="1" s="1"/>
  <c r="AO77" i="1" s="1"/>
  <c r="AP77" i="1" s="1"/>
  <c r="AQ77" i="1" s="1"/>
  <c r="V76" i="1"/>
  <c r="V75" i="1"/>
  <c r="AG75" i="1" s="1"/>
  <c r="AH75" i="1" s="1"/>
  <c r="AK75" i="1" s="1"/>
  <c r="AL75" i="1" s="1"/>
  <c r="AO75" i="1" s="1"/>
  <c r="AP75" i="1" s="1"/>
  <c r="AQ75" i="1" s="1"/>
  <c r="V74" i="1"/>
  <c r="Z74" i="1" s="1"/>
  <c r="AA74" i="1" s="1"/>
  <c r="AD74" i="1" s="1"/>
  <c r="AL74" i="1" s="1"/>
  <c r="AO74" i="1" s="1"/>
  <c r="AP74" i="1" s="1"/>
  <c r="AQ74" i="1" s="1"/>
  <c r="V73" i="1"/>
  <c r="Z73" i="1" s="1"/>
  <c r="AA73" i="1" s="1"/>
  <c r="AD73" i="1" s="1"/>
  <c r="AL73" i="1" s="1"/>
  <c r="AO73" i="1" s="1"/>
  <c r="AP73" i="1" s="1"/>
  <c r="AQ73" i="1" s="1"/>
  <c r="V72" i="1"/>
  <c r="AG72" i="1" s="1"/>
  <c r="AH72" i="1" s="1"/>
  <c r="AK72" i="1" s="1"/>
  <c r="V71" i="1"/>
  <c r="Z71" i="1" s="1"/>
  <c r="AA71" i="1" s="1"/>
  <c r="AD71" i="1" s="1"/>
  <c r="AL71" i="1" s="1"/>
  <c r="AO71" i="1" s="1"/>
  <c r="AP71" i="1" s="1"/>
  <c r="AQ71" i="1" s="1"/>
  <c r="V70" i="1"/>
  <c r="AG70" i="1" s="1"/>
  <c r="AH70" i="1" s="1"/>
  <c r="AK70" i="1" s="1"/>
  <c r="AL70" i="1" s="1"/>
  <c r="AO70" i="1" s="1"/>
  <c r="AP70" i="1" s="1"/>
  <c r="AQ70" i="1" s="1"/>
  <c r="V69" i="1"/>
  <c r="Z69" i="1" s="1"/>
  <c r="AA69" i="1" s="1"/>
  <c r="AD69" i="1" s="1"/>
  <c r="AL69" i="1" s="1"/>
  <c r="AO69" i="1" s="1"/>
  <c r="AP69" i="1" s="1"/>
  <c r="AQ69" i="1" s="1"/>
  <c r="V68" i="1"/>
  <c r="AG68" i="1" s="1"/>
  <c r="AH68" i="1" s="1"/>
  <c r="AK68" i="1" s="1"/>
  <c r="AL68" i="1" s="1"/>
  <c r="AO68" i="1" s="1"/>
  <c r="AP68" i="1" s="1"/>
  <c r="AQ68" i="1" s="1"/>
  <c r="V67" i="1"/>
  <c r="AG67" i="1" s="1"/>
  <c r="AH67" i="1" s="1"/>
  <c r="AK67" i="1" s="1"/>
  <c r="AL67" i="1" s="1"/>
  <c r="AO67" i="1" s="1"/>
  <c r="AP67" i="1" s="1"/>
  <c r="AQ67" i="1" s="1"/>
  <c r="V66" i="1"/>
  <c r="Z66" i="1" s="1"/>
  <c r="AA66" i="1" s="1"/>
  <c r="AD66" i="1" s="1"/>
  <c r="AL66" i="1" s="1"/>
  <c r="AO66" i="1" s="1"/>
  <c r="AP66" i="1" s="1"/>
  <c r="AQ66" i="1" s="1"/>
  <c r="V65" i="1"/>
  <c r="Z65" i="1" s="1"/>
  <c r="AA65" i="1" s="1"/>
  <c r="AD65" i="1" s="1"/>
  <c r="AL65" i="1" s="1"/>
  <c r="AO65" i="1" s="1"/>
  <c r="AP65" i="1" s="1"/>
  <c r="AQ65" i="1" s="1"/>
  <c r="V64" i="1"/>
  <c r="V63" i="1"/>
  <c r="V62" i="1"/>
  <c r="Z62" i="1" s="1"/>
  <c r="AA62" i="1" s="1"/>
  <c r="AD62" i="1" s="1"/>
  <c r="AL62" i="1" s="1"/>
  <c r="AO62" i="1" s="1"/>
  <c r="AP62" i="1" s="1"/>
  <c r="AQ62" i="1" s="1"/>
  <c r="V61" i="1"/>
  <c r="Z61" i="1" s="1"/>
  <c r="AA61" i="1" s="1"/>
  <c r="AD61" i="1" s="1"/>
  <c r="AL61" i="1" s="1"/>
  <c r="AO61" i="1" s="1"/>
  <c r="AP61" i="1" s="1"/>
  <c r="AQ61" i="1" s="1"/>
  <c r="V60" i="1"/>
  <c r="Z60" i="1" s="1"/>
  <c r="AA60" i="1" s="1"/>
  <c r="AD60" i="1" s="1"/>
  <c r="AL60" i="1" s="1"/>
  <c r="AO60" i="1" s="1"/>
  <c r="AP60" i="1" s="1"/>
  <c r="AQ60" i="1" s="1"/>
  <c r="V59" i="1"/>
  <c r="Z59" i="1" s="1"/>
  <c r="AA59" i="1" s="1"/>
  <c r="AD59" i="1" s="1"/>
  <c r="AL59" i="1" s="1"/>
  <c r="AO59" i="1" s="1"/>
  <c r="AP59" i="1" s="1"/>
  <c r="AQ59" i="1" s="1"/>
  <c r="V58" i="1"/>
  <c r="AG58" i="1" s="1"/>
  <c r="AH58" i="1" s="1"/>
  <c r="AK58" i="1" s="1"/>
  <c r="AL58" i="1" s="1"/>
  <c r="AO58" i="1" s="1"/>
  <c r="AP58" i="1" s="1"/>
  <c r="AQ58" i="1" s="1"/>
  <c r="V57" i="1"/>
  <c r="AG57" i="1" s="1"/>
  <c r="AH57" i="1" s="1"/>
  <c r="AK57" i="1" s="1"/>
  <c r="AL57" i="1" s="1"/>
  <c r="AO57" i="1" s="1"/>
  <c r="AP57" i="1" s="1"/>
  <c r="AQ57" i="1" s="1"/>
  <c r="V56" i="1"/>
  <c r="Z56" i="1" s="1"/>
  <c r="AA56" i="1" s="1"/>
  <c r="AD56" i="1" s="1"/>
  <c r="AL56" i="1" s="1"/>
  <c r="AO56" i="1" s="1"/>
  <c r="AP56" i="1" s="1"/>
  <c r="AQ56" i="1" s="1"/>
  <c r="V55" i="1"/>
  <c r="Z55" i="1" s="1"/>
  <c r="AA55" i="1" s="1"/>
  <c r="AD55" i="1" s="1"/>
  <c r="AL55" i="1" s="1"/>
  <c r="AO55" i="1" s="1"/>
  <c r="AP55" i="1" s="1"/>
  <c r="AQ55" i="1" s="1"/>
  <c r="V54" i="1"/>
  <c r="Z54" i="1" s="1"/>
  <c r="AA54" i="1" s="1"/>
  <c r="AD54" i="1" s="1"/>
  <c r="AL54" i="1" s="1"/>
  <c r="AO54" i="1" s="1"/>
  <c r="AP54" i="1" s="1"/>
  <c r="AQ54" i="1" s="1"/>
  <c r="V53" i="1"/>
  <c r="V52" i="1"/>
  <c r="V51" i="1"/>
  <c r="AG51" i="1" s="1"/>
  <c r="AH51" i="1" s="1"/>
  <c r="AK51" i="1" s="1"/>
  <c r="AL51" i="1" s="1"/>
  <c r="AO51" i="1" s="1"/>
  <c r="AP51" i="1" s="1"/>
  <c r="AQ51" i="1" s="1"/>
  <c r="V50" i="1"/>
  <c r="Z50" i="1" s="1"/>
  <c r="AA50" i="1" s="1"/>
  <c r="AD50" i="1" s="1"/>
  <c r="AL50" i="1" s="1"/>
  <c r="AO50" i="1" s="1"/>
  <c r="AP50" i="1" s="1"/>
  <c r="AQ50" i="1" s="1"/>
  <c r="V49" i="1"/>
  <c r="V48" i="1"/>
  <c r="Z48" i="1" s="1"/>
  <c r="AA48" i="1" s="1"/>
  <c r="AD48" i="1" s="1"/>
  <c r="AL48" i="1" s="1"/>
  <c r="AO48" i="1" s="1"/>
  <c r="AP48" i="1" s="1"/>
  <c r="AQ48" i="1" s="1"/>
  <c r="V47" i="1"/>
  <c r="V46" i="1"/>
  <c r="AG46" i="1" s="1"/>
  <c r="AH46" i="1" s="1"/>
  <c r="AK46" i="1" s="1"/>
  <c r="AL46" i="1" s="1"/>
  <c r="AO46" i="1" s="1"/>
  <c r="AP46" i="1" s="1"/>
  <c r="AQ46" i="1" s="1"/>
  <c r="V45" i="1"/>
  <c r="V44" i="1"/>
  <c r="V43" i="1"/>
  <c r="AG43" i="1" s="1"/>
  <c r="AH43" i="1" s="1"/>
  <c r="AK43" i="1" s="1"/>
  <c r="AL43" i="1" s="1"/>
  <c r="AO43" i="1" s="1"/>
  <c r="AP43" i="1" s="1"/>
  <c r="AQ43" i="1" s="1"/>
  <c r="V42" i="1"/>
  <c r="Z42" i="1" s="1"/>
  <c r="AA42" i="1" s="1"/>
  <c r="AD42" i="1" s="1"/>
  <c r="AL42" i="1" s="1"/>
  <c r="AO42" i="1" s="1"/>
  <c r="AP42" i="1" s="1"/>
  <c r="AQ42" i="1" s="1"/>
  <c r="V41" i="1"/>
  <c r="V40" i="1"/>
  <c r="Z40" i="1" s="1"/>
  <c r="AA40" i="1" s="1"/>
  <c r="AD40" i="1" s="1"/>
  <c r="AL40" i="1" s="1"/>
  <c r="AO40" i="1" s="1"/>
  <c r="AP40" i="1" s="1"/>
  <c r="AQ40" i="1" s="1"/>
  <c r="V39" i="1"/>
  <c r="AG39" i="1" s="1"/>
  <c r="AH39" i="1" s="1"/>
  <c r="AK39" i="1" s="1"/>
  <c r="AL39" i="1" s="1"/>
  <c r="AO39" i="1" s="1"/>
  <c r="AP39" i="1" s="1"/>
  <c r="AQ39" i="1" s="1"/>
  <c r="V38" i="1"/>
  <c r="V37" i="1"/>
  <c r="V36" i="1"/>
  <c r="V35" i="1"/>
  <c r="V34" i="1"/>
  <c r="V33" i="1"/>
  <c r="V32" i="1"/>
  <c r="V31" i="1"/>
  <c r="V30" i="1"/>
  <c r="V29" i="1"/>
  <c r="AG29" i="1" s="1"/>
  <c r="AH29" i="1" s="1"/>
  <c r="AK29" i="1" s="1"/>
  <c r="AL29" i="1" s="1"/>
  <c r="AO29" i="1" s="1"/>
  <c r="AP29" i="1" s="1"/>
  <c r="AQ29" i="1" s="1"/>
  <c r="V28" i="1"/>
  <c r="Z28" i="1" s="1"/>
  <c r="AA28" i="1" s="1"/>
  <c r="AD28" i="1" s="1"/>
  <c r="AL28" i="1" s="1"/>
  <c r="AO28" i="1" s="1"/>
  <c r="AP28" i="1" s="1"/>
  <c r="AQ28" i="1" s="1"/>
  <c r="V27" i="1"/>
  <c r="AG27" i="1" s="1"/>
  <c r="AH27" i="1" s="1"/>
  <c r="AK27" i="1" s="1"/>
  <c r="AL27" i="1" s="1"/>
  <c r="AO27" i="1" s="1"/>
  <c r="AP27" i="1" s="1"/>
  <c r="AQ27" i="1" s="1"/>
  <c r="V26" i="1"/>
  <c r="Z26" i="1" s="1"/>
  <c r="AA26" i="1" s="1"/>
  <c r="AD26" i="1" s="1"/>
  <c r="AL26" i="1" s="1"/>
  <c r="AO26" i="1" s="1"/>
  <c r="AP26" i="1" s="1"/>
  <c r="AQ26" i="1" s="1"/>
  <c r="V25" i="1"/>
  <c r="Z25" i="1" s="1"/>
  <c r="AA25" i="1" s="1"/>
  <c r="AD25" i="1" s="1"/>
  <c r="AL25" i="1" s="1"/>
  <c r="AO25" i="1" s="1"/>
  <c r="AP25" i="1" s="1"/>
  <c r="AQ25" i="1" s="1"/>
  <c r="V24" i="1"/>
  <c r="Z24" i="1" s="1"/>
  <c r="AA24" i="1" s="1"/>
  <c r="AD24" i="1" s="1"/>
  <c r="AL24" i="1" s="1"/>
  <c r="AO24" i="1" s="1"/>
  <c r="AP24" i="1" s="1"/>
  <c r="AQ24" i="1" s="1"/>
  <c r="V23" i="1"/>
  <c r="Z23" i="1" s="1"/>
  <c r="AA23" i="1" s="1"/>
  <c r="AD23" i="1" s="1"/>
  <c r="AL23" i="1" s="1"/>
  <c r="AO23" i="1" s="1"/>
  <c r="AP23" i="1" s="1"/>
  <c r="AQ23" i="1" s="1"/>
  <c r="V22" i="1"/>
  <c r="AG22" i="1" s="1"/>
  <c r="AH22" i="1" s="1"/>
  <c r="AK22" i="1" s="1"/>
  <c r="AL22" i="1" s="1"/>
  <c r="AO22" i="1" s="1"/>
  <c r="AP22" i="1" s="1"/>
  <c r="AQ22" i="1" s="1"/>
  <c r="V21" i="1"/>
  <c r="AG21" i="1" s="1"/>
  <c r="AH21" i="1" s="1"/>
  <c r="AK21" i="1" s="1"/>
  <c r="AL21" i="1" s="1"/>
  <c r="AO21" i="1" s="1"/>
  <c r="AP21" i="1" s="1"/>
  <c r="AQ21" i="1" s="1"/>
  <c r="V20" i="1"/>
  <c r="AG20" i="1" s="1"/>
  <c r="AH20" i="1" s="1"/>
  <c r="AK20" i="1" s="1"/>
  <c r="AL20" i="1" s="1"/>
  <c r="AO20" i="1" s="1"/>
  <c r="AP20" i="1" s="1"/>
  <c r="AQ20" i="1" s="1"/>
  <c r="V19" i="1"/>
  <c r="AG19" i="1" s="1"/>
  <c r="AH19" i="1" s="1"/>
  <c r="AK19" i="1" s="1"/>
  <c r="AL19" i="1" s="1"/>
  <c r="AO19" i="1" s="1"/>
  <c r="AP19" i="1" s="1"/>
  <c r="AQ19" i="1" s="1"/>
  <c r="V18" i="1"/>
  <c r="Z18" i="1" s="1"/>
  <c r="AA18" i="1" s="1"/>
  <c r="AD18" i="1" s="1"/>
  <c r="AL18" i="1" s="1"/>
  <c r="AO18" i="1" s="1"/>
  <c r="AP18" i="1" s="1"/>
  <c r="AQ18" i="1" s="1"/>
  <c r="V17" i="1"/>
  <c r="Z17" i="1" s="1"/>
  <c r="AA17" i="1" s="1"/>
  <c r="AD17" i="1" s="1"/>
  <c r="AL17" i="1" s="1"/>
  <c r="AO17" i="1" s="1"/>
  <c r="AP17" i="1" s="1"/>
  <c r="AQ17" i="1" s="1"/>
  <c r="V16" i="1"/>
  <c r="Z16" i="1" s="1"/>
  <c r="AA16" i="1" s="1"/>
  <c r="AD16" i="1" s="1"/>
  <c r="AL16" i="1" s="1"/>
  <c r="AO16" i="1" s="1"/>
  <c r="AP16" i="1" s="1"/>
  <c r="AQ16" i="1" s="1"/>
  <c r="V15" i="1"/>
  <c r="Z15" i="1" s="1"/>
  <c r="AA15" i="1" s="1"/>
  <c r="AD15" i="1" s="1"/>
  <c r="AL15" i="1" s="1"/>
  <c r="AO15" i="1" s="1"/>
  <c r="AP15" i="1" s="1"/>
  <c r="AQ15" i="1" s="1"/>
  <c r="V14" i="1"/>
  <c r="Z14" i="1" s="1"/>
  <c r="AA14" i="1" s="1"/>
  <c r="AD14" i="1" s="1"/>
  <c r="AL14" i="1" s="1"/>
  <c r="AO14" i="1" s="1"/>
  <c r="AP14" i="1" s="1"/>
  <c r="AQ14" i="1" s="1"/>
  <c r="V13" i="1"/>
  <c r="Z13" i="1" s="1"/>
  <c r="AA13" i="1" s="1"/>
  <c r="AD13" i="1" s="1"/>
  <c r="AL13" i="1" s="1"/>
  <c r="AO13" i="1" s="1"/>
  <c r="AP13" i="1" s="1"/>
  <c r="AQ13" i="1" s="1"/>
  <c r="V12" i="1"/>
  <c r="Z12" i="1" s="1"/>
  <c r="AA12" i="1" s="1"/>
  <c r="AD12" i="1" s="1"/>
  <c r="AL12" i="1" s="1"/>
  <c r="AO12" i="1" s="1"/>
  <c r="AP12" i="1" s="1"/>
  <c r="AQ12" i="1" s="1"/>
  <c r="V11" i="1"/>
  <c r="Z11" i="1" s="1"/>
  <c r="AA11" i="1" s="1"/>
  <c r="AD11" i="1" s="1"/>
  <c r="AL11" i="1" s="1"/>
  <c r="AO11" i="1" s="1"/>
  <c r="AP11" i="1" s="1"/>
  <c r="AQ11" i="1" s="1"/>
  <c r="V10" i="1"/>
  <c r="AG10" i="1" s="1"/>
  <c r="AH10" i="1" s="1"/>
  <c r="AK10" i="1" s="1"/>
  <c r="AL10" i="1" s="1"/>
  <c r="AO10" i="1" s="1"/>
  <c r="AP10" i="1" s="1"/>
  <c r="AQ10" i="1" s="1"/>
  <c r="V9" i="1"/>
  <c r="AG9" i="1" s="1"/>
  <c r="AH9" i="1" s="1"/>
  <c r="AK9" i="1" s="1"/>
  <c r="AL9" i="1" s="1"/>
  <c r="AO9" i="1" s="1"/>
  <c r="AP9" i="1" s="1"/>
  <c r="AQ9" i="1" s="1"/>
  <c r="V8" i="1"/>
  <c r="Z8" i="1" s="1"/>
  <c r="AA8" i="1" s="1"/>
  <c r="AD8" i="1" s="1"/>
  <c r="AL8" i="1" s="1"/>
  <c r="AO8" i="1" s="1"/>
  <c r="AP8" i="1" s="1"/>
  <c r="AQ8" i="1" s="1"/>
  <c r="V7" i="1"/>
  <c r="Z7" i="1" s="1"/>
  <c r="AA7" i="1" s="1"/>
  <c r="AD7" i="1" s="1"/>
  <c r="AL7" i="1" s="1"/>
  <c r="AO7" i="1" s="1"/>
  <c r="AP7" i="1" s="1"/>
  <c r="AQ7" i="1" s="1"/>
  <c r="V6" i="1"/>
  <c r="AG6" i="1" s="1"/>
  <c r="AH6" i="1" s="1"/>
  <c r="AK6" i="1" s="1"/>
  <c r="AL6" i="1" s="1"/>
  <c r="AO6" i="1" s="1"/>
  <c r="AP6" i="1" s="1"/>
  <c r="AQ6" i="1" s="1"/>
  <c r="V5" i="1"/>
  <c r="AG5" i="1" s="1"/>
  <c r="AH5" i="1" s="1"/>
  <c r="AK5" i="1" s="1"/>
  <c r="AL5" i="1" s="1"/>
  <c r="AO5" i="1" s="1"/>
  <c r="AP5" i="1" l="1"/>
  <c r="AQ5" i="1" s="1"/>
  <c r="AP198" i="1"/>
  <c r="AO3" i="1"/>
  <c r="AO2" i="1" s="1"/>
  <c r="AO1" i="1" s="1"/>
  <c r="AQ198" i="1" l="1"/>
  <c r="AQ3" i="1" s="1"/>
  <c r="AQ2" i="1" s="1"/>
  <c r="AQ1" i="1" s="1"/>
  <c r="AP3" i="1"/>
  <c r="AP2" i="1" s="1"/>
  <c r="T308" i="1"/>
  <c r="T186" i="1"/>
  <c r="T201" i="1"/>
  <c r="T211" i="1"/>
  <c r="T170" i="1"/>
  <c r="T224" i="1"/>
  <c r="T193" i="1"/>
  <c r="T122" i="1"/>
  <c r="T154" i="1"/>
  <c r="T157" i="1"/>
  <c r="T171" i="1"/>
  <c r="T64" i="1"/>
  <c r="T38" i="1"/>
  <c r="T118" i="1"/>
  <c r="T52" i="1"/>
  <c r="T41" i="1"/>
  <c r="T202" i="1"/>
  <c r="T321" i="1"/>
  <c r="T173" i="1"/>
  <c r="T150" i="1"/>
  <c r="T120" i="1"/>
  <c r="T138" i="1"/>
  <c r="T152" i="1"/>
  <c r="T158" i="1"/>
  <c r="T133" i="1"/>
  <c r="T141" i="1"/>
  <c r="T126" i="1"/>
  <c r="T143" i="1"/>
  <c r="T123" i="1"/>
  <c r="T863" i="1"/>
  <c r="T756" i="1"/>
  <c r="T925" i="1"/>
  <c r="T245" i="1"/>
  <c r="T884" i="1"/>
  <c r="T988" i="1"/>
  <c r="T718" i="1"/>
  <c r="T175" i="1"/>
  <c r="T148" i="1"/>
  <c r="T113" i="1"/>
  <c r="T72" i="1"/>
  <c r="T153" i="1"/>
  <c r="T164" i="1"/>
  <c r="T78" i="1"/>
  <c r="T81" i="1"/>
  <c r="T94" i="1"/>
  <c r="T76" i="1"/>
  <c r="T84" i="1"/>
  <c r="T142" i="1"/>
  <c r="T349" i="1"/>
  <c r="T144" i="1"/>
  <c r="T228" i="1"/>
  <c r="T1260" i="1"/>
  <c r="T332" i="1"/>
  <c r="T36" i="1"/>
  <c r="T47" i="1"/>
  <c r="T348" i="1"/>
  <c r="T375" i="1"/>
  <c r="T145" i="1"/>
  <c r="T176" i="1"/>
  <c r="T294" i="1"/>
  <c r="T452" i="1"/>
  <c r="T320" i="1"/>
  <c r="T296" i="1"/>
  <c r="T584" i="1"/>
  <c r="T49" i="1"/>
  <c r="T369" i="1"/>
  <c r="T163" i="1"/>
  <c r="T269" i="1"/>
  <c r="T174" i="1"/>
  <c r="T37" i="1"/>
  <c r="T295" i="1"/>
  <c r="T149" i="1"/>
  <c r="T319" i="1"/>
  <c r="T439" i="1"/>
  <c r="T578" i="1"/>
  <c r="T991" i="1"/>
  <c r="T669" i="1"/>
  <c r="T715" i="1"/>
  <c r="T676" i="1"/>
  <c r="T661" i="1"/>
  <c r="T172" i="1"/>
  <c r="T229" i="1"/>
  <c r="T197" i="1"/>
  <c r="T262" i="1"/>
  <c r="T528" i="1"/>
  <c r="T372" i="1"/>
  <c r="T1036" i="1"/>
  <c r="T767" i="1"/>
  <c r="T404" i="1"/>
  <c r="T561" i="1"/>
  <c r="T405" i="1"/>
  <c r="T311" i="1"/>
  <c r="T535" i="1"/>
  <c r="T1549" i="1"/>
  <c r="T1475" i="1"/>
  <c r="T1383" i="1"/>
  <c r="T322" i="1"/>
  <c r="T1297" i="1"/>
  <c r="T551" i="1"/>
  <c r="T335" i="1"/>
  <c r="T485" i="1"/>
  <c r="T432" i="1"/>
  <c r="T435" i="1"/>
  <c r="T521" i="1"/>
  <c r="T45" i="1"/>
  <c r="T63" i="1"/>
  <c r="T53" i="1"/>
  <c r="T44" i="1"/>
  <c r="T30" i="1"/>
  <c r="T329" i="1"/>
  <c r="T210" i="1"/>
  <c r="T465" i="1"/>
  <c r="T247" i="1"/>
  <c r="T222" i="1"/>
  <c r="T288" i="1"/>
  <c r="T309" i="1"/>
  <c r="T232" i="1"/>
  <c r="T199" i="1"/>
  <c r="T205" i="1"/>
  <c r="T189" i="1"/>
  <c r="T161" i="1"/>
  <c r="T187" i="1"/>
  <c r="T882" i="1"/>
  <c r="T527" i="1"/>
  <c r="T1305" i="1"/>
  <c r="T374" i="1"/>
  <c r="T821" i="1"/>
  <c r="T785" i="1"/>
  <c r="T702" i="1"/>
  <c r="T631" i="1"/>
  <c r="T629" i="1"/>
  <c r="T609" i="1"/>
  <c r="T852" i="1"/>
  <c r="T520" i="1"/>
  <c r="T1147" i="1"/>
  <c r="T304" i="1"/>
  <c r="T594" i="1"/>
  <c r="T1205" i="1"/>
  <c r="T466" i="1"/>
  <c r="T531" i="1"/>
  <c r="T674" i="1"/>
  <c r="T11" i="1"/>
  <c r="T12" i="1"/>
  <c r="T23" i="1"/>
  <c r="T24" i="1"/>
  <c r="T32" i="1"/>
  <c r="T268" i="1"/>
  <c r="T91" i="1"/>
  <c r="T115" i="1"/>
  <c r="T104" i="1"/>
  <c r="T25" i="1"/>
  <c r="T159" i="1"/>
  <c r="T129" i="1"/>
  <c r="T124" i="1"/>
  <c r="T50" i="1"/>
  <c r="T60" i="1"/>
  <c r="T184" i="1"/>
  <c r="T252" i="1"/>
  <c r="T216" i="1"/>
  <c r="T77" i="1"/>
  <c r="T92" i="1"/>
  <c r="T65" i="1"/>
  <c r="T99" i="1"/>
  <c r="T40" i="1"/>
  <c r="T95" i="1"/>
  <c r="T231" i="1"/>
  <c r="T74" i="1"/>
  <c r="T213" i="1"/>
  <c r="T107" i="1"/>
  <c r="T981" i="1"/>
  <c r="T381" i="1"/>
  <c r="T919" i="1"/>
  <c r="T1111" i="1"/>
  <c r="T13" i="1"/>
  <c r="T7" i="1"/>
  <c r="T14" i="1"/>
  <c r="T8" i="1"/>
  <c r="T15" i="1"/>
  <c r="T17" i="1"/>
  <c r="T16" i="1"/>
  <c r="T18" i="1"/>
  <c r="T35" i="1"/>
  <c r="T31" i="1"/>
  <c r="T270" i="1"/>
  <c r="T267" i="1"/>
  <c r="T88" i="1"/>
  <c r="T79" i="1"/>
  <c r="T121" i="1"/>
  <c r="T117" i="1"/>
  <c r="T105" i="1"/>
  <c r="T101" i="1"/>
  <c r="T28" i="1"/>
  <c r="T26" i="1"/>
  <c r="T162" i="1"/>
  <c r="T160" i="1"/>
  <c r="T139" i="1"/>
  <c r="T128" i="1"/>
  <c r="T119" i="1"/>
  <c r="T127" i="1"/>
  <c r="T48" i="1"/>
  <c r="T42" i="1"/>
  <c r="T62" i="1"/>
  <c r="T61" i="1"/>
  <c r="T188" i="1"/>
  <c r="T182" i="1"/>
  <c r="T254" i="1"/>
  <c r="T250" i="1"/>
  <c r="T356" i="1"/>
  <c r="T218" i="1"/>
  <c r="T54" i="1"/>
  <c r="T71" i="1"/>
  <c r="T131" i="1"/>
  <c r="T135" i="1"/>
  <c r="T69" i="1"/>
  <c r="T56" i="1"/>
  <c r="T87" i="1"/>
  <c r="T97" i="1"/>
  <c r="T55" i="1"/>
  <c r="T59" i="1"/>
  <c r="T103" i="1"/>
  <c r="T106" i="1"/>
  <c r="T233" i="1"/>
  <c r="T226" i="1"/>
  <c r="T73" i="1"/>
  <c r="T66" i="1"/>
  <c r="T209" i="1"/>
  <c r="T203" i="1"/>
  <c r="T110" i="1"/>
  <c r="T114" i="1"/>
  <c r="T701" i="1"/>
  <c r="T494" i="1"/>
  <c r="T918" i="1"/>
  <c r="T812" i="1"/>
  <c r="T1170" i="1"/>
  <c r="T388" i="1"/>
  <c r="T370" i="1"/>
  <c r="T885" i="1"/>
  <c r="T1679" i="1"/>
  <c r="T1673" i="1"/>
  <c r="T5" i="1"/>
  <c r="T6" i="1"/>
  <c r="T19" i="1"/>
  <c r="T20" i="1"/>
  <c r="T34" i="1"/>
  <c r="T264" i="1"/>
  <c r="T82" i="1"/>
  <c r="T108" i="1"/>
  <c r="T90" i="1"/>
  <c r="T29" i="1"/>
  <c r="T156" i="1"/>
  <c r="T130" i="1"/>
  <c r="T109" i="1"/>
  <c r="T46" i="1"/>
  <c r="T57" i="1"/>
  <c r="T185" i="1"/>
  <c r="T248" i="1"/>
  <c r="T190" i="1"/>
  <c r="T75" i="1"/>
  <c r="T137" i="1"/>
  <c r="T68" i="1"/>
  <c r="T85" i="1"/>
  <c r="T67" i="1"/>
  <c r="T96" i="1"/>
  <c r="T225" i="1"/>
  <c r="T86" i="1"/>
  <c r="T207" i="1"/>
  <c r="T111" i="1"/>
  <c r="T450" i="1"/>
  <c r="T709" i="1"/>
  <c r="T640" i="1"/>
  <c r="T9" i="1"/>
  <c r="T10" i="1"/>
  <c r="T21" i="1"/>
  <c r="T22" i="1"/>
  <c r="T33" i="1"/>
  <c r="T266" i="1"/>
  <c r="T80" i="1"/>
  <c r="T125" i="1"/>
  <c r="T89" i="1"/>
  <c r="T27" i="1"/>
  <c r="T155" i="1"/>
  <c r="T134" i="1"/>
  <c r="T116" i="1"/>
  <c r="T43" i="1"/>
  <c r="T39" i="1"/>
  <c r="T183" i="1"/>
  <c r="T246" i="1"/>
  <c r="T220" i="1"/>
  <c r="T51" i="1"/>
  <c r="T136" i="1"/>
  <c r="T70" i="1"/>
  <c r="T93" i="1"/>
  <c r="T58" i="1"/>
  <c r="T112" i="1"/>
  <c r="T227" i="1"/>
  <c r="T83" i="1"/>
  <c r="T204" i="1"/>
  <c r="T100" i="1"/>
  <c r="T361" i="1"/>
  <c r="T710" i="1"/>
  <c r="T920" i="1"/>
  <c r="T668" i="1"/>
  <c r="T614" i="1"/>
  <c r="T302" i="1"/>
  <c r="T902" i="1"/>
  <c r="T1174" i="1"/>
  <c r="T546" i="1"/>
  <c r="T544" i="1"/>
  <c r="T545" i="1"/>
  <c r="T539" i="1"/>
  <c r="T969" i="1"/>
  <c r="T509" i="1"/>
  <c r="T967" i="1"/>
  <c r="T786" i="1"/>
  <c r="T1055" i="1"/>
  <c r="T303" i="1"/>
  <c r="T489" i="1"/>
  <c r="T910" i="1"/>
  <c r="T449" i="1"/>
  <c r="T420" i="1"/>
  <c r="T423" i="1"/>
  <c r="T580" i="1"/>
  <c r="T421" i="1"/>
  <c r="T538" i="1"/>
  <c r="T424" i="1"/>
  <c r="T406" i="1"/>
  <c r="T1329" i="1"/>
  <c r="T934" i="1"/>
  <c r="T1261" i="1"/>
  <c r="T315" i="1"/>
  <c r="T1556" i="1"/>
  <c r="T1528" i="1"/>
  <c r="T1563" i="1"/>
  <c r="T1183" i="1"/>
  <c r="T1420" i="1"/>
  <c r="T671" i="1"/>
  <c r="T1557" i="1"/>
  <c r="T323" i="1"/>
  <c r="T1529" i="1"/>
  <c r="T1558" i="1"/>
  <c r="T1530" i="1"/>
  <c r="T484" i="1"/>
  <c r="T422" i="1"/>
  <c r="T1262" i="1"/>
  <c r="T1187" i="1"/>
  <c r="T458" i="1"/>
  <c r="T1513" i="1"/>
  <c r="T281" i="1"/>
  <c r="T1669" i="1"/>
  <c r="T414" i="1"/>
  <c r="T1594" i="1"/>
  <c r="T1647" i="1"/>
  <c r="T597" i="1"/>
  <c r="T600" i="1"/>
  <c r="T1343" i="1"/>
  <c r="T601" i="1"/>
  <c r="T675" i="1"/>
  <c r="T1017" i="1"/>
  <c r="T1018" i="1"/>
  <c r="T840" i="1"/>
  <c r="T1052" i="1"/>
  <c r="T810" i="1"/>
  <c r="T391" i="1"/>
  <c r="T599" i="1"/>
  <c r="T813" i="1"/>
  <c r="T1501" i="1"/>
  <c r="T717" i="1"/>
  <c r="T591" i="1"/>
  <c r="T358" i="1"/>
  <c r="T1128" i="1"/>
  <c r="T331" i="1"/>
  <c r="T615" i="1"/>
  <c r="T775" i="1"/>
  <c r="T347" i="1"/>
  <c r="T861" i="1"/>
  <c r="T480" i="1"/>
  <c r="T644" i="1"/>
  <c r="T1317" i="1"/>
  <c r="T1090" i="1"/>
  <c r="T1086" i="1"/>
  <c r="T776" i="1"/>
  <c r="T618" i="1"/>
  <c r="T617" i="1"/>
  <c r="T619" i="1"/>
  <c r="T983" i="1"/>
  <c r="T883" i="1"/>
  <c r="T476" i="1"/>
  <c r="T621" i="1"/>
  <c r="T851" i="1"/>
  <c r="T1209" i="1"/>
  <c r="T548" i="1"/>
  <c r="T645" i="1"/>
  <c r="T620" i="1"/>
  <c r="T460" i="1"/>
  <c r="T844" i="1"/>
  <c r="T278" i="1"/>
  <c r="T730" i="1"/>
  <c r="T1210" i="1"/>
  <c r="T239" i="1"/>
  <c r="T287" i="1"/>
  <c r="T1570" i="1"/>
  <c r="T334" i="1"/>
  <c r="T355" i="1"/>
  <c r="T244" i="1"/>
  <c r="T280" i="1"/>
  <c r="T1526" i="1"/>
  <c r="T1523" i="1"/>
  <c r="T464" i="1"/>
  <c r="T646" i="1"/>
  <c r="T443" i="1"/>
  <c r="T1587" i="1"/>
  <c r="T1698" i="1"/>
  <c r="T433" i="1"/>
  <c r="T394" i="1"/>
  <c r="T328" i="1"/>
  <c r="T495" i="1"/>
  <c r="T395" i="1"/>
  <c r="T481" i="1"/>
  <c r="T1351" i="1"/>
  <c r="T663" i="1"/>
  <c r="T1656" i="1"/>
  <c r="T1056" i="1"/>
  <c r="T1081" i="1"/>
  <c r="T1071" i="1"/>
  <c r="T523" i="1"/>
  <c r="T1084" i="1"/>
  <c r="T1422" i="1"/>
  <c r="T1072" i="1"/>
  <c r="T856" i="1"/>
  <c r="T442" i="1"/>
  <c r="T377" i="1"/>
  <c r="T1082" i="1"/>
  <c r="T1073" i="1"/>
  <c r="T454" i="1"/>
  <c r="T622" i="1"/>
  <c r="T1439" i="1"/>
  <c r="T373" i="1"/>
  <c r="T386" i="1"/>
  <c r="T387" i="1"/>
  <c r="T371" i="1"/>
  <c r="T677" i="1"/>
  <c r="T237" i="1"/>
  <c r="T215" i="1"/>
  <c r="T1074" i="1"/>
  <c r="T1076" i="1"/>
  <c r="T853" i="1"/>
  <c r="T1057" i="1"/>
  <c r="T1668" i="1"/>
  <c r="T854" i="1"/>
  <c r="T608" i="1"/>
  <c r="T761" i="1"/>
  <c r="T390" i="1"/>
  <c r="T428" i="1"/>
  <c r="T272" i="1"/>
  <c r="T402" i="1"/>
  <c r="T697" i="1"/>
  <c r="T1352" i="1"/>
  <c r="T275" i="1"/>
  <c r="T477" i="1"/>
  <c r="T1415" i="1"/>
  <c r="T426" i="1"/>
  <c r="T737" i="1"/>
  <c r="T425" i="1"/>
  <c r="T577" i="1"/>
  <c r="T273" i="1"/>
  <c r="T429" i="1"/>
  <c r="T1058" i="1"/>
  <c r="T1184" i="1"/>
  <c r="T1507" i="1"/>
  <c r="T1525" i="1"/>
  <c r="T569" i="1"/>
  <c r="T665" i="1"/>
  <c r="T909" i="1"/>
  <c r="T1083" i="1"/>
  <c r="T834" i="1"/>
  <c r="T1059" i="1"/>
  <c r="T1360" i="1"/>
  <c r="T1038" i="1"/>
  <c r="T274" i="1"/>
  <c r="T276" i="1"/>
  <c r="T660" i="1"/>
  <c r="T351" i="1"/>
  <c r="T552" i="1"/>
  <c r="T664" i="1"/>
  <c r="T98" i="1"/>
  <c r="T1244" i="1"/>
  <c r="T1100" i="1"/>
  <c r="T1282" i="1"/>
  <c r="T462" i="1"/>
  <c r="T662" i="1"/>
  <c r="T1049" i="1"/>
  <c r="T1054" i="1"/>
  <c r="T611" i="1"/>
  <c r="T519" i="1"/>
  <c r="T474" i="1"/>
  <c r="T1413" i="1"/>
  <c r="T409" i="1"/>
  <c r="T359" i="1"/>
  <c r="T412" i="1"/>
  <c r="T931" i="1"/>
  <c r="T1361" i="1"/>
  <c r="T410" i="1"/>
  <c r="T930" i="1"/>
  <c r="T292" i="1"/>
  <c r="T1615" i="1"/>
  <c r="T506" i="1"/>
  <c r="T1021" i="1"/>
  <c r="T643" i="1"/>
  <c r="T1435" i="1"/>
  <c r="T659" i="1"/>
  <c r="T1627" i="1"/>
  <c r="T658" i="1"/>
  <c r="T605" i="1"/>
  <c r="T469" i="1"/>
  <c r="T657" i="1"/>
  <c r="T680" i="1"/>
  <c r="T470" i="1"/>
  <c r="T1676" i="1"/>
  <c r="T596" i="1"/>
  <c r="T1365" i="1"/>
  <c r="T604" i="1"/>
  <c r="T595" i="1"/>
  <c r="T606" i="1"/>
  <c r="T683" i="1"/>
  <c r="T1474" i="1"/>
  <c r="T684" i="1"/>
  <c r="T501" i="1"/>
  <c r="T685" i="1"/>
  <c r="T291" i="1"/>
  <c r="T502" i="1"/>
  <c r="T686" i="1"/>
  <c r="T682" i="1"/>
  <c r="T503" i="1"/>
  <c r="T522" i="1"/>
  <c r="T504" i="1"/>
  <c r="T505" i="1"/>
  <c r="T177" i="1"/>
  <c r="T571" i="1"/>
  <c r="T179" i="1"/>
  <c r="T178" i="1"/>
  <c r="T572" i="1"/>
  <c r="T573" i="1"/>
  <c r="T1666" i="1"/>
  <c r="T1571" i="1"/>
  <c r="T574" i="1"/>
  <c r="T1616" i="1"/>
  <c r="T434" i="1"/>
  <c r="T1368" i="1"/>
  <c r="T575" i="1"/>
  <c r="T1512" i="1"/>
  <c r="T1518" i="1"/>
  <c r="T180" i="1"/>
  <c r="T181" i="1"/>
  <c r="T271" i="1"/>
  <c r="T1291" i="1"/>
  <c r="T1357" i="1"/>
  <c r="T1481" i="1"/>
  <c r="T1522" i="1"/>
  <c r="T1143" i="1"/>
  <c r="T249" i="1"/>
  <c r="T759" i="1"/>
  <c r="T478" i="1"/>
  <c r="T817" i="1"/>
  <c r="T818" i="1"/>
  <c r="T819" i="1"/>
  <c r="T820" i="1"/>
  <c r="T1320" i="1"/>
  <c r="T987" i="1"/>
  <c r="T749" i="1"/>
  <c r="T540" i="1"/>
  <c r="T689" i="1"/>
  <c r="T558" i="1"/>
  <c r="T541" i="1"/>
  <c r="T510" i="1"/>
  <c r="T559" i="1"/>
  <c r="T1185" i="1"/>
  <c r="T1288" i="1"/>
  <c r="T1613" i="1"/>
  <c r="T1130" i="1"/>
  <c r="T1547" i="1"/>
  <c r="T945" i="1"/>
  <c r="T447" i="1"/>
  <c r="T214" i="1"/>
  <c r="T1268" i="1"/>
  <c r="T221" i="1"/>
  <c r="T1638" i="1"/>
  <c r="T219" i="1"/>
  <c r="T357" i="1"/>
  <c r="T639" i="1"/>
  <c r="T1654" i="1"/>
  <c r="T624" i="1"/>
  <c r="T1001" i="1"/>
  <c r="T166" i="1"/>
  <c r="T167" i="1"/>
  <c r="T165" i="1"/>
  <c r="T1315" i="1"/>
  <c r="T1097" i="1"/>
  <c r="T168" i="1"/>
  <c r="T511" i="1"/>
  <c r="T630" i="1"/>
  <c r="T1039" i="1"/>
  <c r="T1394" i="1"/>
  <c r="T279" i="1"/>
  <c r="T553" i="1"/>
  <c r="T419" i="1"/>
  <c r="T507" i="1"/>
  <c r="T192" i="1"/>
  <c r="T417" i="1"/>
  <c r="T312" i="1"/>
  <c r="T488" i="1"/>
  <c r="T479" i="1"/>
  <c r="T461" i="1"/>
  <c r="T585" i="1"/>
  <c r="T928" i="1"/>
  <c r="T557" i="1"/>
  <c r="T533" i="1"/>
  <c r="T265" i="1"/>
  <c r="T411" i="1"/>
  <c r="T289" i="1"/>
  <c r="T260" i="1"/>
  <c r="T416" i="1"/>
  <c r="T634" i="1"/>
  <c r="T240" i="1"/>
  <c r="T720" i="1"/>
  <c r="T440" i="1"/>
  <c r="T305" i="1"/>
  <c r="T341" i="1"/>
  <c r="T362" i="1"/>
  <c r="T635" i="1"/>
  <c r="T773" i="1"/>
  <c r="T698" i="1"/>
  <c r="T636" i="1"/>
  <c r="T379" i="1"/>
  <c r="T524" i="1"/>
  <c r="T499" i="1"/>
  <c r="T314" i="1"/>
  <c r="T293" i="1"/>
  <c r="T318" i="1"/>
  <c r="T339" i="1"/>
  <c r="T102" i="1"/>
  <c r="T317" i="1"/>
  <c r="T140" i="1"/>
  <c r="T446" i="1"/>
  <c r="T147" i="1"/>
  <c r="T457" i="1"/>
  <c r="T191" i="1"/>
  <c r="T613" i="1"/>
  <c r="T223" i="1"/>
  <c r="T299" i="1"/>
  <c r="T251" i="1"/>
  <c r="T230" i="1"/>
  <c r="T234" i="1"/>
  <c r="T261" i="1"/>
  <c r="T253" i="1"/>
  <c r="T243" i="1"/>
  <c r="T263" i="1"/>
  <c r="T212" i="1"/>
  <c r="T282" i="1"/>
  <c r="T277" i="1"/>
  <c r="T598" i="1"/>
  <c r="T290" i="1"/>
  <c r="T241" i="1"/>
  <c r="T297" i="1"/>
  <c r="T298" i="1"/>
  <c r="T346" i="1"/>
  <c r="T700" i="1"/>
  <c r="T418" i="1"/>
  <c r="T195" i="1"/>
  <c r="T723" i="1"/>
  <c r="T445" i="1"/>
  <c r="T306" i="1"/>
  <c r="T342" i="1"/>
  <c r="T363" i="1"/>
  <c r="T638" i="1"/>
  <c r="T300" i="1"/>
  <c r="T301" i="1"/>
  <c r="T307" i="1"/>
  <c r="T310" i="1"/>
  <c r="T313" i="1"/>
  <c r="T316" i="1"/>
  <c r="T324" i="1"/>
  <c r="T337" i="1"/>
  <c r="T354" i="1"/>
  <c r="T378" i="1"/>
  <c r="T383" i="1"/>
  <c r="T392" i="1"/>
  <c r="T393" i="1"/>
  <c r="T403" i="1"/>
  <c r="T407" i="1"/>
  <c r="T413" i="1"/>
  <c r="T436" i="1"/>
  <c r="T592" i="1"/>
  <c r="T471" i="1"/>
  <c r="T384" i="1"/>
  <c r="T774" i="1"/>
  <c r="T699" i="1"/>
  <c r="T637" i="1"/>
  <c r="T380" i="1"/>
  <c r="T525" i="1"/>
  <c r="T791" i="1"/>
  <c r="T927" i="1"/>
  <c r="T903" i="1"/>
  <c r="T492" i="1"/>
  <c r="T556" i="1"/>
  <c r="T255" i="1"/>
  <c r="T235" i="1"/>
  <c r="T236" i="1"/>
  <c r="T208" i="1"/>
  <c r="T376" i="1"/>
  <c r="T438" i="1"/>
  <c r="T453" i="1"/>
  <c r="T456" i="1"/>
  <c r="T467" i="1"/>
  <c r="T472" i="1"/>
  <c r="T482" i="1"/>
  <c r="T487" i="1"/>
  <c r="T493" i="1"/>
  <c r="T498" i="1"/>
  <c r="T518" i="1"/>
  <c r="T529" i="1"/>
  <c r="T530" i="1"/>
  <c r="T537" i="1"/>
  <c r="T547" i="1"/>
  <c r="T554" i="1"/>
  <c r="T555" i="1"/>
  <c r="T564" i="1"/>
  <c r="T576" i="1"/>
  <c r="T579" i="1"/>
  <c r="T581" i="1"/>
  <c r="T583" i="1"/>
  <c r="T586" i="1"/>
  <c r="T593" i="1"/>
  <c r="T719" i="1"/>
  <c r="T602" i="1"/>
  <c r="T603" i="1"/>
  <c r="T778" i="1"/>
  <c r="T616" i="1"/>
  <c r="T626" i="1"/>
  <c r="T627" i="1"/>
  <c r="T750" i="1"/>
  <c r="T649" i="1"/>
  <c r="T670" i="1"/>
  <c r="T705" i="1"/>
  <c r="T703" i="1"/>
  <c r="T707" i="1"/>
  <c r="T706" i="1"/>
  <c r="T666" i="1"/>
  <c r="T722" i="1"/>
  <c r="T726" i="1"/>
  <c r="T667" i="1"/>
  <c r="T733" i="1"/>
  <c r="T408" i="1"/>
  <c r="T739" i="1"/>
  <c r="T765" i="1"/>
  <c r="T763" i="1"/>
  <c r="T766" i="1"/>
  <c r="T772" i="1"/>
  <c r="T764" i="1"/>
  <c r="T747" i="1"/>
  <c r="T782" i="1"/>
  <c r="T783" i="1"/>
  <c r="T725" i="1"/>
  <c r="T788" i="1"/>
  <c r="T803" i="1"/>
  <c r="T806" i="1"/>
  <c r="T809" i="1"/>
  <c r="T814" i="1"/>
  <c r="T815" i="1"/>
  <c r="T728" i="1"/>
  <c r="T807" i="1"/>
  <c r="T755" i="1"/>
  <c r="T808" i="1"/>
  <c r="T729" i="1"/>
  <c r="T500" i="1"/>
  <c r="T838" i="1"/>
  <c r="T628" i="1"/>
  <c r="T565" i="1"/>
  <c r="T352" i="1"/>
  <c r="T437" i="1"/>
  <c r="T217" i="1"/>
  <c r="T196" i="1"/>
  <c r="T338" i="1"/>
  <c r="T284" i="1"/>
  <c r="T345" i="1"/>
  <c r="T194" i="1"/>
  <c r="T200" i="1"/>
  <c r="T242" i="1"/>
  <c r="T415" i="1"/>
  <c r="T1765" i="1"/>
  <c r="T459" i="1"/>
  <c r="T949" i="1"/>
  <c r="T455" i="1"/>
  <c r="T779" i="1"/>
  <c r="T1000" i="1"/>
  <c r="T1175" i="1"/>
  <c r="T1113" i="1"/>
  <c r="T1077" i="1"/>
  <c r="T1233" i="1"/>
  <c r="T1247" i="1"/>
  <c r="T1625" i="1"/>
  <c r="T688" i="1"/>
  <c r="T1211" i="1"/>
  <c r="T1232" i="1"/>
  <c r="T996" i="1"/>
  <c r="T1681" i="1"/>
  <c r="T1543" i="1"/>
  <c r="T1248" i="1"/>
  <c r="T588" i="1"/>
  <c r="T1037" i="1"/>
  <c r="T648" i="1"/>
  <c r="T846" i="1"/>
  <c r="T1136" i="1"/>
  <c r="T532" i="1"/>
  <c r="T1488" i="1"/>
  <c r="T1395" i="1"/>
  <c r="T924" i="1"/>
  <c r="T1552" i="1"/>
  <c r="T1093" i="1"/>
  <c r="T989" i="1"/>
  <c r="T1186" i="1"/>
  <c r="T1659" i="1"/>
  <c r="T1013" i="1"/>
  <c r="T1014" i="1"/>
  <c r="T1091" i="1"/>
  <c r="T935" i="1"/>
  <c r="T1479" i="1"/>
  <c r="T1308" i="1"/>
  <c r="T1559" i="1"/>
  <c r="T1407" i="1"/>
  <c r="T826" i="1"/>
  <c r="T1234" i="1"/>
  <c r="T632" i="1"/>
  <c r="T732" i="1"/>
  <c r="T1273" i="1"/>
  <c r="T1117" i="1"/>
  <c r="T1251" i="1"/>
  <c r="T1080" i="1"/>
  <c r="T1691" i="1"/>
  <c r="T690" i="1"/>
  <c r="T804" i="1"/>
  <c r="T923" i="1"/>
  <c r="T1150" i="1"/>
  <c r="T1101" i="1"/>
  <c r="T1612" i="1"/>
  <c r="T1603" i="1"/>
  <c r="T1693" i="1"/>
  <c r="T771" i="1"/>
  <c r="T570" i="1"/>
  <c r="T1272" i="1"/>
  <c r="T1393" i="1"/>
  <c r="T1240" i="1"/>
  <c r="T1099" i="1"/>
  <c r="T1453" i="1"/>
  <c r="T633" i="1"/>
  <c r="T678" i="1"/>
  <c r="T1176" i="1"/>
  <c r="T1114" i="1"/>
  <c r="T1249" i="1"/>
  <c r="T1079" i="1"/>
  <c r="T687" i="1"/>
  <c r="T589" i="1"/>
  <c r="T958" i="1"/>
  <c r="T623" i="1"/>
  <c r="T1671" i="1"/>
  <c r="T1245" i="1"/>
  <c r="T1699" i="1"/>
  <c r="T1645" i="1"/>
  <c r="T1660" i="1"/>
  <c r="T1701" i="1"/>
  <c r="T1531" i="1"/>
  <c r="T1532" i="1"/>
  <c r="T1438" i="1"/>
  <c r="T1672" i="1"/>
  <c r="T1675" i="1"/>
  <c r="T1696" i="1"/>
  <c r="T1564" i="1"/>
  <c r="T1646" i="1"/>
  <c r="T1714" i="1"/>
  <c r="T1574" i="1"/>
  <c r="T1661" i="1"/>
  <c r="T1717" i="1"/>
  <c r="T1728" i="1"/>
  <c r="T1706" i="1"/>
  <c r="T1119" i="1"/>
  <c r="T1197" i="1"/>
  <c r="T1196" i="1"/>
  <c r="T1662" i="1"/>
  <c r="T1759" i="1"/>
  <c r="T1087" i="1"/>
  <c r="T1573" i="1"/>
  <c r="T825" i="1"/>
  <c r="T1489" i="1"/>
  <c r="T1374" i="1"/>
  <c r="T1591" i="1"/>
  <c r="T1134" i="1"/>
  <c r="T827" i="1"/>
  <c r="T704" i="1"/>
  <c r="T1177" i="1"/>
  <c r="T1250" i="1"/>
  <c r="T1078" i="1"/>
  <c r="T1566" i="1"/>
  <c r="T607" i="1"/>
  <c r="T1115" i="1"/>
  <c r="T1687" i="1"/>
  <c r="T1485" i="1"/>
  <c r="T727" i="1"/>
  <c r="T1364" i="1"/>
  <c r="T716" i="1"/>
  <c r="T875" i="1"/>
  <c r="T1157" i="1"/>
  <c r="T922" i="1"/>
  <c r="T1116" i="1"/>
  <c r="T1468" i="1"/>
  <c r="T1567" i="1"/>
  <c r="T734" i="1"/>
  <c r="T714" i="1"/>
  <c r="T1227" i="1"/>
  <c r="T679" i="1"/>
  <c r="T828" i="1"/>
  <c r="T1688" i="1"/>
  <c r="T997" i="1"/>
  <c r="T959" i="1"/>
  <c r="T881" i="1"/>
  <c r="T526" i="1"/>
  <c r="T1296" i="1"/>
  <c r="T1667" i="1"/>
  <c r="T1520" i="1"/>
  <c r="T1020" i="1"/>
  <c r="T1657" i="1"/>
  <c r="T625" i="1"/>
  <c r="T1267" i="1"/>
  <c r="T1683" i="1"/>
  <c r="T877" i="1"/>
  <c r="T829" i="1"/>
  <c r="T283" i="1"/>
  <c r="T1487" i="1"/>
  <c r="T1735" i="1"/>
  <c r="T1734" i="1"/>
  <c r="T1367" i="1"/>
  <c r="T1285" i="1"/>
  <c r="T916" i="1"/>
  <c r="T1460" i="1"/>
  <c r="T1461" i="1"/>
  <c r="T1478" i="1"/>
  <c r="T1480" i="1"/>
  <c r="T1375" i="1"/>
  <c r="T1386" i="1"/>
  <c r="T1582" i="1"/>
  <c r="T1533" i="1"/>
  <c r="T1565" i="1"/>
  <c r="T1286" i="1"/>
  <c r="T1148" i="1"/>
  <c r="T832" i="1"/>
  <c r="T1060" i="1"/>
  <c r="T1085" i="1"/>
  <c r="T1027" i="1"/>
  <c r="T1108" i="1"/>
  <c r="T1486" i="1"/>
  <c r="T1284" i="1"/>
  <c r="T1448" i="1"/>
  <c r="T1449" i="1"/>
  <c r="T1590" i="1"/>
  <c r="T1454" i="1"/>
  <c r="T1505" i="1"/>
  <c r="T1506" i="1"/>
  <c r="T824" i="1"/>
  <c r="T1700" i="1"/>
  <c r="T1307" i="1"/>
  <c r="T1560" i="1"/>
  <c r="T1715" i="1"/>
  <c r="T1658" i="1"/>
  <c r="T805" i="1"/>
  <c r="T963" i="1"/>
  <c r="T681" i="1"/>
  <c r="T964" i="1"/>
  <c r="T978" i="1"/>
  <c r="T1092" i="1"/>
  <c r="T1548" i="1"/>
  <c r="T1652" i="1"/>
  <c r="T1289" i="1"/>
  <c r="T1633" i="1"/>
  <c r="T1405" i="1"/>
  <c r="T1161" i="1"/>
  <c r="T1581" i="1"/>
  <c r="T1441" i="1"/>
  <c r="T1381" i="1"/>
  <c r="T1126" i="1"/>
  <c r="T1442" i="1"/>
  <c r="T1382" i="1"/>
  <c r="T1290" i="1"/>
  <c r="T1125" i="1"/>
  <c r="T1239" i="1"/>
  <c r="T1443" i="1"/>
  <c r="T1517" i="1"/>
  <c r="T1653" i="1"/>
  <c r="T367" i="1"/>
  <c r="T1412" i="1"/>
  <c r="T1508" i="1"/>
  <c r="T1241" i="1"/>
  <c r="T1631" i="1"/>
  <c r="T385" i="1"/>
  <c r="T1643" i="1"/>
  <c r="T1484" i="1"/>
  <c r="T1427" i="1"/>
  <c r="T1632" i="1"/>
  <c r="T1312" i="1"/>
  <c r="T1345" i="1"/>
  <c r="T1542" i="1"/>
  <c r="T1642" i="1"/>
  <c r="T1600" i="1"/>
  <c r="T941" i="1"/>
  <c r="T1359" i="1"/>
  <c r="T1416" i="1"/>
  <c r="T1118" i="1"/>
  <c r="T748" i="1"/>
  <c r="T1377" i="1"/>
  <c r="T1362" i="1"/>
  <c r="T1034" i="1"/>
  <c r="T1207" i="1"/>
  <c r="T1252" i="1"/>
  <c r="T1206" i="1"/>
  <c r="T932" i="1"/>
  <c r="T1601" i="1"/>
  <c r="T1327" i="1"/>
  <c r="T1373" i="1"/>
  <c r="T1555" i="1"/>
  <c r="T1637" i="1"/>
  <c r="T1337" i="1"/>
  <c r="T1310" i="1"/>
  <c r="T1122" i="1"/>
  <c r="T1607" i="1"/>
  <c r="T1371" i="1"/>
  <c r="T1384" i="1"/>
  <c r="T1606" i="1"/>
  <c r="T1409" i="1"/>
  <c r="T1311" i="1"/>
  <c r="T1349" i="1"/>
  <c r="T1243" i="1"/>
  <c r="T1123" i="1"/>
  <c r="T1470" i="1"/>
  <c r="T1124" i="1"/>
  <c r="T1434" i="1"/>
  <c r="T1346" i="1"/>
  <c r="T1370" i="1"/>
  <c r="T936" i="1"/>
  <c r="T1537" i="1"/>
  <c r="T1347" i="1"/>
  <c r="T1385" i="1"/>
  <c r="T1414" i="1"/>
  <c r="T855" i="1"/>
  <c r="T1372" i="1"/>
  <c r="T1544" i="1"/>
  <c r="T1605" i="1"/>
  <c r="T1330" i="1"/>
  <c r="T1597" i="1"/>
  <c r="T1331" i="1"/>
  <c r="T1423" i="1"/>
  <c r="T1145" i="1"/>
  <c r="T1354" i="1"/>
  <c r="T1445" i="1"/>
  <c r="T1388" i="1"/>
  <c r="T1208" i="1"/>
  <c r="T1316" i="1"/>
  <c r="T1387" i="1"/>
  <c r="T1353" i="1"/>
  <c r="T1444" i="1"/>
  <c r="T1457" i="1"/>
  <c r="T822" i="1"/>
  <c r="T1467" i="1"/>
  <c r="T1275" i="1"/>
  <c r="T1231" i="1"/>
  <c r="T986" i="1"/>
  <c r="T1588" i="1"/>
  <c r="T1626" i="1"/>
  <c r="T1295" i="1"/>
  <c r="T1428" i="1"/>
  <c r="T1593" i="1"/>
  <c r="T1287" i="1"/>
  <c r="T1356" i="1"/>
  <c r="T1325" i="1"/>
  <c r="T1403" i="1"/>
  <c r="T1611" i="1"/>
  <c r="T944" i="1"/>
  <c r="T1538" i="1"/>
  <c r="T1406" i="1"/>
  <c r="T1634" i="1"/>
  <c r="T1527" i="1"/>
  <c r="T1695" i="1"/>
  <c r="T1094" i="1"/>
  <c r="T1572" i="1"/>
  <c r="T758" i="1"/>
  <c r="T1135" i="1"/>
  <c r="T1554" i="1"/>
  <c r="T1419" i="1"/>
  <c r="T1578" i="1"/>
  <c r="T1355" i="1"/>
  <c r="T1051" i="1"/>
  <c r="T1502" i="1"/>
  <c r="T1576" i="1"/>
  <c r="T1053" i="1"/>
  <c r="T1509" i="1"/>
  <c r="T848" i="1"/>
  <c r="T1158" i="1"/>
  <c r="T1540" i="1"/>
  <c r="T1259" i="1"/>
  <c r="T1761" i="1"/>
  <c r="T1452" i="1"/>
  <c r="T1396" i="1"/>
  <c r="T1730" i="1"/>
  <c r="T1473" i="1"/>
  <c r="T1551" i="1"/>
  <c r="T1678" i="1"/>
  <c r="T1655" i="1"/>
  <c r="T1702" i="1"/>
  <c r="T1106" i="1"/>
  <c r="T1095" i="1"/>
  <c r="T1156" i="1"/>
  <c r="T1213" i="1"/>
  <c r="T1568" i="1"/>
  <c r="T1760" i="1"/>
  <c r="T1697" i="1"/>
  <c r="T1500" i="1"/>
  <c r="T1569" i="1"/>
  <c r="T1107" i="1"/>
  <c r="T1491" i="1"/>
  <c r="T1425" i="1"/>
  <c r="T1421" i="1"/>
  <c r="T1109" i="1"/>
  <c r="T1546" i="1"/>
  <c r="T999" i="1"/>
  <c r="T1598" i="1"/>
  <c r="T1599" i="1"/>
  <c r="T1399" i="1"/>
  <c r="T1589" i="1"/>
  <c r="T1040" i="1"/>
  <c r="T1035" i="1"/>
  <c r="T787" i="1"/>
  <c r="T1689" i="1"/>
  <c r="T830" i="1"/>
  <c r="T950" i="1"/>
  <c r="T799" i="1"/>
  <c r="T1476" i="1"/>
  <c r="T1139" i="1"/>
  <c r="T1338" i="1"/>
  <c r="T1103" i="1"/>
  <c r="T364" i="1"/>
  <c r="T1068" i="1"/>
  <c r="T1015" i="1"/>
  <c r="T1155" i="1"/>
  <c r="T1447" i="1"/>
  <c r="T650" i="1"/>
  <c r="T1142" i="1"/>
  <c r="T1253" i="1"/>
  <c r="T1146" i="1"/>
  <c r="T1132" i="1"/>
  <c r="T641" i="1"/>
  <c r="T800" i="1"/>
  <c r="T1670" i="1"/>
  <c r="T1274" i="1"/>
  <c r="T1041" i="1"/>
  <c r="T1550" i="1"/>
  <c r="T1120" i="1"/>
  <c r="T651" i="1"/>
  <c r="T1471" i="1"/>
  <c r="T1524" i="1"/>
  <c r="T1300" i="1"/>
  <c r="T801" i="1"/>
  <c r="T831" i="1"/>
  <c r="T1690" i="1"/>
  <c r="T951" i="1"/>
  <c r="T560" i="1"/>
  <c r="T1545" i="1"/>
  <c r="T590" i="1"/>
  <c r="T366" i="1"/>
  <c r="T1006" i="1"/>
  <c r="T1070" i="1"/>
  <c r="T1153" i="1"/>
  <c r="T655" i="1"/>
  <c r="T1595" i="1"/>
  <c r="T952" i="1"/>
  <c r="T1140" i="1"/>
  <c r="T1339" i="1"/>
  <c r="T798" i="1"/>
  <c r="T970" i="1"/>
  <c r="T1436" i="1"/>
  <c r="T1401" i="1"/>
  <c r="T1363" i="1"/>
  <c r="T365" i="1"/>
  <c r="T1016" i="1"/>
  <c r="T1069" i="1"/>
  <c r="T1154" i="1"/>
  <c r="T656" i="1"/>
  <c r="T350" i="1"/>
  <c r="T859" i="1"/>
  <c r="T652" i="1"/>
  <c r="T802" i="1"/>
  <c r="T1263" i="1"/>
  <c r="T1138" i="1"/>
  <c r="T960" i="1"/>
  <c r="T1141" i="1"/>
  <c r="T647" i="1"/>
  <c r="T653" i="1"/>
  <c r="T490" i="1"/>
  <c r="T1191" i="1"/>
  <c r="T1663" i="1"/>
  <c r="T1514" i="1"/>
  <c r="T1515" i="1"/>
  <c r="T911" i="1"/>
  <c r="T912" i="1"/>
  <c r="T1707" i="1"/>
  <c r="T326" i="1"/>
  <c r="T1242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477" i="1"/>
  <c r="T343" i="1"/>
  <c r="T953" i="1"/>
  <c r="T1483" i="1"/>
  <c r="T1340" i="1"/>
  <c r="T1762" i="1"/>
  <c r="T1214" i="1"/>
  <c r="T1215" i="1"/>
  <c r="T1216" i="1"/>
  <c r="T1217" i="1"/>
  <c r="T1218" i="1"/>
  <c r="T1219" i="1"/>
  <c r="T1220" i="1"/>
  <c r="T1221" i="1"/>
  <c r="T1222" i="1"/>
  <c r="T1223" i="1"/>
  <c r="T1519" i="1"/>
  <c r="T1644" i="1"/>
  <c r="T1534" i="1"/>
  <c r="T1732" i="1"/>
  <c r="T1733" i="1"/>
  <c r="T1490" i="1"/>
  <c r="T1204" i="1"/>
  <c r="T1163" i="1"/>
  <c r="T1256" i="1"/>
  <c r="T1608" i="1"/>
  <c r="T1469" i="1"/>
  <c r="T957" i="1"/>
  <c r="T1718" i="1"/>
  <c r="T1719" i="1"/>
  <c r="T1720" i="1"/>
  <c r="T1721" i="1"/>
  <c r="T1722" i="1"/>
  <c r="T1723" i="1"/>
  <c r="T1724" i="1"/>
  <c r="T1725" i="1"/>
  <c r="T1726" i="1"/>
  <c r="T1727" i="1"/>
  <c r="T1755" i="1"/>
  <c r="T1756" i="1"/>
  <c r="T1757" i="1"/>
  <c r="T1758" i="1"/>
  <c r="T327" i="1"/>
  <c r="T1281" i="1"/>
  <c r="T1510" i="1"/>
  <c r="T937" i="1"/>
  <c r="T1710" i="1"/>
  <c r="T753" i="1"/>
  <c r="T1677" i="1"/>
  <c r="T929" i="1"/>
  <c r="T1042" i="1"/>
  <c r="T933" i="1"/>
  <c r="T754" i="1"/>
  <c r="T1019" i="1"/>
  <c r="T965" i="1"/>
  <c r="T966" i="1"/>
  <c r="T1729" i="1"/>
  <c r="T1121" i="1"/>
  <c r="T921" i="1"/>
  <c r="T1008" i="1"/>
  <c r="T1577" i="1"/>
  <c r="T1127" i="1"/>
  <c r="T1592" i="1"/>
  <c r="T1451" i="1"/>
  <c r="T1450" i="1"/>
  <c r="T1061" i="1"/>
  <c r="T1336" i="1"/>
  <c r="T1708" i="1"/>
  <c r="T1561" i="1"/>
  <c r="T1736" i="1"/>
  <c r="T1692" i="1"/>
  <c r="T1378" i="1"/>
  <c r="T1105" i="1"/>
  <c r="T1622" i="1"/>
  <c r="T1235" i="1"/>
  <c r="T1376" i="1"/>
  <c r="T1463" i="1"/>
  <c r="T968" i="1"/>
  <c r="T1630" i="1"/>
  <c r="T1075" i="1"/>
  <c r="T1499" i="1"/>
  <c r="T1465" i="1"/>
  <c r="T1172" i="1"/>
  <c r="T1200" i="1"/>
  <c r="T1173" i="1"/>
  <c r="T1201" i="1"/>
  <c r="T1495" i="1"/>
  <c r="T1212" i="1"/>
  <c r="T1496" i="1"/>
  <c r="T1497" i="1"/>
  <c r="T1189" i="1"/>
  <c r="T1716" i="1"/>
  <c r="T1151" i="1"/>
  <c r="T790" i="1"/>
  <c r="T1144" i="1"/>
  <c r="T1498" i="1"/>
  <c r="T1703" i="1"/>
  <c r="T1464" i="1"/>
  <c r="T1604" i="1"/>
  <c r="T1629" i="1"/>
  <c r="T789" i="1"/>
  <c r="T1504" i="1"/>
  <c r="T1516" i="1"/>
  <c r="T1400" i="1"/>
  <c r="T862" i="1"/>
  <c r="T1203" i="1"/>
  <c r="T1575" i="1"/>
  <c r="T1596" i="1"/>
  <c r="T1112" i="1"/>
  <c r="T878" i="1"/>
  <c r="T1254" i="1"/>
  <c r="T879" i="1"/>
  <c r="T1149" i="1"/>
  <c r="T1392" i="1"/>
  <c r="T1104" i="1"/>
  <c r="T880" i="1"/>
  <c r="T888" i="1"/>
  <c r="T1624" i="1"/>
  <c r="T770" i="1"/>
  <c r="T1257" i="1"/>
  <c r="T833" i="1"/>
  <c r="T1466" i="1"/>
  <c r="T971" i="1"/>
  <c r="T1198" i="1"/>
  <c r="T1162" i="1"/>
  <c r="T1088" i="1"/>
  <c r="T990" i="1"/>
  <c r="T1169" i="1"/>
  <c r="T1102" i="1"/>
  <c r="T1005" i="1"/>
  <c r="T913" i="1"/>
  <c r="T1298" i="1"/>
  <c r="T1623" i="1"/>
  <c r="T1446" i="1"/>
  <c r="T1350" i="1"/>
  <c r="T441" i="1"/>
  <c r="T721" i="1"/>
  <c r="T915" i="1"/>
  <c r="T857" i="1"/>
  <c r="T1328" i="1"/>
  <c r="T550" i="1"/>
  <c r="T874" i="1"/>
  <c r="T1398" i="1"/>
  <c r="T1472" i="1"/>
  <c r="T1462" i="1"/>
  <c r="T847" i="1"/>
  <c r="T1152" i="1"/>
  <c r="T1458" i="1"/>
  <c r="T1199" i="1"/>
  <c r="T1617" i="1"/>
  <c r="T836" i="1"/>
  <c r="T1694" i="1"/>
  <c r="T1179" i="1"/>
  <c r="T1236" i="1"/>
  <c r="T1178" i="1"/>
  <c r="T1237" i="1"/>
  <c r="T1332" i="1"/>
  <c r="T1333" i="1"/>
  <c r="T708" i="1"/>
  <c r="T1334" i="1"/>
  <c r="T1579" i="1"/>
  <c r="T1335" i="1"/>
  <c r="T1731" i="1"/>
  <c r="T1348" i="1"/>
  <c r="T843" i="1"/>
  <c r="T760" i="1"/>
  <c r="T691" i="1"/>
  <c r="T1229" i="1"/>
  <c r="T1641" i="1"/>
  <c r="T995" i="1"/>
  <c r="T1238" i="1"/>
  <c r="T1380" i="1"/>
  <c r="T905" i="1"/>
  <c r="T906" i="1"/>
  <c r="T907" i="1"/>
  <c r="T1379" i="1"/>
  <c r="T1131" i="1"/>
  <c r="T904" i="1"/>
  <c r="T1341" i="1"/>
  <c r="T1342" i="1"/>
  <c r="T1225" i="1"/>
  <c r="T736" i="1"/>
  <c r="T1226" i="1"/>
  <c r="T1358" i="1"/>
  <c r="T839" i="1"/>
  <c r="T1271" i="1"/>
  <c r="T837" i="1"/>
  <c r="T752" i="1"/>
  <c r="T1397" i="1"/>
  <c r="T762" i="1"/>
  <c r="T1301" i="1"/>
  <c r="T946" i="1"/>
  <c r="T886" i="1"/>
  <c r="T908" i="1"/>
  <c r="T672" i="1"/>
  <c r="T731" i="1"/>
  <c r="T858" i="1"/>
  <c r="T823" i="1"/>
  <c r="T1539" i="1"/>
  <c r="T841" i="1"/>
  <c r="T961" i="1"/>
  <c r="T835" i="1"/>
  <c r="T1302" i="1"/>
  <c r="T948" i="1"/>
  <c r="T860" i="1"/>
  <c r="T1321" i="1"/>
  <c r="T1684" i="1"/>
  <c r="T1322" i="1"/>
  <c r="T1323" i="1"/>
  <c r="T1324" i="1"/>
  <c r="T1326" i="1"/>
  <c r="T917" i="1"/>
  <c r="T768" i="1"/>
  <c r="T711" i="1"/>
  <c r="T566" i="1"/>
  <c r="T612" i="1"/>
  <c r="T1129" i="1"/>
  <c r="T568" i="1"/>
  <c r="T1168" i="1"/>
  <c r="T1164" i="1"/>
  <c r="T1165" i="1"/>
  <c r="T1269" i="1"/>
  <c r="T1064" i="1"/>
  <c r="T1065" i="1"/>
  <c r="T1066" i="1"/>
  <c r="T563" i="1"/>
  <c r="T1166" i="1"/>
  <c r="T1167" i="1"/>
  <c r="T1063" i="1"/>
  <c r="T1067" i="1"/>
  <c r="T1190" i="1"/>
  <c r="T1270" i="1"/>
  <c r="T1553" i="1"/>
  <c r="T942" i="1"/>
  <c r="T562" i="1"/>
  <c r="T567" i="1"/>
  <c r="T943" i="1"/>
  <c r="T1180" i="1"/>
  <c r="T1181" i="1"/>
  <c r="T1089" i="1"/>
  <c r="T898" i="1"/>
  <c r="T899" i="1"/>
  <c r="T900" i="1"/>
  <c r="T984" i="1"/>
  <c r="T1022" i="1"/>
  <c r="T1096" i="1"/>
  <c r="T1404" i="1"/>
  <c r="T1299" i="1"/>
  <c r="T816" i="1"/>
  <c r="T1258" i="1"/>
  <c r="T448" i="1"/>
  <c r="T1433" i="1"/>
  <c r="T1541" i="1"/>
  <c r="T1456" i="1"/>
  <c r="T735" i="1"/>
  <c r="T444" i="1"/>
  <c r="T512" i="1"/>
  <c r="T712" i="1"/>
  <c r="T1293" i="1"/>
  <c r="T1492" i="1"/>
  <c r="T1264" i="1"/>
  <c r="T1437" i="1"/>
  <c r="T954" i="1"/>
  <c r="T1391" i="1"/>
  <c r="T1188" i="1"/>
  <c r="T1424" i="1"/>
  <c r="T513" i="1"/>
  <c r="T398" i="1"/>
  <c r="T360" i="1"/>
  <c r="T1265" i="1"/>
  <c r="T463" i="1"/>
  <c r="T1294" i="1"/>
  <c r="T1493" i="1"/>
  <c r="T1619" i="1"/>
  <c r="T1620" i="1"/>
  <c r="T1459" i="1"/>
  <c r="T430" i="1"/>
  <c r="T1417" i="1"/>
  <c r="T1194" i="1"/>
  <c r="T397" i="1"/>
  <c r="T496" i="1"/>
  <c r="T1182" i="1"/>
  <c r="T1137" i="1"/>
  <c r="T982" i="1"/>
  <c r="T1224" i="1"/>
  <c r="T1195" i="1"/>
  <c r="T1628" i="1"/>
  <c r="T1482" i="1"/>
  <c r="T876" i="1"/>
  <c r="T1276" i="1"/>
  <c r="T1277" i="1"/>
  <c r="T1278" i="1"/>
  <c r="T1279" i="1"/>
  <c r="T1280" i="1"/>
  <c r="T517" i="1"/>
  <c r="T399" i="1"/>
  <c r="T431" i="1"/>
  <c r="T542" i="1"/>
  <c r="T713" i="1"/>
  <c r="T1266" i="1"/>
  <c r="T1494" i="1"/>
  <c r="T1618" i="1"/>
  <c r="T1292" i="1"/>
  <c r="T401" i="1"/>
  <c r="T1408" i="1"/>
  <c r="T1192" i="1"/>
  <c r="T1455" i="1"/>
  <c r="T955" i="1"/>
  <c r="T956" i="1"/>
  <c r="T1303" i="1"/>
  <c r="T1614" i="1"/>
  <c r="T1410" i="1"/>
  <c r="T1535" i="1"/>
  <c r="T777" i="1"/>
  <c r="T497" i="1"/>
  <c r="T400" i="1"/>
  <c r="T1062" i="1"/>
  <c r="T1389" i="1"/>
  <c r="T1429" i="1"/>
  <c r="T1430" i="1"/>
  <c r="T1621" i="1"/>
  <c r="T1314" i="1"/>
  <c r="T1110" i="1"/>
  <c r="T1411" i="1"/>
  <c r="T473" i="1"/>
  <c r="T1640" i="1"/>
  <c r="T1440" i="1"/>
  <c r="T1636" i="1"/>
  <c r="T486" i="1"/>
  <c r="T797" i="1"/>
  <c r="T1665" i="1"/>
  <c r="T1033" i="1"/>
  <c r="T1133" i="1"/>
  <c r="T724" i="1"/>
  <c r="T468" i="1"/>
  <c r="T491" i="1"/>
  <c r="T1682" i="1"/>
  <c r="T483" i="1"/>
  <c r="T325" i="1"/>
  <c r="T1012" i="1"/>
  <c r="T1686" i="1"/>
  <c r="T811" i="1"/>
  <c r="T757" i="1"/>
  <c r="T1536" i="1"/>
  <c r="T1685" i="1"/>
  <c r="T1680" i="1"/>
  <c r="T985" i="1"/>
  <c r="T151" i="1"/>
  <c r="T654" i="1"/>
  <c r="T746" i="1"/>
  <c r="T1024" i="1"/>
  <c r="T914" i="1"/>
  <c r="T1026" i="1"/>
  <c r="T1025" i="1"/>
  <c r="T1023" i="1"/>
  <c r="T1043" i="1"/>
  <c r="T1649" i="1"/>
  <c r="T1246" i="1"/>
  <c r="T1044" i="1"/>
  <c r="T1426" i="1"/>
  <c r="T1255" i="1"/>
  <c r="T1045" i="1"/>
  <c r="T543" i="1"/>
  <c r="T1046" i="1"/>
  <c r="T1028" i="1"/>
  <c r="T1650" i="1"/>
  <c r="T1029" i="1"/>
  <c r="T1705" i="1"/>
  <c r="T1030" i="1"/>
  <c r="T1047" i="1"/>
  <c r="T1031" i="1"/>
  <c r="T1651" i="1"/>
  <c r="T1032" i="1"/>
  <c r="T1048" i="1"/>
  <c r="T1583" i="1"/>
  <c r="T1584" i="1"/>
  <c r="T1585" i="1"/>
  <c r="T1586" i="1"/>
  <c r="T1159" i="1"/>
  <c r="T1160" i="1"/>
  <c r="T1648" i="1"/>
  <c r="T1193" i="1"/>
  <c r="T1674" i="1"/>
  <c r="T330" i="1"/>
  <c r="T340" i="1"/>
  <c r="T938" i="1"/>
  <c r="T1709" i="1"/>
  <c r="T382" i="1"/>
  <c r="T1711" i="1"/>
  <c r="T1712" i="1"/>
  <c r="T939" i="1"/>
  <c r="T1713" i="1"/>
  <c r="T1639" i="1"/>
  <c r="T368" i="1"/>
  <c r="T1369" i="1"/>
  <c r="T1306" i="1"/>
  <c r="T344" i="1"/>
  <c r="T1098" i="1"/>
  <c r="T751" i="1"/>
  <c r="T1318" i="1"/>
  <c r="T1319" i="1"/>
  <c r="T1309" i="1"/>
  <c r="T1009" i="1"/>
  <c r="T794" i="1"/>
  <c r="T792" i="1"/>
  <c r="T795" i="1"/>
  <c r="T793" i="1"/>
  <c r="T1664" i="1"/>
  <c r="T796" i="1"/>
  <c r="T1228" i="1"/>
  <c r="T1171" i="1"/>
  <c r="T1763" i="1"/>
  <c r="T1764" i="1"/>
  <c r="T1004" i="1"/>
  <c r="T1562" i="1"/>
  <c r="T1602" i="1"/>
  <c r="T1511" i="1"/>
  <c r="T1002" i="1"/>
  <c r="T1003" i="1"/>
  <c r="T1418" i="1"/>
  <c r="T1050" i="1"/>
  <c r="T1007" i="1"/>
  <c r="T842" i="1"/>
  <c r="T998" i="1"/>
  <c r="T1521" i="1"/>
  <c r="T508" i="1"/>
  <c r="T1704" i="1"/>
  <c r="T1366" i="1"/>
  <c r="T1503" i="1"/>
  <c r="T1431" i="1"/>
  <c r="T1390" i="1"/>
  <c r="T962" i="1"/>
  <c r="T889" i="1"/>
  <c r="T742" i="1"/>
  <c r="T992" i="1"/>
  <c r="T740" i="1"/>
  <c r="T993" i="1"/>
  <c r="T741" i="1"/>
  <c r="T784" i="1"/>
  <c r="T743" i="1"/>
  <c r="T994" i="1"/>
  <c r="T744" i="1"/>
  <c r="T780" i="1"/>
  <c r="T781" i="1"/>
  <c r="T534" i="1"/>
  <c r="T642" i="1"/>
  <c r="T1304" i="1"/>
  <c r="T1344" i="1"/>
  <c r="T1580" i="1"/>
  <c r="T1010" i="1"/>
  <c r="T845" i="1"/>
  <c r="T745" i="1"/>
  <c r="T769" i="1"/>
  <c r="T582" i="1"/>
  <c r="T976" i="1"/>
  <c r="T871" i="1"/>
  <c r="T850" i="1"/>
  <c r="T979" i="1"/>
  <c r="T864" i="1"/>
  <c r="T972" i="1"/>
  <c r="T926" i="1"/>
  <c r="T973" i="1"/>
  <c r="T673" i="1"/>
  <c r="T974" i="1"/>
  <c r="T977" i="1"/>
  <c r="T980" i="1"/>
  <c r="T975" i="1"/>
  <c r="T865" i="1"/>
  <c r="T1432" i="1"/>
  <c r="T940" i="1"/>
  <c r="T866" i="1"/>
  <c r="T872" i="1"/>
  <c r="T259" i="1"/>
  <c r="T890" i="1"/>
  <c r="T891" i="1"/>
  <c r="T867" i="1"/>
  <c r="T256" i="1"/>
  <c r="T892" i="1"/>
  <c r="T893" i="1"/>
  <c r="T868" i="1"/>
  <c r="T257" i="1"/>
  <c r="T894" i="1"/>
  <c r="T895" i="1"/>
  <c r="T869" i="1"/>
  <c r="T873" i="1"/>
  <c r="T285" i="1"/>
  <c r="T896" i="1"/>
  <c r="T870" i="1"/>
  <c r="T258" i="1"/>
  <c r="T897" i="1"/>
  <c r="T901" i="1"/>
  <c r="T1313" i="1"/>
  <c r="T1011" i="1"/>
  <c r="T849" i="1"/>
  <c r="T1230" i="1"/>
  <c r="T887" i="1"/>
  <c r="T1609" i="1"/>
  <c r="T1610" i="1"/>
  <c r="T1635" i="1"/>
  <c r="T353" i="1"/>
  <c r="T169" i="1"/>
  <c r="T587" i="1"/>
  <c r="T514" i="1"/>
  <c r="T515" i="1"/>
  <c r="T451" i="1"/>
  <c r="T549" i="1"/>
  <c r="T1402" i="1"/>
  <c r="T1202" i="1"/>
  <c r="T389" i="1"/>
  <c r="T198" i="1"/>
  <c r="T336" i="1"/>
  <c r="T396" i="1"/>
  <c r="T947" i="1"/>
  <c r="T738" i="1"/>
  <c r="T427" i="1"/>
  <c r="T333" i="1"/>
  <c r="T286" i="1"/>
  <c r="T238" i="1"/>
  <c r="T132" i="1"/>
  <c r="T206" i="1"/>
  <c r="T146" i="1"/>
  <c r="T516" i="1"/>
  <c r="T610" i="1"/>
  <c r="T692" i="1"/>
  <c r="T693" i="1"/>
  <c r="T694" i="1"/>
  <c r="T695" i="1"/>
  <c r="T696" i="1"/>
  <c r="T536" i="1"/>
  <c r="T475" i="1"/>
  <c r="T1283" i="1"/>
  <c r="S308" i="1" l="1"/>
  <c r="S186" i="1"/>
  <c r="S201" i="1"/>
  <c r="S211" i="1"/>
  <c r="S170" i="1"/>
  <c r="S224" i="1"/>
  <c r="S193" i="1"/>
  <c r="S122" i="1"/>
  <c r="S154" i="1"/>
  <c r="S157" i="1"/>
  <c r="S171" i="1"/>
  <c r="S64" i="1"/>
  <c r="S38" i="1"/>
  <c r="S118" i="1"/>
  <c r="S52" i="1"/>
  <c r="S41" i="1"/>
  <c r="S202" i="1"/>
  <c r="S321" i="1"/>
  <c r="S173" i="1"/>
  <c r="S150" i="1"/>
  <c r="S120" i="1"/>
  <c r="S138" i="1"/>
  <c r="S152" i="1"/>
  <c r="S158" i="1"/>
  <c r="S133" i="1"/>
  <c r="S141" i="1"/>
  <c r="S126" i="1"/>
  <c r="S143" i="1"/>
  <c r="S123" i="1"/>
  <c r="S863" i="1"/>
  <c r="S756" i="1"/>
  <c r="S925" i="1"/>
  <c r="S245" i="1"/>
  <c r="S884" i="1"/>
  <c r="S988" i="1"/>
  <c r="S718" i="1"/>
  <c r="S175" i="1"/>
  <c r="S148" i="1"/>
  <c r="S113" i="1"/>
  <c r="S72" i="1"/>
  <c r="S153" i="1"/>
  <c r="S164" i="1"/>
  <c r="S78" i="1"/>
  <c r="S81" i="1"/>
  <c r="S94" i="1"/>
  <c r="S76" i="1"/>
  <c r="S84" i="1"/>
  <c r="S142" i="1"/>
  <c r="S349" i="1"/>
  <c r="S144" i="1"/>
  <c r="S228" i="1"/>
  <c r="S1260" i="1"/>
  <c r="S332" i="1"/>
  <c r="S36" i="1"/>
  <c r="S47" i="1"/>
  <c r="S348" i="1"/>
  <c r="S375" i="1"/>
  <c r="S145" i="1"/>
  <c r="S176" i="1"/>
  <c r="S294" i="1"/>
  <c r="S452" i="1"/>
  <c r="S320" i="1"/>
  <c r="S296" i="1"/>
  <c r="S584" i="1"/>
  <c r="S49" i="1"/>
  <c r="S369" i="1"/>
  <c r="S163" i="1"/>
  <c r="S269" i="1"/>
  <c r="S174" i="1"/>
  <c r="S37" i="1"/>
  <c r="S295" i="1"/>
  <c r="S149" i="1"/>
  <c r="S319" i="1"/>
  <c r="S439" i="1"/>
  <c r="S578" i="1"/>
  <c r="S991" i="1"/>
  <c r="S669" i="1"/>
  <c r="S715" i="1"/>
  <c r="S676" i="1"/>
  <c r="S661" i="1"/>
  <c r="S172" i="1"/>
  <c r="S229" i="1"/>
  <c r="S197" i="1"/>
  <c r="S262" i="1"/>
  <c r="S528" i="1"/>
  <c r="S372" i="1"/>
  <c r="S1036" i="1"/>
  <c r="S767" i="1"/>
  <c r="S404" i="1"/>
  <c r="S561" i="1"/>
  <c r="S405" i="1"/>
  <c r="S311" i="1"/>
  <c r="S535" i="1"/>
  <c r="S1549" i="1"/>
  <c r="S1475" i="1"/>
  <c r="S1383" i="1"/>
  <c r="S322" i="1"/>
  <c r="S1297" i="1"/>
  <c r="S551" i="1"/>
  <c r="S335" i="1"/>
  <c r="S485" i="1"/>
  <c r="S432" i="1"/>
  <c r="S435" i="1"/>
  <c r="S521" i="1"/>
  <c r="S45" i="1"/>
  <c r="S63" i="1"/>
  <c r="S53" i="1"/>
  <c r="S44" i="1"/>
  <c r="S30" i="1"/>
  <c r="S329" i="1"/>
  <c r="S210" i="1"/>
  <c r="S465" i="1"/>
  <c r="S247" i="1"/>
  <c r="S222" i="1"/>
  <c r="S288" i="1"/>
  <c r="S309" i="1"/>
  <c r="S232" i="1"/>
  <c r="S199" i="1"/>
  <c r="S205" i="1"/>
  <c r="S189" i="1"/>
  <c r="S161" i="1"/>
  <c r="S187" i="1"/>
  <c r="S882" i="1"/>
  <c r="S527" i="1"/>
  <c r="S1305" i="1"/>
  <c r="S374" i="1"/>
  <c r="S821" i="1"/>
  <c r="S785" i="1"/>
  <c r="S702" i="1"/>
  <c r="S631" i="1"/>
  <c r="S629" i="1"/>
  <c r="S609" i="1"/>
  <c r="S852" i="1"/>
  <c r="S520" i="1"/>
  <c r="S1147" i="1"/>
  <c r="S304" i="1"/>
  <c r="S594" i="1"/>
  <c r="S1205" i="1"/>
  <c r="S466" i="1"/>
  <c r="S531" i="1"/>
  <c r="S674" i="1"/>
  <c r="S11" i="1"/>
  <c r="S12" i="1"/>
  <c r="S23" i="1"/>
  <c r="S24" i="1"/>
  <c r="S32" i="1"/>
  <c r="S268" i="1"/>
  <c r="S91" i="1"/>
  <c r="S115" i="1"/>
  <c r="S104" i="1"/>
  <c r="S25" i="1"/>
  <c r="S159" i="1"/>
  <c r="S129" i="1"/>
  <c r="S124" i="1"/>
  <c r="S50" i="1"/>
  <c r="S60" i="1"/>
  <c r="S184" i="1"/>
  <c r="S252" i="1"/>
  <c r="S216" i="1"/>
  <c r="S77" i="1"/>
  <c r="S92" i="1"/>
  <c r="S65" i="1"/>
  <c r="S99" i="1"/>
  <c r="S40" i="1"/>
  <c r="S95" i="1"/>
  <c r="S231" i="1"/>
  <c r="S74" i="1"/>
  <c r="S213" i="1"/>
  <c r="S107" i="1"/>
  <c r="S981" i="1"/>
  <c r="S381" i="1"/>
  <c r="S919" i="1"/>
  <c r="S1111" i="1"/>
  <c r="S13" i="1"/>
  <c r="S7" i="1"/>
  <c r="S14" i="1"/>
  <c r="S8" i="1"/>
  <c r="S15" i="1"/>
  <c r="S17" i="1"/>
  <c r="S16" i="1"/>
  <c r="S18" i="1"/>
  <c r="S35" i="1"/>
  <c r="S31" i="1"/>
  <c r="S270" i="1"/>
  <c r="S267" i="1"/>
  <c r="S88" i="1"/>
  <c r="S79" i="1"/>
  <c r="S121" i="1"/>
  <c r="S117" i="1"/>
  <c r="S105" i="1"/>
  <c r="S101" i="1"/>
  <c r="S28" i="1"/>
  <c r="S26" i="1"/>
  <c r="S162" i="1"/>
  <c r="S160" i="1"/>
  <c r="S139" i="1"/>
  <c r="S128" i="1"/>
  <c r="S119" i="1"/>
  <c r="S127" i="1"/>
  <c r="S48" i="1"/>
  <c r="S42" i="1"/>
  <c r="S62" i="1"/>
  <c r="S61" i="1"/>
  <c r="S188" i="1"/>
  <c r="S182" i="1"/>
  <c r="S254" i="1"/>
  <c r="S250" i="1"/>
  <c r="S356" i="1"/>
  <c r="S218" i="1"/>
  <c r="S54" i="1"/>
  <c r="S71" i="1"/>
  <c r="S131" i="1"/>
  <c r="S135" i="1"/>
  <c r="S69" i="1"/>
  <c r="S56" i="1"/>
  <c r="S87" i="1"/>
  <c r="S97" i="1"/>
  <c r="S55" i="1"/>
  <c r="S59" i="1"/>
  <c r="S103" i="1"/>
  <c r="S106" i="1"/>
  <c r="S233" i="1"/>
  <c r="S226" i="1"/>
  <c r="S73" i="1"/>
  <c r="S66" i="1"/>
  <c r="S209" i="1"/>
  <c r="S203" i="1"/>
  <c r="S110" i="1"/>
  <c r="S114" i="1"/>
  <c r="S701" i="1"/>
  <c r="S494" i="1"/>
  <c r="S918" i="1"/>
  <c r="S812" i="1"/>
  <c r="S1170" i="1"/>
  <c r="S388" i="1"/>
  <c r="S370" i="1"/>
  <c r="S885" i="1"/>
  <c r="S1679" i="1"/>
  <c r="S1673" i="1"/>
  <c r="S5" i="1"/>
  <c r="S6" i="1"/>
  <c r="S19" i="1"/>
  <c r="S20" i="1"/>
  <c r="S34" i="1"/>
  <c r="S264" i="1"/>
  <c r="S82" i="1"/>
  <c r="S108" i="1"/>
  <c r="S90" i="1"/>
  <c r="S29" i="1"/>
  <c r="S156" i="1"/>
  <c r="S130" i="1"/>
  <c r="S109" i="1"/>
  <c r="S46" i="1"/>
  <c r="S57" i="1"/>
  <c r="S185" i="1"/>
  <c r="S248" i="1"/>
  <c r="S190" i="1"/>
  <c r="S75" i="1"/>
  <c r="S137" i="1"/>
  <c r="S68" i="1"/>
  <c r="S85" i="1"/>
  <c r="S67" i="1"/>
  <c r="S96" i="1"/>
  <c r="S225" i="1"/>
  <c r="S86" i="1"/>
  <c r="S207" i="1"/>
  <c r="S111" i="1"/>
  <c r="S450" i="1"/>
  <c r="S709" i="1"/>
  <c r="S640" i="1"/>
  <c r="S9" i="1"/>
  <c r="S10" i="1"/>
  <c r="S21" i="1"/>
  <c r="S22" i="1"/>
  <c r="S33" i="1"/>
  <c r="S266" i="1"/>
  <c r="S80" i="1"/>
  <c r="S125" i="1"/>
  <c r="S89" i="1"/>
  <c r="S27" i="1"/>
  <c r="S155" i="1"/>
  <c r="S134" i="1"/>
  <c r="S116" i="1"/>
  <c r="S43" i="1"/>
  <c r="S39" i="1"/>
  <c r="S183" i="1"/>
  <c r="S246" i="1"/>
  <c r="S220" i="1"/>
  <c r="S51" i="1"/>
  <c r="S136" i="1"/>
  <c r="S70" i="1"/>
  <c r="S93" i="1"/>
  <c r="S58" i="1"/>
  <c r="S112" i="1"/>
  <c r="S227" i="1"/>
  <c r="S83" i="1"/>
  <c r="S204" i="1"/>
  <c r="S100" i="1"/>
  <c r="S361" i="1"/>
  <c r="S710" i="1"/>
  <c r="S920" i="1"/>
  <c r="S668" i="1"/>
  <c r="S614" i="1"/>
  <c r="S302" i="1"/>
  <c r="S902" i="1"/>
  <c r="S1174" i="1"/>
  <c r="S546" i="1"/>
  <c r="S544" i="1"/>
  <c r="S545" i="1"/>
  <c r="S539" i="1"/>
  <c r="S969" i="1"/>
  <c r="S509" i="1"/>
  <c r="S967" i="1"/>
  <c r="S786" i="1"/>
  <c r="S1055" i="1"/>
  <c r="S303" i="1"/>
  <c r="S489" i="1"/>
  <c r="S910" i="1"/>
  <c r="S449" i="1"/>
  <c r="S420" i="1"/>
  <c r="S423" i="1"/>
  <c r="S580" i="1"/>
  <c r="S421" i="1"/>
  <c r="S538" i="1"/>
  <c r="S424" i="1"/>
  <c r="S406" i="1"/>
  <c r="S1329" i="1"/>
  <c r="S934" i="1"/>
  <c r="S1261" i="1"/>
  <c r="S315" i="1"/>
  <c r="S1556" i="1"/>
  <c r="S1528" i="1"/>
  <c r="S1563" i="1"/>
  <c r="S1183" i="1"/>
  <c r="S1420" i="1"/>
  <c r="S671" i="1"/>
  <c r="S1557" i="1"/>
  <c r="S323" i="1"/>
  <c r="S1529" i="1"/>
  <c r="S1558" i="1"/>
  <c r="S1530" i="1"/>
  <c r="S484" i="1"/>
  <c r="S422" i="1"/>
  <c r="S1262" i="1"/>
  <c r="S1187" i="1"/>
  <c r="S458" i="1"/>
  <c r="S1513" i="1"/>
  <c r="S281" i="1"/>
  <c r="S1669" i="1"/>
  <c r="S414" i="1"/>
  <c r="S1594" i="1"/>
  <c r="S1647" i="1"/>
  <c r="S597" i="1"/>
  <c r="S600" i="1"/>
  <c r="S1343" i="1"/>
  <c r="S601" i="1"/>
  <c r="S675" i="1"/>
  <c r="S1017" i="1"/>
  <c r="S1018" i="1"/>
  <c r="S840" i="1"/>
  <c r="S1052" i="1"/>
  <c r="S810" i="1"/>
  <c r="S391" i="1"/>
  <c r="S599" i="1"/>
  <c r="S813" i="1"/>
  <c r="S1501" i="1"/>
  <c r="S717" i="1"/>
  <c r="S591" i="1"/>
  <c r="S358" i="1"/>
  <c r="S1128" i="1"/>
  <c r="S331" i="1"/>
  <c r="S615" i="1"/>
  <c r="S775" i="1"/>
  <c r="S347" i="1"/>
  <c r="S861" i="1"/>
  <c r="S480" i="1"/>
  <c r="S644" i="1"/>
  <c r="S1317" i="1"/>
  <c r="S1090" i="1"/>
  <c r="S1086" i="1"/>
  <c r="S776" i="1"/>
  <c r="S618" i="1"/>
  <c r="S617" i="1"/>
  <c r="S619" i="1"/>
  <c r="S983" i="1"/>
  <c r="S883" i="1"/>
  <c r="S476" i="1"/>
  <c r="S621" i="1"/>
  <c r="S851" i="1"/>
  <c r="S1209" i="1"/>
  <c r="S548" i="1"/>
  <c r="S645" i="1"/>
  <c r="S620" i="1"/>
  <c r="S460" i="1"/>
  <c r="S844" i="1"/>
  <c r="S278" i="1"/>
  <c r="S730" i="1"/>
  <c r="S1210" i="1"/>
  <c r="S239" i="1"/>
  <c r="S287" i="1"/>
  <c r="S1570" i="1"/>
  <c r="S334" i="1"/>
  <c r="S355" i="1"/>
  <c r="S244" i="1"/>
  <c r="S280" i="1"/>
  <c r="S1526" i="1"/>
  <c r="S1523" i="1"/>
  <c r="S464" i="1"/>
  <c r="S646" i="1"/>
  <c r="S443" i="1"/>
  <c r="S1587" i="1"/>
  <c r="S1698" i="1"/>
  <c r="S433" i="1"/>
  <c r="S394" i="1"/>
  <c r="S328" i="1"/>
  <c r="S495" i="1"/>
  <c r="S395" i="1"/>
  <c r="S481" i="1"/>
  <c r="S1351" i="1"/>
  <c r="S663" i="1"/>
  <c r="S1656" i="1"/>
  <c r="S1056" i="1"/>
  <c r="S1081" i="1"/>
  <c r="S1071" i="1"/>
  <c r="S523" i="1"/>
  <c r="S1084" i="1"/>
  <c r="S1422" i="1"/>
  <c r="S1072" i="1"/>
  <c r="S856" i="1"/>
  <c r="S442" i="1"/>
  <c r="S377" i="1"/>
  <c r="S1082" i="1"/>
  <c r="S1073" i="1"/>
  <c r="S454" i="1"/>
  <c r="S622" i="1"/>
  <c r="S1439" i="1"/>
  <c r="S373" i="1"/>
  <c r="S386" i="1"/>
  <c r="S387" i="1"/>
  <c r="S371" i="1"/>
  <c r="S677" i="1"/>
  <c r="S237" i="1"/>
  <c r="S215" i="1"/>
  <c r="S1074" i="1"/>
  <c r="S1076" i="1"/>
  <c r="S853" i="1"/>
  <c r="S1057" i="1"/>
  <c r="S1668" i="1"/>
  <c r="S854" i="1"/>
  <c r="S608" i="1"/>
  <c r="S761" i="1"/>
  <c r="S390" i="1"/>
  <c r="S428" i="1"/>
  <c r="S272" i="1"/>
  <c r="S402" i="1"/>
  <c r="S697" i="1"/>
  <c r="S1352" i="1"/>
  <c r="S275" i="1"/>
  <c r="S477" i="1"/>
  <c r="S1415" i="1"/>
  <c r="S426" i="1"/>
  <c r="S737" i="1"/>
  <c r="S425" i="1"/>
  <c r="S577" i="1"/>
  <c r="S273" i="1"/>
  <c r="S429" i="1"/>
  <c r="S1058" i="1"/>
  <c r="S1184" i="1"/>
  <c r="S1507" i="1"/>
  <c r="S1525" i="1"/>
  <c r="S569" i="1"/>
  <c r="S665" i="1"/>
  <c r="S909" i="1"/>
  <c r="S1083" i="1"/>
  <c r="S834" i="1"/>
  <c r="S1059" i="1"/>
  <c r="S1360" i="1"/>
  <c r="S1038" i="1"/>
  <c r="S274" i="1"/>
  <c r="S276" i="1"/>
  <c r="S660" i="1"/>
  <c r="S351" i="1"/>
  <c r="S552" i="1"/>
  <c r="S664" i="1"/>
  <c r="S98" i="1"/>
  <c r="S1244" i="1"/>
  <c r="S1100" i="1"/>
  <c r="S1282" i="1"/>
  <c r="S462" i="1"/>
  <c r="S662" i="1"/>
  <c r="S1049" i="1"/>
  <c r="S1054" i="1"/>
  <c r="S611" i="1"/>
  <c r="S519" i="1"/>
  <c r="S474" i="1"/>
  <c r="S1413" i="1"/>
  <c r="S409" i="1"/>
  <c r="S359" i="1"/>
  <c r="S412" i="1"/>
  <c r="S931" i="1"/>
  <c r="S1361" i="1"/>
  <c r="S410" i="1"/>
  <c r="S930" i="1"/>
  <c r="S292" i="1"/>
  <c r="S1615" i="1"/>
  <c r="S506" i="1"/>
  <c r="S1021" i="1"/>
  <c r="S643" i="1"/>
  <c r="S1435" i="1"/>
  <c r="S659" i="1"/>
  <c r="S1627" i="1"/>
  <c r="S658" i="1"/>
  <c r="S605" i="1"/>
  <c r="S469" i="1"/>
  <c r="S657" i="1"/>
  <c r="S680" i="1"/>
  <c r="S470" i="1"/>
  <c r="S1676" i="1"/>
  <c r="S596" i="1"/>
  <c r="S1365" i="1"/>
  <c r="S604" i="1"/>
  <c r="S595" i="1"/>
  <c r="S606" i="1"/>
  <c r="S683" i="1"/>
  <c r="S1474" i="1"/>
  <c r="S684" i="1"/>
  <c r="S501" i="1"/>
  <c r="S685" i="1"/>
  <c r="S291" i="1"/>
  <c r="S502" i="1"/>
  <c r="S686" i="1"/>
  <c r="S682" i="1"/>
  <c r="S503" i="1"/>
  <c r="S522" i="1"/>
  <c r="S504" i="1"/>
  <c r="S505" i="1"/>
  <c r="S177" i="1"/>
  <c r="S571" i="1"/>
  <c r="S179" i="1"/>
  <c r="S178" i="1"/>
  <c r="S572" i="1"/>
  <c r="S573" i="1"/>
  <c r="S1666" i="1"/>
  <c r="S1571" i="1"/>
  <c r="S574" i="1"/>
  <c r="S1616" i="1"/>
  <c r="S434" i="1"/>
  <c r="S1368" i="1"/>
  <c r="S575" i="1"/>
  <c r="S1512" i="1"/>
  <c r="S1518" i="1"/>
  <c r="S180" i="1"/>
  <c r="S181" i="1"/>
  <c r="S271" i="1"/>
  <c r="S1291" i="1"/>
  <c r="S1357" i="1"/>
  <c r="S1481" i="1"/>
  <c r="S1522" i="1"/>
  <c r="S1143" i="1"/>
  <c r="S249" i="1"/>
  <c r="S759" i="1"/>
  <c r="S478" i="1"/>
  <c r="S817" i="1"/>
  <c r="S818" i="1"/>
  <c r="S819" i="1"/>
  <c r="S820" i="1"/>
  <c r="S1320" i="1"/>
  <c r="S987" i="1"/>
  <c r="S749" i="1"/>
  <c r="S540" i="1"/>
  <c r="S689" i="1"/>
  <c r="S558" i="1"/>
  <c r="S541" i="1"/>
  <c r="S510" i="1"/>
  <c r="S559" i="1"/>
  <c r="S1185" i="1"/>
  <c r="S1288" i="1"/>
  <c r="S1613" i="1"/>
  <c r="S1130" i="1"/>
  <c r="S1547" i="1"/>
  <c r="S945" i="1"/>
  <c r="S447" i="1"/>
  <c r="S214" i="1"/>
  <c r="S1268" i="1"/>
  <c r="S221" i="1"/>
  <c r="S1638" i="1"/>
  <c r="S219" i="1"/>
  <c r="S357" i="1"/>
  <c r="S639" i="1"/>
  <c r="S1654" i="1"/>
  <c r="S624" i="1"/>
  <c r="S1001" i="1"/>
  <c r="S166" i="1"/>
  <c r="S167" i="1"/>
  <c r="S165" i="1"/>
  <c r="S1315" i="1"/>
  <c r="S1097" i="1"/>
  <c r="S168" i="1"/>
  <c r="S511" i="1"/>
  <c r="S630" i="1"/>
  <c r="S1039" i="1"/>
  <c r="S1394" i="1"/>
  <c r="S279" i="1"/>
  <c r="S553" i="1"/>
  <c r="S419" i="1"/>
  <c r="S507" i="1"/>
  <c r="S192" i="1"/>
  <c r="S417" i="1"/>
  <c r="S312" i="1"/>
  <c r="S488" i="1"/>
  <c r="S479" i="1"/>
  <c r="S461" i="1"/>
  <c r="S585" i="1"/>
  <c r="S928" i="1"/>
  <c r="S557" i="1"/>
  <c r="S533" i="1"/>
  <c r="S265" i="1"/>
  <c r="S411" i="1"/>
  <c r="S289" i="1"/>
  <c r="S260" i="1"/>
  <c r="S416" i="1"/>
  <c r="S634" i="1"/>
  <c r="S240" i="1"/>
  <c r="S720" i="1"/>
  <c r="S440" i="1"/>
  <c r="S305" i="1"/>
  <c r="S341" i="1"/>
  <c r="S362" i="1"/>
  <c r="S635" i="1"/>
  <c r="S773" i="1"/>
  <c r="S698" i="1"/>
  <c r="S636" i="1"/>
  <c r="S379" i="1"/>
  <c r="S524" i="1"/>
  <c r="S499" i="1"/>
  <c r="S314" i="1"/>
  <c r="S293" i="1"/>
  <c r="S318" i="1"/>
  <c r="S339" i="1"/>
  <c r="S102" i="1"/>
  <c r="S317" i="1"/>
  <c r="S140" i="1"/>
  <c r="S446" i="1"/>
  <c r="S147" i="1"/>
  <c r="S457" i="1"/>
  <c r="S191" i="1"/>
  <c r="S613" i="1"/>
  <c r="S223" i="1"/>
  <c r="S299" i="1"/>
  <c r="S251" i="1"/>
  <c r="S230" i="1"/>
  <c r="S234" i="1"/>
  <c r="S261" i="1"/>
  <c r="S253" i="1"/>
  <c r="S243" i="1"/>
  <c r="S263" i="1"/>
  <c r="S212" i="1"/>
  <c r="S282" i="1"/>
  <c r="S277" i="1"/>
  <c r="S598" i="1"/>
  <c r="S290" i="1"/>
  <c r="S241" i="1"/>
  <c r="S297" i="1"/>
  <c r="S298" i="1"/>
  <c r="S346" i="1"/>
  <c r="S700" i="1"/>
  <c r="S418" i="1"/>
  <c r="S195" i="1"/>
  <c r="S723" i="1"/>
  <c r="S445" i="1"/>
  <c r="S306" i="1"/>
  <c r="S342" i="1"/>
  <c r="S363" i="1"/>
  <c r="S638" i="1"/>
  <c r="S300" i="1"/>
  <c r="S301" i="1"/>
  <c r="S307" i="1"/>
  <c r="S310" i="1"/>
  <c r="S313" i="1"/>
  <c r="S316" i="1"/>
  <c r="S324" i="1"/>
  <c r="S337" i="1"/>
  <c r="S354" i="1"/>
  <c r="S378" i="1"/>
  <c r="S383" i="1"/>
  <c r="S392" i="1"/>
  <c r="S393" i="1"/>
  <c r="S403" i="1"/>
  <c r="S407" i="1"/>
  <c r="S413" i="1"/>
  <c r="S436" i="1"/>
  <c r="S592" i="1"/>
  <c r="S471" i="1"/>
  <c r="S384" i="1"/>
  <c r="S774" i="1"/>
  <c r="S699" i="1"/>
  <c r="S637" i="1"/>
  <c r="S380" i="1"/>
  <c r="S525" i="1"/>
  <c r="S791" i="1"/>
  <c r="S927" i="1"/>
  <c r="S903" i="1"/>
  <c r="S492" i="1"/>
  <c r="S556" i="1"/>
  <c r="S255" i="1"/>
  <c r="S235" i="1"/>
  <c r="S236" i="1"/>
  <c r="S208" i="1"/>
  <c r="S376" i="1"/>
  <c r="S438" i="1"/>
  <c r="S453" i="1"/>
  <c r="S456" i="1"/>
  <c r="S467" i="1"/>
  <c r="S472" i="1"/>
  <c r="S482" i="1"/>
  <c r="S487" i="1"/>
  <c r="S493" i="1"/>
  <c r="S498" i="1"/>
  <c r="S518" i="1"/>
  <c r="S529" i="1"/>
  <c r="S530" i="1"/>
  <c r="S537" i="1"/>
  <c r="S547" i="1"/>
  <c r="S554" i="1"/>
  <c r="S555" i="1"/>
  <c r="S564" i="1"/>
  <c r="S576" i="1"/>
  <c r="S579" i="1"/>
  <c r="S581" i="1"/>
  <c r="S583" i="1"/>
  <c r="S586" i="1"/>
  <c r="S593" i="1"/>
  <c r="S719" i="1"/>
  <c r="S602" i="1"/>
  <c r="S603" i="1"/>
  <c r="S778" i="1"/>
  <c r="S616" i="1"/>
  <c r="S626" i="1"/>
  <c r="S627" i="1"/>
  <c r="S750" i="1"/>
  <c r="S649" i="1"/>
  <c r="S670" i="1"/>
  <c r="S705" i="1"/>
  <c r="S703" i="1"/>
  <c r="S707" i="1"/>
  <c r="S706" i="1"/>
  <c r="S666" i="1"/>
  <c r="S722" i="1"/>
  <c r="S726" i="1"/>
  <c r="S667" i="1"/>
  <c r="S733" i="1"/>
  <c r="S408" i="1"/>
  <c r="S739" i="1"/>
  <c r="S765" i="1"/>
  <c r="S763" i="1"/>
  <c r="S766" i="1"/>
  <c r="S772" i="1"/>
  <c r="S764" i="1"/>
  <c r="S747" i="1"/>
  <c r="S782" i="1"/>
  <c r="S783" i="1"/>
  <c r="S725" i="1"/>
  <c r="S788" i="1"/>
  <c r="S803" i="1"/>
  <c r="S806" i="1"/>
  <c r="S809" i="1"/>
  <c r="S814" i="1"/>
  <c r="S815" i="1"/>
  <c r="S728" i="1"/>
  <c r="S807" i="1"/>
  <c r="S755" i="1"/>
  <c r="S808" i="1"/>
  <c r="S729" i="1"/>
  <c r="S500" i="1"/>
  <c r="S838" i="1"/>
  <c r="S628" i="1"/>
  <c r="S565" i="1"/>
  <c r="S352" i="1"/>
  <c r="S437" i="1"/>
  <c r="S217" i="1"/>
  <c r="S196" i="1"/>
  <c r="S338" i="1"/>
  <c r="S284" i="1"/>
  <c r="S345" i="1"/>
  <c r="S194" i="1"/>
  <c r="S200" i="1"/>
  <c r="S242" i="1"/>
  <c r="S415" i="1"/>
  <c r="S1765" i="1"/>
  <c r="S459" i="1"/>
  <c r="S949" i="1"/>
  <c r="S455" i="1"/>
  <c r="S779" i="1"/>
  <c r="S1000" i="1"/>
  <c r="S1175" i="1"/>
  <c r="S1113" i="1"/>
  <c r="S1077" i="1"/>
  <c r="S1233" i="1"/>
  <c r="S1247" i="1"/>
  <c r="S1625" i="1"/>
  <c r="S688" i="1"/>
  <c r="S1211" i="1"/>
  <c r="S1232" i="1"/>
  <c r="S996" i="1"/>
  <c r="S1681" i="1"/>
  <c r="S1543" i="1"/>
  <c r="S1248" i="1"/>
  <c r="S588" i="1"/>
  <c r="S1037" i="1"/>
  <c r="S648" i="1"/>
  <c r="S846" i="1"/>
  <c r="S1136" i="1"/>
  <c r="S532" i="1"/>
  <c r="S1488" i="1"/>
  <c r="S1395" i="1"/>
  <c r="S924" i="1"/>
  <c r="S1552" i="1"/>
  <c r="S1093" i="1"/>
  <c r="S989" i="1"/>
  <c r="S1186" i="1"/>
  <c r="S1659" i="1"/>
  <c r="S1013" i="1"/>
  <c r="S1014" i="1"/>
  <c r="S1091" i="1"/>
  <c r="S935" i="1"/>
  <c r="S1479" i="1"/>
  <c r="S1308" i="1"/>
  <c r="S1559" i="1"/>
  <c r="S1407" i="1"/>
  <c r="S826" i="1"/>
  <c r="S1234" i="1"/>
  <c r="S632" i="1"/>
  <c r="S732" i="1"/>
  <c r="S1273" i="1"/>
  <c r="S1117" i="1"/>
  <c r="S1251" i="1"/>
  <c r="S1080" i="1"/>
  <c r="S1691" i="1"/>
  <c r="S690" i="1"/>
  <c r="S804" i="1"/>
  <c r="S923" i="1"/>
  <c r="S1150" i="1"/>
  <c r="S1101" i="1"/>
  <c r="S1612" i="1"/>
  <c r="S1603" i="1"/>
  <c r="S1693" i="1"/>
  <c r="S771" i="1"/>
  <c r="S570" i="1"/>
  <c r="S1272" i="1"/>
  <c r="S1393" i="1"/>
  <c r="S1240" i="1"/>
  <c r="S1099" i="1"/>
  <c r="S1453" i="1"/>
  <c r="S633" i="1"/>
  <c r="S678" i="1"/>
  <c r="S1176" i="1"/>
  <c r="S1114" i="1"/>
  <c r="S1249" i="1"/>
  <c r="S1079" i="1"/>
  <c r="S687" i="1"/>
  <c r="S589" i="1"/>
  <c r="S958" i="1"/>
  <c r="S623" i="1"/>
  <c r="S1671" i="1"/>
  <c r="S1245" i="1"/>
  <c r="S1699" i="1"/>
  <c r="S1645" i="1"/>
  <c r="S1660" i="1"/>
  <c r="S1701" i="1"/>
  <c r="S1531" i="1"/>
  <c r="S1532" i="1"/>
  <c r="S1438" i="1"/>
  <c r="S1672" i="1"/>
  <c r="S1675" i="1"/>
  <c r="S1696" i="1"/>
  <c r="S1564" i="1"/>
  <c r="S1646" i="1"/>
  <c r="S1714" i="1"/>
  <c r="S1574" i="1"/>
  <c r="S1661" i="1"/>
  <c r="S1717" i="1"/>
  <c r="S1728" i="1"/>
  <c r="S1706" i="1"/>
  <c r="S1119" i="1"/>
  <c r="S1197" i="1"/>
  <c r="S1196" i="1"/>
  <c r="S1662" i="1"/>
  <c r="S1759" i="1"/>
  <c r="S1087" i="1"/>
  <c r="S1573" i="1"/>
  <c r="S825" i="1"/>
  <c r="S1489" i="1"/>
  <c r="S1374" i="1"/>
  <c r="S1591" i="1"/>
  <c r="S1134" i="1"/>
  <c r="S827" i="1"/>
  <c r="S704" i="1"/>
  <c r="S1177" i="1"/>
  <c r="S1250" i="1"/>
  <c r="S1078" i="1"/>
  <c r="S1566" i="1"/>
  <c r="S607" i="1"/>
  <c r="S1115" i="1"/>
  <c r="S1687" i="1"/>
  <c r="S1485" i="1"/>
  <c r="S727" i="1"/>
  <c r="S1364" i="1"/>
  <c r="S716" i="1"/>
  <c r="S875" i="1"/>
  <c r="S1157" i="1"/>
  <c r="S922" i="1"/>
  <c r="S1116" i="1"/>
  <c r="S1468" i="1"/>
  <c r="S1567" i="1"/>
  <c r="S734" i="1"/>
  <c r="S714" i="1"/>
  <c r="S1227" i="1"/>
  <c r="S679" i="1"/>
  <c r="S828" i="1"/>
  <c r="S1688" i="1"/>
  <c r="S997" i="1"/>
  <c r="S959" i="1"/>
  <c r="S881" i="1"/>
  <c r="S526" i="1"/>
  <c r="S1296" i="1"/>
  <c r="S1667" i="1"/>
  <c r="S1520" i="1"/>
  <c r="S1020" i="1"/>
  <c r="S1657" i="1"/>
  <c r="S625" i="1"/>
  <c r="S1267" i="1"/>
  <c r="S1683" i="1"/>
  <c r="S877" i="1"/>
  <c r="S829" i="1"/>
  <c r="S283" i="1"/>
  <c r="S1487" i="1"/>
  <c r="S1735" i="1"/>
  <c r="S1734" i="1"/>
  <c r="S1367" i="1"/>
  <c r="S1285" i="1"/>
  <c r="S916" i="1"/>
  <c r="S1460" i="1"/>
  <c r="S1461" i="1"/>
  <c r="S1478" i="1"/>
  <c r="S1480" i="1"/>
  <c r="S1375" i="1"/>
  <c r="S1386" i="1"/>
  <c r="S1582" i="1"/>
  <c r="S1533" i="1"/>
  <c r="S1565" i="1"/>
  <c r="S1286" i="1"/>
  <c r="S1148" i="1"/>
  <c r="S832" i="1"/>
  <c r="S1060" i="1"/>
  <c r="S1085" i="1"/>
  <c r="S1027" i="1"/>
  <c r="S1108" i="1"/>
  <c r="S1486" i="1"/>
  <c r="S1284" i="1"/>
  <c r="S1448" i="1"/>
  <c r="S1449" i="1"/>
  <c r="S1590" i="1"/>
  <c r="S1454" i="1"/>
  <c r="S1505" i="1"/>
  <c r="S1506" i="1"/>
  <c r="S824" i="1"/>
  <c r="S1700" i="1"/>
  <c r="S1307" i="1"/>
  <c r="S1560" i="1"/>
  <c r="S1715" i="1"/>
  <c r="S1658" i="1"/>
  <c r="S805" i="1"/>
  <c r="S963" i="1"/>
  <c r="S681" i="1"/>
  <c r="S964" i="1"/>
  <c r="S978" i="1"/>
  <c r="S1092" i="1"/>
  <c r="S1548" i="1"/>
  <c r="S1652" i="1"/>
  <c r="S1289" i="1"/>
  <c r="S1633" i="1"/>
  <c r="S1405" i="1"/>
  <c r="S1161" i="1"/>
  <c r="S1581" i="1"/>
  <c r="S1441" i="1"/>
  <c r="S1381" i="1"/>
  <c r="S1126" i="1"/>
  <c r="S1442" i="1"/>
  <c r="S1382" i="1"/>
  <c r="S1290" i="1"/>
  <c r="S1125" i="1"/>
  <c r="S1239" i="1"/>
  <c r="S1443" i="1"/>
  <c r="S1517" i="1"/>
  <c r="S1653" i="1"/>
  <c r="S367" i="1"/>
  <c r="S1412" i="1"/>
  <c r="S1508" i="1"/>
  <c r="S1241" i="1"/>
  <c r="S1631" i="1"/>
  <c r="S385" i="1"/>
  <c r="S1643" i="1"/>
  <c r="S1484" i="1"/>
  <c r="S1427" i="1"/>
  <c r="S1632" i="1"/>
  <c r="S1312" i="1"/>
  <c r="S1345" i="1"/>
  <c r="S1542" i="1"/>
  <c r="S1642" i="1"/>
  <c r="S1600" i="1"/>
  <c r="S941" i="1"/>
  <c r="S1359" i="1"/>
  <c r="S1416" i="1"/>
  <c r="S1118" i="1"/>
  <c r="S748" i="1"/>
  <c r="S1377" i="1"/>
  <c r="S1362" i="1"/>
  <c r="S1034" i="1"/>
  <c r="S1207" i="1"/>
  <c r="S1252" i="1"/>
  <c r="S1206" i="1"/>
  <c r="S932" i="1"/>
  <c r="S1601" i="1"/>
  <c r="S1327" i="1"/>
  <c r="S1373" i="1"/>
  <c r="S1555" i="1"/>
  <c r="S1637" i="1"/>
  <c r="S1337" i="1"/>
  <c r="S1310" i="1"/>
  <c r="S1122" i="1"/>
  <c r="S1607" i="1"/>
  <c r="S1371" i="1"/>
  <c r="S1384" i="1"/>
  <c r="S1606" i="1"/>
  <c r="S1409" i="1"/>
  <c r="S1311" i="1"/>
  <c r="S1349" i="1"/>
  <c r="S1243" i="1"/>
  <c r="S1123" i="1"/>
  <c r="S1470" i="1"/>
  <c r="S1124" i="1"/>
  <c r="S1434" i="1"/>
  <c r="S1346" i="1"/>
  <c r="S1370" i="1"/>
  <c r="S936" i="1"/>
  <c r="S1537" i="1"/>
  <c r="S1347" i="1"/>
  <c r="S1385" i="1"/>
  <c r="S1414" i="1"/>
  <c r="S855" i="1"/>
  <c r="S1372" i="1"/>
  <c r="S1544" i="1"/>
  <c r="S1605" i="1"/>
  <c r="S1330" i="1"/>
  <c r="S1597" i="1"/>
  <c r="S1331" i="1"/>
  <c r="S1423" i="1"/>
  <c r="S1145" i="1"/>
  <c r="S1354" i="1"/>
  <c r="S1445" i="1"/>
  <c r="S1388" i="1"/>
  <c r="S1208" i="1"/>
  <c r="S1316" i="1"/>
  <c r="S1387" i="1"/>
  <c r="S1353" i="1"/>
  <c r="S1444" i="1"/>
  <c r="S1457" i="1"/>
  <c r="S822" i="1"/>
  <c r="S1467" i="1"/>
  <c r="S1275" i="1"/>
  <c r="S1231" i="1"/>
  <c r="S986" i="1"/>
  <c r="S1588" i="1"/>
  <c r="S1626" i="1"/>
  <c r="S1295" i="1"/>
  <c r="S1428" i="1"/>
  <c r="S1593" i="1"/>
  <c r="S1287" i="1"/>
  <c r="S1356" i="1"/>
  <c r="S1325" i="1"/>
  <c r="S1403" i="1"/>
  <c r="S1611" i="1"/>
  <c r="S944" i="1"/>
  <c r="S1538" i="1"/>
  <c r="S1406" i="1"/>
  <c r="S1634" i="1"/>
  <c r="S1527" i="1"/>
  <c r="S1695" i="1"/>
  <c r="S1094" i="1"/>
  <c r="S1572" i="1"/>
  <c r="S758" i="1"/>
  <c r="S1135" i="1"/>
  <c r="S1554" i="1"/>
  <c r="S1419" i="1"/>
  <c r="S1578" i="1"/>
  <c r="S1355" i="1"/>
  <c r="S1051" i="1"/>
  <c r="S1502" i="1"/>
  <c r="S1576" i="1"/>
  <c r="S1053" i="1"/>
  <c r="S1509" i="1"/>
  <c r="S848" i="1"/>
  <c r="S1158" i="1"/>
  <c r="S1540" i="1"/>
  <c r="S1259" i="1"/>
  <c r="S1761" i="1"/>
  <c r="S1452" i="1"/>
  <c r="S1396" i="1"/>
  <c r="S1730" i="1"/>
  <c r="S1473" i="1"/>
  <c r="S1551" i="1"/>
  <c r="S1678" i="1"/>
  <c r="S1655" i="1"/>
  <c r="S1702" i="1"/>
  <c r="S1106" i="1"/>
  <c r="S1095" i="1"/>
  <c r="S1156" i="1"/>
  <c r="S1213" i="1"/>
  <c r="S1568" i="1"/>
  <c r="S1760" i="1"/>
  <c r="S1697" i="1"/>
  <c r="S1500" i="1"/>
  <c r="S1569" i="1"/>
  <c r="S1107" i="1"/>
  <c r="S1491" i="1"/>
  <c r="S1425" i="1"/>
  <c r="S1421" i="1"/>
  <c r="S1109" i="1"/>
  <c r="S1546" i="1"/>
  <c r="S999" i="1"/>
  <c r="S1598" i="1"/>
  <c r="S1599" i="1"/>
  <c r="S1399" i="1"/>
  <c r="S1589" i="1"/>
  <c r="S1040" i="1"/>
  <c r="S1035" i="1"/>
  <c r="S787" i="1"/>
  <c r="S1689" i="1"/>
  <c r="S830" i="1"/>
  <c r="S950" i="1"/>
  <c r="S799" i="1"/>
  <c r="S1476" i="1"/>
  <c r="S1139" i="1"/>
  <c r="S1338" i="1"/>
  <c r="S1103" i="1"/>
  <c r="S364" i="1"/>
  <c r="S1068" i="1"/>
  <c r="S1015" i="1"/>
  <c r="S1155" i="1"/>
  <c r="S1447" i="1"/>
  <c r="S650" i="1"/>
  <c r="S1142" i="1"/>
  <c r="S1253" i="1"/>
  <c r="S1146" i="1"/>
  <c r="S1132" i="1"/>
  <c r="S641" i="1"/>
  <c r="S800" i="1"/>
  <c r="S1670" i="1"/>
  <c r="S1274" i="1"/>
  <c r="S1041" i="1"/>
  <c r="S1550" i="1"/>
  <c r="S1120" i="1"/>
  <c r="S651" i="1"/>
  <c r="S1471" i="1"/>
  <c r="S1524" i="1"/>
  <c r="S1300" i="1"/>
  <c r="S801" i="1"/>
  <c r="S831" i="1"/>
  <c r="S1690" i="1"/>
  <c r="S951" i="1"/>
  <c r="S560" i="1"/>
  <c r="S1545" i="1"/>
  <c r="S590" i="1"/>
  <c r="S366" i="1"/>
  <c r="S1006" i="1"/>
  <c r="S1070" i="1"/>
  <c r="S1153" i="1"/>
  <c r="S655" i="1"/>
  <c r="S1595" i="1"/>
  <c r="S952" i="1"/>
  <c r="S1140" i="1"/>
  <c r="S1339" i="1"/>
  <c r="S798" i="1"/>
  <c r="S970" i="1"/>
  <c r="S1436" i="1"/>
  <c r="S1401" i="1"/>
  <c r="S1363" i="1"/>
  <c r="S365" i="1"/>
  <c r="S1016" i="1"/>
  <c r="S1069" i="1"/>
  <c r="S1154" i="1"/>
  <c r="S656" i="1"/>
  <c r="S350" i="1"/>
  <c r="S859" i="1"/>
  <c r="S652" i="1"/>
  <c r="S802" i="1"/>
  <c r="S1263" i="1"/>
  <c r="S1138" i="1"/>
  <c r="S960" i="1"/>
  <c r="S1141" i="1"/>
  <c r="S647" i="1"/>
  <c r="S653" i="1"/>
  <c r="S490" i="1"/>
  <c r="S1191" i="1"/>
  <c r="S1663" i="1"/>
  <c r="S1514" i="1"/>
  <c r="S1515" i="1"/>
  <c r="S911" i="1"/>
  <c r="S912" i="1"/>
  <c r="S1707" i="1"/>
  <c r="S326" i="1"/>
  <c r="S1242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477" i="1"/>
  <c r="S343" i="1"/>
  <c r="S953" i="1"/>
  <c r="S1483" i="1"/>
  <c r="S1340" i="1"/>
  <c r="S1762" i="1"/>
  <c r="S1214" i="1"/>
  <c r="S1215" i="1"/>
  <c r="S1216" i="1"/>
  <c r="S1217" i="1"/>
  <c r="S1218" i="1"/>
  <c r="S1219" i="1"/>
  <c r="S1220" i="1"/>
  <c r="S1221" i="1"/>
  <c r="S1222" i="1"/>
  <c r="S1223" i="1"/>
  <c r="S1519" i="1"/>
  <c r="S1644" i="1"/>
  <c r="S1534" i="1"/>
  <c r="S1732" i="1"/>
  <c r="S1733" i="1"/>
  <c r="S1490" i="1"/>
  <c r="S1204" i="1"/>
  <c r="S1163" i="1"/>
  <c r="S1256" i="1"/>
  <c r="S1608" i="1"/>
  <c r="S1469" i="1"/>
  <c r="S957" i="1"/>
  <c r="S1718" i="1"/>
  <c r="S1719" i="1"/>
  <c r="S1720" i="1"/>
  <c r="S1721" i="1"/>
  <c r="S1722" i="1"/>
  <c r="S1723" i="1"/>
  <c r="S1724" i="1"/>
  <c r="S1725" i="1"/>
  <c r="S1726" i="1"/>
  <c r="S1727" i="1"/>
  <c r="S1755" i="1"/>
  <c r="S1756" i="1"/>
  <c r="S1757" i="1"/>
  <c r="S1758" i="1"/>
  <c r="S327" i="1"/>
  <c r="S1281" i="1"/>
  <c r="S1510" i="1"/>
  <c r="S937" i="1"/>
  <c r="S1710" i="1"/>
  <c r="S753" i="1"/>
  <c r="S1677" i="1"/>
  <c r="S929" i="1"/>
  <c r="S1042" i="1"/>
  <c r="S933" i="1"/>
  <c r="S754" i="1"/>
  <c r="S1019" i="1"/>
  <c r="S965" i="1"/>
  <c r="S966" i="1"/>
  <c r="S1729" i="1"/>
  <c r="S1121" i="1"/>
  <c r="S921" i="1"/>
  <c r="S1008" i="1"/>
  <c r="S1577" i="1"/>
  <c r="S1127" i="1"/>
  <c r="S1592" i="1"/>
  <c r="S1451" i="1"/>
  <c r="S1450" i="1"/>
  <c r="S1061" i="1"/>
  <c r="S1336" i="1"/>
  <c r="S1708" i="1"/>
  <c r="S1561" i="1"/>
  <c r="S1736" i="1"/>
  <c r="S1692" i="1"/>
  <c r="S1378" i="1"/>
  <c r="S1105" i="1"/>
  <c r="S1622" i="1"/>
  <c r="S1235" i="1"/>
  <c r="S1376" i="1"/>
  <c r="S1463" i="1"/>
  <c r="S968" i="1"/>
  <c r="S1630" i="1"/>
  <c r="S1075" i="1"/>
  <c r="S1499" i="1"/>
  <c r="S1465" i="1"/>
  <c r="S1172" i="1"/>
  <c r="S1200" i="1"/>
  <c r="S1173" i="1"/>
  <c r="S1201" i="1"/>
  <c r="S1495" i="1"/>
  <c r="S1212" i="1"/>
  <c r="S1496" i="1"/>
  <c r="S1497" i="1"/>
  <c r="S1189" i="1"/>
  <c r="S1716" i="1"/>
  <c r="S1151" i="1"/>
  <c r="S790" i="1"/>
  <c r="S1144" i="1"/>
  <c r="S1498" i="1"/>
  <c r="S1703" i="1"/>
  <c r="S1464" i="1"/>
  <c r="S1604" i="1"/>
  <c r="S1629" i="1"/>
  <c r="S789" i="1"/>
  <c r="S1504" i="1"/>
  <c r="S1516" i="1"/>
  <c r="S1400" i="1"/>
  <c r="S862" i="1"/>
  <c r="S1203" i="1"/>
  <c r="S1575" i="1"/>
  <c r="S1596" i="1"/>
  <c r="S1112" i="1"/>
  <c r="S878" i="1"/>
  <c r="S1254" i="1"/>
  <c r="S879" i="1"/>
  <c r="S1149" i="1"/>
  <c r="S1392" i="1"/>
  <c r="S1104" i="1"/>
  <c r="S880" i="1"/>
  <c r="S888" i="1"/>
  <c r="S1624" i="1"/>
  <c r="S770" i="1"/>
  <c r="S1257" i="1"/>
  <c r="S833" i="1"/>
  <c r="S1466" i="1"/>
  <c r="S971" i="1"/>
  <c r="S1198" i="1"/>
  <c r="S1162" i="1"/>
  <c r="S1088" i="1"/>
  <c r="S990" i="1"/>
  <c r="S1169" i="1"/>
  <c r="S1102" i="1"/>
  <c r="S1005" i="1"/>
  <c r="S913" i="1"/>
  <c r="S1298" i="1"/>
  <c r="S1623" i="1"/>
  <c r="S1446" i="1"/>
  <c r="S1350" i="1"/>
  <c r="S441" i="1"/>
  <c r="S721" i="1"/>
  <c r="S915" i="1"/>
  <c r="S857" i="1"/>
  <c r="S1328" i="1"/>
  <c r="S550" i="1"/>
  <c r="S874" i="1"/>
  <c r="S1398" i="1"/>
  <c r="S1472" i="1"/>
  <c r="S1462" i="1"/>
  <c r="S847" i="1"/>
  <c r="S1152" i="1"/>
  <c r="S1458" i="1"/>
  <c r="S1199" i="1"/>
  <c r="S1617" i="1"/>
  <c r="S836" i="1"/>
  <c r="S1694" i="1"/>
  <c r="S1179" i="1"/>
  <c r="S1236" i="1"/>
  <c r="S1178" i="1"/>
  <c r="S1237" i="1"/>
  <c r="S1332" i="1"/>
  <c r="S1333" i="1"/>
  <c r="S708" i="1"/>
  <c r="S1334" i="1"/>
  <c r="S1579" i="1"/>
  <c r="S1335" i="1"/>
  <c r="S1731" i="1"/>
  <c r="S1348" i="1"/>
  <c r="S843" i="1"/>
  <c r="S760" i="1"/>
  <c r="S691" i="1"/>
  <c r="S1229" i="1"/>
  <c r="S1641" i="1"/>
  <c r="S995" i="1"/>
  <c r="S1238" i="1"/>
  <c r="S1380" i="1"/>
  <c r="S905" i="1"/>
  <c r="S906" i="1"/>
  <c r="S907" i="1"/>
  <c r="S1379" i="1"/>
  <c r="S1131" i="1"/>
  <c r="S904" i="1"/>
  <c r="S1341" i="1"/>
  <c r="S1342" i="1"/>
  <c r="S1225" i="1"/>
  <c r="S736" i="1"/>
  <c r="S1226" i="1"/>
  <c r="S1358" i="1"/>
  <c r="S839" i="1"/>
  <c r="S1271" i="1"/>
  <c r="S837" i="1"/>
  <c r="S752" i="1"/>
  <c r="S1397" i="1"/>
  <c r="S762" i="1"/>
  <c r="S1301" i="1"/>
  <c r="S946" i="1"/>
  <c r="S886" i="1"/>
  <c r="S908" i="1"/>
  <c r="S672" i="1"/>
  <c r="S731" i="1"/>
  <c r="S858" i="1"/>
  <c r="S823" i="1"/>
  <c r="S1539" i="1"/>
  <c r="S841" i="1"/>
  <c r="S961" i="1"/>
  <c r="S835" i="1"/>
  <c r="S1302" i="1"/>
  <c r="S948" i="1"/>
  <c r="S860" i="1"/>
  <c r="S1321" i="1"/>
  <c r="S1684" i="1"/>
  <c r="S1322" i="1"/>
  <c r="S1323" i="1"/>
  <c r="S1324" i="1"/>
  <c r="S1326" i="1"/>
  <c r="S917" i="1"/>
  <c r="S768" i="1"/>
  <c r="S711" i="1"/>
  <c r="S566" i="1"/>
  <c r="S612" i="1"/>
  <c r="S1129" i="1"/>
  <c r="S568" i="1"/>
  <c r="S1168" i="1"/>
  <c r="S1164" i="1"/>
  <c r="S1165" i="1"/>
  <c r="S1269" i="1"/>
  <c r="S1064" i="1"/>
  <c r="S1065" i="1"/>
  <c r="S1066" i="1"/>
  <c r="S563" i="1"/>
  <c r="S1166" i="1"/>
  <c r="S1167" i="1"/>
  <c r="S1063" i="1"/>
  <c r="S1067" i="1"/>
  <c r="S1190" i="1"/>
  <c r="S1270" i="1"/>
  <c r="S1553" i="1"/>
  <c r="S942" i="1"/>
  <c r="S562" i="1"/>
  <c r="S567" i="1"/>
  <c r="S943" i="1"/>
  <c r="S1180" i="1"/>
  <c r="S1181" i="1"/>
  <c r="S1089" i="1"/>
  <c r="S898" i="1"/>
  <c r="S899" i="1"/>
  <c r="S900" i="1"/>
  <c r="S984" i="1"/>
  <c r="S1022" i="1"/>
  <c r="S1096" i="1"/>
  <c r="S1404" i="1"/>
  <c r="S1299" i="1"/>
  <c r="S816" i="1"/>
  <c r="S1258" i="1"/>
  <c r="S448" i="1"/>
  <c r="S1433" i="1"/>
  <c r="S1541" i="1"/>
  <c r="S1456" i="1"/>
  <c r="S735" i="1"/>
  <c r="S444" i="1"/>
  <c r="S512" i="1"/>
  <c r="S712" i="1"/>
  <c r="S1293" i="1"/>
  <c r="S1492" i="1"/>
  <c r="S1264" i="1"/>
  <c r="S1437" i="1"/>
  <c r="S954" i="1"/>
  <c r="S1391" i="1"/>
  <c r="S1188" i="1"/>
  <c r="S1424" i="1"/>
  <c r="S513" i="1"/>
  <c r="S398" i="1"/>
  <c r="S360" i="1"/>
  <c r="S1265" i="1"/>
  <c r="S463" i="1"/>
  <c r="S1294" i="1"/>
  <c r="S1493" i="1"/>
  <c r="S1619" i="1"/>
  <c r="S1620" i="1"/>
  <c r="S1459" i="1"/>
  <c r="S430" i="1"/>
  <c r="S1417" i="1"/>
  <c r="S1194" i="1"/>
  <c r="S397" i="1"/>
  <c r="S496" i="1"/>
  <c r="S1182" i="1"/>
  <c r="S1137" i="1"/>
  <c r="S982" i="1"/>
  <c r="S1224" i="1"/>
  <c r="S1195" i="1"/>
  <c r="S1628" i="1"/>
  <c r="S1482" i="1"/>
  <c r="S876" i="1"/>
  <c r="S1276" i="1"/>
  <c r="S1277" i="1"/>
  <c r="S1278" i="1"/>
  <c r="S1279" i="1"/>
  <c r="S1280" i="1"/>
  <c r="S517" i="1"/>
  <c r="S399" i="1"/>
  <c r="S431" i="1"/>
  <c r="S542" i="1"/>
  <c r="S713" i="1"/>
  <c r="S1266" i="1"/>
  <c r="S1494" i="1"/>
  <c r="S1618" i="1"/>
  <c r="S1292" i="1"/>
  <c r="S401" i="1"/>
  <c r="S1408" i="1"/>
  <c r="S1192" i="1"/>
  <c r="S1455" i="1"/>
  <c r="S955" i="1"/>
  <c r="S956" i="1"/>
  <c r="S1303" i="1"/>
  <c r="S1614" i="1"/>
  <c r="S1410" i="1"/>
  <c r="S1535" i="1"/>
  <c r="S777" i="1"/>
  <c r="S497" i="1"/>
  <c r="S400" i="1"/>
  <c r="S1062" i="1"/>
  <c r="S1389" i="1"/>
  <c r="S1429" i="1"/>
  <c r="S1430" i="1"/>
  <c r="S1621" i="1"/>
  <c r="S1314" i="1"/>
  <c r="S1110" i="1"/>
  <c r="S1411" i="1"/>
  <c r="S473" i="1"/>
  <c r="S1640" i="1"/>
  <c r="S1440" i="1"/>
  <c r="S1636" i="1"/>
  <c r="S486" i="1"/>
  <c r="S797" i="1"/>
  <c r="S1665" i="1"/>
  <c r="S1033" i="1"/>
  <c r="S1133" i="1"/>
  <c r="S724" i="1"/>
  <c r="S468" i="1"/>
  <c r="S491" i="1"/>
  <c r="S1682" i="1"/>
  <c r="S483" i="1"/>
  <c r="S325" i="1"/>
  <c r="S1012" i="1"/>
  <c r="S1686" i="1"/>
  <c r="S811" i="1"/>
  <c r="S757" i="1"/>
  <c r="S1536" i="1"/>
  <c r="S1685" i="1"/>
  <c r="S1680" i="1"/>
  <c r="S985" i="1"/>
  <c r="S151" i="1"/>
  <c r="S654" i="1"/>
  <c r="S746" i="1"/>
  <c r="S1024" i="1"/>
  <c r="S914" i="1"/>
  <c r="S1026" i="1"/>
  <c r="S1025" i="1"/>
  <c r="S1023" i="1"/>
  <c r="S1043" i="1"/>
  <c r="S1649" i="1"/>
  <c r="S1246" i="1"/>
  <c r="S1044" i="1"/>
  <c r="S1426" i="1"/>
  <c r="S1255" i="1"/>
  <c r="S1045" i="1"/>
  <c r="S543" i="1"/>
  <c r="S1046" i="1"/>
  <c r="S1028" i="1"/>
  <c r="S1650" i="1"/>
  <c r="S1029" i="1"/>
  <c r="S1705" i="1"/>
  <c r="S1030" i="1"/>
  <c r="S1047" i="1"/>
  <c r="S1031" i="1"/>
  <c r="S1651" i="1"/>
  <c r="S1032" i="1"/>
  <c r="S1048" i="1"/>
  <c r="S1583" i="1"/>
  <c r="S1584" i="1"/>
  <c r="S1585" i="1"/>
  <c r="S1586" i="1"/>
  <c r="S1159" i="1"/>
  <c r="S1160" i="1"/>
  <c r="S1648" i="1"/>
  <c r="S1193" i="1"/>
  <c r="S1674" i="1"/>
  <c r="S330" i="1"/>
  <c r="S340" i="1"/>
  <c r="S938" i="1"/>
  <c r="S1709" i="1"/>
  <c r="S382" i="1"/>
  <c r="S1711" i="1"/>
  <c r="S1712" i="1"/>
  <c r="S939" i="1"/>
  <c r="S1713" i="1"/>
  <c r="S1639" i="1"/>
  <c r="S368" i="1"/>
  <c r="S1369" i="1"/>
  <c r="S1306" i="1"/>
  <c r="S344" i="1"/>
  <c r="S1098" i="1"/>
  <c r="S751" i="1"/>
  <c r="S1318" i="1"/>
  <c r="S1319" i="1"/>
  <c r="S1309" i="1"/>
  <c r="S1009" i="1"/>
  <c r="S794" i="1"/>
  <c r="S792" i="1"/>
  <c r="S795" i="1"/>
  <c r="S793" i="1"/>
  <c r="S1664" i="1"/>
  <c r="S796" i="1"/>
  <c r="S1228" i="1"/>
  <c r="S1171" i="1"/>
  <c r="S1763" i="1"/>
  <c r="S1764" i="1"/>
  <c r="S1004" i="1"/>
  <c r="S1562" i="1"/>
  <c r="S1602" i="1"/>
  <c r="S1511" i="1"/>
  <c r="S1002" i="1"/>
  <c r="S1003" i="1"/>
  <c r="S1418" i="1"/>
  <c r="S1050" i="1"/>
  <c r="S1007" i="1"/>
  <c r="S842" i="1"/>
  <c r="S998" i="1"/>
  <c r="S1521" i="1"/>
  <c r="S508" i="1"/>
  <c r="S1704" i="1"/>
  <c r="S1366" i="1"/>
  <c r="S1503" i="1"/>
  <c r="S1431" i="1"/>
  <c r="S1390" i="1"/>
  <c r="S962" i="1"/>
  <c r="S889" i="1"/>
  <c r="S742" i="1"/>
  <c r="S992" i="1"/>
  <c r="S740" i="1"/>
  <c r="S993" i="1"/>
  <c r="S741" i="1"/>
  <c r="S784" i="1"/>
  <c r="S743" i="1"/>
  <c r="S994" i="1"/>
  <c r="S744" i="1"/>
  <c r="S780" i="1"/>
  <c r="S781" i="1"/>
  <c r="S534" i="1"/>
  <c r="S642" i="1"/>
  <c r="S1304" i="1"/>
  <c r="S1344" i="1"/>
  <c r="S1580" i="1"/>
  <c r="S1010" i="1"/>
  <c r="S845" i="1"/>
  <c r="S745" i="1"/>
  <c r="S769" i="1"/>
  <c r="S582" i="1"/>
  <c r="S976" i="1"/>
  <c r="S871" i="1"/>
  <c r="S850" i="1"/>
  <c r="S979" i="1"/>
  <c r="S864" i="1"/>
  <c r="S972" i="1"/>
  <c r="S926" i="1"/>
  <c r="S973" i="1"/>
  <c r="S673" i="1"/>
  <c r="S974" i="1"/>
  <c r="S977" i="1"/>
  <c r="S980" i="1"/>
  <c r="S975" i="1"/>
  <c r="S865" i="1"/>
  <c r="S1432" i="1"/>
  <c r="S940" i="1"/>
  <c r="S866" i="1"/>
  <c r="S872" i="1"/>
  <c r="S259" i="1"/>
  <c r="S890" i="1"/>
  <c r="S891" i="1"/>
  <c r="S867" i="1"/>
  <c r="S256" i="1"/>
  <c r="S892" i="1"/>
  <c r="S893" i="1"/>
  <c r="S868" i="1"/>
  <c r="S257" i="1"/>
  <c r="S894" i="1"/>
  <c r="S895" i="1"/>
  <c r="S869" i="1"/>
  <c r="S873" i="1"/>
  <c r="S285" i="1"/>
  <c r="S896" i="1"/>
  <c r="S870" i="1"/>
  <c r="S258" i="1"/>
  <c r="S897" i="1"/>
  <c r="S901" i="1"/>
  <c r="S1313" i="1"/>
  <c r="S1011" i="1"/>
  <c r="S849" i="1"/>
  <c r="S1230" i="1"/>
  <c r="S887" i="1"/>
  <c r="S1609" i="1"/>
  <c r="S1610" i="1"/>
  <c r="S1635" i="1"/>
  <c r="S353" i="1"/>
  <c r="S169" i="1"/>
  <c r="S587" i="1"/>
  <c r="S514" i="1"/>
  <c r="S515" i="1"/>
  <c r="S451" i="1"/>
  <c r="S549" i="1"/>
  <c r="S1402" i="1"/>
  <c r="S1202" i="1"/>
  <c r="S389" i="1"/>
  <c r="S198" i="1"/>
  <c r="S336" i="1"/>
  <c r="S396" i="1"/>
  <c r="S947" i="1"/>
  <c r="S738" i="1"/>
  <c r="S427" i="1"/>
  <c r="S333" i="1"/>
  <c r="S286" i="1"/>
  <c r="S238" i="1"/>
  <c r="S132" i="1"/>
  <c r="S206" i="1"/>
  <c r="S146" i="1"/>
  <c r="S516" i="1"/>
  <c r="S610" i="1"/>
  <c r="S692" i="1"/>
  <c r="S693" i="1"/>
  <c r="S694" i="1"/>
  <c r="S695" i="1"/>
  <c r="S696" i="1"/>
  <c r="S536" i="1"/>
  <c r="S475" i="1"/>
  <c r="S1283" i="1"/>
  <c r="N3" i="1" l="1"/>
  <c r="O2" i="1"/>
  <c r="O1" i="1" s="1"/>
  <c r="R3" i="1"/>
  <c r="U2" i="1"/>
  <c r="U1" i="1" s="1"/>
  <c r="Q3" i="1"/>
  <c r="T3" i="1"/>
  <c r="M3" i="1"/>
  <c r="L3" i="1"/>
  <c r="L2" i="1" s="1"/>
  <c r="P3" i="1"/>
  <c r="S3" i="1"/>
</calcChain>
</file>

<file path=xl/sharedStrings.xml><?xml version="1.0" encoding="utf-8"?>
<sst xmlns="http://schemas.openxmlformats.org/spreadsheetml/2006/main" count="11567" uniqueCount="4583">
  <si>
    <t>Plnt</t>
  </si>
  <si>
    <t>Cost Ctr</t>
  </si>
  <si>
    <t>APC</t>
  </si>
  <si>
    <t>Asset</t>
  </si>
  <si>
    <t>Asset description</t>
  </si>
  <si>
    <t>Quantity</t>
  </si>
  <si>
    <t>BUn</t>
  </si>
  <si>
    <t>KDK-Land</t>
  </si>
  <si>
    <t>EA</t>
  </si>
  <si>
    <t>Noida-Freehold Land</t>
  </si>
  <si>
    <t>M2</t>
  </si>
  <si>
    <t>BRK - Freehold Land</t>
  </si>
  <si>
    <t>ACR</t>
  </si>
  <si>
    <t>KKH - Free Hold Land</t>
  </si>
  <si>
    <t>KDK - Freehold Land</t>
  </si>
  <si>
    <t>MQR-Land</t>
  </si>
  <si>
    <t>KKH- FREE HOLD LAND</t>
  </si>
  <si>
    <t>MQR-Leasehold Land</t>
  </si>
  <si>
    <t>UTR-Leasehold Land</t>
  </si>
  <si>
    <t>BRK-Leasehold Land</t>
  </si>
  <si>
    <t>KDK-Leasehold Land</t>
  </si>
  <si>
    <t>KKH - LEASEHOLD LAND</t>
  </si>
  <si>
    <t>BRK - Site Development</t>
  </si>
  <si>
    <t>KKH- Site Development</t>
  </si>
  <si>
    <t>MQR- Site Development</t>
  </si>
  <si>
    <t>KDK - Site Development</t>
  </si>
  <si>
    <t>UTR - Site Development</t>
  </si>
  <si>
    <t>MQR - Lease Hold Land</t>
  </si>
  <si>
    <t>KDK - Lease Hold Land</t>
  </si>
  <si>
    <t>UTR - Lease Hold Land</t>
  </si>
  <si>
    <t>BRK - Ash Disposal area</t>
  </si>
  <si>
    <t>BRK - Boiler &amp; ESP Control Room</t>
  </si>
  <si>
    <t>KKH - Ash Disposal area</t>
  </si>
  <si>
    <t>MQR - Ash Disposal area</t>
  </si>
  <si>
    <t>KKH - Boiler &amp; ESP Control Room</t>
  </si>
  <si>
    <t>MQR - Boiler &amp; ESP Control Room</t>
  </si>
  <si>
    <t>KDK - Ash Disposal area</t>
  </si>
  <si>
    <t>KDK - Boiler &amp; ESP Control Room</t>
  </si>
  <si>
    <t>UTR - Ash Disposal area</t>
  </si>
  <si>
    <t>UTR - Boiler &amp; ESP Control Room</t>
  </si>
  <si>
    <t>UTR-Coal Sampling Room at CHP</t>
  </si>
  <si>
    <t>NO</t>
  </si>
  <si>
    <t>BRK - Coal Sampling Room</t>
  </si>
  <si>
    <t>KKH - Operator Room</t>
  </si>
  <si>
    <t>BRK -COAL YARD</t>
  </si>
  <si>
    <t>AU</t>
  </si>
  <si>
    <t>MQR-Coal Blending Shed</t>
  </si>
  <si>
    <t>KDK - Jaw Crusher Room</t>
  </si>
  <si>
    <t>MQR-Ash Silo Flooring</t>
  </si>
  <si>
    <t>KKH - Coal Yard</t>
  </si>
  <si>
    <t>BRK - Ash Dyke</t>
  </si>
  <si>
    <t>MQR - Ash Dyke</t>
  </si>
  <si>
    <t>KKH - Ash Dyke</t>
  </si>
  <si>
    <t>KDK - Ash Dyke</t>
  </si>
  <si>
    <t>UTR - Ash Dyke</t>
  </si>
  <si>
    <t>BRK - Extention of Coal Yard</t>
  </si>
  <si>
    <t>KKH - Extention Coal Yard</t>
  </si>
  <si>
    <t>KDK - Extention of Coal Yard</t>
  </si>
  <si>
    <t>MQR - Extention of Coal Yard</t>
  </si>
  <si>
    <t>UTR- Extention of Coal Yard</t>
  </si>
  <si>
    <t>BRK - Housing Colony</t>
  </si>
  <si>
    <t>BRK - Weighbridge Cabin</t>
  </si>
  <si>
    <t>BRK - Boundry Wall</t>
  </si>
  <si>
    <t>BRK - Gate/Time Office, Rooms/Complex Building</t>
  </si>
  <si>
    <t>BRK - Store Building</t>
  </si>
  <si>
    <t>BRK - Toilet Block</t>
  </si>
  <si>
    <t>KKH - Housing Colony</t>
  </si>
  <si>
    <t>MQR - Housing Colony</t>
  </si>
  <si>
    <t>KKH - Weighbridge Cabin</t>
  </si>
  <si>
    <t>MQR - Weighbridge Cabin</t>
  </si>
  <si>
    <t>KKH - Boundry Wall</t>
  </si>
  <si>
    <t>MQR - Boundry Wall</t>
  </si>
  <si>
    <t>KKH - Gate/Time Office, Rooms/Complex Building</t>
  </si>
  <si>
    <t>MQR - Gate/Time Office, Rooms/Complex Building</t>
  </si>
  <si>
    <t>KKH - Toilet Block</t>
  </si>
  <si>
    <t>MQR - Toilet Block</t>
  </si>
  <si>
    <t>MQR - Store Building</t>
  </si>
  <si>
    <t>KDK - Housing Colony</t>
  </si>
  <si>
    <t>KDK - Weighbridge Cabin</t>
  </si>
  <si>
    <t>KDK - Boundry Wall</t>
  </si>
  <si>
    <t>KDK - Gate/Time Office, Rooms/Complex Building</t>
  </si>
  <si>
    <t>KDK - Toilet Block</t>
  </si>
  <si>
    <t>UTR - Housing Colony</t>
  </si>
  <si>
    <t>UTR - Weighbridge Cabin</t>
  </si>
  <si>
    <t>UTR - Boundry Wall</t>
  </si>
  <si>
    <t>UTR - Gate/Time Office, Rooms/Complex Building</t>
  </si>
  <si>
    <t>UTR - Pumps Room</t>
  </si>
  <si>
    <t>KDK - Boundary Wall Near Cane Office</t>
  </si>
  <si>
    <t>KKH - Coal Sampling Room</t>
  </si>
  <si>
    <t>MQR-MS Gate</t>
  </si>
  <si>
    <t>MQR-Store Yard</t>
  </si>
  <si>
    <t>KKH - Vehicle Parking</t>
  </si>
  <si>
    <t>MQR-Barbed Wire Fencing on B/wall</t>
  </si>
  <si>
    <t>MQR-Extension of Coal Yard</t>
  </si>
  <si>
    <t>KDK-Extension of Coal Yard</t>
  </si>
  <si>
    <t>UTR-Extension of Coal Yard</t>
  </si>
  <si>
    <t>UTR-Covered shed in Store area</t>
  </si>
  <si>
    <t>UTR-Shed for coal blending in CHP area</t>
  </si>
  <si>
    <t>BRK - Construction of Civil Store</t>
  </si>
  <si>
    <t>BRK - Barbed Wire Fencing on B/wall</t>
  </si>
  <si>
    <t>BRK - Store Room Switch Yard Electrical</t>
  </si>
  <si>
    <t>BRK - New Ash Dyke</t>
  </si>
  <si>
    <t>BRK - Vehicle Parking Shed</t>
  </si>
  <si>
    <t>BRK- Store Critical Spares</t>
  </si>
  <si>
    <t>KKH - Storage space for material</t>
  </si>
  <si>
    <t>KDK -Barbed Wire Fencing on Boundrywall</t>
  </si>
  <si>
    <t>KKH - Vehicle Parking BEPL colony</t>
  </si>
  <si>
    <t>KKH - Barbed wire fencing on Boundry wall</t>
  </si>
  <si>
    <t>UTR - Barbed wire fencing on Boundry wall</t>
  </si>
  <si>
    <t>KDK - Storage space for material</t>
  </si>
  <si>
    <t>MQR - Store Room for Diesal Drum</t>
  </si>
  <si>
    <t>UTR- Vehicle Parking Shed</t>
  </si>
  <si>
    <t>KKh - Walk Way along with HT Cable Trestle</t>
  </si>
  <si>
    <t>BRK - Store Shed</t>
  </si>
  <si>
    <t>BRK - Walkway along with HT cable Trustle</t>
  </si>
  <si>
    <t>KDK - Store Extention</t>
  </si>
  <si>
    <t>KKH - Labour Hutment in CHP</t>
  </si>
  <si>
    <t>BRK -  Roads</t>
  </si>
  <si>
    <t>KKH -  Roads</t>
  </si>
  <si>
    <t>MQR -  Roads</t>
  </si>
  <si>
    <t>KDK - Roads</t>
  </si>
  <si>
    <t>UTR -  Roads</t>
  </si>
  <si>
    <t>KDK -  cc road from CHP to cane office</t>
  </si>
  <si>
    <t>M</t>
  </si>
  <si>
    <t>MQR-Approach road of Bulker Movement</t>
  </si>
  <si>
    <t>UTR-Balance RCC road in CHP</t>
  </si>
  <si>
    <t>UTR-Paver block road rep. (highway to BHL gate)</t>
  </si>
  <si>
    <t>UTR-Road from BEPL main gate to admin block</t>
  </si>
  <si>
    <t>BRK - Concrete Road  Weighbridge End - Chp Way</t>
  </si>
  <si>
    <t>KDK-Rcc flooring road near ash silo area</t>
  </si>
  <si>
    <t>BRK -  Drains</t>
  </si>
  <si>
    <t>KKH -  Drains</t>
  </si>
  <si>
    <t>MQR -  Drains</t>
  </si>
  <si>
    <t>KDK - Drains</t>
  </si>
  <si>
    <t>UTR - Drains</t>
  </si>
  <si>
    <t>BRK - Ash Settling Pit</t>
  </si>
  <si>
    <t>BRK - West Water Drain</t>
  </si>
  <si>
    <t>KKH - Borewell in CHP</t>
  </si>
  <si>
    <t>BRK - Waste Water Drain</t>
  </si>
  <si>
    <t>Development of Borewell</t>
  </si>
  <si>
    <t>Construction of 02 Bore well Protection</t>
  </si>
  <si>
    <t>MQR-BORE WELL HEAD PROTECTION</t>
  </si>
  <si>
    <t>UTR-BORE WELL HEAD PROTECTION</t>
  </si>
  <si>
    <t>KDK-BORE WELL HEAD PROTECTION</t>
  </si>
  <si>
    <t>KKH-BORE WELL HEAD PROTECTION</t>
  </si>
  <si>
    <t>KKH-Development of Recharge Bore in Plant</t>
  </si>
  <si>
    <t>KKH Constr. of Rain water Harvesting Pit</t>
  </si>
  <si>
    <t>BRK-BORE WELL HEAD PROTECTION</t>
  </si>
  <si>
    <t>BRK Constr. of Rain water Harvesting Pit</t>
  </si>
  <si>
    <t>KDK-RAIN WATER HARVESTING RE-CHARGE PIT</t>
  </si>
  <si>
    <t>MQR-RAIN WATER HARVESTING RE-CHARGE PIT</t>
  </si>
  <si>
    <t>UTR-RAIN WATER HARVESTING RE-CHARGE PIT</t>
  </si>
  <si>
    <t>UTR-Rain water Harvesting Pit</t>
  </si>
  <si>
    <t>BRK - Steam Generator(Boiler-1)- (190 TPH,THYSEN)</t>
  </si>
  <si>
    <t>BRK - Steam Generator(Boiler-2)- (190 TPH,THYSEN)</t>
  </si>
  <si>
    <t>BRK - Turbo Generator-1 (45 MW, SEIMENS)</t>
  </si>
  <si>
    <t>BRK - Turbo Generator-2 (45 MW, SEIMENS)</t>
  </si>
  <si>
    <t>BRK - TG Hall  Structure &amp; Roofing</t>
  </si>
  <si>
    <t>BRK - Elevator</t>
  </si>
  <si>
    <t>BRK - Chimney with ladder</t>
  </si>
  <si>
    <t>BRK - DM Water Plant</t>
  </si>
  <si>
    <t>BRK - Ash Handling System</t>
  </si>
  <si>
    <t>BRK - Coal Handling Plant</t>
  </si>
  <si>
    <t>BRK - Air Compressors</t>
  </si>
  <si>
    <t>BRK - Air Condition &amp; Ventilation System</t>
  </si>
  <si>
    <t>BRK - Fire fighting Equipments</t>
  </si>
  <si>
    <t>BRK - Piping (High Pressure/ Low Pressure)</t>
  </si>
  <si>
    <t>BRK - Cooling Towers with Bay</t>
  </si>
  <si>
    <t>BRK - Eot Crane (35/5 Ton)</t>
  </si>
  <si>
    <t>BRK - Weigh Bridge</t>
  </si>
  <si>
    <t>BRK - Effluent Treatment Plant</t>
  </si>
  <si>
    <t>BRK - Power Transformers</t>
  </si>
  <si>
    <t>BRK - Distribution Transformers</t>
  </si>
  <si>
    <t>BRK - Switch Yard Package</t>
  </si>
  <si>
    <t>BRK - Switch Gear  Package</t>
  </si>
  <si>
    <t>BRK - Cables, Cable facilities &amp; Grounding</t>
  </si>
  <si>
    <t>BRK - Electrical Installation (Equipments)</t>
  </si>
  <si>
    <t>BRK - Diesel Generating Sets</t>
  </si>
  <si>
    <t>BRK - Control &amp; Instrumentation</t>
  </si>
  <si>
    <t>BRK - Tubewell</t>
  </si>
  <si>
    <t>BRK - Raw Water Reservior</t>
  </si>
  <si>
    <t>BRK - Tools,Tackles &amp;Instruments for Plant o&amp;m</t>
  </si>
  <si>
    <t>BRK -  LDO Unloading Pump</t>
  </si>
  <si>
    <t>BRK - Concrete Breaker with Drill Machine</t>
  </si>
  <si>
    <t>BRK - Dewatering Pump</t>
  </si>
  <si>
    <t>KKH- Steam Generator(Boiler-1)- 190 TPH,THYSSEN K</t>
  </si>
  <si>
    <t>MQR- Steam Generator(Boiler-1)- 190 TPH,THYSSEN K</t>
  </si>
  <si>
    <t>KKH- Steam Generator(Boiler-2)- 190 TPH,THYSSEN K</t>
  </si>
  <si>
    <t>MQR- Steam Generator(Boiler-2)- 190 TPH,THYSSEN K</t>
  </si>
  <si>
    <t>KKH - Turbo Generator-1 (45 MW, SEIMENS)</t>
  </si>
  <si>
    <t>MQR - Turbo Generator-1 (45 MW, SEIMENS)</t>
  </si>
  <si>
    <t>KKH - Turbo Generator-2 (45 MW, SEIMENS)</t>
  </si>
  <si>
    <t>MQR - Turbo Generator-2 (45 MW, SEIMENS)</t>
  </si>
  <si>
    <t>KKH - TG Hall  Structure &amp; Roofing</t>
  </si>
  <si>
    <t>MQR - TG Hall  Structure &amp; Roofing</t>
  </si>
  <si>
    <t>KKH - Elevator</t>
  </si>
  <si>
    <t>MQR - Elevator</t>
  </si>
  <si>
    <t>KKH - Chimney with ladder</t>
  </si>
  <si>
    <t>MQR - Chimney with ladder</t>
  </si>
  <si>
    <t>KKH - DM Water Plant</t>
  </si>
  <si>
    <t>MQR - DM Water Plant</t>
  </si>
  <si>
    <t>KKH - Ash Handling System</t>
  </si>
  <si>
    <t>MQR - Ash Handling System</t>
  </si>
  <si>
    <t>KKH - Coal Handling Plant</t>
  </si>
  <si>
    <t>MQR - Coal Handling Plant</t>
  </si>
  <si>
    <t>KKH - Air Compressors</t>
  </si>
  <si>
    <t>MQR - Air Compressors</t>
  </si>
  <si>
    <t>KKH - Air Condition &amp; Ventilation System</t>
  </si>
  <si>
    <t>MQR - Air Condition &amp; Ventilation System</t>
  </si>
  <si>
    <t>KKH - Fire fighting Equipments</t>
  </si>
  <si>
    <t>MQR - Fire fighting Equipments</t>
  </si>
  <si>
    <t>KKH - Piping (High Pressure/ Low Pressure)</t>
  </si>
  <si>
    <t>MQR - Piping (High Pressure/ Low Pressure)</t>
  </si>
  <si>
    <t>KKH - Cooling Towers with Bay</t>
  </si>
  <si>
    <t>MQR - Cooling Towers with Bay</t>
  </si>
  <si>
    <t>KKH - Eot Crane (35/5 Ton)</t>
  </si>
  <si>
    <t>MQR - Eot Crane (35/5 Ton)</t>
  </si>
  <si>
    <t>KKH - Weigh Bridge</t>
  </si>
  <si>
    <t>MQR - Weigh Bridge</t>
  </si>
  <si>
    <t>KKH - Effluent Treatment Plant</t>
  </si>
  <si>
    <t>MQR - Effluent Treatment Plant</t>
  </si>
  <si>
    <t>KKH - Power Transformers</t>
  </si>
  <si>
    <t>MQR - Power Transformers</t>
  </si>
  <si>
    <t>KKH - Distribution Transformers</t>
  </si>
  <si>
    <t>MQR- Distribution Transformers</t>
  </si>
  <si>
    <t>KKH- Switch Yard Package</t>
  </si>
  <si>
    <t>MQR - Switch Yard Package</t>
  </si>
  <si>
    <t>KKH - Switch Gear  Package</t>
  </si>
  <si>
    <t>MQR - Switch Gear  Package</t>
  </si>
  <si>
    <t>KKH - Cables, Cable facilities &amp; Grounding</t>
  </si>
  <si>
    <t>MQR - Cables, Cable facilities &amp; Grounding</t>
  </si>
  <si>
    <t>KKH - Electrical Installation (Equipments)</t>
  </si>
  <si>
    <t>MQR - Electrical Installation (Equipments)</t>
  </si>
  <si>
    <t>KKH - Diesel Generating Sets</t>
  </si>
  <si>
    <t>MQR - Diesel Generating Sets</t>
  </si>
  <si>
    <t>KKH - Control &amp; Instrumentation</t>
  </si>
  <si>
    <t>MQR - Control &amp; Instrumentation</t>
  </si>
  <si>
    <t>KKH - Tubewell</t>
  </si>
  <si>
    <t>MQR - Tubewell</t>
  </si>
  <si>
    <t>KKH - Raw Water Reservior</t>
  </si>
  <si>
    <t>MQR - Raw Water Reservior</t>
  </si>
  <si>
    <t>KKH -  LDO Unloading Pump</t>
  </si>
  <si>
    <t>MQR -  LDO Unloading Pump</t>
  </si>
  <si>
    <t>KKH - Concrete Breaker with Drill Machine</t>
  </si>
  <si>
    <t>MQR - Concrete Breaker with Drill Machine</t>
  </si>
  <si>
    <t>KKH - Dewatering Pump</t>
  </si>
  <si>
    <t>KKH - Tools,Tackles &amp;Instruments for Plant o&amp;m</t>
  </si>
  <si>
    <t>MQR - Tools,Tackles &amp;Instruments for Plant o&amp;m</t>
  </si>
  <si>
    <t>MQR - Vibration Meter Model-VIB-15</t>
  </si>
  <si>
    <t>MQR - Beetel Push Button Telephone</t>
  </si>
  <si>
    <t>MQR - Electronic Hooter</t>
  </si>
  <si>
    <t>KDK - Steam Generator(Boiler-1)- (190 TPH,THERMAX)</t>
  </si>
  <si>
    <t>KDK - Steam Generator(Boiler-2)- (190 TPH,THERMAX)</t>
  </si>
  <si>
    <t>KDK - Turbo Generator-1 (45 MW, SEIMENS)</t>
  </si>
  <si>
    <t>KDK - Turbo Generator-2 (45 MW, SEIMENS)</t>
  </si>
  <si>
    <t>KDK - TG Hall  Structure &amp; Roofing</t>
  </si>
  <si>
    <t>KDK - Elevator</t>
  </si>
  <si>
    <t>KDK - Chimney with ladder</t>
  </si>
  <si>
    <t>KDK - DM Water Plant</t>
  </si>
  <si>
    <t>KDK - Ash Handling System</t>
  </si>
  <si>
    <t>KDK - Coal Handling Plant</t>
  </si>
  <si>
    <t>KDK - Air Compressors</t>
  </si>
  <si>
    <t>KDK - Air Condition &amp; Ventilation System</t>
  </si>
  <si>
    <t>KDK - Fire fighting Equipments</t>
  </si>
  <si>
    <t>KDK - Piping (High Pressure/ Low Pressure)</t>
  </si>
  <si>
    <t>KDK - Cooling Towers with Bay</t>
  </si>
  <si>
    <t>KDK - Eot Crane (35/5 Ton)</t>
  </si>
  <si>
    <t>KDK - Weigh Bridge</t>
  </si>
  <si>
    <t>KDK - Effluent Treatment Plant</t>
  </si>
  <si>
    <t>KDK - Power Transformers</t>
  </si>
  <si>
    <t>KDK - Distribution Transformers</t>
  </si>
  <si>
    <t>KDK - Switch Yard Package</t>
  </si>
  <si>
    <t>KDK - Switch Gear  Package</t>
  </si>
  <si>
    <t>KDK - Cables, Cable facilities &amp; Grounding</t>
  </si>
  <si>
    <t>KDK - Electrical Installation (Equipments)</t>
  </si>
  <si>
    <t>KDK - Diesel Generating Sets</t>
  </si>
  <si>
    <t>KDK - Control &amp; Instrumentation</t>
  </si>
  <si>
    <t>KDK - Tubewell</t>
  </si>
  <si>
    <t>KDK - Raw Water Reservior</t>
  </si>
  <si>
    <t>KDK - Tools,Tackles &amp;Instruments for Plant o&amp;m</t>
  </si>
  <si>
    <t>KDK -  LDO Unloading Pump</t>
  </si>
  <si>
    <t>KDK - Concrete Breaker with Drill Machine</t>
  </si>
  <si>
    <t>UTR - Steam Generator(Boiler-1)- (190 TPH,THERMAX)</t>
  </si>
  <si>
    <t>UTR- Steam Generator(Boiler-2)- (190 TPH,THERMAX)</t>
  </si>
  <si>
    <t>UTR - Turbo Generator-1 (45 MW, SEIMENS)</t>
  </si>
  <si>
    <t>UTR - Turbo Generator-2 (45 MW, SEIMENS)</t>
  </si>
  <si>
    <t>UTR - TG Hall  Structure &amp; Roofing</t>
  </si>
  <si>
    <t>UTR - Elevator</t>
  </si>
  <si>
    <t>UTR - Chimney with ladder</t>
  </si>
  <si>
    <t>UTR - DM Water Plant</t>
  </si>
  <si>
    <t>UTR - Ash Handling System</t>
  </si>
  <si>
    <t>UTR - Coal Handling Plant</t>
  </si>
  <si>
    <t>UTR - Air Compressors</t>
  </si>
  <si>
    <t>UTR - Air Condition &amp; Ventilation System</t>
  </si>
  <si>
    <t>UTR - Fire fighting Equipments</t>
  </si>
  <si>
    <t>UTR - Piping (High Pressure/ Low Pressure)</t>
  </si>
  <si>
    <t>UTR - Cooling Towers with Bay</t>
  </si>
  <si>
    <t>UTR - Eot Crane (35/5 Ton)</t>
  </si>
  <si>
    <t>UTR - Weigh Bridge</t>
  </si>
  <si>
    <t>UTR - Effluent Treatment Plant</t>
  </si>
  <si>
    <t>UTR - Power Transformers</t>
  </si>
  <si>
    <t>UTR - Distribution Transformers</t>
  </si>
  <si>
    <t>UTR - Switch Yard Package</t>
  </si>
  <si>
    <t>UTR - Switch Gear  Package</t>
  </si>
  <si>
    <t>UTR - Cables, Cable facilities &amp; Grounding</t>
  </si>
  <si>
    <t>UTR - Electrical Installation (LIGHTING)</t>
  </si>
  <si>
    <t>UTR - Diesel Generating Sets</t>
  </si>
  <si>
    <t>UTR - Control &amp; Instrumentation</t>
  </si>
  <si>
    <t>UTR - Tubewell</t>
  </si>
  <si>
    <t>UTR - Raw Water Reservior</t>
  </si>
  <si>
    <t>UTR - Tools,Tackles &amp;Instruments for Plant o&amp;m</t>
  </si>
  <si>
    <t>UTR -  LDO Unloading Pump</t>
  </si>
  <si>
    <t>UTR - Concrete Breaker with Drill Machine</t>
  </si>
  <si>
    <t>UTR - Dewatering Pump</t>
  </si>
  <si>
    <t>UTR - Other Pumps</t>
  </si>
  <si>
    <t>UTR - Bomb Caloriemeter</t>
  </si>
  <si>
    <t>MQR-KSB Submersible PUMP KRTU PF100-260/54</t>
  </si>
  <si>
    <t>MQR-Weighing Scale</t>
  </si>
  <si>
    <t>KKH - Chartless Recorder</t>
  </si>
  <si>
    <t>MQR-Chartless Recorder</t>
  </si>
  <si>
    <t>BRK - Chartless Recorder</t>
  </si>
  <si>
    <t>KDK-Chartless Recorder</t>
  </si>
  <si>
    <t>KKH-ACID DOSING PUMP</t>
  </si>
  <si>
    <t>KKH-PLC Panel</t>
  </si>
  <si>
    <t>KKH-DIGITAL TURBIDITY METER</t>
  </si>
  <si>
    <t>KKH-DIGITAL PH METER</t>
  </si>
  <si>
    <t>KKH-HYPO DOSING PUMP</t>
  </si>
  <si>
    <t>KKH-BOMB CALORIMETER</t>
  </si>
  <si>
    <t>BRK-Submersible Pump (Tubewell)</t>
  </si>
  <si>
    <t>MQR-KSB submersible Pump</t>
  </si>
  <si>
    <t>KKH-PORTABLE ULTRASONIC FLOW METER</t>
  </si>
  <si>
    <t>KKH- LAB COAL CRUSHER</t>
  </si>
  <si>
    <t>BRK - Lab Coal Crusher</t>
  </si>
  <si>
    <t>KKH-ACID STORAGE TANK</t>
  </si>
  <si>
    <t>KDK-LAB COAL CRUSHER</t>
  </si>
  <si>
    <t>UTR-Chartless Recorder</t>
  </si>
  <si>
    <t>UTR-Lab Coal Crusher</t>
  </si>
  <si>
    <t>MQR-DM water tank</t>
  </si>
  <si>
    <t>MQR - Piezometer along with Sounder</t>
  </si>
  <si>
    <t>BRK - SQL CAGE IND MOTOR 3P 415V AC 30kw</t>
  </si>
  <si>
    <t>BRK - SQL CAGE IND MOTOR 3P 415V AC 11kw</t>
  </si>
  <si>
    <t>BRK - DM Water Storage Tank - 200 CUM</t>
  </si>
  <si>
    <t>BRK - Piezometer along with Sounder</t>
  </si>
  <si>
    <t>BRK - Inst &amp; other civil work rel to Piezomtr</t>
  </si>
  <si>
    <t>KDK - SUBMERSIBLE PUMP</t>
  </si>
  <si>
    <t>KDK - LUBI CENTRIFUGAL MONOSET PUMP-MDH-211</t>
  </si>
  <si>
    <t>KDK - SLURRY DEWATERING PUMP</t>
  </si>
  <si>
    <t>KDK - STAND PIPE FOR PIEZOMETER</t>
  </si>
  <si>
    <t>KDK - DM Water Tank</t>
  </si>
  <si>
    <t>KDK - WATER LEVEL SOUNDER FOR PIEZOMETER</t>
  </si>
  <si>
    <t>UTR - Piezometer along with Sounder</t>
  </si>
  <si>
    <t>UTR - Inst &amp; other civil work rel to Piezomtr</t>
  </si>
  <si>
    <t>KDK - WELDING TRANSFORMER</t>
  </si>
  <si>
    <t>MQR-Lab Coal Crusher</t>
  </si>
  <si>
    <t>MQR-Laboratory Oven</t>
  </si>
  <si>
    <t>MQR-Muffle Furnace</t>
  </si>
  <si>
    <t>UTR-Acid Storage Tank</t>
  </si>
  <si>
    <t>UTR-Electrical Scale (300kg)</t>
  </si>
  <si>
    <t>UTR-DM Water Tank</t>
  </si>
  <si>
    <t>KKH - Electronic Weighing Machine</t>
  </si>
  <si>
    <t>BRK - Acid Storage Tank</t>
  </si>
  <si>
    <t>KDK - Pedestal Trolly</t>
  </si>
  <si>
    <t>MQR-Rickshaw -Thelia</t>
  </si>
  <si>
    <t>KDK-Dust Monitor</t>
  </si>
  <si>
    <t>UTR-Dust Monitor</t>
  </si>
  <si>
    <t>UTR-Piezometer</t>
  </si>
  <si>
    <t>KKH-Dust Monitor</t>
  </si>
  <si>
    <t>ALUMINIUM TILTABLE TOWER LADDER</t>
  </si>
  <si>
    <t>MQR-DIESEL ENGINE DRIVEN PUMP</t>
  </si>
  <si>
    <t>KKH - Dewatering Diesel Pump</t>
  </si>
  <si>
    <t>MQR-Water Tanker</t>
  </si>
  <si>
    <t>KDK - Dewatering Diesel Pump</t>
  </si>
  <si>
    <t>KDK - Fire Fighting</t>
  </si>
  <si>
    <t>BRK - Dust Monitor</t>
  </si>
  <si>
    <t>BRK - Dewatering Diesel Pump</t>
  </si>
  <si>
    <t>MQR-Hypo tank</t>
  </si>
  <si>
    <t>MQR-Sulphuric tank</t>
  </si>
  <si>
    <t>MQR-Fire Fighting</t>
  </si>
  <si>
    <t>MQR-Siren</t>
  </si>
  <si>
    <t>BRK - Fire Fighting</t>
  </si>
  <si>
    <t>BRK - Fabric steel for Modification job (CHP)</t>
  </si>
  <si>
    <t>Service for Insulation</t>
  </si>
  <si>
    <t>Weighing Balance 220 grm</t>
  </si>
  <si>
    <t>Diagnostic equipments/ spares (c&amp;I)</t>
  </si>
  <si>
    <t>KKH-PORTABLE FLUE GAS ANALYSER</t>
  </si>
  <si>
    <t>KKH- piezo Meter</t>
  </si>
  <si>
    <t>KDK - Acid Storage Tank</t>
  </si>
  <si>
    <t>KDK - Hypo Tank</t>
  </si>
  <si>
    <t>MQR-Commercial Weight</t>
  </si>
  <si>
    <t>PC</t>
  </si>
  <si>
    <t>KKH-COMMERCIAL WEIGHT-IRON/STEEL 50KG</t>
  </si>
  <si>
    <t>Commercial Weight - BRK</t>
  </si>
  <si>
    <t>Lube Oil Test Kit  -  BRK</t>
  </si>
  <si>
    <t>BRK - Portable Arc Welding Machine</t>
  </si>
  <si>
    <t>MQR-Racks for existing store area</t>
  </si>
  <si>
    <t>KG</t>
  </si>
  <si>
    <t>KDK-Commercial Weight</t>
  </si>
  <si>
    <t>KDK-Ro High Pressure Pump</t>
  </si>
  <si>
    <t>KKH - Ultra Sonic Tube Thickness Gauge</t>
  </si>
  <si>
    <t>KKH - Thermal Imager</t>
  </si>
  <si>
    <t>UTR- Portable flue gas analyser</t>
  </si>
  <si>
    <t>UTR-Commercial Weight</t>
  </si>
  <si>
    <t>UTR-Fire Fighting items for New CHP Area</t>
  </si>
  <si>
    <t>UTR-CABLES (C&amp;I)</t>
  </si>
  <si>
    <t>BRK - Services for application of insulation</t>
  </si>
  <si>
    <t>MQR-Power Quality Clamp Meter</t>
  </si>
  <si>
    <t>MQR -Thickness Guage</t>
  </si>
  <si>
    <t>MQR-Services for application of insulation</t>
  </si>
  <si>
    <t>MQR-Variable Freq. Drive for SA Fan</t>
  </si>
  <si>
    <t>MQR-Pipe Racks</t>
  </si>
  <si>
    <t>UTR-Services for insulation</t>
  </si>
  <si>
    <t>BRK - Variable Freq. Drive for SA Fan</t>
  </si>
  <si>
    <t>KKH - Service for Insulation</t>
  </si>
  <si>
    <t>KKH-Variable Freq. Drive for SA Fan</t>
  </si>
  <si>
    <t>KDK - Constant Temperature Water Bath</t>
  </si>
  <si>
    <t>KDK- HOT Plat</t>
  </si>
  <si>
    <t>KDK - Service for Insulation</t>
  </si>
  <si>
    <t>KDK - Electrical Installation</t>
  </si>
  <si>
    <t>KDK- Flu Gas Oxygen Analyser</t>
  </si>
  <si>
    <t>KKH - Hose Binding Machine ( Manual)</t>
  </si>
  <si>
    <t>KKH - Portable Hand Blower</t>
  </si>
  <si>
    <t>KDK - 30 meter high Lighting Mast</t>
  </si>
  <si>
    <t>BRK -30Meter HIGH MAST LIGHT 180 DEG</t>
  </si>
  <si>
    <t>kkh -30Meter HIGH MAST LIGHT 180 DEG</t>
  </si>
  <si>
    <t>MQR -30Meter HIGH MAST LIGHT 180 DEG</t>
  </si>
  <si>
    <t>UTR -30Meter HIGH MAST LIGHT 180 DEG</t>
  </si>
  <si>
    <t>MQR - Scaffolding</t>
  </si>
  <si>
    <t>MQR - Turbidity Meter</t>
  </si>
  <si>
    <t>MQR-Diagnostic equip-efficiency impro (C&amp;I)</t>
  </si>
  <si>
    <t>MQR- PH METER</t>
  </si>
  <si>
    <t>MQR- Ferrule Printing Machine</t>
  </si>
  <si>
    <t>MQR - Microprocesser Based ph &amp; Conduct Meter</t>
  </si>
  <si>
    <t>KKh- 2 KVA Online UPS with 6 EP26-12 Battery</t>
  </si>
  <si>
    <t>KKh-Modification of UGH-2 Hopper</t>
  </si>
  <si>
    <t>KKh- Microcontroller Ph/ Conductivity/  TDS meter</t>
  </si>
  <si>
    <t>KKh - Ph Meter CL46 with TDS meter</t>
  </si>
  <si>
    <t>KDK-UPS 1 KVA,APC make with Batteries &amp; Rack</t>
  </si>
  <si>
    <t xml:space="preserve"> FLUE GAS ANALYZER -PORTABLE</t>
  </si>
  <si>
    <t>UTR-Portable Fue gas analyser</t>
  </si>
  <si>
    <t>SET</t>
  </si>
  <si>
    <t>UTR - Scaffolding</t>
  </si>
  <si>
    <t>UTR - Microprocesser Based ph &amp; Conduct Meter</t>
  </si>
  <si>
    <t>UTR - 2 KVA Online with Batteries and Rack</t>
  </si>
  <si>
    <t>KDK - Scaffolding</t>
  </si>
  <si>
    <t>KKH - Scaffolding</t>
  </si>
  <si>
    <t>MQR -Portable Arc Welding Machine</t>
  </si>
  <si>
    <t>KKH - On line Metering System</t>
  </si>
  <si>
    <t>UTR - Online Metering System</t>
  </si>
  <si>
    <t>KDK - Online Metering System</t>
  </si>
  <si>
    <t>BRK - Online Metering System</t>
  </si>
  <si>
    <t>BRK - Online PH &amp; Conductive Monitoring System</t>
  </si>
  <si>
    <t>BRK - HT Motor 630 KW</t>
  </si>
  <si>
    <t>BRK - HT Motor 1500 KW</t>
  </si>
  <si>
    <t>BRK - APC Make 2 KVA On-Line UPS</t>
  </si>
  <si>
    <t>BRK- Microprocesser Based ph &amp; Conduct Meter</t>
  </si>
  <si>
    <t>BRK- Portable Flue Gas Analyzer</t>
  </si>
  <si>
    <t>BRK- Ferrule Printing Machine</t>
  </si>
  <si>
    <t>BRK - Weighing Balance 30 KG</t>
  </si>
  <si>
    <t>MQR- Portable Flue Gas Analyzer</t>
  </si>
  <si>
    <t>MQR - REFRACTORY  MIXTURE  MACHINE</t>
  </si>
  <si>
    <t>MQR - Gate Valve</t>
  </si>
  <si>
    <t>MQR- ONLINE METERING SYSTEM</t>
  </si>
  <si>
    <t>MQR - Oxygen Analyzer complete assembly</t>
  </si>
  <si>
    <t>MQR-Installation of ABT &amp; EMS System</t>
  </si>
  <si>
    <t>MQR - Variable Freq. Drive for CEP</t>
  </si>
  <si>
    <t>MQR- LT breaker testing kit</t>
  </si>
  <si>
    <t>MQR-TURBIDITY METER</t>
  </si>
  <si>
    <t>UTR-Installation of ABT &amp;EMS System</t>
  </si>
  <si>
    <t>UTR-Array Load Balancer</t>
  </si>
  <si>
    <t>UTR - DIGITER EARTH RESISTANCE TESTER (Electrical)</t>
  </si>
  <si>
    <t>UTR - 11KVA 5000A PANNEL</t>
  </si>
  <si>
    <t>BRK - Oxygen Analyzer Probe</t>
  </si>
  <si>
    <t>BRK - O2 Analyzer</t>
  </si>
  <si>
    <t>BRK - HP heater isolation 6" Valves</t>
  </si>
  <si>
    <t>BRK - Installation of ABT &amp; EMS System</t>
  </si>
  <si>
    <t>KKH- Oxygen Analyzer complete assembly</t>
  </si>
  <si>
    <t>KKH- Ferrule Printing Machine</t>
  </si>
  <si>
    <t>KKH- Electrical Discharge Detector Pen TKED1</t>
  </si>
  <si>
    <t>KKH- Motor Checker</t>
  </si>
  <si>
    <t>KKH - Weighing Balance - 30 Kg</t>
  </si>
  <si>
    <t>KKH- Modification of Feed Water Line</t>
  </si>
  <si>
    <t>KDK - ONLINE PH &amp; CONDUCTIVITY MONITORING SYS</t>
  </si>
  <si>
    <t>KDK - Welding m/c excel arc 600T</t>
  </si>
  <si>
    <t>KDK -MicroP  based pH-conductivity &amp;TDS Meter</t>
  </si>
  <si>
    <t>KDK-Erection of Initial Filling Pump- Boiler</t>
  </si>
  <si>
    <t>KDK- Ferrule Printing Machine</t>
  </si>
  <si>
    <t>MQR- COD Digester</t>
  </si>
  <si>
    <t>KKH -ABT &amp; EMS System</t>
  </si>
  <si>
    <t>KDK - ABT &amp;EMS System</t>
  </si>
  <si>
    <t>BRK - Spectrophotometer</t>
  </si>
  <si>
    <t>MQR - Rotor Removal Tool</t>
  </si>
  <si>
    <t>KDK-Services for insulation</t>
  </si>
  <si>
    <t>KKH - Online PH &amp; Conductive Monitoring System</t>
  </si>
  <si>
    <t>KKH - TURBINE ROTOR ASSEMBLY,-SST 300 C160</t>
  </si>
  <si>
    <t>KKH- Multi Channel Kit-Convert to 8 Channel</t>
  </si>
  <si>
    <t>MQR- 22 kg CO2 Type Fire Extinguisher</t>
  </si>
  <si>
    <t>MQR- 50 lit  Foam Type Fire extinguisher</t>
  </si>
  <si>
    <t>UTR-Diagnostic equip-efficiency impro (C&amp;I)</t>
  </si>
  <si>
    <t>UTR - DRY&amp; WET VACCUM CLEANER (Electrical)</t>
  </si>
  <si>
    <t>UTR - Ferrule Printing Machine</t>
  </si>
  <si>
    <t>KKH - Spectrophotometer</t>
  </si>
  <si>
    <t>KDK-ACB,1600A 4P SIEMENS 3WL  ETU45B</t>
  </si>
  <si>
    <t>KDK -BARRING GEAR MOTOR</t>
  </si>
  <si>
    <t>MQR - 11 KV Line Tester</t>
  </si>
  <si>
    <t>BRK - 75 KW VFD With Rittal Panel for CEP</t>
  </si>
  <si>
    <t>KDK- Variable Freq. Drive for CEP</t>
  </si>
  <si>
    <t>UTR- Variable Freq. Drive for CEP</t>
  </si>
  <si>
    <t>KKH - BOD incubator</t>
  </si>
  <si>
    <t>KKH - COD assembly</t>
  </si>
  <si>
    <t>KKh-Variable Freq. Drive for CEP</t>
  </si>
  <si>
    <t>MQR- BOD incubator</t>
  </si>
  <si>
    <t>KDK -  Installation of  VFD in CT Fans</t>
  </si>
  <si>
    <t>MQR - CYCLE TROLLEY CAPACITY 400-500 KG</t>
  </si>
  <si>
    <t>MQR - ELC Machine</t>
  </si>
  <si>
    <t>KDK - LOCAL PUSH BUTTON FOR VFD</t>
  </si>
  <si>
    <t>KDK - Klarol oil cleaning M/C Model-COC-40 lp</t>
  </si>
  <si>
    <t>CYCLE TROLLEY CAPACITY 400-500 KG</t>
  </si>
  <si>
    <t>BRK - Klarol oil cleaning M/C Model-COC-40 LPM</t>
  </si>
  <si>
    <t>KKH - Rickshaw Thela</t>
  </si>
  <si>
    <t>KKH - Klarol oil cleaning M/C Model-COC-40 lp</t>
  </si>
  <si>
    <t>Klarol oil cleaning M/C Model-COC-40 lp</t>
  </si>
  <si>
    <t>UTR - Portable DO Analyzer</t>
  </si>
  <si>
    <t>UTR - Klarol oil cleaning M/C Model-COC-40 lp</t>
  </si>
  <si>
    <t>UTR - Aluminium Ladder</t>
  </si>
  <si>
    <t>MQR - Portable DO Analyzer</t>
  </si>
  <si>
    <t>MQR - Weighing Balance</t>
  </si>
  <si>
    <t>UTR - Klarol oil cleaning Machine</t>
  </si>
  <si>
    <t>UTR - Welding Machine</t>
  </si>
  <si>
    <t>BRK - Klarol oil cleaning Machine</t>
  </si>
  <si>
    <t>KDK - Klarol oil cleaning Machine</t>
  </si>
  <si>
    <t>KKH - Klarol oil cleaning Machine</t>
  </si>
  <si>
    <t>MQR-ENERGY METER 8600C4C0H5E0AOA,ION8600,.2S</t>
  </si>
  <si>
    <t>kkh - N2 GAS CYLINDER FOR ZERO CALIBARTION</t>
  </si>
  <si>
    <t>KKH -ENERGY METER ION8650C4C0J5E1AOA,0.2S</t>
  </si>
  <si>
    <t>KDK - SPM Analyser</t>
  </si>
  <si>
    <t>KDK - Energy Meter</t>
  </si>
  <si>
    <t>KDK - PA FAN ASSEMBLY WITH SHAFT AND IMPELLER</t>
  </si>
  <si>
    <t>UTR - Opacity Meter</t>
  </si>
  <si>
    <t>UTR - Energy Meter</t>
  </si>
  <si>
    <t>BRK - Energy Meter</t>
  </si>
  <si>
    <t>BRK -Opacity Meter/ SPM Anaylzer</t>
  </si>
  <si>
    <t>BRK - Scaffolding</t>
  </si>
  <si>
    <t>KKh - SPM Analser</t>
  </si>
  <si>
    <t>MQR - Opacity Meter / SPM Analyzer</t>
  </si>
  <si>
    <t>MQR - Chlorine dioxide generator</t>
  </si>
  <si>
    <t>KDK- Effluent Treatment Plant</t>
  </si>
  <si>
    <t>UTR - Chlorine Dioxide generator with pump</t>
  </si>
  <si>
    <t>KKH - Chlorine Dioxide generator with pump</t>
  </si>
  <si>
    <t>BRK - Weighing balance (30 Kg)</t>
  </si>
  <si>
    <t>BRK - Rikshaw Thela</t>
  </si>
  <si>
    <t>BRK - Chlorine Dioxide generator with pump</t>
  </si>
  <si>
    <t>MQR - Cycle Trolley Capacity 400-500 kg</t>
  </si>
  <si>
    <t>MQR - Portable ARC Welding Machine</t>
  </si>
  <si>
    <t>UTR - SPECTROPHOTOMETER</t>
  </si>
  <si>
    <t>UTR - Hand Pallet Truck</t>
  </si>
  <si>
    <t>MQR - Hand Pallet Truck</t>
  </si>
  <si>
    <t>MQR - STP,CAPACITY-50 KLD</t>
  </si>
  <si>
    <t>KKH - Hand Pallet Truck</t>
  </si>
  <si>
    <t>KKH - Portable Arc Welding Machine</t>
  </si>
  <si>
    <t>KDK - Hand Pallet Truck</t>
  </si>
  <si>
    <t>BRK - Hand Pallet Truck</t>
  </si>
  <si>
    <t>UTR - Oxygen Analyzer Complete Set (Portable)</t>
  </si>
  <si>
    <t>UTR - STP,CAPACITY-50 KLD</t>
  </si>
  <si>
    <t>MQR- Array Load Balancer</t>
  </si>
  <si>
    <t>UTR - Klarol oil cleaning machine</t>
  </si>
  <si>
    <t>BRK - Klarol Gear Oil Cleaning Machine</t>
  </si>
  <si>
    <t>KKH - Klarol Gear Oil Cleaning Machine</t>
  </si>
  <si>
    <t>KDK - Klarol Gear Oil Cleaning Machine</t>
  </si>
  <si>
    <t>BRk - Portable Arc Welding Mechine</t>
  </si>
  <si>
    <t>BRK - Centrifugal Pump</t>
  </si>
  <si>
    <t>UTR - Turbidity Meter</t>
  </si>
  <si>
    <t>KDK - Piezometer</t>
  </si>
  <si>
    <t>BRK - Piezometer</t>
  </si>
  <si>
    <t>MQR - Piezometer</t>
  </si>
  <si>
    <t>UTR - Piezometer</t>
  </si>
  <si>
    <t>BRK - SPECTROPHOTO METER</t>
  </si>
  <si>
    <t>KKH - Piezometer</t>
  </si>
  <si>
    <t>UTR - Aluminium Ladder Double Leg 20/36 Fe</t>
  </si>
  <si>
    <t>UTR - EXCEL ARC 200T WELDING MACHINE</t>
  </si>
  <si>
    <t>KDK - ALUMINIUM TROLLEY LADDER  12Ft</t>
  </si>
  <si>
    <t>MQR - Portable Arc Welding Machine</t>
  </si>
  <si>
    <t>MQR - Thickness Guage</t>
  </si>
  <si>
    <t>KKH - Vaccume Tester Model No  TP-VT-35</t>
  </si>
  <si>
    <t>KKH - STP - 100 KLD</t>
  </si>
  <si>
    <t>BRK - Turbidity Meter</t>
  </si>
  <si>
    <t>BRK - STP - 100 KLD</t>
  </si>
  <si>
    <t>BRK - Heat Convertor 1000 wt</t>
  </si>
  <si>
    <t>KDK- STP - 100 KLD</t>
  </si>
  <si>
    <t>MQR - INFRARED THERMOME</t>
  </si>
  <si>
    <t>MQR - PORTABLE FLUE GAS ANALYS</t>
  </si>
  <si>
    <t>KKH - PORTABLE - OXYGEN ANALYZER COMPLETE SET</t>
  </si>
  <si>
    <t>BRK-DSC Server,Workstation with Controller FCP280</t>
  </si>
  <si>
    <t>DSC Server,Workstation with Controller FCP280</t>
  </si>
  <si>
    <t>BRK-Vaccum Cleaner</t>
  </si>
  <si>
    <t>UTR-DCS SYSTEMS,SERVER,WORKSTATION, CONTROLLER.</t>
  </si>
  <si>
    <t>MQR-Spectrophotometer</t>
  </si>
  <si>
    <t>MQR - Ladder</t>
  </si>
  <si>
    <t>BRK-3-PHASE PORTABLE WELDING MACHINE(400 A)</t>
  </si>
  <si>
    <t>MQR - PITOT TUBE FOR AIR &amp; GAS VELOCITY</t>
  </si>
  <si>
    <t>MQR-Bomb Calorimeter</t>
  </si>
  <si>
    <t>BRK- BEARING EFZLO.11.125</t>
  </si>
  <si>
    <t>BRK- GEAR BOX (32.2) FOR COOLING TOWER FAN</t>
  </si>
  <si>
    <t>BRK- DRIVE SHAFT(SR-351)FOR COOLING TOWER FAN</t>
  </si>
  <si>
    <t>BRK-ZR110 10 FF MODULAR ACA MOTOR AIR COMPRE</t>
  </si>
  <si>
    <t>BRK- CONTROL UNIT CODE NO EUA61506X/8504</t>
  </si>
  <si>
    <t>BRK- INVERTOR MODULE CODE NO EUJ61512X/8054</t>
  </si>
  <si>
    <t>UTR-11KV 630A VCB 26.3KA AREVA BREAKER OUTGO</t>
  </si>
  <si>
    <t>BRK-11KV 800A VCB 26.3KA/AREVA INCOMER BREAK</t>
  </si>
  <si>
    <t>UTR- DIFFERENTIAL REALY P630 MICOM 220V DC</t>
  </si>
  <si>
    <t>UTR -P521 CABLE DIFFERENTIAL RELAY 220VDC</t>
  </si>
  <si>
    <t>UTR- PROTECTION REALY P127 250V DC AREVA MAKE</t>
  </si>
  <si>
    <t>UTR- DIGITAL REALY 1A MICOM/AREVA P 341</t>
  </si>
  <si>
    <t>UTR-PROTECTN RELAY MODULE MICOM P441,AUX220V</t>
  </si>
  <si>
    <t>MQR- ID FAN, Type 2248 B / 1188</t>
  </si>
  <si>
    <t>MQR- SA FAN, Type 2118 B / 680</t>
  </si>
  <si>
    <t>MQR-PA FAN, Type 26270 BA / 854</t>
  </si>
  <si>
    <t>MQR -PRIMARY  CRUSHER OHM1016 WITHOUT MOTOR</t>
  </si>
  <si>
    <t>MQR-ROTOR ASSEMBLY -OHM 1016-07020000</t>
  </si>
  <si>
    <t>MQR- Premium Gear Box,type-H1-125,Sl.No-HGF-2</t>
  </si>
  <si>
    <t>MQR-FLIP FLOP SCREEN VSF2075 WITHOUT MOTOR</t>
  </si>
  <si>
    <t>MQR-ELEKTRONIKON REGULATOR  P/N.1900071032</t>
  </si>
  <si>
    <t>MQR-COOLER CORE (AFTER COOLER) PN1621700008</t>
  </si>
  <si>
    <t>MQR-LP SCREW ELEMENT (OFS K-21)PN-1616580381</t>
  </si>
  <si>
    <t>MQR-HP SCREW ELEMENT(OFS G21)PN-14060000AC66</t>
  </si>
  <si>
    <t>MQR-MOTOR PN-1080420501 -For ATLAS COPOCO IR</t>
  </si>
  <si>
    <t>MQR-UNLOADER VALVE ASSY. PN:1621007188</t>
  </si>
  <si>
    <t>MQR-630 A, TP EDO ACB,65 KA</t>
  </si>
  <si>
    <t>MQR-1600 A, TP EDO ACB,65 KA</t>
  </si>
  <si>
    <t>MQR-2000 A, TP EDO ACB,65 KA</t>
  </si>
  <si>
    <t>MQR-5000 A, TP EDO ACB,65 KA</t>
  </si>
  <si>
    <t>MQR-3200 A, TP EDO ACB,65 KA</t>
  </si>
  <si>
    <t>MQR-CONTROL UNIT CODE NO EUA61506X/8504</t>
  </si>
  <si>
    <t>MQR-INVERTOR MODULE CODE NO EUJ61512X/8054</t>
  </si>
  <si>
    <t>KDK-KSB GATE VALVE 250NB MSSV #2500/WC9</t>
  </si>
  <si>
    <t>KDK-KSB GATE VALVE 250NB #1500,100%FCV Down</t>
  </si>
  <si>
    <t>KDK-KSB GATE VALVE 250NB #2500,CDSH OUTLET</t>
  </si>
  <si>
    <t>KKH-ALTERNATOR ROTOR COMPLETE ASSEMBLY 45 MW</t>
  </si>
  <si>
    <t>KDK-KSB GATE VALVE 250NB#1500,Up Steam FCS</t>
  </si>
  <si>
    <t>KKH-TURBINE ROTOR BLADES  Complete Set 45MW</t>
  </si>
  <si>
    <t>KDK- KSB GATE VALVE150NB#1500,Up Steam30%FCS</t>
  </si>
  <si>
    <t>KKH-ASSEMBLY GEAR INTERNALS FOR FLENDER GEAR</t>
  </si>
  <si>
    <t>KDK -KSB GLOBE VALVE 150NB SATRTUP VENT VALVE</t>
  </si>
  <si>
    <t>KKH-FLENDER GEAR BOX BEARING TX100/4C</t>
  </si>
  <si>
    <t>MQR - BEARING SHELL HG/CHT 4 &amp; 5 (RD)</t>
  </si>
  <si>
    <t>KKH-BRUSHLESS EXCITER COMPLETE ASSLY 45MW</t>
  </si>
  <si>
    <t>KDK-ROTOR COMPLETE BALANCED FOR KSB HGC 4/11</t>
  </si>
  <si>
    <t>KDK-ID FAN, Type 2248 B / 1188</t>
  </si>
  <si>
    <t>KKH-3 Ph Ind Motor 700 KW,8P,11 KV,AMI 500L</t>
  </si>
  <si>
    <t>KKH-CONTROL TRANSFORMER 1.5KVA 165/170V</t>
  </si>
  <si>
    <t>KDK-SA FAN, Type 2118 B / 680</t>
  </si>
  <si>
    <t>KKH-ALTERNATOR BEARING BUSH (DE+NDE)</t>
  </si>
  <si>
    <t>KDK-PA FAN, Type 26270 BA / 854</t>
  </si>
  <si>
    <t>KKH-ASSLY HS COUPLING DRG NO 100 158-00</t>
  </si>
  <si>
    <t>KDK- HEAD PULLEY DIA 400X950LG</t>
  </si>
  <si>
    <t>KKH-560KW SQL CAGE IND. MOTOR 6P B8 450M</t>
  </si>
  <si>
    <t>KDK-SECONDERY CRUSHER OHM1016 WITHOUT MOTOR</t>
  </si>
  <si>
    <t>KDK-Premium Gear Box,type-H1-125,Sl.No-HGF-2</t>
  </si>
  <si>
    <t>KKH-KSB GATE VALVE 250NB MSSV #2500/WC9</t>
  </si>
  <si>
    <t>KDK-FLIP FLOP SCREEN VSF2075 WITHOUT MOTOR</t>
  </si>
  <si>
    <t>KKH-EXCITOR ROTOR</t>
  </si>
  <si>
    <t>KKH-ROTOR COMPLETE BALANCED FOR KSB HGC 4/11</t>
  </si>
  <si>
    <t>KDK-Blocked-CORDEN SHAFT-PART NO:56</t>
  </si>
  <si>
    <t>KDK-DRIVE SHAFT(SR-351)FOR COOLING TOWER FAN</t>
  </si>
  <si>
    <t>KDK-GEAR REDUCER ASSEMBLY FOR CT FAN</t>
  </si>
  <si>
    <t>KDK-ZR110 10 FF MODULAR ACA MOTOR AIR COMPRE</t>
  </si>
  <si>
    <t>KDK-ELEKTRONIKON REGULATOR  P/N.1900071032</t>
  </si>
  <si>
    <t>KDK-COOLER CORE (AFTER COOLER) PN1621700008</t>
  </si>
  <si>
    <t>KDK-LP SCREW ELEMENT (OFS K-21)PN-1616580381</t>
  </si>
  <si>
    <t>KDK-HP SCREW ELEMENT(OFS G21)PN-14060000AC66</t>
  </si>
  <si>
    <t>KDK-MOTOR PN-1080420501 -For ATLAS COPOCO IR</t>
  </si>
  <si>
    <t>KDK-UNLOADER VALVE ASSY. PN:1621007188</t>
  </si>
  <si>
    <t>KKH-CEP Complete Assembly, KSB,WKT-150/3</t>
  </si>
  <si>
    <t>LOT</t>
  </si>
  <si>
    <t>KKH-NUMERICAL PROT RELAY 7UM622-SIEMENS Make</t>
  </si>
  <si>
    <t>KKH-SAFETY BLOCK COMPLETE ASSLY 1CYJ414438</t>
  </si>
  <si>
    <t>KKH-AOP  TUSHACO PUMP Model T3ST 120/46</t>
  </si>
  <si>
    <t>KKH-INVERTOR MODULE CODE NO EUJ61512X/8054</t>
  </si>
  <si>
    <t>KKH-KSB PUMP WKT-150/3 COMPLETE PUMP</t>
  </si>
  <si>
    <t>KKH-4 CHANNEL PROXIMITOR/SEISMIC MONITOR CAR</t>
  </si>
  <si>
    <t>KKH-OVERSPEED PROTECTION SYSTEM Make BRAUN</t>
  </si>
  <si>
    <t>KKH-JOURNAL &amp; THRUST BRG COMPLETE</t>
  </si>
  <si>
    <t>KKH-75KW SQL CAGE IND. FP MOTOR 4P B8 280S</t>
  </si>
  <si>
    <t>KKH-D1 CONVERTER,F=50-480HZ FOR UNITROL 6080</t>
  </si>
  <si>
    <t>KKH-WOODWARD SPEED GOVERNOR 505E</t>
  </si>
  <si>
    <t>KKH-CPC UNIT(I/H CONVERTER E360,DSG-B05143)</t>
  </si>
  <si>
    <t>KKH-CO ANALYZER-IR200  Make YOKOGAWA</t>
  </si>
  <si>
    <t>KKH-PERMANENT MAGNETIC GENERATOR</t>
  </si>
  <si>
    <t>KKH-KSB GLOBE VALVE 150NB SATRTUP VENT VALVE</t>
  </si>
  <si>
    <t>KKH-PROXIMITOR SENSOR 330180-90-00 BENTLY</t>
  </si>
  <si>
    <t>KDK-APD, MURR MICO, 2 CHANNELS, 4,6,8,10A</t>
  </si>
  <si>
    <t>KDK-CIO, COMBINED INPUT OUTPUT-PEC80, PCD23</t>
  </si>
  <si>
    <t>KDK-D1 CONVERTER,F=50-480HZ FOR UNITROL 6080</t>
  </si>
  <si>
    <t>KDK-630 A, TP EDO ACB,65 KA</t>
  </si>
  <si>
    <t>KDK-1600 A, TP EDO ACB,65 KA</t>
  </si>
  <si>
    <t>KDK-2000 A, TP EDO ACB,65 KA</t>
  </si>
  <si>
    <t>KDK-5000 A, TP EDO ACB,65 KA</t>
  </si>
  <si>
    <t>KDK-3200 A, TP EDO ACB,65 KA</t>
  </si>
  <si>
    <t>KDK-11KW SQL CAGE IND. MOTOR 4P B3 ND160M</t>
  </si>
  <si>
    <t>KDK-30KW SQL CAGE IND. MOTOR 4P B8 200L</t>
  </si>
  <si>
    <t>KDK-37KW SQL CAGE IND. MOTOR 4P B8 ND225S</t>
  </si>
  <si>
    <t>KDK-75KW SQIM 4P,FRAME 280S,B5 TEFC</t>
  </si>
  <si>
    <t>KDK-132KW SQL CAGE IND. MOTOR 4P B8 ND315M</t>
  </si>
  <si>
    <t>KDK-3 PH IND MOTOR 350 KW,4P,11KV,HXR 450L</t>
  </si>
  <si>
    <t>KDK-3 PH IND MOTOR 525 KW,4P,11KV,HXR 500L</t>
  </si>
  <si>
    <t>KDK-3 Ph Ind Motor 700 KW,8P,11 KV,AMI 500L</t>
  </si>
  <si>
    <t>KDK-3 Ph Ind Motor 1400 KW,2P,11 KV,AMA 500L</t>
  </si>
  <si>
    <t>KDK-315KW VFD MOTOR 992RPM B3 FRAME 355</t>
  </si>
  <si>
    <t>KKH-LS COUPLING BOLTS M36X170</t>
  </si>
  <si>
    <t>KKH-11KV 800A VCB 26.3KA/AREVA INCOMER BREAK</t>
  </si>
  <si>
    <t>KKH-11KV 630A VCB 26.3KA AREVA BREAKER OUTGO</t>
  </si>
  <si>
    <t>KKH-JOURNAL BEARING ST293200</t>
  </si>
  <si>
    <t>KKH-CIO, COMBINED INPUT OUTPUT-PEC80, PCD23</t>
  </si>
  <si>
    <t>KKH-ESV CONTROLLER ASSEMBLY ST269522</t>
  </si>
  <si>
    <t>KKH-KSB GATE VALVE 200NB FRS-V #1500/WCB</t>
  </si>
  <si>
    <t>KKH-DIFFERENTIAL RELAY P632 MICOM 220V DC</t>
  </si>
  <si>
    <t>KKH-CONTROL UNIT CODE NO EUA61506X/8504</t>
  </si>
  <si>
    <t>KKH-COMMON GATEWAY MODULE, MODEL-3500/92M</t>
  </si>
  <si>
    <t>KKH-AUTO SYNCHRONIZING RELAY 25A,24V DC PSY5</t>
  </si>
  <si>
    <t>KKH-132KW SQL CAGE IND. MOTOR 4P B8 ND315M</t>
  </si>
  <si>
    <t>KKH-LOGIX 5662 PROCESSOR WITH 4MB 1756-L62</t>
  </si>
  <si>
    <t>KKH-VACUUM CONTACTOR,TYPE:CS-VP 11LS,ITH400A</t>
  </si>
  <si>
    <t>KKH-KSB GLOBE VALVE ,IBD 80NB, CLASS-1500</t>
  </si>
  <si>
    <t>KKH-AUMA ACTUATOR MODEL:SA6A16,RATING:0.25KW</t>
  </si>
  <si>
    <t>KKH-TRANSIENT D/I MODULE, MODEL-3500/22M</t>
  </si>
  <si>
    <t>KKH-LS COUPLING NUT M36</t>
  </si>
  <si>
    <t>KKH-KSB GATE VALVE 150NB FRS VALE 40%</t>
  </si>
  <si>
    <t>KKH-KSB GATE VALVE 80NB EMSV RV</t>
  </si>
  <si>
    <t>KKH-POWER SUPPLY CARD, 600 KW, 400V, G5</t>
  </si>
  <si>
    <t>KKH-P521 CABLE DIFFERENTIAL RELAY 220VDC</t>
  </si>
  <si>
    <t>KKH-APD, MURR MICO, 2 CHANNELS, 4,6,8,10A</t>
  </si>
  <si>
    <t>KDK-OXYGEN ANALYZER CONVERTOR</t>
  </si>
  <si>
    <t>KKH-ESV ACTUATOR ASSEMBLY ST269522</t>
  </si>
  <si>
    <t>KKH-DIODES FOR ALTERNATOR 45MW</t>
  </si>
  <si>
    <t>KDK-PLC  COMPACT LOGIX ,L32 Mk-AB 1769-L32E</t>
  </si>
  <si>
    <t>KKH-CENTERING TOOL For KSB HGC 4/11</t>
  </si>
  <si>
    <t>KDK-pH TRANSMITTER ROSEMOUNT MOD-XMT-P-HT-11</t>
  </si>
  <si>
    <t>KKH-DC POWER SUPPLY MODULE, MODEL-3500/15M</t>
  </si>
  <si>
    <t>KDK-AUMA ACTUATOR MODEL:SA6E45,RATING:0.55KW</t>
  </si>
  <si>
    <t>KKH-SYSTEM REDUNDANCY MODULE CAT NO.1756-RM</t>
  </si>
  <si>
    <t>KKH-AUMA ACTUATOR MODEL:SA100A32,RATING:5KW</t>
  </si>
  <si>
    <t>KDK-RotarkActuatorCWP1DischargeValveK300F14E</t>
  </si>
  <si>
    <t>KKH-AUMA ACTUATOR MOD:SAR25A11,RATING:1.1KW</t>
  </si>
  <si>
    <t>KDK-RotarkActuatorMSSV(MAIN)K300F14E 3.70KW</t>
  </si>
  <si>
    <t>KKH-RotarkActuatorCOND-1 I/L K150F10E 1.2KW</t>
  </si>
  <si>
    <t>KDK-RotarkActuator100%FCV I/L ISOLATION-MAIN</t>
  </si>
  <si>
    <t>KKH-PROTECTION REALY P127 250V DC AREVA MAKE</t>
  </si>
  <si>
    <t>KKH-RotarkActuatorCWP1DischargeValveK300F14E</t>
  </si>
  <si>
    <t>KDK-RotarkActuator BFP-2(MAIN) 600F14E,4.8KW</t>
  </si>
  <si>
    <t>KKH-COMPACT LOGIX CONTROL NET PROCESSOR1.5MB</t>
  </si>
  <si>
    <t>KDK-RotarkActuatorCSDH I/L ISOLATION(BYPASS)</t>
  </si>
  <si>
    <t>KKH-PLC  COMPACT LOGIX ,L43 Mk-AB 1768-L43-1</t>
  </si>
  <si>
    <t>KKH-AUMA ACTUATOR MODEL:SAR3A16,RATING:.12KW</t>
  </si>
  <si>
    <t>KDK-RotarkActuatorBFP-2(BYPASS)K30F10A.045KW</t>
  </si>
  <si>
    <t>KKH-OXYGEN ANALYZER CONVERTOR</t>
  </si>
  <si>
    <t>KKH-AC POWER SUPPLY MODULE, MODEL-3500/15M</t>
  </si>
  <si>
    <t>KDK-RotarkActuatorPURGGING LINE I/L  K30F10A</t>
  </si>
  <si>
    <t>KDK-RotarkActuatorMSSV(BYPASS)K30F10A0.230KW</t>
  </si>
  <si>
    <t>KKH-BEARING SHELL HG/CHT 4 &amp; 5 (RD)</t>
  </si>
  <si>
    <t>KKH-AUMA ACTUATOR MODEL:SA25A63,RATING:2.2KW</t>
  </si>
  <si>
    <t>KDK-RotarkActuatorCOND-1 I/L K150F10E 1.2KW</t>
  </si>
  <si>
    <t>KKH-AUMA ACTUATOR MOD:SA30E180,RATING:7.5KW</t>
  </si>
  <si>
    <t>KKH-22KW SQL CAGE IND. MOTOR 4P B8 ND180L</t>
  </si>
  <si>
    <t>KKH-45KW SQL CAGE IND. MOTOR 4P B3 ND225M</t>
  </si>
  <si>
    <t>KKH-RotarkActuatorBleedToDearatorK60F10A .52</t>
  </si>
  <si>
    <t>KKH-CONTROLNET INTERFACE MODULE - REDUNDANT</t>
  </si>
  <si>
    <t>KKH-CIRCUIT BOARD MICROPROCESSOR</t>
  </si>
  <si>
    <t>KDK-RotarkActuator 30%FCV I/L ISOLATION-MAIN</t>
  </si>
  <si>
    <t>KDK-RotarkActuatorBleedToLP Heater K300F14A </t>
  </si>
  <si>
    <t>KDK-RotarkActuatorCSDH(TG1 GLAND STEAM &amp; Eje</t>
  </si>
  <si>
    <t>KDK-RotarkActuatorBleedToHP Heater2 K300F14A</t>
  </si>
  <si>
    <t>KDK-RotarkActuator-MainSteamVentShutOffValve</t>
  </si>
  <si>
    <t>KDK-AC POWER SUPPLY MODULE, MODEL-3500/15M</t>
  </si>
  <si>
    <t>KDK-COMMON GATEWAY MODULE, MODEL-3500/92M</t>
  </si>
  <si>
    <t>KDK-DC POWER SUPPLY MODULE, MODEL-3500/15M</t>
  </si>
  <si>
    <t>KDK-TRANSIENT D/I MODULE, MODEL-3500/22M</t>
  </si>
  <si>
    <t>KDK-4 CHANNEL PROXIMITOR/SEISMIC MONITOR CAR</t>
  </si>
  <si>
    <t>KDK-PROXIMITOR SENSOR 330180-90-00 BENTLY</t>
  </si>
  <si>
    <t>KKH-CENTRIFUGAL PUMP MAKE-KSB HGC 4/11</t>
  </si>
  <si>
    <t>KKH-ZR110 10 FF MODULAR ACA MOTOR AIR COMPRE</t>
  </si>
  <si>
    <t>KDK- ROTOR SHAFT-OHM-1010-05020001</t>
  </si>
  <si>
    <t>KDK- ROLL ASSEMBLY-DRC-0808-10010000</t>
  </si>
  <si>
    <t>MQR- Blocked-Drive Shaft Assembly of  FFS</t>
  </si>
  <si>
    <t>MQR- ZR110 10 FF MODULAR ACA MOTOR AIR COMPRE</t>
  </si>
  <si>
    <t>UTR- ZR110 10 FF MODULAR ACA MOTOR AIR COMPRE</t>
  </si>
  <si>
    <t>FLIP FLOP SCREEN VSF2075 WITHOUT MOTOR</t>
  </si>
  <si>
    <t>ROTOR ASSEMBLY -OHM 1016-07020000</t>
  </si>
  <si>
    <t>BRK-SAFETY BLOCK COMPLETE ASSLY 1CYJ414438</t>
  </si>
  <si>
    <t>MQR -  KARL FISHER COULOMETRIC TITRATOR.</t>
  </si>
  <si>
    <t>KDK - Oxygen Concentrator</t>
  </si>
  <si>
    <t>UTR-KARL FISHER COULOMETRIC TITRATOR`</t>
  </si>
  <si>
    <t>MQR-TABLE - T9</t>
  </si>
  <si>
    <t>MQR-CHAIR - PCH-7002-GODREJ</t>
  </si>
  <si>
    <t>MQR-TABLE - T8</t>
  </si>
  <si>
    <t>MQR-STEEL ALMIRAH</t>
  </si>
  <si>
    <t>MQR-STEEL ALMIRAH WITH 4 DOOR BOOK CASE</t>
  </si>
  <si>
    <t>MQR-CHAIR - PCH-7001 D-GODREJ</t>
  </si>
  <si>
    <t>MQR-STEEL ALMIRAH WITH 2 DOOR BOOK CASE</t>
  </si>
  <si>
    <t>MQR-Centre table -Godrej- 2 Nos.</t>
  </si>
  <si>
    <t>MQR-Easy Chairs – Godrej - 17 Nos.</t>
  </si>
  <si>
    <t>MQR-Sofa Set- 2 Nos</t>
  </si>
  <si>
    <t>MQR-Dining Table-2 Nos</t>
  </si>
  <si>
    <t>MQR-Wooden Bed with Matress,bed sheet &amp; pillow-8 N</t>
  </si>
  <si>
    <t>MQR-Side Table-4 Nos</t>
  </si>
  <si>
    <t>MQR-Dressing Table-4 Nos</t>
  </si>
  <si>
    <t>MQR-Steel Almirah with 2 Door Book Case</t>
  </si>
  <si>
    <t>MQR-Steel Almirah -Godrej- 17 Nos.</t>
  </si>
  <si>
    <t>MQR-WINDOW AC 1.5 TON</t>
  </si>
  <si>
    <t>MQR-AIR COOLER</t>
  </si>
  <si>
    <t>MQR-DRINKING WATER COOLER 100 LTR VOLTAS</t>
  </si>
  <si>
    <t>MQR-REFRIGERATOR</t>
  </si>
  <si>
    <t>MQR-LCD T.V.</t>
  </si>
  <si>
    <t>MQR-VACCUM CLEANER</t>
  </si>
  <si>
    <t>MQR-Single Bed</t>
  </si>
  <si>
    <t>MQR-Sofa Set</t>
  </si>
  <si>
    <t>MQR-Centre Table</t>
  </si>
  <si>
    <t>MQR-Dining Table SS Top</t>
  </si>
  <si>
    <t>MQR-Easy Chair</t>
  </si>
  <si>
    <t>MQR-AC 1.5 Ton- LG - 4Nos.</t>
  </si>
  <si>
    <t>MQR-GYSER 15 LTR CAPACITY</t>
  </si>
  <si>
    <t>MQR-GYSER 25 LTR CAPACITY</t>
  </si>
  <si>
    <t>UTR-Cash Defender</t>
  </si>
  <si>
    <t>UTR-Chair 7001</t>
  </si>
  <si>
    <t>UTR-Chair 7002</t>
  </si>
  <si>
    <t>UTR-Table T-9</t>
  </si>
  <si>
    <t>UTR-Table T-8</t>
  </si>
  <si>
    <t>UTR-Steel Almirah (storewell)</t>
  </si>
  <si>
    <t>UTR-Steel Almirah  2 Door</t>
  </si>
  <si>
    <t>UTR-Steel Almirah 4 Door</t>
  </si>
  <si>
    <t>UTR-Cash box with coin tray</t>
  </si>
  <si>
    <t>UTR-Furniture-BED</t>
  </si>
  <si>
    <t>UTR-STEEL ALMIRAH</t>
  </si>
  <si>
    <t>UTR-DOUBLE BED</t>
  </si>
  <si>
    <t>UTR-SOFA SET</t>
  </si>
  <si>
    <t>UTR-EASY CHAIR</t>
  </si>
  <si>
    <t>UTR-COOLER,DESERT AIR,18/20IN</t>
  </si>
  <si>
    <t>UTR-CELLING FAN</t>
  </si>
  <si>
    <t>UTR-INVERTER 875 VA UPS</t>
  </si>
  <si>
    <t>UTR-GAS STOVE WITH ACCESSORIES</t>
  </si>
  <si>
    <t>UTR-WINDOW AC 1.5 TON</t>
  </si>
  <si>
    <t>UTR-CENTRE TABLE -GODREJ</t>
  </si>
  <si>
    <t>UTR-DINING TABLE</t>
  </si>
  <si>
    <t>UTR-LCD T.V.</t>
  </si>
  <si>
    <t>UTR-REFRIGERATOR</t>
  </si>
  <si>
    <t>BRK-Chair-PCH-7002-D-Godrej-20 Nos</t>
  </si>
  <si>
    <t>BRK-Table-T-9, 15 Nos</t>
  </si>
  <si>
    <t>BRK-Table-T-8, 5 Nos</t>
  </si>
  <si>
    <t>BRK-Steel Almirah Godrej-3 Nos</t>
  </si>
  <si>
    <t>BRK-2 Door Book Case, 3 Nos</t>
  </si>
  <si>
    <t>BRK-4 Door Book Case, 3 Nos</t>
  </si>
  <si>
    <t>BRK-DOUBLE BED</t>
  </si>
  <si>
    <t>BRK-SOFA SET</t>
  </si>
  <si>
    <t>BRK-STEEL ALMIRAH</t>
  </si>
  <si>
    <t>BRK-STUDY TABLE &amp; CHAIR</t>
  </si>
  <si>
    <t>BRK-Side Table</t>
  </si>
  <si>
    <t>BRK- SIDE TABLE</t>
  </si>
  <si>
    <t>BRK-TEACHER'S TABLE WITH CUSHION</t>
  </si>
  <si>
    <t>BRK- EXECUTIVE CHAIRS</t>
  </si>
  <si>
    <t>BRK-Centre Table Godrej</t>
  </si>
  <si>
    <t>BRK-CENTRE TABLE -GODREJ</t>
  </si>
  <si>
    <t>BRK-Easy Chairs</t>
  </si>
  <si>
    <t>BRK-EASY CHAIR</t>
  </si>
  <si>
    <t>BRK-VISITOR CHAIRS</t>
  </si>
  <si>
    <t>BRK-Sofa Set</t>
  </si>
  <si>
    <t>BRK-ACTIVITY TABLE  5'</t>
  </si>
  <si>
    <t>BRK-ACTIVITY TABLE  4'</t>
  </si>
  <si>
    <t>BRK-ACTIVITY CHAIR 4'</t>
  </si>
  <si>
    <t>BRK-ACTIVITY CHAIR 5'</t>
  </si>
  <si>
    <t>BRK-CHAIR &amp; TABLE OF SIZE 50</t>
  </si>
  <si>
    <t>BRK-EXECUTIVE CHAIRS</t>
  </si>
  <si>
    <t>BRK-DRESSING TABLE</t>
  </si>
  <si>
    <t>BRK-TV/DVD</t>
  </si>
  <si>
    <t>BRK-COOLER,DESERT AIR,18/20IN</t>
  </si>
  <si>
    <t>BRK-DINNING CHAIR</t>
  </si>
  <si>
    <t>BRK-Drinking Water Cooler, 100 Ltr, Voltas</t>
  </si>
  <si>
    <t>KDK-49" Defender Plus Safe  (Godrej)</t>
  </si>
  <si>
    <t>KDK-Table T-9</t>
  </si>
  <si>
    <t>KDK-Table T-8</t>
  </si>
  <si>
    <t>KDK-Steel Almirah with 2 door Book CASEDL Top</t>
  </si>
  <si>
    <t>KDK-Steel Almirah with 4 door Book CASEDL Top</t>
  </si>
  <si>
    <t>KDK-Chair-PCH-7001-D-Godrej</t>
  </si>
  <si>
    <t>KDK-Chair-PCH-7002-D-Godrej</t>
  </si>
  <si>
    <t>KDK-Steel Almirah Godrej</t>
  </si>
  <si>
    <t>KDK-Cash Box with Coin tray (Godrej)</t>
  </si>
  <si>
    <t>KDK-STEEL ALMIRAH</t>
  </si>
  <si>
    <t>KDK-STEEL ALMIRAH (Godrej)</t>
  </si>
  <si>
    <t>KDK-CENTRE TABLE-GODREJ</t>
  </si>
  <si>
    <t>KDK-WOODEN BED</t>
  </si>
  <si>
    <t>KDK-DINING TABLE</t>
  </si>
  <si>
    <t>KDK-GYSER 15 LTR CAPACITY</t>
  </si>
  <si>
    <t>KKH-STEEL ALMIRAH</t>
  </si>
  <si>
    <t>KKH-STEEL ALMIRAH WITH 4 DOOR BOOK CASE</t>
  </si>
  <si>
    <t>KKH-CHAIR - PCH-7001 D-GODREJ</t>
  </si>
  <si>
    <t>KKH-CHAIR - PCH-7002-GODREJ</t>
  </si>
  <si>
    <t>KKH-TABLE - T8</t>
  </si>
  <si>
    <t>KKH-TABLE - T9</t>
  </si>
  <si>
    <t>KKH-49 IN DEFENDER PLUS SAFE (GODREJ MAKE)</t>
  </si>
  <si>
    <t>KKH-CASH BOX WITH COIN TRAY (GODREJ MAKE)</t>
  </si>
  <si>
    <t>KKH - Steel Almirah with 2 door Book Case</t>
  </si>
  <si>
    <t>KKH-Wooden Bed</t>
  </si>
  <si>
    <t>KKH-Steel Almirah</t>
  </si>
  <si>
    <t>KKH - Celling Fan</t>
  </si>
  <si>
    <t>KKH - Vaccum Cleaner</t>
  </si>
  <si>
    <t>KKH- TV</t>
  </si>
  <si>
    <t>KKh- LCD TV</t>
  </si>
  <si>
    <t>KKh- Dish TV</t>
  </si>
  <si>
    <t>KKH - Gyser -15 ltr Capacity</t>
  </si>
  <si>
    <t>NOD-Cash Box</t>
  </si>
  <si>
    <t>NOD-STEEL ALMIRAH-6 NOS</t>
  </si>
  <si>
    <t>NOD-49IN DEFENDER PLUS SAFE (GODREJ MAKE)</t>
  </si>
  <si>
    <t>NOD-Isr Floor Alteration</t>
  </si>
  <si>
    <t>NOD-STEEL ALMIRAH</t>
  </si>
  <si>
    <t>NOD-TOWER FAN</t>
  </si>
  <si>
    <t>NOD-Plan Clamp HORSE MODEL AO, 36IN X 48IN</t>
  </si>
  <si>
    <t>NOD-FIRE RESISTING RECORD CABINET</t>
  </si>
  <si>
    <t>MQR-Refrigrator Cap.240 Ltr LG Make</t>
  </si>
  <si>
    <t>MQR-LCD TV 22" with DTH LG Make</t>
  </si>
  <si>
    <t>MQR-Single Bed Wooden</t>
  </si>
  <si>
    <t>MQR-Washing Machine Cap.6 KG Front Loading IFB Mak</t>
  </si>
  <si>
    <t>MQR-Micro Oven Model 20BC3</t>
  </si>
  <si>
    <t>MQR-Hot Air Blower (Heat Converter)</t>
  </si>
  <si>
    <t>BRK-SOFA SET WITH TABLE</t>
  </si>
  <si>
    <t>MQR-Office Table 4 X 2.5"</t>
  </si>
  <si>
    <t>MQR-Chair</t>
  </si>
  <si>
    <t>MQR-Steel Almirah</t>
  </si>
  <si>
    <t>UTR-DRINKING WATER COOLER 100 LTR VOLTAS</t>
  </si>
  <si>
    <t>UTR-AQUA FRESH WATER PURIFIER - 50 LTRS CAP.</t>
  </si>
  <si>
    <t>UTR-RO/AQUAGUARD</t>
  </si>
  <si>
    <t>UTR-T.V. WITH DISH T.V</t>
  </si>
  <si>
    <t>MQR-DESERT COOLER 20"</t>
  </si>
  <si>
    <t>KKH-COMPUTER TABLE</t>
  </si>
  <si>
    <t>MQR-RO System for Drinking Water</t>
  </si>
  <si>
    <t>LKO- Office Almirah</t>
  </si>
  <si>
    <t>KDK - EXHAUST FAN 9 ''</t>
  </si>
  <si>
    <t>KDK -CEILING FAN 1200 MM WITH REGULATOR &amp; 1400 MM</t>
  </si>
  <si>
    <t>UTR-Unit Head Office Building at 9 Mtr</t>
  </si>
  <si>
    <t>MQR- STEEL ALMIRAH  5 SHELVES</t>
  </si>
  <si>
    <t>BRK  - STEEL ALMIRAH</t>
  </si>
  <si>
    <t>BRK  - Office Table</t>
  </si>
  <si>
    <t>BRK  - Chair</t>
  </si>
  <si>
    <t>UTR - Almirah</t>
  </si>
  <si>
    <t>KKH- Wooden Bed Single</t>
  </si>
  <si>
    <t>MQR - Chair</t>
  </si>
  <si>
    <t>MQR - Office Table</t>
  </si>
  <si>
    <t>MQR - Computer Table</t>
  </si>
  <si>
    <t>MQR-Takhat</t>
  </si>
  <si>
    <t>MQR-Room Cooler</t>
  </si>
  <si>
    <t>MQR-Room Cooler Fiber Body</t>
  </si>
  <si>
    <t>MQR - Almirah</t>
  </si>
  <si>
    <t>KDK - Steel almirah</t>
  </si>
  <si>
    <t>KDK - Chair</t>
  </si>
  <si>
    <t>KDK - Table</t>
  </si>
  <si>
    <t>KDK - File Cabinet</t>
  </si>
  <si>
    <t>UTR-Almirah</t>
  </si>
  <si>
    <t>NOD - Almirah</t>
  </si>
  <si>
    <t>KKH - Office Table</t>
  </si>
  <si>
    <t>KKH - Executive Chair</t>
  </si>
  <si>
    <t>BRK - Slotted Angle Racks</t>
  </si>
  <si>
    <t>KDK-slotted angle rack</t>
  </si>
  <si>
    <t>MQR - File Cabinet</t>
  </si>
  <si>
    <t>KKh - Plastic Chairs</t>
  </si>
  <si>
    <t>Nod - Excutive Revolving Chair</t>
  </si>
  <si>
    <t>kdk - Plastic chairs</t>
  </si>
  <si>
    <t>kdk - Table</t>
  </si>
  <si>
    <t>kdk - Steel Almirah</t>
  </si>
  <si>
    <t>KDK- Office Table 2.5'x4'  05</t>
  </si>
  <si>
    <t>KDK -Revolving chair</t>
  </si>
  <si>
    <t>UTR - Chair</t>
  </si>
  <si>
    <t>KKh-STORE RACK FAB. &amp; ERREC. WORK</t>
  </si>
  <si>
    <t>UTR - Wooden Beds</t>
  </si>
  <si>
    <t>UTR- Office Chair</t>
  </si>
  <si>
    <t>UTR - Table Tennis Board with Accessories</t>
  </si>
  <si>
    <t>MQR - Table Tennis Board with Accessories</t>
  </si>
  <si>
    <t>KDK - Table Tennis Board with Accessories</t>
  </si>
  <si>
    <t>KDK - Executive Chairs</t>
  </si>
  <si>
    <t>Mum - LED TV with TV Mount</t>
  </si>
  <si>
    <t>KDK - STEEL ALMIRAH  5 SHELVES FOR CLUB</t>
  </si>
  <si>
    <t>KDK - Dining Chairs</t>
  </si>
  <si>
    <t>KDK - Dining Table with 6 Chairs</t>
  </si>
  <si>
    <t>KDK - Sofa Set with Center Table</t>
  </si>
  <si>
    <t>LCD TV</t>
  </si>
  <si>
    <t>BRK - Steel Almirah  5 Shelves For Club</t>
  </si>
  <si>
    <t>BRK - Dining Table With 6 Chairs</t>
  </si>
  <si>
    <t>KKH - Refrigerator</t>
  </si>
  <si>
    <t>KKh - Steel Almirah 5 Shelves for Club</t>
  </si>
  <si>
    <t>KKH - Dining Chairs</t>
  </si>
  <si>
    <t>KKh - Sofa Set With Center Table</t>
  </si>
  <si>
    <t>KKh - Dining Table with 6 chairs</t>
  </si>
  <si>
    <t>KKH - Table Tennis board with Accessories</t>
  </si>
  <si>
    <t>KKH - LCD TV  42"</t>
  </si>
  <si>
    <t>KDK - TV</t>
  </si>
  <si>
    <t>KDK - Steel Almiraha for club</t>
  </si>
  <si>
    <t>MQR - Sofa Set with Center Table</t>
  </si>
  <si>
    <t>MQR - Dining Table With 6 Chairs</t>
  </si>
  <si>
    <t>UTR - Dining Table With 8 Chairs</t>
  </si>
  <si>
    <t>UTR - Refrigerator</t>
  </si>
  <si>
    <t>UTR - Sofa Set With Center Table</t>
  </si>
  <si>
    <t>Nod - Steel Almirah</t>
  </si>
  <si>
    <t>UTR - Dining Table With 6 Chairs</t>
  </si>
  <si>
    <t>Nod - 4 Drawer Book Case</t>
  </si>
  <si>
    <t>Nod - 2 Drawer Book Case</t>
  </si>
  <si>
    <t>MQR -Cabinet 12 Doors Lockers</t>
  </si>
  <si>
    <t>MQR - Cabinet 4 Doors Lockers</t>
  </si>
  <si>
    <t>KKh - Cabinet 12 Doors Lockers</t>
  </si>
  <si>
    <t>KKh - Cabinet 4 Doors Lockers</t>
  </si>
  <si>
    <t>KKH - Store Rack</t>
  </si>
  <si>
    <t>KDK - Cabinet 12 Doors Lockers</t>
  </si>
  <si>
    <t>KDK - Cabinet 4 Doors Lockers</t>
  </si>
  <si>
    <t>KDK - Refrigerator - 240 ltr</t>
  </si>
  <si>
    <t>UTR - Chair (Executive)</t>
  </si>
  <si>
    <t>UTR - Cabinet 12 Doors Lockers</t>
  </si>
  <si>
    <t>UTR - Cabinet 4 Doors Lockers</t>
  </si>
  <si>
    <t>BRK - Cabinet 12 Doors Lockers</t>
  </si>
  <si>
    <t>BRK - Cabinet 4 Doors Lockers</t>
  </si>
  <si>
    <t>UTR - Table</t>
  </si>
  <si>
    <t>UTR - Executive Chair</t>
  </si>
  <si>
    <t>Nod - Table Tennis board with Accessories</t>
  </si>
  <si>
    <t>KKH - Desert Cooler</t>
  </si>
  <si>
    <t>BRK - Table</t>
  </si>
  <si>
    <t>BRK - Chair</t>
  </si>
  <si>
    <t>LCD TV 22" with DTH Airtel Make</t>
  </si>
  <si>
    <t>UTR - Almirah (5 SHELVES)</t>
  </si>
  <si>
    <t>Nod - Almirah (GODREJ STOREWEL STEEL ALMIRAH)</t>
  </si>
  <si>
    <t>MQR - Sofa Set</t>
  </si>
  <si>
    <t>KDK- Office Table</t>
  </si>
  <si>
    <t>KDK- Revolving chair</t>
  </si>
  <si>
    <t>KDK - Desert Cooler</t>
  </si>
  <si>
    <t>KDK - Steel Almirah</t>
  </si>
  <si>
    <t>KDK - PLASTIC MOULDED CHAIR WITH ARMS(CIMFR)</t>
  </si>
  <si>
    <t>UTR - Cooler</t>
  </si>
  <si>
    <t>BRK - Geyser</t>
  </si>
  <si>
    <t>MQR - Executive Chair</t>
  </si>
  <si>
    <t>MQR - Table</t>
  </si>
  <si>
    <t>BRK - Steel Almirah</t>
  </si>
  <si>
    <t>BRK - Center Table</t>
  </si>
  <si>
    <t>BRK - Dining Table 6 seaters with chair</t>
  </si>
  <si>
    <t>BRK - Wooden Double bed with Matress</t>
  </si>
  <si>
    <t>MQR - Plastic Chairs</t>
  </si>
  <si>
    <t>MQR - TABLE</t>
  </si>
  <si>
    <t>MQR - AC</t>
  </si>
  <si>
    <t>BRK-DOUBLE BED Trf frm BRK</t>
  </si>
  <si>
    <t>Steel Almirah</t>
  </si>
  <si>
    <t>STEEL ALMIRAH  5 SHELVES</t>
  </si>
  <si>
    <t>EXECUTIVE CHAIR REVOLVING</t>
  </si>
  <si>
    <t>MUM - Coffee Table</t>
  </si>
  <si>
    <t>MUM - Sofa</t>
  </si>
  <si>
    <t>Mum - Samsung TV</t>
  </si>
  <si>
    <t>Mum - Metal Lamp</t>
  </si>
  <si>
    <t>KKH - Steel Chair</t>
  </si>
  <si>
    <t>KKH-WOODEN TABLE</t>
  </si>
  <si>
    <t>KKH - Executive Chair Revolving</t>
  </si>
  <si>
    <t>KKH-Ceiling Fan 1200mm</t>
  </si>
  <si>
    <t>KKH-BOX GI (6X3X3 FEET)</t>
  </si>
  <si>
    <t>BRK-Executive Chair Revolving</t>
  </si>
  <si>
    <t xml:space="preserve"> KDK Ceiling Fan 1200mm</t>
  </si>
  <si>
    <t xml:space="preserve"> KDK WALL MOUNTING FAN 450MM SWEEP,240V</t>
  </si>
  <si>
    <t>MQR-Ceiling fan</t>
  </si>
  <si>
    <t>MQR-Wall Mounted Fan</t>
  </si>
  <si>
    <t>UTR-Ceiling Fan 1200mm</t>
  </si>
  <si>
    <t>BRK-Office Table</t>
  </si>
  <si>
    <t>BRK - Washing Machine</t>
  </si>
  <si>
    <t>BRK - Table Tennis Table</t>
  </si>
  <si>
    <t>KKH-Visitors Chairs</t>
  </si>
  <si>
    <t>BRK-Leather Revolving chair (High Back)</t>
  </si>
  <si>
    <t>BRK-EXECUTIVE CHAIR REVOLVING</t>
  </si>
  <si>
    <t>BRK - Chair Mid Push Back</t>
  </si>
  <si>
    <t>MQR-EXECUTIVE TABLE WITH MICA 6 FT X 3 FT</t>
  </si>
  <si>
    <t>MQR-High Back revolving Chair</t>
  </si>
  <si>
    <t>MQR-EXECUTIVE CHAIR REVOLVING</t>
  </si>
  <si>
    <t>UTR-EXECUTIVE CHAIR REVOLVING</t>
  </si>
  <si>
    <t>UTR-VISITOR CHAIR</t>
  </si>
  <si>
    <t>MQR-CASH BOX WITH COIN TRAY (GODREJ MAKE)</t>
  </si>
  <si>
    <t>MQR-49IN DEFENDER PLUS SAFE (GODREJ MAKE)</t>
  </si>
  <si>
    <t>MQR-UPS 6 KVA WITH BATTRIES</t>
  </si>
  <si>
    <t>MQR-MACHINE PHOTO COPIER</t>
  </si>
  <si>
    <t>MQR-D-LINK24 PORT,10/100,2PORTS1GBPSUN-MANAG</t>
  </si>
  <si>
    <t>MQR-Radico Antenna For Porta Cabin</t>
  </si>
  <si>
    <t>MQR-Audio conference equipment</t>
  </si>
  <si>
    <t>MQR-AC 2ton - LG -2No</t>
  </si>
  <si>
    <t>MQR-HDX EXECUTIVE COLLECTN PT.7200-26930-001</t>
  </si>
  <si>
    <t>MQR-POLYCOM TOUCH CONTROL PT.2200-30070-001</t>
  </si>
  <si>
    <t>MQR-HDX MPPLUS PT. 5150-23912-001</t>
  </si>
  <si>
    <t>MQR-SOUNDSTATION IP 7000 PT. 2230-40600-025</t>
  </si>
  <si>
    <t>MQR- Fax Machine (Canon)</t>
  </si>
  <si>
    <t>MQR-A3 size multifunc printer cum scanner</t>
  </si>
  <si>
    <t>UTR-Drinking Water Cooler - Voltas - 150 Ltr</t>
  </si>
  <si>
    <t>UTR-Stabilizer - 4KVA with TDR - Bluebird</t>
  </si>
  <si>
    <t>UTR-T.V. with Tata Sky -LG</t>
  </si>
  <si>
    <t>UTR-Radico Antenna For Porta Cabin</t>
  </si>
  <si>
    <t>UTR-Air Conditioner with Stabilizer 1.5 T</t>
  </si>
  <si>
    <t>UTR-Photo copier machine</t>
  </si>
  <si>
    <t>UTR-Vaccum Cleaner</t>
  </si>
  <si>
    <t>UTR-Aqua Guard Ro with Stand</t>
  </si>
  <si>
    <t>UTR-Geezer bajaj 15 ltr</t>
  </si>
  <si>
    <t>UTR-Heat Converter Usha Lexsus</t>
  </si>
  <si>
    <t>UTR-WIRELESS ANTENNA WITH CABLE</t>
  </si>
  <si>
    <t>UTR-A3 Size Multifunction Printer Cum Scanner</t>
  </si>
  <si>
    <t>UTR-Panasonic Laser Fax KXMB 772</t>
  </si>
  <si>
    <t>BRK-Fire Extingusher</t>
  </si>
  <si>
    <t>BRK-CO2 TYPE FIRE EXTINGUISHER</t>
  </si>
  <si>
    <t>BRK-Photocopier</t>
  </si>
  <si>
    <t>BRK-49" Defender Plus Safe</t>
  </si>
  <si>
    <t>BRK-Safe &amp; One for Box</t>
  </si>
  <si>
    <t>BRK-UPS 6 KVA WITH BATTRIES</t>
  </si>
  <si>
    <t>BRK-T.V. WITH DISH T.V</t>
  </si>
  <si>
    <t>BRK-RO/AQUAGUARD</t>
  </si>
  <si>
    <t>BRK-WINDOW AC 1.5 TON</t>
  </si>
  <si>
    <t>BRK-HDX Executive Collectn PT.7200-26930-001</t>
  </si>
  <si>
    <t>BRK-HDX MPPLUS PT. 5150-23912-001</t>
  </si>
  <si>
    <t>BRK-Polycom Touch Control PT. 2200-30070-001</t>
  </si>
  <si>
    <t>BRK-Sound Station IP 7000 Pt. 2230-40600-.25</t>
  </si>
  <si>
    <t>BRK-A3 Size Duplex N/w MFP</t>
  </si>
  <si>
    <t>BRK-Fax Machine</t>
  </si>
  <si>
    <t>KDK-UPS HX 06KVA W/B-1106L16</t>
  </si>
  <si>
    <t>KDK-WIRELESS ANTENNA WITH CABLE</t>
  </si>
  <si>
    <t>KDK-AUDIO CONFERENCE</t>
  </si>
  <si>
    <t>KDK-Photocopier Machine</t>
  </si>
  <si>
    <t>KDK-TV WITH DISH</t>
  </si>
  <si>
    <t>KDK-REFRIGERATOR</t>
  </si>
  <si>
    <t>KDK-WINDOW AC 1.5 TON</t>
  </si>
  <si>
    <t>KDK-WINDOW AC 2.0 TON</t>
  </si>
  <si>
    <t>KDK-HDX EXECUTIVE COLLECTN PT.7200-26930-001</t>
  </si>
  <si>
    <t>KDK-HDX MPPLUS PT. 5150-23912-001</t>
  </si>
  <si>
    <t>KDK-POLYCOM TOUCH CONTROL PT.2200-30070-001</t>
  </si>
  <si>
    <t>KDK-SOUNDSTATION IP 7000 PT. 2230-40600-025</t>
  </si>
  <si>
    <t>KDK-Electrical Fittings</t>
  </si>
  <si>
    <t>KDK-A3 SIZE DUPLEX N/W MFP</t>
  </si>
  <si>
    <t>KKH-Photocopier Machine</t>
  </si>
  <si>
    <t>KKH - Geezer</t>
  </si>
  <si>
    <t>KKH - Wireless Antenna with Cable</t>
  </si>
  <si>
    <t>KKh-Drinking Water Cooler 100 Ltr Voltas</t>
  </si>
  <si>
    <t>KKH-Window A/C 1.5 Ton</t>
  </si>
  <si>
    <t>KKH -A3 SIZE DUPLEX N/W MFP (Photo copy Machine)</t>
  </si>
  <si>
    <t>NOD-BEL-AC</t>
  </si>
  <si>
    <t>NOD-AUDIO CONFERENCE EQUIPMENT</t>
  </si>
  <si>
    <t>NOD-USB HARD DISK EXTERNAL</t>
  </si>
  <si>
    <t>MQR-BLACKBERRY HAND SET MOBILE</t>
  </si>
  <si>
    <t>KDK-BLACKBERRY HAND SET MOBILE</t>
  </si>
  <si>
    <t>UTR-UPS 6 KVA WITH BATTRIES</t>
  </si>
  <si>
    <t>KKH - UPS</t>
  </si>
  <si>
    <t>KKH-POLYCOM TOUCH CONFERENCE SYSTEM</t>
  </si>
  <si>
    <t>BRK-STABLIZER 5KVA</t>
  </si>
  <si>
    <t>MQR-UPS 600 VA WITH ACCESSORIES</t>
  </si>
  <si>
    <t>KKH -Swith 24 Port (2 Nos)</t>
  </si>
  <si>
    <t>UTR- Video Conference system</t>
  </si>
  <si>
    <t>UTR - Switch 24 Port (2 Nos)</t>
  </si>
  <si>
    <t>NOD-AUDIO CONFERENCE- Trf from Brk</t>
  </si>
  <si>
    <t>KKH- HAND SET MOBILE</t>
  </si>
  <si>
    <t>BRK - SPLIT AC 2 TON</t>
  </si>
  <si>
    <t>BRK - Pedestal Fan</t>
  </si>
  <si>
    <t>BRK - Routers</t>
  </si>
  <si>
    <t>BRK - WATER FILTER/PURIFIER</t>
  </si>
  <si>
    <t>KKH - Mobile Phone</t>
  </si>
  <si>
    <t>KKH - Refrigerator 220 ltr</t>
  </si>
  <si>
    <t>KKH- Fax Machine</t>
  </si>
  <si>
    <t>KDK-RO</t>
  </si>
  <si>
    <t>KDK-WATER COOLER</t>
  </si>
  <si>
    <t>KDK-MONOBLOCK PUMP</t>
  </si>
  <si>
    <t>KDK-UPS 600 VA WITH ACCESSORIE</t>
  </si>
  <si>
    <t>KDK - CC CAMERAS</t>
  </si>
  <si>
    <t>UTR_Stabilizer, 4KVA, Single Phase</t>
  </si>
  <si>
    <t>UTR_Luminous 600 VA UPS DUO</t>
  </si>
  <si>
    <t>MQR-Access Card Lock System</t>
  </si>
  <si>
    <t>LKO - Fax Machine make-Brother Laser- 2820</t>
  </si>
  <si>
    <t>MQR-HIGH DEF LCD PROJECTOR XGA LUM 3100</t>
  </si>
  <si>
    <t>MQR-PROJECTION SCREEN</t>
  </si>
  <si>
    <t>MQR-CCTV Camera Sys &amp; Radio Link for network</t>
  </si>
  <si>
    <t>KKH - EXTERNAL HARD DISK 1TB</t>
  </si>
  <si>
    <t>KKH - CCTV Camera Sys &amp; Radio Link for network</t>
  </si>
  <si>
    <t>NOD-Laptop</t>
  </si>
  <si>
    <t>UTR -  CCTV Camera Sys &amp; Radio Link for network</t>
  </si>
  <si>
    <t>BRK - CCTV Camera Sys &amp; Radio Link for network</t>
  </si>
  <si>
    <t>KDK -  CCTV Camera Sys</t>
  </si>
  <si>
    <t>NOD - Tower Fan for Mr Arun Garg</t>
  </si>
  <si>
    <t>MQR-Water Cooler</t>
  </si>
  <si>
    <t>KKH - CCTV Camera Sys &amp; Radio Link for networking</t>
  </si>
  <si>
    <t>UTR-AC 1.5 T</t>
  </si>
  <si>
    <t>MQR - PRINTER</t>
  </si>
  <si>
    <t>KKH - RO System</t>
  </si>
  <si>
    <t>KKH - Water Cooler</t>
  </si>
  <si>
    <t>KDK- Scanner</t>
  </si>
  <si>
    <t>BRK - Refrigerator 180 Ltr</t>
  </si>
  <si>
    <t>MQR- Wall Mounted Fan</t>
  </si>
  <si>
    <t>UTR-Pedestal Fans</t>
  </si>
  <si>
    <t>KDK - Invertor with Battery</t>
  </si>
  <si>
    <t>KdK-Pedestal Fans</t>
  </si>
  <si>
    <t>BRK- Biomatric Attendance System</t>
  </si>
  <si>
    <t>BRK -Refrigretor 258 Ltr</t>
  </si>
  <si>
    <t>KDK- Wall mounted fan</t>
  </si>
  <si>
    <t>KDK - Gyser</t>
  </si>
  <si>
    <t>Nod - Speaker IT-12800</t>
  </si>
  <si>
    <t>MQR- 2 KVA UPS with Battries &amp; Rack</t>
  </si>
  <si>
    <t>UTR-Sound system with cordless mike</t>
  </si>
  <si>
    <t>UTR - RO - Aquagurad</t>
  </si>
  <si>
    <t>UTR - Water Cooler</t>
  </si>
  <si>
    <t>MQR - Water Cooler</t>
  </si>
  <si>
    <t>KDK - Water Cooler</t>
  </si>
  <si>
    <t>BRK - WATER COOLER 40 LTR</t>
  </si>
  <si>
    <t>BRK - Sound System with Cordless Mike</t>
  </si>
  <si>
    <t>BRK - INVERTER 850VA WITH BATTERY</t>
  </si>
  <si>
    <t>Sound System with Cordless mike</t>
  </si>
  <si>
    <t>KKH - Sound System with Cordless mike</t>
  </si>
  <si>
    <t>KKH - PadeSTAL FAN 400MM SWEEP 1400 RPM</t>
  </si>
  <si>
    <t>KKH - INVERTER 1450VA WITH BATTERY</t>
  </si>
  <si>
    <t>Mum - AC (Daikin ) 3.5 Ductable</t>
  </si>
  <si>
    <t>KDK - INVERTER 850VA WITH BATTERY</t>
  </si>
  <si>
    <t>KDK - Sound System with Cordless Mike</t>
  </si>
  <si>
    <t>UTR - Wall mount Fans</t>
  </si>
  <si>
    <t>UTR - UPS Battery with Rack</t>
  </si>
  <si>
    <t>UTR - RO Water Purifier</t>
  </si>
  <si>
    <t>KKH - wall mounted FAN</t>
  </si>
  <si>
    <t>MQR - Pedastal Fans</t>
  </si>
  <si>
    <t>KKH - RO Water Purifier</t>
  </si>
  <si>
    <t>Mum - IPAD PRO 128 GB - CELLULAR &amp; WIFI</t>
  </si>
  <si>
    <t>MQR - RO WATER PURIFIER</t>
  </si>
  <si>
    <t>UTR - Printer</t>
  </si>
  <si>
    <t>kkh- RO water Purifier</t>
  </si>
  <si>
    <t>KDK - Walky Talky</t>
  </si>
  <si>
    <t>UTR - Water Cooler 40- Ltr</t>
  </si>
  <si>
    <t>UTR - Walky Talky</t>
  </si>
  <si>
    <t>KKH - Water Cooler 40 Ltr</t>
  </si>
  <si>
    <t>KKh - INVERTER with Battery 1450 V, 24V DC/230V AC</t>
  </si>
  <si>
    <t>BRK - Water Cooler</t>
  </si>
  <si>
    <t>BRK - Walky Talky</t>
  </si>
  <si>
    <t>UTR - Projector</t>
  </si>
  <si>
    <t>KKH - Refergerator</t>
  </si>
  <si>
    <t>Mum - Split AC</t>
  </si>
  <si>
    <t>KDK - RO Water Purifier</t>
  </si>
  <si>
    <t>KKH - AIR CONDITIONAR WINDOW TYPE 2TR 3Star</t>
  </si>
  <si>
    <t>Mum - RO Water Purifier</t>
  </si>
  <si>
    <t>KKH - Walkie Talkie Set</t>
  </si>
  <si>
    <t>UTR - Walkie Talkie</t>
  </si>
  <si>
    <t>UTR - High Def LCD Projector</t>
  </si>
  <si>
    <t>Apple IPAD mini with Retina display</t>
  </si>
  <si>
    <t>IPAD MINI 4 WIFI+ CELL 16 GB GOLD</t>
  </si>
  <si>
    <t>Apple Ipad Mini4 WIFI+CELL 128 GB</t>
  </si>
  <si>
    <t>KKH - AIR CONDITIONAR WINDOW TYPE 2TR</t>
  </si>
  <si>
    <t>KDK - Solar Plate 400watt with change over stand</t>
  </si>
  <si>
    <t>KDK - Cooler</t>
  </si>
  <si>
    <t>KDK - Plastic Visitor Chair</t>
  </si>
  <si>
    <t>Mum - Refrigerator (Godrej)</t>
  </si>
  <si>
    <t>Mum - Digitel Meetings Solutions</t>
  </si>
  <si>
    <t>Mum - Soundbar with wall bracket and AcoustiMass 3</t>
  </si>
  <si>
    <t>Mum - EPABAX System</t>
  </si>
  <si>
    <t>BRK - Water Cooler 150 ltr</t>
  </si>
  <si>
    <t>BRK - Refrigerator</t>
  </si>
  <si>
    <t>UTR - Window AC 2 Ton</t>
  </si>
  <si>
    <t>MQR - Dot Matrix Printer</t>
  </si>
  <si>
    <t>KDK - Solar Power Plant 1KW off Grid katra</t>
  </si>
  <si>
    <t>BRK - HIGH DEF LCD PROJECTOR XGA LUM 3100</t>
  </si>
  <si>
    <t>UTR - FAN (6 Wall Mounted , 2 Padestal FAN)</t>
  </si>
  <si>
    <t>KKh - Window AC</t>
  </si>
  <si>
    <t>UTR - Wall Mounted FAN</t>
  </si>
  <si>
    <t>MQR - Printer</t>
  </si>
  <si>
    <t>MQR - UPS - 1 KVA with Batteries</t>
  </si>
  <si>
    <t>KDK - HP LASER PRINTER 1020 PLUS</t>
  </si>
  <si>
    <t>KDK - UPS (EMERSON) - 1 KVA with Battery for KATRA</t>
  </si>
  <si>
    <t>UTR - Reader Savior Model</t>
  </si>
  <si>
    <t>MQR - Reader Savior Model</t>
  </si>
  <si>
    <t>UTR - Window AC 2 ton</t>
  </si>
  <si>
    <t>KDK - Biometric Attendance System</t>
  </si>
  <si>
    <t>KKH - Exhaust Fan</t>
  </si>
  <si>
    <t>KKH - Biometric Attendance System</t>
  </si>
  <si>
    <t>KDK - Electric Lawn Mover</t>
  </si>
  <si>
    <t>KDK - Window AC 2 Ton  DM plant , Swithyard , ESP</t>
  </si>
  <si>
    <t>KKH - Window AC - 2 Ton</t>
  </si>
  <si>
    <t>MQR - Air conditioner</t>
  </si>
  <si>
    <t>MQR - RO water Purifier</t>
  </si>
  <si>
    <t>MQR - Wall Mounted Fan</t>
  </si>
  <si>
    <t>MQR - WALKY TALKY</t>
  </si>
  <si>
    <t>UTR - WALKY TALKY</t>
  </si>
  <si>
    <t>KDK - Walkie Talkie</t>
  </si>
  <si>
    <t>Split AC 2 Ton</t>
  </si>
  <si>
    <t>Window AC 1 Ton</t>
  </si>
  <si>
    <t>MQR -  CCTV Camera</t>
  </si>
  <si>
    <t>Audio Conference</t>
  </si>
  <si>
    <t>Audio conference equipment</t>
  </si>
  <si>
    <t>MUM - LED TV</t>
  </si>
  <si>
    <t>iPad Pro 12.9 inch 512 Gb</t>
  </si>
  <si>
    <t>Magic Keyboard for iPad Pro 12.9 Inch</t>
  </si>
  <si>
    <t>Apple Pencil 2nd Generation</t>
  </si>
  <si>
    <t>iPad Pro 11 inch 256 Gb Wifi + Cellular</t>
  </si>
  <si>
    <t>Magic Keyboard for iPad Pro 11 Inch</t>
  </si>
  <si>
    <t>Lenovo Yoga 7i Laptop with Win Pro OEM License</t>
  </si>
  <si>
    <t>KKH-OXYGEN CONCENTRATOR 5LPM</t>
  </si>
  <si>
    <t>KKH-WALL MOUNTING FAN-400MM SWEEP 230V AC</t>
  </si>
  <si>
    <t>KKH - AIR CONDITIONAR WINDOW TYPE 1.5TR</t>
  </si>
  <si>
    <t>BRK-OXYGEN CONCENTRATOR 5LPM</t>
  </si>
  <si>
    <t>MUM-LAPTOP I5</t>
  </si>
  <si>
    <t>MUM-LAPTOP HP 240 G8</t>
  </si>
  <si>
    <t>MUM-APTOP HP PRO BOOK 440 G8</t>
  </si>
  <si>
    <t>NOD-LAPTOP -I5</t>
  </si>
  <si>
    <t>NOD-LAPTOP DELL LATITUDE 3420, CORE I5</t>
  </si>
  <si>
    <t>KDK-Window AC</t>
  </si>
  <si>
    <t>MQR - Oxygen Concentrator</t>
  </si>
  <si>
    <t>UTR-WINDOW A/C 2.0 TON (WAC 2.0 T 2s 242 LZH)</t>
  </si>
  <si>
    <t>UTR-WINDOW A/C 1.5 TON (183 DZA)</t>
  </si>
  <si>
    <t>UTR-BPL Oxygen Concentrator Oxy 5 Neo -Single</t>
  </si>
  <si>
    <t>Mum - DAIKIN 1.8 Ton 2 Star Split AC</t>
  </si>
  <si>
    <t>KDK-Biometric Attendance System</t>
  </si>
  <si>
    <t>KDK-WALL MOUNTING FAN 450MM SWEEP,240V</t>
  </si>
  <si>
    <t>BRK-Biometric Attendance System</t>
  </si>
  <si>
    <t>UTR-Biometric Attendance System</t>
  </si>
  <si>
    <t>MQR-Biometric Attendance System</t>
  </si>
  <si>
    <t>KKH-Biometric Attendance System</t>
  </si>
  <si>
    <t>KKH - Ceiling Fan</t>
  </si>
  <si>
    <t>Mum - DAIKIN 3.3 Ton AC</t>
  </si>
  <si>
    <t>I Phone 14  Pro Max</t>
  </si>
  <si>
    <t>BRK Open Gym -Equipments - (9 Items)</t>
  </si>
  <si>
    <t>KKH-ALUMINIUM TILTABLE TOWER LADDER</t>
  </si>
  <si>
    <t>KKH-WALKIE-TALKIE SET</t>
  </si>
  <si>
    <t>KKH-Open Gym -Equipments - (9 Items)</t>
  </si>
  <si>
    <t>KKH-WINDOW AC TYPE 1.5 TON</t>
  </si>
  <si>
    <t>KKH-Split AC-2 ton</t>
  </si>
  <si>
    <t>KDK--Open Gym -Equipments - (9 Items)</t>
  </si>
  <si>
    <t>KDK - Window AC - 2 Ton</t>
  </si>
  <si>
    <t>KDK-Split AC-2 ton</t>
  </si>
  <si>
    <t>KDK-Split AC - 1.5 Ton</t>
  </si>
  <si>
    <t>KDK - Window AC - 1.5 Ton</t>
  </si>
  <si>
    <t>UTR-Padestal Fans</t>
  </si>
  <si>
    <t>UTR-WINDOW A/C 2.0 TON</t>
  </si>
  <si>
    <t>UTR-Open Gym -Equipments - (9 Items)</t>
  </si>
  <si>
    <t>MQR--Open Gym -Equipments - (9 Items)</t>
  </si>
  <si>
    <t>MQR-Ceiling Fans</t>
  </si>
  <si>
    <t>MQR - Window AC - 2 Ton</t>
  </si>
  <si>
    <t>MQR-Split AC-2 ton</t>
  </si>
  <si>
    <t>MUM -LAPTOP - Core-I5</t>
  </si>
  <si>
    <t>MQR-Vaccum cleaner</t>
  </si>
  <si>
    <t>MQR- AIR CONDITIONER SPLIT TYPE 2 TON</t>
  </si>
  <si>
    <t>BRK-WALKIE TALKIE</t>
  </si>
  <si>
    <t>KKH-SOLAR WATER HEATER 100LPD</t>
  </si>
  <si>
    <t>BRK-CHEMICAL/ELECTRONIC BALANCE</t>
  </si>
  <si>
    <t>MQR-HP LASERJET PRINTER P1008</t>
  </si>
  <si>
    <t>MQR-DESKTOP COMPUTER SYSTEM</t>
  </si>
  <si>
    <t>MQR-PRINTER HP LASER JET-1606dn</t>
  </si>
  <si>
    <t>MQR-HP LASERJET PRINTER HP P1020 Plus</t>
  </si>
  <si>
    <t>MQR-HP SCANER</t>
  </si>
  <si>
    <t>MQR-5 Desktops Computer</t>
  </si>
  <si>
    <t>MQR-20 desktop computers</t>
  </si>
  <si>
    <t>MQR - Microsoft Office 25Nos</t>
  </si>
  <si>
    <t>UTR-Computers-HP-Desktop</t>
  </si>
  <si>
    <t>UTR-Printer - TVS MSP345 Star (24 pin 136)</t>
  </si>
  <si>
    <t>UTR-Printer - Laserjet LJ1505N</t>
  </si>
  <si>
    <t>UTR-Printer - Laserjet P 1020</t>
  </si>
  <si>
    <t>UTR-Scanner - HP -G3110</t>
  </si>
  <si>
    <t>UTR-HX 06 KVA UPS W/B-1106L16</t>
  </si>
  <si>
    <t>UTR-HP LASERJET PRINTER P1008</t>
  </si>
  <si>
    <t>UTR-PRINTER HP LASER JET-1606 DN</t>
  </si>
  <si>
    <t>UTR-HP SCANER</t>
  </si>
  <si>
    <t>UTR-Microsoft Office 20Nos</t>
  </si>
  <si>
    <t>UTR-Computers-HP Desktop 25Nos</t>
  </si>
  <si>
    <t>UTR-Computers-20 Desktop With MS Office</t>
  </si>
  <si>
    <t>BRK-HP LASERJET PRINTER P1008</t>
  </si>
  <si>
    <t>BRK-DESKTOP COMPUTER SYSTEM</t>
  </si>
  <si>
    <t>BRK-TVS DMP PRINTER 24PIN,132/136 COLUMN</t>
  </si>
  <si>
    <t>BRK-PRINTER HP LASER JET-1505N</t>
  </si>
  <si>
    <t>BRK-HP SCANER</t>
  </si>
  <si>
    <t>BRK-'HP SCANER</t>
  </si>
  <si>
    <t>BRK-Photo Scanner 2Nos</t>
  </si>
  <si>
    <t>BRK-20 Desktop With MS Office</t>
  </si>
  <si>
    <t>BRK-HP LASERJET PRINTER  P1020+</t>
  </si>
  <si>
    <t>BRK-PRINTER HP LASER JET-P1606dn</t>
  </si>
  <si>
    <t>KDK- MS Office 2010</t>
  </si>
  <si>
    <t>KDK- COMPUTERS (60%)</t>
  </si>
  <si>
    <t>KDK-HP Laser Jet Printer   P1020</t>
  </si>
  <si>
    <t>KDK-HP Laser Jet Printer   1606N</t>
  </si>
  <si>
    <t>KDK-HP ScanJet G3110 Scanner</t>
  </si>
  <si>
    <t>KDK-D-LINK24 PORT,10/100,2PORTS1GBPSUN-MANAG</t>
  </si>
  <si>
    <t>KDK-HP Computer</t>
  </si>
  <si>
    <t xml:space="preserve"> KKH - DESKTOP COMPUTER SYSTEM</t>
  </si>
  <si>
    <t>KKH - Software Desktop</t>
  </si>
  <si>
    <t>KKH - DESKTOP COMPUTER SYSTEM</t>
  </si>
  <si>
    <t>KKH - HP LASERJET PRINTER P1008</t>
  </si>
  <si>
    <t>KKH - HP LASER JET PRO P1606DN PRINTER</t>
  </si>
  <si>
    <t>KKH - HP SCANER</t>
  </si>
  <si>
    <t>KKH -TVS DMP PRINTER 24PIN,132/136 COLUMN</t>
  </si>
  <si>
    <t>KKH - Desktop Computer System</t>
  </si>
  <si>
    <t>KKH- HP laser jet printer P1020</t>
  </si>
  <si>
    <t>KKH - HP Laserjet Priter 1505 N</t>
  </si>
  <si>
    <t>KKH - HP Scanner</t>
  </si>
  <si>
    <t>KKH - UPS 6 KVA With Battries</t>
  </si>
  <si>
    <t>NOD-PHOTO SCANNER 2NOS</t>
  </si>
  <si>
    <t>NOD-SCANNER-2 NOS</t>
  </si>
  <si>
    <t>NOD-Printer HP 1606DN (Mr. Subodh Garg)</t>
  </si>
  <si>
    <t>NOD-HP Laser Jet Printer -M1005</t>
  </si>
  <si>
    <t>NOD-Desktop Make-HP with OS Window-7</t>
  </si>
  <si>
    <t>NOD-Work Station With AutoCad-2D, MS Project</t>
  </si>
  <si>
    <t>NOD-Desktops Intel Core2 Duo (25 No)</t>
  </si>
  <si>
    <t>NOD-HP LaserJet 3005N Network Printer (1 No)</t>
  </si>
  <si>
    <t>NOD-HP Printers Laserjet - P1008 (1 No)</t>
  </si>
  <si>
    <t>NOD-HP Printer Cum Scanner (1 No)</t>
  </si>
  <si>
    <t>NOD-HP Scanner (1No)</t>
  </si>
  <si>
    <t>NOD-HP Printers LaserJet - P1007 (2 No)</t>
  </si>
  <si>
    <t>NOD-HP Color LaserJet Printer (1 No)</t>
  </si>
  <si>
    <t>NOD-D-Link Network Switches (2 No)</t>
  </si>
  <si>
    <t>NOD-PRINTER HP 1606DN (MR. DWARIKESH)</t>
  </si>
  <si>
    <t>NOD-20 DESKTOP MAKE-HP WITH OS WINDOW-7</t>
  </si>
  <si>
    <t>HP LASERJET P1007-2 NOS</t>
  </si>
  <si>
    <t>NOD-HP LASERJET MULTI FUNCTION-1 NOS</t>
  </si>
  <si>
    <t>NOD-D-LINK SWITCH 24 PORT-1 NOS</t>
  </si>
  <si>
    <t>NOD-HP DESKTOP 12NOS</t>
  </si>
  <si>
    <t>MUM-LAPTOP COMPUTER SYSTEM - 1 NO</t>
  </si>
  <si>
    <t>NOD-PRINTER 1020 +  (2)</t>
  </si>
  <si>
    <t>NOD-LAPTOP-ARUN GARG 1NO</t>
  </si>
  <si>
    <t>NOD-LAPTOP HP ( 03 NO.)</t>
  </si>
  <si>
    <t>NOD-LASER N/W PRINTER 5NOS</t>
  </si>
  <si>
    <t>NOD-20KVS UPS(2 QUANTITY)</t>
  </si>
  <si>
    <t>NOD-20KVA ONLINE UPS MODEL : S420D(2)</t>
  </si>
  <si>
    <t>NOD-DVD WRITER</t>
  </si>
  <si>
    <t>NOD-A3 COLOR SCANER</t>
  </si>
  <si>
    <t>NOD-DESKTOP COMPUTER SYSTEM</t>
  </si>
  <si>
    <t>NOD-PRINTER CANON  MODL. LBP 3500 DN</t>
  </si>
  <si>
    <t>NOD-VISITING CARD READER SCANNER -1 No</t>
  </si>
  <si>
    <t>MUM-Laptop Sony Mr Amit Gupta(Mumbai Office)</t>
  </si>
  <si>
    <t>NOD-INTEL XEON X 3430(QUAD CORE)2.4 GHZ 8 MB</t>
  </si>
  <si>
    <t>NOD-HARD DISK 500 GB</t>
  </si>
  <si>
    <t>NOD-SURGE SUPPRESSOR TVSS 60K(partof ups-70)</t>
  </si>
  <si>
    <t>NOD-HP Hardware</t>
  </si>
  <si>
    <t>NOD-A3 Aize Multifunc Printer cum Scanner</t>
  </si>
  <si>
    <t>NOD-HP 600 GB HDD EVA 4400</t>
  </si>
  <si>
    <t>MQR-LAPTOP COMPUTER SYSTEM</t>
  </si>
  <si>
    <t>KDK-UPS 6 KVA WITH BATTRIES</t>
  </si>
  <si>
    <t>KDK-LAPTOP COMPUTER SYSTEM</t>
  </si>
  <si>
    <t>UTR-LAPTOP</t>
  </si>
  <si>
    <t>BKH-LAPTOP COMPUTER SYSTEM</t>
  </si>
  <si>
    <t>MQR-Hard Disk External</t>
  </si>
  <si>
    <t>KKH-UPS 600 VA WITH ACCESSORIES</t>
  </si>
  <si>
    <t>KKH-LAPTOP COMPUTER SYSTEM</t>
  </si>
  <si>
    <t>KKH-Lease line modem</t>
  </si>
  <si>
    <t>KKH-ROUTER</t>
  </si>
  <si>
    <t>NOD-Laptop HP430</t>
  </si>
  <si>
    <t>MQR-Microsoft Office 2010 Standard OLP</t>
  </si>
  <si>
    <t>BRK - HP Laptop 430</t>
  </si>
  <si>
    <t>BRK -  Laptop -I5</t>
  </si>
  <si>
    <t>BRK - HDD</t>
  </si>
  <si>
    <t>KKH- Laptop</t>
  </si>
  <si>
    <t>KKH - Router (Accessories)</t>
  </si>
  <si>
    <t>KDK-HARD DISK EXTERNAL</t>
  </si>
  <si>
    <t>UTR_LAPTOP COMPUTER SYSTEM</t>
  </si>
  <si>
    <t>UTR - Modem</t>
  </si>
  <si>
    <t>UTR- Router</t>
  </si>
  <si>
    <t>UTR - Hard Disk External</t>
  </si>
  <si>
    <t>NOD - 2 nos of server HDD (450 GB) DL180 G6 Server</t>
  </si>
  <si>
    <t>LKO- 1108 Laser HP Printer</t>
  </si>
  <si>
    <t>BRK - Networking equipment &amp; installation</t>
  </si>
  <si>
    <t>KKH - Networking equipment &amp; installation</t>
  </si>
  <si>
    <t>KKH - High DEF LCD Projector</t>
  </si>
  <si>
    <t>KKH - Projection  Screen</t>
  </si>
  <si>
    <t>MQR-Networking Equipment &amp; Installation.</t>
  </si>
  <si>
    <t>UTR - PROJECTOR SCREEN</t>
  </si>
  <si>
    <t>BRK - PROJECTION SCREEN</t>
  </si>
  <si>
    <t>KDK-HIGH DEF LCD PROJECTOR XGA LUM 3100</t>
  </si>
  <si>
    <t>KDK -  PROJECTION SCREEN</t>
  </si>
  <si>
    <t>NOD -  NOD HP Laserjet Printer 1020</t>
  </si>
  <si>
    <t>UTR - Networking equipment &amp; installation</t>
  </si>
  <si>
    <t>KDK - Dot Matrix Printer</t>
  </si>
  <si>
    <t>Nod -A4 SIZE LASERJET PRINTER 15PPM (PRINT)</t>
  </si>
  <si>
    <t>KDK - Networking equipment &amp; installation.</t>
  </si>
  <si>
    <t>UTR-Networking and Installation</t>
  </si>
  <si>
    <t>MQR- Priter (multifuctional)</t>
  </si>
  <si>
    <t>BRK- HP - 1536 Multifunction Printer</t>
  </si>
  <si>
    <t>Nod - Printer</t>
  </si>
  <si>
    <t>LKO - Laptop</t>
  </si>
  <si>
    <t>KDK - Laptop</t>
  </si>
  <si>
    <t>UTR - Laptop</t>
  </si>
  <si>
    <t>MQR - Laptop</t>
  </si>
  <si>
    <t>BRK - Laptop I5</t>
  </si>
  <si>
    <t>KKH - PRINTER 1020  Plus</t>
  </si>
  <si>
    <t>KKH - Laptop - I5</t>
  </si>
  <si>
    <t>UTR - UPS online</t>
  </si>
  <si>
    <t>KKH - HIGH DEF LCD PROJECTOR XGA LUM 3100</t>
  </si>
  <si>
    <t>KDK - Printer Laserjet</t>
  </si>
  <si>
    <t>KDK - Scanner</t>
  </si>
  <si>
    <t>Mum - Laptop for Mr Prashant Angane</t>
  </si>
  <si>
    <t>Mum - Printer (HP DJ 4675 wireless Printer)</t>
  </si>
  <si>
    <t>KDK - HP Scanner</t>
  </si>
  <si>
    <t>KKH - A4 SIZE MFP PRINTER  (25 PPM)</t>
  </si>
  <si>
    <t>Nod - Laptop for Mr Sandeep Gupta</t>
  </si>
  <si>
    <t>Nod - Laptop for Mr Sushant Singh</t>
  </si>
  <si>
    <t>Mum - Printer Canon IP 100</t>
  </si>
  <si>
    <t>Mum - Laptop Dell</t>
  </si>
  <si>
    <t>KKH - Laptop I5</t>
  </si>
  <si>
    <t>Nod - Laptop</t>
  </si>
  <si>
    <t>KKH - Printer (HP 1136)</t>
  </si>
  <si>
    <t>MQR - DESKTOP COMPUTER SYSTEM</t>
  </si>
  <si>
    <t>MQR - SCANNER</t>
  </si>
  <si>
    <t>MQR - PRINTER (HP 1020 LASERJET)</t>
  </si>
  <si>
    <t>MQR - PRINTER (HP LASERJET 202 DW)</t>
  </si>
  <si>
    <t>MQR- 8 PORT GIGABIT LAN SWITCH UNMANAGED</t>
  </si>
  <si>
    <t>MQR- D-LINK DGS-1210-10P WEB SMART SWITCH</t>
  </si>
  <si>
    <t>MQR - Laptop (HP)</t>
  </si>
  <si>
    <t>MQR - Network Printer cum Scanner cum Photocopier</t>
  </si>
  <si>
    <t>MQR - Sever with Storage</t>
  </si>
  <si>
    <t>BRK - Laptop - I5</t>
  </si>
  <si>
    <t>Dell Server with Storage</t>
  </si>
  <si>
    <t>MQR - LAPTOP</t>
  </si>
  <si>
    <t>KKH-LAPTOP -I5</t>
  </si>
  <si>
    <t>KKH - Dell Server with Storage</t>
  </si>
  <si>
    <t>Nod - Laptop (LR0D46V5 &amp; LR0D472S)</t>
  </si>
  <si>
    <t>Nod - Laptop (LR0D3LYD &amp; LR0D3M1S)</t>
  </si>
  <si>
    <t>Nod - Laptop (LR0DWEFF/ER/HM/LM/EW)</t>
  </si>
  <si>
    <t>Nod - Laptop (LR0E8316/831E/831N)</t>
  </si>
  <si>
    <t>NOD-PHOTO SCANNER 1NOS</t>
  </si>
  <si>
    <t>NOD HP Laserjet Printer 1536</t>
  </si>
  <si>
    <t>NOD HP Laserjet Printer 1020</t>
  </si>
  <si>
    <t>NOD - Laptop (5/185)</t>
  </si>
  <si>
    <t>NOD-Desktops Intel Core2 Duo (3 No)</t>
  </si>
  <si>
    <t>NOD-5 DESKTOP MAKE-HP WITH OS WINDOW-7</t>
  </si>
  <si>
    <t>NOD-HP DESKTOP 3NOS</t>
  </si>
  <si>
    <t>KKH - DESKTOP DELL OPTIPLEX 5090</t>
  </si>
  <si>
    <t>KKH-LAPTOP HP PRO BOOK 440 G8</t>
  </si>
  <si>
    <t>BRK-LAPTOP I5</t>
  </si>
  <si>
    <t>BRK-LAPTOP HP PRO BOOK 440 G8</t>
  </si>
  <si>
    <t>LKO-LAPTOP I5</t>
  </si>
  <si>
    <t>LKO-DESKTOP DELL OPTIPLEX 5090</t>
  </si>
  <si>
    <t>KDK-LAPTOP HP PRO</t>
  </si>
  <si>
    <t>KDK-Desktop Computer System</t>
  </si>
  <si>
    <t>MQR-Desktop Computer System</t>
  </si>
  <si>
    <t>UTR-LAPTOP -Lenova Think Book 14 (Intel Core I5)</t>
  </si>
  <si>
    <t>UTR-DESKTOP DELL OPTIPLEX 5090</t>
  </si>
  <si>
    <t>UTR - LAPTOP HP PRO BOOK 440 G8</t>
  </si>
  <si>
    <t>KKH-Printer HP 1200a</t>
  </si>
  <si>
    <t>MQR-LAPTOP -I5</t>
  </si>
  <si>
    <t>KDK-LAPTOP_HP</t>
  </si>
  <si>
    <t>KDK-Desktop Computer Sets</t>
  </si>
  <si>
    <t>KDK-LAPTOP HP PRO BOOK 440 G8</t>
  </si>
  <si>
    <t>BRK-Desktop-Computer Sets</t>
  </si>
  <si>
    <t>UTR-LAPTOP_HP</t>
  </si>
  <si>
    <t>UTR-Desktop Computer Sets</t>
  </si>
  <si>
    <t>UTR - LAPTOP</t>
  </si>
  <si>
    <t>MQR-LAPTOP HP PRO BOOK 440 G8</t>
  </si>
  <si>
    <t>MQR-Desktop Computer Sets</t>
  </si>
  <si>
    <t>KKH-Desktop Computer Sets</t>
  </si>
  <si>
    <t>UTR-Printer-Laserjet_Pro MFP</t>
  </si>
  <si>
    <t>MUM-HP COLOUR LASERJET PRO-PRINTER</t>
  </si>
  <si>
    <t>LAPTOP HP PRO BOOK 440 G9</t>
  </si>
  <si>
    <t>HP LASERJET MFP PRINTER M329 DW</t>
  </si>
  <si>
    <t>LAPTOP HP PRO BOOK 440 G8</t>
  </si>
  <si>
    <t>KDK-Mono Block Pump</t>
  </si>
  <si>
    <t>UTR-FAN EXHAUST</t>
  </si>
  <si>
    <t>NOD-Honda City I.B. Pandey (UP16-AE-4012)</t>
  </si>
  <si>
    <t>Mum - Car BMW</t>
  </si>
  <si>
    <t>KKH-GRID SOLAR PLANT-4KW</t>
  </si>
  <si>
    <t>KDK-MS OFFICE 2010 Std OLP</t>
  </si>
  <si>
    <t>KKH- M.S. Office</t>
  </si>
  <si>
    <t>NOD_MS Office 2007 (26 No)</t>
  </si>
  <si>
    <t>NOD-MS OFFICE-20 NOS</t>
  </si>
  <si>
    <t>NOD-MS VISIO PROFESSIONAL - 1 NOS. FOR HR</t>
  </si>
  <si>
    <t>NOD-MS PROJECT PROFESSIONAL -1 NOS V.V.K.RAO</t>
  </si>
  <si>
    <t>NOD-AUTOCAD 2011 PROFESSIONAL(LAN BASED AUTO</t>
  </si>
  <si>
    <t>NOD-SAP Application Users – Qty. 105</t>
  </si>
  <si>
    <t>NOD-SAP Application Employee Users – Qty. 10</t>
  </si>
  <si>
    <t>NOD-50  MS OFFICE STD OLP (office 2010)</t>
  </si>
  <si>
    <t>NOD-5 MS OFFICE STD OLP (office 2010)</t>
  </si>
  <si>
    <t>NOD-5Qty- window server 2008 (std. edition)</t>
  </si>
  <si>
    <t>NOD-500 Qty- window server 2008 cals</t>
  </si>
  <si>
    <t>NOD-HP Training and Implementation</t>
  </si>
  <si>
    <t>NOD-Dell Server for mailing solution(4)</t>
  </si>
  <si>
    <t>NOD-HP Software</t>
  </si>
  <si>
    <t>NOD-SAP-ERP" SOFTWARE</t>
  </si>
  <si>
    <t>NOD-IBM Lotus Domino Messaging CLIENT ACCESS</t>
  </si>
  <si>
    <t>NOD-SAP Implementation</t>
  </si>
  <si>
    <t>BRK - MS OFFICE 2010 Std OLP</t>
  </si>
  <si>
    <t>NOD-Red Hat Linux Enterprise License 5.5 inculding</t>
  </si>
  <si>
    <t>MQR-LIC BCS MCUBE For data View and analysis</t>
  </si>
  <si>
    <t>KKH - LIC. BCS MCUBE FOR DATA VIEW ND ANALYSIS</t>
  </si>
  <si>
    <t>BRK  - BCS Software M cube</t>
  </si>
  <si>
    <t>KDK - LIC. BCS MCUBE FOR DATA VIEW ND ANALYSIS</t>
  </si>
  <si>
    <t>UTR-BCS Software M cube</t>
  </si>
  <si>
    <t>NOD-CS_WinSvrSTDCore 2019 SNGL MVL 16Lic CoreLic</t>
  </si>
  <si>
    <t>NOD-CS_WinSvrCAL 2019 SNGL MVL DvcCAL</t>
  </si>
  <si>
    <t>Total Gross Value</t>
  </si>
  <si>
    <t xml:space="preserve">Total Dep. </t>
  </si>
  <si>
    <t xml:space="preserve">Op. Gross Value </t>
  </si>
  <si>
    <t>Dep. During the Year</t>
  </si>
  <si>
    <t>Op. Dep.</t>
  </si>
  <si>
    <t>Closing WDV</t>
  </si>
  <si>
    <t>Dep. Written back  On  Discard</t>
  </si>
  <si>
    <t xml:space="preserve"> Discard during the Year</t>
  </si>
  <si>
    <t>Addition during the Year</t>
  </si>
  <si>
    <t>Bajaj Energy Ltd.</t>
  </si>
  <si>
    <t>Opening WDV</t>
  </si>
  <si>
    <t>Provisional Fixed Asset Register as on 31.03.2023</t>
  </si>
  <si>
    <t>KDK</t>
  </si>
  <si>
    <t>BRK</t>
  </si>
  <si>
    <t>KKH</t>
  </si>
  <si>
    <t>MQR</t>
  </si>
  <si>
    <t>UTR</t>
  </si>
  <si>
    <t>Location</t>
  </si>
  <si>
    <t>Row Labels</t>
  </si>
  <si>
    <t>(blank)</t>
  </si>
  <si>
    <t>Grand Total</t>
  </si>
  <si>
    <t>Sum of Total Gross Value</t>
  </si>
  <si>
    <t>Sum of Closing WDV</t>
  </si>
  <si>
    <t>Cap-date</t>
  </si>
  <si>
    <t>ODep-Start</t>
  </si>
  <si>
    <t>Round off date</t>
  </si>
  <si>
    <t>Type of Assets</t>
  </si>
  <si>
    <t>Fixed</t>
  </si>
  <si>
    <t>COMM_NAME</t>
  </si>
  <si>
    <t>COMM_CODE</t>
  </si>
  <si>
    <t>COMM_WT</t>
  </si>
  <si>
    <t>ALL COMMODITIES</t>
  </si>
  <si>
    <t>1000000000</t>
  </si>
  <si>
    <t>I    PRIMARY ARTICLES</t>
  </si>
  <si>
    <t>1100000000</t>
  </si>
  <si>
    <t>(A)  FOOD ARTICLES</t>
  </si>
  <si>
    <t>1101000000</t>
  </si>
  <si>
    <t>a.  FOOD GRAINS(CEREALS+PULSES)</t>
  </si>
  <si>
    <t>1101010000</t>
  </si>
  <si>
    <t>a1. CEREALS</t>
  </si>
  <si>
    <t>1101010100</t>
  </si>
  <si>
    <t>Rice</t>
  </si>
  <si>
    <t>1101010101</t>
  </si>
  <si>
    <t>Wheat</t>
  </si>
  <si>
    <t>1101010102</t>
  </si>
  <si>
    <t>Jowar</t>
  </si>
  <si>
    <t>1101010103</t>
  </si>
  <si>
    <t>Bajra</t>
  </si>
  <si>
    <t>1101010104</t>
  </si>
  <si>
    <t>Maize</t>
  </si>
  <si>
    <t>1101010105</t>
  </si>
  <si>
    <t>Barley</t>
  </si>
  <si>
    <t>1101010106</t>
  </si>
  <si>
    <t>Ragi</t>
  </si>
  <si>
    <t>1101010107</t>
  </si>
  <si>
    <t>a2. PULSES</t>
  </si>
  <si>
    <t>1101010200</t>
  </si>
  <si>
    <t>Gram</t>
  </si>
  <si>
    <t>1101010201</t>
  </si>
  <si>
    <t>Arhar</t>
  </si>
  <si>
    <t>1101010202</t>
  </si>
  <si>
    <t>Moong</t>
  </si>
  <si>
    <t>1101010203</t>
  </si>
  <si>
    <t>Masur</t>
  </si>
  <si>
    <t>1101010204</t>
  </si>
  <si>
    <t>Urad</t>
  </si>
  <si>
    <t>1101010205</t>
  </si>
  <si>
    <t>b.  FRUITS &amp; VEGETABLES</t>
  </si>
  <si>
    <t>1101020000</t>
  </si>
  <si>
    <t>b1. VEGETABLES</t>
  </si>
  <si>
    <t>1101020100</t>
  </si>
  <si>
    <t>Potato</t>
  </si>
  <si>
    <t>1101020101</t>
  </si>
  <si>
    <t>Sweet Potato</t>
  </si>
  <si>
    <t>1101020102</t>
  </si>
  <si>
    <t>Onion</t>
  </si>
  <si>
    <t>1101020103</t>
  </si>
  <si>
    <t>Tapioca</t>
  </si>
  <si>
    <t>1101020104</t>
  </si>
  <si>
    <t>Ginger(Fresh)</t>
  </si>
  <si>
    <t>1101020105</t>
  </si>
  <si>
    <t>Peas(Green)</t>
  </si>
  <si>
    <t>1101020106</t>
  </si>
  <si>
    <t>Tomato</t>
  </si>
  <si>
    <t>1101020107</t>
  </si>
  <si>
    <t>Cauliflower</t>
  </si>
  <si>
    <t>1101020108</t>
  </si>
  <si>
    <t>Brinjal</t>
  </si>
  <si>
    <t>1101020109</t>
  </si>
  <si>
    <t>Okra (Lady finger)</t>
  </si>
  <si>
    <t>1101020110</t>
  </si>
  <si>
    <t>Cabbage</t>
  </si>
  <si>
    <t>1101020111</t>
  </si>
  <si>
    <t>b2. FRUITS</t>
  </si>
  <si>
    <t>1101020200</t>
  </si>
  <si>
    <t>Banana</t>
  </si>
  <si>
    <t>1101020201</t>
  </si>
  <si>
    <t>Mango</t>
  </si>
  <si>
    <t>1101020202</t>
  </si>
  <si>
    <t>Apple</t>
  </si>
  <si>
    <t>1101020203</t>
  </si>
  <si>
    <t>Orange</t>
  </si>
  <si>
    <t>1101020204</t>
  </si>
  <si>
    <t>Cashew nut</t>
  </si>
  <si>
    <t>1101020205</t>
  </si>
  <si>
    <t>Coconut(Fresh)</t>
  </si>
  <si>
    <t>1101020206</t>
  </si>
  <si>
    <t>Papaya</t>
  </si>
  <si>
    <t>1101020207</t>
  </si>
  <si>
    <t>Grapes</t>
  </si>
  <si>
    <t>1101020208</t>
  </si>
  <si>
    <t>Pineapple</t>
  </si>
  <si>
    <t>1101020209</t>
  </si>
  <si>
    <t>Guava</t>
  </si>
  <si>
    <t>1101020210</t>
  </si>
  <si>
    <t>Litchi</t>
  </si>
  <si>
    <t>1101020211</t>
  </si>
  <si>
    <t>Lemon</t>
  </si>
  <si>
    <t>1101020212</t>
  </si>
  <si>
    <t>Sapota</t>
  </si>
  <si>
    <t>1101020213</t>
  </si>
  <si>
    <t>c.  MILK</t>
  </si>
  <si>
    <t>1101030000</t>
  </si>
  <si>
    <t>Milk</t>
  </si>
  <si>
    <t>1101030001</t>
  </si>
  <si>
    <t>d.  EGGS,MEAT &amp; FISH</t>
  </si>
  <si>
    <t>1101040000</t>
  </si>
  <si>
    <t>Egg</t>
  </si>
  <si>
    <t>1101040001</t>
  </si>
  <si>
    <t>Fish-Inland</t>
  </si>
  <si>
    <t>1101040002</t>
  </si>
  <si>
    <t>Fish-Marine</t>
  </si>
  <si>
    <t>1101040003</t>
  </si>
  <si>
    <t>Mutton</t>
  </si>
  <si>
    <t>1101040004</t>
  </si>
  <si>
    <t>Beef &amp; Buffalo Meat</t>
  </si>
  <si>
    <t>1101040005</t>
  </si>
  <si>
    <t>Poultry Chicken</t>
  </si>
  <si>
    <t>1101040006</t>
  </si>
  <si>
    <t>Pork</t>
  </si>
  <si>
    <t>1101040007</t>
  </si>
  <si>
    <t>e.  CONDIMENTS &amp; SPICES</t>
  </si>
  <si>
    <t>1101050000</t>
  </si>
  <si>
    <t>Black Pepper</t>
  </si>
  <si>
    <t>1101050001</t>
  </si>
  <si>
    <t>Chillies(Dry)</t>
  </si>
  <si>
    <t>1101050002</t>
  </si>
  <si>
    <t>Turmeric</t>
  </si>
  <si>
    <t>1101050003</t>
  </si>
  <si>
    <t>Cardamom</t>
  </si>
  <si>
    <t>1101050004</t>
  </si>
  <si>
    <t>Ginger(Dry)</t>
  </si>
  <si>
    <t>1101050005</t>
  </si>
  <si>
    <t>Betelnut/Arecanut</t>
  </si>
  <si>
    <t>1101050006</t>
  </si>
  <si>
    <t>Cummin</t>
  </si>
  <si>
    <t>1101050007</t>
  </si>
  <si>
    <t>Garlic</t>
  </si>
  <si>
    <t>1101050008</t>
  </si>
  <si>
    <t>Corriander</t>
  </si>
  <si>
    <t>1101050009</t>
  </si>
  <si>
    <t>f.  OTHER FOOD ARTICLES</t>
  </si>
  <si>
    <t>1101060000</t>
  </si>
  <si>
    <t>Tea</t>
  </si>
  <si>
    <t>1101060001</t>
  </si>
  <si>
    <t>Coffee</t>
  </si>
  <si>
    <t>1101060002</t>
  </si>
  <si>
    <t>(B)  NON-FOOD ARTICLES</t>
  </si>
  <si>
    <t>1102000000</t>
  </si>
  <si>
    <t>a.  FIBRES</t>
  </si>
  <si>
    <t>1102010000</t>
  </si>
  <si>
    <t>Raw Cotton</t>
  </si>
  <si>
    <t>1102010001</t>
  </si>
  <si>
    <t>Raw Jute</t>
  </si>
  <si>
    <t>1102010002</t>
  </si>
  <si>
    <t>Mesta</t>
  </si>
  <si>
    <t>1102010003</t>
  </si>
  <si>
    <t>Raw Wool</t>
  </si>
  <si>
    <t>1102010004</t>
  </si>
  <si>
    <t>Raw Silk</t>
  </si>
  <si>
    <t>1102010005</t>
  </si>
  <si>
    <t>Coir Fibre</t>
  </si>
  <si>
    <t>1102010006</t>
  </si>
  <si>
    <t>b.  OIL SEEDS</t>
  </si>
  <si>
    <t>1102020000</t>
  </si>
  <si>
    <t>Groundnut Seed</t>
  </si>
  <si>
    <t>1102020001</t>
  </si>
  <si>
    <t>Rape &amp; Mustard Seed</t>
  </si>
  <si>
    <t>1102020002</t>
  </si>
  <si>
    <t>Cotton Seed</t>
  </si>
  <si>
    <t>1102020003</t>
  </si>
  <si>
    <t>Copra (Coconut)</t>
  </si>
  <si>
    <t>1102020004</t>
  </si>
  <si>
    <t>Gingelly Seed (Sesamum)</t>
  </si>
  <si>
    <t>1102020005</t>
  </si>
  <si>
    <t>Linseed</t>
  </si>
  <si>
    <t>1102020006</t>
  </si>
  <si>
    <t>Castor Seed</t>
  </si>
  <si>
    <t>1102020007</t>
  </si>
  <si>
    <t>Niger Seed</t>
  </si>
  <si>
    <t>1102020008</t>
  </si>
  <si>
    <t>Safflower (Kardi Seed)</t>
  </si>
  <si>
    <t>1102020009</t>
  </si>
  <si>
    <t>Sunflower</t>
  </si>
  <si>
    <t>1102020010</t>
  </si>
  <si>
    <t>Soyabean</t>
  </si>
  <si>
    <t>1102020011</t>
  </si>
  <si>
    <t>c.  OTHER NON-FOOD ARTICLES</t>
  </si>
  <si>
    <t>1102030000</t>
  </si>
  <si>
    <t>Hides(Raw)</t>
  </si>
  <si>
    <t>1102030001</t>
  </si>
  <si>
    <t>Skins(Raw)</t>
  </si>
  <si>
    <t>1102030002</t>
  </si>
  <si>
    <t>Tanning Materials</t>
  </si>
  <si>
    <t>1102030003</t>
  </si>
  <si>
    <t>Sugarcane</t>
  </si>
  <si>
    <t>1102030004</t>
  </si>
  <si>
    <t>Tobacco</t>
  </si>
  <si>
    <t>1102030005</t>
  </si>
  <si>
    <t>Guar Seed</t>
  </si>
  <si>
    <t>1102030006</t>
  </si>
  <si>
    <t>Raw Rubber</t>
  </si>
  <si>
    <t>1102030007</t>
  </si>
  <si>
    <t>Logs &amp; Timber</t>
  </si>
  <si>
    <t>1102030008</t>
  </si>
  <si>
    <t>Fodder</t>
  </si>
  <si>
    <t>1102030009</t>
  </si>
  <si>
    <t>d.   FLOWERS</t>
  </si>
  <si>
    <t>1102040000</t>
  </si>
  <si>
    <t>Rose</t>
  </si>
  <si>
    <t>1102040001</t>
  </si>
  <si>
    <t>Jasmine</t>
  </si>
  <si>
    <t>1102040002</t>
  </si>
  <si>
    <t>Marigold</t>
  </si>
  <si>
    <t>1102040003</t>
  </si>
  <si>
    <t>(C)  MINERALS</t>
  </si>
  <si>
    <t>1103000000</t>
  </si>
  <si>
    <t>a.  METALLIC MINERALS</t>
  </si>
  <si>
    <t>1103010000</t>
  </si>
  <si>
    <t>Bauxite</t>
  </si>
  <si>
    <t>1103010001</t>
  </si>
  <si>
    <t>Chromite</t>
  </si>
  <si>
    <t>1103010002</t>
  </si>
  <si>
    <t>Copper Ore</t>
  </si>
  <si>
    <t>1103010003</t>
  </si>
  <si>
    <t>Zinc Concentrate</t>
  </si>
  <si>
    <t>1103010004</t>
  </si>
  <si>
    <t>Manganese Ore</t>
  </si>
  <si>
    <t>1103010005</t>
  </si>
  <si>
    <t>Iron Ore</t>
  </si>
  <si>
    <t>1103010006</t>
  </si>
  <si>
    <t>b.  OTHER MINERALS</t>
  </si>
  <si>
    <t>1103020000</t>
  </si>
  <si>
    <t>Phosphorite</t>
  </si>
  <si>
    <t>1103020001</t>
  </si>
  <si>
    <t>Fireclay</t>
  </si>
  <si>
    <t>1103020002</t>
  </si>
  <si>
    <t>Gypsum</t>
  </si>
  <si>
    <t>1103020003</t>
  </si>
  <si>
    <t>Kaolin</t>
  </si>
  <si>
    <t>1103020004</t>
  </si>
  <si>
    <t>Dolomite</t>
  </si>
  <si>
    <t>1103020005</t>
  </si>
  <si>
    <t>Magnesite</t>
  </si>
  <si>
    <t>1103020006</t>
  </si>
  <si>
    <t>Barytes</t>
  </si>
  <si>
    <t>1103020007</t>
  </si>
  <si>
    <t>Limestone</t>
  </si>
  <si>
    <t>1103020008</t>
  </si>
  <si>
    <t>Steatite</t>
  </si>
  <si>
    <t>1103020009</t>
  </si>
  <si>
    <t>Graphite</t>
  </si>
  <si>
    <t>1103020010</t>
  </si>
  <si>
    <t>Sillimanite</t>
  </si>
  <si>
    <t>1103020011</t>
  </si>
  <si>
    <t>c.  CRUDE PETROLEUM</t>
  </si>
  <si>
    <t>1103030000</t>
  </si>
  <si>
    <t>Crude Petroleum</t>
  </si>
  <si>
    <t>1103030001</t>
  </si>
  <si>
    <t>II   FUEL &amp; POWER</t>
  </si>
  <si>
    <t>1200000000</t>
  </si>
  <si>
    <t>A.   COAL</t>
  </si>
  <si>
    <t>1200010000</t>
  </si>
  <si>
    <t>Coking Coal</t>
  </si>
  <si>
    <t>1200010001</t>
  </si>
  <si>
    <t>Non-Coking Coal</t>
  </si>
  <si>
    <t>1200010002</t>
  </si>
  <si>
    <t>Coke</t>
  </si>
  <si>
    <t>1200010003</t>
  </si>
  <si>
    <t>Lignite</t>
  </si>
  <si>
    <t>1200010004</t>
  </si>
  <si>
    <t>B.   MINERAL OILS</t>
  </si>
  <si>
    <t>1200020000</t>
  </si>
  <si>
    <t>LPG</t>
  </si>
  <si>
    <t>1200020001</t>
  </si>
  <si>
    <t>Petrol</t>
  </si>
  <si>
    <t>1200020002</t>
  </si>
  <si>
    <t>Kerosene</t>
  </si>
  <si>
    <t>1200020003</t>
  </si>
  <si>
    <t>Aviation Turbine Fuel</t>
  </si>
  <si>
    <t>1200020004</t>
  </si>
  <si>
    <t>High Speed Diesel</t>
  </si>
  <si>
    <t>1200020005</t>
  </si>
  <si>
    <t>Naphtha</t>
  </si>
  <si>
    <t>1200020006</t>
  </si>
  <si>
    <t>Light Diesel Oil</t>
  </si>
  <si>
    <t>1200020007</t>
  </si>
  <si>
    <t>Bitumen</t>
  </si>
  <si>
    <t>1200020008</t>
  </si>
  <si>
    <t>Furnace Oil</t>
  </si>
  <si>
    <t>1200020009</t>
  </si>
  <si>
    <t>Lubricants</t>
  </si>
  <si>
    <t>1200020010</t>
  </si>
  <si>
    <t>C.   ELECTRICITY</t>
  </si>
  <si>
    <t>1200030000</t>
  </si>
  <si>
    <t>Electricity ( Domestic)</t>
  </si>
  <si>
    <t>1200030001</t>
  </si>
  <si>
    <t>Electricity (Commercial)</t>
  </si>
  <si>
    <t>1200030002</t>
  </si>
  <si>
    <t>Electricity (Agricultural)</t>
  </si>
  <si>
    <t>1200030003</t>
  </si>
  <si>
    <t>Electricity (Railway Traction)</t>
  </si>
  <si>
    <t>1200030004</t>
  </si>
  <si>
    <t>Electricity (Industry)</t>
  </si>
  <si>
    <t>1200030005</t>
  </si>
  <si>
    <t>III  MANUFACTURED PRODUCTS</t>
  </si>
  <si>
    <t>1300000000</t>
  </si>
  <si>
    <t>(A)  FOOD PRODUCTS</t>
  </si>
  <si>
    <t>1301000000</t>
  </si>
  <si>
    <t>a.  DAIRY PRODUCTS</t>
  </si>
  <si>
    <t>1301010000</t>
  </si>
  <si>
    <t>Powder Milk</t>
  </si>
  <si>
    <t>1301010001</t>
  </si>
  <si>
    <t>Ghee</t>
  </si>
  <si>
    <t>1301010002</t>
  </si>
  <si>
    <t>Butter</t>
  </si>
  <si>
    <t>1301010003</t>
  </si>
  <si>
    <t>Ice Cream</t>
  </si>
  <si>
    <t>1301010004</t>
  </si>
  <si>
    <t>Condensed Milk</t>
  </si>
  <si>
    <t>1301010005</t>
  </si>
  <si>
    <t>b.  CANNING, PRESERVING &amp; PROCESSING OF FOOD</t>
  </si>
  <si>
    <t>1301020000</t>
  </si>
  <si>
    <t>Canned Fish</t>
  </si>
  <si>
    <t>1301020001</t>
  </si>
  <si>
    <t>Fish Meal</t>
  </si>
  <si>
    <t>1301020002</t>
  </si>
  <si>
    <t>Processed Prawn</t>
  </si>
  <si>
    <t>1301020003</t>
  </si>
  <si>
    <t>Canned Meat</t>
  </si>
  <si>
    <t>1301020004</t>
  </si>
  <si>
    <t>Vegetables Seeds</t>
  </si>
  <si>
    <t>1301020005</t>
  </si>
  <si>
    <t>c.  GRAIN MILL PRODUCTS</t>
  </si>
  <si>
    <t>1301030000</t>
  </si>
  <si>
    <t>Maida</t>
  </si>
  <si>
    <t>1301030001</t>
  </si>
  <si>
    <t>Wheat Flour ( Atta)</t>
  </si>
  <si>
    <t>1301030002</t>
  </si>
  <si>
    <t>Gram Powder (Besan)</t>
  </si>
  <si>
    <t>1301030003</t>
  </si>
  <si>
    <t>Sooji ( Rawa )</t>
  </si>
  <si>
    <t>1301030004</t>
  </si>
  <si>
    <t>Rice Bran</t>
  </si>
  <si>
    <t>1301030005</t>
  </si>
  <si>
    <t>Wheat Bran</t>
  </si>
  <si>
    <t>1301030006</t>
  </si>
  <si>
    <t>Beaten Rice Flakes (Chire)</t>
  </si>
  <si>
    <t>1301030007</t>
  </si>
  <si>
    <t>Maize Atta</t>
  </si>
  <si>
    <t>1301030008</t>
  </si>
  <si>
    <t>Other Grain Mill Products</t>
  </si>
  <si>
    <t>1301030009</t>
  </si>
  <si>
    <t>d.  BAKERY PRODUCTS</t>
  </si>
  <si>
    <t>1301040000</t>
  </si>
  <si>
    <t>Biscuit / Cookies</t>
  </si>
  <si>
    <t>1301040001</t>
  </si>
  <si>
    <t>Bread &amp; Buns</t>
  </si>
  <si>
    <t>1301040002</t>
  </si>
  <si>
    <t>Cakes &amp; Muffins</t>
  </si>
  <si>
    <t>1301040003</t>
  </si>
  <si>
    <t>e.  SUGAR, KHANDSARI &amp; GUR</t>
  </si>
  <si>
    <t>1301050000</t>
  </si>
  <si>
    <t>Sugar</t>
  </si>
  <si>
    <t>1301050001</t>
  </si>
  <si>
    <t>Gur</t>
  </si>
  <si>
    <t>1301050002</t>
  </si>
  <si>
    <t>Khandsari</t>
  </si>
  <si>
    <t>1301050003</t>
  </si>
  <si>
    <t>Molasses</t>
  </si>
  <si>
    <t>1301050004</t>
  </si>
  <si>
    <t>Bagasse</t>
  </si>
  <si>
    <t>1301050005</t>
  </si>
  <si>
    <t>Sugar Confectionary</t>
  </si>
  <si>
    <t>1301050006</t>
  </si>
  <si>
    <t>f.  EDIBLE OILS</t>
  </si>
  <si>
    <t>1301060000</t>
  </si>
  <si>
    <t>Vanaspati</t>
  </si>
  <si>
    <t>1301060001</t>
  </si>
  <si>
    <t>Groundnut Oil</t>
  </si>
  <si>
    <t>1301060002</t>
  </si>
  <si>
    <t>Palm Oil</t>
  </si>
  <si>
    <t>1301060003</t>
  </si>
  <si>
    <t>Rice Bran Oil</t>
  </si>
  <si>
    <t>1301060004</t>
  </si>
  <si>
    <t>Cotton Seed Oil</t>
  </si>
  <si>
    <t>1301060005</t>
  </si>
  <si>
    <t>Mustard &amp; Rapeseed Oil</t>
  </si>
  <si>
    <t>1301060006</t>
  </si>
  <si>
    <t>Soyabean Oil</t>
  </si>
  <si>
    <t>1301060007</t>
  </si>
  <si>
    <t>Copra Oil</t>
  </si>
  <si>
    <t>1301060008</t>
  </si>
  <si>
    <t>Sunflower Oil</t>
  </si>
  <si>
    <t>1301060009</t>
  </si>
  <si>
    <t>Gingelly Oil</t>
  </si>
  <si>
    <t>1301060010</t>
  </si>
  <si>
    <t>g.  OIL CAKES</t>
  </si>
  <si>
    <t>1301070000</t>
  </si>
  <si>
    <t>Cotton Seed Oil Cake</t>
  </si>
  <si>
    <t>1301070001</t>
  </si>
  <si>
    <t>Rice Bran Extraction</t>
  </si>
  <si>
    <t>1301070002</t>
  </si>
  <si>
    <t>Mustard Oil Cake</t>
  </si>
  <si>
    <t>1301070003</t>
  </si>
  <si>
    <t>Groundnut Oil Cake</t>
  </si>
  <si>
    <t>1301070004</t>
  </si>
  <si>
    <t>Other Oil Cakes</t>
  </si>
  <si>
    <t>1301070005</t>
  </si>
  <si>
    <t>h.  TEA &amp; COFFEE PROCCESSING</t>
  </si>
  <si>
    <t>1301080000</t>
  </si>
  <si>
    <t>Tea Leaf (Blended)</t>
  </si>
  <si>
    <t>1301080001</t>
  </si>
  <si>
    <t>Tea Leaf (Unblended)</t>
  </si>
  <si>
    <t>1301080002</t>
  </si>
  <si>
    <t>Tea Dust (Blended)</t>
  </si>
  <si>
    <t>1301080003</t>
  </si>
  <si>
    <t>Tea Dust (Unblended)</t>
  </si>
  <si>
    <t>1301080004</t>
  </si>
  <si>
    <t>Coffee Powder</t>
  </si>
  <si>
    <t>1301080005</t>
  </si>
  <si>
    <t>i.  MANUFACTURE OF SALT</t>
  </si>
  <si>
    <t>1301090000</t>
  </si>
  <si>
    <t>Salt</t>
  </si>
  <si>
    <t>1301090001</t>
  </si>
  <si>
    <t>j.  OTHER FOOD PRODUCTS</t>
  </si>
  <si>
    <t>1301100000</t>
  </si>
  <si>
    <t>Cashew Kernel</t>
  </si>
  <si>
    <t>1301100001</t>
  </si>
  <si>
    <t>Gola (Cattle Feed)</t>
  </si>
  <si>
    <t>1301100002</t>
  </si>
  <si>
    <t>Papad</t>
  </si>
  <si>
    <t>1301100003</t>
  </si>
  <si>
    <t>Cashew nut (Roasted)</t>
  </si>
  <si>
    <t>1301100004</t>
  </si>
  <si>
    <t>Mixed Spices</t>
  </si>
  <si>
    <t>1301100005</t>
  </si>
  <si>
    <t>Pickles</t>
  </si>
  <si>
    <t>1301100006</t>
  </si>
  <si>
    <t>Soya Preparations (Excluding Oil)</t>
  </si>
  <si>
    <t>1301100007</t>
  </si>
  <si>
    <t>Readymade / Instant Food Powder</t>
  </si>
  <si>
    <t>1301100008</t>
  </si>
  <si>
    <t>(B)  BEVERAGES, TOBACCO &amp; TOBACCO PRODUCTS</t>
  </si>
  <si>
    <t>1302000000</t>
  </si>
  <si>
    <t>a.  WINE INDUSTRIES</t>
  </si>
  <si>
    <t>1302010000</t>
  </si>
  <si>
    <t>IMFL  - Blended</t>
  </si>
  <si>
    <t>1302010001</t>
  </si>
  <si>
    <t>IMFL - Malted but not Blended</t>
  </si>
  <si>
    <t>1302010002</t>
  </si>
  <si>
    <t>Rectified Spirit</t>
  </si>
  <si>
    <t>1302010003</t>
  </si>
  <si>
    <t>b.  MALT LIQUOR</t>
  </si>
  <si>
    <t>1302020000</t>
  </si>
  <si>
    <t>Beer</t>
  </si>
  <si>
    <t>1302020001</t>
  </si>
  <si>
    <t>Toddy (or Taddy)</t>
  </si>
  <si>
    <t>1302020002</t>
  </si>
  <si>
    <t>c.  SOFT DRINKS &amp; CARBONATED WATER</t>
  </si>
  <si>
    <t>1302030000</t>
  </si>
  <si>
    <t>Soda Based Soft Drinks</t>
  </si>
  <si>
    <t>1302030001</t>
  </si>
  <si>
    <t>Soft Drink Concentrates</t>
  </si>
  <si>
    <t>1302030002</t>
  </si>
  <si>
    <t>Aerated Water (All Types)</t>
  </si>
  <si>
    <t>1302030003</t>
  </si>
  <si>
    <t>Non-Alcoholic Beverages (All Types)</t>
  </si>
  <si>
    <t>1302030004</t>
  </si>
  <si>
    <t>Mineral  Water</t>
  </si>
  <si>
    <t>1302030005</t>
  </si>
  <si>
    <t>d.  MANUFACTURE OF BIDI,CIGARETTES,TOBACCO &amp; ZARDA</t>
  </si>
  <si>
    <t>1302040000</t>
  </si>
  <si>
    <t>Cigarette</t>
  </si>
  <si>
    <t>1302040001</t>
  </si>
  <si>
    <t>Bidi</t>
  </si>
  <si>
    <t>1302040002</t>
  </si>
  <si>
    <t>Dried Tobacco</t>
  </si>
  <si>
    <t>1302040003</t>
  </si>
  <si>
    <t>Chewing Tobacco (scented or not )</t>
  </si>
  <si>
    <t>1302040004</t>
  </si>
  <si>
    <t>Zarda</t>
  </si>
  <si>
    <t>1302040005</t>
  </si>
  <si>
    <t>(C ) TEXTILES</t>
  </si>
  <si>
    <t>1303000000</t>
  </si>
  <si>
    <t>a.  COTTON TEXTILES</t>
  </si>
  <si>
    <t>1303010000</t>
  </si>
  <si>
    <t>a1.  COTTON YARN</t>
  </si>
  <si>
    <t>1303010100</t>
  </si>
  <si>
    <t>Cotton Yarn (Unbleached)</t>
  </si>
  <si>
    <t>1303010101</t>
  </si>
  <si>
    <t>Cotton Yarn  (Bleached)</t>
  </si>
  <si>
    <t>1303010102</t>
  </si>
  <si>
    <t>Cotton Yarn (Dyed)</t>
  </si>
  <si>
    <t>1303010103</t>
  </si>
  <si>
    <t>Fnished / processed cotton yarn (not knitted)</t>
  </si>
  <si>
    <t>1303010104</t>
  </si>
  <si>
    <t>Finished / processed  cotton  yarn (knitted)</t>
  </si>
  <si>
    <t>1303010105</t>
  </si>
  <si>
    <t>a2.  COTTON FABRIC</t>
  </si>
  <si>
    <t>1303010200</t>
  </si>
  <si>
    <t>Cotton Cloth finished /processed</t>
  </si>
  <si>
    <t>1303010201</t>
  </si>
  <si>
    <t>Grey Cloth (Bleached / Unbleached)</t>
  </si>
  <si>
    <t>1303010202</t>
  </si>
  <si>
    <t>Cotton Textiles Dyed/printed</t>
  </si>
  <si>
    <t>1303010203</t>
  </si>
  <si>
    <t>Bed Cover &amp; Bed Sheet</t>
  </si>
  <si>
    <t>1303010204</t>
  </si>
  <si>
    <t>Other  Cotton Hosiery Goods</t>
  </si>
  <si>
    <t>1303010205</t>
  </si>
  <si>
    <t>Cotton Linters</t>
  </si>
  <si>
    <t>1303010206</t>
  </si>
  <si>
    <t>Cotton Shirting</t>
  </si>
  <si>
    <t>1303010207</t>
  </si>
  <si>
    <t>Cotton Trousers / Pants</t>
  </si>
  <si>
    <t>1303010208</t>
  </si>
  <si>
    <t>Cotton Towel Cloth</t>
  </si>
  <si>
    <t>1303010209</t>
  </si>
  <si>
    <t>Cotton Durries</t>
  </si>
  <si>
    <t>1303010210</t>
  </si>
  <si>
    <t>Furnishing cloth</t>
  </si>
  <si>
    <t>1303010211</t>
  </si>
  <si>
    <t>b.  MAN MADE TEXTILES</t>
  </si>
  <si>
    <t>1303020000</t>
  </si>
  <si>
    <t>b1.  MAN MADE FIBRE</t>
  </si>
  <si>
    <t>1303020100</t>
  </si>
  <si>
    <t>Polyester Yarn</t>
  </si>
  <si>
    <t>1303020101</t>
  </si>
  <si>
    <t>Texturised and Twisted Yarn</t>
  </si>
  <si>
    <t>1303020102</t>
  </si>
  <si>
    <t>Polyester Staple Fibre</t>
  </si>
  <si>
    <t>1303020103</t>
  </si>
  <si>
    <t>Synthetic Yarn</t>
  </si>
  <si>
    <t>1303020104</t>
  </si>
  <si>
    <t>Viscose Staple Fibre</t>
  </si>
  <si>
    <t>1303020105</t>
  </si>
  <si>
    <t>Acrylic Fibre</t>
  </si>
  <si>
    <t>1303020106</t>
  </si>
  <si>
    <t>Acrylic Yarn</t>
  </si>
  <si>
    <t>1303020107</t>
  </si>
  <si>
    <t>Nylon Yarn</t>
  </si>
  <si>
    <t>1303020108</t>
  </si>
  <si>
    <t>Viscose Yarn</t>
  </si>
  <si>
    <t>1303020109</t>
  </si>
  <si>
    <t>Synthetic Fibres</t>
  </si>
  <si>
    <t>1303020110</t>
  </si>
  <si>
    <t>b2.  MAN MADE FABRIC</t>
  </si>
  <si>
    <t>1303020200</t>
  </si>
  <si>
    <t>Mixed  Fabrics</t>
  </si>
  <si>
    <t>1303020201</t>
  </si>
  <si>
    <t>Cotton  Knitted Fabrics</t>
  </si>
  <si>
    <t>1303020202</t>
  </si>
  <si>
    <t>Synthetic Suitings (incl.blended)</t>
  </si>
  <si>
    <t>1303020203</t>
  </si>
  <si>
    <t>Synthetic Grey Cloth</t>
  </si>
  <si>
    <t>1303020204</t>
  </si>
  <si>
    <t>Nylon Thread</t>
  </si>
  <si>
    <t>1303020205</t>
  </si>
  <si>
    <t>Polyethlene Fabrics</t>
  </si>
  <si>
    <t>1303020206</t>
  </si>
  <si>
    <t>Other Synthetic Fabrics</t>
  </si>
  <si>
    <t>1303020207</t>
  </si>
  <si>
    <t>c.  WOOLLEN TEXTILES</t>
  </si>
  <si>
    <t>1303030000</t>
  </si>
  <si>
    <t>Woollen Yarn</t>
  </si>
  <si>
    <t>1303030001</t>
  </si>
  <si>
    <t>Woollen Carpets</t>
  </si>
  <si>
    <t>1303030002</t>
  </si>
  <si>
    <t>Woollen  Shawls</t>
  </si>
  <si>
    <t>1303030003</t>
  </si>
  <si>
    <t>Woollen Hosiery goods</t>
  </si>
  <si>
    <t>1303030004</t>
  </si>
  <si>
    <t>Woollen Cloth</t>
  </si>
  <si>
    <t>1303030005</t>
  </si>
  <si>
    <t>Woollen Cardigans/Sweaters</t>
  </si>
  <si>
    <t>1303030006</t>
  </si>
  <si>
    <t>Blankets</t>
  </si>
  <si>
    <t>1303030007</t>
  </si>
  <si>
    <t>Other Woollen Garments</t>
  </si>
  <si>
    <t>1303030008</t>
  </si>
  <si>
    <t>d.  JUTE HEMP &amp; MESTA TEXTILES</t>
  </si>
  <si>
    <t>1303040000</t>
  </si>
  <si>
    <t>Jute Sacking Cloth</t>
  </si>
  <si>
    <t>1303040001</t>
  </si>
  <si>
    <t>Jute Sacking Bag</t>
  </si>
  <si>
    <t>1303040002</t>
  </si>
  <si>
    <t>Tyre Cord Fabric</t>
  </si>
  <si>
    <t>1303040003</t>
  </si>
  <si>
    <t>Jute Yarn</t>
  </si>
  <si>
    <t>1303040004</t>
  </si>
  <si>
    <t>Gunny and Hessian Cloth</t>
  </si>
  <si>
    <t>1303040005</t>
  </si>
  <si>
    <t>e.  OTHER MISC. TEXTILES</t>
  </si>
  <si>
    <t>1303050000</t>
  </si>
  <si>
    <t>Cotton Shirts</t>
  </si>
  <si>
    <t>1303050001</t>
  </si>
  <si>
    <t>Terene Garments</t>
  </si>
  <si>
    <t>1303050002</t>
  </si>
  <si>
    <t>Cotton Children suits</t>
  </si>
  <si>
    <t>1303050003</t>
  </si>
  <si>
    <t>Terry Towel</t>
  </si>
  <si>
    <t>1303050004</t>
  </si>
  <si>
    <t>Gunny bags (Non Laminated)</t>
  </si>
  <si>
    <t>1303050005</t>
  </si>
  <si>
    <t>Coir Mats &amp; Matting</t>
  </si>
  <si>
    <t>1303050006</t>
  </si>
  <si>
    <t>Cotton Under Garments</t>
  </si>
  <si>
    <t>1303050007</t>
  </si>
  <si>
    <t>Cotton Pillow Cover</t>
  </si>
  <si>
    <t>1303050008</t>
  </si>
  <si>
    <t>Cotton Dressing Gown</t>
  </si>
  <si>
    <t>1303050009</t>
  </si>
  <si>
    <t>(D)  WOOD &amp; WOOD PRODUCTS</t>
  </si>
  <si>
    <t>1304000000</t>
  </si>
  <si>
    <t>a.  TIMBER / WOODEN PLANKS</t>
  </si>
  <si>
    <t>1304010000</t>
  </si>
  <si>
    <t>Sawn/ResawnTimber/Wooden Planks</t>
  </si>
  <si>
    <t>1304010001</t>
  </si>
  <si>
    <t>Sawn Timber Posts / Squares</t>
  </si>
  <si>
    <t>1304010002</t>
  </si>
  <si>
    <t>b.  PROCESSED WOOD</t>
  </si>
  <si>
    <t>1304020000</t>
  </si>
  <si>
    <t>Processed/ Sized Wood Cutting</t>
  </si>
  <si>
    <t>1304020001</t>
  </si>
  <si>
    <t>Wooden Almirah / Cabinets/ Cupboard</t>
  </si>
  <si>
    <t>1304020002</t>
  </si>
  <si>
    <t>Wooden Crates &amp; Packing Box</t>
  </si>
  <si>
    <t>1304020003</t>
  </si>
  <si>
    <t>Wooden Chair</t>
  </si>
  <si>
    <t>1304020004</t>
  </si>
  <si>
    <t>c.  PLYWOOD &amp; FIBRE BOARD</t>
  </si>
  <si>
    <t>1304030000</t>
  </si>
  <si>
    <t>Plywood Board</t>
  </si>
  <si>
    <t>1304030001</t>
  </si>
  <si>
    <t>Insulation Board</t>
  </si>
  <si>
    <t>1304030002</t>
  </si>
  <si>
    <t>d.  OTHERS</t>
  </si>
  <si>
    <t>1304040000</t>
  </si>
  <si>
    <t>Veneered Particle Board</t>
  </si>
  <si>
    <t>1304040001</t>
  </si>
  <si>
    <t>Veneer Wood</t>
  </si>
  <si>
    <t>1304040002</t>
  </si>
  <si>
    <t>(E)  PAPER &amp; PAPER PRODUCTS</t>
  </si>
  <si>
    <t>1305000000</t>
  </si>
  <si>
    <t>a.  PAPER &amp; PULP</t>
  </si>
  <si>
    <t>1305010000</t>
  </si>
  <si>
    <t>Printing and Writing Paper</t>
  </si>
  <si>
    <t>1305010001</t>
  </si>
  <si>
    <t>Kraft  Paper &amp; Bags</t>
  </si>
  <si>
    <t>1305010002</t>
  </si>
  <si>
    <t>Newsprint</t>
  </si>
  <si>
    <t>1305010003</t>
  </si>
  <si>
    <t>Laminated Paper</t>
  </si>
  <si>
    <t>1305010004</t>
  </si>
  <si>
    <t>Paper for Printing / Poster</t>
  </si>
  <si>
    <t>1305010005</t>
  </si>
  <si>
    <t>Maplitho Paper</t>
  </si>
  <si>
    <t>1305010006</t>
  </si>
  <si>
    <t>Computer Stationery</t>
  </si>
  <si>
    <t>1305010007</t>
  </si>
  <si>
    <t>Paper Rolls</t>
  </si>
  <si>
    <t>1305010008</t>
  </si>
  <si>
    <t>Paper Cone &amp; Tube</t>
  </si>
  <si>
    <t>1305010009</t>
  </si>
  <si>
    <t>Cream  Laid woven Paper</t>
  </si>
  <si>
    <t>1305010010</t>
  </si>
  <si>
    <t>Paper Pulp</t>
  </si>
  <si>
    <t>1305010011</t>
  </si>
  <si>
    <t>b.  MANUFACTURE OF BOARDS</t>
  </si>
  <si>
    <t>1305020000</t>
  </si>
  <si>
    <t>Corrugated Sheet Boxes</t>
  </si>
  <si>
    <t>1305020001</t>
  </si>
  <si>
    <t>Paper Cartons / boxes</t>
  </si>
  <si>
    <t>1305020002</t>
  </si>
  <si>
    <t>Bristle Paper Board</t>
  </si>
  <si>
    <t>1305020003</t>
  </si>
  <si>
    <t>Card Board</t>
  </si>
  <si>
    <t>1305020004</t>
  </si>
  <si>
    <t>c.  PRINTING &amp; PUBLISHING</t>
  </si>
  <si>
    <t>1305030000</t>
  </si>
  <si>
    <t>Books/ Periodicals/ Journals</t>
  </si>
  <si>
    <t>1305030001</t>
  </si>
  <si>
    <t>Newspaper</t>
  </si>
  <si>
    <t>1305030002</t>
  </si>
  <si>
    <t>Other Printing and Publishing</t>
  </si>
  <si>
    <t>1305030003</t>
  </si>
  <si>
    <t>(F)  LEATHER &amp; LEATHER PRODUCTS</t>
  </si>
  <si>
    <t>1306000000</t>
  </si>
  <si>
    <t>a.  LEATHERS</t>
  </si>
  <si>
    <t>1306010000</t>
  </si>
  <si>
    <t>Vegetable  Tanned  Leather</t>
  </si>
  <si>
    <t>1306010001</t>
  </si>
  <si>
    <t>Crome Tanned Leather</t>
  </si>
  <si>
    <t>1306010002</t>
  </si>
  <si>
    <t>Leather Shoe lining</t>
  </si>
  <si>
    <t>1306010003</t>
  </si>
  <si>
    <t>b.  LEATHER FOOTWEAR</t>
  </si>
  <si>
    <t>1306020000</t>
  </si>
  <si>
    <t>Leather Shoe Upper</t>
  </si>
  <si>
    <t>1306020001</t>
  </si>
  <si>
    <t>Foot Wear/ Safety Boot</t>
  </si>
  <si>
    <t>1306020002</t>
  </si>
  <si>
    <t>Leather Chappals/ sandals</t>
  </si>
  <si>
    <t>1306020003</t>
  </si>
  <si>
    <t>Leather Sole</t>
  </si>
  <si>
    <t>1306020004</t>
  </si>
  <si>
    <t>Other Leather Foot Wear</t>
  </si>
  <si>
    <t>1306020005</t>
  </si>
  <si>
    <t>c.  OTHER LEATHER PRODUCTS</t>
  </si>
  <si>
    <t>1306030000</t>
  </si>
  <si>
    <t>Leather Garments &amp; Jackets</t>
  </si>
  <si>
    <t>1306030001</t>
  </si>
  <si>
    <t>Leather Bags</t>
  </si>
  <si>
    <t>1306030002</t>
  </si>
  <si>
    <t>Leather Handbags / Wallets</t>
  </si>
  <si>
    <t>1306030003</t>
  </si>
  <si>
    <t>Leather  Gloves</t>
  </si>
  <si>
    <t>1306030004</t>
  </si>
  <si>
    <t>Leather Harness Goods</t>
  </si>
  <si>
    <t>1306030005</t>
  </si>
  <si>
    <t>(G)  RUBBER &amp; PLASTIC PRODUCTS</t>
  </si>
  <si>
    <t>1307000000</t>
  </si>
  <si>
    <t>a.  TYRES &amp; TUBES</t>
  </si>
  <si>
    <t>1307010000</t>
  </si>
  <si>
    <t>a1.  TYRES</t>
  </si>
  <si>
    <t>1307010100</t>
  </si>
  <si>
    <t>Cab/Car Tyre</t>
  </si>
  <si>
    <t>1307010101</t>
  </si>
  <si>
    <t>Bus/truck Tyre</t>
  </si>
  <si>
    <t>1307010102</t>
  </si>
  <si>
    <t>Scooter / Motor cycle Tyre</t>
  </si>
  <si>
    <t>1307010103</t>
  </si>
  <si>
    <t>Tractor Tyre</t>
  </si>
  <si>
    <t>1307010104</t>
  </si>
  <si>
    <t>Cycle /Cycle rickshaw Tyre</t>
  </si>
  <si>
    <t>1307010105</t>
  </si>
  <si>
    <t>a2.  TUBES</t>
  </si>
  <si>
    <t>1307010200</t>
  </si>
  <si>
    <t>Cycle / Rickshaw Tube</t>
  </si>
  <si>
    <t>1307010201</t>
  </si>
  <si>
    <t>Motor Tube</t>
  </si>
  <si>
    <t>1307010202</t>
  </si>
  <si>
    <t>Other Rubber Tubes</t>
  </si>
  <si>
    <t>1307010203</t>
  </si>
  <si>
    <t>b.  PLASTIC PRODUCTS</t>
  </si>
  <si>
    <t>1307020000</t>
  </si>
  <si>
    <t>Plastic/PVC Pipe</t>
  </si>
  <si>
    <t>1307020001</t>
  </si>
  <si>
    <t>Plastic Components / Accessories</t>
  </si>
  <si>
    <t>1307020002</t>
  </si>
  <si>
    <t>Rigid PVC</t>
  </si>
  <si>
    <t>1307020003</t>
  </si>
  <si>
    <t>Plastic/LDPE/Polythene Bag</t>
  </si>
  <si>
    <t>1307020004</t>
  </si>
  <si>
    <t>Plastic Films &amp; sheets</t>
  </si>
  <si>
    <t>1307020005</t>
  </si>
  <si>
    <t>Polythene/Plastic Granules</t>
  </si>
  <si>
    <t>1307020006</t>
  </si>
  <si>
    <t>Plastic/ PVC Suitcases</t>
  </si>
  <si>
    <t>1307020007</t>
  </si>
  <si>
    <t>Plastic Bottles</t>
  </si>
  <si>
    <t>1307020008</t>
  </si>
  <si>
    <t>Plastic Cabinet</t>
  </si>
  <si>
    <t>1307020009</t>
  </si>
  <si>
    <t>Dot pen with refill</t>
  </si>
  <si>
    <t>1307020010</t>
  </si>
  <si>
    <t>Tooth brush</t>
  </si>
  <si>
    <t>1307020011</t>
  </si>
  <si>
    <t>Plastic Containers</t>
  </si>
  <si>
    <t>1307020012</t>
  </si>
  <si>
    <t>Plastic/PVC Shoes</t>
  </si>
  <si>
    <t>1307020013</t>
  </si>
  <si>
    <t>Syringe</t>
  </si>
  <si>
    <t>1307020014</t>
  </si>
  <si>
    <t>Polyester Film</t>
  </si>
  <si>
    <t>1307020015</t>
  </si>
  <si>
    <t>Polyester Chips</t>
  </si>
  <si>
    <t>1307020016</t>
  </si>
  <si>
    <t>Expandable Polystyrene</t>
  </si>
  <si>
    <t>1307020017</t>
  </si>
  <si>
    <t>V Belt</t>
  </si>
  <si>
    <t>1307020018</t>
  </si>
  <si>
    <t>Plastic/PVC Chappals</t>
  </si>
  <si>
    <t>1307020019</t>
  </si>
  <si>
    <t>Plastic Rolls</t>
  </si>
  <si>
    <t>1307020020</t>
  </si>
  <si>
    <t>Polythene/PVC Foam</t>
  </si>
  <si>
    <t>1307020021</t>
  </si>
  <si>
    <t>HDPE Bag</t>
  </si>
  <si>
    <t>1307020022</t>
  </si>
  <si>
    <t>HDPE Woven Sacks</t>
  </si>
  <si>
    <t>1307020023</t>
  </si>
  <si>
    <t>HDPE  Woven Fabric</t>
  </si>
  <si>
    <t>1307020024</t>
  </si>
  <si>
    <t>Other Plastic Products</t>
  </si>
  <si>
    <t>1307020025</t>
  </si>
  <si>
    <t>c.  RUBBER PRODUCTS</t>
  </si>
  <si>
    <t>1307030000</t>
  </si>
  <si>
    <t>Rubber Seat Assembly</t>
  </si>
  <si>
    <t>1307030001</t>
  </si>
  <si>
    <t>Seamless Tubes &amp; Pipes</t>
  </si>
  <si>
    <t>1307030002</t>
  </si>
  <si>
    <t>Rubber Moulded goods</t>
  </si>
  <si>
    <t>1307030003</t>
  </si>
  <si>
    <t>Rubber  Foot wear</t>
  </si>
  <si>
    <t>1307030004</t>
  </si>
  <si>
    <t>Synthetic rubber compound</t>
  </si>
  <si>
    <t>1307030005</t>
  </si>
  <si>
    <t>Reclaimed Rubber</t>
  </si>
  <si>
    <t>1307030006</t>
  </si>
  <si>
    <t>Rubber Components &amp; Parts</t>
  </si>
  <si>
    <t>1307030007</t>
  </si>
  <si>
    <t>Automobile  Rubber Padding</t>
  </si>
  <si>
    <t>1307030008</t>
  </si>
  <si>
    <t>Rubber Brakes</t>
  </si>
  <si>
    <t>1307030009</t>
  </si>
  <si>
    <t>Rubber Transmission belt</t>
  </si>
  <si>
    <t>1307030010</t>
  </si>
  <si>
    <t>Foot Ball</t>
  </si>
  <si>
    <t>1307030011</t>
  </si>
  <si>
    <t>Other Rubber Products</t>
  </si>
  <si>
    <t>1307030012</t>
  </si>
  <si>
    <t>(H)  CHEMICALS &amp; CHEMICAL PRODUCTS</t>
  </si>
  <si>
    <t>1308000000</t>
  </si>
  <si>
    <t>a.  BASIC INORGANIC CHEMICALS</t>
  </si>
  <si>
    <t>1308010000</t>
  </si>
  <si>
    <t>Carbon &amp; It's Compound</t>
  </si>
  <si>
    <t>1308010001</t>
  </si>
  <si>
    <t>Acid (Inorganic)</t>
  </si>
  <si>
    <t>1308010002</t>
  </si>
  <si>
    <t>Caustic Soda &amp; Soda Ash</t>
  </si>
  <si>
    <t>1308010003</t>
  </si>
  <si>
    <t>Oxygen</t>
  </si>
  <si>
    <t>1308010004</t>
  </si>
  <si>
    <t>Lime &amp; Calcium Carbonate</t>
  </si>
  <si>
    <t>1308010005</t>
  </si>
  <si>
    <t>Alumina &amp; Aluminium Salt</t>
  </si>
  <si>
    <t>1308010006</t>
  </si>
  <si>
    <t>Zirconion Silicate</t>
  </si>
  <si>
    <t>1308010007</t>
  </si>
  <si>
    <t>Hydrogen Peroxide</t>
  </si>
  <si>
    <t>1308010008</t>
  </si>
  <si>
    <t>Titanium Dioxide</t>
  </si>
  <si>
    <t>1308010009</t>
  </si>
  <si>
    <t>Zinc Oxide</t>
  </si>
  <si>
    <t>1308010010</t>
  </si>
  <si>
    <t>Sodium Salt</t>
  </si>
  <si>
    <t>1308010011</t>
  </si>
  <si>
    <t>Carbon Di-Sulphide</t>
  </si>
  <si>
    <t>1308010012</t>
  </si>
  <si>
    <t>Ammonia (Gas / Liquid)</t>
  </si>
  <si>
    <t>1308010013</t>
  </si>
  <si>
    <t>Argon Gas</t>
  </si>
  <si>
    <t>1308010014</t>
  </si>
  <si>
    <t>Chlorine</t>
  </si>
  <si>
    <t>1308010015</t>
  </si>
  <si>
    <t>Carbon Dioxide Gas</t>
  </si>
  <si>
    <t>1308010016</t>
  </si>
  <si>
    <t>Hydrogen</t>
  </si>
  <si>
    <t>1308010017</t>
  </si>
  <si>
    <t>Nitrogen (Gas / Liquid)</t>
  </si>
  <si>
    <t>1308010018</t>
  </si>
  <si>
    <t>Foundry Chemical</t>
  </si>
  <si>
    <t>1308010019</t>
  </si>
  <si>
    <t>Other Inorganic Chemicals</t>
  </si>
  <si>
    <t>1308010020</t>
  </si>
  <si>
    <t>b.  BASIC ORGANIC CHEMICALS</t>
  </si>
  <si>
    <t>1308020000</t>
  </si>
  <si>
    <t>Fatty Acid</t>
  </si>
  <si>
    <t>1308020001</t>
  </si>
  <si>
    <t>Acetic Acid &amp; Its Derivetives</t>
  </si>
  <si>
    <t>1308020002</t>
  </si>
  <si>
    <t>Alcohol &amp;  Mixture</t>
  </si>
  <si>
    <t>1308020003</t>
  </si>
  <si>
    <t>Amines</t>
  </si>
  <si>
    <t>1308020004</t>
  </si>
  <si>
    <t>Glycol</t>
  </si>
  <si>
    <t>1308020005</t>
  </si>
  <si>
    <t>Fatty Alcohol</t>
  </si>
  <si>
    <t>1308020006</t>
  </si>
  <si>
    <t>Naphthalene / Aniline</t>
  </si>
  <si>
    <t>1308020007</t>
  </si>
  <si>
    <t>Vegetable Starch</t>
  </si>
  <si>
    <t>1308020008</t>
  </si>
  <si>
    <t>Essence/Flavour used in food products.</t>
  </si>
  <si>
    <t>1308020009</t>
  </si>
  <si>
    <t>Ice Block/ Cube (non edible)</t>
  </si>
  <si>
    <t>1308020010</t>
  </si>
  <si>
    <t>Brine Water / Distilled Water</t>
  </si>
  <si>
    <t>1308020011</t>
  </si>
  <si>
    <t>Organic Solvent</t>
  </si>
  <si>
    <t>1308020012</t>
  </si>
  <si>
    <t>Formaldehyde</t>
  </si>
  <si>
    <t>1308020013</t>
  </si>
  <si>
    <t>Menthol</t>
  </si>
  <si>
    <t>1308020014</t>
  </si>
  <si>
    <t>Phenol or Phenol Extract</t>
  </si>
  <si>
    <t>1308020015</t>
  </si>
  <si>
    <t>Acid  (Organic)</t>
  </si>
  <si>
    <t>1308020016</t>
  </si>
  <si>
    <t>Aromatic Chemicals</t>
  </si>
  <si>
    <t>1308020017</t>
  </si>
  <si>
    <t>Leather Chemicals</t>
  </si>
  <si>
    <t>1308020018</t>
  </si>
  <si>
    <t>Petrochemical Building Blocks</t>
  </si>
  <si>
    <t>1308020019</t>
  </si>
  <si>
    <t>Other  Organic Chemicals</t>
  </si>
  <si>
    <t>1308020020</t>
  </si>
  <si>
    <t>c.  FERTILIZERS &amp; PESTICIDES</t>
  </si>
  <si>
    <t>1308030000</t>
  </si>
  <si>
    <t>c1.  FERTILIZERS</t>
  </si>
  <si>
    <t>1308030100</t>
  </si>
  <si>
    <t>Urea</t>
  </si>
  <si>
    <t>1308030101</t>
  </si>
  <si>
    <t>Ammonium Sulphate</t>
  </si>
  <si>
    <t>1308030102</t>
  </si>
  <si>
    <t>Other Nitrogenous Fertilizer</t>
  </si>
  <si>
    <t>1308030103</t>
  </si>
  <si>
    <t>Di Ammonium Phosphate</t>
  </si>
  <si>
    <t>1308030104</t>
  </si>
  <si>
    <t>Dicalcium Phosphate</t>
  </si>
  <si>
    <t>1308030105</t>
  </si>
  <si>
    <t>Other Phosphatic Fertilizers</t>
  </si>
  <si>
    <t>1308030106</t>
  </si>
  <si>
    <t>Organic Manure</t>
  </si>
  <si>
    <t>1308030107</t>
  </si>
  <si>
    <t>Fertilizer (Others)</t>
  </si>
  <si>
    <t>1308030108</t>
  </si>
  <si>
    <t>c2.  PESTICIDES</t>
  </si>
  <si>
    <t>1308030200</t>
  </si>
  <si>
    <t>Endosulfan</t>
  </si>
  <si>
    <t>1308030201</t>
  </si>
  <si>
    <t>Cypermethrin</t>
  </si>
  <si>
    <t>1308030202</t>
  </si>
  <si>
    <t>Weedicides</t>
  </si>
  <si>
    <t>1308030203</t>
  </si>
  <si>
    <t>Insecticides</t>
  </si>
  <si>
    <t>1308030204</t>
  </si>
  <si>
    <t>Other Pesticides</t>
  </si>
  <si>
    <t>1308030205</t>
  </si>
  <si>
    <t>d.  PAINTS, VARNISHES &amp; LACQUERS</t>
  </si>
  <si>
    <t>1308040000</t>
  </si>
  <si>
    <t>Paints</t>
  </si>
  <si>
    <t>1308040001</t>
  </si>
  <si>
    <t>Chemical Colours</t>
  </si>
  <si>
    <t>1308040002</t>
  </si>
  <si>
    <t>Lacquer &amp; Varnishes</t>
  </si>
  <si>
    <t>1308040003</t>
  </si>
  <si>
    <t>Distemper</t>
  </si>
  <si>
    <t>1308040004</t>
  </si>
  <si>
    <t>Thinner</t>
  </si>
  <si>
    <t>1308040005</t>
  </si>
  <si>
    <t>Ink</t>
  </si>
  <si>
    <t>1308040006</t>
  </si>
  <si>
    <t>e.  DYESTUFFS &amp; INDIGO</t>
  </si>
  <si>
    <t>1308050000</t>
  </si>
  <si>
    <t>Dye &amp; Dye Intermediates</t>
  </si>
  <si>
    <t>1308050001</t>
  </si>
  <si>
    <t>Pigment &amp; Pigment Intermediates</t>
  </si>
  <si>
    <t>1308050002</t>
  </si>
  <si>
    <t>f.  DRUGS &amp; MEDICINES</t>
  </si>
  <si>
    <t>1308060000</t>
  </si>
  <si>
    <t>Antibiotics</t>
  </si>
  <si>
    <t>1308060001</t>
  </si>
  <si>
    <t>Vitamins</t>
  </si>
  <si>
    <t>1308060002</t>
  </si>
  <si>
    <t>Vaccines</t>
  </si>
  <si>
    <t>1308060003</t>
  </si>
  <si>
    <t>Paracetamol/Analgesic</t>
  </si>
  <si>
    <t>1308060004</t>
  </si>
  <si>
    <t>Antacid and  Digestive Preparations</t>
  </si>
  <si>
    <t>1308060005</t>
  </si>
  <si>
    <t>Gelatine Capsules ( empty)</t>
  </si>
  <si>
    <t>1308060006</t>
  </si>
  <si>
    <t>Ayurvedic Medicines</t>
  </si>
  <si>
    <t>1308060007</t>
  </si>
  <si>
    <t>Others</t>
  </si>
  <si>
    <t>1308060008</t>
  </si>
  <si>
    <t>g.  PERFUMES, COSMETICS, TOILETRIES ETC</t>
  </si>
  <si>
    <t>1308070000</t>
  </si>
  <si>
    <t>Toilet Soap</t>
  </si>
  <si>
    <t>1308070001</t>
  </si>
  <si>
    <t>Washing Soap</t>
  </si>
  <si>
    <t>1308070002</t>
  </si>
  <si>
    <t>Washing Powder</t>
  </si>
  <si>
    <t>1308070003</t>
  </si>
  <si>
    <t>Floor Cleaners</t>
  </si>
  <si>
    <t>1308070004</t>
  </si>
  <si>
    <t>Bleaching Powder</t>
  </si>
  <si>
    <t>1308070005</t>
  </si>
  <si>
    <t>Tooth Paste / Tooth Powder</t>
  </si>
  <si>
    <t>1308070006</t>
  </si>
  <si>
    <t>Hair / Body Oils</t>
  </si>
  <si>
    <t>1308070007</t>
  </si>
  <si>
    <t>Perfume / Scent</t>
  </si>
  <si>
    <t>1308070008</t>
  </si>
  <si>
    <t>Cream / Moisturizer</t>
  </si>
  <si>
    <t>1308070009</t>
  </si>
  <si>
    <t>Face / Body Powder</t>
  </si>
  <si>
    <t>1308070010</t>
  </si>
  <si>
    <t>Other Flavoured Powder</t>
  </si>
  <si>
    <t>1308070011</t>
  </si>
  <si>
    <t>Shampoo</t>
  </si>
  <si>
    <t>1308070012</t>
  </si>
  <si>
    <t>Wax</t>
  </si>
  <si>
    <t>1308070013</t>
  </si>
  <si>
    <t>Shaving Cream</t>
  </si>
  <si>
    <t>1308070014</t>
  </si>
  <si>
    <t>Hair Dye</t>
  </si>
  <si>
    <t>1308070015</t>
  </si>
  <si>
    <t>h.  TURPENTINE, PLASTIC CHEMICALS</t>
  </si>
  <si>
    <t>1308080000</t>
  </si>
  <si>
    <t>Thermocol</t>
  </si>
  <si>
    <t>1308080001</t>
  </si>
  <si>
    <t>Olio Resin &amp; Gelatin</t>
  </si>
  <si>
    <t>1308080002</t>
  </si>
  <si>
    <t>Adhesive &amp;  Gum</t>
  </si>
  <si>
    <t>1308080003</t>
  </si>
  <si>
    <t>Turpentine Oil</t>
  </si>
  <si>
    <t>1308080004</t>
  </si>
  <si>
    <t>Other Plastic Chemicals</t>
  </si>
  <si>
    <t>1308080005</t>
  </si>
  <si>
    <t>i.  POLYMERS INCLUDING SYNTHETIC RUBBER</t>
  </si>
  <si>
    <t>1308090000</t>
  </si>
  <si>
    <t>Polymers</t>
  </si>
  <si>
    <t>1308090001</t>
  </si>
  <si>
    <t>Synthetic Resin</t>
  </si>
  <si>
    <t>1308090002</t>
  </si>
  <si>
    <t>Synthetic  Rubber</t>
  </si>
  <si>
    <t>1308090003</t>
  </si>
  <si>
    <t>Polymer Products</t>
  </si>
  <si>
    <t>1308090004</t>
  </si>
  <si>
    <t>j.  PETROCHEMICAL INTERMEDIATES</t>
  </si>
  <si>
    <t>1308100000</t>
  </si>
  <si>
    <t>Non-Cyclic Compound</t>
  </si>
  <si>
    <t>1308100001</t>
  </si>
  <si>
    <t>1308100002</t>
  </si>
  <si>
    <t>Polyol</t>
  </si>
  <si>
    <t>1308100003</t>
  </si>
  <si>
    <t>Sulphur &amp; Sulphur Powder</t>
  </si>
  <si>
    <t>1308100004</t>
  </si>
  <si>
    <t>Rubber Chemicals</t>
  </si>
  <si>
    <t>1308100005</t>
  </si>
  <si>
    <t>Other Petrochemical Intermediates</t>
  </si>
  <si>
    <t>1308100006</t>
  </si>
  <si>
    <t>k.  MATCHES,EXPLOSIVES &amp; OTHER CHEMICALS</t>
  </si>
  <si>
    <t>1308110000</t>
  </si>
  <si>
    <t>Safety  Matches/ Match Box</t>
  </si>
  <si>
    <t>1308110001</t>
  </si>
  <si>
    <t>Explosives</t>
  </si>
  <si>
    <t>1308110002</t>
  </si>
  <si>
    <t>Agarbattis</t>
  </si>
  <si>
    <t>1308110003</t>
  </si>
  <si>
    <t>Photographic Goods</t>
  </si>
  <si>
    <t>1308110004</t>
  </si>
  <si>
    <t>Castor Oil</t>
  </si>
  <si>
    <t>1308110005</t>
  </si>
  <si>
    <t>Yeast used in Food Industry</t>
  </si>
  <si>
    <t>1308110006</t>
  </si>
  <si>
    <t>Additives</t>
  </si>
  <si>
    <t>1308110007</t>
  </si>
  <si>
    <t>Hardeners</t>
  </si>
  <si>
    <t>1308110008</t>
  </si>
  <si>
    <t>(I ) NON-METALLIC MINERAL PRODUCTS</t>
  </si>
  <si>
    <t>1309000000</t>
  </si>
  <si>
    <t>a.  STRUCTURAL CLAY PRODUCTS</t>
  </si>
  <si>
    <t>1309010000</t>
  </si>
  <si>
    <t>Bricks &amp; Tiles</t>
  </si>
  <si>
    <t>1309010001</t>
  </si>
  <si>
    <t>Polished Granite</t>
  </si>
  <si>
    <t>1309010002</t>
  </si>
  <si>
    <t>Marbles</t>
  </si>
  <si>
    <t>1309010003</t>
  </si>
  <si>
    <t>Stone (Chip/Crushed/fFnished/Slab)</t>
  </si>
  <si>
    <t>1309010004</t>
  </si>
  <si>
    <t>b.  GLASS,EARTHENWARE, CHINAWARE &amp; THEIR PRODUCTS</t>
  </si>
  <si>
    <t>1309020000</t>
  </si>
  <si>
    <t>Glass Bottles &amp; Bottleware</t>
  </si>
  <si>
    <t>1309020001</t>
  </si>
  <si>
    <t>Laminated Glass</t>
  </si>
  <si>
    <t>1309020002</t>
  </si>
  <si>
    <t>Fibre Glass &amp; Glass Sheet</t>
  </si>
  <si>
    <t>1309020003</t>
  </si>
  <si>
    <t>Toughened Glass</t>
  </si>
  <si>
    <t>1309020004</t>
  </si>
  <si>
    <t>Pressed Glassware</t>
  </si>
  <si>
    <t>1309020005</t>
  </si>
  <si>
    <t>Ophthalmic Lens</t>
  </si>
  <si>
    <t>1309020006</t>
  </si>
  <si>
    <t>Glass Vials</t>
  </si>
  <si>
    <t>1309020007</t>
  </si>
  <si>
    <t>Non-Ferrous Sanitary fittings</t>
  </si>
  <si>
    <t>1309020008</t>
  </si>
  <si>
    <t>Filter Elements</t>
  </si>
  <si>
    <t>1309020009</t>
  </si>
  <si>
    <t>Porcelain Crockery</t>
  </si>
  <si>
    <t>1309020010</t>
  </si>
  <si>
    <t>c.  CEMENT &amp; LIME</t>
  </si>
  <si>
    <t>1309030000</t>
  </si>
  <si>
    <t>Grey Cement</t>
  </si>
  <si>
    <t>1309030001</t>
  </si>
  <si>
    <t>White Cement</t>
  </si>
  <si>
    <t>1309030002</t>
  </si>
  <si>
    <t>Slag  Cement</t>
  </si>
  <si>
    <t>1309030003</t>
  </si>
  <si>
    <t>Lime</t>
  </si>
  <si>
    <t>1309030004</t>
  </si>
  <si>
    <t>d.  CEMENT, SLATE &amp; GRAPHITE PRODUCTS</t>
  </si>
  <si>
    <t>1309040000</t>
  </si>
  <si>
    <t>Graphite Rods</t>
  </si>
  <si>
    <t>1309040001</t>
  </si>
  <si>
    <t>Graphite Amorphous</t>
  </si>
  <si>
    <t>1309040002</t>
  </si>
  <si>
    <t>Pencil</t>
  </si>
  <si>
    <t>1309040003</t>
  </si>
  <si>
    <t>Asbestos Corrugated Sheet</t>
  </si>
  <si>
    <t>1309040004</t>
  </si>
  <si>
    <t>Railway Sleeper</t>
  </si>
  <si>
    <t>1309040005</t>
  </si>
  <si>
    <t>Concrete Poles &amp; Posts</t>
  </si>
  <si>
    <t>1309040006</t>
  </si>
  <si>
    <t>Hume Pipes &amp; Spun Pipes</t>
  </si>
  <si>
    <t>1309040007</t>
  </si>
  <si>
    <t>Other Cement Product,</t>
  </si>
  <si>
    <t>1309040008</t>
  </si>
  <si>
    <t>(J)  BASIC METALS, ALLOYS &amp; METAL PRODUCTS</t>
  </si>
  <si>
    <t>1310000000</t>
  </si>
  <si>
    <t>a.  FERROUS METALS</t>
  </si>
  <si>
    <t>1310010000</t>
  </si>
  <si>
    <t>a1.  IRON &amp; SEMIS</t>
  </si>
  <si>
    <t>1310010100</t>
  </si>
  <si>
    <t>Sponge Iron</t>
  </si>
  <si>
    <t>1310010101</t>
  </si>
  <si>
    <t>Pig Iron</t>
  </si>
  <si>
    <t>1310010102</t>
  </si>
  <si>
    <t>Melting Scrap</t>
  </si>
  <si>
    <t>1310010103</t>
  </si>
  <si>
    <t>Pencil  Ingots</t>
  </si>
  <si>
    <t>1310010104</t>
  </si>
  <si>
    <t>Billets</t>
  </si>
  <si>
    <t>1310010105</t>
  </si>
  <si>
    <t>Slab</t>
  </si>
  <si>
    <t>1310010106</t>
  </si>
  <si>
    <t>a2.  STEEL: LONG</t>
  </si>
  <si>
    <t>1310010200</t>
  </si>
  <si>
    <t>Rebars</t>
  </si>
  <si>
    <t>1310010201</t>
  </si>
  <si>
    <t>Rounds</t>
  </si>
  <si>
    <t>1310010202</t>
  </si>
  <si>
    <t>Wire Rods</t>
  </si>
  <si>
    <t>1310010203</t>
  </si>
  <si>
    <t>Angles</t>
  </si>
  <si>
    <t>1310010204</t>
  </si>
  <si>
    <t>Joist &amp; Beams</t>
  </si>
  <si>
    <t>1310010205</t>
  </si>
  <si>
    <t>Rails</t>
  </si>
  <si>
    <t>1310010206</t>
  </si>
  <si>
    <t>a3.  STEEL: FLAT</t>
  </si>
  <si>
    <t>1310010300</t>
  </si>
  <si>
    <t>HRC</t>
  </si>
  <si>
    <t>1310010301</t>
  </si>
  <si>
    <t>Plates</t>
  </si>
  <si>
    <t>1310010302</t>
  </si>
  <si>
    <t>CRC</t>
  </si>
  <si>
    <t>1310010303</t>
  </si>
  <si>
    <t>GP/GC Sheets</t>
  </si>
  <si>
    <t>1310010304</t>
  </si>
  <si>
    <t>a4.  STEEL: PIPES &amp; TUBES</t>
  </si>
  <si>
    <t>1310010400</t>
  </si>
  <si>
    <t>Welded Pipe</t>
  </si>
  <si>
    <t>1310010401</t>
  </si>
  <si>
    <t>a5.  STAINLESS STEEL &amp; ALLOYS</t>
  </si>
  <si>
    <t>1310010500</t>
  </si>
  <si>
    <t>Steel Rods</t>
  </si>
  <si>
    <t>1310010501</t>
  </si>
  <si>
    <t>Sheets</t>
  </si>
  <si>
    <t>1310010502</t>
  </si>
  <si>
    <t>Steel</t>
  </si>
  <si>
    <t>1310010503</t>
  </si>
  <si>
    <t>Other Alloys</t>
  </si>
  <si>
    <t>1310010504</t>
  </si>
  <si>
    <t>a6.  CASTINGS &amp; FORGINGS</t>
  </si>
  <si>
    <t>1310010600</t>
  </si>
  <si>
    <t>Iron Castings</t>
  </si>
  <si>
    <t>1310010601</t>
  </si>
  <si>
    <t>Steel Castings</t>
  </si>
  <si>
    <t>1310010602</t>
  </si>
  <si>
    <t>Die Forging &amp; Stamping</t>
  </si>
  <si>
    <t>1310010603</t>
  </si>
  <si>
    <t>a7.  FERRO ALLOYS</t>
  </si>
  <si>
    <t>1310010700</t>
  </si>
  <si>
    <t>Ferro Chrome</t>
  </si>
  <si>
    <t>1310010701</t>
  </si>
  <si>
    <t>Ferro Manganese</t>
  </si>
  <si>
    <t>1310010702</t>
  </si>
  <si>
    <t>Ferro Silicon</t>
  </si>
  <si>
    <t>1310010703</t>
  </si>
  <si>
    <t>b.  NON-FERROUS METALS</t>
  </si>
  <si>
    <t>1310020000</t>
  </si>
  <si>
    <t>b1.  ALUMINIUM</t>
  </si>
  <si>
    <t>1310020100</t>
  </si>
  <si>
    <t>Aluminium Ingots</t>
  </si>
  <si>
    <t>1310020101</t>
  </si>
  <si>
    <t>Aluminium Coils/Rolls</t>
  </si>
  <si>
    <t>1310020102</t>
  </si>
  <si>
    <t>Aluminium &amp; Alloys</t>
  </si>
  <si>
    <t>1310020103</t>
  </si>
  <si>
    <t>Aluminium Casting</t>
  </si>
  <si>
    <t>1310020104</t>
  </si>
  <si>
    <t>Aluminium Seals</t>
  </si>
  <si>
    <t>1310020105</t>
  </si>
  <si>
    <t>Aluminium Foil /Foil Bag</t>
  </si>
  <si>
    <t>1310020106</t>
  </si>
  <si>
    <t>Aluminium Pipe &amp; Tubes</t>
  </si>
  <si>
    <t>1310020107</t>
  </si>
  <si>
    <t>Aluminium  Utensils</t>
  </si>
  <si>
    <t>1310020108</t>
  </si>
  <si>
    <t>Aluminium Wire</t>
  </si>
  <si>
    <t>1310020109</t>
  </si>
  <si>
    <t>b2.  OTHER NON-FERROUS METALS</t>
  </si>
  <si>
    <t>1310020200</t>
  </si>
  <si>
    <t>Copper / Copper Ingots</t>
  </si>
  <si>
    <t>1310020201</t>
  </si>
  <si>
    <t>Copper Wire (All Types)</t>
  </si>
  <si>
    <t>1310020202</t>
  </si>
  <si>
    <t>Copper Products (other than wire)</t>
  </si>
  <si>
    <t>1310020203</t>
  </si>
  <si>
    <t>Brass</t>
  </si>
  <si>
    <t>1310020204</t>
  </si>
  <si>
    <t>Zinc</t>
  </si>
  <si>
    <t>1310020205</t>
  </si>
  <si>
    <t>Lead</t>
  </si>
  <si>
    <t>1310020206</t>
  </si>
  <si>
    <t>Chromium / Chrome</t>
  </si>
  <si>
    <t>1310020207</t>
  </si>
  <si>
    <t>Non Ferrous Alloys</t>
  </si>
  <si>
    <t>1310020208</t>
  </si>
  <si>
    <t>Non-Ferrous Casting &amp; Forging</t>
  </si>
  <si>
    <t>1310020209</t>
  </si>
  <si>
    <t>C.   METAL PRODUCTS</t>
  </si>
  <si>
    <t>1310030000</t>
  </si>
  <si>
    <t>Gold &amp; Gold Ornaments</t>
  </si>
  <si>
    <t>1310030001</t>
  </si>
  <si>
    <t>Silver</t>
  </si>
  <si>
    <t>1310030002</t>
  </si>
  <si>
    <t>Iron &amp; Steel Wire</t>
  </si>
  <si>
    <t>1310030003</t>
  </si>
  <si>
    <t>Other Metal Wires &amp; Wire products</t>
  </si>
  <si>
    <t>1310030004</t>
  </si>
  <si>
    <t>Nuts/Bolts/Screw/ Washers</t>
  </si>
  <si>
    <t>1310030005</t>
  </si>
  <si>
    <t>Cylinder</t>
  </si>
  <si>
    <t>1310030006</t>
  </si>
  <si>
    <t>Cylinder Liners</t>
  </si>
  <si>
    <t>1310030007</t>
  </si>
  <si>
    <t>Steel Structures</t>
  </si>
  <si>
    <t>1310030008</t>
  </si>
  <si>
    <t>Steel Balls</t>
  </si>
  <si>
    <t>1310030009</t>
  </si>
  <si>
    <t>Fabricated Metal Products</t>
  </si>
  <si>
    <t>1310030010</t>
  </si>
  <si>
    <t>Furniture</t>
  </si>
  <si>
    <t>1310030011</t>
  </si>
  <si>
    <t>Fixtures</t>
  </si>
  <si>
    <t>1310030012</t>
  </si>
  <si>
    <t>Steel Frames</t>
  </si>
  <si>
    <t>1310030013</t>
  </si>
  <si>
    <t>Metal Moulds and Dyes</t>
  </si>
  <si>
    <t>1310030014</t>
  </si>
  <si>
    <t>Pipes/Tubes/Rods/Strips</t>
  </si>
  <si>
    <t>1310030015</t>
  </si>
  <si>
    <t>Cistern Fittings</t>
  </si>
  <si>
    <t>1310030016</t>
  </si>
  <si>
    <t>Welding Rods</t>
  </si>
  <si>
    <t>1310030017</t>
  </si>
  <si>
    <t>Metal Containers</t>
  </si>
  <si>
    <t>1310030018</t>
  </si>
  <si>
    <t>Utensils(other than Aluminium)</t>
  </si>
  <si>
    <t>1310030019</t>
  </si>
  <si>
    <t>Pressure Cooker</t>
  </si>
  <si>
    <t>1310030020</t>
  </si>
  <si>
    <t>Chain</t>
  </si>
  <si>
    <t>1310030021</t>
  </si>
  <si>
    <t>Locks</t>
  </si>
  <si>
    <t>1310030022</t>
  </si>
  <si>
    <t>Safety Helmet</t>
  </si>
  <si>
    <t>1310030023</t>
  </si>
  <si>
    <t>Other Metal Products</t>
  </si>
  <si>
    <t>1310030024</t>
  </si>
  <si>
    <t>(K)  MACHINERY &amp; MACHINE TOOLS</t>
  </si>
  <si>
    <t>1311000000</t>
  </si>
  <si>
    <t>a.  AGRICULTURAL MACHINERY &amp; IMPLEMENTS</t>
  </si>
  <si>
    <t>1311010000</t>
  </si>
  <si>
    <t>Harvester</t>
  </si>
  <si>
    <t>1311010001</t>
  </si>
  <si>
    <t>Sprinkler</t>
  </si>
  <si>
    <t>1311010002</t>
  </si>
  <si>
    <t>Thresher</t>
  </si>
  <si>
    <t>1311010003</t>
  </si>
  <si>
    <t>Separators &amp; Driers</t>
  </si>
  <si>
    <t>1311010004</t>
  </si>
  <si>
    <t>Other Agriculture Implements</t>
  </si>
  <si>
    <t>1311010005</t>
  </si>
  <si>
    <t>b.  INDUSTRIAL MACHINERY</t>
  </si>
  <si>
    <t>1311020000</t>
  </si>
  <si>
    <t>Boiler &amp; Accessories</t>
  </si>
  <si>
    <t>1311020001</t>
  </si>
  <si>
    <t>Industrial Furnaces</t>
  </si>
  <si>
    <t>1311020002</t>
  </si>
  <si>
    <t>Coupling</t>
  </si>
  <si>
    <t>1311020003</t>
  </si>
  <si>
    <t>Filtration Equipment</t>
  </si>
  <si>
    <t>1311020004</t>
  </si>
  <si>
    <t>Material Handling Equipments</t>
  </si>
  <si>
    <t>1311020005</t>
  </si>
  <si>
    <t>Textile Machinery</t>
  </si>
  <si>
    <t>1311020006</t>
  </si>
  <si>
    <t>Rubber Machinery</t>
  </si>
  <si>
    <t>1311020007</t>
  </si>
  <si>
    <t>Cranes</t>
  </si>
  <si>
    <t>1311020008</t>
  </si>
  <si>
    <t>Lifts</t>
  </si>
  <si>
    <t>1311020009</t>
  </si>
  <si>
    <t>Oil Mill Machinery</t>
  </si>
  <si>
    <t>1311020010</t>
  </si>
  <si>
    <t>Rice Mill Machinery</t>
  </si>
  <si>
    <t>1311020011</t>
  </si>
  <si>
    <t>Sugar Machinery</t>
  </si>
  <si>
    <t>1311020012</t>
  </si>
  <si>
    <t>Food/ Beverages/Tobacco Processing Machinery</t>
  </si>
  <si>
    <t>1311020013</t>
  </si>
  <si>
    <t>Mining/Quarrying/Metallurgical Machinery/Parts.</t>
  </si>
  <si>
    <t>1311020014</t>
  </si>
  <si>
    <t>Plastic Machinery</t>
  </si>
  <si>
    <t>1311020015</t>
  </si>
  <si>
    <t>Fasteners</t>
  </si>
  <si>
    <t>1311020016</t>
  </si>
  <si>
    <t>Ball/Roller Bearing</t>
  </si>
  <si>
    <t>1311020017</t>
  </si>
  <si>
    <t>Pump &amp; Assembly</t>
  </si>
  <si>
    <t>1311020018</t>
  </si>
  <si>
    <t>Drive Equipment</t>
  </si>
  <si>
    <t>1311020019</t>
  </si>
  <si>
    <t>Heat Exchanger</t>
  </si>
  <si>
    <t>1311020020</t>
  </si>
  <si>
    <t>Hydraulic Equipment</t>
  </si>
  <si>
    <t>1311020021</t>
  </si>
  <si>
    <t>Pneumatic  Tools</t>
  </si>
  <si>
    <t>1311020022</t>
  </si>
  <si>
    <t>Industrial  Valves</t>
  </si>
  <si>
    <t>1311020023</t>
  </si>
  <si>
    <t>Chemical Plant Equipments</t>
  </si>
  <si>
    <t>1311020024</t>
  </si>
  <si>
    <t>Other Industrial Machinery</t>
  </si>
  <si>
    <t>1311020025</t>
  </si>
  <si>
    <t>c.  CONSTRUCTION MACHINERY</t>
  </si>
  <si>
    <t>1311030000</t>
  </si>
  <si>
    <t>Loader</t>
  </si>
  <si>
    <t>1311030001</t>
  </si>
  <si>
    <t>Concrete Vibrator &amp; Mixture</t>
  </si>
  <si>
    <t>1311030002</t>
  </si>
  <si>
    <t>Other Construction Machinery  / Equipment</t>
  </si>
  <si>
    <t>1311030003</t>
  </si>
  <si>
    <t>d.  MACHINE TOOLS</t>
  </si>
  <si>
    <t>1311040000</t>
  </si>
  <si>
    <t>Drilling Machines</t>
  </si>
  <si>
    <t>1311040001</t>
  </si>
  <si>
    <t>Lathes</t>
  </si>
  <si>
    <t>1311040002</t>
  </si>
  <si>
    <t>Grinding Wheels</t>
  </si>
  <si>
    <t>1311040003</t>
  </si>
  <si>
    <t>Cutting Machine</t>
  </si>
  <si>
    <t>1311040004</t>
  </si>
  <si>
    <t>Gear Cutting Machines</t>
  </si>
  <si>
    <t>1311040005</t>
  </si>
  <si>
    <t>e.  AIR CONDITIONER &amp; REFRIGERATORS</t>
  </si>
  <si>
    <t>1311050000</t>
  </si>
  <si>
    <t>Air Conditioners</t>
  </si>
  <si>
    <t>1311050001</t>
  </si>
  <si>
    <t>Refrigerators</t>
  </si>
  <si>
    <t>1311050002</t>
  </si>
  <si>
    <t>Chillers</t>
  </si>
  <si>
    <t>1311050003</t>
  </si>
  <si>
    <t>f.  NON-ELECTRICAL MACHINERY</t>
  </si>
  <si>
    <t>1311060000</t>
  </si>
  <si>
    <t>Engines</t>
  </si>
  <si>
    <t>1311060001</t>
  </si>
  <si>
    <t>Earth Moving Machinery</t>
  </si>
  <si>
    <t>1311060002</t>
  </si>
  <si>
    <t>Compressors</t>
  </si>
  <si>
    <t>1311060003</t>
  </si>
  <si>
    <t>Meters / Starter (non-electrical)</t>
  </si>
  <si>
    <t>1311060004</t>
  </si>
  <si>
    <t>Watches</t>
  </si>
  <si>
    <t>1311060005</t>
  </si>
  <si>
    <t>Weighing Scales</t>
  </si>
  <si>
    <t>1311060006</t>
  </si>
  <si>
    <t>Sewing Machines</t>
  </si>
  <si>
    <t>1311060007</t>
  </si>
  <si>
    <t>Solar Power System &amp; Windmill</t>
  </si>
  <si>
    <t>1311060008</t>
  </si>
  <si>
    <t>Other Non Electrical Machinery</t>
  </si>
  <si>
    <t>1311060009</t>
  </si>
  <si>
    <t>g.  ELECTRICAL MACHINERY, EQUIPMENT &amp; BATTERIES</t>
  </si>
  <si>
    <t>1311070000</t>
  </si>
  <si>
    <t>Electrical Pumps</t>
  </si>
  <si>
    <t>1311070001</t>
  </si>
  <si>
    <t>Transformer</t>
  </si>
  <si>
    <t>1311070002</t>
  </si>
  <si>
    <t>Electric Motors</t>
  </si>
  <si>
    <t>1311070003</t>
  </si>
  <si>
    <t>Power Supply (DC)</t>
  </si>
  <si>
    <t>1311070004</t>
  </si>
  <si>
    <t>Electric Switch Gears</t>
  </si>
  <si>
    <t>1311070005</t>
  </si>
  <si>
    <t>Relay /Contacter</t>
  </si>
  <si>
    <t>1311070006</t>
  </si>
  <si>
    <t>Electric  Connectors / Plugs /Sockets/Holders</t>
  </si>
  <si>
    <t>1311070007</t>
  </si>
  <si>
    <t>Electrolytic Condensers</t>
  </si>
  <si>
    <t>1311070008</t>
  </si>
  <si>
    <t>Electric Switches</t>
  </si>
  <si>
    <t>1311070009</t>
  </si>
  <si>
    <t>Converter / Inverter</t>
  </si>
  <si>
    <t>1311070010</t>
  </si>
  <si>
    <t>Electric Generators</t>
  </si>
  <si>
    <t>1311070011</t>
  </si>
  <si>
    <t>Electric Motor Starters</t>
  </si>
  <si>
    <t>1311070012</t>
  </si>
  <si>
    <t>Control equipments</t>
  </si>
  <si>
    <t>1311070013</t>
  </si>
  <si>
    <t>Regulators</t>
  </si>
  <si>
    <t>1311070014</t>
  </si>
  <si>
    <t>Distribution Boards</t>
  </si>
  <si>
    <t>1311070015</t>
  </si>
  <si>
    <t>Other Electric Meter</t>
  </si>
  <si>
    <t>1311070016</t>
  </si>
  <si>
    <t>Electrical Stamping Lamination</t>
  </si>
  <si>
    <t>1311070017</t>
  </si>
  <si>
    <t>Electrical Signaling Equipment</t>
  </si>
  <si>
    <t>1311070018</t>
  </si>
  <si>
    <t>Batteries</t>
  </si>
  <si>
    <t>1311070019</t>
  </si>
  <si>
    <t>Battery Dry cells</t>
  </si>
  <si>
    <t>1311070020</t>
  </si>
  <si>
    <t>Battery Charger</t>
  </si>
  <si>
    <t>1311070021</t>
  </si>
  <si>
    <t>Other Electric  Machinery &amp; Equipments</t>
  </si>
  <si>
    <t>1311070022</t>
  </si>
  <si>
    <t>h.  ELECTRICAL ACCESSORIES, WIRES, CABLES ETC.</t>
  </si>
  <si>
    <t>1311080000</t>
  </si>
  <si>
    <t>Conductor</t>
  </si>
  <si>
    <t>1311080001</t>
  </si>
  <si>
    <t>Insulators</t>
  </si>
  <si>
    <t>1311080002</t>
  </si>
  <si>
    <t>Lamps</t>
  </si>
  <si>
    <t>1311080003</t>
  </si>
  <si>
    <t>Magnets</t>
  </si>
  <si>
    <t>1311080004</t>
  </si>
  <si>
    <t>Fluorescent Tubes</t>
  </si>
  <si>
    <t>1311080005</t>
  </si>
  <si>
    <t>Air Break Switches/Circuit Breaker</t>
  </si>
  <si>
    <t>1311080006</t>
  </si>
  <si>
    <t>PVC Insulated Cable</t>
  </si>
  <si>
    <t>1311080007</t>
  </si>
  <si>
    <t>Kit-Kat /Fuse / Fuse wire</t>
  </si>
  <si>
    <t>1311080008</t>
  </si>
  <si>
    <t>Electrical Wires</t>
  </si>
  <si>
    <t>1311080009</t>
  </si>
  <si>
    <t>Heating Elements</t>
  </si>
  <si>
    <t>1311080010</t>
  </si>
  <si>
    <t>Other Electric Accessories</t>
  </si>
  <si>
    <t>1311080011</t>
  </si>
  <si>
    <t>i.  ELECTRICAL APPARATUS &amp; APPLIANCES</t>
  </si>
  <si>
    <t>1311090000</t>
  </si>
  <si>
    <t>Washing / Laundry Machines</t>
  </si>
  <si>
    <t>1311090001</t>
  </si>
  <si>
    <t>Fans</t>
  </si>
  <si>
    <t>1311090002</t>
  </si>
  <si>
    <t>Grinding /Wet Coffee Machinery</t>
  </si>
  <si>
    <t>1311090003</t>
  </si>
  <si>
    <t>Flash Light/ Torch</t>
  </si>
  <si>
    <t>1311090004</t>
  </si>
  <si>
    <t>UPS / Stabilizer</t>
  </si>
  <si>
    <t>1311090005</t>
  </si>
  <si>
    <t>Microwave Oven</t>
  </si>
  <si>
    <t>1311090006</t>
  </si>
  <si>
    <t>j.  ELECTRONICS ITEMS</t>
  </si>
  <si>
    <t>1311100000</t>
  </si>
  <si>
    <t>T.V.Sets</t>
  </si>
  <si>
    <t>1311100001</t>
  </si>
  <si>
    <t>T.V. Accessories</t>
  </si>
  <si>
    <t>1311100002</t>
  </si>
  <si>
    <t>Sensors</t>
  </si>
  <si>
    <t>1311100003</t>
  </si>
  <si>
    <t>Optical Instruments</t>
  </si>
  <si>
    <t>1311100004</t>
  </si>
  <si>
    <t>Video CD Player</t>
  </si>
  <si>
    <t>1311100005</t>
  </si>
  <si>
    <t>Resistance /Resistor</t>
  </si>
  <si>
    <t>1311100006</t>
  </si>
  <si>
    <t>Semiconductor Devices</t>
  </si>
  <si>
    <t>1311100007</t>
  </si>
  <si>
    <t>Capacitors</t>
  </si>
  <si>
    <t>1311100008</t>
  </si>
  <si>
    <t>Electronic PCB /Micro Circuit</t>
  </si>
  <si>
    <t>1311100009</t>
  </si>
  <si>
    <t>Amplifier</t>
  </si>
  <si>
    <t>1311100010</t>
  </si>
  <si>
    <t>Computer Power Supply System (SMPS)</t>
  </si>
  <si>
    <t>1311100011</t>
  </si>
  <si>
    <t>Fibre Optic Cable</t>
  </si>
  <si>
    <t>1311100012</t>
  </si>
  <si>
    <t>Other Electronics Items</t>
  </si>
  <si>
    <t>1311100013</t>
  </si>
  <si>
    <t>k.  IT HARDWARE</t>
  </si>
  <si>
    <t>1311110000</t>
  </si>
  <si>
    <t>Computers</t>
  </si>
  <si>
    <t>1311110001</t>
  </si>
  <si>
    <t>Computer Peripherals</t>
  </si>
  <si>
    <t>1311110002</t>
  </si>
  <si>
    <t>l.  COMMUNICATION EQUIPMENTS</t>
  </si>
  <si>
    <t>1311120000</t>
  </si>
  <si>
    <t>Telecommunication Exchange</t>
  </si>
  <si>
    <t>1311120001</t>
  </si>
  <si>
    <t>Dish Antenna</t>
  </si>
  <si>
    <t>1311120002</t>
  </si>
  <si>
    <t>Other Communication Equipments</t>
  </si>
  <si>
    <t>1311120003</t>
  </si>
  <si>
    <t>(L)  TRANSPORT, EQUIPMENT &amp; PARTS</t>
  </si>
  <si>
    <t>1312000000</t>
  </si>
  <si>
    <t>a.  AUTOMOTIVES</t>
  </si>
  <si>
    <t>1312010000</t>
  </si>
  <si>
    <t>Motor Vehicles</t>
  </si>
  <si>
    <t>1312010001</t>
  </si>
  <si>
    <t>Tractors</t>
  </si>
  <si>
    <t>1312010002</t>
  </si>
  <si>
    <t>Bus / Mini bus / Truck</t>
  </si>
  <si>
    <t>1312010003</t>
  </si>
  <si>
    <t>Auto Rickshaw / Tempo / Matador</t>
  </si>
  <si>
    <t>1312010004</t>
  </si>
  <si>
    <t>Motor Cycle / Scooter / Moped</t>
  </si>
  <si>
    <t>1312010005</t>
  </si>
  <si>
    <t>Machinery</t>
  </si>
  <si>
    <t>1312010006</t>
  </si>
  <si>
    <t>b.  AUTO PARTS</t>
  </si>
  <si>
    <t>1312020000</t>
  </si>
  <si>
    <t>Gear Boxes &amp; Parts</t>
  </si>
  <si>
    <t>1312020001</t>
  </si>
  <si>
    <t>Steering Gears</t>
  </si>
  <si>
    <t>1312020002</t>
  </si>
  <si>
    <t>Carburetors</t>
  </si>
  <si>
    <t>1312020003</t>
  </si>
  <si>
    <t>Clutch &amp; Clutch Plates</t>
  </si>
  <si>
    <t>1312020004</t>
  </si>
  <si>
    <t>Crankshafts</t>
  </si>
  <si>
    <t>1312020005</t>
  </si>
  <si>
    <t>Suspension</t>
  </si>
  <si>
    <t>1312020006</t>
  </si>
  <si>
    <t>Axle</t>
  </si>
  <si>
    <t>1312020007</t>
  </si>
  <si>
    <t>Wheels &amp; Parts</t>
  </si>
  <si>
    <t>1312020008</t>
  </si>
  <si>
    <t>Fuel Injection Equipments</t>
  </si>
  <si>
    <t>1312020009</t>
  </si>
  <si>
    <t>Silencer &amp; Damper</t>
  </si>
  <si>
    <t>1312020010</t>
  </si>
  <si>
    <t>Wiper/Blade/Arm etc</t>
  </si>
  <si>
    <t>1312020011</t>
  </si>
  <si>
    <t>Piston &amp; Compressor</t>
  </si>
  <si>
    <t>1312020012</t>
  </si>
  <si>
    <t>Coil Assembly (Ignition)</t>
  </si>
  <si>
    <t>1312020013</t>
  </si>
  <si>
    <t>Slider</t>
  </si>
  <si>
    <t>1312020014</t>
  </si>
  <si>
    <t>Engine Assembly &amp; Chassis</t>
  </si>
  <si>
    <t>1312020015</t>
  </si>
  <si>
    <t>Gauges</t>
  </si>
  <si>
    <t>1312020016</t>
  </si>
  <si>
    <t>Geared Motor</t>
  </si>
  <si>
    <t>1312020017</t>
  </si>
  <si>
    <t>Radiator &amp; Coolers</t>
  </si>
  <si>
    <t>1312020018</t>
  </si>
  <si>
    <t>Electric Magnet Brakes</t>
  </si>
  <si>
    <t>1312020019</t>
  </si>
  <si>
    <t>Lamp</t>
  </si>
  <si>
    <t>1312020020</t>
  </si>
  <si>
    <t>Horn</t>
  </si>
  <si>
    <t>1312020021</t>
  </si>
  <si>
    <t>c.  OTHER TRANSPORT EQUIPMENTS</t>
  </si>
  <si>
    <t>1312030000</t>
  </si>
  <si>
    <t>Railway Brake Gear</t>
  </si>
  <si>
    <t>1312030001</t>
  </si>
  <si>
    <t>Railway  Axle &amp; wheel</t>
  </si>
  <si>
    <t>1312030002</t>
  </si>
  <si>
    <t>Other Rail Equipments</t>
  </si>
  <si>
    <t>1312030003</t>
  </si>
  <si>
    <t>Bi-Cycles</t>
  </si>
  <si>
    <t>1312030004</t>
  </si>
  <si>
    <t>Parts of Ships/Boats etc.</t>
  </si>
  <si>
    <t>1312030005</t>
  </si>
  <si>
    <t>Shafts (All Kinds)</t>
  </si>
  <si>
    <t>1312030006</t>
  </si>
  <si>
    <t>All commodities</t>
  </si>
  <si>
    <t>(A).  FOOD ARTICLES</t>
  </si>
  <si>
    <t>a.  FOOD GRAINS (CEREALS+PULSES)</t>
  </si>
  <si>
    <t>Paddy</t>
  </si>
  <si>
    <t>Peas/Chawali</t>
  </si>
  <si>
    <t>1101010206</t>
  </si>
  <si>
    <t>Rajma</t>
  </si>
  <si>
    <t>1101010207</t>
  </si>
  <si>
    <t>Ginger (Fresh)</t>
  </si>
  <si>
    <t>Peas (Green)</t>
  </si>
  <si>
    <t>Carrot</t>
  </si>
  <si>
    <t>1101020112</t>
  </si>
  <si>
    <t>Radish</t>
  </si>
  <si>
    <t>1101020113</t>
  </si>
  <si>
    <t>Cucumber</t>
  </si>
  <si>
    <t>1101020114</t>
  </si>
  <si>
    <t>Pointed gourd</t>
  </si>
  <si>
    <t>1101020115</t>
  </si>
  <si>
    <t>Bitter gourd</t>
  </si>
  <si>
    <t>1101020116</t>
  </si>
  <si>
    <t>Bottle gourd</t>
  </si>
  <si>
    <t>1101020117</t>
  </si>
  <si>
    <t>Beans</t>
  </si>
  <si>
    <t>1101020118</t>
  </si>
  <si>
    <t>Pumpkin</t>
  </si>
  <si>
    <t>1101020119</t>
  </si>
  <si>
    <t>Drumstick</t>
  </si>
  <si>
    <t>1101020120</t>
  </si>
  <si>
    <t>Coconut (Fresh)</t>
  </si>
  <si>
    <t>Mosambi (Sweet Orange)</t>
  </si>
  <si>
    <t>1101020214</t>
  </si>
  <si>
    <t>Pomengranate</t>
  </si>
  <si>
    <t>1101020215</t>
  </si>
  <si>
    <t>Amla</t>
  </si>
  <si>
    <t>1101020216</t>
  </si>
  <si>
    <t>Jackfruit</t>
  </si>
  <si>
    <t>1101020217</t>
  </si>
  <si>
    <t>Pear</t>
  </si>
  <si>
    <t>1101020218</t>
  </si>
  <si>
    <t>Almonds</t>
  </si>
  <si>
    <t>1101020219</t>
  </si>
  <si>
    <t>Walnut</t>
  </si>
  <si>
    <t>1101020220</t>
  </si>
  <si>
    <t>Beef and Buffalo Meat</t>
  </si>
  <si>
    <t>Chillies (Dry)</t>
  </si>
  <si>
    <t>Ginger (Dry)</t>
  </si>
  <si>
    <t>Cumin</t>
  </si>
  <si>
    <t>Coriander</t>
  </si>
  <si>
    <t>Tamarind</t>
  </si>
  <si>
    <t>1101050010</t>
  </si>
  <si>
    <t>Betel Leaves</t>
  </si>
  <si>
    <t>1101060003</t>
  </si>
  <si>
    <t>1101060004</t>
  </si>
  <si>
    <t>(B).  NON-FOOD ARTICLES</t>
  </si>
  <si>
    <t>Hides (Raw)</t>
  </si>
  <si>
    <t>Skins (Raw)</t>
  </si>
  <si>
    <t>Gaur Seed</t>
  </si>
  <si>
    <t>Industrial wood</t>
  </si>
  <si>
    <t>d.   FLORICULTURE</t>
  </si>
  <si>
    <t>(C).  MINERALS</t>
  </si>
  <si>
    <t>Copper Concentrate</t>
  </si>
  <si>
    <t>Lead Concentrate</t>
  </si>
  <si>
    <t>1103010007</t>
  </si>
  <si>
    <t>Garnet</t>
  </si>
  <si>
    <t>(D). CRUDE PETROLEUM &amp; NATURAL GAS</t>
  </si>
  <si>
    <t>1104000000</t>
  </si>
  <si>
    <t>1104000001</t>
  </si>
  <si>
    <t>Natural Gas</t>
  </si>
  <si>
    <t>1104000002</t>
  </si>
  <si>
    <t>II FUEL &amp; POWER</t>
  </si>
  <si>
    <t>(A). COAL</t>
  </si>
  <si>
    <t>1201000000</t>
  </si>
  <si>
    <t>a. Coking Coal</t>
  </si>
  <si>
    <t>1201010000</t>
  </si>
  <si>
    <t>1201010001</t>
  </si>
  <si>
    <t>b. Non-Coking Coal</t>
  </si>
  <si>
    <t>1201020000</t>
  </si>
  <si>
    <t>a.) Non-Coking Coal G1 to G6 [GCV exceeding 5500 Kcal/kg.]</t>
  </si>
  <si>
    <t>1201020001</t>
  </si>
  <si>
    <t>b.) Non-Coking Coal G7 to G14 [GCV 3100 Kcal/kg. to 5500 Kcal/kg.]</t>
  </si>
  <si>
    <t>1201020002</t>
  </si>
  <si>
    <t>c.) Non-Coking Coal G15 to G17 [GCV &lt; 3100 Kcal/kg.]</t>
  </si>
  <si>
    <t>1201020003</t>
  </si>
  <si>
    <t>c. Lignite</t>
  </si>
  <si>
    <t>1201030000</t>
  </si>
  <si>
    <t>1201030001</t>
  </si>
  <si>
    <t>(B). MINERAL OILS</t>
  </si>
  <si>
    <t>1202000000</t>
  </si>
  <si>
    <t>1202000001</t>
  </si>
  <si>
    <t>1202000002</t>
  </si>
  <si>
    <t>1202000003</t>
  </si>
  <si>
    <t>ATF</t>
  </si>
  <si>
    <t>1202000004</t>
  </si>
  <si>
    <t>HSD</t>
  </si>
  <si>
    <t>1202000005</t>
  </si>
  <si>
    <t>1202000006</t>
  </si>
  <si>
    <t>1202000007</t>
  </si>
  <si>
    <t>1202000008</t>
  </si>
  <si>
    <t>Lube Oils</t>
  </si>
  <si>
    <t>1202000009</t>
  </si>
  <si>
    <t>Petroleum Coke</t>
  </si>
  <si>
    <t>1202000010</t>
  </si>
  <si>
    <t>(C). ELECTRICITY</t>
  </si>
  <si>
    <t>1203000000</t>
  </si>
  <si>
    <t>Electricity</t>
  </si>
  <si>
    <t>1203000001</t>
  </si>
  <si>
    <t>III   MANUFACTURED PRODUCTS</t>
  </si>
  <si>
    <t>(A). MANUFACTURE OF FOOD PRODUCTS</t>
  </si>
  <si>
    <t>a. Processing and preserving of meat</t>
  </si>
  <si>
    <t>Buffalo meat, fresh/frozen</t>
  </si>
  <si>
    <t>Meat of goat, fresh or chilled</t>
  </si>
  <si>
    <t>Other meats, preserved/processed</t>
  </si>
  <si>
    <t>Chicken/duck, dressed - fresh/frozen</t>
  </si>
  <si>
    <t>b. Processing and preserving of fish, crustaceans and molluscs and products thereof</t>
  </si>
  <si>
    <t>Shrimps/Prawns - Processed/Frozen</t>
  </si>
  <si>
    <t>Fish frozen/canned/processed</t>
  </si>
  <si>
    <t>c. Processing and preserving of fruit and vegetables</t>
  </si>
  <si>
    <t>Fruit Juice including concentrates</t>
  </si>
  <si>
    <t>Fruit pulp</t>
  </si>
  <si>
    <t>Jams, jellies, marmalades and puree</t>
  </si>
  <si>
    <t>Sauces of Vegetables (Tomato, Chilli, Soya &amp; others)</t>
  </si>
  <si>
    <t>d. Manufacture of vegetable and animal oils and fats</t>
  </si>
  <si>
    <t>Mustard Oil</t>
  </si>
  <si>
    <t>1301040004</t>
  </si>
  <si>
    <t>1301040005</t>
  </si>
  <si>
    <t>1301040006</t>
  </si>
  <si>
    <t>1301040007</t>
  </si>
  <si>
    <t>1301040008</t>
  </si>
  <si>
    <t>Rapeseed Oil</t>
  </si>
  <si>
    <t>1301040009</t>
  </si>
  <si>
    <t>Copra oil</t>
  </si>
  <si>
    <t>1301040010</t>
  </si>
  <si>
    <t>Cotton seed Oil</t>
  </si>
  <si>
    <t>1301040011</t>
  </si>
  <si>
    <t>e. Manufacture of dairy products</t>
  </si>
  <si>
    <t>Ice cream</t>
  </si>
  <si>
    <t>f. Manufacture of grain mill products</t>
  </si>
  <si>
    <t>Wheat flour (Atta)</t>
  </si>
  <si>
    <t>Sooji (rawa )</t>
  </si>
  <si>
    <t>Flour of cereals other than rice, wheat etc.</t>
  </si>
  <si>
    <t>Gram powder (besan)</t>
  </si>
  <si>
    <t>Rice, Non-basmati</t>
  </si>
  <si>
    <t>Basmati rice</t>
  </si>
  <si>
    <t>Rice products</t>
  </si>
  <si>
    <t>g. Manufacture of starches and starch products</t>
  </si>
  <si>
    <t>Vegetable starch</t>
  </si>
  <si>
    <t>h. Manufacture of bakery products</t>
  </si>
  <si>
    <t>Biscuit, cookies</t>
  </si>
  <si>
    <t>Bread, buns &amp; croissant</t>
  </si>
  <si>
    <t>Cakes, pastries &amp; muffins</t>
  </si>
  <si>
    <t>i. Manufacture of sugar, molasses &amp; honey</t>
  </si>
  <si>
    <t>1301090002</t>
  </si>
  <si>
    <t>1301090003</t>
  </si>
  <si>
    <t>1301090004</t>
  </si>
  <si>
    <t>Honey</t>
  </si>
  <si>
    <t>1301090005</t>
  </si>
  <si>
    <t>j. Manufacture of cocoa, chocolate and sugar confectionery</t>
  </si>
  <si>
    <t>Chocolate &amp; cocoa powder</t>
  </si>
  <si>
    <t>Sugar confectionary</t>
  </si>
  <si>
    <t>k. Manufacture of macaroni, noodles, couscous and similar farinaceous products</t>
  </si>
  <si>
    <t>1301110000</t>
  </si>
  <si>
    <t>Noodles &amp; similar extruded products</t>
  </si>
  <si>
    <t>1301110001</t>
  </si>
  <si>
    <t>l. Manufacture of Tea &amp; Coffee products</t>
  </si>
  <si>
    <t>1301120000</t>
  </si>
  <si>
    <t>Processed Tea</t>
  </si>
  <si>
    <t>1301120001</t>
  </si>
  <si>
    <t>Instant Coffee</t>
  </si>
  <si>
    <t>1301120002</t>
  </si>
  <si>
    <t>Coffee powder with chicory</t>
  </si>
  <si>
    <t>1301120003</t>
  </si>
  <si>
    <t>m. Manufacture of Processed condiments &amp; salt</t>
  </si>
  <si>
    <t>1301130000</t>
  </si>
  <si>
    <t>Spices (including mixed spices)</t>
  </si>
  <si>
    <t>1301130001</t>
  </si>
  <si>
    <t>1301130002</t>
  </si>
  <si>
    <t>n. Manufacture of processed ready to eat food</t>
  </si>
  <si>
    <t>1301140000</t>
  </si>
  <si>
    <t>Instant Food/Prepared meals based on vegetables</t>
  </si>
  <si>
    <t>1301140001</t>
  </si>
  <si>
    <t>o. Manufacture of Health supplements</t>
  </si>
  <si>
    <t>1301150000</t>
  </si>
  <si>
    <t>Corn Flake</t>
  </si>
  <si>
    <t>1301150001</t>
  </si>
  <si>
    <t>Whey powder</t>
  </si>
  <si>
    <t>1301150002</t>
  </si>
  <si>
    <t>p. Manufacture of prepared animal feeds</t>
  </si>
  <si>
    <t>1301160000</t>
  </si>
  <si>
    <t>Gola &amp; similar Cattle Feed</t>
  </si>
  <si>
    <t>1301160001</t>
  </si>
  <si>
    <t>Rice Bran Extract</t>
  </si>
  <si>
    <t>1301160002</t>
  </si>
  <si>
    <t>Soya preparations excluding oil</t>
  </si>
  <si>
    <t>1301160003</t>
  </si>
  <si>
    <t>Cotton seed oil cake</t>
  </si>
  <si>
    <t>1301160004</t>
  </si>
  <si>
    <t>Mustard oil cake</t>
  </si>
  <si>
    <t>1301160005</t>
  </si>
  <si>
    <t>(B). MANUFACTURE OF BEVERAGES</t>
  </si>
  <si>
    <t>a. Manufacture of wines &amp; spirits</t>
  </si>
  <si>
    <t>Spirits</t>
  </si>
  <si>
    <t>Wine</t>
  </si>
  <si>
    <t>Rectified spirit</t>
  </si>
  <si>
    <t>b. Manufacture of malt liquors and malt</t>
  </si>
  <si>
    <t>Country liquor</t>
  </si>
  <si>
    <t>c. Manufacture of soft drinks; production of mineral waters and other bottled waters</t>
  </si>
  <si>
    <t>Aerated drinks/soft drinks (incl. soft drink concentrates)</t>
  </si>
  <si>
    <t>Bottled Mineral water</t>
  </si>
  <si>
    <t>(C). MANUFACTURE OF TOBACCO PRODUCTS</t>
  </si>
  <si>
    <t>a. Manufacture of tobacco products</t>
  </si>
  <si>
    <t>1303010001</t>
  </si>
  <si>
    <t>Biri</t>
  </si>
  <si>
    <t>1303010002</t>
  </si>
  <si>
    <t>Other tobacco products</t>
  </si>
  <si>
    <t>1303010003</t>
  </si>
  <si>
    <t>(D). MANUFACTURE OF TEXTILES</t>
  </si>
  <si>
    <t>a. Preparation and spinning of textile fibres</t>
  </si>
  <si>
    <t>Cotton Yarn</t>
  </si>
  <si>
    <t>Synthetic yarn</t>
  </si>
  <si>
    <t>Viscose yarn</t>
  </si>
  <si>
    <t>1304010003</t>
  </si>
  <si>
    <t>Woollen yarn</t>
  </si>
  <si>
    <t>1304010004</t>
  </si>
  <si>
    <t>Texturised and twisted Yarn</t>
  </si>
  <si>
    <t>1304010005</t>
  </si>
  <si>
    <t>b. Weaving &amp; Finishing of textiles</t>
  </si>
  <si>
    <t>Cotton woven cloth</t>
  </si>
  <si>
    <t>Woollen woven cloth</t>
  </si>
  <si>
    <t>Synthetic Fabric – Others</t>
  </si>
  <si>
    <t>Cotton cloth (dyed, printed, or otherwise finished/processed)</t>
  </si>
  <si>
    <t>Fabric, polyethylene</t>
  </si>
  <si>
    <t>1304020005</t>
  </si>
  <si>
    <t>Fabrics/cloth, rayon</t>
  </si>
  <si>
    <t>1304020006</t>
  </si>
  <si>
    <t>Jute sacking cloth/Gunny and hessian cloth</t>
  </si>
  <si>
    <t>1304020007</t>
  </si>
  <si>
    <t>c. Manufacture of knitted and crocheted fabrics</t>
  </si>
  <si>
    <t>Knitted fabrics of cotton</t>
  </si>
  <si>
    <t>Cotton hosiery cloth</t>
  </si>
  <si>
    <t>d. Manufacture of made-up textile articles, except apparel</t>
  </si>
  <si>
    <t>Quilts</t>
  </si>
  <si>
    <t>1304040003</t>
  </si>
  <si>
    <t>Cotton Dyed/printed textile</t>
  </si>
  <si>
    <t>1304040004</t>
  </si>
  <si>
    <t>Cotton Towel</t>
  </si>
  <si>
    <t>1304040005</t>
  </si>
  <si>
    <t>1304040006</t>
  </si>
  <si>
    <t>Curtains</t>
  </si>
  <si>
    <t>1304040007</t>
  </si>
  <si>
    <t>e. Manufacture of cordage, rope, twine and netting</t>
  </si>
  <si>
    <t>1304050000</t>
  </si>
  <si>
    <t>Nylon rope</t>
  </si>
  <si>
    <t>1304050001</t>
  </si>
  <si>
    <t>Cordage/ropes/twines of jute and coir</t>
  </si>
  <si>
    <t>1304050002</t>
  </si>
  <si>
    <t>f. Manufacture of other textiles</t>
  </si>
  <si>
    <t>1304060000</t>
  </si>
  <si>
    <t>Tyre cord fabric</t>
  </si>
  <si>
    <t>1304060001</t>
  </si>
  <si>
    <t>Carpets and other floor coverings of textiles</t>
  </si>
  <si>
    <t>1304060002</t>
  </si>
  <si>
    <t>(E). MANUFACTURE OF WEARING APPAREL</t>
  </si>
  <si>
    <t>a. Manufacture of wearing apparel (woven), except fur apparel</t>
  </si>
  <si>
    <t>Shirts/half shirts of cotton and/or man-made fibre</t>
  </si>
  <si>
    <t>Trouser/pants made of cotton and/or man-made fibre</t>
  </si>
  <si>
    <t>Men/Boys suits, coats and jackets</t>
  </si>
  <si>
    <t>Leather garments incl. Jackets</t>
  </si>
  <si>
    <t>b. Manufacture of knitted and crocheted apparel</t>
  </si>
  <si>
    <t>Cardigans and pullovers, knitted</t>
  </si>
  <si>
    <t>Shawls and scarves, knitted</t>
  </si>
  <si>
    <t>Babies garments, knitted</t>
  </si>
  <si>
    <t>Hosiery goods, others– cotton</t>
  </si>
  <si>
    <t>(F). MANUFACTURE OF LEATHER AND RELATED PRODUCTS</t>
  </si>
  <si>
    <t>a. Tanning and dressing of leather; dressing and dyeing of fur</t>
  </si>
  <si>
    <t>Vegetable Tanned Leather</t>
  </si>
  <si>
    <t>Chrome Tanned Leather</t>
  </si>
  <si>
    <t>b. Manufacture of luggage, handbags, saddlery and harness</t>
  </si>
  <si>
    <t>Travel goods, handbags, office bags, etc.</t>
  </si>
  <si>
    <t>Belt &amp; Other Articles of Leather</t>
  </si>
  <si>
    <t>Harness, Saddles &amp; Other related Items</t>
  </si>
  <si>
    <t>Gloves of leather</t>
  </si>
  <si>
    <t>c. Manufacture of footwear</t>
  </si>
  <si>
    <t>Leather Shoe</t>
  </si>
  <si>
    <t>Athletic/sport shoes</t>
  </si>
  <si>
    <t>Canvas shoes</t>
  </si>
  <si>
    <t>Waterproof footwear</t>
  </si>
  <si>
    <t xml:space="preserve">(G). MANUFACTURE OF WOOD AND OF PRODUCTS OF WOOD AND CORK  </t>
  </si>
  <si>
    <t>a. Saw milling and planing of wood</t>
  </si>
  <si>
    <t>Timber/wooden plank, sawn/resawn</t>
  </si>
  <si>
    <t>1307010001</t>
  </si>
  <si>
    <t>Wood cutting, processed/sized</t>
  </si>
  <si>
    <t>1307010002</t>
  </si>
  <si>
    <t>Wooden splint</t>
  </si>
  <si>
    <t>1307010003</t>
  </si>
  <si>
    <t>b. Manufacture of veneer sheets; manufacture of plywood, laminboard, particle board and other panels and boards</t>
  </si>
  <si>
    <t>Plywood block boards</t>
  </si>
  <si>
    <t>Particle Boards</t>
  </si>
  <si>
    <t>Lamination wooden sheets/Veneer sheets</t>
  </si>
  <si>
    <t>c. Manufacture of builders’ carpentry and joinery</t>
  </si>
  <si>
    <t>Wooden panel</t>
  </si>
  <si>
    <t>Wooden board (non-electrical)</t>
  </si>
  <si>
    <t>d. Manufacture of wooden containers</t>
  </si>
  <si>
    <t>1307040000</t>
  </si>
  <si>
    <t>Wooden block - compressed or not</t>
  </si>
  <si>
    <t>1307040001</t>
  </si>
  <si>
    <t>Wooden box/crate</t>
  </si>
  <si>
    <t>1307040002</t>
  </si>
  <si>
    <t>(H). MANUFACTURE OF PAPER AND PAPER PRODUCTS</t>
  </si>
  <si>
    <t>a. Manufacture of pulp, paper and paperboard</t>
  </si>
  <si>
    <t>Paper for printing &amp; writing</t>
  </si>
  <si>
    <t>Paper bag including craft paper bag</t>
  </si>
  <si>
    <t>Base paper</t>
  </si>
  <si>
    <t>Kraft paper</t>
  </si>
  <si>
    <t>Card board</t>
  </si>
  <si>
    <t>Tissue paper</t>
  </si>
  <si>
    <t>Press board</t>
  </si>
  <si>
    <t>Hard board</t>
  </si>
  <si>
    <t>Bristle paper board</t>
  </si>
  <si>
    <t>Poster paper</t>
  </si>
  <si>
    <t>Pulp board</t>
  </si>
  <si>
    <t>b. Manufacture of corrugated paper and paperboard and containers of paper and paperboard</t>
  </si>
  <si>
    <t>Corrugated sheet box</t>
  </si>
  <si>
    <t>Corrugated paper board</t>
  </si>
  <si>
    <t>Card board box</t>
  </si>
  <si>
    <t>Paper carton/box</t>
  </si>
  <si>
    <t>c. Manufacture of other articles of paper and paperboard</t>
  </si>
  <si>
    <t>Duplex paper</t>
  </si>
  <si>
    <t>1308030001</t>
  </si>
  <si>
    <t>Map litho paper</t>
  </si>
  <si>
    <t>1308030002</t>
  </si>
  <si>
    <t>Laminated plastic sheet</t>
  </si>
  <si>
    <t>1308030003</t>
  </si>
  <si>
    <t xml:space="preserve">(I). PRINTING AND REPRODUCTION OF RECORDED MEDIA </t>
  </si>
  <si>
    <t>a. Printing</t>
  </si>
  <si>
    <t>Journal/periodical</t>
  </si>
  <si>
    <t>Printed labels/posters/calendars</t>
  </si>
  <si>
    <t>Printed form &amp; schedule</t>
  </si>
  <si>
    <t>Printed Books</t>
  </si>
  <si>
    <t>1309010005</t>
  </si>
  <si>
    <t>Hologram (3D)</t>
  </si>
  <si>
    <t>1309010006</t>
  </si>
  <si>
    <t>Sticker plastic</t>
  </si>
  <si>
    <t>1309010007</t>
  </si>
  <si>
    <t>(J). MANUFACTURE OF CHEMICALS AND CHEMICAL PRODUCTS</t>
  </si>
  <si>
    <t>a. Manufacture of basic chemicals</t>
  </si>
  <si>
    <t>Fatty acid</t>
  </si>
  <si>
    <t>1310010001</t>
  </si>
  <si>
    <t>1310010002</t>
  </si>
  <si>
    <t>Dye stuff/dyes incl. dye intermediates and pigments/colours</t>
  </si>
  <si>
    <t>1310010003</t>
  </si>
  <si>
    <t>Acetic acid and Its Derivatives</t>
  </si>
  <si>
    <t>1310010004</t>
  </si>
  <si>
    <t>Aromatic chemicals</t>
  </si>
  <si>
    <t>1310010005</t>
  </si>
  <si>
    <t>Caustic soda (sodium hydroxide)</t>
  </si>
  <si>
    <t>1310010006</t>
  </si>
  <si>
    <t>Soda ash/washing soda</t>
  </si>
  <si>
    <t>1310010007</t>
  </si>
  <si>
    <t>Carbon Black</t>
  </si>
  <si>
    <t>1310010008</t>
  </si>
  <si>
    <t>Ethyl acetate</t>
  </si>
  <si>
    <t>1310010009</t>
  </si>
  <si>
    <t>Mono Ethyl Glycol</t>
  </si>
  <si>
    <t>1310010010</t>
  </si>
  <si>
    <t>Alkyl Benzene</t>
  </si>
  <si>
    <t>1310010011</t>
  </si>
  <si>
    <t>Ethylene Oxide</t>
  </si>
  <si>
    <t>1310010012</t>
  </si>
  <si>
    <t>1310010013</t>
  </si>
  <si>
    <t>1310010014</t>
  </si>
  <si>
    <t>Camphor</t>
  </si>
  <si>
    <t>1310010015</t>
  </si>
  <si>
    <t>Amine</t>
  </si>
  <si>
    <t>1310010016</t>
  </si>
  <si>
    <t>Aniline (including pna, ona, ocpna)</t>
  </si>
  <si>
    <t>1310010017</t>
  </si>
  <si>
    <t>Nitric Acid</t>
  </si>
  <si>
    <t>1310010018</t>
  </si>
  <si>
    <t>Sulphuric Acid</t>
  </si>
  <si>
    <t>1310010019</t>
  </si>
  <si>
    <t>Phosphoric acid</t>
  </si>
  <si>
    <t>1310010020</t>
  </si>
  <si>
    <t>Liquid air &amp; other gaseous products</t>
  </si>
  <si>
    <t>1310010021</t>
  </si>
  <si>
    <t>Alcohols</t>
  </si>
  <si>
    <t>1310010022</t>
  </si>
  <si>
    <t>1310010023</t>
  </si>
  <si>
    <t>Phthalic anhydride</t>
  </si>
  <si>
    <t>1310010024</t>
  </si>
  <si>
    <t>Ammonium nitrate</t>
  </si>
  <si>
    <t>1310010025</t>
  </si>
  <si>
    <t>Catalysts</t>
  </si>
  <si>
    <t>1310010026</t>
  </si>
  <si>
    <t>Sodium Silicate</t>
  </si>
  <si>
    <t>1310010027</t>
  </si>
  <si>
    <t>b. Manufacture of fertilizers and nitrogen compounds</t>
  </si>
  <si>
    <t>1310020001</t>
  </si>
  <si>
    <t>Di ammonium phosphate</t>
  </si>
  <si>
    <t>1310020002</t>
  </si>
  <si>
    <t>Ammonium sulphate</t>
  </si>
  <si>
    <t>1310020003</t>
  </si>
  <si>
    <t>Nitrogenous fertilizer, others</t>
  </si>
  <si>
    <t>1310020004</t>
  </si>
  <si>
    <t>Mixed fertilizer</t>
  </si>
  <si>
    <t>1310020005</t>
  </si>
  <si>
    <t>Ammonium phosphate</t>
  </si>
  <si>
    <t>1310020006</t>
  </si>
  <si>
    <t>Ammonia gas</t>
  </si>
  <si>
    <t>1310020007</t>
  </si>
  <si>
    <t>Ammonia liquid</t>
  </si>
  <si>
    <t>1310020008</t>
  </si>
  <si>
    <t>Superphospate/Phosphatic fertilizer, others</t>
  </si>
  <si>
    <t>1310020009</t>
  </si>
  <si>
    <t>c. Manufacture of plastic and synthetic rubber in primary form</t>
  </si>
  <si>
    <t>Poly Propylene (PP)</t>
  </si>
  <si>
    <t>Poly Vinyl Chloride (PVC)</t>
  </si>
  <si>
    <t>Polyethylene</t>
  </si>
  <si>
    <t>Polystyrene, expandable</t>
  </si>
  <si>
    <t>Oleoresin</t>
  </si>
  <si>
    <t>XLPE Compound</t>
  </si>
  <si>
    <t>d. Manufacture of pesticides and other agrochemical products</t>
  </si>
  <si>
    <t>1310040000</t>
  </si>
  <si>
    <t>Insecticide and Pesticide</t>
  </si>
  <si>
    <t>1310040001</t>
  </si>
  <si>
    <t>Agro chemical formulation</t>
  </si>
  <si>
    <t>1310040002</t>
  </si>
  <si>
    <t>Fungicide, liquid</t>
  </si>
  <si>
    <t>1310040003</t>
  </si>
  <si>
    <t>e. Manufacture of paints, varnishes and similar coatings, printing ink and mastics</t>
  </si>
  <si>
    <t>1310050000</t>
  </si>
  <si>
    <t>Paint</t>
  </si>
  <si>
    <t>1310050001</t>
  </si>
  <si>
    <t>Varnish (all types)</t>
  </si>
  <si>
    <t>1310050002</t>
  </si>
  <si>
    <t>Powder coating material</t>
  </si>
  <si>
    <t>1310050003</t>
  </si>
  <si>
    <t>Printing ink</t>
  </si>
  <si>
    <t>1310050004</t>
  </si>
  <si>
    <t>f. Manufacture of soap and detergents, cleaning and polishing preparations, perfumes and toilet preparations</t>
  </si>
  <si>
    <t>1310060000</t>
  </si>
  <si>
    <t>Toilet soap</t>
  </si>
  <si>
    <t>1310060001</t>
  </si>
  <si>
    <t>Detergent cake, washing soap cake/bar/powder</t>
  </si>
  <si>
    <t>1310060002</t>
  </si>
  <si>
    <t>Organic surface active agent</t>
  </si>
  <si>
    <t>1310060003</t>
  </si>
  <si>
    <t>Tooth paste/Tooth Powder</t>
  </si>
  <si>
    <t>1310060004</t>
  </si>
  <si>
    <t>Agarbatti</t>
  </si>
  <si>
    <t>1310060005</t>
  </si>
  <si>
    <t>Perfume/scent</t>
  </si>
  <si>
    <t>1310060006</t>
  </si>
  <si>
    <t>Creams &amp; Lotions for External Application</t>
  </si>
  <si>
    <t>1310060007</t>
  </si>
  <si>
    <t>Face/Body Powder</t>
  </si>
  <si>
    <t>1310060008</t>
  </si>
  <si>
    <t>Hair oil/Body Oil</t>
  </si>
  <si>
    <t>1310060009</t>
  </si>
  <si>
    <t>1310060010</t>
  </si>
  <si>
    <t>Mosquito coil</t>
  </si>
  <si>
    <t>1310060011</t>
  </si>
  <si>
    <t>g. Manufacture of other chemical products</t>
  </si>
  <si>
    <t>1310070000</t>
  </si>
  <si>
    <t>Safety matches (match box)</t>
  </si>
  <si>
    <t>1310070001</t>
  </si>
  <si>
    <t>Plasticizer</t>
  </si>
  <si>
    <t>1310070002</t>
  </si>
  <si>
    <t>Polyester film(metalized)</t>
  </si>
  <si>
    <t>1310070003</t>
  </si>
  <si>
    <t>Adhesive excluding gum</t>
  </si>
  <si>
    <t>1310070004</t>
  </si>
  <si>
    <t>Adhesive tape (non-medicinal)</t>
  </si>
  <si>
    <t>1310070005</t>
  </si>
  <si>
    <t>Gelatine</t>
  </si>
  <si>
    <t>1310070006</t>
  </si>
  <si>
    <t>Hydrogen peroxide</t>
  </si>
  <si>
    <t>1310070007</t>
  </si>
  <si>
    <t>Epoxy, liquid</t>
  </si>
  <si>
    <t>1310070008</t>
  </si>
  <si>
    <t>Additive</t>
  </si>
  <si>
    <t>1310070009</t>
  </si>
  <si>
    <t>Foundry chemical</t>
  </si>
  <si>
    <t>1310070010</t>
  </si>
  <si>
    <t>Explosive</t>
  </si>
  <si>
    <t>1310070011</t>
  </si>
  <si>
    <t>1310070012</t>
  </si>
  <si>
    <t>Organic chemicals</t>
  </si>
  <si>
    <t>1310070013</t>
  </si>
  <si>
    <t>h. Manufacture of man-made fibres</t>
  </si>
  <si>
    <t>1310080000</t>
  </si>
  <si>
    <t>Polyester chips or Polyethylene terepthalate (PET) chips</t>
  </si>
  <si>
    <t>1310080001</t>
  </si>
  <si>
    <t>Acrylic fibre</t>
  </si>
  <si>
    <t>1310080002</t>
  </si>
  <si>
    <t>Viscose staple fibre</t>
  </si>
  <si>
    <t>1310080003</t>
  </si>
  <si>
    <t>Polyester fibre fabric</t>
  </si>
  <si>
    <t>1310080004</t>
  </si>
  <si>
    <t>(K). MANUFACTURE OF PHARMACEUTICALS, MEDICINAL CHEMICAL AND BOTANICAL PRODUCTS</t>
  </si>
  <si>
    <t>a. Manufacture of pharmaceuticals, medicinal chemical and botanical products</t>
  </si>
  <si>
    <t>Anti inflammatory preparation</t>
  </si>
  <si>
    <t>Anti cancer drugs</t>
  </si>
  <si>
    <t>Antipyretic, analgesic, anti-inflammatory formulations</t>
  </si>
  <si>
    <t>Vials/ampoule, glass, empty or filled</t>
  </si>
  <si>
    <t>Anti-retroviral drugs for HIV treatment</t>
  </si>
  <si>
    <t>Antidiabetic drug excluding insulin (i.e. tolbutam)</t>
  </si>
  <si>
    <t>1311010006</t>
  </si>
  <si>
    <t>API &amp; formulations of vitamins</t>
  </si>
  <si>
    <t>1311010007</t>
  </si>
  <si>
    <t>Vaccine for hepatitis B</t>
  </si>
  <si>
    <t>1311010008</t>
  </si>
  <si>
    <t>Ayurvedic medicaments</t>
  </si>
  <si>
    <t>1311010009</t>
  </si>
  <si>
    <t>Simvastatin</t>
  </si>
  <si>
    <t>1311010010</t>
  </si>
  <si>
    <t>Digestive enzymes and antacids</t>
  </si>
  <si>
    <t>1311010011</t>
  </si>
  <si>
    <t>Vaccine for polio</t>
  </si>
  <si>
    <t>1311010012</t>
  </si>
  <si>
    <t>Antibiotics &amp; preparations thereof</t>
  </si>
  <si>
    <t>1311010013</t>
  </si>
  <si>
    <t>Sulpha drugs</t>
  </si>
  <si>
    <t>1311010014</t>
  </si>
  <si>
    <t>Anti allergic drugs</t>
  </si>
  <si>
    <t>1311010015</t>
  </si>
  <si>
    <t>Antioxidants</t>
  </si>
  <si>
    <t>1311010016</t>
  </si>
  <si>
    <t>Antiseptics and disinfectants</t>
  </si>
  <si>
    <t>1311010017</t>
  </si>
  <si>
    <t>Cotton wool (medicinal)</t>
  </si>
  <si>
    <t>1311010018</t>
  </si>
  <si>
    <t>Plastic capsules</t>
  </si>
  <si>
    <t>1311010019</t>
  </si>
  <si>
    <t>Steroids and hormonal preparations (including anti-fungal preparations)</t>
  </si>
  <si>
    <t>1311010020</t>
  </si>
  <si>
    <t>Anti-malarial drugs</t>
  </si>
  <si>
    <t>1311010021</t>
  </si>
  <si>
    <t>IV fluids</t>
  </si>
  <si>
    <t>1311010022</t>
  </si>
  <si>
    <t>Medical accessories</t>
  </si>
  <si>
    <t>1311010023</t>
  </si>
  <si>
    <t>(L). MANUFACTURE OF RUBBER AND PLASTICS PRODUCTS</t>
  </si>
  <si>
    <t>a. Manufacture of rubber tyres and tubes; retreading and rebuilding of rubber tyres</t>
  </si>
  <si>
    <t>Motor Car Tyre</t>
  </si>
  <si>
    <t>2/3 wheeler Tyre</t>
  </si>
  <si>
    <t>Medium &amp; heavy commercial vehicle tyre</t>
  </si>
  <si>
    <t>Solid Rubber Tyres/Wheels</t>
  </si>
  <si>
    <t>Rubberized dipped fabric</t>
  </si>
  <si>
    <t>Motor Car Tube</t>
  </si>
  <si>
    <t>1312010007</t>
  </si>
  <si>
    <t>Rubber cloth/sheet</t>
  </si>
  <si>
    <t>1312010008</t>
  </si>
  <si>
    <t>2/3 wheeler rubber tube</t>
  </si>
  <si>
    <t>1312010009</t>
  </si>
  <si>
    <t>Medium &amp; heavy commercial vehicle tube</t>
  </si>
  <si>
    <t>1312010010</t>
  </si>
  <si>
    <t>Cycle/Cycle rickshaw tyre</t>
  </si>
  <si>
    <t>1312010011</t>
  </si>
  <si>
    <t>b. Manufacture of other rubber products</t>
  </si>
  <si>
    <t>V belt</t>
  </si>
  <si>
    <t>Rubber moulded goods</t>
  </si>
  <si>
    <t>Processed rubber</t>
  </si>
  <si>
    <t>Rubber components &amp; parts</t>
  </si>
  <si>
    <t>Conveyer belt (fibre based)</t>
  </si>
  <si>
    <t>Elastic webbing</t>
  </si>
  <si>
    <t>Condoms</t>
  </si>
  <si>
    <t>Rubber Crumb</t>
  </si>
  <si>
    <t>Rubber Tread</t>
  </si>
  <si>
    <t>Rubber tubes- not for tyres</t>
  </si>
  <si>
    <t>c. Manufacture of plastics products</t>
  </si>
  <si>
    <t>PVC fittings &amp; other accessories</t>
  </si>
  <si>
    <t>Polyester film (non-metalized)</t>
  </si>
  <si>
    <t>Polypropylene film</t>
  </si>
  <si>
    <t>Plastic film</t>
  </si>
  <si>
    <t>Polythene film</t>
  </si>
  <si>
    <t>Plastic furniture</t>
  </si>
  <si>
    <t>Plastic bag</t>
  </si>
  <si>
    <t>1312030007</t>
  </si>
  <si>
    <t>Plastic bottle</t>
  </si>
  <si>
    <t>1312030008</t>
  </si>
  <si>
    <t>1312030009</t>
  </si>
  <si>
    <t>Plastic box/container</t>
  </si>
  <si>
    <t>1312030010</t>
  </si>
  <si>
    <t>Plastic tube (flexible/non-flexible)</t>
  </si>
  <si>
    <t>1312030011</t>
  </si>
  <si>
    <t>Plastic tape</t>
  </si>
  <si>
    <t>1312030012</t>
  </si>
  <si>
    <t>Plastic components</t>
  </si>
  <si>
    <t>1312030013</t>
  </si>
  <si>
    <t>Plastic tank</t>
  </si>
  <si>
    <t>1312030014</t>
  </si>
  <si>
    <t>Acrylic/plastic sheet</t>
  </si>
  <si>
    <t>1312030015</t>
  </si>
  <si>
    <t>1312030016</t>
  </si>
  <si>
    <t>Plastic button</t>
  </si>
  <si>
    <t>1312030017</t>
  </si>
  <si>
    <t>(M). MANUFACTURE OF OTHER NON-METALLIC MINERAL PRODUCTS</t>
  </si>
  <si>
    <t>1313000000</t>
  </si>
  <si>
    <t>a. Manufacture of glass and glass products</t>
  </si>
  <si>
    <t>1313010000</t>
  </si>
  <si>
    <t>Ordinary sheet glass</t>
  </si>
  <si>
    <t>1313010001</t>
  </si>
  <si>
    <t>Toughened glass</t>
  </si>
  <si>
    <t>1313010002</t>
  </si>
  <si>
    <t>Fibre glass incl. sheet</t>
  </si>
  <si>
    <t>1313010003</t>
  </si>
  <si>
    <t>Glass bottle</t>
  </si>
  <si>
    <t>1313010004</t>
  </si>
  <si>
    <t>Opthalmic lens</t>
  </si>
  <si>
    <t>1313010005</t>
  </si>
  <si>
    <t>b. Manufacture of refractory products</t>
  </si>
  <si>
    <t>1313020000</t>
  </si>
  <si>
    <t>Non ceramic tiles</t>
  </si>
  <si>
    <t>1313020001</t>
  </si>
  <si>
    <t>Ceramic tiles (Vitrified tiles)</t>
  </si>
  <si>
    <t>1313020002</t>
  </si>
  <si>
    <t>Plain bricks</t>
  </si>
  <si>
    <t>1313020003</t>
  </si>
  <si>
    <t>c. Manufacture of clay building materials</t>
  </si>
  <si>
    <t>1313030000</t>
  </si>
  <si>
    <t>Porcelain sanitary ware</t>
  </si>
  <si>
    <t>1313030001</t>
  </si>
  <si>
    <t>d. Manufacture of other porcelain and ceramic products</t>
  </si>
  <si>
    <t>1313040000</t>
  </si>
  <si>
    <t>Porcelain crockery</t>
  </si>
  <si>
    <t>1313040001</t>
  </si>
  <si>
    <t>Electric insulating material</t>
  </si>
  <si>
    <t>1313040002</t>
  </si>
  <si>
    <t>e. Manufacture of cement, lime and plaster</t>
  </si>
  <si>
    <t>1313050000</t>
  </si>
  <si>
    <t>Lime and calcium carbonate</t>
  </si>
  <si>
    <t>1313050001</t>
  </si>
  <si>
    <t>Clinker</t>
  </si>
  <si>
    <t>1313050002</t>
  </si>
  <si>
    <t>Ordinary Portland cement</t>
  </si>
  <si>
    <t>1313050003</t>
  </si>
  <si>
    <t>slag cement</t>
  </si>
  <si>
    <t>1313050004</t>
  </si>
  <si>
    <t>Pozzolana cement</t>
  </si>
  <si>
    <t>1313050005</t>
  </si>
  <si>
    <t>White cement</t>
  </si>
  <si>
    <t>1313050006</t>
  </si>
  <si>
    <t>Cement superfine</t>
  </si>
  <si>
    <t>1313050007</t>
  </si>
  <si>
    <t>f. Manufacture of articles of concrete, cement and plaster</t>
  </si>
  <si>
    <t>1313060000</t>
  </si>
  <si>
    <t>Asbestos corrugated sheet</t>
  </si>
  <si>
    <t>1313060001</t>
  </si>
  <si>
    <t>Marble Slab</t>
  </si>
  <si>
    <t>1313060002</t>
  </si>
  <si>
    <t>Railway sleeper</t>
  </si>
  <si>
    <t>1313060003</t>
  </si>
  <si>
    <t>Cement blocks (concrete)</t>
  </si>
  <si>
    <t>1313060004</t>
  </si>
  <si>
    <t>Poles &amp; posts of concrete</t>
  </si>
  <si>
    <t>1313060005</t>
  </si>
  <si>
    <t>g. Cutting, shaping and finishing of stone</t>
  </si>
  <si>
    <t>1313070000</t>
  </si>
  <si>
    <t>Granite</t>
  </si>
  <si>
    <t>1313070001</t>
  </si>
  <si>
    <t>Stone, chip</t>
  </si>
  <si>
    <t>1313070002</t>
  </si>
  <si>
    <t>h. Manufacture of other non-metallic mineral products</t>
  </si>
  <si>
    <t>1313080000</t>
  </si>
  <si>
    <t>Graphite rod</t>
  </si>
  <si>
    <t>1313080001</t>
  </si>
  <si>
    <t>(N). MANUFACTURE OF BASIC METALS</t>
  </si>
  <si>
    <t>1314000000</t>
  </si>
  <si>
    <t>a. Inputs into steel making</t>
  </si>
  <si>
    <t>1314010000</t>
  </si>
  <si>
    <t>Sponge Iron/Direct Reduced Iron (DRI)</t>
  </si>
  <si>
    <t>1314010001</t>
  </si>
  <si>
    <t>Ferrochrome</t>
  </si>
  <si>
    <t>1314010002</t>
  </si>
  <si>
    <t>Ferromanganese</t>
  </si>
  <si>
    <t>1314010003</t>
  </si>
  <si>
    <t>Ferrosilicon</t>
  </si>
  <si>
    <t>1314010004</t>
  </si>
  <si>
    <t>Silicomanganese</t>
  </si>
  <si>
    <t>1314010005</t>
  </si>
  <si>
    <t>Other ferro alloys</t>
  </si>
  <si>
    <t>1314010006</t>
  </si>
  <si>
    <t>b. Metallic iron</t>
  </si>
  <si>
    <t>1314020000</t>
  </si>
  <si>
    <t>1314020001</t>
  </si>
  <si>
    <t>c. Mild Steel - Semi Finished Steel</t>
  </si>
  <si>
    <t>1314030000</t>
  </si>
  <si>
    <t>Mild Steel (MS) Blooms</t>
  </si>
  <si>
    <t>1314030001</t>
  </si>
  <si>
    <t>MS Slabs</t>
  </si>
  <si>
    <t>1314030002</t>
  </si>
  <si>
    <t>MS Pencil Ingots</t>
  </si>
  <si>
    <t>1314030003</t>
  </si>
  <si>
    <t>d. Mild Steel -Long Products</t>
  </si>
  <si>
    <t>1314040000</t>
  </si>
  <si>
    <t>MS Wire Rods</t>
  </si>
  <si>
    <t>1314040001</t>
  </si>
  <si>
    <t>MS Bright Bars</t>
  </si>
  <si>
    <t>1314040002</t>
  </si>
  <si>
    <t>1314040003</t>
  </si>
  <si>
    <t>Angles, Channels, Sections, steel (coated/not)</t>
  </si>
  <si>
    <t>1314040004</t>
  </si>
  <si>
    <t>e. Mild Steel - Flat products</t>
  </si>
  <si>
    <t>1314050000</t>
  </si>
  <si>
    <t>Hot Rolled (HR) Coils &amp; Sheets, including Narrow Strip</t>
  </si>
  <si>
    <t>1314050001</t>
  </si>
  <si>
    <t>Cold Rolled (CR) Coils &amp; Sheets, including Narrow Strip</t>
  </si>
  <si>
    <t>1314050002</t>
  </si>
  <si>
    <t>GP/GC sheet</t>
  </si>
  <si>
    <t>1314050003</t>
  </si>
  <si>
    <t>Steel cables</t>
  </si>
  <si>
    <t>1314050004</t>
  </si>
  <si>
    <t>f. Alloy steel other than Stainless Steel- Shapes</t>
  </si>
  <si>
    <t>1314060000</t>
  </si>
  <si>
    <t>Alloy steel Wire rods</t>
  </si>
  <si>
    <t>1314060001</t>
  </si>
  <si>
    <t>g. Stainless Steel - Semi Finished</t>
  </si>
  <si>
    <t>1314070000</t>
  </si>
  <si>
    <t>Stainless Steel bars &amp; rods, including flats</t>
  </si>
  <si>
    <t>1314070001</t>
  </si>
  <si>
    <t>Stainless Steel Pencil Ingots/Billets/Slabs</t>
  </si>
  <si>
    <t>1314070002</t>
  </si>
  <si>
    <t>Stainless Steel Coils, Strips &amp; Sheets</t>
  </si>
  <si>
    <t>1314070003</t>
  </si>
  <si>
    <t>h. Pipes &amp; tubes</t>
  </si>
  <si>
    <t>1314080000</t>
  </si>
  <si>
    <t>Galvanized iron pipes</t>
  </si>
  <si>
    <t>1314080001</t>
  </si>
  <si>
    <t>Stainless steel tubes</t>
  </si>
  <si>
    <t>1314080002</t>
  </si>
  <si>
    <t>i. Manufacture of non-ferrous metals incl. precious metals</t>
  </si>
  <si>
    <t>1314090000</t>
  </si>
  <si>
    <t>Copper metal/Copper Rings</t>
  </si>
  <si>
    <t>1314090001</t>
  </si>
  <si>
    <t>Zinc metal/zinc blocks</t>
  </si>
  <si>
    <t>1314090002</t>
  </si>
  <si>
    <t>Aluminium metal</t>
  </si>
  <si>
    <t>1314090003</t>
  </si>
  <si>
    <t>Aluminium powder</t>
  </si>
  <si>
    <t>1314090004</t>
  </si>
  <si>
    <t>Lead ingots, bars, blocks, plates</t>
  </si>
  <si>
    <t>1314090005</t>
  </si>
  <si>
    <t>Copper shapes - bars/rods/plates/strips</t>
  </si>
  <si>
    <t>1314090006</t>
  </si>
  <si>
    <t>Aluminium alloys</t>
  </si>
  <si>
    <t>1314090007</t>
  </si>
  <si>
    <t>Aluminium Disk and Circles</t>
  </si>
  <si>
    <t>1314090008</t>
  </si>
  <si>
    <t>Alumnium Foil</t>
  </si>
  <si>
    <t>1314090009</t>
  </si>
  <si>
    <t>Aluminium shapes - bars/rods/flats</t>
  </si>
  <si>
    <t>1314090010</t>
  </si>
  <si>
    <t>Brass metal/sheet/coils</t>
  </si>
  <si>
    <t>1314090011</t>
  </si>
  <si>
    <t>Aluminium ingot</t>
  </si>
  <si>
    <t>1314090012</t>
  </si>
  <si>
    <t>j. Castings</t>
  </si>
  <si>
    <t>1314100000</t>
  </si>
  <si>
    <t>Cast iron, castings</t>
  </si>
  <si>
    <t>1314100001</t>
  </si>
  <si>
    <t>MS castings</t>
  </si>
  <si>
    <t>1314100002</t>
  </si>
  <si>
    <t>Alloy steel castings</t>
  </si>
  <si>
    <t>1314100003</t>
  </si>
  <si>
    <t>Aluminium castings</t>
  </si>
  <si>
    <t>1314100004</t>
  </si>
  <si>
    <t>k. Forgings of steel</t>
  </si>
  <si>
    <t>1314110000</t>
  </si>
  <si>
    <t>Steel forgings - rough</t>
  </si>
  <si>
    <t>1314110001</t>
  </si>
  <si>
    <t>(O). MANUFACTURE OF FABRICATED METAL PRODUCTS, EXCEPT MACHINERY AND EQUIPMENT</t>
  </si>
  <si>
    <t>1315000000</t>
  </si>
  <si>
    <t>a. Manufacture of structural metal products</t>
  </si>
  <si>
    <t>1315010000</t>
  </si>
  <si>
    <t>Steel pipes, tubes &amp; poles</t>
  </si>
  <si>
    <t>1315010001</t>
  </si>
  <si>
    <t>Mild steel (MS) flats &amp; sheets</t>
  </si>
  <si>
    <t>1315010002</t>
  </si>
  <si>
    <t>Metal cutting tools &amp; accessories</t>
  </si>
  <si>
    <t>1315010003</t>
  </si>
  <si>
    <t>Jigs &amp; Fixture</t>
  </si>
  <si>
    <t>1315010004</t>
  </si>
  <si>
    <t>Steel structures</t>
  </si>
  <si>
    <t>1315010005</t>
  </si>
  <si>
    <t>Bracket</t>
  </si>
  <si>
    <t>1315010006</t>
  </si>
  <si>
    <t>b. Manufacture of tanks, reservoirs and containers of metal</t>
  </si>
  <si>
    <t>1315020000</t>
  </si>
  <si>
    <t>Cylinders</t>
  </si>
  <si>
    <t>1315020001</t>
  </si>
  <si>
    <t>Steel Container</t>
  </si>
  <si>
    <t>1315020002</t>
  </si>
  <si>
    <t>Stainless steel tank</t>
  </si>
  <si>
    <t>1315020003</t>
  </si>
  <si>
    <t>c. Manufacture of steam generators, except central heating hot water boilers</t>
  </si>
  <si>
    <t>1315030000</t>
  </si>
  <si>
    <t>Boilers</t>
  </si>
  <si>
    <t>1315030001</t>
  </si>
  <si>
    <t>Auxiliary plant for use with boilers</t>
  </si>
  <si>
    <t>1315030002</t>
  </si>
  <si>
    <t>d. Forging, pressing, stamping and roll-forming of metal; powder metallurgy</t>
  </si>
  <si>
    <t>1315040000</t>
  </si>
  <si>
    <t>Electrical stamping- Laminated or otherwise</t>
  </si>
  <si>
    <t>1315040001</t>
  </si>
  <si>
    <t>Forged Steel Rings</t>
  </si>
  <si>
    <t>1315040002</t>
  </si>
  <si>
    <t>e. Manufacture of cutlery, hand tools and general hardware</t>
  </si>
  <si>
    <t>1315050000</t>
  </si>
  <si>
    <t>Stainless steel utensils</t>
  </si>
  <si>
    <t>1315050001</t>
  </si>
  <si>
    <t>Stainless steel razor</t>
  </si>
  <si>
    <t>1315050002</t>
  </si>
  <si>
    <t>Iron/steel hinges</t>
  </si>
  <si>
    <t>1315050003</t>
  </si>
  <si>
    <t>Copper bolts, screws, nuts</t>
  </si>
  <si>
    <t>1315050004</t>
  </si>
  <si>
    <t>Lock/padlock</t>
  </si>
  <si>
    <t>1315050005</t>
  </si>
  <si>
    <t>f. Manufacture of other fabricated metal products</t>
  </si>
  <si>
    <t>1315060000</t>
  </si>
  <si>
    <t>Bolts, screws, nuts &amp; nails of Iron &amp; steel</t>
  </si>
  <si>
    <t>1315060001</t>
  </si>
  <si>
    <t>Hand tools</t>
  </si>
  <si>
    <t>1315060002</t>
  </si>
  <si>
    <t>Iron/steel cap</t>
  </si>
  <si>
    <t>1315060003</t>
  </si>
  <si>
    <t>Aluminium utensils</t>
  </si>
  <si>
    <t>1315060004</t>
  </si>
  <si>
    <t>Sanitary fittings of Iron &amp; Steel</t>
  </si>
  <si>
    <t>1315060005</t>
  </si>
  <si>
    <t>Steel door</t>
  </si>
  <si>
    <t>1315060006</t>
  </si>
  <si>
    <t>Hose pipes in set or otherwise</t>
  </si>
  <si>
    <t>1315060007</t>
  </si>
  <si>
    <t>Pressure cooker</t>
  </si>
  <si>
    <t>1315060008</t>
  </si>
  <si>
    <t>Steel drums and barrels</t>
  </si>
  <si>
    <t>1315060009</t>
  </si>
  <si>
    <t>(P). MANUFACTURE OF COMPUTER, ELECTRONIC AND OPTICAL PRODUCTS</t>
  </si>
  <si>
    <t>1316000000</t>
  </si>
  <si>
    <t>a. Manufacture of electronic components</t>
  </si>
  <si>
    <t>1316010000</t>
  </si>
  <si>
    <t>1316010001</t>
  </si>
  <si>
    <t>UPS in Solid State Drives</t>
  </si>
  <si>
    <t>1316010002</t>
  </si>
  <si>
    <t>Electronic Printed Circuit Board (PCB)/micro circuit</t>
  </si>
  <si>
    <t>1316010003</t>
  </si>
  <si>
    <t>b. Manufacture of computers and peripheral equipment</t>
  </si>
  <si>
    <t>1316020000</t>
  </si>
  <si>
    <t>Personal Computer (P.C.)</t>
  </si>
  <si>
    <t>1316020001</t>
  </si>
  <si>
    <t>Laptops</t>
  </si>
  <si>
    <t>1316020002</t>
  </si>
  <si>
    <t>Computer peripherals</t>
  </si>
  <si>
    <t>1316020003</t>
  </si>
  <si>
    <t>c. Manufacture of communication equipment</t>
  </si>
  <si>
    <t>1316030000</t>
  </si>
  <si>
    <t>Telephone sets including mobile hand sets</t>
  </si>
  <si>
    <t>1316030001</t>
  </si>
  <si>
    <t>Modems</t>
  </si>
  <si>
    <t>1316030002</t>
  </si>
  <si>
    <t>d. Manufacture of consumer electronics</t>
  </si>
  <si>
    <t>1316040000</t>
  </si>
  <si>
    <t>Colour TV</t>
  </si>
  <si>
    <t>1316040001</t>
  </si>
  <si>
    <t>Air conditioner</t>
  </si>
  <si>
    <t>1316040002</t>
  </si>
  <si>
    <t>e. Manufacture of measuring, testing, navigating and control equipment</t>
  </si>
  <si>
    <t>1316050000</t>
  </si>
  <si>
    <t>Meter (non-electrical)</t>
  </si>
  <si>
    <t>1316050001</t>
  </si>
  <si>
    <t>f. Manufacture of watches and clocks</t>
  </si>
  <si>
    <t>1316060000</t>
  </si>
  <si>
    <t>Watch</t>
  </si>
  <si>
    <t>1316060001</t>
  </si>
  <si>
    <t>Scientific time keeping device</t>
  </si>
  <si>
    <t>1316060002</t>
  </si>
  <si>
    <t>Clock</t>
  </si>
  <si>
    <t>1316060003</t>
  </si>
  <si>
    <t>g. Manufacture of irradiation, electromedical and electrotherapeutic equipment</t>
  </si>
  <si>
    <t>1316070000</t>
  </si>
  <si>
    <t>Electro-diagnostic apparatus, used in medical, surgical, dental or veterinary sciences</t>
  </si>
  <si>
    <t>1316070001</t>
  </si>
  <si>
    <t>X-ray equipment</t>
  </si>
  <si>
    <t>1316070002</t>
  </si>
  <si>
    <t>h. Manufacture of optical instruments and photographic equipment</t>
  </si>
  <si>
    <t>1316080000</t>
  </si>
  <si>
    <t>Microscope</t>
  </si>
  <si>
    <t>1316080001</t>
  </si>
  <si>
    <t>Sunglasses</t>
  </si>
  <si>
    <t>1316080002</t>
  </si>
  <si>
    <t>(Q). MANUFACTURE OF ELECTRICAL EQUIPMENT</t>
  </si>
  <si>
    <t>1317000000</t>
  </si>
  <si>
    <t>a. Manufacture of electric motors, generators, transformers and electricity distribution and control apparatus</t>
  </si>
  <si>
    <t>1317010000</t>
  </si>
  <si>
    <t>Generators &amp; Alternators</t>
  </si>
  <si>
    <t>1317010001</t>
  </si>
  <si>
    <t>Cooling tower</t>
  </si>
  <si>
    <t>1317010002</t>
  </si>
  <si>
    <t>Rotor/magneto rotor assembly</t>
  </si>
  <si>
    <t>1317010003</t>
  </si>
  <si>
    <t>1317010004</t>
  </si>
  <si>
    <t>A C Motor</t>
  </si>
  <si>
    <t>1317010005</t>
  </si>
  <si>
    <t>Electric &amp; other meters</t>
  </si>
  <si>
    <t>1317010006</t>
  </si>
  <si>
    <t>Electric switch gear control/starter</t>
  </si>
  <si>
    <t>1317010007</t>
  </si>
  <si>
    <t>Meter Panel</t>
  </si>
  <si>
    <t>1317010008</t>
  </si>
  <si>
    <t>1317010009</t>
  </si>
  <si>
    <t>Electrical relay/conductor</t>
  </si>
  <si>
    <t>1317010010</t>
  </si>
  <si>
    <t>Safety fuse</t>
  </si>
  <si>
    <t>1317010011</t>
  </si>
  <si>
    <t>Multimeter</t>
  </si>
  <si>
    <t>1317010012</t>
  </si>
  <si>
    <t>Generator parts</t>
  </si>
  <si>
    <t>1317010013</t>
  </si>
  <si>
    <t>Electrical resistors (except heating resistors)</t>
  </si>
  <si>
    <t>1317010014</t>
  </si>
  <si>
    <t>Solenoid valve</t>
  </si>
  <si>
    <t>1317010015</t>
  </si>
  <si>
    <t>b. Manufacture of batteries and accumulators</t>
  </si>
  <si>
    <t>1317020000</t>
  </si>
  <si>
    <t>Dry cells such as torch light batteries</t>
  </si>
  <si>
    <t>1317020001</t>
  </si>
  <si>
    <t>Lead acid batteries for vehicles &amp; other uses</t>
  </si>
  <si>
    <t>1317020002</t>
  </si>
  <si>
    <t>Electric accumulators</t>
  </si>
  <si>
    <t>1317020003</t>
  </si>
  <si>
    <t>1317020004</t>
  </si>
  <si>
    <t>c. Manufacture of fibre optic cables for data transmission or live transmission of images</t>
  </si>
  <si>
    <t>1317030000</t>
  </si>
  <si>
    <t>Fibre Optic Cables</t>
  </si>
  <si>
    <t>1317030001</t>
  </si>
  <si>
    <t>d. Manufacture of other electronic and electric wires and cables</t>
  </si>
  <si>
    <t>1317040000</t>
  </si>
  <si>
    <t>1317040001</t>
  </si>
  <si>
    <t>Jelly Filled Cables</t>
  </si>
  <si>
    <t>1317040002</t>
  </si>
  <si>
    <t>Electric Wires &amp; Cables</t>
  </si>
  <si>
    <t>1317040003</t>
  </si>
  <si>
    <t>ACSR Conductors</t>
  </si>
  <si>
    <t>1317040004</t>
  </si>
  <si>
    <t>Aluminium/Alloy Conductor</t>
  </si>
  <si>
    <t>1317040005</t>
  </si>
  <si>
    <t>Aluminium wire</t>
  </si>
  <si>
    <t>1317040006</t>
  </si>
  <si>
    <t>Copper wire</t>
  </si>
  <si>
    <t>1317040007</t>
  </si>
  <si>
    <t>Rubber Insulated Cables</t>
  </si>
  <si>
    <t>1317040008</t>
  </si>
  <si>
    <t>Insulating &amp; flexible wire</t>
  </si>
  <si>
    <t>1317040009</t>
  </si>
  <si>
    <t>Connector/plug/socket/holder-electric</t>
  </si>
  <si>
    <t>1317040010</t>
  </si>
  <si>
    <t>e. Manufacture of wiring devices, electric lighting &amp; display equipment</t>
  </si>
  <si>
    <t>1317050000</t>
  </si>
  <si>
    <t>Electric switch</t>
  </si>
  <si>
    <t>1317050001</t>
  </si>
  <si>
    <t>Light fitting accessories</t>
  </si>
  <si>
    <t>1317050002</t>
  </si>
  <si>
    <t>Flourescent tube</t>
  </si>
  <si>
    <t>1317050003</t>
  </si>
  <si>
    <t>Incandescent Lamps</t>
  </si>
  <si>
    <t>1317050004</t>
  </si>
  <si>
    <t>Electric filament type lamps</t>
  </si>
  <si>
    <t>1317050005</t>
  </si>
  <si>
    <t>Electrical ballast &amp; chokes</t>
  </si>
  <si>
    <t>1317050006</t>
  </si>
  <si>
    <t>f. Manufacture of domestic appliances</t>
  </si>
  <si>
    <t>1317060000</t>
  </si>
  <si>
    <t>1317060001</t>
  </si>
  <si>
    <t>Electric Mixers/Grinders/Food Processors</t>
  </si>
  <si>
    <t>1317060002</t>
  </si>
  <si>
    <t>Air Coolers</t>
  </si>
  <si>
    <t>1317060003</t>
  </si>
  <si>
    <t>Geyser</t>
  </si>
  <si>
    <t>1317060004</t>
  </si>
  <si>
    <t>Fan</t>
  </si>
  <si>
    <t>1317060005</t>
  </si>
  <si>
    <t>Domestic gas stove</t>
  </si>
  <si>
    <t>1317060006</t>
  </si>
  <si>
    <t>Washing Machines/Laundry Machines</t>
  </si>
  <si>
    <t>1317060007</t>
  </si>
  <si>
    <t>Microwave oven</t>
  </si>
  <si>
    <t>1317060008</t>
  </si>
  <si>
    <t>Electric heaters</t>
  </si>
  <si>
    <t>1317060009</t>
  </si>
  <si>
    <t>g. Manufacture of other electrical equipment</t>
  </si>
  <si>
    <t>1317070000</t>
  </si>
  <si>
    <t>Electric welding machine</t>
  </si>
  <si>
    <t>1317070001</t>
  </si>
  <si>
    <t>Motors &amp; other DC equipment</t>
  </si>
  <si>
    <t>1317070002</t>
  </si>
  <si>
    <t>Insulator</t>
  </si>
  <si>
    <t>1317070003</t>
  </si>
  <si>
    <t>(R). MANUFACTURE OF MACHINERY AND EQUIPMENT</t>
  </si>
  <si>
    <t>1318000000</t>
  </si>
  <si>
    <t>a. Manufacture of engines and turbines, except aircraft, vehicle and two wheeler engines</t>
  </si>
  <si>
    <t>1318010000</t>
  </si>
  <si>
    <t>Steam Turbines</t>
  </si>
  <si>
    <t>1318010001</t>
  </si>
  <si>
    <t>Industrial valve</t>
  </si>
  <si>
    <t>1318010002</t>
  </si>
  <si>
    <t>b. Manufacture of fluid power equipment</t>
  </si>
  <si>
    <t>1318020000</t>
  </si>
  <si>
    <t>Injection pump</t>
  </si>
  <si>
    <t>1318020001</t>
  </si>
  <si>
    <t>Hydraulic pump</t>
  </si>
  <si>
    <t>1318020002</t>
  </si>
  <si>
    <t>Pneumatic tools</t>
  </si>
  <si>
    <t>1318020003</t>
  </si>
  <si>
    <t>Water pump</t>
  </si>
  <si>
    <t>1318020004</t>
  </si>
  <si>
    <t>c. Manufacture of other pumps, compressors, taps and valves</t>
  </si>
  <si>
    <t>1318030000</t>
  </si>
  <si>
    <t>Centrifugal Pumps</t>
  </si>
  <si>
    <t>1318030001</t>
  </si>
  <si>
    <t>Pump sets without motor</t>
  </si>
  <si>
    <t>1318030002</t>
  </si>
  <si>
    <t>Air or vacuum pump</t>
  </si>
  <si>
    <t>1318030003</t>
  </si>
  <si>
    <t>Air gas compressor including compressor for refrigerator</t>
  </si>
  <si>
    <t>1318030004</t>
  </si>
  <si>
    <t>Gasket kit</t>
  </si>
  <si>
    <t>1318030005</t>
  </si>
  <si>
    <t>d. Manufacture of bearings, gears, gearing and driving elements</t>
  </si>
  <si>
    <t>1318040000</t>
  </si>
  <si>
    <t>Roller and ball bearings</t>
  </si>
  <si>
    <t>1318040001</t>
  </si>
  <si>
    <t>Motor Starter</t>
  </si>
  <si>
    <t>1318040002</t>
  </si>
  <si>
    <t>Clutches and shaft couplings</t>
  </si>
  <si>
    <t>1318040003</t>
  </si>
  <si>
    <t>e. Manufacture of ovens, furnaces and furnace burners</t>
  </si>
  <si>
    <t>1318050000</t>
  </si>
  <si>
    <t>Furnaces &amp; Ovens</t>
  </si>
  <si>
    <t>1318050001</t>
  </si>
  <si>
    <t>f. Manufacture of lifting and handling equipment</t>
  </si>
  <si>
    <t>1318060000</t>
  </si>
  <si>
    <t>1318060001</t>
  </si>
  <si>
    <t>Material handling, lifting and hoisting equipment</t>
  </si>
  <si>
    <t>1318060002</t>
  </si>
  <si>
    <t>Hydraulic equipment</t>
  </si>
  <si>
    <t>1318060003</t>
  </si>
  <si>
    <t>g. Manufacture of office machinery and equipment</t>
  </si>
  <si>
    <t>1318070000</t>
  </si>
  <si>
    <t>Reprographic machine and scanners</t>
  </si>
  <si>
    <t>1318070001</t>
  </si>
  <si>
    <t>h. Manufacture of other general-purpose machinery</t>
  </si>
  <si>
    <t>1318080000</t>
  </si>
  <si>
    <t>1318080001</t>
  </si>
  <si>
    <t>Air filters</t>
  </si>
  <si>
    <t>1318080002</t>
  </si>
  <si>
    <t>Air conditioning plant</t>
  </si>
  <si>
    <t>1318080003</t>
  </si>
  <si>
    <t>Filtration equipment</t>
  </si>
  <si>
    <t>1318080004</t>
  </si>
  <si>
    <t>Conveyors - non-roller type</t>
  </si>
  <si>
    <t>1318080005</t>
  </si>
  <si>
    <t>Oil pump</t>
  </si>
  <si>
    <t>1318080006</t>
  </si>
  <si>
    <t>Deep freezers</t>
  </si>
  <si>
    <t>1318080007</t>
  </si>
  <si>
    <t>Water purifier</t>
  </si>
  <si>
    <t>1318080008</t>
  </si>
  <si>
    <t>i. Manufacture of agricultural and forestry machinery</t>
  </si>
  <si>
    <t>1318090000</t>
  </si>
  <si>
    <t>Agricultural tractors</t>
  </si>
  <si>
    <t>1318090001</t>
  </si>
  <si>
    <t>Harvesters</t>
  </si>
  <si>
    <t>1318090002</t>
  </si>
  <si>
    <t>Agriculture implements</t>
  </si>
  <si>
    <t>1318090003</t>
  </si>
  <si>
    <t>Threshers</t>
  </si>
  <si>
    <t>1318090004</t>
  </si>
  <si>
    <t>Soil preparation &amp; cultivation machinery (other than tractors)</t>
  </si>
  <si>
    <t>1318090005</t>
  </si>
  <si>
    <t>j. Manufacture of metal-forming machinery and machine tools</t>
  </si>
  <si>
    <t>1318100000</t>
  </si>
  <si>
    <t>Drilling Machine</t>
  </si>
  <si>
    <t>1318100001</t>
  </si>
  <si>
    <t>Grinding or polishing machine</t>
  </si>
  <si>
    <t>1318100002</t>
  </si>
  <si>
    <t>1318100003</t>
  </si>
  <si>
    <t>Precision machinery equipment/Form tools</t>
  </si>
  <si>
    <t>1318100004</t>
  </si>
  <si>
    <t>k. Manufacture of machinery for mining, quarrying and construction</t>
  </si>
  <si>
    <t>1318110000</t>
  </si>
  <si>
    <t>Excavator</t>
  </si>
  <si>
    <t>1318110001</t>
  </si>
  <si>
    <t>Dumper</t>
  </si>
  <si>
    <t>1318110002</t>
  </si>
  <si>
    <t>Road roller</t>
  </si>
  <si>
    <t>1318110003</t>
  </si>
  <si>
    <t>1318110004</t>
  </si>
  <si>
    <t>Mining, quarrying &amp; metallurgical machinery/parts</t>
  </si>
  <si>
    <t>1318110005</t>
  </si>
  <si>
    <t>Mixing machine</t>
  </si>
  <si>
    <t>1318110006</t>
  </si>
  <si>
    <t>Concrete vibrator &amp; mixture</t>
  </si>
  <si>
    <t>1318110007</t>
  </si>
  <si>
    <t>Earth moving machinery</t>
  </si>
  <si>
    <t>1318110008</t>
  </si>
  <si>
    <t>l. Manufacture of machinery for food, beverage and tobacco processing</t>
  </si>
  <si>
    <t>1318120000</t>
  </si>
  <si>
    <t>Rice mill machinery</t>
  </si>
  <si>
    <t>1318120001</t>
  </si>
  <si>
    <t>Pressure vessel and tank for fermentation &amp; other food processing</t>
  </si>
  <si>
    <t>1318120002</t>
  </si>
  <si>
    <t>Machinery used in the milling industry</t>
  </si>
  <si>
    <t>1318120003</t>
  </si>
  <si>
    <t>Separator</t>
  </si>
  <si>
    <t>1318120004</t>
  </si>
  <si>
    <t>1318120005</t>
  </si>
  <si>
    <t>m. Manufacture of machinery for textile, apparel and leather production</t>
  </si>
  <si>
    <t>1318130000</t>
  </si>
  <si>
    <t>Open end spinning machinery</t>
  </si>
  <si>
    <t>1318130001</t>
  </si>
  <si>
    <t>1318130002</t>
  </si>
  <si>
    <t>Roller mill (Raymond)</t>
  </si>
  <si>
    <t>1318130003</t>
  </si>
  <si>
    <t>Printing machinery</t>
  </si>
  <si>
    <t>1318130004</t>
  </si>
  <si>
    <t>n. Manufacture of other special-purpose machinery</t>
  </si>
  <si>
    <t>1318140000</t>
  </si>
  <si>
    <t>Machinery for plastic products - extruded</t>
  </si>
  <si>
    <t>1318140001</t>
  </si>
  <si>
    <t>Moulding Machine</t>
  </si>
  <si>
    <t>1318140002</t>
  </si>
  <si>
    <t>Chemical equipment &amp; system</t>
  </si>
  <si>
    <t>1318140003</t>
  </si>
  <si>
    <t>Pharmaceutical Machinery</t>
  </si>
  <si>
    <t>1318140004</t>
  </si>
  <si>
    <t>Packing machine</t>
  </si>
  <si>
    <t>1318140005</t>
  </si>
  <si>
    <t>Evaporator</t>
  </si>
  <si>
    <t>1318140006</t>
  </si>
  <si>
    <t>o. Manufacture of renewable electricity generating equipment</t>
  </si>
  <si>
    <t>1318150000</t>
  </si>
  <si>
    <t>Solar power system (solar panel &amp; attachable equipment)</t>
  </si>
  <si>
    <t>1318150001</t>
  </si>
  <si>
    <t>Windmill turbines (2500KW)</t>
  </si>
  <si>
    <t>1318150002</t>
  </si>
  <si>
    <t>(S). MANUFACTURE OF MOTOR VEHICLES, TRAILERS AND SEMI-TRAILERS</t>
  </si>
  <si>
    <t>1319000000</t>
  </si>
  <si>
    <t>a. Manufacture of motor vehicles</t>
  </si>
  <si>
    <t>1319010000</t>
  </si>
  <si>
    <t>Light, medium &amp; heavy commercial vehicles</t>
  </si>
  <si>
    <t>1319010001</t>
  </si>
  <si>
    <t>Minibus/bus</t>
  </si>
  <si>
    <t>1319010002</t>
  </si>
  <si>
    <t>Passenger vehicles</t>
  </si>
  <si>
    <t>1319010003</t>
  </si>
  <si>
    <t>Chassis of different vehicle types</t>
  </si>
  <si>
    <t>1319010004</t>
  </si>
  <si>
    <t>Body (for commercial motor vehicles)</t>
  </si>
  <si>
    <t>1319010005</t>
  </si>
  <si>
    <t>b. Manufacture of parts and accessories for motor vehicles</t>
  </si>
  <si>
    <t>1319020000</t>
  </si>
  <si>
    <t>Engine</t>
  </si>
  <si>
    <t>1319020001</t>
  </si>
  <si>
    <t>Wheels/Wheels &amp; parts</t>
  </si>
  <si>
    <t>1319020002</t>
  </si>
  <si>
    <t>Shock absorbers</t>
  </si>
  <si>
    <t>1319020003</t>
  </si>
  <si>
    <t>Shafts of all kinds</t>
  </si>
  <si>
    <t>1319020004</t>
  </si>
  <si>
    <t>Axles of motor vehicles</t>
  </si>
  <si>
    <t>1319020005</t>
  </si>
  <si>
    <t>Radiators &amp; coolers</t>
  </si>
  <si>
    <t>1319020006</t>
  </si>
  <si>
    <t>Piston ring/Piston and Compressor</t>
  </si>
  <si>
    <t>1319020007</t>
  </si>
  <si>
    <t>Crankshaft</t>
  </si>
  <si>
    <t>1319020008</t>
  </si>
  <si>
    <t>Silencer and Damper</t>
  </si>
  <si>
    <t>1319020009</t>
  </si>
  <si>
    <t>Brake pad/brake liner/brake block/Brake rubber, others</t>
  </si>
  <si>
    <t>1319020010</t>
  </si>
  <si>
    <t>Head lamp</t>
  </si>
  <si>
    <t>1319020011</t>
  </si>
  <si>
    <t>Gear box and parts</t>
  </si>
  <si>
    <t>1319020012</t>
  </si>
  <si>
    <t>Steering gear control system</t>
  </si>
  <si>
    <t>1319020013</t>
  </si>
  <si>
    <t>Cylinder liners</t>
  </si>
  <si>
    <t>1319020014</t>
  </si>
  <si>
    <t>1319020015</t>
  </si>
  <si>
    <t>Release valve</t>
  </si>
  <si>
    <t>1319020016</t>
  </si>
  <si>
    <t>Filter element</t>
  </si>
  <si>
    <t>1319020017</t>
  </si>
  <si>
    <t>Seat for motor vehicles</t>
  </si>
  <si>
    <t>1319020018</t>
  </si>
  <si>
    <t>Ignition device</t>
  </si>
  <si>
    <t>1319020019</t>
  </si>
  <si>
    <t>(T). MANUFACTURE OF OTHER TRANSPORT EQUIPMENT</t>
  </si>
  <si>
    <t>1320000000</t>
  </si>
  <si>
    <t>a. Building of ships and floating structures</t>
  </si>
  <si>
    <t>1320010000</t>
  </si>
  <si>
    <t>Fishing vessels, trawlers</t>
  </si>
  <si>
    <t>1320010001</t>
  </si>
  <si>
    <t>Propellers &amp; Blades of Boats/Ships</t>
  </si>
  <si>
    <t>1320010002</t>
  </si>
  <si>
    <t>b. Manufacture of railway locomotives and rolling stock</t>
  </si>
  <si>
    <t>1320020000</t>
  </si>
  <si>
    <t>Wagons</t>
  </si>
  <si>
    <t>1320020001</t>
  </si>
  <si>
    <t>EMU coaches</t>
  </si>
  <si>
    <t>1320020002</t>
  </si>
  <si>
    <t>Diesel/Electric locomotive</t>
  </si>
  <si>
    <t>1320020003</t>
  </si>
  <si>
    <t>Railway brake gear</t>
  </si>
  <si>
    <t>1320020004</t>
  </si>
  <si>
    <t>c. Manufacture of motor cycles</t>
  </si>
  <si>
    <t>1320030000</t>
  </si>
  <si>
    <t>Motor cycles</t>
  </si>
  <si>
    <t>1320030001</t>
  </si>
  <si>
    <t>Scooters</t>
  </si>
  <si>
    <t>1320030002</t>
  </si>
  <si>
    <t>Auto rickshaw/Tempo/Matador/Three wheelers</t>
  </si>
  <si>
    <t>1320030003</t>
  </si>
  <si>
    <t>d. Manufacture of bicycles and invalid carriages</t>
  </si>
  <si>
    <t>1320040000</t>
  </si>
  <si>
    <t>Bicycles of all types</t>
  </si>
  <si>
    <t>1320040001</t>
  </si>
  <si>
    <t>e. Manufacture of other transport equipment</t>
  </si>
  <si>
    <t>1320050000</t>
  </si>
  <si>
    <t>Tanker</t>
  </si>
  <si>
    <t>1320050001</t>
  </si>
  <si>
    <t>(U). MANUFACTURE OF FURNITURE</t>
  </si>
  <si>
    <t>1321000000</t>
  </si>
  <si>
    <t>a. Manufacture of furniture</t>
  </si>
  <si>
    <t>1321010000</t>
  </si>
  <si>
    <t>Wooden furniture</t>
  </si>
  <si>
    <t>1321010001</t>
  </si>
  <si>
    <t>Plastic fixtures</t>
  </si>
  <si>
    <t>1321010002</t>
  </si>
  <si>
    <t>Steel shutter gate</t>
  </si>
  <si>
    <t>1321010003</t>
  </si>
  <si>
    <t>Iron/Steel Furniture</t>
  </si>
  <si>
    <t>1321010004</t>
  </si>
  <si>
    <t>Hospital furniture</t>
  </si>
  <si>
    <t>1321010005</t>
  </si>
  <si>
    <t>Foam and rubber mattress</t>
  </si>
  <si>
    <t>1321010006</t>
  </si>
  <si>
    <t>(V). OTHER MANUFACTURING</t>
  </si>
  <si>
    <t>1322000000</t>
  </si>
  <si>
    <t>a. Manufacture of jewellery and related articles</t>
  </si>
  <si>
    <t>1322010000</t>
  </si>
  <si>
    <t>Gold &amp; gold ornaments</t>
  </si>
  <si>
    <t>1322010001</t>
  </si>
  <si>
    <t>1322010002</t>
  </si>
  <si>
    <t>b. Manufacture of musical instruments</t>
  </si>
  <si>
    <t>1322020000</t>
  </si>
  <si>
    <t>Stringed musical instruments (incl. Santoor, Guitars, etc.)</t>
  </si>
  <si>
    <t>1322020001</t>
  </si>
  <si>
    <t>c. Manufacture of sports goods</t>
  </si>
  <si>
    <t>1322030000</t>
  </si>
  <si>
    <t>Sports goods of rubber (incl. balls)</t>
  </si>
  <si>
    <t>1322030001</t>
  </si>
  <si>
    <t>Cricket ball</t>
  </si>
  <si>
    <t>1322030002</t>
  </si>
  <si>
    <t>Cricket Bat</t>
  </si>
  <si>
    <t>1322030003</t>
  </si>
  <si>
    <t>Football</t>
  </si>
  <si>
    <t>1322030004</t>
  </si>
  <si>
    <t>Table Tennis Table</t>
  </si>
  <si>
    <t>1322030005</t>
  </si>
  <si>
    <t>d. Manufacture of games and toys</t>
  </si>
  <si>
    <t>1322040000</t>
  </si>
  <si>
    <t>Playing Cards</t>
  </si>
  <si>
    <t>1322040001</t>
  </si>
  <si>
    <t>Carrom board</t>
  </si>
  <si>
    <t>1322040002</t>
  </si>
  <si>
    <t>Plastic moulded-others toys</t>
  </si>
  <si>
    <t>1322040003</t>
  </si>
  <si>
    <t>Non Mechanical Toys</t>
  </si>
  <si>
    <t>1322040004</t>
  </si>
  <si>
    <t>e. Manufacture of medical and dental instruments and supplies</t>
  </si>
  <si>
    <t>1322050000</t>
  </si>
  <si>
    <t>Intraocular Lens</t>
  </si>
  <si>
    <t>1322050001</t>
  </si>
  <si>
    <t>IV FOOD INDEX</t>
  </si>
  <si>
    <t>2000000000</t>
  </si>
  <si>
    <t>Category 3</t>
  </si>
  <si>
    <t>Category 4</t>
  </si>
  <si>
    <r>
      <t xml:space="preserve">Life Consumed                    </t>
    </r>
    <r>
      <rPr>
        <i/>
        <sz val="10"/>
        <color theme="1"/>
        <rFont val="Arial"/>
        <family val="2"/>
      </rPr>
      <t>(Years)</t>
    </r>
  </si>
  <si>
    <t>Category-3</t>
  </si>
  <si>
    <t xml:space="preserve">Row </t>
  </si>
  <si>
    <t>Coloumn</t>
  </si>
  <si>
    <t>Index</t>
  </si>
  <si>
    <t>NET Index</t>
  </si>
  <si>
    <t>Category-4</t>
  </si>
  <si>
    <t>net index</t>
  </si>
  <si>
    <t>Inflation</t>
  </si>
  <si>
    <r>
      <t xml:space="preserve">Estimated Economic life of the Assets                                     </t>
    </r>
    <r>
      <rPr>
        <i/>
        <sz val="10"/>
        <color theme="1"/>
        <rFont val="Arial"/>
        <family val="2"/>
      </rPr>
      <t>(Years)</t>
    </r>
  </si>
  <si>
    <t>Depreciation Factor</t>
  </si>
  <si>
    <t>GCRC</t>
  </si>
  <si>
    <t>Depreciation</t>
  </si>
  <si>
    <t>DRC</t>
  </si>
  <si>
    <t>GB</t>
  </si>
  <si>
    <t>Eco. Life</t>
  </si>
  <si>
    <t>Sal. Value</t>
  </si>
  <si>
    <t>A</t>
  </si>
  <si>
    <t>B</t>
  </si>
  <si>
    <t>C</t>
  </si>
  <si>
    <t>D</t>
  </si>
  <si>
    <t>Cat-4</t>
  </si>
  <si>
    <t>Greater than 20 Lac</t>
  </si>
  <si>
    <t xml:space="preserve">10 Lac to 20 Lac </t>
  </si>
  <si>
    <t xml:space="preserve">1 lac to 50K </t>
  </si>
  <si>
    <t>Less Than 50K</t>
  </si>
  <si>
    <t>Sum of DRC</t>
  </si>
  <si>
    <t>Sum of GCRC</t>
  </si>
  <si>
    <t>NB</t>
  </si>
  <si>
    <t>FV</t>
  </si>
  <si>
    <t>Total</t>
  </si>
  <si>
    <t>License</t>
  </si>
  <si>
    <t>Software</t>
  </si>
  <si>
    <t>Land</t>
  </si>
  <si>
    <t>Road</t>
  </si>
  <si>
    <t>Building</t>
  </si>
  <si>
    <t>Development</t>
  </si>
  <si>
    <t>Reservior</t>
  </si>
  <si>
    <t>Boundary</t>
  </si>
  <si>
    <t>Drain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</si>
  <si>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</si>
  <si>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</si>
  <si>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</si>
  <si>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</si>
  <si>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</si>
  <si>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</si>
  <si>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</si>
  <si>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</si>
  <si>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</si>
  <si>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</si>
  <si>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</si>
  <si>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</si>
  <si>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</si>
  <si>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</si>
  <si>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</si>
  <si>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</si>
  <si>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</si>
  <si>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</si>
  <si>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</si>
  <si>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2020-21</t>
  </si>
  <si>
    <t>2021-22</t>
  </si>
  <si>
    <t>2022-23</t>
  </si>
  <si>
    <t>Year</t>
  </si>
  <si>
    <t>Depre</t>
  </si>
  <si>
    <t>Age</t>
  </si>
  <si>
    <t>(Multiple Items)</t>
  </si>
  <si>
    <t>Type</t>
  </si>
  <si>
    <t>P&amp;M</t>
  </si>
  <si>
    <t>CII</t>
  </si>
  <si>
    <t>CCI</t>
  </si>
  <si>
    <t>Sum of GCRC2</t>
  </si>
  <si>
    <t>Per Acre</t>
  </si>
  <si>
    <t>BHSL</t>
  </si>
  <si>
    <t>Plant land</t>
  </si>
  <si>
    <t>Ash Dyke</t>
  </si>
  <si>
    <t>1st Belt</t>
  </si>
  <si>
    <t>2nd Belt</t>
  </si>
  <si>
    <t>3rd Belt</t>
  </si>
  <si>
    <t>Area</t>
  </si>
  <si>
    <t>Cat 1</t>
  </si>
  <si>
    <t>Row</t>
  </si>
  <si>
    <t>Cat 2</t>
  </si>
  <si>
    <t>Index 2/ Index</t>
  </si>
  <si>
    <t>Index 3/ Index</t>
  </si>
  <si>
    <t>Labour</t>
  </si>
  <si>
    <t>Overall</t>
  </si>
  <si>
    <t>Round Off Date</t>
  </si>
  <si>
    <t>Index Start</t>
  </si>
  <si>
    <t>Index Final</t>
  </si>
  <si>
    <t>Cat-3</t>
  </si>
  <si>
    <t>Inflation-1</t>
  </si>
  <si>
    <t>Inflation-2</t>
  </si>
  <si>
    <t>Net Inflation</t>
  </si>
  <si>
    <t>Salvage value</t>
  </si>
  <si>
    <t>Depre.</t>
  </si>
  <si>
    <t>FMV</t>
  </si>
  <si>
    <t>Sum of FMV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</si>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</sst>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0.00000"/>
    <numFmt numFmtId="167" formatCode="0.0"/>
    <numFmt numFmtId="168" formatCode="_ * #,##0_ ;_ * \-#,##0_ ;_ * &quot;-&quot;??_ ;_ @_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Verdana"/>
      <family val="2"/>
    </font>
    <font>
      <sz val="11"/>
      <color indexed="8"/>
      <name val="Calibri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Verdana"/>
      <family val="2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name val="Arial"/>
      <family val="2"/>
    </font>
    <font>
      <sz val="12"/>
      <color theme="1"/>
      <name val="Times New Roman"/>
      <family val="1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0" fontId="1" fillId="0" borderId="0"/>
    <xf numFmtId="164" fontId="21" fillId="0" borderId="0" applyFont="0" applyFill="0" applyBorder="0" applyAlignment="0" applyProtection="0"/>
    <xf numFmtId="0" fontId="26" fillId="0" borderId="0"/>
    <xf numFmtId="0" fontId="18" fillId="0" borderId="0"/>
    <xf numFmtId="43" fontId="1" fillId="0" borderId="0" applyFont="0" applyFill="0" applyBorder="0" applyAlignment="0" applyProtection="0"/>
  </cellStyleXfs>
  <cellXfs count="143">
    <xf numFmtId="0" fontId="0" fillId="0" borderId="0" xfId="0"/>
    <xf numFmtId="0" fontId="16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5" fontId="16" fillId="0" borderId="0" xfId="42" applyNumberFormat="1" applyFont="1" applyFill="1" applyBorder="1" applyAlignment="1">
      <alignment horizontal="center" vertical="center"/>
    </xf>
    <xf numFmtId="0" fontId="0" fillId="0" borderId="10" xfId="0" applyBorder="1"/>
    <xf numFmtId="3" fontId="0" fillId="0" borderId="10" xfId="0" applyNumberFormat="1" applyBorder="1"/>
    <xf numFmtId="3" fontId="16" fillId="0" borderId="10" xfId="0" applyNumberFormat="1" applyFont="1" applyBorder="1"/>
    <xf numFmtId="0" fontId="0" fillId="0" borderId="10" xfId="0" applyBorder="1" applyAlignment="1">
      <alignment horizontal="left"/>
    </xf>
    <xf numFmtId="3" fontId="0" fillId="0" borderId="10" xfId="0" applyNumberFormat="1" applyBorder="1" applyAlignment="1">
      <alignment horizontal="center"/>
    </xf>
    <xf numFmtId="0" fontId="0" fillId="0" borderId="14" xfId="0" applyBorder="1"/>
    <xf numFmtId="3" fontId="16" fillId="0" borderId="19" xfId="0" applyNumberFormat="1" applyFont="1" applyBorder="1"/>
    <xf numFmtId="3" fontId="16" fillId="0" borderId="19" xfId="0" applyNumberFormat="1" applyFont="1" applyBorder="1" applyAlignment="1">
      <alignment horizontal="center"/>
    </xf>
    <xf numFmtId="3" fontId="0" fillId="0" borderId="21" xfId="0" applyNumberFormat="1" applyBorder="1"/>
    <xf numFmtId="3" fontId="16" fillId="0" borderId="21" xfId="0" applyNumberFormat="1" applyFont="1" applyBorder="1"/>
    <xf numFmtId="0" fontId="16" fillId="36" borderId="20" xfId="0" applyFont="1" applyFill="1" applyBorder="1" applyAlignment="1">
      <alignment horizontal="center" vertical="center"/>
    </xf>
    <xf numFmtId="0" fontId="16" fillId="36" borderId="13" xfId="0" applyFont="1" applyFill="1" applyBorder="1" applyAlignment="1">
      <alignment horizontal="center" vertical="center" wrapText="1"/>
    </xf>
    <xf numFmtId="3" fontId="16" fillId="0" borderId="23" xfId="0" applyNumberFormat="1" applyFont="1" applyBorder="1" applyAlignment="1">
      <alignment horizontal="center"/>
    </xf>
    <xf numFmtId="3" fontId="16" fillId="0" borderId="22" xfId="0" applyNumberFormat="1" applyFont="1" applyBorder="1" applyAlignment="1">
      <alignment horizontal="center"/>
    </xf>
    <xf numFmtId="165" fontId="16" fillId="0" borderId="0" xfId="42" applyNumberFormat="1" applyFont="1" applyFill="1" applyBorder="1" applyAlignment="1"/>
    <xf numFmtId="0" fontId="16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42" applyNumberFormat="1" applyFont="1"/>
    <xf numFmtId="165" fontId="0" fillId="0" borderId="0" xfId="0" applyNumberFormat="1"/>
    <xf numFmtId="43" fontId="16" fillId="0" borderId="0" xfId="0" applyNumberFormat="1" applyFont="1"/>
    <xf numFmtId="14" fontId="0" fillId="0" borderId="10" xfId="0" applyNumberFormat="1" applyBorder="1"/>
    <xf numFmtId="164" fontId="0" fillId="0" borderId="0" xfId="42" applyFont="1"/>
    <xf numFmtId="164" fontId="16" fillId="0" borderId="0" xfId="42" applyFont="1"/>
    <xf numFmtId="14" fontId="0" fillId="0" borderId="0" xfId="0" applyNumberFormat="1"/>
    <xf numFmtId="0" fontId="16" fillId="35" borderId="16" xfId="0" applyFont="1" applyFill="1" applyBorder="1" applyAlignment="1">
      <alignment horizontal="center" vertical="center" wrapText="1"/>
    </xf>
    <xf numFmtId="0" fontId="16" fillId="36" borderId="18" xfId="0" applyFont="1" applyFill="1" applyBorder="1" applyAlignment="1">
      <alignment horizontal="center" vertical="center"/>
    </xf>
    <xf numFmtId="0" fontId="16" fillId="33" borderId="11" xfId="0" applyFont="1" applyFill="1" applyBorder="1" applyAlignment="1">
      <alignment horizontal="center" vertical="center"/>
    </xf>
    <xf numFmtId="0" fontId="16" fillId="34" borderId="12" xfId="0" applyFont="1" applyFill="1" applyBorder="1" applyAlignment="1">
      <alignment horizontal="center" vertical="center"/>
    </xf>
    <xf numFmtId="0" fontId="16" fillId="34" borderId="13" xfId="0" applyFont="1" applyFill="1" applyBorder="1" applyAlignment="1">
      <alignment horizontal="center" vertical="center"/>
    </xf>
    <xf numFmtId="0" fontId="16" fillId="35" borderId="15" xfId="0" applyFont="1" applyFill="1" applyBorder="1" applyAlignment="1">
      <alignment horizontal="center" vertical="center"/>
    </xf>
    <xf numFmtId="43" fontId="0" fillId="0" borderId="0" xfId="0" applyNumberFormat="1"/>
    <xf numFmtId="1" fontId="18" fillId="0" borderId="0" xfId="44" applyNumberFormat="1"/>
    <xf numFmtId="166" fontId="18" fillId="0" borderId="0" xfId="44" applyNumberFormat="1"/>
    <xf numFmtId="14" fontId="18" fillId="0" borderId="0" xfId="44" applyNumberFormat="1"/>
    <xf numFmtId="167" fontId="18" fillId="0" borderId="0" xfId="44" applyNumberFormat="1"/>
    <xf numFmtId="14" fontId="19" fillId="0" borderId="0" xfId="45" applyNumberFormat="1" applyFont="1"/>
    <xf numFmtId="49" fontId="19" fillId="0" borderId="0" xfId="45" applyNumberFormat="1" applyFont="1"/>
    <xf numFmtId="166" fontId="19" fillId="0" borderId="0" xfId="45" applyNumberFormat="1" applyFont="1"/>
    <xf numFmtId="167" fontId="19" fillId="0" borderId="0" xfId="45" applyNumberFormat="1" applyFont="1"/>
    <xf numFmtId="167" fontId="19" fillId="0" borderId="0" xfId="0" applyNumberFormat="1" applyFont="1"/>
    <xf numFmtId="167" fontId="19" fillId="0" borderId="0" xfId="46" applyNumberFormat="1" applyFont="1"/>
    <xf numFmtId="0" fontId="20" fillId="0" borderId="0" xfId="47" applyFont="1"/>
    <xf numFmtId="14" fontId="16" fillId="37" borderId="0" xfId="48" applyNumberFormat="1" applyFont="1" applyFill="1" applyAlignment="1">
      <alignment horizontal="center" vertical="center"/>
    </xf>
    <xf numFmtId="164" fontId="16" fillId="37" borderId="0" xfId="48" applyFont="1" applyFill="1" applyAlignment="1">
      <alignment horizontal="center" vertical="center"/>
    </xf>
    <xf numFmtId="14" fontId="16" fillId="33" borderId="0" xfId="48" applyNumberFormat="1" applyFont="1" applyFill="1" applyAlignment="1">
      <alignment horizontal="center" vertical="center"/>
    </xf>
    <xf numFmtId="164" fontId="16" fillId="33" borderId="0" xfId="48" applyFont="1" applyFill="1" applyAlignment="1">
      <alignment horizontal="center" vertical="center"/>
    </xf>
    <xf numFmtId="9" fontId="16" fillId="33" borderId="24" xfId="43" applyFont="1" applyFill="1" applyBorder="1" applyAlignment="1">
      <alignment vertical="center"/>
    </xf>
    <xf numFmtId="9" fontId="20" fillId="0" borderId="0" xfId="43" applyFont="1" applyFill="1"/>
    <xf numFmtId="0" fontId="22" fillId="37" borderId="10" xfId="0" applyFont="1" applyFill="1" applyBorder="1" applyAlignment="1">
      <alignment horizontal="center" vertical="center"/>
    </xf>
    <xf numFmtId="164" fontId="22" fillId="37" borderId="10" xfId="48" applyFont="1" applyFill="1" applyBorder="1" applyAlignment="1">
      <alignment horizontal="center" vertical="center"/>
    </xf>
    <xf numFmtId="0" fontId="22" fillId="33" borderId="10" xfId="0" applyFont="1" applyFill="1" applyBorder="1" applyAlignment="1">
      <alignment horizontal="center" vertical="center"/>
    </xf>
    <xf numFmtId="164" fontId="22" fillId="33" borderId="10" xfId="48" applyFont="1" applyFill="1" applyBorder="1" applyAlignment="1">
      <alignment horizontal="center" vertical="center"/>
    </xf>
    <xf numFmtId="165" fontId="24" fillId="39" borderId="10" xfId="42" applyNumberFormat="1" applyFont="1" applyFill="1" applyBorder="1" applyAlignment="1">
      <alignment horizontal="center" vertical="center" wrapText="1"/>
    </xf>
    <xf numFmtId="165" fontId="22" fillId="38" borderId="10" xfId="42" applyNumberFormat="1" applyFont="1" applyFill="1" applyBorder="1" applyAlignment="1">
      <alignment horizontal="center" vertical="center" wrapText="1"/>
    </xf>
    <xf numFmtId="0" fontId="13" fillId="39" borderId="17" xfId="0" applyFont="1" applyFill="1" applyBorder="1" applyAlignment="1">
      <alignment horizontal="center" vertical="center" wrapText="1"/>
    </xf>
    <xf numFmtId="14" fontId="25" fillId="0" borderId="0" xfId="47" applyNumberFormat="1" applyFont="1"/>
    <xf numFmtId="0" fontId="16" fillId="34" borderId="13" xfId="0" applyFont="1" applyFill="1" applyBorder="1" applyAlignment="1">
      <alignment horizontal="center" vertical="center" wrapText="1"/>
    </xf>
    <xf numFmtId="164" fontId="0" fillId="37" borderId="0" xfId="42" applyFont="1" applyFill="1" applyAlignment="1">
      <alignment horizontal="center" vertical="center"/>
    </xf>
    <xf numFmtId="164" fontId="22" fillId="37" borderId="10" xfId="42" applyFont="1" applyFill="1" applyBorder="1" applyAlignment="1">
      <alignment horizontal="center" vertical="center"/>
    </xf>
    <xf numFmtId="164" fontId="0" fillId="33" borderId="0" xfId="42" applyFont="1" applyFill="1" applyAlignment="1">
      <alignment horizontal="right" vertical="center"/>
    </xf>
    <xf numFmtId="164" fontId="22" fillId="33" borderId="10" xfId="42" applyFont="1" applyFill="1" applyBorder="1" applyAlignment="1">
      <alignment horizontal="center" vertical="center"/>
    </xf>
    <xf numFmtId="165" fontId="16" fillId="0" borderId="0" xfId="42" applyNumberFormat="1" applyFont="1" applyAlignment="1">
      <alignment horizontal="center" vertical="center"/>
    </xf>
    <xf numFmtId="10" fontId="0" fillId="0" borderId="0" xfId="43" applyNumberFormat="1" applyFont="1"/>
    <xf numFmtId="0" fontId="26" fillId="0" borderId="0" xfId="49"/>
    <xf numFmtId="0" fontId="16" fillId="40" borderId="10" xfId="49" applyFont="1" applyFill="1" applyBorder="1"/>
    <xf numFmtId="0" fontId="16" fillId="40" borderId="10" xfId="49" applyFont="1" applyFill="1" applyBorder="1" applyAlignment="1">
      <alignment horizontal="center" vertical="center"/>
    </xf>
    <xf numFmtId="9" fontId="16" fillId="40" borderId="10" xfId="43" applyFont="1" applyFill="1" applyBorder="1" applyAlignment="1">
      <alignment horizontal="center" vertical="center"/>
    </xf>
    <xf numFmtId="165" fontId="27" fillId="0" borderId="0" xfId="42" applyNumberFormat="1" applyFont="1"/>
    <xf numFmtId="0" fontId="27" fillId="0" borderId="0" xfId="0" applyFont="1"/>
    <xf numFmtId="9" fontId="27" fillId="0" borderId="0" xfId="43" applyFont="1"/>
    <xf numFmtId="9" fontId="0" fillId="0" borderId="0" xfId="0" applyNumberFormat="1" applyAlignment="1">
      <alignment horizontal="center" vertical="center"/>
    </xf>
    <xf numFmtId="164" fontId="0" fillId="0" borderId="0" xfId="42" applyFont="1" applyAlignment="1">
      <alignment horizontal="center" vertical="center"/>
    </xf>
    <xf numFmtId="0" fontId="16" fillId="42" borderId="0" xfId="0" applyFont="1" applyFill="1" applyAlignment="1">
      <alignment horizontal="right" vertical="center"/>
    </xf>
    <xf numFmtId="164" fontId="16" fillId="42" borderId="0" xfId="0" applyNumberFormat="1" applyFont="1" applyFill="1"/>
    <xf numFmtId="164" fontId="16" fillId="0" borderId="0" xfId="42" applyFont="1" applyAlignment="1">
      <alignment horizontal="center" vertical="center"/>
    </xf>
    <xf numFmtId="164" fontId="16" fillId="34" borderId="13" xfId="42" applyFont="1" applyFill="1" applyBorder="1" applyAlignment="1">
      <alignment horizontal="center" vertical="center"/>
    </xf>
    <xf numFmtId="164" fontId="0" fillId="0" borderId="10" xfId="42" applyFont="1" applyBorder="1"/>
    <xf numFmtId="9" fontId="0" fillId="0" borderId="10" xfId="43" applyFont="1" applyBorder="1"/>
    <xf numFmtId="165" fontId="0" fillId="0" borderId="10" xfId="42" applyNumberFormat="1" applyFont="1" applyBorder="1"/>
    <xf numFmtId="165" fontId="13" fillId="39" borderId="17" xfId="42" applyNumberFormat="1" applyFont="1" applyFill="1" applyBorder="1" applyAlignment="1">
      <alignment horizontal="center" vertical="center" wrapText="1"/>
    </xf>
    <xf numFmtId="43" fontId="0" fillId="0" borderId="0" xfId="42" applyNumberFormat="1" applyFont="1"/>
    <xf numFmtId="0" fontId="28" fillId="0" borderId="0" xfId="0" applyFont="1" applyAlignment="1">
      <alignment horizontal="center" vertical="center" wrapText="1"/>
    </xf>
    <xf numFmtId="165" fontId="0" fillId="0" borderId="0" xfId="42" applyNumberFormat="1" applyFont="1" applyAlignment="1">
      <alignment horizontal="center" vertical="center"/>
    </xf>
    <xf numFmtId="14" fontId="16" fillId="34" borderId="13" xfId="0" applyNumberFormat="1" applyFont="1" applyFill="1" applyBorder="1" applyAlignment="1">
      <alignment horizontal="center" vertical="center"/>
    </xf>
    <xf numFmtId="165" fontId="16" fillId="34" borderId="25" xfId="42" applyNumberFormat="1" applyFont="1" applyFill="1" applyBorder="1" applyAlignment="1">
      <alignment horizontal="center" vertical="center"/>
    </xf>
    <xf numFmtId="9" fontId="0" fillId="0" borderId="0" xfId="43" applyFont="1"/>
    <xf numFmtId="43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0" fillId="0" borderId="26" xfId="0" applyFill="1" applyBorder="1"/>
    <xf numFmtId="164" fontId="16" fillId="42" borderId="0" xfId="42" applyFont="1" applyFill="1" applyAlignment="1">
      <alignment horizontal="right" vertical="center"/>
    </xf>
    <xf numFmtId="43" fontId="0" fillId="0" borderId="27" xfId="0" applyNumberFormat="1" applyBorder="1" applyAlignment="1">
      <alignment vertical="center"/>
    </xf>
    <xf numFmtId="165" fontId="16" fillId="41" borderId="10" xfId="42" applyNumberFormat="1" applyFont="1" applyFill="1" applyBorder="1" applyAlignment="1">
      <alignment horizontal="center" vertical="center" wrapText="1"/>
    </xf>
    <xf numFmtId="164" fontId="0" fillId="0" borderId="10" xfId="42" applyFont="1" applyBorder="1" applyAlignment="1">
      <alignment vertical="center"/>
    </xf>
    <xf numFmtId="43" fontId="0" fillId="0" borderId="10" xfId="0" applyNumberFormat="1" applyBorder="1" applyAlignment="1">
      <alignment vertical="center"/>
    </xf>
    <xf numFmtId="49" fontId="19" fillId="43" borderId="0" xfId="45" applyNumberFormat="1" applyFont="1" applyFill="1"/>
    <xf numFmtId="166" fontId="19" fillId="43" borderId="0" xfId="45" applyNumberFormat="1" applyFont="1" applyFill="1"/>
    <xf numFmtId="167" fontId="19" fillId="43" borderId="0" xfId="45" applyNumberFormat="1" applyFont="1" applyFill="1"/>
    <xf numFmtId="167" fontId="19" fillId="43" borderId="0" xfId="0" applyNumberFormat="1" applyFont="1" applyFill="1"/>
    <xf numFmtId="0" fontId="0" fillId="43" borderId="0" xfId="0" applyFill="1"/>
    <xf numFmtId="167" fontId="19" fillId="43" borderId="0" xfId="46" applyNumberFormat="1" applyFont="1" applyFill="1"/>
    <xf numFmtId="164" fontId="16" fillId="0" borderId="0" xfId="42" applyFont="1" applyAlignment="1">
      <alignment horizontal="center"/>
    </xf>
    <xf numFmtId="165" fontId="16" fillId="0" borderId="0" xfId="42" applyNumberFormat="1" applyFont="1" applyAlignment="1">
      <alignment horizontal="center"/>
    </xf>
    <xf numFmtId="14" fontId="0" fillId="0" borderId="0" xfId="42" applyNumberFormat="1" applyFont="1"/>
    <xf numFmtId="14" fontId="0" fillId="0" borderId="0" xfId="43" applyNumberFormat="1" applyFont="1"/>
    <xf numFmtId="9" fontId="16" fillId="0" borderId="0" xfId="43" applyFont="1"/>
    <xf numFmtId="165" fontId="16" fillId="0" borderId="0" xfId="42" applyNumberFormat="1" applyFont="1"/>
    <xf numFmtId="165" fontId="16" fillId="44" borderId="26" xfId="42" applyNumberFormat="1" applyFont="1" applyFill="1" applyBorder="1" applyAlignment="1">
      <alignment horizontal="center" vertical="center" wrapText="1"/>
    </xf>
    <xf numFmtId="164" fontId="1" fillId="0" borderId="0" xfId="42" applyFont="1"/>
    <xf numFmtId="164" fontId="0" fillId="0" borderId="0" xfId="0" applyNumberFormat="1"/>
    <xf numFmtId="165" fontId="0" fillId="0" borderId="10" xfId="42" applyNumberFormat="1" applyFont="1" applyFill="1" applyBorder="1"/>
    <xf numFmtId="0" fontId="0" fillId="0" borderId="10" xfId="0" applyFill="1" applyBorder="1"/>
    <xf numFmtId="14" fontId="0" fillId="0" borderId="10" xfId="0" applyNumberFormat="1" applyFill="1" applyBorder="1"/>
    <xf numFmtId="164" fontId="0" fillId="0" borderId="10" xfId="42" applyFont="1" applyFill="1" applyBorder="1"/>
    <xf numFmtId="9" fontId="0" fillId="0" borderId="10" xfId="43" applyFont="1" applyFill="1" applyBorder="1"/>
    <xf numFmtId="164" fontId="0" fillId="0" borderId="0" xfId="42" applyFont="1" applyFill="1"/>
    <xf numFmtId="43" fontId="0" fillId="0" borderId="0" xfId="0" applyNumberFormat="1" applyFill="1"/>
    <xf numFmtId="165" fontId="0" fillId="0" borderId="0" xfId="42" applyNumberFormat="1" applyFont="1" applyFill="1"/>
    <xf numFmtId="14" fontId="0" fillId="0" borderId="0" xfId="0" applyNumberFormat="1" applyFill="1"/>
    <xf numFmtId="164" fontId="1" fillId="0" borderId="0" xfId="42" applyFont="1" applyFill="1"/>
    <xf numFmtId="164" fontId="0" fillId="0" borderId="0" xfId="0" applyNumberFormat="1" applyFill="1"/>
    <xf numFmtId="9" fontId="0" fillId="0" borderId="0" xfId="43" applyFont="1" applyFill="1"/>
    <xf numFmtId="165" fontId="0" fillId="0" borderId="0" xfId="0" applyNumberFormat="1" applyFill="1"/>
    <xf numFmtId="0" fontId="0" fillId="0" borderId="0" xfId="0" applyFill="1"/>
    <xf numFmtId="0" fontId="0" fillId="0" borderId="0" xfId="0"/>
    <xf numFmtId="168" fontId="0" fillId="0" borderId="0" xfId="0" applyNumberFormat="1"/>
    <xf numFmtId="164" fontId="16" fillId="37" borderId="24" xfId="48" applyFont="1" applyFill="1" applyBorder="1" applyAlignment="1">
      <alignment horizontal="center" vertical="center"/>
    </xf>
    <xf numFmtId="9" fontId="16" fillId="33" borderId="24" xfId="43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6" fillId="40" borderId="10" xfId="49" applyFont="1" applyFill="1" applyBorder="1" applyAlignment="1">
      <alignment horizontal="center"/>
    </xf>
    <xf numFmtId="9" fontId="16" fillId="40" borderId="10" xfId="43" applyFont="1" applyFill="1" applyBorder="1" applyAlignment="1">
      <alignment horizontal="center"/>
    </xf>
    <xf numFmtId="164" fontId="0" fillId="0" borderId="0" xfId="42" applyFont="1" applyAlignment="1">
      <alignment horizontal="center"/>
    </xf>
    <xf numFmtId="0" fontId="0" fillId="0" borderId="0" xfId="0" applyAlignment="1">
      <alignment horizontal="center"/>
    </xf>
    <xf numFmtId="164" fontId="0" fillId="44" borderId="0" xfId="42" applyFont="1" applyFill="1" applyAlignment="1">
      <alignment horizontal="center"/>
    </xf>
    <xf numFmtId="0" fontId="13" fillId="41" borderId="0" xfId="0" applyFont="1" applyFill="1" applyAlignment="1">
      <alignment horizontal="center"/>
    </xf>
    <xf numFmtId="0" fontId="13" fillId="39" borderId="0" xfId="0" applyFont="1" applyFill="1" applyAlignment="1">
      <alignment horizontal="center"/>
    </xf>
    <xf numFmtId="0" fontId="0" fillId="0" borderId="0" xfId="0" applyAlignment="1">
      <alignment horizontal="center" vertical="center"/>
    </xf>
  </cellXfs>
  <cellStyles count="5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omma 2" xfId="51"/>
    <cellStyle name="Comma 5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1" xfId="46"/>
    <cellStyle name="Normal 2 2 3" xfId="44"/>
    <cellStyle name="Normal 2 2 4" xfId="50"/>
    <cellStyle name="Normal 2 3" xfId="45"/>
    <cellStyle name="Normal 23" xfId="49"/>
    <cellStyle name="Normal 38 2 8" xfId="47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PI\anoope%20(E)\MIL%20BS-QTR%20RESULT\INCOME%20TAX%20RETURN%20MIL\MIL%20IT%202009\ITR6_2009_10_R1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Index"/>
      <sheetName val="GENERAL"/>
      <sheetName val="GENERAL2"/>
      <sheetName val="SUBSIDIARY DETAILS"/>
      <sheetName val="NATUREOFBUSINESS"/>
      <sheetName val="BALANCE_SHEET"/>
      <sheetName val="PROFIT_LOSS"/>
      <sheetName val="OTHER_INFORMATION"/>
      <sheetName val="QUANTITATIVE_DETAILS"/>
      <sheetName val="PART_B"/>
      <sheetName val="PART_C"/>
      <sheetName val="HOUSE_PROPERTY"/>
      <sheetName val="BP"/>
      <sheetName val="DPM_DOA"/>
      <sheetName val="DEP_DCG"/>
      <sheetName val="ESR"/>
      <sheetName val="CG_OS"/>
      <sheetName val="CYLA BFLA"/>
      <sheetName val="CFL"/>
      <sheetName val="10A"/>
      <sheetName val="80G"/>
      <sheetName val="80_"/>
      <sheetName val="SI"/>
      <sheetName val="EI"/>
      <sheetName val="FRINGE_BENEFIT_INFO"/>
      <sheetName val="IT_FBT_DDTP"/>
      <sheetName val="DDT_TDS_TCS"/>
      <sheetName val="Instructions"/>
      <sheetName val="Pre_XM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65">
          <cell r="H65" t="str">
            <v>01-ANDAMAN AND NICOBAR ISLANDS</v>
          </cell>
        </row>
        <row r="66">
          <cell r="H66" t="str">
            <v>02-ANDHRA PRADESH</v>
          </cell>
        </row>
        <row r="67">
          <cell r="H67" t="str">
            <v>03-ARUNACHAL PRADESH</v>
          </cell>
        </row>
        <row r="68">
          <cell r="H68" t="str">
            <v>04-ASSAM</v>
          </cell>
        </row>
        <row r="69">
          <cell r="H69" t="str">
            <v>05-BIHAR</v>
          </cell>
        </row>
        <row r="70">
          <cell r="H70" t="str">
            <v>06-CHANDIGARH</v>
          </cell>
        </row>
        <row r="71">
          <cell r="H71" t="str">
            <v>07-DADRA AND NAGAR HAVELI</v>
          </cell>
        </row>
        <row r="72">
          <cell r="H72" t="str">
            <v>08-DAMAN AND DIU</v>
          </cell>
        </row>
        <row r="73">
          <cell r="H73" t="str">
            <v>09-DELHI</v>
          </cell>
        </row>
        <row r="74">
          <cell r="H74" t="str">
            <v>10-GOA</v>
          </cell>
        </row>
        <row r="75">
          <cell r="H75" t="str">
            <v>11-GUJARAT</v>
          </cell>
        </row>
        <row r="76">
          <cell r="H76" t="str">
            <v>12-HARYANA</v>
          </cell>
        </row>
        <row r="77">
          <cell r="H77" t="str">
            <v>13-HIMACHAL PRADESH</v>
          </cell>
        </row>
        <row r="78">
          <cell r="H78" t="str">
            <v>14-JAMMU AND KASHMIR</v>
          </cell>
        </row>
        <row r="79">
          <cell r="H79" t="str">
            <v>15-KARNATAKA</v>
          </cell>
        </row>
        <row r="80">
          <cell r="H80" t="str">
            <v>16-KERALA</v>
          </cell>
        </row>
        <row r="81">
          <cell r="H81" t="str">
            <v>17-LAKHSWADEEP</v>
          </cell>
        </row>
        <row r="82">
          <cell r="H82" t="str">
            <v>18-MADHYA PRADESH</v>
          </cell>
        </row>
        <row r="83">
          <cell r="H83" t="str">
            <v>19-MAHARASHTRA</v>
          </cell>
        </row>
        <row r="84">
          <cell r="H84" t="str">
            <v>20-MANIPUR</v>
          </cell>
        </row>
        <row r="85">
          <cell r="H85" t="str">
            <v>21-MEGHALAYA</v>
          </cell>
        </row>
        <row r="86">
          <cell r="H86" t="str">
            <v>22-MIZORAM</v>
          </cell>
        </row>
        <row r="87">
          <cell r="H87" t="str">
            <v>23-NAGALAND</v>
          </cell>
        </row>
        <row r="88">
          <cell r="H88" t="str">
            <v>24-ORISSA</v>
          </cell>
        </row>
        <row r="89">
          <cell r="H89" t="str">
            <v>25-PONDICHERRY</v>
          </cell>
        </row>
        <row r="90">
          <cell r="H90" t="str">
            <v>26-PUNJAB</v>
          </cell>
        </row>
        <row r="91">
          <cell r="H91" t="str">
            <v>27-RAJASTHAN</v>
          </cell>
        </row>
        <row r="92">
          <cell r="H92" t="str">
            <v>28-SIKKIM</v>
          </cell>
        </row>
        <row r="93">
          <cell r="H93" t="str">
            <v>29-TAMILNADU</v>
          </cell>
        </row>
        <row r="94">
          <cell r="H94" t="str">
            <v>30-TRIPURA</v>
          </cell>
        </row>
        <row r="95">
          <cell r="H95" t="str">
            <v>31-UTTAR PRADESH</v>
          </cell>
        </row>
        <row r="96">
          <cell r="H96" t="str">
            <v>32-WEST BENGAL</v>
          </cell>
        </row>
        <row r="97">
          <cell r="H97" t="str">
            <v>33-CHHATISHGARH</v>
          </cell>
        </row>
        <row r="98">
          <cell r="H98" t="str">
            <v>34-UTTARANCHAL</v>
          </cell>
        </row>
        <row r="99">
          <cell r="H99" t="str">
            <v>35-JHARKHAND</v>
          </cell>
        </row>
        <row r="100">
          <cell r="H100" t="str">
            <v>99-FOREIGN</v>
          </cell>
        </row>
      </sheetData>
      <sheetData sheetId="27"/>
      <sheetData sheetId="28"/>
      <sheetData sheetId="2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bhinav Chaturvedi" refreshedDate="45104.611399421294" createdVersion="5" refreshedVersion="5" minRefreshableVersion="3" recordCount="121">
  <cacheSource type="worksheet">
    <worksheetSource ref="A3:AF124" sheet="Building"/>
  </cacheSource>
  <cacheFields count="32">
    <cacheField name="Location" numFmtId="0">
      <sharedItems count="5">
        <s v="UTR"/>
        <s v="MQR"/>
        <s v="BRK"/>
        <s v="KDK"/>
        <s v="KKH"/>
      </sharedItems>
    </cacheField>
    <cacheField name="Asset description" numFmtId="0">
      <sharedItems/>
    </cacheField>
    <cacheField name="Type of Assets" numFmtId="0">
      <sharedItems count="7">
        <s v="Road"/>
        <s v="Building"/>
        <s v="Development"/>
        <s v="Reservior"/>
        <s v="Land"/>
        <s v="Boundary"/>
        <s v="Drain"/>
      </sharedItems>
    </cacheField>
    <cacheField name="Quantity" numFmtId="0">
      <sharedItems containsString="0" containsBlank="1" containsNumber="1" minValue="0" maxValue="180"/>
    </cacheField>
    <cacheField name="BUn" numFmtId="0">
      <sharedItems containsBlank="1"/>
    </cacheField>
    <cacheField name="Cap-date" numFmtId="14">
      <sharedItems containsSemiMixedTypes="0" containsNonDate="0" containsDate="1" containsString="0" minDate="2010-07-01T00:00:00" maxDate="2022-04-01T00:00:00"/>
    </cacheField>
    <cacheField name="Year" numFmtId="165">
      <sharedItems containsSemiMixedTypes="0" containsString="0" containsNumber="1" containsInteger="1" minValue="2010" maxValue="2022"/>
    </cacheField>
    <cacheField name="Age" numFmtId="0">
      <sharedItems containsString="0" containsBlank="1" containsNumber="1" containsInteger="1" minValue="1" maxValue="13"/>
    </cacheField>
    <cacheField name="Eco. Life" numFmtId="165">
      <sharedItems containsString="0" containsBlank="1" containsNumber="1" containsInteger="1" minValue="10" maxValue="35"/>
    </cacheField>
    <cacheField name="Sal. Value" numFmtId="0">
      <sharedItems containsString="0" containsBlank="1" containsNumber="1" minValue="0.95" maxValue="1"/>
    </cacheField>
    <cacheField name="CII" numFmtId="165">
      <sharedItems containsSemiMixedTypes="0" containsString="0" containsNumber="1" containsInteger="1" minValue="167" maxValue="331"/>
    </cacheField>
    <cacheField name="Inflation" numFmtId="164">
      <sharedItems containsSemiMixedTypes="0" containsString="0" containsNumber="1" minValue="1" maxValue="1.9820359281437125"/>
    </cacheField>
    <cacheField name="Total Gross Value" numFmtId="165">
      <sharedItems containsSemiMixedTypes="0" containsString="0" containsNumber="1" minValue="11123" maxValue="240890178.56"/>
    </cacheField>
    <cacheField name="Closing WDV" numFmtId="165">
      <sharedItems containsSemiMixedTypes="0" containsString="0" containsNumber="1" minValue="5299.96" maxValue="162922820.22"/>
    </cacheField>
    <cacheField name="CCI" numFmtId="0">
      <sharedItems containsString="0" containsBlank="1" containsNumber="1" minValue="124.37" maxValue="162.67576120481928"/>
    </cacheField>
    <cacheField name="Inflation2" numFmtId="0">
      <sharedItems containsString="0" containsBlank="1" containsNumber="1" minValue="1" maxValue="1.3079984015825301"/>
    </cacheField>
    <cacheField name="GCRC" numFmtId="0">
      <sharedItems containsString="0" containsBlank="1" containsNumber="1" minValue="12890.521421109957" maxValue="315083968.51341027"/>
    </cacheField>
    <cacheField name="Depre" numFmtId="0">
      <sharedItems containsString="0" containsBlank="1" containsNumber="1" minValue="7734.3128526659739" maxValue="315083968.51341027"/>
    </cacheField>
    <cacheField name="DRC" numFmtId="0">
      <sharedItems containsString="0" containsBlank="1" containsNumber="1" minValue="0" maxValue="212197000.82194996"/>
    </cacheField>
    <cacheField name="Round Off Date" numFmtId="0">
      <sharedItems containsNonDate="0" containsDate="1" containsString="0" containsBlank="1" minDate="2012-03-01T00:00:00" maxDate="2022-03-02T00:00:00"/>
    </cacheField>
    <cacheField name="Index Start" numFmtId="0">
      <sharedItems containsString="0" containsBlank="1" containsNumber="1" minValue="149.9097568" maxValue="149.9097568"/>
    </cacheField>
    <cacheField name="Index Final" numFmtId="0">
      <sharedItems containsString="0" containsBlank="1" containsNumber="1" minValue="149.9097568" maxValue="149.9097568"/>
    </cacheField>
    <cacheField name="Inflation-1" numFmtId="0">
      <sharedItems containsString="0" containsBlank="1" containsNumber="1" containsInteger="1" minValue="1" maxValue="1"/>
    </cacheField>
    <cacheField name="Index Start2" numFmtId="0">
      <sharedItems containsString="0" containsBlank="1" containsNumber="1" minValue="116.0237568" maxValue="135.89287895425139"/>
    </cacheField>
    <cacheField name="Index Final2" numFmtId="0">
      <sharedItems containsString="0" containsBlank="1" containsNumber="1" minValue="149.50524627364123" maxValue="149.50524627364123"/>
    </cacheField>
    <cacheField name="Inflation-2" numFmtId="0">
      <sharedItems containsString="0" containsBlank="1" containsNumber="1" minValue="1.100169835418473" maxValue="1.288574429901939"/>
    </cacheField>
    <cacheField name="Net Inflation" numFmtId="0">
      <sharedItems containsString="0" containsBlank="1" containsNumber="1" minValue="1.100169835418473" maxValue="1.288574429901939"/>
    </cacheField>
    <cacheField name="Eco. Life2" numFmtId="0">
      <sharedItems containsString="0" containsBlank="1" containsNumber="1" containsInteger="1" minValue="10" maxValue="35"/>
    </cacheField>
    <cacheField name="Salvage value" numFmtId="0">
      <sharedItems containsString="0" containsBlank="1" containsNumber="1" minValue="0.95" maxValue="1"/>
    </cacheField>
    <cacheField name="GCRC2" numFmtId="0">
      <sharedItems containsString="0" containsBlank="1" containsNumber="1" minValue="13371.225689159046" maxValue="310404924.50692832"/>
    </cacheField>
    <cacheField name="Depre." numFmtId="0">
      <sharedItems containsString="0" containsBlank="1" containsNumber="1" minValue="8022.7354134954276" maxValue="310404924.50692832"/>
    </cacheField>
    <cacheField name="FMV" numFmtId="0">
      <sharedItems containsString="0" containsBlank="1" containsNumber="1" minValue="0" maxValue="209045843.6571666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bhinav Chaturvedi" refreshedDate="45105.643256249998" createdVersion="5" refreshedVersion="5" minRefreshableVersion="3" recordCount="1760">
  <cacheSource type="worksheet">
    <worksheetSource ref="E4:AQ1764" sheet="FAR"/>
  </cacheSource>
  <cacheFields count="39">
    <cacheField name="Location" numFmtId="0">
      <sharedItems containsBlank="1" count="6">
        <s v="KDK"/>
        <s v="MQR"/>
        <s v="UTR"/>
        <s v="BRK"/>
        <s v="KKH"/>
        <m/>
      </sharedItems>
    </cacheField>
    <cacheField name="Asset description" numFmtId="0">
      <sharedItems/>
    </cacheField>
    <cacheField name="Type of Assets" numFmtId="0">
      <sharedItems containsBlank="1" count="4">
        <m/>
        <s v="Fixed"/>
        <s v="Software"/>
        <s v="License"/>
      </sharedItems>
    </cacheField>
    <cacheField name="Quantity" numFmtId="0">
      <sharedItems containsString="0" containsBlank="1" containsNumber="1" minValue="0" maxValue="7420"/>
    </cacheField>
    <cacheField name="BUn" numFmtId="0">
      <sharedItems containsBlank="1"/>
    </cacheField>
    <cacheField name="Cap-date" numFmtId="14">
      <sharedItems containsSemiMixedTypes="0" containsNonDate="0" containsDate="1" containsString="0" minDate="2010-01-07T00:00:00" maxDate="2023-03-30T00:00:00"/>
    </cacheField>
    <cacheField name="ODep-Start" numFmtId="14">
      <sharedItems containsSemiMixedTypes="0" containsNonDate="0" containsDate="1" containsString="0" minDate="2010-01-07T00:00:00" maxDate="2023-03-30T00:00:00"/>
    </cacheField>
    <cacheField name="Op. Gross Value " numFmtId="3">
      <sharedItems containsSemiMixedTypes="0" containsString="0" containsNumber="1" minValue="0" maxValue="1015492649.76"/>
    </cacheField>
    <cacheField name="Addition during the Year" numFmtId="3">
      <sharedItems containsString="0" containsBlank="1" containsNumber="1" minValue="0" maxValue="14001620.01"/>
    </cacheField>
    <cacheField name=" Discard during the Year" numFmtId="3">
      <sharedItems containsString="0" containsBlank="1" containsNumber="1" containsInteger="1" minValue="-17700" maxValue="-17700"/>
    </cacheField>
    <cacheField name="Total Gross Value" numFmtId="3">
      <sharedItems containsSemiMixedTypes="0" containsString="0" containsNumber="1" minValue="0.5" maxValue="1015492649.76"/>
    </cacheField>
    <cacheField name="Op. Dep." numFmtId="3">
      <sharedItems containsSemiMixedTypes="0" containsString="0" containsNumber="1" minValue="-579579300.36000001" maxValue="0"/>
    </cacheField>
    <cacheField name="Dep. Written back  On  Discard" numFmtId="3">
      <sharedItems containsSemiMixedTypes="0" containsString="0" containsNumber="1" minValue="0" maxValue="11371.57"/>
    </cacheField>
    <cacheField name="Dep. During the Year" numFmtId="3">
      <sharedItems containsSemiMixedTypes="0" containsString="0" containsNumber="1" minValue="-59203221.479999997" maxValue="0"/>
    </cacheField>
    <cacheField name="Total Dep. " numFmtId="3">
      <sharedItems containsSemiMixedTypes="0" containsString="0" containsNumber="1" minValue="-638592272.08000004" maxValue="0"/>
    </cacheField>
    <cacheField name="Opening WDV" numFmtId="3">
      <sharedItems containsSemiMixedTypes="0" containsString="0" containsNumber="1" minValue="0" maxValue="437825810.04999995"/>
    </cacheField>
    <cacheField name="Closing WDV" numFmtId="3">
      <sharedItems containsSemiMixedTypes="0" containsString="0" containsNumber="1" minValue="0" maxValue="378622588.56999999"/>
    </cacheField>
    <cacheField name="Round off date" numFmtId="14">
      <sharedItems containsSemiMixedTypes="0" containsNonDate="0" containsDate="1" containsString="0" minDate="2010-01-01T00:00:00" maxDate="2023-01-02T00:00:00"/>
    </cacheField>
    <cacheField name="Life Consumed                    (Years)" numFmtId="0">
      <sharedItems containsString="0" containsBlank="1" containsNumber="1" minValue="0.18333333333333332" maxValue="13.411111111111111"/>
    </cacheField>
    <cacheField name="Category-3" numFmtId="0">
      <sharedItems containsBlank="1"/>
    </cacheField>
    <cacheField name="Row " numFmtId="0">
      <sharedItems containsString="0" containsBlank="1" containsNumber="1" containsInteger="1" minValue="628" maxValue="764"/>
    </cacheField>
    <cacheField name="Coloumn" numFmtId="0">
      <sharedItems containsString="0" containsBlank="1" containsNumber="1" containsInteger="1" minValue="64" maxValue="90"/>
    </cacheField>
    <cacheField name="Index" numFmtId="0">
      <sharedItems containsString="0" containsBlank="1" containsNumber="1" minValue="69.900000000000006" maxValue="174.3"/>
    </cacheField>
    <cacheField name="Coloumn2" numFmtId="0">
      <sharedItems containsString="0" containsBlank="1" containsNumber="1" containsInteger="1" minValue="90" maxValue="90"/>
    </cacheField>
    <cacheField name="Index2" numFmtId="0">
      <sharedItems containsString="0" containsBlank="1" containsNumber="1" minValue="73.099999999999994" maxValue="174.3"/>
    </cacheField>
    <cacheField name="NET Index" numFmtId="0">
      <sharedItems containsString="0" containsBlank="1" containsNumber="1" minValue="0.98314014752370904" maxValue="1.0817186183656275"/>
    </cacheField>
    <cacheField name="Category-4" numFmtId="0">
      <sharedItems containsBlank="1"/>
    </cacheField>
    <cacheField name="Row 2" numFmtId="0">
      <sharedItems containsBlank="1" containsMixedTypes="1" containsNumber="1" containsInteger="1" minValue="605" maxValue="844"/>
    </cacheField>
    <cacheField name="Coloumn3" numFmtId="0">
      <sharedItems containsString="0" containsBlank="1" containsNumber="1" containsInteger="1" minValue="4" maxValue="133"/>
    </cacheField>
    <cacheField name="Index3" numFmtId="0">
      <sharedItems containsBlank="1" containsMixedTypes="1" containsNumber="1" minValue="79.099999999999994" maxValue="158.69999999999999"/>
    </cacheField>
    <cacheField name="Coloumn4" numFmtId="0">
      <sharedItems containsString="0" containsBlank="1" containsNumber="1" containsInteger="1" minValue="133" maxValue="133"/>
    </cacheField>
    <cacheField name="Index4" numFmtId="0">
      <sharedItems containsBlank="1" containsMixedTypes="1" containsNumber="1" minValue="88.6" maxValue="162.4"/>
    </cacheField>
    <cacheField name="net index2" numFmtId="0">
      <sharedItems containsBlank="1" containsMixedTypes="1" containsNumber="1" minValue="0.8635477582846004" maxValue="1.6804798255179934"/>
    </cacheField>
    <cacheField name="Inflation" numFmtId="0">
      <sharedItems containsString="0" containsBlank="1" containsNumber="1" minValue="0.8635477582846004" maxValue="1.7593471097480797"/>
    </cacheField>
    <cacheField name="Estimated Economic life of the Assets                                     (Years)" numFmtId="0">
      <sharedItems containsString="0" containsBlank="1" containsNumber="1" containsInteger="1" minValue="5" maxValue="25"/>
    </cacheField>
    <cacheField name="Depreciation Factor" numFmtId="0">
      <sharedItems containsString="0" containsBlank="1" containsNumber="1" minValue="0.9" maxValue="1"/>
    </cacheField>
    <cacheField name="GCRC" numFmtId="0">
      <sharedItems containsString="0" containsBlank="1" containsNumber="1" minValue="0.49732047159699894" maxValue="996314318.31977332"/>
    </cacheField>
    <cacheField name="Depreciation" numFmtId="0">
      <sharedItems containsString="0" containsBlank="1" containsNumber="1" minValue="0" maxValue="401714070.48238468"/>
    </cacheField>
    <cacheField name="DRC" numFmtId="0">
      <sharedItems containsString="0" containsBlank="1" containsNumber="1" minValue="0" maxValue="597390065.264536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1">
  <r>
    <x v="0"/>
    <s v="UTR -  Roads"/>
    <x v="0"/>
    <m/>
    <m/>
    <d v="2012-04-24T00:00:00"/>
    <n v="2012"/>
    <n v="11"/>
    <n v="10"/>
    <n v="1"/>
    <n v="200"/>
    <n v="1.655"/>
    <n v="240890178.56"/>
    <n v="162922820.22"/>
    <n v="124.37"/>
    <n v="1.3079984015825301"/>
    <n v="315083968.51341027"/>
    <n v="315083968.51341027"/>
    <n v="0"/>
    <d v="2012-04-01T00:00:00"/>
    <m/>
    <m/>
    <m/>
    <n v="116.0237568"/>
    <n v="149.50524627364123"/>
    <n v="1.288574429901939"/>
    <n v="1.288574429901939"/>
    <n v="10"/>
    <n v="1"/>
    <n v="310404924.50692832"/>
    <n v="310404924.50692832"/>
    <n v="0"/>
  </r>
  <r>
    <x v="1"/>
    <s v="MQR - TG Hall  Structure &amp; Roofing"/>
    <x v="1"/>
    <n v="1"/>
    <s v="EA"/>
    <d v="2012-03-28T00:00:00"/>
    <n v="2012"/>
    <n v="11"/>
    <n v="35"/>
    <n v="0.95"/>
    <n v="200"/>
    <n v="1.655"/>
    <n v="231285590.31"/>
    <n v="85372819.530000001"/>
    <n v="124.37"/>
    <n v="1.3079984015825301"/>
    <n v="302521182.43455189"/>
    <n v="90324181.612601921"/>
    <n v="212197000.82194996"/>
    <d v="2012-03-01T00:00:00"/>
    <n v="149.9097568"/>
    <n v="149.9097568"/>
    <n v="1"/>
    <n v="116.0237568"/>
    <n v="149.50524627364123"/>
    <n v="1.288574429901939"/>
    <n v="1.288574429901939"/>
    <n v="35"/>
    <n v="0.95"/>
    <n v="298028697.67824167"/>
    <n v="88982854.02107501"/>
    <n v="209045843.65716666"/>
  </r>
  <r>
    <x v="2"/>
    <s v="BRK - TG Hall  Structure &amp; Roofing"/>
    <x v="1"/>
    <n v="1"/>
    <s v="EA"/>
    <d v="2012-03-24T00:00:00"/>
    <n v="2012"/>
    <n v="11"/>
    <n v="35"/>
    <n v="0.95"/>
    <n v="200"/>
    <n v="1.655"/>
    <n v="231173554.94"/>
    <n v="85198066.269999996"/>
    <n v="124.37"/>
    <n v="1.3079984015825301"/>
    <n v="302374640.34967119"/>
    <n v="90280428.332973257"/>
    <n v="212094212.01669794"/>
    <d v="2012-03-01T00:00:00"/>
    <n v="149.9097568"/>
    <n v="149.9097568"/>
    <n v="1"/>
    <n v="116.0237568"/>
    <n v="149.50524627364123"/>
    <n v="1.288574429901939"/>
    <n v="1.288574429901939"/>
    <n v="35"/>
    <n v="0.95"/>
    <n v="297884331.7652151"/>
    <n v="88939750.484185651"/>
    <n v="208944581.28102946"/>
  </r>
  <r>
    <x v="0"/>
    <s v="UTR - TG Hall  Structure &amp; Roofing"/>
    <x v="1"/>
    <n v="1"/>
    <s v="EA"/>
    <d v="2012-04-24T00:00:00"/>
    <n v="2012"/>
    <n v="11"/>
    <n v="35"/>
    <n v="0.95"/>
    <n v="200"/>
    <n v="1.655"/>
    <n v="221832548.94999999"/>
    <n v="82749557.629999995"/>
    <n v="124.37"/>
    <n v="1.3079984015825301"/>
    <n v="290156619.44557834"/>
    <n v="86632476.377322674"/>
    <n v="203524143.06825566"/>
    <d v="2012-04-01T00:00:00"/>
    <m/>
    <m/>
    <m/>
    <n v="116.0237568"/>
    <n v="149.50524627364123"/>
    <n v="1.288574429901939"/>
    <n v="1.288574429901939"/>
    <n v="35"/>
    <n v="0.95"/>
    <n v="285847750.29694021"/>
    <n v="85345971.160086423"/>
    <n v="200501779.13685378"/>
  </r>
  <r>
    <x v="3"/>
    <s v="KDK - TG Hall  Structure &amp; Roofing"/>
    <x v="1"/>
    <n v="1"/>
    <s v="EA"/>
    <d v="2012-04-21T00:00:00"/>
    <n v="2012"/>
    <n v="11"/>
    <n v="35"/>
    <n v="0.95"/>
    <n v="200"/>
    <n v="1.655"/>
    <n v="214352635.56999999"/>
    <n v="79866323.879999995"/>
    <n v="124.37"/>
    <n v="1.3079984015825301"/>
    <n v="280372904.7005626"/>
    <n v="83711338.689167976"/>
    <n v="196661566.01139462"/>
    <d v="2012-04-01T00:00:00"/>
    <m/>
    <m/>
    <m/>
    <n v="116.0237568"/>
    <n v="149.50524627364123"/>
    <n v="1.288574429901939"/>
    <n v="1.288574429901939"/>
    <n v="35"/>
    <n v="0.95"/>
    <n v="276209325.17759085"/>
    <n v="82468212.803023547"/>
    <n v="193741112.3745673"/>
  </r>
  <r>
    <x v="4"/>
    <s v="KKH - TG Hall  Structure &amp; Roofing"/>
    <x v="1"/>
    <n v="1"/>
    <s v="EA"/>
    <d v="2012-03-10T00:00:00"/>
    <n v="2012"/>
    <n v="11"/>
    <n v="35"/>
    <n v="0.95"/>
    <n v="200"/>
    <n v="1.655"/>
    <n v="207382258.78999999"/>
    <n v="76011037.370000005"/>
    <n v="124.37"/>
    <n v="1.3079984015825301"/>
    <n v="271255663.01389462"/>
    <n v="80989190.81414853"/>
    <n v="190266472.19974607"/>
    <d v="2012-03-01T00:00:00"/>
    <n v="149.9097568"/>
    <n v="149.9097568"/>
    <n v="1"/>
    <n v="116.0237568"/>
    <n v="149.50524627364123"/>
    <n v="1.288574429901939"/>
    <n v="1.288574429901939"/>
    <n v="35"/>
    <n v="0.95"/>
    <n v="267227475.89210063"/>
    <n v="79786489.230641484"/>
    <n v="187440986.66145915"/>
  </r>
  <r>
    <x v="4"/>
    <s v="KKH - Housing Colony"/>
    <x v="1"/>
    <n v="1"/>
    <s v="EA"/>
    <d v="2012-03-10T00:00:00"/>
    <n v="2012"/>
    <n v="11"/>
    <n v="35"/>
    <n v="0.95"/>
    <n v="200"/>
    <n v="1.655"/>
    <n v="189475498.78"/>
    <n v="129642122.41"/>
    <n v="124.37"/>
    <n v="1.3079984015825301"/>
    <n v="247833649.54329264"/>
    <n v="73996046.792211652"/>
    <n v="173837602.75108099"/>
    <d v="2012-03-01T00:00:00"/>
    <n v="149.9097568"/>
    <n v="149.9097568"/>
    <n v="1"/>
    <n v="116.0237568"/>
    <n v="149.50524627364123"/>
    <n v="1.288574429901939"/>
    <n v="1.288574429901939"/>
    <n v="35"/>
    <n v="0.95"/>
    <n v="244153282.82082406"/>
    <n v="72897194.442217469"/>
    <n v="171256088.37860659"/>
  </r>
  <r>
    <x v="0"/>
    <s v="UTR - Housing Colony"/>
    <x v="1"/>
    <n v="2"/>
    <s v="EA"/>
    <d v="2012-04-24T00:00:00"/>
    <n v="2012"/>
    <n v="11"/>
    <n v="35"/>
    <n v="0.95"/>
    <n v="200"/>
    <n v="1.655"/>
    <n v="170669106.34999999"/>
    <n v="117595620.23"/>
    <n v="124.37"/>
    <n v="1.3079984015825301"/>
    <n v="223234918.30531883"/>
    <n v="66651568.465445191"/>
    <n v="156583349.83987364"/>
    <d v="2012-04-01T00:00:00"/>
    <m/>
    <m/>
    <m/>
    <n v="116.0237568"/>
    <n v="149.50524627364123"/>
    <n v="1.288574429901939"/>
    <n v="1.288574429901939"/>
    <n v="35"/>
    <n v="0.95"/>
    <n v="219919846.41682464"/>
    <n v="65661782.715880491"/>
    <n v="154258063.70094416"/>
  </r>
  <r>
    <x v="4"/>
    <s v="KKH- Site Development"/>
    <x v="2"/>
    <n v="1"/>
    <s v="EA"/>
    <d v="2012-03-10T00:00:00"/>
    <n v="2012"/>
    <n v="11"/>
    <n v="12"/>
    <n v="1"/>
    <n v="200"/>
    <n v="1.655"/>
    <n v="168385189.24000001"/>
    <n v="100036628.72"/>
    <n v="124.37"/>
    <n v="1.3079984015825301"/>
    <n v="220247558.37609187"/>
    <n v="201893595.17808419"/>
    <n v="18353963.198007673"/>
    <d v="2012-03-01T00:00:00"/>
    <n v="149.9097568"/>
    <n v="149.9097568"/>
    <n v="1"/>
    <n v="116.0237568"/>
    <n v="149.50524627364123"/>
    <n v="1.288574429901939"/>
    <n v="1.288574429901939"/>
    <n v="12"/>
    <n v="1"/>
    <n v="216976849.22886312"/>
    <n v="198895445.12645784"/>
    <n v="18081404.10240528"/>
  </r>
  <r>
    <x v="0"/>
    <s v="UTR - Site Development"/>
    <x v="2"/>
    <m/>
    <m/>
    <d v="2012-04-24T00:00:00"/>
    <n v="2012"/>
    <n v="11"/>
    <n v="12"/>
    <n v="1"/>
    <n v="200"/>
    <n v="1.655"/>
    <n v="152228543.78"/>
    <n v="91125924.769999996"/>
    <n v="124.37"/>
    <n v="1.3079984015825301"/>
    <n v="199114691.93947622"/>
    <n v="182521800.94451988"/>
    <n v="16592890.994956344"/>
    <d v="2012-04-01T00:00:00"/>
    <m/>
    <m/>
    <m/>
    <n v="116.0237568"/>
    <n v="149.50524627364123"/>
    <n v="1.288574429901939"/>
    <n v="1.288574429901939"/>
    <n v="12"/>
    <n v="1"/>
    <n v="196157809.01611587"/>
    <n v="179811324.93143955"/>
    <n v="16346484.084676325"/>
  </r>
  <r>
    <x v="3"/>
    <s v="KDK - Roads"/>
    <x v="0"/>
    <n v="1"/>
    <s v="EA"/>
    <d v="2012-04-21T00:00:00"/>
    <n v="2012"/>
    <n v="11"/>
    <n v="10"/>
    <n v="1"/>
    <n v="200"/>
    <n v="1.655"/>
    <n v="144440896.09999999"/>
    <n v="96745626.530000001"/>
    <n v="124.37"/>
    <n v="1.3079984015825301"/>
    <n v="188928461.2219483"/>
    <n v="188928461.2219483"/>
    <n v="0"/>
    <d v="2012-04-01T00:00:00"/>
    <m/>
    <m/>
    <m/>
    <n v="116.0237568"/>
    <n v="149.50524627364123"/>
    <n v="1.288574429901939"/>
    <n v="1.288574429901939"/>
    <n v="10"/>
    <n v="1"/>
    <n v="186122845.34658271"/>
    <n v="186122845.34658271"/>
    <n v="0"/>
  </r>
  <r>
    <x v="2"/>
    <s v="BRK -  Roads"/>
    <x v="0"/>
    <n v="1"/>
    <s v="EA"/>
    <d v="2012-03-24T00:00:00"/>
    <n v="2012"/>
    <n v="11"/>
    <n v="10"/>
    <n v="1"/>
    <n v="200"/>
    <n v="1.655"/>
    <n v="143904079.53"/>
    <n v="96368234.370000005"/>
    <n v="124.37"/>
    <n v="1.3079984015825301"/>
    <n v="188226306.00644529"/>
    <n v="188226306.00644529"/>
    <n v="0"/>
    <d v="2012-03-01T00:00:00"/>
    <n v="149.9097568"/>
    <n v="149.9097568"/>
    <n v="1"/>
    <n v="116.0237568"/>
    <n v="149.50524627364123"/>
    <n v="1.288574429901939"/>
    <n v="1.288574429901939"/>
    <n v="10"/>
    <n v="1"/>
    <n v="185431117.24093306"/>
    <n v="185431117.24093306"/>
    <n v="0"/>
  </r>
  <r>
    <x v="1"/>
    <s v="MQR - Housing Colony"/>
    <x v="1"/>
    <n v="1"/>
    <s v="EA"/>
    <d v="2012-03-28T00:00:00"/>
    <n v="2012"/>
    <n v="11"/>
    <n v="35"/>
    <n v="0.95"/>
    <n v="200"/>
    <n v="1.655"/>
    <n v="136984083.44999999"/>
    <n v="95278258.75"/>
    <n v="124.37"/>
    <n v="1.3079984015825301"/>
    <n v="179174962.19484791"/>
    <n v="53496524.426747441"/>
    <n v="125678437.76810047"/>
    <d v="2012-03-01T00:00:00"/>
    <n v="149.9097568"/>
    <n v="149.9097568"/>
    <n v="1"/>
    <n v="116.0237568"/>
    <n v="149.50524627364123"/>
    <n v="1.288574429901939"/>
    <n v="1.288574429901939"/>
    <n v="35"/>
    <n v="0.95"/>
    <n v="176514187.23722339"/>
    <n v="52702093.046542414"/>
    <n v="123812094.19068098"/>
  </r>
  <r>
    <x v="3"/>
    <s v="KDK - Housing Colony"/>
    <x v="1"/>
    <n v="1"/>
    <s v="EA"/>
    <d v="2012-04-21T00:00:00"/>
    <n v="2012"/>
    <n v="11"/>
    <n v="35"/>
    <n v="0.95"/>
    <n v="200"/>
    <n v="1.655"/>
    <n v="124682732.40000001"/>
    <n v="87488321.390000001"/>
    <n v="124.37"/>
    <n v="1.3079984015825301"/>
    <n v="163084814.68414235"/>
    <n v="48692466.098551072"/>
    <n v="114392348.58559129"/>
    <d v="2012-04-01T00:00:00"/>
    <m/>
    <m/>
    <m/>
    <n v="116.0237568"/>
    <n v="149.50524627364123"/>
    <n v="1.288574429901939"/>
    <n v="1.288574429901939"/>
    <n v="35"/>
    <n v="0.95"/>
    <n v="160662980.82094604"/>
    <n v="47969375.702253886"/>
    <n v="112693605.11869216"/>
  </r>
  <r>
    <x v="3"/>
    <s v="KDK - Site Development"/>
    <x v="2"/>
    <m/>
    <m/>
    <d v="2012-04-21T00:00:00"/>
    <n v="2012"/>
    <n v="11"/>
    <n v="12"/>
    <n v="1"/>
    <n v="200"/>
    <n v="1.655"/>
    <n v="118601373.64"/>
    <n v="70960501.620000005"/>
    <n v="124.37"/>
    <n v="1.3079984015825301"/>
    <n v="155130407.14661244"/>
    <n v="142202873.21772805"/>
    <n v="12927533.928884387"/>
    <d v="2012-04-01T00:00:00"/>
    <m/>
    <m/>
    <m/>
    <n v="116.0237568"/>
    <n v="149.50524627364123"/>
    <n v="1.288574429901939"/>
    <n v="1.288574429901939"/>
    <n v="12"/>
    <n v="1"/>
    <n v="152826697.42374986"/>
    <n v="140091139.30510402"/>
    <n v="12735558.118645847"/>
  </r>
  <r>
    <x v="1"/>
    <s v="MQR -  Roads"/>
    <x v="0"/>
    <n v="1"/>
    <s v="EA"/>
    <d v="2012-03-28T00:00:00"/>
    <n v="2012"/>
    <n v="11"/>
    <n v="10"/>
    <n v="1"/>
    <n v="200"/>
    <n v="1.655"/>
    <n v="118149101.37"/>
    <n v="78986672.299999997"/>
    <n v="124.37"/>
    <n v="1.3079984015825301"/>
    <n v="154538835.74037233"/>
    <n v="154538835.74037233"/>
    <n v="0"/>
    <d v="2012-03-01T00:00:00"/>
    <n v="149.9097568"/>
    <n v="149.9097568"/>
    <n v="1"/>
    <n v="116.0237568"/>
    <n v="149.50524627364123"/>
    <n v="1.288574429901939"/>
    <n v="1.288574429901939"/>
    <n v="10"/>
    <n v="1"/>
    <n v="152243910.94127417"/>
    <n v="152243910.94127417"/>
    <n v="0"/>
  </r>
  <r>
    <x v="4"/>
    <s v="KKH -  Roads"/>
    <x v="0"/>
    <n v="1"/>
    <s v="EA"/>
    <d v="2012-03-10T00:00:00"/>
    <n v="2012"/>
    <n v="11"/>
    <n v="10"/>
    <n v="1"/>
    <n v="200"/>
    <n v="1.655"/>
    <n v="101424850.59"/>
    <n v="67983418.189999998"/>
    <n v="124.37"/>
    <n v="1.3079984015825301"/>
    <n v="132663542.45246693"/>
    <n v="132663542.45246693"/>
    <n v="0"/>
    <d v="2012-03-01T00:00:00"/>
    <n v="149.9097568"/>
    <n v="149.9097568"/>
    <n v="1"/>
    <n v="116.0237568"/>
    <n v="149.50524627364123"/>
    <n v="1.288574429901939"/>
    <n v="1.288574429901939"/>
    <n v="10"/>
    <n v="1"/>
    <n v="130693469.02689861"/>
    <n v="130693469.02689861"/>
    <n v="0"/>
  </r>
  <r>
    <x v="2"/>
    <s v="BRK - Site Development"/>
    <x v="2"/>
    <m/>
    <m/>
    <d v="2012-03-24T00:00:00"/>
    <n v="2012"/>
    <n v="11"/>
    <n v="12"/>
    <n v="1"/>
    <n v="200"/>
    <n v="1.655"/>
    <n v="96355047.700000003"/>
    <n v="57379220.299999997"/>
    <n v="124.37"/>
    <n v="1.3079984015825301"/>
    <n v="126032248.37600845"/>
    <n v="115529561.01134108"/>
    <n v="10502687.364667371"/>
    <d v="2012-03-01T00:00:00"/>
    <n v="149.9097568"/>
    <n v="149.9097568"/>
    <n v="1"/>
    <n v="116.0237568"/>
    <n v="149.50524627364123"/>
    <n v="1.288574429901939"/>
    <n v="1.288574429901939"/>
    <n v="12"/>
    <n v="1"/>
    <n v="124160650.65820165"/>
    <n v="113813929.77001818"/>
    <n v="10346720.888183475"/>
  </r>
  <r>
    <x v="4"/>
    <s v="KKH - Ash Dyke"/>
    <x v="2"/>
    <n v="1"/>
    <s v="EA"/>
    <d v="2014-08-31T00:00:00"/>
    <n v="2014"/>
    <n v="9"/>
    <n v="12"/>
    <n v="1"/>
    <n v="240"/>
    <n v="1.3791666666666667"/>
    <n v="78234797.75"/>
    <n v="55828051.079999998"/>
    <n v="140.37"/>
    <n v="1.1589068975195502"/>
    <n v="90666846.738521993"/>
    <n v="68000135.053891495"/>
    <n v="22666711.684630498"/>
    <d v="2014-08-01T00:00:00"/>
    <m/>
    <m/>
    <m/>
    <n v="124.36757055487999"/>
    <n v="149.50524627364123"/>
    <n v="1.2021240393022607"/>
    <n v="1.2021240393022607"/>
    <n v="12"/>
    <n v="1"/>
    <n v="94047931.085225418"/>
    <n v="70535948.313919052"/>
    <n v="23511982.771306366"/>
  </r>
  <r>
    <x v="1"/>
    <s v="MQR - Extention of Coal Yard"/>
    <x v="1"/>
    <n v="1"/>
    <s v="EA"/>
    <d v="2014-12-31T00:00:00"/>
    <n v="2014"/>
    <n v="9"/>
    <n v="20"/>
    <n v="1"/>
    <n v="240"/>
    <n v="1.3791666666666667"/>
    <n v="71716224"/>
    <n v="51956459.119999997"/>
    <n v="140.37"/>
    <n v="1.1589068975195502"/>
    <n v="83112426.657657102"/>
    <n v="37400591.995945692"/>
    <n v="45711834.66171141"/>
    <d v="2014-12-01T00:00:00"/>
    <m/>
    <m/>
    <m/>
    <n v="124.36757055487999"/>
    <n v="149.50524627364123"/>
    <n v="1.2021240393022607"/>
    <n v="1.2021240393022607"/>
    <n v="20"/>
    <n v="1"/>
    <n v="86211796.878385738"/>
    <n v="38795308.595273584"/>
    <n v="47416488.283112153"/>
  </r>
  <r>
    <x v="2"/>
    <s v="BRK - Extention of Coal Yard"/>
    <x v="1"/>
    <n v="1"/>
    <s v="EA"/>
    <d v="2014-12-31T00:00:00"/>
    <n v="2014"/>
    <n v="9"/>
    <n v="20"/>
    <n v="1"/>
    <n v="240"/>
    <n v="1.3791666666666667"/>
    <n v="69821873.719999999"/>
    <n v="50584053.729999997"/>
    <n v="140.37"/>
    <n v="1.1589068975195502"/>
    <n v="80917051.051847011"/>
    <n v="36412672.973331153"/>
    <n v="44504378.078515857"/>
    <d v="2014-12-01T00:00:00"/>
    <m/>
    <m/>
    <m/>
    <n v="124.36757055487999"/>
    <n v="149.50524627364123"/>
    <n v="1.2021240393022607"/>
    <n v="1.2021240393022607"/>
    <n v="20"/>
    <n v="1"/>
    <n v="83934552.867938772"/>
    <n v="37770548.79057245"/>
    <n v="46164004.077366322"/>
  </r>
  <r>
    <x v="4"/>
    <s v="KKH - Extention Coal Yard"/>
    <x v="1"/>
    <n v="1"/>
    <s v="EA"/>
    <d v="2014-12-31T00:00:00"/>
    <n v="2014"/>
    <n v="9"/>
    <n v="20"/>
    <n v="1"/>
    <n v="240"/>
    <n v="1.3791666666666667"/>
    <n v="67588580.069999993"/>
    <n v="48966093.07"/>
    <n v="140.37"/>
    <n v="1.1589068975195502"/>
    <n v="78328871.636675403"/>
    <n v="35247992.236503936"/>
    <n v="43080879.400171466"/>
    <d v="2014-12-01T00:00:00"/>
    <m/>
    <m/>
    <m/>
    <n v="124.36757055487999"/>
    <n v="149.50524627364123"/>
    <n v="1.2021240393022607"/>
    <n v="1.2021240393022607"/>
    <n v="20"/>
    <n v="1"/>
    <n v="81249856.884452671"/>
    <n v="36562435.5980037"/>
    <n v="44687421.28644897"/>
  </r>
  <r>
    <x v="0"/>
    <s v="UTR- Extention of Coal Yard"/>
    <x v="1"/>
    <n v="1"/>
    <s v="EA"/>
    <d v="2014-12-31T00:00:00"/>
    <n v="2014"/>
    <n v="9"/>
    <n v="20"/>
    <n v="1"/>
    <n v="240"/>
    <n v="1.3791666666666667"/>
    <n v="63539894.18"/>
    <n v="46032929.890000001"/>
    <n v="140.37"/>
    <n v="1.1589068975195502"/>
    <n v="73636821.632864326"/>
    <n v="33136569.734788947"/>
    <n v="40500251.898075379"/>
    <d v="2014-12-01T00:00:00"/>
    <m/>
    <m/>
    <m/>
    <n v="124.36757055487999"/>
    <n v="149.50524627364123"/>
    <n v="1.2021240393022607"/>
    <n v="1.2021240393022607"/>
    <n v="20"/>
    <n v="1"/>
    <n v="76382834.248499811"/>
    <n v="34372275.411824919"/>
    <n v="42010558.836674891"/>
  </r>
  <r>
    <x v="3"/>
    <s v="KDK - Extention of Coal Yard"/>
    <x v="1"/>
    <n v="1"/>
    <s v="EA"/>
    <d v="2014-12-31T00:00:00"/>
    <n v="2014"/>
    <n v="9"/>
    <n v="20"/>
    <n v="1"/>
    <n v="240"/>
    <n v="1.3791666666666667"/>
    <n v="56878229.009999998"/>
    <n v="41206734.18"/>
    <n v="140.37"/>
    <n v="1.1589068975195502"/>
    <n v="65916571.918385573"/>
    <n v="29662457.363273509"/>
    <n v="36254114.555112064"/>
    <d v="2014-12-01T00:00:00"/>
    <m/>
    <m/>
    <m/>
    <n v="124.36757055487999"/>
    <n v="149.50524627364123"/>
    <n v="1.2021240393022607"/>
    <n v="1.2021240393022607"/>
    <n v="20"/>
    <n v="1"/>
    <n v="68374686.40586023"/>
    <n v="30768608.882637106"/>
    <n v="37606077.523223124"/>
  </r>
  <r>
    <x v="0"/>
    <s v="UTR - Raw Water Reservior"/>
    <x v="3"/>
    <n v="2"/>
    <s v="EA"/>
    <d v="2012-04-24T00:00:00"/>
    <n v="2012"/>
    <n v="11"/>
    <n v="25"/>
    <n v="1"/>
    <n v="200"/>
    <n v="1.655"/>
    <n v="49766660.32"/>
    <n v="18564314.109999999"/>
    <n v="124.37"/>
    <n v="1.3079984015825301"/>
    <n v="65094712.150660723"/>
    <n v="28641673.346290719"/>
    <n v="36453038.804370001"/>
    <d v="2012-04-01T00:00:00"/>
    <m/>
    <m/>
    <m/>
    <n v="116.0237568"/>
    <n v="149.50524627364123"/>
    <n v="1.288574429901939"/>
    <n v="1.288574429901939"/>
    <n v="25"/>
    <n v="1"/>
    <n v="64128045.949967451"/>
    <n v="28216340.217985678"/>
    <n v="35911705.731981769"/>
  </r>
  <r>
    <x v="2"/>
    <s v="BRK - Raw Water Reservior"/>
    <x v="3"/>
    <n v="1"/>
    <s v="EA"/>
    <d v="2012-03-24T00:00:00"/>
    <n v="2012"/>
    <n v="11"/>
    <n v="25"/>
    <n v="1"/>
    <n v="200"/>
    <n v="1.655"/>
    <n v="46145577.57"/>
    <n v="17029696.75"/>
    <n v="124.37"/>
    <n v="1.3079984015825301"/>
    <n v="60358341.701662652"/>
    <n v="26557670.34873157"/>
    <n v="33800671.352931082"/>
    <d v="2012-03-01T00:00:00"/>
    <n v="149.9097568"/>
    <n v="149.9097568"/>
    <n v="1"/>
    <n v="116.0237568"/>
    <n v="149.50524627364123"/>
    <n v="1.288574429901939"/>
    <n v="1.288574429901939"/>
    <n v="25"/>
    <n v="1"/>
    <n v="59462011.309758455"/>
    <n v="26163284.97629372"/>
    <n v="33298726.333464734"/>
  </r>
  <r>
    <x v="4"/>
    <s v="KKH - Raw Water Reservior"/>
    <x v="3"/>
    <n v="2"/>
    <s v="EA"/>
    <d v="2012-03-10T00:00:00"/>
    <n v="2012"/>
    <n v="11"/>
    <n v="25"/>
    <n v="1"/>
    <n v="200"/>
    <n v="1.655"/>
    <n v="44593100.909999996"/>
    <n v="16344541.16"/>
    <n v="124.37"/>
    <n v="1.3079984015825301"/>
    <n v="58327704.711888462"/>
    <n v="25664190.073230922"/>
    <n v="32663514.63865754"/>
    <d v="2012-03-01T00:00:00"/>
    <n v="149.9097568"/>
    <n v="149.9097568"/>
    <n v="1"/>
    <n v="116.0237568"/>
    <n v="149.50524627364123"/>
    <n v="1.288574429901939"/>
    <n v="1.288574429901939"/>
    <n v="25"/>
    <n v="1"/>
    <n v="57461529.582662888"/>
    <n v="25283073.016371671"/>
    <n v="32178456.566291217"/>
  </r>
  <r>
    <x v="3"/>
    <s v="KDK - Raw Water Reservior"/>
    <x v="3"/>
    <n v="1"/>
    <s v="EA"/>
    <d v="2012-04-21T00:00:00"/>
    <n v="2012"/>
    <n v="11"/>
    <n v="25"/>
    <n v="1"/>
    <n v="200"/>
    <n v="1.655"/>
    <n v="44143380.43"/>
    <n v="16447521.18"/>
    <n v="124.37"/>
    <n v="1.3079984015825301"/>
    <n v="57739471.042889543"/>
    <n v="25405367.258871399"/>
    <n v="32334103.784018144"/>
    <d v="2012-04-01T00:00:00"/>
    <m/>
    <m/>
    <m/>
    <n v="116.0237568"/>
    <n v="149.50524627364123"/>
    <n v="1.288574429901939"/>
    <n v="1.288574429901939"/>
    <n v="25"/>
    <n v="1"/>
    <n v="56882031.271531664"/>
    <n v="25028093.759473935"/>
    <n v="31853937.512057729"/>
  </r>
  <r>
    <x v="1"/>
    <s v="MQR - Ash Dyke"/>
    <x v="2"/>
    <n v="1"/>
    <s v="EA"/>
    <d v="2014-08-31T00:00:00"/>
    <n v="2014"/>
    <n v="9"/>
    <n v="12"/>
    <n v="1"/>
    <n v="240"/>
    <n v="1.3791666666666667"/>
    <n v="42821633.770000003"/>
    <n v="30557353.300000001"/>
    <n v="140.37"/>
    <n v="1.1589068975195502"/>
    <n v="49626286.739109106"/>
    <n v="37219715.054331832"/>
    <n v="12406571.684777275"/>
    <d v="2014-08-01T00:00:00"/>
    <m/>
    <m/>
    <m/>
    <n v="124.36757055487999"/>
    <n v="149.50524627364123"/>
    <n v="1.2021240393022607"/>
    <n v="1.2021240393022607"/>
    <n v="12"/>
    <n v="1"/>
    <n v="51476915.357114501"/>
    <n v="38607686.51783587"/>
    <n v="12869228.839278631"/>
  </r>
  <r>
    <x v="1"/>
    <s v="MQR - Raw Water Reservior"/>
    <x v="3"/>
    <n v="34.377000000000002"/>
    <s v="ACR"/>
    <d v="2012-03-28T00:00:00"/>
    <n v="2012"/>
    <n v="11"/>
    <n v="25"/>
    <n v="1"/>
    <n v="200"/>
    <n v="1.655"/>
    <n v="42767628.140000001"/>
    <n v="15786513.1"/>
    <n v="124.37"/>
    <n v="1.3079984015825301"/>
    <n v="55939989.246596038"/>
    <n v="24613595.268502254"/>
    <n v="31326393.978093784"/>
    <d v="2012-03-01T00:00:00"/>
    <n v="149.9097568"/>
    <n v="149.9097568"/>
    <n v="1"/>
    <n v="116.0237568"/>
    <n v="149.50524627364123"/>
    <n v="1.288574429901939"/>
    <n v="1.288574429901939"/>
    <n v="25"/>
    <n v="1"/>
    <n v="55109272.048758626"/>
    <n v="24248079.701453794"/>
    <n v="30861192.347304832"/>
  </r>
  <r>
    <x v="1"/>
    <s v="MQR- Site Development"/>
    <x v="2"/>
    <n v="1"/>
    <s v="EA"/>
    <d v="2012-03-28T00:00:00"/>
    <n v="2012"/>
    <n v="11"/>
    <n v="12"/>
    <n v="1"/>
    <n v="200"/>
    <n v="1.655"/>
    <n v="37056184.939999998"/>
    <n v="22081740.079999998"/>
    <n v="124.37"/>
    <n v="1.3079984015825301"/>
    <n v="48469430.670266621"/>
    <n v="44430311.447744399"/>
    <n v="4039119.2225222215"/>
    <d v="2012-03-01T00:00:00"/>
    <n v="149.9097568"/>
    <n v="149.9097568"/>
    <n v="1"/>
    <n v="116.0237568"/>
    <n v="149.50524627364123"/>
    <n v="1.288574429901939"/>
    <n v="1.288574429901939"/>
    <n v="12"/>
    <n v="1"/>
    <n v="47749652.383401319"/>
    <n v="43770514.684784546"/>
    <n v="3979137.6986167729"/>
  </r>
  <r>
    <x v="0"/>
    <s v="UTR-Leasehold Land"/>
    <x v="4"/>
    <n v="1"/>
    <s v="EA"/>
    <d v="2010-07-01T00:00:00"/>
    <n v="2010"/>
    <n v="13"/>
    <n v="20"/>
    <n v="1"/>
    <n v="167"/>
    <n v="1.9820359281437125"/>
    <n v="34490582"/>
    <n v="19318222.210000001"/>
    <m/>
    <m/>
    <m/>
    <m/>
    <m/>
    <m/>
    <m/>
    <m/>
    <m/>
    <m/>
    <m/>
    <m/>
    <m/>
    <m/>
    <m/>
    <m/>
    <m/>
    <m/>
  </r>
  <r>
    <x v="4"/>
    <s v="KKH - Ash Disposal area"/>
    <x v="2"/>
    <n v="1"/>
    <s v="EA"/>
    <d v="2012-03-10T00:00:00"/>
    <n v="2012"/>
    <n v="11"/>
    <n v="12"/>
    <n v="1"/>
    <n v="200"/>
    <n v="1.655"/>
    <n v="28736833.109999999"/>
    <n v="18121227.07"/>
    <n v="124.37"/>
    <n v="1.3079984015825301"/>
    <n v="37587731.774423927"/>
    <n v="34455420.793221928"/>
    <n v="3132310.9812019989"/>
    <d v="2012-03-01T00:00:00"/>
    <n v="149.9097568"/>
    <n v="149.9097568"/>
    <n v="1"/>
    <n v="116.0237568"/>
    <n v="149.50524627364123"/>
    <n v="1.288574429901939"/>
    <n v="1.288574429901939"/>
    <n v="12"/>
    <n v="1"/>
    <n v="37029548.341905415"/>
    <n v="33943752.646746628"/>
    <n v="3085795.6951587871"/>
  </r>
  <r>
    <x v="3"/>
    <s v="KDK - Ash Disposal area"/>
    <x v="2"/>
    <n v="1"/>
    <s v="EA"/>
    <d v="2012-04-21T00:00:00"/>
    <n v="2012"/>
    <n v="11"/>
    <n v="12"/>
    <n v="1"/>
    <n v="200"/>
    <n v="1.655"/>
    <n v="26567783.59"/>
    <n v="16855402.600000001"/>
    <n v="124.37"/>
    <n v="1.3079984015825301"/>
    <n v="34750618.469310574"/>
    <n v="31854733.596868023"/>
    <n v="2895884.872442551"/>
    <d v="2012-04-01T00:00:00"/>
    <m/>
    <m/>
    <m/>
    <n v="116.0237568"/>
    <n v="149.50524627364123"/>
    <n v="1.288574429901939"/>
    <n v="1.288574429901939"/>
    <n v="12"/>
    <n v="1"/>
    <n v="34234566.59324234"/>
    <n v="31381686.04380548"/>
    <n v="2852880.5494368598"/>
  </r>
  <r>
    <x v="2"/>
    <s v="BRK - Housing Colony"/>
    <x v="1"/>
    <n v="1"/>
    <s v="EA"/>
    <d v="2012-03-24T00:00:00"/>
    <n v="2012"/>
    <n v="11"/>
    <n v="35"/>
    <n v="0.95"/>
    <n v="200"/>
    <n v="1.655"/>
    <n v="26491073.170000002"/>
    <n v="17654809.280000001"/>
    <n v="124.37"/>
    <n v="1.3079984015825301"/>
    <n v="34650281.362565853"/>
    <n v="10345584.006823232"/>
    <n v="24304697.355742618"/>
    <d v="2012-03-01T00:00:00"/>
    <n v="149.9097568"/>
    <n v="149.9097568"/>
    <n v="1"/>
    <n v="116.0237568"/>
    <n v="149.50524627364123"/>
    <n v="1.288574429901939"/>
    <n v="1.288574429901939"/>
    <n v="35"/>
    <n v="0.95"/>
    <n v="34135719.507523306"/>
    <n v="10191950.538674816"/>
    <n v="23943768.968848489"/>
  </r>
  <r>
    <x v="0"/>
    <s v="UTR - Ash Disposal area"/>
    <x v="2"/>
    <n v="1"/>
    <s v="EA"/>
    <d v="2012-04-24T00:00:00"/>
    <n v="2012"/>
    <n v="11"/>
    <n v="12"/>
    <n v="1"/>
    <n v="200"/>
    <n v="1.655"/>
    <n v="25952906.170000002"/>
    <n v="16472430.380000001"/>
    <n v="124.37"/>
    <n v="1.3079984015825301"/>
    <n v="33946359.786781386"/>
    <n v="31117496.471216269"/>
    <n v="2828863.3155651167"/>
    <d v="2012-04-01T00:00:00"/>
    <m/>
    <m/>
    <m/>
    <n v="116.0237568"/>
    <n v="149.50524627364123"/>
    <n v="1.288574429901939"/>
    <n v="1.288574429901939"/>
    <n v="12"/>
    <n v="1"/>
    <n v="33442251.272306267"/>
    <n v="30655396.999614075"/>
    <n v="2786854.2726921923"/>
  </r>
  <r>
    <x v="2"/>
    <s v="BRK - Boundry Wall"/>
    <x v="5"/>
    <n v="2"/>
    <s v="EA"/>
    <d v="2012-03-24T00:00:00"/>
    <n v="2012"/>
    <n v="11"/>
    <n v="15"/>
    <n v="1"/>
    <n v="200"/>
    <n v="1.655"/>
    <n v="25708145.579999998"/>
    <n v="17133032.100000001"/>
    <n v="124.37"/>
    <n v="1.3079984015825301"/>
    <n v="33626213.326290987"/>
    <n v="24659223.105946727"/>
    <n v="8966990.2203442603"/>
    <d v="2012-03-01T00:00:00"/>
    <n v="149.9097568"/>
    <n v="149.9097568"/>
    <n v="1"/>
    <n v="116.0237568"/>
    <n v="149.50524627364123"/>
    <n v="1.288574429901939"/>
    <n v="1.288574429901939"/>
    <n v="15"/>
    <n v="1"/>
    <n v="33126859.034584552"/>
    <n v="24293029.958695337"/>
    <n v="8833829.0758892149"/>
  </r>
  <r>
    <x v="4"/>
    <s v="KKH - Boundry Wall"/>
    <x v="5"/>
    <n v="1"/>
    <s v="EA"/>
    <d v="2012-03-10T00:00:00"/>
    <n v="2012"/>
    <n v="11"/>
    <n v="15"/>
    <n v="1"/>
    <n v="200"/>
    <n v="1.655"/>
    <n v="23423755.34"/>
    <n v="15596009.890000001"/>
    <n v="124.37"/>
    <n v="1.3079984015825301"/>
    <n v="30638234.543780252"/>
    <n v="22468038.665438849"/>
    <n v="8170195.8783414029"/>
    <d v="2012-03-01T00:00:00"/>
    <n v="149.9097568"/>
    <n v="149.9097568"/>
    <n v="1"/>
    <n v="116.0237568"/>
    <n v="149.50524627364123"/>
    <n v="1.288574429901939"/>
    <n v="1.288574429901939"/>
    <n v="15"/>
    <n v="1"/>
    <n v="30183252.183403"/>
    <n v="22134384.934495531"/>
    <n v="8048867.2489074692"/>
  </r>
  <r>
    <x v="2"/>
    <s v="BRK - Ash Dyke"/>
    <x v="2"/>
    <n v="1"/>
    <s v="EA"/>
    <d v="2014-08-31T00:00:00"/>
    <n v="2014"/>
    <n v="9"/>
    <n v="12"/>
    <n v="1"/>
    <n v="240"/>
    <n v="1.3791666666666667"/>
    <n v="21616704.16"/>
    <n v="15425597.02"/>
    <n v="140.37"/>
    <n v="1.1589068975195502"/>
    <n v="25051747.552663554"/>
    <n v="18788810.664497666"/>
    <n v="6262936.8881658874"/>
    <d v="2014-08-01T00:00:00"/>
    <m/>
    <m/>
    <m/>
    <n v="124.36757055487999"/>
    <n v="149.50524627364123"/>
    <n v="1.2021240393022607"/>
    <n v="1.2021240393022607"/>
    <n v="12"/>
    <n v="1"/>
    <n v="25985959.721221182"/>
    <n v="19489469.790915884"/>
    <n v="6496489.9303052984"/>
  </r>
  <r>
    <x v="0"/>
    <s v="UTR - Boundry Wall"/>
    <x v="5"/>
    <n v="1"/>
    <s v="EA"/>
    <d v="2012-04-24T00:00:00"/>
    <n v="2012"/>
    <n v="11"/>
    <n v="15"/>
    <n v="1"/>
    <n v="200"/>
    <n v="1.655"/>
    <n v="21508356.780000001"/>
    <n v="14363864"/>
    <n v="124.37"/>
    <n v="1.3079984015825301"/>
    <n v="28132896.288906775"/>
    <n v="20630790.611864969"/>
    <n v="7502105.6770418063"/>
    <d v="2012-04-01T00:00:00"/>
    <m/>
    <m/>
    <m/>
    <n v="116.0237568"/>
    <n v="149.50524627364123"/>
    <n v="1.288574429901939"/>
    <n v="1.288574429901939"/>
    <n v="15"/>
    <n v="1"/>
    <n v="27715118.575916007"/>
    <n v="20324420.289005071"/>
    <n v="7390698.2869109362"/>
  </r>
  <r>
    <x v="2"/>
    <s v="BRK - Ash Disposal area"/>
    <x v="2"/>
    <n v="1"/>
    <s v="ACR"/>
    <d v="2012-03-24T00:00:00"/>
    <n v="2012"/>
    <n v="11"/>
    <n v="12"/>
    <n v="1"/>
    <n v="200"/>
    <n v="1.655"/>
    <n v="20175789.43"/>
    <n v="12748474.93"/>
    <n v="124.37"/>
    <n v="1.3079984015825301"/>
    <n v="26389900.325105704"/>
    <n v="24190741.964680225"/>
    <n v="2199158.3604254797"/>
    <d v="2012-03-01T00:00:00"/>
    <n v="149.9097568"/>
    <n v="149.9097568"/>
    <n v="1"/>
    <n v="116.0237568"/>
    <n v="149.50524627364123"/>
    <n v="1.288574429901939"/>
    <n v="1.288574429901939"/>
    <n v="12"/>
    <n v="1"/>
    <n v="25998006.362583816"/>
    <n v="23831505.832368497"/>
    <n v="2166500.5302153192"/>
  </r>
  <r>
    <x v="1"/>
    <s v="MQR - Ash Disposal area"/>
    <x v="2"/>
    <n v="1"/>
    <s v="EA"/>
    <d v="2012-03-28T00:00:00"/>
    <n v="2012"/>
    <n v="11"/>
    <n v="12"/>
    <n v="1"/>
    <n v="200"/>
    <n v="1.655"/>
    <n v="18666679.390000001"/>
    <n v="11801727.550000001"/>
    <n v="124.37"/>
    <n v="1.3079984015825301"/>
    <n v="24415986.804973558"/>
    <n v="22381321.237892427"/>
    <n v="2034665.567081131"/>
    <d v="2012-03-01T00:00:00"/>
    <n v="149.9097568"/>
    <n v="149.9097568"/>
    <n v="1"/>
    <n v="116.0237568"/>
    <n v="149.50524627364123"/>
    <n v="1.288574429901939"/>
    <n v="1.288574429901939"/>
    <n v="12"/>
    <n v="1"/>
    <n v="24053405.753131527"/>
    <n v="22048955.273703899"/>
    <n v="2004450.4794276282"/>
  </r>
  <r>
    <x v="3"/>
    <s v="KDK - Ash Dyke"/>
    <x v="2"/>
    <n v="2"/>
    <s v="EA"/>
    <d v="2014-08-31T00:00:00"/>
    <n v="2014"/>
    <n v="9"/>
    <n v="12"/>
    <n v="1"/>
    <n v="240"/>
    <n v="1.3791666666666667"/>
    <n v="18185754"/>
    <n v="12977284.199999999"/>
    <n v="140.37"/>
    <n v="1.1589068975195502"/>
    <n v="21075595.74719375"/>
    <n v="15806696.810395312"/>
    <n v="5268898.9367984384"/>
    <d v="2014-08-01T00:00:00"/>
    <m/>
    <m/>
    <m/>
    <n v="124.36757055487999"/>
    <n v="149.50524627364123"/>
    <n v="1.2021240393022607"/>
    <n v="1.2021240393022607"/>
    <n v="12"/>
    <n v="1"/>
    <n v="21861532.056237247"/>
    <n v="16396149.042177934"/>
    <n v="5465383.0140593126"/>
  </r>
  <r>
    <x v="2"/>
    <s v="BRK-Leasehold Land"/>
    <x v="4"/>
    <n v="13.2"/>
    <s v="ACR"/>
    <d v="2010-07-01T00:00:00"/>
    <n v="2010"/>
    <m/>
    <m/>
    <m/>
    <n v="167"/>
    <n v="1.9820359281437125"/>
    <n v="18130756"/>
    <n v="10155061.300000001"/>
    <m/>
    <m/>
    <m/>
    <m/>
    <m/>
    <m/>
    <m/>
    <m/>
    <m/>
    <m/>
    <m/>
    <m/>
    <m/>
    <m/>
    <m/>
    <m/>
    <m/>
    <m/>
  </r>
  <r>
    <x v="3"/>
    <s v="KDK-Leasehold Land"/>
    <x v="4"/>
    <n v="39.869999999999997"/>
    <s v="ACR"/>
    <d v="2010-07-01T00:00:00"/>
    <n v="2010"/>
    <m/>
    <m/>
    <m/>
    <n v="167"/>
    <n v="1.9820359281437125"/>
    <n v="17917663"/>
    <n v="10035707.630000001"/>
    <m/>
    <m/>
    <m/>
    <m/>
    <m/>
    <m/>
    <m/>
    <m/>
    <m/>
    <m/>
    <m/>
    <m/>
    <m/>
    <m/>
    <m/>
    <m/>
    <m/>
    <m/>
  </r>
  <r>
    <x v="3"/>
    <s v="KDK - Drains"/>
    <x v="6"/>
    <n v="1"/>
    <s v="EA"/>
    <d v="2012-04-21T00:00:00"/>
    <n v="2012"/>
    <n v="11"/>
    <n v="15"/>
    <n v="1"/>
    <n v="200"/>
    <n v="1.655"/>
    <n v="16560432.810000001"/>
    <n v="10506437.609999999"/>
    <n v="124.37"/>
    <n v="1.3079984015825301"/>
    <n v="21661019.644994888"/>
    <n v="15884747.739662917"/>
    <n v="5776271.9053319711"/>
    <d v="2012-04-01T00:00:00"/>
    <m/>
    <m/>
    <m/>
    <n v="116.0237568"/>
    <n v="149.50524627364123"/>
    <n v="1.288574429901939"/>
    <n v="1.288574429901939"/>
    <n v="15"/>
    <n v="1"/>
    <n v="21339350.267075118"/>
    <n v="15648856.862521753"/>
    <n v="5690493.404553365"/>
  </r>
  <r>
    <x v="3"/>
    <s v="KDK - Boundry Wall"/>
    <x v="5"/>
    <n v="5.0199999999999996"/>
    <s v="ACR"/>
    <d v="2012-04-21T00:00:00"/>
    <n v="2012"/>
    <n v="11"/>
    <n v="15"/>
    <n v="1"/>
    <n v="200"/>
    <n v="1.655"/>
    <n v="14911157.060000001"/>
    <n v="9956077.4000000004"/>
    <n v="124.37"/>
    <n v="1.3079984015825301"/>
    <n v="19503769.60022606"/>
    <n v="14302764.37349911"/>
    <n v="5201005.2267269492"/>
    <d v="2012-04-01T00:00:00"/>
    <m/>
    <m/>
    <m/>
    <n v="116.0237568"/>
    <n v="149.50524627364123"/>
    <n v="1.288574429901939"/>
    <n v="1.288574429901939"/>
    <n v="15"/>
    <n v="1"/>
    <n v="19214135.707767773"/>
    <n v="14090366.185696367"/>
    <n v="5123769.5220714062"/>
  </r>
  <r>
    <x v="0"/>
    <s v="UTR - Ash Dyke"/>
    <x v="2"/>
    <n v="1"/>
    <s v="EA"/>
    <d v="2014-08-31T00:00:00"/>
    <n v="2014"/>
    <n v="9"/>
    <n v="12"/>
    <n v="1"/>
    <n v="240"/>
    <n v="1.3791666666666667"/>
    <n v="14436001.41"/>
    <n v="10301475.109999999"/>
    <n v="140.37"/>
    <n v="1.1589068975195502"/>
    <n v="16729981.606650952"/>
    <n v="12547486.204988213"/>
    <n v="4182495.401662739"/>
    <d v="2014-08-01T00:00:00"/>
    <m/>
    <m/>
    <m/>
    <n v="124.36757055487999"/>
    <n v="149.50524627364123"/>
    <n v="1.2021240393022607"/>
    <n v="1.2021240393022607"/>
    <n v="12"/>
    <n v="1"/>
    <n v="17353864.32636233"/>
    <n v="13015398.244771747"/>
    <n v="4338466.0815905835"/>
  </r>
  <r>
    <x v="1"/>
    <s v="MQR-Land"/>
    <x v="4"/>
    <n v="1"/>
    <s v="NO"/>
    <d v="2013-03-23T00:00:00"/>
    <n v="2013"/>
    <n v="10"/>
    <n v="30"/>
    <n v="0.95"/>
    <n v="220"/>
    <n v="1.5045454545454546"/>
    <n v="12897540"/>
    <n v="12897540"/>
    <m/>
    <m/>
    <m/>
    <m/>
    <m/>
    <m/>
    <m/>
    <m/>
    <m/>
    <m/>
    <m/>
    <m/>
    <m/>
    <m/>
    <m/>
    <m/>
    <m/>
    <m/>
  </r>
  <r>
    <x v="4"/>
    <s v="KKH - LEASEHOLD LAND"/>
    <x v="4"/>
    <n v="2"/>
    <s v="EA"/>
    <d v="2010-07-01T00:00:00"/>
    <n v="2010"/>
    <n v="13"/>
    <n v="15"/>
    <n v="1"/>
    <n v="167"/>
    <n v="1.9820359281437125"/>
    <n v="12598561"/>
    <n v="7056471.3300000001"/>
    <m/>
    <m/>
    <m/>
    <m/>
    <m/>
    <m/>
    <m/>
    <m/>
    <m/>
    <m/>
    <m/>
    <m/>
    <m/>
    <m/>
    <m/>
    <m/>
    <m/>
    <m/>
  </r>
  <r>
    <x v="1"/>
    <s v="MQR-Extension of Coal Yard"/>
    <x v="1"/>
    <n v="9.4600000000000009"/>
    <s v="ACR"/>
    <d v="2014-01-22T00:00:00"/>
    <n v="2014"/>
    <n v="9"/>
    <n v="20"/>
    <n v="1"/>
    <n v="240"/>
    <n v="1.3791666666666667"/>
    <n v="12319638.77"/>
    <n v="8583290.8300000001"/>
    <n v="140.37"/>
    <n v="1.1589068975195502"/>
    <n v="14277314.345502267"/>
    <n v="6424791.4554760195"/>
    <n v="7852522.8900262471"/>
    <d v="2014-01-01T00:00:00"/>
    <m/>
    <m/>
    <m/>
    <n v="119.078587072"/>
    <n v="149.50524627364123"/>
    <n v="1.2555174691755788"/>
    <n v="1.2555174691755788"/>
    <n v="20"/>
    <n v="1"/>
    <n v="15467521.689667741"/>
    <n v="6960384.7603504835"/>
    <n v="8507136.9293172583"/>
  </r>
  <r>
    <x v="0"/>
    <s v="UTR - Lease Hold Land"/>
    <x v="4"/>
    <n v="1"/>
    <s v="EA"/>
    <d v="2013-01-31T00:00:00"/>
    <n v="2013"/>
    <n v="10"/>
    <n v="15"/>
    <n v="1"/>
    <n v="220"/>
    <n v="1.5045454545454546"/>
    <n v="9892792"/>
    <n v="6423674.4699999997"/>
    <m/>
    <m/>
    <m/>
    <m/>
    <m/>
    <m/>
    <m/>
    <m/>
    <m/>
    <m/>
    <m/>
    <m/>
    <m/>
    <m/>
    <m/>
    <m/>
    <m/>
    <m/>
  </r>
  <r>
    <x v="3"/>
    <s v="KDK - Toilet Block"/>
    <x v="1"/>
    <n v="1"/>
    <s v="EA"/>
    <d v="2012-04-21T00:00:00"/>
    <n v="2012"/>
    <n v="11"/>
    <n v="35"/>
    <n v="0.95"/>
    <n v="200"/>
    <n v="1.655"/>
    <n v="9820322.1500000004"/>
    <n v="6556961.8399999999"/>
    <n v="124.37"/>
    <n v="1.3079984015825301"/>
    <n v="12844965.675225517"/>
    <n v="3835139.7516030469"/>
    <n v="9009825.9236224703"/>
    <d v="2012-04-01T00:00:00"/>
    <m/>
    <m/>
    <m/>
    <n v="116.0237568"/>
    <n v="149.50524627364123"/>
    <n v="1.288574429901939"/>
    <n v="1.288574429901939"/>
    <n v="35"/>
    <n v="0.95"/>
    <n v="12654216.015889635"/>
    <n v="3778187.3533156198"/>
    <n v="8876028.6625740156"/>
  </r>
  <r>
    <x v="4"/>
    <s v="KKH - Coal Yard"/>
    <x v="1"/>
    <n v="16.335000000000001"/>
    <s v="ACR"/>
    <d v="2014-02-01T00:00:00"/>
    <n v="2014"/>
    <n v="9"/>
    <n v="20"/>
    <n v="1"/>
    <n v="240"/>
    <n v="1.3791666666666667"/>
    <n v="9494219.9000000004"/>
    <n v="6591591.6799999997"/>
    <n v="140.37"/>
    <n v="1.1589068975195502"/>
    <n v="11002916.928677374"/>
    <n v="4951312.6179048186"/>
    <n v="6051604.3107725559"/>
    <d v="2014-02-01T00:00:00"/>
    <m/>
    <m/>
    <m/>
    <n v="119.078587072"/>
    <n v="149.50524627364123"/>
    <n v="1.2555174691755788"/>
    <n v="1.2555174691755788"/>
    <n v="20"/>
    <n v="1"/>
    <n v="11920158.940644417"/>
    <n v="5364071.5232899878"/>
    <n v="6556087.4173544291"/>
  </r>
  <r>
    <x v="1"/>
    <s v="MQR - Boundry Wall"/>
    <x v="5"/>
    <n v="1"/>
    <s v="NO"/>
    <d v="2012-03-28T00:00:00"/>
    <n v="2012"/>
    <n v="11"/>
    <n v="15"/>
    <n v="1"/>
    <n v="200"/>
    <n v="1.655"/>
    <n v="8862366.6600000001"/>
    <n v="5907847.29"/>
    <n v="124.37"/>
    <n v="1.3079984015825301"/>
    <n v="11591961.425518306"/>
    <n v="8500771.7120467573"/>
    <n v="3091189.7134715486"/>
    <d v="2012-03-01T00:00:00"/>
    <n v="149.9097568"/>
    <n v="149.9097568"/>
    <n v="1"/>
    <n v="116.0237568"/>
    <n v="149.50524627364123"/>
    <n v="1.288574429901939"/>
    <n v="1.288574429901939"/>
    <n v="15"/>
    <n v="1"/>
    <n v="11419819.066491451"/>
    <n v="8374533.9820937309"/>
    <n v="3045285.0843977202"/>
  </r>
  <r>
    <x v="2"/>
    <s v="BRK - Freehold Land"/>
    <x v="4"/>
    <n v="1"/>
    <s v="EA"/>
    <d v="2012-09-30T00:00:00"/>
    <n v="2012"/>
    <n v="11"/>
    <n v="15"/>
    <n v="1"/>
    <n v="200"/>
    <n v="1.655"/>
    <n v="7434788"/>
    <n v="7434788"/>
    <m/>
    <m/>
    <m/>
    <m/>
    <m/>
    <m/>
    <m/>
    <m/>
    <m/>
    <m/>
    <m/>
    <m/>
    <m/>
    <m/>
    <m/>
    <m/>
    <m/>
    <m/>
  </r>
  <r>
    <x v="0"/>
    <s v="UTR - Drains"/>
    <x v="6"/>
    <n v="2.37"/>
    <s v="ACR"/>
    <d v="2012-04-24T00:00:00"/>
    <n v="2012"/>
    <n v="11"/>
    <n v="15"/>
    <n v="1"/>
    <n v="200"/>
    <n v="1.655"/>
    <n v="7205974.1200000001"/>
    <n v="4573665.29"/>
    <n v="124.37"/>
    <n v="1.3079984015825301"/>
    <n v="9425402.6308050789"/>
    <n v="6911961.9292570576"/>
    <n v="2513440.7015480213"/>
    <d v="2012-04-01T00:00:00"/>
    <m/>
    <m/>
    <m/>
    <n v="116.0237568"/>
    <n v="149.50524627364123"/>
    <n v="1.288574429901939"/>
    <n v="1.288574429901939"/>
    <n v="15"/>
    <n v="1"/>
    <n v="9285433.9935671277"/>
    <n v="6809318.2619492263"/>
    <n v="2476115.7316179015"/>
  </r>
  <r>
    <x v="1"/>
    <s v="MQR -  Drains"/>
    <x v="6"/>
    <n v="1.32"/>
    <s v="ACR"/>
    <d v="2012-03-28T00:00:00"/>
    <n v="2012"/>
    <n v="11"/>
    <n v="15"/>
    <n v="1"/>
    <n v="200"/>
    <n v="1.655"/>
    <n v="6917187.7800000003"/>
    <n v="4373288.05"/>
    <n v="124.37"/>
    <n v="1.3079984015825301"/>
    <n v="9047670.55968621"/>
    <n v="6634958.4104365539"/>
    <n v="2412712.1492496561"/>
    <d v="2012-03-01T00:00:00"/>
    <n v="149.9097568"/>
    <n v="149.9097568"/>
    <n v="1"/>
    <n v="116.0237568"/>
    <n v="149.50524627364123"/>
    <n v="1.288574429901939"/>
    <n v="1.288574429901939"/>
    <n v="15"/>
    <n v="1"/>
    <n v="8913311.3001381606"/>
    <n v="6536428.2867679847"/>
    <n v="2376883.0133701758"/>
  </r>
  <r>
    <x v="1"/>
    <s v="MQR-Leasehold Land"/>
    <x v="4"/>
    <n v="1"/>
    <s v="EA"/>
    <d v="2010-07-01T00:00:00"/>
    <n v="2010"/>
    <n v="13"/>
    <n v="15"/>
    <n v="1"/>
    <n v="167"/>
    <n v="1.9820359281437125"/>
    <n v="5970417"/>
    <n v="3344038.7"/>
    <m/>
    <m/>
    <m/>
    <m/>
    <m/>
    <m/>
    <m/>
    <m/>
    <m/>
    <m/>
    <m/>
    <m/>
    <m/>
    <m/>
    <m/>
    <m/>
    <m/>
    <m/>
  </r>
  <r>
    <x v="0"/>
    <s v="UTR-Extension of Coal Yard"/>
    <x v="1"/>
    <n v="1"/>
    <s v="M"/>
    <d v="2014-02-01T00:00:00"/>
    <n v="2014"/>
    <n v="9"/>
    <n v="20"/>
    <n v="1"/>
    <n v="240"/>
    <n v="1.3791666666666667"/>
    <n v="5648322.1399999997"/>
    <n v="3935554.33"/>
    <n v="140.37"/>
    <n v="1.1589068975195502"/>
    <n v="6545879.4874583865"/>
    <n v="2945645.769356274"/>
    <n v="3600233.7181021124"/>
    <d v="2014-02-01T00:00:00"/>
    <m/>
    <m/>
    <m/>
    <n v="119.078587072"/>
    <n v="149.50524627364123"/>
    <n v="1.2555174691755788"/>
    <n v="1.2555174691755788"/>
    <n v="20"/>
    <n v="1"/>
    <n v="7091567.1183011886"/>
    <n v="3191205.203235535"/>
    <n v="3900361.9150656536"/>
  </r>
  <r>
    <x v="2"/>
    <s v="BRK -  Drains"/>
    <x v="6"/>
    <n v="3.2589999999999999"/>
    <s v="ACR"/>
    <d v="2012-03-24T00:00:00"/>
    <n v="2012"/>
    <n v="11"/>
    <n v="15"/>
    <n v="1"/>
    <n v="200"/>
    <n v="1.655"/>
    <n v="5317709.6100000003"/>
    <n v="3360100.89"/>
    <n v="124.37"/>
    <n v="1.3079984015825301"/>
    <n v="6955555.6699600602"/>
    <n v="5100740.8246373776"/>
    <n v="1854814.8453226825"/>
    <d v="2012-03-01T00:00:00"/>
    <n v="149.9097568"/>
    <n v="149.9097568"/>
    <n v="1"/>
    <n v="116.0237568"/>
    <n v="149.50524627364123"/>
    <n v="1.288574429901939"/>
    <n v="1.288574429901939"/>
    <n v="15"/>
    <n v="1"/>
    <n v="6852264.6290898127"/>
    <n v="5024994.0613325294"/>
    <n v="1827270.5677572833"/>
  </r>
  <r>
    <x v="4"/>
    <s v="KKH - Free Hold Land"/>
    <x v="4"/>
    <n v="1"/>
    <s v="NO"/>
    <d v="2012-12-31T00:00:00"/>
    <n v="2012"/>
    <n v="11"/>
    <n v="10"/>
    <n v="1"/>
    <n v="200"/>
    <n v="1.655"/>
    <n v="5124085"/>
    <n v="5124085"/>
    <m/>
    <m/>
    <m/>
    <m/>
    <m/>
    <m/>
    <m/>
    <m/>
    <m/>
    <m/>
    <m/>
    <m/>
    <m/>
    <m/>
    <m/>
    <m/>
    <m/>
    <m/>
  </r>
  <r>
    <x v="1"/>
    <s v="MQR - Lease Hold Land"/>
    <x v="4"/>
    <n v="1.48"/>
    <s v="ACR"/>
    <d v="2013-01-31T00:00:00"/>
    <n v="2013"/>
    <m/>
    <m/>
    <m/>
    <n v="220"/>
    <n v="1.5045454545454546"/>
    <n v="5025430"/>
    <n v="3263156.22"/>
    <m/>
    <m/>
    <m/>
    <m/>
    <m/>
    <m/>
    <m/>
    <m/>
    <m/>
    <m/>
    <m/>
    <m/>
    <m/>
    <m/>
    <m/>
    <m/>
    <m/>
    <m/>
  </r>
  <r>
    <x v="4"/>
    <s v="KKH -  Drains"/>
    <x v="6"/>
    <n v="1"/>
    <s v="EA"/>
    <d v="2012-03-10T00:00:00"/>
    <n v="2012"/>
    <n v="11"/>
    <n v="15"/>
    <n v="1"/>
    <n v="200"/>
    <n v="1.655"/>
    <n v="4807026.67"/>
    <n v="3031274.25"/>
    <n v="124.37"/>
    <n v="1.3079984015825301"/>
    <n v="6287583.2007245924"/>
    <n v="4610894.3471980346"/>
    <n v="1676688.8535265578"/>
    <d v="2012-03-01T00:00:00"/>
    <n v="149.9097568"/>
    <n v="149.9097568"/>
    <n v="1"/>
    <n v="116.0237568"/>
    <n v="149.50524627364123"/>
    <n v="1.288574429901939"/>
    <n v="1.288574429901939"/>
    <n v="15"/>
    <n v="1"/>
    <n v="6194211.6508186664"/>
    <n v="4542421.8772670217"/>
    <n v="1651789.7735516448"/>
  </r>
  <r>
    <x v="3"/>
    <s v="KDK -  cc road from CHP to cane office"/>
    <x v="0"/>
    <n v="1"/>
    <s v="EA"/>
    <d v="2013-03-31T00:00:00"/>
    <n v="2013"/>
    <n v="10"/>
    <n v="10"/>
    <n v="1"/>
    <n v="220"/>
    <n v="1.5045454545454546"/>
    <n v="4619420.42"/>
    <n v="3155319.82"/>
    <n v="140.44"/>
    <n v="1.158329259504552"/>
    <n v="5350809.8344388064"/>
    <n v="5350809.8344388064"/>
    <n v="0"/>
    <d v="2013-03-01T00:00:00"/>
    <m/>
    <m/>
    <m/>
    <n v="116.0237568"/>
    <n v="149.50524627364123"/>
    <n v="1.288574429901939"/>
    <n v="1.288574429901939"/>
    <n v="10"/>
    <n v="1"/>
    <n v="5952467.0341788754"/>
    <n v="5952467.0341788754"/>
    <n v="0"/>
  </r>
  <r>
    <x v="3"/>
    <s v="KDK - Freehold Land"/>
    <x v="4"/>
    <n v="1"/>
    <s v="EA"/>
    <d v="2013-03-25T00:00:00"/>
    <n v="2013"/>
    <n v="10"/>
    <n v="10"/>
    <n v="1"/>
    <n v="220"/>
    <n v="1.5045454545454546"/>
    <n v="4571170"/>
    <n v="4571170"/>
    <m/>
    <m/>
    <m/>
    <m/>
    <m/>
    <m/>
    <m/>
    <m/>
    <m/>
    <m/>
    <m/>
    <m/>
    <m/>
    <m/>
    <m/>
    <m/>
    <m/>
    <m/>
  </r>
  <r>
    <x v="0"/>
    <s v="UTR-Paver block road rep. (highway to BHL gate)"/>
    <x v="0"/>
    <n v="1"/>
    <s v="AU"/>
    <d v="2014-03-31T00:00:00"/>
    <n v="2014"/>
    <n v="9"/>
    <n v="10"/>
    <n v="1"/>
    <n v="240"/>
    <n v="1.3791666666666667"/>
    <n v="3658898"/>
    <n v="2558869.89"/>
    <n v="140.37"/>
    <n v="1.1589068975195502"/>
    <n v="4240322.129520487"/>
    <n v="3816289.9165684385"/>
    <n v="424032.21295204852"/>
    <d v="2014-03-01T00:00:00"/>
    <m/>
    <m/>
    <m/>
    <n v="119.078587072"/>
    <n v="149.50524627364123"/>
    <n v="1.2555174691755788"/>
    <n v="1.2555174691755788"/>
    <n v="10"/>
    <n v="1"/>
    <n v="4593810.3569315867"/>
    <n v="4134429.3212384284"/>
    <n v="459381.0356931584"/>
  </r>
  <r>
    <x v="4"/>
    <s v="KKH- FREE HOLD LAND"/>
    <x v="4"/>
    <n v="1"/>
    <s v="NO"/>
    <d v="2013-03-07T00:00:00"/>
    <n v="2013"/>
    <n v="10"/>
    <n v="10"/>
    <n v="1"/>
    <n v="220"/>
    <n v="1.5045454545454546"/>
    <n v="3457090"/>
    <n v="3457090"/>
    <m/>
    <m/>
    <m/>
    <m/>
    <m/>
    <m/>
    <m/>
    <m/>
    <m/>
    <m/>
    <m/>
    <m/>
    <m/>
    <m/>
    <m/>
    <m/>
    <m/>
    <m/>
  </r>
  <r>
    <x v="2"/>
    <s v="BRK - Gate/Time Office, Rooms/Complex Building"/>
    <x v="1"/>
    <n v="1"/>
    <s v="NO"/>
    <d v="2012-03-24T00:00:00"/>
    <n v="2012"/>
    <n v="11"/>
    <n v="35"/>
    <n v="0.95"/>
    <n v="200"/>
    <n v="1.655"/>
    <n v="3295730.28"/>
    <n v="2196418.75"/>
    <n v="124.37"/>
    <n v="1.3079984015825301"/>
    <n v="4310809.9382871445"/>
    <n v="1287084.6815743046"/>
    <n v="3023725.2567128399"/>
    <d v="2012-03-01T00:00:00"/>
    <n v="149.9097568"/>
    <n v="149.9097568"/>
    <n v="1"/>
    <n v="116.0237568"/>
    <n v="149.50524627364123"/>
    <n v="1.288574429901939"/>
    <n v="1.288574429901939"/>
    <n v="35"/>
    <n v="0.95"/>
    <n v="4246793.7666615574"/>
    <n v="1267971.2817603792"/>
    <n v="2978822.4849011782"/>
  </r>
  <r>
    <x v="3"/>
    <s v="KDK-Extension of Coal Yard"/>
    <x v="1"/>
    <n v="1"/>
    <s v="EA"/>
    <d v="2014-02-01T00:00:00"/>
    <n v="2014"/>
    <n v="9"/>
    <n v="20"/>
    <n v="1"/>
    <n v="240"/>
    <n v="1.3791666666666667"/>
    <n v="3283932.28"/>
    <n v="2288120.63"/>
    <n v="140.37"/>
    <n v="1.1589068975195502"/>
    <n v="3805771.7702791025"/>
    <n v="1712597.296625596"/>
    <n v="2093174.4736535065"/>
    <d v="2014-02-01T00:00:00"/>
    <m/>
    <m/>
    <m/>
    <n v="119.078587072"/>
    <n v="149.50524627364123"/>
    <n v="1.2555174691755788"/>
    <n v="1.2555174691755788"/>
    <n v="20"/>
    <n v="1"/>
    <n v="4123034.3451295882"/>
    <n v="1855365.4553083149"/>
    <n v="2267668.8898212733"/>
  </r>
  <r>
    <x v="3"/>
    <s v="KDK-Rcc flooring road near ash silo area"/>
    <x v="2"/>
    <n v="1"/>
    <s v="LOT"/>
    <d v="2014-12-31T00:00:00"/>
    <n v="2014"/>
    <n v="9"/>
    <n v="12"/>
    <n v="1"/>
    <n v="240"/>
    <n v="1.3791666666666667"/>
    <n v="3222827.8"/>
    <n v="2334851.3199999998"/>
    <n v="140.37"/>
    <n v="1.1589068975195502"/>
    <n v="3734957.3669377575"/>
    <n v="2801218.0252033179"/>
    <n v="933739.3417344396"/>
    <d v="2014-12-01T00:00:00"/>
    <m/>
    <m/>
    <m/>
    <n v="124.36757055487999"/>
    <n v="149.50524627364123"/>
    <n v="1.2021240393022607"/>
    <n v="1.2021240393022607"/>
    <n v="12"/>
    <n v="1"/>
    <n v="3874238.7729116185"/>
    <n v="2905679.0796837136"/>
    <n v="968559.69322790485"/>
  </r>
  <r>
    <x v="2"/>
    <s v="BRK -COAL YARD"/>
    <x v="1"/>
    <n v="1"/>
    <s v="NO"/>
    <d v="2013-11-09T00:00:00"/>
    <n v="2013"/>
    <n v="10"/>
    <n v="20"/>
    <n v="1"/>
    <n v="220"/>
    <n v="1.5045454545454546"/>
    <n v="2487918"/>
    <n v="1707494.26"/>
    <n v="140.44"/>
    <n v="1.158329259504552"/>
    <n v="2881828.2146480461"/>
    <n v="1440914.1073240233"/>
    <n v="1440914.1073240228"/>
    <d v="2013-11-01T00:00:00"/>
    <m/>
    <m/>
    <m/>
    <n v="119.078587072"/>
    <n v="149.50524627364123"/>
    <n v="1.2555174691755788"/>
    <n v="1.2555174691755788"/>
    <n v="20"/>
    <n v="1"/>
    <n v="3123624.5108763678"/>
    <n v="1561812.2554381841"/>
    <n v="1561812.2554381837"/>
  </r>
  <r>
    <x v="0"/>
    <s v="UTR-Balance RCC road in CHP"/>
    <x v="0"/>
    <n v="1"/>
    <s v="EA"/>
    <d v="2014-02-01T00:00:00"/>
    <n v="2014"/>
    <n v="9"/>
    <n v="10"/>
    <n v="1"/>
    <n v="240"/>
    <n v="1.3791666666666667"/>
    <n v="2469536.35"/>
    <n v="1722024.59"/>
    <n v="140.37"/>
    <n v="1.1589068975195502"/>
    <n v="2861962.7096902542"/>
    <n v="2575766.4387212289"/>
    <n v="286196.27096902533"/>
    <d v="2014-02-01T00:00:00"/>
    <m/>
    <m/>
    <m/>
    <n v="119.078587072"/>
    <n v="149.50524627364123"/>
    <n v="1.2555174691755788"/>
    <n v="1.2555174691755788"/>
    <n v="10"/>
    <n v="1"/>
    <n v="3100546.0281890966"/>
    <n v="2790491.425370187"/>
    <n v="310054.60281890957"/>
  </r>
  <r>
    <x v="0"/>
    <s v="UTR-Covered shed in Store area"/>
    <x v="1"/>
    <n v="1"/>
    <s v="EA"/>
    <d v="2014-02-24T00:00:00"/>
    <n v="2014"/>
    <n v="9"/>
    <n v="35"/>
    <n v="0.95"/>
    <n v="240"/>
    <n v="1.3791666666666667"/>
    <n v="2142747.84"/>
    <n v="1495777.09"/>
    <n v="140.37"/>
    <n v="1.1589068975195502"/>
    <n v="2483245.2514211172"/>
    <n v="606621.33999001584"/>
    <n v="1876623.9114311014"/>
    <d v="2014-02-01T00:00:00"/>
    <m/>
    <m/>
    <m/>
    <n v="119.078587072"/>
    <n v="149.50524627364123"/>
    <n v="1.2555174691755788"/>
    <n v="1.2555174691755788"/>
    <n v="35"/>
    <n v="0.95"/>
    <n v="2690257.345158238"/>
    <n v="657191.43717436958"/>
    <n v="2033065.9079838684"/>
  </r>
  <r>
    <x v="3"/>
    <s v="KDK - Gate/Time Office, Rooms/Complex Building"/>
    <x v="1"/>
    <n v="1"/>
    <s v="EA"/>
    <d v="2012-04-21T00:00:00"/>
    <n v="2012"/>
    <n v="11"/>
    <n v="35"/>
    <n v="0.95"/>
    <n v="200"/>
    <n v="1.655"/>
    <n v="1985636.65"/>
    <n v="1325796.03"/>
    <n v="124.37"/>
    <n v="1.3079984015825301"/>
    <n v="2597209.5643236898"/>
    <n v="775452.56991950155"/>
    <n v="1821756.9944041884"/>
    <d v="2012-04-01T00:00:00"/>
    <m/>
    <m/>
    <m/>
    <n v="116.0237568"/>
    <n v="149.50524627364123"/>
    <n v="1.288574429901939"/>
    <n v="1.288574429901939"/>
    <n v="35"/>
    <n v="0.95"/>
    <n v="2558640.614266146"/>
    <n v="763936.98340232077"/>
    <n v="1794703.6308638253"/>
  </r>
  <r>
    <x v="0"/>
    <s v="UTR-Road from BEPL main gate to admin block"/>
    <x v="0"/>
    <n v="1"/>
    <s v="EA"/>
    <d v="2014-03-31T00:00:00"/>
    <n v="2014"/>
    <n v="9"/>
    <n v="10"/>
    <n v="1"/>
    <n v="240"/>
    <n v="1.3791666666666667"/>
    <n v="1621709.99"/>
    <n v="1134151.58"/>
    <n v="140.37"/>
    <n v="1.1589068975195502"/>
    <n v="1879410.8931873608"/>
    <n v="1691469.8038686248"/>
    <n v="187941.08931873599"/>
    <d v="2014-03-01T00:00:00"/>
    <m/>
    <m/>
    <m/>
    <n v="119.078587072"/>
    <n v="149.50524627364123"/>
    <n v="1.2555174691755788"/>
    <n v="1.2555174691755788"/>
    <n v="10"/>
    <n v="1"/>
    <n v="2036085.2223815531"/>
    <n v="1832476.700143398"/>
    <n v="203608.52223815513"/>
  </r>
  <r>
    <x v="4"/>
    <s v="KKH - Gate/Time Office, Rooms/Complex Building"/>
    <x v="1"/>
    <n v="180"/>
    <s v="M2"/>
    <d v="2012-03-10T00:00:00"/>
    <n v="2012"/>
    <n v="11"/>
    <n v="10"/>
    <n v="1"/>
    <n v="200"/>
    <n v="1.655"/>
    <n v="1598634.6"/>
    <n v="1064403.21"/>
    <n v="124.37"/>
    <n v="1.3079984015825301"/>
    <n v="2091011.5015145275"/>
    <n v="2091011.5015145275"/>
    <n v="0"/>
    <d v="2012-03-01T00:00:00"/>
    <n v="149.9097568"/>
    <n v="149.9097568"/>
    <n v="1"/>
    <n v="116.0237568"/>
    <n v="149.50524627364123"/>
    <n v="1.288574429901939"/>
    <n v="1.288574429901939"/>
    <n v="25"/>
    <n v="0.95"/>
    <n v="4246793.7666615574"/>
    <n v="2471633.9721970265"/>
    <n v="1775159.7944645309"/>
  </r>
  <r>
    <x v="1"/>
    <s v="MQR - Toilet Block"/>
    <x v="1"/>
    <n v="1"/>
    <s v="AU"/>
    <d v="2012-03-28T00:00:00"/>
    <n v="2012"/>
    <n v="11"/>
    <n v="35"/>
    <n v="0.95"/>
    <n v="200"/>
    <n v="1.655"/>
    <n v="1571970.37"/>
    <n v="1047909.81"/>
    <n v="124.37"/>
    <n v="1.3079984015825301"/>
    <n v="2056134.7312950986"/>
    <n v="613903.08405810792"/>
    <n v="1442231.6472369907"/>
    <d v="2012-03-01T00:00:00"/>
    <n v="149.9097568"/>
    <n v="149.9097568"/>
    <n v="1"/>
    <n v="116.0237568"/>
    <n v="149.50524627364123"/>
    <n v="1.288574429901939"/>
    <n v="1.288574429901939"/>
    <n v="35"/>
    <n v="0.95"/>
    <n v="2025600.8233454903"/>
    <n v="604786.53154172492"/>
    <n v="1420814.2918037653"/>
  </r>
  <r>
    <x v="2"/>
    <s v="BRK Constr. of Rain water Harvesting Pit"/>
    <x v="3"/>
    <n v="1"/>
    <s v="AU"/>
    <d v="2022-02-28T00:00:00"/>
    <n v="2022"/>
    <n v="1"/>
    <n v="10"/>
    <n v="1"/>
    <n v="331"/>
    <n v="1"/>
    <n v="1440819.8"/>
    <n v="1388477.38"/>
    <n v="162.67576120481928"/>
    <n v="1"/>
    <n v="1440819.8"/>
    <n v="144081.98000000001"/>
    <n v="1296737.82"/>
    <d v="2022-02-01T00:00:00"/>
    <m/>
    <m/>
    <m/>
    <n v="135.89287895425139"/>
    <n v="149.50524627364123"/>
    <n v="1.100169835418473"/>
    <n v="1.100169835418473"/>
    <n v="10"/>
    <n v="1"/>
    <n v="1585146.4822336773"/>
    <n v="158514.64822336775"/>
    <n v="1426631.8340103095"/>
  </r>
  <r>
    <x v="2"/>
    <s v="BRK - Concrete Road  Weighbridge End - Chp Way"/>
    <x v="0"/>
    <n v="2"/>
    <s v="EA"/>
    <d v="2014-03-31T00:00:00"/>
    <n v="2014"/>
    <n v="9"/>
    <n v="10"/>
    <n v="1"/>
    <n v="240"/>
    <n v="1.3791666666666667"/>
    <n v="1367362.29"/>
    <n v="956272.13"/>
    <n v="140.37"/>
    <n v="1.1589068975195502"/>
    <n v="1584645.5892891276"/>
    <n v="1426181.0303602149"/>
    <n v="158464.55892891274"/>
    <d v="2014-03-01T00:00:00"/>
    <m/>
    <m/>
    <m/>
    <n v="119.078587072"/>
    <n v="149.50524627364123"/>
    <n v="1.2555174691755788"/>
    <n v="1.2555174691755788"/>
    <n v="10"/>
    <n v="1"/>
    <n v="1716747.241786924"/>
    <n v="1545072.5176082316"/>
    <n v="171674.72417869233"/>
  </r>
  <r>
    <x v="4"/>
    <s v="KKH - Storage space for material"/>
    <x v="1"/>
    <n v="1.284"/>
    <s v="ACR"/>
    <d v="2014-03-31T00:00:00"/>
    <n v="2014"/>
    <n v="9"/>
    <n v="35"/>
    <n v="0.95"/>
    <n v="240"/>
    <n v="1.3791666666666667"/>
    <n v="1324762.32"/>
    <n v="926479.62"/>
    <n v="140.37"/>
    <n v="1.1589068975195502"/>
    <n v="1535276.1902220016"/>
    <n v="375046.0407542318"/>
    <n v="1160230.1494677698"/>
    <d v="2014-03-01T00:00:00"/>
    <m/>
    <m/>
    <m/>
    <n v="119.078587072"/>
    <n v="149.50524627364123"/>
    <n v="1.2555174691755788"/>
    <n v="1.2555174691755788"/>
    <n v="35"/>
    <n v="0.95"/>
    <n v="1663262.2352655684"/>
    <n v="406311.20318630314"/>
    <n v="1256951.0320792652"/>
  </r>
  <r>
    <x v="0"/>
    <s v="UTR - Gate/Time Office, Rooms/Complex Building"/>
    <x v="1"/>
    <n v="1"/>
    <s v="EA"/>
    <d v="2012-04-24T00:00:00"/>
    <n v="2012"/>
    <n v="11"/>
    <n v="35"/>
    <n v="0.95"/>
    <n v="200"/>
    <n v="1.655"/>
    <n v="1245489.9099999999"/>
    <n v="831771.97"/>
    <n v="124.37"/>
    <n v="1.3079984015825301"/>
    <n v="1629098.8114671691"/>
    <n v="486402.35942376906"/>
    <n v="1142696.4520434001"/>
    <d v="2012-04-01T00:00:00"/>
    <m/>
    <m/>
    <m/>
    <n v="116.0237568"/>
    <n v="149.50524627364123"/>
    <n v="1.288574429901939"/>
    <n v="1.288574429901939"/>
    <n v="35"/>
    <n v="0.95"/>
    <n v="1604906.4507268672"/>
    <n v="479179.21171702171"/>
    <n v="1125727.2390098455"/>
  </r>
  <r>
    <x v="4"/>
    <s v="KKH - Toilet Block"/>
    <x v="1"/>
    <n v="1"/>
    <s v="EA"/>
    <d v="2012-03-10T00:00:00"/>
    <n v="2012"/>
    <n v="11"/>
    <n v="35"/>
    <n v="0.95"/>
    <n v="200"/>
    <n v="1.655"/>
    <n v="1228558.3400000001"/>
    <n v="817998.97"/>
    <n v="124.37"/>
    <n v="1.3079984015825301"/>
    <n v="1606952.3449708866"/>
    <n v="479790.05728416471"/>
    <n v="1127162.2876867219"/>
    <d v="2012-03-01T00:00:00"/>
    <n v="149.9097568"/>
    <n v="149.9097568"/>
    <n v="1"/>
    <n v="116.0237568"/>
    <n v="149.50524627364123"/>
    <n v="1.288574429901939"/>
    <n v="1.288574429901939"/>
    <n v="35"/>
    <n v="0.95"/>
    <n v="1583088.8625667726"/>
    <n v="472665.10325207922"/>
    <n v="1110423.7593146935"/>
  </r>
  <r>
    <x v="3"/>
    <s v="KDK - Lease Hold Land"/>
    <x v="4"/>
    <n v="1"/>
    <s v="EA"/>
    <d v="2013-01-31T00:00:00"/>
    <n v="2013"/>
    <n v="10"/>
    <n v="30"/>
    <n v="0.95"/>
    <n v="220"/>
    <n v="1.5045454545454546"/>
    <n v="1204564"/>
    <n v="782158.04"/>
    <m/>
    <m/>
    <m/>
    <m/>
    <m/>
    <m/>
    <m/>
    <m/>
    <m/>
    <m/>
    <m/>
    <m/>
    <m/>
    <m/>
    <m/>
    <m/>
    <m/>
    <m/>
  </r>
  <r>
    <x v="3"/>
    <s v="KDK - Storage space for material"/>
    <x v="1"/>
    <n v="1"/>
    <s v="LOT"/>
    <d v="2014-10-31T00:00:00"/>
    <n v="2014"/>
    <n v="9"/>
    <n v="10"/>
    <n v="1"/>
    <n v="240"/>
    <n v="1.3791666666666667"/>
    <n v="1183607.8799999999"/>
    <n v="850885.03"/>
    <n v="140.37"/>
    <n v="1.1589068975195502"/>
    <n v="1371691.3360904921"/>
    <n v="1234522.2024814431"/>
    <n v="137169.13360904902"/>
    <d v="2014-10-01T00:00:00"/>
    <m/>
    <m/>
    <m/>
    <n v="124.36757055487999"/>
    <n v="149.50524627364123"/>
    <n v="1.2021240393022607"/>
    <n v="1.2021240393022607"/>
    <n v="10"/>
    <n v="1"/>
    <n v="1422843.4856555853"/>
    <n v="1280559.1370900266"/>
    <n v="142284.34856555867"/>
  </r>
  <r>
    <x v="2"/>
    <s v="BRK -  Roads"/>
    <x v="0"/>
    <n v="1"/>
    <s v="AU"/>
    <d v="2012-09-30T00:00:00"/>
    <n v="2012"/>
    <n v="11"/>
    <n v="10"/>
    <n v="1"/>
    <n v="200"/>
    <n v="1.655"/>
    <n v="1050267.73"/>
    <n v="708854.78"/>
    <n v="124.37"/>
    <n v="1.3079984015825301"/>
    <n v="1373748.5120737122"/>
    <n v="1373748.5120737122"/>
    <n v="0"/>
    <d v="2012-09-01T00:00:00"/>
    <m/>
    <m/>
    <m/>
    <n v="116.0237568"/>
    <n v="149.50524627364123"/>
    <n v="1.288574429901939"/>
    <n v="1.288574429901939"/>
    <n v="10"/>
    <n v="1"/>
    <n v="1353348.1414291535"/>
    <n v="1353348.1414291537"/>
    <n v="0"/>
  </r>
  <r>
    <x v="2"/>
    <s v="BRK - Toilet Block"/>
    <x v="1"/>
    <n v="1"/>
    <s v="EA"/>
    <d v="2012-03-24T00:00:00"/>
    <n v="2012"/>
    <n v="11"/>
    <n v="35"/>
    <n v="0.95"/>
    <n v="200"/>
    <n v="1.655"/>
    <n v="1037932.67"/>
    <n v="691723.72"/>
    <n v="124.37"/>
    <n v="1.3079984015825301"/>
    <n v="1357614.2733102879"/>
    <n v="405344.83303121448"/>
    <n v="952269.44027907331"/>
    <d v="2012-03-01T00:00:00"/>
    <n v="149.9097568"/>
    <n v="149.9097568"/>
    <n v="1"/>
    <n v="116.0237568"/>
    <n v="149.50524627364123"/>
    <n v="1.288574429901939"/>
    <n v="1.288574429901939"/>
    <n v="35"/>
    <n v="0.95"/>
    <n v="1337453.4985218474"/>
    <n v="399325.40170152299"/>
    <n v="938128.09682032443"/>
  </r>
  <r>
    <x v="2"/>
    <s v="BRK - Construction of Civil Store"/>
    <x v="1"/>
    <n v="1"/>
    <s v="EA"/>
    <d v="2014-03-26T00:00:00"/>
    <n v="2014"/>
    <n v="9"/>
    <n v="35"/>
    <n v="0.95"/>
    <n v="240"/>
    <n v="1.3791666666666667"/>
    <n v="781076.76"/>
    <n v="546075.82999999996"/>
    <n v="140.37"/>
    <n v="1.1589068975195502"/>
    <n v="905195.24465622229"/>
    <n v="221126.26690887718"/>
    <n v="684068.97774734511"/>
    <d v="2014-03-01T00:00:00"/>
    <m/>
    <m/>
    <m/>
    <n v="119.078587072"/>
    <n v="149.50524627364123"/>
    <n v="1.2555174691755788"/>
    <n v="1.2555174691755788"/>
    <n v="35"/>
    <n v="0.95"/>
    <n v="980655.51694706094"/>
    <n v="239560.13342563916"/>
    <n v="741095.38352142181"/>
  </r>
  <r>
    <x v="2"/>
    <s v="BRK - Waste Water Drain"/>
    <x v="6"/>
    <n v="1"/>
    <s v="EA"/>
    <d v="2014-09-01T00:00:00"/>
    <n v="2014"/>
    <n v="9"/>
    <n v="15"/>
    <n v="1"/>
    <n v="240"/>
    <n v="1.3791666666666667"/>
    <n v="775926.27"/>
    <n v="553546.21"/>
    <n v="140.37"/>
    <n v="1.1589068975195502"/>
    <n v="899226.30626961694"/>
    <n v="539535.78376177012"/>
    <n v="359690.52250784682"/>
    <d v="2014-09-01T00:00:00"/>
    <m/>
    <m/>
    <m/>
    <n v="124.36757055487999"/>
    <n v="149.50524627364123"/>
    <n v="1.2021240393022607"/>
    <n v="1.2021240393022607"/>
    <n v="15"/>
    <n v="1"/>
    <n v="932759.62189313665"/>
    <n v="559655.77313588199"/>
    <n v="373103.84875725466"/>
  </r>
  <r>
    <x v="2"/>
    <s v="BRK - New Ash Dyke"/>
    <x v="2"/>
    <n v="0"/>
    <s v="NO"/>
    <d v="2014-03-31T00:00:00"/>
    <n v="2014"/>
    <n v="9"/>
    <n v="12"/>
    <n v="1"/>
    <n v="240"/>
    <n v="1.3791666666666667"/>
    <n v="633203.22"/>
    <n v="442834.03"/>
    <n v="140.37"/>
    <n v="1.1589068975195502"/>
    <n v="733823.57918958913"/>
    <n v="550367.68439219182"/>
    <n v="183455.89479739731"/>
    <d v="2014-03-01T00:00:00"/>
    <m/>
    <m/>
    <m/>
    <n v="119.078587072"/>
    <n v="149.50524627364123"/>
    <n v="1.2555174691755788"/>
    <n v="1.2555174691755788"/>
    <n v="12"/>
    <n v="1"/>
    <n v="794997.70424822718"/>
    <n v="596248.27818617027"/>
    <n v="198749.42606205691"/>
  </r>
  <r>
    <x v="3"/>
    <s v="KDK - Store Extention"/>
    <x v="1"/>
    <n v="1"/>
    <s v="EA"/>
    <d v="2016-03-31T00:00:00"/>
    <n v="2016"/>
    <n v="7"/>
    <n v="35"/>
    <n v="0.95"/>
    <n v="264"/>
    <n v="1.2537878787878789"/>
    <n v="540707.14"/>
    <n v="414240.46"/>
    <n v="141.84"/>
    <n v="1.1468962295884044"/>
    <n v="620134.98017752951"/>
    <n v="117825.6462337306"/>
    <n v="502309.33394379891"/>
    <d v="2016-03-01T00:00:00"/>
    <m/>
    <m/>
    <m/>
    <n v="126.1389533770752"/>
    <n v="149.50524627364123"/>
    <n v="1.1852424827619719"/>
    <n v="1.1852424827619719"/>
    <n v="35"/>
    <n v="0.95"/>
    <n v="640869.07306072512"/>
    <n v="121765.12388153777"/>
    <n v="519103.94917918736"/>
  </r>
  <r>
    <x v="1"/>
    <s v="MQR - Gate/Time Office, Rooms/Complex Building"/>
    <x v="1"/>
    <n v="1"/>
    <s v="EA"/>
    <d v="2012-03-28T00:00:00"/>
    <n v="2012"/>
    <n v="11"/>
    <n v="35"/>
    <n v="0.95"/>
    <n v="200"/>
    <n v="1.655"/>
    <n v="489583.96"/>
    <n v="326367.40000000002"/>
    <n v="124.37"/>
    <n v="1.3079984015825301"/>
    <n v="640375.0371204454"/>
    <n v="191197.68965453297"/>
    <n v="449177.34746591246"/>
    <d v="2012-03-01T00:00:00"/>
    <n v="149.9097568"/>
    <n v="149.9097568"/>
    <n v="1"/>
    <n v="116.0237568"/>
    <n v="149.50524627364123"/>
    <n v="1.288574429901939"/>
    <n v="1.288574429901939"/>
    <n v="35"/>
    <n v="0.95"/>
    <n v="630865.3721461338"/>
    <n v="188358.37539791712"/>
    <n v="442506.99674821668"/>
  </r>
  <r>
    <x v="1"/>
    <s v="MQR-Approach road of Bulker Movement"/>
    <x v="0"/>
    <n v="1"/>
    <s v="EA"/>
    <d v="2013-03-31T00:00:00"/>
    <n v="2013"/>
    <n v="10"/>
    <n v="10"/>
    <n v="1"/>
    <n v="220"/>
    <n v="1.5045454545454546"/>
    <n v="436195.83"/>
    <n v="297945.90000000002"/>
    <n v="140.44"/>
    <n v="1.158329259504552"/>
    <n v="505258.3927628735"/>
    <n v="505258.39276287355"/>
    <n v="0"/>
    <d v="2013-03-01T00:00:00"/>
    <m/>
    <m/>
    <m/>
    <n v="116.0237568"/>
    <n v="149.50524627364123"/>
    <n v="1.288574429901939"/>
    <n v="1.288574429901939"/>
    <n v="10"/>
    <n v="1"/>
    <n v="562070.79296785314"/>
    <n v="562070.79296785314"/>
    <n v="0"/>
  </r>
  <r>
    <x v="1"/>
    <s v="MQR-RAIN WATER HARVESTING RE-CHARGE PIT"/>
    <x v="3"/>
    <n v="2"/>
    <s v="EA"/>
    <d v="2022-03-31T00:00:00"/>
    <n v="2022"/>
    <n v="1"/>
    <n v="10"/>
    <n v="1"/>
    <n v="331"/>
    <n v="1"/>
    <n v="435885"/>
    <n v="421286.55"/>
    <n v="162.67576120481928"/>
    <n v="1"/>
    <n v="435885"/>
    <n v="43588.5"/>
    <n v="392296.5"/>
    <d v="2022-03-01T00:00:00"/>
    <m/>
    <m/>
    <m/>
    <n v="135.89287895425139"/>
    <n v="149.50524627364123"/>
    <n v="1.100169835418473"/>
    <n v="1.100169835418473"/>
    <n v="10"/>
    <n v="1"/>
    <n v="479547.52871138114"/>
    <n v="47954.752871138116"/>
    <n v="431592.77584024303"/>
  </r>
  <r>
    <x v="2"/>
    <s v="BRK - Store Shed"/>
    <x v="1"/>
    <n v="1"/>
    <s v="NO"/>
    <d v="2016-03-22T00:00:00"/>
    <n v="2016"/>
    <n v="7"/>
    <n v="35"/>
    <n v="0.95"/>
    <n v="264"/>
    <n v="1.2537878787878789"/>
    <n v="382050.07"/>
    <n v="292378.13"/>
    <n v="141.84"/>
    <n v="1.1468962295884044"/>
    <n v="438171.78479698597"/>
    <n v="83252.639111427328"/>
    <n v="354919.14568555867"/>
    <d v="2016-03-01T00:00:00"/>
    <m/>
    <m/>
    <m/>
    <n v="126.1389533770752"/>
    <n v="149.50524627364123"/>
    <n v="1.1852424827619719"/>
    <n v="1.1852424827619719"/>
    <n v="35"/>
    <n v="0.95"/>
    <n v="452821.97350618517"/>
    <n v="86036.174966175182"/>
    <n v="366785.79854001"/>
  </r>
  <r>
    <x v="4"/>
    <s v="KKH Constr. of Rain water Harvesting Pit"/>
    <x v="3"/>
    <n v="1"/>
    <s v="NO"/>
    <d v="2022-01-31T00:00:00"/>
    <n v="2022"/>
    <n v="1"/>
    <n v="10"/>
    <n v="1"/>
    <n v="331"/>
    <n v="1"/>
    <n v="327704.59999999998"/>
    <n v="314960.03999999998"/>
    <n v="162.67576120481928"/>
    <n v="1"/>
    <n v="327704.59999999998"/>
    <n v="32770.46"/>
    <n v="294934.13999999996"/>
    <d v="2022-01-01T00:00:00"/>
    <m/>
    <m/>
    <m/>
    <n v="135.89287895425139"/>
    <n v="149.50524627364123"/>
    <n v="1.100169835418473"/>
    <n v="1.100169835418473"/>
    <n v="10"/>
    <n v="1"/>
    <n v="360530.7158478765"/>
    <n v="36053.071584787649"/>
    <n v="324477.64426308888"/>
  </r>
  <r>
    <x v="4"/>
    <s v="KKH - Labour Hutment in CHP"/>
    <x v="1"/>
    <n v="1"/>
    <s v="EA"/>
    <d v="2016-03-31T00:00:00"/>
    <n v="2016"/>
    <n v="7"/>
    <n v="20"/>
    <n v="0.95"/>
    <n v="264"/>
    <n v="1.2537878787878789"/>
    <n v="323047.52"/>
    <n v="247489.51"/>
    <n v="141.84"/>
    <n v="1.1468962295884044"/>
    <n v="370501.98266588472"/>
    <n v="123191.90923640667"/>
    <n v="247310.07342947804"/>
    <d v="2016-03-01T00:00:00"/>
    <m/>
    <m/>
    <m/>
    <n v="126.1389533770752"/>
    <n v="149.50524627364123"/>
    <n v="1.1852424827619719"/>
    <n v="1.1852424827619719"/>
    <n v="20"/>
    <n v="0.95"/>
    <n v="382889.6446548978"/>
    <n v="127310.80684775353"/>
    <n v="255578.83780714427"/>
  </r>
  <r>
    <x v="2"/>
    <s v="BRK - West Water Drain"/>
    <x v="6"/>
    <n v="1"/>
    <s v="AU"/>
    <d v="2013-05-30T00:00:00"/>
    <n v="2013"/>
    <n v="10"/>
    <n v="15"/>
    <n v="1"/>
    <n v="220"/>
    <n v="1.5045454545454546"/>
    <n v="312000"/>
    <n v="213949.26"/>
    <n v="140.44"/>
    <n v="1.158329259504552"/>
    <n v="361398.72896542022"/>
    <n v="240932.4859769468"/>
    <n v="120466.24298847342"/>
    <d v="2013-05-01T00:00:00"/>
    <m/>
    <m/>
    <m/>
    <n v="119.078587072"/>
    <n v="149.50524627364123"/>
    <n v="1.2555174691755788"/>
    <n v="1.2555174691755788"/>
    <n v="15"/>
    <n v="1"/>
    <n v="391721.45038278057"/>
    <n v="261147.63358852037"/>
    <n v="130573.8167942602"/>
  </r>
  <r>
    <x v="0"/>
    <s v="UTR-Shed for coal blending in CHP area"/>
    <x v="1"/>
    <n v="1"/>
    <s v="EA"/>
    <d v="2014-02-01T00:00:00"/>
    <n v="2014"/>
    <n v="9"/>
    <n v="35"/>
    <n v="0.95"/>
    <n v="240"/>
    <n v="1.3791666666666667"/>
    <n v="310769.53999999998"/>
    <n v="216533.43"/>
    <n v="140.37"/>
    <n v="1.1589068975195502"/>
    <n v="360152.96344497777"/>
    <n v="87980.223927273139"/>
    <n v="272172.73951770464"/>
    <d v="2014-02-01T00:00:00"/>
    <m/>
    <m/>
    <m/>
    <n v="119.078587072"/>
    <n v="149.50524627364123"/>
    <n v="1.2555174691755788"/>
    <n v="1.2555174691755788"/>
    <n v="35"/>
    <n v="0.95"/>
    <n v="390176.58635765879"/>
    <n v="95314.566095942355"/>
    <n v="294862.02026171645"/>
  </r>
  <r>
    <x v="0"/>
    <s v="UTR-RAIN WATER HARVESTING RE-CHARGE PIT"/>
    <x v="3"/>
    <n v="1"/>
    <s v="AU"/>
    <d v="2022-03-31T00:00:00"/>
    <n v="2022"/>
    <n v="1"/>
    <n v="10"/>
    <n v="1"/>
    <n v="331"/>
    <n v="1"/>
    <n v="300861.32"/>
    <n v="290785.02"/>
    <n v="162.67576120481928"/>
    <n v="1"/>
    <n v="300861.32"/>
    <n v="30086.132000000001"/>
    <n v="270775.18800000002"/>
    <d v="2022-03-01T00:00:00"/>
    <m/>
    <m/>
    <m/>
    <n v="135.89287895425139"/>
    <n v="149.50524627364123"/>
    <n v="1.100169835418473"/>
    <n v="1.100169835418473"/>
    <n v="10"/>
    <n v="1"/>
    <n v="330998.54890818457"/>
    <n v="33099.85489081846"/>
    <n v="297898.6940173661"/>
  </r>
  <r>
    <x v="3"/>
    <s v="KDK -Barbed Wire Fencing on Boundrywall"/>
    <x v="5"/>
    <n v="1"/>
    <s v="NO"/>
    <d v="2014-03-31T00:00:00"/>
    <n v="2014"/>
    <n v="9"/>
    <n v="15"/>
    <n v="1"/>
    <n v="240"/>
    <n v="1.3791666666666667"/>
    <n v="294111.90000000002"/>
    <n v="205688.71"/>
    <n v="140.37"/>
    <n v="1.1589068975195502"/>
    <n v="340848.30955258023"/>
    <n v="204508.98573154816"/>
    <n v="136339.32382103207"/>
    <d v="2014-03-01T00:00:00"/>
    <m/>
    <m/>
    <m/>
    <n v="119.078587072"/>
    <n v="149.50524627364123"/>
    <n v="1.2555174691755788"/>
    <n v="1.2555174691755788"/>
    <n v="15"/>
    <n v="1"/>
    <n v="369262.62834242097"/>
    <n v="221557.57700545256"/>
    <n v="147705.0513369684"/>
  </r>
  <r>
    <x v="0"/>
    <s v="UTR- Vehicle Parking Shed"/>
    <x v="1"/>
    <n v="1"/>
    <s v="EA"/>
    <d v="2014-12-31T00:00:00"/>
    <n v="2014"/>
    <n v="9"/>
    <n v="20"/>
    <n v="1"/>
    <n v="240"/>
    <n v="1.3791666666666667"/>
    <n v="281862.14"/>
    <n v="204201.44"/>
    <n v="140.37"/>
    <n v="1.1589068975195502"/>
    <n v="326651.97819562111"/>
    <n v="146993.3901880295"/>
    <n v="179658.58800759161"/>
    <d v="2014-12-01T00:00:00"/>
    <m/>
    <m/>
    <m/>
    <n v="124.36757055487999"/>
    <n v="149.50524627364123"/>
    <n v="1.2021240393022607"/>
    <n v="1.2021240393022607"/>
    <n v="20"/>
    <n v="1"/>
    <n v="338833.25426317932"/>
    <n v="152474.9644184307"/>
    <n v="186358.28984474862"/>
  </r>
  <r>
    <x v="2"/>
    <s v="BRK - Vehicle Parking Shed"/>
    <x v="1"/>
    <n v="1"/>
    <s v="EA"/>
    <d v="2014-03-31T00:00:00"/>
    <n v="2014"/>
    <n v="9"/>
    <n v="20"/>
    <n v="1"/>
    <n v="240"/>
    <n v="1.3791666666666667"/>
    <n v="264105.26"/>
    <n v="184703.39"/>
    <n v="140.37"/>
    <n v="1.1589068975195502"/>
    <n v="306073.40748519416"/>
    <n v="137733.03336833738"/>
    <n v="168340.37411685678"/>
    <d v="2014-03-01T00:00:00"/>
    <m/>
    <m/>
    <m/>
    <n v="119.078587072"/>
    <n v="149.50524627364123"/>
    <n v="1.2555174691755788"/>
    <n v="1.2555174691755788"/>
    <n v="20"/>
    <n v="1"/>
    <n v="331588.76763115823"/>
    <n v="149214.94543402121"/>
    <n v="182373.82219713702"/>
  </r>
  <r>
    <x v="3"/>
    <s v="KDK - Boundary Wall Near Cane Office"/>
    <x v="5"/>
    <n v="1"/>
    <s v="NO"/>
    <d v="2013-01-31T00:00:00"/>
    <n v="2013"/>
    <n v="10"/>
    <n v="15"/>
    <n v="1"/>
    <n v="220"/>
    <n v="1.5045454545454546"/>
    <n v="246709.03"/>
    <n v="167867.67"/>
    <n v="140.44"/>
    <n v="1.158329259504552"/>
    <n v="285770.28803298628"/>
    <n v="190513.52535532421"/>
    <n v="95256.762677662075"/>
    <d v="2013-01-01T00:00:00"/>
    <m/>
    <m/>
    <m/>
    <n v="116.0237568"/>
    <n v="149.50524627364123"/>
    <n v="1.288574429901939"/>
    <n v="1.288574429901939"/>
    <n v="15"/>
    <n v="1"/>
    <n v="317902.94768391037"/>
    <n v="211935.29845594024"/>
    <n v="105967.64922797013"/>
  </r>
  <r>
    <x v="1"/>
    <s v="MQR - Store Building"/>
    <x v="1"/>
    <n v="2"/>
    <s v="EA"/>
    <d v="2012-03-28T00:00:00"/>
    <n v="2012"/>
    <n v="11"/>
    <n v="15"/>
    <n v="1"/>
    <n v="200"/>
    <n v="1.655"/>
    <n v="240662.45"/>
    <n v="160430.81"/>
    <n v="124.37"/>
    <n v="1.3079984015825301"/>
    <n v="314786.09992093558"/>
    <n v="230843.13994201942"/>
    <n v="83942.959978916158"/>
    <d v="2012-03-01T00:00:00"/>
    <n v="149.9097568"/>
    <n v="149.9097568"/>
    <n v="1"/>
    <n v="116.0237568"/>
    <n v="149.50524627364123"/>
    <n v="1.288574429901939"/>
    <n v="1.288574429901939"/>
    <n v="15"/>
    <n v="1"/>
    <n v="310111.47930755391"/>
    <n v="227415.08482553955"/>
    <n v="82696.394482014352"/>
  </r>
  <r>
    <x v="1"/>
    <s v="MQR-Barbed Wire Fencing on B/wall"/>
    <x v="5"/>
    <n v="1"/>
    <s v="NO"/>
    <d v="2013-09-05T00:00:00"/>
    <n v="2013"/>
    <n v="10"/>
    <n v="15"/>
    <n v="1"/>
    <n v="220"/>
    <n v="1.5045454545454546"/>
    <n v="171993.61"/>
    <n v="118791.47"/>
    <n v="140.44"/>
    <n v="1.158329259504552"/>
    <n v="199225.23091081469"/>
    <n v="132816.82060720978"/>
    <n v="66408.410303604905"/>
    <d v="2013-09-01T00:00:00"/>
    <m/>
    <m/>
    <m/>
    <n v="119.078587072"/>
    <n v="149.50524627364123"/>
    <n v="1.2555174691755788"/>
    <n v="1.2555174691755788"/>
    <n v="15"/>
    <n v="1"/>
    <n v="215940.98194157152"/>
    <n v="143960.65462771434"/>
    <n v="71980.327313857182"/>
  </r>
  <r>
    <x v="1"/>
    <s v="MQR-Ash Silo Flooring"/>
    <x v="2"/>
    <n v="2"/>
    <s v="EA"/>
    <d v="2013-12-01T00:00:00"/>
    <n v="2013"/>
    <n v="10"/>
    <n v="15"/>
    <n v="1"/>
    <n v="220"/>
    <n v="1.5045454545454546"/>
    <n v="148472.76999999999"/>
    <n v="103039.58"/>
    <n v="140.44"/>
    <n v="1.158329259504552"/>
    <n v="171980.35373068965"/>
    <n v="114653.5691537931"/>
    <n v="57326.784576896549"/>
    <d v="2013-12-01T00:00:00"/>
    <m/>
    <m/>
    <m/>
    <n v="119.078587072"/>
    <n v="149.50524627364123"/>
    <n v="1.2555174691755788"/>
    <n v="1.2555174691755788"/>
    <n v="15"/>
    <n v="1"/>
    <n v="186410.15643188779"/>
    <n v="124273.43762125852"/>
    <n v="62136.718810629274"/>
  </r>
  <r>
    <x v="2"/>
    <s v="BRK - Coal Sampling Room"/>
    <x v="1"/>
    <n v="1"/>
    <s v="NO"/>
    <d v="2013-03-31T00:00:00"/>
    <n v="2013"/>
    <n v="10"/>
    <n v="35"/>
    <n v="0.95"/>
    <n v="220"/>
    <n v="1.5045454545454546"/>
    <n v="130437.04"/>
    <n v="86859.1"/>
    <n v="140.44"/>
    <n v="1.158329259504552"/>
    <n v="151089.03995516562"/>
    <n v="41009.88227354495"/>
    <n v="110079.15768162067"/>
    <d v="2013-03-01T00:00:00"/>
    <m/>
    <m/>
    <m/>
    <n v="116.0237568"/>
    <n v="149.50524627364123"/>
    <n v="1.288574429901939"/>
    <n v="1.288574429901939"/>
    <n v="35"/>
    <n v="0.95"/>
    <n v="168077.8344560964"/>
    <n v="45621.126495226163"/>
    <n v="122456.70796087023"/>
  </r>
  <r>
    <x v="0"/>
    <s v="UTR-Unit Head Office Building at 9 Mtr"/>
    <x v="1"/>
    <n v="1"/>
    <s v="NO"/>
    <d v="2013-03-31T00:00:00"/>
    <n v="2013"/>
    <n v="10"/>
    <n v="35"/>
    <n v="0.95"/>
    <n v="220"/>
    <n v="1.5045454545454546"/>
    <n v="109813.39"/>
    <n v="40282.449999999997"/>
    <n v="140.44"/>
    <n v="1.158329259504552"/>
    <n v="127200.06272238458"/>
    <n v="34525.731310361531"/>
    <n v="92674.33141202305"/>
    <d v="2013-03-01T00:00:00"/>
    <m/>
    <m/>
    <m/>
    <n v="116.0237568"/>
    <n v="149.50524627364123"/>
    <n v="1.288574429901939"/>
    <n v="1.288574429901939"/>
    <n v="35"/>
    <n v="0.95"/>
    <n v="141502.72641484928"/>
    <n v="38407.882884030521"/>
    <n v="103094.84353081876"/>
  </r>
  <r>
    <x v="0"/>
    <s v="UTR-Coal Sampling Room at CHP"/>
    <x v="1"/>
    <n v="1"/>
    <s v="EA"/>
    <d v="2013-03-31T00:00:00"/>
    <n v="2013"/>
    <n v="10"/>
    <n v="35"/>
    <n v="0.95"/>
    <n v="220"/>
    <n v="1.5045454545454546"/>
    <n v="84048.25"/>
    <n v="55968.46"/>
    <n v="140.44"/>
    <n v="1.158329259504552"/>
    <n v="97355.547185153468"/>
    <n v="26425.077093113083"/>
    <n v="70930.470092040385"/>
    <d v="2013-03-01T00:00:00"/>
    <m/>
    <m/>
    <m/>
    <n v="116.0237568"/>
    <n v="149.50524627364123"/>
    <n v="1.288574429901939"/>
    <n v="1.288574429901939"/>
    <n v="35"/>
    <n v="0.95"/>
    <n v="108302.42582800565"/>
    <n v="29396.372724744393"/>
    <n v="78906.053103261263"/>
  </r>
  <r>
    <x v="2"/>
    <s v="BRK - Ash Settling Pit"/>
    <x v="2"/>
    <n v="1"/>
    <s v="NO"/>
    <d v="2013-03-31T00:00:00"/>
    <n v="2013"/>
    <n v="10"/>
    <n v="12"/>
    <n v="1"/>
    <n v="220"/>
    <n v="1.5045454545454546"/>
    <n v="81578.960000000006"/>
    <n v="54324.09"/>
    <n v="140.44"/>
    <n v="1.158329259504552"/>
    <n v="94495.296327951481"/>
    <n v="78746.080273292901"/>
    <n v="15749.21605465858"/>
    <d v="2013-03-01T00:00:00"/>
    <m/>
    <m/>
    <m/>
    <n v="116.0237568"/>
    <n v="149.50524627364123"/>
    <n v="1.288574429901939"/>
    <n v="1.288574429901939"/>
    <n v="12"/>
    <n v="1"/>
    <n v="105120.56187399309"/>
    <n v="87600.468228327576"/>
    <n v="17520.093645665518"/>
  </r>
  <r>
    <x v="1"/>
    <s v="MQR-Coal Blending Shed"/>
    <x v="1"/>
    <n v="1"/>
    <s v="AU"/>
    <d v="2013-10-31T00:00:00"/>
    <n v="2013"/>
    <n v="10"/>
    <n v="35"/>
    <n v="0.95"/>
    <n v="220"/>
    <n v="1.5045454545454546"/>
    <n v="81053"/>
    <n v="55561.1"/>
    <n v="140.44"/>
    <n v="1.158329259504552"/>
    <n v="93886.061470622459"/>
    <n v="25483.359542026097"/>
    <n v="68402.701928596362"/>
    <d v="2013-10-01T00:00:00"/>
    <m/>
    <m/>
    <m/>
    <n v="119.078587072"/>
    <n v="149.50524627364123"/>
    <n v="1.2555174691755788"/>
    <n v="1.2555174691755788"/>
    <n v="35"/>
    <n v="0.95"/>
    <n v="101763.45742908819"/>
    <n v="27621.509873609648"/>
    <n v="74141.947555478546"/>
  </r>
  <r>
    <x v="4"/>
    <s v="KKH - Coal Sampling Room"/>
    <x v="1"/>
    <n v="1"/>
    <s v="EA"/>
    <d v="2013-06-30T00:00:00"/>
    <n v="2013"/>
    <n v="10"/>
    <n v="35"/>
    <n v="0.95"/>
    <n v="220"/>
    <n v="1.5045454545454546"/>
    <n v="59607"/>
    <n v="40189.199999999997"/>
    <n v="140.44"/>
    <n v="1.158329259504552"/>
    <n v="69044.532171287836"/>
    <n v="18740.658732206699"/>
    <n v="50303.873439081137"/>
    <d v="2013-06-01T00:00:00"/>
    <m/>
    <m/>
    <m/>
    <n v="119.078587072"/>
    <n v="149.50524627364123"/>
    <n v="1.2555174691755788"/>
    <n v="1.2555174691755788"/>
    <n v="35"/>
    <n v="0.95"/>
    <n v="74837.629785148732"/>
    <n v="20313.070941683225"/>
    <n v="54524.558843465507"/>
  </r>
  <r>
    <x v="2"/>
    <s v="BRK - Barbed Wire Fencing on B/wall"/>
    <x v="5"/>
    <n v="80.930000000000007"/>
    <s v="EA"/>
    <d v="2014-03-31T00:00:00"/>
    <n v="2014"/>
    <n v="9"/>
    <n v="15"/>
    <n v="1"/>
    <n v="240"/>
    <n v="1.3791666666666667"/>
    <n v="50286.62"/>
    <n v="35168.239999999998"/>
    <n v="140.37"/>
    <n v="1.1589068975195502"/>
    <n v="58277.510770944566"/>
    <n v="34966.506462566736"/>
    <n v="23311.004308377829"/>
    <d v="2014-03-01T00:00:00"/>
    <m/>
    <m/>
    <m/>
    <n v="119.078587072"/>
    <n v="149.50524627364123"/>
    <n v="1.2555174691755788"/>
    <n v="1.2555174691755788"/>
    <n v="15"/>
    <n v="1"/>
    <n v="63135.729875794052"/>
    <n v="37881.437925476435"/>
    <n v="25254.291950317616"/>
  </r>
  <r>
    <x v="2"/>
    <s v="BRK - Store Building"/>
    <x v="1"/>
    <n v="1"/>
    <s v="EA"/>
    <d v="2012-03-24T00:00:00"/>
    <n v="2012"/>
    <n v="11"/>
    <n v="35"/>
    <n v="0.95"/>
    <n v="200"/>
    <n v="1.655"/>
    <n v="28300.49"/>
    <n v="18860.650000000001"/>
    <n v="124.37"/>
    <n v="1.3079984015825301"/>
    <n v="37016.995684002381"/>
    <n v="11052.217282794996"/>
    <n v="25964.778401207383"/>
    <d v="2012-03-01T00:00:00"/>
    <n v="149.9097568"/>
    <n v="149.9097568"/>
    <n v="1"/>
    <n v="116.0237568"/>
    <n v="149.50524627364123"/>
    <n v="1.288574429901939"/>
    <n v="1.288574429901939"/>
    <n v="35"/>
    <n v="0.95"/>
    <n v="36467.287767695532"/>
    <n v="10888.090204926237"/>
    <n v="25579.197562769295"/>
  </r>
  <r>
    <x v="3"/>
    <s v="KDK-Land"/>
    <x v="4"/>
    <n v="1"/>
    <s v="EA"/>
    <d v="2011-06-30T00:00:00"/>
    <n v="2011"/>
    <n v="12"/>
    <n v="15"/>
    <n v="1"/>
    <n v="184"/>
    <n v="1.798913043478261"/>
    <n v="27510"/>
    <n v="27510"/>
    <m/>
    <m/>
    <m/>
    <m/>
    <m/>
    <m/>
    <m/>
    <m/>
    <m/>
    <m/>
    <m/>
    <m/>
    <m/>
    <m/>
    <m/>
    <m/>
    <m/>
    <m/>
  </r>
  <r>
    <x v="0"/>
    <s v="UTR - Barbed wire fencing on Boundry wall"/>
    <x v="5"/>
    <n v="1"/>
    <s v="EA"/>
    <d v="2014-06-30T00:00:00"/>
    <n v="2014"/>
    <n v="9"/>
    <n v="15"/>
    <n v="1"/>
    <n v="240"/>
    <n v="1.3791666666666667"/>
    <n v="19663"/>
    <n v="13914.27"/>
    <n v="140.37"/>
    <n v="1.1589068975195502"/>
    <n v="22787.586325926917"/>
    <n v="13672.55179555615"/>
    <n v="9115.0345303707672"/>
    <d v="2014-06-01T00:00:00"/>
    <m/>
    <m/>
    <m/>
    <n v="124.36757055487999"/>
    <n v="149.50524627364123"/>
    <n v="1.2021240393022607"/>
    <n v="1.2021240393022607"/>
    <n v="15"/>
    <n v="1"/>
    <n v="23637.364984800352"/>
    <n v="14182.418990880211"/>
    <n v="9454.9459939201406"/>
  </r>
  <r>
    <x v="4"/>
    <s v="KKH - Barbed wire fencing on Boundry wall"/>
    <x v="5"/>
    <n v="1"/>
    <s v="EA"/>
    <d v="2014-06-30T00:00:00"/>
    <n v="2014"/>
    <n v="9"/>
    <n v="15"/>
    <n v="1"/>
    <n v="240"/>
    <n v="1.3791666666666667"/>
    <n v="15095"/>
    <n v="10681.78"/>
    <n v="140.37"/>
    <n v="1.1589068975195502"/>
    <n v="17493.69961805761"/>
    <n v="10496.219770834567"/>
    <n v="6997.4798472230432"/>
    <d v="2014-06-01T00:00:00"/>
    <m/>
    <m/>
    <m/>
    <n v="124.36757055487999"/>
    <n v="149.50524627364123"/>
    <n v="1.2021240393022607"/>
    <n v="1.2021240393022607"/>
    <n v="15"/>
    <n v="1"/>
    <n v="18146.062373267625"/>
    <n v="10887.637423960576"/>
    <n v="7258.4249493070492"/>
  </r>
  <r>
    <x v="2"/>
    <s v="BRK - Inst &amp; other civil work rel to Piezomtr"/>
    <x v="1"/>
    <n v="1"/>
    <s v="EA"/>
    <d v="2012-12-31T00:00:00"/>
    <n v="2012"/>
    <n v="11"/>
    <n v="20"/>
    <n v="1"/>
    <n v="200"/>
    <n v="1.655"/>
    <n v="12741.83"/>
    <n v="5300.05"/>
    <n v="124.37"/>
    <n v="1.3079984015825301"/>
    <n v="16666.29327323633"/>
    <n v="9166.4613002799815"/>
    <n v="7499.8319729563482"/>
    <d v="2012-12-01T00:00:00"/>
    <m/>
    <m/>
    <m/>
    <n v="116.0237568"/>
    <n v="149.50524627364123"/>
    <n v="1.288574429901939"/>
    <n v="1.288574429901939"/>
    <n v="20"/>
    <n v="1"/>
    <n v="16418.796328157423"/>
    <n v="9030.3379804865835"/>
    <n v="7388.4583476708394"/>
  </r>
  <r>
    <x v="0"/>
    <s v="UTR - Inst &amp; other civil work rel to Piezomtr"/>
    <x v="1"/>
    <m/>
    <m/>
    <d v="2012-12-31T00:00:00"/>
    <n v="2012"/>
    <n v="11"/>
    <n v="15"/>
    <n v="0.95"/>
    <n v="200"/>
    <n v="1.655"/>
    <n v="12741.64"/>
    <n v="5299.96"/>
    <n v="124.37"/>
    <n v="1.3079984015825301"/>
    <n v="16666.044753540027"/>
    <n v="11610.677844966216"/>
    <n v="5055.3669085738111"/>
    <d v="2012-12-01T00:00:00"/>
    <m/>
    <m/>
    <m/>
    <n v="116.0237568"/>
    <n v="149.50524627364123"/>
    <n v="1.288574429901939"/>
    <n v="1.288574429901939"/>
    <n v="15"/>
    <n v="0.95"/>
    <n v="16418.551499015743"/>
    <n v="11438.2575443143"/>
    <n v="4980.293954701443"/>
  </r>
  <r>
    <x v="4"/>
    <s v="KKH - Vehicle Parking BEPL colony"/>
    <x v="1"/>
    <m/>
    <m/>
    <d v="2014-06-30T00:00:00"/>
    <n v="2014"/>
    <n v="9"/>
    <n v="15"/>
    <n v="1"/>
    <n v="240"/>
    <n v="1.3791666666666667"/>
    <n v="11123"/>
    <n v="7871.02"/>
    <n v="140.37"/>
    <n v="1.1589068975195502"/>
    <n v="12890.521421109957"/>
    <n v="7734.3128526659739"/>
    <n v="5156.2085684439835"/>
    <d v="2014-06-01T00:00:00"/>
    <m/>
    <m/>
    <m/>
    <n v="124.36757055487999"/>
    <n v="149.50524627364123"/>
    <n v="1.2021240393022607"/>
    <n v="1.2021240393022607"/>
    <n v="15"/>
    <n v="1"/>
    <n v="13371.225689159046"/>
    <n v="8022.7354134954276"/>
    <n v="5348.490275663618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60">
  <r>
    <x v="0"/>
    <s v="KDK - Steam Generator(Boiler-1)- (190 TPH,THERMAX)"/>
    <x v="0"/>
    <n v="1"/>
    <s v="EA"/>
    <d v="2012-04-21T00:00:00"/>
    <d v="2012-04-21T00:00:00"/>
    <n v="1015492649.76"/>
    <n v="0"/>
    <m/>
    <n v="1015492649.76"/>
    <n v="-577666839.71000004"/>
    <n v="0"/>
    <n v="-59203221.479999997"/>
    <n v="-636870061.19000006"/>
    <n v="437825810.04999995"/>
    <n v="378622588.56999999"/>
    <d v="2012-04-01T00:00:00"/>
    <n v="11.122222222222222"/>
    <m/>
    <m/>
    <m/>
    <m/>
    <m/>
    <m/>
    <m/>
    <s v="Boilers"/>
    <n v="618"/>
    <n v="4"/>
    <n v="105.9"/>
    <n v="133"/>
    <n v="103.9"/>
    <n v="0.9811142587346553"/>
    <n v="0.9811142587346553"/>
    <n v="25"/>
    <n v="0.9"/>
    <n v="996314318.31977332"/>
    <n v="398924253.05523729"/>
    <n v="597390065.26453602"/>
  </r>
  <r>
    <x v="0"/>
    <s v="KDK - Steam Generator(Boiler-2)- (190 TPH,THERMAX)"/>
    <x v="0"/>
    <n v="1"/>
    <s v="EA"/>
    <d v="2012-04-21T00:00:00"/>
    <d v="2012-04-21T00:00:00"/>
    <n v="1013738162.65"/>
    <n v="0"/>
    <m/>
    <n v="1013738162.65"/>
    <n v="-576925331.75999999"/>
    <n v="0"/>
    <n v="-59100934.880000003"/>
    <n v="-636026266.63999999"/>
    <n v="436812830.88999999"/>
    <n v="377711896.00999999"/>
    <d v="2012-04-01T00:00:00"/>
    <n v="11.122222222222222"/>
    <m/>
    <m/>
    <m/>
    <m/>
    <m/>
    <m/>
    <m/>
    <s v="Boilers"/>
    <n v="618"/>
    <n v="4"/>
    <n v="105.9"/>
    <n v="133"/>
    <n v="103.9"/>
    <n v="0.9811142587346553"/>
    <n v="0.9811142587346553"/>
    <n v="25"/>
    <n v="0.9"/>
    <n v="994592965.99938619"/>
    <n v="398235023.58615428"/>
    <n v="596357942.41323185"/>
  </r>
  <r>
    <x v="1"/>
    <s v="MQR- Steam Generator(Boiler-1)- 190 TPH,THYSSEN K"/>
    <x v="0"/>
    <n v="1"/>
    <s v="EA"/>
    <d v="2012-03-28T00:00:00"/>
    <d v="2012-03-10T00:00:00"/>
    <n v="1012229360.6"/>
    <n v="0"/>
    <m/>
    <n v="1012229360.6"/>
    <n v="-579579300.36000001"/>
    <n v="0"/>
    <n v="-59012971.719999999"/>
    <n v="-638592272.08000004"/>
    <n v="432650060.24000001"/>
    <n v="373637088.51999998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93112658.79452312"/>
    <n v="401714070.48238468"/>
    <n v="591398588.31213844"/>
  </r>
  <r>
    <x v="1"/>
    <s v="MQR- Steam Generator(Boiler-2)- 190 TPH,THYSSEN K"/>
    <x v="0"/>
    <n v="1"/>
    <s v="EA"/>
    <d v="2012-03-28T00:00:00"/>
    <d v="2012-03-10T00:00:00"/>
    <n v="1012229359.62"/>
    <n v="0"/>
    <m/>
    <n v="1012229359.62"/>
    <n v="-579579299.86000001"/>
    <n v="0"/>
    <n v="-59012971.670000002"/>
    <n v="-638592271.52999997"/>
    <n v="432650059.75999999"/>
    <n v="373637088.08999997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93112657.83303118"/>
    <n v="401714070.09346116"/>
    <n v="591398587.73957002"/>
  </r>
  <r>
    <x v="2"/>
    <s v="UTR - Steam Generator(Boiler-1)- (190 TPH,THERMAX)"/>
    <x v="0"/>
    <n v="1"/>
    <s v="EA"/>
    <d v="2012-04-24T00:00:00"/>
    <d v="2012-04-24T00:00:00"/>
    <n v="1002477264.62"/>
    <n v="0"/>
    <m/>
    <n v="1002477264.62"/>
    <n v="-570081629.92999995"/>
    <n v="0"/>
    <n v="-58444424.530000001"/>
    <n v="-628526054.45999992"/>
    <n v="432395634.69000006"/>
    <n v="373951210.16000003"/>
    <d v="2012-04-01T00:00:00"/>
    <n v="11.113888888888889"/>
    <m/>
    <m/>
    <m/>
    <m/>
    <m/>
    <m/>
    <m/>
    <s v="Boilers"/>
    <n v="618"/>
    <n v="4"/>
    <n v="105.9"/>
    <n v="133"/>
    <n v="103.9"/>
    <n v="0.9811142587346553"/>
    <n v="0.9811142587346553"/>
    <n v="25"/>
    <n v="0.9"/>
    <n v="983544738.37599623"/>
    <n v="393516249.82423615"/>
    <n v="590028488.55176008"/>
  </r>
  <r>
    <x v="2"/>
    <s v="UTR- Steam Generator(Boiler-2)- (190 TPH,THERMAX)"/>
    <x v="0"/>
    <n v="1"/>
    <s v="EA"/>
    <d v="2012-04-24T00:00:00"/>
    <d v="2012-04-24T00:00:00"/>
    <n v="1002477261.98"/>
    <n v="0"/>
    <m/>
    <n v="1002477261.98"/>
    <n v="-570081628.38"/>
    <n v="0"/>
    <n v="-58444424.369999997"/>
    <n v="-628526052.75"/>
    <n v="432395633.60000002"/>
    <n v="373951209.23000002"/>
    <d v="2012-04-01T00:00:00"/>
    <n v="11.113888888888889"/>
    <m/>
    <m/>
    <m/>
    <m/>
    <m/>
    <m/>
    <m/>
    <s v="Boilers"/>
    <n v="618"/>
    <n v="4"/>
    <n v="105.9"/>
    <n v="133"/>
    <n v="103.9"/>
    <n v="0.9811142587346553"/>
    <n v="0.9811142587346553"/>
    <n v="25"/>
    <n v="0.9"/>
    <n v="983544735.78585458"/>
    <n v="393516248.78792048"/>
    <n v="590028486.9979341"/>
  </r>
  <r>
    <x v="3"/>
    <s v="BRK - Steam Generator(Boiler-1)- (190 TPH,THYSEN)"/>
    <x v="0"/>
    <n v="1"/>
    <s v="EA"/>
    <d v="2012-03-24T00:00:00"/>
    <d v="2012-03-24T00:00:00"/>
    <n v="1000182280.34"/>
    <n v="0"/>
    <m/>
    <n v="1000182280.34"/>
    <n v="-573254969.03999996"/>
    <n v="0"/>
    <n v="-58310626.939999998"/>
    <n v="-631565595.98000002"/>
    <n v="426927311.30000007"/>
    <n v="368616684.36000001"/>
    <d v="2012-03-01T00:00:00"/>
    <n v="11.197222222222223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81293096.57531631"/>
    <n v="395559247.22951007"/>
    <n v="585733849.34580624"/>
  </r>
  <r>
    <x v="3"/>
    <s v="BRK - Steam Generator(Boiler-2)- (190 TPH,THYSEN)"/>
    <x v="0"/>
    <n v="1"/>
    <s v="EA"/>
    <d v="2012-03-24T00:00:00"/>
    <d v="2012-03-24T00:00:00"/>
    <n v="1000158336.5700001"/>
    <n v="0"/>
    <m/>
    <n v="1000158336.5700001"/>
    <n v="-573244849.60000002"/>
    <n v="0"/>
    <n v="-58309231.020000003"/>
    <n v="-631554080.62"/>
    <n v="426913486.97000003"/>
    <n v="368604255.94999999"/>
    <d v="2012-03-01T00:00:00"/>
    <n v="11.197222222222223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81269605.00116146"/>
    <n v="395549777.77596819"/>
    <n v="585719827.22519326"/>
  </r>
  <r>
    <x v="4"/>
    <s v="KKH- Steam Generator(Boiler-1)- 190 TPH,THYSSEN K"/>
    <x v="0"/>
    <n v="1"/>
    <s v="EA"/>
    <d v="2012-03-10T00:00:00"/>
    <d v="2012-03-10T00:00:00"/>
    <n v="963217901.69000006"/>
    <n v="0"/>
    <m/>
    <n v="963217901.69000006"/>
    <n v="-554017672.33000004"/>
    <n v="0"/>
    <n v="-56155603.670000002"/>
    <n v="-610173276"/>
    <n v="409200229.36000001"/>
    <n v="353044625.69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45026817.61653447"/>
    <n v="382263347.72588819"/>
    <n v="562763469.89064622"/>
  </r>
  <r>
    <x v="4"/>
    <s v="KKH- Steam Generator(Boiler-2)- 190 TPH,THYSSEN K"/>
    <x v="0"/>
    <n v="1"/>
    <s v="EA"/>
    <d v="2012-03-10T00:00:00"/>
    <d v="2012-03-10T00:00:00"/>
    <n v="963217900.85000002"/>
    <n v="0"/>
    <m/>
    <n v="963217900.85000002"/>
    <n v="-554017671.83000004"/>
    <n v="0"/>
    <n v="-56155603.619999997"/>
    <n v="-610173275.45000005"/>
    <n v="409200229.01999998"/>
    <n v="353044625.39999998"/>
    <d v="2012-03-01T00:00:00"/>
    <n v="11.236111111111111"/>
    <s v="Boiler &amp; Accessories"/>
    <n v="650"/>
    <n v="90"/>
    <n v="167.3"/>
    <n v="90"/>
    <n v="167.3"/>
    <n v="1"/>
    <s v="Boilers"/>
    <n v="618"/>
    <n v="4"/>
    <n v="105.9"/>
    <n v="133"/>
    <n v="103.9"/>
    <n v="0.9811142587346553"/>
    <n v="0.9811142587346553"/>
    <n v="25"/>
    <n v="0.9"/>
    <n v="945026816.79239845"/>
    <n v="382263347.3925252"/>
    <n v="562763469.39987326"/>
  </r>
  <r>
    <x v="4"/>
    <s v="KKH - Turbo Generator-1 (45 MW, SEIMENS)"/>
    <x v="0"/>
    <n v="1"/>
    <s v="EA"/>
    <d v="2012-03-10T00:00:00"/>
    <d v="2012-03-10T00:00:00"/>
    <n v="493352977.56"/>
    <n v="0"/>
    <m/>
    <n v="493352977.56"/>
    <n v="-283763692.27999997"/>
    <n v="0"/>
    <n v="-28762478.59"/>
    <n v="-312526170.86999995"/>
    <n v="209589285.28000003"/>
    <n v="180826806.6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54496047.8166666"/>
    <n v="264743651.34184167"/>
    <n v="389752396.47482491"/>
  </r>
  <r>
    <x v="4"/>
    <s v="KKH - Turbo Generator-2 (45 MW, SEIMENS)"/>
    <x v="0"/>
    <n v="1"/>
    <s v="EA"/>
    <d v="2012-03-10T00:00:00"/>
    <d v="2012-03-10T00:00:00"/>
    <n v="493352977.31999999"/>
    <n v="0"/>
    <m/>
    <n v="493352977.31999999"/>
    <n v="-283763692.16000003"/>
    <n v="0"/>
    <n v="-28762478.579999998"/>
    <n v="-312526170.74000001"/>
    <n v="209589285.15999997"/>
    <n v="180826806.58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54496047.49827588"/>
    <n v="264743651.2130526"/>
    <n v="389752396.28522325"/>
  </r>
  <r>
    <x v="1"/>
    <s v="MQR - Turbo Generator-1 (45 MW, SEIMENS)"/>
    <x v="0"/>
    <n v="1"/>
    <s v="EA"/>
    <d v="2012-03-28T00:00:00"/>
    <d v="2012-03-10T00:00:00"/>
    <n v="481111102.42000002"/>
    <n v="0"/>
    <m/>
    <n v="481111102.42000002"/>
    <n v="-275473175.35000002"/>
    <n v="0"/>
    <n v="-28048777.27"/>
    <n v="-303521952.62"/>
    <n v="205637927.06999999"/>
    <n v="177589149.80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38255629.16829503"/>
    <n v="258174401.99857536"/>
    <n v="380081227.1697197"/>
  </r>
  <r>
    <x v="1"/>
    <s v="MQR - Turbo Generator-2 (45 MW, SEIMENS)"/>
    <x v="0"/>
    <n v="1"/>
    <s v="EA"/>
    <d v="2012-03-28T00:00:00"/>
    <d v="2012-03-10T00:00:00"/>
    <n v="481111102.19999999"/>
    <n v="0"/>
    <m/>
    <n v="481111102.19999999"/>
    <n v="-275473175.25"/>
    <n v="0"/>
    <n v="-28048777.260000002"/>
    <n v="-303521952.50999999"/>
    <n v="205637926.94999999"/>
    <n v="177589149.6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38255628.87643671"/>
    <n v="258174401.88051867"/>
    <n v="380081226.99591804"/>
  </r>
  <r>
    <x v="0"/>
    <s v="KDK - Turbo Generator-1 (45 MW, SEIMENS)"/>
    <x v="0"/>
    <n v="1"/>
    <s v="EA"/>
    <d v="2012-04-21T00:00:00"/>
    <d v="2012-04-21T00:00:00"/>
    <n v="478519203.92000002"/>
    <n v="0"/>
    <m/>
    <n v="478519203.92000002"/>
    <n v="-272328556.49000001"/>
    <n v="0"/>
    <n v="-27897669.59"/>
    <n v="-300226226.07999998"/>
    <n v="206190647.43000001"/>
    <n v="178292977.84"/>
    <d v="2012-04-01T00:00:00"/>
    <n v="11.122222222222222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634817143.13141763"/>
    <n v="254180784.10981965"/>
    <n v="380636359.02159798"/>
  </r>
  <r>
    <x v="0"/>
    <s v="KDK - Turbo Generator-2 (45 MW, SEIMENS)"/>
    <x v="0"/>
    <n v="1"/>
    <s v="EA"/>
    <d v="2012-04-21T00:00:00"/>
    <d v="2012-04-21T00:00:00"/>
    <n v="478519203.06"/>
    <n v="0"/>
    <m/>
    <n v="478519203.06"/>
    <n v="-272328556"/>
    <n v="0"/>
    <n v="-27897669.539999999"/>
    <n v="-300226225.54000002"/>
    <n v="206190647.06"/>
    <n v="178292977.52000001"/>
    <d v="2012-04-01T00:00:00"/>
    <n v="11.122222222222222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634817141.99051726"/>
    <n v="254180783.65300316"/>
    <n v="380636358.3375141"/>
  </r>
  <r>
    <x v="2"/>
    <s v="UTR - Turbo Generator-1 (45 MW, SEIMENS)"/>
    <x v="0"/>
    <n v="1"/>
    <s v="EA"/>
    <d v="2012-04-24T00:00:00"/>
    <d v="2012-04-24T00:00:00"/>
    <n v="470298742.02999997"/>
    <n v="0"/>
    <m/>
    <n v="470298742.02999997"/>
    <n v="-267446138.53999999"/>
    <n v="0"/>
    <n v="-27418416.66"/>
    <n v="-294864555.19999999"/>
    <n v="202852603.48999998"/>
    <n v="175434186.83000001"/>
    <d v="2012-04-01T00:00:00"/>
    <n v="11.113888888888889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623911645.31757653"/>
    <n v="249627049.29156241"/>
    <n v="374284596.02601409"/>
  </r>
  <r>
    <x v="2"/>
    <s v="UTR - Turbo Generator-2 (45 MW, SEIMENS)"/>
    <x v="0"/>
    <n v="1"/>
    <s v="EA"/>
    <d v="2012-04-24T00:00:00"/>
    <d v="2012-04-24T00:00:00"/>
    <n v="470298741.23000002"/>
    <n v="0"/>
    <m/>
    <n v="470298741.23000002"/>
    <n v="-267446138.06"/>
    <n v="0"/>
    <n v="-27418416.609999999"/>
    <n v="-294864554.67000002"/>
    <n v="202852603.17000002"/>
    <n v="175434186.56"/>
    <d v="2012-04-01T00:00:00"/>
    <n v="11.113888888888889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623911644.25627398"/>
    <n v="249627048.86693522"/>
    <n v="374284595.38933873"/>
  </r>
  <r>
    <x v="3"/>
    <s v="BRK - Turbo Generator-1 (45 MW, SEIMENS)"/>
    <x v="0"/>
    <n v="1"/>
    <s v="EA"/>
    <d v="2012-03-24T00:00:00"/>
    <d v="2012-03-24T00:00:00"/>
    <n v="464045725.80000001"/>
    <n v="0"/>
    <m/>
    <n v="464045725.80000001"/>
    <n v="-265969709.53"/>
    <n v="0"/>
    <n v="-27053865.809999999"/>
    <n v="-293023575.33999997"/>
    <n v="198076016.27000001"/>
    <n v="171022150.46000001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15616216.69827592"/>
    <n v="248154896.95107508"/>
    <n v="367461319.74720085"/>
  </r>
  <r>
    <x v="3"/>
    <s v="BRK - Turbo Generator-2 (45 MW, SEIMENS)"/>
    <x v="0"/>
    <n v="1"/>
    <s v="EA"/>
    <d v="2012-03-24T00:00:00"/>
    <d v="2012-03-24T00:00:00"/>
    <n v="464045725.63999999"/>
    <n v="0"/>
    <m/>
    <n v="464045725.63999999"/>
    <n v="-265969709.43000001"/>
    <n v="0"/>
    <n v="-27053865.800000001"/>
    <n v="-293023575.23000002"/>
    <n v="198076016.20999998"/>
    <n v="171022150.41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615616216.48601532"/>
    <n v="248154896.86551282"/>
    <n v="367461319.62050247"/>
  </r>
  <r>
    <x v="3"/>
    <s v="BRK - Coal Handling Plant"/>
    <x v="0"/>
    <n v="1"/>
    <s v="EA"/>
    <d v="2012-03-24T00:00:00"/>
    <d v="2012-03-24T00:00:00"/>
    <n v="419217758.11000001"/>
    <n v="0"/>
    <m/>
    <n v="419217758.11000001"/>
    <n v="-240210534.21000001"/>
    <n v="0"/>
    <n v="-24440395.300000001"/>
    <n v="-264650929.51000002"/>
    <n v="179007223.90000001"/>
    <n v="154566828.59999999"/>
    <d v="2012-03-01T00:00:00"/>
    <n v="11.197222222222223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492749905.19784272"/>
    <n v="198627486.78525043"/>
    <n v="294122418.41259229"/>
  </r>
  <r>
    <x v="1"/>
    <s v="MQR - Coal Handling Plant"/>
    <x v="0"/>
    <n v="1"/>
    <s v="EA"/>
    <d v="2012-03-28T00:00:00"/>
    <d v="2012-03-10T00:00:00"/>
    <n v="414211177.97000003"/>
    <n v="0"/>
    <m/>
    <n v="414211177.97000003"/>
    <n v="-237167814.06"/>
    <n v="0"/>
    <n v="-24148511.68"/>
    <n v="-261316325.74000001"/>
    <n v="177043363.91000003"/>
    <n v="152894852.22999999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486865154.75102824"/>
    <n v="196936955.09679097"/>
    <n v="289928199.65423727"/>
  </r>
  <r>
    <x v="2"/>
    <s v="UTR - Coal Handling Plant"/>
    <x v="0"/>
    <n v="1"/>
    <s v="EA"/>
    <d v="2012-04-24T00:00:00"/>
    <d v="2012-04-24T00:00:00"/>
    <n v="412191062.35000002"/>
    <n v="0"/>
    <m/>
    <n v="412191062.35000002"/>
    <n v="-234401877.22"/>
    <n v="0"/>
    <n v="-24030738.940000001"/>
    <n v="-258432616.16"/>
    <n v="177789185.13000003"/>
    <n v="153758446.19"/>
    <d v="2012-04-01T00:00:00"/>
    <n v="11.113888888888889"/>
    <m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n v="484490704.33477819"/>
    <n v="193844730.8043448"/>
    <n v="290645973.53043342"/>
  </r>
  <r>
    <x v="4"/>
    <s v="KKH - Coal Handling Plant"/>
    <x v="0"/>
    <n v="1"/>
    <s v="EA"/>
    <d v="2012-03-10T00:00:00"/>
    <d v="2012-03-10T00:00:00"/>
    <n v="398583085.56"/>
    <n v="0"/>
    <m/>
    <n v="398583085.56"/>
    <n v="-229254536.19999999"/>
    <n v="0"/>
    <n v="-23237393.890000001"/>
    <n v="-252491930.08999997"/>
    <n v="169328549.36000001"/>
    <n v="146091155.47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468495844.51911288"/>
    <n v="189506569.1079812"/>
    <n v="278989275.41113168"/>
  </r>
  <r>
    <x v="0"/>
    <s v="KDK - Coal Handling Plant"/>
    <x v="0"/>
    <n v="1"/>
    <s v="EA"/>
    <d v="2012-04-21T00:00:00"/>
    <d v="2012-04-21T00:00:00"/>
    <n v="391181232.33999997"/>
    <n v="0"/>
    <m/>
    <n v="391181232.33999997"/>
    <n v="-222623918.69"/>
    <n v="0"/>
    <n v="-22805865.850000001"/>
    <n v="-245429784.53999999"/>
    <n v="168557313.64999998"/>
    <n v="145751447.80000001"/>
    <d v="2012-04-01T00:00:00"/>
    <n v="11.122222222222222"/>
    <m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n v="459795682.36737895"/>
    <n v="184102191.21989855"/>
    <n v="275693491.14748037"/>
  </r>
  <r>
    <x v="2"/>
    <s v="UTR -  Roads"/>
    <x v="1"/>
    <m/>
    <m/>
    <d v="2012-04-24T00:00:00"/>
    <d v="2012-04-24T00:00:00"/>
    <n v="240890178.56"/>
    <n v="0"/>
    <m/>
    <n v="240890178.56"/>
    <n v="-69921626.379999995"/>
    <n v="0"/>
    <n v="-8045731.96"/>
    <n v="-77967358.339999989"/>
    <n v="170968552.18000001"/>
    <n v="162922820.22"/>
    <d v="2012-04-01T00:00:00"/>
    <m/>
    <m/>
    <m/>
    <m/>
    <m/>
    <m/>
    <m/>
    <m/>
    <m/>
    <m/>
    <m/>
    <m/>
    <m/>
    <m/>
    <m/>
    <m/>
    <m/>
    <m/>
    <m/>
    <m/>
    <m/>
  </r>
  <r>
    <x v="1"/>
    <s v="MQR - TG Hall  Structure &amp; Roofing"/>
    <x v="1"/>
    <n v="1"/>
    <s v="EA"/>
    <d v="2012-03-28T00:00:00"/>
    <d v="2012-03-10T00:00:00"/>
    <n v="231285590.31"/>
    <n v="0"/>
    <m/>
    <n v="231285590.31"/>
    <n v="-132428820.86"/>
    <n v="0"/>
    <n v="-13483949.92"/>
    <n v="-145912770.78"/>
    <n v="98856769.450000003"/>
    <n v="85372819.530000001"/>
    <d v="2012-03-01T00:00:00"/>
    <m/>
    <m/>
    <m/>
    <m/>
    <m/>
    <m/>
    <m/>
    <m/>
    <m/>
    <m/>
    <m/>
    <m/>
    <m/>
    <m/>
    <m/>
    <m/>
    <m/>
    <m/>
    <m/>
    <m/>
    <m/>
  </r>
  <r>
    <x v="3"/>
    <s v="BRK - TG Hall  Structure &amp; Roofing"/>
    <x v="1"/>
    <n v="1"/>
    <s v="EA"/>
    <d v="2012-03-24T00:00:00"/>
    <d v="2012-03-24T00:00:00"/>
    <n v="231173554.94"/>
    <n v="0"/>
    <m/>
    <n v="231173554.94"/>
    <n v="-132498070.42"/>
    <n v="0"/>
    <n v="-13477418.25"/>
    <n v="-145975488.67000002"/>
    <n v="98675484.519999996"/>
    <n v="85198066.269999996"/>
    <d v="2012-03-01T00:00:00"/>
    <m/>
    <m/>
    <m/>
    <m/>
    <m/>
    <m/>
    <m/>
    <m/>
    <m/>
    <m/>
    <m/>
    <m/>
    <m/>
    <m/>
    <m/>
    <m/>
    <m/>
    <m/>
    <m/>
    <m/>
    <m/>
  </r>
  <r>
    <x v="2"/>
    <s v="UTR - TG Hall  Structure &amp; Roofing"/>
    <x v="1"/>
    <n v="1"/>
    <s v="EA"/>
    <d v="2012-04-24T00:00:00"/>
    <d v="2012-04-24T00:00:00"/>
    <n v="221832548.94999999"/>
    <n v="0"/>
    <m/>
    <n v="221832548.94999999"/>
    <n v="-126150153.72"/>
    <n v="0"/>
    <n v="-12932837.6"/>
    <n v="-139082991.31999999"/>
    <n v="95682395.229999989"/>
    <n v="82749557.629999995"/>
    <d v="2012-04-01T00:00:00"/>
    <m/>
    <m/>
    <m/>
    <m/>
    <m/>
    <m/>
    <m/>
    <m/>
    <m/>
    <m/>
    <m/>
    <m/>
    <m/>
    <m/>
    <m/>
    <m/>
    <m/>
    <m/>
    <m/>
    <m/>
    <m/>
  </r>
  <r>
    <x v="0"/>
    <s v="KDK - TG Hall  Structure &amp; Roofing"/>
    <x v="1"/>
    <n v="1"/>
    <s v="EA"/>
    <d v="2012-04-21T00:00:00"/>
    <d v="2012-04-21T00:00:00"/>
    <n v="214352635.56999999"/>
    <n v="0"/>
    <m/>
    <n v="214352635.56999999"/>
    <n v="-121989553.04000001"/>
    <n v="0"/>
    <n v="-12496758.65"/>
    <n v="-134486311.69"/>
    <n v="92363082.529999986"/>
    <n v="79866323.879999995"/>
    <d v="2012-04-01T00:00:00"/>
    <m/>
    <m/>
    <m/>
    <m/>
    <m/>
    <m/>
    <m/>
    <m/>
    <m/>
    <m/>
    <m/>
    <m/>
    <m/>
    <m/>
    <m/>
    <m/>
    <m/>
    <m/>
    <m/>
    <m/>
    <m/>
  </r>
  <r>
    <x v="4"/>
    <s v="KKH - TG Hall  Structure &amp; Roofing"/>
    <x v="1"/>
    <n v="1"/>
    <s v="EA"/>
    <d v="2012-03-10T00:00:00"/>
    <d v="2012-03-10T00:00:00"/>
    <n v="207382258.78999999"/>
    <n v="0"/>
    <m/>
    <n v="207382258.78999999"/>
    <n v="-119280835.73"/>
    <n v="0"/>
    <n v="-12090385.689999999"/>
    <n v="-131371221.42"/>
    <n v="88101423.059999987"/>
    <n v="76011037.370000005"/>
    <d v="2012-03-01T00:00:00"/>
    <m/>
    <m/>
    <m/>
    <m/>
    <m/>
    <m/>
    <m/>
    <m/>
    <m/>
    <m/>
    <m/>
    <m/>
    <m/>
    <m/>
    <m/>
    <m/>
    <m/>
    <m/>
    <m/>
    <m/>
    <m/>
  </r>
  <r>
    <x v="4"/>
    <s v="KKH - Housing Colony"/>
    <x v="1"/>
    <n v="1"/>
    <s v="EA"/>
    <d v="2012-03-10T00:00:00"/>
    <d v="2012-03-10T00:00:00"/>
    <n v="189475498.78"/>
    <n v="0"/>
    <m/>
    <n v="189475498.78"/>
    <n v="-53504894.710000001"/>
    <n v="0"/>
    <n v="-6328481.6600000001"/>
    <n v="-59833376.370000005"/>
    <n v="135970604.06999999"/>
    <n v="129642122.41"/>
    <d v="2012-03-01T00:00:00"/>
    <m/>
    <m/>
    <m/>
    <m/>
    <m/>
    <m/>
    <m/>
    <m/>
    <m/>
    <m/>
    <m/>
    <m/>
    <m/>
    <m/>
    <m/>
    <m/>
    <m/>
    <m/>
    <m/>
    <m/>
    <m/>
  </r>
  <r>
    <x v="2"/>
    <s v="UTR - Housing Colony"/>
    <x v="1"/>
    <n v="2"/>
    <s v="EA"/>
    <d v="2012-04-24T00:00:00"/>
    <d v="2012-04-24T00:00:00"/>
    <n v="170669106.34999999"/>
    <n v="0"/>
    <m/>
    <n v="170669106.34999999"/>
    <n v="-47373137.969999999"/>
    <n v="0"/>
    <n v="-5700348.1500000004"/>
    <n v="-53073486.119999997"/>
    <n v="123295968.38"/>
    <n v="117595620.23"/>
    <d v="2012-04-01T00:00:00"/>
    <m/>
    <m/>
    <m/>
    <m/>
    <m/>
    <m/>
    <m/>
    <m/>
    <m/>
    <m/>
    <m/>
    <m/>
    <m/>
    <m/>
    <m/>
    <m/>
    <m/>
    <m/>
    <m/>
    <m/>
    <m/>
  </r>
  <r>
    <x v="4"/>
    <s v="KKH- Site Development"/>
    <x v="1"/>
    <n v="1"/>
    <s v="EA"/>
    <d v="2012-03-10T00:00:00"/>
    <d v="2012-03-10T00:00:00"/>
    <n v="168385189.24000001"/>
    <n v="0"/>
    <m/>
    <n v="168385189.24000001"/>
    <n v="-62168824.07"/>
    <n v="0"/>
    <n v="-6179736.4500000002"/>
    <n v="-68348560.519999996"/>
    <n v="106216365.17000002"/>
    <n v="100036628.72"/>
    <d v="2012-03-01T00:00:00"/>
    <m/>
    <m/>
    <m/>
    <m/>
    <m/>
    <m/>
    <m/>
    <m/>
    <m/>
    <m/>
    <m/>
    <m/>
    <m/>
    <m/>
    <m/>
    <m/>
    <m/>
    <m/>
    <m/>
    <m/>
    <m/>
  </r>
  <r>
    <x v="2"/>
    <s v="UTR - Cooling Towers with Bay"/>
    <x v="0"/>
    <n v="1"/>
    <s v="EA"/>
    <d v="2012-04-24T00:00:00"/>
    <d v="2012-04-24T00:00:00"/>
    <n v="166660684.31999999"/>
    <n v="0"/>
    <m/>
    <n v="166660684.31999999"/>
    <n v="-94775410.819999993"/>
    <n v="0"/>
    <n v="-9716317.9000000004"/>
    <n v="-104491728.72"/>
    <n v="71885273.5"/>
    <n v="62168955.600000001"/>
    <d v="2012-04-01T00:00:00"/>
    <n v="11.113888888888889"/>
    <m/>
    <m/>
    <m/>
    <m/>
    <m/>
    <m/>
    <m/>
    <s v="Cooling tower"/>
    <n v="669"/>
    <n v="4"/>
    <n v="106.4"/>
    <n v="133"/>
    <n v="162.4"/>
    <n v="1.5263157894736843"/>
    <n v="1.5263157894736843"/>
    <n v="25"/>
    <n v="0.9"/>
    <n v="254376833.96210527"/>
    <n v="101776171.26823834"/>
    <n v="152600662.69386694"/>
  </r>
  <r>
    <x v="3"/>
    <s v="BRK - Cables, Cable facilities &amp; Grounding"/>
    <x v="0"/>
    <n v="1"/>
    <s v="EA"/>
    <d v="2012-03-24T00:00:00"/>
    <d v="2012-03-24T00:00:00"/>
    <n v="152692361.50999999"/>
    <n v="0"/>
    <m/>
    <n v="152692361.50999999"/>
    <n v="-87516252.819999993"/>
    <n v="0"/>
    <n v="-8901964.6799999997"/>
    <n v="-96418217.5"/>
    <n v="65176108.689999998"/>
    <n v="56274144.009999998"/>
    <d v="2012-03-01T00:00:00"/>
    <n v="11.197222222222223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n v="214276292.47057614"/>
    <n v="143957955.82481542"/>
    <n v="70318336.645760715"/>
  </r>
  <r>
    <x v="2"/>
    <s v="UTR - Site Development"/>
    <x v="1"/>
    <m/>
    <m/>
    <d v="2012-04-24T00:00:00"/>
    <d v="2012-04-24T00:00:00"/>
    <n v="152228543.78"/>
    <n v="0"/>
    <m/>
    <n v="152228543.78"/>
    <n v="-55515831.450000003"/>
    <n v="0"/>
    <n v="-5586787.5599999996"/>
    <n v="-61102619.010000005"/>
    <n v="96712712.329999998"/>
    <n v="91125924.769999996"/>
    <d v="2012-04-01T00:00:00"/>
    <m/>
    <m/>
    <m/>
    <m/>
    <m/>
    <m/>
    <m/>
    <m/>
    <m/>
    <m/>
    <m/>
    <m/>
    <m/>
    <m/>
    <m/>
    <m/>
    <m/>
    <m/>
    <m/>
    <m/>
    <m/>
  </r>
  <r>
    <x v="1"/>
    <s v="MQR - Piping (High Pressure/ Low Pressure)"/>
    <x v="0"/>
    <n v="1"/>
    <s v="EA"/>
    <d v="2012-03-28T00:00:00"/>
    <d v="2012-03-10T00:00:00"/>
    <n v="150687648.40000001"/>
    <n v="0"/>
    <m/>
    <n v="150687648.40000001"/>
    <n v="-86280289.060000002"/>
    <n v="0"/>
    <n v="-8785089.9000000004"/>
    <n v="-95065378.960000008"/>
    <n v="64407359.340000004"/>
    <n v="55622269.439999998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155027213.24965242"/>
    <n v="62708507.75948441"/>
    <n v="92318705.490168005"/>
  </r>
  <r>
    <x v="2"/>
    <s v="UTR - Piping (High Pressure/ Low Pressure)"/>
    <x v="0"/>
    <n v="1"/>
    <s v="EA"/>
    <d v="2012-04-24T00:00:00"/>
    <d v="2012-04-24T00:00:00"/>
    <n v="146317757.02000001"/>
    <n v="0"/>
    <m/>
    <n v="146317757.02000001"/>
    <n v="-83206939.760000005"/>
    <n v="0"/>
    <n v="-8530325.2300000004"/>
    <n v="-91737264.99000001"/>
    <n v="63110817.260000005"/>
    <n v="54580492.030000001"/>
    <d v="2012-04-01T00:00:00"/>
    <n v="11.113888888888889"/>
    <m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n v="150531475.94113207"/>
    <n v="60227643.524046943"/>
    <n v="90303832.417085126"/>
  </r>
  <r>
    <x v="0"/>
    <s v="KDK - Roads"/>
    <x v="1"/>
    <n v="1"/>
    <s v="EA"/>
    <d v="2012-04-21T00:00:00"/>
    <d v="2012-04-21T00:00:00"/>
    <n v="144440896.09999999"/>
    <n v="0"/>
    <m/>
    <n v="144440896.09999999"/>
    <n v="-42870943.640000001"/>
    <n v="0"/>
    <n v="-4824325.93"/>
    <n v="-47695269.57"/>
    <n v="101569952.45999999"/>
    <n v="96745626.530000001"/>
    <d v="2012-04-01T00:00:00"/>
    <m/>
    <m/>
    <m/>
    <m/>
    <m/>
    <m/>
    <m/>
    <m/>
    <m/>
    <m/>
    <m/>
    <m/>
    <m/>
    <m/>
    <m/>
    <m/>
    <m/>
    <m/>
    <m/>
    <m/>
    <m/>
  </r>
  <r>
    <x v="3"/>
    <s v="BRK -  Roads"/>
    <x v="1"/>
    <n v="1"/>
    <s v="EA"/>
    <d v="2012-03-24T00:00:00"/>
    <d v="2012-03-24T00:00:00"/>
    <n v="143904079.53"/>
    <n v="0"/>
    <m/>
    <n v="143904079.53"/>
    <n v="-42729448.899999999"/>
    <n v="0"/>
    <n v="-4806396.26"/>
    <n v="-47535845.159999996"/>
    <n v="101174630.63"/>
    <n v="96368234.370000005"/>
    <d v="2012-03-01T00:00:00"/>
    <m/>
    <m/>
    <m/>
    <m/>
    <m/>
    <m/>
    <m/>
    <m/>
    <m/>
    <m/>
    <m/>
    <m/>
    <m/>
    <m/>
    <m/>
    <m/>
    <m/>
    <m/>
    <m/>
    <m/>
    <m/>
  </r>
  <r>
    <x v="0"/>
    <s v="KDK - Piping (High Pressure/ Low Pressure)"/>
    <x v="0"/>
    <n v="1"/>
    <s v="EA"/>
    <d v="2012-04-21T00:00:00"/>
    <d v="2012-04-21T00:00:00"/>
    <n v="140633905.31"/>
    <n v="0"/>
    <m/>
    <n v="140633905.31"/>
    <n v="-80035718.760000005"/>
    <n v="0"/>
    <n v="-8198956.6799999997"/>
    <n v="-88234675.439999998"/>
    <n v="60598186.549999997"/>
    <n v="52399229.869999997"/>
    <d v="2012-04-01T00:00:00"/>
    <n v="11.122222222222222"/>
    <m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n v="144683938.33283016"/>
    <n v="57931448.908465199"/>
    <n v="86752489.424364954"/>
  </r>
  <r>
    <x v="1"/>
    <s v="MQR - Housing Colony"/>
    <x v="1"/>
    <n v="1"/>
    <s v="EA"/>
    <d v="2012-03-28T00:00:00"/>
    <d v="2012-03-10T00:00:00"/>
    <n v="136984083.44999999"/>
    <n v="0"/>
    <m/>
    <n v="136984083.44999999"/>
    <n v="-37130556.310000002"/>
    <n v="0"/>
    <n v="-4575268.3899999997"/>
    <n v="-41705824.700000003"/>
    <n v="99853527.139999986"/>
    <n v="95278258.75"/>
    <d v="2012-03-01T00:00:00"/>
    <m/>
    <m/>
    <m/>
    <m/>
    <m/>
    <m/>
    <m/>
    <m/>
    <m/>
    <m/>
    <m/>
    <m/>
    <m/>
    <m/>
    <m/>
    <m/>
    <m/>
    <m/>
    <m/>
    <m/>
    <m/>
  </r>
  <r>
    <x v="4"/>
    <s v="KKH - Piping (High Pressure/ Low Pressure)"/>
    <x v="0"/>
    <n v="1"/>
    <s v="EA"/>
    <d v="2012-03-10T00:00:00"/>
    <d v="2012-03-10T00:00:00"/>
    <n v="135853293.43000001"/>
    <n v="0"/>
    <m/>
    <n v="135853293.43000001"/>
    <n v="-78139251.030000001"/>
    <n v="0"/>
    <n v="-7920247.0099999998"/>
    <n v="-86059498.040000007"/>
    <n v="57714042.400000006"/>
    <n v="49793795.390000001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139765652.42649454"/>
    <n v="56535206.406517044"/>
    <n v="83230446.019977495"/>
  </r>
  <r>
    <x v="0"/>
    <s v="KDK - Housing Colony"/>
    <x v="1"/>
    <n v="1"/>
    <s v="EA"/>
    <d v="2012-04-21T00:00:00"/>
    <d v="2012-04-21T00:00:00"/>
    <n v="124682732.40000001"/>
    <n v="0"/>
    <m/>
    <n v="124682732.40000001"/>
    <n v="-33030007.75"/>
    <n v="0"/>
    <n v="-4164403.26"/>
    <n v="-37194411.009999998"/>
    <n v="91652724.650000006"/>
    <n v="87488321.390000001"/>
    <d v="2012-04-01T00:00:00"/>
    <m/>
    <m/>
    <m/>
    <m/>
    <m/>
    <m/>
    <m/>
    <m/>
    <m/>
    <m/>
    <m/>
    <m/>
    <m/>
    <m/>
    <m/>
    <m/>
    <m/>
    <m/>
    <m/>
    <m/>
    <m/>
  </r>
  <r>
    <x v="3"/>
    <s v="BRK - Piping (High Pressure/ Low Pressure)"/>
    <x v="0"/>
    <n v="1"/>
    <s v="EA"/>
    <d v="2012-03-24T00:00:00"/>
    <d v="2012-03-24T00:00:00"/>
    <n v="123230875.06"/>
    <n v="0"/>
    <m/>
    <n v="123230875.06"/>
    <n v="-70630281.109999999"/>
    <n v="0"/>
    <n v="-7184360.0199999996"/>
    <n v="-77814641.129999995"/>
    <n v="52600593.950000003"/>
    <n v="45416233.93"/>
    <d v="2012-03-01T00:00:00"/>
    <n v="11.197222222222223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126779728.46291955"/>
    <n v="51104908.54340288"/>
    <n v="75674819.919516668"/>
  </r>
  <r>
    <x v="2"/>
    <s v="UTR - Power Transformers"/>
    <x v="0"/>
    <n v="3"/>
    <s v="EA"/>
    <d v="2012-04-24T00:00:00"/>
    <d v="2012-04-24T00:00:00"/>
    <n v="123197079.40000001"/>
    <n v="0"/>
    <m/>
    <n v="123197079.40000001"/>
    <n v="-70058837.549999997"/>
    <n v="0"/>
    <n v="-7182389.7300000004"/>
    <n v="-77241227.280000001"/>
    <n v="53138241.850000009"/>
    <n v="45955852.119999997"/>
    <d v="2012-04-01T00:00:00"/>
    <n v="11.113888888888889"/>
    <m/>
    <m/>
    <m/>
    <m/>
    <m/>
    <m/>
    <m/>
    <s v="Transformer"/>
    <n v="671"/>
    <n v="4"/>
    <n v="114.8"/>
    <n v="133"/>
    <n v="122.7"/>
    <n v="1.0688153310104531"/>
    <n v="1.0688153310104531"/>
    <n v="25"/>
    <n v="0.9"/>
    <n v="131674927.19843209"/>
    <n v="52683138.372092687"/>
    <n v="78991788.826339394"/>
  </r>
  <r>
    <x v="0"/>
    <s v="KDK - Site Development"/>
    <x v="1"/>
    <m/>
    <m/>
    <d v="2012-04-21T00:00:00"/>
    <d v="2012-04-21T00:00:00"/>
    <n v="118601373.64"/>
    <n v="0"/>
    <m/>
    <n v="118601373.64"/>
    <n v="-43288201.609999999"/>
    <n v="0"/>
    <n v="-4352670.41"/>
    <n v="-47640872.019999996"/>
    <n v="75313172.030000001"/>
    <n v="70960501.620000005"/>
    <d v="2012-04-01T00:00:00"/>
    <m/>
    <m/>
    <m/>
    <m/>
    <m/>
    <m/>
    <m/>
    <m/>
    <m/>
    <m/>
    <m/>
    <m/>
    <m/>
    <m/>
    <m/>
    <m/>
    <m/>
    <m/>
    <m/>
    <m/>
    <m/>
  </r>
  <r>
    <x v="1"/>
    <s v="MQR -  Roads"/>
    <x v="1"/>
    <n v="1"/>
    <s v="EA"/>
    <d v="2012-03-28T00:00:00"/>
    <d v="2012-03-10T00:00:00"/>
    <n v="118149101.37"/>
    <n v="0"/>
    <m/>
    <n v="118149101.37"/>
    <n v="-35216249.079999998"/>
    <n v="0"/>
    <n v="-3946179.99"/>
    <n v="-39162429.07"/>
    <n v="82932852.290000007"/>
    <n v="78986672.299999997"/>
    <d v="2012-03-01T00:00:00"/>
    <m/>
    <m/>
    <m/>
    <m/>
    <m/>
    <m/>
    <m/>
    <m/>
    <m/>
    <m/>
    <m/>
    <m/>
    <m/>
    <m/>
    <m/>
    <m/>
    <m/>
    <m/>
    <m/>
    <m/>
    <m/>
  </r>
  <r>
    <x v="4"/>
    <s v="KKH - Power Transformers"/>
    <x v="0"/>
    <n v="3"/>
    <s v="EA"/>
    <d v="2012-03-10T00:00:00"/>
    <d v="2012-03-10T00:00:00"/>
    <n v="117504580.55"/>
    <n v="0"/>
    <m/>
    <n v="117504580.55"/>
    <n v="-67585552.670000002"/>
    <n v="0"/>
    <n v="-6850517.0499999998"/>
    <n v="-74436069.719999999"/>
    <n v="49919027.879999995"/>
    <n v="43068510.829999998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125590697.1557927"/>
    <n v="50801436.999518149"/>
    <n v="74789260.156274557"/>
  </r>
  <r>
    <x v="4"/>
    <s v="KKH - Cables, Cable facilities &amp; Grounding"/>
    <x v="0"/>
    <n v="1"/>
    <s v="EA"/>
    <d v="2012-03-10T00:00:00"/>
    <d v="2012-03-10T00:00:00"/>
    <n v="115372336.22"/>
    <n v="0"/>
    <m/>
    <n v="115372336.22"/>
    <n v="-66359141.619999997"/>
    <n v="0"/>
    <n v="-6726207.2000000002"/>
    <n v="-73085348.819999993"/>
    <n v="49013194.600000001"/>
    <n v="42286987.399999999"/>
    <d v="2012-03-01T00:00:00"/>
    <n v="11.236111111111111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n v="161904342.91810545"/>
    <n v="109150511.18395609"/>
    <n v="52753831.734149367"/>
  </r>
  <r>
    <x v="1"/>
    <s v="MQR - Switch Yard Package"/>
    <x v="0"/>
    <n v="1"/>
    <s v="EA"/>
    <d v="2012-03-28T00:00:00"/>
    <d v="2012-03-10T00:00:00"/>
    <n v="112605706.75"/>
    <n v="0"/>
    <m/>
    <n v="112605706.75"/>
    <n v="-64475443.270000003"/>
    <n v="0"/>
    <n v="-6564912.7000000002"/>
    <n v="-71040355.969999999"/>
    <n v="48130263.479999997"/>
    <n v="41565350.780000001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139459572.68837675"/>
    <n v="74431704.576147184"/>
    <n v="65027868.112229571"/>
  </r>
  <r>
    <x v="0"/>
    <s v="KDK - Cooling Towers with Bay"/>
    <x v="0"/>
    <n v="1"/>
    <s v="EA"/>
    <d v="2012-04-21T00:00:00"/>
    <d v="2012-04-21T00:00:00"/>
    <n v="110274982.59999999"/>
    <n v="0"/>
    <m/>
    <n v="110274982.59999999"/>
    <n v="-62742098.289999999"/>
    <n v="0"/>
    <n v="-6429031.4900000002"/>
    <n v="-69171129.780000001"/>
    <n v="47532884.309999995"/>
    <n v="41103852.82"/>
    <d v="2012-04-01T00:00:00"/>
    <n v="11.122222222222222"/>
    <m/>
    <m/>
    <m/>
    <m/>
    <m/>
    <m/>
    <m/>
    <s v="Cooling tower"/>
    <n v="669"/>
    <n v="4"/>
    <n v="106.4"/>
    <n v="133"/>
    <n v="162.4"/>
    <n v="1.5263157894736843"/>
    <n v="1.5263157894736843"/>
    <n v="25"/>
    <n v="0.9"/>
    <n v="168314447.1263158"/>
    <n v="67393104.629376858"/>
    <n v="100921342.49693894"/>
  </r>
  <r>
    <x v="2"/>
    <s v="UTR - Cables, Cable facilities &amp; Grounding"/>
    <x v="0"/>
    <n v="1"/>
    <s v="EA"/>
    <d v="2012-04-24T00:00:00"/>
    <d v="2012-04-24T00:00:00"/>
    <n v="108289168.66"/>
    <n v="0"/>
    <m/>
    <n v="108289168.66"/>
    <n v="-61581113.039999999"/>
    <n v="0"/>
    <n v="-6313258.5300000003"/>
    <n v="-67894371.569999993"/>
    <n v="46708055.619999997"/>
    <n v="40394797.090000004"/>
    <d v="2012-04-01T00:00:00"/>
    <n v="11.113888888888889"/>
    <m/>
    <m/>
    <m/>
    <m/>
    <m/>
    <m/>
    <m/>
    <s v="Electric Wires &amp; Cables"/>
    <n v="693"/>
    <n v="4"/>
    <n v="102.4"/>
    <n v="133"/>
    <n v="143.69999999999999"/>
    <n v="1.4033203124999998"/>
    <n v="1.4033203124999998"/>
    <n v="15"/>
    <n v="0.9"/>
    <n v="151964390.00431639"/>
    <n v="101334920.73454499"/>
    <n v="50629469.269771397"/>
  </r>
  <r>
    <x v="1"/>
    <s v="MQR - Cables, Cable facilities &amp; Grounding"/>
    <x v="0"/>
    <n v="1"/>
    <s v="EA"/>
    <d v="2012-03-28T00:00:00"/>
    <d v="2012-03-10T00:00:00"/>
    <n v="107495670.42"/>
    <n v="0"/>
    <m/>
    <n v="107495670.42"/>
    <n v="-61549553.810000002"/>
    <n v="0"/>
    <n v="-6266997.5899999999"/>
    <n v="-67816551.400000006"/>
    <n v="45946116.609999999"/>
    <n v="39679119.020000003"/>
    <d v="2012-03-01T00:00:00"/>
    <n v="11.236111111111111"/>
    <s v="Electrical Wires"/>
    <n v="731"/>
    <n v="90"/>
    <n v="174.3"/>
    <n v="90"/>
    <n v="174.3"/>
    <n v="1"/>
    <s v="Electric Wires &amp; Cables"/>
    <n v="693"/>
    <n v="4"/>
    <n v="102.4"/>
    <n v="133"/>
    <n v="143.69999999999999"/>
    <n v="1.4033203124999998"/>
    <n v="1.4033203124999998"/>
    <n v="15"/>
    <n v="0.9"/>
    <n v="150850857.80619138"/>
    <n v="101698619.97100738"/>
    <n v="49152237.835184008"/>
  </r>
  <r>
    <x v="3"/>
    <s v="BRK - Cooling Towers with Bay"/>
    <x v="0"/>
    <n v="1"/>
    <s v="EA"/>
    <d v="2012-03-24T00:00:00"/>
    <d v="2012-03-24T00:00:00"/>
    <n v="106059376.17"/>
    <n v="0"/>
    <m/>
    <n v="106059376.17"/>
    <n v="-60788366.109999999"/>
    <n v="0"/>
    <n v="-6183261.6299999999"/>
    <n v="-66971627.740000002"/>
    <n v="45271010.060000002"/>
    <n v="39087748.43"/>
    <d v="2012-03-01T00:00:00"/>
    <n v="11.197222222222223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n v="161880100.47"/>
    <n v="65253868.499457017"/>
    <n v="96626231.970542982"/>
  </r>
  <r>
    <x v="1"/>
    <s v="MQR - Cooling Towers with Bay"/>
    <x v="0"/>
    <n v="1"/>
    <s v="EA"/>
    <d v="2012-03-28T00:00:00"/>
    <d v="2012-03-10T00:00:00"/>
    <n v="102890475.48"/>
    <n v="0"/>
    <m/>
    <n v="102890475.48"/>
    <n v="-58912724.840000004"/>
    <n v="0"/>
    <n v="-5998514.7199999997"/>
    <n v="-64911239.560000002"/>
    <n v="43977750.640000001"/>
    <n v="37979235.920000002"/>
    <d v="2012-03-01T00:00:00"/>
    <n v="11.236111111111111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n v="157043357.31157896"/>
    <n v="63524038.032533698"/>
    <n v="93519319.279045254"/>
  </r>
  <r>
    <x v="4"/>
    <s v="KKH - Cooling Towers with Bay"/>
    <x v="0"/>
    <n v="1"/>
    <s v="EA"/>
    <d v="2012-03-10T00:00:00"/>
    <d v="2012-03-10T00:00:00"/>
    <n v="102522108.56999999"/>
    <n v="0"/>
    <m/>
    <n v="102522108.56999999"/>
    <n v="-58968027.740000002"/>
    <n v="0"/>
    <n v="-5977038.9299999997"/>
    <n v="-64945066.670000002"/>
    <n v="43554080.829999991"/>
    <n v="37577041.899999999"/>
    <d v="2012-03-01T00:00:00"/>
    <n v="11.236111111111111"/>
    <s v="b.  INDUSTRIAL MACHINERY"/>
    <n v="649"/>
    <n v="90"/>
    <n v="144.19999999999999"/>
    <n v="90"/>
    <n v="144.19999999999999"/>
    <n v="1"/>
    <s v="Cooling tower"/>
    <n v="669"/>
    <n v="4"/>
    <n v="106.4"/>
    <n v="133"/>
    <n v="162.4"/>
    <n v="1.5263157894736843"/>
    <n v="1.5263157894736843"/>
    <n v="25"/>
    <n v="0.9"/>
    <n v="156481113.08052632"/>
    <n v="63296610.241072901"/>
    <n v="93184502.839453429"/>
  </r>
  <r>
    <x v="4"/>
    <s v="KKH -  Roads"/>
    <x v="1"/>
    <n v="1"/>
    <s v="EA"/>
    <d v="2012-03-10T00:00:00"/>
    <d v="2012-03-10T00:00:00"/>
    <n v="101424850.59"/>
    <n v="0"/>
    <m/>
    <n v="101424850.59"/>
    <n v="-30053842.390000001"/>
    <n v="0"/>
    <n v="-3387590.01"/>
    <n v="-33441432.399999999"/>
    <n v="71371008.200000003"/>
    <n v="67983418.189999998"/>
    <d v="2012-03-01T00:00:00"/>
    <m/>
    <m/>
    <m/>
    <m/>
    <m/>
    <m/>
    <m/>
    <m/>
    <m/>
    <m/>
    <m/>
    <m/>
    <m/>
    <m/>
    <m/>
    <m/>
    <m/>
    <m/>
    <m/>
    <m/>
    <m/>
  </r>
  <r>
    <x v="3"/>
    <s v="BRK - Site Development"/>
    <x v="1"/>
    <m/>
    <m/>
    <d v="2012-03-24T00:00:00"/>
    <d v="2012-03-24T00:00:00"/>
    <n v="96355047.700000003"/>
    <n v="0"/>
    <m/>
    <n v="96355047.700000003"/>
    <n v="-35439597.149999999"/>
    <n v="0"/>
    <n v="-3536230.25"/>
    <n v="-38975827.399999999"/>
    <n v="60915450.550000004"/>
    <n v="57379220.299999997"/>
    <d v="2012-03-01T00:00:00"/>
    <m/>
    <m/>
    <m/>
    <m/>
    <m/>
    <m/>
    <m/>
    <m/>
    <m/>
    <m/>
    <m/>
    <m/>
    <m/>
    <m/>
    <m/>
    <m/>
    <m/>
    <m/>
    <m/>
    <m/>
    <m/>
  </r>
  <r>
    <x v="3"/>
    <s v="BRK - Switch Yard Package"/>
    <x v="0"/>
    <n v="1"/>
    <s v="EA"/>
    <d v="2012-03-24T00:00:00"/>
    <d v="2012-03-24T00:00:00"/>
    <n v="96349711.150000006"/>
    <n v="0"/>
    <m/>
    <n v="96349711.150000006"/>
    <n v="-55223231.82"/>
    <n v="0"/>
    <n v="-5617188.1600000001"/>
    <n v="-60840419.980000004"/>
    <n v="41126479.330000006"/>
    <n v="35509291.170000002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119326896.77494989"/>
    <n v="63466164.563171096"/>
    <n v="55860732.211778797"/>
  </r>
  <r>
    <x v="1"/>
    <s v="MQR - Control &amp; Instrumentation"/>
    <x v="0"/>
    <n v="1"/>
    <s v="EA"/>
    <d v="2012-03-28T00:00:00"/>
    <d v="2012-03-10T00:00:00"/>
    <n v="92960962.269999996"/>
    <n v="0"/>
    <m/>
    <n v="92960962.269999996"/>
    <n v="-53227313.469999999"/>
    <n v="0"/>
    <n v="-5419624.0999999996"/>
    <n v="-58646937.57"/>
    <n v="39733648.799999997"/>
    <n v="34314024.700000003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115130009.38448897"/>
    <n v="61446644.939200699"/>
    <n v="53683364.445288271"/>
  </r>
  <r>
    <x v="0"/>
    <s v="KDK - Cables, Cable facilities &amp; Grounding"/>
    <x v="0"/>
    <n v="1"/>
    <s v="EA"/>
    <d v="2012-04-21T00:00:00"/>
    <d v="2012-04-21T00:00:00"/>
    <n v="92388858"/>
    <n v="0"/>
    <m/>
    <n v="92388858"/>
    <n v="-52579131.869999997"/>
    <n v="0"/>
    <n v="-5386270.4199999999"/>
    <n v="-57965402.289999999"/>
    <n v="39809726.130000003"/>
    <n v="34423455.710000001"/>
    <d v="2012-04-01T00:00:00"/>
    <n v="11.122222222222222"/>
    <m/>
    <m/>
    <m/>
    <m/>
    <m/>
    <m/>
    <m/>
    <s v="Electric Wires &amp; Cables"/>
    <n v="693"/>
    <n v="4"/>
    <n v="102.4"/>
    <n v="133"/>
    <n v="143.69999999999999"/>
    <n v="1.4033203124999998"/>
    <n v="1.4033203124999998"/>
    <n v="15"/>
    <n v="0.9"/>
    <n v="129651161.08007811"/>
    <n v="86520541.494105458"/>
    <n v="43130619.585972652"/>
  </r>
  <r>
    <x v="0"/>
    <s v="KDK - Switch Yard Package"/>
    <x v="0"/>
    <n v="1"/>
    <s v="EA"/>
    <d v="2012-04-21T00:00:00"/>
    <d v="2012-04-21T00:00:00"/>
    <n v="90625052.280000001"/>
    <n v="0"/>
    <m/>
    <n v="90625052.280000001"/>
    <n v="-51575337.990000002"/>
    <n v="0"/>
    <n v="-5283440.55"/>
    <n v="-56858778.539999999"/>
    <n v="39049714.289999999"/>
    <n v="33766273.740000002"/>
    <d v="2012-04-01T00:00:00"/>
    <n v="11.122222222222222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112237038.69547093"/>
    <n v="59295451.081921153"/>
    <n v="52941587.613549776"/>
  </r>
  <r>
    <x v="4"/>
    <s v="KKH- Switch Yard Package"/>
    <x v="0"/>
    <n v="1"/>
    <s v="EA"/>
    <d v="2012-03-10T00:00:00"/>
    <d v="2012-03-10T00:00:00"/>
    <n v="86503803.25"/>
    <n v="0"/>
    <m/>
    <n v="86503803.25"/>
    <n v="-49754718.68"/>
    <n v="0"/>
    <n v="-5043171.7300000004"/>
    <n v="-54797890.409999996"/>
    <n v="36749084.57"/>
    <n v="31705912.84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107132966.75050099"/>
    <n v="57178501.108401068"/>
    <n v="49954465.642099924"/>
  </r>
  <r>
    <x v="2"/>
    <s v="UTR - Switch Yard Package"/>
    <x v="0"/>
    <n v="1"/>
    <s v="EA"/>
    <d v="2012-04-24T00:00:00"/>
    <d v="2012-04-24T00:00:00"/>
    <n v="83327729.909999996"/>
    <n v="0"/>
    <m/>
    <n v="83327729.909999996"/>
    <n v="-47386219.850000001"/>
    <n v="0"/>
    <n v="-4858006.6500000004"/>
    <n v="-52244226.5"/>
    <n v="35941510.059999995"/>
    <n v="31083503.41"/>
    <d v="2012-04-01T00:00:00"/>
    <n v="11.113888888888889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103199473.11498997"/>
    <n v="54480005.185614049"/>
    <n v="48719467.929375917"/>
  </r>
  <r>
    <x v="1"/>
    <s v="MQR - Power Transformers"/>
    <x v="0"/>
    <n v="2"/>
    <s v="EA"/>
    <d v="2012-03-28T00:00:00"/>
    <d v="2012-03-10T00:00:00"/>
    <n v="80036229.150000006"/>
    <n v="0"/>
    <m/>
    <n v="80036229.150000006"/>
    <n v="-45826907.920000002"/>
    <n v="0"/>
    <n v="-4666112.16"/>
    <n v="-50493020.079999998"/>
    <n v="34209321.230000004"/>
    <n v="29543209.07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85543948.75178574"/>
    <n v="34602527.270097338"/>
    <n v="50941421.481688403"/>
  </r>
  <r>
    <x v="4"/>
    <s v="KKH - Ash Dyke"/>
    <x v="1"/>
    <n v="1"/>
    <s v="EA"/>
    <d v="2014-08-31T00:00:00"/>
    <d v="2014-08-31T00:00:00"/>
    <n v="78234797.75"/>
    <n v="0"/>
    <m/>
    <n v="78234797.75"/>
    <n v="-19793704.43"/>
    <n v="0"/>
    <n v="-2613042.2400000002"/>
    <n v="-22406746.670000002"/>
    <n v="58441093.32"/>
    <n v="55828051.079999998"/>
    <d v="2014-08-01T00:00:00"/>
    <m/>
    <m/>
    <m/>
    <m/>
    <m/>
    <m/>
    <m/>
    <m/>
    <m/>
    <e v="#N/A"/>
    <n v="32"/>
    <e v="#N/A"/>
    <n v="133"/>
    <e v="#N/A"/>
    <e v="#N/A"/>
    <m/>
    <m/>
    <m/>
    <m/>
    <m/>
    <m/>
  </r>
  <r>
    <x v="4"/>
    <s v="KKH - Control &amp; Instrumentation"/>
    <x v="0"/>
    <n v="1"/>
    <s v="EA"/>
    <d v="2012-03-10T00:00:00"/>
    <d v="2012-03-10T00:00:00"/>
    <n v="74998495.219999999"/>
    <n v="0"/>
    <m/>
    <n v="74998495.219999999"/>
    <n v="-43137167.270000003"/>
    <n v="0"/>
    <n v="-4372412.2699999996"/>
    <n v="-47509579.540000007"/>
    <n v="31861327.949999996"/>
    <n v="27488915.68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92883907.907735467"/>
    <n v="49573560.710062556"/>
    <n v="43310347.197672911"/>
  </r>
  <r>
    <x v="3"/>
    <s v="BRK - Control &amp; Instrumentation"/>
    <x v="0"/>
    <n v="1"/>
    <s v="EA"/>
    <d v="2012-03-24T00:00:00"/>
    <d v="2012-03-24T00:00:00"/>
    <n v="74212678.170000002"/>
    <n v="0"/>
    <m/>
    <n v="74212678.170000002"/>
    <n v="-42535300.670000002"/>
    <n v="0"/>
    <n v="-4326599.1399999997"/>
    <n v="-46861899.810000002"/>
    <n v="31677377.5"/>
    <n v="27350778.359999999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91910691.601322636"/>
    <n v="48884360.826761805"/>
    <n v="43026330.774560831"/>
  </r>
  <r>
    <x v="0"/>
    <s v="KDK - Power Transformers"/>
    <x v="0"/>
    <n v="2"/>
    <s v="EA"/>
    <d v="2012-04-21T00:00:00"/>
    <d v="2012-04-21T00:00:00"/>
    <n v="72944778.909999996"/>
    <n v="0"/>
    <m/>
    <n v="72944778.909999996"/>
    <n v="-41513373.299999997"/>
    <n v="0"/>
    <n v="-4252680.6100000003"/>
    <n v="-45766053.909999996"/>
    <n v="31431405.609999999"/>
    <n v="27178725"/>
    <d v="2012-04-01T00:00:00"/>
    <n v="11.122222222222222"/>
    <m/>
    <m/>
    <m/>
    <m/>
    <m/>
    <m/>
    <m/>
    <s v="Transformer"/>
    <n v="671"/>
    <n v="4"/>
    <n v="114.8"/>
    <n v="133"/>
    <n v="122.7"/>
    <n v="1.0688153310104531"/>
    <n v="1.0688153310104531"/>
    <n v="25"/>
    <n v="0.9"/>
    <n v="77964498.01617597"/>
    <n v="31216985.005676862"/>
    <n v="46747513.010499105"/>
  </r>
  <r>
    <x v="1"/>
    <s v="MQR - Extention of Coal Yard"/>
    <x v="1"/>
    <n v="1"/>
    <s v="EA"/>
    <d v="2014-12-31T00:00:00"/>
    <d v="2014-12-31T00:00:00"/>
    <n v="71716224"/>
    <n v="0"/>
    <m/>
    <n v="71716224"/>
    <n v="-17364443"/>
    <n v="0"/>
    <n v="-2395321.88"/>
    <n v="-19759764.879999999"/>
    <n v="54351781"/>
    <n v="51956459.119999997"/>
    <d v="2014-12-01T00:00:00"/>
    <m/>
    <m/>
    <m/>
    <m/>
    <m/>
    <m/>
    <m/>
    <m/>
    <m/>
    <m/>
    <m/>
    <m/>
    <m/>
    <m/>
    <m/>
    <m/>
    <m/>
    <m/>
    <m/>
    <m/>
    <m/>
  </r>
  <r>
    <x v="3"/>
    <s v="BRK - Power Transformers"/>
    <x v="0"/>
    <n v="2"/>
    <s v="EA"/>
    <d v="2012-03-24T00:00:00"/>
    <d v="2012-03-24T00:00:00"/>
    <n v="71207064.680000007"/>
    <n v="0"/>
    <m/>
    <n v="71207064.680000007"/>
    <n v="-40812620.960000001"/>
    <n v="0"/>
    <n v="-4151371.87"/>
    <n v="-44963992.829999998"/>
    <n v="30394443.720000006"/>
    <n v="26243071.850000001"/>
    <d v="2012-03-01T00:00:00"/>
    <n v="11.197222222222223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76107202.406236947"/>
    <n v="30678813.289954118"/>
    <n v="45428389.116282828"/>
  </r>
  <r>
    <x v="3"/>
    <s v="BRK - Extention of Coal Yard"/>
    <x v="1"/>
    <n v="1"/>
    <s v="EA"/>
    <d v="2014-12-31T00:00:00"/>
    <d v="2014-12-31T00:00:00"/>
    <n v="69821873.719999999"/>
    <n v="0"/>
    <m/>
    <n v="69821873.719999999"/>
    <n v="-16905769.41"/>
    <n v="0"/>
    <n v="-2332050.58"/>
    <n v="-19237819.990000002"/>
    <n v="52916104.310000002"/>
    <n v="50584053.729999997"/>
    <d v="2014-12-01T00:00:00"/>
    <m/>
    <m/>
    <m/>
    <m/>
    <m/>
    <m/>
    <m/>
    <m/>
    <m/>
    <m/>
    <m/>
    <m/>
    <m/>
    <m/>
    <m/>
    <m/>
    <m/>
    <m/>
    <m/>
    <m/>
    <m/>
  </r>
  <r>
    <x v="1"/>
    <s v="MQR - Chimney with ladder"/>
    <x v="0"/>
    <n v="1"/>
    <s v="EA"/>
    <d v="2012-03-28T00:00:00"/>
    <d v="2012-03-10T00:00:00"/>
    <n v="69448754.049999997"/>
    <n v="0"/>
    <m/>
    <n v="69448754.049999997"/>
    <n v="-39764762.649999999"/>
    <n v="0"/>
    <n v="-4048862.36"/>
    <n v="-43813625.009999998"/>
    <n v="29683991.399999999"/>
    <n v="25635129.039999999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71448767.821052626"/>
    <n v="28901026.583615787"/>
    <n v="42547741.237436838"/>
  </r>
  <r>
    <x v="2"/>
    <s v="UTR - Chimney with ladder"/>
    <x v="0"/>
    <n v="1"/>
    <s v="EA"/>
    <d v="2012-04-24T00:00:00"/>
    <d v="2012-04-24T00:00:00"/>
    <n v="68042744.75"/>
    <n v="0"/>
    <m/>
    <n v="68042744.75"/>
    <n v="-38694063.399999999"/>
    <n v="0"/>
    <n v="-3966892.02"/>
    <n v="-42660955.420000002"/>
    <n v="29348681.350000001"/>
    <n v="25381789.329999998"/>
    <d v="2012-04-01T00:00:00"/>
    <n v="11.113888888888889"/>
    <m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n v="70002267.687189668"/>
    <n v="28007907.30164459"/>
    <n v="41994360.385545075"/>
  </r>
  <r>
    <x v="4"/>
    <s v="KKH - Extention Coal Yard"/>
    <x v="1"/>
    <n v="1"/>
    <s v="EA"/>
    <d v="2014-12-31T00:00:00"/>
    <d v="2014-12-31T00:00:00"/>
    <n v="67588580.069999993"/>
    <n v="0"/>
    <m/>
    <n v="67588580.069999993"/>
    <n v="-16365028.43"/>
    <n v="0"/>
    <n v="-2257458.5699999998"/>
    <n v="-18622487"/>
    <n v="51223551.639999993"/>
    <n v="48966093.07"/>
    <d v="2014-12-01T00:00:00"/>
    <m/>
    <m/>
    <m/>
    <m/>
    <m/>
    <m/>
    <m/>
    <m/>
    <m/>
    <m/>
    <m/>
    <m/>
    <m/>
    <m/>
    <m/>
    <m/>
    <m/>
    <m/>
    <m/>
    <m/>
    <m/>
  </r>
  <r>
    <x v="0"/>
    <s v="KDK - Chimney with ladder"/>
    <x v="0"/>
    <n v="1"/>
    <s v="EA"/>
    <d v="2012-04-21T00:00:00"/>
    <d v="2012-04-21T00:00:00"/>
    <n v="64342611.780000001"/>
    <n v="0"/>
    <m/>
    <n v="64342611.780000001"/>
    <n v="-36617821.090000004"/>
    <n v="0"/>
    <n v="-3751174.27"/>
    <n v="-40368995.360000007"/>
    <n v="27724790.689999998"/>
    <n v="23973616.420000002"/>
    <d v="2012-04-01T00:00:00"/>
    <n v="11.122222222222222"/>
    <m/>
    <m/>
    <m/>
    <m/>
    <m/>
    <m/>
    <m/>
    <s v="Auxiliary plant for use with boilers"/>
    <n v="619"/>
    <n v="4"/>
    <n v="100.7"/>
    <n v="133"/>
    <n v="103.6"/>
    <n v="1.0287984111221449"/>
    <n v="1.0287984111221449"/>
    <n v="25"/>
    <n v="0.9"/>
    <n v="66195576.766713001"/>
    <n v="26504708.937391885"/>
    <n v="39690867.829321116"/>
  </r>
  <r>
    <x v="2"/>
    <s v="UTR - Control &amp; Instrumentation"/>
    <x v="0"/>
    <n v="1"/>
    <s v="EA"/>
    <d v="2012-04-24T00:00:00"/>
    <d v="2012-04-24T00:00:00"/>
    <n v="63925079.469999999"/>
    <n v="0"/>
    <m/>
    <n v="63925079.469999999"/>
    <n v="-36104060.630000003"/>
    <n v="0"/>
    <n v="-3726832.13"/>
    <n v="-39830892.760000005"/>
    <n v="27821018.839999996"/>
    <n v="24094186.710000001"/>
    <d v="2012-04-01T00:00:00"/>
    <n v="11.113888888888889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79169737.700320631"/>
    <n v="41794474.237782463"/>
    <n v="37375263.462538168"/>
  </r>
  <r>
    <x v="2"/>
    <s v="UTR- Extention of Coal Yard"/>
    <x v="1"/>
    <n v="1"/>
    <s v="EA"/>
    <d v="2014-12-31T00:00:00"/>
    <d v="2014-12-31T00:00:00"/>
    <n v="63539894.18"/>
    <n v="0"/>
    <m/>
    <n v="63539894.18"/>
    <n v="-15384731.82"/>
    <n v="0"/>
    <n v="-2122232.4700000002"/>
    <n v="-17506964.289999999"/>
    <n v="48155162.359999999"/>
    <n v="46032929.890000001"/>
    <d v="2014-12-01T00:00:00"/>
    <m/>
    <m/>
    <m/>
    <m/>
    <m/>
    <m/>
    <m/>
    <m/>
    <m/>
    <m/>
    <m/>
    <m/>
    <m/>
    <m/>
    <m/>
    <m/>
    <m/>
    <m/>
    <m/>
    <m/>
    <m/>
  </r>
  <r>
    <x v="0"/>
    <s v="KDK - Switch Gear  Package"/>
    <x v="0"/>
    <n v="1"/>
    <s v="EA"/>
    <d v="2012-04-21T00:00:00"/>
    <d v="2012-04-21T00:00:00"/>
    <n v="63454644.829999998"/>
    <n v="0"/>
    <m/>
    <n v="63454644.829999998"/>
    <n v="-36112472.969999999"/>
    <n v="0"/>
    <n v="-3699405.79"/>
    <n v="-39811878.759999998"/>
    <n v="27342171.859999999"/>
    <n v="23642766.07"/>
    <d v="2012-04-01T00:00:00"/>
    <n v="11.122222222222222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78587115.240360707"/>
    <n v="41518009.576567233"/>
    <n v="37069105.663793474"/>
  </r>
  <r>
    <x v="0"/>
    <s v="KDK - Control &amp; Instrumentation"/>
    <x v="0"/>
    <n v="1"/>
    <s v="EA"/>
    <d v="2012-04-21T00:00:00"/>
    <d v="2012-04-21T00:00:00"/>
    <n v="62202174.969999999"/>
    <n v="0"/>
    <m/>
    <n v="62202174.969999999"/>
    <n v="-35399683.810000002"/>
    <n v="0"/>
    <n v="-3626386.8"/>
    <n v="-39026070.609999999"/>
    <n v="26802491.159999996"/>
    <n v="23176104.359999999"/>
    <d v="2012-04-01T00:00:00"/>
    <n v="11.122222222222222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77035960.183286563"/>
    <n v="40698525.742386863"/>
    <n v="36337434.4408997"/>
  </r>
  <r>
    <x v="4"/>
    <s v="KKH - Switch Gear  Package"/>
    <x v="0"/>
    <n v="1"/>
    <s v="EA"/>
    <d v="2012-03-10T00:00:00"/>
    <d v="2012-03-10T00:00:00"/>
    <n v="62178422.020000003"/>
    <n v="0"/>
    <m/>
    <n v="62178422.020000003"/>
    <n v="-35763397.399999999"/>
    <n v="0"/>
    <n v="-3625002"/>
    <n v="-39388399.399999999"/>
    <n v="26415024.620000005"/>
    <n v="22790022.620000001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77006542.702124253"/>
    <n v="41099568.328970551"/>
    <n v="35906974.373153701"/>
  </r>
  <r>
    <x v="4"/>
    <s v="KKH - Chimney with ladder"/>
    <x v="0"/>
    <n v="1"/>
    <s v="EA"/>
    <d v="2012-03-10T00:00:00"/>
    <d v="2012-03-10T00:00:00"/>
    <n v="60943052.539999999"/>
    <n v="0"/>
    <m/>
    <n v="60943052.539999999"/>
    <n v="-35052845.280000001"/>
    <n v="0"/>
    <n v="-3552979.96"/>
    <n v="-38605825.240000002"/>
    <n v="25890207.259999998"/>
    <n v="22337227.300000001"/>
    <d v="2012-03-01T00:00:00"/>
    <n v="11.236111111111111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62698115.622085392"/>
    <n v="25361387.769133545"/>
    <n v="37336727.852951847"/>
  </r>
  <r>
    <x v="2"/>
    <s v="UTR - Ash Handling System"/>
    <x v="0"/>
    <n v="1"/>
    <s v="EA"/>
    <d v="2012-04-24T00:00:00"/>
    <d v="2012-04-24T00:00:00"/>
    <n v="60613002.07"/>
    <n v="0"/>
    <m/>
    <n v="60613002.07"/>
    <n v="-34468970.25"/>
    <n v="0"/>
    <n v="-3533738.02"/>
    <n v="-38002708.270000003"/>
    <n v="26144031.82"/>
    <n v="22610293.800000001"/>
    <d v="2012-04-01T00:00:00"/>
    <n v="11.113888888888889"/>
    <m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n v="71244718.158891127"/>
    <n v="28505011.735372346"/>
    <n v="42739706.423518777"/>
  </r>
  <r>
    <x v="0"/>
    <s v="KDK - Ash Handling System"/>
    <x v="0"/>
    <n v="1"/>
    <s v="EA"/>
    <d v="2012-04-21T00:00:00"/>
    <d v="2012-04-21T00:00:00"/>
    <n v="60050774.149999999"/>
    <n v="0"/>
    <m/>
    <n v="60050774.149999999"/>
    <n v="-34175306.859999999"/>
    <n v="0"/>
    <n v="-3500960.13"/>
    <n v="-37676266.990000002"/>
    <n v="25875467.289999999"/>
    <n v="22374507.16"/>
    <d v="2012-04-01T00:00:00"/>
    <n v="11.122222222222222"/>
    <m/>
    <m/>
    <m/>
    <m/>
    <m/>
    <m/>
    <m/>
    <s v="Material handling, lifting and hoisting equipment"/>
    <n v="745"/>
    <n v="4"/>
    <n v="99.2"/>
    <n v="133"/>
    <n v="116.6"/>
    <n v="1.1754032258064515"/>
    <n v="1.1754032258064515"/>
    <n v="25"/>
    <n v="0.9"/>
    <n v="70583873.64808467"/>
    <n v="28261783.008693103"/>
    <n v="42322090.639391571"/>
  </r>
  <r>
    <x v="3"/>
    <s v="BRK - Chimney with ladder"/>
    <x v="0"/>
    <n v="1"/>
    <s v="EA"/>
    <d v="2012-03-24T00:00:00"/>
    <d v="2012-03-24T00:00:00"/>
    <n v="58784356.359999999"/>
    <n v="0"/>
    <m/>
    <n v="58784356.359999999"/>
    <n v="-33692494.810000002"/>
    <n v="0"/>
    <n v="-3427127.98"/>
    <n v="-37119622.789999999"/>
    <n v="25091861.549999997"/>
    <n v="21664733.57"/>
    <d v="2012-03-01T00:00:00"/>
    <n v="11.197222222222223"/>
    <s v="Boiler &amp; Accessories"/>
    <n v="650"/>
    <n v="90"/>
    <n v="167.3"/>
    <n v="90"/>
    <n v="167.3"/>
    <n v="1"/>
    <s v="Auxiliary plant for use with boilers"/>
    <n v="619"/>
    <n v="4"/>
    <n v="100.7"/>
    <n v="133"/>
    <n v="103.6"/>
    <n v="1.0287984111221449"/>
    <n v="1.0287984111221449"/>
    <n v="25"/>
    <n v="0.9"/>
    <n v="60477252.422005951"/>
    <n v="24378380.451310605"/>
    <n v="36098871.970695347"/>
  </r>
  <r>
    <x v="3"/>
    <s v="BRK - Distribution Transformers"/>
    <x v="0"/>
    <n v="6"/>
    <s v="EA"/>
    <d v="2012-03-24T00:00:00"/>
    <d v="2012-03-24T00:00:00"/>
    <n v="58300107.189999998"/>
    <n v="0"/>
    <m/>
    <n v="58300107.189999998"/>
    <n v="-33414945.379999999"/>
    <n v="0"/>
    <n v="-3398896.25"/>
    <n v="-36813841.629999995"/>
    <n v="24885161.809999999"/>
    <n v="21486265.559999999"/>
    <d v="2012-03-01T00:00:00"/>
    <n v="11.197222222222223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62312048.364224747"/>
    <n v="25117986.695618998"/>
    <n v="37194061.668605745"/>
  </r>
  <r>
    <x v="2"/>
    <s v="UTR - Switch Gear  Package"/>
    <x v="0"/>
    <n v="1"/>
    <s v="EA"/>
    <d v="2012-04-24T00:00:00"/>
    <d v="2012-04-24T00:00:00"/>
    <n v="57866634.409999996"/>
    <n v="0"/>
    <m/>
    <n v="57866634.409999996"/>
    <n v="-32907185.489999998"/>
    <n v="0"/>
    <n v="-3373624.79"/>
    <n v="-36280810.280000001"/>
    <n v="24959448.919999998"/>
    <n v="21585824.129999999"/>
    <d v="2012-04-01T00:00:00"/>
    <n v="11.113888888888889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71666493.116993979"/>
    <n v="37833438.474033087"/>
    <n v="33833054.642960891"/>
  </r>
  <r>
    <x v="0"/>
    <s v="KDK - Extention of Coal Yard"/>
    <x v="1"/>
    <n v="1"/>
    <s v="EA"/>
    <d v="2014-12-31T00:00:00"/>
    <d v="2014-12-31T00:00:00"/>
    <n v="56878229.009999998"/>
    <n v="0"/>
    <m/>
    <n v="56878229.009999998"/>
    <n v="-13771761.98"/>
    <n v="0"/>
    <n v="-1899732.85"/>
    <n v="-15671494.83"/>
    <n v="43106467.030000001"/>
    <n v="41206734.18"/>
    <d v="2014-12-01T00:00:00"/>
    <m/>
    <m/>
    <m/>
    <m/>
    <m/>
    <m/>
    <m/>
    <m/>
    <m/>
    <m/>
    <m/>
    <m/>
    <m/>
    <m/>
    <m/>
    <m/>
    <m/>
    <m/>
    <m/>
    <m/>
    <m/>
  </r>
  <r>
    <x v="3"/>
    <s v="BRK - Electrical Installation (Equipments)"/>
    <x v="0"/>
    <n v="1"/>
    <s v="EA"/>
    <d v="2012-03-24T00:00:00"/>
    <d v="2012-03-24T00:00:00"/>
    <n v="55195159.740000002"/>
    <n v="0"/>
    <m/>
    <n v="55195159.740000002"/>
    <n v="-31604745.77"/>
    <n v="0"/>
    <n v="-3217877.81"/>
    <n v="-34822623.579999998"/>
    <n v="23590413.970000003"/>
    <n v="20372536.16"/>
    <d v="2012-03-01T00:00:00"/>
    <n v="11.197222222222223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n v="68927673.066282421"/>
    <n v="27784745.013018448"/>
    <n v="41142928.053263977"/>
  </r>
  <r>
    <x v="0"/>
    <s v="KDK - Electrical Installation (Equipments)"/>
    <x v="0"/>
    <n v="1"/>
    <s v="EA"/>
    <d v="2012-04-21T00:00:00"/>
    <d v="2012-04-21T00:00:00"/>
    <n v="54047117.670000002"/>
    <n v="0"/>
    <m/>
    <n v="54047117.670000002"/>
    <n v="-30758584.850000001"/>
    <n v="0"/>
    <n v="-3150946.96"/>
    <n v="-33909531.810000002"/>
    <n v="23288532.82"/>
    <n v="20137585.859999999"/>
    <d v="2012-04-01T00:00:00"/>
    <n v="11.122222222222222"/>
    <m/>
    <m/>
    <m/>
    <m/>
    <m/>
    <m/>
    <m/>
    <s v="(Q). MANUFACTURE OF ELECTRICAL EQUIPMENT"/>
    <n v="666"/>
    <n v="4"/>
    <n v="104.1"/>
    <n v="133"/>
    <n v="130"/>
    <n v="1.2487992315081653"/>
    <n v="1.2487992315081653"/>
    <n v="25"/>
    <n v="0.9"/>
    <n v="67493999.011527389"/>
    <n v="27024597.204215568"/>
    <n v="40469401.807311818"/>
  </r>
  <r>
    <x v="1"/>
    <s v="MQR - Switch Gear  Package"/>
    <x v="0"/>
    <n v="1"/>
    <s v="EA"/>
    <d v="2012-03-28T00:00:00"/>
    <d v="2012-03-10T00:00:00"/>
    <n v="52459073.869999997"/>
    <n v="0"/>
    <m/>
    <n v="52459073.869999997"/>
    <n v="-30036861.75"/>
    <n v="0"/>
    <n v="-3058364.01"/>
    <n v="-33095225.759999998"/>
    <n v="22422212.119999997"/>
    <n v="19363848.109999999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64969354.011342674"/>
    <n v="34675136.823206536"/>
    <n v="30294217.188136138"/>
  </r>
  <r>
    <x v="4"/>
    <s v="KKH - TURBINE ROTOR ASSEMBLY,-SST 300 C160"/>
    <x v="0"/>
    <n v="1"/>
    <s v="EA"/>
    <d v="2014-11-01T00:00:00"/>
    <d v="2014-11-01T00:00:00"/>
    <n v="52277460"/>
    <n v="0"/>
    <m/>
    <n v="52277460"/>
    <n v="-22595292.16"/>
    <n v="0"/>
    <n v="-3047775.92"/>
    <n v="-25643068.079999998"/>
    <n v="29682167.84"/>
    <n v="26634391.920000002"/>
    <d v="2014-11-01T00:00:00"/>
    <n v="8.594444444444445"/>
    <m/>
    <m/>
    <m/>
    <m/>
    <m/>
    <m/>
    <m/>
    <s v="Rotor/magneto rotor assembly"/>
    <n v="670"/>
    <n v="35"/>
    <n v="94.7"/>
    <n v="133"/>
    <n v="131.6"/>
    <n v="1.3896515311510031"/>
    <n v="1.3896515311510031"/>
    <n v="20"/>
    <n v="0.9"/>
    <n v="72647452.333685324"/>
    <n v="28096402.1900528"/>
    <n v="44551050.143632524"/>
  </r>
  <r>
    <x v="3"/>
    <s v="BRK - Switch Gear  Package"/>
    <x v="0"/>
    <n v="1"/>
    <s v="EA"/>
    <d v="2012-03-24T00:00:00"/>
    <d v="2012-03-24T00:00:00"/>
    <n v="52149512.460000001"/>
    <n v="0"/>
    <m/>
    <n v="52149512.460000001"/>
    <n v="-29889706.829999998"/>
    <n v="0"/>
    <n v="-3040316.58"/>
    <n v="-32930023.409999996"/>
    <n v="22259805.630000003"/>
    <n v="19219489.050000001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64585969.339238472"/>
    <n v="34351213.928631499"/>
    <n v="30234755.410606973"/>
  </r>
  <r>
    <x v="2"/>
    <s v="UTR - Raw Water Reservior"/>
    <x v="1"/>
    <n v="1"/>
    <s v="EA"/>
    <d v="2012-04-24T00:00:00"/>
    <d v="2012-04-24T00:00:00"/>
    <n v="49766660.32"/>
    <n v="0"/>
    <m/>
    <n v="49766660.32"/>
    <n v="-28300949.91"/>
    <n v="0"/>
    <n v="-2901396.3"/>
    <n v="-31202346.210000001"/>
    <n v="21465710.41"/>
    <n v="18564314.109999999"/>
    <d v="2012-04-01T00:00:00"/>
    <m/>
    <m/>
    <m/>
    <m/>
    <m/>
    <m/>
    <m/>
    <m/>
    <m/>
    <m/>
    <m/>
    <m/>
    <m/>
    <m/>
    <m/>
    <m/>
    <m/>
    <m/>
    <m/>
    <m/>
    <m/>
  </r>
  <r>
    <x v="1"/>
    <s v="MQR - Ash Handling System"/>
    <x v="0"/>
    <n v="1"/>
    <s v="EA"/>
    <d v="2012-03-28T00:00:00"/>
    <d v="2012-03-10T00:00:00"/>
    <n v="49572587.960000001"/>
    <n v="0"/>
    <m/>
    <n v="49572587.960000001"/>
    <n v="-28384126.140000001"/>
    <n v="0"/>
    <n v="-2890081.88"/>
    <n v="-31274208.02"/>
    <n v="21188461.82"/>
    <n v="18298379.940000001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58267779.799758062"/>
    <n v="23569316.92900214"/>
    <n v="34698462.870755926"/>
  </r>
  <r>
    <x v="4"/>
    <s v="KKH-ALTERNATOR ROTOR COMPLETE ASSEMBLY 45 MW"/>
    <x v="0"/>
    <n v="1"/>
    <s v="EA"/>
    <d v="2014-03-31T00:00:00"/>
    <d v="2014-03-31T00:00:00"/>
    <n v="49250736"/>
    <n v="0"/>
    <m/>
    <n v="49250736"/>
    <n v="-22977667.77"/>
    <n v="0"/>
    <n v="-2871317.91"/>
    <n v="-25848985.68"/>
    <n v="26273068.23"/>
    <n v="23401750.32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n v="67797038.259414226"/>
    <n v="28008651.4309205"/>
    <n v="39788386.828493729"/>
  </r>
  <r>
    <x v="4"/>
    <s v="KKH - Electrical Installation (Equipments)"/>
    <x v="0"/>
    <n v="1"/>
    <s v="EA"/>
    <d v="2012-03-10T00:00:00"/>
    <d v="2012-03-10T00:00:00"/>
    <n v="48207290.700000003"/>
    <n v="0"/>
    <m/>
    <n v="48207290.700000003"/>
    <n v="-27727569.18"/>
    <n v="0"/>
    <n v="-2810485.05"/>
    <n v="-30538054.23"/>
    <n v="20479721.520000003"/>
    <n v="17669236.469999999"/>
    <d v="2012-03-01T00:00:00"/>
    <n v="11.236111111111111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n v="60201227.579250731"/>
    <n v="24351396.555806924"/>
    <n v="35849831.023443803"/>
  </r>
  <r>
    <x v="3"/>
    <s v="BRK - Ash Handling System"/>
    <x v="0"/>
    <n v="1"/>
    <s v="EA"/>
    <d v="2012-03-24T00:00:00"/>
    <d v="2012-03-24T00:00:00"/>
    <n v="47834230.020000003"/>
    <n v="0"/>
    <m/>
    <n v="47834230.020000003"/>
    <n v="-27416384.989999998"/>
    <n v="0"/>
    <n v="-2788735.61"/>
    <n v="-30205120.599999998"/>
    <n v="20417845.030000005"/>
    <n v="17629109.420000002"/>
    <d v="2012-03-01T00:00:00"/>
    <n v="11.197222222222223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56224508.269475803"/>
    <n v="22664099.2834257"/>
    <n v="33560408.986050099"/>
  </r>
  <r>
    <x v="4"/>
    <s v="KKH - Ash Handling System"/>
    <x v="0"/>
    <n v="1"/>
    <s v="EA"/>
    <d v="2012-03-10T00:00:00"/>
    <d v="2012-03-10T00:00:00"/>
    <n v="47346734.310000002"/>
    <n v="0"/>
    <m/>
    <n v="47346734.310000002"/>
    <n v="-27232599.690000001"/>
    <n v="0"/>
    <n v="-2760314.61"/>
    <n v="-29992914.300000001"/>
    <n v="20114134.620000001"/>
    <n v="17353820.010000002"/>
    <d v="2012-03-01T00:00:00"/>
    <n v="11.236111111111111"/>
    <s v="Material Handling Equipments"/>
    <n v="654"/>
    <n v="90"/>
    <n v="170.7"/>
    <n v="90"/>
    <n v="170.7"/>
    <n v="1"/>
    <s v="Material handling, lifting and hoisting equipment"/>
    <n v="745"/>
    <n v="4"/>
    <n v="99.2"/>
    <n v="133"/>
    <n v="116.6"/>
    <n v="1.1754032258064515"/>
    <n v="1.1754032258064515"/>
    <n v="25"/>
    <n v="0.9"/>
    <n v="55651504.239374995"/>
    <n v="22511033.464827187"/>
    <n v="33140470.774547808"/>
  </r>
  <r>
    <x v="1"/>
    <s v="MQR - Electrical Installation (Equipments)"/>
    <x v="0"/>
    <n v="1"/>
    <s v="EA"/>
    <d v="2012-03-28T00:00:00"/>
    <d v="2012-03-10T00:00:00"/>
    <n v="47009485.859999999"/>
    <n v="0"/>
    <m/>
    <n v="47009485.859999999"/>
    <n v="-26916552.73"/>
    <n v="0"/>
    <n v="-2740653.03"/>
    <n v="-29657205.760000002"/>
    <n v="20092933.129999999"/>
    <n v="17352280.100000001"/>
    <d v="2012-03-01T00:00:00"/>
    <n v="11.236111111111111"/>
    <s v="g.  ELECTRICAL MACHINERY, EQUIPMENT &amp; BATTERIES"/>
    <n v="699"/>
    <n v="90"/>
    <n v="130.9"/>
    <n v="90"/>
    <n v="130.9"/>
    <n v="1"/>
    <s v="(Q). MANUFACTURE OF ELECTRICAL EQUIPMENT"/>
    <n v="666"/>
    <n v="4"/>
    <n v="104.1"/>
    <n v="133"/>
    <n v="130"/>
    <n v="1.2487992315081653"/>
    <n v="1.2487992315081653"/>
    <n v="25"/>
    <n v="0.9"/>
    <n v="58705409.815561965"/>
    <n v="23746338.270394817"/>
    <n v="34959071.545167148"/>
  </r>
  <r>
    <x v="3"/>
    <s v="BRK - Raw Water Reservior"/>
    <x v="1"/>
    <n v="2"/>
    <s v="EA"/>
    <d v="2012-03-24T00:00:00"/>
    <d v="2012-03-24T00:00:00"/>
    <n v="46145577.57"/>
    <n v="0"/>
    <m/>
    <n v="46145577.57"/>
    <n v="-26425593.649999999"/>
    <n v="0"/>
    <n v="-2690287.17"/>
    <n v="-29115880.82"/>
    <n v="19719983.920000002"/>
    <n v="17029696.75"/>
    <d v="2012-03-01T00:00:00"/>
    <m/>
    <m/>
    <m/>
    <m/>
    <m/>
    <m/>
    <m/>
    <m/>
    <m/>
    <m/>
    <m/>
    <m/>
    <m/>
    <m/>
    <m/>
    <m/>
    <m/>
    <m/>
    <m/>
    <m/>
    <m/>
  </r>
  <r>
    <x v="0"/>
    <s v="KDK - DM Water Plant"/>
    <x v="0"/>
    <n v="1"/>
    <s v="EA"/>
    <d v="2012-04-21T00:00:00"/>
    <d v="2012-04-21T00:00:00"/>
    <n v="45613230.75"/>
    <n v="0"/>
    <m/>
    <n v="45613230.75"/>
    <n v="-25958802.010000002"/>
    <n v="0"/>
    <n v="-2659251.35"/>
    <n v="-28618053.360000003"/>
    <n v="19654428.739999998"/>
    <n v="16995177.390000001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56592540.695694715"/>
    <n v="22659653.294556167"/>
    <n v="33932887.401138544"/>
  </r>
  <r>
    <x v="0"/>
    <s v="KDK - Fire fighting Equipments"/>
    <x v="0"/>
    <n v="1"/>
    <s v="EA"/>
    <d v="2012-04-21T00:00:00"/>
    <d v="2012-04-21T00:00:00"/>
    <n v="45537430.43"/>
    <n v="0"/>
    <m/>
    <n v="45537430.43"/>
    <n v="-25446191.34"/>
    <n v="0"/>
    <n v="-2654832.19"/>
    <n v="-28101023.530000001"/>
    <n v="20091239.09"/>
    <n v="17436406.899999999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56498494.897495106"/>
    <n v="22621997.356957044"/>
    <n v="33876497.540538058"/>
  </r>
  <r>
    <x v="4"/>
    <s v="KKH - Raw Water Reservior"/>
    <x v="1"/>
    <n v="1"/>
    <s v="EA"/>
    <d v="2012-03-10T00:00:00"/>
    <d v="2012-03-10T00:00:00"/>
    <n v="44593100.909999996"/>
    <n v="0"/>
    <m/>
    <n v="44593100.909999996"/>
    <n v="-25648781.969999999"/>
    <n v="0"/>
    <n v="-2599777.7799999998"/>
    <n v="-28248559.75"/>
    <n v="18944318.939999998"/>
    <n v="16344541.16"/>
    <d v="2012-03-01T00:00:00"/>
    <m/>
    <m/>
    <m/>
    <m/>
    <m/>
    <m/>
    <m/>
    <m/>
    <m/>
    <m/>
    <m/>
    <m/>
    <m/>
    <m/>
    <m/>
    <m/>
    <m/>
    <m/>
    <m/>
    <m/>
    <m/>
  </r>
  <r>
    <x v="0"/>
    <s v="KDK - Raw Water Reservior"/>
    <x v="1"/>
    <n v="2"/>
    <s v="EA"/>
    <d v="2012-04-21T00:00:00"/>
    <d v="2012-04-21T00:00:00"/>
    <n v="44143380.43"/>
    <n v="0"/>
    <m/>
    <n v="44143380.43"/>
    <n v="-25122300.170000002"/>
    <n v="0"/>
    <n v="-2573559.08"/>
    <n v="-27695859.25"/>
    <n v="19021080.259999998"/>
    <n v="16447521.18"/>
    <d v="2012-04-01T00:00:00"/>
    <m/>
    <m/>
    <m/>
    <m/>
    <m/>
    <m/>
    <m/>
    <m/>
    <m/>
    <m/>
    <m/>
    <m/>
    <m/>
    <m/>
    <m/>
    <m/>
    <m/>
    <m/>
    <m/>
    <m/>
    <m/>
  </r>
  <r>
    <x v="2"/>
    <s v="UTR - Electrical Installation (LIGHTING)"/>
    <x v="0"/>
    <n v="1"/>
    <s v="EA"/>
    <d v="2012-04-24T00:00:00"/>
    <d v="2012-04-24T00:00:00"/>
    <n v="43710689.829999998"/>
    <n v="0"/>
    <m/>
    <n v="43710689.829999998"/>
    <n v="-24857083.75"/>
    <n v="0"/>
    <n v="-2548333.2200000002"/>
    <n v="-27405416.969999999"/>
    <n v="18853606.079999998"/>
    <n v="16305272.859999999"/>
    <d v="2012-04-01T00:00:00"/>
    <n v="11.113888888888889"/>
    <m/>
    <m/>
    <m/>
    <m/>
    <m/>
    <m/>
    <m/>
    <s v="(Q). MANUFACTURE OF ELECTRICAL EQUIPMENT"/>
    <n v="666"/>
    <n v="4"/>
    <n v="104.1"/>
    <n v="133"/>
    <n v="130"/>
    <n v="1.2487992315081653"/>
    <n v="1.2487992315081653"/>
    <n v="25"/>
    <n v="0.9"/>
    <n v="54585875.868395776"/>
    <n v="21839808.934945151"/>
    <n v="32746066.933450624"/>
  </r>
  <r>
    <x v="1"/>
    <s v="MQR - Ash Dyke"/>
    <x v="1"/>
    <n v="1"/>
    <s v="EA"/>
    <d v="2014-08-31T00:00:00"/>
    <d v="2014-08-31T00:00:00"/>
    <n v="42821633.770000003"/>
    <n v="0"/>
    <m/>
    <n v="42821633.770000003"/>
    <n v="-10834037.9"/>
    <n v="0"/>
    <n v="-1430242.57"/>
    <n v="-12264280.470000001"/>
    <n v="31987595.870000005"/>
    <n v="30557353.300000001"/>
    <d v="2014-08-01T00:00:00"/>
    <m/>
    <m/>
    <m/>
    <m/>
    <m/>
    <m/>
    <m/>
    <m/>
    <m/>
    <e v="#N/A"/>
    <n v="32"/>
    <e v="#N/A"/>
    <n v="133"/>
    <e v="#N/A"/>
    <e v="#N/A"/>
    <m/>
    <m/>
    <m/>
    <m/>
    <m/>
    <m/>
  </r>
  <r>
    <x v="1"/>
    <s v="MQR - Raw Water Reservior"/>
    <x v="1"/>
    <n v="1"/>
    <s v="EA"/>
    <d v="2012-03-28T00:00:00"/>
    <d v="2012-03-10T00:00:00"/>
    <n v="42767628.140000001"/>
    <n v="0"/>
    <m/>
    <n v="42767628.140000001"/>
    <n v="-24487762.32"/>
    <n v="0"/>
    <n v="-2493352.7200000002"/>
    <n v="-26981115.039999999"/>
    <n v="18279865.82"/>
    <n v="15786513.1"/>
    <d v="2012-03-01T00:00:00"/>
    <m/>
    <m/>
    <m/>
    <m/>
    <m/>
    <m/>
    <m/>
    <m/>
    <m/>
    <m/>
    <m/>
    <m/>
    <m/>
    <m/>
    <m/>
    <m/>
    <m/>
    <m/>
    <m/>
    <m/>
    <m/>
  </r>
  <r>
    <x v="3"/>
    <s v="BRK - DM Water Plant"/>
    <x v="0"/>
    <n v="1"/>
    <s v="EA"/>
    <d v="2012-03-24T00:00:00"/>
    <d v="2012-03-24T00:00:00"/>
    <n v="41031126.979999997"/>
    <n v="0"/>
    <m/>
    <n v="41031126.979999997"/>
    <n v="-23516520.379999999"/>
    <n v="0"/>
    <n v="-2392114.7000000002"/>
    <n v="-25908635.079999998"/>
    <n v="17514606.599999998"/>
    <n v="15122491.9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50907503.924305283"/>
    <n v="20520814.831887461"/>
    <n v="30386689.092417821"/>
  </r>
  <r>
    <x v="2"/>
    <s v="UTR - Fire fighting Equipments"/>
    <x v="0"/>
    <n v="1"/>
    <s v="EA"/>
    <d v="2012-04-24T00:00:00"/>
    <d v="2012-04-24T00:00:00"/>
    <n v="38917824.039999999"/>
    <n v="0"/>
    <m/>
    <n v="38917824.039999999"/>
    <n v="-21628725.449999999"/>
    <n v="0"/>
    <n v="-2268909.14"/>
    <n v="-23897634.59"/>
    <n v="17289098.59"/>
    <n v="15020189.449999999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48285519.454716243"/>
    <n v="19319036.33383197"/>
    <n v="28966483.120884273"/>
  </r>
  <r>
    <x v="1"/>
    <s v="MQR - DM Water Plant"/>
    <x v="0"/>
    <n v="1"/>
    <s v="EA"/>
    <d v="2012-03-28T00:00:00"/>
    <d v="2012-03-10T00:00:00"/>
    <n v="38499013.090000004"/>
    <n v="0"/>
    <m/>
    <n v="38499013.090000004"/>
    <n v="-22043651.280000001"/>
    <n v="0"/>
    <n v="-2244492.46"/>
    <n v="-24288143.740000002"/>
    <n v="16455361.810000002"/>
    <n v="14210869.3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47765898.823992178"/>
    <n v="19321306.074304838"/>
    <n v="28444592.74968734"/>
  </r>
  <r>
    <x v="1"/>
    <s v="MQR- Site Development"/>
    <x v="1"/>
    <n v="1"/>
    <s v="EA"/>
    <d v="2012-03-28T00:00:00"/>
    <d v="2012-03-10T00:00:00"/>
    <n v="37056184.939999998"/>
    <n v="0"/>
    <m/>
    <n v="37056184.939999998"/>
    <n v="-13614482.869999999"/>
    <n v="0"/>
    <n v="-1359961.99"/>
    <n v="-14974444.859999999"/>
    <n v="23441702.07"/>
    <n v="22081740.079999998"/>
    <d v="2012-03-01T00:00:00"/>
    <m/>
    <m/>
    <m/>
    <m/>
    <m/>
    <m/>
    <m/>
    <m/>
    <m/>
    <m/>
    <m/>
    <m/>
    <m/>
    <m/>
    <m/>
    <m/>
    <m/>
    <m/>
    <m/>
    <m/>
    <m/>
  </r>
  <r>
    <x v="4"/>
    <s v="KKH - Fire fighting Equipments"/>
    <x v="0"/>
    <n v="1"/>
    <s v="EA"/>
    <d v="2012-03-10T00:00:00"/>
    <d v="2012-03-10T00:00:00"/>
    <n v="36358313.950000003"/>
    <n v="0"/>
    <m/>
    <n v="36358313.950000003"/>
    <n v="-20515367.359999999"/>
    <n v="0"/>
    <n v="-2119689.7000000002"/>
    <n v="-22635057.059999999"/>
    <n v="15842946.590000004"/>
    <n v="13723256.89000000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45109923.765753433"/>
    <n v="18246964.163247265"/>
    <n v="26862959.602506168"/>
  </r>
  <r>
    <x v="3"/>
    <s v="BRK - Boiler &amp; ESP Control Room"/>
    <x v="0"/>
    <n v="1"/>
    <s v="EA"/>
    <d v="2012-03-24T00:00:00"/>
    <d v="2012-03-24T00:00:00"/>
    <n v="35371921.159999996"/>
    <n v="0"/>
    <m/>
    <n v="35371921.159999996"/>
    <n v="-11840045.140000001"/>
    <n v="0"/>
    <n v="-1181422.17"/>
    <n v="-13021467.310000001"/>
    <n v="23531876.019999996"/>
    <n v="22350453.850000001"/>
    <d v="2012-03-01T00:00:00"/>
    <n v="11.197222222222223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43807309.172104202"/>
    <n v="23299708.348488118"/>
    <n v="20507600.823616084"/>
  </r>
  <r>
    <x v="4"/>
    <s v="KKH - DM Water Plant"/>
    <x v="0"/>
    <n v="1"/>
    <s v="EA"/>
    <d v="2012-03-10T00:00:00"/>
    <d v="2012-03-10T00:00:00"/>
    <n v="34596636.990000002"/>
    <n v="0"/>
    <m/>
    <n v="34596636.990000002"/>
    <n v="-19899078.170000002"/>
    <n v="0"/>
    <n v="-2016983.94"/>
    <n v="-21916062.110000003"/>
    <n v="14697558.82"/>
    <n v="12680574.88000000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42924203.232211351"/>
    <n v="17362840.207429495"/>
    <n v="25561363.024781857"/>
  </r>
  <r>
    <x v="2"/>
    <s v="UTR-Leasehold Land"/>
    <x v="1"/>
    <n v="34.377000000000002"/>
    <s v="ACR"/>
    <d v="2010-07-01T00:00:00"/>
    <d v="2010-07-01T00:00:00"/>
    <n v="34490582"/>
    <n v="0"/>
    <m/>
    <n v="34490582"/>
    <n v="-13982434.710000001"/>
    <n v="0"/>
    <n v="-1189925.08"/>
    <n v="-15172359.790000001"/>
    <n v="20508147.289999999"/>
    <n v="19318222.210000001"/>
    <d v="2010-07-01T00:00:00"/>
    <m/>
    <m/>
    <m/>
    <m/>
    <m/>
    <m/>
    <m/>
    <m/>
    <m/>
    <m/>
    <m/>
    <m/>
    <m/>
    <m/>
    <m/>
    <m/>
    <m/>
    <m/>
    <m/>
    <m/>
    <m/>
  </r>
  <r>
    <x v="2"/>
    <s v="UTR - Boiler &amp; ESP Control Room"/>
    <x v="0"/>
    <n v="1"/>
    <s v="EA"/>
    <d v="2012-04-24T00:00:00"/>
    <d v="2012-04-24T00:00:00"/>
    <n v="33902546.329999998"/>
    <n v="0"/>
    <m/>
    <n v="33902546.329999998"/>
    <n v="-11252097.25"/>
    <n v="0"/>
    <n v="-1132345.05"/>
    <n v="-12384442.300000001"/>
    <n v="22650449.079999998"/>
    <n v="21518104.030000001"/>
    <d v="2012-04-01T00:00:00"/>
    <n v="11.113888888888889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41987522.308496989"/>
    <n v="22165621.238678005"/>
    <n v="19821901.069818985"/>
  </r>
  <r>
    <x v="3"/>
    <s v="BRK - Fire fighting Equipments"/>
    <x v="0"/>
    <n v="1"/>
    <s v="EA"/>
    <d v="2012-03-24T00:00:00"/>
    <d v="2012-03-24T00:00:00"/>
    <n v="33579833.920000002"/>
    <n v="0"/>
    <m/>
    <n v="33579833.920000002"/>
    <n v="-18886583.09"/>
    <n v="0"/>
    <n v="-1957704.32"/>
    <n v="-20844287.41"/>
    <n v="14693250.830000002"/>
    <n v="12735546.51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41662651.086653627"/>
    <n v="16794214.653030083"/>
    <n v="24868436.433623545"/>
  </r>
  <r>
    <x v="2"/>
    <s v="UTR - DM Water Plant"/>
    <x v="0"/>
    <n v="1"/>
    <s v="EA"/>
    <d v="2012-04-24T00:00:00"/>
    <d v="2012-04-24T00:00:00"/>
    <n v="32860105.719999999"/>
    <n v="0"/>
    <m/>
    <n v="32860105.719999999"/>
    <n v="-18686650.82"/>
    <n v="0"/>
    <n v="-1915744.16"/>
    <n v="-20602394.98"/>
    <n v="14173454.899999999"/>
    <n v="12257710.74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40769681.069432482"/>
    <n v="16311949.395879937"/>
    <n v="24457731.673552543"/>
  </r>
  <r>
    <x v="0"/>
    <s v="KDK - Boiler &amp; ESP Control Room"/>
    <x v="0"/>
    <n v="1"/>
    <s v="EA"/>
    <d v="2012-04-21T00:00:00"/>
    <d v="2012-04-21T00:00:00"/>
    <n v="32564433.100000001"/>
    <n v="0"/>
    <m/>
    <n v="32564433.100000001"/>
    <n v="-10816923.32"/>
    <n v="0"/>
    <n v="-1087652.07"/>
    <n v="-11904575.390000001"/>
    <n v="21747509.780000001"/>
    <n v="20659857.710000001"/>
    <d v="2012-04-01T00:00:00"/>
    <n v="11.122222222222222"/>
    <m/>
    <m/>
    <m/>
    <m/>
    <m/>
    <m/>
    <m/>
    <s v="Electric switch gear control/starter"/>
    <n v="674"/>
    <n v="4"/>
    <n v="99.8"/>
    <n v="133"/>
    <n v="123.6"/>
    <n v="1.2384769539078155"/>
    <n v="1.2384769539078155"/>
    <n v="20"/>
    <n v="0.95"/>
    <n v="40330299.911422841"/>
    <n v="21306721.500426415"/>
    <n v="19023578.410996426"/>
  </r>
  <r>
    <x v="1"/>
    <s v="MQR - Fire fighting Equipments"/>
    <x v="0"/>
    <n v="1"/>
    <s v="EA"/>
    <d v="2012-03-28T00:00:00"/>
    <d v="2012-03-10T00:00:00"/>
    <n v="31993861.149999999"/>
    <n v="0"/>
    <m/>
    <n v="31993861.149999999"/>
    <n v="-17977962.52"/>
    <n v="0"/>
    <n v="-1865242.11"/>
    <n v="-19843204.629999999"/>
    <n v="14015898.629999999"/>
    <n v="12150656.52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39694927.532485321"/>
    <n v="16056598.186890313"/>
    <n v="23638329.34559501"/>
  </r>
  <r>
    <x v="1"/>
    <s v="MQR - Air Condition &amp; Ventilation System"/>
    <x v="0"/>
    <n v="1"/>
    <s v="EA"/>
    <d v="2012-03-28T00:00:00"/>
    <d v="2012-03-10T00:00:00"/>
    <n v="31956219.579999998"/>
    <n v="0"/>
    <m/>
    <n v="31956219.579999998"/>
    <n v="-18127124.399999999"/>
    <n v="0"/>
    <n v="-1863047.6"/>
    <n v="-19990172"/>
    <n v="13829095.18"/>
    <n v="11966047.58"/>
    <d v="2012-03-01T00:00:00"/>
    <n v="11.236111111111111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n v="36779799.893962264"/>
    <n v="14877429.057107737"/>
    <n v="21902370.836854525"/>
  </r>
  <r>
    <x v="3"/>
    <s v="BRK - Air Condition &amp; Ventilation System"/>
    <x v="0"/>
    <n v="2"/>
    <s v="EA"/>
    <d v="2012-03-24T00:00:00"/>
    <d v="2012-03-24T00:00:00"/>
    <n v="31419994.420000002"/>
    <n v="0"/>
    <m/>
    <n v="31419994.420000002"/>
    <n v="-18008498.539999999"/>
    <n v="0"/>
    <n v="-1831785.67"/>
    <n v="-19840284.210000001"/>
    <n v="13411495.880000003"/>
    <n v="11579710.210000001"/>
    <d v="2012-03-01T00:00:00"/>
    <n v="11.197222222222223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n v="36162635.087169811"/>
    <n v="14577158.203638153"/>
    <n v="21585476.88353166"/>
  </r>
  <r>
    <x v="0"/>
    <s v="KDK - Air Condition &amp; Ventilation System"/>
    <x v="0"/>
    <n v="2"/>
    <s v="EA"/>
    <d v="2012-04-21T00:00:00"/>
    <d v="2012-04-21T00:00:00"/>
    <n v="31359644.149999999"/>
    <n v="0"/>
    <m/>
    <n v="31359644.149999999"/>
    <n v="-17846988.25"/>
    <n v="0"/>
    <n v="-1828267.25"/>
    <n v="-19675255.5"/>
    <n v="13512655.899999999"/>
    <n v="11684388.65"/>
    <d v="2012-04-01T00:00:00"/>
    <n v="11.122222222222222"/>
    <m/>
    <m/>
    <m/>
    <m/>
    <m/>
    <m/>
    <m/>
    <s v="Air conditioning plant"/>
    <n v="752"/>
    <n v="4"/>
    <n v="100.7"/>
    <n v="133"/>
    <n v="115.9"/>
    <n v="1.1509433962264151"/>
    <n v="1.1509433962264151"/>
    <n v="25"/>
    <n v="0.9"/>
    <n v="36093175.342452824"/>
    <n v="14451707.407118112"/>
    <n v="21641467.935334712"/>
  </r>
  <r>
    <x v="4"/>
    <s v="KKH - Distribution Transformers"/>
    <x v="0"/>
    <n v="8"/>
    <s v="EA"/>
    <d v="2012-03-10T00:00:00"/>
    <d v="2012-03-10T00:00:00"/>
    <n v="31105351.789999999"/>
    <n v="0"/>
    <m/>
    <n v="31105351.789999999"/>
    <n v="-17890982.469999999"/>
    <n v="0"/>
    <n v="-1813442.01"/>
    <n v="-19704424.48"/>
    <n v="13214369.32"/>
    <n v="11400927.310000001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33245876.869625438"/>
    <n v="13447957.193763493"/>
    <n v="19797919.675861947"/>
  </r>
  <r>
    <x v="5"/>
    <s v="NOD-SAP-ERP&quot; SOFTWARE"/>
    <x v="0"/>
    <n v="1"/>
    <s v="LOT"/>
    <d v="2011-10-01T00:00:00"/>
    <d v="2011-10-01T00:00:00"/>
    <n v="30671008.039999999"/>
    <n v="0"/>
    <m/>
    <n v="30671008.039999999"/>
    <n v="-30671008.039999999"/>
    <n v="0"/>
    <n v="0"/>
    <n v="-30671008.039999999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28321090.011064675"/>
    <n v="28321090.011064671"/>
    <n v="0"/>
  </r>
  <r>
    <x v="1"/>
    <s v="MQR - Boiler &amp; ESP Control Room"/>
    <x v="0"/>
    <n v="1"/>
    <s v="EA"/>
    <d v="2012-03-28T00:00:00"/>
    <d v="2012-03-10T00:00:00"/>
    <n v="30178833.969999999"/>
    <n v="0"/>
    <m/>
    <n v="30178833.969999999"/>
    <n v="-10090746.6"/>
    <n v="0"/>
    <n v="-1007973.05"/>
    <n v="-11098719.65"/>
    <n v="20088087.369999997"/>
    <n v="19080114.32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37375790.367655307"/>
    <n v="19948030.338237144"/>
    <n v="17427760.029418163"/>
  </r>
  <r>
    <x v="2"/>
    <s v="UTR - Air Condition &amp; Ventilation System"/>
    <x v="0"/>
    <n v="1"/>
    <s v="EA"/>
    <d v="2012-04-24T00:00:00"/>
    <d v="2012-04-24T00:00:00"/>
    <n v="29915105.879999999"/>
    <n v="0"/>
    <m/>
    <n v="29915105.879999999"/>
    <n v="-17011909.300000001"/>
    <n v="0"/>
    <n v="-1744050.67"/>
    <n v="-18755959.969999999"/>
    <n v="12903196.579999998"/>
    <n v="11159145.91"/>
    <d v="2012-04-01T00:00:00"/>
    <n v="11.113888888888889"/>
    <m/>
    <m/>
    <m/>
    <m/>
    <m/>
    <m/>
    <m/>
    <s v="Air conditioning plant"/>
    <n v="752"/>
    <n v="4"/>
    <n v="100.7"/>
    <n v="133"/>
    <n v="115.9"/>
    <n v="1.1509433962264151"/>
    <n v="1.1509433962264151"/>
    <n v="25"/>
    <n v="0.9"/>
    <n v="34430593.559999995"/>
    <n v="13775680.483356001"/>
    <n v="20654913.076643996"/>
  </r>
  <r>
    <x v="1"/>
    <s v="MQR- Distribution Transformers"/>
    <x v="0"/>
    <n v="4"/>
    <s v="EA"/>
    <d v="2012-03-28T00:00:00"/>
    <d v="2012-03-10T00:00:00"/>
    <n v="29162948.219999999"/>
    <n v="0"/>
    <m/>
    <n v="29162948.219999999"/>
    <n v="-16698034.84"/>
    <n v="0"/>
    <n v="-1700199.88"/>
    <n v="-18398234.719999999"/>
    <n v="12464913.379999999"/>
    <n v="10764713.5"/>
    <d v="2012-03-01T00:00:00"/>
    <n v="11.236111111111111"/>
    <s v="Transformer"/>
    <n v="701"/>
    <n v="90"/>
    <n v="159.9"/>
    <n v="90"/>
    <n v="159.9"/>
    <n v="1"/>
    <s v="Transformer"/>
    <n v="671"/>
    <n v="4"/>
    <n v="114.8"/>
    <n v="133"/>
    <n v="122.7"/>
    <n v="1.0688153310104531"/>
    <n v="1.0688153310104531"/>
    <n v="25"/>
    <n v="0.9"/>
    <n v="31169806.155000005"/>
    <n v="12608186.589697504"/>
    <n v="18561619.565302499"/>
  </r>
  <r>
    <x v="2"/>
    <s v="UTR - Distribution Transformers"/>
    <x v="0"/>
    <n v="6"/>
    <s v="EA"/>
    <d v="2012-04-24T00:00:00"/>
    <d v="2012-04-24T00:00:00"/>
    <n v="28976525.940000001"/>
    <n v="0"/>
    <m/>
    <n v="28976525.940000001"/>
    <n v="-16478164.35"/>
    <n v="0"/>
    <n v="-1689331.46"/>
    <n v="-18167495.809999999"/>
    <n v="12498361.590000002"/>
    <n v="10809030.130000001"/>
    <d v="2012-04-01T00:00:00"/>
    <n v="11.113888888888889"/>
    <m/>
    <m/>
    <m/>
    <m/>
    <m/>
    <m/>
    <m/>
    <s v="Transformer"/>
    <n v="671"/>
    <n v="4"/>
    <n v="114.8"/>
    <n v="133"/>
    <n v="122.7"/>
    <n v="1.0688153310104531"/>
    <n v="1.0688153310104531"/>
    <n v="25"/>
    <n v="0.9"/>
    <n v="30970555.164094083"/>
    <n v="12391319.121154046"/>
    <n v="18579236.042940035"/>
  </r>
  <r>
    <x v="0"/>
    <s v="KDK - Distribution Transformers"/>
    <x v="0"/>
    <n v="6"/>
    <s v="EA"/>
    <d v="2012-04-21T00:00:00"/>
    <d v="2012-04-21T00:00:00"/>
    <n v="28756303.09"/>
    <n v="0"/>
    <m/>
    <n v="28756303.09"/>
    <n v="-16365409.050000001"/>
    <n v="0"/>
    <n v="-1676492.47"/>
    <n v="-18041901.52"/>
    <n v="12390894.039999999"/>
    <n v="10714401.57"/>
    <d v="2012-04-01T00:00:00"/>
    <n v="11.122222222222222"/>
    <m/>
    <m/>
    <m/>
    <m/>
    <m/>
    <m/>
    <m/>
    <s v="Transformer"/>
    <n v="671"/>
    <n v="4"/>
    <n v="114.8"/>
    <n v="133"/>
    <n v="122.7"/>
    <n v="1.0688153310104531"/>
    <n v="1.0688153310104531"/>
    <n v="25"/>
    <n v="0.9"/>
    <n v="30735177.605775267"/>
    <n v="12306365.113352418"/>
    <n v="18428812.492422849"/>
  </r>
  <r>
    <x v="4"/>
    <s v="KKH - Ash Disposal area"/>
    <x v="1"/>
    <n v="1"/>
    <s v="EA"/>
    <d v="2012-03-10T00:00:00"/>
    <d v="2012-03-10T00:00:00"/>
    <n v="28736833.109999999"/>
    <n v="0"/>
    <m/>
    <n v="28736833.109999999"/>
    <n v="-9655795.8100000005"/>
    <n v="0"/>
    <n v="-959810.23"/>
    <n v="-10615606.040000001"/>
    <n v="19081037.299999997"/>
    <n v="18121227.07"/>
    <d v="2012-03-01T00:00:00"/>
    <m/>
    <m/>
    <m/>
    <m/>
    <m/>
    <m/>
    <m/>
    <m/>
    <m/>
    <m/>
    <m/>
    <m/>
    <m/>
    <m/>
    <m/>
    <m/>
    <m/>
    <m/>
    <m/>
    <m/>
    <m/>
  </r>
  <r>
    <x v="4"/>
    <s v="KKH - Air Condition &amp; Ventilation System"/>
    <x v="0"/>
    <n v="1"/>
    <s v="EA"/>
    <d v="2012-03-10T00:00:00"/>
    <d v="2012-03-10T00:00:00"/>
    <n v="28147276.41"/>
    <n v="0"/>
    <m/>
    <n v="28147276.41"/>
    <n v="-16169797.539999999"/>
    <n v="0"/>
    <n v="-1640986.21"/>
    <n v="-17810783.75"/>
    <n v="11977478.870000001"/>
    <n v="10336492.66"/>
    <d v="2012-03-01T00:00:00"/>
    <n v="11.236111111111111"/>
    <s v="Chillers"/>
    <n v="688"/>
    <n v="90"/>
    <n v="101.8"/>
    <n v="90"/>
    <n v="101.8"/>
    <n v="1"/>
    <s v="Air conditioning plant"/>
    <n v="752"/>
    <n v="4"/>
    <n v="100.7"/>
    <n v="133"/>
    <n v="115.9"/>
    <n v="1.1509433962264151"/>
    <n v="1.1509433962264151"/>
    <n v="25"/>
    <n v="0.9"/>
    <n v="32395921.905849054"/>
    <n v="13104150.410915943"/>
    <n v="19291771.494933113"/>
  </r>
  <r>
    <x v="4"/>
    <s v="KKH-TURBINE ROTOR BLADES  Complete Set 45MW"/>
    <x v="0"/>
    <n v="1"/>
    <s v="SET"/>
    <d v="2014-03-31T00:00:00"/>
    <d v="2014-03-31T00:00:00"/>
    <n v="27765750"/>
    <n v="0"/>
    <m/>
    <n v="27765750"/>
    <n v="-12953962.359999999"/>
    <n v="0"/>
    <n v="-1618743.23"/>
    <n v="-14572705.59"/>
    <n v="14811787.640000001"/>
    <n v="13193044.41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n v="38221471.757322177"/>
    <n v="15790245.519743724"/>
    <n v="22431226.237578452"/>
  </r>
  <r>
    <x v="0"/>
    <s v="KDK - Ash Disposal area"/>
    <x v="1"/>
    <n v="1"/>
    <s v="EA"/>
    <d v="2012-04-21T00:00:00"/>
    <d v="2012-04-21T00:00:00"/>
    <n v="26567783.59"/>
    <n v="0"/>
    <m/>
    <n v="26567783.59"/>
    <n v="-8825017.0199999996"/>
    <n v="0"/>
    <n v="-887363.97"/>
    <n v="-9712380.9900000002"/>
    <n v="17742766.57"/>
    <n v="16855402.600000001"/>
    <d v="2012-04-01T00:00:00"/>
    <m/>
    <m/>
    <m/>
    <m/>
    <m/>
    <m/>
    <m/>
    <m/>
    <m/>
    <m/>
    <m/>
    <m/>
    <m/>
    <m/>
    <m/>
    <m/>
    <m/>
    <m/>
    <m/>
    <m/>
    <m/>
  </r>
  <r>
    <x v="3"/>
    <s v="BRK - Housing Colony"/>
    <x v="1"/>
    <n v="1"/>
    <s v="EA"/>
    <d v="2012-03-24T00:00:00"/>
    <d v="2012-03-24T00:00:00"/>
    <n v="26491073.170000002"/>
    <n v="0"/>
    <m/>
    <n v="26491073.170000002"/>
    <n v="-7951462.0499999998"/>
    <n v="0"/>
    <n v="-884801.84"/>
    <n v="-8836263.8900000006"/>
    <n v="18539611.120000001"/>
    <n v="17654809.280000001"/>
    <d v="2012-03-01T00:00:00"/>
    <m/>
    <m/>
    <m/>
    <m/>
    <m/>
    <m/>
    <m/>
    <m/>
    <m/>
    <m/>
    <m/>
    <m/>
    <m/>
    <m/>
    <m/>
    <m/>
    <m/>
    <m/>
    <m/>
    <m/>
    <m/>
  </r>
  <r>
    <x v="2"/>
    <s v="UTR - Ash Disposal area"/>
    <x v="1"/>
    <n v="1"/>
    <s v="EA"/>
    <d v="2012-04-24T00:00:00"/>
    <d v="2012-04-24T00:00:00"/>
    <n v="25952906.170000002"/>
    <n v="0"/>
    <m/>
    <n v="25952906.170000002"/>
    <n v="-8613648.7200000007"/>
    <n v="0"/>
    <n v="-866827.07"/>
    <n v="-9480475.790000001"/>
    <n v="17339257.450000003"/>
    <n v="16472430.380000001"/>
    <d v="2012-04-01T00:00:00"/>
    <m/>
    <m/>
    <m/>
    <m/>
    <m/>
    <m/>
    <m/>
    <m/>
    <m/>
    <m/>
    <m/>
    <m/>
    <m/>
    <m/>
    <m/>
    <m/>
    <m/>
    <m/>
    <m/>
    <m/>
    <m/>
  </r>
  <r>
    <x v="3"/>
    <s v="BRK - Boundry Wall"/>
    <x v="1"/>
    <n v="1"/>
    <s v="EA"/>
    <d v="2012-03-24T00:00:00"/>
    <d v="2012-03-24T00:00:00"/>
    <n v="25708145.579999998"/>
    <n v="0"/>
    <m/>
    <n v="25708145.579999998"/>
    <n v="-7716461.4199999999"/>
    <n v="0"/>
    <n v="-858652.06"/>
    <n v="-8575113.4800000004"/>
    <n v="17991684.159999996"/>
    <n v="17133032.100000001"/>
    <d v="2012-03-01T00:00:00"/>
    <m/>
    <m/>
    <m/>
    <m/>
    <m/>
    <m/>
    <m/>
    <m/>
    <m/>
    <m/>
    <m/>
    <m/>
    <m/>
    <m/>
    <m/>
    <m/>
    <m/>
    <m/>
    <m/>
    <m/>
    <m/>
  </r>
  <r>
    <x v="4"/>
    <s v="KKH - Boundry Wall"/>
    <x v="1"/>
    <n v="1"/>
    <s v="EA"/>
    <d v="2012-03-10T00:00:00"/>
    <d v="2012-03-10T00:00:00"/>
    <n v="23423755.34"/>
    <n v="0"/>
    <m/>
    <n v="23423755.34"/>
    <n v="-7045392.0199999996"/>
    <n v="0"/>
    <n v="-782353.43"/>
    <n v="-7827745.4499999993"/>
    <n v="16378363.32"/>
    <n v="15596009.890000001"/>
    <d v="2012-03-01T00:00:00"/>
    <m/>
    <m/>
    <m/>
    <m/>
    <m/>
    <m/>
    <m/>
    <m/>
    <m/>
    <m/>
    <m/>
    <m/>
    <m/>
    <m/>
    <m/>
    <m/>
    <m/>
    <m/>
    <m/>
    <m/>
    <m/>
  </r>
  <r>
    <x v="5"/>
    <s v="NOD-SAP Implementation"/>
    <x v="0"/>
    <n v="1"/>
    <s v="LOT"/>
    <d v="2012-02-01T00:00:00"/>
    <d v="2012-02-01T00:00:00"/>
    <n v="23313983.809999999"/>
    <n v="0"/>
    <m/>
    <n v="23313983.809999999"/>
    <n v="-23313983.809999999"/>
    <n v="0"/>
    <n v="0"/>
    <n v="-23313983.809999999"/>
    <n v="0"/>
    <n v="0"/>
    <d v="2012-02-01T00:00:00"/>
    <n v="11.344444444444445"/>
    <s v="Computer Peripherals"/>
    <n v="757"/>
    <n v="89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21527738.284258705"/>
    <n v="21527738.284258705"/>
    <n v="0"/>
  </r>
  <r>
    <x v="4"/>
    <s v="KKH-ASSEMBLY GEAR INTERNALS FOR FLENDER GEAR"/>
    <x v="0"/>
    <n v="1"/>
    <s v="EA"/>
    <d v="2014-03-31T00:00:00"/>
    <d v="2014-03-31T00:00:00"/>
    <n v="21815499.960000001"/>
    <n v="0"/>
    <m/>
    <n v="21815499.960000001"/>
    <n v="-10177904.98"/>
    <n v="0"/>
    <n v="-1271843.6499999999"/>
    <n v="-11449748.630000001"/>
    <n v="11637594.98"/>
    <n v="10365751.33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n v="26045248.280802291"/>
    <n v="14346590.928008595"/>
    <n v="11698657.352793695"/>
  </r>
  <r>
    <x v="3"/>
    <s v="BRK - Ash Dyke"/>
    <x v="1"/>
    <n v="1"/>
    <s v="EA"/>
    <d v="2014-08-31T00:00:00"/>
    <d v="2014-08-31T00:00:00"/>
    <n v="21616704.16"/>
    <n v="0"/>
    <m/>
    <n v="21616704.16"/>
    <n v="-5469109.2199999997"/>
    <n v="0"/>
    <n v="-721997.92"/>
    <n v="-6191107.1399999997"/>
    <n v="16147594.940000001"/>
    <n v="15425597.02"/>
    <d v="2014-08-01T00:00:00"/>
    <m/>
    <m/>
    <m/>
    <m/>
    <m/>
    <m/>
    <m/>
    <m/>
    <m/>
    <e v="#N/A"/>
    <n v="32"/>
    <e v="#N/A"/>
    <n v="133"/>
    <e v="#N/A"/>
    <e v="#N/A"/>
    <m/>
    <m/>
    <m/>
    <m/>
    <m/>
    <m/>
  </r>
  <r>
    <x v="2"/>
    <s v="UTR - Boundry Wall"/>
    <x v="1"/>
    <n v="2"/>
    <s v="EA"/>
    <d v="2012-04-24T00:00:00"/>
    <d v="2012-04-24T00:00:00"/>
    <n v="21508356.780000001"/>
    <n v="0"/>
    <m/>
    <n v="21508356.780000001"/>
    <n v="-6426113.6600000001"/>
    <n v="0"/>
    <n v="-718379.12"/>
    <n v="-7144492.7800000003"/>
    <n v="15082243.120000001"/>
    <n v="14363864"/>
    <d v="2012-04-01T00:00:00"/>
    <m/>
    <m/>
    <m/>
    <m/>
    <m/>
    <m/>
    <m/>
    <m/>
    <m/>
    <m/>
    <m/>
    <m/>
    <m/>
    <m/>
    <m/>
    <m/>
    <m/>
    <m/>
    <m/>
    <m/>
    <m/>
  </r>
  <r>
    <x v="3"/>
    <s v="BRK - Ash Disposal area"/>
    <x v="1"/>
    <n v="1"/>
    <s v="EA"/>
    <d v="2012-03-24T00:00:00"/>
    <d v="2012-03-24T00:00:00"/>
    <n v="20175789.43"/>
    <n v="0"/>
    <m/>
    <n v="20175789.43"/>
    <n v="-6753443.1299999999"/>
    <n v="0"/>
    <n v="-673871.37"/>
    <n v="-7427314.5"/>
    <n v="13422346.300000001"/>
    <n v="12748474.93"/>
    <d v="2012-03-01T00:00:00"/>
    <m/>
    <m/>
    <m/>
    <m/>
    <m/>
    <m/>
    <m/>
    <m/>
    <m/>
    <m/>
    <m/>
    <m/>
    <m/>
    <m/>
    <m/>
    <m/>
    <m/>
    <m/>
    <m/>
    <m/>
    <m/>
  </r>
  <r>
    <x v="5"/>
    <s v="NOD-HP Hardware"/>
    <x v="0"/>
    <n v="1"/>
    <s v="LOT"/>
    <d v="2011-10-01T00:00:00"/>
    <d v="2011-10-01T00:00:00"/>
    <n v="19759280.059999999"/>
    <n v="0"/>
    <m/>
    <n v="19759280.059999999"/>
    <n v="-17783352.050000001"/>
    <n v="0"/>
    <n v="0"/>
    <n v="-17783352.050000001"/>
    <n v="1975928.0099999979"/>
    <n v="1975928.01"/>
    <d v="2011-10-01T00:00:00"/>
    <n v="11.677777777777777"/>
    <s v="j.  ELECTRONICS ITEMS"/>
    <n v="741"/>
    <n v="85"/>
    <n v="85.2"/>
    <n v="90"/>
    <n v="85.7"/>
    <n v="1.005868544600939"/>
    <s v="(P). MANUFACTURE OF COMPUTER, ELECTRONIC AND OPTICAL PRODUCTS"/>
    <n v="639"/>
    <n v="4"/>
    <n v="99.7"/>
    <n v="133"/>
    <n v="117.6"/>
    <n v="1.1795386158475425"/>
    <n v="1.1864607908231737"/>
    <n v="6"/>
    <n v="0.95"/>
    <n v="23443611.046084166"/>
    <n v="22271430.493779957"/>
    <n v="1172180.5523042083"/>
  </r>
  <r>
    <x v="1"/>
    <s v="MQR - Ash Disposal area"/>
    <x v="1"/>
    <n v="1"/>
    <s v="EA"/>
    <d v="2012-03-28T00:00:00"/>
    <d v="2012-03-10T00:00:00"/>
    <n v="18666679.390000001"/>
    <n v="0"/>
    <m/>
    <n v="18666679.390000001"/>
    <n v="-6241484.75"/>
    <n v="0"/>
    <n v="-623467.09"/>
    <n v="-6864951.8399999999"/>
    <n v="12425194.640000001"/>
    <n v="11801727.550000001"/>
    <d v="2012-03-01T00:00:00"/>
    <m/>
    <m/>
    <m/>
    <m/>
    <m/>
    <m/>
    <m/>
    <m/>
    <m/>
    <m/>
    <m/>
    <m/>
    <m/>
    <m/>
    <m/>
    <m/>
    <m/>
    <m/>
    <m/>
    <m/>
    <m/>
  </r>
  <r>
    <x v="0"/>
    <s v="KDK - Ash Dyke"/>
    <x v="1"/>
    <n v="1"/>
    <s v="EA"/>
    <d v="2014-08-31T00:00:00"/>
    <d v="2014-08-31T00:00:00"/>
    <n v="18185754"/>
    <n v="0"/>
    <m/>
    <n v="18185754"/>
    <n v="-4601065.62"/>
    <n v="0"/>
    <n v="-607404.18000000005"/>
    <n v="-5208469.8"/>
    <n v="13584688.379999999"/>
    <n v="12977284.199999999"/>
    <d v="2014-08-01T00:00:00"/>
    <m/>
    <m/>
    <m/>
    <m/>
    <m/>
    <m/>
    <m/>
    <m/>
    <m/>
    <e v="#N/A"/>
    <n v="32"/>
    <e v="#N/A"/>
    <n v="133"/>
    <e v="#N/A"/>
    <e v="#N/A"/>
    <m/>
    <m/>
    <m/>
    <m/>
    <m/>
    <m/>
  </r>
  <r>
    <x v="3"/>
    <s v="BRK-Leasehold Land"/>
    <x v="1"/>
    <n v="1"/>
    <s v="EA"/>
    <d v="2010-07-01T00:00:00"/>
    <d v="2010-07-01T00:00:00"/>
    <n v="18130756"/>
    <n v="0"/>
    <m/>
    <n v="18130756"/>
    <n v="-7350183.6200000001"/>
    <n v="0"/>
    <n v="-625511.07999999996"/>
    <n v="-7975694.7000000002"/>
    <n v="10780572.379999999"/>
    <n v="10155061.300000001"/>
    <d v="2010-07-01T00:00:00"/>
    <m/>
    <m/>
    <m/>
    <m/>
    <m/>
    <m/>
    <m/>
    <m/>
    <m/>
    <m/>
    <m/>
    <m/>
    <m/>
    <m/>
    <m/>
    <m/>
    <m/>
    <m/>
    <m/>
    <m/>
    <m/>
  </r>
  <r>
    <x v="2"/>
    <s v="UTR - Air Compressors"/>
    <x v="0"/>
    <n v="7"/>
    <s v="EA"/>
    <d v="2012-04-24T00:00:00"/>
    <d v="2012-04-24T00:00:00"/>
    <n v="18030413.859999999"/>
    <n v="0"/>
    <m/>
    <n v="18030413.859999999"/>
    <n v="-10253407.33"/>
    <n v="0"/>
    <n v="-1051173.1299999999"/>
    <n v="-11304580.460000001"/>
    <n v="7777006.5299999993"/>
    <n v="6725833.4000000004"/>
    <d v="2012-04-01T00:00:00"/>
    <n v="11.113888888888889"/>
    <m/>
    <m/>
    <m/>
    <m/>
    <m/>
    <m/>
    <m/>
    <s v="c. Manufacture of other pumps, compressors, taps and valves"/>
    <n v="731"/>
    <n v="4"/>
    <n v="106.2"/>
    <n v="133"/>
    <n v="117.5"/>
    <n v="1.1064030131826741"/>
    <n v="1.1064030131826741"/>
    <n v="15"/>
    <n v="0.9"/>
    <n v="19948904.223634649"/>
    <n v="13302594.299793707"/>
    <n v="6646309.9238409419"/>
  </r>
  <r>
    <x v="0"/>
    <s v="KDK - Air Compressors"/>
    <x v="0"/>
    <n v="7"/>
    <s v="EA"/>
    <d v="2012-04-21T00:00:00"/>
    <d v="2012-04-21T00:00:00"/>
    <n v="17995928.600000001"/>
    <n v="0"/>
    <m/>
    <n v="17995928.600000001"/>
    <n v="-10241606.25"/>
    <n v="0"/>
    <n v="-1049162.6399999999"/>
    <n v="-11290768.890000001"/>
    <n v="7754322.3500000015"/>
    <n v="6705159.71"/>
    <d v="2012-04-01T00:00:00"/>
    <n v="11.122222222222222"/>
    <m/>
    <m/>
    <m/>
    <m/>
    <m/>
    <m/>
    <m/>
    <s v="c. Manufacture of other pumps, compressors, taps and valves"/>
    <n v="731"/>
    <n v="4"/>
    <n v="106.2"/>
    <n v="133"/>
    <n v="117.5"/>
    <n v="1.1064030131826741"/>
    <n v="1.1064030131826741"/>
    <n v="15"/>
    <n v="0.9"/>
    <n v="19910749.628060263"/>
    <n v="13287106.918458883"/>
    <n v="6623642.7096013799"/>
  </r>
  <r>
    <x v="0"/>
    <s v="KDK-Leasehold Land"/>
    <x v="1"/>
    <n v="1"/>
    <s v="ACR"/>
    <d v="2010-07-01T00:00:00"/>
    <d v="2010-07-01T00:00:00"/>
    <n v="17917663"/>
    <n v="0"/>
    <m/>
    <n v="17917663"/>
    <n v="-7263796"/>
    <n v="0"/>
    <n v="-618159.37"/>
    <n v="-7881955.3700000001"/>
    <n v="10653867"/>
    <n v="10035707.630000001"/>
    <d v="2010-07-01T00:00:00"/>
    <m/>
    <m/>
    <m/>
    <m/>
    <m/>
    <m/>
    <m/>
    <m/>
    <m/>
    <m/>
    <m/>
    <m/>
    <m/>
    <m/>
    <m/>
    <m/>
    <m/>
    <m/>
    <m/>
    <m/>
    <m/>
  </r>
  <r>
    <x v="4"/>
    <s v="KKH - Boiler &amp; ESP Control Room"/>
    <x v="0"/>
    <n v="1"/>
    <s v="EA"/>
    <d v="2012-03-10T00:00:00"/>
    <d v="2012-03-10T00:00:00"/>
    <n v="17389270.260000002"/>
    <n v="0"/>
    <m/>
    <n v="17389270.260000002"/>
    <n v="-5842927.8700000001"/>
    <n v="0"/>
    <n v="-580801.63"/>
    <n v="-6423729.5"/>
    <n v="11546342.390000001"/>
    <n v="10965540.76"/>
    <d v="2012-03-01T00:00:00"/>
    <n v="11.236111111111111"/>
    <s v="Control equipments"/>
    <n v="712"/>
    <n v="90"/>
    <n v="118.3"/>
    <n v="90"/>
    <n v="118.3"/>
    <n v="1"/>
    <s v="Electric switch gear control/starter"/>
    <n v="674"/>
    <n v="4"/>
    <n v="99.8"/>
    <n v="133"/>
    <n v="123.6"/>
    <n v="1.2384769539078155"/>
    <n v="1.2384769539078155"/>
    <n v="20"/>
    <n v="0.95"/>
    <n v="21536210.462284569"/>
    <n v="11494204.549158892"/>
    <n v="10042005.913125677"/>
  </r>
  <r>
    <x v="3"/>
    <s v="BRK - Air Compressors"/>
    <x v="0"/>
    <n v="7"/>
    <s v="EA"/>
    <d v="2012-03-24T00:00:00"/>
    <d v="2012-03-24T00:00:00"/>
    <n v="17230482.75"/>
    <n v="0"/>
    <m/>
    <n v="17230482.75"/>
    <n v="-9875721.7699999996"/>
    <n v="0"/>
    <n v="-1004537.14"/>
    <n v="-10880258.91"/>
    <n v="7354760.9800000004"/>
    <n v="6350223.8399999999"/>
    <d v="2012-03-01T00:00:00"/>
    <n v="11.197222222222223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n v="19063858.033192087"/>
    <n v="12807735.288632885"/>
    <n v="6256122.7445592023"/>
  </r>
  <r>
    <x v="1"/>
    <s v="MQR - Air Compressors"/>
    <x v="0"/>
    <n v="7"/>
    <s v="EA"/>
    <d v="2012-03-28T00:00:00"/>
    <d v="2012-03-10T00:00:00"/>
    <n v="16751220.15"/>
    <n v="0"/>
    <m/>
    <n v="16751220.15"/>
    <n v="-9591364.1600000001"/>
    <n v="0"/>
    <n v="-976596.13"/>
    <n v="-10567960.290000001"/>
    <n v="7159855.9900000002"/>
    <n v="6183259.8600000003"/>
    <d v="2012-03-01T00:00:00"/>
    <n v="11.236111111111111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n v="18533600.448446326"/>
    <n v="12494735.6356609"/>
    <n v="6038864.8127854262"/>
  </r>
  <r>
    <x v="0"/>
    <s v="KDK - Drains"/>
    <x v="1"/>
    <n v="1"/>
    <s v="EA"/>
    <d v="2012-04-21T00:00:00"/>
    <d v="2012-04-21T00:00:00"/>
    <n v="16560432.810000001"/>
    <n v="0"/>
    <m/>
    <n v="16560432.810000001"/>
    <n v="-5500876.7400000002"/>
    <n v="0"/>
    <n v="-553118.46"/>
    <n v="-6053995.2000000002"/>
    <n v="11059556.07"/>
    <n v="10506437.609999999"/>
    <d v="2012-04-01T00:00:00"/>
    <m/>
    <m/>
    <m/>
    <m/>
    <m/>
    <m/>
    <m/>
    <m/>
    <m/>
    <m/>
    <m/>
    <m/>
    <m/>
    <m/>
    <m/>
    <m/>
    <m/>
    <m/>
    <m/>
    <m/>
    <m/>
  </r>
  <r>
    <x v="4"/>
    <s v="KKH - Air Compressors"/>
    <x v="0"/>
    <n v="7"/>
    <s v="EA"/>
    <d v="2012-03-10T00:00:00"/>
    <d v="2012-03-10T00:00:00"/>
    <n v="15875388.01"/>
    <n v="0"/>
    <m/>
    <n v="15875388.01"/>
    <n v="-9131106.7799999993"/>
    <n v="0"/>
    <n v="-925535.12"/>
    <n v="-10056641.899999999"/>
    <n v="6744281.2300000004"/>
    <n v="5818746.1100000003"/>
    <d v="2012-03-01T00:00:00"/>
    <n v="11.236111111111111"/>
    <s v="Compressors"/>
    <n v="692"/>
    <n v="90"/>
    <n v="111.8"/>
    <n v="90"/>
    <n v="111.8"/>
    <n v="1"/>
    <s v="c. Manufacture of other pumps, compressors, taps and valves"/>
    <n v="731"/>
    <n v="4"/>
    <n v="106.2"/>
    <n v="133"/>
    <n v="117.5"/>
    <n v="1.1064030131826741"/>
    <n v="1.1064030131826741"/>
    <n v="15"/>
    <n v="0.9"/>
    <n v="17564577.129708096"/>
    <n v="11841452.414944876"/>
    <n v="5723124.7147632204"/>
  </r>
  <r>
    <x v="0"/>
    <s v="KDK - Boundry Wall"/>
    <x v="1"/>
    <n v="2"/>
    <s v="EA"/>
    <d v="2012-04-21T00:00:00"/>
    <d v="2012-04-21T00:00:00"/>
    <n v="14911157.060000001"/>
    <n v="0"/>
    <m/>
    <n v="14911157.060000001"/>
    <n v="-4457047.01"/>
    <n v="0"/>
    <n v="-498032.65"/>
    <n v="-4955079.66"/>
    <n v="10454110.050000001"/>
    <n v="9956077.4000000004"/>
    <d v="2012-04-01T00:00:00"/>
    <m/>
    <m/>
    <m/>
    <m/>
    <m/>
    <m/>
    <m/>
    <m/>
    <m/>
    <m/>
    <m/>
    <m/>
    <m/>
    <m/>
    <m/>
    <m/>
    <m/>
    <m/>
    <m/>
    <m/>
    <m/>
  </r>
  <r>
    <x v="2"/>
    <s v="UTR - Ash Dyke"/>
    <x v="1"/>
    <n v="1"/>
    <s v="EA"/>
    <d v="2014-08-31T00:00:00"/>
    <d v="2014-08-31T00:00:00"/>
    <n v="14436001.41"/>
    <n v="0"/>
    <m/>
    <n v="14436001.41"/>
    <n v="-3652363.85"/>
    <n v="0"/>
    <n v="-482162.45"/>
    <n v="-4134526.3000000003"/>
    <n v="10783637.560000001"/>
    <n v="10301475.109999999"/>
    <d v="2014-08-01T00:00:00"/>
    <m/>
    <m/>
    <m/>
    <m/>
    <m/>
    <m/>
    <m/>
    <m/>
    <m/>
    <e v="#N/A"/>
    <n v="32"/>
    <e v="#N/A"/>
    <n v="133"/>
    <e v="#N/A"/>
    <e v="#N/A"/>
    <m/>
    <m/>
    <m/>
    <m/>
    <m/>
    <m/>
  </r>
  <r>
    <x v="5"/>
    <s v="DSC Server,Workstation with Controller FCP280"/>
    <x v="0"/>
    <n v="2"/>
    <s v="EA"/>
    <d v="2022-10-19T00:00:00"/>
    <d v="2022-10-19T00:00:00"/>
    <n v="0"/>
    <n v="14001620.01"/>
    <m/>
    <n v="14001620.01"/>
    <n v="0"/>
    <n v="0"/>
    <n v="-356126.21"/>
    <n v="-356126.21"/>
    <n v="0"/>
    <n v="13645493.800000001"/>
    <d v="2022-10-01T00:00:00"/>
    <n v="0.62777777777777777"/>
    <s v="Control equipments"/>
    <m/>
    <m/>
    <m/>
    <m/>
    <m/>
    <m/>
    <s v="Electric switch gear control/starter"/>
    <n v="674"/>
    <n v="130"/>
    <n v="122.5"/>
    <n v="133"/>
    <n v="123.6"/>
    <n v="1.0089795918367346"/>
    <n v="1.0089795918367346"/>
    <n v="20"/>
    <n v="0.95"/>
    <n v="14127348.842742855"/>
    <n v="421269.69396345707"/>
    <n v="13706079.148779398"/>
  </r>
  <r>
    <x v="3"/>
    <s v="BRK-DSC Server,Workstation with Controller FCP280"/>
    <x v="0"/>
    <n v="2"/>
    <s v="SET"/>
    <d v="2022-11-20T00:00:00"/>
    <d v="2022-11-20T00:00:00"/>
    <n v="0"/>
    <n v="13999520.029999999"/>
    <m/>
    <n v="13999520.029999999"/>
    <n v="0"/>
    <n v="0"/>
    <n v="-287926.07"/>
    <n v="-287926.07"/>
    <n v="0"/>
    <n v="13711593.960000001"/>
    <d v="2022-11-01T00:00:00"/>
    <n v="0.54166666666666663"/>
    <m/>
    <m/>
    <m/>
    <m/>
    <m/>
    <m/>
    <m/>
    <s v="Electric switch gear control/starter"/>
    <n v="674"/>
    <n v="131"/>
    <n v="122.6"/>
    <n v="133"/>
    <n v="123.6"/>
    <n v="1.0081566068515497"/>
    <n v="1.0081566068515497"/>
    <n v="20"/>
    <n v="0.95"/>
    <n v="14113708.610995105"/>
    <n v="363133.96113706153"/>
    <n v="13750574.649858043"/>
  </r>
  <r>
    <x v="5"/>
    <s v="DSC Server,Workstation with Controller FCP280"/>
    <x v="0"/>
    <n v="2"/>
    <s v="EA"/>
    <d v="2022-05-28T00:00:00"/>
    <d v="2022-05-28T00:00:00"/>
    <n v="0"/>
    <n v="13999520.029999999"/>
    <m/>
    <n v="13999520.029999999"/>
    <n v="0"/>
    <n v="0"/>
    <n v="-681703.68"/>
    <n v="-681703.68"/>
    <n v="0"/>
    <n v="13317816.35"/>
    <d v="2022-05-01T00:00:00"/>
    <n v="1.0194444444444444"/>
    <s v="Control equipments"/>
    <m/>
    <m/>
    <m/>
    <m/>
    <m/>
    <m/>
    <s v="Electric switch gear control/starter"/>
    <n v="674"/>
    <n v="125"/>
    <n v="122.3"/>
    <n v="133"/>
    <n v="123.6"/>
    <n v="1.0106295993458707"/>
    <n v="1.0106295993458707"/>
    <n v="20"/>
    <n v="0.95"/>
    <n v="14148329.318953391"/>
    <n v="685113.19681293052"/>
    <n v="13463216.12214046"/>
  </r>
  <r>
    <x v="2"/>
    <s v="UTR-DCS SYSTEMS,SERVER,WORKSTATION, CONTROLLER."/>
    <x v="0"/>
    <n v="2"/>
    <s v="EA"/>
    <d v="2022-03-31T00:00:00"/>
    <d v="2022-03-31T00:00:00"/>
    <n v="13291520.029999999"/>
    <n v="708000"/>
    <m/>
    <n v="13999520.029999999"/>
    <n v="-2123"/>
    <n v="0"/>
    <n v="-803619.47"/>
    <n v="-805742.47"/>
    <n v="13289397.029999999"/>
    <n v="13193777.560000001"/>
    <d v="2022-03-01T00:00:00"/>
    <n v="1.1805555555555556"/>
    <m/>
    <m/>
    <m/>
    <m/>
    <m/>
    <m/>
    <m/>
    <s v="Electric switch gear control/starter"/>
    <n v="674"/>
    <n v="123"/>
    <n v="121.1"/>
    <n v="133"/>
    <n v="123.6"/>
    <n v="1.0206440957886045"/>
    <n v="1.0206440957886045"/>
    <n v="20"/>
    <n v="0.95"/>
    <n v="14288527.462493807"/>
    <n v="801249.02263637155"/>
    <n v="13487278.439857436"/>
  </r>
  <r>
    <x v="5"/>
    <s v="Mum - Car BMW"/>
    <x v="0"/>
    <n v="1"/>
    <s v="EA"/>
    <d v="2017-09-09T00:00:00"/>
    <d v="2017-09-09T00:00:00"/>
    <n v="13599272"/>
    <n v="0"/>
    <m/>
    <n v="13599272"/>
    <n v="-5889788.8200000003"/>
    <n v="0"/>
    <n v="-1291930.8400000001"/>
    <n v="-7181719.6600000001"/>
    <n v="7709483.1799999997"/>
    <n v="6417552.3399999999"/>
    <d v="2017-09-01T00:00:00"/>
    <n v="5.7388888888888889"/>
    <s v="Motor Vehicles"/>
    <m/>
    <m/>
    <m/>
    <m/>
    <m/>
    <m/>
    <s v="Passenger vehicles"/>
    <n v="803"/>
    <n v="69"/>
    <n v="109.9"/>
    <n v="133"/>
    <n v="116.8"/>
    <n v="1.0627843494085532"/>
    <n v="1.0627843494085532"/>
    <n v="12"/>
    <n v="0.9"/>
    <n v="14453093.444949953"/>
    <n v="6220852.303597209"/>
    <n v="8232241.1413527438"/>
  </r>
  <r>
    <x v="1"/>
    <s v="MQR-Land"/>
    <x v="1"/>
    <n v="13.2"/>
    <s v="ACR"/>
    <d v="2013-03-23T00:00:00"/>
    <d v="2013-03-01T00:00:00"/>
    <n v="12897540"/>
    <n v="0"/>
    <m/>
    <n v="12897540"/>
    <n v="0"/>
    <n v="0"/>
    <n v="0"/>
    <n v="0"/>
    <n v="12897540"/>
    <n v="12897540"/>
    <d v="2013-03-01T00:00:00"/>
    <m/>
    <m/>
    <m/>
    <m/>
    <m/>
    <m/>
    <m/>
    <m/>
    <m/>
    <m/>
    <m/>
    <m/>
    <m/>
    <m/>
    <m/>
    <m/>
    <m/>
    <m/>
    <m/>
    <m/>
    <m/>
  </r>
  <r>
    <x v="4"/>
    <s v="KKH - LEASEHOLD LAND"/>
    <x v="1"/>
    <n v="39.869999999999997"/>
    <s v="ACR"/>
    <d v="2010-07-01T00:00:00"/>
    <d v="2010-07-01T00:00:00"/>
    <n v="12598561"/>
    <n v="0"/>
    <m/>
    <n v="12598561"/>
    <n v="-5107439.32"/>
    <n v="0"/>
    <n v="-434650.35"/>
    <n v="-5542089.6699999999"/>
    <n v="7491121.6799999997"/>
    <n v="7056471.3300000001"/>
    <d v="2010-07-01T00:00:00"/>
    <m/>
    <m/>
    <m/>
    <m/>
    <m/>
    <m/>
    <m/>
    <m/>
    <m/>
    <m/>
    <m/>
    <m/>
    <m/>
    <m/>
    <m/>
    <m/>
    <m/>
    <m/>
    <m/>
    <m/>
    <m/>
  </r>
  <r>
    <x v="1"/>
    <s v="MQR-Extension of Coal Yard"/>
    <x v="1"/>
    <n v="1"/>
    <s v="EA"/>
    <d v="2014-01-22T00:00:00"/>
    <d v="2014-01-22T00:00:00"/>
    <n v="12319638.77"/>
    <n v="0"/>
    <m/>
    <n v="12319638.77"/>
    <n v="-3324872.01"/>
    <n v="0"/>
    <n v="-411475.93"/>
    <n v="-3736347.94"/>
    <n v="8994766.7599999998"/>
    <n v="8583290.8300000001"/>
    <d v="2014-01-01T00:00:00"/>
    <m/>
    <m/>
    <m/>
    <m/>
    <m/>
    <m/>
    <m/>
    <m/>
    <m/>
    <m/>
    <m/>
    <m/>
    <m/>
    <m/>
    <m/>
    <m/>
    <m/>
    <m/>
    <m/>
    <m/>
    <m/>
  </r>
  <r>
    <x v="2"/>
    <s v="UTR - Lease Hold Land"/>
    <x v="1"/>
    <n v="5.0199999999999996"/>
    <s v="ACR"/>
    <d v="2013-01-31T00:00:00"/>
    <d v="2013-01-31T00:00:00"/>
    <n v="9892792"/>
    <n v="0"/>
    <m/>
    <n v="9892792"/>
    <n v="-3127816.21"/>
    <n v="0"/>
    <n v="-341301.32"/>
    <n v="-3469117.53"/>
    <n v="6764975.79"/>
    <n v="6423674.4699999997"/>
    <d v="2013-01-01T00:00:00"/>
    <m/>
    <m/>
    <m/>
    <m/>
    <m/>
    <m/>
    <m/>
    <m/>
    <m/>
    <m/>
    <m/>
    <m/>
    <m/>
    <m/>
    <m/>
    <m/>
    <m/>
    <m/>
    <m/>
    <m/>
    <m/>
  </r>
  <r>
    <x v="0"/>
    <s v="KDK - Toilet Block"/>
    <x v="1"/>
    <n v="1"/>
    <s v="EA"/>
    <d v="2012-04-21T00:00:00"/>
    <d v="2012-04-21T00:00:00"/>
    <n v="9820322.1500000004"/>
    <n v="0"/>
    <m/>
    <n v="9820322.1500000004"/>
    <n v="-2935361.55"/>
    <n v="0"/>
    <n v="-327998.76"/>
    <n v="-3263360.3099999996"/>
    <n v="6884960.6000000006"/>
    <n v="6556961.8399999999"/>
    <d v="2012-04-01T00:00:00"/>
    <m/>
    <m/>
    <m/>
    <m/>
    <m/>
    <m/>
    <m/>
    <m/>
    <m/>
    <m/>
    <m/>
    <m/>
    <m/>
    <m/>
    <m/>
    <m/>
    <m/>
    <m/>
    <m/>
    <m/>
    <m/>
  </r>
  <r>
    <x v="4"/>
    <s v="KKH - Coal Yard"/>
    <x v="1"/>
    <n v="1"/>
    <s v="NO"/>
    <d v="2014-02-01T00:00:00"/>
    <d v="2014-02-01T00:00:00"/>
    <n v="9494219.9000000004"/>
    <n v="0"/>
    <m/>
    <n v="9494219.9000000004"/>
    <n v="-2585521.2799999998"/>
    <n v="0"/>
    <n v="-317106.94"/>
    <n v="-2902628.2199999997"/>
    <n v="6908698.620000001"/>
    <n v="6591591.6799999997"/>
    <d v="2014-02-01T00:00:00"/>
    <m/>
    <m/>
    <m/>
    <m/>
    <m/>
    <m/>
    <m/>
    <m/>
    <m/>
    <m/>
    <m/>
    <m/>
    <m/>
    <m/>
    <m/>
    <m/>
    <m/>
    <m/>
    <m/>
    <m/>
    <m/>
  </r>
  <r>
    <x v="1"/>
    <s v="MQR - Boundry Wall"/>
    <x v="1"/>
    <n v="2"/>
    <s v="EA"/>
    <d v="2012-03-28T00:00:00"/>
    <d v="2012-03-10T00:00:00"/>
    <n v="8862366.6600000001"/>
    <n v="0"/>
    <m/>
    <n v="8862366.6600000001"/>
    <n v="-2658516.3199999998"/>
    <n v="0"/>
    <n v="-296003.05"/>
    <n v="-2954519.3699999996"/>
    <n v="6203850.3399999999"/>
    <n v="5907847.29"/>
    <d v="2012-03-01T00:00:00"/>
    <m/>
    <m/>
    <m/>
    <m/>
    <m/>
    <m/>
    <m/>
    <m/>
    <m/>
    <m/>
    <m/>
    <m/>
    <m/>
    <m/>
    <m/>
    <m/>
    <m/>
    <m/>
    <m/>
    <m/>
    <m/>
  </r>
  <r>
    <x v="4"/>
    <s v="KKH - Effluent Treatment Plant"/>
    <x v="0"/>
    <n v="1"/>
    <s v="EA"/>
    <d v="2016-03-31T00:00:00"/>
    <d v="2016-03-31T00:00:00"/>
    <n v="8615333.0899999999"/>
    <n v="0"/>
    <m/>
    <n v="8615333.0899999999"/>
    <n v="-3012492.1"/>
    <n v="0"/>
    <n v="-502273.92"/>
    <n v="-3514766.02"/>
    <n v="5602840.9900000002"/>
    <n v="5100567.07"/>
    <d v="2016-03-01T00:00:00"/>
    <n v="7.1805555555555554"/>
    <m/>
    <m/>
    <m/>
    <m/>
    <m/>
    <m/>
    <m/>
    <s v="(R). MANUFACTURE OF MACHINERY AND EQUIPMENT"/>
    <n v="722"/>
    <n v="51"/>
    <n v="108.5"/>
    <n v="133"/>
    <n v="126.8"/>
    <n v="1.1686635944700461"/>
    <n v="1.1686635944700461"/>
    <n v="25"/>
    <n v="0.9"/>
    <n v="10068426.13651613"/>
    <n v="2602688.1562894196"/>
    <n v="7465737.9802267104"/>
  </r>
  <r>
    <x v="0"/>
    <s v="KDK- Effluent Treatment Plant"/>
    <x v="0"/>
    <n v="1"/>
    <s v="EA"/>
    <d v="2016-06-30T00:00:00"/>
    <d v="2016-06-30T00:00:00"/>
    <n v="8435127.6199999992"/>
    <n v="0"/>
    <m/>
    <n v="8435127.6199999992"/>
    <n v="-2829349.79"/>
    <n v="0"/>
    <n v="-491767.94"/>
    <n v="-3321117.73"/>
    <n v="5605777.8299999991"/>
    <n v="5114009.8899999997"/>
    <d v="2016-06-01T00:00:00"/>
    <n v="6.9305555555555554"/>
    <m/>
    <m/>
    <m/>
    <m/>
    <m/>
    <m/>
    <m/>
    <s v="(R). MANUFACTURE OF MACHINERY AND EQUIPMENT"/>
    <n v="722"/>
    <n v="54"/>
    <n v="108"/>
    <n v="133"/>
    <n v="126.8"/>
    <n v="1.174074074074074"/>
    <n v="1.174074074074074"/>
    <n v="25"/>
    <n v="0.9"/>
    <n v="9903464.6501481477"/>
    <n v="2470914.4302119631"/>
    <n v="7432550.2199361846"/>
  </r>
  <r>
    <x v="2"/>
    <s v="UTR - Effluent Treatment Plant"/>
    <x v="0"/>
    <n v="1"/>
    <s v="EA"/>
    <d v="2016-06-30T00:00:00"/>
    <d v="2016-06-30T00:00:00"/>
    <n v="8293813.3300000001"/>
    <n v="0"/>
    <m/>
    <n v="8293813.3300000001"/>
    <n v="-2776855.68"/>
    <n v="0"/>
    <n v="-483529.32"/>
    <n v="-3260385"/>
    <n v="5516957.6500000004"/>
    <n v="5033428.33"/>
    <d v="2016-06-01T00:00:00"/>
    <n v="6.9305555555555554"/>
    <m/>
    <m/>
    <m/>
    <m/>
    <m/>
    <m/>
    <m/>
    <s v="(R). MANUFACTURE OF MACHINERY AND EQUIPMENT"/>
    <n v="722"/>
    <n v="54"/>
    <n v="108"/>
    <n v="133"/>
    <n v="126.8"/>
    <n v="1.174074074074074"/>
    <n v="1.174074074074074"/>
    <n v="25"/>
    <n v="0.9"/>
    <n v="9737551.2059629634"/>
    <n v="2429519.0258877594"/>
    <n v="7308032.180075204"/>
  </r>
  <r>
    <x v="3"/>
    <s v="BRK - Effluent Treatment Plant"/>
    <x v="0"/>
    <n v="1"/>
    <s v="EA"/>
    <d v="2016-11-01T00:00:00"/>
    <d v="2016-11-01T00:00:00"/>
    <n v="7825656.2999999998"/>
    <n v="0"/>
    <m/>
    <n v="7825656.2999999998"/>
    <n v="-2469922.91"/>
    <n v="0"/>
    <n v="-456235.76"/>
    <n v="-2926158.67"/>
    <n v="5355733.3899999997"/>
    <n v="4899497.63"/>
    <d v="2016-11-01T00:00:00"/>
    <n v="6.5944444444444441"/>
    <m/>
    <m/>
    <m/>
    <m/>
    <m/>
    <m/>
    <m/>
    <s v="(R). MANUFACTURE OF MACHINERY AND EQUIPMENT"/>
    <n v="722"/>
    <n v="59"/>
    <n v="107.5"/>
    <n v="133"/>
    <n v="126.8"/>
    <n v="1.1795348837209303"/>
    <n v="1.1795348837209303"/>
    <n v="25"/>
    <n v="0.9"/>
    <n v="9230634.593860466"/>
    <n v="2191352.652582475"/>
    <n v="7039281.941277991"/>
  </r>
  <r>
    <x v="1"/>
    <s v="MQR - Effluent Treatment Plant"/>
    <x v="0"/>
    <n v="1"/>
    <s v="EA"/>
    <d v="2016-11-01T00:00:00"/>
    <d v="2016-11-01T00:00:00"/>
    <n v="7785497.1600000001"/>
    <n v="0"/>
    <m/>
    <n v="7785497.1600000001"/>
    <n v="-2457247.9300000002"/>
    <n v="0"/>
    <n v="-453894.48"/>
    <n v="-2911142.41"/>
    <n v="5328249.2300000004"/>
    <n v="4874354.75"/>
    <d v="2016-11-01T00:00:00"/>
    <n v="6.5944444444444441"/>
    <m/>
    <m/>
    <m/>
    <m/>
    <m/>
    <m/>
    <m/>
    <s v="(R). MANUFACTURE OF MACHINERY AND EQUIPMENT"/>
    <n v="722"/>
    <n v="59"/>
    <n v="107.5"/>
    <n v="133"/>
    <n v="126.8"/>
    <n v="1.1795348837209303"/>
    <n v="1.1795348837209303"/>
    <n v="25"/>
    <n v="0.9"/>
    <n v="9183265.4873302337"/>
    <n v="2180107.2266921978"/>
    <n v="7003158.2606380358"/>
  </r>
  <r>
    <x v="1"/>
    <s v="MQR - Eot Crane (35/5 Ton)"/>
    <x v="0"/>
    <n v="1"/>
    <s v="EA"/>
    <d v="2012-03-28T00:00:00"/>
    <d v="2012-03-10T00:00:00"/>
    <n v="7525878.2699999996"/>
    <n v="0"/>
    <m/>
    <n v="7525878.2699999996"/>
    <n v="-4309145.1399999997"/>
    <n v="0"/>
    <n v="-438758.7"/>
    <n v="-4747903.84"/>
    <n v="3216733.13"/>
    <n v="2777974.43"/>
    <d v="2012-03-01T00:00:00"/>
    <n v="11.236111111111111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n v="9687049.2228808869"/>
    <n v="3918411.4106553192"/>
    <n v="5768637.8122255672"/>
  </r>
  <r>
    <x v="2"/>
    <s v="UTR - Eot Crane (35/5 Ton)"/>
    <x v="0"/>
    <n v="1"/>
    <s v="EA"/>
    <d v="2012-04-24T00:00:00"/>
    <d v="2012-04-24T00:00:00"/>
    <n v="7510536.7400000002"/>
    <n v="0"/>
    <m/>
    <n v="7510536.7400000002"/>
    <n v="-4271038.5199999996"/>
    <n v="0"/>
    <n v="-437864.29"/>
    <n v="-4708902.8099999996"/>
    <n v="3239498.2200000007"/>
    <n v="2801633.93"/>
    <d v="2012-04-01T00:00:00"/>
    <n v="11.113888888888889"/>
    <m/>
    <m/>
    <m/>
    <m/>
    <m/>
    <m/>
    <m/>
    <s v="Cranes"/>
    <n v="744"/>
    <n v="4"/>
    <n v="108.3"/>
    <n v="133"/>
    <n v="139.4"/>
    <n v="1.2871652816251156"/>
    <n v="1.2871652816251156"/>
    <n v="25"/>
    <n v="0.9"/>
    <n v="9667302.1380978785"/>
    <n v="3867887.5854529617"/>
    <n v="5799414.5526449168"/>
  </r>
  <r>
    <x v="3"/>
    <s v="BRK - Eot Crane (35/5 Ton)"/>
    <x v="0"/>
    <n v="1"/>
    <s v="EA"/>
    <d v="2012-03-24T00:00:00"/>
    <d v="2012-03-24T00:00:00"/>
    <n v="7480291.0800000001"/>
    <n v="0"/>
    <m/>
    <n v="7480291.0800000001"/>
    <n v="-4287359.49"/>
    <n v="0"/>
    <n v="-436100.97"/>
    <n v="-4723460.46"/>
    <n v="3192931.59"/>
    <n v="2756830.62"/>
    <d v="2012-03-01T00:00:00"/>
    <n v="11.197222222222223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n v="9628370.9746260401"/>
    <n v="3881196.3398717577"/>
    <n v="5747174.6347542824"/>
  </r>
  <r>
    <x v="0"/>
    <s v="KDK - Eot Crane (35/5 Ton)"/>
    <x v="0"/>
    <n v="1"/>
    <s v="EA"/>
    <d v="2012-04-21T00:00:00"/>
    <d v="2012-04-21T00:00:00"/>
    <n v="7452772.2400000002"/>
    <n v="0"/>
    <m/>
    <n v="7452772.2400000002"/>
    <n v="-4241423.71"/>
    <n v="0"/>
    <n v="-434496.62"/>
    <n v="-4675920.33"/>
    <n v="3211348.5300000003"/>
    <n v="2776851.91"/>
    <d v="2012-04-01T00:00:00"/>
    <n v="11.122222222222222"/>
    <m/>
    <m/>
    <m/>
    <m/>
    <m/>
    <m/>
    <m/>
    <s v="Cranes"/>
    <n v="744"/>
    <n v="4"/>
    <n v="108.3"/>
    <n v="133"/>
    <n v="139.4"/>
    <n v="1.2871652816251156"/>
    <n v="1.2871652816251156"/>
    <n v="25"/>
    <n v="0.9"/>
    <n v="9592949.6791874431"/>
    <n v="3841017.0515466523"/>
    <n v="5751932.6276407912"/>
  </r>
  <r>
    <x v="3"/>
    <s v="BRK - Freehold Land"/>
    <x v="1"/>
    <n v="9.4600000000000009"/>
    <s v="ACR"/>
    <d v="2012-09-30T00:00:00"/>
    <d v="2012-09-01T00:00:00"/>
    <n v="7434788"/>
    <n v="0"/>
    <m/>
    <n v="7434788"/>
    <n v="0"/>
    <n v="0"/>
    <n v="0"/>
    <n v="0"/>
    <n v="7434788"/>
    <n v="7434788"/>
    <d v="2012-09-01T00:00:00"/>
    <m/>
    <m/>
    <m/>
    <m/>
    <m/>
    <m/>
    <m/>
    <m/>
    <m/>
    <m/>
    <m/>
    <m/>
    <m/>
    <m/>
    <m/>
    <m/>
    <m/>
    <m/>
    <m/>
    <m/>
    <m/>
  </r>
  <r>
    <x v="2"/>
    <s v="UTR - Drains"/>
    <x v="1"/>
    <n v="1"/>
    <s v="EA"/>
    <d v="2012-04-24T00:00:00"/>
    <d v="2012-04-24T00:00:00"/>
    <n v="7205974.1200000001"/>
    <n v="0"/>
    <m/>
    <n v="7205974.1200000001"/>
    <n v="-2391629.29"/>
    <n v="0"/>
    <n v="-240679.54"/>
    <n v="-2632308.83"/>
    <n v="4814344.83"/>
    <n v="4573665.29"/>
    <d v="2012-04-01T00:00:00"/>
    <m/>
    <m/>
    <m/>
    <m/>
    <m/>
    <m/>
    <m/>
    <m/>
    <m/>
    <m/>
    <m/>
    <m/>
    <m/>
    <m/>
    <m/>
    <m/>
    <m/>
    <m/>
    <m/>
    <m/>
    <m/>
  </r>
  <r>
    <x v="4"/>
    <s v="KKH - Eot Crane (35/5 Ton)"/>
    <x v="0"/>
    <n v="1"/>
    <s v="EA"/>
    <d v="2012-03-10T00:00:00"/>
    <d v="2012-03-10T00:00:00"/>
    <n v="7166235.7300000004"/>
    <n v="0"/>
    <m/>
    <n v="7166235.7300000004"/>
    <n v="-4121830.81"/>
    <n v="0"/>
    <n v="-417791.54"/>
    <n v="-4539622.3499999996"/>
    <n v="3044404.9200000004"/>
    <n v="2626613.38"/>
    <d v="2012-03-01T00:00:00"/>
    <n v="11.236111111111111"/>
    <s v="Cranes"/>
    <n v="657"/>
    <n v="90"/>
    <n v="154.1"/>
    <n v="90"/>
    <n v="154.1"/>
    <n v="1"/>
    <s v="Cranes"/>
    <n v="744"/>
    <n v="4"/>
    <n v="108.3"/>
    <n v="133"/>
    <n v="139.4"/>
    <n v="1.2871652816251156"/>
    <n v="1.2871652816251156"/>
    <n v="25"/>
    <n v="0.9"/>
    <n v="9224129.8315974157"/>
    <n v="3731160.5168811553"/>
    <n v="5492969.3147162609"/>
  </r>
  <r>
    <x v="1"/>
    <s v="MQR -  Drains"/>
    <x v="1"/>
    <n v="1"/>
    <s v="EA"/>
    <d v="2012-03-28T00:00:00"/>
    <d v="2012-03-10T00:00:00"/>
    <n v="6917187.7800000003"/>
    <n v="0"/>
    <m/>
    <n v="6917187.7800000003"/>
    <n v="-2312865.66"/>
    <n v="0"/>
    <n v="-231034.07"/>
    <n v="-2543899.73"/>
    <n v="4604322.12"/>
    <n v="4373288.05"/>
    <d v="2012-03-01T00:00:00"/>
    <m/>
    <m/>
    <m/>
    <m/>
    <m/>
    <m/>
    <m/>
    <m/>
    <m/>
    <m/>
    <m/>
    <m/>
    <m/>
    <m/>
    <m/>
    <m/>
    <m/>
    <m/>
    <m/>
    <m/>
    <m/>
  </r>
  <r>
    <x v="0"/>
    <s v="KDK - Effluent Treatment Plant"/>
    <x v="0"/>
    <n v="1"/>
    <s v="EA"/>
    <d v="2012-04-21T00:00:00"/>
    <d v="2012-04-21T00:00:00"/>
    <n v="6790722.5899999999"/>
    <n v="0"/>
    <m/>
    <n v="6790722.5899999999"/>
    <n v="-3864646.76"/>
    <n v="0"/>
    <n v="-395899.13"/>
    <n v="-4260545.8899999997"/>
    <n v="2926075.83"/>
    <n v="2530176.7000000002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8425280.0823091976"/>
    <n v="3373482.1449566027"/>
    <n v="5051797.9373525949"/>
  </r>
  <r>
    <x v="4"/>
    <s v="KKH-FLENDER GEAR BOX BEARING TX100/4C"/>
    <x v="0"/>
    <n v="1"/>
    <s v="SET"/>
    <d v="2014-03-31T00:00:00"/>
    <d v="2014-03-31T00:00:00"/>
    <n v="6367550.3399999999"/>
    <n v="0"/>
    <m/>
    <n v="6367550.3399999999"/>
    <n v="-2970746.55"/>
    <n v="0"/>
    <n v="-371228.18"/>
    <n v="-3341974.73"/>
    <n v="3396803.79"/>
    <n v="3025575.61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n v="7602137.4641833799"/>
    <n v="4187510.7198543455"/>
    <n v="3414626.7443290344"/>
  </r>
  <r>
    <x v="3"/>
    <s v="BRK-ZR110 10 FF MODULAR ACA MOTOR AIR COMPRE"/>
    <x v="0"/>
    <n v="1"/>
    <s v="AU"/>
    <d v="2014-03-31T00:00:00"/>
    <d v="2014-03-31T00:00:00"/>
    <n v="5996973.2000000002"/>
    <n v="0"/>
    <m/>
    <n v="5996973.2000000002"/>
    <n v="-2797855.83"/>
    <n v="0"/>
    <n v="-349623.54"/>
    <n v="-3147479.37"/>
    <n v="3199117.37"/>
    <n v="2849493.83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8092781.4978157654"/>
    <n v="4457773.8083801847"/>
    <n v="3635007.6894355807"/>
  </r>
  <r>
    <x v="1"/>
    <s v="MQR-Leasehold Land"/>
    <x v="1"/>
    <n v="16.335000000000001"/>
    <s v="ACR"/>
    <d v="2010-07-01T00:00:00"/>
    <d v="2010-07-01T00:00:00"/>
    <n v="5970417"/>
    <n v="0"/>
    <m/>
    <n v="5970417"/>
    <n v="-2420398.91"/>
    <n v="0"/>
    <n v="-205979.39"/>
    <n v="-2626378.3000000003"/>
    <n v="3550018.09"/>
    <n v="3344038.7"/>
    <d v="2010-07-01T00:00:00"/>
    <m/>
    <m/>
    <m/>
    <m/>
    <m/>
    <m/>
    <m/>
    <m/>
    <m/>
    <m/>
    <m/>
    <m/>
    <m/>
    <m/>
    <m/>
    <m/>
    <m/>
    <m/>
    <m/>
    <m/>
    <m/>
  </r>
  <r>
    <x v="1"/>
    <s v="MQR- ZR110 10 FF MODULAR ACA MOTOR AIR COMPRE"/>
    <x v="0"/>
    <n v="1"/>
    <s v="EA"/>
    <d v="2014-03-31T00:00:00"/>
    <d v="2014-03-31T00:00:00"/>
    <n v="5961931.21"/>
    <n v="0"/>
    <m/>
    <n v="5961931.21"/>
    <n v="-2781507.16"/>
    <n v="0"/>
    <n v="-347580.59"/>
    <n v="-3129087.75"/>
    <n v="3180424.05"/>
    <n v="2832843.46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8045493.1143494779"/>
    <n v="4431725.7904875046"/>
    <n v="3613767.3238619734"/>
  </r>
  <r>
    <x v="0"/>
    <s v="KDK-ZR110 10 FF MODULAR ACA MOTOR AIR COMPRE"/>
    <x v="0"/>
    <n v="1"/>
    <s v="EA"/>
    <d v="2014-03-31T00:00:00"/>
    <d v="2014-03-31T00:00:00"/>
    <n v="5961931"/>
    <n v="0"/>
    <m/>
    <n v="5961931"/>
    <n v="-2781507.08"/>
    <n v="0"/>
    <n v="-347580.58"/>
    <n v="-3129087.66"/>
    <n v="3180423.92"/>
    <n v="2832843.34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8045492.8309591645"/>
    <n v="4431725.6343866736"/>
    <n v="3613767.196572491"/>
  </r>
  <r>
    <x v="4"/>
    <s v="KKH-ZR110 10 FF MODULAR ACA MOTOR AIR COMPRE"/>
    <x v="0"/>
    <n v="1"/>
    <s v="EA"/>
    <d v="2014-03-31T00:00:00"/>
    <d v="2014-03-31T00:00:00"/>
    <n v="5961931"/>
    <n v="0"/>
    <m/>
    <n v="5961931"/>
    <n v="-2781507.08"/>
    <n v="0"/>
    <n v="-347580.58"/>
    <n v="-3129087.66"/>
    <n v="3180423.92"/>
    <n v="2832843.34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8045492.8309591645"/>
    <n v="4431725.6343866736"/>
    <n v="3613767.196572491"/>
  </r>
  <r>
    <x v="2"/>
    <s v="UTR-Extension of Coal Yard"/>
    <x v="1"/>
    <n v="1"/>
    <s v="NO"/>
    <d v="2014-02-01T00:00:00"/>
    <d v="2014-02-01T00:00:00"/>
    <n v="5648322.1399999997"/>
    <n v="0"/>
    <m/>
    <n v="5648322.1399999997"/>
    <n v="-1524113.85"/>
    <n v="0"/>
    <n v="-188653.96"/>
    <n v="-1712767.81"/>
    <n v="4124208.2899999996"/>
    <n v="3935554.33"/>
    <d v="2014-02-01T00:00:00"/>
    <m/>
    <m/>
    <m/>
    <m/>
    <m/>
    <m/>
    <m/>
    <m/>
    <m/>
    <m/>
    <m/>
    <m/>
    <m/>
    <m/>
    <m/>
    <m/>
    <m/>
    <m/>
    <m/>
    <m/>
    <m/>
  </r>
  <r>
    <x v="5"/>
    <s v="NOD-SAP Application Users – Qty. 105"/>
    <x v="0"/>
    <n v="105"/>
    <s v="NO"/>
    <d v="2010-09-30T00:00:00"/>
    <d v="2010-09-30T00:00:00"/>
    <n v="5324081.9400000004"/>
    <n v="0"/>
    <m/>
    <n v="5324081.9400000004"/>
    <n v="-5324081.9400000004"/>
    <n v="0"/>
    <n v="0"/>
    <n v="-5324081.9400000004"/>
    <n v="0"/>
    <n v="0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4833281.350485255"/>
    <n v="4833281.3504852541"/>
    <n v="0"/>
  </r>
  <r>
    <x v="3"/>
    <s v="BRK -  Drains"/>
    <x v="1"/>
    <n v="1"/>
    <s v="EA"/>
    <d v="2012-03-24T00:00:00"/>
    <d v="2012-03-24T00:00:00"/>
    <n v="5317709.6100000003"/>
    <n v="0"/>
    <m/>
    <n v="5317709.6100000003"/>
    <n v="-1779997.22"/>
    <n v="0"/>
    <n v="-177611.5"/>
    <n v="-1957608.72"/>
    <n v="3537712.3900000006"/>
    <n v="3360100.89"/>
    <d v="2012-03-01T00:00:00"/>
    <m/>
    <m/>
    <m/>
    <m/>
    <m/>
    <m/>
    <m/>
    <m/>
    <m/>
    <m/>
    <m/>
    <m/>
    <m/>
    <m/>
    <m/>
    <m/>
    <m/>
    <m/>
    <m/>
    <m/>
    <m/>
  </r>
  <r>
    <x v="2"/>
    <s v="UTR- ZR110 10 FF MODULAR ACA MOTOR AIR COMPRE"/>
    <x v="0"/>
    <n v="1"/>
    <s v="EA"/>
    <d v="2014-03-31T00:00:00"/>
    <d v="2014-03-31T00:00:00"/>
    <n v="5271931.2"/>
    <n v="0"/>
    <m/>
    <n v="5271931.2"/>
    <n v="-2459591.34"/>
    <n v="0"/>
    <n v="-307353.59000000003"/>
    <n v="-2766944.9299999997"/>
    <n v="2812339.8600000003"/>
    <n v="2504986.27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7114353.4997151"/>
    <n v="3918823.0527597349"/>
    <n v="3195530.4469553651"/>
  </r>
  <r>
    <x v="4"/>
    <s v="KKH - Free Hold Land"/>
    <x v="1"/>
    <n v="2.37"/>
    <s v="ACR"/>
    <d v="2012-12-31T00:00:00"/>
    <d v="2012-12-01T00:00:00"/>
    <n v="5124085"/>
    <n v="0"/>
    <m/>
    <n v="5124085"/>
    <n v="0"/>
    <n v="0"/>
    <n v="0"/>
    <n v="0"/>
    <n v="5124085"/>
    <n v="5124085"/>
    <d v="2012-12-01T00:00:00"/>
    <m/>
    <m/>
    <m/>
    <m/>
    <m/>
    <m/>
    <m/>
    <m/>
    <m/>
    <m/>
    <m/>
    <m/>
    <m/>
    <m/>
    <m/>
    <m/>
    <m/>
    <m/>
    <m/>
    <m/>
    <m/>
  </r>
  <r>
    <x v="1"/>
    <s v="MQR - Lease Hold Land"/>
    <x v="1"/>
    <n v="1.32"/>
    <s v="ACR"/>
    <d v="2013-01-31T00:00:00"/>
    <d v="2013-01-31T00:00:00"/>
    <n v="5025430"/>
    <n v="0"/>
    <m/>
    <n v="5025430"/>
    <n v="-1588896.44"/>
    <n v="0"/>
    <n v="-173377.34"/>
    <n v="-1762273.78"/>
    <n v="3436533.56"/>
    <n v="3263156.22"/>
    <d v="2013-01-01T00:00:00"/>
    <m/>
    <m/>
    <m/>
    <m/>
    <m/>
    <m/>
    <m/>
    <m/>
    <m/>
    <m/>
    <m/>
    <m/>
    <m/>
    <m/>
    <m/>
    <m/>
    <m/>
    <m/>
    <m/>
    <m/>
    <m/>
  </r>
  <r>
    <x v="1"/>
    <s v="MQR - Tubewell"/>
    <x v="0"/>
    <n v="3"/>
    <s v="EA"/>
    <d v="2012-03-28T00:00:00"/>
    <d v="2012-03-10T00:00:00"/>
    <n v="5000013.1500000004"/>
    <n v="0"/>
    <m/>
    <n v="5000013.1500000004"/>
    <n v="-2862892.79"/>
    <n v="0"/>
    <n v="-291500.77"/>
    <n v="-3154393.56"/>
    <n v="2137120.3600000003"/>
    <n v="1845619.59"/>
    <d v="2012-03-01T00:00:00"/>
    <n v="11.236111111111111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n v="6052647.4973684214"/>
    <n v="4080493.1878092107"/>
    <n v="1972154.3095592107"/>
  </r>
  <r>
    <x v="2"/>
    <s v="UTR - Tubewell"/>
    <x v="0"/>
    <n v="3"/>
    <s v="EA"/>
    <d v="2012-04-24T00:00:00"/>
    <d v="2012-04-24T00:00:00"/>
    <n v="4885996.79"/>
    <n v="0"/>
    <m/>
    <n v="4885996.79"/>
    <n v="-2778533.83"/>
    <n v="0"/>
    <n v="-284853.61"/>
    <n v="-3063387.44"/>
    <n v="2107462.96"/>
    <n v="1822609.35"/>
    <d v="2012-04-01T00:00:00"/>
    <n v="11.113888888888889"/>
    <m/>
    <m/>
    <m/>
    <m/>
    <m/>
    <m/>
    <m/>
    <s v="Water pump"/>
    <n v="730"/>
    <n v="4"/>
    <n v="110.2"/>
    <n v="133"/>
    <n v="133.4"/>
    <n v="1.2105263157894737"/>
    <n v="1.2105263157894737"/>
    <n v="15"/>
    <n v="0.9"/>
    <n v="5914627.6931578945"/>
    <n v="3944070.9000541233"/>
    <n v="1970556.7931037713"/>
  </r>
  <r>
    <x v="4"/>
    <s v="KKH -  Drains"/>
    <x v="1"/>
    <n v="1"/>
    <s v="EA"/>
    <d v="2012-03-10T00:00:00"/>
    <d v="2012-03-10T00:00:00"/>
    <n v="4807026.67"/>
    <n v="0"/>
    <m/>
    <n v="4807026.67"/>
    <n v="-1615197.73"/>
    <n v="0"/>
    <n v="-160554.69"/>
    <n v="-1775752.42"/>
    <n v="3191828.94"/>
    <n v="3031274.25"/>
    <d v="2012-03-01T00:00:00"/>
    <m/>
    <m/>
    <m/>
    <m/>
    <m/>
    <m/>
    <m/>
    <m/>
    <m/>
    <m/>
    <m/>
    <m/>
    <m/>
    <m/>
    <m/>
    <m/>
    <m/>
    <m/>
    <m/>
    <m/>
    <m/>
  </r>
  <r>
    <x v="5"/>
    <s v="NOD-IBM Lotus Domino Messaging CLIENT ACCESS"/>
    <x v="0"/>
    <n v="1"/>
    <s v="LOT"/>
    <d v="2011-10-01T00:00:00"/>
    <d v="2011-10-01T00:00:00"/>
    <n v="4780884.4400000004"/>
    <n v="0"/>
    <m/>
    <n v="4780884.4400000004"/>
    <n v="-4780884.4400000004"/>
    <n v="0"/>
    <n v="0"/>
    <n v="-4780884.4400000004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4414587.8212139308"/>
    <n v="4414587.8212139308"/>
    <n v="0"/>
  </r>
  <r>
    <x v="0"/>
    <s v="KDK - Tubewell"/>
    <x v="0"/>
    <n v="3"/>
    <s v="EA"/>
    <d v="2012-04-21T00:00:00"/>
    <d v="2012-04-21T00:00:00"/>
    <n v="4760819.62"/>
    <n v="0"/>
    <m/>
    <n v="4760819.62"/>
    <n v="-2709415.03"/>
    <n v="0"/>
    <n v="-277555.78000000003"/>
    <n v="-2986970.8099999996"/>
    <n v="2051404.5900000003"/>
    <n v="1773848.81"/>
    <d v="2012-04-01T00:00:00"/>
    <n v="11.122222222222222"/>
    <m/>
    <m/>
    <m/>
    <m/>
    <m/>
    <m/>
    <m/>
    <s v="Water pump"/>
    <n v="730"/>
    <n v="4"/>
    <n v="110.2"/>
    <n v="133"/>
    <n v="133.4"/>
    <n v="1.2105263157894737"/>
    <n v="1.2105263157894737"/>
    <n v="15"/>
    <n v="0.9"/>
    <n v="5763097.4347368423"/>
    <n v="3845907.0214477195"/>
    <n v="1917190.4132891227"/>
  </r>
  <r>
    <x v="0"/>
    <s v="KDK-3 Ph Ind Motor 1400 KW,2P,11 KV,AMA 500L"/>
    <x v="0"/>
    <n v="1"/>
    <s v="EA"/>
    <d v="2014-03-31T00:00:00"/>
    <d v="2014-03-31T00:00:00"/>
    <n v="4651262.7"/>
    <n v="0"/>
    <m/>
    <n v="4651262.7"/>
    <n v="-2170021.7999999998"/>
    <n v="0"/>
    <n v="-271168.62"/>
    <n v="-2441190.42"/>
    <n v="2481240.9000000004"/>
    <n v="2210072.2799999998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6276775.2105413107"/>
    <n v="3457457.0118065053"/>
    <n v="2819318.1987348055"/>
  </r>
  <r>
    <x v="4"/>
    <s v="KKH - Tubewell"/>
    <x v="0"/>
    <n v="3"/>
    <s v="EA"/>
    <d v="2012-03-10T00:00:00"/>
    <d v="2012-03-10T00:00:00"/>
    <n v="4636030.8600000003"/>
    <n v="0"/>
    <m/>
    <n v="4636030.8600000003"/>
    <n v="-2666523.36"/>
    <n v="0"/>
    <n v="-270280.59999999998"/>
    <n v="-2936803.96"/>
    <n v="1969507.5000000005"/>
    <n v="1699226.9"/>
    <d v="2012-03-01T00:00:00"/>
    <n v="11.236111111111111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n v="5612037.3568421053"/>
    <n v="3783448.5180710526"/>
    <n v="1828588.8387710527"/>
  </r>
  <r>
    <x v="0"/>
    <s v="KDK -  cc road from CHP to cane office"/>
    <x v="1"/>
    <n v="1"/>
    <s v="M"/>
    <d v="2013-03-31T00:00:00"/>
    <d v="2013-03-31T00:00:00"/>
    <n v="4619420.42"/>
    <n v="0"/>
    <m/>
    <n v="4619420.42"/>
    <n v="-1309811.96"/>
    <n v="0"/>
    <n v="-154288.64000000001"/>
    <n v="-1464100.6"/>
    <n v="3309608.46"/>
    <n v="3155319.82"/>
    <d v="2013-03-01T00:00:00"/>
    <m/>
    <m/>
    <m/>
    <m/>
    <m/>
    <m/>
    <m/>
    <m/>
    <m/>
    <m/>
    <m/>
    <m/>
    <m/>
    <m/>
    <m/>
    <m/>
    <m/>
    <m/>
    <m/>
    <m/>
    <m/>
  </r>
  <r>
    <x v="0"/>
    <s v="KDK - Freehold Land"/>
    <x v="1"/>
    <n v="3.2589999999999999"/>
    <s v="ACR"/>
    <d v="2013-03-25T00:00:00"/>
    <d v="2013-03-01T00:00:00"/>
    <n v="4571170"/>
    <n v="0"/>
    <m/>
    <n v="4571170"/>
    <n v="0"/>
    <n v="0"/>
    <n v="0"/>
    <n v="0"/>
    <n v="4571170"/>
    <n v="4571170"/>
    <d v="2013-03-01T00:00:00"/>
    <m/>
    <m/>
    <m/>
    <m/>
    <m/>
    <m/>
    <m/>
    <m/>
    <m/>
    <m/>
    <m/>
    <m/>
    <m/>
    <m/>
    <m/>
    <m/>
    <m/>
    <m/>
    <m/>
    <m/>
    <m/>
  </r>
  <r>
    <x v="0"/>
    <s v="KDK- HEAD PULLEY DIA 400X950LG"/>
    <x v="0"/>
    <n v="14"/>
    <s v="EA"/>
    <d v="2014-03-31T00:00:00"/>
    <d v="2014-03-31T00:00:00"/>
    <n v="4497278.7300000004"/>
    <n v="0"/>
    <m/>
    <n v="4497278.7300000004"/>
    <n v="-2098181.37"/>
    <n v="0"/>
    <n v="-262191.34999999998"/>
    <n v="-2360372.7200000002"/>
    <n v="2399097.3600000003"/>
    <n v="2136906.0099999998"/>
    <d v="2014-03-01T00:00:00"/>
    <n v="9.1805555555555554"/>
    <m/>
    <m/>
    <m/>
    <m/>
    <m/>
    <m/>
    <m/>
    <s v="Conveyors - non-roller type"/>
    <n v="754"/>
    <n v="27"/>
    <n v="94.7"/>
    <n v="133"/>
    <n v="96.9"/>
    <n v="1.0232312565997888"/>
    <n v="1.0232312565997888"/>
    <n v="8"/>
    <n v="0.95"/>
    <n v="4601756.1661774023"/>
    <n v="4371668.3578685317"/>
    <n v="230087.80830887053"/>
  </r>
  <r>
    <x v="3"/>
    <s v="BRK - Tubewell"/>
    <x v="0"/>
    <n v="3"/>
    <s v="EA"/>
    <d v="2012-03-24T00:00:00"/>
    <d v="2012-03-24T00:00:00"/>
    <n v="4401765.2699999996"/>
    <n v="0"/>
    <m/>
    <n v="4401765.2699999996"/>
    <n v="-2522889.85"/>
    <n v="0"/>
    <n v="-256622.92"/>
    <n v="-2779512.77"/>
    <n v="1878875.4199999995"/>
    <n v="1622252.5"/>
    <d v="2012-03-01T00:00:00"/>
    <n v="11.197222222222223"/>
    <s v="Pump &amp; Assembly"/>
    <n v="667"/>
    <n v="90"/>
    <n v="140"/>
    <n v="90"/>
    <n v="140"/>
    <n v="1"/>
    <s v="Water pump"/>
    <n v="730"/>
    <n v="4"/>
    <n v="110.2"/>
    <n v="133"/>
    <n v="133.4"/>
    <n v="1.2105263157894737"/>
    <n v="1.2105263157894737"/>
    <n v="15"/>
    <n v="0.9"/>
    <n v="5328452.6952631576"/>
    <n v="3579832.1357676317"/>
    <n v="1748620.5594955259"/>
  </r>
  <r>
    <x v="4"/>
    <s v="KKH - STP - 100 KLD"/>
    <x v="0"/>
    <n v="1"/>
    <s v="EA"/>
    <d v="2020-03-31T00:00:00"/>
    <d v="2020-03-31T00:00:00"/>
    <n v="4293426.55"/>
    <n v="0"/>
    <m/>
    <n v="4293426.55"/>
    <n v="-498883.13"/>
    <n v="0"/>
    <n v="-250306.77"/>
    <n v="-749189.9"/>
    <n v="3794543.42"/>
    <n v="3544236.65"/>
    <d v="2020-03-01T00:00:00"/>
    <n v="3.1805555555555554"/>
    <m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n v="4804999.8812003527"/>
    <n v="550172.48639744043"/>
    <n v="4254827.3948029121"/>
  </r>
  <r>
    <x v="3"/>
    <s v="BRK - HT Motor 1500 KW"/>
    <x v="0"/>
    <n v="1"/>
    <s v="EA"/>
    <d v="2014-07-28T00:00:00"/>
    <d v="2014-07-28T00:00:00"/>
    <n v="4269538.41"/>
    <n v="0"/>
    <m/>
    <n v="4269538.41"/>
    <n v="-1910841.86"/>
    <n v="0"/>
    <n v="-248914.09"/>
    <n v="-2159755.9500000002"/>
    <n v="2358696.5499999998"/>
    <n v="2109782.46"/>
    <d v="2014-07-01T00:00:00"/>
    <n v="8.8527777777777779"/>
    <m/>
    <m/>
    <m/>
    <m/>
    <m/>
    <m/>
    <m/>
    <s v="A C Motor"/>
    <n v="672"/>
    <n v="31"/>
    <n v="108.2"/>
    <n v="133"/>
    <n v="142.1"/>
    <n v="1.3133086876155267"/>
    <n v="1.3133086876155267"/>
    <n v="15"/>
    <n v="0.9"/>
    <n v="5607221.8859611824"/>
    <n v="2978369.3584263814"/>
    <n v="2628852.527534801"/>
  </r>
  <r>
    <x v="3"/>
    <s v="BRK - Effluent Treatment Plant"/>
    <x v="0"/>
    <n v="1"/>
    <s v="EA"/>
    <d v="2012-03-24T00:00:00"/>
    <d v="2012-03-24T00:00:00"/>
    <n v="4175824.57"/>
    <n v="0"/>
    <m/>
    <n v="4175824.57"/>
    <n v="-2393390.9500000002"/>
    <n v="0"/>
    <n v="-243450.57"/>
    <n v="-2636841.52"/>
    <n v="1782433.6199999996"/>
    <n v="1538983.05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5180964.339295499"/>
    <n v="2088446.7251700161"/>
    <n v="3092517.6141254827"/>
  </r>
  <r>
    <x v="4"/>
    <s v="KKH-CENTRIFUGAL PUMP MAKE-KSB HGC 4/11"/>
    <x v="0"/>
    <n v="1"/>
    <s v="EA"/>
    <d v="2014-03-31T00:00:00"/>
    <d v="2014-03-31T00:00:00"/>
    <n v="4173352"/>
    <n v="0"/>
    <m/>
    <n v="4173352"/>
    <n v="-1947055.07"/>
    <n v="0"/>
    <n v="-243306.42"/>
    <n v="-2190361.4900000002"/>
    <n v="2226296.9299999997"/>
    <n v="1982990.51"/>
    <d v="2014-03-01T00:00:00"/>
    <n v="9.1805555555555554"/>
    <m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n v="5061796.6834733896"/>
    <n v="2788206.339813259"/>
    <n v="2273590.3436601306"/>
  </r>
  <r>
    <x v="1"/>
    <s v="MQR - Effluent Treatment Plant"/>
    <x v="0"/>
    <n v="1"/>
    <s v="EA"/>
    <d v="2012-03-28T00:00:00"/>
    <d v="2012-03-10T00:00:00"/>
    <n v="4110375.04"/>
    <n v="0"/>
    <m/>
    <n v="4110375.04"/>
    <n v="-2353506.37"/>
    <n v="0"/>
    <n v="-239634.86"/>
    <n v="-2593141.23"/>
    <n v="1756868.67"/>
    <n v="1517233.8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5099760.8128375737"/>
    <n v="2062853.2487927985"/>
    <n v="3036907.5640447754"/>
  </r>
  <r>
    <x v="0"/>
    <s v="KDK- STP - 100 KLD"/>
    <x v="0"/>
    <n v="1"/>
    <s v="EA"/>
    <d v="2020-03-31T00:00:00"/>
    <d v="2020-03-31T00:00:00"/>
    <n v="4000879.27"/>
    <n v="0"/>
    <m/>
    <n v="4000879.27"/>
    <n v="-466444.26"/>
    <n v="0"/>
    <n v="-233251.26"/>
    <n v="-699695.52"/>
    <n v="3534435.01"/>
    <n v="3301183.75"/>
    <d v="2020-03-01T00:00:00"/>
    <n v="3.1805555555555554"/>
    <m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n v="4477594.8052603705"/>
    <n v="512684.60520231241"/>
    <n v="3964910.2000580579"/>
  </r>
  <r>
    <x v="2"/>
    <s v="UTR - Effluent Treatment Plant"/>
    <x v="0"/>
    <n v="1"/>
    <s v="EA"/>
    <d v="2012-04-24T00:00:00"/>
    <d v="2012-04-24T00:00:00"/>
    <n v="3874214.15"/>
    <n v="0"/>
    <m/>
    <n v="3874214.15"/>
    <n v="-2203160.4700000002"/>
    <n v="0"/>
    <n v="-225866.68"/>
    <n v="-2429027.1500000004"/>
    <n v="1671053.6799999997"/>
    <n v="1445187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4806754.9336594911"/>
    <n v="1923182.6489571626"/>
    <n v="2883572.2847023285"/>
  </r>
  <r>
    <x v="3"/>
    <s v="BRK - STP - 100 KLD"/>
    <x v="0"/>
    <n v="1"/>
    <s v="EA"/>
    <d v="2020-03-01T00:00:00"/>
    <d v="2020-03-01T00:00:00"/>
    <n v="3763871.38"/>
    <n v="0"/>
    <m/>
    <n v="3763871.38"/>
    <n v="-456060.44"/>
    <n v="0"/>
    <n v="-219433.7"/>
    <n v="-675494.14"/>
    <n v="3307810.94"/>
    <n v="3088377.24"/>
    <d v="2020-03-01T00:00:00"/>
    <n v="3.2611111111111111"/>
    <m/>
    <m/>
    <m/>
    <m/>
    <m/>
    <m/>
    <m/>
    <s v="(R). MANUFACTURE OF MACHINERY AND EQUIPMENT"/>
    <n v="722"/>
    <n v="99"/>
    <n v="113.3"/>
    <n v="133"/>
    <n v="126.8"/>
    <n v="1.119152691968226"/>
    <n v="1.119152691968226"/>
    <n v="25"/>
    <n v="0.9"/>
    <n v="4212346.7871491611"/>
    <n v="494529.51281131158"/>
    <n v="3717817.2743378496"/>
  </r>
  <r>
    <x v="2"/>
    <s v="UTR-Paver block road rep. (highway to BHL gate)"/>
    <x v="1"/>
    <n v="1"/>
    <s v="NO"/>
    <d v="2014-03-31T00:00:00"/>
    <d v="2014-03-31T00:00:00"/>
    <n v="3658898"/>
    <n v="0"/>
    <m/>
    <n v="3658898"/>
    <n v="-977820.92"/>
    <n v="0"/>
    <n v="-122207.19"/>
    <n v="-1100028.1100000001"/>
    <n v="2681077.08"/>
    <n v="2558869.89"/>
    <d v="2014-03-01T00:00:00"/>
    <m/>
    <m/>
    <m/>
    <m/>
    <m/>
    <m/>
    <m/>
    <m/>
    <m/>
    <m/>
    <m/>
    <m/>
    <m/>
    <m/>
    <m/>
    <m/>
    <m/>
    <m/>
    <m/>
    <m/>
    <m/>
  </r>
  <r>
    <x v="4"/>
    <s v="KKH-BRUSHLESS EXCITER COMPLETE ASSLY 45MW"/>
    <x v="0"/>
    <n v="1"/>
    <s v="EA"/>
    <d v="2014-03-31T00:00:00"/>
    <d v="2014-03-31T00:00:00"/>
    <n v="3493124.92"/>
    <n v="0"/>
    <m/>
    <n v="3493124.92"/>
    <n v="-1629698.75"/>
    <n v="0"/>
    <n v="-203649.18"/>
    <n v="-1833347.93"/>
    <n v="1863426.17"/>
    <n v="1659776.99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20"/>
    <n v="0.9"/>
    <n v="4808527.6095397491"/>
    <n v="1986522.9686911087"/>
    <n v="2822004.6408486404"/>
  </r>
  <r>
    <x v="4"/>
    <s v="KKH- FREE HOLD LAND"/>
    <x v="1"/>
    <n v="1.48"/>
    <s v="ACR"/>
    <d v="2013-03-07T00:00:00"/>
    <d v="2013-03-01T00:00:00"/>
    <n v="3457090"/>
    <n v="0"/>
    <m/>
    <n v="3457090"/>
    <n v="0"/>
    <n v="0"/>
    <n v="0"/>
    <n v="0"/>
    <n v="3457090"/>
    <n v="3457090"/>
    <d v="2013-03-01T00:00:00"/>
    <m/>
    <m/>
    <m/>
    <m/>
    <m/>
    <m/>
    <m/>
    <m/>
    <m/>
    <m/>
    <m/>
    <m/>
    <m/>
    <m/>
    <m/>
    <m/>
    <m/>
    <m/>
    <m/>
    <m/>
    <m/>
  </r>
  <r>
    <x v="0"/>
    <s v="KDK - Diesel Generating Sets"/>
    <x v="0"/>
    <n v="2"/>
    <s v="EA"/>
    <d v="2012-04-21T00:00:00"/>
    <d v="2012-04-21T00:00:00"/>
    <n v="3393669.53"/>
    <n v="0"/>
    <m/>
    <n v="3393669.53"/>
    <n v="-1896373.2"/>
    <n v="0"/>
    <n v="-197850.93"/>
    <n v="-2094224.13"/>
    <n v="1497296.3299999998"/>
    <n v="1299445.3999999999"/>
    <d v="2012-04-01T00:00:00"/>
    <n v="11.122222222222222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4502138.217480843"/>
    <n v="1802656.1422793297"/>
    <n v="2699482.0752015132"/>
  </r>
  <r>
    <x v="1"/>
    <s v="MQR - Diesel Generating Sets"/>
    <x v="0"/>
    <n v="2"/>
    <s v="EA"/>
    <d v="2012-03-28T00:00:00"/>
    <d v="2012-03-10T00:00:00"/>
    <n v="3387063.01"/>
    <n v="0"/>
    <m/>
    <n v="3387063.01"/>
    <n v="-1903255.45"/>
    <n v="0"/>
    <n v="-197465.77"/>
    <n v="-2100721.2199999997"/>
    <n v="1483807.5599999998"/>
    <n v="1286341.79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4493373.8207375472"/>
    <n v="1817569.710488338"/>
    <n v="2675804.1102492092"/>
  </r>
  <r>
    <x v="2"/>
    <s v="UTR - Diesel Generating Sets"/>
    <x v="0"/>
    <n v="2"/>
    <s v="EA"/>
    <d v="2012-04-24T00:00:00"/>
    <d v="2012-04-24T00:00:00"/>
    <n v="3367397.81"/>
    <n v="0"/>
    <m/>
    <n v="3367397.81"/>
    <n v="-1880377.99"/>
    <n v="0"/>
    <n v="-196319.29"/>
    <n v="-2076697.28"/>
    <n v="1487019.82"/>
    <n v="1290700.53"/>
    <d v="2012-04-01T00:00:00"/>
    <n v="11.113888888888889"/>
    <m/>
    <m/>
    <m/>
    <m/>
    <m/>
    <m/>
    <m/>
    <s v="Generators &amp; Alternators"/>
    <n v="668"/>
    <n v="4"/>
    <n v="104.4"/>
    <n v="133"/>
    <n v="138.5"/>
    <n v="1.3266283524904214"/>
    <n v="1.3266283524904214"/>
    <n v="25"/>
    <n v="0.9"/>
    <n v="4467285.4088601535"/>
    <n v="1787360.8920849478"/>
    <n v="2679924.5167752057"/>
  </r>
  <r>
    <x v="3"/>
    <s v="BRK - Gate/Time Office, Rooms/Complex Building"/>
    <x v="1"/>
    <n v="1"/>
    <s v="EA"/>
    <d v="2012-03-24T00:00:00"/>
    <d v="2012-03-24T00:00:00"/>
    <n v="3295730.28"/>
    <n v="0"/>
    <m/>
    <n v="3295730.28"/>
    <n v="-989234.14"/>
    <n v="0"/>
    <n v="-110077.39"/>
    <n v="-1099311.53"/>
    <n v="2306496.1399999997"/>
    <n v="2196418.75"/>
    <d v="2012-03-01T00:00:00"/>
    <m/>
    <m/>
    <m/>
    <m/>
    <m/>
    <m/>
    <m/>
    <m/>
    <m/>
    <m/>
    <m/>
    <m/>
    <m/>
    <m/>
    <m/>
    <m/>
    <m/>
    <m/>
    <m/>
    <m/>
    <m/>
  </r>
  <r>
    <x v="0"/>
    <s v="KDK-Extension of Coal Yard"/>
    <x v="1"/>
    <n v="1"/>
    <s v="EA"/>
    <d v="2014-02-01T00:00:00"/>
    <d v="2014-02-01T00:00:00"/>
    <n v="3283932.28"/>
    <n v="0"/>
    <m/>
    <n v="3283932.28"/>
    <n v="-886128.31"/>
    <n v="0"/>
    <n v="-109683.34"/>
    <n v="-995811.65"/>
    <n v="2397803.9699999997"/>
    <n v="2288120.63"/>
    <d v="2014-02-01T00:00:00"/>
    <m/>
    <m/>
    <m/>
    <m/>
    <m/>
    <m/>
    <m/>
    <m/>
    <m/>
    <m/>
    <m/>
    <m/>
    <m/>
    <m/>
    <m/>
    <m/>
    <m/>
    <m/>
    <m/>
    <m/>
    <m/>
  </r>
  <r>
    <x v="4"/>
    <s v="KKH-3 Ph Ind Motor 700 KW,8P,11 KV,AMI 500L"/>
    <x v="0"/>
    <n v="1"/>
    <s v="EA"/>
    <d v="2014-03-31T00:00:00"/>
    <d v="2014-03-31T00:00:00"/>
    <n v="3278868.01"/>
    <n v="0"/>
    <m/>
    <n v="3278868.01"/>
    <n v="-1529738.31"/>
    <n v="0"/>
    <n v="-191158"/>
    <n v="-1720896.31"/>
    <n v="1749129.6999999997"/>
    <n v="1557971.7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4424759.2043779679"/>
    <n v="2437304.8617448644"/>
    <n v="1987454.3426331035"/>
  </r>
  <r>
    <x v="3"/>
    <s v="BRK - Diesel Generating Sets"/>
    <x v="0"/>
    <n v="2"/>
    <s v="EA"/>
    <d v="2012-03-24T00:00:00"/>
    <d v="2012-03-24T00:00:00"/>
    <n v="3278259.72"/>
    <n v="0"/>
    <m/>
    <n v="3278259.72"/>
    <n v="-1843818.66"/>
    <n v="0"/>
    <n v="-191122.54"/>
    <n v="-2034941.2"/>
    <n v="1434441.0600000003"/>
    <n v="1243318.52"/>
    <d v="2012-03-01T00:00:00"/>
    <n v="11.197222222222223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4349032.2913793102"/>
    <n v="1753094.9166550003"/>
    <n v="2595937.3747243099"/>
  </r>
  <r>
    <x v="0"/>
    <s v="KDK-Rcc flooring road near ash silo area"/>
    <x v="1"/>
    <n v="1"/>
    <s v="EA"/>
    <d v="2014-12-31T00:00:00"/>
    <d v="2014-12-31T00:00:00"/>
    <n v="3222827.8"/>
    <n v="0"/>
    <m/>
    <n v="3222827.8"/>
    <n v="-780334.03"/>
    <n v="0"/>
    <n v="-107642.45"/>
    <n v="-887976.48"/>
    <n v="2442493.7699999996"/>
    <n v="2334851.3199999998"/>
    <d v="2014-12-01T00:00:00"/>
    <m/>
    <m/>
    <m/>
    <m/>
    <m/>
    <m/>
    <m/>
    <m/>
    <m/>
    <m/>
    <m/>
    <m/>
    <m/>
    <m/>
    <m/>
    <m/>
    <m/>
    <m/>
    <m/>
    <m/>
    <m/>
  </r>
  <r>
    <x v="4"/>
    <s v="KKH - Diesel Generating Sets"/>
    <x v="0"/>
    <n v="2"/>
    <s v="EA"/>
    <d v="2012-03-10T00:00:00"/>
    <d v="2012-03-10T00:00:00"/>
    <n v="3182719.11"/>
    <n v="0"/>
    <m/>
    <n v="3182719.11"/>
    <n v="-1795865.75"/>
    <n v="0"/>
    <n v="-185552.52"/>
    <n v="-1981418.27"/>
    <n v="1386853.3599999999"/>
    <n v="1201300.8400000001"/>
    <d v="2012-03-01T00:00:00"/>
    <n v="11.236111111111111"/>
    <s v="Electric Generators"/>
    <n v="710"/>
    <n v="90"/>
    <n v="115.5"/>
    <n v="90"/>
    <n v="115.5"/>
    <n v="1"/>
    <s v="Generators &amp; Alternators"/>
    <n v="668"/>
    <n v="4"/>
    <n v="104.4"/>
    <n v="133"/>
    <n v="138.5"/>
    <n v="1.3266283524904214"/>
    <n v="1.3266283524904214"/>
    <n v="25"/>
    <n v="0.9"/>
    <n v="4222285.4093390806"/>
    <n v="1707914.4480776582"/>
    <n v="2514370.9612614224"/>
  </r>
  <r>
    <x v="4"/>
    <s v="KKH-CONTROL TRANSFORMER 1.5KVA 165/170V"/>
    <x v="0"/>
    <n v="2"/>
    <s v="EA"/>
    <d v="2014-03-31T00:00:00"/>
    <d v="2014-03-31T00:00:00"/>
    <n v="3135834.04"/>
    <n v="0"/>
    <m/>
    <n v="3135834.04"/>
    <n v="-1463006.58"/>
    <n v="0"/>
    <n v="-182819.12"/>
    <n v="-1645825.7000000002"/>
    <n v="1672827.46"/>
    <n v="1490008.34"/>
    <d v="2014-03-01T00:00:00"/>
    <n v="9.1805555555555554"/>
    <m/>
    <m/>
    <m/>
    <m/>
    <m/>
    <m/>
    <m/>
    <s v="Transformer"/>
    <n v="671"/>
    <n v="27"/>
    <n v="106.4"/>
    <n v="133"/>
    <n v="122.7"/>
    <n v="1.1531954887218046"/>
    <n v="1.1531954887218046"/>
    <n v="25"/>
    <n v="0.9"/>
    <n v="3616229.6683082706"/>
    <n v="1195163.9053758834"/>
    <n v="2421065.7629323872"/>
  </r>
  <r>
    <x v="0"/>
    <s v="KDK-3 PH IND MOTOR 525 KW,4P,11KV,HXR 500L"/>
    <x v="0"/>
    <n v="1"/>
    <s v="EA"/>
    <d v="2014-03-31T00:00:00"/>
    <d v="2014-03-31T00:00:00"/>
    <n v="3026771.34"/>
    <n v="0"/>
    <m/>
    <n v="3026771.34"/>
    <n v="-1412124.01"/>
    <n v="0"/>
    <n v="-176460.77"/>
    <n v="-1588584.78"/>
    <n v="1614647.3299999998"/>
    <n v="1438186.56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4084560.3743019942"/>
    <n v="2249912.0061780154"/>
    <n v="1834648.3681239788"/>
  </r>
  <r>
    <x v="0"/>
    <s v="KDK-3 Ph Ind Motor 700 KW,8P,11 KV,AMI 500L"/>
    <x v="0"/>
    <n v="1"/>
    <s v="EA"/>
    <d v="2014-03-31T00:00:00"/>
    <d v="2014-03-31T00:00:00"/>
    <n v="2909327.59"/>
    <n v="0"/>
    <m/>
    <n v="2909327.59"/>
    <n v="-1357331.26"/>
    <n v="0"/>
    <n v="-169613.8"/>
    <n v="-1526945.06"/>
    <n v="1551996.3299999998"/>
    <n v="1382382.53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3926072.6546913581"/>
    <n v="2162611.6872924897"/>
    <n v="1763460.9673988684"/>
  </r>
  <r>
    <x v="3"/>
    <s v="BRK - HT Motor 630 KW"/>
    <x v="0"/>
    <n v="1"/>
    <s v="EA"/>
    <d v="2014-07-28T00:00:00"/>
    <d v="2014-07-28T00:00:00"/>
    <n v="2807044.59"/>
    <n v="0"/>
    <m/>
    <n v="2807044.59"/>
    <n v="-1256299.3500000001"/>
    <n v="0"/>
    <n v="-163650.70000000001"/>
    <n v="-1419950.05"/>
    <n v="1550745.2399999998"/>
    <n v="1387094.54"/>
    <d v="2014-07-01T00:00:00"/>
    <n v="8.8527777777777779"/>
    <m/>
    <m/>
    <m/>
    <m/>
    <m/>
    <m/>
    <m/>
    <s v="A C Motor"/>
    <n v="672"/>
    <n v="31"/>
    <n v="108.2"/>
    <n v="133"/>
    <n v="142.1"/>
    <n v="1.3133086876155267"/>
    <n v="1.3133086876155267"/>
    <n v="15"/>
    <n v="0.9"/>
    <n v="3686516.0465711639"/>
    <n v="1958154.4400703833"/>
    <n v="1728361.6065007807"/>
  </r>
  <r>
    <x v="5"/>
    <s v="NOD-HP Software"/>
    <x v="0"/>
    <n v="1"/>
    <s v="LOT"/>
    <d v="2011-10-01T00:00:00"/>
    <d v="2011-10-01T00:00:00"/>
    <n v="2801620.01"/>
    <n v="0"/>
    <m/>
    <n v="2801620.01"/>
    <n v="-2801620.01"/>
    <n v="0"/>
    <n v="0"/>
    <n v="-2801620.01"/>
    <n v="0"/>
    <n v="0"/>
    <d v="2011-10-01T00:00:00"/>
    <n v="11.677777777777777"/>
    <s v="Computer Peripherals"/>
    <n v="757"/>
    <n v="85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2586968.5266467659"/>
    <n v="2586968.5266467659"/>
    <n v="0"/>
  </r>
  <r>
    <x v="1"/>
    <s v="MQR-Services for application of insulation"/>
    <x v="0"/>
    <n v="1"/>
    <s v="EA"/>
    <d v="2014-03-26T00:00:00"/>
    <d v="2014-03-26T00:00:00"/>
    <n v="2766558.84"/>
    <n v="0"/>
    <m/>
    <n v="2766558.84"/>
    <n v="-1292724.26"/>
    <n v="0"/>
    <n v="-161290.38"/>
    <n v="-1454014.6400000001"/>
    <n v="1473834.5799999998"/>
    <n v="1312544.2"/>
    <d v="2014-03-01T00:00:00"/>
    <n v="9.191666666666666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3263252.6596465115"/>
    <n v="1079810.3050770308"/>
    <n v="2183442.3545694808"/>
  </r>
  <r>
    <x v="1"/>
    <s v="MQR-FLIP FLOP SCREEN VSF2075 WITHOUT MOTOR"/>
    <x v="0"/>
    <n v="1"/>
    <s v="EA"/>
    <d v="2014-03-31T00:00:00"/>
    <d v="2014-03-31T00:00:00"/>
    <n v="2682545.5099999998"/>
    <n v="0"/>
    <m/>
    <n v="2682545.5099999998"/>
    <n v="-1251527.28"/>
    <n v="0"/>
    <n v="-156392.4"/>
    <n v="-1407919.68"/>
    <n v="1431018.2299999997"/>
    <n v="1274625.83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3620035.2988698953"/>
    <n v="1994036.1104608341"/>
    <n v="1625999.1884090612"/>
  </r>
  <r>
    <x v="0"/>
    <s v="KDK-FLIP FLOP SCREEN VSF2075 WITHOUT MOTOR"/>
    <x v="0"/>
    <n v="1"/>
    <s v="EA"/>
    <d v="2014-03-31T00:00:00"/>
    <d v="2014-03-31T00:00:00"/>
    <n v="2682544.98"/>
    <n v="0"/>
    <m/>
    <n v="2682544.98"/>
    <n v="-1251527.01"/>
    <n v="0"/>
    <n v="-156392.37"/>
    <n v="-1407919.38"/>
    <n v="1431017.97"/>
    <n v="1274625.6000000001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3620034.583646724"/>
    <n v="1994035.7164920704"/>
    <n v="1625998.8671546536"/>
  </r>
  <r>
    <x v="5"/>
    <s v="FLIP FLOP SCREEN VSF2075 WITHOUT MOTOR"/>
    <x v="0"/>
    <n v="1"/>
    <s v="EA"/>
    <d v="2015-12-01T00:00:00"/>
    <d v="2015-12-01T00:00:00"/>
    <n v="2682544.5099999998"/>
    <n v="0"/>
    <m/>
    <n v="2682544.5099999998"/>
    <n v="-1251526.82"/>
    <n v="0"/>
    <n v="-156392.34"/>
    <n v="-1407919.1600000001"/>
    <n v="1431017.6899999997"/>
    <n v="1274625.3500000001"/>
    <d v="2015-12-01T00:00:00"/>
    <n v="7.5111111111111111"/>
    <s v="Electric Motors"/>
    <m/>
    <m/>
    <m/>
    <m/>
    <m/>
    <m/>
    <s v="A C Motor"/>
    <n v="672"/>
    <n v="48"/>
    <n v="111.3"/>
    <n v="133"/>
    <n v="142.1"/>
    <n v="1.2767295597484276"/>
    <n v="1.2767295597484276"/>
    <n v="15"/>
    <n v="0.9"/>
    <n v="3424883.8712578611"/>
    <n v="1543480.9979802095"/>
    <n v="1881402.8732776516"/>
  </r>
  <r>
    <x v="0"/>
    <s v="KDK-PA FAN, Type 26270 BA / 854"/>
    <x v="0"/>
    <n v="2"/>
    <s v="EA"/>
    <d v="2014-03-31T00:00:00"/>
    <d v="2014-03-31T00:00:00"/>
    <n v="2599000"/>
    <n v="0"/>
    <m/>
    <n v="2599000"/>
    <n v="-1212549.56"/>
    <n v="0"/>
    <n v="-151521.70000000001"/>
    <n v="-1364071.26"/>
    <n v="1386450.44"/>
    <n v="1234928.74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3065611.162790698"/>
    <n v="1013184.4893023258"/>
    <n v="2052426.6734883722"/>
  </r>
  <r>
    <x v="4"/>
    <s v="KKH - Service for Insulation"/>
    <x v="0"/>
    <n v="1"/>
    <s v="AU"/>
    <d v="2014-03-31T00:00:00"/>
    <d v="2014-03-31T00:00:00"/>
    <n v="2572174.61"/>
    <n v="0"/>
    <m/>
    <n v="2572174.61"/>
    <n v="-1200034.32"/>
    <n v="0"/>
    <n v="-149957.78"/>
    <n v="-1349992.1"/>
    <n v="1372140.2899999998"/>
    <n v="1222182.51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3033969.6795162791"/>
    <n v="1002726.9790801303"/>
    <n v="2031242.7004361488"/>
  </r>
  <r>
    <x v="3"/>
    <s v="BRK -COAL YARD"/>
    <x v="1"/>
    <n v="1"/>
    <s v="AU"/>
    <d v="2013-11-09T00:00:00"/>
    <d v="2013-11-09T00:00:00"/>
    <n v="2487918"/>
    <n v="0"/>
    <m/>
    <n v="2487918"/>
    <n v="-697327.28"/>
    <n v="0"/>
    <n v="-83096.460000000006"/>
    <n v="-780423.74"/>
    <n v="1790590.72"/>
    <n v="1707494.26"/>
    <d v="2013-11-01T00:00:00"/>
    <m/>
    <m/>
    <m/>
    <m/>
    <m/>
    <m/>
    <m/>
    <m/>
    <m/>
    <m/>
    <m/>
    <m/>
    <m/>
    <m/>
    <m/>
    <m/>
    <m/>
    <m/>
    <m/>
    <m/>
    <m/>
  </r>
  <r>
    <x v="2"/>
    <s v="UTR - Weigh Bridge"/>
    <x v="0"/>
    <n v="1"/>
    <s v="EA"/>
    <d v="2012-04-24T00:00:00"/>
    <d v="2012-04-24T00:00:00"/>
    <n v="2474139.31"/>
    <n v="0"/>
    <m/>
    <n v="2474139.31"/>
    <n v="-1381576.33"/>
    <n v="0"/>
    <n v="-144242.32"/>
    <n v="-1525818.6500000001"/>
    <n v="1092562.98"/>
    <n v="948320.66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3069675.777964775"/>
    <n v="1228177.2787637066"/>
    <n v="1841498.4992010684"/>
  </r>
  <r>
    <x v="2"/>
    <s v="UTR-Balance RCC road in CHP"/>
    <x v="1"/>
    <n v="1"/>
    <s v="NO"/>
    <d v="2014-02-01T00:00:00"/>
    <d v="2014-02-01T00:00:00"/>
    <n v="2469536.35"/>
    <n v="0"/>
    <m/>
    <n v="2469536.35"/>
    <n v="-665029.25"/>
    <n v="0"/>
    <n v="-82482.509999999995"/>
    <n v="-747511.76"/>
    <n v="1804507.1"/>
    <n v="1722024.59"/>
    <d v="2014-02-01T00:00:00"/>
    <m/>
    <m/>
    <m/>
    <m/>
    <m/>
    <m/>
    <m/>
    <m/>
    <m/>
    <m/>
    <m/>
    <m/>
    <m/>
    <m/>
    <m/>
    <m/>
    <m/>
    <m/>
    <m/>
    <m/>
    <m/>
  </r>
  <r>
    <x v="0"/>
    <s v="KDK - Weigh Bridge"/>
    <x v="0"/>
    <n v="1"/>
    <s v="EA"/>
    <d v="2012-04-21T00:00:00"/>
    <d v="2012-04-21T00:00:00"/>
    <n v="2420314.85"/>
    <n v="0"/>
    <m/>
    <n v="2420314.85"/>
    <n v="-1352465.35"/>
    <n v="0"/>
    <n v="-141104.35999999999"/>
    <n v="-1493569.71"/>
    <n v="1067849.5"/>
    <n v="926745.14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25"/>
    <n v="0.9"/>
    <n v="3002895.5281800395"/>
    <n v="1202359.3694832879"/>
    <n v="1800536.1586967516"/>
  </r>
  <r>
    <x v="2"/>
    <s v="UTR - STP,CAPACITY-50 KLD"/>
    <x v="0"/>
    <n v="1"/>
    <s v="EA"/>
    <d v="2017-03-31T00:00:00"/>
    <d v="2017-03-31T00:00:00"/>
    <n v="2404440.9700000002"/>
    <n v="0"/>
    <m/>
    <n v="2404440.9700000002"/>
    <n v="-701278.6"/>
    <n v="0"/>
    <n v="-140178.91"/>
    <n v="-841457.51"/>
    <n v="1703162.37"/>
    <n v="1562983.46"/>
    <d v="2017-03-01T00:00:00"/>
    <n v="6.1805555555555554"/>
    <m/>
    <m/>
    <m/>
    <m/>
    <m/>
    <m/>
    <m/>
    <s v="(R). MANUFACTURE OF MACHINERY AND EQUIPMENT"/>
    <n v="722"/>
    <n v="63"/>
    <n v="108.3"/>
    <n v="133"/>
    <n v="126.8"/>
    <n v="1.1708217913204062"/>
    <n v="1.1708217913204062"/>
    <n v="25"/>
    <n v="0.9"/>
    <n v="2815171.8836195753"/>
    <n v="626375.74410535558"/>
    <n v="2188796.1395142199"/>
  </r>
  <r>
    <x v="1"/>
    <s v="MQR - Weigh Bridge"/>
    <x v="0"/>
    <n v="1"/>
    <s v="EA"/>
    <d v="2012-03-28T00:00:00"/>
    <d v="2012-03-10T00:00:00"/>
    <n v="2392163.87"/>
    <n v="0"/>
    <m/>
    <n v="2392163.87"/>
    <n v="-1344202.59"/>
    <n v="0"/>
    <n v="-139463.15"/>
    <n v="-1483665.74"/>
    <n v="1047961.28"/>
    <n v="908498.13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2967968.4805870843"/>
    <n v="1200543.2503974757"/>
    <n v="1767425.2301896086"/>
  </r>
  <r>
    <x v="0"/>
    <s v="KDK-ID FAN, Type 2248 B / 1188"/>
    <x v="0"/>
    <n v="1"/>
    <s v="EA"/>
    <d v="2014-03-31T00:00:00"/>
    <d v="2014-03-31T00:00:00"/>
    <n v="2378896"/>
    <n v="0"/>
    <m/>
    <n v="2378896"/>
    <n v="-1109861.25"/>
    <n v="0"/>
    <n v="-138689.64000000001"/>
    <n v="-1248550.8900000001"/>
    <n v="1269034.75"/>
    <n v="1130345.1100000001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2805990.816744186"/>
    <n v="927379.9649339536"/>
    <n v="1878610.8518102323"/>
  </r>
  <r>
    <x v="3"/>
    <s v="BRK - Weigh Bridge"/>
    <x v="0"/>
    <n v="1"/>
    <s v="EA"/>
    <d v="2012-03-24T00:00:00"/>
    <d v="2012-03-24T00:00:00"/>
    <n v="2377674.9300000002"/>
    <n v="0"/>
    <m/>
    <n v="2377674.9300000002"/>
    <n v="-1337295.3400000001"/>
    <n v="0"/>
    <n v="-138618.45000000001"/>
    <n v="-1475913.79"/>
    <n v="1040379.5900000001"/>
    <n v="901761.14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2949991.9875146775"/>
    <n v="1189141.7701671666"/>
    <n v="1760850.2173475109"/>
  </r>
  <r>
    <x v="4"/>
    <s v="KKH-ALTERNATOR BEARING BUSH (DE+NDE)"/>
    <x v="0"/>
    <n v="1"/>
    <s v="EA"/>
    <d v="2014-03-31T00:00:00"/>
    <d v="2014-03-31T00:00:00"/>
    <n v="2328749.94"/>
    <n v="0"/>
    <m/>
    <n v="2328749.94"/>
    <n v="-1086465.83"/>
    <n v="0"/>
    <n v="-135766.12"/>
    <n v="-1222231.9500000002"/>
    <n v="1242284.1099999999"/>
    <n v="1106517.99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5"/>
    <n v="0.9"/>
    <n v="2780264.9713467048"/>
    <n v="1531462.6217168099"/>
    <n v="1248802.3496298948"/>
  </r>
  <r>
    <x v="4"/>
    <s v="KKH - Weigh Bridge"/>
    <x v="0"/>
    <n v="1"/>
    <s v="EA"/>
    <d v="2012-03-10T00:00:00"/>
    <d v="2012-03-10T00:00:00"/>
    <n v="2317980.2599999998"/>
    <n v="0"/>
    <m/>
    <n v="2317980.2599999998"/>
    <n v="-1307932.3999999999"/>
    <n v="0"/>
    <n v="-135138.25"/>
    <n v="-1443070.65"/>
    <n v="1010047.8599999999"/>
    <n v="874909.61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25"/>
    <n v="0.9"/>
    <n v="2875928.5417612521"/>
    <n v="1163313.0951424264"/>
    <n v="1712615.4466188257"/>
  </r>
  <r>
    <x v="0"/>
    <s v="KDK-3 PH IND MOTOR 350 KW,4P,11KV,HXR 450L"/>
    <x v="0"/>
    <n v="1"/>
    <s v="EA"/>
    <d v="2014-03-31T00:00:00"/>
    <d v="2014-03-31T00:00:00"/>
    <n v="2263386.37"/>
    <n v="0"/>
    <m/>
    <n v="2263386.37"/>
    <n v="-1055970.8600000001"/>
    <n v="0"/>
    <n v="-131955.43"/>
    <n v="-1187926.29"/>
    <n v="1207415.51"/>
    <n v="1075460.08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3054389.3938936377"/>
    <n v="1682459.4911364124"/>
    <n v="1371929.9027572253"/>
  </r>
  <r>
    <x v="3"/>
    <s v="BRK-Desktop-Computer Sets"/>
    <x v="0"/>
    <n v="34"/>
    <s v="NO"/>
    <d v="2022-05-05T00:00:00"/>
    <d v="2022-05-05T00:00:00"/>
    <n v="0"/>
    <n v="2185737.61"/>
    <m/>
    <n v="2185737.61"/>
    <n v="0"/>
    <n v="0"/>
    <n v="-297320.2"/>
    <n v="-297320.2"/>
    <n v="0"/>
    <n v="1888417.41"/>
    <d v="2022-05-01T00:00:00"/>
    <n v="1.0833333333333333"/>
    <m/>
    <m/>
    <m/>
    <m/>
    <m/>
    <m/>
    <m/>
    <s v="Personal Computer (P.C.)"/>
    <n v="645"/>
    <n v="125"/>
    <n v="115.6"/>
    <n v="133"/>
    <n v="115.6"/>
    <n v="1"/>
    <n v="1"/>
    <n v="6"/>
    <n v="0.95"/>
    <n v="2185737.61"/>
    <n v="374914.71504861105"/>
    <n v="1810822.8949513887"/>
  </r>
  <r>
    <x v="2"/>
    <s v="UTR-Desktop Computer Sets"/>
    <x v="0"/>
    <n v="34"/>
    <s v="NO"/>
    <d v="2022-05-05T00:00:00"/>
    <d v="2022-05-05T00:00:00"/>
    <n v="0"/>
    <n v="2185737.61"/>
    <m/>
    <n v="2185737.61"/>
    <n v="0"/>
    <n v="0"/>
    <n v="-297320.2"/>
    <n v="-297320.2"/>
    <n v="0"/>
    <n v="1888417.41"/>
    <d v="2022-05-01T00:00:00"/>
    <n v="1.0833333333333333"/>
    <m/>
    <m/>
    <m/>
    <m/>
    <m/>
    <m/>
    <m/>
    <s v="Personal Computer (P.C.)"/>
    <n v="645"/>
    <n v="125"/>
    <n v="115.6"/>
    <n v="133"/>
    <n v="115.6"/>
    <n v="1"/>
    <n v="1"/>
    <n v="6"/>
    <n v="0.95"/>
    <n v="2185737.61"/>
    <n v="374914.71504861105"/>
    <n v="1810822.8949513887"/>
  </r>
  <r>
    <x v="4"/>
    <s v="KKH-Desktop Computer Sets"/>
    <x v="0"/>
    <n v="34"/>
    <s v="NO"/>
    <d v="2022-05-13T00:00:00"/>
    <d v="2022-05-13T00:00:00"/>
    <n v="0"/>
    <n v="2185737.61"/>
    <m/>
    <n v="2185737.61"/>
    <n v="0"/>
    <n v="0"/>
    <n v="-290134.21000000002"/>
    <n v="-290134.21000000002"/>
    <n v="0"/>
    <n v="1895603.4"/>
    <d v="2022-05-01T00:00:00"/>
    <n v="1.0611111111111111"/>
    <m/>
    <m/>
    <m/>
    <m/>
    <m/>
    <m/>
    <m/>
    <s v="Personal Computer (P.C.)"/>
    <n v="645"/>
    <n v="125"/>
    <n v="115.6"/>
    <n v="133"/>
    <n v="115.6"/>
    <n v="1"/>
    <n v="1"/>
    <n v="6"/>
    <n v="0.95"/>
    <n v="2185737.61"/>
    <n v="367224.15679120366"/>
    <n v="1818513.4532087962"/>
  </r>
  <r>
    <x v="0"/>
    <s v="KDK-Desktop Computer Sets"/>
    <x v="0"/>
    <n v="34"/>
    <s v="NO"/>
    <d v="2022-05-17T00:00:00"/>
    <d v="2022-05-17T00:00:00"/>
    <n v="0"/>
    <n v="2185737.0099999998"/>
    <m/>
    <n v="2185737.0099999998"/>
    <n v="0"/>
    <n v="0"/>
    <n v="-286541.14"/>
    <n v="-286541.14"/>
    <n v="0"/>
    <n v="1899195.87"/>
    <d v="2022-05-01T00:00:00"/>
    <n v="1.05"/>
    <m/>
    <m/>
    <m/>
    <m/>
    <m/>
    <m/>
    <m/>
    <s v="Personal Computer (P.C.)"/>
    <n v="645"/>
    <n v="125"/>
    <n v="115.6"/>
    <n v="133"/>
    <n v="115.6"/>
    <n v="1"/>
    <n v="1"/>
    <n v="6"/>
    <n v="0.95"/>
    <n v="2185737.0099999998"/>
    <n v="363378.77791249997"/>
    <n v="1822358.2320874999"/>
  </r>
  <r>
    <x v="1"/>
    <s v="MQR -PRIMARY  CRUSHER OHM1016 WITHOUT MOTOR"/>
    <x v="0"/>
    <n v="1"/>
    <s v="EA"/>
    <d v="2014-03-31T00:00:00"/>
    <d v="2014-03-31T00:00:00"/>
    <n v="2175638.2599999998"/>
    <n v="0"/>
    <m/>
    <n v="2175638.2599999998"/>
    <n v="-1015032.4"/>
    <n v="0"/>
    <n v="-126839.71"/>
    <n v="-1141872.1100000001"/>
    <n v="1160605.8599999999"/>
    <n v="1033766.15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2935975.2777397907"/>
    <n v="1617233.0488216681"/>
    <n v="1318742.2289181226"/>
  </r>
  <r>
    <x v="0"/>
    <s v="KDK-SA FAN, Type 2118 B / 680"/>
    <x v="0"/>
    <n v="2"/>
    <s v="EA"/>
    <d v="2014-03-31T00:00:00"/>
    <d v="2014-03-31T00:00:00"/>
    <n v="2150500"/>
    <n v="0"/>
    <m/>
    <n v="2150500"/>
    <n v="-1003304.29"/>
    <n v="0"/>
    <n v="-125374.15"/>
    <n v="-1128678.44"/>
    <n v="1147195.71"/>
    <n v="1021821.56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2536589.7674418604"/>
    <n v="838342.91813953489"/>
    <n v="1698246.8493023254"/>
  </r>
  <r>
    <x v="2"/>
    <s v="UTR-Covered shed in Store area"/>
    <x v="1"/>
    <n v="1"/>
    <s v="NO"/>
    <d v="2014-02-24T00:00:00"/>
    <d v="2014-02-24T00:00:00"/>
    <n v="2142747.84"/>
    <n v="0"/>
    <m/>
    <n v="2142747.84"/>
    <n v="-575402.97"/>
    <n v="0"/>
    <n v="-71567.78"/>
    <n v="-646970.75"/>
    <n v="1567344.8699999999"/>
    <n v="1495777.09"/>
    <d v="2014-02-01T00:00:00"/>
    <m/>
    <m/>
    <m/>
    <m/>
    <m/>
    <m/>
    <m/>
    <m/>
    <m/>
    <m/>
    <m/>
    <m/>
    <m/>
    <m/>
    <m/>
    <m/>
    <m/>
    <m/>
    <m/>
    <m/>
    <m/>
  </r>
  <r>
    <x v="4"/>
    <s v="KKH-ASSLY HS COUPLING DRG NO 100 158-00"/>
    <x v="0"/>
    <n v="1"/>
    <s v="EA"/>
    <d v="2014-03-31T00:00:00"/>
    <d v="2014-03-31T00:00:00"/>
    <n v="2121749.86"/>
    <n v="0"/>
    <m/>
    <n v="2121749.86"/>
    <n v="-989891.09"/>
    <n v="0"/>
    <n v="-123698.02"/>
    <n v="-1113589.1099999999"/>
    <n v="1131858.77"/>
    <n v="1008160.75"/>
    <d v="2014-03-01T00:00:00"/>
    <n v="9.1805555555555554"/>
    <m/>
    <m/>
    <m/>
    <m/>
    <m/>
    <m/>
    <m/>
    <s v="Clutches and shaft couplings"/>
    <n v="740"/>
    <n v="27"/>
    <n v="112.6"/>
    <n v="133"/>
    <n v="127.9"/>
    <n v="1.1358792184724691"/>
    <n v="1.1358792184724691"/>
    <n v="12"/>
    <n v="0.95"/>
    <n v="2410051.5727708708"/>
    <n v="1751610.9781498476"/>
    <n v="658440.59462102316"/>
  </r>
  <r>
    <x v="0"/>
    <s v="KDK - Elevator"/>
    <x v="0"/>
    <n v="1"/>
    <s v="EA"/>
    <d v="2012-04-21T00:00:00"/>
    <d v="2012-04-21T00:00:00"/>
    <n v="2076497.55"/>
    <n v="0"/>
    <m/>
    <n v="2076497.55"/>
    <n v="-1181749"/>
    <n v="0"/>
    <n v="-121059.81"/>
    <n v="-1302808.81"/>
    <n v="894748.55"/>
    <n v="773688.74"/>
    <d v="2012-04-01T00:00:00"/>
    <n v="11.122222222222222"/>
    <m/>
    <m/>
    <m/>
    <m/>
    <m/>
    <m/>
    <m/>
    <s v="f. Manufacture of lifting and handling equipment"/>
    <n v="743"/>
    <n v="4"/>
    <n v="101.6"/>
    <n v="133"/>
    <n v="127"/>
    <n v="1.25"/>
    <n v="1.25"/>
    <n v="15"/>
    <n v="0.9"/>
    <n v="2595621.9375"/>
    <n v="1732145.039625"/>
    <n v="863476.89787500002"/>
  </r>
  <r>
    <x v="1"/>
    <s v="MQR- ID FAN, Type 2248 B / 1188"/>
    <x v="0"/>
    <n v="1"/>
    <s v="EA"/>
    <d v="2014-03-31T00:00:00"/>
    <d v="2014-03-31T00:00:00"/>
    <n v="2076380"/>
    <n v="0"/>
    <m/>
    <n v="2076380"/>
    <n v="-968723.96"/>
    <n v="0"/>
    <n v="-121052.95"/>
    <n v="-1089776.9099999999"/>
    <n v="1107656.04"/>
    <n v="986603.09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25"/>
    <n v="0.9"/>
    <n v="2449162.6418604651"/>
    <n v="809448.25313488382"/>
    <n v="1639714.3887255811"/>
  </r>
  <r>
    <x v="2"/>
    <s v="UTR - Elevator"/>
    <x v="0"/>
    <n v="2"/>
    <s v="EA"/>
    <d v="2012-04-24T00:00:00"/>
    <d v="2012-04-24T00:00:00"/>
    <n v="2066623.99"/>
    <n v="0"/>
    <m/>
    <n v="2066623.99"/>
    <n v="-1175233.02"/>
    <n v="0"/>
    <n v="-120484.18"/>
    <n v="-1295717.2"/>
    <n v="891390.97"/>
    <n v="770906.79"/>
    <d v="2012-04-01T00:00:00"/>
    <n v="11.113888888888889"/>
    <m/>
    <m/>
    <m/>
    <m/>
    <m/>
    <m/>
    <m/>
    <s v="f. Manufacture of lifting and handling equipment"/>
    <n v="743"/>
    <n v="4"/>
    <n v="101.6"/>
    <n v="133"/>
    <n v="127"/>
    <n v="1.25"/>
    <n v="1.25"/>
    <n v="15"/>
    <n v="0.9"/>
    <n v="2583279.9874999998"/>
    <n v="1722617.2049979167"/>
    <n v="860662.78250208311"/>
  </r>
  <r>
    <x v="1"/>
    <s v="MQR - Elevator"/>
    <x v="0"/>
    <n v="2"/>
    <s v="EA"/>
    <d v="2012-03-28T00:00:00"/>
    <d v="2012-03-10T00:00:00"/>
    <n v="2052346.39"/>
    <n v="0"/>
    <m/>
    <n v="2052346.39"/>
    <n v="-1175126.3999999999"/>
    <n v="0"/>
    <n v="-119651.79"/>
    <n v="-1294778.19"/>
    <n v="877219.99"/>
    <n v="757568.2"/>
    <d v="2012-03-01T00:00:00"/>
    <n v="11.236111111111111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n v="2565432.9874999998"/>
    <n v="1729529.4057395833"/>
    <n v="835903.58176041651"/>
  </r>
  <r>
    <x v="3"/>
    <s v="BRK - Elevator"/>
    <x v="0"/>
    <n v="1"/>
    <s v="EA"/>
    <d v="2012-03-24T00:00:00"/>
    <d v="2012-03-24T00:00:00"/>
    <n v="2039914.84"/>
    <n v="0"/>
    <m/>
    <n v="2039914.84"/>
    <n v="-1169185.58"/>
    <n v="0"/>
    <n v="-118927.03999999999"/>
    <n v="-1288112.6200000001"/>
    <n v="870729.26"/>
    <n v="751802.22"/>
    <d v="2012-03-01T00:00:00"/>
    <n v="11.197222222222223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n v="2549893.5500000003"/>
    <n v="1713103.4833416673"/>
    <n v="836790.06665833294"/>
  </r>
  <r>
    <x v="0"/>
    <s v="KDK - Gate/Time Office, Rooms/Complex Building"/>
    <x v="1"/>
    <n v="1"/>
    <s v="EA"/>
    <d v="2012-04-21T00:00:00"/>
    <d v="2012-04-21T00:00:00"/>
    <n v="1985636.65"/>
    <n v="0"/>
    <m/>
    <n v="1985636.65"/>
    <n v="-593520.36"/>
    <n v="0"/>
    <n v="-66320.259999999995"/>
    <n v="-659840.62"/>
    <n v="1392116.29"/>
    <n v="1325796.03"/>
    <d v="2012-04-01T00:00:00"/>
    <m/>
    <m/>
    <m/>
    <m/>
    <m/>
    <m/>
    <m/>
    <m/>
    <m/>
    <m/>
    <m/>
    <m/>
    <m/>
    <m/>
    <m/>
    <m/>
    <m/>
    <m/>
    <m/>
    <m/>
    <m/>
  </r>
  <r>
    <x v="4"/>
    <s v="KKH - Elevator"/>
    <x v="0"/>
    <n v="2"/>
    <s v="EA"/>
    <d v="2012-03-10T00:00:00"/>
    <d v="2012-03-10T00:00:00"/>
    <n v="1977477.05"/>
    <n v="0"/>
    <m/>
    <n v="1977477.05"/>
    <n v="-1137392.92"/>
    <n v="0"/>
    <n v="-115286.91"/>
    <n v="-1252679.8299999998"/>
    <n v="840084.13000000012"/>
    <n v="724797.22"/>
    <d v="2012-03-01T00:00:00"/>
    <n v="11.236111111111111"/>
    <s v="Material Handling Equipments"/>
    <n v="654"/>
    <n v="90"/>
    <n v="170.7"/>
    <n v="90"/>
    <n v="170.7"/>
    <n v="1"/>
    <s v="f. Manufacture of lifting and handling equipment"/>
    <n v="743"/>
    <n v="4"/>
    <n v="101.6"/>
    <n v="133"/>
    <n v="127"/>
    <n v="1.25"/>
    <n v="1.25"/>
    <n v="15"/>
    <n v="0.9"/>
    <n v="2471846.3125"/>
    <n v="1666436.3890104166"/>
    <n v="805409.92348958342"/>
  </r>
  <r>
    <x v="1"/>
    <s v="MQR - STP,CAPACITY-50 KLD"/>
    <x v="0"/>
    <n v="1"/>
    <s v="EA"/>
    <d v="2016-11-01T00:00:00"/>
    <d v="2016-11-01T00:00:00"/>
    <n v="1942972.95"/>
    <n v="0"/>
    <m/>
    <n v="1942972.95"/>
    <n v="-613231.02"/>
    <n v="0"/>
    <n v="-113275.32"/>
    <n v="-726506.34000000008"/>
    <n v="1329741.93"/>
    <n v="1216466.6100000001"/>
    <d v="2016-11-01T00:00:00"/>
    <n v="6.5944444444444441"/>
    <m/>
    <m/>
    <m/>
    <m/>
    <m/>
    <m/>
    <m/>
    <s v="(R). MANUFACTURE OF MACHINERY AND EQUIPMENT"/>
    <n v="722"/>
    <n v="59"/>
    <n v="107.5"/>
    <n v="133"/>
    <n v="126.8"/>
    <n v="1.1795348837209303"/>
    <n v="1.1795348837209303"/>
    <n v="15"/>
    <n v="0.9"/>
    <n v="2291804.372651163"/>
    <n v="906790.59677897696"/>
    <n v="1385013.7758721861"/>
  </r>
  <r>
    <x v="1"/>
    <s v="MQR-Installation of ABT &amp; EMS System"/>
    <x v="0"/>
    <n v="1"/>
    <s v="EA"/>
    <d v="2014-08-01T00:00:00"/>
    <d v="2014-08-01T00:00:00"/>
    <n v="1937768"/>
    <n v="0"/>
    <m/>
    <n v="1937768"/>
    <n v="-866014.5"/>
    <n v="0"/>
    <n v="-112971.87"/>
    <n v="-978986.37"/>
    <n v="1071753.5"/>
    <n v="958781.63"/>
    <d v="2014-08-01T00:00:00"/>
    <n v="8.844444444444445"/>
    <m/>
    <m/>
    <m/>
    <m/>
    <m/>
    <m/>
    <m/>
    <s v="Computer peripherals"/>
    <n v="647"/>
    <n v="32"/>
    <n v="93.6"/>
    <n v="133"/>
    <n v="92.8"/>
    <n v="0.99145299145299148"/>
    <n v="0.99145299145299148"/>
    <n v="6"/>
    <n v="1"/>
    <n v="1921205.8803418805"/>
    <n v="1921205.8803418803"/>
    <n v="0"/>
  </r>
  <r>
    <x v="3"/>
    <s v="BRK - Installation of ABT &amp; EMS System"/>
    <x v="0"/>
    <n v="1"/>
    <s v="EA"/>
    <d v="2014-08-01T00:00:00"/>
    <d v="2014-08-01T00:00:00"/>
    <n v="1937154"/>
    <n v="0"/>
    <m/>
    <n v="1937154"/>
    <n v="-863932"/>
    <n v="0"/>
    <n v="-112936.08"/>
    <n v="-976868.08"/>
    <n v="1073222"/>
    <n v="960285.92"/>
    <d v="2014-08-01T00:00:00"/>
    <n v="8.844444444444445"/>
    <m/>
    <m/>
    <m/>
    <m/>
    <m/>
    <m/>
    <m/>
    <s v="Computer peripherals"/>
    <n v="647"/>
    <n v="32"/>
    <n v="93.6"/>
    <n v="133"/>
    <n v="92.8"/>
    <n v="0.99145299145299148"/>
    <n v="0.99145299145299148"/>
    <n v="6"/>
    <n v="1"/>
    <n v="1920597.1282051282"/>
    <n v="1920597.1282051282"/>
    <n v="0"/>
  </r>
  <r>
    <x v="4"/>
    <s v="KKH -ABT &amp; EMS System"/>
    <x v="0"/>
    <n v="1"/>
    <s v="EA"/>
    <d v="2014-09-30T00:00:00"/>
    <d v="2014-09-30T00:00:00"/>
    <n v="1935389.04"/>
    <n v="0"/>
    <m/>
    <n v="1935389.04"/>
    <n v="-841037.32"/>
    <n v="0"/>
    <n v="-112833.18"/>
    <n v="-953870.5"/>
    <n v="1094351.7200000002"/>
    <n v="981518.54"/>
    <d v="2014-09-01T00:00:00"/>
    <n v="8.6805555555555554"/>
    <m/>
    <m/>
    <m/>
    <m/>
    <m/>
    <m/>
    <m/>
    <s v="Computer peripherals"/>
    <n v="647"/>
    <n v="33"/>
    <n v="93.6"/>
    <n v="133"/>
    <n v="92.8"/>
    <n v="0.99145299145299148"/>
    <n v="0.99145299145299148"/>
    <n v="6"/>
    <n v="1"/>
    <n v="1918847.2533333334"/>
    <n v="1918847.2533333334"/>
    <n v="0"/>
  </r>
  <r>
    <x v="2"/>
    <s v="UTR-Installation of ABT &amp;EMS System"/>
    <x v="0"/>
    <n v="1"/>
    <s v="EA"/>
    <d v="2014-08-31T00:00:00"/>
    <d v="2014-08-31T00:00:00"/>
    <n v="1931696.83"/>
    <n v="0"/>
    <m/>
    <n v="1931696.83"/>
    <n v="-854045.01"/>
    <n v="0"/>
    <n v="-112617.93"/>
    <n v="-966662.94"/>
    <n v="1077651.82"/>
    <n v="965033.89"/>
    <d v="2014-08-01T00:00:00"/>
    <n v="8.7638888888888893"/>
    <m/>
    <m/>
    <m/>
    <m/>
    <m/>
    <m/>
    <m/>
    <s v="Computer peripherals"/>
    <n v="647"/>
    <n v="32"/>
    <n v="93.6"/>
    <n v="133"/>
    <n v="92.8"/>
    <n v="0.99145299145299148"/>
    <n v="0.99145299145299148"/>
    <n v="6"/>
    <n v="1"/>
    <n v="1915186.6006837608"/>
    <n v="1915186.6006837608"/>
    <n v="0"/>
  </r>
  <r>
    <x v="0"/>
    <s v="KDK - ABT &amp;EMS System"/>
    <x v="0"/>
    <n v="1"/>
    <s v="EA"/>
    <d v="2014-09-30T00:00:00"/>
    <d v="2014-09-30T00:00:00"/>
    <n v="1931021"/>
    <n v="0"/>
    <m/>
    <n v="1931021"/>
    <n v="-844493.12"/>
    <n v="0"/>
    <n v="-112578.52"/>
    <n v="-957071.64"/>
    <n v="1086527.8799999999"/>
    <n v="973949.36"/>
    <d v="2014-09-01T00:00:00"/>
    <n v="8.6805555555555554"/>
    <m/>
    <m/>
    <m/>
    <m/>
    <m/>
    <m/>
    <m/>
    <s v="Computer peripherals"/>
    <n v="647"/>
    <n v="33"/>
    <n v="93.6"/>
    <n v="133"/>
    <n v="92.8"/>
    <n v="0.99145299145299148"/>
    <n v="0.99145299145299148"/>
    <n v="6"/>
    <n v="1"/>
    <n v="1914516.547008547"/>
    <n v="1914516.547008547"/>
    <n v="0"/>
  </r>
  <r>
    <x v="0"/>
    <s v="KDK-SECONDERY CRUSHER OHM1016 WITHOUT MOTOR"/>
    <x v="0"/>
    <n v="1"/>
    <s v="EA"/>
    <d v="2014-03-31T00:00:00"/>
    <d v="2014-03-31T00:00:00"/>
    <n v="1925675.15"/>
    <n v="0"/>
    <m/>
    <n v="1925675.15"/>
    <n v="-898413.44"/>
    <n v="0"/>
    <n v="-112266.86"/>
    <n v="-1010680.2999999999"/>
    <n v="1027261.71"/>
    <n v="914994.85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2598655.6392687559"/>
    <n v="1431426.1479638731"/>
    <n v="1167229.4913048828"/>
  </r>
  <r>
    <x v="3"/>
    <s v="BRK - Services for application of insulation"/>
    <x v="0"/>
    <n v="1"/>
    <s v="AU"/>
    <d v="2014-02-01T00:00:00"/>
    <d v="2014-02-01T00:00:00"/>
    <n v="1916018.38"/>
    <n v="0"/>
    <m/>
    <n v="1916018.38"/>
    <n v="-909983.78"/>
    <n v="0"/>
    <n v="-111703.87"/>
    <n v="-1021687.65"/>
    <n v="1006034.5999999999"/>
    <n v="894330.73"/>
    <d v="2014-02-01T00:00:00"/>
    <n v="9.344444444444445"/>
    <m/>
    <m/>
    <m/>
    <m/>
    <m/>
    <m/>
    <m/>
    <s v="(R). MANUFACTURE OF MACHINERY AND EQUIPMENT"/>
    <n v="722"/>
    <n v="26"/>
    <n v="106.9"/>
    <n v="133"/>
    <n v="126.8"/>
    <n v="1.186155285313377"/>
    <n v="1.186155285313377"/>
    <n v="15"/>
    <n v="0.9"/>
    <n v="2272695.3281945745"/>
    <n v="1274224.5140077583"/>
    <n v="998470.8141868161"/>
  </r>
  <r>
    <x v="1"/>
    <s v="MQR-Bomb Calorimeter"/>
    <x v="0"/>
    <n v="1"/>
    <s v="EA"/>
    <d v="2023-01-16T00:00:00"/>
    <d v="2023-01-16T00:00:00"/>
    <n v="0"/>
    <n v="1888000.02"/>
    <m/>
    <n v="1888000.02"/>
    <n v="0"/>
    <n v="0"/>
    <n v="-20483.509999999998"/>
    <n v="-20483.509999999998"/>
    <n v="0"/>
    <n v="1867516.51"/>
    <d v="2023-01-01T00:00:00"/>
    <n v="0.38611111111111113"/>
    <m/>
    <m/>
    <m/>
    <m/>
    <m/>
    <m/>
    <m/>
    <s v="e. Manufacture of measuring, testing, navigating and control equipment"/>
    <n v="654"/>
    <n v="133"/>
    <n v="112.9"/>
    <n v="133"/>
    <n v="112.9"/>
    <n v="1"/>
    <n v="1"/>
    <n v="8"/>
    <n v="0.95"/>
    <n v="1888000.02"/>
    <n v="86566.11202812499"/>
    <n v="1801433.907971875"/>
  </r>
  <r>
    <x v="4"/>
    <s v="KKH-Variable Freq. Drive for SA Fan"/>
    <x v="0"/>
    <n v="4"/>
    <s v="AU"/>
    <d v="2014-03-31T00:00:00"/>
    <d v="2014-03-31T00:00:00"/>
    <n v="1830844.02"/>
    <n v="0"/>
    <m/>
    <n v="1830844.02"/>
    <n v="-854170.53"/>
    <n v="0"/>
    <n v="-106738.21"/>
    <n v="-960908.74"/>
    <n v="976673.49"/>
    <n v="869935.28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n v="2159544.3882418605"/>
    <n v="1189549.0338565581"/>
    <n v="969995.3543853024"/>
  </r>
  <r>
    <x v="2"/>
    <s v="UTR-DM Water Tank"/>
    <x v="0"/>
    <n v="1"/>
    <s v="NO"/>
    <d v="2013-03-31T00:00:00"/>
    <d v="2013-03-31T00:00:00"/>
    <n v="1719366.63"/>
    <n v="0"/>
    <m/>
    <n v="1719366.63"/>
    <n v="-892943.84"/>
    <n v="0"/>
    <n v="-100239.07"/>
    <n v="-993182.90999999992"/>
    <n v="826422.78999999992"/>
    <n v="726183.72"/>
    <d v="2013-03-01T00:00:00"/>
    <n v="10.180555555555555"/>
    <m/>
    <m/>
    <m/>
    <m/>
    <m/>
    <m/>
    <m/>
    <s v="(R). MANUFACTURE OF MACHINERY AND EQUIPMENT"/>
    <n v="722"/>
    <n v="15"/>
    <n v="105"/>
    <n v="133"/>
    <n v="126.8"/>
    <n v="1.2076190476190476"/>
    <n v="1.2076190476190476"/>
    <n v="15"/>
    <n v="0.9"/>
    <n v="2076339.8922285712"/>
    <n v="1268297.6175029525"/>
    <n v="808042.27472561877"/>
  </r>
  <r>
    <x v="4"/>
    <s v="KKH-560KW SQL CAGE IND. MOTOR 6P B8 450M"/>
    <x v="0"/>
    <n v="1"/>
    <s v="EA"/>
    <d v="2014-03-31T00:00:00"/>
    <d v="2014-03-31T00:00:00"/>
    <n v="1719089.57"/>
    <n v="0"/>
    <m/>
    <n v="1719089.57"/>
    <n v="-802032.04"/>
    <n v="0"/>
    <n v="-100222.92"/>
    <n v="-902254.96000000008"/>
    <n v="917057.53"/>
    <n v="816834.61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15"/>
    <n v="0.9"/>
    <n v="2319873.0094681862"/>
    <n v="1277863.3827153926"/>
    <n v="1042009.6267527936"/>
  </r>
  <r>
    <x v="5"/>
    <s v="NOD-Isr Floor Alteration"/>
    <x v="1"/>
    <n v="1"/>
    <s v="LOT"/>
    <d v="2011-03-21T00:00:00"/>
    <d v="2011-03-21T00:00:00"/>
    <n v="1715668.51"/>
    <n v="0"/>
    <m/>
    <n v="1715668.51"/>
    <n v="-1197892.95"/>
    <n v="0"/>
    <n v="-108601.82"/>
    <n v="-1306494.77"/>
    <n v="517775.56000000006"/>
    <n v="409173.74"/>
    <d v="2011-03-01T00:00:00"/>
    <m/>
    <m/>
    <m/>
    <m/>
    <m/>
    <m/>
    <m/>
    <m/>
    <m/>
    <m/>
    <m/>
    <m/>
    <m/>
    <m/>
    <m/>
    <m/>
    <m/>
    <m/>
    <m/>
    <m/>
    <m/>
  </r>
  <r>
    <x v="0"/>
    <s v="KDK- ROLL ASSEMBLY-DRC-0808-10010000"/>
    <x v="0"/>
    <n v="1"/>
    <s v="EA"/>
    <d v="2014-03-31T00:00:00"/>
    <d v="2014-03-31T00:00:00"/>
    <n v="1696772.55"/>
    <n v="0"/>
    <m/>
    <n v="1696772.55"/>
    <n v="-791620.17"/>
    <n v="0"/>
    <n v="-98921.84"/>
    <n v="-890542.01"/>
    <n v="905152.38"/>
    <n v="806230.54"/>
    <d v="2014-03-01T00:00:00"/>
    <n v="9.1805555555555554"/>
    <m/>
    <m/>
    <m/>
    <m/>
    <m/>
    <m/>
    <m/>
    <s v="Conveyors - non-roller type"/>
    <n v="754"/>
    <n v="27"/>
    <n v="94.7"/>
    <n v="133"/>
    <n v="96.9"/>
    <n v="1.0232312565997888"/>
    <n v="1.0232312565997888"/>
    <n v="8"/>
    <n v="1"/>
    <n v="1736190.708500528"/>
    <n v="1736190.708500528"/>
    <n v="0"/>
  </r>
  <r>
    <x v="1"/>
    <s v="MQR-Desktop Computer Sets"/>
    <x v="0"/>
    <n v="26"/>
    <s v="NO"/>
    <d v="2022-05-31T00:00:00"/>
    <d v="2022-05-31T00:00:00"/>
    <n v="0"/>
    <n v="1671446.01"/>
    <m/>
    <n v="1671446.01"/>
    <n v="0"/>
    <n v="0"/>
    <n v="-209503.16"/>
    <n v="-209503.16"/>
    <n v="0"/>
    <n v="1461942.85"/>
    <d v="2022-05-01T00:00:00"/>
    <n v="1.0138888888888888"/>
    <m/>
    <m/>
    <m/>
    <m/>
    <m/>
    <m/>
    <m/>
    <s v="Personal Computer (P.C.)"/>
    <n v="645"/>
    <n v="125"/>
    <n v="115.6"/>
    <n v="133"/>
    <n v="115.6"/>
    <n v="1"/>
    <n v="1"/>
    <n v="6"/>
    <n v="1"/>
    <n v="1671446.01"/>
    <n v="282443.42298611108"/>
    <n v="1389002.5870138889"/>
  </r>
  <r>
    <x v="5"/>
    <s v="NOD-Dell Server for mailing solution(4)"/>
    <x v="0"/>
    <n v="4"/>
    <s v="LOT"/>
    <d v="2011-10-01T00:00:00"/>
    <d v="2011-10-01T00:00:00"/>
    <n v="1646610.02"/>
    <n v="0"/>
    <m/>
    <n v="1646610.02"/>
    <n v="-1646610.02"/>
    <n v="0"/>
    <n v="0"/>
    <n v="-1646610.02"/>
    <n v="0"/>
    <n v="0"/>
    <d v="2011-10-01T00:00:00"/>
    <n v="11.677777777777777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12"/>
    <n v="1"/>
    <n v="1850092.4314466584"/>
    <n v="1800414.0235652202"/>
    <n v="49678.407881438266"/>
  </r>
  <r>
    <x v="1"/>
    <s v="MQR-Variable Freq. Drive for SA Fan"/>
    <x v="0"/>
    <n v="3"/>
    <s v="EA"/>
    <d v="2014-03-31T00:00:00"/>
    <d v="2014-03-31T00:00:00"/>
    <n v="1638933.75"/>
    <n v="0"/>
    <m/>
    <n v="1638933.75"/>
    <n v="-764635.78"/>
    <n v="0"/>
    <n v="-95549.84"/>
    <n v="-860185.62"/>
    <n v="874297.97"/>
    <n v="778748.13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n v="1933179.5302325583"/>
    <n v="1064859.7245697675"/>
    <n v="868319.80566279078"/>
  </r>
  <r>
    <x v="2"/>
    <s v="UTR-Road from BEPL main gate to admin block"/>
    <x v="1"/>
    <n v="1"/>
    <s v="NO"/>
    <d v="2014-03-31T00:00:00"/>
    <d v="2014-03-31T00:00:00"/>
    <n v="1621709.99"/>
    <n v="0"/>
    <m/>
    <n v="1621709.99"/>
    <n v="-433393.3"/>
    <n v="0"/>
    <n v="-54165.11"/>
    <n v="-487558.41"/>
    <n v="1188316.69"/>
    <n v="1134151.58"/>
    <d v="2014-03-01T00:00:00"/>
    <m/>
    <m/>
    <m/>
    <m/>
    <m/>
    <m/>
    <m/>
    <m/>
    <m/>
    <m/>
    <m/>
    <m/>
    <m/>
    <m/>
    <m/>
    <m/>
    <m/>
    <m/>
    <m/>
    <m/>
    <m/>
  </r>
  <r>
    <x v="1"/>
    <s v="MQR-PA FAN, Type 26270 BA / 854"/>
    <x v="0"/>
    <n v="1"/>
    <s v="EA"/>
    <d v="2014-03-31T00:00:00"/>
    <d v="2014-03-31T00:00:00"/>
    <n v="1618165"/>
    <n v="0"/>
    <m/>
    <n v="1618165"/>
    <n v="-754946.24"/>
    <n v="0"/>
    <n v="-94339.02"/>
    <n v="-849285.26"/>
    <n v="863218.76"/>
    <n v="768879.74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n v="1908682.0651162791"/>
    <n v="1051365.7042015505"/>
    <n v="857316.3609147286"/>
  </r>
  <r>
    <x v="4"/>
    <s v="KKH-KSB GATE VALVE 250NB MSSV #2500/WC9"/>
    <x v="0"/>
    <n v="1"/>
    <s v="EA"/>
    <d v="2014-03-31T00:00:00"/>
    <d v="2014-03-31T00:00:00"/>
    <n v="1616250"/>
    <n v="0"/>
    <m/>
    <n v="1616250"/>
    <n v="-754052.84"/>
    <n v="0"/>
    <n v="-94227.38"/>
    <n v="-848280.22"/>
    <n v="862197.16"/>
    <n v="767969.78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2007783.4302325577"/>
    <n v="1907394.2587209297"/>
    <n v="100389.17151162797"/>
  </r>
  <r>
    <x v="0"/>
    <s v="KDK - PA FAN ASSEMBLY WITH SHAFT AND IMPELLER"/>
    <x v="0"/>
    <n v="3"/>
    <s v="EA"/>
    <d v="2016-02-29T00:00:00"/>
    <d v="2016-02-29T00:00:00"/>
    <n v="1611209.75"/>
    <n v="0"/>
    <m/>
    <n v="1611209.75"/>
    <n v="-571564.04"/>
    <n v="0"/>
    <n v="-93933.53"/>
    <n v="-665497.57000000007"/>
    <n v="1039645.71"/>
    <n v="945712.18"/>
    <d v="2016-02-01T00:00:00"/>
    <n v="7.2638888888888893"/>
    <m/>
    <m/>
    <m/>
    <m/>
    <m/>
    <m/>
    <m/>
    <s v="(R). MANUFACTURE OF MACHINERY AND EQUIPMENT"/>
    <n v="722"/>
    <n v="50"/>
    <n v="108.1"/>
    <n v="133"/>
    <n v="126.8"/>
    <n v="1.1729879740980573"/>
    <n v="1.1729879740980573"/>
    <n v="15"/>
    <n v="0.9"/>
    <n v="1889929.6604995374"/>
    <n v="823694.34370104852"/>
    <n v="1066235.3167984888"/>
  </r>
  <r>
    <x v="0"/>
    <s v="KDK -  Installation of  VFD in CT Fans"/>
    <x v="0"/>
    <n v="4"/>
    <s v="EA"/>
    <d v="2015-03-31T00:00:00"/>
    <d v="2015-03-31T00:00:00"/>
    <n v="1607518.15"/>
    <n v="0"/>
    <m/>
    <n v="1607518.15"/>
    <n v="-656284.93000000005"/>
    <n v="0"/>
    <n v="-93718.31"/>
    <n v="-750003.24"/>
    <n v="951233.21999999986"/>
    <n v="857514.91"/>
    <d v="2015-03-01T00:00:00"/>
    <n v="8.1805555555555554"/>
    <m/>
    <m/>
    <m/>
    <m/>
    <m/>
    <m/>
    <m/>
    <s v="Cooling tower"/>
    <n v="669"/>
    <n v="39"/>
    <n v="113.1"/>
    <n v="133"/>
    <n v="162.4"/>
    <n v="1.4358974358974361"/>
    <n v="1.4358974358974361"/>
    <n v="15"/>
    <n v="0.95"/>
    <n v="2308231.1897435901"/>
    <n v="1195898.853908357"/>
    <n v="1112332.3358352331"/>
  </r>
  <r>
    <x v="0"/>
    <s v="KDK-KSB GATE VALVE 250NB MSSV #2500/WC9"/>
    <x v="0"/>
    <n v="1"/>
    <s v="EA"/>
    <d v="2014-03-31T00:00:00"/>
    <d v="2014-03-31T00:00:00"/>
    <n v="1600978.01"/>
    <n v="0"/>
    <m/>
    <n v="1600978.01"/>
    <n v="-746927.75"/>
    <n v="0"/>
    <n v="-93337.02"/>
    <n v="-840264.77"/>
    <n v="854050.26"/>
    <n v="760713.24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988811.8302519377"/>
    <n v="1889371.2387393408"/>
    <n v="99440.591512596933"/>
  </r>
  <r>
    <x v="4"/>
    <s v="KKH - Gate/Time Office, Rooms/Complex Building"/>
    <x v="1"/>
    <n v="1"/>
    <s v="EA"/>
    <d v="2012-03-10T00:00:00"/>
    <d v="2012-03-10T00:00:00"/>
    <n v="1598634.6"/>
    <n v="0"/>
    <m/>
    <n v="1598634.6"/>
    <n v="-480836.99"/>
    <n v="0"/>
    <n v="-53394.400000000001"/>
    <n v="-534231.39"/>
    <n v="1117797.6100000001"/>
    <n v="1064403.21"/>
    <d v="2012-03-01T00:00:00"/>
    <m/>
    <m/>
    <m/>
    <m/>
    <m/>
    <m/>
    <m/>
    <m/>
    <m/>
    <m/>
    <m/>
    <m/>
    <m/>
    <m/>
    <m/>
    <m/>
    <m/>
    <m/>
    <m/>
    <m/>
    <m/>
  </r>
  <r>
    <x v="2"/>
    <s v="UTR - Weighbridge Cabin"/>
    <x v="0"/>
    <n v="1"/>
    <s v="EA"/>
    <d v="2012-04-24T00:00:00"/>
    <d v="2012-04-24T00:00:00"/>
    <n v="1587365.93"/>
    <n v="0"/>
    <m/>
    <n v="1587365.93"/>
    <n v="-474261.86"/>
    <n v="0"/>
    <n v="-53018.02"/>
    <n v="-527279.88"/>
    <n v="1113104.0699999998"/>
    <n v="1060086.05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15"/>
    <n v="0.9"/>
    <n v="1969452.0540508807"/>
    <n v="1313296.278042929"/>
    <n v="656155.7760079517"/>
  </r>
  <r>
    <x v="1"/>
    <s v="MQR - Toilet Block"/>
    <x v="1"/>
    <n v="1"/>
    <s v="EA"/>
    <d v="2012-03-28T00:00:00"/>
    <d v="2012-03-10T00:00:00"/>
    <n v="1571970.37"/>
    <n v="0"/>
    <m/>
    <n v="1571970.37"/>
    <n v="-471556.75"/>
    <n v="0"/>
    <n v="-52503.81"/>
    <n v="-524060.56"/>
    <n v="1100413.6200000001"/>
    <n v="1047909.81"/>
    <d v="2012-03-01T00:00:00"/>
    <m/>
    <m/>
    <m/>
    <m/>
    <m/>
    <m/>
    <m/>
    <m/>
    <m/>
    <m/>
    <m/>
    <m/>
    <m/>
    <m/>
    <m/>
    <m/>
    <m/>
    <m/>
    <m/>
    <m/>
    <m/>
  </r>
  <r>
    <x v="4"/>
    <s v="KKH-EXCITOR ROTOR"/>
    <x v="0"/>
    <n v="1"/>
    <s v="EA"/>
    <d v="2014-03-31T00:00:00"/>
    <d v="2014-03-31T00:00:00"/>
    <n v="1491808.09"/>
    <n v="0"/>
    <m/>
    <n v="1491808.09"/>
    <n v="-695995.08"/>
    <n v="0"/>
    <n v="-86972.41"/>
    <n v="-782967.49"/>
    <n v="795813.01000000013"/>
    <n v="708840.6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n v="2053576.8268200837"/>
    <n v="1131178.5687733961"/>
    <n v="922398.25804668758"/>
  </r>
  <r>
    <x v="4"/>
    <s v="KKH-ROTOR COMPLETE BALANCED FOR KSB HGC 4/11"/>
    <x v="0"/>
    <n v="1"/>
    <s v="EA"/>
    <d v="2014-03-31T00:00:00"/>
    <d v="2014-03-31T00:00:00"/>
    <n v="1478616.32"/>
    <n v="0"/>
    <m/>
    <n v="1478616.32"/>
    <n v="-689840.53"/>
    <n v="0"/>
    <n v="-86203.33"/>
    <n v="-776043.86"/>
    <n v="788775.79"/>
    <n v="702572.46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n v="2035417.4446861926"/>
    <n v="1121175.7757813111"/>
    <n v="914241.66890488146"/>
  </r>
  <r>
    <x v="0"/>
    <s v="KDK-ROTOR COMPLETE BALANCED FOR KSB HGC 4/11"/>
    <x v="0"/>
    <n v="1"/>
    <s v="EA"/>
    <d v="2014-03-31T00:00:00"/>
    <d v="2014-03-31T00:00:00"/>
    <n v="1478616.15"/>
    <n v="0"/>
    <m/>
    <n v="1478616.15"/>
    <n v="-689840.45"/>
    <n v="0"/>
    <n v="-86203.32"/>
    <n v="-776043.77"/>
    <n v="788775.7"/>
    <n v="702572.38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15"/>
    <n v="0.9"/>
    <n v="2035417.2106694558"/>
    <n v="1121175.6468770918"/>
    <n v="914241.56379236397"/>
  </r>
  <r>
    <x v="4"/>
    <s v="KKH-CEP Complete Assembly, KSB,WKT-150/3"/>
    <x v="0"/>
    <n v="2"/>
    <s v="LOT"/>
    <d v="2014-03-31T00:00:00"/>
    <d v="2014-03-31T00:00:00"/>
    <n v="1460501.64"/>
    <n v="0"/>
    <m/>
    <n v="1460501.64"/>
    <n v="-681389.27"/>
    <n v="0"/>
    <n v="-85147.25"/>
    <n v="-766536.52"/>
    <n v="779112.36999999988"/>
    <n v="693965.12"/>
    <d v="2014-03-01T00:00:00"/>
    <n v="9.1805555555555554"/>
    <m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n v="1771420.7566386554"/>
    <n v="975757.60011512612"/>
    <n v="795663.15652352932"/>
  </r>
  <r>
    <x v="4"/>
    <s v="KKH-NUMERICAL PROT RELAY 7UM622-SIEMENS Make"/>
    <x v="0"/>
    <n v="2"/>
    <s v="EA"/>
    <d v="2014-03-31T00:00:00"/>
    <d v="2014-03-31T00:00:00"/>
    <n v="1458081.01"/>
    <n v="0"/>
    <m/>
    <n v="1458081.01"/>
    <n v="-680259.88"/>
    <n v="0"/>
    <n v="-85006.12"/>
    <n v="-765266"/>
    <n v="777821.13"/>
    <n v="692815.01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"/>
    <n v="1845093.6972771792"/>
    <n v="1270423.889479391"/>
    <n v="574669.80779778818"/>
  </r>
  <r>
    <x v="2"/>
    <s v="UTR - Bomb Caloriemeter"/>
    <x v="0"/>
    <n v="1"/>
    <s v="EA"/>
    <d v="2012-04-24T00:00:00"/>
    <d v="2012-04-24T00:00:00"/>
    <n v="1453500.02"/>
    <n v="0"/>
    <m/>
    <n v="1453500.02"/>
    <n v="-811644.36"/>
    <n v="0"/>
    <n v="-84739.05"/>
    <n v="-896383.41"/>
    <n v="641855.66"/>
    <n v="557116.61"/>
    <d v="2012-04-01T00:00:00"/>
    <n v="11.113888888888889"/>
    <m/>
    <m/>
    <m/>
    <m/>
    <m/>
    <m/>
    <m/>
    <s v="e. Manufacture of measuring, testing, navigating and control equipment"/>
    <n v="654"/>
    <n v="4"/>
    <n v="94.7"/>
    <n v="133"/>
    <n v="112.9"/>
    <n v="1.1921858500527984"/>
    <n v="1.1921858500527984"/>
    <n v="8"/>
    <n v="0.95"/>
    <n v="1732842.1568954596"/>
    <n v="1646200.0490506866"/>
    <n v="86642.107844772981"/>
  </r>
  <r>
    <x v="4"/>
    <s v="KKH-BOMB CALORIMETER"/>
    <x v="0"/>
    <n v="1"/>
    <s v="NO"/>
    <d v="2012-04-30T00:00:00"/>
    <d v="2012-04-30T00:00:00"/>
    <n v="1453500.01"/>
    <n v="0"/>
    <m/>
    <n v="1453500.01"/>
    <n v="-810509.43"/>
    <n v="0"/>
    <n v="-84739.05"/>
    <n v="-895248.4800000001"/>
    <n v="642990.57999999996"/>
    <n v="558251.53"/>
    <d v="2012-04-01T00:00:00"/>
    <n v="11.097222222222221"/>
    <m/>
    <m/>
    <m/>
    <m/>
    <m/>
    <m/>
    <m/>
    <s v="e. Manufacture of measuring, testing, navigating and control equipment"/>
    <n v="654"/>
    <n v="4"/>
    <n v="94.7"/>
    <n v="133"/>
    <n v="112.9"/>
    <n v="1.1921858500527984"/>
    <n v="1.1921858500527984"/>
    <n v="8"/>
    <n v="0.95"/>
    <n v="1732842.144973601"/>
    <n v="1646200.0377249208"/>
    <n v="86642.1072486802"/>
  </r>
  <r>
    <x v="3"/>
    <s v="BRK Constr. of Rain water Harvesting Pit"/>
    <x v="1"/>
    <n v="1"/>
    <s v="EA"/>
    <d v="2022-02-28T00:00:00"/>
    <d v="2022-02-28T00:00:00"/>
    <n v="1440819.8"/>
    <n v="0"/>
    <m/>
    <n v="1440819.8"/>
    <n v="-4219.04"/>
    <n v="0"/>
    <n v="-48123.38"/>
    <n v="-52342.42"/>
    <n v="1436600.76"/>
    <n v="1388477.38"/>
    <d v="2022-02-01T00:00:00"/>
    <m/>
    <m/>
    <m/>
    <m/>
    <m/>
    <m/>
    <m/>
    <m/>
    <m/>
    <m/>
    <m/>
    <m/>
    <m/>
    <m/>
    <m/>
    <m/>
    <m/>
    <m/>
    <m/>
    <m/>
    <m/>
  </r>
  <r>
    <x v="1"/>
    <s v="MQR-LP SCREW ELEMENT (OFS K-21)PN-1616580381"/>
    <x v="0"/>
    <n v="1"/>
    <s v="EA"/>
    <d v="2014-03-31T00:00:00"/>
    <d v="2014-03-31T00:00:00"/>
    <n v="1435936.63"/>
    <n v="0"/>
    <m/>
    <n v="1435936.63"/>
    <n v="-669928.6"/>
    <n v="0"/>
    <n v="-83715.11"/>
    <n v="-753643.71"/>
    <n v="766008.02999999991"/>
    <n v="682292.92"/>
    <d v="2014-03-01T00:00:00"/>
    <n v="9.1805555555555554"/>
    <m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5"/>
    <n v="0.9"/>
    <n v="1736977.1479777363"/>
    <n v="956784.9123444031"/>
    <n v="780192.23563333321"/>
  </r>
  <r>
    <x v="0"/>
    <s v="KDK-LP SCREW ELEMENT (OFS K-21)PN-1616580381"/>
    <x v="0"/>
    <n v="1"/>
    <s v="EA"/>
    <d v="2014-03-31T00:00:00"/>
    <d v="2014-03-31T00:00:00"/>
    <n v="1435936.63"/>
    <n v="0"/>
    <m/>
    <n v="1435936.63"/>
    <n v="-669928.6"/>
    <n v="0"/>
    <n v="-83715.11"/>
    <n v="-753643.71"/>
    <n v="766008.02999999991"/>
    <n v="682292.92"/>
    <d v="2014-03-01T00:00:00"/>
    <n v="9.1805555555555554"/>
    <m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5"/>
    <n v="0.9"/>
    <n v="1736977.1479777363"/>
    <n v="956784.9123444031"/>
    <n v="780192.23563333321"/>
  </r>
  <r>
    <x v="4"/>
    <s v="KKH-SAFETY BLOCK COMPLETE ASSLY 1CYJ414438"/>
    <x v="0"/>
    <n v="1"/>
    <s v="EA"/>
    <d v="2014-03-31T00:00:00"/>
    <d v="2014-03-31T00:00:00"/>
    <n v="1390590.59"/>
    <n v="0"/>
    <m/>
    <n v="1390590.59"/>
    <n v="-648772.6"/>
    <n v="0"/>
    <n v="-81071.429999999993"/>
    <n v="-729844.03"/>
    <n v="741817.99000000011"/>
    <n v="660746.56000000006"/>
    <d v="2014-03-01T00:00:00"/>
    <m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8"/>
    <n v="0.95"/>
    <n v="1562165.9463781095"/>
    <n v="0"/>
    <n v="1562165.9463781095"/>
  </r>
  <r>
    <x v="5"/>
    <s v="Noida-Freehold Land"/>
    <x v="1"/>
    <n v="180"/>
    <s v="M2"/>
    <d v="2010-09-30T00:00:00"/>
    <d v="2010-09-01T00:00:00"/>
    <n v="1386110"/>
    <n v="0"/>
    <m/>
    <n v="1386110"/>
    <n v="0"/>
    <n v="0"/>
    <n v="0"/>
    <n v="0"/>
    <n v="1386110"/>
    <n v="1386110"/>
    <d v="2010-09-01T00:00:00"/>
    <m/>
    <m/>
    <m/>
    <m/>
    <m/>
    <m/>
    <m/>
    <m/>
    <m/>
    <m/>
    <m/>
    <m/>
    <m/>
    <m/>
    <m/>
    <m/>
    <m/>
    <m/>
    <m/>
    <m/>
    <m/>
  </r>
  <r>
    <x v="3"/>
    <s v="BRK - Concrete Road  Weighbridge End - Chp Way"/>
    <x v="1"/>
    <n v="1"/>
    <s v="AU"/>
    <d v="2014-03-31T00:00:00"/>
    <d v="2014-03-31T00:00:00"/>
    <n v="1367362.29"/>
    <n v="0"/>
    <m/>
    <n v="1367362.29"/>
    <n v="-365420.26"/>
    <n v="0"/>
    <n v="-45669.9"/>
    <n v="-411090.16000000003"/>
    <n v="1001942.03"/>
    <n v="956272.13"/>
    <d v="2014-03-01T00:00:00"/>
    <m/>
    <m/>
    <m/>
    <m/>
    <m/>
    <m/>
    <m/>
    <m/>
    <m/>
    <m/>
    <m/>
    <m/>
    <m/>
    <m/>
    <m/>
    <m/>
    <m/>
    <m/>
    <m/>
    <m/>
    <m/>
  </r>
  <r>
    <x v="4"/>
    <s v="KKH-AOP  TUSHACO PUMP Model T3ST 120/46"/>
    <x v="0"/>
    <n v="1"/>
    <s v="EA"/>
    <d v="2014-03-31T00:00:00"/>
    <d v="2014-03-31T00:00:00"/>
    <n v="1340824.6599999999"/>
    <n v="0"/>
    <m/>
    <n v="1340824.6599999999"/>
    <n v="-625554.6"/>
    <n v="0"/>
    <n v="-78170.080000000002"/>
    <n v="-703724.67999999993"/>
    <n v="715270.05999999994"/>
    <n v="637099.98"/>
    <d v="2014-03-01T00:00:00"/>
    <n v="9.1805555555555554"/>
    <m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n v="1626266.3243137256"/>
    <n v="895801.70030947716"/>
    <n v="730464.62400424841"/>
  </r>
  <r>
    <x v="4"/>
    <s v="KKH - Storage space for material"/>
    <x v="1"/>
    <n v="1"/>
    <s v="AU"/>
    <d v="2014-03-31T00:00:00"/>
    <d v="2014-03-31T00:00:00"/>
    <n v="1324762.32"/>
    <n v="0"/>
    <m/>
    <n v="1324762.32"/>
    <n v="-354035.64"/>
    <n v="0"/>
    <n v="-44247.06"/>
    <n v="-398282.7"/>
    <n v="970726.68"/>
    <n v="926479.62"/>
    <d v="2014-03-01T00:00:00"/>
    <m/>
    <m/>
    <m/>
    <m/>
    <m/>
    <m/>
    <m/>
    <m/>
    <m/>
    <m/>
    <m/>
    <m/>
    <m/>
    <m/>
    <m/>
    <m/>
    <m/>
    <m/>
    <m/>
    <m/>
    <m/>
  </r>
  <r>
    <x v="3"/>
    <s v="BRK- INVERTOR MODULE CODE NO EUJ61512X/8054"/>
    <x v="0"/>
    <n v="1"/>
    <s v="AU"/>
    <d v="2014-03-31T00:00:00"/>
    <d v="2014-03-31T00:00:00"/>
    <n v="1319625"/>
    <n v="0"/>
    <m/>
    <n v="1319625"/>
    <n v="-615664.01"/>
    <n v="0"/>
    <n v="-76934.14"/>
    <n v="-692598.15"/>
    <n v="703960.99"/>
    <n v="627026.85"/>
    <d v="2014-03-01T00:00:00"/>
    <n v="9.1805555555555554"/>
    <m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n v="1139559.2105263157"/>
    <n v="828224.77575231472"/>
    <n v="311334.43477400101"/>
  </r>
  <r>
    <x v="4"/>
    <s v="KKH-INVERTOR MODULE CODE NO EUJ61512X/8054"/>
    <x v="0"/>
    <n v="1"/>
    <s v="EA"/>
    <d v="2014-03-31T00:00:00"/>
    <d v="2014-03-31T00:00:00"/>
    <n v="1319624.67"/>
    <n v="0"/>
    <m/>
    <n v="1319624.67"/>
    <n v="-615663.85"/>
    <n v="0"/>
    <n v="-76934.12"/>
    <n v="-692597.97"/>
    <n v="703960.82"/>
    <n v="627026.69999999995"/>
    <d v="2014-03-01T00:00:00"/>
    <n v="9.1805555555555554"/>
    <m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n v="1139558.9255555556"/>
    <n v="828224.56863728142"/>
    <n v="311334.35691827419"/>
  </r>
  <r>
    <x v="1"/>
    <s v="MQR-INVERTOR MODULE CODE NO EUJ61512X/8054"/>
    <x v="0"/>
    <n v="1"/>
    <s v="EA"/>
    <d v="2014-03-31T00:00:00"/>
    <d v="2014-03-31T00:00:00"/>
    <n v="1315118.77"/>
    <n v="0"/>
    <m/>
    <n v="1315118.77"/>
    <n v="-613561.59999999998"/>
    <n v="0"/>
    <n v="-76671.42"/>
    <n v="-690233.02"/>
    <n v="701557.17"/>
    <n v="624885.75"/>
    <d v="2014-03-01T00:00:00"/>
    <n v="9.1805555555555554"/>
    <m/>
    <m/>
    <m/>
    <m/>
    <m/>
    <m/>
    <m/>
    <s v="UPS in Solid State Drives"/>
    <n v="642"/>
    <n v="27"/>
    <n v="102.6"/>
    <n v="133"/>
    <n v="88.6"/>
    <n v="0.8635477582846004"/>
    <n v="0.8635477582846004"/>
    <n v="12"/>
    <n v="0.95"/>
    <n v="1135667.8657115011"/>
    <n v="825396.56976103829"/>
    <n v="310271.29595046281"/>
  </r>
  <r>
    <x v="3"/>
    <s v="BRK - DM Water Storage Tank - 200 CUM"/>
    <x v="0"/>
    <n v="1"/>
    <s v="EA"/>
    <d v="2012-12-31T00:00:00"/>
    <d v="2012-12-31T00:00:00"/>
    <n v="1290178.99"/>
    <n v="0"/>
    <m/>
    <n v="1290178.99"/>
    <n v="-686844.67"/>
    <n v="0"/>
    <n v="-75217.440000000002"/>
    <n v="-762062.1100000001"/>
    <n v="603334.31999999995"/>
    <n v="528116.88"/>
    <d v="2012-12-01T00:00:00"/>
    <n v="10.430555555555555"/>
    <m/>
    <m/>
    <m/>
    <m/>
    <m/>
    <m/>
    <m/>
    <s v="b. Manufacture of tanks, reservoirs and containers of metal"/>
    <n v="613"/>
    <n v="12"/>
    <n v="102.1"/>
    <n v="133"/>
    <n v="155.6"/>
    <n v="1.523996082272282"/>
    <n v="1.523996082272282"/>
    <n v="15"/>
    <n v="0.9"/>
    <n v="1966227.7261900096"/>
    <n v="1230530.8519739143"/>
    <n v="735696.87421609531"/>
  </r>
  <r>
    <x v="4"/>
    <s v="KKH-KSB PUMP WKT-150/3 COMPLETE PUMP"/>
    <x v="0"/>
    <n v="1"/>
    <s v="EA"/>
    <d v="2014-03-31T00:00:00"/>
    <d v="2014-03-31T00:00:00"/>
    <n v="1267875"/>
    <n v="0"/>
    <m/>
    <n v="1267875"/>
    <n v="-591520.29"/>
    <n v="0"/>
    <n v="-73917.11"/>
    <n v="-665437.4"/>
    <n v="676354.71"/>
    <n v="602437.6"/>
    <d v="2014-03-01T00:00:00"/>
    <n v="9.1805555555555554"/>
    <m/>
    <m/>
    <m/>
    <m/>
    <m/>
    <m/>
    <m/>
    <s v="b. Manufacture of fluid power equipment"/>
    <n v="726"/>
    <n v="27"/>
    <n v="107.1"/>
    <n v="133"/>
    <n v="129.9"/>
    <n v="1.2128851540616248"/>
    <n v="1.2128851540616248"/>
    <n v="15"/>
    <n v="0.9"/>
    <n v="1537786.7647058824"/>
    <n v="847064.20955882361"/>
    <n v="690722.5551470588"/>
  </r>
  <r>
    <x v="0"/>
    <s v="KDK-KSB GATE VALVE 250NB#1500,Up Steam FCS"/>
    <x v="0"/>
    <n v="2"/>
    <s v="EA"/>
    <d v="2014-03-31T00:00:00"/>
    <d v="2014-03-31T00:00:00"/>
    <n v="1251058.1200000001"/>
    <n v="0"/>
    <m/>
    <n v="1251058.1200000001"/>
    <n v="-583674.49"/>
    <n v="0"/>
    <n v="-72936.69"/>
    <n v="-656611.17999999993"/>
    <n v="667383.63000000012"/>
    <n v="594446.93999999994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554124.5250387595"/>
    <n v="1476418.2987868213"/>
    <n v="77706.226251938147"/>
  </r>
  <r>
    <x v="0"/>
    <s v="KDK-KSB GATE VALVE 250NB #1500,100%FCV Down"/>
    <x v="0"/>
    <n v="2"/>
    <s v="EA"/>
    <d v="2014-03-31T00:00:00"/>
    <d v="2014-03-31T00:00:00"/>
    <n v="1247114.19"/>
    <n v="0"/>
    <m/>
    <n v="1247114.19"/>
    <n v="-581834.48"/>
    <n v="0"/>
    <n v="-72706.759999999995"/>
    <n v="-654541.24"/>
    <n v="665279.71"/>
    <n v="592572.94999999995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549225.1856395346"/>
    <n v="1471763.9263575578"/>
    <n v="77461.259281976847"/>
  </r>
  <r>
    <x v="2"/>
    <s v="UTR - Gate/Time Office, Rooms/Complex Building"/>
    <x v="1"/>
    <n v="1"/>
    <s v="EA"/>
    <d v="2012-04-24T00:00:00"/>
    <d v="2012-04-24T00:00:00"/>
    <n v="1245489.9099999999"/>
    <n v="0"/>
    <m/>
    <n v="1245489.9099999999"/>
    <n v="-372118.58"/>
    <n v="0"/>
    <n v="-41599.360000000001"/>
    <n v="-413717.94"/>
    <n v="873371.32999999984"/>
    <n v="831771.97"/>
    <d v="2012-04-01T00:00:00"/>
    <m/>
    <m/>
    <m/>
    <m/>
    <m/>
    <m/>
    <m/>
    <m/>
    <m/>
    <m/>
    <m/>
    <m/>
    <m/>
    <m/>
    <m/>
    <m/>
    <m/>
    <m/>
    <m/>
    <m/>
    <m/>
  </r>
  <r>
    <x v="4"/>
    <s v="KKH - Toilet Block"/>
    <x v="1"/>
    <n v="2"/>
    <s v="EA"/>
    <d v="2012-03-10T00:00:00"/>
    <d v="2012-03-10T00:00:00"/>
    <n v="1228558.3400000001"/>
    <n v="0"/>
    <m/>
    <n v="1228558.3400000001"/>
    <n v="-369525.52"/>
    <n v="0"/>
    <n v="-41033.85"/>
    <n v="-410559.37"/>
    <n v="859032.82000000007"/>
    <n v="817998.97"/>
    <d v="2012-03-01T00:00:00"/>
    <m/>
    <m/>
    <m/>
    <m/>
    <m/>
    <m/>
    <m/>
    <m/>
    <m/>
    <m/>
    <m/>
    <m/>
    <m/>
    <m/>
    <m/>
    <m/>
    <m/>
    <m/>
    <m/>
    <m/>
    <m/>
  </r>
  <r>
    <x v="0"/>
    <s v="KDK - Lease Hold Land"/>
    <x v="1"/>
    <n v="1.284"/>
    <s v="ACR"/>
    <d v="2013-01-31T00:00:00"/>
    <d v="2013-01-31T00:00:00"/>
    <n v="1204564"/>
    <n v="0"/>
    <m/>
    <n v="1204564"/>
    <n v="-380848.5"/>
    <n v="0"/>
    <n v="-41557.46"/>
    <n v="-422405.96"/>
    <n v="823715.5"/>
    <n v="782158.04"/>
    <d v="2013-01-01T00:00:00"/>
    <m/>
    <m/>
    <m/>
    <m/>
    <m/>
    <m/>
    <m/>
    <m/>
    <m/>
    <m/>
    <m/>
    <m/>
    <m/>
    <m/>
    <m/>
    <m/>
    <m/>
    <m/>
    <m/>
    <m/>
    <m/>
  </r>
  <r>
    <x v="0"/>
    <s v="KDK - Storage space for material"/>
    <x v="1"/>
    <n v="1"/>
    <s v="EA"/>
    <d v="2014-10-31T00:00:00"/>
    <d v="2014-10-31T00:00:00"/>
    <n v="1183607.8799999999"/>
    <n v="0"/>
    <m/>
    <n v="1183607.8799999999"/>
    <n v="-293190.34999999998"/>
    <n v="0"/>
    <n v="-39532.5"/>
    <n v="-332722.84999999998"/>
    <n v="890417.52999999991"/>
    <n v="850885.03"/>
    <d v="2014-10-01T00:00:00"/>
    <m/>
    <m/>
    <m/>
    <m/>
    <m/>
    <m/>
    <m/>
    <m/>
    <m/>
    <m/>
    <m/>
    <m/>
    <m/>
    <m/>
    <m/>
    <m/>
    <m/>
    <m/>
    <m/>
    <m/>
    <m/>
  </r>
  <r>
    <x v="0"/>
    <s v="KDK - DM Water Tank"/>
    <x v="0"/>
    <n v="2"/>
    <s v="EA"/>
    <d v="2012-12-31T00:00:00"/>
    <d v="2012-12-31T00:00:00"/>
    <n v="1157471.49"/>
    <n v="0"/>
    <m/>
    <n v="1157471.49"/>
    <n v="-616195.97"/>
    <n v="0"/>
    <n v="-67480.59"/>
    <n v="-683676.55999999994"/>
    <n v="541275.52"/>
    <n v="473794.93"/>
    <d v="2012-12-01T00:00:00"/>
    <n v="10.430555555555555"/>
    <m/>
    <m/>
    <m/>
    <m/>
    <m/>
    <m/>
    <m/>
    <s v="b. Manufacture of tanks, reservoirs and containers of metal"/>
    <n v="613"/>
    <n v="12"/>
    <n v="102.1"/>
    <n v="133"/>
    <n v="155.6"/>
    <n v="1.523996082272282"/>
    <n v="1.523996082272282"/>
    <n v="15"/>
    <n v="0.9"/>
    <n v="1763982.0161018609"/>
    <n v="1103958.7450770813"/>
    <n v="660023.27102477965"/>
  </r>
  <r>
    <x v="4"/>
    <s v="KKH-4 CHANNEL PROXIMITOR/SEISMIC MONITOR CAR"/>
    <x v="0"/>
    <n v="5"/>
    <s v="EA"/>
    <d v="2014-03-31T00:00:00"/>
    <d v="2014-03-31T00:00:00"/>
    <n v="1138499.8999999999"/>
    <n v="0"/>
    <m/>
    <n v="1138499.8999999999"/>
    <n v="-531161.01"/>
    <n v="0"/>
    <n v="-66374.539999999994"/>
    <n v="-597535.55000000005"/>
    <n v="607338.8899999999"/>
    <n v="540964.35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12"/>
    <n v="1"/>
    <n v="1187865.7493224931"/>
    <n v="908772.29201639805"/>
    <n v="279093.45730609505"/>
  </r>
  <r>
    <x v="5"/>
    <s v="NOD-DESKTOP COMPUTER SYSTEM"/>
    <x v="0"/>
    <n v="41"/>
    <s v="NO"/>
    <d v="2011-05-12T00:00:00"/>
    <d v="2011-05-12T00:00:00"/>
    <n v="1107000.01"/>
    <n v="0"/>
    <m/>
    <n v="1107000.01"/>
    <n v="-996300.01"/>
    <n v="0"/>
    <n v="0"/>
    <n v="-996300.01"/>
    <n v="110700"/>
    <n v="110700"/>
    <d v="2011-05-01T00:00:00"/>
    <n v="12.063888888888888"/>
    <s v="Computers"/>
    <n v="756"/>
    <n v="80"/>
    <n v="84.1"/>
    <n v="90"/>
    <n v="87"/>
    <n v="1.0344827586206897"/>
    <s v="Personal Computer (P.C.)"/>
    <n v="645"/>
    <n v="4"/>
    <n v="100.5"/>
    <n v="133"/>
    <n v="115.6"/>
    <n v="1.1502487562189054"/>
    <n v="1.1899125064333504"/>
    <n v="6"/>
    <n v="1"/>
    <n v="1317233.156520844"/>
    <n v="1317233.156520844"/>
    <n v="0"/>
  </r>
  <r>
    <x v="4"/>
    <s v="KKH-POLYCOM TOUCH CONFERENCE SYSTEM"/>
    <x v="0"/>
    <n v="1"/>
    <s v="EA"/>
    <d v="2012-03-31T00:00:00"/>
    <d v="2012-03-31T00:00:00"/>
    <n v="1078820.72"/>
    <n v="0"/>
    <m/>
    <n v="1078820.72"/>
    <n v="-644457.09"/>
    <n v="0"/>
    <n v="-68289.350000000006"/>
    <n v="-712746.44"/>
    <n v="434363.63"/>
    <n v="366074.28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12"/>
    <n v="1"/>
    <n v="1205065.6978723402"/>
    <n v="1122775.3319296688"/>
    <n v="82290.365942671429"/>
  </r>
  <r>
    <x v="4"/>
    <s v="KKH-POLYCOM TOUCH CONFERENCE SYSTEM"/>
    <x v="0"/>
    <n v="1"/>
    <s v="NO"/>
    <d v="2012-09-30T00:00:00"/>
    <d v="2012-09-30T00:00:00"/>
    <n v="1078820.72"/>
    <n v="0"/>
    <m/>
    <n v="1078820.72"/>
    <n v="-621750.29"/>
    <n v="0"/>
    <n v="-68289.350000000006"/>
    <n v="-690039.64"/>
    <n v="457070.42999999993"/>
    <n v="388781.08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12"/>
    <n v="1"/>
    <n v="1232480.6445103858"/>
    <n v="1096964.8329033409"/>
    <n v="135515.81160704489"/>
  </r>
  <r>
    <x v="4"/>
    <s v="kkh -30Meter HIGH MAST LIGHT 180 DEG"/>
    <x v="0"/>
    <n v="5"/>
    <s v="AU"/>
    <d v="2014-03-31T00:00:00"/>
    <d v="2014-03-31T00:00:00"/>
    <n v="1055700"/>
    <n v="0"/>
    <m/>
    <n v="1055700"/>
    <n v="-492515.87"/>
    <n v="0"/>
    <n v="-61547.31"/>
    <n v="-554063.17999999993"/>
    <n v="563184.13"/>
    <n v="501636.82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8"/>
    <n v="0.95"/>
    <n v="1185955.5223880596"/>
    <n v="1126657.7462686566"/>
    <n v="59297.776119403075"/>
  </r>
  <r>
    <x v="3"/>
    <s v="BRK -  Roads"/>
    <x v="1"/>
    <n v="1"/>
    <s v="EA"/>
    <d v="2012-09-30T00:00:00"/>
    <d v="2012-09-30T00:00:00"/>
    <n v="1050267.73"/>
    <n v="0"/>
    <m/>
    <n v="1050267.73"/>
    <n v="-306334.01"/>
    <n v="0"/>
    <n v="-35078.94"/>
    <n v="-341412.95"/>
    <n v="743933.72"/>
    <n v="708854.78"/>
    <d v="2012-09-01T00:00:00"/>
    <m/>
    <m/>
    <m/>
    <m/>
    <m/>
    <m/>
    <m/>
    <m/>
    <m/>
    <m/>
    <m/>
    <m/>
    <m/>
    <m/>
    <m/>
    <m/>
    <m/>
    <m/>
    <m/>
    <m/>
    <m/>
  </r>
  <r>
    <x v="3"/>
    <s v="BRK - Networking equipment &amp; installation"/>
    <x v="0"/>
    <n v="1"/>
    <s v="EA"/>
    <d v="2012-12-31T00:00:00"/>
    <d v="2012-12-31T00:00:00"/>
    <n v="1048448.54"/>
    <n v="0"/>
    <m/>
    <n v="1048448.54"/>
    <n v="-943603.69"/>
    <n v="0"/>
    <n v="0"/>
    <n v="-943603.69"/>
    <n v="104844.85000000009"/>
    <n v="104844.85"/>
    <d v="2012-12-01T00:00:00"/>
    <n v="10.430555555555555"/>
    <m/>
    <m/>
    <m/>
    <m/>
    <m/>
    <m/>
    <m/>
    <s v="(P). MANUFACTURE OF COMPUTER, ELECTRONIC AND OPTICAL PRODUCTS"/>
    <n v="639"/>
    <n v="12"/>
    <n v="102.1"/>
    <n v="133"/>
    <n v="117.6"/>
    <n v="1.1518119490695398"/>
    <n v="1.1518119490695398"/>
    <n v="6"/>
    <n v="0.95"/>
    <n v="1207615.5563565134"/>
    <n v="1147234.7785386876"/>
    <n v="60380.777817825787"/>
  </r>
  <r>
    <x v="3"/>
    <s v="BRK - Fire Fighting"/>
    <x v="0"/>
    <n v="1"/>
    <s v="NO"/>
    <d v="2013-08-01T00:00:00"/>
    <d v="2013-08-01T00:00:00"/>
    <n v="1045368.66"/>
    <n v="0"/>
    <m/>
    <n v="1045368.66"/>
    <n v="-520617.91"/>
    <n v="0"/>
    <n v="-60944.99"/>
    <n v="-581562.9"/>
    <n v="524750.75"/>
    <n v="463805.76"/>
    <d v="2013-08-01T00:00:00"/>
    <n v="9.844444444444445"/>
    <m/>
    <m/>
    <m/>
    <m/>
    <m/>
    <m/>
    <m/>
    <s v="(R). MANUFACTURE OF MACHINERY AND EQUIPMENT"/>
    <n v="722"/>
    <n v="20"/>
    <n v="105.1"/>
    <n v="133"/>
    <n v="126.8"/>
    <n v="1.2064700285442436"/>
    <n v="1.2064700285442436"/>
    <n v="15"/>
    <n v="0.9"/>
    <n v="1261205.9570694577"/>
    <n v="744952.31864235981"/>
    <n v="516253.63842709793"/>
  </r>
  <r>
    <x v="3"/>
    <s v="BRK - Toilet Block"/>
    <x v="1"/>
    <n v="1"/>
    <s v="EA"/>
    <d v="2012-03-24T00:00:00"/>
    <d v="2012-03-24T00:00:00"/>
    <n v="1037932.67"/>
    <n v="0"/>
    <m/>
    <n v="1037932.67"/>
    <n v="-311542"/>
    <n v="0"/>
    <n v="-34666.949999999997"/>
    <n v="-346208.95"/>
    <n v="726390.67"/>
    <n v="691723.72"/>
    <d v="2012-03-01T00:00:00"/>
    <m/>
    <m/>
    <m/>
    <m/>
    <m/>
    <m/>
    <m/>
    <m/>
    <m/>
    <m/>
    <m/>
    <m/>
    <m/>
    <m/>
    <m/>
    <m/>
    <m/>
    <m/>
    <m/>
    <m/>
    <m/>
  </r>
  <r>
    <x v="5"/>
    <s v="NOD-HP Training and Implementation"/>
    <x v="1"/>
    <n v="1"/>
    <s v="LOT"/>
    <d v="2011-10-01T00:00:00"/>
    <d v="2011-10-01T00:00:00"/>
    <n v="1016339.01"/>
    <n v="0"/>
    <m/>
    <n v="1016339.01"/>
    <n v="-1016339.01"/>
    <n v="0"/>
    <n v="0"/>
    <n v="-1016339.01"/>
    <n v="0"/>
    <n v="0"/>
    <d v="2011-10-01T00:00:00"/>
    <m/>
    <m/>
    <m/>
    <m/>
    <m/>
    <m/>
    <m/>
    <m/>
    <m/>
    <m/>
    <m/>
    <m/>
    <m/>
    <m/>
    <m/>
    <m/>
    <m/>
    <m/>
    <m/>
    <m/>
    <m/>
  </r>
  <r>
    <x v="2"/>
    <s v="UTR-Services for insulation"/>
    <x v="0"/>
    <n v="1"/>
    <s v="NO"/>
    <d v="2014-03-31T00:00:00"/>
    <d v="2014-03-31T00:00:00"/>
    <n v="1001727.21"/>
    <n v="0"/>
    <m/>
    <n v="1001727.21"/>
    <n v="-467350.51"/>
    <n v="0"/>
    <n v="-58400.7"/>
    <n v="-525751.21"/>
    <n v="534376.69999999995"/>
    <n v="475976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5"/>
    <n v="0.9"/>
    <n v="1181572.1881674419"/>
    <n v="650849.34698223264"/>
    <n v="530722.84118520922"/>
  </r>
  <r>
    <x v="4"/>
    <s v="KKh - Walk Way along with HT Cable Trestle"/>
    <x v="0"/>
    <n v="1"/>
    <s v="EA"/>
    <d v="2016-01-25T00:00:00"/>
    <d v="2016-01-25T00:00:00"/>
    <n v="989695.34"/>
    <n v="0"/>
    <m/>
    <n v="989695.34"/>
    <n v="-204155.17"/>
    <n v="0"/>
    <n v="-33055.82"/>
    <n v="-237210.99000000002"/>
    <n v="785540.16999999993"/>
    <n v="752484.35"/>
    <d v="2016-01-01T00:00:00"/>
    <n v="7.3611111111111107"/>
    <m/>
    <m/>
    <m/>
    <m/>
    <m/>
    <m/>
    <m/>
    <s v="Electric Wires &amp; Cables"/>
    <n v="693"/>
    <n v="49"/>
    <n v="102.7"/>
    <n v="133"/>
    <n v="143.69999999999999"/>
    <n v="1.3992210321324243"/>
    <n v="1.3992210321324243"/>
    <n v="8"/>
    <n v="0.95"/>
    <n v="1384802.5351314505"/>
    <n v="1210500.1327060508"/>
    <n v="174302.40242539975"/>
  </r>
  <r>
    <x v="5"/>
    <s v="NOD-SAP Application Employee Users – Qty. 10"/>
    <x v="0"/>
    <n v="100"/>
    <s v="NO"/>
    <d v="2010-09-30T00:00:00"/>
    <d v="2010-09-30T00:00:00"/>
    <n v="979896.5"/>
    <n v="0"/>
    <m/>
    <n v="979896.5"/>
    <n v="-979896.5"/>
    <n v="0"/>
    <n v="0"/>
    <n v="-979896.5"/>
    <n v="0"/>
    <n v="0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889564.7235015647"/>
    <n v="889564.72350156459"/>
    <n v="0"/>
  </r>
  <r>
    <x v="4"/>
    <s v="KKH-OVERSPEED PROTECTION SYSTEM Make BRAUN"/>
    <x v="0"/>
    <n v="1"/>
    <s v="EA"/>
    <d v="2014-03-31T00:00:00"/>
    <d v="2014-03-31T00:00:00"/>
    <n v="977499.97"/>
    <n v="0"/>
    <m/>
    <n v="977499.97"/>
    <n v="-456047.4"/>
    <n v="0"/>
    <n v="-56988.25"/>
    <n v="-513035.65"/>
    <n v="521452.56999999995"/>
    <n v="464464.32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n v="1019884.7925474255"/>
    <n v="1019884.7925474255"/>
    <n v="0"/>
  </r>
  <r>
    <x v="0"/>
    <s v="KDK- ROTOR SHAFT-OHM-1010-05020001"/>
    <x v="0"/>
    <n v="2"/>
    <s v="EA"/>
    <d v="2014-03-31T00:00:00"/>
    <d v="2014-03-31T00:00:00"/>
    <n v="977499.93"/>
    <n v="0"/>
    <m/>
    <n v="977499.93"/>
    <n v="-456047.4"/>
    <n v="0"/>
    <n v="-56988.25"/>
    <n v="-513035.65"/>
    <n v="521452.53"/>
    <n v="464464.28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12"/>
    <n v="0.9"/>
    <n v="1345596.1379497908"/>
    <n v="926499.00748417887"/>
    <n v="419097.13046561193"/>
  </r>
  <r>
    <x v="0"/>
    <s v="KDK-KSB GATE VALVE 250NB #2500,CDSH OUTLET"/>
    <x v="0"/>
    <n v="1"/>
    <s v="EA"/>
    <d v="2014-03-31T00:00:00"/>
    <d v="2014-03-31T00:00:00"/>
    <n v="968068.28"/>
    <n v="0"/>
    <m/>
    <n v="968068.28"/>
    <n v="-451647.08"/>
    <n v="0"/>
    <n v="-56438.38"/>
    <n v="-508085.46"/>
    <n v="516421.2"/>
    <n v="459982.82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202580.9447286821"/>
    <n v="1142451.8974922479"/>
    <n v="60129.047236434184"/>
  </r>
  <r>
    <x v="4"/>
    <s v="KKH - Networking equipment &amp; installation"/>
    <x v="0"/>
    <n v="1"/>
    <s v="EA"/>
    <d v="2012-12-31T00:00:00"/>
    <d v="2012-12-31T00:00:00"/>
    <n v="958103"/>
    <n v="0"/>
    <m/>
    <n v="958103"/>
    <n v="-862292.7"/>
    <n v="0"/>
    <n v="0"/>
    <n v="-862292.7"/>
    <n v="95810.300000000047"/>
    <n v="95810.3"/>
    <d v="2012-12-01T00:00:00"/>
    <n v="10.430555555555555"/>
    <m/>
    <m/>
    <m/>
    <m/>
    <m/>
    <m/>
    <m/>
    <s v="(P). MANUFACTURE OF COMPUTER, ELECTRONIC AND OPTICAL PRODUCTS"/>
    <n v="639"/>
    <n v="12"/>
    <n v="102.1"/>
    <n v="133"/>
    <n v="117.6"/>
    <n v="1.1518119490695398"/>
    <n v="1.1518119490695398"/>
    <n v="6"/>
    <n v="1"/>
    <n v="1103554.4838393733"/>
    <n v="1103554.4838393731"/>
    <n v="0"/>
  </r>
  <r>
    <x v="1"/>
    <s v="MQR-HP SCREW ELEMENT(OFS G21)PN-14060000AC66"/>
    <x v="0"/>
    <n v="1"/>
    <s v="EA"/>
    <d v="2014-03-31T00:00:00"/>
    <d v="2014-03-31T00:00:00"/>
    <n v="954909.36"/>
    <n v="0"/>
    <m/>
    <n v="954909.36"/>
    <n v="-445507.89"/>
    <n v="0"/>
    <n v="-55671.22"/>
    <n v="-501179.11"/>
    <n v="509401.47"/>
    <n v="453730.25"/>
    <d v="2014-03-01T00:00:00"/>
    <n v="9.1805555555555554"/>
    <m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2"/>
    <n v="0.9"/>
    <n v="1155103.7156215212"/>
    <n v="795337.03752690146"/>
    <n v="359766.67809461977"/>
  </r>
  <r>
    <x v="0"/>
    <s v="KDK-HP SCREW ELEMENT(OFS G21)PN-14060000AC66"/>
    <x v="0"/>
    <n v="1"/>
    <s v="EA"/>
    <d v="2014-03-31T00:00:00"/>
    <d v="2014-03-31T00:00:00"/>
    <n v="954909.36"/>
    <n v="0"/>
    <m/>
    <n v="954909.36"/>
    <n v="-445507.89"/>
    <n v="0"/>
    <n v="-55671.22"/>
    <n v="-501179.11"/>
    <n v="509401.47"/>
    <n v="453730.25"/>
    <d v="2014-03-01T00:00:00"/>
    <n v="9.1805555555555554"/>
    <m/>
    <m/>
    <m/>
    <m/>
    <m/>
    <m/>
    <m/>
    <s v="Air gas compressor including compressor for refrigerator"/>
    <n v="735"/>
    <n v="27"/>
    <n v="107.8"/>
    <n v="133"/>
    <n v="130.4"/>
    <n v="1.2096474953617811"/>
    <n v="1.2096474953617811"/>
    <n v="12"/>
    <n v="0.9"/>
    <n v="1155103.7156215212"/>
    <n v="795337.03752690146"/>
    <n v="359766.67809461977"/>
  </r>
  <r>
    <x v="2"/>
    <s v="UTR- Video Conference system"/>
    <x v="0"/>
    <n v="1"/>
    <s v="EA"/>
    <d v="2012-03-31T00:00:00"/>
    <d v="2012-03-31T00:00:00"/>
    <n v="953477.87"/>
    <n v="0"/>
    <m/>
    <n v="953477.87"/>
    <n v="-573545.34"/>
    <n v="0"/>
    <n v="-60355.15"/>
    <n v="-633900.49"/>
    <n v="379932.53"/>
    <n v="319577.38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8"/>
    <n v="1"/>
    <n v="1065055.0675531914"/>
    <n v="1065055.0675531914"/>
    <n v="0"/>
  </r>
  <r>
    <x v="0"/>
    <s v="KDK - Networking equipment &amp; installation."/>
    <x v="0"/>
    <n v="2"/>
    <s v="EA"/>
    <d v="2014-02-01T00:00:00"/>
    <d v="2014-02-01T00:00:00"/>
    <n v="949571.01"/>
    <n v="0"/>
    <m/>
    <n v="949571.01"/>
    <n v="-854708.25"/>
    <n v="0"/>
    <n v="0"/>
    <n v="-854708.25"/>
    <n v="94862.760000000009"/>
    <n v="94862.76"/>
    <d v="2014-02-01T00:00:00"/>
    <n v="9.344444444444445"/>
    <m/>
    <m/>
    <m/>
    <m/>
    <m/>
    <m/>
    <m/>
    <s v="(P). MANUFACTURE OF COMPUTER, ELECTRONIC AND OPTICAL PRODUCTS"/>
    <n v="639"/>
    <n v="26"/>
    <n v="104"/>
    <n v="133"/>
    <n v="117.6"/>
    <n v="1.1307692307692307"/>
    <n v="1.1307692307692307"/>
    <n v="6"/>
    <n v="1"/>
    <n v="1073745.6805384615"/>
    <n v="1073745.6805384615"/>
    <n v="0"/>
  </r>
  <r>
    <x v="1"/>
    <s v="MQR- Blocked-Drive Shaft Assembly of  FFS"/>
    <x v="0"/>
    <n v="1"/>
    <s v="EA"/>
    <d v="2014-03-31T00:00:00"/>
    <d v="2014-03-31T00:00:00"/>
    <n v="948204.01"/>
    <n v="0"/>
    <m/>
    <n v="948204.01"/>
    <n v="-442379.48"/>
    <n v="0"/>
    <n v="-55280.29"/>
    <n v="-497659.76999999996"/>
    <n v="505824.53"/>
    <n v="450544.24"/>
    <d v="2014-03-01T00:00:00"/>
    <n v="9.1805555555555554"/>
    <m/>
    <m/>
    <m/>
    <m/>
    <m/>
    <m/>
    <m/>
    <s v="Clutches and shaft couplings"/>
    <n v="740"/>
    <n v="27"/>
    <n v="112.6"/>
    <n v="133"/>
    <n v="127.9"/>
    <n v="1.1358792184724691"/>
    <n v="1.1358792184724691"/>
    <n v="8"/>
    <n v="0.95"/>
    <n v="1077045.2298312613"/>
    <n v="1023192.9683396982"/>
    <n v="53852.261491563171"/>
  </r>
  <r>
    <x v="0"/>
    <s v="KDK-Blocked-CORDEN SHAFT-PART NO:56"/>
    <x v="0"/>
    <n v="1"/>
    <s v="EA"/>
    <d v="2014-03-31T00:00:00"/>
    <d v="2014-03-31T00:00:00"/>
    <n v="947429"/>
    <n v="0"/>
    <m/>
    <n v="947429"/>
    <n v="-442017.93"/>
    <n v="0"/>
    <n v="-55235.11"/>
    <n v="-497253.04"/>
    <n v="505411.07"/>
    <n v="450175.96"/>
    <d v="2014-03-01T00:00:00"/>
    <n v="9.1805555555555554"/>
    <m/>
    <m/>
    <m/>
    <m/>
    <m/>
    <m/>
    <m/>
    <s v="Clutches and shaft couplings"/>
    <n v="740"/>
    <n v="27"/>
    <n v="112.6"/>
    <n v="133"/>
    <n v="127.9"/>
    <n v="1.1358792184724691"/>
    <n v="1.1358792184724691"/>
    <n v="8"/>
    <n v="0.95"/>
    <n v="1076164.9120781529"/>
    <n v="1022356.6664742451"/>
    <n v="53808.245603907737"/>
  </r>
  <r>
    <x v="5"/>
    <s v="Service for Insulation"/>
    <x v="0"/>
    <m/>
    <m/>
    <d v="2013-10-31T00:00:00"/>
    <d v="2013-10-31T00:00:00"/>
    <n v="938798"/>
    <n v="0"/>
    <m/>
    <n v="938798"/>
    <n v="-458497.6"/>
    <n v="0"/>
    <n v="-54731.92"/>
    <n v="-513229.51999999996"/>
    <n v="480300.4"/>
    <n v="425568.48"/>
    <d v="2013-10-01T00:00:00"/>
    <n v="9.5972222222222214"/>
    <s v="(K)  MACHINERY &amp; MACHINE TOOLS"/>
    <m/>
    <m/>
    <m/>
    <m/>
    <m/>
    <m/>
    <s v="(R). MANUFACTURE OF MACHINERY AND EQUIPMENT"/>
    <n v="722"/>
    <n v="22"/>
    <n v="105.8"/>
    <n v="133"/>
    <n v="126.8"/>
    <n v="1.1984877126654063"/>
    <n v="1.1984877126654063"/>
    <n v="12"/>
    <n v="0.9"/>
    <n v="1125137.8676748581"/>
    <n v="809864.86100346548"/>
    <n v="315273.00667139259"/>
  </r>
  <r>
    <x v="4"/>
    <s v="KKH - Weighbridge Cabin"/>
    <x v="0"/>
    <n v="1"/>
    <s v="EA"/>
    <d v="2012-03-10T00:00:00"/>
    <d v="2012-03-10T00:00:00"/>
    <n v="930417.13"/>
    <n v="0"/>
    <m/>
    <n v="930417.13"/>
    <n v="-279850.65000000002"/>
    <n v="0"/>
    <n v="-31075.93"/>
    <n v="-310926.58"/>
    <n v="650566.48"/>
    <n v="619490.5500000000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1154372.7209784735"/>
    <n v="972799.51174123434"/>
    <n v="181573.20923723921"/>
  </r>
  <r>
    <x v="3"/>
    <s v="BRK - Weighbridge Cabin"/>
    <x v="0"/>
    <n v="1"/>
    <s v="EA"/>
    <d v="2012-03-24T00:00:00"/>
    <d v="2012-03-24T00:00:00"/>
    <n v="929819.56"/>
    <n v="0"/>
    <m/>
    <n v="929819.56"/>
    <n v="-279091.15999999997"/>
    <n v="0"/>
    <n v="-31055.97"/>
    <n v="-310147.13"/>
    <n v="650728.40000000014"/>
    <n v="619672.43000000005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1153631.3131898239"/>
    <n v="968809.96322253754"/>
    <n v="184821.34996728634"/>
  </r>
  <r>
    <x v="0"/>
    <s v="KDK-Electrical Fittings"/>
    <x v="0"/>
    <n v="16"/>
    <s v="NO"/>
    <d v="2011-11-21T00:00:00"/>
    <d v="2011-11-21T00:00:00"/>
    <n v="929664.86"/>
    <n v="0"/>
    <m/>
    <n v="929664.86"/>
    <n v="-929664.86"/>
    <n v="0"/>
    <n v="0"/>
    <n v="-929664.86"/>
    <n v="0"/>
    <n v="0"/>
    <d v="2011-11-01T00:00:00"/>
    <n v="11.53888888888889"/>
    <s v="g.  ELECTRICAL MACHINERY, EQUIPMENT &amp; BATTERIES"/>
    <n v="699"/>
    <n v="86"/>
    <n v="130.80000000000001"/>
    <n v="90"/>
    <n v="130.9"/>
    <n v="1.0007645259938838"/>
    <s v="(Q). MANUFACTURE OF ELECTRICAL EQUIPMENT"/>
    <n v="666"/>
    <n v="4"/>
    <n v="104.1"/>
    <n v="133"/>
    <n v="130"/>
    <n v="1.2487992315081653"/>
    <n v="1.2497539709817953"/>
    <n v="12"/>
    <n v="0.95"/>
    <n v="1161852.3504672348"/>
    <n v="1061346.7432057522"/>
    <n v="100505.60726148263"/>
  </r>
  <r>
    <x v="1"/>
    <s v="MQR - Rotor Removal Tool"/>
    <x v="0"/>
    <n v="1"/>
    <s v="EA"/>
    <d v="2014-10-01T00:00:00"/>
    <d v="2014-10-01T00:00:00"/>
    <n v="922782.73"/>
    <n v="0"/>
    <m/>
    <n v="922782.73"/>
    <n v="-403413.03"/>
    <n v="0"/>
    <n v="-53798.23"/>
    <n v="-457211.26"/>
    <n v="519369.69999999995"/>
    <n v="465571.47"/>
    <d v="2014-10-01T00:00:00"/>
    <n v="8.6777777777777771"/>
    <m/>
    <m/>
    <m/>
    <m/>
    <m/>
    <m/>
    <m/>
    <s v="Rotor/magneto rotor assembly"/>
    <n v="670"/>
    <n v="34"/>
    <n v="94.3"/>
    <n v="133"/>
    <n v="131.6"/>
    <n v="1.3955461293743372"/>
    <n v="1.3955461293743372"/>
    <n v="12"/>
    <n v="0.9"/>
    <n v="1287785.8671049841"/>
    <n v="838133.96850749385"/>
    <n v="449651.89859749028"/>
  </r>
  <r>
    <x v="0"/>
    <s v="KDK-4 CHANNEL PROXIMITOR/SEISMIC MONITOR CAR"/>
    <x v="0"/>
    <n v="4"/>
    <s v="EA"/>
    <d v="2014-03-31T00:00:00"/>
    <d v="2014-03-31T00:00:00"/>
    <n v="910799.92"/>
    <n v="0"/>
    <m/>
    <n v="910799.92"/>
    <n v="-424928.87"/>
    <n v="0"/>
    <n v="-53099.64"/>
    <n v="-478028.51"/>
    <n v="485871.05000000005"/>
    <n v="432771.41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n v="950292.59945799469"/>
    <n v="950292.59945799469"/>
    <n v="0"/>
  </r>
  <r>
    <x v="5"/>
    <s v="NOD-Honda City I.B. Pandey (UP16-AE-4012)"/>
    <x v="0"/>
    <n v="1"/>
    <s v="NO"/>
    <d v="2011-09-30T00:00:00"/>
    <d v="2011-09-30T00:00:00"/>
    <n v="904344.01"/>
    <n v="0"/>
    <m/>
    <n v="904344.01"/>
    <n v="-813910.01"/>
    <n v="0"/>
    <n v="0"/>
    <n v="-813910.01"/>
    <n v="90434"/>
    <n v="90434"/>
    <d v="2011-09-01T00:00:00"/>
    <n v="11.680555555555555"/>
    <s v="Motor Vehicles"/>
    <n v="764"/>
    <n v="84"/>
    <n v="118"/>
    <n v="90"/>
    <n v="118.9"/>
    <n v="1.007627118644068"/>
    <s v="Passenger vehicles"/>
    <n v="803"/>
    <n v="4"/>
    <n v="82.4"/>
    <n v="133"/>
    <n v="116.8"/>
    <n v="1.4174757281553396"/>
    <n v="1.428286983709067"/>
    <n v="12"/>
    <n v="0.9"/>
    <n v="1291662.7782782624"/>
    <n v="1131550.4130541859"/>
    <n v="160112.36522407643"/>
  </r>
  <r>
    <x v="4"/>
    <s v="KKH-JOURNAL &amp; THRUST BRG COMPLETE"/>
    <x v="0"/>
    <n v="1"/>
    <s v="EA"/>
    <d v="2014-03-31T00:00:00"/>
    <d v="2014-03-31T00:00:00"/>
    <n v="896487.31"/>
    <n v="0"/>
    <m/>
    <n v="896487.31"/>
    <n v="-418251.36"/>
    <n v="0"/>
    <n v="-52265.21"/>
    <n v="-470516.57"/>
    <n v="478235.95000000007"/>
    <n v="425970.74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1070304.811365807"/>
    <n v="777891.09525134077"/>
    <n v="292413.71611446619"/>
  </r>
  <r>
    <x v="3"/>
    <s v="BRK - Variable Freq. Drive for SA Fan"/>
    <x v="0"/>
    <n v="2"/>
    <s v="AU"/>
    <d v="2014-03-22T00:00:00"/>
    <d v="2014-03-22T00:00:00"/>
    <n v="896124.38"/>
    <n v="0"/>
    <m/>
    <n v="896124.38"/>
    <n v="-419248.71"/>
    <n v="0"/>
    <n v="-52244.05"/>
    <n v="-471492.76"/>
    <n v="476875.67"/>
    <n v="424631.62"/>
    <d v="2014-03-01T00:00:00"/>
    <n v="9.2027777777777775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1007834.1525750681"/>
    <n v="734260.83798776404"/>
    <n v="273573.31458730402"/>
  </r>
  <r>
    <x v="4"/>
    <s v="KKH - Effluent Treatment Plant"/>
    <x v="0"/>
    <n v="1"/>
    <s v="EA"/>
    <d v="2012-03-10T00:00:00"/>
    <d v="2012-03-10T00:00:00"/>
    <n v="893558.31"/>
    <n v="0"/>
    <m/>
    <n v="893558.31"/>
    <n v="-513951.31"/>
    <n v="0"/>
    <n v="-52094.45"/>
    <n v="-566045.76"/>
    <n v="379607.00000000006"/>
    <n v="327512.55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1108641.8171037184"/>
    <n v="934261.69795511267"/>
    <n v="174380.11914860574"/>
  </r>
  <r>
    <x v="0"/>
    <s v="KDK - Energy Meter"/>
    <x v="0"/>
    <n v="1"/>
    <s v="EA"/>
    <d v="2020-03-31T00:00:00"/>
    <d v="2020-03-31T00:00:00"/>
    <n v="867300.01"/>
    <n v="0"/>
    <m/>
    <n v="867300.01"/>
    <n v="-101265.33"/>
    <n v="0"/>
    <n v="-50563.59"/>
    <n v="-151828.91999999998"/>
    <n v="766034.68"/>
    <n v="715471.09"/>
    <d v="2020-03-01T00:00:00"/>
    <n v="3.1805555555555554"/>
    <m/>
    <m/>
    <m/>
    <m/>
    <m/>
    <m/>
    <m/>
    <s v="e. Manufacture of measuring, testing, navigating and control equipment"/>
    <n v="654"/>
    <n v="99"/>
    <n v="111"/>
    <n v="133"/>
    <n v="112.9"/>
    <n v="1.0171171171171172"/>
    <n v="1.0171171171171172"/>
    <n v="6"/>
    <n v="0.95"/>
    <n v="882145.6858468469"/>
    <n v="444237.94897217944"/>
    <n v="437907.73687466746"/>
  </r>
  <r>
    <x v="1"/>
    <s v="MQR-Fire Fighting"/>
    <x v="0"/>
    <n v="1"/>
    <s v="EA"/>
    <d v="2013-09-01T00:00:00"/>
    <d v="2013-09-01T00:00:00"/>
    <n v="857946.08"/>
    <n v="0"/>
    <m/>
    <n v="857946.08"/>
    <n v="-423178.32"/>
    <n v="0"/>
    <n v="-50018.26"/>
    <n v="-473196.58"/>
    <n v="434767.75999999995"/>
    <n v="384749.5"/>
    <d v="2013-09-01T00:00:00"/>
    <n v="9.7611111111111111"/>
    <m/>
    <m/>
    <m/>
    <m/>
    <m/>
    <m/>
    <m/>
    <s v="(R). MANUFACTURE OF MACHINERY AND EQUIPMENT"/>
    <n v="722"/>
    <n v="21"/>
    <n v="105.3"/>
    <n v="133"/>
    <n v="126.8"/>
    <n v="1.2041785375118708"/>
    <n v="1.2041785375118708"/>
    <n v="12"/>
    <n v="0.9"/>
    <n v="1033120.2558784424"/>
    <n v="756330.12065767637"/>
    <n v="276790.13522076607"/>
  </r>
  <r>
    <x v="0"/>
    <s v="KDK- Variable Freq. Drive for CEP"/>
    <x v="0"/>
    <n v="2"/>
    <s v="EA"/>
    <d v="2015-02-28T00:00:00"/>
    <d v="2015-02-28T00:00:00"/>
    <n v="844054.07"/>
    <n v="0"/>
    <m/>
    <n v="844054.07"/>
    <n v="-347911.64"/>
    <n v="0"/>
    <n v="-49208.35"/>
    <n v="-397119.99"/>
    <n v="496142.42999999993"/>
    <n v="446934.08"/>
    <d v="2015-02-01T00:00:00"/>
    <n v="8.2638888888888893"/>
    <m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n v="956233.57517873507"/>
    <n v="625591.46802057861"/>
    <n v="330642.10715815646"/>
  </r>
  <r>
    <x v="2"/>
    <s v="UTR-Computers-20 Desktop With MS Office"/>
    <x v="0"/>
    <n v="20"/>
    <s v="EA"/>
    <d v="2011-03-31T00:00:00"/>
    <d v="2011-03-31T00:00:00"/>
    <n v="843896"/>
    <n v="0"/>
    <m/>
    <n v="843896"/>
    <n v="-759506.4"/>
    <n v="0"/>
    <n v="0"/>
    <n v="-759506.4"/>
    <n v="84389.599999999977"/>
    <n v="84389.6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1016246.1879770821"/>
    <n v="1016246.1879770821"/>
    <n v="0"/>
  </r>
  <r>
    <x v="2"/>
    <s v="UTR - Tools,Tackles &amp;Instruments for Plant o&amp;m"/>
    <x v="0"/>
    <n v="1"/>
    <s v="EA"/>
    <d v="2012-04-24T00:00:00"/>
    <d v="2012-04-24T00:00:00"/>
    <n v="836379.02"/>
    <n v="0"/>
    <m/>
    <n v="836379.02"/>
    <n v="-467039.8"/>
    <n v="0"/>
    <n v="-48760.9"/>
    <n v="-515800.7"/>
    <n v="369339.22000000003"/>
    <n v="320578.32"/>
    <d v="2012-04-01T00:00:00"/>
    <n v="11.113888888888889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n v="1037699.2146379648"/>
    <n v="864965.53286802024"/>
    <n v="172733.68176994461"/>
  </r>
  <r>
    <x v="1"/>
    <s v="MQR-MOTOR PN-1080420501 -For ATLAS COPOCO IR"/>
    <x v="0"/>
    <n v="1"/>
    <s v="EA"/>
    <d v="2014-03-31T00:00:00"/>
    <d v="2014-03-31T00:00:00"/>
    <n v="828292.01"/>
    <n v="0"/>
    <m/>
    <n v="828292.01"/>
    <n v="-386435.18"/>
    <n v="0"/>
    <n v="-48289.42"/>
    <n v="-434724.6"/>
    <n v="441856.83"/>
    <n v="393567.41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117761.5823456792"/>
    <n v="1005985.4241111113"/>
    <n v="111776.15823456785"/>
  </r>
  <r>
    <x v="0"/>
    <s v="KDK-MOTOR PN-1080420501 -For ATLAS COPOCO IR"/>
    <x v="0"/>
    <n v="1"/>
    <s v="EA"/>
    <d v="2014-03-31T00:00:00"/>
    <d v="2014-03-31T00:00:00"/>
    <n v="828292.01"/>
    <n v="0"/>
    <m/>
    <n v="828292.01"/>
    <n v="-386435.18"/>
    <n v="0"/>
    <n v="-48289.42"/>
    <n v="-434724.6"/>
    <n v="441856.83"/>
    <n v="393567.41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117761.5823456792"/>
    <n v="1005985.4241111113"/>
    <n v="111776.15823456785"/>
  </r>
  <r>
    <x v="1"/>
    <s v="MQR-HDX EXECUTIVE COLLECTN PT.7200-26930-001"/>
    <x v="0"/>
    <n v="1"/>
    <s v="EA"/>
    <d v="2011-09-28T00:00:00"/>
    <d v="2011-09-28T00:00:00"/>
    <n v="817798.12"/>
    <n v="0"/>
    <m/>
    <n v="817798.12"/>
    <n v="-511564.89"/>
    <n v="0"/>
    <n v="-51766.62"/>
    <n v="-563331.51"/>
    <n v="306233.23"/>
    <n v="254466.61"/>
    <d v="2011-09-01T00:00:00"/>
    <n v="11.686111111111112"/>
    <s v="l.  COMMUNICATION EQUIPMENTS"/>
    <n v="758"/>
    <n v="84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1045614.5363658466"/>
    <n v="1045614.5363658468"/>
    <n v="0"/>
  </r>
  <r>
    <x v="0"/>
    <s v="KDK-HDX EXECUTIVE COLLECTN PT.7200-26930-001"/>
    <x v="0"/>
    <n v="1"/>
    <s v="NO"/>
    <d v="2011-10-31T00:00:00"/>
    <d v="2011-10-31T00:00:00"/>
    <n v="817798.11"/>
    <n v="0"/>
    <m/>
    <n v="817798.11"/>
    <n v="-508062.44"/>
    <n v="0"/>
    <n v="-51766.62"/>
    <n v="-559829.06000000006"/>
    <n v="309735.67"/>
    <n v="257969.05"/>
    <d v="2011-10-01T00:00:00"/>
    <n v="11.597222222222221"/>
    <s v="l.  COMMUNICATION EQUIPMENTS"/>
    <n v="758"/>
    <n v="85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1045614.5235801174"/>
    <n v="1045614.5235801174"/>
    <n v="0"/>
  </r>
  <r>
    <x v="3"/>
    <s v="BRK-HDX Executive Collectn PT.7200-26930-001"/>
    <x v="0"/>
    <n v="1"/>
    <s v="EA"/>
    <d v="2012-01-01T00:00:00"/>
    <d v="2012-01-01T00:00:00"/>
    <n v="816030.66"/>
    <n v="0"/>
    <m/>
    <n v="816030.66"/>
    <n v="-498328.66"/>
    <n v="0"/>
    <n v="-51654.74"/>
    <n v="-549983.4"/>
    <n v="317702.00000000006"/>
    <n v="266047.26"/>
    <d v="2012-01-01T00:00:00"/>
    <n v="11.427777777777777"/>
    <s v="l.  COMMUNICATION EQUIPMENTS"/>
    <n v="758"/>
    <n v="88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1043354.709859465"/>
    <n v="1043354.709859465"/>
    <n v="0"/>
  </r>
  <r>
    <x v="3"/>
    <s v="BRK - Slotted Angle Racks"/>
    <x v="0"/>
    <n v="7420"/>
    <s v="KG"/>
    <d v="2014-01-29T00:00:00"/>
    <d v="2014-01-29T00:00:00"/>
    <n v="811685.41"/>
    <n v="0"/>
    <m/>
    <n v="811685.41"/>
    <n v="-417550.47"/>
    <n v="0"/>
    <n v="-51379.69"/>
    <n v="-468930.16"/>
    <n v="394134.94000000006"/>
    <n v="342755.25"/>
    <d v="2014-01-01T00:00:00"/>
    <n v="9.35"/>
    <m/>
    <m/>
    <m/>
    <m/>
    <m/>
    <m/>
    <m/>
    <s v="a. Manufacture of furniture"/>
    <n v="844"/>
    <n v="25"/>
    <n v="115.4"/>
    <n v="133"/>
    <n v="157.9"/>
    <n v="1.3682842287694974"/>
    <n v="1.3682842287694974"/>
    <n v="8"/>
    <n v="0.95"/>
    <n v="1110616.3452253034"/>
    <n v="1055085.5279640383"/>
    <n v="55530.817261265125"/>
  </r>
  <r>
    <x v="2"/>
    <s v="UTR - Networking equipment &amp; installation"/>
    <x v="0"/>
    <n v="1"/>
    <s v="EA"/>
    <d v="2013-06-30T00:00:00"/>
    <d v="2013-06-30T00:00:00"/>
    <n v="809762.89"/>
    <n v="0"/>
    <m/>
    <n v="809762.89"/>
    <n v="-728786.6"/>
    <n v="0"/>
    <n v="0"/>
    <n v="-728786.6"/>
    <n v="80976.290000000037"/>
    <n v="80976.289999999994"/>
    <d v="2013-06-01T00:00:00"/>
    <n v="9.9305555555555554"/>
    <m/>
    <m/>
    <m/>
    <m/>
    <m/>
    <m/>
    <m/>
    <s v="(P). MANUFACTURE OF COMPUTER, ELECTRONIC AND OPTICAL PRODUCTS"/>
    <n v="639"/>
    <n v="18"/>
    <n v="102.6"/>
    <n v="133"/>
    <n v="117.6"/>
    <n v="1.1461988304093567"/>
    <n v="1.1461988304093567"/>
    <n v="6"/>
    <n v="1"/>
    <n v="928149.27742690057"/>
    <n v="928149.27742690046"/>
    <n v="0"/>
  </r>
  <r>
    <x v="0"/>
    <s v="KDK - Weighbridge Cabin"/>
    <x v="0"/>
    <n v="1"/>
    <s v="EA"/>
    <d v="2012-04-21T00:00:00"/>
    <d v="2012-04-21T00:00:00"/>
    <n v="797075.34"/>
    <n v="0"/>
    <m/>
    <n v="797075.34"/>
    <n v="-238251.31"/>
    <n v="0"/>
    <n v="-26622.32"/>
    <n v="-264873.63"/>
    <n v="558824.03"/>
    <n v="532201.71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n v="988934.96195694711"/>
    <n v="824936.58076575329"/>
    <n v="163998.38119119382"/>
  </r>
  <r>
    <x v="1"/>
    <s v="MQR - Tools,Tackles &amp;Instruments for Plant o&amp;m"/>
    <x v="0"/>
    <n v="1"/>
    <s v="EA"/>
    <d v="2012-03-28T00:00:00"/>
    <d v="2012-03-28T00:00:00"/>
    <n v="794764.1"/>
    <n v="0"/>
    <m/>
    <n v="794764.1"/>
    <n v="-446593.16"/>
    <n v="0"/>
    <n v="-46334.75"/>
    <n v="-492927.91"/>
    <n v="348170.94"/>
    <n v="301836.19"/>
    <d v="2012-03-01T00:00:00"/>
    <n v="11.186111111111112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986067.39608610573"/>
    <n v="827269.4591747392"/>
    <n v="158797.93691136653"/>
  </r>
  <r>
    <x v="3"/>
    <s v="BRK - Online Metering System"/>
    <x v="0"/>
    <n v="1"/>
    <s v="EA"/>
    <d v="2014-07-29T00:00:00"/>
    <d v="2014-07-29T00:00:00"/>
    <n v="784078.43"/>
    <n v="0"/>
    <m/>
    <n v="784078.43"/>
    <n v="-348913.45"/>
    <n v="0"/>
    <n v="-45711.77"/>
    <n v="-394625.22000000003"/>
    <n v="435164.98000000004"/>
    <n v="389453.21"/>
    <d v="2014-07-01T00:00:00"/>
    <n v="8.85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n v="907922.6127897437"/>
    <n v="862526.4821502564"/>
    <n v="45396.130639487295"/>
  </r>
  <r>
    <x v="3"/>
    <s v="BRK - Construction of Civil Store"/>
    <x v="1"/>
    <n v="1"/>
    <s v="AU"/>
    <d v="2014-03-26T00:00:00"/>
    <d v="2014-03-26T00:00:00"/>
    <n v="781076.76"/>
    <n v="0"/>
    <m/>
    <n v="781076.76"/>
    <n v="-208912.97"/>
    <n v="0"/>
    <n v="-26087.96"/>
    <n v="-235000.93"/>
    <n v="572163.79"/>
    <n v="546075.82999999996"/>
    <d v="2014-03-01T00:00:00"/>
    <m/>
    <m/>
    <m/>
    <m/>
    <m/>
    <m/>
    <m/>
    <m/>
    <m/>
    <m/>
    <m/>
    <m/>
    <m/>
    <m/>
    <m/>
    <m/>
    <m/>
    <m/>
    <m/>
    <m/>
    <m/>
  </r>
  <r>
    <x v="4"/>
    <s v="KKH - On line Metering System"/>
    <x v="0"/>
    <n v="1"/>
    <s v="EA"/>
    <d v="2014-07-28T00:00:00"/>
    <d v="2014-07-28T00:00:00"/>
    <n v="776900.58"/>
    <n v="0"/>
    <m/>
    <n v="776900.58"/>
    <n v="-347622.87"/>
    <n v="0"/>
    <n v="-45293.3"/>
    <n v="-392916.17"/>
    <n v="429277.70999999996"/>
    <n v="383984.41"/>
    <d v="2014-07-01T00:00:00"/>
    <n v="8.8527777777777779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n v="899611.03058461542"/>
    <n v="854630.47905538464"/>
    <n v="44980.551529230783"/>
  </r>
  <r>
    <x v="3"/>
    <s v="BRK - Waste Water Drain"/>
    <x v="1"/>
    <n v="1"/>
    <s v="EA"/>
    <d v="2014-09-01T00:00:00"/>
    <d v="2014-09-01T00:00:00"/>
    <n v="775926.27"/>
    <n v="0"/>
    <m/>
    <n v="775926.27"/>
    <n v="-196464.12"/>
    <n v="0"/>
    <n v="-25915.94"/>
    <n v="-222380.06"/>
    <n v="579462.15"/>
    <n v="553546.21"/>
    <d v="2014-09-01T00:00:00"/>
    <m/>
    <m/>
    <m/>
    <m/>
    <m/>
    <m/>
    <m/>
    <m/>
    <m/>
    <m/>
    <m/>
    <m/>
    <m/>
    <m/>
    <m/>
    <m/>
    <m/>
    <m/>
    <m/>
    <m/>
    <m/>
  </r>
  <r>
    <x v="1"/>
    <s v="MQR - Weighbridge Cabin"/>
    <x v="0"/>
    <n v="1"/>
    <s v="EA"/>
    <d v="2012-03-28T00:00:00"/>
    <d v="2012-03-10T00:00:00"/>
    <n v="774506.32"/>
    <n v="0"/>
    <m/>
    <n v="774506.32"/>
    <n v="-232334.95"/>
    <n v="0"/>
    <n v="-25868.51"/>
    <n v="-258203.46000000002"/>
    <n v="542171.36999999988"/>
    <n v="516302.86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960933.477260274"/>
    <n v="809786.64906621003"/>
    <n v="151146.82819406397"/>
  </r>
  <r>
    <x v="0"/>
    <s v="KDK-315KW VFD MOTOR 992RPM B3 FRAME 355"/>
    <x v="0"/>
    <n v="2"/>
    <s v="EA"/>
    <d v="2014-03-31T00:00:00"/>
    <d v="2014-03-31T00:00:00"/>
    <n v="766670.67"/>
    <n v="0"/>
    <m/>
    <n v="766670.67"/>
    <n v="-357686.1"/>
    <n v="0"/>
    <n v="-44696.9"/>
    <n v="-402383"/>
    <n v="408984.57000000007"/>
    <n v="364287.67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034604.9592307693"/>
    <n v="931144.46330769244"/>
    <n v="103460.49592307687"/>
  </r>
  <r>
    <x v="2"/>
    <s v="UTR - Scaffolding"/>
    <x v="0"/>
    <n v="1"/>
    <s v="EA"/>
    <d v="2014-06-30T00:00:00"/>
    <d v="2014-06-30T00:00:00"/>
    <n v="761264.82"/>
    <n v="0"/>
    <m/>
    <n v="761264.82"/>
    <n v="-344110.48"/>
    <n v="0"/>
    <n v="-44381.74"/>
    <n v="-388492.22"/>
    <n v="417154.33999999997"/>
    <n v="372772.6"/>
    <d v="2014-06-01T00:00:00"/>
    <n v="8.9305555555555554"/>
    <m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n v="942791.68094250711"/>
    <n v="666555.90081450285"/>
    <n v="276235.78012800426"/>
  </r>
  <r>
    <x v="4"/>
    <s v="KKH-75KW SQL CAGE IND. FP MOTOR 4P B8 280S"/>
    <x v="0"/>
    <n v="2"/>
    <s v="EA"/>
    <d v="2014-03-31T00:00:00"/>
    <d v="2014-03-31T00:00:00"/>
    <n v="755994.44"/>
    <n v="0"/>
    <m/>
    <n v="755994.44"/>
    <n v="-352705.2"/>
    <n v="0"/>
    <n v="-44074.48"/>
    <n v="-396779.68"/>
    <n v="403289.23999999993"/>
    <n v="359214.76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020197.6251092118"/>
    <n v="918177.86259829067"/>
    <n v="102019.76251092111"/>
  </r>
  <r>
    <x v="1"/>
    <s v="MQR-5000 A, TP EDO ACB,65 KA"/>
    <x v="0"/>
    <n v="1"/>
    <s v="EA"/>
    <d v="2014-03-31T00:00:00"/>
    <d v="2014-03-31T00:00:00"/>
    <n v="755249.42"/>
    <n v="0"/>
    <m/>
    <n v="755249.42"/>
    <n v="-352357.57"/>
    <n v="0"/>
    <n v="-44031.040000000001"/>
    <n v="-396388.61"/>
    <n v="402891.85000000003"/>
    <n v="358860.81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n v="955712.29249755142"/>
    <n v="694605.94221508945"/>
    <n v="261106.35028246196"/>
  </r>
  <r>
    <x v="0"/>
    <s v="KDK-5000 A, TP EDO ACB,65 KA"/>
    <x v="0"/>
    <n v="1"/>
    <s v="EA"/>
    <d v="2014-03-31T00:00:00"/>
    <d v="2014-03-31T00:00:00"/>
    <n v="755249.42"/>
    <n v="0"/>
    <m/>
    <n v="755249.42"/>
    <n v="-352357.57"/>
    <n v="0"/>
    <n v="-44031.040000000001"/>
    <n v="-396388.61"/>
    <n v="402891.85000000003"/>
    <n v="358860.81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n v="955712.29249755142"/>
    <n v="694605.94221508945"/>
    <n v="261106.35028246196"/>
  </r>
  <r>
    <x v="3"/>
    <s v="BRK -  LDO Unloading Pump"/>
    <x v="0"/>
    <n v="1"/>
    <s v="EA"/>
    <d v="2012-03-24T00:00:00"/>
    <d v="2012-03-24T00:00:00"/>
    <n v="754500.88"/>
    <n v="0"/>
    <m/>
    <n v="754500.88"/>
    <n v="-369992.77"/>
    <n v="0"/>
    <n v="-43987.4"/>
    <n v="-413980.17000000004"/>
    <n v="384508.11"/>
    <n v="340520.71"/>
    <d v="2012-03-01T00:00:00"/>
    <n v="11.197222222222223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n v="923748.014250707"/>
    <n v="818853.43360471539"/>
    <n v="104894.58064599161"/>
  </r>
  <r>
    <x v="1"/>
    <s v="MQR-Networking Equipment &amp; Installation."/>
    <x v="0"/>
    <n v="1"/>
    <s v="EA"/>
    <d v="2013-03-31T00:00:00"/>
    <d v="2013-03-31T00:00:00"/>
    <n v="754493"/>
    <n v="0"/>
    <m/>
    <n v="754493"/>
    <n v="-679043.7"/>
    <n v="0"/>
    <n v="0"/>
    <n v="-679043.7"/>
    <n v="75449.300000000047"/>
    <n v="75449.3"/>
    <d v="2013-03-01T00:00:00"/>
    <n v="10.180555555555555"/>
    <m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6"/>
    <n v="1"/>
    <n v="870739.71344455332"/>
    <n v="870739.71344455332"/>
    <n v="0"/>
  </r>
  <r>
    <x v="4"/>
    <s v="KKH-D1 CONVERTER,F=50-480HZ FOR UNITROL 6080"/>
    <x v="0"/>
    <n v="1"/>
    <s v="EA"/>
    <d v="2014-03-31T00:00:00"/>
    <d v="2014-03-31T00:00:00"/>
    <n v="751927.7"/>
    <n v="0"/>
    <m/>
    <n v="751927.7"/>
    <n v="-350807.81"/>
    <n v="0"/>
    <n v="-43837.38"/>
    <n v="-394645.19"/>
    <n v="401119.88999999996"/>
    <n v="357282.51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n v="951508.90146914788"/>
    <n v="691550.94291383261"/>
    <n v="259957.95855531527"/>
  </r>
  <r>
    <x v="0"/>
    <s v="KDK-D1 CONVERTER,F=50-480HZ FOR UNITROL 6080"/>
    <x v="0"/>
    <n v="1"/>
    <s v="EA"/>
    <d v="2014-03-31T00:00:00"/>
    <d v="2014-03-31T00:00:00"/>
    <n v="751927.7"/>
    <n v="0"/>
    <m/>
    <n v="751927.7"/>
    <n v="-350807.81"/>
    <n v="0"/>
    <n v="-43837.38"/>
    <n v="-394645.19"/>
    <n v="401119.88999999996"/>
    <n v="357282.51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n v="951508.90146914788"/>
    <n v="691550.94291383261"/>
    <n v="259957.95855531527"/>
  </r>
  <r>
    <x v="0"/>
    <s v="KDK-slotted angle rack"/>
    <x v="0"/>
    <n v="1"/>
    <s v="EA"/>
    <d v="2014-06-30T00:00:00"/>
    <d v="2014-06-30T00:00:00"/>
    <n v="746621.01"/>
    <n v="0"/>
    <m/>
    <n v="746621.01"/>
    <n v="-366435.46"/>
    <n v="0"/>
    <n v="-47261.11"/>
    <n v="-413696.57"/>
    <n v="380185.55"/>
    <n v="332924.44"/>
    <d v="2014-06-01T00:00:00"/>
    <n v="8.9305555555555554"/>
    <m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n v="998234.18695173599"/>
    <n v="948322.47760414914"/>
    <n v="49911.709347586846"/>
  </r>
  <r>
    <x v="2"/>
    <s v="UTR - Online Metering System"/>
    <x v="0"/>
    <n v="1"/>
    <s v="EA"/>
    <d v="2014-07-28T00:00:00"/>
    <d v="2014-07-28T00:00:00"/>
    <n v="739767.69"/>
    <n v="0"/>
    <m/>
    <n v="739767.69"/>
    <n v="-331004.02"/>
    <n v="0"/>
    <n v="-43128.46"/>
    <n v="-374132.48000000004"/>
    <n v="408763.66999999993"/>
    <n v="365635.21"/>
    <d v="2014-07-01T00:00:00"/>
    <n v="8.8527777777777779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n v="856613.0482153846"/>
    <n v="813782.39580461546"/>
    <n v="42830.652410769137"/>
  </r>
  <r>
    <x v="0"/>
    <s v="KDK - Online Metering System"/>
    <x v="0"/>
    <n v="1"/>
    <s v="EA"/>
    <d v="2014-07-28T00:00:00"/>
    <d v="2014-07-28T00:00:00"/>
    <n v="737279.46"/>
    <n v="0"/>
    <m/>
    <n v="737279.46"/>
    <n v="-329890.36"/>
    <n v="0"/>
    <n v="-42983.39"/>
    <n v="-372873.75"/>
    <n v="407389.1"/>
    <n v="364405.71"/>
    <d v="2014-07-01T00:00:00"/>
    <n v="8.8527777777777779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n v="853731.80547692312"/>
    <n v="811045.21520307707"/>
    <n v="42686.590273846057"/>
  </r>
  <r>
    <x v="4"/>
    <s v="KKH - Tools,Tackles &amp;Instruments for Plant o&amp;m"/>
    <x v="0"/>
    <n v="1"/>
    <s v="EA"/>
    <d v="2012-03-10T00:00:00"/>
    <d v="2012-03-10T00:00:00"/>
    <n v="736225.14"/>
    <n v="0"/>
    <m/>
    <n v="736225.14"/>
    <n v="-415418.88"/>
    <n v="0"/>
    <n v="-42921.93"/>
    <n v="-458340.81"/>
    <n v="320806.26"/>
    <n v="277884.33"/>
    <d v="2012-03-01T00:00:00"/>
    <n v="11.236111111111111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12"/>
    <n v="0.9"/>
    <n v="913437.8449315069"/>
    <n v="769761.68390582199"/>
    <n v="143676.16102568491"/>
  </r>
  <r>
    <x v="5"/>
    <s v="NOD-AUTOCAD 2011 PROFESSIONAL(LAN BASED AUTO"/>
    <x v="0"/>
    <n v="5"/>
    <s v="NO"/>
    <d v="2011-03-21T00:00:00"/>
    <d v="2011-03-21T00:00:00"/>
    <n v="729750.01"/>
    <n v="0"/>
    <m/>
    <n v="729750.01"/>
    <n v="-729750.01"/>
    <n v="0"/>
    <n v="0"/>
    <n v="-729750.01"/>
    <n v="0"/>
    <n v="0"/>
    <d v="2011-03-01T00:00:00"/>
    <n v="12.205555555555556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673838.81520398008"/>
    <n v="673838.81520398008"/>
    <n v="0"/>
  </r>
  <r>
    <x v="1"/>
    <s v="MQR- ONLINE METERING SYSTEM"/>
    <x v="0"/>
    <n v="1"/>
    <s v="EA"/>
    <d v="2014-08-01T00:00:00"/>
    <d v="2014-08-01T00:00:00"/>
    <n v="728474.64"/>
    <n v="0"/>
    <m/>
    <n v="728474.64"/>
    <n v="-325565.09000000003"/>
    <n v="0"/>
    <n v="-42470.07"/>
    <n v="-368035.16000000003"/>
    <n v="402909.55"/>
    <n v="360439.48"/>
    <d v="2014-08-01T00:00:00"/>
    <n v="8.844444444444445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781052.10689458693"/>
    <n v="741999.50154985755"/>
    <n v="39052.605344729382"/>
  </r>
  <r>
    <x v="0"/>
    <s v="KDK - Fire Fighting"/>
    <x v="0"/>
    <n v="1"/>
    <s v="NO"/>
    <d v="2013-09-13T00:00:00"/>
    <d v="2013-09-13T00:00:00"/>
    <n v="720159.17"/>
    <n v="0"/>
    <m/>
    <n v="720159.17"/>
    <n v="-354626.11"/>
    <n v="0"/>
    <n v="-41985.279999999999"/>
    <n v="-396611.39"/>
    <n v="365533.06000000006"/>
    <n v="323547.78000000003"/>
    <d v="2013-09-01T00:00:00"/>
    <n v="9.7277777777777779"/>
    <m/>
    <m/>
    <m/>
    <m/>
    <m/>
    <m/>
    <m/>
    <s v="(R). MANUFACTURE OF MACHINERY AND EQUIPMENT"/>
    <n v="722"/>
    <n v="21"/>
    <n v="105.3"/>
    <n v="133"/>
    <n v="126.8"/>
    <n v="1.2041785375118708"/>
    <n v="1.2041785375118708"/>
    <n v="12"/>
    <n v="0.9"/>
    <n v="867200.21610636276"/>
    <n v="632694.82433426718"/>
    <n v="234505.39177209558"/>
  </r>
  <r>
    <x v="4"/>
    <s v="KKH-WOODWARD SPEED GOVERNOR 505E"/>
    <x v="0"/>
    <n v="1"/>
    <s v="EA"/>
    <d v="2014-03-31T00:00:00"/>
    <d v="2014-03-31T00:00:00"/>
    <n v="711544"/>
    <n v="0"/>
    <m/>
    <n v="711544"/>
    <n v="-331967.09000000003"/>
    <n v="0"/>
    <n v="-41483.019999999997"/>
    <n v="-373450.11000000004"/>
    <n v="379576.91"/>
    <n v="338093.89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839290.96930232563"/>
    <n v="577886.80282170547"/>
    <n v="261404.16648062016"/>
  </r>
  <r>
    <x v="4"/>
    <s v="KKH-CPC UNIT(I/H CONVERTER E360,DSG-B05143)"/>
    <x v="0"/>
    <n v="1"/>
    <s v="EA"/>
    <d v="2014-03-31T00:00:00"/>
    <d v="2014-03-31T00:00:00"/>
    <n v="699879.01"/>
    <n v="0"/>
    <m/>
    <n v="699879.01"/>
    <n v="-326524.84000000003"/>
    <n v="0"/>
    <n v="-40802.949999999997"/>
    <n v="-367327.79000000004"/>
    <n v="373354.17"/>
    <n v="332551.21999999997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825531.70667906979"/>
    <n v="568412.97720298439"/>
    <n v="257118.7294760854"/>
  </r>
  <r>
    <x v="3"/>
    <s v="BRK -30Meter HIGH MAST LIGHT 180 DEG"/>
    <x v="0"/>
    <n v="4"/>
    <s v="AU"/>
    <d v="2014-03-31T00:00:00"/>
    <d v="2014-03-31T00:00:00"/>
    <n v="695580"/>
    <n v="0"/>
    <m/>
    <n v="695580"/>
    <n v="-324509"/>
    <n v="0"/>
    <n v="-40552.31"/>
    <n v="-365061.31"/>
    <n v="371071"/>
    <n v="330518.69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781402.80597014923"/>
    <n v="742332.66567164171"/>
    <n v="39070.140298507526"/>
  </r>
  <r>
    <x v="2"/>
    <s v="UTR -30Meter HIGH MAST LIGHT 180 DEG"/>
    <x v="0"/>
    <n v="4"/>
    <s v="AU"/>
    <d v="2014-03-31T00:00:00"/>
    <d v="2014-03-31T00:00:00"/>
    <n v="695580"/>
    <n v="0"/>
    <m/>
    <n v="695580"/>
    <n v="-324509"/>
    <n v="0"/>
    <n v="-40552.31"/>
    <n v="-365061.31"/>
    <n v="371071"/>
    <n v="330518.69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781402.80597014923"/>
    <n v="742332.66567164171"/>
    <n v="39070.140298507526"/>
  </r>
  <r>
    <x v="5"/>
    <s v="NOD-50  MS OFFICE STD OLP (office 2010)"/>
    <x v="0"/>
    <n v="50"/>
    <s v="NO"/>
    <d v="2011-06-06T00:00:00"/>
    <d v="2011-06-06T00:00:00"/>
    <n v="683152.3"/>
    <n v="0"/>
    <m/>
    <n v="683152.3"/>
    <n v="-683152.3"/>
    <n v="0"/>
    <n v="0"/>
    <n v="-683152.3"/>
    <n v="0"/>
    <n v="0"/>
    <d v="2011-06-01T00:00:00"/>
    <n v="11.99722222222222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630811.2780099503"/>
    <n v="630811.2780099503"/>
    <n v="0"/>
  </r>
  <r>
    <x v="3"/>
    <s v="BRK-DESKTOP COMPUTER SYSTEM"/>
    <x v="0"/>
    <n v="25"/>
    <s v="NO"/>
    <d v="2011-03-31T00:00:00"/>
    <d v="2011-03-31T00:00:00"/>
    <n v="681104.98"/>
    <n v="0"/>
    <m/>
    <n v="681104.98"/>
    <n v="-612994.48"/>
    <n v="0"/>
    <n v="0"/>
    <n v="-612994.48"/>
    <n v="68110.5"/>
    <n v="68110.5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820208.10566373903"/>
    <n v="820208.10566373891"/>
    <n v="0"/>
  </r>
  <r>
    <x v="2"/>
    <s v="UTR-Computers-HP Desktop 25Nos"/>
    <x v="0"/>
    <n v="25"/>
    <s v="EA"/>
    <d v="2011-03-31T00:00:00"/>
    <d v="2011-03-31T00:00:00"/>
    <n v="681075"/>
    <n v="0"/>
    <m/>
    <n v="681075"/>
    <n v="-612967.5"/>
    <n v="0"/>
    <n v="0"/>
    <n v="-612967.5"/>
    <n v="68107.5"/>
    <n v="68107.5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820172.002801875"/>
    <n v="820172.00280187489"/>
    <n v="0"/>
  </r>
  <r>
    <x v="0"/>
    <s v="KDK-HP Computer"/>
    <x v="0"/>
    <n v="25"/>
    <s v="NO"/>
    <d v="2011-03-23T00:00:00"/>
    <d v="2011-03-23T00:00:00"/>
    <n v="681075"/>
    <n v="0"/>
    <m/>
    <n v="681075"/>
    <n v="-612967.5"/>
    <n v="0"/>
    <n v="0"/>
    <n v="-612967.5"/>
    <n v="68107.5"/>
    <n v="68107.5"/>
    <d v="2011-03-01T00:00:00"/>
    <n v="12.2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820172.002801875"/>
    <n v="820172.00280187489"/>
    <n v="0"/>
  </r>
  <r>
    <x v="5"/>
    <s v="NOD-Desktops Intel Core2 Duo (25 No)"/>
    <x v="0"/>
    <n v="22"/>
    <s v="NO"/>
    <d v="2010-07-01T00:00:00"/>
    <d v="2010-07-01T00:00:00"/>
    <n v="662112.01"/>
    <n v="0"/>
    <m/>
    <n v="662112.01"/>
    <n v="-595901.01"/>
    <n v="0"/>
    <n v="0"/>
    <n v="-595901.01"/>
    <n v="66211"/>
    <n v="66211"/>
    <d v="2010-07-01T00:00:00"/>
    <n v="12.927777777777777"/>
    <s v="Computers"/>
    <n v="756"/>
    <n v="70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797336.17196472513"/>
    <n v="797336.17196472501"/>
    <n v="0"/>
  </r>
  <r>
    <x v="4"/>
    <s v="KKH - Desktop Computer System"/>
    <x v="0"/>
    <n v="24"/>
    <s v="EA"/>
    <d v="2011-03-31T00:00:00"/>
    <d v="2011-03-31T00:00:00"/>
    <n v="653832"/>
    <n v="0"/>
    <m/>
    <n v="653832"/>
    <n v="-588448.80000000005"/>
    <n v="0"/>
    <n v="0"/>
    <n v="-588448.80000000005"/>
    <n v="65383.199999999953"/>
    <n v="65383.199999999997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787365.1226898001"/>
    <n v="787365.12268979999"/>
    <n v="0"/>
  </r>
  <r>
    <x v="1"/>
    <s v="MQR - Variable Freq. Drive for CEP"/>
    <x v="0"/>
    <n v="2"/>
    <s v="EA"/>
    <d v="2014-08-02T00:00:00"/>
    <d v="2014-08-02T00:00:00"/>
    <n v="642462"/>
    <n v="0"/>
    <m/>
    <n v="642462"/>
    <n v="-279453.23"/>
    <n v="0"/>
    <n v="-37455.53"/>
    <n v="-316908.76"/>
    <n v="363008.77"/>
    <n v="325553.24"/>
    <d v="2014-08-01T00:00:00"/>
    <n v="8.8416666666666668"/>
    <m/>
    <m/>
    <m/>
    <m/>
    <m/>
    <m/>
    <m/>
    <s v="Electric switch gear control/starter"/>
    <n v="674"/>
    <n v="32"/>
    <n v="110.5"/>
    <n v="133"/>
    <n v="123.6"/>
    <n v="1.118552036199095"/>
    <n v="1.118552036199095"/>
    <n v="12"/>
    <n v="0.95"/>
    <n v="718627.17828054295"/>
    <n v="503014.0724638009"/>
    <n v="215613.10581674206"/>
  </r>
  <r>
    <x v="4"/>
    <s v="KKH-CO ANALYZER-IR200  Make YOKOGAWA"/>
    <x v="0"/>
    <n v="1"/>
    <s v="EA"/>
    <d v="2014-03-31T00:00:00"/>
    <d v="2014-03-31T00:00:00"/>
    <n v="633650.26"/>
    <n v="0"/>
    <m/>
    <n v="633650.26"/>
    <n v="-295626.14"/>
    <n v="0"/>
    <n v="-36941.81"/>
    <n v="-332567.95"/>
    <n v="338024.12"/>
    <n v="301082.31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711831.98362189054"/>
    <n v="676240.38444079598"/>
    <n v="35591.599181094556"/>
  </r>
  <r>
    <x v="3"/>
    <s v="BRK - New Ash Dyke"/>
    <x v="1"/>
    <n v="1"/>
    <s v="AU"/>
    <d v="2014-03-31T00:00:00"/>
    <d v="2014-03-31T00:00:00"/>
    <n v="633203.22"/>
    <n v="0"/>
    <m/>
    <n v="633203.22"/>
    <n v="-169220.2"/>
    <n v="0"/>
    <n v="-21148.99"/>
    <n v="-190369.19"/>
    <n v="463983.01999999996"/>
    <n v="442834.03"/>
    <d v="2014-03-01T00:00:00"/>
    <m/>
    <m/>
    <m/>
    <m/>
    <m/>
    <m/>
    <m/>
    <m/>
    <m/>
    <e v="#N/A"/>
    <n v="27"/>
    <e v="#N/A"/>
    <n v="133"/>
    <e v="#N/A"/>
    <e v="#N/A"/>
    <m/>
    <m/>
    <m/>
    <m/>
    <m/>
    <m/>
  </r>
  <r>
    <x v="3"/>
    <s v="BRK- Store Critical Spares"/>
    <x v="0"/>
    <n v="1"/>
    <s v="AU"/>
    <d v="2014-03-01T00:00:00"/>
    <d v="2014-03-01T00:00:00"/>
    <n v="629491.16"/>
    <n v="0"/>
    <m/>
    <n v="629491.16"/>
    <n v="-169071.46"/>
    <n v="0"/>
    <n v="-21025"/>
    <n v="-190096.46"/>
    <n v="460419.70000000007"/>
    <n v="439394.7"/>
    <d v="2014-03-01T00:00:00"/>
    <n v="9.2611111111111111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742506.78221395356"/>
    <n v="515732.83581277524"/>
    <n v="226773.94640117831"/>
  </r>
  <r>
    <x v="1"/>
    <s v="MQR-DM water tank"/>
    <x v="0"/>
    <n v="1"/>
    <s v="EA"/>
    <d v="2012-10-25T00:00:00"/>
    <d v="2012-10-25T00:00:00"/>
    <n v="628223.03"/>
    <n v="0"/>
    <m/>
    <n v="628223.03"/>
    <n v="-338183.71"/>
    <n v="0"/>
    <n v="-36625.4"/>
    <n v="-374809.11000000004"/>
    <n v="290039.32"/>
    <n v="253413.92"/>
    <d v="2012-10-01T00:00:00"/>
    <n v="10.611111111111111"/>
    <m/>
    <m/>
    <m/>
    <m/>
    <m/>
    <m/>
    <m/>
    <s v="b. Manufacture of tanks, reservoirs and containers of metal"/>
    <n v="613"/>
    <n v="10"/>
    <n v="102.2"/>
    <n v="133"/>
    <n v="155.6"/>
    <n v="1.5225048923679059"/>
    <n v="1.5225048923679059"/>
    <n v="12"/>
    <n v="0.9"/>
    <n v="956472.6366731897"/>
    <n v="761192.80668574676"/>
    <n v="195279.82998744294"/>
  </r>
  <r>
    <x v="4"/>
    <s v="KKH-PERMANENT MAGNETIC GENERATOR"/>
    <x v="0"/>
    <n v="1"/>
    <s v="EA"/>
    <d v="2014-03-31T00:00:00"/>
    <d v="2014-03-31T00:00:00"/>
    <n v="625864.59"/>
    <n v="0"/>
    <m/>
    <n v="625864.59"/>
    <n v="-291993.82"/>
    <n v="0"/>
    <n v="-36487.910000000003"/>
    <n v="-328481.73"/>
    <n v="333870.76999999996"/>
    <n v="297382.86"/>
    <d v="2014-03-01T00:00:00"/>
    <n v="9.1805555555555554"/>
    <m/>
    <m/>
    <m/>
    <m/>
    <m/>
    <m/>
    <m/>
    <s v="Generators &amp; Alternators"/>
    <n v="668"/>
    <n v="27"/>
    <n v="93"/>
    <n v="133"/>
    <n v="138.5"/>
    <n v="1.489247311827957"/>
    <n v="1.489247311827957"/>
    <n v="12"/>
    <n v="0.9"/>
    <n v="932067.15822580643"/>
    <n v="641767.07457006047"/>
    <n v="290300.08365574596"/>
  </r>
  <r>
    <x v="0"/>
    <s v="KDK-RotarkActuatorCSDH I/L ISOLATION(BYPASS)"/>
    <x v="0"/>
    <n v="2"/>
    <s v="EA"/>
    <d v="2014-03-31T00:00:00"/>
    <d v="2014-03-31T00:00:00"/>
    <n v="621658.56000000006"/>
    <n v="0"/>
    <m/>
    <n v="621658.56000000006"/>
    <n v="-290031.45"/>
    <n v="0"/>
    <n v="-36242.69"/>
    <n v="-326274.14"/>
    <n v="331627.11000000004"/>
    <n v="295384.42"/>
    <d v="2014-03-01T00:00:00"/>
    <n v="9.1805555555555554"/>
    <m/>
    <m/>
    <m/>
    <m/>
    <m/>
    <m/>
    <m/>
    <s v="a. Manufacture of electric motors, generators, transformers and electricity distribution and control apparatus"/>
    <n v="667"/>
    <n v="27"/>
    <n v="102.1"/>
    <n v="133"/>
    <n v="129.19999999999999"/>
    <n v="1.2654260528893242"/>
    <n v="1.2654260528893242"/>
    <n v="12"/>
    <n v="0.95"/>
    <n v="786662.93782566115"/>
    <n v="571741.8886662313"/>
    <n v="214921.04915942985"/>
  </r>
  <r>
    <x v="3"/>
    <s v="BRK - 75 KW VFD With Rittal Panel for CEP"/>
    <x v="0"/>
    <n v="2"/>
    <s v="EA"/>
    <d v="2015-02-03T00:00:00"/>
    <d v="2015-02-03T00:00:00"/>
    <n v="620057.4"/>
    <n v="0"/>
    <m/>
    <n v="620057.4"/>
    <n v="-258690.69"/>
    <n v="0"/>
    <n v="-36149.35"/>
    <n v="-294840.03999999998"/>
    <n v="361366.71"/>
    <n v="325217.36"/>
    <d v="2015-02-01T00:00:00"/>
    <n v="8.3388888888888886"/>
    <m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n v="702466.49532538955"/>
    <n v="463741.71250427741"/>
    <n v="238724.78282111214"/>
  </r>
  <r>
    <x v="4"/>
    <s v="KKh-Variable Freq. Drive for CEP"/>
    <x v="0"/>
    <n v="2"/>
    <s v="EA"/>
    <d v="2015-02-28T00:00:00"/>
    <d v="2015-02-28T00:00:00"/>
    <n v="614160"/>
    <n v="0"/>
    <m/>
    <n v="614160"/>
    <n v="-253777.82"/>
    <n v="0"/>
    <n v="-35805.53"/>
    <n v="-289583.34999999998"/>
    <n v="360382.18"/>
    <n v="324576.65000000002"/>
    <d v="2015-02-01T00:00:00"/>
    <n v="8.2638888888888893"/>
    <m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n v="695785.29789184232"/>
    <n v="455199.81439046748"/>
    <n v="240585.48350137484"/>
  </r>
  <r>
    <x v="1"/>
    <s v="MQR- SA FAN, Type 2118 B / 680"/>
    <x v="0"/>
    <n v="1"/>
    <s v="EA"/>
    <d v="2014-03-31T00:00:00"/>
    <d v="2014-03-31T00:00:00"/>
    <n v="611314"/>
    <n v="0"/>
    <m/>
    <n v="611314"/>
    <n v="-285205.31"/>
    <n v="0"/>
    <n v="-35639.61"/>
    <n v="-320844.92"/>
    <n v="326108.69"/>
    <n v="290469.08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721066.18790697679"/>
    <n v="496484.11479844962"/>
    <n v="224582.07310852717"/>
  </r>
  <r>
    <x v="2"/>
    <s v="UTR- Variable Freq. Drive for CEP"/>
    <x v="0"/>
    <n v="2"/>
    <s v="EA"/>
    <d v="2015-02-28T00:00:00"/>
    <d v="2015-02-28T00:00:00"/>
    <n v="607532.4"/>
    <n v="0"/>
    <m/>
    <n v="607532.4"/>
    <n v="-251039.22"/>
    <n v="0"/>
    <n v="-35419.14"/>
    <n v="-286458.36"/>
    <n v="356493.18000000005"/>
    <n v="321074.03999999998"/>
    <d v="2015-02-01T00:00:00"/>
    <n v="8.2638888888888893"/>
    <m/>
    <m/>
    <m/>
    <m/>
    <m/>
    <m/>
    <m/>
    <s v="Electric switch gear control/starter"/>
    <n v="674"/>
    <n v="38"/>
    <n v="109.1"/>
    <n v="133"/>
    <n v="123.6"/>
    <n v="1.1329055912007333"/>
    <n v="1.1329055912007333"/>
    <n v="12"/>
    <n v="0.95"/>
    <n v="688276.85279560043"/>
    <n v="450287.60537351057"/>
    <n v="237989.24742208986"/>
  </r>
  <r>
    <x v="4"/>
    <s v="KKH-KSB GLOBE VALVE 150NB SATRTUP VENT VALVE"/>
    <x v="0"/>
    <n v="1"/>
    <s v="EA"/>
    <d v="2014-03-31T00:00:00"/>
    <d v="2014-03-31T00:00:00"/>
    <n v="600048.64000000001"/>
    <n v="0"/>
    <m/>
    <n v="600048.64000000001"/>
    <n v="-279949.52"/>
    <n v="0"/>
    <n v="-34982.839999999997"/>
    <n v="-314932.36"/>
    <n v="320099.12"/>
    <n v="285116.28000000003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745409.26015503868"/>
    <n v="708138.79714728671"/>
    <n v="37270.463007751969"/>
  </r>
  <r>
    <x v="3"/>
    <s v="BRK - Acid Storage Tank"/>
    <x v="0"/>
    <n v="1"/>
    <s v="NO"/>
    <d v="2013-03-31T00:00:00"/>
    <d v="2013-03-31T00:00:00"/>
    <n v="594649.30000000005"/>
    <n v="0"/>
    <m/>
    <n v="594649.30000000005"/>
    <n v="-308827.90000000002"/>
    <n v="0"/>
    <n v="-34668.050000000003"/>
    <n v="-343495.95"/>
    <n v="285821.40000000002"/>
    <n v="251153.35"/>
    <d v="2013-03-01T00:00:00"/>
    <n v="10.180555555555555"/>
    <m/>
    <m/>
    <m/>
    <m/>
    <m/>
    <m/>
    <m/>
    <s v="b. Manufacture of tanks, reservoirs and containers of metal"/>
    <n v="613"/>
    <n v="15"/>
    <n v="101.9"/>
    <n v="133"/>
    <n v="155.6"/>
    <n v="1.5269872423945043"/>
    <n v="1.5269872423945043"/>
    <n v="12"/>
    <n v="0.9"/>
    <n v="908021.89479882235"/>
    <n v="693312.55092451745"/>
    <n v="214709.3438743049"/>
  </r>
  <r>
    <x v="5"/>
    <s v="ROTOR ASSEMBLY -OHM 1016-07020000"/>
    <x v="0"/>
    <n v="2"/>
    <s v="EA"/>
    <d v="2015-12-01T00:00:00"/>
    <d v="2015-12-01T00:00:00"/>
    <n v="589491.47"/>
    <n v="0"/>
    <m/>
    <n v="589491.47"/>
    <n v="-275024.08"/>
    <n v="0"/>
    <n v="-34367.35"/>
    <n v="-309391.43"/>
    <n v="314467.38999999996"/>
    <n v="280100.03999999998"/>
    <d v="2015-12-01T00:00:00"/>
    <n v="7.5111111111111111"/>
    <s v="Electric Generators"/>
    <m/>
    <m/>
    <m/>
    <m/>
    <m/>
    <m/>
    <s v="Rotor/magneto rotor assembly"/>
    <n v="670"/>
    <n v="48"/>
    <n v="90.2"/>
    <n v="133"/>
    <n v="131.6"/>
    <n v="1.4589800443458978"/>
    <n v="1.4589800443458978"/>
    <n v="12"/>
    <n v="0.9"/>
    <n v="860056.29104212846"/>
    <n v="484498.37728706567"/>
    <n v="375557.91375506279"/>
  </r>
  <r>
    <x v="1"/>
    <s v="MQR-ROTOR ASSEMBLY -OHM 1016-07020000"/>
    <x v="0"/>
    <n v="1"/>
    <s v="EA"/>
    <d v="2014-03-31T00:00:00"/>
    <d v="2014-03-31T00:00:00"/>
    <n v="589491.46"/>
    <n v="0"/>
    <m/>
    <n v="589491.46"/>
    <n v="-275024.07"/>
    <n v="0"/>
    <n v="-34367.35"/>
    <n v="-309391.42"/>
    <n v="314467.38999999996"/>
    <n v="280100.03999999998"/>
    <d v="2014-03-01T00:00:00"/>
    <n v="9.1805555555555554"/>
    <m/>
    <m/>
    <m/>
    <m/>
    <m/>
    <m/>
    <m/>
    <s v="Rotor/magneto rotor assembly"/>
    <n v="670"/>
    <n v="27"/>
    <n v="95.6"/>
    <n v="133"/>
    <n v="131.6"/>
    <n v="1.3765690376569037"/>
    <n v="1.3765690376569037"/>
    <n v="12"/>
    <n v="0.9"/>
    <n v="811475.69179916312"/>
    <n v="558734.82529088203"/>
    <n v="252740.86650828109"/>
  </r>
  <r>
    <x v="3"/>
    <s v="BRK- CONTROL UNIT CODE NO EUA61506X/8504"/>
    <x v="0"/>
    <n v="1"/>
    <s v="AU"/>
    <d v="2014-03-31T00:00:00"/>
    <d v="2014-03-31T00:00:00"/>
    <n v="578036.55000000005"/>
    <n v="0"/>
    <m/>
    <n v="578036.55000000005"/>
    <n v="-269679.86"/>
    <n v="0"/>
    <n v="-33699.53"/>
    <n v="-303379.39"/>
    <n v="308356.69000000006"/>
    <n v="274657.15999999997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650093.8815286624"/>
    <n v="472484.32049296703"/>
    <n v="177609.56103569537"/>
  </r>
  <r>
    <x v="0"/>
    <s v="KDK-GEAR REDUCER ASSEMBLY FOR CT FAN"/>
    <x v="0"/>
    <n v="1"/>
    <s v="EA"/>
    <d v="2014-03-31T00:00:00"/>
    <d v="2014-03-31T00:00:00"/>
    <n v="572710.57999999996"/>
    <n v="0"/>
    <m/>
    <n v="572710.57999999996"/>
    <n v="-267195.09000000003"/>
    <n v="0"/>
    <n v="-33389.03"/>
    <n v="-300584.12"/>
    <n v="305515.48999999993"/>
    <n v="272126.46000000002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683751.8863419292"/>
    <n v="496946.75581992412"/>
    <n v="186805.13052200509"/>
  </r>
  <r>
    <x v="3"/>
    <s v="BRK- GEAR BOX (32.2) FOR COOLING TOWER FAN"/>
    <x v="0"/>
    <n v="1"/>
    <s v="AU"/>
    <d v="2014-03-31T00:00:00"/>
    <d v="2014-03-31T00:00:00"/>
    <n v="572710.35"/>
    <n v="0"/>
    <m/>
    <n v="572710.35"/>
    <n v="-267194.93"/>
    <n v="0"/>
    <n v="-33389.01"/>
    <n v="-300583.94"/>
    <n v="305515.42"/>
    <n v="272126.40999999997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683751.6117478509"/>
    <n v="496946.55624660064"/>
    <n v="186805.05550125026"/>
  </r>
  <r>
    <x v="4"/>
    <s v="KKH- LAB COAL CRUSHER"/>
    <x v="0"/>
    <n v="1"/>
    <s v="NO"/>
    <d v="2012-12-31T00:00:00"/>
    <d v="2012-12-31T00:00:00"/>
    <n v="571688.01"/>
    <n v="0"/>
    <m/>
    <n v="571688.01"/>
    <n v="-300560.65999999997"/>
    <n v="0"/>
    <n v="-33329.410000000003"/>
    <n v="-333890.06999999995"/>
    <n v="271127.35000000003"/>
    <n v="237797.94"/>
    <d v="2012-12-01T00:00:00"/>
    <n v="10.430555555555555"/>
    <m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n v="768764.05250976549"/>
    <n v="634808.69590635668"/>
    <n v="133955.35660340881"/>
  </r>
  <r>
    <x v="0"/>
    <s v="KDK-LAB COAL CRUSHER"/>
    <x v="0"/>
    <n v="1"/>
    <s v="NO"/>
    <d v="2012-12-31T00:00:00"/>
    <d v="2012-12-31T00:00:00"/>
    <n v="571688.01"/>
    <n v="0"/>
    <m/>
    <n v="571688.01"/>
    <n v="-300560.65999999997"/>
    <n v="0"/>
    <n v="-33329.410000000003"/>
    <n v="-333890.06999999995"/>
    <n v="271127.35000000003"/>
    <n v="237797.94"/>
    <d v="2012-12-01T00:00:00"/>
    <n v="10.430555555555555"/>
    <m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n v="768764.05250976549"/>
    <n v="634808.69590635668"/>
    <n v="133955.35660340881"/>
  </r>
  <r>
    <x v="1"/>
    <s v="MQR-Lab Coal Crusher"/>
    <x v="0"/>
    <n v="1"/>
    <s v="EA"/>
    <d v="2012-12-31T00:00:00"/>
    <d v="2012-12-31T00:00:00"/>
    <n v="571688.01"/>
    <n v="0"/>
    <m/>
    <n v="571688.01"/>
    <n v="-300560.65000000002"/>
    <n v="0"/>
    <n v="-33329.410000000003"/>
    <n v="-333890.06000000006"/>
    <n v="271127.36"/>
    <n v="237797.95"/>
    <d v="2012-12-01T00:00:00"/>
    <n v="10.430555555555555"/>
    <m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n v="768764.05250976549"/>
    <n v="634808.69590635668"/>
    <n v="133955.35660340881"/>
  </r>
  <r>
    <x v="3"/>
    <s v="BRK - Lab Coal Crusher"/>
    <x v="0"/>
    <n v="1"/>
    <s v="NO"/>
    <d v="2012-12-31T00:00:00"/>
    <d v="2012-12-31T00:00:00"/>
    <n v="571686"/>
    <n v="0"/>
    <m/>
    <n v="571686"/>
    <n v="-300559.58"/>
    <n v="0"/>
    <n v="-33329.29"/>
    <n v="-333888.87"/>
    <n v="271126.42"/>
    <n v="237797.13"/>
    <d v="2012-12-01T00:00:00"/>
    <n v="10.430555555555555"/>
    <m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n v="768761.34960937488"/>
    <n v="634806.46398010245"/>
    <n v="133954.88562927244"/>
  </r>
  <r>
    <x v="2"/>
    <s v="UTR-Lab Coal Crusher"/>
    <x v="0"/>
    <n v="1"/>
    <s v="NO"/>
    <d v="2012-12-22T00:00:00"/>
    <d v="2012-12-22T00:00:00"/>
    <n v="571685.93999999994"/>
    <n v="0"/>
    <m/>
    <n v="571685.93999999994"/>
    <n v="-301229.15000000002"/>
    <n v="0"/>
    <n v="-33329.29"/>
    <n v="-334558.44"/>
    <n v="270456.78999999992"/>
    <n v="237127.5"/>
    <d v="2012-12-01T00:00:00"/>
    <n v="10.452777777777778"/>
    <m/>
    <m/>
    <m/>
    <m/>
    <m/>
    <m/>
    <m/>
    <s v="(O). MANUFACTURE OF FABRICATED METAL PRODUCTS, EXCEPT MACHINERY AND EQUIPMENT"/>
    <n v="605"/>
    <n v="12"/>
    <n v="102.4"/>
    <n v="133"/>
    <n v="137.69999999999999"/>
    <n v="1.3447265624999998"/>
    <n v="1.3447265624999998"/>
    <n v="12"/>
    <n v="0.95"/>
    <n v="768761.26892578101"/>
    <n v="636158.8477359555"/>
    <n v="132602.42118982552"/>
  </r>
  <r>
    <x v="3"/>
    <s v="BRK - O2 Analyzer"/>
    <x v="0"/>
    <n v="2"/>
    <s v="EA"/>
    <d v="2014-08-30T00:00:00"/>
    <d v="2014-08-30T00:00:00"/>
    <n v="563696"/>
    <n v="0"/>
    <m/>
    <n v="563696"/>
    <n v="-249312.26"/>
    <n v="0"/>
    <n v="-32863.480000000003"/>
    <n v="-282175.74"/>
    <n v="314383.74"/>
    <n v="281520.26"/>
    <d v="2014-08-01T00:00:00"/>
    <n v="8.7638888888888893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604380.61158594501"/>
    <n v="574161.58100664767"/>
    <n v="30219.030579297338"/>
  </r>
  <r>
    <x v="2"/>
    <s v="UTR - 11KVA 5000A PANNEL"/>
    <x v="0"/>
    <n v="1"/>
    <s v="EA"/>
    <d v="2014-08-31T00:00:00"/>
    <d v="2014-08-31T00:00:00"/>
    <n v="562118.05000000005"/>
    <n v="0"/>
    <m/>
    <n v="562118.05000000005"/>
    <n v="-248524.54"/>
    <n v="0"/>
    <n v="-32771.480000000003"/>
    <n v="-281296.02"/>
    <n v="313593.51"/>
    <n v="280822.03000000003"/>
    <d v="2014-08-01T00:00:00"/>
    <n v="8.7638888888888893"/>
    <m/>
    <m/>
    <m/>
    <m/>
    <m/>
    <m/>
    <m/>
    <s v="Electric switch gear control/starter"/>
    <n v="674"/>
    <n v="32"/>
    <n v="110.5"/>
    <n v="133"/>
    <n v="123.6"/>
    <n v="1.118552036199095"/>
    <n v="1.118552036199095"/>
    <n v="12"/>
    <n v="0.95"/>
    <n v="628758.28941176482"/>
    <n v="436237.44975449354"/>
    <n v="192520.83965727128"/>
  </r>
  <r>
    <x v="5"/>
    <s v="NOD-500 Qty- window server 2008 cals"/>
    <x v="0"/>
    <n v="500"/>
    <s v="NO"/>
    <d v="2011-06-06T00:00:00"/>
    <d v="2011-06-06T00:00:00"/>
    <n v="562087.43000000005"/>
    <n v="0"/>
    <m/>
    <n v="562087.43000000005"/>
    <n v="-562087.43000000005"/>
    <n v="0"/>
    <n v="0"/>
    <n v="-562087.43000000005"/>
    <n v="0"/>
    <n v="0"/>
    <d v="2011-06-01T00:00:00"/>
    <n v="11.997222222222222"/>
    <s v="j.  ELECTRONICS ITEMS"/>
    <n v="741"/>
    <n v="81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8"/>
    <n v="1"/>
    <n v="639048.83747599425"/>
    <n v="639048.83747599425"/>
    <n v="0"/>
  </r>
  <r>
    <x v="1"/>
    <s v="MQR - Oxygen Analyzer complete assembly"/>
    <x v="0"/>
    <n v="2"/>
    <s v="EA"/>
    <d v="2014-08-01T00:00:00"/>
    <d v="2014-08-01T00:00:00"/>
    <n v="560183.6"/>
    <n v="0"/>
    <m/>
    <n v="560183.6"/>
    <n v="-250353.54"/>
    <n v="0"/>
    <n v="-32658.7"/>
    <n v="-283012.24"/>
    <n v="309830.05999999994"/>
    <n v="277171.36"/>
    <d v="2014-08-01T00:00:00"/>
    <n v="8.844444444444445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600614.7050332384"/>
    <n v="570583.96978157642"/>
    <n v="30030.735251661972"/>
  </r>
  <r>
    <x v="4"/>
    <s v="KKH- Oxygen Analyzer complete assembly"/>
    <x v="0"/>
    <n v="2"/>
    <s v="SET"/>
    <d v="2014-08-31T00:00:00"/>
    <d v="2014-08-31T00:00:00"/>
    <n v="553660.01"/>
    <n v="0"/>
    <m/>
    <n v="553660.01"/>
    <n v="-244785.08"/>
    <n v="0"/>
    <n v="-32278.38"/>
    <n v="-277063.45999999996"/>
    <n v="308874.93000000005"/>
    <n v="276596.55"/>
    <d v="2014-08-01T00:00:00"/>
    <n v="8.7638888888888893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593620.27662868006"/>
    <n v="563939.26279724599"/>
    <n v="29681.013831434073"/>
  </r>
  <r>
    <x v="3"/>
    <s v="BRK-20 Desktop With MS Office"/>
    <x v="0"/>
    <n v="20"/>
    <s v="NO"/>
    <d v="2011-01-10T00:00:00"/>
    <d v="2011-01-10T00:00:00"/>
    <n v="553200"/>
    <n v="0"/>
    <m/>
    <n v="553200"/>
    <n v="-497880"/>
    <n v="0"/>
    <n v="0"/>
    <n v="-497880"/>
    <n v="55320"/>
    <n v="55320"/>
    <d v="2011-01-01T00:00:00"/>
    <n v="12.402777777777779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502203.24803799746"/>
    <n v="502203.2480379974"/>
    <n v="0"/>
  </r>
  <r>
    <x v="4"/>
    <s v=" KKH - DESKTOP COMPUTER SYSTEM"/>
    <x v="0"/>
    <n v="20"/>
    <s v="EA"/>
    <d v="2010-10-31T00:00:00"/>
    <d v="2010-10-31T00:00:00"/>
    <n v="553200"/>
    <n v="0"/>
    <m/>
    <n v="553200"/>
    <n v="-497880"/>
    <n v="0"/>
    <n v="0"/>
    <n v="-497880"/>
    <n v="55320"/>
    <n v="55320"/>
    <d v="2010-10-01T00:00:00"/>
    <n v="12.597222222222221"/>
    <s v="Computers"/>
    <n v="756"/>
    <n v="73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666180.89336709946"/>
    <n v="666180.89336709946"/>
    <n v="0"/>
  </r>
  <r>
    <x v="3"/>
    <s v="BRK - Walkway along with HT cable Trustle"/>
    <x v="0"/>
    <n v="1"/>
    <s v="EA"/>
    <d v="2016-03-31T00:00:00"/>
    <d v="2016-03-31T00:00:00"/>
    <n v="548223.64"/>
    <n v="0"/>
    <m/>
    <n v="548223.64"/>
    <n v="-109914.05"/>
    <n v="0"/>
    <n v="-18310.669999999998"/>
    <n v="-128224.72"/>
    <n v="438309.59"/>
    <n v="419998.92"/>
    <d v="2016-03-01T00:00:00"/>
    <n v="7.1805555555555554"/>
    <m/>
    <m/>
    <m/>
    <m/>
    <m/>
    <m/>
    <m/>
    <s v="Electric Wires &amp; Cables"/>
    <n v="693"/>
    <n v="51"/>
    <n v="99.4"/>
    <n v="133"/>
    <n v="143.69999999999999"/>
    <n v="1.4456740442655933"/>
    <n v="1.4456740442655933"/>
    <n v="8"/>
    <n v="0.95"/>
    <n v="792552.68680080469"/>
    <n v="675802.52104551252"/>
    <n v="116750.16575529217"/>
  </r>
  <r>
    <x v="0"/>
    <s v="KDK - 30 meter high Lighting Mast"/>
    <x v="0"/>
    <n v="3"/>
    <s v="EA"/>
    <d v="2014-03-31T00:00:00"/>
    <d v="2014-03-31T00:00:00"/>
    <n v="546966"/>
    <n v="0"/>
    <m/>
    <n v="546966"/>
    <n v="-255176.13"/>
    <n v="0"/>
    <n v="-31888.12"/>
    <n v="-287064.25"/>
    <n v="291789.87"/>
    <n v="259901.7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614452.35223880596"/>
    <n v="583729.7346268656"/>
    <n v="30722.617611940368"/>
  </r>
  <r>
    <x v="4"/>
    <s v="KKH-Variable Freq. Drive for SA Fan"/>
    <x v="0"/>
    <n v="1"/>
    <s v="EA"/>
    <d v="2016-08-06T00:00:00"/>
    <d v="2016-08-06T00:00:00"/>
    <n v="546311.25"/>
    <n v="0"/>
    <m/>
    <n v="546311.25"/>
    <n v="-254878.62"/>
    <n v="0"/>
    <n v="-31849.95"/>
    <n v="-286728.57"/>
    <n v="291432.63"/>
    <n v="259582.68"/>
    <d v="2016-08-01T00:00:00"/>
    <n v="6.8305555555555557"/>
    <m/>
    <m/>
    <m/>
    <m/>
    <m/>
    <m/>
    <m/>
    <s v="Electric switch gear control/starter"/>
    <n v="674"/>
    <n v="56"/>
    <n v="110"/>
    <n v="133"/>
    <n v="123.6"/>
    <n v="1.1236363636363635"/>
    <n v="1.1236363636363635"/>
    <n v="12"/>
    <n v="0.95"/>
    <n v="613855.18636363628"/>
    <n v="331943.61298721586"/>
    <n v="281911.57337642042"/>
  </r>
  <r>
    <x v="0"/>
    <s v="KDK - Store Extention"/>
    <x v="1"/>
    <n v="1"/>
    <s v="EA"/>
    <d v="2016-03-31T00:00:00"/>
    <d v="2016-03-31T00:00:00"/>
    <n v="540707.14"/>
    <n v="0"/>
    <m/>
    <n v="540707.14"/>
    <n v="-108407.06"/>
    <n v="0"/>
    <n v="-18059.62"/>
    <n v="-126466.68"/>
    <n v="432300.08"/>
    <n v="414240.46"/>
    <d v="2016-03-01T00:00:00"/>
    <m/>
    <m/>
    <m/>
    <m/>
    <m/>
    <m/>
    <m/>
    <m/>
    <m/>
    <m/>
    <m/>
    <m/>
    <m/>
    <m/>
    <m/>
    <m/>
    <m/>
    <m/>
    <m/>
    <m/>
    <m/>
  </r>
  <r>
    <x v="4"/>
    <s v="KKH-PROXIMITOR SENSOR 330180-90-00 BENTLY"/>
    <x v="0"/>
    <n v="18"/>
    <s v="EA"/>
    <d v="2014-03-31T00:00:00"/>
    <d v="2014-03-31T00:00:00"/>
    <n v="534060"/>
    <n v="0"/>
    <m/>
    <n v="534060"/>
    <n v="-249162.86"/>
    <n v="0"/>
    <n v="-31135.7"/>
    <n v="-280298.56"/>
    <n v="284897.14"/>
    <n v="253761.44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n v="557217.07317073166"/>
    <n v="557217.07317073166"/>
    <n v="0"/>
  </r>
  <r>
    <x v="0"/>
    <s v="KDK-PROXIMITOR SENSOR 330180-90-00 BENTLY"/>
    <x v="0"/>
    <n v="18"/>
    <s v="EA"/>
    <d v="2014-03-31T00:00:00"/>
    <d v="2014-03-31T00:00:00"/>
    <n v="534060"/>
    <n v="0"/>
    <m/>
    <n v="534060"/>
    <n v="-249162.86"/>
    <n v="0"/>
    <n v="-31135.7"/>
    <n v="-280298.56"/>
    <n v="284897.14"/>
    <n v="253761.44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8"/>
    <n v="1"/>
    <n v="557217.07317073166"/>
    <n v="557217.07317073166"/>
    <n v="0"/>
  </r>
  <r>
    <x v="4"/>
    <s v="KKH-LS COUPLING BOLTS M36X170"/>
    <x v="0"/>
    <n v="1"/>
    <s v="EA"/>
    <d v="2014-03-31T00:00:00"/>
    <d v="2014-03-31T00:00:00"/>
    <n v="534059.73"/>
    <n v="0"/>
    <m/>
    <n v="534059.73"/>
    <n v="-249162.7"/>
    <n v="0"/>
    <n v="-31135.68"/>
    <n v="-280298.38"/>
    <n v="284897.02999999997"/>
    <n v="253761.35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629942.08152558142"/>
    <n v="433741.370717093"/>
    <n v="196200.71080848842"/>
  </r>
  <r>
    <x v="2"/>
    <s v="UTR - Pumps Room"/>
    <x v="0"/>
    <n v="1"/>
    <s v="EA"/>
    <d v="2012-04-24T00:00:00"/>
    <d v="2012-04-24T00:00:00"/>
    <n v="532768.02"/>
    <n v="0"/>
    <m/>
    <n v="532768.02"/>
    <n v="-159176.62"/>
    <n v="0"/>
    <n v="-17794.45"/>
    <n v="-176971.07"/>
    <n v="373591.4"/>
    <n v="355796.95"/>
    <d v="2012-04-01T00:00:00"/>
    <n v="11.113888888888889"/>
    <m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n v="652276.77472196054"/>
    <n v="573905.41825912858"/>
    <n v="78371.356462831958"/>
  </r>
  <r>
    <x v="1"/>
    <s v="MQR-COOLER CORE (AFTER COOLER) PN1621700008"/>
    <x v="0"/>
    <n v="1"/>
    <s v="EA"/>
    <d v="2014-03-31T00:00:00"/>
    <d v="2014-03-31T00:00:00"/>
    <n v="518568.04"/>
    <n v="0"/>
    <m/>
    <n v="518568.04"/>
    <n v="-241935.17"/>
    <n v="0"/>
    <n v="-30232.52"/>
    <n v="-272167.69"/>
    <n v="276632.87"/>
    <n v="246400.35"/>
    <d v="2014-03-01T00:00:00"/>
    <n v="9.1805555555555554"/>
    <m/>
    <m/>
    <m/>
    <m/>
    <m/>
    <m/>
    <m/>
    <s v="Air Coolers"/>
    <n v="711"/>
    <n v="27"/>
    <n v="111.3"/>
    <n v="133"/>
    <n v="129.9"/>
    <n v="1.1671159029649596"/>
    <n v="1.1671159029649596"/>
    <n v="8"/>
    <n v="0.95"/>
    <n v="605229.00625336927"/>
    <n v="574967.55594070081"/>
    <n v="30261.450312668458"/>
  </r>
  <r>
    <x v="5"/>
    <s v="Mum - Digitel Meetings Solutions"/>
    <x v="0"/>
    <n v="1"/>
    <s v="EA"/>
    <d v="2017-06-30T00:00:00"/>
    <d v="2017-06-30T00:00:00"/>
    <n v="517500"/>
    <n v="0"/>
    <m/>
    <n v="517500"/>
    <n v="-155711.5"/>
    <n v="0"/>
    <n v="-32757.75"/>
    <n v="-188469.25"/>
    <n v="361788.5"/>
    <n v="329030.75"/>
    <d v="2017-06-01T00:00:00"/>
    <n v="5.9305555555555554"/>
    <s v="(K)  MACHINERY &amp; MACHINE TOOLS"/>
    <m/>
    <m/>
    <m/>
    <m/>
    <m/>
    <m/>
    <s v="(R). MANUFACTURE OF MACHINERY AND EQUIPMENT"/>
    <n v="722"/>
    <n v="66"/>
    <n v="108.5"/>
    <n v="133"/>
    <n v="126.8"/>
    <n v="1.1686635944700461"/>
    <n v="1.1686635944700461"/>
    <n v="12"/>
    <n v="0.9"/>
    <n v="604783.41013824882"/>
    <n v="269002.62096774188"/>
    <n v="335780.78917050693"/>
  </r>
  <r>
    <x v="2"/>
    <s v="UTR-Portable Fue gas analyser"/>
    <x v="0"/>
    <n v="2"/>
    <s v="SET"/>
    <d v="2014-06-30T00:00:00"/>
    <d v="2014-06-30T00:00:00"/>
    <n v="517398.45"/>
    <n v="0"/>
    <m/>
    <n v="517398.45"/>
    <n v="-233876.86"/>
    <n v="0"/>
    <n v="-30164.33"/>
    <n v="-264041.19"/>
    <n v="283521.59000000003"/>
    <n v="253357.26"/>
    <d v="2014-06-01T00:00:00"/>
    <n v="8.9305555555555554"/>
    <m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n v="691763.04195596965"/>
    <n v="657174.88985817111"/>
    <n v="34588.152097798535"/>
  </r>
  <r>
    <x v="0"/>
    <s v="KDK- Flu Gas Oxygen Analyser"/>
    <x v="0"/>
    <n v="2"/>
    <s v="AU"/>
    <d v="2014-03-31T00:00:00"/>
    <d v="2014-03-31T00:00:00"/>
    <n v="516572.77"/>
    <n v="0"/>
    <m/>
    <n v="516572.77"/>
    <n v="-241004.25"/>
    <n v="0"/>
    <n v="-30116.19"/>
    <n v="-271120.44"/>
    <n v="275568.52"/>
    <n v="245452.33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580309.11177114432"/>
    <n v="551293.65618258715"/>
    <n v="29015.455588557175"/>
  </r>
  <r>
    <x v="1"/>
    <s v="MQR-20 desktop computers"/>
    <x v="0"/>
    <n v="19"/>
    <s v="EA"/>
    <d v="2011-03-31T00:00:00"/>
    <d v="2011-03-31T00:00:00"/>
    <n v="513000.01"/>
    <n v="0"/>
    <m/>
    <n v="513000.01"/>
    <n v="-459000.01"/>
    <n v="0"/>
    <n v="0"/>
    <n v="-459000.01"/>
    <n v="54000"/>
    <n v="54000"/>
    <d v="2011-03-01T00:00:00"/>
    <n v="12.180555555555555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617770.7971061659"/>
    <n v="617770.7971061659"/>
    <n v="0"/>
  </r>
  <r>
    <x v="0"/>
    <s v="KDK-COOLER CORE (AFTER COOLER) PN1621700008"/>
    <x v="0"/>
    <n v="1"/>
    <s v="EA"/>
    <d v="2014-03-31T00:00:00"/>
    <d v="2014-03-31T00:00:00"/>
    <n v="509704.25"/>
    <n v="0"/>
    <m/>
    <n v="509704.25"/>
    <n v="-237799.81"/>
    <n v="0"/>
    <n v="-29715.759999999998"/>
    <n v="-267515.57"/>
    <n v="271904.44"/>
    <n v="242188.68"/>
    <d v="2014-03-01T00:00:00"/>
    <n v="9.1805555555555554"/>
    <m/>
    <m/>
    <m/>
    <m/>
    <m/>
    <m/>
    <m/>
    <s v="Air Coolers"/>
    <n v="711"/>
    <n v="27"/>
    <n v="111.3"/>
    <n v="133"/>
    <n v="129.9"/>
    <n v="1.1671159029649596"/>
    <n v="1.1671159029649596"/>
    <n v="8"/>
    <n v="0.95"/>
    <n v="594883.93598382745"/>
    <n v="565139.73918463604"/>
    <n v="29744.196799191413"/>
  </r>
  <r>
    <x v="0"/>
    <s v="KDK- KSB GATE VALVE150NB#1500,Up Steam30%FCS"/>
    <x v="0"/>
    <n v="2"/>
    <s v="EA"/>
    <d v="2014-03-31T00:00:00"/>
    <d v="2014-03-31T00:00:00"/>
    <n v="509474.85"/>
    <n v="0"/>
    <m/>
    <n v="509474.85"/>
    <n v="-237692.74"/>
    <n v="0"/>
    <n v="-29702.38"/>
    <n v="-267395.12"/>
    <n v="271782.11"/>
    <n v="242079.73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632894.14505813934"/>
    <n v="601249.43780523236"/>
    <n v="31644.707252906985"/>
  </r>
  <r>
    <x v="4"/>
    <s v="KKH - Vaccume Tester Model No  TP-VT-35"/>
    <x v="0"/>
    <n v="1"/>
    <s v="EA"/>
    <d v="2019-12-31T00:00:00"/>
    <d v="2019-12-31T00:00:00"/>
    <n v="500467.01"/>
    <n v="0"/>
    <m/>
    <n v="500467.01"/>
    <n v="-65688.63"/>
    <n v="0"/>
    <n v="-29177.23"/>
    <n v="-94865.86"/>
    <n v="434778.38"/>
    <n v="405601.15"/>
    <d v="2019-12-01T00:00:00"/>
    <n v="3.4305555555555554"/>
    <m/>
    <m/>
    <m/>
    <m/>
    <m/>
    <m/>
    <m/>
    <s v="(R). MANUFACTURE OF MACHINERY AND EQUIPMENT"/>
    <n v="722"/>
    <n v="96"/>
    <n v="113"/>
    <n v="133"/>
    <n v="126.8"/>
    <n v="1.1221238938053097"/>
    <n v="1.1221238938053097"/>
    <n v="12"/>
    <n v="0.9"/>
    <n v="561585.9899823009"/>
    <n v="144491.39533919614"/>
    <n v="417094.59464310476"/>
  </r>
  <r>
    <x v="1"/>
    <s v="MQR-DESKTOP COMPUTER SYSTEM"/>
    <x v="0"/>
    <n v="18"/>
    <s v="EA"/>
    <d v="2010-10-31T00:00:00"/>
    <d v="2010-10-31T00:00:00"/>
    <n v="497880"/>
    <n v="0"/>
    <m/>
    <n v="497880"/>
    <n v="-442560"/>
    <n v="0"/>
    <n v="0"/>
    <n v="-442560"/>
    <n v="55320"/>
    <n v="55320"/>
    <d v="2010-10-01T00:00:00"/>
    <n v="12.597222222222221"/>
    <s v="Computers"/>
    <n v="756"/>
    <n v="73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599562.80403038952"/>
    <n v="599562.80403038952"/>
    <n v="0"/>
  </r>
  <r>
    <x v="4"/>
    <s v="KKH-PORTABLE ULTRASONIC FLOW METER"/>
    <x v="0"/>
    <n v="1"/>
    <s v="NO"/>
    <d v="2012-12-24T00:00:00"/>
    <d v="2012-12-24T00:00:00"/>
    <n v="493523"/>
    <n v="0"/>
    <m/>
    <n v="493523"/>
    <n v="-259915.57"/>
    <n v="0"/>
    <n v="-28772.39"/>
    <n v="-288687.96000000002"/>
    <n v="233607.43"/>
    <n v="204835.04"/>
    <d v="2012-12-01T00:00:00"/>
    <n v="10.447222222222223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6"/>
    <n v="0.95"/>
    <n v="516392.46246524563"/>
    <n v="490572.83934198332"/>
    <n v="25819.62312326231"/>
  </r>
  <r>
    <x v="0"/>
    <s v="KDK - Tools,Tackles &amp;Instruments for Plant o&amp;m"/>
    <x v="0"/>
    <n v="1"/>
    <s v="EA"/>
    <d v="2012-04-21T00:00:00"/>
    <d v="2012-04-21T00:00:00"/>
    <n v="493217.51"/>
    <n v="0"/>
    <m/>
    <n v="493217.51"/>
    <n v="-275608.58"/>
    <n v="0"/>
    <n v="-28754.58"/>
    <n v="-304363.16000000003"/>
    <n v="217608.93"/>
    <n v="188854.35"/>
    <d v="2012-04-01T00:00:00"/>
    <n v="11.122222222222222"/>
    <m/>
    <m/>
    <m/>
    <m/>
    <m/>
    <m/>
    <m/>
    <s v="(R). MANUFACTURE OF MACHINERY AND EQUIPMENT"/>
    <n v="722"/>
    <n v="4"/>
    <n v="102.2"/>
    <n v="133"/>
    <n v="126.8"/>
    <n v="1.2407045009784736"/>
    <n v="1.2407045009784736"/>
    <n v="12"/>
    <n v="0.9"/>
    <n v="611937.18461839529"/>
    <n v="510457.60150251142"/>
    <n v="101479.58311588387"/>
  </r>
  <r>
    <x v="5"/>
    <s v="NOD_MS Office 2007 (26 No)"/>
    <x v="0"/>
    <n v="26"/>
    <s v="NO"/>
    <d v="2010-01-07T00:00:00"/>
    <d v="2010-01-07T00:00:00"/>
    <n v="492840.64"/>
    <n v="0"/>
    <m/>
    <n v="492840.64"/>
    <n v="-492840.64"/>
    <n v="0"/>
    <n v="0"/>
    <n v="-492840.64"/>
    <n v="0"/>
    <n v="0"/>
    <d v="2010-01-01T00:00:00"/>
    <n v="13.411111111111111"/>
    <s v="Computer Peripherals"/>
    <n v="757"/>
    <n v="64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447408.11672654632"/>
    <n v="447408.11672654632"/>
    <n v="0"/>
  </r>
  <r>
    <x v="1"/>
    <s v="MQR - Gate/Time Office, Rooms/Complex Building"/>
    <x v="1"/>
    <n v="1"/>
    <s v="EA"/>
    <d v="2012-03-28T00:00:00"/>
    <d v="2012-03-10T00:00:00"/>
    <n v="489583.96"/>
    <n v="0"/>
    <m/>
    <n v="489583.96"/>
    <n v="-146864.46"/>
    <n v="0"/>
    <n v="-16352.1"/>
    <n v="-163216.56"/>
    <n v="342719.5"/>
    <n v="326367.40000000002"/>
    <d v="2012-03-01T00:00:00"/>
    <m/>
    <m/>
    <m/>
    <m/>
    <m/>
    <m/>
    <m/>
    <m/>
    <m/>
    <m/>
    <m/>
    <m/>
    <m/>
    <m/>
    <m/>
    <m/>
    <m/>
    <m/>
    <m/>
    <m/>
    <m/>
  </r>
  <r>
    <x v="4"/>
    <s v="KKH-11KV 800A VCB 26.3KA/AREVA INCOMER BREAK"/>
    <x v="0"/>
    <n v="1"/>
    <s v="EA"/>
    <d v="2014-03-31T00:00:00"/>
    <d v="2014-03-31T00:00:00"/>
    <n v="482602"/>
    <n v="0"/>
    <m/>
    <n v="482602"/>
    <n v="-225155.41"/>
    <n v="0"/>
    <n v="-28135.7"/>
    <n v="-253291.11000000002"/>
    <n v="257446.59"/>
    <n v="229310.89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542762.57688807999"/>
    <n v="394476.57425563637"/>
    <n v="148286.00263244362"/>
  </r>
  <r>
    <x v="0"/>
    <s v="KDK - Scaffolding"/>
    <x v="0"/>
    <n v="1"/>
    <s v="EA"/>
    <d v="2014-06-30T00:00:00"/>
    <d v="2014-06-30T00:00:00"/>
    <n v="481450.2"/>
    <n v="0"/>
    <m/>
    <n v="481450.2"/>
    <n v="-217627.39"/>
    <n v="0"/>
    <n v="-28068.55"/>
    <n v="-245695.94"/>
    <n v="263822.81"/>
    <n v="235754.26"/>
    <d v="2014-06-01T00:00:00"/>
    <n v="8.9305555555555554"/>
    <m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n v="596254.06484448642"/>
    <n v="421553.00406279456"/>
    <n v="174701.06078169186"/>
  </r>
  <r>
    <x v="2"/>
    <s v="UTR-KARL FISHER COULOMETRIC TITRATOR`"/>
    <x v="0"/>
    <n v="1"/>
    <s v="EA"/>
    <d v="2022-03-31T00:00:00"/>
    <d v="2022-03-31T00:00:00"/>
    <n v="472000.01"/>
    <n v="0"/>
    <m/>
    <n v="472000.01"/>
    <n v="-75.39"/>
    <n v="0"/>
    <n v="-27517.599999999999"/>
    <n v="-27592.989999999998"/>
    <n v="471924.62"/>
    <n v="444407.02"/>
    <d v="2022-03-01T00:00:00"/>
    <n v="1.1805555555555556"/>
    <m/>
    <m/>
    <m/>
    <m/>
    <m/>
    <m/>
    <m/>
    <s v="(R). MANUFACTURE OF MACHINERY AND EQUIPMENT"/>
    <n v="722"/>
    <n v="123"/>
    <n v="122.3"/>
    <n v="133"/>
    <n v="126.8"/>
    <n v="1.0367947669664759"/>
    <n v="1.0367947669664759"/>
    <n v="12"/>
    <n v="0.9"/>
    <n v="489367.1403761243"/>
    <n v="43329.382220802676"/>
    <n v="446037.75815532164"/>
  </r>
  <r>
    <x v="4"/>
    <s v="KKH-11KV 630A VCB 26.3KA AREVA BREAKER OUTGO"/>
    <x v="0"/>
    <n v="1"/>
    <s v="EA"/>
    <d v="2014-03-31T00:00:00"/>
    <d v="2014-03-31T00:00:00"/>
    <n v="459003"/>
    <n v="0"/>
    <m/>
    <n v="459003"/>
    <n v="-214145.36"/>
    <n v="0"/>
    <n v="-26759.87"/>
    <n v="-240905.22999999998"/>
    <n v="244857.64"/>
    <n v="218097.77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516221.75432211091"/>
    <n v="375186.86415112211"/>
    <n v="141034.8901709888"/>
  </r>
  <r>
    <x v="0"/>
    <s v="KDK -KSB GLOBE VALVE 150NB SATRTUP VENT VALVE"/>
    <x v="0"/>
    <n v="1"/>
    <s v="EA"/>
    <d v="2014-03-31T00:00:00"/>
    <d v="2014-03-31T00:00:00"/>
    <n v="458100.44"/>
    <n v="0"/>
    <m/>
    <n v="458100.44"/>
    <n v="-213724.35"/>
    <n v="0"/>
    <n v="-26707.26"/>
    <n v="-240431.61000000002"/>
    <n v="244376.09"/>
    <n v="217668.83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569074.38379844953"/>
    <n v="540620.66460852697"/>
    <n v="28453.719189922558"/>
  </r>
  <r>
    <x v="2"/>
    <s v="UTR-Acid Storage Tank"/>
    <x v="0"/>
    <n v="1"/>
    <s v="NO"/>
    <d v="2013-03-31T00:00:00"/>
    <d v="2013-03-31T00:00:00"/>
    <n v="457281.6"/>
    <n v="0"/>
    <m/>
    <n v="457281.6"/>
    <n v="-230716.65"/>
    <n v="0"/>
    <n v="-26659.52"/>
    <n v="-257376.16999999998"/>
    <n v="226564.94999999998"/>
    <n v="199905.43"/>
    <d v="2013-03-01T00:00:00"/>
    <n v="10.180555555555555"/>
    <m/>
    <m/>
    <m/>
    <m/>
    <m/>
    <m/>
    <m/>
    <s v="b. Manufacture of tanks, reservoirs and containers of metal"/>
    <n v="613"/>
    <n v="15"/>
    <n v="101.9"/>
    <n v="133"/>
    <n v="155.6"/>
    <n v="1.5269872423945043"/>
    <n v="1.5269872423945043"/>
    <n v="12"/>
    <n v="0.9"/>
    <n v="698263.16938174679"/>
    <n v="533153.02412168786"/>
    <n v="165110.14526005893"/>
  </r>
  <r>
    <x v="1"/>
    <s v="MQR -  KARL FISHER COULOMETRIC TITRATOR."/>
    <x v="0"/>
    <n v="1"/>
    <s v="EA"/>
    <d v="2021-02-28T00:00:00"/>
    <d v="2021-02-28T00:00:00"/>
    <n v="455480"/>
    <n v="0"/>
    <m/>
    <n v="455480"/>
    <n v="-28882.54"/>
    <n v="0"/>
    <n v="-26554.48"/>
    <n v="-55437.020000000004"/>
    <n v="426597.46"/>
    <n v="400042.98"/>
    <d v="2021-02-01T00:00:00"/>
    <n v="2.2638888888888888"/>
    <m/>
    <m/>
    <m/>
    <m/>
    <m/>
    <m/>
    <m/>
    <s v="(R). MANUFACTURE OF MACHINERY AND EQUIPMENT"/>
    <n v="722"/>
    <n v="110"/>
    <n v="115.4"/>
    <n v="133"/>
    <n v="126.8"/>
    <n v="1.0987868284228768"/>
    <n v="1.0987868284228768"/>
    <n v="12"/>
    <n v="0.9"/>
    <n v="500475.42461005191"/>
    <n v="84976.556470248383"/>
    <n v="415498.86813980353"/>
  </r>
  <r>
    <x v="2"/>
    <s v="UTR-Fire Fighting items for New CHP Area"/>
    <x v="0"/>
    <n v="1"/>
    <s v="NO"/>
    <d v="2014-02-24T00:00:00"/>
    <d v="2014-02-24T00:00:00"/>
    <n v="451107.7"/>
    <n v="0"/>
    <m/>
    <n v="451107.7"/>
    <n v="-212510.05"/>
    <n v="0"/>
    <n v="-26299.58"/>
    <n v="-238809.63"/>
    <n v="238597.65000000002"/>
    <n v="212298.07"/>
    <d v="2014-02-01T00:00:00"/>
    <n v="9.280555555555555"/>
    <m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n v="535083.78260056127"/>
    <n v="372440.60784759902"/>
    <n v="162643.17475296225"/>
  </r>
  <r>
    <x v="2"/>
    <s v="UTR- DIFFERENTIAL REALY P630 MICOM 220V DC"/>
    <x v="0"/>
    <n v="1"/>
    <s v="AU"/>
    <d v="2014-03-31T00:00:00"/>
    <d v="2014-03-31T00:00:00"/>
    <n v="448362.01"/>
    <n v="0"/>
    <m/>
    <n v="448362.01"/>
    <n v="-209180.94"/>
    <n v="0"/>
    <n v="-26139.51"/>
    <n v="-235320.45"/>
    <n v="239181.07"/>
    <n v="213041.56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528858.6313302326"/>
    <n v="364141.20344717056"/>
    <n v="164717.42788306205"/>
  </r>
  <r>
    <x v="2"/>
    <s v="UTR-Services for insulation"/>
    <x v="0"/>
    <n v="1"/>
    <s v="EA"/>
    <d v="2014-12-31T00:00:00"/>
    <d v="2014-12-31T00:00:00"/>
    <n v="446333.16"/>
    <n v="0"/>
    <m/>
    <n v="446333.16"/>
    <n v="-188636.02"/>
    <n v="0"/>
    <n v="-26021.22"/>
    <n v="-214657.24"/>
    <n v="257697.13999999998"/>
    <n v="231675.92"/>
    <d v="2014-12-01T00:00:00"/>
    <n v="8.4305555555555554"/>
    <m/>
    <m/>
    <m/>
    <m/>
    <m/>
    <m/>
    <m/>
    <s v="(R). MANUFACTURE OF MACHINERY AND EQUIPMENT"/>
    <n v="722"/>
    <n v="36"/>
    <n v="108.1"/>
    <n v="133"/>
    <n v="126.8"/>
    <n v="1.1729879740980573"/>
    <n v="1.1729879740980573"/>
    <n v="12"/>
    <n v="0.9"/>
    <n v="523543.42912118405"/>
    <n v="331032.14737141534"/>
    <n v="192511.28174976871"/>
  </r>
  <r>
    <x v="3"/>
    <s v="BRK-DESKTOP COMPUTER SYSTEM"/>
    <x v="0"/>
    <n v="5"/>
    <s v="NO"/>
    <d v="2010-09-20T00:00:00"/>
    <d v="2010-09-20T00:00:00"/>
    <n v="442221"/>
    <n v="0"/>
    <m/>
    <n v="442221"/>
    <n v="-397998.9"/>
    <n v="0"/>
    <n v="0"/>
    <n v="-397998.9"/>
    <n v="44222.099999999977"/>
    <n v="44222.1"/>
    <d v="2010-09-01T00:00:00"/>
    <n v="12.708333333333334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532536.48019828647"/>
    <n v="532536.48019828647"/>
    <n v="0"/>
  </r>
  <r>
    <x v="0"/>
    <s v="KDK - Service for Insulation"/>
    <x v="0"/>
    <n v="1"/>
    <s v="AU"/>
    <d v="2014-03-31T00:00:00"/>
    <d v="2014-03-31T00:00:00"/>
    <n v="438695.95"/>
    <n v="0"/>
    <m/>
    <n v="438695.95"/>
    <n v="-204671.22"/>
    <n v="0"/>
    <n v="-25575.97"/>
    <n v="-230247.19"/>
    <n v="234024.73"/>
    <n v="208448.76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517457.17637209309"/>
    <n v="356290.82664786826"/>
    <n v="161166.34972422483"/>
  </r>
  <r>
    <x v="1"/>
    <s v="MQR-Approach road of Bulker Movement"/>
    <x v="1"/>
    <n v="0"/>
    <s v="NO"/>
    <d v="2013-03-31T00:00:00"/>
    <d v="2013-03-31T00:00:00"/>
    <n v="436195.83"/>
    <n v="0"/>
    <m/>
    <n v="436195.83"/>
    <n v="-123680.99"/>
    <n v="0"/>
    <n v="-14568.94"/>
    <n v="-138249.93"/>
    <n v="312514.84000000003"/>
    <n v="297945.90000000002"/>
    <d v="2013-03-01T00:00:00"/>
    <m/>
    <m/>
    <m/>
    <m/>
    <m/>
    <m/>
    <m/>
    <m/>
    <m/>
    <m/>
    <m/>
    <m/>
    <m/>
    <m/>
    <m/>
    <m/>
    <m/>
    <m/>
    <m/>
    <m/>
    <m/>
  </r>
  <r>
    <x v="1"/>
    <s v="MQR-RAIN WATER HARVESTING RE-CHARGE PIT"/>
    <x v="1"/>
    <n v="1"/>
    <s v="EA"/>
    <d v="2022-03-31T00:00:00"/>
    <d v="2022-03-31T00:00:00"/>
    <n v="435885"/>
    <n v="0"/>
    <m/>
    <n v="435885"/>
    <n v="-39.89"/>
    <n v="0"/>
    <n v="-14558.56"/>
    <n v="-14598.449999999999"/>
    <n v="435845.11"/>
    <n v="421286.55"/>
    <d v="2022-03-01T00:00:00"/>
    <m/>
    <m/>
    <m/>
    <m/>
    <m/>
    <m/>
    <m/>
    <m/>
    <m/>
    <m/>
    <m/>
    <m/>
    <m/>
    <m/>
    <m/>
    <m/>
    <m/>
    <m/>
    <m/>
    <m/>
    <m/>
  </r>
  <r>
    <x v="4"/>
    <s v="KKH-JOURNAL BEARING ST293200"/>
    <x v="0"/>
    <n v="1"/>
    <s v="EA"/>
    <d v="2014-03-31T00:00:00"/>
    <d v="2014-03-31T00:00:00"/>
    <n v="424350.06"/>
    <n v="0"/>
    <m/>
    <n v="424350.06"/>
    <n v="-197978.27"/>
    <n v="0"/>
    <n v="-24739.61"/>
    <n v="-222717.88"/>
    <n v="226371.79"/>
    <n v="201632.18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506626.14613180514"/>
    <n v="368212.83386975346"/>
    <n v="138413.31226205168"/>
  </r>
  <r>
    <x v="5"/>
    <s v="NOD-20KVS UPS(2 QUANTITY)"/>
    <x v="0"/>
    <n v="2"/>
    <s v="NO"/>
    <d v="2011-03-31T00:00:00"/>
    <d v="2011-03-31T00:00:00"/>
    <n v="419999.86"/>
    <n v="0"/>
    <m/>
    <n v="419999.86"/>
    <n v="-377999.87"/>
    <n v="0"/>
    <n v="0"/>
    <n v="-377999.87"/>
    <n v="41999.989999999991"/>
    <n v="41999.99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8"/>
    <n v="0.95"/>
    <n v="376501.84131562355"/>
    <n v="357676.74924984237"/>
    <n v="18825.09206578118"/>
  </r>
  <r>
    <x v="2"/>
    <s v="UTR - Portable DO Analyzer"/>
    <x v="0"/>
    <n v="1"/>
    <s v="EA"/>
    <d v="2015-09-30T00:00:00"/>
    <d v="2015-09-30T00:00:00"/>
    <n v="418200.01"/>
    <n v="0"/>
    <m/>
    <n v="418200.01"/>
    <n v="-158543.51"/>
    <n v="0"/>
    <n v="-24381.06"/>
    <n v="-182924.57"/>
    <n v="259656.5"/>
    <n v="235275.44"/>
    <d v="2015-09-01T00:00:00"/>
    <n v="7.6805555555555554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595435.36139765556"/>
    <n v="543076.33178864303"/>
    <n v="52359.029609012534"/>
  </r>
  <r>
    <x v="1"/>
    <s v="MQR - Portable DO Analyzer"/>
    <x v="0"/>
    <n v="1"/>
    <s v="EA"/>
    <d v="2015-11-01T00:00:00"/>
    <d v="2015-11-01T00:00:00"/>
    <n v="418200.01"/>
    <n v="0"/>
    <m/>
    <n v="418200.01"/>
    <n v="-156411.82999999999"/>
    <n v="0"/>
    <n v="-24381.06"/>
    <n v="-180792.88999999998"/>
    <n v="261788.18000000002"/>
    <n v="237407.12"/>
    <d v="2015-11-01T00:00:00"/>
    <n v="7.5944444444444441"/>
    <m/>
    <m/>
    <m/>
    <m/>
    <m/>
    <m/>
    <m/>
    <s v="a. Manufacture of furniture"/>
    <n v="844"/>
    <n v="47"/>
    <n v="112.7"/>
    <n v="133"/>
    <n v="157.9"/>
    <n v="1.4010647737355812"/>
    <n v="1.4010647737355812"/>
    <n v="8"/>
    <n v="0.95"/>
    <n v="585925.30238686781"/>
    <n v="528411.03746160131"/>
    <n v="57514.2649252665"/>
  </r>
  <r>
    <x v="0"/>
    <s v="KDK-CIO, COMBINED INPUT OUTPUT-PEC80, PCD23"/>
    <x v="0"/>
    <n v="1"/>
    <s v="EA"/>
    <d v="2014-03-31T00:00:00"/>
    <d v="2014-03-31T00:00:00"/>
    <n v="415552.61"/>
    <n v="0"/>
    <m/>
    <n v="415552.61"/>
    <n v="-193873.87"/>
    <n v="0"/>
    <n v="-24226.720000000001"/>
    <n v="-218100.59"/>
    <n v="221678.74"/>
    <n v="197452.02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490158.79951627908"/>
    <n v="337494.75675027131"/>
    <n v="152664.04276600777"/>
  </r>
  <r>
    <x v="4"/>
    <s v="KKH-CIO, COMBINED INPUT OUTPUT-PEC80, PCD23"/>
    <x v="0"/>
    <n v="1"/>
    <s v="EA"/>
    <d v="2014-03-31T00:00:00"/>
    <d v="2014-03-31T00:00:00"/>
    <n v="415552.61"/>
    <n v="0"/>
    <m/>
    <n v="415552.61"/>
    <n v="-193873.87"/>
    <n v="0"/>
    <n v="-24226.720000000001"/>
    <n v="-218100.59"/>
    <n v="221678.74"/>
    <n v="197452.02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490158.79951627908"/>
    <n v="337494.75675027131"/>
    <n v="152664.04276600777"/>
  </r>
  <r>
    <x v="5"/>
    <s v="NOD-20 DESKTOP MAKE-HP WITH OS WINDOW-7"/>
    <x v="0"/>
    <n v="15"/>
    <s v="NO"/>
    <d v="2011-02-28T00:00:00"/>
    <d v="2011-02-28T00:00:00"/>
    <n v="414900"/>
    <n v="0"/>
    <m/>
    <n v="414900"/>
    <n v="-373410"/>
    <n v="0"/>
    <n v="0"/>
    <n v="-373410"/>
    <n v="41490"/>
    <n v="41490"/>
    <d v="2011-02-01T00:00:00"/>
    <n v="12.263888888888889"/>
    <s v="Computers"/>
    <n v="756"/>
    <n v="77"/>
    <n v="84"/>
    <n v="90"/>
    <n v="87"/>
    <n v="1.0357142857142858"/>
    <s v="Personal Computer (P.C.)"/>
    <n v="645"/>
    <n v="4"/>
    <n v="100.5"/>
    <n v="133"/>
    <n v="115.6"/>
    <n v="1.1502487562189054"/>
    <n v="1.1913290689410092"/>
    <n v="6"/>
    <n v="1"/>
    <n v="494282.43070362473"/>
    <n v="494282.43070362473"/>
    <n v="0"/>
  </r>
  <r>
    <x v="0"/>
    <s v="KDK -BARRING GEAR MOTOR"/>
    <x v="0"/>
    <n v="1"/>
    <s v="EA"/>
    <d v="2015-01-31T00:00:00"/>
    <d v="2015-01-31T00:00:00"/>
    <n v="412586"/>
    <n v="0"/>
    <m/>
    <n v="412586"/>
    <n v="-172330.36"/>
    <n v="0"/>
    <n v="-24053.759999999998"/>
    <n v="-196384.12"/>
    <n v="240255.64"/>
    <n v="216201.88"/>
    <d v="2015-01-01T00:00:00"/>
    <n v="8.3472222222222214"/>
    <m/>
    <m/>
    <m/>
    <m/>
    <m/>
    <m/>
    <m/>
    <s v="A C Motor"/>
    <n v="672"/>
    <n v="37"/>
    <n v="110.5"/>
    <n v="133"/>
    <n v="142.1"/>
    <n v="1.2859728506787329"/>
    <n v="1.2859728506787329"/>
    <n v="8"/>
    <n v="0.9"/>
    <n v="530574.39457013574"/>
    <n v="477516.95511312218"/>
    <n v="53057.439457013563"/>
  </r>
  <r>
    <x v="5"/>
    <s v="NOD-CS_WinSvrCAL 2019 SNGL MVL DvcCAL"/>
    <x v="0"/>
    <n v="200"/>
    <s v="NO"/>
    <d v="2020-07-31T00:00:00"/>
    <d v="2020-07-31T00:00:00"/>
    <n v="398427"/>
    <n v="0"/>
    <m/>
    <n v="398427"/>
    <n v="-132954.54"/>
    <n v="0"/>
    <n v="-79685.399999999994"/>
    <n v="-212639.94"/>
    <n v="265472.45999999996"/>
    <n v="185787.06"/>
    <d v="2020-07-01T00:00:00"/>
    <n v="2.8472222222222223"/>
    <s v="(K)  MACHINERY &amp; MACHINE TOOLS"/>
    <m/>
    <m/>
    <m/>
    <m/>
    <m/>
    <m/>
    <s v="(R). MANUFACTURE OF MACHINERY AND EQUIPMENT"/>
    <n v="722"/>
    <n v="103"/>
    <n v="112.9"/>
    <n v="133"/>
    <n v="126.8"/>
    <n v="1.1231178033658105"/>
    <n v="1.1231178033658105"/>
    <n v="12"/>
    <n v="0.9"/>
    <n v="447480.45704162976"/>
    <n v="95555.722597431348"/>
    <n v="351924.73444419843"/>
  </r>
  <r>
    <x v="1"/>
    <s v="MQR-Racks for existing store area"/>
    <x v="0"/>
    <n v="4950"/>
    <s v="KG"/>
    <d v="2014-02-01T00:00:00"/>
    <d v="2014-02-01T00:00:00"/>
    <n v="396397.74"/>
    <n v="0"/>
    <m/>
    <n v="396397.74"/>
    <n v="-187943.37"/>
    <n v="0"/>
    <n v="-23109.99"/>
    <n v="-211053.36"/>
    <n v="208454.37"/>
    <n v="185344.38"/>
    <d v="2014-02-01T00:00:00"/>
    <n v="9.344444444444445"/>
    <m/>
    <m/>
    <m/>
    <m/>
    <m/>
    <m/>
    <m/>
    <s v="a. Manufacture of furniture"/>
    <n v="844"/>
    <n v="26"/>
    <n v="115.1"/>
    <n v="133"/>
    <n v="157.9"/>
    <n v="1.3718505647263251"/>
    <n v="1.3718505647263251"/>
    <n v="8"/>
    <n v="0.95"/>
    <n v="543798.463475239"/>
    <n v="516608.54030147701"/>
    <n v="27189.923173761985"/>
  </r>
  <r>
    <x v="2"/>
    <s v="UTR-Array Load Balancer"/>
    <x v="0"/>
    <n v="1"/>
    <s v="EA"/>
    <d v="2014-08-31T00:00:00"/>
    <d v="2014-08-31T00:00:00"/>
    <n v="395590"/>
    <n v="0"/>
    <m/>
    <n v="395590"/>
    <n v="-174898.92"/>
    <n v="0"/>
    <n v="-23062.9"/>
    <n v="-197961.82"/>
    <n v="220691.08"/>
    <n v="197628.18"/>
    <d v="2014-08-01T00:00:00"/>
    <n v="8.7638888888888893"/>
    <m/>
    <m/>
    <m/>
    <m/>
    <m/>
    <m/>
    <m/>
    <s v="(R). MANUFACTURE OF MACHINERY AND EQUIPMENT"/>
    <n v="722"/>
    <n v="32"/>
    <n v="107.2"/>
    <n v="133"/>
    <n v="126.8"/>
    <n v="1.1828358208955223"/>
    <n v="1.1828358208955223"/>
    <n v="12"/>
    <n v="0.9"/>
    <n v="467918.02238805965"/>
    <n v="307558.6167988184"/>
    <n v="160359.40558924124"/>
  </r>
  <r>
    <x v="1"/>
    <s v="MQR- Array Load Balancer"/>
    <x v="0"/>
    <n v="1"/>
    <s v="EA"/>
    <d v="2017-06-29T00:00:00"/>
    <d v="2017-06-29T00:00:00"/>
    <n v="395590"/>
    <n v="0"/>
    <m/>
    <n v="395590"/>
    <n v="-183739.78"/>
    <n v="0"/>
    <n v="-23062.9"/>
    <n v="-206802.68"/>
    <n v="211850.22"/>
    <n v="188787.32"/>
    <d v="2017-06-01T00:00:00"/>
    <n v="5.9333333333333336"/>
    <m/>
    <m/>
    <m/>
    <m/>
    <m/>
    <m/>
    <m/>
    <s v="(R). MANUFACTURE OF MACHINERY AND EQUIPMENT"/>
    <n v="722"/>
    <n v="66"/>
    <n v="108.5"/>
    <n v="133"/>
    <n v="126.8"/>
    <n v="1.1686635944700461"/>
    <n v="1.1686635944700461"/>
    <n v="12"/>
    <n v="0.9"/>
    <n v="462311.63133640552"/>
    <n v="205728.67594470046"/>
    <n v="256582.95539170507"/>
  </r>
  <r>
    <x v="3"/>
    <s v="BRK-11KV 800A VCB 26.3KA/AREVA INCOMER BREAK"/>
    <x v="0"/>
    <n v="1"/>
    <s v="AU"/>
    <d v="2014-03-31T00:00:00"/>
    <d v="2014-03-31T00:00:00"/>
    <n v="394595"/>
    <n v="0"/>
    <m/>
    <n v="394595"/>
    <n v="-184096.2"/>
    <n v="0"/>
    <n v="-23004.89"/>
    <n v="-207101.09000000003"/>
    <n v="210498.8"/>
    <n v="187493.91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443784.73157415824"/>
    <n v="322540.07198147295"/>
    <n v="121244.65959268529"/>
  </r>
  <r>
    <x v="5"/>
    <s v="Diagnostic equipments/ spares (c&amp;I)"/>
    <x v="0"/>
    <n v="1"/>
    <s v="AU"/>
    <d v="2013-10-01T00:00:00"/>
    <d v="2013-10-01T00:00:00"/>
    <n v="394515.43"/>
    <n v="0"/>
    <m/>
    <n v="394515.43"/>
    <n v="-194388.67"/>
    <n v="0"/>
    <n v="-23000.25"/>
    <n v="-217388.92"/>
    <n v="200126.75999999998"/>
    <n v="177126.51"/>
    <d v="2013-10-01T00:00:00"/>
    <n v="9.6777777777777771"/>
    <s v="(K)  MACHINERY &amp; MACHINE TOOLS"/>
    <m/>
    <m/>
    <m/>
    <m/>
    <m/>
    <m/>
    <s v="(R). MANUFACTURE OF MACHINERY AND EQUIPMENT"/>
    <n v="722"/>
    <n v="22"/>
    <n v="105.8"/>
    <n v="133"/>
    <n v="126.8"/>
    <n v="1.1984877126654063"/>
    <n v="1.1984877126654063"/>
    <n v="12"/>
    <n v="0.9"/>
    <n v="472821.8953119092"/>
    <n v="343189.89234722743"/>
    <n v="129632.00296468177"/>
  </r>
  <r>
    <x v="1"/>
    <s v="MQR - Scaffolding"/>
    <x v="0"/>
    <n v="1"/>
    <s v="EA"/>
    <d v="2014-05-10T00:00:00"/>
    <d v="2014-05-10T00:00:00"/>
    <n v="388716.5"/>
    <n v="0"/>
    <m/>
    <n v="388716.5"/>
    <n v="-178875.92"/>
    <n v="0"/>
    <n v="-22662.17"/>
    <n v="-201538.09000000003"/>
    <n v="209840.58"/>
    <n v="187178.41"/>
    <d v="2014-05-01T00:00:00"/>
    <n v="9.0694444444444446"/>
    <m/>
    <m/>
    <m/>
    <m/>
    <m/>
    <m/>
    <m/>
    <s v="a. Manufacture of structural metal products"/>
    <n v="606"/>
    <n v="29"/>
    <n v="106.7"/>
    <n v="133"/>
    <n v="131.4"/>
    <n v="1.231490159325211"/>
    <n v="1.231490159325211"/>
    <n v="12"/>
    <n v="0.95"/>
    <n v="478700.54451733839"/>
    <n v="343705.88286033663"/>
    <n v="134994.66165700176"/>
  </r>
  <r>
    <x v="4"/>
    <s v="KKH-ESV CONTROLLER ASSEMBLY ST269522"/>
    <x v="0"/>
    <n v="1"/>
    <s v="EA"/>
    <d v="2014-03-31T00:00:00"/>
    <d v="2014-03-31T00:00:00"/>
    <n v="388123.89"/>
    <n v="0"/>
    <m/>
    <n v="388123.89"/>
    <n v="-181077.11"/>
    <n v="0"/>
    <n v="-22627.62"/>
    <n v="-203704.72999999998"/>
    <n v="207046.78000000003"/>
    <n v="184419.16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436506.94089171966"/>
    <n v="317250.61751499464"/>
    <n v="119256.32337672502"/>
  </r>
  <r>
    <x v="5"/>
    <s v="NOD-A3 COLOR SCANER"/>
    <x v="0"/>
    <n v="1"/>
    <s v="NO"/>
    <d v="2011-06-28T00:00:00"/>
    <d v="2011-06-28T00:00:00"/>
    <n v="383250"/>
    <n v="0"/>
    <m/>
    <n v="383250"/>
    <n v="-344925"/>
    <n v="0"/>
    <n v="0"/>
    <n v="-344925"/>
    <n v="38325"/>
    <n v="38325"/>
    <d v="2011-06-01T00:00:00"/>
    <n v="11.93611111111111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53886.56716417911"/>
    <n v="353886.56716417905"/>
    <n v="0"/>
  </r>
  <r>
    <x v="0"/>
    <s v="KDK - WELDING TRANSFORMER"/>
    <x v="0"/>
    <n v="4"/>
    <s v="NO"/>
    <d v="2012-12-31T00:00:00"/>
    <d v="2012-12-31T00:00:00"/>
    <n v="382501.02"/>
    <n v="0"/>
    <m/>
    <n v="382501.02"/>
    <n v="-201097.04"/>
    <n v="0"/>
    <n v="-22299.81"/>
    <n v="-223396.85"/>
    <n v="181403.98"/>
    <n v="159104.17000000001"/>
    <d v="2012-12-01T00:00:00"/>
    <n v="10.430555555555555"/>
    <m/>
    <m/>
    <m/>
    <m/>
    <m/>
    <m/>
    <m/>
    <s v="Transformer"/>
    <n v="671"/>
    <n v="12"/>
    <n v="105.4"/>
    <n v="133"/>
    <n v="122.7"/>
    <n v="1.1641366223908918"/>
    <n v="1.1641366223908918"/>
    <n v="12"/>
    <n v="0.9"/>
    <n v="445283.44548387098"/>
    <n v="348341.52870665322"/>
    <n v="96941.916777217761"/>
  </r>
  <r>
    <x v="3"/>
    <s v="BRK - Store Shed"/>
    <x v="1"/>
    <n v="1"/>
    <s v="EA"/>
    <d v="2016-03-22T00:00:00"/>
    <d v="2016-03-22T00:00:00"/>
    <n v="382050.07"/>
    <n v="0"/>
    <m/>
    <n v="382050.07"/>
    <n v="-76911.47"/>
    <n v="0"/>
    <n v="-12760.47"/>
    <n v="-89671.94"/>
    <n v="305138.59999999998"/>
    <n v="292378.13"/>
    <d v="2016-03-01T00:00:00"/>
    <m/>
    <m/>
    <m/>
    <m/>
    <m/>
    <m/>
    <m/>
    <m/>
    <m/>
    <m/>
    <m/>
    <m/>
    <m/>
    <m/>
    <m/>
    <m/>
    <m/>
    <m/>
    <m/>
    <m/>
    <m/>
  </r>
  <r>
    <x v="5"/>
    <s v="NOD-HP DESKTOP 12NOS"/>
    <x v="0"/>
    <n v="9"/>
    <s v="NO"/>
    <d v="2011-03-21T00:00:00"/>
    <d v="2011-03-21T00:00:00"/>
    <n v="376902.28"/>
    <n v="0"/>
    <m/>
    <n v="376902.28"/>
    <n v="-339212.28"/>
    <n v="0"/>
    <n v="0"/>
    <n v="-339212.28"/>
    <n v="37690"/>
    <n v="37690"/>
    <d v="2011-03-01T00:00:00"/>
    <n v="12.205555555555556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453877.61677963973"/>
    <n v="453877.61677963973"/>
    <n v="0"/>
  </r>
  <r>
    <x v="4"/>
    <s v="KKH-KSB GATE VALVE 200NB FRS-V #1500/WCB"/>
    <x v="0"/>
    <n v="1"/>
    <s v="EA"/>
    <d v="2014-03-31T00:00:00"/>
    <d v="2014-03-31T00:00:00"/>
    <n v="376427.83"/>
    <n v="0"/>
    <m/>
    <n v="376427.83"/>
    <n v="-175620.37"/>
    <n v="0"/>
    <n v="-21945.74"/>
    <n v="-197566.11"/>
    <n v="200807.46000000002"/>
    <n v="178861.72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467616.74230620149"/>
    <n v="444235.90519089141"/>
    <n v="23380.837115310074"/>
  </r>
  <r>
    <x v="2"/>
    <s v="UTR-11KV 630A VCB 26.3KA AREVA BREAKER OUTGO"/>
    <x v="0"/>
    <n v="1"/>
    <s v="AU"/>
    <d v="2014-03-31T00:00:00"/>
    <d v="2014-03-31T00:00:00"/>
    <n v="375695"/>
    <n v="0"/>
    <m/>
    <n v="375695"/>
    <n v="-175278.51"/>
    <n v="0"/>
    <n v="-21903.02"/>
    <n v="-197181.53"/>
    <n v="200416.49"/>
    <n v="178513.47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422528.68061874423"/>
    <n v="307091.30207701441"/>
    <n v="115437.37854172982"/>
  </r>
  <r>
    <x v="3"/>
    <s v="BRK-Submersible Pump (Tubewell)"/>
    <x v="0"/>
    <n v="1"/>
    <s v="NO"/>
    <d v="2012-09-30T00:00:00"/>
    <d v="2012-09-30T00:00:00"/>
    <n v="374494"/>
    <n v="0"/>
    <m/>
    <n v="374494"/>
    <n v="-199860.26"/>
    <n v="0"/>
    <n v="-21833"/>
    <n v="-221693.26"/>
    <n v="174633.74"/>
    <n v="152800.74"/>
    <d v="2012-09-01T00:00:00"/>
    <n v="10.680555555555555"/>
    <m/>
    <m/>
    <m/>
    <m/>
    <m/>
    <m/>
    <m/>
    <s v="Water pump"/>
    <n v="730"/>
    <n v="9"/>
    <n v="115.7"/>
    <n v="133"/>
    <n v="133.4"/>
    <n v="1.1529818496110631"/>
    <n v="1.1529818496110631"/>
    <n v="8"/>
    <n v="0.9"/>
    <n v="431784.78478824545"/>
    <n v="388606.30630942091"/>
    <n v="43178.478478824545"/>
  </r>
  <r>
    <x v="5"/>
    <s v="NOD-BEL-AC"/>
    <x v="0"/>
    <n v="10"/>
    <s v="NO"/>
    <d v="2011-03-21T00:00:00"/>
    <d v="2011-03-21T00:00:00"/>
    <n v="371439.49"/>
    <n v="0"/>
    <m/>
    <n v="371439.49"/>
    <n v="-241618.15"/>
    <n v="0"/>
    <n v="-23512.12"/>
    <n v="-265130.27"/>
    <n v="129821.34"/>
    <n v="106309.22"/>
    <d v="2011-03-01T00:00:00"/>
    <n v="12.205555555555556"/>
    <s v="Air Conditioners"/>
    <n v="686"/>
    <n v="78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n v="451011.22391720855"/>
    <n v="405910.10152548773"/>
    <n v="45101.122391720826"/>
  </r>
  <r>
    <x v="5"/>
    <s v="NOD-20KVA ONLINE UPS MODEL : S420D(2)"/>
    <x v="0"/>
    <n v="2"/>
    <s v="NO"/>
    <d v="2011-03-31T00:00:00"/>
    <d v="2011-03-31T00:00:00"/>
    <n v="367000.17"/>
    <n v="0"/>
    <m/>
    <n v="367000.17"/>
    <n v="-330300.15000000002"/>
    <n v="0"/>
    <n v="0"/>
    <n v="-330300.15000000002"/>
    <n v="36700.01999999996"/>
    <n v="36700.019999999997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8"/>
    <n v="0.95"/>
    <n v="328991.15673073527"/>
    <n v="312541.59889419848"/>
    <n v="16449.557836536784"/>
  </r>
  <r>
    <x v="0"/>
    <s v="KDK-75KW SQIM 4P,FRAME 280S,B5 TEFC"/>
    <x v="0"/>
    <n v="2"/>
    <s v="EA"/>
    <d v="2014-03-31T00:00:00"/>
    <d v="2014-03-31T00:00:00"/>
    <n v="366740.33"/>
    <n v="0"/>
    <m/>
    <n v="366740.33"/>
    <n v="-171100.73"/>
    <n v="0"/>
    <n v="-21380.959999999999"/>
    <n v="-192481.69"/>
    <n v="195639.6"/>
    <n v="174258.64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444741.07182835822"/>
    <n v="323235.13432247401"/>
    <n v="121505.93750588421"/>
  </r>
  <r>
    <x v="4"/>
    <s v="KKH-DIFFERENTIAL RELAY P632 MICOM 220V DC"/>
    <x v="0"/>
    <n v="1"/>
    <s v="EA"/>
    <d v="2014-03-31T00:00:00"/>
    <d v="2014-03-31T00:00:00"/>
    <n v="365940"/>
    <n v="0"/>
    <m/>
    <n v="365940"/>
    <n v="-170727.34"/>
    <n v="0"/>
    <n v="-21334.3"/>
    <n v="-192061.63999999998"/>
    <n v="195212.66"/>
    <n v="173878.36"/>
    <d v="2014-03-01T00:00:00"/>
    <n v="9.1805555555555554"/>
    <m/>
    <m/>
    <m/>
    <m/>
    <m/>
    <m/>
    <m/>
    <s v="(R). MANUFACTURE OF MACHINERY AND EQUIPMENT"/>
    <n v="722"/>
    <n v="27"/>
    <n v="107.5"/>
    <n v="133"/>
    <n v="126.8"/>
    <n v="1.1795348837209303"/>
    <n v="1.1795348837209303"/>
    <n v="12"/>
    <n v="0.9"/>
    <n v="431638.99534883723"/>
    <n v="297201.43325581396"/>
    <n v="134437.56209302327"/>
  </r>
  <r>
    <x v="1"/>
    <s v="MQR -  LDO Unloading Pump"/>
    <x v="0"/>
    <n v="1"/>
    <s v="EA"/>
    <d v="2012-03-28T00:00:00"/>
    <d v="2012-03-28T00:00:00"/>
    <n v="365616"/>
    <n v="0"/>
    <m/>
    <n v="365616"/>
    <n v="-205446.6"/>
    <n v="0"/>
    <n v="-21315.41"/>
    <n v="-226762.01"/>
    <n v="160169.4"/>
    <n v="138853.99"/>
    <d v="2012-03-01T00:00:00"/>
    <n v="11.186111111111112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n v="447629.76814326114"/>
    <n v="396406.20891140436"/>
    <n v="51223.55923185678"/>
  </r>
  <r>
    <x v="1"/>
    <s v="MQR -30Meter HIGH MAST LIGHT 180 DEG"/>
    <x v="0"/>
    <n v="3"/>
    <s v="AU"/>
    <d v="2014-03-31T00:00:00"/>
    <d v="2014-03-31T00:00:00"/>
    <n v="364644"/>
    <n v="0"/>
    <m/>
    <n v="364644"/>
    <n v="-170117.45"/>
    <n v="0"/>
    <n v="-21258.75"/>
    <n v="-191376.2"/>
    <n v="194526.55"/>
    <n v="173267.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409634.90149253729"/>
    <n v="389153.15641791036"/>
    <n v="20481.745074626931"/>
  </r>
  <r>
    <x v="0"/>
    <s v="KDK- MS Office 2010"/>
    <x v="0"/>
    <n v="20"/>
    <s v="NO"/>
    <d v="2010-09-27T00:00:00"/>
    <d v="2010-09-27T00:00:00"/>
    <n v="362547.85"/>
    <n v="0"/>
    <m/>
    <n v="362547.85"/>
    <n v="-326293.06"/>
    <n v="0"/>
    <n v="0"/>
    <n v="-326293.06"/>
    <n v="36254.789999999979"/>
    <n v="36254.79"/>
    <d v="2010-09-01T00:00:00"/>
    <n v="12.688888888888888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329126.36991900339"/>
    <n v="329126.36991900339"/>
    <n v="0"/>
  </r>
  <r>
    <x v="5"/>
    <s v="NOD-Work Station With AutoCad-2D, MS Project"/>
    <x v="0"/>
    <n v="1"/>
    <s v="NO"/>
    <d v="2010-07-01T00:00:00"/>
    <d v="2010-07-01T00:00:00"/>
    <n v="361622.82"/>
    <n v="0"/>
    <m/>
    <n v="361622.82"/>
    <n v="-325460.53999999998"/>
    <n v="0"/>
    <n v="0"/>
    <n v="-325460.53999999998"/>
    <n v="36162.280000000028"/>
    <n v="36162.28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328286.61382621137"/>
    <n v="328286.61382621137"/>
    <n v="0"/>
  </r>
  <r>
    <x v="4"/>
    <s v="KKH-CONTROL UNIT CODE NO EUA61506X/8504"/>
    <x v="0"/>
    <n v="1"/>
    <s v="EA"/>
    <d v="2014-03-31T00:00:00"/>
    <d v="2014-03-31T00:00:00"/>
    <n v="361421.91"/>
    <n v="0"/>
    <m/>
    <n v="361421.91"/>
    <n v="-168619.48"/>
    <n v="0"/>
    <n v="-21070.9"/>
    <n v="-189690.38"/>
    <n v="192802.42999999996"/>
    <n v="171731.53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406476.32462238387"/>
    <n v="295424.54635026149"/>
    <n v="111051.77827212238"/>
  </r>
  <r>
    <x v="1"/>
    <s v="MQR-CONTROL UNIT CODE NO EUA61506X/8504"/>
    <x v="0"/>
    <n v="1"/>
    <s v="EA"/>
    <d v="2014-03-31T00:00:00"/>
    <d v="2014-03-31T00:00:00"/>
    <n v="360187.21"/>
    <n v="0"/>
    <m/>
    <n v="360187.21"/>
    <n v="-168043.38"/>
    <n v="0"/>
    <n v="-20998.91"/>
    <n v="-189042.29"/>
    <n v="192143.83000000002"/>
    <n v="171144.92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405087.70842584164"/>
    <n v="294415.30845602689"/>
    <n v="110672.39996981475"/>
  </r>
  <r>
    <x v="0"/>
    <s v="KDK-AC POWER SUPPLY MODULE, MODEL-3500/15M"/>
    <x v="0"/>
    <n v="1"/>
    <s v="EA"/>
    <d v="2014-03-31T00:00:00"/>
    <d v="2014-03-31T00:00:00"/>
    <n v="357842.15"/>
    <n v="0"/>
    <m/>
    <n v="357842.15"/>
    <n v="-166949.35999999999"/>
    <n v="0"/>
    <n v="-20862.2"/>
    <n v="-187811.56"/>
    <n v="190892.79000000004"/>
    <n v="170030.59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433950.36847014929"/>
    <n v="315392.51606577571"/>
    <n v="118557.85240437358"/>
  </r>
  <r>
    <x v="0"/>
    <s v="KDK - SPM Analyser"/>
    <x v="0"/>
    <n v="1"/>
    <s v="EA"/>
    <d v="2016-02-01T00:00:00"/>
    <d v="2016-02-01T00:00:00"/>
    <n v="355725.01"/>
    <n v="0"/>
    <m/>
    <n v="355725.01"/>
    <n v="-127832.42"/>
    <n v="0"/>
    <n v="-20738.77"/>
    <n v="-148571.19"/>
    <n v="227892.59000000003"/>
    <n v="207153.82"/>
    <d v="2016-02-01T00:00:00"/>
    <n v="7.3444444444444441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395678.36087684735"/>
    <n v="375894.44283300499"/>
    <n v="19783.918043842365"/>
  </r>
  <r>
    <x v="2"/>
    <s v="UTR - Opacity Meter"/>
    <x v="0"/>
    <n v="1"/>
    <s v="EA"/>
    <d v="2016-02-29T00:00:00"/>
    <d v="2016-02-29T00:00:00"/>
    <n v="355725.01"/>
    <n v="0"/>
    <m/>
    <n v="355725.01"/>
    <n v="-126245.85"/>
    <n v="0"/>
    <n v="-20738.77"/>
    <n v="-146984.62"/>
    <n v="229479.16"/>
    <n v="208740.39"/>
    <d v="2016-02-01T00:00:00"/>
    <n v="7.2638888888888893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395678.36087684735"/>
    <n v="375894.44283300499"/>
    <n v="19783.918043842365"/>
  </r>
  <r>
    <x v="3"/>
    <s v="BRK -Opacity Meter/ SPM Anaylzer"/>
    <x v="0"/>
    <n v="1"/>
    <s v="EA"/>
    <d v="2016-02-01T00:00:00"/>
    <d v="2016-02-01T00:00:00"/>
    <n v="355725.01"/>
    <n v="0"/>
    <m/>
    <n v="355725.01"/>
    <n v="-127832.42"/>
    <n v="0"/>
    <n v="-20738.77"/>
    <n v="-148571.19"/>
    <n v="227892.59000000003"/>
    <n v="207153.82"/>
    <d v="2016-02-01T00:00:00"/>
    <n v="7.3444444444444441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395678.36087684735"/>
    <n v="375894.44283300499"/>
    <n v="19783.918043842365"/>
  </r>
  <r>
    <x v="4"/>
    <s v="KKh - SPM Analser"/>
    <x v="0"/>
    <n v="1"/>
    <s v="EA"/>
    <d v="2016-03-01T00:00:00"/>
    <d v="2016-03-01T00:00:00"/>
    <n v="355725.01"/>
    <n v="0"/>
    <m/>
    <n v="355725.01"/>
    <n v="-126189.18"/>
    <n v="0"/>
    <n v="-20738.77"/>
    <n v="-146927.94999999998"/>
    <n v="229535.83000000002"/>
    <n v="208797.06"/>
    <d v="2016-03-01T00:00:00"/>
    <n v="7.2611111111111111"/>
    <m/>
    <m/>
    <m/>
    <m/>
    <m/>
    <m/>
    <m/>
    <s v="(Q). MANUFACTURE OF ELECTRICAL EQUIPMENT"/>
    <n v="666"/>
    <n v="51"/>
    <n v="108.5"/>
    <n v="133"/>
    <n v="130"/>
    <n v="1.1981566820276497"/>
    <n v="1.1981566820276497"/>
    <n v="12"/>
    <n v="0.95"/>
    <n v="426214.29769585253"/>
    <n v="245004.15867317372"/>
    <n v="181210.13902267881"/>
  </r>
  <r>
    <x v="1"/>
    <s v="MQR - Opacity Meter / SPM Analyzer"/>
    <x v="0"/>
    <n v="1"/>
    <s v="EA"/>
    <d v="2016-03-01T00:00:00"/>
    <d v="2016-03-01T00:00:00"/>
    <n v="355725.01"/>
    <n v="0"/>
    <m/>
    <n v="355725.01"/>
    <n v="-126189.18"/>
    <n v="0"/>
    <n v="-20738.77"/>
    <n v="-146927.94999999998"/>
    <n v="229535.83000000002"/>
    <n v="208797.06"/>
    <d v="2016-03-01T00:00:00"/>
    <n v="7.2611111111111111"/>
    <m/>
    <m/>
    <m/>
    <m/>
    <m/>
    <m/>
    <m/>
    <s v="e. Manufacture of measuring, testing, navigating and control equipment"/>
    <n v="654"/>
    <n v="51"/>
    <n v="101.5"/>
    <n v="133"/>
    <n v="112.9"/>
    <n v="1.1123152709359607"/>
    <n v="1.1123152709359607"/>
    <n v="6"/>
    <n v="0.95"/>
    <n v="395678.36087684735"/>
    <n v="375894.44283300499"/>
    <n v="19783.918043842365"/>
  </r>
  <r>
    <x v="1"/>
    <s v="MQR - ELC Machine"/>
    <x v="0"/>
    <n v="2"/>
    <s v="EA"/>
    <d v="2015-05-14T00:00:00"/>
    <d v="2015-05-14T00:00:00"/>
    <n v="350124"/>
    <n v="0"/>
    <m/>
    <n v="350124"/>
    <n v="-140487.45000000001"/>
    <n v="0"/>
    <n v="-20412.23"/>
    <n v="-160899.68000000002"/>
    <n v="209636.55"/>
    <n v="189224.32000000001"/>
    <d v="2015-05-01T00:00:00"/>
    <n v="8.0583333333333336"/>
    <m/>
    <m/>
    <m/>
    <m/>
    <m/>
    <m/>
    <m/>
    <s v="(Q). MANUFACTURE OF ELECTRICAL EQUIPMENT"/>
    <n v="666"/>
    <n v="41"/>
    <n v="109.5"/>
    <n v="133"/>
    <n v="130"/>
    <n v="1.1872146118721461"/>
    <n v="1.1872146118721461"/>
    <n v="12"/>
    <n v="0.95"/>
    <n v="415672.32876712328"/>
    <n v="265178.73945966514"/>
    <n v="150493.58930745814"/>
  </r>
  <r>
    <x v="3"/>
    <s v="BRK- DRIVE SHAFT(SR-351)FOR COOLING TOWER FAN"/>
    <x v="0"/>
    <n v="1"/>
    <s v="AU"/>
    <d v="2014-03-31T00:00:00"/>
    <d v="2014-03-31T00:00:00"/>
    <n v="349520.43"/>
    <n v="0"/>
    <m/>
    <n v="349520.43"/>
    <n v="-163066.88"/>
    <n v="0"/>
    <n v="-20377.04"/>
    <n v="-183443.92"/>
    <n v="186453.55"/>
    <n v="166076.51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393091.2206369426"/>
    <n v="285696.33333213901"/>
    <n v="107394.88730480359"/>
  </r>
  <r>
    <x v="1"/>
    <s v="MQR - DESKTOP COMPUTER SYSTEM"/>
    <x v="0"/>
    <n v="8"/>
    <s v="EA"/>
    <d v="2019-11-19T00:00:00"/>
    <d v="2019-11-19T00:00:00"/>
    <n v="349279.8"/>
    <n v="0"/>
    <m/>
    <n v="349279.8"/>
    <n v="-123965.7"/>
    <n v="0"/>
    <n v="-52391.97"/>
    <n v="-176357.66999999998"/>
    <n v="225314.09999999998"/>
    <n v="172922.13"/>
    <d v="2019-11-01T00:00:00"/>
    <n v="3.5444444444444443"/>
    <m/>
    <m/>
    <m/>
    <m/>
    <m/>
    <m/>
    <m/>
    <s v="Personal Computer (P.C.)"/>
    <n v="645"/>
    <n v="95"/>
    <n v="115.6"/>
    <n v="133"/>
    <n v="115.6"/>
    <n v="1"/>
    <n v="1"/>
    <n v="6"/>
    <n v="1"/>
    <n v="349279.8"/>
    <n v="206333.80777777775"/>
    <n v="142945.99222222224"/>
  </r>
  <r>
    <x v="4"/>
    <s v="KKH-PLC Panel"/>
    <x v="0"/>
    <n v="1"/>
    <s v="NO"/>
    <d v="2012-04-30T00:00:00"/>
    <d v="2012-04-30T00:00:00"/>
    <n v="343765.15"/>
    <n v="0"/>
    <m/>
    <n v="343765.15"/>
    <n v="-195191.56"/>
    <n v="0"/>
    <n v="-20041.509999999998"/>
    <n v="-215233.07"/>
    <n v="148573.59000000003"/>
    <n v="128532.08"/>
    <d v="2012-04-01T00:00:00"/>
    <n v="11.097222222222221"/>
    <m/>
    <m/>
    <m/>
    <m/>
    <m/>
    <m/>
    <m/>
    <s v="(Q). MANUFACTURE OF ELECTRICAL EQUIPMENT"/>
    <n v="666"/>
    <n v="4"/>
    <n v="104.1"/>
    <n v="133"/>
    <n v="130"/>
    <n v="1.2487992315081653"/>
    <n v="1.2487992315081653"/>
    <n v="12"/>
    <n v="0.95"/>
    <n v="429293.65513928921"/>
    <n v="377147.39459893224"/>
    <n v="52146.260540356976"/>
  </r>
  <r>
    <x v="3"/>
    <s v="BRK - SPECTROPHOTO METER"/>
    <x v="0"/>
    <n v="1"/>
    <s v="EA"/>
    <d v="2019-05-15T00:00:00"/>
    <d v="2019-05-15T00:00:00"/>
    <n v="342200"/>
    <n v="0"/>
    <m/>
    <n v="342200"/>
    <n v="-57452.39"/>
    <n v="0"/>
    <n v="-19950.259999999998"/>
    <n v="-77402.649999999994"/>
    <n v="284747.61"/>
    <n v="264797.34999999998"/>
    <d v="2019-05-01T00:00:00"/>
    <n v="4.0555555555555554"/>
    <m/>
    <m/>
    <m/>
    <m/>
    <m/>
    <m/>
    <m/>
    <s v="e. Manufacture of measuring, testing, navigating and control equipment"/>
    <n v="654"/>
    <n v="89"/>
    <n v="112.1"/>
    <n v="133"/>
    <n v="112.9"/>
    <n v="1.0071364852809992"/>
    <n v="1.0071364852809992"/>
    <n v="6"/>
    <n v="0.95"/>
    <n v="344642.10526315792"/>
    <n v="221304.90740740742"/>
    <n v="123337.19785575051"/>
  </r>
  <r>
    <x v="1"/>
    <s v="MQR-Spectrophotometer"/>
    <x v="0"/>
    <n v="1"/>
    <s v="EA"/>
    <d v="2022-03-31T00:00:00"/>
    <d v="2022-03-31T00:00:00"/>
    <n v="342200"/>
    <n v="0"/>
    <m/>
    <n v="342200"/>
    <n v="-54.66"/>
    <n v="0"/>
    <n v="-19950.259999999998"/>
    <n v="-20004.919999999998"/>
    <n v="342145.34"/>
    <n v="322195.08"/>
    <d v="2022-03-01T00:00:00"/>
    <n v="1.1805555555555556"/>
    <m/>
    <m/>
    <m/>
    <m/>
    <m/>
    <m/>
    <m/>
    <s v="e. Manufacture of measuring, testing, navigating and control equipment"/>
    <n v="654"/>
    <n v="123"/>
    <n v="112.2"/>
    <n v="133"/>
    <n v="112.9"/>
    <n v="1.0062388591800357"/>
    <n v="1.0062388591800357"/>
    <n v="6"/>
    <n v="0.95"/>
    <n v="344334.93761140824"/>
    <n v="64363.532898428741"/>
    <n v="279971.40471297951"/>
  </r>
  <r>
    <x v="1"/>
    <s v="MQR - Microsoft Office 25Nos"/>
    <x v="2"/>
    <n v="25"/>
    <s v="EA"/>
    <d v="2011-02-28T00:00:00"/>
    <d v="2011-02-28T00:00:00"/>
    <n v="341577"/>
    <n v="0"/>
    <m/>
    <n v="341577"/>
    <n v="-307419.3"/>
    <n v="0"/>
    <n v="0"/>
    <n v="-307419.3"/>
    <n v="34157.700000000012"/>
    <n v="34157.699999999997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314059.97169754212"/>
    <n v="314059.97169754212"/>
    <n v="0"/>
  </r>
  <r>
    <x v="2"/>
    <s v="UTR-Microsoft Office 20Nos"/>
    <x v="2"/>
    <n v="25"/>
    <s v="EA"/>
    <d v="2011-03-31T00:00:00"/>
    <d v="2011-03-31T00:00:00"/>
    <n v="341577"/>
    <n v="0"/>
    <m/>
    <n v="341577"/>
    <n v="-307419.3"/>
    <n v="0"/>
    <n v="0"/>
    <n v="-307419.3"/>
    <n v="34157.700000000012"/>
    <n v="34157.699999999997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15406.42388059699"/>
    <n v="315406.42388059699"/>
    <n v="0"/>
  </r>
  <r>
    <x v="0"/>
    <s v="KDK-MS OFFICE 2010 Std OLP"/>
    <x v="0"/>
    <n v="25"/>
    <s v="NO"/>
    <d v="2011-02-28T00:00:00"/>
    <d v="2011-02-28T00:00:00"/>
    <n v="341577"/>
    <n v="0"/>
    <m/>
    <n v="341577"/>
    <n v="-341577"/>
    <n v="0"/>
    <n v="0"/>
    <n v="-341577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314059.97169754212"/>
    <n v="314059.97169754212"/>
    <n v="0"/>
  </r>
  <r>
    <x v="4"/>
    <s v="KKH- M.S. Office"/>
    <x v="0"/>
    <n v="20"/>
    <s v="EA"/>
    <d v="2011-03-31T00:00:00"/>
    <d v="2011-03-31T00:00:00"/>
    <n v="341577"/>
    <n v="0"/>
    <m/>
    <n v="341577"/>
    <n v="-341577"/>
    <n v="0"/>
    <n v="0"/>
    <n v="-341577"/>
    <n v="0"/>
    <n v="0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15406.42388059699"/>
    <n v="315406.42388059699"/>
    <n v="0"/>
  </r>
  <r>
    <x v="3"/>
    <s v="BRK - MS OFFICE 2010 Std OLP"/>
    <x v="0"/>
    <n v="25"/>
    <s v="NO"/>
    <d v="2012-03-31T00:00:00"/>
    <d v="2012-03-31T00:00:00"/>
    <n v="341577"/>
    <n v="0"/>
    <m/>
    <n v="341577"/>
    <n v="-341577"/>
    <n v="0"/>
    <n v="0"/>
    <n v="-341577"/>
    <n v="0"/>
    <n v="0"/>
    <d v="2012-03-01T00:00:00"/>
    <n v="11.180555555555555"/>
    <s v="Computer Peripherals"/>
    <n v="757"/>
    <n v="90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15406.42388059699"/>
    <n v="315406.42388059699"/>
    <n v="0"/>
  </r>
  <r>
    <x v="0"/>
    <s v="KDK-HP Computer"/>
    <x v="0"/>
    <n v="12"/>
    <s v="NO"/>
    <d v="2010-11-10T00:00:00"/>
    <d v="2010-11-10T00:00:00"/>
    <n v="331920"/>
    <n v="0"/>
    <m/>
    <n v="331920"/>
    <n v="-298728"/>
    <n v="0"/>
    <n v="0"/>
    <n v="-298728"/>
    <n v="33192"/>
    <n v="33192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99708.53602025966"/>
    <n v="399708.53602025961"/>
    <n v="0"/>
  </r>
  <r>
    <x v="4"/>
    <s v="KKH-COMMON GATEWAY MODULE, MODEL-3500/92M"/>
    <x v="0"/>
    <n v="1"/>
    <s v="EA"/>
    <d v="2014-03-31T00:00:00"/>
    <d v="2014-03-31T00:00:00"/>
    <n v="329667.15999999997"/>
    <n v="0"/>
    <m/>
    <n v="329667.15999999997"/>
    <n v="-153804.49"/>
    <n v="0"/>
    <n v="-19219.599999999999"/>
    <n v="-173024.09"/>
    <n v="175862.66999999998"/>
    <n v="156643.07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99782.93656716414"/>
    <n v="290559.83219600777"/>
    <n v="109223.10437115637"/>
  </r>
  <r>
    <x v="0"/>
    <s v="KDK-ACB,1600A 4P SIEMENS 3WL  ETU45B"/>
    <x v="0"/>
    <n v="1"/>
    <s v="EA"/>
    <d v="2014-12-31T00:00:00"/>
    <d v="2014-12-31T00:00:00"/>
    <n v="328794"/>
    <n v="0"/>
    <m/>
    <n v="328794"/>
    <n v="-138959.87"/>
    <n v="0"/>
    <n v="-19168.689999999999"/>
    <n v="-158128.56"/>
    <n v="189834.13"/>
    <n v="170665.44"/>
    <d v="2014-12-01T00:00:00"/>
    <n v="8.4305555555555554"/>
    <m/>
    <m/>
    <m/>
    <m/>
    <m/>
    <m/>
    <m/>
    <s v="(Q). MANUFACTURE OF ELECTRICAL EQUIPMENT"/>
    <n v="666"/>
    <n v="36"/>
    <n v="109.6"/>
    <n v="133"/>
    <n v="130"/>
    <n v="1.1861313868613139"/>
    <n v="1.1861313868613139"/>
    <n v="12"/>
    <n v="0.95"/>
    <n v="389992.88321167883"/>
    <n v="260288.65289816502"/>
    <n v="129704.23031351381"/>
  </r>
  <r>
    <x v="4"/>
    <s v="KKH Constr. of Rain water Harvesting Pit"/>
    <x v="1"/>
    <n v="1"/>
    <s v="EA"/>
    <d v="2022-01-31T00:00:00"/>
    <d v="2022-01-31T00:00:00"/>
    <n v="327704.59999999998"/>
    <n v="0"/>
    <m/>
    <n v="327704.59999999998"/>
    <n v="-1799.23"/>
    <n v="0"/>
    <n v="-10945.33"/>
    <n v="-12744.56"/>
    <n v="325905.37"/>
    <n v="314960.03999999998"/>
    <d v="2022-01-01T00:00:00"/>
    <m/>
    <m/>
    <m/>
    <m/>
    <m/>
    <m/>
    <m/>
    <m/>
    <m/>
    <m/>
    <m/>
    <m/>
    <m/>
    <m/>
    <m/>
    <m/>
    <m/>
    <m/>
    <m/>
    <m/>
    <m/>
  </r>
  <r>
    <x v="4"/>
    <s v="KKH - Labour Hutment in CHP"/>
    <x v="1"/>
    <n v="2"/>
    <s v="EA"/>
    <d v="2016-03-31T00:00:00"/>
    <d v="2016-03-31T00:00:00"/>
    <n v="323047.52"/>
    <n v="0"/>
    <m/>
    <n v="323047.52"/>
    <n v="-64768.22"/>
    <n v="0"/>
    <n v="-10789.79"/>
    <n v="-75558.010000000009"/>
    <n v="258279.30000000002"/>
    <n v="247489.51"/>
    <d v="2016-03-01T00:00:00"/>
    <m/>
    <m/>
    <m/>
    <m/>
    <m/>
    <m/>
    <m/>
    <m/>
    <m/>
    <m/>
    <m/>
    <m/>
    <m/>
    <m/>
    <m/>
    <m/>
    <m/>
    <m/>
    <m/>
    <m/>
    <m/>
  </r>
  <r>
    <x v="3"/>
    <s v="BRK - Scaffolding"/>
    <x v="0"/>
    <n v="1"/>
    <s v="EA"/>
    <d v="2016-02-25T00:00:00"/>
    <d v="2016-02-25T00:00:00"/>
    <n v="321820.82"/>
    <n v="0"/>
    <m/>
    <n v="321820.82"/>
    <n v="-114418.36"/>
    <n v="0"/>
    <n v="-18762.150000000001"/>
    <n v="-133180.51"/>
    <n v="207402.46000000002"/>
    <n v="188640.31"/>
    <d v="2016-02-01T00:00:00"/>
    <n v="7.2777777777777777"/>
    <m/>
    <m/>
    <m/>
    <m/>
    <m/>
    <m/>
    <m/>
    <s v="a. Manufacture of structural metal products"/>
    <n v="606"/>
    <n v="50"/>
    <n v="104.4"/>
    <n v="133"/>
    <n v="131.4"/>
    <n v="1.2586206896551724"/>
    <n v="1.2586206896551724"/>
    <n v="12"/>
    <n v="0.95"/>
    <n v="405050.34241379309"/>
    <n v="233372.75515461364"/>
    <n v="171677.58725917945"/>
  </r>
  <r>
    <x v="4"/>
    <s v="KKh-Modification of UGH-2 Hopper"/>
    <x v="0"/>
    <n v="1"/>
    <s v="EA"/>
    <d v="2014-06-30T00:00:00"/>
    <d v="2014-06-30T00:00:00"/>
    <n v="319448.82"/>
    <n v="0"/>
    <m/>
    <n v="319448.82"/>
    <n v="-144398.76999999999"/>
    <n v="0"/>
    <n v="-18623.87"/>
    <n v="-163022.63999999998"/>
    <n v="175050.05000000002"/>
    <n v="156426.18"/>
    <d v="2014-06-01T00:00:00"/>
    <n v="8.9305555555555554"/>
    <m/>
    <m/>
    <m/>
    <m/>
    <m/>
    <m/>
    <m/>
    <s v="(Q). MANUFACTURE OF ELECTRICAL EQUIPMENT"/>
    <n v="666"/>
    <n v="30"/>
    <n v="108"/>
    <n v="133"/>
    <n v="130"/>
    <n v="1.2037037037037037"/>
    <n v="1.2037037037037037"/>
    <n v="12"/>
    <n v="0.95"/>
    <n v="384521.72777777776"/>
    <n v="271857.75163548096"/>
    <n v="112663.9761422968"/>
  </r>
  <r>
    <x v="1"/>
    <s v="MQR-3200 A, TP EDO ACB,65 KA"/>
    <x v="0"/>
    <n v="1"/>
    <s v="EA"/>
    <d v="2014-03-31T00:00:00"/>
    <d v="2014-03-31T00:00:00"/>
    <n v="317205.26"/>
    <n v="0"/>
    <m/>
    <n v="317205.26"/>
    <n v="-147990.45000000001"/>
    <n v="0"/>
    <n v="-18493.07"/>
    <n v="-166483.52000000002"/>
    <n v="169214.81"/>
    <n v="150721.74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84670.55783582089"/>
    <n v="279576.24628819874"/>
    <n v="105094.31154762214"/>
  </r>
  <r>
    <x v="0"/>
    <s v="KDK-3200 A, TP EDO ACB,65 KA"/>
    <x v="0"/>
    <n v="1"/>
    <s v="EA"/>
    <d v="2014-03-31T00:00:00"/>
    <d v="2014-03-31T00:00:00"/>
    <n v="317205.26"/>
    <n v="0"/>
    <m/>
    <n v="317205.26"/>
    <n v="-147990.45000000001"/>
    <n v="0"/>
    <n v="-18493.07"/>
    <n v="-166483.52000000002"/>
    <n v="169214.81"/>
    <n v="150721.74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84670.55783582089"/>
    <n v="279576.24628819874"/>
    <n v="105094.31154762214"/>
  </r>
  <r>
    <x v="4"/>
    <s v="KKH-Steel Almirah"/>
    <x v="0"/>
    <n v="21"/>
    <s v="EA"/>
    <d v="2011-07-30T00:00:00"/>
    <d v="2011-07-30T00:00:00"/>
    <n v="315135"/>
    <n v="0"/>
    <m/>
    <n v="315135"/>
    <n v="-212888.2"/>
    <n v="0"/>
    <n v="-19948.05"/>
    <n v="-232836.25"/>
    <n v="102246.79999999999"/>
    <n v="82298.75"/>
    <d v="2011-07-01T00:00:00"/>
    <n v="11.847222222222221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491345.93004763802"/>
    <n v="466778.6335452561"/>
    <n v="24567.296502381912"/>
  </r>
  <r>
    <x v="3"/>
    <s v="BRK - West Water Drain"/>
    <x v="1"/>
    <n v="1"/>
    <s v="NO"/>
    <d v="2013-05-30T00:00:00"/>
    <d v="2013-05-30T00:00:00"/>
    <n v="312000"/>
    <n v="0"/>
    <m/>
    <n v="312000"/>
    <n v="-87629.94"/>
    <n v="0"/>
    <n v="-10420.799999999999"/>
    <n v="-98050.74"/>
    <n v="224370.06"/>
    <n v="213949.26"/>
    <d v="2013-05-01T00:00:00"/>
    <m/>
    <m/>
    <m/>
    <m/>
    <m/>
    <m/>
    <m/>
    <m/>
    <m/>
    <m/>
    <m/>
    <m/>
    <m/>
    <m/>
    <m/>
    <m/>
    <m/>
    <m/>
    <m/>
    <m/>
    <m/>
  </r>
  <r>
    <x v="2"/>
    <s v="UTR-Shed for coal blending in CHP area"/>
    <x v="1"/>
    <n v="1"/>
    <s v="NO"/>
    <d v="2014-02-01T00:00:00"/>
    <d v="2014-02-01T00:00:00"/>
    <n v="310769.53999999998"/>
    <n v="0"/>
    <m/>
    <n v="310769.53999999998"/>
    <n v="-83856.41"/>
    <n v="0"/>
    <n v="-10379.700000000001"/>
    <n v="-94236.11"/>
    <n v="226913.12999999998"/>
    <n v="216533.43"/>
    <d v="2014-02-01T00:00:00"/>
    <m/>
    <m/>
    <m/>
    <m/>
    <m/>
    <m/>
    <m/>
    <m/>
    <m/>
    <m/>
    <m/>
    <m/>
    <m/>
    <m/>
    <m/>
    <m/>
    <m/>
    <m/>
    <m/>
    <m/>
    <m/>
  </r>
  <r>
    <x v="4"/>
    <s v="KKH-AUTO SYNCHRONIZING RELAY 25A,24V DC PSY5"/>
    <x v="0"/>
    <n v="2"/>
    <s v="EA"/>
    <d v="2014-03-31T00:00:00"/>
    <d v="2014-03-31T00:00:00"/>
    <n v="310500.05"/>
    <n v="0"/>
    <m/>
    <n v="310500.05"/>
    <n v="-144862.12"/>
    <n v="0"/>
    <n v="-18102.150000000001"/>
    <n v="-162964.26999999999"/>
    <n v="165637.93"/>
    <n v="147535.78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76539.23973880598"/>
    <n v="273666.45323377685"/>
    <n v="102872.78650502913"/>
  </r>
  <r>
    <x v="4"/>
    <s v="KKH-132KW SQL CAGE IND. MOTOR 4P B8 ND315M"/>
    <x v="0"/>
    <n v="1"/>
    <s v="EA"/>
    <d v="2014-03-31T00:00:00"/>
    <d v="2014-03-31T00:00:00"/>
    <n v="306638.48"/>
    <n v="0"/>
    <m/>
    <n v="306638.48"/>
    <n v="-143060.51999999999"/>
    <n v="0"/>
    <n v="-17877.02"/>
    <n v="-160937.53999999998"/>
    <n v="163577.96"/>
    <n v="145700.94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413801.78545109212"/>
    <n v="372421.60690598289"/>
    <n v="41380.178545109229"/>
  </r>
  <r>
    <x v="2"/>
    <s v="UTR-RAIN WATER HARVESTING RE-CHARGE PIT"/>
    <x v="1"/>
    <n v="1"/>
    <s v="EA"/>
    <d v="2022-03-31T00:00:00"/>
    <d v="2022-03-31T00:00:00"/>
    <n v="300861.32"/>
    <n v="0"/>
    <m/>
    <n v="300861.32"/>
    <n v="-27.53"/>
    <n v="0"/>
    <n v="-10048.77"/>
    <n v="-10076.300000000001"/>
    <n v="300833.78999999998"/>
    <n v="290785.02"/>
    <d v="2022-03-01T00:00:00"/>
    <m/>
    <m/>
    <m/>
    <m/>
    <m/>
    <m/>
    <m/>
    <m/>
    <m/>
    <m/>
    <m/>
    <m/>
    <m/>
    <m/>
    <m/>
    <m/>
    <m/>
    <m/>
    <m/>
    <m/>
    <m/>
  </r>
  <r>
    <x v="1"/>
    <s v="MQR-STEEL ALMIRAH"/>
    <x v="0"/>
    <n v="20"/>
    <s v="EA"/>
    <d v="2011-07-22T00:00:00"/>
    <d v="2011-07-22T00:00:00"/>
    <n v="300682"/>
    <n v="0"/>
    <m/>
    <n v="300682"/>
    <n v="-203540.51"/>
    <n v="0"/>
    <n v="-19033.169999999998"/>
    <n v="-222573.68"/>
    <n v="97141.489999999991"/>
    <n v="78108.320000000007"/>
    <d v="2011-07-01T00:00:00"/>
    <n v="11.869444444444444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468811.38857500401"/>
    <n v="445370.81914625381"/>
    <n v="23440.569428750197"/>
  </r>
  <r>
    <x v="2"/>
    <s v="UTR-PROTECTN RELAY MODULE MICOM P441,AUX220V"/>
    <x v="0"/>
    <n v="1"/>
    <s v="EA"/>
    <d v="2014-03-31T00:00:00"/>
    <d v="2014-03-31T00:00:00"/>
    <n v="298530"/>
    <n v="0"/>
    <m/>
    <n v="298530"/>
    <n v="-139277.57999999999"/>
    <n v="0"/>
    <n v="-17404.3"/>
    <n v="-156681.87999999998"/>
    <n v="159252.42000000001"/>
    <n v="141848.12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62023.32089552237"/>
    <n v="263116.37078280468"/>
    <n v="98906.950112717692"/>
  </r>
  <r>
    <x v="5"/>
    <s v="Nod - Laptop (LR0DWEFF/ER/HM/LM/EW)"/>
    <x v="0"/>
    <n v="5"/>
    <s v="EA"/>
    <d v="2020-10-31T00:00:00"/>
    <d v="2020-10-31T00:00:00"/>
    <n v="297950"/>
    <n v="0"/>
    <m/>
    <n v="297950"/>
    <n v="-63304.17"/>
    <n v="0"/>
    <n v="-44692.5"/>
    <n v="-107996.67"/>
    <n v="234645.83000000002"/>
    <n v="189953.33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n v="297950"/>
    <n v="154768.47222222222"/>
    <n v="143181.52777777778"/>
  </r>
  <r>
    <x v="0"/>
    <s v="KDK -Barbed Wire Fencing on Boundrywall"/>
    <x v="1"/>
    <n v="1"/>
    <s v="AU"/>
    <d v="2014-03-31T00:00:00"/>
    <d v="2014-03-31T00:00:00"/>
    <n v="294111.90000000002"/>
    <n v="0"/>
    <m/>
    <n v="294111.90000000002"/>
    <n v="-78599.850000000006"/>
    <n v="0"/>
    <n v="-9823.34"/>
    <n v="-88423.19"/>
    <n v="215512.05000000002"/>
    <n v="205688.71"/>
    <d v="2014-03-01T00:00:00"/>
    <m/>
    <m/>
    <m/>
    <m/>
    <m/>
    <m/>
    <m/>
    <m/>
    <m/>
    <m/>
    <m/>
    <m/>
    <m/>
    <m/>
    <m/>
    <m/>
    <m/>
    <m/>
    <m/>
    <m/>
    <m/>
  </r>
  <r>
    <x v="5"/>
    <s v="NOD-CS_WinSvrSTDCore 2019 SNGL MVL 16Lic CoreLic"/>
    <x v="0"/>
    <n v="5"/>
    <s v="NO"/>
    <d v="2020-07-31T00:00:00"/>
    <d v="2020-07-31T00:00:00"/>
    <n v="293081"/>
    <n v="0"/>
    <m/>
    <n v="293081"/>
    <n v="-97800.73"/>
    <n v="0"/>
    <n v="-58616.2"/>
    <n v="-156416.93"/>
    <n v="195280.27000000002"/>
    <n v="136664.07"/>
    <d v="2020-07-01T00:00:00"/>
    <n v="2.8472222222222223"/>
    <s v="Computer Peripherals"/>
    <m/>
    <m/>
    <m/>
    <m/>
    <m/>
    <m/>
    <s v="Computer peripherals"/>
    <n v="647"/>
    <n v="103"/>
    <n v="93.4"/>
    <n v="133"/>
    <n v="92.8"/>
    <n v="0.99357601713062094"/>
    <n v="0.99357601713062094"/>
    <n v="6"/>
    <n v="1"/>
    <n v="291198.2526766595"/>
    <n v="138184.35601554444"/>
    <n v="153013.89666111505"/>
  </r>
  <r>
    <x v="4"/>
    <s v="KKH-LOGIX 5662 PROCESSOR WITH 4MB 1756-L62"/>
    <x v="0"/>
    <n v="1"/>
    <s v="EA"/>
    <d v="2014-03-31T00:00:00"/>
    <d v="2014-03-31T00:00:00"/>
    <n v="291759.68"/>
    <n v="0"/>
    <m/>
    <n v="291759.68"/>
    <n v="-136118.93"/>
    <n v="0"/>
    <n v="-17009.59"/>
    <n v="-153128.51999999999"/>
    <n v="155640.75"/>
    <n v="138631.16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53813.04477611941"/>
    <n v="257149.1915129215"/>
    <n v="96663.853263197903"/>
  </r>
  <r>
    <x v="2"/>
    <s v="UTR-Chartless Recorder"/>
    <x v="0"/>
    <n v="1"/>
    <s v="NO"/>
    <d v="2012-11-19T00:00:00"/>
    <d v="2012-11-19T00:00:00"/>
    <n v="291208.59999999998"/>
    <n v="0"/>
    <m/>
    <n v="291208.59999999998"/>
    <n v="-154692.39000000001"/>
    <n v="0"/>
    <n v="-16977.46"/>
    <n v="-171669.85"/>
    <n v="136516.20999999996"/>
    <n v="119538.75"/>
    <d v="2012-11-01T00:00:00"/>
    <n v="10.544444444444444"/>
    <m/>
    <m/>
    <m/>
    <m/>
    <m/>
    <m/>
    <m/>
    <s v="a. Manufacture of electronic components"/>
    <n v="640"/>
    <n v="11"/>
    <n v="104.6"/>
    <n v="133"/>
    <n v="115.5"/>
    <n v="1.1042065009560229"/>
    <n v="1.1042065009560229"/>
    <n v="8"/>
    <n v="1"/>
    <n v="321554.42925430206"/>
    <n v="321554.42925430206"/>
    <n v="0"/>
  </r>
  <r>
    <x v="0"/>
    <s v="KDK-Chartless Recorder"/>
    <x v="0"/>
    <n v="1"/>
    <s v="EA"/>
    <d v="2012-10-01T00:00:00"/>
    <d v="2012-10-01T00:00:00"/>
    <n v="291157.05"/>
    <n v="0"/>
    <m/>
    <n v="291157.05"/>
    <n v="-158328.84"/>
    <n v="0"/>
    <n v="-16974.46"/>
    <n v="-175303.3"/>
    <n v="132828.21"/>
    <n v="115853.75"/>
    <d v="2012-10-01T00:00:00"/>
    <n v="10.677777777777777"/>
    <m/>
    <m/>
    <m/>
    <m/>
    <m/>
    <m/>
    <m/>
    <s v="a. Manufacture of electronic components"/>
    <n v="640"/>
    <n v="10"/>
    <n v="104.7"/>
    <n v="133"/>
    <n v="115.5"/>
    <n v="1.1031518624641834"/>
    <n v="1.1031518624641834"/>
    <n v="8"/>
    <n v="1"/>
    <n v="321190.44197707734"/>
    <n v="321190.44197707734"/>
    <n v="0"/>
  </r>
  <r>
    <x v="0"/>
    <s v="KDK - Piezometer"/>
    <x v="0"/>
    <n v="2"/>
    <s v="EA"/>
    <d v="2019-03-31T00:00:00"/>
    <d v="2019-03-31T00:00:00"/>
    <n v="290870"/>
    <n v="0"/>
    <m/>
    <n v="290870"/>
    <n v="-35716.14"/>
    <n v="0"/>
    <n v="-16957.72"/>
    <n v="-52673.86"/>
    <n v="255153.86"/>
    <n v="238196.14"/>
    <d v="2019-03-01T00:00:00"/>
    <n v="4.1805555555555554"/>
    <m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n v="302944.86162361625"/>
    <n v="200525.65551220617"/>
    <n v="102419.20611141008"/>
  </r>
  <r>
    <x v="2"/>
    <s v="UTR - Piezometer"/>
    <x v="0"/>
    <n v="2"/>
    <s v="EA"/>
    <d v="2019-03-31T00:00:00"/>
    <d v="2019-03-31T00:00:00"/>
    <n v="290870"/>
    <n v="0"/>
    <m/>
    <n v="290870"/>
    <n v="-36361.760000000002"/>
    <n v="0"/>
    <n v="-16957.72"/>
    <n v="-53319.48"/>
    <n v="254508.24"/>
    <n v="237550.52"/>
    <d v="2019-03-01T00:00:00"/>
    <n v="4.1805555555555554"/>
    <m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n v="302944.86162361625"/>
    <n v="200525.65551220617"/>
    <n v="102419.20611141008"/>
  </r>
  <r>
    <x v="4"/>
    <s v="KKH - Software Desktop"/>
    <x v="2"/>
    <n v="20"/>
    <s v="EA"/>
    <d v="2010-09-25T00:00:00"/>
    <d v="2010-09-25T00:00:00"/>
    <n v="290696"/>
    <n v="0"/>
    <m/>
    <n v="290696"/>
    <n v="-261626.4"/>
    <n v="0"/>
    <n v="0"/>
    <n v="-261626.4"/>
    <n v="29069.600000000006"/>
    <n v="29069.599999999999"/>
    <d v="2010-09-01T00:00:00"/>
    <n v="12.69444444444444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63898.18400515855"/>
    <n v="263898.18400515855"/>
    <n v="0"/>
  </r>
  <r>
    <x v="1"/>
    <s v="MQR-Microsoft Office 2010 Standard OLP"/>
    <x v="2"/>
    <n v="20"/>
    <s v="EA"/>
    <d v="2011-04-01T00:00:00"/>
    <d v="2011-04-01T00:00:00"/>
    <n v="290696"/>
    <n v="0"/>
    <m/>
    <n v="290696"/>
    <n v="-290696"/>
    <n v="0"/>
    <n v="0"/>
    <n v="-290696"/>
    <n v="0"/>
    <n v="0"/>
    <d v="2011-04-01T00:00:00"/>
    <n v="12.177777777777777"/>
    <s v="Computer Peripherals"/>
    <n v="757"/>
    <n v="79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268423.76915422885"/>
    <n v="268423.76915422885"/>
    <n v="0"/>
  </r>
  <r>
    <x v="1"/>
    <s v="MQR-Chartless Recorder"/>
    <x v="0"/>
    <n v="1"/>
    <s v="EA"/>
    <d v="2012-09-30T00:00:00"/>
    <d v="2012-09-30T00:00:00"/>
    <n v="290178"/>
    <n v="0"/>
    <m/>
    <n v="290178"/>
    <n v="-158342.13"/>
    <n v="0"/>
    <n v="-16917.38"/>
    <n v="-175259.51"/>
    <n v="131835.87"/>
    <n v="114918.49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n v="331508.99109792284"/>
    <n v="331508.99109792284"/>
    <n v="0"/>
  </r>
  <r>
    <x v="3"/>
    <s v="BRK - Chartless Recorder"/>
    <x v="0"/>
    <n v="1"/>
    <s v="EA"/>
    <d v="2012-09-30T00:00:00"/>
    <d v="2012-09-30T00:00:00"/>
    <n v="290178"/>
    <n v="0"/>
    <m/>
    <n v="290178"/>
    <n v="-158342.13"/>
    <n v="0"/>
    <n v="-16917.38"/>
    <n v="-175259.51"/>
    <n v="131835.87"/>
    <n v="114918.49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n v="331508.99109792284"/>
    <n v="331508.99109792284"/>
    <n v="0"/>
  </r>
  <r>
    <x v="4"/>
    <s v="KKH - Chartless Recorder"/>
    <x v="0"/>
    <n v="1"/>
    <s v="EA"/>
    <d v="2012-09-30T00:00:00"/>
    <d v="2012-09-30T00:00:00"/>
    <n v="290177.7"/>
    <n v="0"/>
    <m/>
    <n v="290177.7"/>
    <n v="-158341.94"/>
    <n v="0"/>
    <n v="-16917.36"/>
    <n v="-175259.3"/>
    <n v="131835.76"/>
    <n v="114918.39999999999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8"/>
    <n v="1"/>
    <n v="331508.64836795256"/>
    <n v="331508.64836795256"/>
    <n v="0"/>
  </r>
  <r>
    <x v="4"/>
    <s v="KKH-VACUUM CONTACTOR,TYPE:CS-VP 11LS,ITH400A"/>
    <x v="0"/>
    <n v="2"/>
    <s v="EA"/>
    <d v="2014-03-31T00:00:00"/>
    <d v="2014-03-31T00:00:00"/>
    <n v="286416"/>
    <n v="0"/>
    <m/>
    <n v="286416"/>
    <n v="-133625.82999999999"/>
    <n v="0"/>
    <n v="-16698.05"/>
    <n v="-150323.87999999998"/>
    <n v="152790.17000000001"/>
    <n v="136092.12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47332.8358208955"/>
    <n v="252439.41464552234"/>
    <n v="94893.421175373165"/>
  </r>
  <r>
    <x v="4"/>
    <s v="KKH - Thermal Imager"/>
    <x v="0"/>
    <n v="1"/>
    <s v="NO"/>
    <d v="2014-02-28T00:00:00"/>
    <d v="2014-02-28T00:00:00"/>
    <n v="285440"/>
    <n v="0"/>
    <m/>
    <n v="285440"/>
    <n v="-134450.51"/>
    <n v="0"/>
    <n v="-16641.150000000001"/>
    <n v="-151091.66"/>
    <n v="150989.49"/>
    <n v="134348.34"/>
    <d v="2014-02-01T00:00:00"/>
    <n v="9.2638888888888893"/>
    <m/>
    <m/>
    <m/>
    <m/>
    <m/>
    <m/>
    <m/>
    <s v="(Q). MANUFACTURE OF ELECTRICAL EQUIPMENT"/>
    <n v="666"/>
    <n v="26"/>
    <n v="106.2"/>
    <n v="133"/>
    <n v="130"/>
    <n v="1.2241054613935969"/>
    <n v="1.2241054613935969"/>
    <n v="12"/>
    <n v="0.95"/>
    <n v="349408.6629001883"/>
    <n v="256253.23986887073"/>
    <n v="93155.423031317565"/>
  </r>
  <r>
    <x v="5"/>
    <s v="NOD-MS OFFICE-20 NOS"/>
    <x v="0"/>
    <n v="20"/>
    <s v="NO"/>
    <d v="2011-02-28T00:00:00"/>
    <d v="2011-02-28T00:00:00"/>
    <n v="283390.63"/>
    <n v="0"/>
    <m/>
    <n v="283390.63"/>
    <n v="-283390.63"/>
    <n v="0"/>
    <n v="0"/>
    <n v="-283390.63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260561.02500211852"/>
    <n v="260561.02500211849"/>
    <n v="0"/>
  </r>
  <r>
    <x v="3"/>
    <s v="BRK - CCTV Camera Sys &amp; Radio Link for network"/>
    <x v="0"/>
    <n v="6"/>
    <s v="EA"/>
    <d v="2017-09-01T00:00:00"/>
    <d v="2017-09-01T00:00:00"/>
    <n v="282457.53999999998"/>
    <n v="0"/>
    <m/>
    <n v="282457.53999999998"/>
    <n v="-81903.08"/>
    <n v="0"/>
    <n v="-17879.560000000001"/>
    <n v="-99782.64"/>
    <n v="200554.45999999996"/>
    <n v="182674.9"/>
    <d v="2017-09-01T00:00:00"/>
    <n v="5.7611111111111111"/>
    <m/>
    <m/>
    <m/>
    <m/>
    <m/>
    <m/>
    <m/>
    <s v="(P). MANUFACTURE OF COMPUTER, ELECTRONIC AND OPTICAL PRODUCTS"/>
    <n v="639"/>
    <n v="69"/>
    <n v="111.7"/>
    <n v="133"/>
    <n v="117.6"/>
    <n v="1.0528200537153087"/>
    <n v="1.0528200537153087"/>
    <n v="6"/>
    <n v="1"/>
    <n v="297376.96243509394"/>
    <n v="285536.9537455485"/>
    <n v="11840.008689545444"/>
  </r>
  <r>
    <x v="2"/>
    <s v="UTR- Vehicle Parking Shed"/>
    <x v="1"/>
    <n v="1"/>
    <s v="EA"/>
    <d v="2014-12-31T00:00:00"/>
    <d v="2014-12-31T00:00:00"/>
    <n v="281862.14"/>
    <n v="0"/>
    <m/>
    <n v="281862.14"/>
    <n v="-68246.5"/>
    <n v="0"/>
    <n v="-9414.2000000000007"/>
    <n v="-77660.7"/>
    <n v="213615.64"/>
    <n v="204201.44"/>
    <d v="2014-12-01T00:00:00"/>
    <m/>
    <m/>
    <m/>
    <m/>
    <m/>
    <m/>
    <m/>
    <m/>
    <m/>
    <m/>
    <m/>
    <m/>
    <m/>
    <m/>
    <m/>
    <m/>
    <m/>
    <m/>
    <m/>
    <m/>
    <m/>
  </r>
  <r>
    <x v="0"/>
    <s v="KDK-Services for insulation"/>
    <x v="0"/>
    <n v="1"/>
    <s v="EA"/>
    <d v="2014-10-31T00:00:00"/>
    <d v="2014-10-31T00:00:00"/>
    <n v="277199.3"/>
    <n v="0"/>
    <m/>
    <n v="277199.3"/>
    <n v="-119854.98"/>
    <n v="0"/>
    <n v="-16160.72"/>
    <n v="-136015.69999999998"/>
    <n v="157344.32000000001"/>
    <n v="141183.6"/>
    <d v="2014-10-01T00:00:00"/>
    <n v="8.5972222222222214"/>
    <m/>
    <m/>
    <m/>
    <m/>
    <m/>
    <m/>
    <m/>
    <s v="(R). MANUFACTURE OF MACHINERY AND EQUIPMENT"/>
    <n v="722"/>
    <n v="34"/>
    <n v="108.3"/>
    <n v="133"/>
    <n v="126.8"/>
    <n v="1.1708217913204062"/>
    <n v="1.1708217913204062"/>
    <n v="12"/>
    <n v="0.9"/>
    <n v="324550.98097876267"/>
    <n v="209267.76794359801"/>
    <n v="115283.21303516466"/>
  </r>
  <r>
    <x v="3"/>
    <s v="BRK- BEARING EFZLO.11.125"/>
    <x v="0"/>
    <n v="1"/>
    <s v="AU"/>
    <d v="2014-03-31T00:00:00"/>
    <d v="2014-03-31T00:00:00"/>
    <n v="275655"/>
    <n v="0"/>
    <m/>
    <n v="275655"/>
    <n v="-128605.4"/>
    <n v="0"/>
    <n v="-16070.69"/>
    <n v="-144676.09"/>
    <n v="147049.60000000001"/>
    <n v="130978.91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329101.0028653295"/>
    <n v="239188.62818204126"/>
    <n v="89912.374683288246"/>
  </r>
  <r>
    <x v="4"/>
    <s v="KKH-KSB GLOBE VALVE ,IBD 80NB, CLASS-1500"/>
    <x v="0"/>
    <n v="1"/>
    <s v="EA"/>
    <d v="2014-03-31T00:00:00"/>
    <d v="2014-03-31T00:00:00"/>
    <n v="273882.43"/>
    <n v="0"/>
    <m/>
    <n v="273882.43"/>
    <n v="-127778.42"/>
    <n v="0"/>
    <n v="-15967.35"/>
    <n v="-143745.76999999999"/>
    <n v="146104.01"/>
    <n v="130136.66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340229.91788759682"/>
    <n v="323218.42199321697"/>
    <n v="17011.495894379856"/>
  </r>
  <r>
    <x v="4"/>
    <s v="KKH-AUMA ACTUATOR MODEL:SA6A16,RATING:0.25KW"/>
    <x v="0"/>
    <n v="1"/>
    <s v="EA"/>
    <d v="2014-03-31T00:00:00"/>
    <d v="2014-03-31T00:00:00"/>
    <n v="273213.24"/>
    <n v="0"/>
    <m/>
    <n v="273213.24"/>
    <n v="-127466.16"/>
    <n v="0"/>
    <n v="-15928.33"/>
    <n v="-143394.49"/>
    <n v="145747.07999999999"/>
    <n v="129818.75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31322.02611940296"/>
    <n v="240802.85451583227"/>
    <n v="90519.171603570692"/>
  </r>
  <r>
    <x v="0"/>
    <s v="KDK-132KW SQL CAGE IND. MOTOR 4P B8 ND315M"/>
    <x v="0"/>
    <n v="1"/>
    <s v="EA"/>
    <d v="2014-03-31T00:00:00"/>
    <d v="2014-03-31T00:00:00"/>
    <n v="270062.12"/>
    <n v="0"/>
    <m/>
    <n v="270062.12"/>
    <n v="-125996.03"/>
    <n v="0"/>
    <n v="-15744.62"/>
    <n v="-141740.65"/>
    <n v="144066.09"/>
    <n v="128321.47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364442.8039126306"/>
    <n v="327998.52352136752"/>
    <n v="36444.280391263077"/>
  </r>
  <r>
    <x v="2"/>
    <s v="UTR- DIGITAL REALY 1A MICOM/AREVA P 341"/>
    <x v="0"/>
    <n v="1"/>
    <s v="EA"/>
    <d v="2014-03-31T00:00:00"/>
    <d v="2014-03-31T00:00:00"/>
    <n v="269640"/>
    <n v="0"/>
    <m/>
    <n v="269640"/>
    <n v="-125799.09"/>
    <n v="0"/>
    <n v="-15720.01"/>
    <n v="-141519.1"/>
    <n v="143840.91"/>
    <n v="128120.9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26988.80597014923"/>
    <n v="237653.49619092038"/>
    <n v="89335.309779228846"/>
  </r>
  <r>
    <x v="1"/>
    <s v="MQR - Piezometer"/>
    <x v="0"/>
    <n v="2"/>
    <s v="EA"/>
    <d v="2019-03-31T00:00:00"/>
    <d v="2019-03-31T00:00:00"/>
    <n v="268804"/>
    <n v="0"/>
    <m/>
    <n v="268804"/>
    <n v="-35983.360000000001"/>
    <n v="0"/>
    <n v="-15671.27"/>
    <n v="-51654.630000000005"/>
    <n v="232820.64"/>
    <n v="217149.37"/>
    <d v="2019-03-01T00:00:00"/>
    <n v="4.1805555555555554"/>
    <m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n v="279962.8376383764"/>
    <n v="185313.36440438364"/>
    <n v="94649.473233992758"/>
  </r>
  <r>
    <x v="4"/>
    <s v="KKH - Piezometer"/>
    <x v="0"/>
    <n v="2"/>
    <s v="EA"/>
    <d v="2019-04-30T00:00:00"/>
    <d v="2019-04-30T00:00:00"/>
    <n v="268804"/>
    <n v="0"/>
    <m/>
    <n v="268804"/>
    <n v="-35216.410000000003"/>
    <n v="0"/>
    <n v="-15671.27"/>
    <n v="-50887.680000000008"/>
    <n v="233587.59"/>
    <n v="217916.32"/>
    <d v="2019-04-01T00:00:00"/>
    <n v="4.0972222222222223"/>
    <m/>
    <m/>
    <m/>
    <m/>
    <m/>
    <m/>
    <m/>
    <s v="e. Manufacture of measuring, testing, navigating and control equipment"/>
    <n v="654"/>
    <n v="88"/>
    <n v="111.9"/>
    <n v="133"/>
    <n v="112.9"/>
    <n v="1.0089365504915102"/>
    <n v="1.0089365504915102"/>
    <n v="6"/>
    <n v="0.95"/>
    <n v="271206.18051831989"/>
    <n v="175938.73169041469"/>
    <n v="95267.448827905202"/>
  </r>
  <r>
    <x v="3"/>
    <s v="BRK-T.V. WITH DISH T.V"/>
    <x v="0"/>
    <n v="18"/>
    <s v="NO"/>
    <d v="2011-03-31T00:00:00"/>
    <d v="2011-03-31T00:00:00"/>
    <n v="268200.01"/>
    <n v="0"/>
    <m/>
    <n v="268200.01"/>
    <n v="-174069.88"/>
    <n v="0"/>
    <n v="-16977.060000000001"/>
    <n v="-191046.94"/>
    <n v="94130.13"/>
    <n v="77153.070000000007"/>
    <d v="2011-03-01T00:00:00"/>
    <n v="12.180555555555555"/>
    <s v="g.  ELECTRICAL MACHINERY, EQUIPMENT &amp; BATTERIES"/>
    <n v="699"/>
    <n v="78"/>
    <n v="126.4"/>
    <n v="90"/>
    <n v="130.9"/>
    <n v="1.0356012658227849"/>
    <s v="(Q). MANUFACTURE OF ELECTRICAL EQUIPMENT"/>
    <n v="666"/>
    <n v="4"/>
    <n v="104.1"/>
    <n v="133"/>
    <n v="130"/>
    <n v="1.2487992315081653"/>
    <n v="1.2932580649083769"/>
    <n v="12"/>
    <n v="0.95"/>
    <n v="346851.82594100735"/>
    <n v="329509.234643957"/>
    <n v="17342.591297050356"/>
  </r>
  <r>
    <x v="3"/>
    <s v="BRK - Vehicle Parking Shed"/>
    <x v="1"/>
    <n v="1"/>
    <s v="AU"/>
    <d v="2014-03-31T00:00:00"/>
    <d v="2014-03-31T00:00:00"/>
    <n v="264105.26"/>
    <n v="0"/>
    <m/>
    <n v="264105.26"/>
    <n v="-70580.75"/>
    <n v="0"/>
    <n v="-8821.1200000000008"/>
    <n v="-79401.87"/>
    <n v="193524.51"/>
    <n v="184703.39"/>
    <d v="2014-03-01T00:00:00"/>
    <m/>
    <m/>
    <m/>
    <m/>
    <m/>
    <m/>
    <m/>
    <m/>
    <m/>
    <m/>
    <m/>
    <m/>
    <m/>
    <m/>
    <m/>
    <m/>
    <m/>
    <m/>
    <m/>
    <m/>
    <m/>
  </r>
  <r>
    <x v="2"/>
    <s v="UTR-Open Gym -Equipments - (9 Items)"/>
    <x v="0"/>
    <n v="1"/>
    <s v="SET"/>
    <d v="2022-07-18T00:00:00"/>
    <d v="2022-07-18T00:00:00"/>
    <n v="0"/>
    <n v="263496.07"/>
    <m/>
    <n v="263496.07"/>
    <n v="0"/>
    <n v="0"/>
    <n v="-11289"/>
    <n v="-11289"/>
    <n v="0"/>
    <n v="252207.07"/>
    <d v="2022-07-01T00:00:00"/>
    <n v="0.88055555555555554"/>
    <m/>
    <m/>
    <m/>
    <m/>
    <m/>
    <m/>
    <m/>
    <s v="(Q). MANUFACTURE OF ELECTRICAL EQUIPMENT"/>
    <n v="666"/>
    <n v="127"/>
    <n v="127.5"/>
    <n v="133"/>
    <n v="130"/>
    <n v="1.0196078431372548"/>
    <n v="1.0196078431372548"/>
    <n v="12"/>
    <n v="0.95"/>
    <n v="268662.65960784315"/>
    <n v="18728.648134468043"/>
    <n v="249934.01147337511"/>
  </r>
  <r>
    <x v="0"/>
    <s v="KDK--Open Gym -Equipments - (9 Items)"/>
    <x v="0"/>
    <n v="1"/>
    <s v="SET"/>
    <d v="2022-09-19T00:00:00"/>
    <d v="2022-09-19T00:00:00"/>
    <n v="0"/>
    <n v="263496"/>
    <m/>
    <n v="263496"/>
    <n v="0"/>
    <n v="0"/>
    <n v="-8865.16"/>
    <n v="-8865.16"/>
    <n v="0"/>
    <n v="254630.84"/>
    <d v="2022-09-01T00:00:00"/>
    <n v="0.71111111111111114"/>
    <m/>
    <m/>
    <m/>
    <m/>
    <m/>
    <m/>
    <m/>
    <s v="(Q). MANUFACTURE OF ELECTRICAL EQUIPMENT"/>
    <n v="666"/>
    <n v="129"/>
    <n v="129.19999999999999"/>
    <n v="133"/>
    <n v="130"/>
    <n v="1.0061919504643964"/>
    <n v="1.0061919504643964"/>
    <n v="12"/>
    <n v="0.95"/>
    <n v="265127.55417956656"/>
    <n v="14925.69934640523"/>
    <n v="250201.85483316134"/>
  </r>
  <r>
    <x v="4"/>
    <s v="KKH-TRANSIENT D/I MODULE, MODEL-3500/22M"/>
    <x v="0"/>
    <n v="1"/>
    <s v="EA"/>
    <d v="2014-03-31T00:00:00"/>
    <d v="2014-03-31T00:00:00"/>
    <n v="258174.98"/>
    <n v="0"/>
    <m/>
    <n v="258174.98"/>
    <n v="-120450.15"/>
    <n v="0"/>
    <n v="-15051.6"/>
    <n v="-135501.75"/>
    <n v="137724.83000000002"/>
    <n v="122673.23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313085.33022388059"/>
    <n v="227548.53369685856"/>
    <n v="85536.79652702203"/>
  </r>
  <r>
    <x v="0"/>
    <s v="KDK-TRANSIENT D/I MODULE, MODEL-3500/22M"/>
    <x v="0"/>
    <n v="1"/>
    <s v="EA"/>
    <d v="2014-03-31T00:00:00"/>
    <d v="2014-03-31T00:00:00"/>
    <n v="258174.98"/>
    <n v="0"/>
    <m/>
    <n v="258174.98"/>
    <n v="-120450.15"/>
    <n v="0"/>
    <n v="-15051.6"/>
    <n v="-135501.75"/>
    <n v="137724.83000000002"/>
    <n v="122673.23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48276.04294300519"/>
    <n v="248276.04294300519"/>
    <n v="0"/>
  </r>
  <r>
    <x v="3"/>
    <s v="BRK Open Gym -Equipments - (9 Items)"/>
    <x v="0"/>
    <n v="1"/>
    <s v="SET"/>
    <d v="2022-09-03T00:00:00"/>
    <d v="2022-09-03T00:00:00"/>
    <n v="0"/>
    <n v="257721.15"/>
    <m/>
    <n v="257721.15"/>
    <n v="0"/>
    <n v="0"/>
    <n v="-9385.99"/>
    <n v="-9385.99"/>
    <n v="0"/>
    <n v="248335.16"/>
    <d v="2022-09-01T00:00:00"/>
    <n v="0.75555555555555554"/>
    <m/>
    <m/>
    <m/>
    <m/>
    <m/>
    <m/>
    <m/>
    <s v="Computer peripherals"/>
    <n v="647"/>
    <n v="129"/>
    <n v="92.5"/>
    <n v="133"/>
    <n v="92.8"/>
    <n v="1.0032432432432432"/>
    <n v="1.0032432432432432"/>
    <n v="6"/>
    <n v="1"/>
    <n v="258557.00237837835"/>
    <n v="32559.029929129127"/>
    <n v="225997.97244924924"/>
  </r>
  <r>
    <x v="1"/>
    <s v="MQR--Open Gym -Equipments - (9 Items)"/>
    <x v="0"/>
    <n v="1"/>
    <s v="SET"/>
    <d v="2022-08-02T00:00:00"/>
    <d v="2022-08-02T00:00:00"/>
    <n v="0"/>
    <n v="257721.03"/>
    <m/>
    <n v="257721.03"/>
    <n v="0"/>
    <n v="0"/>
    <n v="-10695.14"/>
    <n v="-10695.14"/>
    <n v="0"/>
    <n v="247025.89"/>
    <d v="2022-08-01T00:00:00"/>
    <n v="0.84166666666666667"/>
    <m/>
    <m/>
    <m/>
    <m/>
    <m/>
    <m/>
    <m/>
    <s v="Computer peripherals"/>
    <n v="647"/>
    <n v="128"/>
    <n v="92.4"/>
    <n v="133"/>
    <n v="92.8"/>
    <n v="1.0043290043290043"/>
    <n v="1.0043290043290043"/>
    <n v="6"/>
    <n v="1"/>
    <n v="258836.70545454544"/>
    <n v="36309.037848484848"/>
    <n v="222527.6676060606"/>
  </r>
  <r>
    <x v="4"/>
    <s v="KKH-Open Gym -Equipments - (9 Items)"/>
    <x v="0"/>
    <n v="1"/>
    <s v="SET"/>
    <d v="2022-07-21T00:00:00"/>
    <d v="2022-07-21T00:00:00"/>
    <n v="0"/>
    <n v="257721"/>
    <m/>
    <n v="257721"/>
    <n v="0"/>
    <n v="0"/>
    <n v="-11193.43"/>
    <n v="-11193.43"/>
    <n v="0"/>
    <n v="246527.57"/>
    <d v="2022-07-01T00:00:00"/>
    <n v="0.87222222222222223"/>
    <m/>
    <m/>
    <m/>
    <m/>
    <m/>
    <m/>
    <m/>
    <s v="Computer peripherals"/>
    <n v="647"/>
    <n v="127"/>
    <n v="92"/>
    <n v="133"/>
    <n v="92.8"/>
    <n v="1.008695652173913"/>
    <n v="1.008695652173913"/>
    <n v="6"/>
    <n v="1"/>
    <n v="259962.05217391302"/>
    <n v="37790.779806763283"/>
    <n v="222171.27236714974"/>
  </r>
  <r>
    <x v="4"/>
    <s v="KKH- Modification of Feed Water Line"/>
    <x v="0"/>
    <n v="1"/>
    <s v="EA"/>
    <d v="2014-08-31T00:00:00"/>
    <d v="2014-08-31T00:00:00"/>
    <n v="256785.07"/>
    <n v="0"/>
    <m/>
    <n v="256785.07"/>
    <n v="-113530.24000000001"/>
    <n v="0"/>
    <n v="-14970.57"/>
    <n v="-128500.81"/>
    <n v="143254.83000000002"/>
    <n v="128284.26"/>
    <d v="2014-08-01T00:00:00"/>
    <n v="8.7638888888888893"/>
    <m/>
    <m/>
    <m/>
    <m/>
    <m/>
    <m/>
    <m/>
    <s v="Computer peripherals"/>
    <n v="647"/>
    <n v="32"/>
    <n v="93.6"/>
    <n v="133"/>
    <n v="92.8"/>
    <n v="0.99145299145299148"/>
    <n v="0.99145299145299148"/>
    <n v="6"/>
    <n v="1"/>
    <n v="254590.32581196583"/>
    <n v="254590.32581196583"/>
    <n v="0"/>
  </r>
  <r>
    <x v="2"/>
    <s v="UTR-STEEL ALMIRAH"/>
    <x v="0"/>
    <n v="17"/>
    <s v="EA"/>
    <d v="2011-09-28T00:00:00"/>
    <d v="2011-09-28T00:00:00"/>
    <n v="255579.83"/>
    <n v="0"/>
    <m/>
    <n v="255579.83"/>
    <n v="-170003.71"/>
    <n v="0"/>
    <n v="-16178.2"/>
    <n v="-186181.91"/>
    <n v="85576.12"/>
    <n v="69397.919999999998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398489.88297957135"/>
    <n v="378565.38883059274"/>
    <n v="19924.494148978614"/>
  </r>
  <r>
    <x v="1"/>
    <s v="MQR - Chlorine dioxide generator"/>
    <x v="0"/>
    <n v="1"/>
    <s v="EA"/>
    <d v="2016-05-03T00:00:00"/>
    <d v="2016-05-03T00:00:00"/>
    <n v="255000"/>
    <n v="0"/>
    <m/>
    <n v="255000"/>
    <n v="-87895.64"/>
    <n v="0"/>
    <n v="-14866.5"/>
    <n v="-102762.14"/>
    <n v="167104.35999999999"/>
    <n v="152237.85999999999"/>
    <d v="2016-05-01T00:00:00"/>
    <n v="7.0888888888888886"/>
    <m/>
    <m/>
    <m/>
    <m/>
    <m/>
    <m/>
    <m/>
    <s v="Generators &amp; Alternators"/>
    <n v="668"/>
    <n v="53"/>
    <n v="107.7"/>
    <n v="133"/>
    <n v="138.5"/>
    <n v="1.2859795728876509"/>
    <n v="1.2859795728876509"/>
    <n v="12"/>
    <n v="0.9"/>
    <n v="327924.79108635098"/>
    <n v="174346.68059424325"/>
    <n v="153578.11049210772"/>
  </r>
  <r>
    <x v="2"/>
    <s v="UTR - Chlorine Dioxide generator with pump"/>
    <x v="0"/>
    <n v="1"/>
    <s v="EA"/>
    <d v="2016-06-30T00:00:00"/>
    <d v="2016-06-30T00:00:00"/>
    <n v="255000"/>
    <n v="0"/>
    <m/>
    <n v="255000"/>
    <n v="-85533.29"/>
    <n v="0"/>
    <n v="-14866.5"/>
    <n v="-100399.79"/>
    <n v="169466.71000000002"/>
    <n v="154600.21"/>
    <d v="2016-06-01T00:00:00"/>
    <n v="6.9305555555555554"/>
    <m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n v="327013.88888888888"/>
    <n v="169979.09432870368"/>
    <n v="157034.7945601852"/>
  </r>
  <r>
    <x v="4"/>
    <s v="KKH - Chlorine Dioxide generator with pump"/>
    <x v="0"/>
    <n v="1"/>
    <s v="EA"/>
    <d v="2016-06-08T00:00:00"/>
    <d v="2016-06-08T00:00:00"/>
    <n v="255000"/>
    <n v="0"/>
    <m/>
    <n v="255000"/>
    <n v="-86429.35"/>
    <n v="0"/>
    <n v="-14866.5"/>
    <n v="-101295.85"/>
    <n v="168570.65"/>
    <n v="153704.15"/>
    <d v="2016-06-01T00:00:00"/>
    <n v="6.9916666666666663"/>
    <m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n v="327013.88888888888"/>
    <n v="171477.90798611109"/>
    <n v="155535.98090277778"/>
  </r>
  <r>
    <x v="3"/>
    <s v="BRK - Chlorine Dioxide generator with pump"/>
    <x v="0"/>
    <n v="1"/>
    <s v="EA"/>
    <d v="2016-06-06T00:00:00"/>
    <d v="2016-06-06T00:00:00"/>
    <n v="255000"/>
    <n v="0"/>
    <m/>
    <n v="255000"/>
    <n v="-86510.81"/>
    <n v="0"/>
    <n v="-14866.5"/>
    <n v="-101377.31"/>
    <n v="168489.19"/>
    <n v="153622.69"/>
    <d v="2016-06-01T00:00:00"/>
    <n v="6.9972222222222218"/>
    <m/>
    <m/>
    <m/>
    <m/>
    <m/>
    <m/>
    <m/>
    <s v="Generators &amp; Alternators"/>
    <n v="668"/>
    <n v="54"/>
    <n v="108"/>
    <n v="133"/>
    <n v="138.5"/>
    <n v="1.2824074074074074"/>
    <n v="1.2824074074074074"/>
    <n v="12"/>
    <n v="0.9"/>
    <n v="327013.88888888888"/>
    <n v="171614.16377314812"/>
    <n v="155399.72511574076"/>
  </r>
  <r>
    <x v="2"/>
    <s v="UTR - SPECTROPHOTOMETER"/>
    <x v="0"/>
    <n v="1"/>
    <s v="EA"/>
    <d v="2016-10-31T00:00:00"/>
    <d v="2016-10-31T00:00:00"/>
    <n v="249900.01"/>
    <n v="0"/>
    <m/>
    <n v="249900.01"/>
    <n v="-78913.009999999995"/>
    <n v="0"/>
    <n v="-14569.17"/>
    <n v="-93482.18"/>
    <n v="170987"/>
    <n v="156417.82999999999"/>
    <d v="2016-10-01T00:00:00"/>
    <n v="6.5972222222222223"/>
    <m/>
    <m/>
    <m/>
    <m/>
    <m/>
    <m/>
    <m/>
    <s v="e. Manufacture of measuring, testing, navigating and control equipment"/>
    <n v="654"/>
    <n v="58"/>
    <n v="102.3"/>
    <n v="133"/>
    <n v="112.9"/>
    <n v="1.1036168132942328"/>
    <n v="1.1036168132942328"/>
    <n v="6"/>
    <n v="0.95"/>
    <n v="275793.85267839691"/>
    <n v="262004.16004447703"/>
    <n v="13789.692633919884"/>
  </r>
  <r>
    <x v="4"/>
    <s v="KKH-LS COUPLING NUT M36"/>
    <x v="0"/>
    <n v="1"/>
    <s v="EA"/>
    <d v="2014-03-31T00:00:00"/>
    <d v="2014-03-31T00:00:00"/>
    <n v="249804.27"/>
    <n v="0"/>
    <m/>
    <n v="249804.27"/>
    <n v="-116544.86"/>
    <n v="0"/>
    <n v="-14563.59"/>
    <n v="-131108.45000000001"/>
    <n v="133259.40999999997"/>
    <n v="118695.82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40226.28244559583"/>
    <n v="240226.28244559583"/>
    <n v="0"/>
  </r>
  <r>
    <x v="3"/>
    <s v="BRK - HP heater isolation 6&quot; Valves"/>
    <x v="0"/>
    <n v="2"/>
    <s v="EA"/>
    <d v="2014-09-08T00:00:00"/>
    <d v="2014-09-08T00:00:00"/>
    <n v="248706.08"/>
    <n v="0"/>
    <m/>
    <n v="248706.08"/>
    <n v="-109640.51"/>
    <n v="0"/>
    <n v="-14499.56"/>
    <n v="-124140.06999999999"/>
    <n v="139065.57"/>
    <n v="124566.01"/>
    <d v="2014-09-01T00:00:00"/>
    <n v="8.7416666666666671"/>
    <m/>
    <m/>
    <m/>
    <m/>
    <m/>
    <m/>
    <m/>
    <s v="Industrial valve"/>
    <n v="725"/>
    <n v="33"/>
    <n v="104.2"/>
    <n v="133"/>
    <n v="128.19999999999999"/>
    <n v="1.2303262955854126"/>
    <n v="1.2303262955854126"/>
    <n v="8"/>
    <n v="0.95"/>
    <n v="305989.63009596925"/>
    <n v="290690.14859117079"/>
    <n v="15299.481504798459"/>
  </r>
  <r>
    <x v="0"/>
    <s v="KDK - Boundary Wall Near Cane Office"/>
    <x v="1"/>
    <n v="1"/>
    <s v="NO"/>
    <d v="2013-01-31T00:00:00"/>
    <d v="2013-01-31T00:00:00"/>
    <n v="246709.03"/>
    <n v="0"/>
    <m/>
    <n v="246709.03"/>
    <n v="-70601.279999999999"/>
    <n v="0"/>
    <n v="-8240.08"/>
    <n v="-78841.36"/>
    <n v="176107.75"/>
    <n v="167867.67"/>
    <d v="2013-01-01T00:00:00"/>
    <m/>
    <m/>
    <m/>
    <m/>
    <m/>
    <m/>
    <m/>
    <m/>
    <m/>
    <m/>
    <m/>
    <m/>
    <m/>
    <m/>
    <m/>
    <m/>
    <m/>
    <m/>
    <m/>
    <m/>
    <m/>
  </r>
  <r>
    <x v="4"/>
    <s v="KKH-KSB GATE VALVE 150NB FRS VALE 40%"/>
    <x v="0"/>
    <n v="1"/>
    <s v="EA"/>
    <d v="2014-03-31T00:00:00"/>
    <d v="2014-03-31T00:00:00"/>
    <n v="245474.59"/>
    <n v="0"/>
    <m/>
    <n v="245474.59"/>
    <n v="-114524.87"/>
    <n v="0"/>
    <n v="-14311.17"/>
    <n v="-128836.04"/>
    <n v="130949.72"/>
    <n v="116638.55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304940.33370155032"/>
    <n v="289693.31701647281"/>
    <n v="15247.016685077513"/>
  </r>
  <r>
    <x v="4"/>
    <s v="KKH-ACID STORAGE TANK"/>
    <x v="0"/>
    <n v="1"/>
    <s v="EA"/>
    <d v="2013-06-30T00:00:00"/>
    <d v="2013-06-30T00:00:00"/>
    <n v="245188.02"/>
    <n v="0"/>
    <m/>
    <n v="245188.02"/>
    <n v="-124109.46"/>
    <n v="0"/>
    <n v="-14294.46"/>
    <n v="-138403.92000000001"/>
    <n v="121078.55999999998"/>
    <n v="106784.1"/>
    <d v="2013-06-01T00:00:00"/>
    <n v="9.9305555555555554"/>
    <m/>
    <m/>
    <m/>
    <m/>
    <m/>
    <m/>
    <m/>
    <s v="b. Manufacture of tanks, reservoirs and containers of metal"/>
    <n v="613"/>
    <n v="18"/>
    <n v="102"/>
    <n v="133"/>
    <n v="155.6"/>
    <n v="1.5254901960784313"/>
    <n v="1.5254901960784313"/>
    <n v="12"/>
    <n v="0.9"/>
    <n v="374031.92070588231"/>
    <n v="278575.85760906857"/>
    <n v="95456.063096813741"/>
  </r>
  <r>
    <x v="4"/>
    <s v="KKH-KSB GATE VALVE 80NB EMSV RV"/>
    <x v="0"/>
    <n v="1"/>
    <s v="EA"/>
    <d v="2014-03-31T00:00:00"/>
    <d v="2014-03-31T00:00:00"/>
    <n v="243846.52"/>
    <n v="0"/>
    <m/>
    <n v="243846.52"/>
    <n v="-113765.27"/>
    <n v="0"/>
    <n v="-14216.25"/>
    <n v="-127981.52"/>
    <n v="130081.24999999999"/>
    <n v="115865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302917.86689922475"/>
    <n v="287771.97355426353"/>
    <n v="15145.893344961223"/>
  </r>
  <r>
    <x v="5"/>
    <s v="NOD-DESKTOP COMPUTER SYSTEM"/>
    <x v="0"/>
    <n v="9"/>
    <s v="NO"/>
    <d v="2021-01-31T00:00:00"/>
    <d v="2021-01-31T00:00:00"/>
    <n v="243000"/>
    <n v="0"/>
    <m/>
    <n v="243000"/>
    <n v="-243000"/>
    <n v="0"/>
    <n v="0"/>
    <n v="-243000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6"/>
    <n v="1"/>
    <n v="243000"/>
    <n v="95062.5"/>
    <n v="147937.5"/>
  </r>
  <r>
    <x v="4"/>
    <s v="KKH-POWER SUPPLY CARD, 600 KW, 400V, G5"/>
    <x v="0"/>
    <n v="1"/>
    <s v="EA"/>
    <d v="2014-03-31T00:00:00"/>
    <d v="2014-03-31T00:00:00"/>
    <n v="240937.43"/>
    <n v="0"/>
    <m/>
    <n v="240937.43"/>
    <n v="-112408.05"/>
    <n v="0"/>
    <n v="-14046.65"/>
    <n v="-126454.7"/>
    <n v="128529.37999999999"/>
    <n v="114482.73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292181.5848880597"/>
    <n v="212355.81739636234"/>
    <n v="79825.767491697363"/>
  </r>
  <r>
    <x v="1"/>
    <s v="MQR - Store Building"/>
    <x v="1"/>
    <n v="1"/>
    <s v="EA"/>
    <d v="2012-03-28T00:00:00"/>
    <d v="2012-03-10T00:00:00"/>
    <n v="240662.45"/>
    <n v="0"/>
    <m/>
    <n v="240662.45"/>
    <n v="-72193.509999999995"/>
    <n v="0"/>
    <n v="-8038.13"/>
    <n v="-80231.64"/>
    <n v="168468.94"/>
    <n v="160430.81"/>
    <d v="2012-03-01T00:00:00"/>
    <m/>
    <m/>
    <m/>
    <m/>
    <m/>
    <m/>
    <m/>
    <m/>
    <m/>
    <m/>
    <m/>
    <m/>
    <m/>
    <m/>
    <m/>
    <m/>
    <m/>
    <m/>
    <m/>
    <m/>
    <m/>
  </r>
  <r>
    <x v="2"/>
    <s v="UTR -P521 CABLE DIFFERENTIAL RELAY 220VDC"/>
    <x v="0"/>
    <n v="1"/>
    <s v="AU"/>
    <d v="2014-03-31T00:00:00"/>
    <d v="2014-03-31T00:00:00"/>
    <n v="238680"/>
    <n v="0"/>
    <m/>
    <n v="238680"/>
    <n v="-111354.85"/>
    <n v="0"/>
    <n v="-13915.04"/>
    <n v="-125269.89000000001"/>
    <n v="127325.15"/>
    <n v="113410.11"/>
    <d v="2014-03-01T00:00:00"/>
    <n v="9.1805555555555554"/>
    <m/>
    <m/>
    <m/>
    <m/>
    <m/>
    <m/>
    <m/>
    <s v="Electric Wires &amp; Cables"/>
    <n v="693"/>
    <n v="27"/>
    <n v="116.5"/>
    <n v="133"/>
    <n v="143.69999999999999"/>
    <n v="1.2334763948497853"/>
    <n v="1.2334763948497853"/>
    <n v="8"/>
    <n v="0.95"/>
    <n v="294406.14592274674"/>
    <n v="279685.83862660942"/>
    <n v="14720.307296137325"/>
  </r>
  <r>
    <x v="4"/>
    <s v="KKH-P521 CABLE DIFFERENTIAL RELAY 220VDC"/>
    <x v="0"/>
    <n v="1"/>
    <s v="EA"/>
    <d v="2014-03-31T00:00:00"/>
    <d v="2014-03-31T00:00:00"/>
    <n v="238680"/>
    <n v="0"/>
    <m/>
    <n v="238680"/>
    <n v="-111354.85"/>
    <n v="0"/>
    <n v="-13915.04"/>
    <n v="-125269.89000000001"/>
    <n v="127325.15"/>
    <n v="113410.11"/>
    <d v="2014-03-01T00:00:00"/>
    <n v="9.1805555555555554"/>
    <m/>
    <m/>
    <m/>
    <m/>
    <m/>
    <m/>
    <m/>
    <s v="Electric Wires &amp; Cables"/>
    <n v="693"/>
    <n v="27"/>
    <n v="116.5"/>
    <n v="133"/>
    <n v="143.69999999999999"/>
    <n v="1.2334763948497853"/>
    <n v="1.2334763948497853"/>
    <n v="8"/>
    <n v="0.95"/>
    <n v="294406.14592274674"/>
    <n v="279685.83862660942"/>
    <n v="14720.307296137325"/>
  </r>
  <r>
    <x v="4"/>
    <s v="KKH-GRID SOLAR PLANT-4KW"/>
    <x v="0"/>
    <n v="1"/>
    <s v="SET"/>
    <d v="2023-03-29T00:00:00"/>
    <d v="2023-03-29T00:00:00"/>
    <n v="0"/>
    <n v="235385"/>
    <m/>
    <n v="235385"/>
    <n v="0"/>
    <n v="0"/>
    <n v="-122.46"/>
    <n v="-122.46"/>
    <n v="0"/>
    <n v="235262.54"/>
    <d v="2023-01-01T00:00:00"/>
    <n v="0.18333333333333332"/>
    <m/>
    <m/>
    <m/>
    <m/>
    <m/>
    <m/>
    <m/>
    <s v="(R). MANUFACTURE OF MACHINERY AND EQUIPMENT"/>
    <n v="722"/>
    <n v="133"/>
    <n v="126.8"/>
    <n v="133"/>
    <n v="126.8"/>
    <n v="1"/>
    <n v="1"/>
    <n v="12"/>
    <n v="0.9"/>
    <n v="235385"/>
    <n v="3236.5437499999998"/>
    <n v="232148.45624999999"/>
  </r>
  <r>
    <x v="1"/>
    <s v="MQR-Steel Almirah -Godrej- 17 Nos."/>
    <x v="0"/>
    <n v="17"/>
    <s v="EA"/>
    <d v="2011-01-11T00:00:00"/>
    <d v="2011-01-11T00:00:00"/>
    <n v="233982.36"/>
    <n v="0"/>
    <m/>
    <n v="233982.36"/>
    <n v="-166168.14000000001"/>
    <n v="0"/>
    <n v="-14811.08"/>
    <n v="-180979.22"/>
    <n v="67814.219999999972"/>
    <n v="53003.14"/>
    <d v="2011-01-01T00:00:00"/>
    <n v="12.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376827.52047849051"/>
    <n v="357986.14445456595"/>
    <n v="18841.37602392456"/>
  </r>
  <r>
    <x v="3"/>
    <s v="BRK-DOUBLE BED"/>
    <x v="0"/>
    <n v="17"/>
    <s v="NO"/>
    <d v="2011-03-31T00:00:00"/>
    <d v="2011-03-31T00:00:00"/>
    <n v="231540.01"/>
    <n v="0"/>
    <m/>
    <n v="231540.01"/>
    <n v="-161261.44"/>
    <n v="0"/>
    <n v="-14656.48"/>
    <n v="-175917.92"/>
    <n v="70278.570000000007"/>
    <n v="55622.09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374903.56414933823"/>
    <n v="356158.38594187133"/>
    <n v="18745.178207466903"/>
  </r>
  <r>
    <x v="3"/>
    <s v="BRK-WINDOW AC 1.5 TON"/>
    <x v="0"/>
    <n v="13"/>
    <s v="EA"/>
    <d v="2011-04-07T00:00:00"/>
    <d v="2011-04-07T00:00:00"/>
    <n v="231394.45"/>
    <n v="0"/>
    <m/>
    <n v="231394.45"/>
    <n v="-149971.69"/>
    <n v="0"/>
    <n v="-14647.27"/>
    <n v="-164618.96"/>
    <n v="81422.760000000009"/>
    <n v="66775.490000000005"/>
    <d v="2011-04-01T00:00:00"/>
    <n v="12.161111111111111"/>
    <s v="Air Conditioners"/>
    <n v="686"/>
    <n v="79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n v="280964.99406174966"/>
    <n v="252868.4946555747"/>
    <n v="28096.49940617496"/>
  </r>
  <r>
    <x v="1"/>
    <s v="MQR-Sulphuric tank"/>
    <x v="0"/>
    <n v="1"/>
    <s v="EA"/>
    <d v="2013-09-01T00:00:00"/>
    <d v="2013-09-01T00:00:00"/>
    <n v="230590.79"/>
    <n v="0"/>
    <m/>
    <n v="230590.79"/>
    <n v="-114619.14"/>
    <n v="0"/>
    <n v="-13443.44"/>
    <n v="-128062.58"/>
    <n v="115971.65000000001"/>
    <n v="102528.21"/>
    <d v="2013-09-01T00:00:00"/>
    <n v="9.7611111111111111"/>
    <m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12"/>
    <n v="0.9"/>
    <n v="349366.3770593963"/>
    <n v="255765.30187223302"/>
    <n v="93601.075187163282"/>
  </r>
  <r>
    <x v="0"/>
    <s v="KDK-APD, MURR MICO, 2 CHANNELS, 4,6,8,10A"/>
    <x v="0"/>
    <n v="1"/>
    <s v="EA"/>
    <d v="2014-03-31T00:00:00"/>
    <d v="2014-03-31T00:00:00"/>
    <n v="230563.62"/>
    <n v="0"/>
    <m/>
    <n v="230563.62"/>
    <n v="-107568.23"/>
    <n v="0"/>
    <n v="-13441.86"/>
    <n v="-121010.09"/>
    <n v="122995.39"/>
    <n v="109553.53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21723.35684974093"/>
    <n v="221723.35684974093"/>
    <n v="0"/>
  </r>
  <r>
    <x v="4"/>
    <s v="KKH-APD, MURR MICO, 2 CHANNELS, 4,6,8,10A"/>
    <x v="0"/>
    <n v="1"/>
    <s v="EA"/>
    <d v="2014-03-31T00:00:00"/>
    <d v="2014-03-31T00:00:00"/>
    <n v="230563.62"/>
    <n v="0"/>
    <m/>
    <n v="230563.62"/>
    <n v="-107568.23"/>
    <n v="0"/>
    <n v="-13441.86"/>
    <n v="-121010.09"/>
    <n v="122995.39"/>
    <n v="109553.53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21723.35684974093"/>
    <n v="221723.35684974093"/>
    <n v="0"/>
  </r>
  <r>
    <x v="0"/>
    <s v="KDK-RAIN WATER HARVESTING RE-CHARGE PIT"/>
    <x v="0"/>
    <n v="1"/>
    <s v="EA"/>
    <d v="2022-02-28T00:00:00"/>
    <d v="2022-02-28T00:00:00"/>
    <n v="226053.82"/>
    <n v="0"/>
    <m/>
    <n v="226053.82"/>
    <n v="-660.52"/>
    <n v="0"/>
    <n v="-7550.2"/>
    <n v="-8210.7199999999993"/>
    <n v="225393.30000000002"/>
    <n v="217843.1"/>
    <d v="2022-02-01T00:00:00"/>
    <n v="1.2638888888888888"/>
    <m/>
    <m/>
    <m/>
    <m/>
    <m/>
    <m/>
    <m/>
    <s v="Computer peripherals"/>
    <n v="647"/>
    <n v="122"/>
    <n v="90.5"/>
    <n v="133"/>
    <n v="92.8"/>
    <n v="1.025414364640884"/>
    <n v="1.025414364640884"/>
    <n v="6"/>
    <n v="1"/>
    <n v="231798.83420994476"/>
    <n v="48827.995169224465"/>
    <n v="182970.83904072031"/>
  </r>
  <r>
    <x v="0"/>
    <s v="KDK - Klarol oil cleaning Machine"/>
    <x v="0"/>
    <n v="1"/>
    <s v="EA"/>
    <d v="2015-12-01T00:00:00"/>
    <d v="2015-12-01T00:00:00"/>
    <n v="225365.07"/>
    <n v="0"/>
    <m/>
    <n v="225365.07"/>
    <n v="-83212.27"/>
    <n v="0"/>
    <n v="-13138.78"/>
    <n v="-96351.05"/>
    <n v="142152.79999999999"/>
    <n v="129014.02"/>
    <d v="2015-12-01T00:00:00"/>
    <n v="7.5111111111111111"/>
    <m/>
    <m/>
    <m/>
    <m/>
    <m/>
    <m/>
    <m/>
    <s v="Computer peripherals"/>
    <n v="647"/>
    <n v="48"/>
    <n v="96.8"/>
    <n v="133"/>
    <n v="92.8"/>
    <n v="0.95867768595041325"/>
    <n v="0.95867768595041325"/>
    <n v="6"/>
    <n v="1"/>
    <n v="216052.46380165289"/>
    <n v="216052.46380165286"/>
    <n v="0"/>
  </r>
  <r>
    <x v="2"/>
    <s v="UTR - Klarol oil cleaning Machine"/>
    <x v="0"/>
    <n v="1"/>
    <s v="EA"/>
    <d v="2015-12-25T00:00:00"/>
    <d v="2015-12-25T00:00:00"/>
    <n v="225255.79"/>
    <n v="0"/>
    <m/>
    <n v="225255.79"/>
    <n v="-82310.789999999994"/>
    <n v="0"/>
    <n v="-13132.41"/>
    <n v="-95443.199999999997"/>
    <n v="142945"/>
    <n v="129812.59"/>
    <d v="2015-12-01T00:00:00"/>
    <n v="7.4444444444444446"/>
    <m/>
    <m/>
    <m/>
    <m/>
    <m/>
    <m/>
    <m/>
    <s v="Computer peripherals"/>
    <n v="647"/>
    <n v="48"/>
    <n v="96.8"/>
    <n v="133"/>
    <n v="92.8"/>
    <n v="0.95867768595041325"/>
    <n v="0.95867768595041325"/>
    <n v="6"/>
    <n v="1"/>
    <n v="215947.69950413224"/>
    <n v="215947.69950413224"/>
    <n v="0"/>
  </r>
  <r>
    <x v="0"/>
    <s v="KDK-Dust Monitor"/>
    <x v="0"/>
    <n v="1"/>
    <s v="NO"/>
    <d v="2013-06-30T00:00:00"/>
    <d v="2013-06-30T00:00:00"/>
    <n v="224915.45"/>
    <n v="0"/>
    <m/>
    <n v="224915.45"/>
    <n v="-113814.79"/>
    <n v="0"/>
    <n v="-13112.57"/>
    <n v="-126927.35999999999"/>
    <n v="111100.66000000002"/>
    <n v="97988.09"/>
    <d v="2013-06-01T00:00:00"/>
    <n v="9.9305555555555554"/>
    <m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n v="244163.02216346157"/>
    <n v="231954.87105528847"/>
    <n v="12208.151108173101"/>
  </r>
  <r>
    <x v="0"/>
    <s v="KDK-Premium Gear Box,type-H1-125,Sl.No-HGF-2"/>
    <x v="0"/>
    <n v="1"/>
    <s v="EA"/>
    <d v="2014-03-31T00:00:00"/>
    <d v="2014-03-31T00:00:00"/>
    <n v="224824.98"/>
    <n v="0"/>
    <m/>
    <n v="224824.98"/>
    <n v="-104890.92"/>
    <n v="0"/>
    <n v="-13107.3"/>
    <n v="-117998.22"/>
    <n v="119934.06000000001"/>
    <n v="106826.76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268415.68767908309"/>
    <n v="195082.90634037062"/>
    <n v="73332.781338712462"/>
  </r>
  <r>
    <x v="3"/>
    <s v="BRK - Dust Monitor"/>
    <x v="0"/>
    <n v="1"/>
    <s v="NO"/>
    <d v="2013-09-11T00:00:00"/>
    <d v="2013-09-11T00:00:00"/>
    <n v="224540"/>
    <n v="0"/>
    <m/>
    <n v="224540"/>
    <n v="-111286.68"/>
    <n v="0"/>
    <n v="-13090.68"/>
    <n v="-124377.35999999999"/>
    <n v="113253.32"/>
    <n v="100162.64"/>
    <d v="2013-09-01T00:00:00"/>
    <n v="9.7333333333333325"/>
    <m/>
    <m/>
    <m/>
    <m/>
    <m/>
    <m/>
    <m/>
    <s v="e. Manufacture of measuring, testing, navigating and control equipment"/>
    <n v="654"/>
    <n v="21"/>
    <n v="108"/>
    <n v="133"/>
    <n v="112.9"/>
    <n v="1.0453703703703705"/>
    <n v="1.0453703703703705"/>
    <n v="6"/>
    <n v="0.95"/>
    <n v="234727.46296296301"/>
    <n v="222991.08981481486"/>
    <n v="11736.373148148152"/>
  </r>
  <r>
    <x v="2"/>
    <s v="UTR-Dust Monitor"/>
    <x v="0"/>
    <n v="1"/>
    <s v="NO"/>
    <d v="2013-06-30T00:00:00"/>
    <d v="2013-06-30T00:00:00"/>
    <n v="224400.01"/>
    <n v="0"/>
    <m/>
    <n v="224400.01"/>
    <n v="-112690.91"/>
    <n v="0"/>
    <n v="-13082.52"/>
    <n v="-125773.43000000001"/>
    <n v="111709.1"/>
    <n v="98626.58"/>
    <d v="2013-06-01T00:00:00"/>
    <n v="9.9305555555555554"/>
    <m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n v="243603.4723942308"/>
    <n v="231423.29877451924"/>
    <n v="12180.173619711568"/>
  </r>
  <r>
    <x v="4"/>
    <s v="KKH-Dust Monitor"/>
    <x v="0"/>
    <n v="1"/>
    <s v="NO"/>
    <d v="2013-06-30T00:00:00"/>
    <d v="2013-06-30T00:00:00"/>
    <n v="224400.01"/>
    <n v="0"/>
    <m/>
    <n v="224400.01"/>
    <n v="-112690.91"/>
    <n v="0"/>
    <n v="-13082.52"/>
    <n v="-125773.43000000001"/>
    <n v="111709.1"/>
    <n v="98626.58"/>
    <d v="2013-06-01T00:00:00"/>
    <n v="9.9305555555555554"/>
    <m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6"/>
    <n v="0.95"/>
    <n v="243603.4723942308"/>
    <n v="231423.29877451924"/>
    <n v="12180.173619711568"/>
  </r>
  <r>
    <x v="4"/>
    <s v="KKH-ESV ACTUATOR ASSEMBLY ST269522"/>
    <x v="0"/>
    <n v="1"/>
    <s v="EA"/>
    <d v="2014-03-31T00:00:00"/>
    <d v="2014-03-31T00:00:00"/>
    <n v="224249.36"/>
    <n v="0"/>
    <m/>
    <n v="224249.36"/>
    <n v="-104622.36"/>
    <n v="0"/>
    <n v="-13073.74"/>
    <n v="-117696.1"/>
    <n v="119626.99999999999"/>
    <n v="106553.26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15651.19801036268"/>
    <n v="215651.19801036268"/>
    <n v="0"/>
  </r>
  <r>
    <x v="4"/>
    <s v="KKH-DIODES FOR ALTERNATOR 45MW"/>
    <x v="0"/>
    <n v="12"/>
    <s v="EA"/>
    <d v="2014-03-31T00:00:00"/>
    <d v="2014-03-31T00:00:00"/>
    <n v="224077.53"/>
    <n v="0"/>
    <m/>
    <n v="224077.53"/>
    <n v="-104542.17"/>
    <n v="0"/>
    <n v="-13063.72"/>
    <n v="-117605.89"/>
    <n v="119535.36"/>
    <n v="106471.64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15485.95631088084"/>
    <n v="215485.95631088084"/>
    <n v="0"/>
  </r>
  <r>
    <x v="3"/>
    <s v="BRK - Klarol oil cleaning Machine"/>
    <x v="0"/>
    <n v="1"/>
    <s v="EA"/>
    <d v="2015-12-01T00:00:00"/>
    <d v="2015-12-01T00:00:00"/>
    <n v="223455.75"/>
    <n v="0"/>
    <m/>
    <n v="223455.75"/>
    <n v="-82501.61"/>
    <n v="0"/>
    <n v="-13027.47"/>
    <n v="-95529.08"/>
    <n v="140954.14000000001"/>
    <n v="127926.67"/>
    <d v="2015-12-01T00:00:00"/>
    <n v="7.5111111111111111"/>
    <m/>
    <m/>
    <m/>
    <m/>
    <m/>
    <m/>
    <m/>
    <s v="Computer peripherals"/>
    <n v="647"/>
    <n v="48"/>
    <n v="96.8"/>
    <n v="133"/>
    <n v="92.8"/>
    <n v="0.95867768595041325"/>
    <n v="0.95867768595041325"/>
    <n v="6"/>
    <n v="1"/>
    <n v="214222.04132231406"/>
    <n v="214222.04132231406"/>
    <n v="0"/>
  </r>
  <r>
    <x v="5"/>
    <s v="Klarol oil cleaning M/C Model-COC-40 lp"/>
    <x v="0"/>
    <n v="1"/>
    <s v="EA"/>
    <d v="2015-08-01T00:00:00"/>
    <d v="2015-08-01T00:00:00"/>
    <n v="223415.36"/>
    <n v="0"/>
    <m/>
    <n v="223415.36"/>
    <n v="-86834.13"/>
    <n v="0"/>
    <n v="-13025.12"/>
    <n v="-99859.25"/>
    <n v="136581.22999999998"/>
    <n v="123556.11"/>
    <d v="2015-08-01T00:00:00"/>
    <n v="7.8444444444444441"/>
    <s v="Computer Peripherals"/>
    <m/>
    <m/>
    <m/>
    <m/>
    <m/>
    <m/>
    <s v="Computer peripherals"/>
    <n v="647"/>
    <n v="44"/>
    <n v="94.2"/>
    <n v="133"/>
    <n v="92.8"/>
    <n v="0.98513800424628439"/>
    <n v="0.98513800424628439"/>
    <n v="6"/>
    <n v="1"/>
    <n v="220094.96186836515"/>
    <n v="220094.96186836515"/>
    <n v="0"/>
  </r>
  <r>
    <x v="4"/>
    <s v="KKH - Klarol oil cleaning Machine"/>
    <x v="0"/>
    <n v="1"/>
    <s v="EA"/>
    <d v="2016-01-01T00:00:00"/>
    <d v="2016-01-01T00:00:00"/>
    <n v="220205"/>
    <n v="0"/>
    <m/>
    <n v="220205"/>
    <n v="-80219.649999999994"/>
    <n v="0"/>
    <n v="-12837.95"/>
    <n v="-93057.599999999991"/>
    <n v="139985.35"/>
    <n v="127147.4"/>
    <d v="2016-01-01T00:00:00"/>
    <n v="7.427777777777778"/>
    <m/>
    <m/>
    <m/>
    <m/>
    <m/>
    <m/>
    <m/>
    <s v="Computer peripherals"/>
    <n v="647"/>
    <n v="49"/>
    <n v="96.8"/>
    <n v="133"/>
    <n v="92.8"/>
    <n v="0.95867768595041325"/>
    <n v="0.95867768595041325"/>
    <n v="6"/>
    <n v="1"/>
    <n v="211105.61983471076"/>
    <n v="211105.61983471073"/>
    <n v="0"/>
  </r>
  <r>
    <x v="0"/>
    <s v="KDK-Chair-PCH-7002-D-Godrej"/>
    <x v="0"/>
    <n v="20"/>
    <s v="NO"/>
    <d v="2010-11-12T00:00:00"/>
    <d v="2010-11-12T00:00:00"/>
    <n v="220159.13"/>
    <n v="0"/>
    <m/>
    <n v="220159.13"/>
    <n v="-158642.10999999999"/>
    <n v="0"/>
    <n v="-13936.07"/>
    <n v="-172578.18"/>
    <n v="61517.020000000019"/>
    <n v="47580.95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354565.27179485519"/>
    <n v="336837.00820511242"/>
    <n v="17728.263589742768"/>
  </r>
  <r>
    <x v="1"/>
    <s v="MQR - REFRACTORY  MIXTURE  MACHINE"/>
    <x v="0"/>
    <n v="1"/>
    <s v="EA"/>
    <d v="2014-07-01T00:00:00"/>
    <d v="2014-07-01T00:00:00"/>
    <n v="220156"/>
    <n v="0"/>
    <m/>
    <n v="220156"/>
    <n v="-99480.74"/>
    <n v="0"/>
    <n v="-12835.09"/>
    <n v="-112315.83"/>
    <n v="120675.26"/>
    <n v="107840.17"/>
    <d v="2014-07-01T00:00:00"/>
    <n v="8.9277777777777771"/>
    <m/>
    <m/>
    <m/>
    <m/>
    <m/>
    <m/>
    <m/>
    <s v="Computer peripherals"/>
    <n v="647"/>
    <n v="31"/>
    <n v="93.6"/>
    <n v="133"/>
    <n v="92.8"/>
    <n v="0.99145299145299148"/>
    <n v="0.99145299145299148"/>
    <n v="6"/>
    <n v="1"/>
    <n v="218274.32478632478"/>
    <n v="218274.32478632478"/>
    <n v="0"/>
  </r>
  <r>
    <x v="4"/>
    <s v="KKH-BORE WELL HEAD PROTECTION"/>
    <x v="0"/>
    <n v="2"/>
    <s v="EA"/>
    <d v="2021-03-31T00:00:00"/>
    <d v="2021-03-31T00:00:00"/>
    <n v="220093.23"/>
    <n v="0"/>
    <m/>
    <n v="220093.23"/>
    <n v="-6388.24"/>
    <n v="0"/>
    <n v="-7351.11"/>
    <n v="-13739.349999999999"/>
    <n v="213704.99000000002"/>
    <n v="206353.88"/>
    <d v="2021-03-01T00:00:00"/>
    <n v="2.1805555555555554"/>
    <m/>
    <m/>
    <m/>
    <m/>
    <m/>
    <m/>
    <m/>
    <s v="Computer peripherals"/>
    <n v="647"/>
    <n v="111"/>
    <n v="88.3"/>
    <n v="133"/>
    <n v="92.8"/>
    <n v="1.0509626274065684"/>
    <n v="1.0509626274065684"/>
    <n v="6"/>
    <n v="1"/>
    <n v="231309.75927519819"/>
    <n v="84063.963440291918"/>
    <n v="147245.79583490628"/>
  </r>
  <r>
    <x v="5"/>
    <s v="NOD-Red Hat Linux Enterprise License 5.5 inculding"/>
    <x v="0"/>
    <n v="2"/>
    <s v="NO"/>
    <d v="2012-09-17T00:00:00"/>
    <d v="2012-09-17T00:00:00"/>
    <n v="219529"/>
    <n v="0"/>
    <m/>
    <n v="219529"/>
    <n v="-219529"/>
    <n v="0"/>
    <n v="0"/>
    <n v="-219529"/>
    <n v="0"/>
    <n v="0"/>
    <d v="2012-09-01T00:00:00"/>
    <n v="10.716666666666667"/>
    <s v="Computer Peripherals"/>
    <m/>
    <m/>
    <m/>
    <m/>
    <m/>
    <m/>
    <s v="Computer peripherals"/>
    <n v="647"/>
    <n v="9"/>
    <n v="100.7"/>
    <n v="133"/>
    <n v="92.8"/>
    <n v="0.92154915590863951"/>
    <n v="0.92154915590863951"/>
    <n v="6"/>
    <n v="1"/>
    <n v="202306.76464746773"/>
    <n v="202306.7646474677"/>
    <n v="0"/>
  </r>
  <r>
    <x v="4"/>
    <s v="KKH - Spectrophotometer"/>
    <x v="0"/>
    <n v="1"/>
    <s v="EA"/>
    <d v="2014-12-31T00:00:00"/>
    <d v="2014-12-31T00:00:00"/>
    <n v="219300.01"/>
    <n v="0"/>
    <m/>
    <n v="219300.01"/>
    <n v="-92683.87"/>
    <n v="0"/>
    <n v="-12785.19"/>
    <n v="-105469.06"/>
    <n v="126616.14000000001"/>
    <n v="113830.95"/>
    <d v="2014-12-01T00:00:00"/>
    <n v="8.4305555555555554"/>
    <m/>
    <m/>
    <m/>
    <m/>
    <m/>
    <m/>
    <m/>
    <s v="e. Manufacture of measuring, testing, navigating and control equipment"/>
    <n v="654"/>
    <n v="36"/>
    <n v="106.2"/>
    <n v="133"/>
    <n v="112.9"/>
    <n v="1.0630885122410547"/>
    <n v="1.0630885122410547"/>
    <n v="6"/>
    <n v="0.95"/>
    <n v="233135.32136534844"/>
    <n v="221478.55529708101"/>
    <n v="11656.766068267432"/>
  </r>
  <r>
    <x v="4"/>
    <s v="KKH-ALUMINIUM TILTABLE TOWER LADDER"/>
    <x v="0"/>
    <n v="1"/>
    <s v="NO"/>
    <d v="2022-05-06T00:00:00"/>
    <d v="2022-05-06T00:00:00"/>
    <n v="0"/>
    <n v="218725"/>
    <m/>
    <n v="218725"/>
    <n v="0"/>
    <n v="0"/>
    <n v="-11796.29"/>
    <n v="-11796.29"/>
    <n v="0"/>
    <n v="206928.71"/>
    <d v="2022-05-01T00:00:00"/>
    <n v="1.0805555555555555"/>
    <m/>
    <m/>
    <m/>
    <m/>
    <m/>
    <m/>
    <m/>
    <s v="a. Manufacture of furniture"/>
    <n v="844"/>
    <n v="125"/>
    <n v="155.9"/>
    <n v="133"/>
    <n v="157.9"/>
    <n v="1.0128287363694677"/>
    <n v="1.0128287363694677"/>
    <n v="8"/>
    <n v="0.95"/>
    <n v="221530.96536241181"/>
    <n v="28425.961197805304"/>
    <n v="193105.00416460651"/>
  </r>
  <r>
    <x v="1"/>
    <s v="MQR - BEARING SHELL HG/CHT 4 &amp; 5 (RD)"/>
    <x v="0"/>
    <n v="1"/>
    <s v="EA"/>
    <d v="2014-03-31T00:00:00"/>
    <d v="2014-03-31T00:00:00"/>
    <n v="217998.31"/>
    <n v="0"/>
    <m/>
    <n v="217998.31"/>
    <n v="-101705.94"/>
    <n v="0"/>
    <n v="-12709.3"/>
    <n v="-114415.24"/>
    <n v="116292.37"/>
    <n v="103583.07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260265.41308500475"/>
    <n v="189159.33581797307"/>
    <n v="71106.07726703168"/>
  </r>
  <r>
    <x v="2"/>
    <s v="UTR - Other Pumps"/>
    <x v="0"/>
    <n v="4"/>
    <s v="EA"/>
    <d v="2012-04-24T00:00:00"/>
    <d v="2012-04-24T00:00:00"/>
    <n v="213066.01"/>
    <n v="0"/>
    <m/>
    <n v="213066.01"/>
    <n v="-118977.54"/>
    <n v="0"/>
    <n v="-12421.75"/>
    <n v="-131399.28999999998"/>
    <n v="94088.470000000016"/>
    <n v="81666.720000000001"/>
    <d v="2012-04-01T00:00:00"/>
    <n v="11.113888888888889"/>
    <m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n v="260860.27049010372"/>
    <n v="229517.78822207401"/>
    <n v="31342.482268029707"/>
  </r>
  <r>
    <x v="3"/>
    <s v="BRK - Fabric steel for Modification job (CHP)"/>
    <x v="0"/>
    <n v="1"/>
    <s v="NO"/>
    <d v="2013-09-01T00:00:00"/>
    <d v="2013-09-01T00:00:00"/>
    <n v="211808.4"/>
    <n v="0"/>
    <m/>
    <n v="211808.4"/>
    <n v="-105283.05"/>
    <n v="0"/>
    <n v="-12348.43"/>
    <n v="-117631.48000000001"/>
    <n v="106525.34999999999"/>
    <n v="94176.92"/>
    <d v="2013-09-01T00:00:00"/>
    <n v="9.7611111111111111"/>
    <m/>
    <m/>
    <m/>
    <m/>
    <m/>
    <m/>
    <m/>
    <s v="Computer peripherals"/>
    <n v="647"/>
    <n v="21"/>
    <n v="98.5"/>
    <n v="133"/>
    <n v="92.8"/>
    <n v="0.9421319796954315"/>
    <n v="0.9421319796954315"/>
    <n v="6"/>
    <n v="1"/>
    <n v="199551.46720812182"/>
    <n v="199551.46720812179"/>
    <n v="0"/>
  </r>
  <r>
    <x v="4"/>
    <s v="KKH-CENTERING TOOL For KSB HGC 4/11"/>
    <x v="0"/>
    <n v="1"/>
    <s v="EA"/>
    <d v="2014-03-31T00:00:00"/>
    <d v="2014-03-31T00:00:00"/>
    <n v="210238.06"/>
    <n v="0"/>
    <m/>
    <n v="210238.06"/>
    <n v="-98085.45"/>
    <n v="0"/>
    <n v="-12256.88"/>
    <n v="-110342.33"/>
    <n v="112152.61"/>
    <n v="99895.73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202177.11883937824"/>
    <n v="202177.11883937824"/>
    <n v="0"/>
  </r>
  <r>
    <x v="4"/>
    <s v="KKH-COMMERCIAL WEIGHT-IRON/STEEL 50KG"/>
    <x v="0"/>
    <n v="100"/>
    <s v="NO"/>
    <d v="2013-12-31T00:00:00"/>
    <d v="2013-12-01T00:00:00"/>
    <n v="210096.02"/>
    <n v="0"/>
    <m/>
    <n v="210096.02"/>
    <n v="-210096.02"/>
    <n v="0"/>
    <n v="0"/>
    <n v="-210096.02"/>
    <n v="0"/>
    <n v="0"/>
    <d v="2013-12-01T00:00:00"/>
    <n v="9.5111111111111111"/>
    <m/>
    <m/>
    <m/>
    <m/>
    <m/>
    <m/>
    <m/>
    <s v="(R). MANUFACTURE OF MACHINERY AND EQUIPMENT"/>
    <n v="722"/>
    <n v="24"/>
    <n v="106.4"/>
    <n v="133"/>
    <n v="126.8"/>
    <n v="1.1917293233082706"/>
    <n v="1.1917293233082706"/>
    <n v="12"/>
    <n v="0.9"/>
    <n v="250377.58774436088"/>
    <n v="178602.67925764411"/>
    <n v="71774.908486716769"/>
  </r>
  <r>
    <x v="1"/>
    <s v="MQR-Commercial Weight"/>
    <x v="0"/>
    <n v="1"/>
    <s v="PC"/>
    <d v="2013-12-31T00:00:00"/>
    <d v="2013-12-31T00:00:00"/>
    <n v="210095"/>
    <n v="0"/>
    <m/>
    <n v="210095"/>
    <n v="-100476.36"/>
    <n v="0"/>
    <n v="-12248.54"/>
    <n v="-112724.9"/>
    <n v="109618.64"/>
    <n v="97370.1"/>
    <d v="2013-12-01T00:00:00"/>
    <n v="9.4305555555555554"/>
    <m/>
    <m/>
    <m/>
    <m/>
    <m/>
    <m/>
    <m/>
    <s v="(R). MANUFACTURE OF MACHINERY AND EQUIPMENT"/>
    <n v="722"/>
    <n v="24"/>
    <n v="106.4"/>
    <n v="133"/>
    <n v="126.8"/>
    <n v="1.1917293233082706"/>
    <n v="1.1917293233082706"/>
    <n v="12"/>
    <n v="0.9"/>
    <n v="250376.37218045112"/>
    <n v="177089.12157346489"/>
    <n v="73287.250606986228"/>
  </r>
  <r>
    <x v="3"/>
    <s v="Commercial Weight - BRK"/>
    <x v="0"/>
    <n v="100"/>
    <s v="EA"/>
    <d v="2014-01-01T00:00:00"/>
    <d v="2014-01-01T00:00:00"/>
    <n v="210095"/>
    <n v="0"/>
    <m/>
    <n v="210095"/>
    <n v="-100449.02"/>
    <n v="0"/>
    <n v="-12248.54"/>
    <n v="-112697.56"/>
    <n v="109645.98"/>
    <n v="97397.440000000002"/>
    <d v="2014-01-01T00:00:00"/>
    <n v="9.4277777777777771"/>
    <m/>
    <m/>
    <m/>
    <m/>
    <m/>
    <m/>
    <m/>
    <s v="(R). MANUFACTURE OF MACHINERY AND EQUIPMENT"/>
    <n v="722"/>
    <n v="25"/>
    <n v="105.9"/>
    <n v="133"/>
    <n v="126.8"/>
    <n v="1.1973559962228517"/>
    <n v="1.1973559962228517"/>
    <n v="12"/>
    <n v="0.9"/>
    <n v="251558.50802644002"/>
    <n v="177872.82838369528"/>
    <n v="73685.679642744741"/>
  </r>
  <r>
    <x v="2"/>
    <s v="UTR-Commercial Weight"/>
    <x v="0"/>
    <n v="98"/>
    <s v="NO"/>
    <d v="2014-02-01T00:00:00"/>
    <d v="2014-02-01T00:00:00"/>
    <n v="208587.51"/>
    <n v="0"/>
    <m/>
    <n v="208587.51"/>
    <n v="-98886.76"/>
    <n v="0"/>
    <n v="-12160.65"/>
    <n v="-111047.40999999999"/>
    <n v="109700.75000000001"/>
    <n v="97540.1"/>
    <d v="2014-02-01T00:00:00"/>
    <n v="9.344444444444445"/>
    <m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n v="247417.1774368569"/>
    <n v="173398.20518699719"/>
    <n v="74018.972249859711"/>
  </r>
  <r>
    <x v="0"/>
    <s v="KDK-Commercial Weight"/>
    <x v="0"/>
    <n v="97"/>
    <s v="EA"/>
    <d v="2014-02-01T00:00:00"/>
    <d v="2014-02-01T00:00:00"/>
    <n v="206459.07"/>
    <n v="0"/>
    <m/>
    <n v="206459.07"/>
    <n v="-97877.72"/>
    <n v="0"/>
    <n v="-12036.56"/>
    <n v="-109914.28"/>
    <n v="108581.35"/>
    <n v="96544.79"/>
    <d v="2014-02-01T00:00:00"/>
    <n v="9.344444444444445"/>
    <m/>
    <m/>
    <m/>
    <m/>
    <m/>
    <m/>
    <m/>
    <s v="(R). MANUFACTURE OF MACHINERY AND EQUIPMENT"/>
    <n v="722"/>
    <n v="26"/>
    <n v="106.9"/>
    <n v="133"/>
    <n v="126.8"/>
    <n v="1.186155285313377"/>
    <n v="1.186155285313377"/>
    <n v="12"/>
    <n v="0.9"/>
    <n v="244892.51708138449"/>
    <n v="171628.83905453698"/>
    <n v="73263.678026847512"/>
  </r>
  <r>
    <x v="4"/>
    <s v="KKH - Scaffolding"/>
    <x v="0"/>
    <n v="1"/>
    <s v="EA"/>
    <d v="2014-06-30T00:00:00"/>
    <d v="2014-06-30T00:00:00"/>
    <n v="203205"/>
    <n v="0"/>
    <m/>
    <n v="203205"/>
    <n v="-91853.66"/>
    <n v="0"/>
    <n v="-11846.85"/>
    <n v="-103700.51000000001"/>
    <n v="111351.34"/>
    <n v="99504.49"/>
    <d v="2014-06-01T00:00:00"/>
    <n v="8.9305555555555554"/>
    <m/>
    <m/>
    <m/>
    <m/>
    <m/>
    <m/>
    <m/>
    <s v="a. Manufacture of structural metal products"/>
    <n v="606"/>
    <n v="30"/>
    <n v="106.1"/>
    <n v="133"/>
    <n v="131.4"/>
    <n v="1.2384542884071632"/>
    <n v="1.2384542884071632"/>
    <n v="12"/>
    <n v="0.95"/>
    <n v="251660.10367577759"/>
    <n v="177924.27584531103"/>
    <n v="73735.827830466558"/>
  </r>
  <r>
    <x v="3"/>
    <s v="BRK-STEEL ALMIRAH"/>
    <x v="0"/>
    <n v="14"/>
    <s v="NO"/>
    <d v="2011-03-31T00:00:00"/>
    <d v="2011-03-31T00:00:00"/>
    <n v="202343.1"/>
    <n v="0"/>
    <m/>
    <n v="202343.1"/>
    <n v="-140926.60999999999"/>
    <n v="0"/>
    <n v="-12808.32"/>
    <n v="-153734.93"/>
    <n v="61416.49000000002"/>
    <n v="48608.17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327628.6865973011"/>
    <n v="311247.25226743601"/>
    <n v="16381.434329865093"/>
  </r>
  <r>
    <x v="1"/>
    <s v="MQR - PORTABLE FLUE GAS ANALYS"/>
    <x v="0"/>
    <n v="1"/>
    <s v="EA"/>
    <d v="2020-10-31T00:00:00"/>
    <d v="2020-10-31T00:00:00"/>
    <n v="199326"/>
    <n v="0"/>
    <m/>
    <n v="199326"/>
    <n v="-16460.02"/>
    <n v="0"/>
    <n v="-11620.71"/>
    <n v="-28080.73"/>
    <n v="182865.98"/>
    <n v="171245.27"/>
    <d v="2020-10-01T00:00:00"/>
    <n v="2.5972222222222223"/>
    <m/>
    <m/>
    <m/>
    <m/>
    <m/>
    <m/>
    <m/>
    <s v="a. Manufacture of furniture"/>
    <n v="844"/>
    <n v="106"/>
    <n v="132.5"/>
    <n v="133"/>
    <n v="157.9"/>
    <n v="1.1916981132075473"/>
    <n v="1.1916981132075473"/>
    <n v="8"/>
    <n v="0.95"/>
    <n v="237536.41811320756"/>
    <n v="73261.015065644649"/>
    <n v="164275.40304756293"/>
  </r>
  <r>
    <x v="4"/>
    <s v="KKH - Gyser -15 ltr Capacity"/>
    <x v="0"/>
    <n v="42"/>
    <s v="EA"/>
    <d v="2011-12-01T00:00:00"/>
    <d v="2011-12-01T00:00:00"/>
    <n v="196087.5"/>
    <n v="0"/>
    <m/>
    <n v="196087.5"/>
    <n v="-196087.5"/>
    <n v="0"/>
    <n v="0"/>
    <n v="-196087.5"/>
    <n v="0"/>
    <n v="0"/>
    <d v="2011-12-01T00:00:00"/>
    <n v="11.511111111111111"/>
    <s v="i.  ELECTRICAL APPARATUS &amp; APPLIANCES"/>
    <n v="734"/>
    <n v="87"/>
    <n v="116.5"/>
    <n v="90"/>
    <n v="116.8"/>
    <n v="1.0025751072961373"/>
    <s v="Geyser"/>
    <n v="712"/>
    <n v="4"/>
    <n v="104.9"/>
    <n v="133"/>
    <n v="113.8"/>
    <n v="1.084842707340324"/>
    <n v="1.0876362937111574"/>
    <n v="8"/>
    <n v="0.95"/>
    <n v="213271.88174308659"/>
    <n v="202608.28765593225"/>
    <n v="10663.594087154343"/>
  </r>
  <r>
    <x v="0"/>
    <s v="KDK-pH TRANSMITTER ROSEMOUNT MOD-XMT-P-HT-11"/>
    <x v="0"/>
    <n v="1"/>
    <s v="EA"/>
    <d v="2014-03-31T00:00:00"/>
    <d v="2014-03-31T00:00:00"/>
    <n v="193567.8"/>
    <n v="0"/>
    <m/>
    <n v="193567.8"/>
    <n v="-90308"/>
    <n v="0"/>
    <n v="-11285"/>
    <n v="-101593"/>
    <n v="103259.79999999999"/>
    <n v="91974.8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186146.0294300518"/>
    <n v="186146.0294300518"/>
    <n v="0"/>
  </r>
  <r>
    <x v="4"/>
    <s v="KKH-DC POWER SUPPLY MODULE, MODEL-3500/15M"/>
    <x v="0"/>
    <n v="1"/>
    <s v="EA"/>
    <d v="2014-03-31T00:00:00"/>
    <d v="2014-03-31T00:00:00"/>
    <n v="190900.01"/>
    <n v="0"/>
    <m/>
    <n v="190900.01"/>
    <n v="-89063.38"/>
    <n v="0"/>
    <n v="-11129.47"/>
    <n v="-100192.85"/>
    <n v="101836.63"/>
    <n v="90707.16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183580.52775129533"/>
    <n v="183580.5277512953"/>
    <n v="0"/>
  </r>
  <r>
    <x v="0"/>
    <s v="KDK-DC POWER SUPPLY MODULE, MODEL-3500/15M"/>
    <x v="0"/>
    <n v="1"/>
    <s v="EA"/>
    <d v="2014-03-31T00:00:00"/>
    <d v="2014-03-31T00:00:00"/>
    <n v="190900.01"/>
    <n v="0"/>
    <m/>
    <n v="190900.01"/>
    <n v="-89063.38"/>
    <n v="0"/>
    <n v="-11129.47"/>
    <n v="-100192.85"/>
    <n v="101836.63"/>
    <n v="90707.16"/>
    <d v="2014-03-01T00:00:00"/>
    <n v="9.1805555555555554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183580.52775129533"/>
    <n v="183580.5277512953"/>
    <n v="0"/>
  </r>
  <r>
    <x v="0"/>
    <s v="KDK-BORE WELL HEAD PROTECTION"/>
    <x v="0"/>
    <n v="1"/>
    <s v="EA"/>
    <d v="2020-12-31T00:00:00"/>
    <d v="2020-12-31T00:00:00"/>
    <n v="190531"/>
    <n v="0"/>
    <m/>
    <n v="190531"/>
    <n v="-7950.32"/>
    <n v="0"/>
    <n v="-6363.74"/>
    <n v="-14314.06"/>
    <n v="182580.68"/>
    <n v="176216.94"/>
    <d v="2020-12-01T00:00:00"/>
    <n v="2.4305555555555554"/>
    <m/>
    <m/>
    <m/>
    <m/>
    <m/>
    <m/>
    <m/>
    <s v="Computer peripherals"/>
    <n v="647"/>
    <n v="108"/>
    <n v="87.2"/>
    <n v="133"/>
    <n v="92.8"/>
    <n v="1.0642201834862384"/>
    <n v="1.0642201834862384"/>
    <n v="6"/>
    <n v="1"/>
    <n v="202766.93577981647"/>
    <n v="82139.383707101573"/>
    <n v="120627.5520727149"/>
  </r>
  <r>
    <x v="1"/>
    <s v="MQR - Ladder"/>
    <x v="0"/>
    <n v="1"/>
    <s v="EA"/>
    <d v="2021-09-30T00:00:00"/>
    <d v="2021-09-30T00:00:00"/>
    <n v="190334"/>
    <n v="0"/>
    <m/>
    <n v="190334"/>
    <n v="-4739.3"/>
    <n v="0"/>
    <n v="-11096.47"/>
    <n v="-15835.77"/>
    <n v="185594.7"/>
    <n v="174498.23"/>
    <d v="2021-09-01T00:00:00"/>
    <n v="1.6805555555555556"/>
    <m/>
    <m/>
    <m/>
    <m/>
    <m/>
    <m/>
    <m/>
    <s v="Computer peripherals"/>
    <n v="647"/>
    <n v="117"/>
    <n v="89.4"/>
    <n v="133"/>
    <n v="92.8"/>
    <n v="1.0380313199105144"/>
    <n v="1.0380313199105144"/>
    <n v="6"/>
    <n v="1"/>
    <n v="197572.65324384786"/>
    <n v="55338.636672466637"/>
    <n v="142234.01657138122"/>
  </r>
  <r>
    <x v="2"/>
    <s v="UTR-BORE WELL HEAD PROTECTION"/>
    <x v="0"/>
    <n v="1"/>
    <s v="EA"/>
    <d v="2020-12-31T00:00:00"/>
    <d v="2020-12-31T00:00:00"/>
    <n v="189623.8"/>
    <n v="0"/>
    <m/>
    <n v="189623.8"/>
    <n v="-5591.46"/>
    <n v="0"/>
    <n v="-6333.43"/>
    <n v="-11924.89"/>
    <n v="184032.34"/>
    <n v="177698.91"/>
    <d v="2020-12-01T00:00:00"/>
    <n v="2.4305555555555554"/>
    <m/>
    <m/>
    <m/>
    <m/>
    <m/>
    <m/>
    <m/>
    <s v="Computer peripherals"/>
    <n v="647"/>
    <n v="108"/>
    <n v="87.2"/>
    <n v="133"/>
    <n v="92.8"/>
    <n v="1.0642201834862384"/>
    <n v="1.0642201834862384"/>
    <n v="6"/>
    <n v="1"/>
    <n v="201801.47522935775"/>
    <n v="81748.282789670382"/>
    <n v="120053.19243968737"/>
  </r>
  <r>
    <x v="2"/>
    <s v="UTR-Chair 7002"/>
    <x v="0"/>
    <n v="20"/>
    <s v="EA"/>
    <d v="2011-01-01T00:00:00"/>
    <d v="2011-01-01T00:00:00"/>
    <n v="188998"/>
    <n v="0"/>
    <m/>
    <n v="188998"/>
    <n v="-134549.19"/>
    <n v="0"/>
    <n v="-11963.57"/>
    <n v="-146512.76"/>
    <n v="54448.81"/>
    <n v="42485.24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304380.41446967947"/>
    <n v="289161.39374619548"/>
    <n v="15219.020723483991"/>
  </r>
  <r>
    <x v="3"/>
    <s v="BRK-Chair-PCH-7002-D-Godrej-20 Nos"/>
    <x v="0"/>
    <n v="20"/>
    <s v="NO"/>
    <d v="2010-12-18T00:00:00"/>
    <d v="2010-12-18T00:00:00"/>
    <n v="188997.93"/>
    <n v="0"/>
    <m/>
    <n v="188997.93"/>
    <n v="-135008.07"/>
    <n v="0"/>
    <n v="-11963.57"/>
    <n v="-146971.64000000001"/>
    <n v="53989.859999999986"/>
    <n v="42026.29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304380.30173499964"/>
    <n v="289161.28664824966"/>
    <n v="15219.015086749976"/>
  </r>
  <r>
    <x v="1"/>
    <s v="MQR- Premium Gear Box,type-H1-125,Sl.No-HGF-2"/>
    <x v="0"/>
    <n v="1"/>
    <s v="EA"/>
    <d v="2014-03-31T00:00:00"/>
    <d v="2014-03-31T00:00:00"/>
    <n v="188547.5"/>
    <n v="0"/>
    <m/>
    <n v="188547.5"/>
    <n v="-87965.83"/>
    <n v="0"/>
    <n v="-10992.32"/>
    <n v="-98958.15"/>
    <n v="100581.67"/>
    <n v="89589.35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225104.46513849092"/>
    <n v="163604.57046726314"/>
    <n v="61499.894671227783"/>
  </r>
  <r>
    <x v="1"/>
    <s v="MQR-UNLOADER VALVE ASSY. PN:1621007188"/>
    <x v="0"/>
    <n v="1"/>
    <s v="EA"/>
    <d v="2014-03-31T00:00:00"/>
    <d v="2014-03-31T00:00:00"/>
    <n v="186771.86"/>
    <n v="0"/>
    <m/>
    <n v="186771.86"/>
    <n v="-87137.42"/>
    <n v="0"/>
    <n v="-10888.8"/>
    <n v="-98026.22"/>
    <n v="99634.439999999988"/>
    <n v="88745.64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232016.98112403095"/>
    <n v="220416.1320678294"/>
    <n v="11600.84905620155"/>
  </r>
  <r>
    <x v="1"/>
    <s v="MQR-2000 A, TP EDO ACB,65 KA"/>
    <x v="0"/>
    <n v="1"/>
    <s v="EA"/>
    <d v="2014-03-31T00:00:00"/>
    <d v="2014-03-31T00:00:00"/>
    <n v="186295.36"/>
    <n v="0"/>
    <m/>
    <n v="186295.36"/>
    <n v="-86915.11"/>
    <n v="0"/>
    <n v="-10861.02"/>
    <n v="-97776.13"/>
    <n v="99380.249999999985"/>
    <n v="88519.23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209281.05615920396"/>
    <n v="198817.00335124374"/>
    <n v="10464.052807960223"/>
  </r>
  <r>
    <x v="0"/>
    <s v="KDK-2000 A, TP EDO ACB,65 KA"/>
    <x v="0"/>
    <n v="1"/>
    <s v="EA"/>
    <d v="2014-03-31T00:00:00"/>
    <d v="2014-03-31T00:00:00"/>
    <n v="186295.36"/>
    <n v="0"/>
    <m/>
    <n v="186295.36"/>
    <n v="-86915.11"/>
    <n v="0"/>
    <n v="-10861.02"/>
    <n v="-97776.13"/>
    <n v="99380.249999999985"/>
    <n v="88519.23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209281.05615920396"/>
    <n v="198817.00335124374"/>
    <n v="10464.052807960223"/>
  </r>
  <r>
    <x v="0"/>
    <s v="KDK-UNLOADER VALVE ASSY. PN:1621007188"/>
    <x v="0"/>
    <n v="1"/>
    <s v="EA"/>
    <d v="2014-03-31T00:00:00"/>
    <d v="2014-03-31T00:00:00"/>
    <n v="183578.93"/>
    <n v="0"/>
    <m/>
    <n v="183578.93"/>
    <n v="-85647.76"/>
    <n v="0"/>
    <n v="-10702.65"/>
    <n v="-96350.409999999989"/>
    <n v="97931.17"/>
    <n v="87228.52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228050.57001937978"/>
    <n v="216648.04151841078"/>
    <n v="11402.528500968998"/>
  </r>
  <r>
    <x v="1"/>
    <s v="MQR - Portable Arc Welding Machine"/>
    <x v="0"/>
    <n v="2"/>
    <s v="EA"/>
    <d v="2020-01-31T00:00:00"/>
    <d v="2020-01-31T00:00:00"/>
    <n v="183490.01"/>
    <n v="0"/>
    <m/>
    <n v="183490.01"/>
    <n v="-23177.85"/>
    <n v="0"/>
    <n v="-10697.47"/>
    <n v="-33875.32"/>
    <n v="160312.16"/>
    <n v="149614.69"/>
    <d v="2020-01-01T00:00:00"/>
    <n v="3.3472222222222223"/>
    <m/>
    <m/>
    <m/>
    <m/>
    <m/>
    <m/>
    <m/>
    <s v="a. Manufacture of furniture"/>
    <n v="844"/>
    <n v="97"/>
    <n v="132.9"/>
    <n v="133"/>
    <n v="157.9"/>
    <n v="1.1881113619262604"/>
    <n v="1.1881113619262604"/>
    <n v="8"/>
    <n v="0.95"/>
    <n v="218006.56568096316"/>
    <n v="86653.825021973127"/>
    <n v="131352.74065899005"/>
  </r>
  <r>
    <x v="0"/>
    <s v="KDK - Concrete Breaker with Drill Machine"/>
    <x v="0"/>
    <n v="1"/>
    <s v="EA"/>
    <d v="2012-04-21T00:00:00"/>
    <d v="2012-04-21T00:00:00"/>
    <n v="75859"/>
    <n v="105261.5"/>
    <m/>
    <n v="181120.5"/>
    <n v="-42389.8"/>
    <n v="0"/>
    <n v="-8390.4500000000007"/>
    <n v="-50780.25"/>
    <n v="33469.199999999997"/>
    <n v="130340.25"/>
    <d v="2012-04-01T00:00:00"/>
    <n v="11.122222222222222"/>
    <m/>
    <m/>
    <m/>
    <m/>
    <m/>
    <m/>
    <m/>
    <s v="Drilling Machine"/>
    <n v="765"/>
    <n v="4"/>
    <n v="101.2"/>
    <n v="133"/>
    <n v="137.30000000000001"/>
    <n v="1.3567193675889329"/>
    <n v="1.3567193675889329"/>
    <n v="8"/>
    <n v="0.95"/>
    <n v="245729.69021739133"/>
    <n v="233443.20570652175"/>
    <n v="12286.484510869574"/>
  </r>
  <r>
    <x v="2"/>
    <s v="UTR-Air Conditioner with Stabilizer 1.5 T"/>
    <x v="0"/>
    <n v="12"/>
    <s v="EA"/>
    <d v="2011-03-31T00:00:00"/>
    <d v="2011-03-31T00:00:00"/>
    <n v="180000"/>
    <n v="0"/>
    <m/>
    <n v="180000"/>
    <n v="-116833.22"/>
    <n v="0"/>
    <n v="-11394"/>
    <n v="-128227.22"/>
    <n v="63166.78"/>
    <n v="51772.78"/>
    <d v="2011-03-01T00:00:00"/>
    <n v="12.180555555555555"/>
    <s v="Air Conditioners"/>
    <n v="686"/>
    <n v="78"/>
    <n v="101.8"/>
    <n v="90"/>
    <n v="103.4"/>
    <n v="1.0157170923379175"/>
    <s v="Air conditioner"/>
    <n v="653"/>
    <n v="4"/>
    <n v="100.8"/>
    <n v="133"/>
    <n v="120.5"/>
    <n v="1.1954365079365079"/>
    <n v="1.2142252939158638"/>
    <n v="8"/>
    <n v="0.9"/>
    <n v="218560.55290485549"/>
    <n v="196704.49761436993"/>
    <n v="21856.055290485558"/>
  </r>
  <r>
    <x v="5"/>
    <s v="Nod - Laptop (LR0E8316/831E/831N)"/>
    <x v="0"/>
    <n v="3"/>
    <s v="EA"/>
    <d v="2020-10-31T00:00:00"/>
    <d v="2020-10-31T00:00:00"/>
    <n v="179832"/>
    <n v="0"/>
    <m/>
    <n v="179832"/>
    <n v="-38208.14"/>
    <n v="0"/>
    <n v="-26974.799999999999"/>
    <n v="-65182.94"/>
    <n v="141623.85999999999"/>
    <n v="114649.06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n v="179832"/>
    <n v="93412.733333333337"/>
    <n v="86419.266666666663"/>
  </r>
  <r>
    <x v="0"/>
    <s v="KDK - Klarol oil cleaning M/C Model-COC-40 lp"/>
    <x v="0"/>
    <n v="1"/>
    <s v="EA"/>
    <d v="2015-07-10T00:00:00"/>
    <d v="2015-07-10T00:00:00"/>
    <n v="179711"/>
    <n v="0"/>
    <m/>
    <n v="179711"/>
    <n v="-70477.440000000002"/>
    <n v="0"/>
    <n v="-10477.15"/>
    <n v="-80954.59"/>
    <n v="109233.56"/>
    <n v="98756.41"/>
    <d v="2015-07-01T00:00:00"/>
    <n v="7.9027777777777777"/>
    <m/>
    <m/>
    <m/>
    <m/>
    <m/>
    <m/>
    <m/>
    <s v="e. Manufacture of measuring, testing, navigating and control equipment"/>
    <n v="654"/>
    <n v="43"/>
    <n v="104.9"/>
    <n v="133"/>
    <n v="112.9"/>
    <n v="1.0762631077216396"/>
    <n v="1.0762631077216396"/>
    <n v="6"/>
    <n v="0.95"/>
    <n v="193416.31935176358"/>
    <n v="183745.50338417539"/>
    <n v="9670.8159675881907"/>
  </r>
  <r>
    <x v="4"/>
    <s v="KKH-PORTABLE FLUE GAS ANALYSER"/>
    <x v="0"/>
    <n v="1"/>
    <s v="NO"/>
    <d v="2013-10-31T00:00:00"/>
    <d v="2013-10-31T00:00:00"/>
    <n v="178500"/>
    <n v="0"/>
    <m/>
    <n v="178500"/>
    <n v="-86783.28"/>
    <n v="0"/>
    <n v="-10406.549999999999"/>
    <n v="-97189.83"/>
    <n v="91716.72"/>
    <n v="81310.17"/>
    <d v="2013-10-01T00:00:00"/>
    <n v="9.5972222222222214"/>
    <m/>
    <m/>
    <m/>
    <m/>
    <m/>
    <m/>
    <m/>
    <s v="a. Manufacture of furniture"/>
    <n v="844"/>
    <n v="22"/>
    <n v="113.3"/>
    <n v="133"/>
    <n v="157.9"/>
    <n v="1.3936451897616946"/>
    <n v="1.3936451897616946"/>
    <n v="8"/>
    <n v="0.95"/>
    <n v="248765.6663724625"/>
    <n v="236327.38305383935"/>
    <n v="12438.283318623144"/>
  </r>
  <r>
    <x v="2"/>
    <s v="UTR- Portable flue gas analyser"/>
    <x v="0"/>
    <n v="1"/>
    <s v="EA"/>
    <d v="2014-02-01T00:00:00"/>
    <d v="2014-02-01T00:00:00"/>
    <n v="178500"/>
    <n v="0"/>
    <m/>
    <n v="178500"/>
    <n v="-84622.94"/>
    <n v="0"/>
    <n v="-10406.549999999999"/>
    <n v="-95029.49"/>
    <n v="93877.06"/>
    <n v="83470.509999999995"/>
    <d v="2014-02-01T00:00:00"/>
    <n v="9.344444444444445"/>
    <m/>
    <m/>
    <m/>
    <m/>
    <m/>
    <m/>
    <m/>
    <s v="a. Manufacture of furniture"/>
    <n v="844"/>
    <n v="26"/>
    <n v="115.1"/>
    <n v="133"/>
    <n v="157.9"/>
    <n v="1.3718505647263251"/>
    <n v="1.3718505647263251"/>
    <n v="8"/>
    <n v="0.95"/>
    <n v="244875.32580364903"/>
    <n v="232631.55951346658"/>
    <n v="12243.766290182451"/>
  </r>
  <r>
    <x v="0"/>
    <s v="KDK - Electrical Installation"/>
    <x v="0"/>
    <n v="1"/>
    <s v="AU"/>
    <d v="2014-03-31T00:00:00"/>
    <d v="2014-03-31T00:00:00"/>
    <n v="178484.4"/>
    <n v="0"/>
    <m/>
    <n v="178484.4"/>
    <n v="-83270.94"/>
    <n v="0"/>
    <n v="-10405.64"/>
    <n v="-93676.58"/>
    <n v="95213.459999999992"/>
    <n v="84807.82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216445.6343283582"/>
    <n v="157311.38434779228"/>
    <n v="59134.249980565917"/>
  </r>
  <r>
    <x v="4"/>
    <s v="KKH-Window A/C 1.5 Ton"/>
    <x v="0"/>
    <n v="10"/>
    <s v="EA"/>
    <d v="2011-06-25T00:00:00"/>
    <d v="2011-06-25T00:00:00"/>
    <n v="178000.01"/>
    <n v="0"/>
    <m/>
    <n v="178000.01"/>
    <n v="-113540.61"/>
    <n v="0"/>
    <n v="-11267.4"/>
    <n v="-124808.01"/>
    <n v="64459.400000000009"/>
    <n v="53192"/>
    <d v="2011-06-01T00:00:00"/>
    <n v="11.944444444444445"/>
    <s v="Air Conditioners"/>
    <n v="686"/>
    <n v="81"/>
    <n v="103.2"/>
    <n v="90"/>
    <n v="103.4"/>
    <n v="1.001937984496124"/>
    <s v="Air conditioner"/>
    <n v="653"/>
    <n v="4"/>
    <n v="100.8"/>
    <n v="133"/>
    <n v="120.5"/>
    <n v="1.1954365079365079"/>
    <n v="1.1977532453549895"/>
    <n v="8"/>
    <n v="0.9"/>
    <n v="213200.08965072059"/>
    <n v="191880.08068564854"/>
    <n v="21320.008965072047"/>
  </r>
  <r>
    <x v="1"/>
    <s v="MQR-WINDOW AC 1.5 TON"/>
    <x v="0"/>
    <n v="10"/>
    <s v="EA"/>
    <d v="2011-06-30T00:00:00"/>
    <d v="2011-06-30T00:00:00"/>
    <n v="178000"/>
    <n v="0"/>
    <m/>
    <n v="178000"/>
    <n v="-121170.73"/>
    <n v="0"/>
    <n v="-11267.4"/>
    <n v="-132438.13"/>
    <n v="56829.270000000004"/>
    <n v="45561.87"/>
    <d v="2011-06-01T00:00:00"/>
    <n v="11.930555555555555"/>
    <s v="Air Conditioners"/>
    <n v="686"/>
    <n v="81"/>
    <n v="103.2"/>
    <n v="90"/>
    <n v="103.4"/>
    <n v="1.001937984496124"/>
    <s v="Air conditioner"/>
    <n v="653"/>
    <n v="4"/>
    <n v="100.8"/>
    <n v="133"/>
    <n v="120.5"/>
    <n v="1.1954365079365079"/>
    <n v="1.1977532453549895"/>
    <n v="8"/>
    <n v="0.9"/>
    <n v="213200.07767318812"/>
    <n v="191880.06990586931"/>
    <n v="21320.007767318806"/>
  </r>
  <r>
    <x v="4"/>
    <s v="KKH-SYSTEM REDUNDANCY MODULE CAT NO.1756-RM"/>
    <x v="0"/>
    <n v="1"/>
    <s v="EA"/>
    <d v="2014-03-31T00:00:00"/>
    <d v="2014-03-31T00:00:00"/>
    <n v="177893.59"/>
    <n v="0"/>
    <m/>
    <n v="177893.59"/>
    <n v="-82995.33"/>
    <n v="0"/>
    <n v="-10371.200000000001"/>
    <n v="-93366.53"/>
    <n v="94898.26"/>
    <n v="84527.06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99842.64986069652"/>
    <n v="189850.51736766167"/>
    <n v="9992.1324930348492"/>
  </r>
  <r>
    <x v="1"/>
    <s v="MQR-A3 size multifunc printer cum scanner"/>
    <x v="0"/>
    <n v="1"/>
    <s v="EA"/>
    <d v="2012-01-30T00:00:00"/>
    <d v="2012-01-30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63854.33759203981"/>
    <n v="163854.33759203981"/>
    <n v="0"/>
  </r>
  <r>
    <x v="2"/>
    <s v="UTR-A3 Size Multifunction Printer Cum Scanner"/>
    <x v="0"/>
    <n v="1"/>
    <s v="EA"/>
    <d v="2012-01-31T00:00:00"/>
    <d v="2012-01-31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63854.33759203981"/>
    <n v="163854.33759203981"/>
    <n v="0"/>
  </r>
  <r>
    <x v="0"/>
    <s v="KDK-A3 SIZE DUPLEX N/W MFP"/>
    <x v="0"/>
    <n v="1"/>
    <s v="NO"/>
    <d v="2011-12-31T00:00:00"/>
    <d v="2011-12-31T00:00:00"/>
    <n v="177450.01"/>
    <n v="0"/>
    <m/>
    <n v="177450.01"/>
    <n v="-159705.01"/>
    <n v="0"/>
    <n v="0"/>
    <n v="-159705.01"/>
    <n v="17745"/>
    <n v="17745"/>
    <d v="2011-12-01T00:00:00"/>
    <n v="11.430555555555555"/>
    <s v="(K)  MACHINERY &amp; MACHINE TOOLS"/>
    <n v="642"/>
    <n v="87"/>
    <n v="125.7"/>
    <n v="90"/>
    <n v="126.4"/>
    <n v="1.0055688146380271"/>
    <s v="e. Manufacture of measuring, testing, navigating and control equipment"/>
    <n v="654"/>
    <n v="4"/>
    <n v="94.7"/>
    <n v="133"/>
    <n v="112.9"/>
    <n v="1.1921858500527984"/>
    <n v="1.1988249120658212"/>
    <n v="6"/>
    <n v="0.95"/>
    <n v="212731.4926343291"/>
    <n v="202094.91800261263"/>
    <n v="10636.574631716474"/>
  </r>
  <r>
    <x v="4"/>
    <s v="KKH -A3 SIZE DUPLEX N/W MFP (Photo copy Machine)"/>
    <x v="0"/>
    <n v="1"/>
    <s v="EA"/>
    <d v="2012-01-23T00:00:00"/>
    <d v="2012-01-23T00:00:00"/>
    <n v="177450.01"/>
    <n v="0"/>
    <m/>
    <n v="177450.01"/>
    <n v="-108307.53"/>
    <n v="0"/>
    <n v="-11232.59"/>
    <n v="-119540.12"/>
    <n v="69142.48000000001"/>
    <n v="57909.89"/>
    <d v="2012-01-01T00:00:00"/>
    <n v="11.366666666666667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n v="212224.98908043784"/>
    <n v="201613.73962641592"/>
    <n v="10611.24945402192"/>
  </r>
  <r>
    <x v="5"/>
    <s v="NOD-A3 Aize Multifunc Printer cum Scanner"/>
    <x v="0"/>
    <n v="1"/>
    <s v="NO"/>
    <d v="2012-01-31T00:00:00"/>
    <d v="2012-01-31T00:00:00"/>
    <n v="177450.01"/>
    <n v="0"/>
    <m/>
    <n v="177450.01"/>
    <n v="-159705.01"/>
    <n v="0"/>
    <n v="0"/>
    <n v="-159705.01"/>
    <n v="17745"/>
    <n v="17745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63854.33759203981"/>
    <n v="163854.33759203981"/>
    <n v="0"/>
  </r>
  <r>
    <x v="3"/>
    <s v="BRK-A3 Size Duplex N/w MFP"/>
    <x v="0"/>
    <n v="1"/>
    <s v="EA"/>
    <d v="2012-01-01T00:00:00"/>
    <d v="2012-01-01T00:00:00"/>
    <n v="177450"/>
    <n v="0"/>
    <m/>
    <n v="177450"/>
    <n v="-159705"/>
    <n v="0"/>
    <n v="0"/>
    <n v="-159705"/>
    <n v="17745"/>
    <n v="17745"/>
    <d v="2012-01-01T00:00:00"/>
    <n v="11.427777777777777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n v="212224.97712073216"/>
    <n v="201613.72826469553"/>
    <n v="10611.248856036633"/>
  </r>
  <r>
    <x v="0"/>
    <s v="KDK-WINDOW AC 1.5 TON"/>
    <x v="0"/>
    <n v="10"/>
    <s v="NO"/>
    <d v="2011-11-21T00:00:00"/>
    <d v="2011-11-21T00:00:00"/>
    <n v="176000"/>
    <n v="0"/>
    <m/>
    <n v="176000"/>
    <n v="-108861.48"/>
    <n v="0"/>
    <n v="-11140.8"/>
    <n v="-120002.28"/>
    <n v="67138.52"/>
    <n v="55997.72"/>
    <d v="2011-11-01T00:00:00"/>
    <n v="11.53888888888889"/>
    <s v="Air Conditioners"/>
    <n v="686"/>
    <n v="86"/>
    <n v="102.4"/>
    <n v="90"/>
    <n v="103.4"/>
    <n v="1.009765625"/>
    <s v="Air conditioner"/>
    <n v="653"/>
    <n v="4"/>
    <n v="100.8"/>
    <n v="133"/>
    <n v="120.5"/>
    <n v="1.1954365079365079"/>
    <n v="1.2071106925843254"/>
    <n v="8"/>
    <n v="0.9"/>
    <n v="212451.48189484127"/>
    <n v="191206.33370535716"/>
    <n v="21245.148189484113"/>
  </r>
  <r>
    <x v="2"/>
    <s v="UTR - Klarol oil cleaning M/C Model-COC-40 lp"/>
    <x v="0"/>
    <n v="1"/>
    <s v="EA"/>
    <d v="2015-09-30T00:00:00"/>
    <d v="2015-09-30T00:00:00"/>
    <n v="175917.81"/>
    <n v="0"/>
    <m/>
    <n v="175917.81"/>
    <n v="-66692.09"/>
    <n v="0"/>
    <n v="-10256.01"/>
    <n v="-76948.099999999991"/>
    <n v="109225.72"/>
    <n v="98969.71"/>
    <d v="2015-09-01T00:00:00"/>
    <n v="7.6805555555555554"/>
    <m/>
    <m/>
    <m/>
    <m/>
    <m/>
    <m/>
    <m/>
    <s v="e. Manufacture of measuring, testing, navigating and control equipment"/>
    <n v="654"/>
    <n v="45"/>
    <n v="101.5"/>
    <n v="133"/>
    <n v="112.9"/>
    <n v="1.1123152709359607"/>
    <n v="1.1123152709359607"/>
    <n v="6"/>
    <n v="0.95"/>
    <n v="195676.06649261084"/>
    <n v="185892.2631679803"/>
    <n v="9783.8033246305422"/>
  </r>
  <r>
    <x v="4"/>
    <s v="KKH - Klarol oil cleaning M/C Model-COC-40 lp"/>
    <x v="0"/>
    <n v="1"/>
    <s v="EA"/>
    <d v="2015-07-13T00:00:00"/>
    <d v="2015-07-13T00:00:00"/>
    <n v="175803.5"/>
    <n v="0"/>
    <m/>
    <n v="175803.5"/>
    <n v="-68832.38"/>
    <n v="0"/>
    <n v="-10249.34"/>
    <n v="-79081.72"/>
    <n v="106971.12"/>
    <n v="96721.78"/>
    <d v="2015-07-01T00:00:00"/>
    <n v="7.8944444444444448"/>
    <m/>
    <m/>
    <m/>
    <m/>
    <m/>
    <m/>
    <m/>
    <s v="e. Manufacture of measuring, testing, navigating and control equipment"/>
    <n v="654"/>
    <n v="43"/>
    <n v="104.9"/>
    <n v="133"/>
    <n v="112.9"/>
    <n v="1.0762631077216396"/>
    <n v="1.0762631077216396"/>
    <n v="6"/>
    <n v="0.95"/>
    <n v="189210.82125834125"/>
    <n v="179750.28019542419"/>
    <n v="9460.5410629170656"/>
  </r>
  <r>
    <x v="3"/>
    <s v="BRK - Klarol oil cleaning M/C Model-COC-40 LPM"/>
    <x v="0"/>
    <n v="1"/>
    <s v="EA"/>
    <d v="2015-08-01T00:00:00"/>
    <d v="2015-08-01T00:00:00"/>
    <n v="174323.55"/>
    <n v="0"/>
    <m/>
    <n v="174323.55"/>
    <n v="-67753.740000000005"/>
    <n v="0"/>
    <n v="-10163.06"/>
    <n v="-77916.800000000003"/>
    <n v="106569.80999999998"/>
    <n v="96406.75"/>
    <d v="2015-08-01T00:00:00"/>
    <n v="7.8444444444444441"/>
    <m/>
    <m/>
    <m/>
    <m/>
    <m/>
    <m/>
    <m/>
    <s v="e. Manufacture of measuring, testing, navigating and control equipment"/>
    <n v="654"/>
    <n v="44"/>
    <n v="101.5"/>
    <n v="133"/>
    <n v="112.9"/>
    <n v="1.1123152709359607"/>
    <n v="1.1123152709359607"/>
    <n v="6"/>
    <n v="0.95"/>
    <n v="193902.74674876849"/>
    <n v="184207.60941133005"/>
    <n v="9695.137337438442"/>
  </r>
  <r>
    <x v="3"/>
    <s v="BRK - Spectrophotometer"/>
    <x v="0"/>
    <n v="1"/>
    <s v="EA"/>
    <d v="2014-09-24T00:00:00"/>
    <d v="2014-09-24T00:00:00"/>
    <n v="173400"/>
    <n v="0"/>
    <m/>
    <n v="173400"/>
    <n v="-75999.179999999993"/>
    <n v="0"/>
    <n v="-10109.219999999999"/>
    <n v="-86108.4"/>
    <n v="97400.82"/>
    <n v="87291.6"/>
    <d v="2014-09-01T00:00:00"/>
    <n v="8.6972222222222229"/>
    <m/>
    <m/>
    <m/>
    <m/>
    <m/>
    <m/>
    <m/>
    <s v="e. Manufacture of measuring, testing, navigating and control equipment"/>
    <n v="654"/>
    <n v="33"/>
    <n v="99"/>
    <n v="133"/>
    <n v="112.9"/>
    <n v="1.1404040404040405"/>
    <n v="1.1404040404040405"/>
    <n v="6"/>
    <n v="0.95"/>
    <n v="197746.06060606064"/>
    <n v="187858.7575757576"/>
    <n v="9887.3030303030391"/>
  </r>
  <r>
    <x v="1"/>
    <s v="MQR-Barbed Wire Fencing on B/wall"/>
    <x v="1"/>
    <n v="1"/>
    <s v="EA"/>
    <d v="2013-09-05T00:00:00"/>
    <d v="2013-09-05T00:00:00"/>
    <n v="171993.61"/>
    <n v="0"/>
    <m/>
    <n v="171993.61"/>
    <n v="-47457.55"/>
    <n v="0"/>
    <n v="-5744.59"/>
    <n v="-53202.14"/>
    <n v="124536.05999999998"/>
    <n v="118791.47"/>
    <d v="2013-09-01T00:00:00"/>
    <m/>
    <m/>
    <m/>
    <m/>
    <m/>
    <m/>
    <m/>
    <m/>
    <m/>
    <m/>
    <m/>
    <m/>
    <m/>
    <m/>
    <m/>
    <m/>
    <m/>
    <m/>
    <m/>
    <m/>
    <m/>
  </r>
  <r>
    <x v="2"/>
    <s v="UTR-Diagnostic equip-efficiency impro (C&amp;I)"/>
    <x v="0"/>
    <n v="1"/>
    <s v="EA"/>
    <d v="2014-12-31T00:00:00"/>
    <d v="2014-12-31T00:00:00"/>
    <n v="170384.42"/>
    <n v="0"/>
    <m/>
    <n v="170384.42"/>
    <n v="-72010.42"/>
    <n v="0"/>
    <n v="-9933.41"/>
    <n v="-81943.83"/>
    <n v="98374.000000000015"/>
    <n v="88440.59"/>
    <d v="2014-12-01T00:00:00"/>
    <n v="8.4305555555555554"/>
    <m/>
    <m/>
    <m/>
    <m/>
    <m/>
    <m/>
    <m/>
    <s v="e. Manufacture of measuring, testing, navigating and control equipment"/>
    <n v="654"/>
    <n v="36"/>
    <n v="106.2"/>
    <n v="133"/>
    <n v="112.9"/>
    <n v="1.0630885122410547"/>
    <n v="1.0630885122410547"/>
    <n v="6"/>
    <n v="0.95"/>
    <n v="181133.71956685503"/>
    <n v="172077.03358851228"/>
    <n v="9056.6859783427499"/>
  </r>
  <r>
    <x v="1"/>
    <s v="MQR-Diagnostic equip-efficiency impro (C&amp;I)"/>
    <x v="0"/>
    <n v="1"/>
    <s v="EA"/>
    <d v="2014-06-30T00:00:00"/>
    <d v="2014-06-30T00:00:00"/>
    <n v="170018.45"/>
    <n v="0"/>
    <m/>
    <n v="170018.45"/>
    <n v="-76852.56"/>
    <n v="0"/>
    <n v="-9912.08"/>
    <n v="-86764.64"/>
    <n v="93165.890000000014"/>
    <n v="83253.81"/>
    <d v="2014-06-01T00:00:00"/>
    <n v="8.9305555555555554"/>
    <m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6"/>
    <n v="0.95"/>
    <n v="182462.76620722434"/>
    <n v="173339.62789686312"/>
    <n v="9123.138310361217"/>
  </r>
  <r>
    <x v="4"/>
    <s v="KKH - Online PH &amp; Conductive Monitoring System"/>
    <x v="0"/>
    <n v="1"/>
    <s v="EA"/>
    <d v="2014-11-01T00:00:00"/>
    <d v="2014-11-01T00:00:00"/>
    <n v="169949.38"/>
    <n v="0"/>
    <m/>
    <n v="169949.38"/>
    <n v="-73455.3"/>
    <n v="0"/>
    <n v="-9908.0499999999993"/>
    <n v="-83363.350000000006"/>
    <n v="96494.080000000002"/>
    <n v="86586.03"/>
    <d v="2014-11-01T00:00:00"/>
    <n v="8.594444444444445"/>
    <m/>
    <m/>
    <m/>
    <m/>
    <m/>
    <m/>
    <m/>
    <s v="e. Manufacture of measuring, testing, navigating and control equipment"/>
    <n v="654"/>
    <n v="35"/>
    <n v="98.8"/>
    <n v="133"/>
    <n v="112.9"/>
    <n v="1.1427125506072875"/>
    <n v="1.1427125506072875"/>
    <n v="6"/>
    <n v="0.95"/>
    <n v="194203.28949392715"/>
    <n v="184493.12501923076"/>
    <n v="9710.1644746963866"/>
  </r>
  <r>
    <x v="0"/>
    <s v="KDK - ONLINE PH &amp; CONDUCTIVITY MONITORING SYS"/>
    <x v="0"/>
    <n v="1"/>
    <s v="EA"/>
    <d v="2014-08-31T00:00:00"/>
    <d v="2014-08-31T00:00:00"/>
    <n v="169765.08"/>
    <n v="0"/>
    <m/>
    <n v="169765.08"/>
    <n v="-75056.789999999994"/>
    <n v="0"/>
    <n v="-9897.2999999999993"/>
    <n v="-84954.09"/>
    <n v="94708.29"/>
    <n v="84810.99"/>
    <d v="2014-08-01T00:00:00"/>
    <n v="8.7638888888888893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182017.83031339032"/>
    <n v="172916.9387977208"/>
    <n v="9100.8915156695293"/>
  </r>
  <r>
    <x v="0"/>
    <s v="KDK-RotarkActuator100%FCV I/L ISOLATION-MAIN"/>
    <x v="0"/>
    <n v="1"/>
    <s v="EA"/>
    <d v="2014-03-31T00:00:00"/>
    <d v="2014-03-31T00:00:00"/>
    <n v="169095.87"/>
    <n v="0"/>
    <m/>
    <n v="169095.87"/>
    <n v="-78890.78"/>
    <n v="0"/>
    <n v="-9858.2900000000009"/>
    <n v="-88749.07"/>
    <n v="90205.09"/>
    <n v="80346.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89959.44002985075"/>
    <n v="180461.46802835821"/>
    <n v="9497.9720014925406"/>
  </r>
  <r>
    <x v="0"/>
    <s v="KDK-RotarkActuator BFP-2(MAIN) 600F14E,4.8KW"/>
    <x v="0"/>
    <n v="1"/>
    <s v="EA"/>
    <d v="2014-03-31T00:00:00"/>
    <d v="2014-03-31T00:00:00"/>
    <n v="169095.87"/>
    <n v="0"/>
    <m/>
    <n v="169095.87"/>
    <n v="-78890.78"/>
    <n v="0"/>
    <n v="-9858.2900000000009"/>
    <n v="-88749.07"/>
    <n v="90205.09"/>
    <n v="80346.8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205060.2901119403"/>
    <n v="149036.58469420474"/>
    <n v="56023.70541773556"/>
  </r>
  <r>
    <x v="2"/>
    <s v="UTR - Dewatering Pump"/>
    <x v="0"/>
    <n v="3"/>
    <s v="EA"/>
    <d v="2012-04-24T00:00:00"/>
    <d v="2012-04-24T00:00:00"/>
    <n v="168953.08"/>
    <n v="0"/>
    <m/>
    <n v="168953.08"/>
    <n v="-94344.52"/>
    <n v="0"/>
    <n v="-9849.9599999999991"/>
    <n v="-104194.48000000001"/>
    <n v="74608.559999999983"/>
    <n v="64758.6"/>
    <d v="2012-04-01T00:00:00"/>
    <n v="11.113888888888889"/>
    <m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n v="206852.07438265788"/>
    <n v="181998.70188073229"/>
    <n v="24853.372501925594"/>
  </r>
  <r>
    <x v="1"/>
    <s v="MQR-MS Gate"/>
    <x v="0"/>
    <n v="1"/>
    <s v="NO"/>
    <d v="2013-07-01T00:00:00"/>
    <d v="2013-07-01T00:00:00"/>
    <n v="168324.02"/>
    <n v="0"/>
    <m/>
    <n v="168324.02"/>
    <n v="-47035.8"/>
    <n v="0"/>
    <n v="-5622.02"/>
    <n v="-52657.820000000007"/>
    <n v="121288.21999999999"/>
    <n v="115666.2"/>
    <d v="2013-07-01T00:00:00"/>
    <n v="9.9277777777777771"/>
    <m/>
    <m/>
    <m/>
    <m/>
    <m/>
    <m/>
    <m/>
    <s v="e. Manufacture of measuring, testing, navigating and control equipment"/>
    <n v="654"/>
    <n v="19"/>
    <n v="99.4"/>
    <n v="133"/>
    <n v="112.9"/>
    <n v="1.135814889336016"/>
    <n v="1.135814889336016"/>
    <n v="6"/>
    <n v="0.95"/>
    <n v="191184.92814889335"/>
    <n v="181625.68174144867"/>
    <n v="9559.2464074446762"/>
  </r>
  <r>
    <x v="4"/>
    <s v="KKH-AUMA ACTUATOR MODEL:SA100A32,RATING:5KW"/>
    <x v="0"/>
    <n v="1"/>
    <s v="EA"/>
    <d v="2014-03-31T00:00:00"/>
    <d v="2014-03-31T00:00:00"/>
    <n v="167660.85"/>
    <n v="0"/>
    <m/>
    <n v="167660.85"/>
    <n v="-78221.289999999994"/>
    <n v="0"/>
    <n v="-9774.6299999999992"/>
    <n v="-87995.92"/>
    <n v="89439.560000000012"/>
    <n v="79664.929999999993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203320.06063432837"/>
    <n v="147771.79638347973"/>
    <n v="55548.264250848646"/>
  </r>
  <r>
    <x v="0"/>
    <s v="KDK - SLURRY DEWATERING PUMP"/>
    <x v="0"/>
    <n v="2"/>
    <s v="EA"/>
    <d v="2012-12-31T00:00:00"/>
    <d v="2012-12-31T00:00:00"/>
    <n v="167612.01"/>
    <n v="0"/>
    <m/>
    <n v="167612.01"/>
    <n v="-88120.75"/>
    <n v="0"/>
    <n v="-9771.7800000000007"/>
    <n v="-97892.53"/>
    <n v="79491.260000000009"/>
    <n v="69719.48"/>
    <d v="2012-12-01T00:00:00"/>
    <n v="10.430555555555555"/>
    <m/>
    <m/>
    <m/>
    <m/>
    <m/>
    <m/>
    <m/>
    <s v="b. Manufacture of fluid power equipment"/>
    <n v="726"/>
    <n v="12"/>
    <n v="106.6"/>
    <n v="133"/>
    <n v="129.9"/>
    <n v="1.2185741088180113"/>
    <n v="1.2185741088180113"/>
    <n v="12"/>
    <n v="0.95"/>
    <n v="204247.65571294562"/>
    <n v="168657.97450046416"/>
    <n v="35589.681212481461"/>
  </r>
  <r>
    <x v="5"/>
    <s v="MUM-APTOP HP PRO BOOK 440 G8"/>
    <x v="0"/>
    <n v="1"/>
    <s v="EA"/>
    <d v="2022-03-31T00:00:00"/>
    <d v="2022-03-31T00:00:00"/>
    <n v="167560.01"/>
    <n v="0"/>
    <m/>
    <n v="167560.01"/>
    <n v="-68.86"/>
    <n v="0"/>
    <n v="-25134"/>
    <n v="-25202.86"/>
    <n v="167491.15000000002"/>
    <n v="142357.15"/>
    <d v="2022-03-01T00:00:00"/>
    <n v="1.1805555555555556"/>
    <s v="(K)  MACHINERY &amp; MACHINE TOOLS"/>
    <m/>
    <m/>
    <m/>
    <m/>
    <m/>
    <m/>
    <s v="e. Manufacture of measuring, testing, navigating and control equipment"/>
    <n v="654"/>
    <n v="123"/>
    <n v="112.2"/>
    <n v="133"/>
    <n v="112.9"/>
    <n v="1.0062388591800357"/>
    <n v="1.0062388591800357"/>
    <n v="6"/>
    <n v="0.95"/>
    <n v="168605.39330659539"/>
    <n v="31515.938679415689"/>
    <n v="137089.45462717972"/>
  </r>
  <r>
    <x v="0"/>
    <s v="KDK-LAPTOP HP PRO"/>
    <x v="0"/>
    <n v="2"/>
    <s v="EA"/>
    <d v="2022-03-31T00:00:00"/>
    <d v="2022-03-31T00:00:00"/>
    <n v="167560.01"/>
    <n v="0"/>
    <m/>
    <n v="167560.01"/>
    <n v="-68.86"/>
    <n v="0"/>
    <n v="-25134"/>
    <n v="-25202.86"/>
    <n v="167491.15000000002"/>
    <n v="142357.15"/>
    <d v="2022-03-01T00:00:00"/>
    <n v="1.1805555555555556"/>
    <m/>
    <m/>
    <m/>
    <m/>
    <m/>
    <m/>
    <m/>
    <s v="Laptops"/>
    <n v="646"/>
    <n v="123"/>
    <n v="154.1"/>
    <n v="133"/>
    <n v="154.1"/>
    <n v="1"/>
    <n v="1"/>
    <n v="5"/>
    <n v="1"/>
    <n v="167560.01"/>
    <n v="39562.780138888891"/>
    <n v="127997.22986111112"/>
  </r>
  <r>
    <x v="2"/>
    <s v="UTR-Rain water Harvesting Pit"/>
    <x v="0"/>
    <n v="1"/>
    <s v="EA"/>
    <d v="2022-04-29T00:00:00"/>
    <d v="2022-04-29T00:00:00"/>
    <n v="0"/>
    <n v="167155.85999999999"/>
    <m/>
    <n v="167155.85999999999"/>
    <n v="0"/>
    <n v="0"/>
    <n v="-5154.72"/>
    <n v="-5154.72"/>
    <n v="0"/>
    <n v="162001.14000000001"/>
    <d v="2022-04-01T00:00:00"/>
    <n v="1.1000000000000001"/>
    <m/>
    <m/>
    <m/>
    <m/>
    <m/>
    <m/>
    <m/>
    <s v="e. Manufacture of measuring, testing, navigating and control equipment"/>
    <n v="654"/>
    <n v="124"/>
    <n v="111.2"/>
    <n v="133"/>
    <n v="112.9"/>
    <n v="1.0152877697841727"/>
    <n v="1.0152877697841727"/>
    <n v="6"/>
    <n v="0.95"/>
    <n v="169711.30030575537"/>
    <n v="29558.051469919061"/>
    <n v="140153.2488358363"/>
  </r>
  <r>
    <x v="5"/>
    <s v="ALUMINIUM TILTABLE TOWER LADDER"/>
    <x v="0"/>
    <n v="1"/>
    <s v="NO"/>
    <d v="2013-06-30T00:00:00"/>
    <d v="2013-06-30T00:00:00"/>
    <n v="166500"/>
    <n v="0"/>
    <m/>
    <n v="166500"/>
    <n v="-84279.11"/>
    <n v="0"/>
    <n v="-9706.9500000000007"/>
    <n v="-93986.06"/>
    <n v="82220.89"/>
    <n v="72513.94"/>
    <d v="2013-06-01T00:00:00"/>
    <n v="9.9305555555555554"/>
    <s v="Furniture"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247322.20131702727"/>
    <n v="234956.09125117591"/>
    <n v="12366.110065851361"/>
  </r>
  <r>
    <x v="4"/>
    <s v="KKH - Vehicle Parking"/>
    <x v="0"/>
    <n v="1"/>
    <s v="NO"/>
    <d v="2013-08-31T00:00:00"/>
    <d v="2013-08-31T00:00:00"/>
    <n v="165869.71"/>
    <n v="0"/>
    <m/>
    <n v="165869.71"/>
    <n v="-45898.16"/>
    <n v="0"/>
    <n v="-5540.05"/>
    <n v="-51438.210000000006"/>
    <n v="119971.54999999999"/>
    <n v="114431.5"/>
    <d v="2013-08-01T00:00:00"/>
    <n v="9.7638888888888893"/>
    <m/>
    <m/>
    <m/>
    <m/>
    <m/>
    <m/>
    <m/>
    <s v="e. Manufacture of measuring, testing, navigating and control equipment"/>
    <n v="654"/>
    <n v="20"/>
    <n v="100.5"/>
    <n v="133"/>
    <n v="112.9"/>
    <n v="1.1233830845771144"/>
    <n v="1.1233830845771144"/>
    <n v="6"/>
    <n v="0.95"/>
    <n v="186335.22645771143"/>
    <n v="177018.46513482585"/>
    <n v="9316.7613228855771"/>
  </r>
  <r>
    <x v="3"/>
    <s v="BRK - Online PH &amp; Conductive Monitoring System"/>
    <x v="0"/>
    <n v="1"/>
    <s v="EA"/>
    <d v="2014-07-05T00:00:00"/>
    <d v="2014-07-05T00:00:00"/>
    <n v="165493.01"/>
    <n v="0"/>
    <m/>
    <n v="165493.01"/>
    <n v="-74674.740000000005"/>
    <n v="0"/>
    <n v="-9648.24"/>
    <n v="-84322.98000000001"/>
    <n v="90818.27"/>
    <n v="81170.03"/>
    <d v="2014-07-01T00:00:00"/>
    <n v="8.9166666666666661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6"/>
    <n v="0.95"/>
    <n v="191632.41875897438"/>
    <n v="182050.79782102566"/>
    <n v="9581.6209379487264"/>
  </r>
  <r>
    <x v="3"/>
    <s v="BRK-Table-T-9, 15 Nos"/>
    <x v="0"/>
    <n v="15"/>
    <s v="NO"/>
    <d v="2010-12-18T00:00:00"/>
    <d v="2010-12-18T00:00:00"/>
    <n v="164553.44"/>
    <n v="0"/>
    <m/>
    <n v="164553.44"/>
    <n v="-117546.44"/>
    <n v="0"/>
    <n v="-10416.23"/>
    <n v="-127962.67"/>
    <n v="47007"/>
    <n v="36590.769999999997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65012.56240601238"/>
    <n v="251761.93428571176"/>
    <n v="13250.628120300622"/>
  </r>
  <r>
    <x v="4"/>
    <s v="KKH-TABLE - T9"/>
    <x v="0"/>
    <n v="15"/>
    <s v="EA"/>
    <d v="2010-12-09T00:00:00"/>
    <d v="2010-12-09T00:00:00"/>
    <n v="164553.44"/>
    <n v="0"/>
    <m/>
    <n v="164553.44"/>
    <n v="-117803.28"/>
    <n v="0"/>
    <n v="-10416.23"/>
    <n v="-128219.51"/>
    <n v="46750.16"/>
    <n v="36333.93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65012.56240601238"/>
    <n v="251761.93428571176"/>
    <n v="13250.628120300622"/>
  </r>
  <r>
    <x v="2"/>
    <s v="UTR - Aluminium Ladder"/>
    <x v="0"/>
    <n v="1"/>
    <s v="EA"/>
    <d v="2015-09-30T00:00:00"/>
    <d v="2015-09-30T00:00:00"/>
    <n v="162455.73000000001"/>
    <n v="0"/>
    <m/>
    <n v="162455.73000000001"/>
    <n v="-61588.480000000003"/>
    <n v="0"/>
    <n v="-9471.17"/>
    <n v="-71059.650000000009"/>
    <n v="100867.25"/>
    <n v="91396.08"/>
    <d v="2015-09-01T00:00:00"/>
    <n v="7.6805555555555554"/>
    <m/>
    <m/>
    <m/>
    <m/>
    <m/>
    <m/>
    <m/>
    <s v="e. Manufacture of measuring, testing, navigating and control equipment"/>
    <n v="654"/>
    <n v="45"/>
    <n v="101.5"/>
    <n v="133"/>
    <n v="112.9"/>
    <n v="1.1123152709359607"/>
    <n v="1.1123152709359607"/>
    <n v="6"/>
    <n v="0.95"/>
    <n v="180701.98933004928"/>
    <n v="171666.88986354682"/>
    <n v="9035.0994665024627"/>
  </r>
  <r>
    <x v="3"/>
    <s v="BRK  - STEEL ALMIRAH"/>
    <x v="0"/>
    <n v="10"/>
    <s v="NO"/>
    <d v="2013-06-30T00:00:00"/>
    <d v="2013-06-30T00:00:00"/>
    <n v="162452.74"/>
    <n v="0"/>
    <m/>
    <n v="162452.74"/>
    <n v="-90013.74"/>
    <n v="0"/>
    <n v="-10283.26"/>
    <n v="-100297"/>
    <n v="72438.999999999985"/>
    <n v="62155.74"/>
    <d v="2013-06-01T00:00:00"/>
    <n v="9.9305555555555554"/>
    <m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241310.32592662275"/>
    <n v="229244.80963029159"/>
    <n v="12065.51629633116"/>
  </r>
  <r>
    <x v="3"/>
    <s v="BRK - Energy Meter"/>
    <x v="0"/>
    <n v="2"/>
    <s v="EA"/>
    <d v="2016-02-01T00:00:00"/>
    <d v="2016-02-01T00:00:00"/>
    <n v="160650.01"/>
    <n v="0"/>
    <m/>
    <n v="160650.01"/>
    <n v="-57730.79"/>
    <n v="0"/>
    <n v="-9365.9"/>
    <n v="-67096.69"/>
    <n v="102919.22"/>
    <n v="93553.32"/>
    <d v="2016-02-01T00:00:00"/>
    <n v="7.3444444444444441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178693.4593990148"/>
    <n v="169758.78642906406"/>
    <n v="8934.6729699507414"/>
  </r>
  <r>
    <x v="1"/>
    <s v="MQR-ENERGY METER 8600C4C0H5E0AOA,ION8600,.2S"/>
    <x v="0"/>
    <n v="2"/>
    <s v="EA"/>
    <d v="2016-02-01T00:00:00"/>
    <d v="2016-02-01T00:00:00"/>
    <n v="160650"/>
    <n v="0"/>
    <m/>
    <n v="160650"/>
    <n v="-57730.79"/>
    <n v="0"/>
    <n v="-9365.9"/>
    <n v="-67096.69"/>
    <n v="102919.20999999999"/>
    <n v="93553.31"/>
    <d v="2016-02-01T00:00:00"/>
    <n v="7.3444444444444441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178693.44827586209"/>
    <n v="169758.77586206899"/>
    <n v="8934.6724137931014"/>
  </r>
  <r>
    <x v="4"/>
    <s v="KKH -ENERGY METER ION8650C4C0J5E1AOA,0.2S"/>
    <x v="0"/>
    <n v="2"/>
    <s v="EA"/>
    <d v="2016-02-01T00:00:00"/>
    <d v="2016-02-01T00:00:00"/>
    <n v="160650"/>
    <n v="0"/>
    <m/>
    <n v="160650"/>
    <n v="-57730.79"/>
    <n v="0"/>
    <n v="-9365.9"/>
    <n v="-67096.69"/>
    <n v="102919.20999999999"/>
    <n v="93553.31"/>
    <d v="2016-02-01T00:00:00"/>
    <n v="7.3444444444444441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178693.44827586209"/>
    <n v="169758.77586206899"/>
    <n v="8934.6724137931014"/>
  </r>
  <r>
    <x v="0"/>
    <s v="KDK - Energy Meter"/>
    <x v="0"/>
    <n v="2"/>
    <s v="EA"/>
    <d v="2016-02-29T00:00:00"/>
    <d v="2016-02-29T00:00:00"/>
    <n v="160650"/>
    <n v="0"/>
    <m/>
    <n v="160650"/>
    <n v="-57014.28"/>
    <n v="0"/>
    <n v="-9365.9"/>
    <n v="-66380.179999999993"/>
    <n v="103635.72"/>
    <n v="94269.82"/>
    <d v="2016-02-01T00:00:00"/>
    <n v="7.2638888888888893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178693.44827586209"/>
    <n v="169758.77586206899"/>
    <n v="8934.6724137931014"/>
  </r>
  <r>
    <x v="2"/>
    <s v="UTR - Energy Meter"/>
    <x v="0"/>
    <n v="2"/>
    <s v="EA"/>
    <d v="2016-02-29T00:00:00"/>
    <d v="2016-02-29T00:00:00"/>
    <n v="160650"/>
    <n v="0"/>
    <m/>
    <n v="160650"/>
    <n v="-57014.28"/>
    <n v="0"/>
    <n v="-9365.9"/>
    <n v="-66380.179999999993"/>
    <n v="103635.72"/>
    <n v="94269.82"/>
    <d v="2016-02-01T00:00:00"/>
    <n v="7.2638888888888893"/>
    <m/>
    <m/>
    <m/>
    <m/>
    <m/>
    <m/>
    <m/>
    <s v="e. Manufacture of measuring, testing, navigating and control equipment"/>
    <n v="654"/>
    <n v="50"/>
    <n v="101.5"/>
    <n v="133"/>
    <n v="112.9"/>
    <n v="1.1123152709359607"/>
    <n v="1.1123152709359607"/>
    <n v="6"/>
    <n v="0.95"/>
    <n v="178693.44827586209"/>
    <n v="169758.77586206899"/>
    <n v="8934.6724137931014"/>
  </r>
  <r>
    <x v="3"/>
    <s v="BRK-Chair-PCH-7002-D-Godrej-20 Nos"/>
    <x v="0"/>
    <n v="17"/>
    <s v="NO"/>
    <d v="2011-01-21T00:00:00"/>
    <d v="2011-01-21T00:00:00"/>
    <n v="160648.31"/>
    <n v="0"/>
    <m/>
    <n v="160648.31"/>
    <n v="-113809.63"/>
    <n v="0"/>
    <n v="-10169.040000000001"/>
    <n v="-123978.67000000001"/>
    <n v="46838.679999999993"/>
    <n v="36669.64"/>
    <d v="2011-01-01T00:00:00"/>
    <n v="12.372222222222222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58723.36840418179"/>
    <n v="245787.19998397268"/>
    <n v="12936.168420209113"/>
  </r>
  <r>
    <x v="1"/>
    <s v="MQR-Easy Chairs – Godrej - 17 Nos."/>
    <x v="0"/>
    <n v="17"/>
    <s v="EA"/>
    <d v="2011-01-18T00:00:00"/>
    <d v="2011-01-18T00:00:00"/>
    <n v="160648.17000000001"/>
    <n v="0"/>
    <m/>
    <n v="160648.17000000001"/>
    <n v="-113893.14"/>
    <n v="0"/>
    <n v="-10169.030000000001"/>
    <n v="-124062.17"/>
    <n v="46755.030000000013"/>
    <n v="36586"/>
    <d v="2011-01-01T00:00:00"/>
    <n v="12.380555555555556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58723.14293482222"/>
    <n v="245786.9857880811"/>
    <n v="12936.157146741112"/>
  </r>
  <r>
    <x v="3"/>
    <s v="BRK - Piezometer"/>
    <x v="0"/>
    <n v="2"/>
    <s v="EA"/>
    <d v="2019-03-31T00:00:00"/>
    <d v="2019-03-31T00:00:00"/>
    <n v="160480.01"/>
    <n v="0"/>
    <m/>
    <n v="160480.01"/>
    <n v="-28093.57"/>
    <n v="0"/>
    <n v="-9355.98"/>
    <n v="-37449.550000000003"/>
    <n v="132386.44"/>
    <n v="123030.46"/>
    <d v="2019-03-01T00:00:00"/>
    <n v="4.1805555555555554"/>
    <m/>
    <m/>
    <m/>
    <m/>
    <m/>
    <m/>
    <m/>
    <s v="e. Manufacture of measuring, testing, navigating and control equipment"/>
    <n v="654"/>
    <n v="87"/>
    <n v="108.4"/>
    <n v="133"/>
    <n v="112.9"/>
    <n v="1.0415129151291513"/>
    <n v="1.0415129151291513"/>
    <n v="6"/>
    <n v="0.95"/>
    <n v="167142.00303505536"/>
    <n v="110634.85131452332"/>
    <n v="56507.151720532042"/>
  </r>
  <r>
    <x v="2"/>
    <s v="UTR-Furniture-BED"/>
    <x v="0"/>
    <n v="20"/>
    <s v="EA"/>
    <d v="2011-01-01T00:00:00"/>
    <d v="2011-01-01T00:00:00"/>
    <n v="160035"/>
    <n v="0"/>
    <m/>
    <n v="160035"/>
    <n v="-113930.28"/>
    <n v="0"/>
    <n v="-10130.219999999999"/>
    <n v="-124060.5"/>
    <n v="46104.72"/>
    <n v="35974.5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57735.63545463525"/>
    <n v="244848.85368190348"/>
    <n v="12886.781772731774"/>
  </r>
  <r>
    <x v="1"/>
    <s v="MQR - Air conditioner"/>
    <x v="0"/>
    <n v="4"/>
    <s v="EA"/>
    <d v="2020-01-23T00:00:00"/>
    <d v="2020-01-23T00:00:00"/>
    <n v="160000"/>
    <n v="0"/>
    <m/>
    <n v="160000"/>
    <n v="-22165.38"/>
    <n v="0"/>
    <n v="-10128"/>
    <n v="-32293.38"/>
    <n v="137834.62"/>
    <n v="127706.62"/>
    <d v="2020-01-01T00:00:00"/>
    <n v="3.3666666666666667"/>
    <m/>
    <m/>
    <m/>
    <m/>
    <m/>
    <m/>
    <m/>
    <s v="Air conditioner"/>
    <n v="653"/>
    <n v="97"/>
    <n v="116.4"/>
    <n v="133"/>
    <n v="120.5"/>
    <n v="1.0352233676975944"/>
    <n v="1.0352233676975944"/>
    <n v="8"/>
    <n v="0.9"/>
    <n v="165635.7388316151"/>
    <n v="62734.536082474224"/>
    <n v="102901.20274914088"/>
  </r>
  <r>
    <x v="1"/>
    <s v="MQR-LIC BCS MCUBE For data View and analysis"/>
    <x v="3"/>
    <n v="1"/>
    <s v="EA"/>
    <d v="2013-03-19T00:00:00"/>
    <d v="2013-03-19T00:00:00"/>
    <n v="157500"/>
    <n v="0"/>
    <m/>
    <n v="157500"/>
    <n v="-157500"/>
    <n v="0"/>
    <n v="0"/>
    <n v="-157500"/>
    <n v="0"/>
    <n v="0"/>
    <d v="2013-03-01T00:00:00"/>
    <n v="10.21111111111111"/>
    <m/>
    <m/>
    <m/>
    <m/>
    <m/>
    <m/>
    <m/>
    <s v="Computer peripherals"/>
    <n v="647"/>
    <n v="15"/>
    <n v="101.3"/>
    <n v="133"/>
    <n v="92.8"/>
    <n v="0.91609081934846992"/>
    <n v="0.91609081934846992"/>
    <n v="6"/>
    <n v="1"/>
    <n v="144284.30404738401"/>
    <n v="144284.30404738401"/>
    <n v="0"/>
  </r>
  <r>
    <x v="4"/>
    <s v="KKH - LIC. BCS MCUBE FOR DATA VIEW ND ANALYSIS"/>
    <x v="3"/>
    <n v="1"/>
    <s v="EA"/>
    <d v="2013-03-21T00:00:00"/>
    <d v="2013-03-21T00:00:00"/>
    <n v="157500"/>
    <n v="0"/>
    <m/>
    <n v="157500"/>
    <n v="-157500"/>
    <n v="0"/>
    <n v="0"/>
    <n v="-157500"/>
    <n v="0"/>
    <n v="0"/>
    <d v="2013-03-01T00:00:00"/>
    <n v="10.205555555555556"/>
    <m/>
    <m/>
    <m/>
    <m/>
    <m/>
    <m/>
    <m/>
    <s v="Computer peripherals"/>
    <n v="647"/>
    <n v="15"/>
    <n v="101.3"/>
    <n v="133"/>
    <n v="92.8"/>
    <n v="0.91609081934846992"/>
    <n v="0.91609081934846992"/>
    <n v="6"/>
    <n v="1"/>
    <n v="144284.30404738401"/>
    <n v="144284.30404738401"/>
    <n v="0"/>
  </r>
  <r>
    <x v="3"/>
    <s v="BRK  - BCS Software M cube"/>
    <x v="2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m/>
    <m/>
    <m/>
    <m/>
    <m/>
    <m/>
    <m/>
    <s v="Computer peripherals"/>
    <n v="647"/>
    <n v="18"/>
    <n v="97.6"/>
    <n v="133"/>
    <n v="92.8"/>
    <n v="0.9508196721311476"/>
    <n v="0.9508196721311476"/>
    <n v="6"/>
    <n v="1"/>
    <n v="149754.09836065574"/>
    <n v="149754.09836065574"/>
    <n v="0"/>
  </r>
  <r>
    <x v="0"/>
    <s v="KDK - LIC. BCS MCUBE FOR DATA VIEW ND ANALYSIS"/>
    <x v="3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m/>
    <m/>
    <m/>
    <m/>
    <m/>
    <m/>
    <m/>
    <s v="Computer peripherals"/>
    <n v="647"/>
    <n v="18"/>
    <n v="97.6"/>
    <n v="133"/>
    <n v="92.8"/>
    <n v="0.9508196721311476"/>
    <n v="0.9508196721311476"/>
    <n v="6"/>
    <n v="1"/>
    <n v="149754.09836065574"/>
    <n v="149754.09836065574"/>
    <n v="0"/>
  </r>
  <r>
    <x v="2"/>
    <s v="UTR-BCS Software M cube"/>
    <x v="2"/>
    <n v="1"/>
    <s v="NO"/>
    <d v="2013-06-30T00:00:00"/>
    <d v="2013-06-30T00:00:00"/>
    <n v="157500"/>
    <n v="0"/>
    <m/>
    <n v="157500"/>
    <n v="-157500"/>
    <n v="0"/>
    <n v="0"/>
    <n v="-157500"/>
    <n v="0"/>
    <n v="0"/>
    <d v="2013-06-01T00:00:00"/>
    <n v="9.9305555555555554"/>
    <m/>
    <m/>
    <m/>
    <m/>
    <m/>
    <m/>
    <m/>
    <s v="Computer peripherals"/>
    <n v="647"/>
    <n v="18"/>
    <n v="97.6"/>
    <n v="133"/>
    <n v="92.8"/>
    <n v="0.9508196721311476"/>
    <n v="0.9508196721311476"/>
    <n v="6"/>
    <n v="1"/>
    <n v="149754.09836065574"/>
    <n v="149754.09836065574"/>
    <n v="0"/>
  </r>
  <r>
    <x v="1"/>
    <s v="MQR- LT breaker testing kit"/>
    <x v="0"/>
    <n v="1"/>
    <s v="EA"/>
    <d v="2014-08-27T00:00:00"/>
    <d v="2014-08-27T00:00:00"/>
    <n v="157122"/>
    <n v="0"/>
    <m/>
    <n v="157122"/>
    <n v="-69567.399999999994"/>
    <n v="0"/>
    <n v="-9160.2099999999991"/>
    <n v="-78727.609999999986"/>
    <n v="87554.6"/>
    <n v="78394.39"/>
    <d v="2014-08-01T00:00:00"/>
    <n v="8.7722222222222221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168462.23931623931"/>
    <n v="160039.12735042733"/>
    <n v="8423.111965811986"/>
  </r>
  <r>
    <x v="1"/>
    <s v="MQR-1600 A, TP EDO ACB,65 KA"/>
    <x v="0"/>
    <n v="1"/>
    <s v="EA"/>
    <d v="2014-03-31T00:00:00"/>
    <d v="2014-03-31T00:00:00"/>
    <n v="156085.38"/>
    <n v="0"/>
    <m/>
    <n v="156085.38"/>
    <n v="-72820.820000000007"/>
    <n v="0"/>
    <n v="-9099.7800000000007"/>
    <n v="-81920.600000000006"/>
    <n v="83264.56"/>
    <n v="74164.7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75343.67564179105"/>
    <n v="166576.49185970149"/>
    <n v="8767.1837820895598"/>
  </r>
  <r>
    <x v="0"/>
    <s v="KDK-1600 A, TP EDO ACB,65 KA"/>
    <x v="0"/>
    <n v="1"/>
    <s v="EA"/>
    <d v="2014-03-31T00:00:00"/>
    <d v="2014-03-31T00:00:00"/>
    <n v="156085.38"/>
    <n v="0"/>
    <m/>
    <n v="156085.38"/>
    <n v="-72820.820000000007"/>
    <n v="0"/>
    <n v="-9099.7800000000007"/>
    <n v="-81920.600000000006"/>
    <n v="83264.56"/>
    <n v="74164.7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75343.67564179105"/>
    <n v="166576.49185970149"/>
    <n v="8767.1837820895598"/>
  </r>
  <r>
    <x v="0"/>
    <s v="KDK-DRIVE SHAFT(SR-351)FOR COOLING TOWER FAN"/>
    <x v="0"/>
    <n v="1"/>
    <s v="EA"/>
    <d v="2014-03-31T00:00:00"/>
    <d v="2014-03-31T00:00:00"/>
    <n v="154976.57999999999"/>
    <n v="0"/>
    <m/>
    <n v="154976.57999999999"/>
    <n v="-72303.460000000006"/>
    <n v="0"/>
    <n v="-9035.1299999999992"/>
    <n v="-81338.590000000011"/>
    <n v="82673.119999999981"/>
    <n v="73637.990000000005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174295.77150136483"/>
    <n v="126677.11772486346"/>
    <n v="47618.653776501364"/>
  </r>
  <r>
    <x v="4"/>
    <s v="KKH -  LDO Unloading Pump"/>
    <x v="0"/>
    <n v="1"/>
    <s v="EA"/>
    <d v="2012-03-10T00:00:00"/>
    <d v="2012-03-10T00:00:00"/>
    <n v="154861"/>
    <n v="0"/>
    <m/>
    <n v="154861"/>
    <n v="-87381.16"/>
    <n v="0"/>
    <n v="-9028.4"/>
    <n v="-96409.56"/>
    <n v="67479.839999999997"/>
    <n v="58451.44"/>
    <d v="2012-03-01T00:00:00"/>
    <n v="11.236111111111111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12"/>
    <n v="0.95"/>
    <n v="189598.90574929313"/>
    <n v="168653.05441391113"/>
    <n v="20945.851335382002"/>
  </r>
  <r>
    <x v="1"/>
    <s v="MQR-BORE WELL HEAD PROTECTION"/>
    <x v="0"/>
    <n v="2"/>
    <s v="EA"/>
    <d v="2020-12-31T00:00:00"/>
    <d v="2020-12-31T00:00:00"/>
    <n v="154706"/>
    <n v="0"/>
    <m/>
    <n v="154706"/>
    <n v="-5837.02"/>
    <n v="0"/>
    <n v="-5167.18"/>
    <n v="-11004.2"/>
    <n v="148868.98000000001"/>
    <n v="143701.79999999999"/>
    <d v="2020-12-01T00:00:00"/>
    <n v="2.4305555555555554"/>
    <m/>
    <m/>
    <m/>
    <m/>
    <m/>
    <m/>
    <m/>
    <s v="e. Manufacture of measuring, testing, navigating and control equipment"/>
    <n v="654"/>
    <n v="108"/>
    <n v="109.6"/>
    <n v="133"/>
    <n v="112.9"/>
    <n v="1.0301094890510949"/>
    <n v="1.0301094890510949"/>
    <n v="6"/>
    <n v="0.95"/>
    <n v="159364.11861313868"/>
    <n v="61329.362776468297"/>
    <n v="98034.755836670374"/>
  </r>
  <r>
    <x v="4"/>
    <s v="KKH-AUMA ACTUATOR MOD:SAR25A11,RATING:1.1KW"/>
    <x v="0"/>
    <n v="1"/>
    <s v="EA"/>
    <d v="2014-03-31T00:00:00"/>
    <d v="2014-03-31T00:00:00"/>
    <n v="153760.79"/>
    <n v="0"/>
    <m/>
    <n v="153760.79"/>
    <n v="-71736.240000000005"/>
    <n v="0"/>
    <n v="-8964.25"/>
    <n v="-80700.490000000005"/>
    <n v="82024.55"/>
    <n v="73060.3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86463.64458955225"/>
    <n v="135520.65465278857"/>
    <n v="50942.989936763683"/>
  </r>
  <r>
    <x v="0"/>
    <s v="KDK-Table T-9"/>
    <x v="0"/>
    <n v="15"/>
    <s v="NO"/>
    <d v="2010-11-12T00:00:00"/>
    <d v="2010-11-12T00:00:00"/>
    <n v="153583.21"/>
    <n v="0"/>
    <m/>
    <n v="153583.21"/>
    <n v="-110668.94"/>
    <n v="0"/>
    <n v="-9721.82"/>
    <n v="-120390.76000000001"/>
    <n v="42914.26999999999"/>
    <n v="33192.449999999997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47345.05717194793"/>
    <n v="234977.80431335053"/>
    <n v="12367.252858597407"/>
  </r>
  <r>
    <x v="0"/>
    <s v="KDK-RotarkActuatorCWP1DischargeValveK300F14E"/>
    <x v="0"/>
    <n v="1"/>
    <s v="EA"/>
    <d v="2014-03-31T00:00:00"/>
    <d v="2014-03-31T00:00:00"/>
    <n v="152991.73000000001"/>
    <n v="0"/>
    <m/>
    <n v="152991.73000000001"/>
    <n v="-71377.490000000005"/>
    <n v="0"/>
    <n v="-8919.42"/>
    <n v="-80296.91"/>
    <n v="81614.240000000005"/>
    <n v="72694.820000000007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90053.68009689919"/>
    <n v="180550.99609205421"/>
    <n v="9502.6840048449812"/>
  </r>
  <r>
    <x v="4"/>
    <s v="KKH-RotarkActuatorCOND-1 I/L K150F10E 1.2KW"/>
    <x v="0"/>
    <n v="1"/>
    <s v="EA"/>
    <d v="2014-03-31T00:00:00"/>
    <d v="2014-03-31T00:00:00"/>
    <n v="152991.70000000001"/>
    <n v="0"/>
    <m/>
    <n v="152991.70000000001"/>
    <n v="-71377.490000000005"/>
    <n v="0"/>
    <n v="-8919.42"/>
    <n v="-80296.91"/>
    <n v="81614.210000000006"/>
    <n v="72694.789999999994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85530.97947761195"/>
    <n v="134842.7992626926"/>
    <n v="50688.180214919354"/>
  </r>
  <r>
    <x v="0"/>
    <s v="KDK-RotarkActuatorMSSV(MAIN)K300F14E 3.70KW"/>
    <x v="0"/>
    <n v="1"/>
    <s v="EA"/>
    <d v="2014-03-31T00:00:00"/>
    <d v="2014-03-31T00:00:00"/>
    <n v="152494.98000000001"/>
    <n v="0"/>
    <m/>
    <n v="152494.98000000001"/>
    <n v="-71145.740000000005"/>
    <n v="0"/>
    <n v="-8890.4599999999991"/>
    <n v="-80036.200000000012"/>
    <n v="81349.240000000005"/>
    <n v="72458.78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84928.61380597015"/>
    <n v="134405.0035178923"/>
    <n v="50523.610288077849"/>
  </r>
  <r>
    <x v="2"/>
    <s v="UTR - Window AC 2 ton"/>
    <x v="0"/>
    <n v="5"/>
    <s v="EA"/>
    <d v="2019-05-31T00:00:00"/>
    <d v="2019-05-31T00:00:00"/>
    <n v="151840.01"/>
    <n v="0"/>
    <m/>
    <n v="151840.01"/>
    <n v="-27258.76"/>
    <n v="0"/>
    <n v="-9611.4699999999993"/>
    <n v="-36870.229999999996"/>
    <n v="124581.25000000001"/>
    <n v="114969.78"/>
    <d v="2019-05-01T00:00:00"/>
    <n v="4.0138888888888893"/>
    <m/>
    <m/>
    <m/>
    <m/>
    <m/>
    <m/>
    <m/>
    <s v="Air conditioner"/>
    <n v="653"/>
    <n v="89"/>
    <n v="118.6"/>
    <n v="133"/>
    <n v="120.5"/>
    <n v="1.0160202360876898"/>
    <n v="1.0160202360876898"/>
    <n v="8"/>
    <n v="0.9"/>
    <n v="154272.5228077572"/>
    <n v="69663.686080377869"/>
    <n v="84608.836727379326"/>
  </r>
  <r>
    <x v="0"/>
    <s v="KDK -  LDO Unloading Pump"/>
    <x v="0"/>
    <n v="1"/>
    <s v="EA"/>
    <d v="2012-04-21T00:00:00"/>
    <d v="2012-04-21T00:00:00"/>
    <n v="151764"/>
    <n v="0"/>
    <m/>
    <n v="151764"/>
    <n v="-84805.3"/>
    <n v="0"/>
    <n v="-8847.84"/>
    <n v="-93653.14"/>
    <n v="66958.7"/>
    <n v="58110.86"/>
    <d v="2012-04-01T00:00:00"/>
    <n v="11.122222222222222"/>
    <m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n v="185807.1969839774"/>
    <n v="163604.95738140118"/>
    <n v="22202.239602576214"/>
  </r>
  <r>
    <x v="2"/>
    <s v="UTR -  LDO Unloading Pump"/>
    <x v="0"/>
    <n v="1"/>
    <s v="EA"/>
    <d v="2012-04-24T00:00:00"/>
    <d v="2012-04-24T00:00:00"/>
    <n v="151764"/>
    <n v="0"/>
    <m/>
    <n v="151764"/>
    <n v="-84746.05"/>
    <n v="0"/>
    <n v="-8847.84"/>
    <n v="-93593.89"/>
    <n v="67017.95"/>
    <n v="58170.11"/>
    <d v="2012-04-01T00:00:00"/>
    <n v="11.113888888888889"/>
    <m/>
    <m/>
    <m/>
    <m/>
    <m/>
    <m/>
    <m/>
    <s v="b. Manufacture of fluid power equipment"/>
    <n v="726"/>
    <n v="4"/>
    <n v="106.1"/>
    <n v="133"/>
    <n v="129.9"/>
    <n v="1.2243166823751179"/>
    <n v="1.2243166823751179"/>
    <n v="12"/>
    <n v="0.95"/>
    <n v="185807.1969839774"/>
    <n v="163482.37624450205"/>
    <n v="22324.820739475341"/>
  </r>
  <r>
    <x v="5"/>
    <s v="I Phone 14  Pro Max"/>
    <x v="0"/>
    <n v="2"/>
    <s v="NO"/>
    <d v="2022-10-22T00:00:00"/>
    <d v="2022-10-22T00:00:00"/>
    <n v="0"/>
    <n v="151670"/>
    <m/>
    <n v="151670"/>
    <n v="0"/>
    <n v="0"/>
    <n v="-4234.83"/>
    <n v="-4234.83"/>
    <n v="0"/>
    <n v="147435.17000000001"/>
    <d v="2022-10-01T00:00:00"/>
    <n v="0.61944444444444446"/>
    <s v="l.  COMMUNICATION EQUIPMENTS"/>
    <m/>
    <m/>
    <m/>
    <m/>
    <m/>
    <m/>
    <s v="Telephone sets including mobile hand sets"/>
    <n v="649"/>
    <n v="130"/>
    <n v="130.30000000000001"/>
    <n v="133"/>
    <n v="131.4"/>
    <n v="1.0084420567920185"/>
    <n v="1.0084420567920185"/>
    <n v="5"/>
    <n v="1"/>
    <n v="152950.40675364545"/>
    <n v="18948.855947812743"/>
    <n v="134001.55080583273"/>
  </r>
  <r>
    <x v="2"/>
    <s v="UTR-Computers-HP-Desktop"/>
    <x v="0"/>
    <n v="5"/>
    <s v="EA"/>
    <d v="2010-09-18T00:00:00"/>
    <d v="2010-09-18T00:00:00"/>
    <n v="151525"/>
    <n v="0"/>
    <m/>
    <n v="151525"/>
    <n v="-136372.5"/>
    <n v="0"/>
    <n v="0"/>
    <n v="-136372.5"/>
    <n v="15152.5"/>
    <n v="15152.5"/>
    <d v="2010-09-01T00:00:00"/>
    <n v="12.713888888888889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182471.18558830395"/>
    <n v="182471.18558830395"/>
    <n v="0"/>
  </r>
  <r>
    <x v="4"/>
    <s v="KKH - DESKTOP COMPUTER SYSTEM"/>
    <x v="0"/>
    <n v="5"/>
    <s v="EA"/>
    <d v="2010-09-25T00:00:00"/>
    <d v="2010-09-25T00:00:00"/>
    <n v="151524.65"/>
    <n v="0"/>
    <m/>
    <n v="151524.65"/>
    <n v="-136372.18"/>
    <n v="0"/>
    <n v="0"/>
    <n v="-136372.18"/>
    <n v="15152.470000000001"/>
    <n v="15152.47"/>
    <d v="2010-09-01T00:00:00"/>
    <n v="12.694444444444445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182470.76410726152"/>
    <n v="182470.76410726152"/>
    <n v="0"/>
  </r>
  <r>
    <x v="4"/>
    <s v="KKH-CHAIR - PCH-7002-GODREJ"/>
    <x v="0"/>
    <n v="16"/>
    <s v="EA"/>
    <d v="2010-12-09T00:00:00"/>
    <d v="2010-12-09T00:00:00"/>
    <n v="151198.34"/>
    <n v="0"/>
    <m/>
    <n v="151198.34"/>
    <n v="-108242.41"/>
    <n v="0"/>
    <n v="-9570.85"/>
    <n v="-117813.26000000001"/>
    <n v="42955.929999999993"/>
    <n v="33385.08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43504.23494601803"/>
    <n v="231329.02319871713"/>
    <n v="12175.211747300898"/>
  </r>
  <r>
    <x v="1"/>
    <s v="MQR-Store Yard"/>
    <x v="0"/>
    <n v="1"/>
    <s v="EA"/>
    <d v="2013-08-31T00:00:00"/>
    <d v="2013-08-31T00:00:00"/>
    <n v="150996.15"/>
    <n v="0"/>
    <m/>
    <n v="150996.15"/>
    <n v="-41586.31"/>
    <n v="0"/>
    <n v="-5043.2700000000004"/>
    <n v="-46629.58"/>
    <n v="109409.84"/>
    <n v="104366.57"/>
    <d v="2013-08-01T00:00:00"/>
    <n v="9.7638888888888893"/>
    <m/>
    <m/>
    <m/>
    <m/>
    <m/>
    <m/>
    <m/>
    <s v="e. Manufacture of measuring, testing, navigating and control equipment"/>
    <n v="654"/>
    <n v="20"/>
    <n v="100.5"/>
    <n v="133"/>
    <n v="112.9"/>
    <n v="1.1233830845771144"/>
    <n v="1.1233830845771144"/>
    <n v="6"/>
    <n v="0.95"/>
    <n v="169626.52074626865"/>
    <n v="161145.19470895521"/>
    <n v="8481.3260373134399"/>
  </r>
  <r>
    <x v="0"/>
    <s v="KDK-STEEL ALMIRAH"/>
    <x v="0"/>
    <n v="10"/>
    <s v="NO"/>
    <d v="2011-10-31T00:00:00"/>
    <d v="2011-10-31T00:00:00"/>
    <n v="150341.09"/>
    <n v="0"/>
    <m/>
    <n v="150341.09"/>
    <n v="-99144.15"/>
    <n v="0"/>
    <n v="-9516.59"/>
    <n v="-108660.73999999999"/>
    <n v="51196.94"/>
    <n v="41680.35"/>
    <d v="2011-10-01T00:00:00"/>
    <n v="11.597222222222221"/>
    <s v="Furniture"/>
    <n v="628"/>
    <n v="85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n v="233367.87519665869"/>
    <n v="221699.48143682574"/>
    <n v="11668.39375983295"/>
  </r>
  <r>
    <x v="1"/>
    <s v="MQR-Hypo tank"/>
    <x v="0"/>
    <n v="1"/>
    <s v="EA"/>
    <d v="2013-09-01T00:00:00"/>
    <d v="2013-09-01T00:00:00"/>
    <n v="149242.72"/>
    <n v="0"/>
    <m/>
    <n v="149242.72"/>
    <n v="-74183.69"/>
    <n v="0"/>
    <n v="-8700.85"/>
    <n v="-82884.540000000008"/>
    <n v="75059.03"/>
    <n v="66358.179999999993"/>
    <d v="2013-09-01T00:00:00"/>
    <n v="9.7611111111111111"/>
    <m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12"/>
    <n v="0.9"/>
    <n v="226116.52611489774"/>
    <n v="165536.14015994803"/>
    <n v="60580.385954949714"/>
  </r>
  <r>
    <x v="1"/>
    <s v="MQR-Ash Silo Flooring"/>
    <x v="1"/>
    <n v="1"/>
    <s v="EA"/>
    <d v="2013-12-01T00:00:00"/>
    <d v="2013-12-01T00:00:00"/>
    <n v="148472.76999999999"/>
    <n v="0"/>
    <m/>
    <n v="148472.76999999999"/>
    <n v="-40474.199999999997"/>
    <n v="0"/>
    <n v="-4958.99"/>
    <n v="-45433.189999999995"/>
    <n v="107998.56999999999"/>
    <n v="103039.58"/>
    <d v="2013-12-01T00:00:00"/>
    <m/>
    <m/>
    <m/>
    <m/>
    <m/>
    <m/>
    <m/>
    <m/>
    <m/>
    <e v="#N/A"/>
    <n v="24"/>
    <e v="#N/A"/>
    <n v="133"/>
    <e v="#N/A"/>
    <e v="#N/A"/>
    <m/>
    <m/>
    <m/>
    <m/>
    <m/>
    <m/>
  </r>
  <r>
    <x v="0"/>
    <s v="KDK-OXYGEN ANALYZER CONVERTOR"/>
    <x v="0"/>
    <n v="2"/>
    <s v="EA"/>
    <d v="2014-03-31T00:00:00"/>
    <d v="2014-03-31T00:00:00"/>
    <n v="148469.4"/>
    <n v="0"/>
    <m/>
    <n v="148469.4"/>
    <n v="-69267.64"/>
    <n v="0"/>
    <n v="-8655.77"/>
    <n v="-77923.41"/>
    <n v="79201.759999999995"/>
    <n v="70545.99000000000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6788.01253731342"/>
    <n v="158448.61191044774"/>
    <n v="8339.4006268656813"/>
  </r>
  <r>
    <x v="1"/>
    <s v="MQR-ELEKTRONIKON REGULATOR  P/N.1900071032"/>
    <x v="0"/>
    <n v="1"/>
    <s v="EA"/>
    <d v="2014-03-31T00:00:00"/>
    <d v="2014-03-31T00:00:00"/>
    <n v="148187.10999999999"/>
    <n v="0"/>
    <m/>
    <n v="148187.10999999999"/>
    <n v="-69135.92"/>
    <n v="0"/>
    <n v="-8639.31"/>
    <n v="-77775.23"/>
    <n v="79051.189999999988"/>
    <n v="70411.8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6470.89272636815"/>
    <n v="158147.34809004972"/>
    <n v="8323.544636318431"/>
  </r>
  <r>
    <x v="5"/>
    <s v="Mum - Soundbar with wall bracket and AcoustiMass 3"/>
    <x v="0"/>
    <n v="1"/>
    <s v="EA"/>
    <d v="2017-06-30T00:00:00"/>
    <d v="2017-06-30T00:00:00"/>
    <n v="147659"/>
    <n v="0"/>
    <m/>
    <n v="147659"/>
    <n v="-44429.36"/>
    <n v="0"/>
    <n v="-9346.81"/>
    <n v="-53776.17"/>
    <n v="103229.64"/>
    <n v="93882.83"/>
    <d v="2017-06-01T00:00:00"/>
    <n v="5.9305555555555554"/>
    <s v="j.  ELECTRONICS ITEMS"/>
    <m/>
    <m/>
    <m/>
    <m/>
    <m/>
    <m/>
    <s v="a. Manufacture of electronic components"/>
    <n v="640"/>
    <n v="66"/>
    <n v="105.9"/>
    <n v="133"/>
    <n v="115.5"/>
    <n v="1.0906515580736544"/>
    <n v="1.0906515580736544"/>
    <n v="8"/>
    <n v="1"/>
    <n v="161044.51841359775"/>
    <n v="119385.43292119139"/>
    <n v="41659.085492406361"/>
  </r>
  <r>
    <x v="4"/>
    <s v="KKH-PROTECTION REALY P127 250V DC AREVA MAKE"/>
    <x v="0"/>
    <n v="1"/>
    <s v="EA"/>
    <d v="2014-03-31T00:00:00"/>
    <d v="2014-03-31T00:00:00"/>
    <n v="146880"/>
    <n v="0"/>
    <m/>
    <n v="146880"/>
    <n v="-68526.05"/>
    <n v="0"/>
    <n v="-8563.1"/>
    <n v="-77089.150000000009"/>
    <n v="78353.95"/>
    <n v="69790.850000000006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5002.50746268657"/>
    <n v="156752.38208955224"/>
    <n v="8250.1253731343313"/>
  </r>
  <r>
    <x v="0"/>
    <s v="KDK-ELEKTRONIKON REGULATOR  P/N.1900071032"/>
    <x v="0"/>
    <n v="1"/>
    <s v="EA"/>
    <d v="2014-03-31T00:00:00"/>
    <d v="2014-03-31T00:00:00"/>
    <n v="145654.17000000001"/>
    <n v="0"/>
    <m/>
    <n v="145654.17000000001"/>
    <n v="-67954.19"/>
    <n v="0"/>
    <n v="-8491.64"/>
    <n v="-76445.83"/>
    <n v="77699.98000000001"/>
    <n v="69208.34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3625.43077611941"/>
    <n v="155444.15923731343"/>
    <n v="8181.2715388059733"/>
  </r>
  <r>
    <x v="5"/>
    <s v="NOD-LASER N/W PRINTER 5NOS"/>
    <x v="0"/>
    <n v="1"/>
    <s v="NO"/>
    <d v="2011-03-31T00:00:00"/>
    <d v="2011-03-31T00:00:00"/>
    <n v="145110"/>
    <n v="0"/>
    <m/>
    <n v="145110"/>
    <n v="-130599"/>
    <n v="0"/>
    <n v="0"/>
    <n v="-130599"/>
    <n v="14511"/>
    <n v="14511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33992.11940298506"/>
    <n v="133992.11940298503"/>
    <n v="0"/>
  </r>
  <r>
    <x v="0"/>
    <s v="KDK-RotarkActuatorCOND-1 I/L K150F10E 1.2KW"/>
    <x v="0"/>
    <n v="1"/>
    <s v="EA"/>
    <d v="2014-03-31T00:00:00"/>
    <d v="2014-03-31T00:00:00"/>
    <n v="144713.64000000001"/>
    <n v="0"/>
    <m/>
    <n v="144713.64000000001"/>
    <n v="-67515.41"/>
    <n v="0"/>
    <n v="-8436.81"/>
    <n v="-75952.22"/>
    <n v="77198.23000000001"/>
    <n v="68761.42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75492.28731343284"/>
    <n v="127546.73821582193"/>
    <n v="47945.549097610914"/>
  </r>
  <r>
    <x v="4"/>
    <s v="KKH-RotarkActuatorCWP1DischargeValveK300F14E"/>
    <x v="0"/>
    <n v="1"/>
    <s v="EA"/>
    <d v="2014-03-31T00:00:00"/>
    <d v="2014-03-31T00:00:00"/>
    <n v="144713.60000000001"/>
    <n v="0"/>
    <m/>
    <n v="144713.60000000001"/>
    <n v="-67515.33"/>
    <n v="0"/>
    <n v="-8436.7999999999993"/>
    <n v="-75952.13"/>
    <n v="77198.27"/>
    <n v="68761.47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79770.18914728679"/>
    <n v="170781.67968992243"/>
    <n v="8988.5094573643582"/>
  </r>
  <r>
    <x v="0"/>
    <s v="KDK-STEEL ALMIRAH (Godrej)"/>
    <x v="0"/>
    <n v="10"/>
    <s v="NO"/>
    <d v="2011-03-31T00:00:00"/>
    <d v="2011-03-31T00:00:00"/>
    <n v="144530.79999999999"/>
    <n v="0"/>
    <m/>
    <n v="144530.79999999999"/>
    <n v="-100661.87"/>
    <n v="0"/>
    <n v="-9148.7999999999993"/>
    <n v="-109810.67"/>
    <n v="43868.929999999993"/>
    <n v="34720.129999999997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34020.51355770073"/>
    <n v="222319.48787981569"/>
    <n v="11701.025677885045"/>
  </r>
  <r>
    <x v="0"/>
    <s v="KDK-RotarkActuator 30%FCV I/L ISOLATION-MAIN"/>
    <x v="0"/>
    <n v="1"/>
    <s v="EA"/>
    <d v="2014-03-31T00:00:00"/>
    <d v="2014-03-31T00:00:00"/>
    <n v="144478.56"/>
    <n v="0"/>
    <m/>
    <n v="144478.56"/>
    <n v="-67405.7"/>
    <n v="0"/>
    <n v="-8423.1"/>
    <n v="-75828.800000000003"/>
    <n v="77072.86"/>
    <n v="68649.75999999999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2304.7703880597"/>
    <n v="154189.53186865669"/>
    <n v="8115.2385194030066"/>
  </r>
  <r>
    <x v="0"/>
    <s v="KDK-RotarkActuator-MainSteamVentShutOffValve"/>
    <x v="0"/>
    <n v="1"/>
    <s v="EA"/>
    <d v="2014-03-31T00:00:00"/>
    <d v="2014-03-31T00:00:00"/>
    <n v="144226.44"/>
    <n v="0"/>
    <m/>
    <n v="144226.44"/>
    <n v="-67288.06"/>
    <n v="0"/>
    <n v="-8408.4"/>
    <n v="-75696.459999999992"/>
    <n v="76938.38"/>
    <n v="68529.98"/>
    <d v="2014-03-01T00:00:00"/>
    <n v="9.1805555555555554"/>
    <m/>
    <m/>
    <m/>
    <m/>
    <m/>
    <m/>
    <m/>
    <s v="Industrial valve"/>
    <n v="725"/>
    <n v="27"/>
    <n v="103.2"/>
    <n v="133"/>
    <n v="128.19999999999999"/>
    <n v="1.2422480620155036"/>
    <n v="1.2422480620155036"/>
    <n v="8"/>
    <n v="0.95"/>
    <n v="179165.01558139533"/>
    <n v="170206.76480232555"/>
    <n v="8958.2507790697855"/>
  </r>
  <r>
    <x v="1"/>
    <s v="MQR-Power Quality Clamp Meter"/>
    <x v="0"/>
    <n v="1"/>
    <s v="EA"/>
    <d v="2014-03-13T00:00:00"/>
    <d v="2014-03-13T00:00:00"/>
    <n v="143965"/>
    <n v="0"/>
    <m/>
    <n v="143965"/>
    <n v="-67501.25"/>
    <n v="0"/>
    <n v="-8393.16"/>
    <n v="-75894.41"/>
    <n v="76463.75"/>
    <n v="68070.59"/>
    <d v="2014-03-01T00:00:00"/>
    <n v="9.2277777777777779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61727.84577114429"/>
    <n v="153641.45348258707"/>
    <n v="8086.3922885572247"/>
  </r>
  <r>
    <x v="5"/>
    <s v="NOD-LAPTOP -I5"/>
    <x v="0"/>
    <n v="2"/>
    <s v="EA"/>
    <d v="2021-06-30T00:00:00"/>
    <d v="2021-06-30T00:00:00"/>
    <n v="143960.01"/>
    <n v="0"/>
    <m/>
    <n v="143960.01"/>
    <n v="-16269.45"/>
    <n v="0"/>
    <n v="-21594"/>
    <n v="-37863.449999999997"/>
    <n v="127690.56000000001"/>
    <n v="106096.56"/>
    <d v="2021-06-01T00:00:00"/>
    <n v="1.9305555555555556"/>
    <s v="Computers"/>
    <m/>
    <m/>
    <m/>
    <m/>
    <m/>
    <m/>
    <s v="Laptops"/>
    <n v="646"/>
    <n v="114"/>
    <n v="154.1"/>
    <n v="133"/>
    <n v="154.1"/>
    <n v="1"/>
    <n v="1"/>
    <n v="5"/>
    <n v="1"/>
    <n v="143960.01"/>
    <n v="55584.559416666678"/>
    <n v="88375.450583333324"/>
  </r>
  <r>
    <x v="2"/>
    <s v="UTR-Table T-9"/>
    <x v="0"/>
    <n v="13"/>
    <s v="EA"/>
    <d v="2011-01-01T00:00:00"/>
    <d v="2011-01-01T00:00:00"/>
    <n v="142612.98000000001"/>
    <n v="0"/>
    <m/>
    <n v="142612.98000000001"/>
    <n v="-111276.06"/>
    <n v="0"/>
    <n v="-9027.4"/>
    <n v="-120303.45999999999"/>
    <n v="31336.920000000013"/>
    <n v="22309.52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29677.55193788352"/>
    <n v="218193.67434098932"/>
    <n v="11483.877596894192"/>
  </r>
  <r>
    <x v="4"/>
    <s v="KKH-COMPACT LOGIX CONTROL NET PROCESSOR1.5MB"/>
    <x v="0"/>
    <n v="1"/>
    <s v="EA"/>
    <d v="2014-03-31T00:00:00"/>
    <d v="2014-03-31T00:00:00"/>
    <n v="142385.98000000001"/>
    <n v="0"/>
    <m/>
    <n v="142385.98000000001"/>
    <n v="-66429.399999999994"/>
    <n v="0"/>
    <n v="-8301.1"/>
    <n v="-74730.5"/>
    <n v="75956.580000000016"/>
    <n v="67655.48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160135.64265696084"/>
    <n v="116385.62130374832"/>
    <n v="43750.02135321252"/>
  </r>
  <r>
    <x v="4"/>
    <s v="KKH-CHAIR - PCH-7002-GODREJ"/>
    <x v="0"/>
    <n v="15"/>
    <s v="EA"/>
    <d v="2010-12-25T00:00:00"/>
    <d v="2010-12-25T00:00:00"/>
    <n v="141748.12"/>
    <n v="0"/>
    <m/>
    <n v="141748.12"/>
    <n v="-101083.71"/>
    <n v="0"/>
    <n v="-8972.66"/>
    <n v="-110056.37000000001"/>
    <n v="40664.409999999989"/>
    <n v="31691.75"/>
    <d v="2010-12-01T00:00:00"/>
    <n v="12.444444444444445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28284.69886399782"/>
    <n v="216870.46392079792"/>
    <n v="11414.234943199903"/>
  </r>
  <r>
    <x v="1"/>
    <s v="MQR-5 Desktops Computer"/>
    <x v="0"/>
    <n v="5"/>
    <s v="EA"/>
    <d v="2011-02-28T00:00:00"/>
    <d v="2011-02-28T00:00:00"/>
    <n v="141075"/>
    <n v="0"/>
    <m/>
    <n v="141075"/>
    <n v="-126967.5"/>
    <n v="0"/>
    <n v="0"/>
    <n v="-126967.5"/>
    <n v="14107.5"/>
    <n v="14107.5"/>
    <d v="2011-02-01T00:00:00"/>
    <n v="12.263888888888889"/>
    <s v="Computers"/>
    <n v="756"/>
    <n v="77"/>
    <n v="84"/>
    <n v="90"/>
    <n v="87"/>
    <n v="1.0357142857142858"/>
    <s v="Personal Computer (P.C.)"/>
    <n v="645"/>
    <n v="4"/>
    <n v="100.5"/>
    <n v="133"/>
    <n v="115.6"/>
    <n v="1.1502487562189054"/>
    <n v="1.1913290689410092"/>
    <n v="6"/>
    <n v="1"/>
    <n v="168066.74840085287"/>
    <n v="168066.74840085287"/>
    <n v="0"/>
  </r>
  <r>
    <x v="5"/>
    <s v="iPad Pro 12.9 inch 512 Gb"/>
    <x v="0"/>
    <n v="1"/>
    <s v="EA"/>
    <d v="2021-10-31T00:00:00"/>
    <d v="2021-10-31T00:00:00"/>
    <n v="140900"/>
    <n v="0"/>
    <m/>
    <n v="140900"/>
    <n v="-3714.2"/>
    <n v="0"/>
    <n v="-8918.9699999999993"/>
    <n v="-12633.169999999998"/>
    <n v="137185.79999999999"/>
    <n v="128266.83"/>
    <d v="2021-10-01T00:00:00"/>
    <n v="1.5972222222222223"/>
    <s v="(K)  MACHINERY &amp; MACHINE TOOLS"/>
    <m/>
    <m/>
    <m/>
    <m/>
    <m/>
    <m/>
    <s v="e. Manufacture of measuring, testing, navigating and control equipment"/>
    <n v="654"/>
    <n v="118"/>
    <n v="107.1"/>
    <n v="133"/>
    <n v="112.9"/>
    <n v="1.0541549953314659"/>
    <n v="1.0541549953314659"/>
    <n v="6"/>
    <n v="0.95"/>
    <n v="148530.43884220356"/>
    <n v="37562.385285904485"/>
    <n v="110968.05355629907"/>
  </r>
  <r>
    <x v="3"/>
    <s v="BRK - Oxygen Analyzer Probe"/>
    <x v="0"/>
    <n v="1"/>
    <s v="EA"/>
    <d v="2014-08-30T00:00:00"/>
    <d v="2014-08-30T00:00:00"/>
    <n v="139468.01"/>
    <n v="0"/>
    <m/>
    <n v="139468.01"/>
    <n v="-61684.07"/>
    <n v="0"/>
    <n v="-8130.98"/>
    <n v="-69815.05"/>
    <n v="77783.94"/>
    <n v="69652.960000000006"/>
    <d v="2014-08-01T00:00:00"/>
    <n v="8.7638888888888893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6"/>
    <n v="0.95"/>
    <n v="149534.07719848055"/>
    <n v="142057.3733385565"/>
    <n v="7476.7038599240477"/>
  </r>
  <r>
    <x v="5"/>
    <s v="NOD-5Qty- window server 2008 (std. edition)"/>
    <x v="0"/>
    <n v="5"/>
    <s v="NO"/>
    <d v="2011-06-06T00:00:00"/>
    <d v="2011-06-06T00:00:00"/>
    <n v="138936.87"/>
    <n v="0"/>
    <m/>
    <n v="138936.87"/>
    <n v="-138936.87"/>
    <n v="0"/>
    <n v="0"/>
    <n v="-138936.87"/>
    <n v="0"/>
    <n v="0"/>
    <d v="2011-06-01T00:00:00"/>
    <n v="11.997222222222222"/>
    <s v="j.  ELECTRONICS ITEMS"/>
    <n v="741"/>
    <n v="81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8"/>
    <n v="1"/>
    <n v="157960.20426226812"/>
    <n v="157960.20426226812"/>
    <n v="0"/>
  </r>
  <r>
    <x v="4"/>
    <s v="KKH-PLC  COMPACT LOGIX ,L43 Mk-AB 1768-L43-1"/>
    <x v="0"/>
    <n v="1"/>
    <s v="EA"/>
    <d v="2014-03-31T00:00:00"/>
    <d v="2014-03-31T00:00:00"/>
    <n v="138393.5"/>
    <n v="0"/>
    <m/>
    <n v="138393.5"/>
    <n v="-64566.74"/>
    <n v="0"/>
    <n v="-8068.34"/>
    <n v="-72635.08"/>
    <n v="73826.760000000009"/>
    <n v="65758.42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55468.91691542289"/>
    <n v="147695.47106965171"/>
    <n v="7773.4458457711735"/>
  </r>
  <r>
    <x v="5"/>
    <s v="Dell Server with Storage"/>
    <x v="0"/>
    <n v="1"/>
    <s v="EA"/>
    <d v="2020-10-31T00:00:00"/>
    <d v="2020-10-31T00:00:00"/>
    <n v="138349.10999999999"/>
    <n v="0"/>
    <m/>
    <n v="138349.10999999999"/>
    <n v="-29394.45"/>
    <n v="0"/>
    <n v="-20752.37"/>
    <n v="-50146.82"/>
    <n v="108954.65999999999"/>
    <n v="88202.29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n v="161570.49752275023"/>
    <n v="52454.310827698428"/>
    <n v="109116.1866950518"/>
  </r>
  <r>
    <x v="5"/>
    <s v="Dell Server with Storage"/>
    <x v="0"/>
    <n v="1"/>
    <s v="EA"/>
    <d v="2020-10-31T00:00:00"/>
    <d v="2020-10-31T00:00:00"/>
    <n v="138349.10999999999"/>
    <n v="0"/>
    <m/>
    <n v="138349.10999999999"/>
    <n v="-29394.45"/>
    <n v="0"/>
    <n v="-20752.37"/>
    <n v="-50146.82"/>
    <n v="108954.65999999999"/>
    <n v="88202.29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n v="161570.49752275023"/>
    <n v="52454.310827698428"/>
    <n v="109116.1866950518"/>
  </r>
  <r>
    <x v="1"/>
    <s v="MQR - Sever with Storage"/>
    <x v="0"/>
    <n v="1"/>
    <s v="EA"/>
    <d v="2020-10-10T00:00:00"/>
    <d v="2020-10-10T00:00:00"/>
    <n v="138349.01"/>
    <n v="0"/>
    <m/>
    <n v="138349.01"/>
    <n v="-12908.3"/>
    <n v="0"/>
    <n v="-8757.49"/>
    <n v="-21665.79"/>
    <n v="125440.71"/>
    <n v="116683.22"/>
    <d v="2020-10-01T00:00:00"/>
    <n v="2.6527777777777777"/>
    <m/>
    <m/>
    <m/>
    <m/>
    <m/>
    <m/>
    <m/>
    <s v="e. Manufacture of measuring, testing, navigating and control equipment"/>
    <n v="654"/>
    <n v="106"/>
    <n v="106.1"/>
    <n v="133"/>
    <n v="112.9"/>
    <n v="1.0640904806786051"/>
    <n v="1.0640904806786051"/>
    <n v="6"/>
    <n v="0.95"/>
    <n v="147215.86455230915"/>
    <n v="61834.070886612259"/>
    <n v="85381.793665696896"/>
  </r>
  <r>
    <x v="5"/>
    <s v="Dell Server with Storage"/>
    <x v="0"/>
    <n v="1"/>
    <s v="EA"/>
    <d v="2020-10-31T00:00:00"/>
    <d v="2020-10-31T00:00:00"/>
    <n v="138349.01"/>
    <n v="0"/>
    <m/>
    <n v="138349.01"/>
    <n v="-29394.43"/>
    <n v="0"/>
    <n v="-20752.349999999999"/>
    <n v="-50146.78"/>
    <n v="108954.58000000002"/>
    <n v="88202.23"/>
    <d v="2020-10-01T00:00:00"/>
    <n v="2.5972222222222223"/>
    <s v="j.  ELECTRONICS ITEMS"/>
    <m/>
    <m/>
    <m/>
    <m/>
    <m/>
    <m/>
    <s v="a. Manufacture of electronic components"/>
    <n v="640"/>
    <n v="106"/>
    <n v="98.9"/>
    <n v="133"/>
    <n v="115.5"/>
    <n v="1.1678463094034377"/>
    <n v="1.1678463094034377"/>
    <n v="8"/>
    <n v="1"/>
    <n v="161570.3807381193"/>
    <n v="52454.272913243592"/>
    <n v="109116.10782487571"/>
  </r>
  <r>
    <x v="4"/>
    <s v="KKH - Dell Server with Storage"/>
    <x v="0"/>
    <n v="1"/>
    <s v="EA"/>
    <d v="2020-11-30T00:00:00"/>
    <d v="2020-11-30T00:00:00"/>
    <n v="138349"/>
    <n v="0"/>
    <m/>
    <n v="138349"/>
    <n v="-27688.75"/>
    <n v="0"/>
    <n v="-20752.349999999999"/>
    <n v="-48441.1"/>
    <n v="110660.25"/>
    <n v="89907.9"/>
    <d v="2020-11-01T00:00:00"/>
    <n v="2.5138888888888888"/>
    <m/>
    <m/>
    <m/>
    <m/>
    <m/>
    <m/>
    <m/>
    <s v="a. Manufacture of electronic components"/>
    <n v="640"/>
    <n v="107"/>
    <n v="100.6"/>
    <n v="133"/>
    <n v="115.5"/>
    <n v="1.1481113320079523"/>
    <n v="1.1481113320079523"/>
    <n v="8"/>
    <n v="1"/>
    <n v="158840.05467196819"/>
    <n v="49913.281068795557"/>
    <n v="108926.77360317262"/>
  </r>
  <r>
    <x v="5"/>
    <s v="NOD-5 DESKTOP MAKE-HP WITH OS WINDOW-7"/>
    <x v="0"/>
    <n v="5"/>
    <s v="NO"/>
    <d v="2021-01-31T00:00:00"/>
    <d v="2021-01-31T00:00:00"/>
    <n v="138300"/>
    <n v="0"/>
    <m/>
    <n v="138300"/>
    <n v="-138300"/>
    <n v="0"/>
    <n v="0"/>
    <n v="-138300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6"/>
    <n v="1"/>
    <n v="138300"/>
    <n v="54103.472222222226"/>
    <n v="84196.527777777781"/>
  </r>
  <r>
    <x v="5"/>
    <s v="NOD-HP 600 GB HDD EVA 4400"/>
    <x v="0"/>
    <n v="2"/>
    <s v="NO"/>
    <d v="2012-01-31T00:00:00"/>
    <d v="2012-01-31T00:00:00"/>
    <n v="137130"/>
    <n v="0"/>
    <m/>
    <n v="137130"/>
    <n v="-123417"/>
    <n v="0"/>
    <n v="0"/>
    <n v="-123417"/>
    <n v="13713"/>
    <n v="13713"/>
    <d v="2012-01-01T00:00:00"/>
    <n v="11.347222222222221"/>
    <s v="(K)  MACHINERY &amp; MACHINE TOOLS"/>
    <n v="642"/>
    <n v="88"/>
    <n v="126"/>
    <n v="90"/>
    <n v="126.4"/>
    <n v="1.0031746031746032"/>
    <s v="e. Manufacture of measuring, testing, navigating and control equipment"/>
    <n v="654"/>
    <n v="4"/>
    <n v="94.7"/>
    <n v="133"/>
    <n v="112.9"/>
    <n v="1.1921858500527984"/>
    <n v="1.195970567037093"/>
    <n v="6"/>
    <n v="0.95"/>
    <n v="164003.44385779658"/>
    <n v="155803.27166490676"/>
    <n v="8200.1721928898187"/>
  </r>
  <r>
    <x v="0"/>
    <s v="KDK-RotarkActuatorMSSV(BYPASS)K30F10A0.230KW"/>
    <x v="0"/>
    <n v="1"/>
    <s v="EA"/>
    <d v="2014-03-31T00:00:00"/>
    <d v="2014-03-31T00:00:00"/>
    <n v="136728.07"/>
    <n v="0"/>
    <m/>
    <n v="136728.07"/>
    <n v="-63789.78"/>
    <n v="0"/>
    <n v="-7971.25"/>
    <n v="-71761.03"/>
    <n v="72938.290000000008"/>
    <n v="64967.040000000001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65808.29384328358"/>
    <n v="120508.47004501148"/>
    <n v="45299.823798272104"/>
  </r>
  <r>
    <x v="4"/>
    <s v="KKh-STORE RACK FAB. &amp; ERREC. WORK"/>
    <x v="0"/>
    <n v="1"/>
    <s v="EA"/>
    <d v="2015-03-31T00:00:00"/>
    <d v="2015-03-31T00:00:00"/>
    <n v="135392.01"/>
    <n v="0"/>
    <m/>
    <n v="135392.01"/>
    <n v="-60015.65"/>
    <n v="0"/>
    <n v="-8570.31"/>
    <n v="-68585.960000000006"/>
    <n v="75376.360000000015"/>
    <n v="66806.05"/>
    <d v="2015-03-01T00:00:00"/>
    <n v="8.1805555555555554"/>
    <m/>
    <m/>
    <m/>
    <m/>
    <m/>
    <m/>
    <m/>
    <s v="a. Manufacture of furniture"/>
    <n v="844"/>
    <n v="39"/>
    <n v="112.8"/>
    <n v="133"/>
    <n v="157.9"/>
    <n v="1.3998226950354611"/>
    <n v="1.3998226950354611"/>
    <n v="8"/>
    <n v="0.95"/>
    <n v="189524.80832446812"/>
    <n v="180048.5679082447"/>
    <n v="9476.2404162234161"/>
  </r>
  <r>
    <x v="2"/>
    <s v="UTR - Turbidity Meter"/>
    <x v="0"/>
    <n v="1"/>
    <s v="EA"/>
    <d v="2018-12-31T00:00:00"/>
    <d v="2018-12-31T00:00:00"/>
    <n v="135118.26999999999"/>
    <n v="0"/>
    <m/>
    <n v="135118.26999999999"/>
    <n v="-25596.15"/>
    <n v="0"/>
    <n v="-7877.4"/>
    <n v="-33473.550000000003"/>
    <n v="109522.12"/>
    <n v="101644.72"/>
    <d v="2018-12-01T00:00:00"/>
    <n v="4.4305555555555554"/>
    <m/>
    <m/>
    <m/>
    <m/>
    <m/>
    <m/>
    <m/>
    <s v="e. Manufacture of measuring, testing, navigating and control equipment"/>
    <n v="654"/>
    <n v="84"/>
    <n v="105.4"/>
    <n v="133"/>
    <n v="112.9"/>
    <n v="1.0711574952561669"/>
    <n v="1.0711574952561669"/>
    <n v="6"/>
    <n v="0.95"/>
    <n v="144732.94765654646"/>
    <n v="101530.83284101018"/>
    <n v="43202.114815536275"/>
  </r>
  <r>
    <x v="0"/>
    <s v="KDK-AUMA ACTUATOR MODEL:SA6E45,RATING:0.55KW"/>
    <x v="0"/>
    <n v="1"/>
    <s v="EA"/>
    <d v="2014-03-31T00:00:00"/>
    <d v="2014-03-31T00:00:00"/>
    <n v="133185"/>
    <n v="0"/>
    <m/>
    <n v="133185"/>
    <n v="-62136.79"/>
    <n v="0"/>
    <n v="-7764.69"/>
    <n v="-69901.48"/>
    <n v="71048.209999999992"/>
    <n v="63283.519999999997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61511.66044776118"/>
    <n v="117385.70275251345"/>
    <n v="44125.957695247736"/>
  </r>
  <r>
    <x v="2"/>
    <s v="UTR-Networking and Installation"/>
    <x v="0"/>
    <n v="1"/>
    <s v="NO"/>
    <d v="2014-02-01T00:00:00"/>
    <d v="2014-02-01T00:00:00"/>
    <n v="132815.14000000001"/>
    <n v="0"/>
    <m/>
    <n v="132815.14000000001"/>
    <n v="-119533.63"/>
    <n v="0"/>
    <n v="0"/>
    <n v="-119533.63"/>
    <n v="13281.510000000009"/>
    <n v="13281.51"/>
    <d v="2014-02-01T00:00:00"/>
    <n v="9.344444444444445"/>
    <m/>
    <m/>
    <m/>
    <m/>
    <m/>
    <m/>
    <m/>
    <s v="(P). MANUFACTURE OF COMPUTER, ELECTRONIC AND OPTICAL PRODUCTS"/>
    <n v="639"/>
    <n v="26"/>
    <n v="104"/>
    <n v="133"/>
    <n v="117.6"/>
    <n v="1.1307692307692307"/>
    <n v="1.1307692307692307"/>
    <n v="6"/>
    <n v="1"/>
    <n v="150183.2736923077"/>
    <n v="150183.2736923077"/>
    <n v="0"/>
  </r>
  <r>
    <x v="4"/>
    <s v="KKH-OXYGEN CONCENTRATOR 5LPM"/>
    <x v="0"/>
    <n v="2"/>
    <s v="EA"/>
    <d v="2021-07-31T00:00:00"/>
    <d v="2021-07-31T00:00:00"/>
    <n v="132680"/>
    <n v="0"/>
    <m/>
    <n v="132680"/>
    <n v="-5614.44"/>
    <n v="0"/>
    <n v="-8398.64"/>
    <n v="-14013.079999999998"/>
    <n v="127065.56"/>
    <n v="118666.92"/>
    <d v="2021-07-01T00:00:00"/>
    <n v="1.8472222222222223"/>
    <m/>
    <m/>
    <m/>
    <m/>
    <m/>
    <m/>
    <m/>
    <s v="e. Manufacture of measuring, testing, navigating and control equipment"/>
    <n v="654"/>
    <n v="115"/>
    <n v="107.7"/>
    <n v="133"/>
    <n v="112.9"/>
    <n v="1.0482822655524606"/>
    <n v="1.0482822655524606"/>
    <n v="6"/>
    <n v="0.95"/>
    <n v="139086.09099350049"/>
    <n v="40679.462030159229"/>
    <n v="98406.628963341267"/>
  </r>
  <r>
    <x v="1"/>
    <s v="MQR-CCTV Camera Sys &amp; Radio Link for network"/>
    <x v="0"/>
    <n v="1"/>
    <s v="EA"/>
    <d v="2013-03-16T00:00:00"/>
    <d v="2013-03-16T00:00:00"/>
    <n v="132328.01"/>
    <n v="0"/>
    <m/>
    <n v="132328.01"/>
    <n v="-73349.52"/>
    <n v="0"/>
    <n v="-8376.36"/>
    <n v="-81725.88"/>
    <n v="58978.490000000005"/>
    <n v="50602.13"/>
    <d v="2013-03-01T00:00:00"/>
    <n v="10.219444444444445"/>
    <m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6"/>
    <n v="1"/>
    <n v="152716.13322865553"/>
    <n v="152716.13322865553"/>
    <n v="0"/>
  </r>
  <r>
    <x v="2"/>
    <s v="UTR -  CCTV Camera Sys &amp; Radio Link for network"/>
    <x v="0"/>
    <n v="1"/>
    <s v="NO"/>
    <d v="2013-03-31T00:00:00"/>
    <d v="2013-03-31T00:00:00"/>
    <n v="130700.06"/>
    <n v="0"/>
    <m/>
    <n v="130700.06"/>
    <n v="-72411.740000000005"/>
    <n v="0"/>
    <n v="-8273.31"/>
    <n v="-80685.05"/>
    <n v="58288.319999999992"/>
    <n v="50015.01"/>
    <d v="2013-03-01T00:00:00"/>
    <n v="10.180555555555555"/>
    <m/>
    <m/>
    <m/>
    <m/>
    <m/>
    <m/>
    <m/>
    <s v="(P). MANUFACTURE OF COMPUTER, ELECTRONIC AND OPTICAL PRODUCTS"/>
    <n v="639"/>
    <n v="15"/>
    <n v="101.9"/>
    <n v="133"/>
    <n v="117.6"/>
    <n v="1.1540726202158977"/>
    <n v="1.1540726202158977"/>
    <n v="6"/>
    <n v="1"/>
    <n v="150837.36070657504"/>
    <n v="150837.36070657504"/>
    <n v="0"/>
  </r>
  <r>
    <x v="0"/>
    <s v="KDK-RotarkActuatorCSDH(TG1 GLAND STEAM &amp; Eje"/>
    <x v="0"/>
    <n v="1"/>
    <s v="EA"/>
    <d v="2014-03-31T00:00:00"/>
    <d v="2014-03-31T00:00:00"/>
    <n v="130647.67999999999"/>
    <n v="0"/>
    <m/>
    <n v="130647.67999999999"/>
    <n v="-60952.98"/>
    <n v="0"/>
    <n v="-7616.76"/>
    <n v="-68569.740000000005"/>
    <n v="69694.699999999983"/>
    <n v="62077.94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46767.39375124377"/>
    <n v="139429.02406368157"/>
    <n v="7338.3696875621972"/>
  </r>
  <r>
    <x v="3"/>
    <s v="BRK - Coal Sampling Room"/>
    <x v="1"/>
    <n v="1"/>
    <s v="NO"/>
    <d v="2013-03-31T00:00:00"/>
    <d v="2013-03-31T00:00:00"/>
    <n v="130437.04"/>
    <n v="0"/>
    <m/>
    <n v="130437.04"/>
    <n v="-39221.339999999997"/>
    <n v="0"/>
    <n v="-4356.6000000000004"/>
    <n v="-43577.939999999995"/>
    <n v="91215.7"/>
    <n v="86859.1"/>
    <d v="2013-03-01T00:00:00"/>
    <m/>
    <m/>
    <m/>
    <m/>
    <m/>
    <m/>
    <m/>
    <m/>
    <m/>
    <m/>
    <m/>
    <m/>
    <m/>
    <m/>
    <m/>
    <m/>
    <m/>
    <m/>
    <m/>
    <m/>
    <m/>
  </r>
  <r>
    <x v="5"/>
    <s v="NOD-INTEL XEON X 3430(QUAD CORE)2.4 GHZ 8 MB"/>
    <x v="0"/>
    <n v="1"/>
    <s v="NO"/>
    <d v="2011-08-08T00:00:00"/>
    <d v="2011-08-08T00:00:00"/>
    <n v="130200.01"/>
    <n v="0"/>
    <m/>
    <n v="130200.01"/>
    <n v="-117180.01"/>
    <n v="0"/>
    <n v="0"/>
    <n v="-117180.01"/>
    <n v="13020"/>
    <n v="13020"/>
    <d v="2011-08-01T00:00:00"/>
    <n v="11.824999999999999"/>
    <s v="(K)  MACHINERY &amp; MACHINE TOOLS"/>
    <n v="642"/>
    <n v="83"/>
    <n v="124.6"/>
    <n v="90"/>
    <n v="126.4"/>
    <n v="1.014446227929374"/>
    <s v="e. Manufacture of measuring, testing, navigating and control equipment"/>
    <n v="654"/>
    <n v="4"/>
    <n v="94.7"/>
    <n v="133"/>
    <n v="112.9"/>
    <n v="1.1921858500527984"/>
    <n v="1.2094084385768356"/>
    <n v="6"/>
    <n v="0.95"/>
    <n v="157464.99079678836"/>
    <n v="149591.74125694894"/>
    <n v="7873.249539839424"/>
  </r>
  <r>
    <x v="1"/>
    <s v="MQR - Executive Chair"/>
    <x v="0"/>
    <n v="17"/>
    <s v="EA"/>
    <d v="2019-12-31T00:00:00"/>
    <d v="2019-12-31T00:00:00"/>
    <n v="130045.96"/>
    <n v="0"/>
    <m/>
    <n v="130045.96"/>
    <n v="-18533.04"/>
    <n v="0"/>
    <n v="-8231.91"/>
    <n v="-26764.95"/>
    <n v="111512.92000000001"/>
    <n v="103281.01"/>
    <d v="2019-12-01T00:00:00"/>
    <n v="3.4305555555555554"/>
    <m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n v="157592.1495318496"/>
    <n v="64199.649110500868"/>
    <n v="93392.500421348726"/>
  </r>
  <r>
    <x v="1"/>
    <s v="MQR - STP,CAPACITY-50 KLD"/>
    <x v="0"/>
    <n v="1"/>
    <s v="EA"/>
    <d v="2017-03-31T00:00:00"/>
    <d v="2017-03-31T00:00:00"/>
    <n v="128484.43"/>
    <n v="0"/>
    <m/>
    <n v="128484.43"/>
    <n v="-37473.72"/>
    <n v="0"/>
    <n v="-7490.64"/>
    <n v="-44964.36"/>
    <n v="91010.709999999992"/>
    <n v="83520.070000000007"/>
    <d v="2017-03-01T00:00:00"/>
    <n v="6.1805555555555554"/>
    <m/>
    <m/>
    <m/>
    <m/>
    <m/>
    <m/>
    <m/>
    <s v="(R). MANUFACTURE OF MACHINERY AND EQUIPMENT"/>
    <n v="722"/>
    <n v="63"/>
    <n v="108.3"/>
    <n v="133"/>
    <n v="126.8"/>
    <n v="1.1708217913204062"/>
    <n v="1.1708217913204062"/>
    <n v="12"/>
    <n v="0.9"/>
    <n v="150432.37048938134"/>
    <n v="69731.671737265307"/>
    <n v="80700.698752116034"/>
  </r>
  <r>
    <x v="4"/>
    <s v="KKH - Window AC - 2 Ton"/>
    <x v="0"/>
    <n v="4"/>
    <s v="EA"/>
    <d v="2020-03-31T00:00:00"/>
    <d v="2020-03-31T00:00:00"/>
    <n v="128400"/>
    <n v="0"/>
    <m/>
    <n v="128400"/>
    <n v="-16277.65"/>
    <n v="0"/>
    <n v="-8127.72"/>
    <n v="-24405.37"/>
    <n v="112122.35"/>
    <n v="103994.63"/>
    <d v="2020-03-01T00:00:00"/>
    <n v="3.1805555555555554"/>
    <m/>
    <m/>
    <m/>
    <m/>
    <m/>
    <m/>
    <m/>
    <s v="Air conditioner"/>
    <n v="653"/>
    <n v="99"/>
    <n v="116.3"/>
    <n v="133"/>
    <n v="120.5"/>
    <n v="1.0361134995700774"/>
    <n v="1.0361134995700774"/>
    <n v="8"/>
    <n v="0.9"/>
    <n v="133036.97334479794"/>
    <n v="47602.292024935508"/>
    <n v="85434.68131986243"/>
  </r>
  <r>
    <x v="1"/>
    <s v="MQR - Gate Valve"/>
    <x v="0"/>
    <n v="1"/>
    <s v="EA"/>
    <d v="2014-07-10T00:00:00"/>
    <d v="2014-07-10T00:00:00"/>
    <n v="128365"/>
    <n v="0"/>
    <m/>
    <n v="128365"/>
    <n v="-57819.12"/>
    <n v="0"/>
    <n v="-7483.68"/>
    <n v="-65302.8"/>
    <n v="70545.88"/>
    <n v="63062.2"/>
    <d v="2014-07-01T00:00:00"/>
    <n v="8.9027777777777786"/>
    <m/>
    <m/>
    <m/>
    <m/>
    <m/>
    <m/>
    <m/>
    <s v="Industrial valve"/>
    <n v="725"/>
    <n v="31"/>
    <n v="102.8"/>
    <n v="133"/>
    <n v="128.19999999999999"/>
    <n v="1.2470817120622568"/>
    <n v="1.2470817120622568"/>
    <n v="8"/>
    <n v="0.95"/>
    <n v="160081.64396887159"/>
    <n v="152077.561770428"/>
    <n v="8004.0821984435897"/>
  </r>
  <r>
    <x v="4"/>
    <s v="KKH - AIR CONDITIONAR WINDOW TYPE 2TR"/>
    <x v="0"/>
    <n v="4"/>
    <s v="EA"/>
    <d v="2022-02-28T00:00:00"/>
    <d v="2022-02-28T00:00:00"/>
    <n v="127897.02"/>
    <n v="0"/>
    <m/>
    <n v="127897.02"/>
    <n v="-709.78"/>
    <n v="0"/>
    <n v="-8095.88"/>
    <n v="-8805.66"/>
    <n v="127187.24"/>
    <n v="119091.36"/>
    <d v="2022-02-01T00:00:00"/>
    <n v="1.2638888888888888"/>
    <m/>
    <m/>
    <m/>
    <m/>
    <m/>
    <m/>
    <m/>
    <s v="Air conditioner"/>
    <n v="653"/>
    <n v="122"/>
    <n v="117.9"/>
    <n v="133"/>
    <n v="120.5"/>
    <n v="1.022052586938083"/>
    <n v="1.022052586938083"/>
    <n v="8"/>
    <n v="0.9"/>
    <n v="130717.48015267175"/>
    <n v="18586.391709208012"/>
    <n v="112131.08844346374"/>
  </r>
  <r>
    <x v="0"/>
    <s v="KDK-RotarkActuatorBFP-2(BYPASS)K30F10A.045KW"/>
    <x v="0"/>
    <n v="1"/>
    <s v="EA"/>
    <d v="2014-03-31T00:00:00"/>
    <d v="2014-03-31T00:00:00"/>
    <n v="127442.59"/>
    <n v="0"/>
    <m/>
    <n v="127442.59"/>
    <n v="-59457.64"/>
    <n v="0"/>
    <n v="-7429.9"/>
    <n v="-66887.539999999994"/>
    <n v="67984.95"/>
    <n v="60555.05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54547.91697761192"/>
    <n v="112324.49590982802"/>
    <n v="42223.4210677839"/>
  </r>
  <r>
    <x v="0"/>
    <s v="KDK-RotarkActuatorPURGGING LINE I/L  K30F10A"/>
    <x v="0"/>
    <n v="1"/>
    <s v="EA"/>
    <d v="2014-03-31T00:00:00"/>
    <d v="2014-03-31T00:00:00"/>
    <n v="127442.59"/>
    <n v="0"/>
    <m/>
    <n v="127442.59"/>
    <n v="-59457.64"/>
    <n v="0"/>
    <n v="-7429.9"/>
    <n v="-66887.539999999994"/>
    <n v="67984.95"/>
    <n v="60555.0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43166.84986069653"/>
    <n v="136008.50736766169"/>
    <n v="7158.342493034841"/>
  </r>
  <r>
    <x v="4"/>
    <s v="KKH-AUMA ACTUATOR MODEL:SAR3A16,RATING:.12KW"/>
    <x v="0"/>
    <n v="1"/>
    <s v="EA"/>
    <d v="2014-03-31T00:00:00"/>
    <d v="2014-03-31T00:00:00"/>
    <n v="127368.29"/>
    <n v="0"/>
    <m/>
    <n v="127368.29"/>
    <n v="-59422.98"/>
    <n v="0"/>
    <n v="-7425.57"/>
    <n v="-66848.55"/>
    <n v="67945.31"/>
    <n v="60519.74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54457.81436567163"/>
    <n v="112259.00987375404"/>
    <n v="42198.804491917588"/>
  </r>
  <r>
    <x v="4"/>
    <s v="KKH-OXYGEN ANALYZER CONVERTOR"/>
    <x v="0"/>
    <n v="1"/>
    <s v="EA"/>
    <d v="2014-03-31T00:00:00"/>
    <d v="2014-03-31T00:00:00"/>
    <n v="126500"/>
    <n v="0"/>
    <m/>
    <n v="126500"/>
    <n v="-59017.9"/>
    <n v="0"/>
    <n v="-7374.95"/>
    <n v="-66392.850000000006"/>
    <n v="67482.100000000006"/>
    <n v="60107.1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42107.96019900497"/>
    <n v="135002.56218905473"/>
    <n v="7105.3980099502369"/>
  </r>
  <r>
    <x v="3"/>
    <s v="BRK - Store Room Switch Yard Electrical"/>
    <x v="0"/>
    <n v="1"/>
    <s v="AU"/>
    <d v="2014-03-31T00:00:00"/>
    <d v="2014-03-31T00:00:00"/>
    <n v="126443.1"/>
    <n v="0"/>
    <m/>
    <n v="126443.1"/>
    <n v="-33791.25"/>
    <n v="0"/>
    <n v="-4223.2"/>
    <n v="-38014.449999999997"/>
    <n v="92651.85"/>
    <n v="88428.65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142205.34267515922"/>
    <n v="103353.98719081738"/>
    <n v="38851.355484341839"/>
  </r>
  <r>
    <x v="5"/>
    <s v="Mum - DAIKIN 3.3 Ton AC"/>
    <x v="0"/>
    <n v="1"/>
    <s v="EA"/>
    <d v="2022-11-02T00:00:00"/>
    <d v="2022-11-02T00:00:00"/>
    <n v="0"/>
    <n v="126000"/>
    <m/>
    <n v="126000"/>
    <n v="0"/>
    <n v="0"/>
    <n v="-3277.73"/>
    <n v="-3277.73"/>
    <n v="0"/>
    <n v="122722.27"/>
    <d v="2022-11-01T00:00:00"/>
    <n v="0.59166666666666667"/>
    <s v="Air Conditioners"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126104.6511627907"/>
    <n v="8393.8408430232557"/>
    <n v="117710.81031976745"/>
  </r>
  <r>
    <x v="5"/>
    <s v="NOD-HP DESKTOP 3NOS"/>
    <x v="0"/>
    <n v="3"/>
    <s v="NO"/>
    <d v="2021-01-31T00:00:00"/>
    <d v="2021-01-31T00:00:00"/>
    <n v="125634.09"/>
    <n v="0"/>
    <m/>
    <n v="125634.09"/>
    <n v="-125634.09"/>
    <n v="0"/>
    <n v="0"/>
    <n v="-125634.09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6"/>
    <n v="1"/>
    <n v="125634.09"/>
    <n v="49148.521319444444"/>
    <n v="76485.56868055556"/>
  </r>
  <r>
    <x v="5"/>
    <s v="Mum - Split AC"/>
    <x v="0"/>
    <n v="2"/>
    <s v="EA"/>
    <d v="2016-06-15T00:00:00"/>
    <d v="2016-06-15T00:00:00"/>
    <n v="124932"/>
    <n v="0"/>
    <m/>
    <n v="124932"/>
    <n v="-45824.22"/>
    <n v="0"/>
    <n v="-7908.2"/>
    <n v="-53732.42"/>
    <n v="79107.78"/>
    <n v="71199.58"/>
    <d v="2016-06-01T00:00:00"/>
    <n v="6.9722222222222223"/>
    <s v="Air Conditioners"/>
    <m/>
    <m/>
    <m/>
    <m/>
    <m/>
    <m/>
    <s v="Air conditioner"/>
    <n v="653"/>
    <n v="54"/>
    <n v="110.1"/>
    <n v="133"/>
    <n v="120.5"/>
    <n v="1.0944595821980019"/>
    <n v="1.0944595821980019"/>
    <n v="8"/>
    <n v="0.9"/>
    <n v="136733.02452316077"/>
    <n v="107249.96611035423"/>
    <n v="29483.058412806538"/>
  </r>
  <r>
    <x v="2"/>
    <s v="UTR-WINDOW AC 1.5 TON"/>
    <x v="0"/>
    <n v="7"/>
    <s v="EA"/>
    <d v="2011-09-28T00:00:00"/>
    <d v="2011-09-28T00:00:00"/>
    <n v="124600"/>
    <n v="0"/>
    <m/>
    <n v="124600"/>
    <n v="-82880.039999999994"/>
    <n v="0"/>
    <n v="-7887.18"/>
    <n v="-90767.22"/>
    <n v="41719.960000000006"/>
    <n v="33832.78"/>
    <d v="2011-09-01T00:00:00"/>
    <n v="11.686111111111112"/>
    <s v="Air Conditioners"/>
    <n v="686"/>
    <n v="84"/>
    <n v="104"/>
    <n v="90"/>
    <n v="103.4"/>
    <n v="0.99423076923076925"/>
    <s v="Air conditioner"/>
    <n v="653"/>
    <n v="4"/>
    <n v="100.8"/>
    <n v="133"/>
    <n v="120.5"/>
    <n v="1.1954365079365079"/>
    <n v="1.1885397588522588"/>
    <n v="8"/>
    <n v="0.9"/>
    <n v="148092.05395299144"/>
    <n v="133282.84855769231"/>
    <n v="14809.205395299126"/>
  </r>
  <r>
    <x v="4"/>
    <s v="KKH-AC POWER SUPPLY MODULE, MODEL-3500/15M"/>
    <x v="0"/>
    <n v="1"/>
    <s v="EA"/>
    <d v="2014-03-31T00:00:00"/>
    <d v="2014-03-31T00:00:00"/>
    <n v="124199.99"/>
    <n v="0"/>
    <m/>
    <n v="124199.99"/>
    <n v="-57944.85"/>
    <n v="0"/>
    <n v="-7240.86"/>
    <n v="-65185.71"/>
    <n v="66255.140000000014"/>
    <n v="59014.28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39524.16787064678"/>
    <n v="132547.95947711443"/>
    <n v="6976.2083935323462"/>
  </r>
  <r>
    <x v="1"/>
    <s v="MQR-630 A, TP EDO ACB,65 KA"/>
    <x v="0"/>
    <n v="1"/>
    <s v="EA"/>
    <d v="2014-03-31T00:00:00"/>
    <d v="2014-03-31T00:00:00"/>
    <n v="122853.91"/>
    <n v="0"/>
    <m/>
    <n v="122853.91"/>
    <n v="-57316.81"/>
    <n v="0"/>
    <n v="-7162.38"/>
    <n v="-64479.189999999995"/>
    <n v="65537.100000000006"/>
    <n v="58374.720000000001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38012.00436815922"/>
    <n v="131111.40414975124"/>
    <n v="6900.6002184079844"/>
  </r>
  <r>
    <x v="0"/>
    <s v="KDK-630 A, TP EDO ACB,65 KA"/>
    <x v="0"/>
    <n v="1"/>
    <s v="EA"/>
    <d v="2014-03-31T00:00:00"/>
    <d v="2014-03-31T00:00:00"/>
    <n v="122853.91"/>
    <n v="0"/>
    <m/>
    <n v="122853.91"/>
    <n v="-57316.81"/>
    <n v="0"/>
    <n v="-7162.38"/>
    <n v="-64479.189999999995"/>
    <n v="65537.100000000006"/>
    <n v="58374.720000000001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38012.00436815922"/>
    <n v="131111.40414975124"/>
    <n v="6900.6002184079844"/>
  </r>
  <r>
    <x v="1"/>
    <s v="MQR-KSB submersible Pump"/>
    <x v="0"/>
    <n v="1"/>
    <s v="NO"/>
    <d v="2013-10-15T00:00:00"/>
    <d v="2013-10-15T00:00:00"/>
    <n v="122029.5"/>
    <n v="0"/>
    <m/>
    <n v="122029.5"/>
    <n v="-59582.49"/>
    <n v="0"/>
    <n v="-7114.32"/>
    <n v="-66696.81"/>
    <n v="62447.01"/>
    <n v="55332.69"/>
    <d v="2013-10-01T00:00:00"/>
    <n v="9.6388888888888893"/>
    <m/>
    <m/>
    <m/>
    <m/>
    <m/>
    <m/>
    <m/>
    <s v="b. Manufacture of fluid power equipment"/>
    <n v="726"/>
    <n v="22"/>
    <n v="107.4"/>
    <n v="133"/>
    <n v="129.9"/>
    <n v="1.2094972067039107"/>
    <n v="1.2094972067039107"/>
    <n v="12"/>
    <n v="0.95"/>
    <n v="147594.33938547486"/>
    <n v="112626.09717227265"/>
    <n v="34968.242213202204"/>
  </r>
  <r>
    <x v="1"/>
    <s v="MQR-KSB submersible Pump"/>
    <x v="0"/>
    <n v="1"/>
    <s v="EA"/>
    <d v="2013-12-01T00:00:00"/>
    <d v="2013-12-01T00:00:00"/>
    <n v="122029.43"/>
    <n v="0"/>
    <m/>
    <n v="122029.43"/>
    <n v="-58836.11"/>
    <n v="0"/>
    <n v="-7114.32"/>
    <n v="-65950.429999999993"/>
    <n v="63193.319999999992"/>
    <n v="56079"/>
    <d v="2013-12-01T00:00:00"/>
    <n v="9.5111111111111111"/>
    <m/>
    <m/>
    <m/>
    <m/>
    <m/>
    <m/>
    <m/>
    <s v="b. Manufacture of fluid power equipment"/>
    <n v="726"/>
    <n v="24"/>
    <n v="106.5"/>
    <n v="133"/>
    <n v="129.9"/>
    <n v="1.2197183098591551"/>
    <n v="1.2197183098591551"/>
    <n v="12"/>
    <n v="0.95"/>
    <n v="148841.53011267606"/>
    <n v="112072.15952558162"/>
    <n v="36769.37058709444"/>
  </r>
  <r>
    <x v="5"/>
    <s v="NOD-Desktop Make-HP with OS Window-7"/>
    <x v="0"/>
    <n v="4"/>
    <s v="NO"/>
    <d v="2010-09-23T00:00:00"/>
    <d v="2010-09-23T00:00:00"/>
    <n v="121220"/>
    <n v="0"/>
    <m/>
    <n v="121220"/>
    <n v="-109098"/>
    <n v="0"/>
    <n v="0"/>
    <n v="-109098"/>
    <n v="12122"/>
    <n v="12122"/>
    <d v="2010-09-01T00:00:00"/>
    <n v="12.7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145976.94847064317"/>
    <n v="145976.94847064314"/>
    <n v="0"/>
  </r>
  <r>
    <x v="0"/>
    <s v="KDK-PLC  COMPACT LOGIX ,L32 Mk-AB 1769-L32E"/>
    <x v="0"/>
    <n v="2"/>
    <s v="EA"/>
    <d v="2014-03-31T00:00:00"/>
    <d v="2014-03-31T00:00:00"/>
    <n v="121076.63"/>
    <n v="0"/>
    <m/>
    <n v="121076.63"/>
    <n v="-56487.67"/>
    <n v="0"/>
    <n v="-7058.77"/>
    <n v="-63546.44"/>
    <n v="64588.960000000006"/>
    <n v="57530.19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36015.438079602"/>
    <n v="129214.66617562188"/>
    <n v="6800.7719039801159"/>
  </r>
  <r>
    <x v="1"/>
    <s v="MQR-TABLE - T9"/>
    <x v="0"/>
    <n v="11"/>
    <s v="EA"/>
    <d v="2010-11-30T00:00:00"/>
    <d v="2010-11-30T00:00:00"/>
    <n v="120672.52"/>
    <n v="0"/>
    <m/>
    <n v="120672.52"/>
    <n v="-86577.43"/>
    <n v="0"/>
    <n v="-7638.57"/>
    <n v="-94216"/>
    <n v="34095.090000000011"/>
    <n v="26456.52"/>
    <d v="2010-11-01T00:00:00"/>
    <n v="12.513888888888889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194342.54146975462"/>
    <n v="184625.41439626689"/>
    <n v="9717.1270734877326"/>
  </r>
  <r>
    <x v="5"/>
    <s v="Nod - Laptop (LR0D46V5 &amp; LR0D472S)"/>
    <x v="0"/>
    <n v="2"/>
    <s v="EA"/>
    <d v="2020-09-30T00:00:00"/>
    <d v="2020-09-30T00:00:00"/>
    <n v="119888"/>
    <n v="0"/>
    <m/>
    <n v="119888"/>
    <n v="-26999.43"/>
    <n v="0"/>
    <n v="-17983.2"/>
    <n v="-44982.630000000005"/>
    <n v="92888.57"/>
    <n v="74905.37"/>
    <d v="2020-09-01T00:00:00"/>
    <n v="2.6805555555555554"/>
    <s v="Computers"/>
    <m/>
    <m/>
    <m/>
    <m/>
    <m/>
    <m/>
    <s v="Laptops"/>
    <n v="646"/>
    <n v="105"/>
    <n v="154.1"/>
    <n v="133"/>
    <n v="154.1"/>
    <n v="1"/>
    <n v="1"/>
    <n v="5"/>
    <n v="1"/>
    <n v="119888"/>
    <n v="64273.288888888892"/>
    <n v="55614.711111111108"/>
  </r>
  <r>
    <x v="5"/>
    <s v="Nod - Laptop (LR0D3LYD &amp; LR0D3M1S)"/>
    <x v="0"/>
    <n v="2"/>
    <s v="EA"/>
    <d v="2020-10-31T00:00:00"/>
    <d v="2020-10-31T00:00:00"/>
    <n v="119888"/>
    <n v="0"/>
    <m/>
    <n v="119888"/>
    <n v="-25472.09"/>
    <n v="0"/>
    <n v="-17983.2"/>
    <n v="-43455.29"/>
    <n v="94415.91"/>
    <n v="76432.710000000006"/>
    <d v="2020-10-01T00:00:00"/>
    <n v="2.5972222222222223"/>
    <s v="Computers"/>
    <m/>
    <m/>
    <m/>
    <m/>
    <m/>
    <m/>
    <s v="Laptops"/>
    <n v="646"/>
    <n v="106"/>
    <n v="154.1"/>
    <n v="133"/>
    <n v="154.1"/>
    <n v="1"/>
    <n v="1"/>
    <n v="5"/>
    <n v="1"/>
    <n v="119888"/>
    <n v="62275.155555555561"/>
    <n v="57612.844444444439"/>
  </r>
  <r>
    <x v="4"/>
    <s v="KKH-BEARING SHELL HG/CHT 4 &amp; 5 (RD)"/>
    <x v="0"/>
    <n v="1"/>
    <s v="EA"/>
    <d v="2014-03-31T00:00:00"/>
    <d v="2014-03-31T00:00:00"/>
    <n v="119682.21"/>
    <n v="0"/>
    <m/>
    <n v="119682.21"/>
    <n v="-55837.07"/>
    <n v="0"/>
    <n v="-6977.47"/>
    <n v="-62814.54"/>
    <n v="63845.140000000007"/>
    <n v="56867.67"/>
    <d v="2014-03-01T00:00:00"/>
    <n v="9.1805555555555554"/>
    <m/>
    <m/>
    <m/>
    <m/>
    <m/>
    <m/>
    <m/>
    <s v="d. Manufacture of bearings, gears, gearing and driving elements"/>
    <n v="737"/>
    <n v="27"/>
    <n v="104.7"/>
    <n v="133"/>
    <n v="125"/>
    <n v="1.1938872970391594"/>
    <n v="1.1938872970391594"/>
    <n v="12"/>
    <n v="0.95"/>
    <n v="142887.07020057307"/>
    <n v="103849.46265329844"/>
    <n v="39037.607547274631"/>
  </r>
  <r>
    <x v="4"/>
    <s v="KKH-AUMA ACTUATOR MODEL:SA25A63,RATING:2.2KW"/>
    <x v="0"/>
    <n v="1"/>
    <s v="EA"/>
    <d v="2014-03-31T00:00:00"/>
    <d v="2014-03-31T00:00:00"/>
    <n v="119402.23"/>
    <n v="0"/>
    <m/>
    <n v="119402.23"/>
    <n v="-55706.47"/>
    <n v="0"/>
    <n v="-6961.15"/>
    <n v="-62667.62"/>
    <n v="63695.759999999995"/>
    <n v="56734.61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44797.48041044775"/>
    <n v="105237.93729599613"/>
    <n v="39559.543114451619"/>
  </r>
  <r>
    <x v="0"/>
    <s v="KDK - Laptop"/>
    <x v="0"/>
    <n v="2"/>
    <s v="EA"/>
    <d v="2020-11-30T00:00:00"/>
    <d v="2020-11-30T00:00:00"/>
    <n v="119180.01"/>
    <n v="0"/>
    <m/>
    <n v="119180.01"/>
    <n v="-23852.33"/>
    <n v="0"/>
    <n v="-17877"/>
    <n v="-41729.33"/>
    <n v="95327.679999999993"/>
    <n v="77450.679999999993"/>
    <d v="2020-11-01T00:00:00"/>
    <n v="2.5138888888888888"/>
    <m/>
    <m/>
    <m/>
    <m/>
    <m/>
    <m/>
    <m/>
    <s v="Laptops"/>
    <n v="646"/>
    <n v="107"/>
    <n v="154.1"/>
    <n v="133"/>
    <n v="154.1"/>
    <n v="1"/>
    <n v="1"/>
    <n v="5"/>
    <n v="1"/>
    <n v="119180.01"/>
    <n v="59921.060583333332"/>
    <n v="59258.949416666663"/>
  </r>
  <r>
    <x v="5"/>
    <s v="Construction of 02 Bore well Protection"/>
    <x v="1"/>
    <n v="2"/>
    <s v="EA"/>
    <d v="2021-01-31T00:00:00"/>
    <d v="2021-01-31T00:00:00"/>
    <n v="118970"/>
    <n v="0"/>
    <m/>
    <n v="118970"/>
    <n v="-4626.79"/>
    <n v="0"/>
    <n v="-3973.6"/>
    <n v="-8600.39"/>
    <n v="114343.21"/>
    <n v="110369.61"/>
    <d v="2021-01-01T00:00:00"/>
    <m/>
    <m/>
    <m/>
    <m/>
    <m/>
    <m/>
    <m/>
    <m/>
    <m/>
    <m/>
    <m/>
    <m/>
    <m/>
    <m/>
    <m/>
    <m/>
    <m/>
    <m/>
    <m/>
    <m/>
    <m/>
  </r>
  <r>
    <x v="4"/>
    <s v="KKH-DIGITAL PH METER"/>
    <x v="0"/>
    <n v="1"/>
    <s v="NO"/>
    <d v="2012-08-01T00:00:00"/>
    <d v="2012-08-01T00:00:00"/>
    <n v="117031.87"/>
    <n v="0"/>
    <m/>
    <n v="117031.87"/>
    <n v="-63843.62"/>
    <n v="0"/>
    <n v="-6822.96"/>
    <n v="-70666.58"/>
    <n v="53188.249999999993"/>
    <n v="46365.29"/>
    <d v="2012-08-01T00:00:00"/>
    <n v="10.844444444444445"/>
    <m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6"/>
    <n v="0.95"/>
    <n v="131865.25072854292"/>
    <n v="125271.98819211576"/>
    <n v="6593.2625364271516"/>
  </r>
  <r>
    <x v="2"/>
    <s v="UTR-VISITOR CHAIR"/>
    <x v="0"/>
    <n v="33"/>
    <s v="EA"/>
    <d v="2023-01-19T00:00:00"/>
    <d v="2023-01-01T00:00:00"/>
    <n v="0"/>
    <n v="115820.03"/>
    <m/>
    <n v="115820.03"/>
    <n v="0"/>
    <n v="0"/>
    <n v="0"/>
    <n v="0"/>
    <n v="0"/>
    <n v="115820.03"/>
    <d v="2023-01-01T00:00:00"/>
    <n v="0.42777777777777776"/>
    <m/>
    <m/>
    <m/>
    <m/>
    <m/>
    <m/>
    <m/>
    <s v="a. Manufacture of furniture"/>
    <n v="844"/>
    <n v="133"/>
    <n v="157.9"/>
    <n v="133"/>
    <n v="157.9"/>
    <n v="1"/>
    <n v="1"/>
    <n v="8"/>
    <n v="0.95"/>
    <n v="115820.03"/>
    <n v="5883.4966628472221"/>
    <n v="109936.53333715278"/>
  </r>
  <r>
    <x v="4"/>
    <s v="KKH-AUMA ACTUATOR MOD:SA30E180,RATING:7.5KW"/>
    <x v="0"/>
    <n v="1"/>
    <s v="EA"/>
    <d v="2014-03-31T00:00:00"/>
    <d v="2014-03-31T00:00:00"/>
    <n v="115638.28"/>
    <n v="0"/>
    <m/>
    <n v="115638.28"/>
    <n v="-53950.41"/>
    <n v="0"/>
    <n v="-6741.71"/>
    <n v="-60692.12"/>
    <n v="61687.869999999995"/>
    <n v="54946.16"/>
    <d v="2014-03-01T00:00:00"/>
    <n v="9.1805555555555554"/>
    <m/>
    <m/>
    <m/>
    <m/>
    <m/>
    <m/>
    <m/>
    <s v="(Q). MANUFACTURE OF ELECTRICAL EQUIPMENT"/>
    <n v="666"/>
    <n v="27"/>
    <n v="107.2"/>
    <n v="133"/>
    <n v="130"/>
    <n v="1.2126865671641791"/>
    <n v="1.2126865671641791"/>
    <n v="12"/>
    <n v="0.95"/>
    <n v="140232.98880597015"/>
    <n v="101920.49226933905"/>
    <n v="38312.496536631093"/>
  </r>
  <r>
    <x v="5"/>
    <s v="Mum - AC (Daikin ) 3.5 Ductable"/>
    <x v="0"/>
    <n v="1"/>
    <s v="EA"/>
    <d v="2015-11-01T00:00:00"/>
    <d v="2015-11-01T00:00:00"/>
    <n v="114681"/>
    <n v="0"/>
    <m/>
    <n v="114681"/>
    <n v="-46570.65"/>
    <n v="0"/>
    <n v="-7259.31"/>
    <n v="-53829.96"/>
    <n v="68110.350000000006"/>
    <n v="60851.040000000001"/>
    <d v="2015-11-01T00:00:00"/>
    <n v="7.5944444444444441"/>
    <s v="Furniture"/>
    <m/>
    <m/>
    <m/>
    <m/>
    <m/>
    <m/>
    <s v="a. Manufacture of furniture"/>
    <n v="844"/>
    <n v="47"/>
    <n v="112.7"/>
    <n v="133"/>
    <n v="157.9"/>
    <n v="1.4010647737355812"/>
    <n v="1.4010647737355812"/>
    <n v="8"/>
    <n v="0.95"/>
    <n v="160675.50931677019"/>
    <n v="144903.64595432192"/>
    <n v="15771.863362448261"/>
  </r>
  <r>
    <x v="5"/>
    <s v="Mum - AC (Daikin ) 3.5 Ductable"/>
    <x v="0"/>
    <n v="1"/>
    <s v="EA"/>
    <d v="2015-08-05T00:00:00"/>
    <d v="2015-08-05T00:00:00"/>
    <n v="114581"/>
    <n v="0"/>
    <m/>
    <n v="114581"/>
    <n v="-47892.21"/>
    <n v="0"/>
    <n v="-7252.98"/>
    <n v="-55145.19"/>
    <n v="66688.790000000008"/>
    <n v="59435.81"/>
    <d v="2015-08-01T00:00:00"/>
    <n v="7.833333333333333"/>
    <s v="Furniture"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n v="155834.10766580538"/>
    <n v="144958.18556829603"/>
    <n v="10875.922097509349"/>
  </r>
  <r>
    <x v="0"/>
    <s v="KDK-11KW SQL CAGE IND. MOTOR 4P B3 ND160M"/>
    <x v="0"/>
    <n v="4"/>
    <s v="EA"/>
    <d v="2014-03-31T00:00:00"/>
    <d v="2014-03-31T00:00:00"/>
    <n v="113957.26"/>
    <n v="0"/>
    <m/>
    <n v="113957.26"/>
    <n v="-53166.16"/>
    <n v="0"/>
    <n v="-6643.71"/>
    <n v="-59809.87"/>
    <n v="60791.099999999991"/>
    <n v="54147.39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53782.7791642925"/>
    <n v="138404.50124786326"/>
    <n v="15378.277916429244"/>
  </r>
  <r>
    <x v="2"/>
    <s v="UTR - Laptop"/>
    <x v="0"/>
    <n v="2"/>
    <s v="EA"/>
    <d v="2015-06-21T00:00:00"/>
    <d v="2015-06-21T00:00:00"/>
    <n v="112001.4"/>
    <n v="0"/>
    <m/>
    <n v="112001.4"/>
    <n v="-100801.4"/>
    <n v="0"/>
    <n v="0"/>
    <n v="-100801.4"/>
    <n v="11200"/>
    <n v="11200"/>
    <d v="2015-06-01T00:00:00"/>
    <n v="7.9555555555555557"/>
    <m/>
    <m/>
    <m/>
    <m/>
    <m/>
    <m/>
    <m/>
    <s v="Laptops"/>
    <n v="646"/>
    <n v="42"/>
    <n v="140.4"/>
    <n v="133"/>
    <n v="154.1"/>
    <n v="1.0975783475783476"/>
    <n v="1.0975783475783476"/>
    <n v="5"/>
    <n v="1"/>
    <n v="122930.31153846154"/>
    <n v="122930.31153846154"/>
    <n v="0"/>
  </r>
  <r>
    <x v="3"/>
    <s v="BRK - Laptop I5"/>
    <x v="0"/>
    <n v="2"/>
    <s v="EA"/>
    <d v="2015-06-01T00:00:00"/>
    <d v="2015-06-01T00:00:00"/>
    <n v="112001.4"/>
    <n v="0"/>
    <m/>
    <n v="112001.4"/>
    <n v="-100801.4"/>
    <n v="0"/>
    <n v="0"/>
    <n v="-100801.4"/>
    <n v="11200"/>
    <n v="11200"/>
    <d v="2015-06-01T00:00:00"/>
    <n v="8.0111111111111111"/>
    <m/>
    <m/>
    <m/>
    <m/>
    <m/>
    <m/>
    <m/>
    <s v="Laptops"/>
    <n v="646"/>
    <n v="42"/>
    <n v="140.4"/>
    <n v="133"/>
    <n v="154.1"/>
    <n v="1.0975783475783476"/>
    <n v="1.0975783475783476"/>
    <n v="5"/>
    <n v="1"/>
    <n v="122930.31153846154"/>
    <n v="122930.31153846154"/>
    <n v="0"/>
  </r>
  <r>
    <x v="0"/>
    <s v="KDK - Laptop"/>
    <x v="0"/>
    <n v="2"/>
    <s v="EA"/>
    <d v="2015-04-30T00:00:00"/>
    <d v="2015-04-30T00:00:00"/>
    <n v="112001"/>
    <n v="0"/>
    <m/>
    <n v="112001"/>
    <n v="-100801"/>
    <n v="0"/>
    <n v="0"/>
    <n v="-100801"/>
    <n v="11200"/>
    <n v="11200"/>
    <d v="2015-04-01T00:00:00"/>
    <n v="8.0972222222222214"/>
    <m/>
    <m/>
    <m/>
    <m/>
    <m/>
    <m/>
    <m/>
    <s v="Laptops"/>
    <n v="646"/>
    <n v="40"/>
    <n v="140.4"/>
    <n v="133"/>
    <n v="154.1"/>
    <n v="1.0975783475783476"/>
    <n v="1.0975783475783476"/>
    <n v="5"/>
    <n v="1"/>
    <n v="122929.87250712251"/>
    <n v="122929.87250712251"/>
    <n v="0"/>
  </r>
  <r>
    <x v="1"/>
    <s v="MQR - Laptop"/>
    <x v="0"/>
    <n v="2"/>
    <s v="EA"/>
    <d v="2015-05-01T00:00:00"/>
    <d v="2015-05-01T00:00:00"/>
    <n v="112001"/>
    <n v="0"/>
    <m/>
    <n v="112001"/>
    <n v="-100801"/>
    <n v="0"/>
    <n v="0"/>
    <n v="-100801"/>
    <n v="11200"/>
    <n v="11200"/>
    <d v="2015-05-01T00:00:00"/>
    <n v="8.094444444444445"/>
    <m/>
    <m/>
    <m/>
    <m/>
    <m/>
    <m/>
    <m/>
    <s v="Laptops"/>
    <n v="646"/>
    <n v="41"/>
    <n v="140.4"/>
    <n v="133"/>
    <n v="154.1"/>
    <n v="1.0975783475783476"/>
    <n v="1.0975783475783476"/>
    <n v="5"/>
    <n v="1"/>
    <n v="122929.87250712251"/>
    <n v="122929.87250712251"/>
    <n v="0"/>
  </r>
  <r>
    <x v="4"/>
    <s v="KKH - Laptop - I5"/>
    <x v="0"/>
    <n v="2"/>
    <s v="EA"/>
    <d v="2015-07-01T00:00:00"/>
    <d v="2015-07-01T00:00:00"/>
    <n v="112001"/>
    <n v="0"/>
    <m/>
    <n v="112001"/>
    <n v="-100801"/>
    <n v="0"/>
    <n v="0"/>
    <n v="-100801"/>
    <n v="11200"/>
    <n v="11200"/>
    <d v="2015-07-01T00:00:00"/>
    <n v="7.927777777777778"/>
    <m/>
    <m/>
    <m/>
    <m/>
    <m/>
    <m/>
    <m/>
    <s v="Laptops"/>
    <n v="646"/>
    <n v="43"/>
    <n v="140.4"/>
    <n v="133"/>
    <n v="154.1"/>
    <n v="1.0975783475783476"/>
    <n v="1.0975783475783476"/>
    <n v="5"/>
    <n v="1"/>
    <n v="122929.87250712251"/>
    <n v="122929.87250712251"/>
    <n v="0"/>
  </r>
  <r>
    <x v="5"/>
    <s v="MUM-LAPTOP COMPUTER SYSTEM - 1 NO"/>
    <x v="0"/>
    <n v="1"/>
    <s v="NO"/>
    <d v="2011-03-21T00:00:00"/>
    <d v="2011-03-21T00:00:00"/>
    <n v="111850"/>
    <n v="0"/>
    <m/>
    <n v="111850"/>
    <n v="-100665"/>
    <n v="0"/>
    <n v="0"/>
    <n v="-100665"/>
    <n v="11185"/>
    <n v="11185"/>
    <d v="2011-03-01T00:00:00"/>
    <n v="12.205555555555556"/>
    <s v="Computers"/>
    <n v="756"/>
    <n v="78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134693.29884871669"/>
    <n v="134693.29884871669"/>
    <n v="0"/>
  </r>
  <r>
    <x v="0"/>
    <s v="KDK-Photocopier Machine"/>
    <x v="0"/>
    <n v="1"/>
    <s v="NO"/>
    <d v="2011-04-14T00:00:00"/>
    <d v="2011-04-14T00:00:00"/>
    <n v="111300.01"/>
    <n v="0"/>
    <m/>
    <n v="111300.01"/>
    <n v="-72034.789999999994"/>
    <n v="0"/>
    <n v="-7045.29"/>
    <n v="-79080.079999999987"/>
    <n v="39265.22"/>
    <n v="32219.93"/>
    <d v="2011-04-01T00:00:00"/>
    <n v="12.141666666666667"/>
    <s v="Computer Peripherals"/>
    <n v="757"/>
    <n v="79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02772.54654726367"/>
    <n v="102772.54654726366"/>
    <n v="0"/>
  </r>
  <r>
    <x v="1"/>
    <s v="MQR-MACHINE PHOTO COPIER"/>
    <x v="0"/>
    <n v="1"/>
    <s v="EA"/>
    <d v="2010-12-07T00:00:00"/>
    <d v="2010-12-07T00:00:00"/>
    <n v="111300"/>
    <n v="0"/>
    <m/>
    <n v="111300"/>
    <n v="-73888.259999999995"/>
    <n v="0"/>
    <n v="-7045.29"/>
    <n v="-80933.549999999988"/>
    <n v="37411.740000000005"/>
    <n v="30366.45"/>
    <d v="2010-12-01T00:00:00"/>
    <n v="12.494444444444444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01039.80749571424"/>
    <n v="101039.80749571424"/>
    <n v="0"/>
  </r>
  <r>
    <x v="2"/>
    <s v="UTR-Photo copier machine"/>
    <x v="0"/>
    <n v="1"/>
    <s v="EA"/>
    <d v="2011-03-31T00:00:00"/>
    <d v="2011-03-31T00:00:00"/>
    <n v="111300"/>
    <n v="0"/>
    <m/>
    <n v="111300"/>
    <n v="-72241.87"/>
    <n v="0"/>
    <n v="-7045.29"/>
    <n v="-79287.159999999989"/>
    <n v="39058.130000000005"/>
    <n v="32012.84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02772.53731343283"/>
    <n v="102772.53731343281"/>
    <n v="0"/>
  </r>
  <r>
    <x v="3"/>
    <s v="BRK-Photocopier"/>
    <x v="0"/>
    <n v="1"/>
    <s v="NO"/>
    <d v="2010-12-13T00:00:00"/>
    <d v="2010-12-13T00:00:00"/>
    <n v="111300"/>
    <n v="0"/>
    <m/>
    <n v="111300"/>
    <n v="-73801.350000000006"/>
    <n v="0"/>
    <n v="-7045.29"/>
    <n v="-80846.64"/>
    <n v="37498.649999999994"/>
    <n v="30453.360000000001"/>
    <d v="2010-12-01T00:00:00"/>
    <n v="12.477777777777778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01039.80749571424"/>
    <n v="101039.80749571424"/>
    <n v="0"/>
  </r>
  <r>
    <x v="4"/>
    <s v="KKH-Photocopier Machine"/>
    <x v="0"/>
    <n v="1"/>
    <s v="EA"/>
    <d v="2010-12-09T00:00:00"/>
    <d v="2010-12-09T00:00:00"/>
    <n v="111300"/>
    <n v="0"/>
    <m/>
    <n v="111300"/>
    <n v="-73859.289999999994"/>
    <n v="0"/>
    <n v="-7045.29"/>
    <n v="-80904.579999999987"/>
    <n v="37440.710000000006"/>
    <n v="30395.42"/>
    <d v="2010-12-01T00:00:00"/>
    <n v="12.488888888888889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01039.80749571424"/>
    <n v="101039.80749571424"/>
    <n v="0"/>
  </r>
  <r>
    <x v="4"/>
    <s v="KKH-22KW SQL CAGE IND. MOTOR 4P B8 ND180L"/>
    <x v="0"/>
    <n v="2"/>
    <s v="EA"/>
    <d v="2014-03-31T00:00:00"/>
    <d v="2014-03-31T00:00:00"/>
    <n v="110617.02"/>
    <n v="0"/>
    <m/>
    <n v="110617.02"/>
    <n v="-51607.76"/>
    <n v="0"/>
    <n v="-6448.97"/>
    <n v="-58056.73"/>
    <n v="59009.26"/>
    <n v="52560.29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49275.19982905983"/>
    <n v="134347.67984615386"/>
    <n v="14927.519982905971"/>
  </r>
  <r>
    <x v="2"/>
    <s v="UTR-STEEL ALMIRAH"/>
    <x v="0"/>
    <n v="8"/>
    <s v="EA"/>
    <d v="2011-03-31T00:00:00"/>
    <d v="2011-03-31T00:00:00"/>
    <n v="110109.35"/>
    <n v="0"/>
    <m/>
    <n v="110109.35"/>
    <n v="-76688.22"/>
    <n v="0"/>
    <n v="-6969.92"/>
    <n v="-83658.14"/>
    <n v="33421.130000000005"/>
    <n v="26451.2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78286.19667575782"/>
    <n v="169371.88684196991"/>
    <n v="8914.3098337879055"/>
  </r>
  <r>
    <x v="2"/>
    <s v="UTR-Unit Head Office Building at 9 Mtr"/>
    <x v="1"/>
    <n v="1"/>
    <s v="NO"/>
    <d v="2013-03-31T00:00:00"/>
    <d v="2013-03-31T00:00:00"/>
    <n v="109813.39"/>
    <n v="0"/>
    <m/>
    <n v="109813.39"/>
    <n v="-62579.75"/>
    <n v="0"/>
    <n v="-6951.19"/>
    <n v="-69530.94"/>
    <n v="47233.64"/>
    <n v="40282.449999999997"/>
    <d v="2013-03-01T00:00:00"/>
    <m/>
    <m/>
    <m/>
    <m/>
    <m/>
    <m/>
    <m/>
    <m/>
    <m/>
    <m/>
    <m/>
    <m/>
    <m/>
    <m/>
    <m/>
    <m/>
    <m/>
    <m/>
    <m/>
    <m/>
    <m/>
  </r>
  <r>
    <x v="4"/>
    <s v="KKH-45KW SQL CAGE IND. MOTOR 4P B3 ND225M"/>
    <x v="0"/>
    <n v="1"/>
    <s v="EA"/>
    <d v="2014-03-31T00:00:00"/>
    <d v="2014-03-31T00:00:00"/>
    <n v="109519.01"/>
    <n v="0"/>
    <m/>
    <n v="109519.01"/>
    <n v="-51095.519999999997"/>
    <n v="0"/>
    <n v="-6384.96"/>
    <n v="-57480.479999999996"/>
    <n v="58423.49"/>
    <n v="52038.53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"/>
    <n v="147793.4598385565"/>
    <n v="133014.11385470084"/>
    <n v="14779.345983855659"/>
  </r>
  <r>
    <x v="0"/>
    <s v="KDK-RotarkActuatorBleedToLP Heater K300F14A "/>
    <x v="0"/>
    <n v="1"/>
    <s v="EA"/>
    <d v="2014-03-31T00:00:00"/>
    <d v="2014-03-31T00:00:00"/>
    <n v="107723.86"/>
    <n v="0"/>
    <m/>
    <n v="107723.86"/>
    <n v="-50257.98"/>
    <n v="0"/>
    <n v="-6280.3"/>
    <n v="-56538.280000000006"/>
    <n v="57465.88"/>
    <n v="51185.58"/>
    <d v="2014-03-01T00:00:00"/>
    <n v="9.1805555555555554"/>
    <m/>
    <m/>
    <m/>
    <m/>
    <m/>
    <m/>
    <m/>
    <s v="Electric heaters"/>
    <n v="717"/>
    <n v="27"/>
    <n v="137.9"/>
    <n v="133"/>
    <n v="161.6"/>
    <n v="1.1718636693255982"/>
    <n v="1.1718636693255982"/>
    <n v="8"/>
    <n v="0.95"/>
    <n v="126237.67785351703"/>
    <n v="119925.79396084117"/>
    <n v="6311.8838926758617"/>
  </r>
  <r>
    <x v="0"/>
    <s v="KDK-RotarkActuatorBleedToHP Heater2 K300F14A"/>
    <x v="0"/>
    <n v="1"/>
    <s v="EA"/>
    <d v="2014-03-31T00:00:00"/>
    <d v="2014-03-31T00:00:00"/>
    <n v="107723.86"/>
    <n v="0"/>
    <m/>
    <n v="107723.86"/>
    <n v="-50257.98"/>
    <n v="0"/>
    <n v="-6280.3"/>
    <n v="-56538.280000000006"/>
    <n v="57465.88"/>
    <n v="51185.58"/>
    <d v="2014-03-01T00:00:00"/>
    <n v="9.1805555555555554"/>
    <m/>
    <m/>
    <m/>
    <m/>
    <m/>
    <m/>
    <m/>
    <s v="Electric heaters"/>
    <n v="717"/>
    <n v="27"/>
    <n v="137.9"/>
    <n v="133"/>
    <n v="161.6"/>
    <n v="1.1718636693255982"/>
    <n v="1.1718636693255982"/>
    <n v="8"/>
    <n v="0.95"/>
    <n v="126237.67785351703"/>
    <n v="119925.79396084117"/>
    <n v="6311.8838926758617"/>
  </r>
  <r>
    <x v="4"/>
    <s v="KKH-RotarkActuatorBleedToDearatorK60F10A .52"/>
    <x v="0"/>
    <n v="1"/>
    <s v="EA"/>
    <d v="2014-03-31T00:00:00"/>
    <d v="2014-03-31T00:00:00"/>
    <n v="107723.83"/>
    <n v="0"/>
    <m/>
    <n v="107723.83"/>
    <n v="-50257.98"/>
    <n v="0"/>
    <n v="-6280.3"/>
    <n v="-56538.280000000006"/>
    <n v="57465.85"/>
    <n v="51185.55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21015.12842786071"/>
    <n v="114964.37200646766"/>
    <n v="6050.7564213930455"/>
  </r>
  <r>
    <x v="0"/>
    <s v="KDK - Dewatering Diesel Pump"/>
    <x v="0"/>
    <n v="2"/>
    <s v="NO"/>
    <d v="2013-09-13T00:00:00"/>
    <d v="2013-09-13T00:00:00"/>
    <n v="106294"/>
    <n v="0"/>
    <m/>
    <n v="106294"/>
    <n v="-52342.080000000002"/>
    <n v="0"/>
    <n v="-6196.94"/>
    <n v="-58539.020000000004"/>
    <n v="53951.92"/>
    <n v="47754.98"/>
    <d v="2013-09-01T00:00:00"/>
    <n v="9.7277777777777779"/>
    <m/>
    <m/>
    <m/>
    <m/>
    <m/>
    <m/>
    <m/>
    <s v="b. Manufacture of fluid power equipment"/>
    <n v="726"/>
    <n v="21"/>
    <n v="106.6"/>
    <n v="133"/>
    <n v="129.9"/>
    <n v="1.2185741088180113"/>
    <n v="1.2185741088180113"/>
    <n v="12"/>
    <n v="0.95"/>
    <n v="129527.1163227017"/>
    <n v="99750.871132869492"/>
    <n v="29776.245189832203"/>
  </r>
  <r>
    <x v="5"/>
    <s v="MUM-Laptop Sony Mr Amit Gupta(Mumbai Office)"/>
    <x v="0"/>
    <n v="1"/>
    <s v="NO"/>
    <d v="2011-09-30T00:00:00"/>
    <d v="2011-09-30T00:00:00"/>
    <n v="106125.01"/>
    <n v="0"/>
    <m/>
    <n v="106125.01"/>
    <n v="-95512.51"/>
    <n v="0"/>
    <n v="0"/>
    <n v="-95512.51"/>
    <n v="10612.5"/>
    <n v="10612.5"/>
    <d v="2011-09-01T00:00:00"/>
    <n v="11.680555555555555"/>
    <s v="Computers"/>
    <n v="756"/>
    <n v="84"/>
    <n v="87"/>
    <n v="90"/>
    <n v="87"/>
    <n v="1"/>
    <s v="Laptops"/>
    <n v="646"/>
    <n v="4"/>
    <n v="91.7"/>
    <n v="133"/>
    <n v="154.1"/>
    <n v="1.6804798255179934"/>
    <n v="1.6804798255179934"/>
    <n v="5"/>
    <n v="1"/>
    <n v="178340.93828789529"/>
    <n v="178340.93828789529"/>
    <n v="0"/>
  </r>
  <r>
    <x v="1"/>
    <s v="MQR - Concrete Breaker with Drill Machine"/>
    <x v="0"/>
    <n v="1"/>
    <s v="EA"/>
    <d v="2012-03-28T00:00:00"/>
    <d v="2012-03-28T00:00:00"/>
    <n v="105797"/>
    <n v="0"/>
    <m/>
    <n v="105797"/>
    <n v="-59449.4"/>
    <n v="0"/>
    <n v="-6167.97"/>
    <n v="-65617.37"/>
    <n v="46347.6"/>
    <n v="40179.629999999997"/>
    <d v="2012-03-01T00:00:00"/>
    <n v="11.186111111111112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n v="143536.83893280633"/>
    <n v="136359.99698616602"/>
    <n v="7176.8419466403138"/>
  </r>
  <r>
    <x v="3"/>
    <s v="BRK - Dewatering Diesel Pump"/>
    <x v="0"/>
    <n v="2"/>
    <s v="NO"/>
    <d v="2013-08-01T00:00:00"/>
    <d v="2013-08-01T00:00:00"/>
    <n v="105732"/>
    <n v="0"/>
    <m/>
    <n v="105732"/>
    <n v="-52657.03"/>
    <n v="0"/>
    <n v="-6164.18"/>
    <n v="-58821.21"/>
    <n v="53074.97"/>
    <n v="46910.79"/>
    <d v="2013-08-01T00:00:00"/>
    <n v="9.844444444444445"/>
    <m/>
    <m/>
    <m/>
    <m/>
    <m/>
    <m/>
    <m/>
    <s v="b. Manufacture of fluid power equipment"/>
    <n v="726"/>
    <n v="20"/>
    <n v="106.6"/>
    <n v="133"/>
    <n v="129.9"/>
    <n v="1.2185741088180113"/>
    <n v="1.2185741088180113"/>
    <n v="12"/>
    <n v="0.95"/>
    <n v="128842.27767354598"/>
    <n v="100413.46770168855"/>
    <n v="28428.809971857423"/>
  </r>
  <r>
    <x v="4"/>
    <s v="KKH-CONTROLNET INTERFACE MODULE - REDUNDANT"/>
    <x v="0"/>
    <n v="1"/>
    <s v="EA"/>
    <d v="2014-03-31T00:00:00"/>
    <d v="2014-03-31T00:00:00"/>
    <n v="105238.83"/>
    <n v="0"/>
    <m/>
    <n v="105238.83"/>
    <n v="-49098.58"/>
    <n v="0"/>
    <n v="-6135.42"/>
    <n v="-55234"/>
    <n v="56140.25"/>
    <n v="50004.83"/>
    <d v="2014-03-01T00:00:00"/>
    <n v="9.1805555555555554"/>
    <m/>
    <m/>
    <m/>
    <m/>
    <m/>
    <m/>
    <m/>
    <s v="Electric switch gear control/starter"/>
    <n v="674"/>
    <n v="27"/>
    <n v="109.9"/>
    <n v="133"/>
    <n v="123.6"/>
    <n v="1.1246587807097359"/>
    <n v="1.1246587807097359"/>
    <n v="12"/>
    <n v="0.95"/>
    <n v="118357.77423111918"/>
    <n v="86021.717972721395"/>
    <n v="32336.056258397788"/>
  </r>
  <r>
    <x v="4"/>
    <s v="KKH-CIRCUIT BOARD MICROPROCESSOR"/>
    <x v="0"/>
    <n v="1"/>
    <s v="EA"/>
    <d v="2014-03-31T00:00:00"/>
    <d v="2014-03-31T00:00:00"/>
    <n v="104595.92"/>
    <n v="0"/>
    <m/>
    <n v="104595.92"/>
    <n v="-48798.65"/>
    <n v="0"/>
    <n v="-6097.94"/>
    <n v="-54896.590000000004"/>
    <n v="55797.27"/>
    <n v="49699.33"/>
    <d v="2014-03-01T00:00:00"/>
    <n v="9.1805555555555554"/>
    <m/>
    <m/>
    <m/>
    <m/>
    <m/>
    <m/>
    <m/>
    <s v="e. Manufacture of measuring, testing, navigating and control equipment"/>
    <n v="654"/>
    <n v="27"/>
    <n v="100.5"/>
    <n v="133"/>
    <n v="112.9"/>
    <n v="1.1233830845771144"/>
    <n v="1.1233830845771144"/>
    <n v="6"/>
    <n v="0.95"/>
    <n v="117501.28724378109"/>
    <n v="111626.22288159202"/>
    <n v="5875.0643621890631"/>
  </r>
  <r>
    <x v="3"/>
    <s v="BRK-CHEMICAL/ELECTRONIC BALANCE"/>
    <x v="0"/>
    <n v="1"/>
    <s v="NO"/>
    <d v="2022-11-02T00:00:00"/>
    <d v="2022-11-02T00:00:00"/>
    <n v="0"/>
    <n v="103512.5"/>
    <m/>
    <n v="103512.5"/>
    <n v="0"/>
    <n v="0"/>
    <n v="-4041.24"/>
    <n v="-4041.24"/>
    <n v="0"/>
    <n v="99471.26"/>
    <d v="2022-11-01T00:00:00"/>
    <n v="0.59166666666666667"/>
    <m/>
    <m/>
    <m/>
    <m/>
    <m/>
    <m/>
    <m/>
    <s v="f. Manufacture of domestic appliances"/>
    <n v="708"/>
    <n v="131"/>
    <n v="134.6"/>
    <n v="133"/>
    <n v="133.69999999999999"/>
    <n v="0.99331352154531938"/>
    <n v="0.99331352154531938"/>
    <n v="8"/>
    <n v="0.9"/>
    <n v="102820.36589895988"/>
    <n v="6843.980605149517"/>
    <n v="95976.385293810366"/>
  </r>
  <r>
    <x v="2"/>
    <s v="UTR - Klarol oil cleaning machine"/>
    <x v="0"/>
    <n v="1"/>
    <s v="EA"/>
    <d v="2017-06-30T00:00:00"/>
    <d v="2017-06-30T00:00:00"/>
    <n v="102000"/>
    <n v="0"/>
    <m/>
    <n v="102000"/>
    <n v="-28266.720000000001"/>
    <n v="0"/>
    <n v="-5946.6"/>
    <n v="-34213.32"/>
    <n v="73733.279999999999"/>
    <n v="67786.679999999993"/>
    <d v="2017-06-01T00:00:00"/>
    <n v="5.9305555555555554"/>
    <m/>
    <m/>
    <m/>
    <m/>
    <m/>
    <m/>
    <m/>
    <s v="e. Manufacture of measuring, testing, navigating and control equipment"/>
    <n v="654"/>
    <n v="66"/>
    <n v="106.6"/>
    <n v="133"/>
    <n v="112.9"/>
    <n v="1.0590994371482176"/>
    <n v="1.0590994371482176"/>
    <n v="6"/>
    <n v="0.95"/>
    <n v="108028.1425891182"/>
    <n v="101438.92602147175"/>
    <n v="6589.2165676464501"/>
  </r>
  <r>
    <x v="3"/>
    <s v="BRK - Klarol Gear Oil Cleaning Machine"/>
    <x v="0"/>
    <n v="1"/>
    <s v="EA"/>
    <d v="2017-09-01T00:00:00"/>
    <d v="2017-09-01T00:00:00"/>
    <n v="102000"/>
    <n v="0"/>
    <m/>
    <n v="102000"/>
    <n v="-27240.32"/>
    <n v="0"/>
    <n v="-5946.6"/>
    <n v="-33186.92"/>
    <n v="74759.679999999993"/>
    <n v="68813.08"/>
    <d v="2017-09-01T00:00:00"/>
    <n v="5.7611111111111111"/>
    <m/>
    <m/>
    <m/>
    <m/>
    <m/>
    <m/>
    <m/>
    <s v="n. Manufacture of other special-purpose machinery"/>
    <n v="789"/>
    <n v="69"/>
    <n v="119.4"/>
    <n v="133"/>
    <n v="142.80000000000001"/>
    <n v="1.1959798994974875"/>
    <n v="1.1959798994974875"/>
    <n v="5"/>
    <n v="0.95"/>
    <n v="121989.94974874373"/>
    <n v="115890.45226130655"/>
    <n v="6099.4974874371837"/>
  </r>
  <r>
    <x v="4"/>
    <s v="KKH - Klarol Gear Oil Cleaning Machine"/>
    <x v="0"/>
    <n v="1"/>
    <s v="EA"/>
    <d v="2017-09-01T00:00:00"/>
    <d v="2017-09-01T00:00:00"/>
    <n v="102000"/>
    <n v="0"/>
    <m/>
    <n v="102000"/>
    <n v="-27240.32"/>
    <n v="0"/>
    <n v="-5946.6"/>
    <n v="-33186.92"/>
    <n v="74759.679999999993"/>
    <n v="68813.08"/>
    <d v="2017-09-01T00:00:00"/>
    <n v="5.7611111111111111"/>
    <m/>
    <m/>
    <m/>
    <m/>
    <m/>
    <m/>
    <m/>
    <s v="n. Manufacture of other special-purpose machinery"/>
    <n v="789"/>
    <n v="69"/>
    <n v="119.4"/>
    <n v="133"/>
    <n v="142.80000000000001"/>
    <n v="1.1959798994974875"/>
    <n v="1.1959798994974875"/>
    <n v="5"/>
    <n v="0.95"/>
    <n v="121989.94974874373"/>
    <n v="115890.45226130655"/>
    <n v="6099.4974874371837"/>
  </r>
  <r>
    <x v="0"/>
    <s v="KDK - Klarol Gear Oil Cleaning Machine"/>
    <x v="0"/>
    <n v="1"/>
    <s v="EA"/>
    <d v="2017-10-31T00:00:00"/>
    <d v="2017-10-31T00:00:00"/>
    <n v="102000"/>
    <n v="0"/>
    <m/>
    <n v="102000"/>
    <n v="-26262.79"/>
    <n v="0"/>
    <n v="-5946.6"/>
    <n v="-32209.39"/>
    <n v="75737.209999999992"/>
    <n v="69790.61"/>
    <d v="2017-10-01T00:00:00"/>
    <n v="5.5972222222222223"/>
    <m/>
    <m/>
    <m/>
    <m/>
    <m/>
    <m/>
    <m/>
    <s v="n. Manufacture of other special-purpose machinery"/>
    <n v="789"/>
    <n v="70"/>
    <n v="120.2"/>
    <n v="133"/>
    <n v="142.80000000000001"/>
    <n v="1.1880199667221298"/>
    <n v="1.1880199667221298"/>
    <n v="5"/>
    <n v="0.95"/>
    <n v="121178.03660565724"/>
    <n v="115119.13477537439"/>
    <n v="6058.9018302828481"/>
  </r>
  <r>
    <x v="5"/>
    <s v="Development of Borewell"/>
    <x v="1"/>
    <n v="2"/>
    <s v="EA"/>
    <d v="2020-12-31T00:00:00"/>
    <d v="2020-12-31T00:00:00"/>
    <n v="101952"/>
    <n v="0"/>
    <m/>
    <n v="101952"/>
    <n v="-4254.17"/>
    <n v="0"/>
    <n v="-3405.2"/>
    <n v="-7659.37"/>
    <n v="97697.83"/>
    <n v="94292.63"/>
    <d v="2020-12-01T00:00:00"/>
    <m/>
    <m/>
    <m/>
    <m/>
    <m/>
    <m/>
    <m/>
    <m/>
    <m/>
    <m/>
    <m/>
    <m/>
    <m/>
    <m/>
    <m/>
    <m/>
    <m/>
    <m/>
    <m/>
    <m/>
    <m/>
  </r>
  <r>
    <x v="2"/>
    <s v="UTR - Table"/>
    <x v="0"/>
    <n v="6"/>
    <s v="EA"/>
    <d v="2016-03-15T00:00:00"/>
    <d v="2016-03-15T00:00:00"/>
    <n v="101605.25"/>
    <n v="0"/>
    <m/>
    <n v="101605.25"/>
    <n v="-38888.400000000001"/>
    <n v="0"/>
    <n v="-6431.61"/>
    <n v="-45320.01"/>
    <n v="62716.85"/>
    <n v="56285.24"/>
    <d v="2016-03-01T00:00:00"/>
    <n v="7.2222222222222223"/>
    <m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n v="139995.36627399651"/>
    <n v="120065.47038082339"/>
    <n v="19929.895893173118"/>
  </r>
  <r>
    <x v="5"/>
    <s v="NOD-LAPTOP DELL LATITUDE 3420, CORE I5"/>
    <x v="0"/>
    <n v="1"/>
    <s v="EA"/>
    <d v="2021-10-31T00:00:00"/>
    <d v="2021-10-31T00:00:00"/>
    <n v="101520.02"/>
    <n v="0"/>
    <m/>
    <n v="101520.02"/>
    <n v="-4210.7"/>
    <n v="0"/>
    <n v="-15228"/>
    <n v="-19438.7"/>
    <n v="97309.32"/>
    <n v="82081.320000000007"/>
    <d v="2021-10-01T00:00:00"/>
    <n v="1.5972222222222223"/>
    <s v="Computers"/>
    <m/>
    <m/>
    <m/>
    <m/>
    <m/>
    <m/>
    <s v="Laptops"/>
    <n v="646"/>
    <n v="118"/>
    <n v="154.1"/>
    <n v="133"/>
    <n v="154.1"/>
    <n v="1"/>
    <n v="1"/>
    <n v="5"/>
    <n v="1"/>
    <n v="101520.02"/>
    <n v="32430.006388888891"/>
    <n v="69090.013611111121"/>
  </r>
  <r>
    <x v="1"/>
    <s v="MQR-DESERT COOLER 20&quot;"/>
    <x v="0"/>
    <n v="19"/>
    <s v="EA"/>
    <d v="2012-07-27T00:00:00"/>
    <d v="2012-07-27T00:00:00"/>
    <n v="100734.2"/>
    <n v="0"/>
    <m/>
    <n v="100734.2"/>
    <n v="-59044.29"/>
    <n v="0"/>
    <n v="-6376.47"/>
    <n v="-65420.76"/>
    <n v="41689.909999999996"/>
    <n v="35313.440000000002"/>
    <d v="2012-07-01T00:00:00"/>
    <n v="10.855555555555556"/>
    <m/>
    <m/>
    <m/>
    <m/>
    <m/>
    <m/>
    <m/>
    <s v="Air Coolers"/>
    <n v="711"/>
    <n v="7"/>
    <n v="101.1"/>
    <n v="133"/>
    <n v="129.9"/>
    <n v="1.28486646884273"/>
    <n v="1.28486646884273"/>
    <n v="8"/>
    <n v="0.95"/>
    <n v="129429.99584569733"/>
    <n v="122958.49605341245"/>
    <n v="6471.4997922848706"/>
  </r>
  <r>
    <x v="3"/>
    <s v="BRK-COOLER,DESERT AIR,18/20IN"/>
    <x v="0"/>
    <n v="15"/>
    <s v="EA"/>
    <d v="2011-09-22T00:00:00"/>
    <d v="2011-09-22T00:00:00"/>
    <n v="100448"/>
    <n v="0"/>
    <m/>
    <n v="100448"/>
    <n v="-63744.97"/>
    <n v="0"/>
    <n v="-6358.36"/>
    <n v="-70103.33"/>
    <n v="36703.03"/>
    <n v="30344.67"/>
    <d v="2011-09-01T00:00:00"/>
    <n v="11.702777777777778"/>
    <s v="i.  ELECTRICAL APPARATUS &amp; APPLIANCES"/>
    <n v="734"/>
    <n v="84"/>
    <n v="115.1"/>
    <n v="90"/>
    <n v="116.8"/>
    <n v="1.0147697654213728"/>
    <s v="Air Coolers"/>
    <n v="711"/>
    <n v="4"/>
    <n v="100.4"/>
    <n v="133"/>
    <n v="129.9"/>
    <n v="1.2938247011952191"/>
    <n v="1.3129341885282502"/>
    <n v="8"/>
    <n v="0.95"/>
    <n v="131881.61336928568"/>
    <n v="125287.53270082139"/>
    <n v="6594.0806684642885"/>
  </r>
  <r>
    <x v="2"/>
    <s v="UTR-Cash Defender"/>
    <x v="0"/>
    <n v="1"/>
    <s v="EA"/>
    <d v="2010-11-30T00:00:00"/>
    <d v="2010-11-30T00:00:00"/>
    <n v="100432.75"/>
    <n v="0"/>
    <m/>
    <n v="100432.75"/>
    <n v="-72056.23"/>
    <n v="0"/>
    <n v="-6357.39"/>
    <n v="-78413.62"/>
    <n v="28376.520000000004"/>
    <n v="22019.13"/>
    <d v="2010-11-01T00:00:00"/>
    <n v="12.513888888888889"/>
    <s v="(K)  MACHINERY &amp; MACHINE TOOLS"/>
    <n v="642"/>
    <n v="74"/>
    <n v="121.2"/>
    <n v="90"/>
    <n v="126.4"/>
    <n v="1.0429042904290429"/>
    <s v="e. Manufacture of measuring, testing, navigating and control equipment"/>
    <n v="654"/>
    <n v="4"/>
    <n v="94.7"/>
    <n v="133"/>
    <n v="112.9"/>
    <n v="1.1921858500527984"/>
    <n v="1.243335738008859"/>
    <n v="6"/>
    <n v="0.95"/>
    <n v="124871.62734150923"/>
    <n v="118628.04597443376"/>
    <n v="6243.5813670754724"/>
  </r>
  <r>
    <x v="0"/>
    <s v="KDK-49&quot; Defender Plus Safe  (Godrej)"/>
    <x v="0"/>
    <n v="1"/>
    <s v="NO"/>
    <d v="2010-11-12T00:00:00"/>
    <d v="2010-11-12T00:00:00"/>
    <n v="100432.75"/>
    <n v="0"/>
    <m/>
    <n v="100432.75"/>
    <n v="-72369.740000000005"/>
    <n v="0"/>
    <n v="-6357.39"/>
    <n v="-78727.13"/>
    <n v="28063.009999999995"/>
    <n v="21705.62"/>
    <d v="2010-11-01T00:00:00"/>
    <n v="12.563888888888888"/>
    <s v="i.  ELECTRICAL APPARATUS &amp; APPLIANCES"/>
    <n v="734"/>
    <n v="74"/>
    <n v="111.3"/>
    <n v="90"/>
    <n v="116.8"/>
    <n v="1.0494159928122193"/>
    <s v="f. Manufacture of domestic appliances"/>
    <n v="708"/>
    <n v="4"/>
    <n v="102.3"/>
    <n v="133"/>
    <n v="133.69999999999999"/>
    <n v="1.3069403714565004"/>
    <n v="1.371524127458394"/>
    <n v="8"/>
    <n v="0.9"/>
    <n v="137745.93981199703"/>
    <n v="123971.34583079733"/>
    <n v="13774.593981199694"/>
  </r>
  <r>
    <x v="4"/>
    <s v="KKH-49 IN DEFENDER PLUS SAFE (GODREJ MAKE)"/>
    <x v="0"/>
    <n v="1"/>
    <s v="EA"/>
    <d v="2010-12-30T00:00:00"/>
    <d v="2010-12-30T00:00:00"/>
    <n v="100432.75"/>
    <n v="0"/>
    <m/>
    <n v="100432.75"/>
    <n v="-71533.7"/>
    <n v="0"/>
    <n v="-6357.39"/>
    <n v="-77891.09"/>
    <n v="28899.050000000003"/>
    <n v="22541.66"/>
    <d v="2010-12-01T00:00:00"/>
    <n v="12.430555555555555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"/>
    <n v="135914.21188896513"/>
    <n v="122322.79070006862"/>
    <n v="13591.421188896507"/>
  </r>
  <r>
    <x v="5"/>
    <s v="NOD-49IN DEFENDER PLUS SAFE (GODREJ MAKE)"/>
    <x v="0"/>
    <n v="1"/>
    <s v="NO"/>
    <d v="2011-01-01T00:00:00"/>
    <d v="2011-01-01T00:00:00"/>
    <n v="100432.75"/>
    <n v="0"/>
    <m/>
    <n v="100432.75"/>
    <n v="-71498.87"/>
    <n v="0"/>
    <n v="-6357.39"/>
    <n v="-77856.259999999995"/>
    <n v="28933.880000000005"/>
    <n v="22576.49"/>
    <d v="2011-01-01T00:00:00"/>
    <n v="12.427777777777777"/>
    <s v="i.  ELECTRICAL APPARATUS &amp; APPLIANCES"/>
    <n v="734"/>
    <n v="76"/>
    <n v="113.3"/>
    <n v="90"/>
    <n v="116.8"/>
    <n v="1.0308914386584289"/>
    <s v="f. Manufacture of domestic appliances"/>
    <n v="708"/>
    <n v="4"/>
    <n v="102.3"/>
    <n v="133"/>
    <n v="133.69999999999999"/>
    <n v="1.3069403714565004"/>
    <n v="1.3473136397715733"/>
    <n v="8"/>
    <n v="0.9"/>
    <n v="135314.41395476848"/>
    <n v="121782.97255929164"/>
    <n v="13531.441395476839"/>
  </r>
  <r>
    <x v="1"/>
    <s v="MQR-49IN DEFENDER PLUS SAFE (GODREJ MAKE)"/>
    <x v="0"/>
    <n v="1"/>
    <s v="EA"/>
    <d v="2010-11-06T00:00:00"/>
    <d v="2010-11-06T00:00:00"/>
    <n v="100432.75"/>
    <n v="0"/>
    <m/>
    <n v="100432.75"/>
    <n v="-72474.25"/>
    <n v="0"/>
    <n v="-6357.39"/>
    <n v="-78831.64"/>
    <n v="27958.5"/>
    <n v="21601.11"/>
    <d v="2010-11-01T00:00:00"/>
    <n v="12.580555555555556"/>
    <s v="i.  ELECTRICAL APPARATUS &amp; APPLIANCES"/>
    <n v="734"/>
    <n v="74"/>
    <n v="111.3"/>
    <n v="90"/>
    <n v="116.8"/>
    <n v="1.0494159928122193"/>
    <s v="f. Manufacture of domestic appliances"/>
    <n v="708"/>
    <n v="4"/>
    <n v="102.3"/>
    <n v="133"/>
    <n v="133.69999999999999"/>
    <n v="1.3069403714565004"/>
    <n v="1.371524127458394"/>
    <n v="8"/>
    <n v="0.9"/>
    <n v="137745.93981199703"/>
    <n v="123971.34583079733"/>
    <n v="13774.593981199694"/>
  </r>
  <r>
    <x v="3"/>
    <s v="BRK-49&quot; Defender Plus Safe"/>
    <x v="0"/>
    <n v="1"/>
    <s v="NO"/>
    <d v="2010-12-18T00:00:00"/>
    <d v="2010-12-18T00:00:00"/>
    <n v="100432.75"/>
    <n v="0"/>
    <m/>
    <n v="100432.75"/>
    <n v="-71742.710000000006"/>
    <n v="0"/>
    <n v="-6357.39"/>
    <n v="-78100.100000000006"/>
    <n v="28690.039999999994"/>
    <n v="22332.65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"/>
    <n v="135914.21188896513"/>
    <n v="122322.79070006862"/>
    <n v="13591.421188896507"/>
  </r>
  <r>
    <x v="1"/>
    <s v="MQR-Office Table 4 X 2.5&quot;"/>
    <x v="0"/>
    <n v="8"/>
    <s v="EA"/>
    <d v="2012-06-28T00:00:00"/>
    <d v="2012-06-28T00:00:00"/>
    <n v="100333.28"/>
    <n v="0"/>
    <m/>
    <n v="100333.28"/>
    <n v="-61979.77"/>
    <n v="0"/>
    <n v="-6351.1"/>
    <n v="-68330.87"/>
    <n v="38353.51"/>
    <n v="32002.41"/>
    <d v="2012-06-01T00:00:00"/>
    <n v="10.936111111111112"/>
    <m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n v="154562.19426341463"/>
    <n v="146834.08455024389"/>
    <n v="7728.1097131707356"/>
  </r>
  <r>
    <x v="4"/>
    <s v="KKH - AIR CONDITIONAR WINDOW TYPE 2TR 3Star"/>
    <x v="0"/>
    <n v="3"/>
    <s v="EA"/>
    <d v="2016-09-01T00:00:00"/>
    <d v="2016-09-01T00:00:00"/>
    <n v="99000"/>
    <n v="0"/>
    <m/>
    <n v="99000"/>
    <n v="-34973.339999999997"/>
    <n v="0"/>
    <n v="-6266.7"/>
    <n v="-41240.039999999994"/>
    <n v="64026.66"/>
    <n v="57759.96"/>
    <d v="2016-09-01T00:00:00"/>
    <n v="6.7611111111111111"/>
    <m/>
    <m/>
    <m/>
    <m/>
    <m/>
    <m/>
    <m/>
    <s v="Air conditioner"/>
    <n v="653"/>
    <n v="57"/>
    <n v="109.8"/>
    <n v="133"/>
    <n v="120.5"/>
    <n v="1.0974499089253187"/>
    <n v="1.0974499089253187"/>
    <n v="8"/>
    <n v="0.9"/>
    <n v="108647.54098360655"/>
    <n v="82640.035860655727"/>
    <n v="26007.505122950824"/>
  </r>
  <r>
    <x v="0"/>
    <s v="KDK-Erection of Initial Filling Pump- Boiler"/>
    <x v="0"/>
    <n v="1"/>
    <s v="EA"/>
    <d v="2014-08-31T00:00:00"/>
    <d v="2014-08-31T00:00:00"/>
    <n v="97770.01"/>
    <n v="0"/>
    <m/>
    <n v="97770.01"/>
    <n v="-43226.23"/>
    <n v="0"/>
    <n v="-5699.99"/>
    <n v="-48926.22"/>
    <n v="54543.779999999992"/>
    <n v="48843.79"/>
    <d v="2014-08-01T00:00:00"/>
    <n v="8.7638888888888893"/>
    <m/>
    <m/>
    <m/>
    <m/>
    <m/>
    <m/>
    <m/>
    <s v="b. Manufacture of fluid power equipment"/>
    <n v="726"/>
    <n v="32"/>
    <n v="111"/>
    <n v="133"/>
    <n v="129.9"/>
    <n v="1.1702702702702703"/>
    <n v="1.1702702702702703"/>
    <n v="8"/>
    <n v="0.95"/>
    <n v="114417.33602702702"/>
    <n v="108696.46922567567"/>
    <n v="5720.8668013513525"/>
  </r>
  <r>
    <x v="2"/>
    <s v="UTR-WINDOW A/C 2.0 TON (WAC 2.0 T 2s 242 LZH)"/>
    <x v="0"/>
    <n v="3"/>
    <s v="EA"/>
    <d v="2022-03-31T00:00:00"/>
    <d v="2022-03-31T00:00:00"/>
    <n v="97464"/>
    <n v="0"/>
    <m/>
    <n v="97464"/>
    <n v="-16.899999999999999"/>
    <n v="0"/>
    <n v="-6169.47"/>
    <n v="-6186.37"/>
    <n v="97447.1"/>
    <n v="91277.63"/>
    <d v="2022-03-01T00:00:00"/>
    <n v="1.1805555555555556"/>
    <m/>
    <m/>
    <m/>
    <m/>
    <m/>
    <m/>
    <m/>
    <s v="Air conditioner"/>
    <n v="653"/>
    <n v="123"/>
    <n v="119.4"/>
    <n v="133"/>
    <n v="120.5"/>
    <n v="1.0092127303182579"/>
    <n v="1.0092127303182579"/>
    <n v="8"/>
    <n v="0.9"/>
    <n v="98361.909547738687"/>
    <n v="13063.691111809047"/>
    <n v="85298.218435929637"/>
  </r>
  <r>
    <x v="4"/>
    <s v="KKh - Window AC"/>
    <x v="0"/>
    <n v="3"/>
    <s v="EA"/>
    <d v="2018-08-01T00:00:00"/>
    <d v="2018-08-01T00:00:00"/>
    <n v="97200"/>
    <n v="0"/>
    <m/>
    <n v="97200"/>
    <n v="-22554.5"/>
    <n v="0"/>
    <n v="-6152.76"/>
    <n v="-28707.260000000002"/>
    <n v="74645.5"/>
    <n v="68492.740000000005"/>
    <d v="2018-08-01T00:00:00"/>
    <n v="4.8444444444444441"/>
    <m/>
    <m/>
    <m/>
    <m/>
    <m/>
    <m/>
    <m/>
    <s v="Air conditioner"/>
    <n v="653"/>
    <n v="80"/>
    <n v="117.5"/>
    <n v="133"/>
    <n v="120.5"/>
    <n v="1.0255319148936171"/>
    <n v="1.0255319148936171"/>
    <n v="8"/>
    <n v="0.9"/>
    <n v="99681.702127659577"/>
    <n v="54326.527659574473"/>
    <n v="45355.174468085104"/>
  </r>
  <r>
    <x v="5"/>
    <s v="Lenovo Yoga 7i Laptop with Win Pro OEM License"/>
    <x v="0"/>
    <n v="1"/>
    <s v="EA"/>
    <d v="2021-10-31T00:00:00"/>
    <d v="2021-10-31T00:00:00"/>
    <n v="96760"/>
    <n v="0"/>
    <m/>
    <n v="96760"/>
    <n v="-6044.19"/>
    <n v="0"/>
    <n v="-14514"/>
    <n v="-20558.189999999999"/>
    <n v="90715.81"/>
    <n v="76201.81"/>
    <d v="2021-10-01T00:00:00"/>
    <n v="1.5972222222222223"/>
    <s v="Computers"/>
    <m/>
    <m/>
    <m/>
    <m/>
    <m/>
    <m/>
    <s v="Laptops"/>
    <n v="646"/>
    <n v="118"/>
    <n v="154.1"/>
    <n v="133"/>
    <n v="154.1"/>
    <n v="1"/>
    <n v="1"/>
    <n v="5"/>
    <n v="1"/>
    <n v="96760"/>
    <n v="30909.444444444445"/>
    <n v="65850.555555555562"/>
  </r>
  <r>
    <x v="0"/>
    <s v="KDK-COMMON GATEWAY MODULE, MODEL-3500/92M"/>
    <x v="0"/>
    <n v="1"/>
    <s v="EA"/>
    <d v="2014-03-31T00:00:00"/>
    <d v="2014-03-31T00:00:00"/>
    <n v="96025"/>
    <n v="0"/>
    <m/>
    <n v="96025"/>
    <n v="-44799.97"/>
    <n v="0"/>
    <n v="-5598.26"/>
    <n v="-50398.23"/>
    <n v="51225.03"/>
    <n v="45626.77"/>
    <d v="2014-03-01T00:00:00"/>
    <n v="9.1805555555555554"/>
    <m/>
    <m/>
    <m/>
    <m/>
    <m/>
    <m/>
    <m/>
    <s v="a. Manufacture of electronic components"/>
    <n v="640"/>
    <n v="27"/>
    <n v="110.7"/>
    <n v="133"/>
    <n v="115.5"/>
    <n v="1.0433604336043361"/>
    <n v="1.0433604336043361"/>
    <n v="5"/>
    <n v="1"/>
    <n v="100188.68563685637"/>
    <n v="100188.68563685639"/>
    <n v="0"/>
  </r>
  <r>
    <x v="5"/>
    <s v="iPad Pro 11 inch 256 Gb Wifi + Cellular"/>
    <x v="0"/>
    <n v="1"/>
    <s v="EA"/>
    <d v="2021-10-31T00:00:00"/>
    <d v="2021-10-31T00:00:00"/>
    <n v="94900"/>
    <n v="0"/>
    <m/>
    <n v="94900"/>
    <n v="-2501.62"/>
    <n v="0"/>
    <n v="-6007.17"/>
    <n v="-8508.7900000000009"/>
    <n v="92398.38"/>
    <n v="86391.21"/>
    <d v="2021-10-01T00:00:00"/>
    <n v="1.5972222222222223"/>
    <s v="j.  ELECTRONICS ITEMS"/>
    <m/>
    <m/>
    <m/>
    <m/>
    <m/>
    <m/>
    <s v="a. Manufacture of electronic components"/>
    <n v="640"/>
    <n v="118"/>
    <n v="105.7"/>
    <n v="133"/>
    <n v="115.5"/>
    <n v="1.0927152317880795"/>
    <n v="1.0927152317880795"/>
    <n v="5"/>
    <n v="1"/>
    <n v="103698.67549668874"/>
    <n v="33125.965783664462"/>
    <n v="70572.709713024276"/>
  </r>
  <r>
    <x v="4"/>
    <s v="KKH - Dewatering Diesel Pump"/>
    <x v="0"/>
    <n v="2"/>
    <s v="NO"/>
    <d v="2013-08-01T00:00:00"/>
    <d v="2013-08-01T00:00:00"/>
    <n v="94737.01"/>
    <n v="0"/>
    <m/>
    <n v="94737.01"/>
    <n v="-47181.26"/>
    <n v="0"/>
    <n v="-5523.17"/>
    <n v="-52704.43"/>
    <n v="47555.749999999993"/>
    <n v="42032.58"/>
    <d v="2013-08-01T00:00:00"/>
    <n v="9.844444444444445"/>
    <m/>
    <m/>
    <m/>
    <m/>
    <m/>
    <m/>
    <m/>
    <s v="b. Manufacture of fluid power equipment"/>
    <n v="726"/>
    <n v="20"/>
    <n v="106.6"/>
    <n v="133"/>
    <n v="129.9"/>
    <n v="1.2185741088180113"/>
    <n v="1.2185741088180113"/>
    <n v="8"/>
    <n v="0.95"/>
    <n v="115444.06753283303"/>
    <n v="109671.86415619137"/>
    <n v="5772.2033766416571"/>
  </r>
  <r>
    <x v="0"/>
    <s v="KDK-Window AC"/>
    <x v="0"/>
    <n v="1"/>
    <s v="EA"/>
    <d v="2021-09-30T00:00:00"/>
    <d v="2021-09-30T00:00:00"/>
    <n v="94464.01"/>
    <n v="0"/>
    <m/>
    <n v="94464.01"/>
    <n v="-2997.98"/>
    <n v="0"/>
    <n v="-5979.57"/>
    <n v="-8977.5499999999993"/>
    <n v="91466.03"/>
    <n v="85486.46"/>
    <d v="2021-09-01T00:00:00"/>
    <n v="1.6805555555555556"/>
    <m/>
    <m/>
    <m/>
    <m/>
    <m/>
    <m/>
    <m/>
    <s v="Air conditioner"/>
    <n v="653"/>
    <n v="117"/>
    <n v="120.2"/>
    <n v="133"/>
    <n v="120.5"/>
    <n v="1.002495840266223"/>
    <n v="1.002495840266223"/>
    <n v="8"/>
    <n v="0.9"/>
    <n v="94699.777079866879"/>
    <n v="17904.17660416233"/>
    <n v="76795.600475704545"/>
  </r>
  <r>
    <x v="5"/>
    <s v="Nod - Laptop"/>
    <x v="0"/>
    <n v="1"/>
    <s v="EA"/>
    <d v="2019-06-30T00:00:00"/>
    <d v="2019-06-30T00:00:00"/>
    <n v="93810"/>
    <n v="0"/>
    <m/>
    <n v="93810"/>
    <n v="-38754.300000000003"/>
    <n v="0"/>
    <n v="-14071.5"/>
    <n v="-52825.8"/>
    <n v="55055.7"/>
    <n v="40984.199999999997"/>
    <d v="2019-06-01T00:00:00"/>
    <n v="3.9305555555555554"/>
    <s v="Computers"/>
    <m/>
    <m/>
    <m/>
    <m/>
    <m/>
    <m/>
    <s v="Laptops"/>
    <n v="646"/>
    <n v="90"/>
    <n v="154.1"/>
    <n v="133"/>
    <n v="154.1"/>
    <n v="1"/>
    <n v="1"/>
    <n v="5"/>
    <n v="1"/>
    <n v="93810"/>
    <n v="73745.083333333328"/>
    <n v="20064.916666666672"/>
  </r>
  <r>
    <x v="0"/>
    <s v="KDK - Window AC 2 Ton  DM plant , Swithyard , ESP"/>
    <x v="0"/>
    <n v="3"/>
    <s v="EA"/>
    <d v="2019-10-31T00:00:00"/>
    <d v="2019-10-31T00:00:00"/>
    <n v="93548.5"/>
    <n v="0"/>
    <m/>
    <n v="93548.5"/>
    <n v="-14318.67"/>
    <n v="0"/>
    <n v="-5921.62"/>
    <n v="-20240.29"/>
    <n v="79229.83"/>
    <n v="73308.210000000006"/>
    <d v="2019-10-01T00:00:00"/>
    <n v="3.5972222222222223"/>
    <m/>
    <m/>
    <m/>
    <m/>
    <m/>
    <m/>
    <m/>
    <s v="(R). MANUFACTURE OF MACHINERY AND EQUIPMENT"/>
    <n v="722"/>
    <n v="94"/>
    <n v="112.7"/>
    <n v="133"/>
    <n v="126.8"/>
    <n v="1.1251109139307895"/>
    <n v="1.1251109139307895"/>
    <n v="8"/>
    <n v="0.95"/>
    <n v="105252.43833185447"/>
    <n v="44960.698700612484"/>
    <n v="60291.739631241988"/>
  </r>
  <r>
    <x v="2"/>
    <s v="UTR-CABLES (C&amp;I)"/>
    <x v="0"/>
    <n v="1"/>
    <s v="NO"/>
    <d v="2014-02-24T00:00:00"/>
    <d v="2014-02-24T00:00:00"/>
    <n v="90476.54"/>
    <n v="0"/>
    <m/>
    <n v="90476.54"/>
    <n v="-42622.12"/>
    <n v="0"/>
    <n v="-5274.78"/>
    <n v="-47896.9"/>
    <n v="47854.419999999991"/>
    <n v="42579.64"/>
    <d v="2014-02-01T00:00:00"/>
    <n v="9.280555555555555"/>
    <m/>
    <m/>
    <m/>
    <m/>
    <m/>
    <m/>
    <m/>
    <s v="Electric Wires &amp; Cables"/>
    <n v="693"/>
    <n v="26"/>
    <n v="116.9"/>
    <n v="133"/>
    <n v="143.69999999999999"/>
    <n v="1.2292557741659536"/>
    <n v="1.2292557741659536"/>
    <n v="5"/>
    <n v="1"/>
    <n v="111218.80922155686"/>
    <n v="111218.80922155688"/>
    <n v="0"/>
  </r>
  <r>
    <x v="5"/>
    <s v="NOD-Desktops Intel Core2 Duo (3 No)"/>
    <x v="0"/>
    <n v="3"/>
    <s v="NO"/>
    <d v="2021-01-31T00:00:00"/>
    <d v="2021-01-31T00:00:00"/>
    <n v="90288"/>
    <n v="0"/>
    <m/>
    <n v="90288"/>
    <n v="-90288"/>
    <n v="0"/>
    <n v="0"/>
    <n v="-90288"/>
    <n v="0"/>
    <n v="0"/>
    <d v="2021-01-01T00:00:00"/>
    <n v="2.3472222222222223"/>
    <s v="Computers"/>
    <m/>
    <m/>
    <m/>
    <m/>
    <m/>
    <m/>
    <s v="Personal Computer (P.C.)"/>
    <n v="645"/>
    <n v="109"/>
    <n v="115.6"/>
    <n v="133"/>
    <n v="115.6"/>
    <n v="1"/>
    <n v="1"/>
    <n v="6"/>
    <n v="1"/>
    <n v="90288"/>
    <n v="35321"/>
    <n v="54967"/>
  </r>
  <r>
    <x v="1"/>
    <s v="MQR-AIR COOLER"/>
    <x v="0"/>
    <n v="18"/>
    <s v="EA"/>
    <d v="2011-06-30T00:00:00"/>
    <d v="2011-06-30T00:00:00"/>
    <n v="89100"/>
    <n v="0"/>
    <m/>
    <n v="89100"/>
    <n v="-89100"/>
    <n v="0"/>
    <n v="0"/>
    <n v="-89100"/>
    <n v="0"/>
    <n v="0"/>
    <d v="2011-06-01T00:00:00"/>
    <n v="11.930555555555555"/>
    <s v="i.  ELECTRICAL APPARATUS &amp; APPLIANCES"/>
    <n v="734"/>
    <n v="81"/>
    <n v="116.1"/>
    <n v="90"/>
    <n v="116.8"/>
    <n v="1.0060292850990527"/>
    <s v="Air Coolers"/>
    <n v="711"/>
    <n v="4"/>
    <n v="100.4"/>
    <n v="133"/>
    <n v="129.9"/>
    <n v="1.2938247011952191"/>
    <n v="1.3016255391869216"/>
    <n v="8"/>
    <n v="0.95"/>
    <n v="115974.83554155471"/>
    <n v="110176.09376447697"/>
    <n v="5798.7417770777392"/>
  </r>
  <r>
    <x v="0"/>
    <s v="KDK - Solar Power Plant 1KW off Grid katra"/>
    <x v="0"/>
    <n v="1"/>
    <s v="SET"/>
    <d v="2018-06-30T00:00:00"/>
    <d v="2018-06-30T00:00:00"/>
    <n v="88725.01"/>
    <n v="0"/>
    <m/>
    <n v="88725.01"/>
    <n v="-21080.32"/>
    <n v="0"/>
    <n v="-5616.29"/>
    <n v="-26696.61"/>
    <n v="67644.69"/>
    <n v="62028.4"/>
    <d v="2018-06-01T00:00:00"/>
    <n v="4.9305555555555554"/>
    <m/>
    <m/>
    <m/>
    <m/>
    <m/>
    <m/>
    <m/>
    <s v="(R). MANUFACTURE OF MACHINERY AND EQUIPMENT"/>
    <n v="722"/>
    <n v="78"/>
    <n v="110.5"/>
    <n v="133"/>
    <n v="126.8"/>
    <n v="1.1475113122171945"/>
    <n v="1.1475113122171945"/>
    <n v="8"/>
    <n v="0.95"/>
    <n v="101812.95265158369"/>
    <n v="59611.837294698955"/>
    <n v="42201.115356884737"/>
  </r>
  <r>
    <x v="5"/>
    <s v="Steel Almirah"/>
    <x v="0"/>
    <n v="10"/>
    <s v="EA"/>
    <d v="2020-08-31T00:00:00"/>
    <d v="2020-08-31T00:00:00"/>
    <n v="88500"/>
    <n v="0"/>
    <m/>
    <n v="88500"/>
    <n v="-8871.19"/>
    <n v="0"/>
    <n v="-5602.05"/>
    <n v="-14473.240000000002"/>
    <n v="79628.81"/>
    <n v="74026.759999999995"/>
    <d v="2020-08-01T00:00:00"/>
    <n v="2.7638888888888888"/>
    <s v="Furniture"/>
    <m/>
    <m/>
    <m/>
    <m/>
    <m/>
    <m/>
    <s v="a. Manufacture of furniture"/>
    <n v="844"/>
    <n v="104"/>
    <n v="128.9"/>
    <n v="133"/>
    <n v="157.9"/>
    <n v="1.2249806051202483"/>
    <n v="1.2249806051202483"/>
    <n v="8"/>
    <n v="0.95"/>
    <n v="108410.78355314197"/>
    <n v="35581.699011669247"/>
    <n v="72829.084541472723"/>
  </r>
  <r>
    <x v="5"/>
    <s v="LAPTOP HP PRO BOOK 440 G9"/>
    <x v="0"/>
    <n v="1"/>
    <s v="NO"/>
    <d v="2023-02-13T00:00:00"/>
    <d v="2023-02-13T00:00:00"/>
    <n v="0"/>
    <n v="88264.01"/>
    <m/>
    <n v="88264.01"/>
    <n v="0"/>
    <n v="0"/>
    <n v="-1704.83"/>
    <n v="-1704.83"/>
    <n v="0"/>
    <n v="86559.18"/>
    <d v="2023-01-01T00:00:00"/>
    <n v="0.31111111111111112"/>
    <s v="Computers"/>
    <m/>
    <m/>
    <m/>
    <m/>
    <m/>
    <m/>
    <s v="Laptops"/>
    <n v="646"/>
    <n v="133"/>
    <n v="154.1"/>
    <n v="133"/>
    <n v="154.1"/>
    <n v="1"/>
    <n v="1"/>
    <n v="5"/>
    <n v="1"/>
    <n v="88264.01"/>
    <n v="5491.9828444444447"/>
    <n v="82772.027155555552"/>
  </r>
  <r>
    <x v="3"/>
    <s v="BRK-LAPTOP I5"/>
    <x v="0"/>
    <n v="1"/>
    <s v="EA"/>
    <d v="2021-11-30T00:00:00"/>
    <d v="2021-11-30T00:00:00"/>
    <n v="87910.01"/>
    <n v="0"/>
    <m/>
    <n v="87910.01"/>
    <n v="-4407.54"/>
    <n v="0"/>
    <n v="-13186.5"/>
    <n v="-17594.04"/>
    <n v="83502.47"/>
    <n v="70315.97"/>
    <d v="2021-11-01T00:00:00"/>
    <n v="1.5138888888888888"/>
    <m/>
    <m/>
    <m/>
    <m/>
    <m/>
    <m/>
    <m/>
    <s v="Laptops"/>
    <n v="646"/>
    <n v="119"/>
    <n v="154.1"/>
    <n v="133"/>
    <n v="154.1"/>
    <n v="1"/>
    <n v="1"/>
    <n v="5"/>
    <n v="1"/>
    <n v="87910.01"/>
    <n v="26617.197472222222"/>
    <n v="61292.812527777773"/>
  </r>
  <r>
    <x v="0"/>
    <s v="KDK-Ro High Pressure Pump"/>
    <x v="0"/>
    <n v="2"/>
    <s v="EA"/>
    <d v="2014-02-01T00:00:00"/>
    <d v="2014-02-01T00:00:00"/>
    <n v="87398.01"/>
    <n v="0"/>
    <m/>
    <n v="87398.01"/>
    <n v="-41433.449999999997"/>
    <n v="0"/>
    <n v="-5095.3"/>
    <n v="-46528.75"/>
    <n v="45964.56"/>
    <n v="40869.26"/>
    <d v="2014-02-01T00:00:00"/>
    <n v="9.344444444444445"/>
    <m/>
    <m/>
    <m/>
    <m/>
    <m/>
    <m/>
    <m/>
    <s v="b. Manufacture of fluid power equipment"/>
    <n v="726"/>
    <n v="26"/>
    <n v="106.8"/>
    <n v="133"/>
    <n v="129.9"/>
    <n v="1.2162921348314608"/>
    <n v="1.2162921348314608"/>
    <n v="8"/>
    <n v="0.95"/>
    <n v="106301.51216292135"/>
    <n v="100986.43655477528"/>
    <n v="5315.0756081460713"/>
  </r>
  <r>
    <x v="4"/>
    <s v="KKH-Development of Recharge Bore in Plant"/>
    <x v="0"/>
    <n v="1"/>
    <s v="EA"/>
    <d v="2021-02-28T00:00:00"/>
    <d v="2021-02-28T00:00:00"/>
    <n v="87038.01"/>
    <n v="0"/>
    <m/>
    <n v="87038.01"/>
    <n v="-3161.94"/>
    <n v="0"/>
    <n v="-2907.07"/>
    <n v="-6069.01"/>
    <n v="83876.069999999992"/>
    <n v="80969"/>
    <d v="2021-02-01T00:00:00"/>
    <n v="2.2638888888888888"/>
    <m/>
    <m/>
    <m/>
    <m/>
    <m/>
    <m/>
    <m/>
    <s v="(R). MANUFACTURE OF MACHINERY AND EQUIPMENT"/>
    <n v="722"/>
    <n v="110"/>
    <n v="115.4"/>
    <n v="133"/>
    <n v="126.8"/>
    <n v="1.0987868284228768"/>
    <n v="1.0987868284228768"/>
    <n v="8"/>
    <n v="0.95"/>
    <n v="95636.218960138634"/>
    <n v="25710.535600655323"/>
    <n v="69925.683359483315"/>
  </r>
  <r>
    <x v="3"/>
    <s v="BRK- Portable Flue Gas Analyzer"/>
    <x v="0"/>
    <n v="1"/>
    <s v="EA"/>
    <d v="2014-07-30T00:00:00"/>
    <d v="2014-07-30T00:00:00"/>
    <n v="86845"/>
    <n v="0"/>
    <m/>
    <n v="86845"/>
    <n v="-38839.910000000003"/>
    <n v="0"/>
    <n v="-5063.0600000000004"/>
    <n v="-43902.97"/>
    <n v="48005.09"/>
    <n v="42942.03"/>
    <d v="2014-07-01T00:00:00"/>
    <n v="8.8472222222222214"/>
    <m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n v="117303.89649272883"/>
    <n v="111438.70166809238"/>
    <n v="5865.1948246364482"/>
  </r>
  <r>
    <x v="1"/>
    <s v="MQR- Portable Flue Gas Analyzer"/>
    <x v="0"/>
    <n v="1"/>
    <s v="EA"/>
    <d v="2014-07-04T00:00:00"/>
    <d v="2014-07-04T00:00:00"/>
    <n v="86845"/>
    <n v="0"/>
    <m/>
    <n v="86845"/>
    <n v="-39200.57"/>
    <n v="0"/>
    <n v="-5063.0600000000004"/>
    <n v="-44263.63"/>
    <n v="47644.43"/>
    <n v="42581.37"/>
    <d v="2014-07-01T00:00:00"/>
    <n v="8.9194444444444443"/>
    <m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n v="117303.89649272883"/>
    <n v="111438.70166809238"/>
    <n v="5865.1948246364482"/>
  </r>
  <r>
    <x v="5"/>
    <s v="Nod - Steel Almirah"/>
    <x v="0"/>
    <n v="5"/>
    <s v="EA"/>
    <d v="2015-09-01T00:00:00"/>
    <d v="2015-09-01T00:00:00"/>
    <n v="86767.34"/>
    <n v="0"/>
    <m/>
    <n v="86767.34"/>
    <n v="-36150.6"/>
    <n v="0"/>
    <n v="-5492.37"/>
    <n v="-41642.97"/>
    <n v="50616.74"/>
    <n v="45124.37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123539.79247971144"/>
    <n v="113858.21915933961"/>
    <n v="9681.5733203718264"/>
  </r>
  <r>
    <x v="5"/>
    <s v=" FLUE GAS ANALYZER -PORTABLE"/>
    <x v="0"/>
    <n v="1"/>
    <s v="EA"/>
    <d v="2014-06-30T00:00:00"/>
    <d v="2014-06-30T00:00:00"/>
    <n v="86700.01"/>
    <n v="0"/>
    <m/>
    <n v="86700.01"/>
    <n v="-39190.54"/>
    <n v="0"/>
    <n v="-5054.6099999999997"/>
    <n v="-44245.15"/>
    <n v="47509.469999999994"/>
    <n v="42454.86"/>
    <d v="2014-06-01T00:00:00"/>
    <n v="8.9305555555555554"/>
    <s v="Furniture"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n v="115918.13360711263"/>
    <n v="110122.22692675699"/>
    <n v="5795.9066803556343"/>
  </r>
  <r>
    <x v="3"/>
    <s v="BRK - Water Cooler 150 ltr"/>
    <x v="0"/>
    <n v="2"/>
    <s v="EA"/>
    <d v="2017-09-01T00:00:00"/>
    <d v="2017-09-01T00:00:00"/>
    <n v="86538.47"/>
    <n v="0"/>
    <m/>
    <n v="86538.47"/>
    <n v="-25093.24"/>
    <n v="0"/>
    <n v="-5477.89"/>
    <n v="-30571.13"/>
    <n v="61445.229999999996"/>
    <n v="55967.34"/>
    <d v="2017-09-01T00:00:00"/>
    <n v="5.7611111111111111"/>
    <m/>
    <m/>
    <m/>
    <m/>
    <m/>
    <m/>
    <m/>
    <s v="f. Manufacture of domestic appliances"/>
    <n v="708"/>
    <n v="69"/>
    <n v="122.1"/>
    <n v="133"/>
    <n v="133.69999999999999"/>
    <n v="1.0950040950040949"/>
    <n v="1.0950040950040949"/>
    <n v="8"/>
    <n v="0.95"/>
    <n v="94759.979025389024"/>
    <n v="64828.328706154156"/>
    <n v="29931.650319234868"/>
  </r>
  <r>
    <x v="5"/>
    <s v="NOD-LAPTOP -I5"/>
    <x v="0"/>
    <n v="1"/>
    <s v="EA"/>
    <d v="2021-11-30T00:00:00"/>
    <d v="2021-11-30T00:00:00"/>
    <n v="86494.01"/>
    <n v="0"/>
    <m/>
    <n v="86494.01"/>
    <n v="-4336.55"/>
    <n v="0"/>
    <n v="-12974.1"/>
    <n v="-17310.650000000001"/>
    <n v="82157.459999999992"/>
    <n v="69183.360000000001"/>
    <d v="2021-11-01T00:00:00"/>
    <n v="1.5138888888888888"/>
    <s v="Computers"/>
    <m/>
    <m/>
    <m/>
    <m/>
    <m/>
    <m/>
    <s v="Laptops"/>
    <n v="646"/>
    <n v="119"/>
    <n v="154.1"/>
    <n v="133"/>
    <n v="154.1"/>
    <n v="1"/>
    <n v="1"/>
    <n v="5"/>
    <n v="1"/>
    <n v="86494.01"/>
    <n v="26188.464138888889"/>
    <n v="60305.54586111111"/>
  </r>
  <r>
    <x v="0"/>
    <s v="KDK-WINDOW AC 2.0 TON"/>
    <x v="0"/>
    <n v="4"/>
    <s v="NO"/>
    <d v="2011-12-31T00:00:00"/>
    <d v="2011-12-31T00:00:00"/>
    <n v="86000.01"/>
    <n v="0"/>
    <m/>
    <n v="86000.01"/>
    <n v="-52747.23"/>
    <n v="0"/>
    <n v="-5443.8"/>
    <n v="-58191.030000000006"/>
    <n v="33252.779999999992"/>
    <n v="27808.98"/>
    <d v="2011-12-01T00:00:00"/>
    <n v="11.430555555555555"/>
    <s v="Air Conditioners"/>
    <n v="686"/>
    <n v="87"/>
    <n v="103"/>
    <n v="90"/>
    <n v="103.4"/>
    <n v="1.003883495145631"/>
    <s v="Air conditioner"/>
    <n v="653"/>
    <n v="4"/>
    <n v="100.8"/>
    <n v="133"/>
    <n v="120.5"/>
    <n v="1.1954365079365079"/>
    <n v="1.2000789798119895"/>
    <n v="8"/>
    <n v="0.9"/>
    <n v="103206.80426462089"/>
    <n v="92886.123838158805"/>
    <n v="10320.680426462088"/>
  </r>
  <r>
    <x v="5"/>
    <s v="Mum - DAIKIN 1.8 Ton 2 Star Split AC"/>
    <x v="0"/>
    <n v="2"/>
    <s v="EA"/>
    <d v="2022-04-30T00:00:00"/>
    <d v="2022-04-30T00:00:00"/>
    <n v="0"/>
    <n v="86000"/>
    <m/>
    <n v="86000"/>
    <n v="0"/>
    <n v="0"/>
    <n v="-5011.28"/>
    <n v="-5011.28"/>
    <n v="0"/>
    <n v="80988.72"/>
    <d v="2022-04-01T00:00:00"/>
    <n v="1.0972222222222223"/>
    <s v="Air Conditioners"/>
    <m/>
    <m/>
    <m/>
    <m/>
    <m/>
    <m/>
    <s v="Air conditioner"/>
    <n v="653"/>
    <n v="124"/>
    <n v="119.9"/>
    <n v="133"/>
    <n v="120.5"/>
    <n v="1.0050041701417847"/>
    <n v="1.0050041701417847"/>
    <n v="8"/>
    <n v="0.9"/>
    <n v="86430.358632193485"/>
    <n v="10668.747393661384"/>
    <n v="75761.611238532103"/>
  </r>
  <r>
    <x v="5"/>
    <s v="Weighing Balance 220 grm"/>
    <x v="0"/>
    <n v="1"/>
    <s v="EA"/>
    <d v="2013-11-01T00:00:00"/>
    <d v="2013-11-01T00:00:00"/>
    <n v="85680"/>
    <n v="0"/>
    <m/>
    <n v="85680"/>
    <n v="-41644.79"/>
    <n v="0"/>
    <n v="-4995.1400000000003"/>
    <n v="-46639.93"/>
    <n v="44035.21"/>
    <n v="39040.07"/>
    <d v="2013-11-01T00:00:00"/>
    <n v="9.594444444444445"/>
    <s v="(K)  MACHINERY &amp; MACHINE TOOLS"/>
    <m/>
    <m/>
    <m/>
    <m/>
    <m/>
    <m/>
    <s v="e. Manufacture of measuring, testing, navigating and control equipment"/>
    <n v="654"/>
    <n v="23"/>
    <n v="96.3"/>
    <n v="133"/>
    <n v="112.9"/>
    <n v="1.1723779854620977"/>
    <n v="1.1723779854620977"/>
    <n v="5"/>
    <n v="1"/>
    <n v="100449.34579439253"/>
    <n v="100449.34579439255"/>
    <n v="0"/>
  </r>
  <r>
    <x v="5"/>
    <s v="Mum - IPAD PRO 128 GB - CELLULAR &amp; WIFI"/>
    <x v="0"/>
    <n v="1"/>
    <s v="EA"/>
    <d v="2016-01-18T00:00:00"/>
    <d v="2016-01-18T00:00:00"/>
    <n v="84500"/>
    <n v="0"/>
    <m/>
    <n v="84500"/>
    <n v="-33174.559999999998"/>
    <n v="0"/>
    <n v="-5348.85"/>
    <n v="-38523.409999999996"/>
    <n v="51325.440000000002"/>
    <n v="45976.59"/>
    <d v="2016-01-01T00:00:00"/>
    <n v="7.3805555555555555"/>
    <s v="j.  ELECTRONICS ITEMS"/>
    <m/>
    <m/>
    <m/>
    <m/>
    <m/>
    <m/>
    <s v="a. Manufacture of electronic components"/>
    <n v="640"/>
    <n v="49"/>
    <n v="104"/>
    <n v="133"/>
    <n v="115.5"/>
    <n v="1.1105769230769231"/>
    <n v="1.1105769230769231"/>
    <n v="5"/>
    <n v="1"/>
    <n v="93843.75"/>
    <n v="93843.75"/>
    <n v="0"/>
  </r>
  <r>
    <x v="2"/>
    <s v="UTR-Coal Sampling Room at CHP"/>
    <x v="1"/>
    <n v="1"/>
    <s v="NO"/>
    <d v="2013-03-31T00:00:00"/>
    <d v="2013-03-31T00:00:00"/>
    <n v="84048.25"/>
    <n v="0"/>
    <m/>
    <n v="84048.25"/>
    <n v="-25272.58"/>
    <n v="0"/>
    <n v="-2807.21"/>
    <n v="-28079.79"/>
    <n v="58775.67"/>
    <n v="55968.46"/>
    <d v="2013-03-01T00:00:00"/>
    <m/>
    <m/>
    <m/>
    <m/>
    <m/>
    <m/>
    <m/>
    <m/>
    <m/>
    <m/>
    <m/>
    <m/>
    <m/>
    <m/>
    <m/>
    <m/>
    <m/>
    <m/>
    <m/>
    <m/>
    <m/>
  </r>
  <r>
    <x v="3"/>
    <s v="BRK-LAPTOP HP PRO BOOK 440 G8"/>
    <x v="0"/>
    <n v="1"/>
    <s v="EA"/>
    <d v="2022-03-31T00:00:00"/>
    <d v="2022-03-31T00:00:00"/>
    <n v="83780.009999999995"/>
    <n v="0"/>
    <m/>
    <n v="83780.009999999995"/>
    <n v="-34.43"/>
    <n v="0"/>
    <n v="-12567"/>
    <n v="-12601.43"/>
    <n v="83745.58"/>
    <n v="71178.58"/>
    <d v="2022-03-01T00:00:00"/>
    <n v="1.1805555555555556"/>
    <m/>
    <m/>
    <m/>
    <m/>
    <m/>
    <m/>
    <m/>
    <s v="Laptops"/>
    <n v="646"/>
    <n v="123"/>
    <n v="154.1"/>
    <n v="133"/>
    <n v="154.1"/>
    <n v="1"/>
    <n v="1"/>
    <n v="5"/>
    <n v="1"/>
    <n v="83780.009999999995"/>
    <n v="19781.391250000001"/>
    <n v="63998.618749999994"/>
  </r>
  <r>
    <x v="2"/>
    <s v="UTR - LAPTOP HP PRO BOOK 440 G8"/>
    <x v="0"/>
    <n v="1"/>
    <s v="EA"/>
    <d v="2022-03-31T00:00:00"/>
    <d v="2022-03-31T00:00:00"/>
    <n v="83780.009999999995"/>
    <n v="0"/>
    <m/>
    <n v="83780.009999999995"/>
    <n v="-34.43"/>
    <n v="0"/>
    <n v="-12567"/>
    <n v="-12601.43"/>
    <n v="83745.58"/>
    <n v="71178.58"/>
    <d v="2022-03-01T00:00:00"/>
    <n v="1.1805555555555556"/>
    <m/>
    <m/>
    <m/>
    <m/>
    <m/>
    <m/>
    <m/>
    <s v="Laptops"/>
    <n v="646"/>
    <n v="123"/>
    <n v="154.1"/>
    <n v="133"/>
    <n v="154.1"/>
    <n v="1"/>
    <n v="1"/>
    <n v="5"/>
    <n v="1"/>
    <n v="83780.009999999995"/>
    <n v="19781.391250000001"/>
    <n v="63998.618749999994"/>
  </r>
  <r>
    <x v="0"/>
    <s v="KDK-LAPTOP_HP"/>
    <x v="0"/>
    <n v="1"/>
    <s v="NO"/>
    <d v="2022-04-22T00:00:00"/>
    <d v="2022-04-22T00:00:00"/>
    <n v="0"/>
    <n v="83780.009999999995"/>
    <m/>
    <n v="83780.009999999995"/>
    <n v="0"/>
    <n v="0"/>
    <n v="-11843.97"/>
    <n v="-11843.97"/>
    <n v="0"/>
    <n v="71936.039999999994"/>
    <d v="2022-04-01T00:00:00"/>
    <n v="1.1194444444444445"/>
    <m/>
    <m/>
    <m/>
    <m/>
    <m/>
    <m/>
    <m/>
    <s v="Laptops"/>
    <n v="646"/>
    <n v="124"/>
    <n v="154.1"/>
    <n v="133"/>
    <n v="154.1"/>
    <n v="1"/>
    <n v="1"/>
    <n v="5"/>
    <n v="1"/>
    <n v="83780.009999999995"/>
    <n v="18757.413350000003"/>
    <n v="65022.596649999992"/>
  </r>
  <r>
    <x v="3"/>
    <s v="BRK-LAPTOP HP PRO BOOK 440 G8"/>
    <x v="0"/>
    <n v="1"/>
    <s v="NO"/>
    <d v="2022-04-22T00:00:00"/>
    <d v="2022-04-22T00:00:00"/>
    <n v="0"/>
    <n v="83780.009999999995"/>
    <m/>
    <n v="83780.009999999995"/>
    <n v="0"/>
    <n v="0"/>
    <n v="-11843.97"/>
    <n v="-11843.97"/>
    <n v="0"/>
    <n v="71936.039999999994"/>
    <d v="2022-04-01T00:00:00"/>
    <n v="1.1194444444444445"/>
    <m/>
    <m/>
    <m/>
    <m/>
    <m/>
    <m/>
    <m/>
    <s v="Laptops"/>
    <n v="646"/>
    <n v="124"/>
    <n v="154.1"/>
    <n v="133"/>
    <n v="154.1"/>
    <n v="1"/>
    <n v="1"/>
    <n v="5"/>
    <n v="1"/>
    <n v="83780.009999999995"/>
    <n v="18757.413350000003"/>
    <n v="65022.596649999992"/>
  </r>
  <r>
    <x v="2"/>
    <s v="UTR-LAPTOP_HP"/>
    <x v="0"/>
    <n v="1"/>
    <s v="NO"/>
    <d v="2022-04-19T00:00:00"/>
    <d v="2022-04-19T00:00:00"/>
    <n v="0"/>
    <n v="83780.009999999995"/>
    <m/>
    <n v="83780.009999999995"/>
    <n v="0"/>
    <n v="0"/>
    <n v="-11947.26"/>
    <n v="-11947.26"/>
    <n v="0"/>
    <n v="71832.75"/>
    <d v="2022-04-01T00:00:00"/>
    <n v="1.1277777777777778"/>
    <m/>
    <m/>
    <m/>
    <m/>
    <m/>
    <m/>
    <m/>
    <s v="Laptops"/>
    <n v="646"/>
    <n v="124"/>
    <n v="154.1"/>
    <n v="133"/>
    <n v="154.1"/>
    <n v="1"/>
    <n v="1"/>
    <n v="5"/>
    <n v="1"/>
    <n v="83780.009999999995"/>
    <n v="18897.046699999999"/>
    <n v="64882.963299999996"/>
  </r>
  <r>
    <x v="1"/>
    <s v="MQR-LAPTOP HP PRO BOOK 440 G8"/>
    <x v="0"/>
    <n v="1"/>
    <s v="NO"/>
    <d v="2022-04-26T00:00:00"/>
    <d v="2022-04-26T00:00:00"/>
    <n v="0"/>
    <n v="83780.009999999995"/>
    <m/>
    <n v="83780.009999999995"/>
    <n v="0"/>
    <n v="0"/>
    <n v="-11706.25"/>
    <n v="-11706.25"/>
    <n v="0"/>
    <n v="72073.759999999995"/>
    <d v="2022-04-01T00:00:00"/>
    <n v="1.1083333333333334"/>
    <m/>
    <m/>
    <m/>
    <m/>
    <m/>
    <m/>
    <m/>
    <s v="Laptops"/>
    <n v="646"/>
    <n v="124"/>
    <n v="154.1"/>
    <n v="133"/>
    <n v="154.1"/>
    <n v="1"/>
    <n v="1"/>
    <n v="5"/>
    <n v="1"/>
    <n v="83780.009999999995"/>
    <n v="18571.235550000001"/>
    <n v="65208.774449999997"/>
  </r>
  <r>
    <x v="4"/>
    <s v="KKH-LAPTOP HP PRO BOOK 440 G8"/>
    <x v="0"/>
    <n v="1"/>
    <s v="NO"/>
    <d v="2022-04-26T00:00:00"/>
    <d v="2022-04-26T00:00:00"/>
    <n v="0"/>
    <n v="83780.009999999995"/>
    <m/>
    <n v="83780.009999999995"/>
    <n v="0"/>
    <n v="0"/>
    <n v="-11706.25"/>
    <n v="-11706.25"/>
    <n v="0"/>
    <n v="72073.759999999995"/>
    <d v="2022-04-01T00:00:00"/>
    <n v="1.1083333333333334"/>
    <m/>
    <m/>
    <m/>
    <m/>
    <m/>
    <m/>
    <m/>
    <s v="Laptops"/>
    <n v="646"/>
    <n v="124"/>
    <n v="154.1"/>
    <n v="133"/>
    <n v="154.1"/>
    <n v="1"/>
    <n v="1"/>
    <n v="5"/>
    <n v="1"/>
    <n v="83780.009999999995"/>
    <n v="18571.235550000001"/>
    <n v="65208.774449999997"/>
  </r>
  <r>
    <x v="4"/>
    <s v="KKH-LAPTOP HP PRO BOOK 440 G8"/>
    <x v="0"/>
    <n v="1"/>
    <s v="EA"/>
    <d v="2022-03-31T00:00:00"/>
    <d v="2022-03-31T00:00:00"/>
    <n v="83780"/>
    <n v="0"/>
    <m/>
    <n v="83780"/>
    <n v="-34.43"/>
    <n v="0"/>
    <n v="-12567"/>
    <n v="-12601.43"/>
    <n v="83745.570000000007"/>
    <n v="71178.570000000007"/>
    <d v="2022-03-01T00:00:00"/>
    <n v="1.1805555555555556"/>
    <m/>
    <m/>
    <m/>
    <m/>
    <m/>
    <m/>
    <m/>
    <s v="Laptops"/>
    <n v="646"/>
    <n v="123"/>
    <n v="154.1"/>
    <n v="133"/>
    <n v="154.1"/>
    <n v="1"/>
    <n v="1"/>
    <n v="5"/>
    <n v="1"/>
    <n v="83780"/>
    <n v="19781.388888888891"/>
    <n v="63998.611111111109"/>
  </r>
  <r>
    <x v="0"/>
    <s v="KDK-LAPTOP_HP"/>
    <x v="0"/>
    <n v="1"/>
    <s v="NO"/>
    <d v="2022-04-22T00:00:00"/>
    <d v="2022-04-22T00:00:00"/>
    <n v="0"/>
    <n v="83780"/>
    <m/>
    <n v="83780"/>
    <n v="0"/>
    <n v="0"/>
    <n v="-11843.97"/>
    <n v="-11843.97"/>
    <n v="0"/>
    <n v="71936.03"/>
    <d v="2022-04-01T00:00:00"/>
    <n v="1.1194444444444445"/>
    <m/>
    <m/>
    <m/>
    <m/>
    <m/>
    <m/>
    <m/>
    <s v="Laptops"/>
    <n v="646"/>
    <n v="124"/>
    <n v="154.1"/>
    <n v="133"/>
    <n v="154.1"/>
    <n v="1"/>
    <n v="1"/>
    <n v="5"/>
    <n v="1"/>
    <n v="83780"/>
    <n v="18757.411111111112"/>
    <n v="65022.588888888888"/>
  </r>
  <r>
    <x v="1"/>
    <s v="MQR-LAPTOP HP PRO BOOK 440 G8"/>
    <x v="0"/>
    <n v="1"/>
    <s v="NO"/>
    <d v="2022-04-26T00:00:00"/>
    <d v="2022-04-26T00:00:00"/>
    <n v="0"/>
    <n v="83780"/>
    <m/>
    <n v="83780"/>
    <n v="0"/>
    <n v="0"/>
    <n v="-11706.25"/>
    <n v="-11706.25"/>
    <n v="0"/>
    <n v="72073.75"/>
    <d v="2022-04-01T00:00:00"/>
    <n v="1.1083333333333334"/>
    <m/>
    <m/>
    <m/>
    <m/>
    <m/>
    <m/>
    <m/>
    <s v="Laptops"/>
    <n v="646"/>
    <n v="124"/>
    <n v="154.1"/>
    <n v="133"/>
    <n v="154.1"/>
    <n v="1"/>
    <n v="1"/>
    <n v="5"/>
    <n v="1"/>
    <n v="83780"/>
    <n v="18571.233333333334"/>
    <n v="65208.766666666663"/>
  </r>
  <r>
    <x v="2"/>
    <s v="UTR - Window AC 2 Ton"/>
    <x v="0"/>
    <n v="3"/>
    <s v="EA"/>
    <d v="2017-07-31T00:00:00"/>
    <d v="2017-07-31T00:00:00"/>
    <n v="83700.03"/>
    <n v="0"/>
    <m/>
    <n v="83700.03"/>
    <n v="-24734.66"/>
    <n v="0"/>
    <n v="-5298.21"/>
    <n v="-30032.87"/>
    <n v="58965.369999999995"/>
    <n v="53667.16"/>
    <d v="2017-07-01T00:00:00"/>
    <n v="5.8472222222222223"/>
    <m/>
    <m/>
    <m/>
    <m/>
    <m/>
    <m/>
    <m/>
    <s v="Air conditioner"/>
    <n v="653"/>
    <n v="67"/>
    <n v="113.3"/>
    <n v="133"/>
    <n v="120.5"/>
    <n v="1.063548102383054"/>
    <n v="1.063548102383054"/>
    <n v="8"/>
    <n v="0.9"/>
    <n v="89019.008075904683"/>
    <n v="58557.816249931049"/>
    <n v="30461.191825973634"/>
  </r>
  <r>
    <x v="0"/>
    <s v="KDK-WOODEN BED"/>
    <x v="0"/>
    <n v="16"/>
    <s v="NO"/>
    <d v="2011-11-21T00:00:00"/>
    <d v="2011-11-21T00:00:00"/>
    <n v="83237.58"/>
    <n v="0"/>
    <m/>
    <n v="83237.58"/>
    <n v="-83237.58"/>
    <n v="0"/>
    <n v="0"/>
    <n v="-83237.58"/>
    <n v="0"/>
    <n v="0"/>
    <d v="2011-11-01T00:00:00"/>
    <n v="11.53888888888889"/>
    <s v="Furniture"/>
    <n v="628"/>
    <n v="86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n v="129206.04194842471"/>
    <n v="122745.73985100347"/>
    <n v="6460.3020974212413"/>
  </r>
  <r>
    <x v="0"/>
    <s v="KDK-HP Computer"/>
    <x v="0"/>
    <n v="3"/>
    <s v="NO"/>
    <d v="2010-11-10T00:00:00"/>
    <d v="2010-11-10T00:00:00"/>
    <n v="82980"/>
    <n v="0"/>
    <m/>
    <n v="82980"/>
    <n v="-74682"/>
    <n v="0"/>
    <n v="0"/>
    <n v="-74682"/>
    <n v="8298"/>
    <n v="8298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99927.134005064916"/>
    <n v="99927.134005064901"/>
    <n v="0"/>
  </r>
  <r>
    <x v="5"/>
    <s v="NOD-STEEL ALMIRAH-6 NOS"/>
    <x v="0"/>
    <n v="6"/>
    <s v="NO"/>
    <d v="2011-03-21T00:00:00"/>
    <d v="2011-03-21T00:00:00"/>
    <n v="82581.87"/>
    <n v="0"/>
    <m/>
    <n v="82581.87"/>
    <n v="-57659.27"/>
    <n v="0"/>
    <n v="-5227.43"/>
    <n v="-62886.7"/>
    <n v="24922.6"/>
    <n v="19695.169999999998"/>
    <d v="2011-03-01T00:00:00"/>
    <n v="12.205555555555556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33714.41677452336"/>
    <n v="127028.69593579718"/>
    <n v="6685.720838726178"/>
  </r>
  <r>
    <x v="0"/>
    <s v="KDK - Walky Talky"/>
    <x v="0"/>
    <n v="5"/>
    <s v="EA"/>
    <d v="2016-02-29T00:00:00"/>
    <d v="2016-02-29T00:00:00"/>
    <n v="82110"/>
    <n v="0"/>
    <m/>
    <n v="82110"/>
    <n v="-31639.79"/>
    <n v="0"/>
    <n v="-5197.5600000000004"/>
    <n v="-36837.35"/>
    <n v="50470.21"/>
    <n v="45272.65"/>
    <d v="2016-02-01T00:00:00"/>
    <n v="7.2638888888888893"/>
    <m/>
    <m/>
    <m/>
    <m/>
    <m/>
    <m/>
    <m/>
    <s v="a. Manufacture of electronic components"/>
    <n v="640"/>
    <n v="50"/>
    <n v="109.3"/>
    <n v="133"/>
    <n v="115.5"/>
    <n v="1.0567246111619397"/>
    <n v="1.0567246111619397"/>
    <n v="5"/>
    <n v="1"/>
    <n v="86767.657822506866"/>
    <n v="86767.657822506866"/>
    <n v="0"/>
  </r>
  <r>
    <x v="2"/>
    <s v="UTR - Walky Talky"/>
    <x v="0"/>
    <n v="5"/>
    <s v="EA"/>
    <d v="2016-03-15T00:00:00"/>
    <d v="2016-03-15T00:00:00"/>
    <n v="82110"/>
    <n v="0"/>
    <m/>
    <n v="82110"/>
    <n v="-31426.78"/>
    <n v="0"/>
    <n v="-5197.5600000000004"/>
    <n v="-36624.339999999997"/>
    <n v="50683.22"/>
    <n v="45485.66"/>
    <d v="2016-03-01T00:00:00"/>
    <n v="7.2222222222222223"/>
    <m/>
    <m/>
    <m/>
    <m/>
    <m/>
    <m/>
    <m/>
    <s v="a. Manufacture of electronic components"/>
    <n v="640"/>
    <n v="51"/>
    <n v="104.7"/>
    <n v="133"/>
    <n v="115.5"/>
    <n v="1.1031518624641834"/>
    <n v="1.1031518624641834"/>
    <n v="5"/>
    <n v="1"/>
    <n v="90579.7994269341"/>
    <n v="90579.7994269341"/>
    <n v="0"/>
  </r>
  <r>
    <x v="3"/>
    <s v="BRK - Walky Talky"/>
    <x v="0"/>
    <n v="5"/>
    <s v="EA"/>
    <d v="2016-03-01T00:00:00"/>
    <d v="2016-03-01T00:00:00"/>
    <n v="82110"/>
    <n v="0"/>
    <m/>
    <n v="82110"/>
    <n v="-31625.59"/>
    <n v="0"/>
    <n v="-5197.5600000000004"/>
    <n v="-36823.15"/>
    <n v="50484.41"/>
    <n v="45286.85"/>
    <d v="2016-03-01T00:00:00"/>
    <n v="7.2611111111111111"/>
    <m/>
    <m/>
    <m/>
    <m/>
    <m/>
    <m/>
    <m/>
    <s v="a. Manufacture of electronic components"/>
    <n v="640"/>
    <n v="51"/>
    <n v="104.7"/>
    <n v="133"/>
    <n v="115.5"/>
    <n v="1.1031518624641834"/>
    <n v="1.1031518624641834"/>
    <n v="5"/>
    <n v="1"/>
    <n v="90579.7994269341"/>
    <n v="90579.7994269341"/>
    <n v="0"/>
  </r>
  <r>
    <x v="4"/>
    <s v="KKH-Wooden Bed"/>
    <x v="0"/>
    <n v="24"/>
    <s v="EA"/>
    <d v="2011-06-30T00:00:00"/>
    <d v="2011-06-01T00:00:00"/>
    <n v="81720"/>
    <n v="0"/>
    <m/>
    <n v="81720"/>
    <n v="-81720"/>
    <n v="0"/>
    <n v="0"/>
    <n v="-81720"/>
    <n v="0"/>
    <n v="0"/>
    <d v="2011-06-01T00:00:00"/>
    <n v="12.011111111111111"/>
    <s v="Furniture"/>
    <n v="628"/>
    <n v="81"/>
    <n v="134.69999999999999"/>
    <n v="90"/>
    <n v="138.4"/>
    <n v="1.0274684484038605"/>
    <s v="a. Manufacture of furniture"/>
    <n v="844"/>
    <n v="4"/>
    <n v="103.9"/>
    <n v="133"/>
    <n v="157.9"/>
    <n v="1.5197305101058709"/>
    <n v="1.5614751492104866"/>
    <n v="8"/>
    <n v="0.95"/>
    <n v="127603.74919348097"/>
    <n v="121223.56173380691"/>
    <n v="6380.1874596740527"/>
  </r>
  <r>
    <x v="3"/>
    <s v="BRK - Ash Settling Pit"/>
    <x v="1"/>
    <n v="1"/>
    <s v="NO"/>
    <d v="2013-03-31T00:00:00"/>
    <d v="2013-03-31T00:00:00"/>
    <n v="81578.960000000006"/>
    <n v="0"/>
    <m/>
    <n v="81578.960000000006"/>
    <n v="-24530.13"/>
    <n v="0"/>
    <n v="-2724.74"/>
    <n v="-27254.870000000003"/>
    <n v="57048.83"/>
    <n v="54324.09"/>
    <d v="2013-03-01T00:00:00"/>
    <m/>
    <m/>
    <m/>
    <m/>
    <m/>
    <m/>
    <m/>
    <m/>
    <m/>
    <m/>
    <m/>
    <m/>
    <m/>
    <m/>
    <m/>
    <m/>
    <m/>
    <m/>
    <m/>
    <m/>
    <m/>
  </r>
  <r>
    <x v="3"/>
    <s v="BRK - Portable Arc Welding Machine"/>
    <x v="0"/>
    <n v="1"/>
    <s v="EA"/>
    <d v="2014-01-27T00:00:00"/>
    <d v="2014-01-27T00:00:00"/>
    <n v="81375"/>
    <n v="0"/>
    <m/>
    <n v="81375"/>
    <n v="-38631.03"/>
    <n v="0"/>
    <n v="-4744.16"/>
    <n v="-43375.19"/>
    <n v="42743.97"/>
    <n v="37999.81"/>
    <d v="2014-01-01T00:00:00"/>
    <n v="9.3555555555555561"/>
    <m/>
    <m/>
    <m/>
    <m/>
    <m/>
    <m/>
    <m/>
    <s v="a. Manufacture of furniture"/>
    <n v="844"/>
    <n v="25"/>
    <n v="115.4"/>
    <n v="133"/>
    <n v="157.9"/>
    <n v="1.3682842287694974"/>
    <n v="1.3682842287694974"/>
    <n v="8"/>
    <n v="0.95"/>
    <n v="111344.12911611785"/>
    <n v="105776.92266031196"/>
    <n v="5567.2064558058919"/>
  </r>
  <r>
    <x v="1"/>
    <s v="MQR-Coal Blending Shed"/>
    <x v="1"/>
    <n v="1"/>
    <s v="EA"/>
    <d v="2013-10-31T00:00:00"/>
    <d v="2013-10-31T00:00:00"/>
    <n v="81053"/>
    <n v="0"/>
    <m/>
    <n v="81053"/>
    <n v="-22784.73"/>
    <n v="0"/>
    <n v="-2707.17"/>
    <n v="-25491.9"/>
    <n v="58268.270000000004"/>
    <n v="55561.1"/>
    <d v="2013-10-01T00:00:00"/>
    <m/>
    <m/>
    <m/>
    <m/>
    <m/>
    <m/>
    <m/>
    <m/>
    <m/>
    <m/>
    <m/>
    <m/>
    <m/>
    <m/>
    <m/>
    <m/>
    <m/>
    <m/>
    <m/>
    <m/>
    <m/>
  </r>
  <r>
    <x v="1"/>
    <s v="MQR - Vibration Meter Model-VIB-15"/>
    <x v="0"/>
    <n v="1"/>
    <s v="EA"/>
    <d v="2012-03-28T00:00:00"/>
    <d v="2012-03-28T00:00:00"/>
    <n v="81004.009999999995"/>
    <n v="0"/>
    <m/>
    <n v="81004.009999999995"/>
    <n v="-45517.67"/>
    <n v="0"/>
    <n v="-4722.53"/>
    <n v="-50240.2"/>
    <n v="35486.339999999997"/>
    <n v="30763.81"/>
    <d v="2012-03-01T00:00:00"/>
    <n v="11.186111111111112"/>
    <s v="(K)  MACHINERY &amp; MACHINE TOOLS"/>
    <n v="642"/>
    <n v="90"/>
    <n v="126.4"/>
    <n v="90"/>
    <n v="126.4"/>
    <n v="1"/>
    <s v="e. Manufacture of measuring, testing, navigating and control equipment"/>
    <n v="654"/>
    <n v="4"/>
    <n v="94.7"/>
    <n v="133"/>
    <n v="112.9"/>
    <n v="1.1921858500527984"/>
    <n v="1.1921858500527984"/>
    <n v="5"/>
    <n v="1"/>
    <n v="96571.834519535376"/>
    <n v="96571.83451953539"/>
    <n v="0"/>
  </r>
  <r>
    <x v="5"/>
    <s v="MUM-LAPTOP I5"/>
    <x v="0"/>
    <n v="1"/>
    <s v="EA"/>
    <d v="2021-09-30T00:00:00"/>
    <d v="2021-09-30T00:00:00"/>
    <n v="81000.009999999995"/>
    <n v="0"/>
    <m/>
    <n v="81000.009999999995"/>
    <n v="-2570.67"/>
    <n v="0"/>
    <n v="-5127.3"/>
    <n v="-7697.97"/>
    <n v="78429.34"/>
    <n v="73302.039999999994"/>
    <d v="2021-09-01T00:00:00"/>
    <n v="1.6805555555555556"/>
    <s v="Computers"/>
    <m/>
    <m/>
    <m/>
    <m/>
    <m/>
    <m/>
    <s v="Laptops"/>
    <n v="646"/>
    <n v="117"/>
    <n v="154.1"/>
    <n v="133"/>
    <n v="154.1"/>
    <n v="1"/>
    <n v="1"/>
    <n v="5"/>
    <n v="1"/>
    <n v="81000.009999999995"/>
    <n v="27225.003361111114"/>
    <n v="53775.006638888881"/>
  </r>
  <r>
    <x v="5"/>
    <s v="LAPTOP HP PRO BOOK 440 G8"/>
    <x v="0"/>
    <n v="1"/>
    <s v="NO"/>
    <d v="2023-03-09T00:00:00"/>
    <d v="2023-03-09T00:00:00"/>
    <n v="0"/>
    <n v="80894"/>
    <m/>
    <n v="80894"/>
    <n v="0"/>
    <n v="0"/>
    <n v="-764.61"/>
    <n v="-764.61"/>
    <n v="0"/>
    <n v="80129.39"/>
    <d v="2023-01-01T00:00:00"/>
    <n v="0.2388888888888889"/>
    <s v="Computers"/>
    <m/>
    <m/>
    <m/>
    <m/>
    <m/>
    <m/>
    <s v="Laptops"/>
    <n v="646"/>
    <n v="133"/>
    <n v="154.1"/>
    <n v="133"/>
    <n v="154.1"/>
    <n v="1"/>
    <n v="1"/>
    <n v="5"/>
    <n v="1"/>
    <n v="80894"/>
    <n v="3864.9355555555562"/>
    <n v="77029.064444444448"/>
  </r>
  <r>
    <x v="2"/>
    <s v="UTR - Projector"/>
    <x v="0"/>
    <n v="1"/>
    <s v="EA"/>
    <d v="2016-06-30T00:00:00"/>
    <d v="2016-06-30T00:00:00"/>
    <n v="80775.009999999995"/>
    <n v="0"/>
    <m/>
    <n v="80775.009999999995"/>
    <n v="-29417.599999999999"/>
    <n v="0"/>
    <n v="-5113.0600000000004"/>
    <n v="-34530.659999999996"/>
    <n v="51357.409999999996"/>
    <n v="46244.35"/>
    <d v="2016-06-01T00:00:00"/>
    <n v="6.9305555555555554"/>
    <m/>
    <m/>
    <m/>
    <m/>
    <m/>
    <m/>
    <m/>
    <s v="a. Manufacture of electronic components"/>
    <n v="640"/>
    <n v="54"/>
    <n v="108.2"/>
    <n v="133"/>
    <n v="115.5"/>
    <n v="1.067467652495379"/>
    <n v="1.067467652495379"/>
    <n v="5"/>
    <n v="1"/>
    <n v="86224.71030499076"/>
    <n v="86224.71030499076"/>
    <n v="0"/>
  </r>
  <r>
    <x v="1"/>
    <s v="MQR - Network Printer cum Scanner cum Photocopier"/>
    <x v="0"/>
    <n v="1"/>
    <s v="EA"/>
    <d v="2020-02-15T00:00:00"/>
    <d v="2020-02-15T00:00:00"/>
    <n v="80770"/>
    <n v="0"/>
    <m/>
    <n v="80770"/>
    <n v="-25753.71"/>
    <n v="0"/>
    <n v="-12115.5"/>
    <n v="-37869.21"/>
    <n v="55016.29"/>
    <n v="42900.79"/>
    <d v="2020-02-01T00:00:00"/>
    <n v="3.3055555555555554"/>
    <m/>
    <m/>
    <m/>
    <m/>
    <m/>
    <m/>
    <m/>
    <s v="(P). MANUFACTURE OF COMPUTER, ELECTRONIC AND OPTICAL PRODUCTS"/>
    <n v="639"/>
    <n v="98"/>
    <n v="109.4"/>
    <n v="133"/>
    <n v="117.6"/>
    <n v="1.0749542961608773"/>
    <n v="1.0749542961608773"/>
    <n v="6"/>
    <n v="1"/>
    <n v="86824.058500914063"/>
    <n v="47833.624822262835"/>
    <n v="38990.433678651229"/>
  </r>
  <r>
    <x v="0"/>
    <s v="KDK-LAPTOP HP PRO BOOK 440 G8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686.2433000000001"/>
    <n v="71907.766699999993"/>
  </r>
  <r>
    <x v="0"/>
    <s v="KDK-LAPTOP HP PRO BOOK 440 G8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686.2433000000001"/>
    <n v="71907.766699999993"/>
  </r>
  <r>
    <x v="3"/>
    <s v="BRK-LAPTOP HP PRO BOOK 440 G8"/>
    <x v="0"/>
    <n v="1"/>
    <s v="NO"/>
    <d v="2022-11-20T00:00:00"/>
    <d v="2022-11-20T00:00:00"/>
    <n v="0"/>
    <n v="80594.009999999995"/>
    <m/>
    <n v="80594.009999999995"/>
    <n v="0"/>
    <n v="0"/>
    <n v="-4371.95"/>
    <n v="-4371.95"/>
    <n v="0"/>
    <n v="76222.06"/>
    <d v="2022-11-01T00:00:00"/>
    <n v="0.54166666666666663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731.0177499999991"/>
    <n v="71862.992249999996"/>
  </r>
  <r>
    <x v="3"/>
    <s v="BRK-LAPTOP HP PRO BOOK 440 G8"/>
    <x v="0"/>
    <n v="1"/>
    <s v="NO"/>
    <d v="2022-11-26T00:00:00"/>
    <d v="2022-11-26T00:00:00"/>
    <n v="0"/>
    <n v="80594.009999999995"/>
    <m/>
    <n v="80594.009999999995"/>
    <n v="0"/>
    <n v="0"/>
    <n v="-4173.22"/>
    <n v="-4173.22"/>
    <n v="0"/>
    <n v="76420.789999999994"/>
    <d v="2022-11-01T00:00:00"/>
    <n v="0.52500000000000002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462.3710499999997"/>
    <n v="72131.638949999993"/>
  </r>
  <r>
    <x v="2"/>
    <s v="UTR - LAPTOP"/>
    <x v="0"/>
    <n v="1"/>
    <s v="NO"/>
    <d v="2022-11-17T00:00:00"/>
    <d v="2022-11-17T00:00:00"/>
    <n v="0"/>
    <n v="80594.009999999995"/>
    <m/>
    <n v="80594.009999999995"/>
    <n v="0"/>
    <n v="0"/>
    <n v="-4471.3100000000004"/>
    <n v="-4471.3100000000004"/>
    <n v="0"/>
    <n v="76122.7"/>
    <d v="2022-11-01T00:00:00"/>
    <n v="0.55000000000000004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865.3410999999996"/>
    <n v="71728.66889999999"/>
  </r>
  <r>
    <x v="2"/>
    <s v="UTR - LAPTOP"/>
    <x v="0"/>
    <n v="1"/>
    <s v="NO"/>
    <d v="2022-11-21T00:00:00"/>
    <d v="2022-11-21T00:00:00"/>
    <n v="0"/>
    <n v="80594.009999999995"/>
    <m/>
    <n v="80594.009999999995"/>
    <n v="0"/>
    <n v="0"/>
    <n v="-4338.83"/>
    <n v="-4338.83"/>
    <n v="0"/>
    <n v="76255.179999999993"/>
    <d v="2022-11-01T00:00:00"/>
    <n v="0.53888888888888886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686.2433000000001"/>
    <n v="71907.766699999993"/>
  </r>
  <r>
    <x v="1"/>
    <s v="MQR-LAPTOP HP PRO BOOK 440 G8"/>
    <x v="0"/>
    <n v="1"/>
    <s v="NO"/>
    <d v="2022-11-18T00:00:00"/>
    <d v="2022-11-18T00:00:00"/>
    <n v="0"/>
    <n v="80594.009999999995"/>
    <m/>
    <n v="80594.009999999995"/>
    <n v="0"/>
    <n v="0"/>
    <n v="-4438.1899999999996"/>
    <n v="-4438.1899999999996"/>
    <n v="0"/>
    <n v="76155.820000000007"/>
    <d v="2022-11-01T00:00:00"/>
    <n v="0.54722222222222228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820.5666500000007"/>
    <n v="71773.443349999987"/>
  </r>
  <r>
    <x v="4"/>
    <s v="KKH-LAPTOP HP PRO BOOK 440 G8"/>
    <x v="0"/>
    <n v="1"/>
    <s v="NO"/>
    <d v="2022-11-22T00:00:00"/>
    <d v="2022-11-22T00:00:00"/>
    <n v="0"/>
    <n v="80594.009999999995"/>
    <m/>
    <n v="80594.009999999995"/>
    <n v="0"/>
    <n v="0"/>
    <n v="-4305.71"/>
    <n v="-4305.71"/>
    <n v="0"/>
    <n v="76288.3"/>
    <d v="2022-11-01T00:00:00"/>
    <n v="0.53611111111111109"/>
    <m/>
    <m/>
    <m/>
    <m/>
    <m/>
    <m/>
    <m/>
    <s v="Laptops"/>
    <n v="646"/>
    <n v="131"/>
    <n v="154.1"/>
    <n v="133"/>
    <n v="154.1"/>
    <n v="1"/>
    <n v="1"/>
    <n v="5"/>
    <n v="1"/>
    <n v="80594.009999999995"/>
    <n v="8641.4688499999993"/>
    <n v="71952.54114999999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n v="80594"/>
    <n v="14954.664444444446"/>
    <n v="65639.335555555561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n v="80594"/>
    <n v="14954.664444444446"/>
    <n v="65639.335555555561"/>
  </r>
  <r>
    <x v="5"/>
    <s v="NOD-LAPTOP -I5"/>
    <x v="0"/>
    <n v="1"/>
    <s v="NO"/>
    <d v="2022-07-01T00:00:00"/>
    <d v="2022-07-01T00:00:00"/>
    <n v="0"/>
    <n v="80594"/>
    <m/>
    <n v="80594"/>
    <n v="0"/>
    <n v="0"/>
    <n v="-9075.11"/>
    <n v="-9075.11"/>
    <n v="0"/>
    <n v="71518.89"/>
    <d v="2022-07-01T00:00:00"/>
    <n v="0.92777777777777781"/>
    <s v="Computers"/>
    <m/>
    <m/>
    <m/>
    <m/>
    <m/>
    <m/>
    <s v="Laptops"/>
    <n v="646"/>
    <n v="127"/>
    <n v="154.1"/>
    <n v="133"/>
    <n v="154.1"/>
    <n v="1"/>
    <n v="1"/>
    <n v="5"/>
    <n v="1"/>
    <n v="80594"/>
    <n v="14954.664444444446"/>
    <n v="65639.335555555561"/>
  </r>
  <r>
    <x v="4"/>
    <s v="KKH-LAPTOP HP PRO BOOK 440 G8"/>
    <x v="0"/>
    <n v="1"/>
    <s v="NO"/>
    <d v="2022-11-22T00:00:00"/>
    <d v="2022-11-22T00:00:00"/>
    <n v="0"/>
    <n v="80594"/>
    <m/>
    <n v="80594"/>
    <n v="0"/>
    <n v="0"/>
    <n v="-4305.71"/>
    <n v="-4305.71"/>
    <n v="0"/>
    <n v="76288.289999999994"/>
    <d v="2022-11-01T00:00:00"/>
    <n v="0.53611111111111109"/>
    <m/>
    <m/>
    <m/>
    <m/>
    <m/>
    <m/>
    <m/>
    <s v="Laptops"/>
    <n v="646"/>
    <n v="131"/>
    <n v="154.1"/>
    <n v="133"/>
    <n v="154.1"/>
    <n v="1"/>
    <n v="1"/>
    <n v="5"/>
    <n v="1"/>
    <n v="80594"/>
    <n v="8641.4677777777779"/>
    <n v="71952.532222222217"/>
  </r>
  <r>
    <x v="1"/>
    <s v="MQR-KSB Submersible PUMP KRTU PF100-260/54"/>
    <x v="0"/>
    <n v="1"/>
    <s v="EA"/>
    <d v="2012-07-24T00:00:00"/>
    <d v="2012-07-24T00:00:00"/>
    <n v="80290"/>
    <n v="0"/>
    <m/>
    <n v="80290"/>
    <n v="-43674.71"/>
    <n v="0"/>
    <n v="-4680.91"/>
    <n v="-48355.619999999995"/>
    <n v="36615.29"/>
    <n v="31934.38"/>
    <d v="2012-07-01T00:00:00"/>
    <n v="10.863888888888889"/>
    <m/>
    <m/>
    <m/>
    <m/>
    <m/>
    <m/>
    <m/>
    <s v="b. Manufacture of fluid power equipment"/>
    <n v="726"/>
    <n v="7"/>
    <n v="106.5"/>
    <n v="133"/>
    <n v="129.9"/>
    <n v="1.2197183098591551"/>
    <n v="1.2197183098591551"/>
    <n v="8"/>
    <n v="0.95"/>
    <n v="97931.183098591559"/>
    <n v="93034.62394366198"/>
    <n v="4896.5591549295787"/>
  </r>
  <r>
    <x v="0"/>
    <s v="KDK-37KW SQL CAGE IND. MOTOR 4P B8 ND225S"/>
    <x v="0"/>
    <n v="1"/>
    <s v="EA"/>
    <d v="2014-03-31T00:00:00"/>
    <d v="2014-03-31T00:00:00"/>
    <n v="80168.399999999994"/>
    <n v="0"/>
    <m/>
    <n v="80168.399999999994"/>
    <n v="-37402.160000000003"/>
    <n v="0"/>
    <n v="-4673.82"/>
    <n v="-42075.98"/>
    <n v="42766.239999999991"/>
    <n v="38092.42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5"/>
    <n v="108185.46666666666"/>
    <n v="102776.19333333333"/>
    <n v="5409.2733333333308"/>
  </r>
  <r>
    <x v="1"/>
    <s v="MQR -  CCTV Camera"/>
    <x v="0"/>
    <n v="2"/>
    <s v="EA"/>
    <d v="2021-01-31T00:00:00"/>
    <d v="2021-01-31T00:00:00"/>
    <n v="79886.02"/>
    <n v="0"/>
    <m/>
    <n v="79886.02"/>
    <n v="-5888.04"/>
    <n v="0"/>
    <n v="-5056.79"/>
    <n v="-10944.83"/>
    <n v="73997.98000000001"/>
    <n v="68941.19"/>
    <d v="2021-01-01T00:00:00"/>
    <n v="2.3472222222222223"/>
    <m/>
    <m/>
    <m/>
    <m/>
    <m/>
    <m/>
    <m/>
    <s v="(P). MANUFACTURE OF COMPUTER, ELECTRONIC AND OPTICAL PRODUCTS"/>
    <n v="639"/>
    <n v="109"/>
    <n v="110.1"/>
    <n v="133"/>
    <n v="117.6"/>
    <n v="1.0681198910081744"/>
    <n v="1.0681198910081744"/>
    <n v="6"/>
    <n v="1"/>
    <n v="85327.846975476845"/>
    <n v="33380.569765869412"/>
    <n v="51947.277209607433"/>
  </r>
  <r>
    <x v="0"/>
    <s v="KDK - Walkie Talkie"/>
    <x v="0"/>
    <n v="8"/>
    <s v="EA"/>
    <d v="2021-03-31T00:00:00"/>
    <d v="2021-03-31T00:00:00"/>
    <n v="79296"/>
    <n v="0"/>
    <m/>
    <n v="79296"/>
    <n v="-5033.1899999999996"/>
    <n v="0"/>
    <n v="-5019.4399999999996"/>
    <n v="-10052.629999999999"/>
    <n v="74262.81"/>
    <n v="69243.37"/>
    <d v="2021-03-01T00:00:00"/>
    <n v="2.1805555555555554"/>
    <m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n v="90500.869565217392"/>
    <n v="39468.434782608696"/>
    <n v="51032.434782608696"/>
  </r>
  <r>
    <x v="5"/>
    <s v="Split AC 2 Ton"/>
    <x v="0"/>
    <n v="2"/>
    <s v="EA"/>
    <d v="2020-08-31T00:00:00"/>
    <d v="2020-08-31T00:00:00"/>
    <n v="78999.039999999994"/>
    <n v="0"/>
    <m/>
    <n v="78999.039999999994"/>
    <n v="-7918.82"/>
    <n v="0"/>
    <n v="-5000.6400000000003"/>
    <n v="-12919.46"/>
    <n v="71080.22"/>
    <n v="66079.58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n v="80672.748474576263"/>
    <n v="25084.182728813557"/>
    <n v="55588.565745762709"/>
  </r>
  <r>
    <x v="5"/>
    <s v="Split AC 2 Ton"/>
    <x v="0"/>
    <n v="2"/>
    <s v="EA"/>
    <d v="2020-08-31T00:00:00"/>
    <d v="2020-08-31T00:00:00"/>
    <n v="78999.039999999994"/>
    <n v="0"/>
    <m/>
    <n v="78999.039999999994"/>
    <n v="-7918.82"/>
    <n v="0"/>
    <n v="-5000.6400000000003"/>
    <n v="-12919.46"/>
    <n v="71080.22"/>
    <n v="66079.58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n v="80672.748474576263"/>
    <n v="25084.182728813557"/>
    <n v="55588.565745762709"/>
  </r>
  <r>
    <x v="5"/>
    <s v="MUM-LAPTOP HP 240 G8"/>
    <x v="0"/>
    <n v="1"/>
    <s v="EA"/>
    <d v="2022-01-31T00:00:00"/>
    <d v="2022-01-31T00:00:00"/>
    <n v="77880.009999999995"/>
    <n v="0"/>
    <m/>
    <n v="77880.009999999995"/>
    <n v="-1920.33"/>
    <n v="0"/>
    <n v="-11682"/>
    <n v="-13602.33"/>
    <n v="75959.679999999993"/>
    <n v="64277.68"/>
    <d v="2022-01-01T00:00:00"/>
    <n v="1.3472222222222223"/>
    <s v="Computers"/>
    <m/>
    <m/>
    <m/>
    <m/>
    <m/>
    <m/>
    <s v="Laptops"/>
    <n v="646"/>
    <n v="121"/>
    <n v="154.1"/>
    <n v="133"/>
    <n v="154.1"/>
    <n v="1"/>
    <n v="1"/>
    <n v="5"/>
    <n v="1"/>
    <n v="77880.009999999995"/>
    <n v="20984.336027777779"/>
    <n v="56895.673972222212"/>
  </r>
  <r>
    <x v="0"/>
    <s v="KDK - Welding m/c excel arc 600T"/>
    <x v="0"/>
    <n v="1"/>
    <s v="EA"/>
    <d v="2014-08-31T00:00:00"/>
    <d v="2014-08-31T00:00:00"/>
    <n v="77460.009999999995"/>
    <n v="0"/>
    <m/>
    <n v="77460.009999999995"/>
    <n v="-34246.76"/>
    <n v="0"/>
    <n v="-4515.92"/>
    <n v="-38762.68"/>
    <n v="43213.249999999993"/>
    <n v="38697.33"/>
    <d v="2014-08-01T00:00:00"/>
    <n v="8.7638888888888893"/>
    <m/>
    <m/>
    <m/>
    <m/>
    <m/>
    <m/>
    <m/>
    <s v="Electric welding machine"/>
    <n v="719"/>
    <n v="32"/>
    <n v="102.9"/>
    <n v="133"/>
    <n v="108.7"/>
    <n v="1.0563654033041787"/>
    <n v="1.0563654033041787"/>
    <n v="8"/>
    <n v="0.95"/>
    <n v="81826.074703595717"/>
    <n v="77734.770968415934"/>
    <n v="4091.303735179783"/>
  </r>
  <r>
    <x v="1"/>
    <s v="MQR-KSB submersible Pump"/>
    <x v="0"/>
    <n v="1"/>
    <s v="EA"/>
    <d v="2012-10-22T00:00:00"/>
    <d v="2012-10-22T00:00:00"/>
    <n v="77376"/>
    <n v="0"/>
    <m/>
    <n v="77376"/>
    <n v="-41384.71"/>
    <n v="0"/>
    <n v="-4511.0200000000004"/>
    <n v="-45895.729999999996"/>
    <n v="35991.29"/>
    <n v="31480.27"/>
    <d v="2012-10-01T00:00:00"/>
    <n v="10.619444444444444"/>
    <m/>
    <m/>
    <m/>
    <m/>
    <m/>
    <m/>
    <m/>
    <s v="b. Manufacture of fluid power equipment"/>
    <n v="726"/>
    <n v="10"/>
    <n v="106.2"/>
    <n v="133"/>
    <n v="129.9"/>
    <n v="1.2231638418079096"/>
    <n v="1.2231638418079096"/>
    <n v="8"/>
    <n v="0.95"/>
    <n v="94643.525423728817"/>
    <n v="89911.349152542374"/>
    <n v="4732.176271186443"/>
  </r>
  <r>
    <x v="2"/>
    <s v="UTR-UPS 6 KVA WITH BATTRIES"/>
    <x v="0"/>
    <n v="1"/>
    <s v="NO"/>
    <d v="2012-03-31T00:00:00"/>
    <d v="2012-03-31T00:00:00"/>
    <n v="77000"/>
    <n v="0"/>
    <m/>
    <n v="77000"/>
    <n v="-46341.9"/>
    <n v="0"/>
    <n v="-4874.1000000000004"/>
    <n v="-51216"/>
    <n v="30658.1"/>
    <n v="25784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67950.199203187236"/>
    <n v="64552.689243027875"/>
    <n v="3397.5099601593611"/>
  </r>
  <r>
    <x v="1"/>
    <s v="MQR-UPS 6 KVA WITH BATTRIES"/>
    <x v="0"/>
    <n v="1"/>
    <s v="EA"/>
    <d v="2012-03-31T00:00:00"/>
    <d v="2012-03-31T00:00:00"/>
    <n v="77000"/>
    <n v="0"/>
    <m/>
    <n v="77000"/>
    <n v="-46317.79"/>
    <n v="0"/>
    <n v="-4874.1000000000004"/>
    <n v="-51191.89"/>
    <n v="30682.21"/>
    <n v="25808.11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67950.199203187236"/>
    <n v="64552.689243027875"/>
    <n v="3397.5099601593611"/>
  </r>
  <r>
    <x v="4"/>
    <s v="KKH - RO Water Purifier"/>
    <x v="0"/>
    <n v="1"/>
    <s v="EA"/>
    <d v="2017-06-30T00:00:00"/>
    <d v="2017-06-30T00:00:00"/>
    <n v="77000"/>
    <n v="0"/>
    <m/>
    <n v="77000"/>
    <n v="-23168.67"/>
    <n v="0"/>
    <n v="-4874.1000000000004"/>
    <n v="-28042.769999999997"/>
    <n v="53831.33"/>
    <n v="48957.23"/>
    <d v="2017-06-01T00:00:00"/>
    <n v="5.9305555555555554"/>
    <m/>
    <m/>
    <m/>
    <m/>
    <m/>
    <m/>
    <m/>
    <s v="f. Manufacture of domestic appliances"/>
    <n v="708"/>
    <n v="66"/>
    <n v="120.7"/>
    <n v="133"/>
    <n v="133.69999999999999"/>
    <n v="1.1077050538525268"/>
    <n v="1.1077050538525268"/>
    <n v="8"/>
    <n v="0.95"/>
    <n v="85293.289146644558"/>
    <n v="60068.095038778411"/>
    <n v="25225.194107866148"/>
  </r>
  <r>
    <x v="0"/>
    <s v="KDK-UPS 6 KVA WITH BATTRIES"/>
    <x v="0"/>
    <n v="1"/>
    <s v="EA"/>
    <d v="2012-03-31T00:00:00"/>
    <d v="2012-03-31T00:00:00"/>
    <n v="77000"/>
    <n v="0"/>
    <m/>
    <n v="77000"/>
    <n v="-46341.9"/>
    <n v="0"/>
    <n v="-4874.1000000000004"/>
    <n v="-51216"/>
    <n v="30658.1"/>
    <n v="25784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67950.199203187236"/>
    <n v="64552.689243027875"/>
    <n v="3397.5099601593611"/>
  </r>
  <r>
    <x v="5"/>
    <s v="Mum - EPABAX System"/>
    <x v="0"/>
    <n v="1"/>
    <s v="EA"/>
    <d v="2017-06-30T00:00:00"/>
    <d v="2017-06-30T00:00:00"/>
    <n v="76378"/>
    <n v="0"/>
    <m/>
    <n v="76378"/>
    <n v="-22981.52"/>
    <n v="0"/>
    <n v="-4834.7299999999996"/>
    <n v="-27816.25"/>
    <n v="53396.479999999996"/>
    <n v="48561.75"/>
    <d v="2017-06-01T00:00:00"/>
    <n v="5.9305555555555554"/>
    <s v="j.  ELECTRONICS ITEMS"/>
    <m/>
    <m/>
    <m/>
    <m/>
    <m/>
    <m/>
    <s v="a. Manufacture of electronic components"/>
    <n v="640"/>
    <n v="66"/>
    <n v="105.9"/>
    <n v="133"/>
    <n v="115.5"/>
    <n v="1.0906515580736544"/>
    <n v="1.0906515580736544"/>
    <n v="5"/>
    <n v="1"/>
    <n v="83301.784702549572"/>
    <n v="83301.784702549572"/>
    <n v="0"/>
  </r>
  <r>
    <x v="5"/>
    <s v="NOD-FIRE RESISTING RECORD CABINET"/>
    <x v="0"/>
    <n v="1"/>
    <s v="NO"/>
    <d v="2011-07-01T00:00:00"/>
    <d v="2011-07-01T00:00:00"/>
    <n v="76327.62"/>
    <n v="0"/>
    <m/>
    <n v="76327.62"/>
    <n v="-51945.65"/>
    <n v="0"/>
    <n v="-4831.54"/>
    <n v="-56777.19"/>
    <n v="24381.969999999994"/>
    <n v="19550.43"/>
    <d v="2011-07-01T00:00:00"/>
    <n v="11.927777777777777"/>
    <s v="(K)  MACHINERY &amp; MACHINE TOOLS"/>
    <n v="642"/>
    <n v="82"/>
    <n v="124.2"/>
    <n v="90"/>
    <n v="126.4"/>
    <n v="1.0177133655394526"/>
    <s v="(R). MANUFACTURE OF MACHINERY AND EQUIPMENT"/>
    <n v="722"/>
    <n v="4"/>
    <n v="102.2"/>
    <n v="133"/>
    <n v="126.8"/>
    <n v="1.2407045009784736"/>
    <n v="1.2626815533307494"/>
    <n v="8"/>
    <n v="0.95"/>
    <n v="96377.477783639173"/>
    <n v="91558.603894457206"/>
    <n v="4818.8738891819667"/>
  </r>
  <r>
    <x v="4"/>
    <s v="KKH - Ceiling Fan"/>
    <x v="0"/>
    <n v="50"/>
    <s v="NO"/>
    <d v="2022-04-27T00:00:00"/>
    <d v="2022-04-01T00:00:00"/>
    <n v="0"/>
    <n v="76110.009999999995"/>
    <m/>
    <n v="76110.009999999995"/>
    <n v="0"/>
    <n v="0"/>
    <n v="0"/>
    <n v="0"/>
    <n v="0"/>
    <n v="76110.009999999995"/>
    <d v="2022-04-01T00:00:00"/>
    <n v="1.1777777777777778"/>
    <m/>
    <m/>
    <m/>
    <m/>
    <m/>
    <m/>
    <m/>
    <s v="Fan"/>
    <n v="713"/>
    <n v="124"/>
    <n v="146.6"/>
    <n v="133"/>
    <n v="151.30000000000001"/>
    <n v="1.0320600272851297"/>
    <n v="1.0320600272851297"/>
    <n v="8"/>
    <n v="0.95"/>
    <n v="78550.098997271489"/>
    <n v="10986.104123646164"/>
    <n v="67563.994873625328"/>
  </r>
  <r>
    <x v="4"/>
    <s v="KKH - Concrete Breaker with Drill Machine"/>
    <x v="0"/>
    <n v="1"/>
    <s v="EA"/>
    <d v="2012-03-10T00:00:00"/>
    <d v="2012-03-10T00:00:00"/>
    <n v="76002.990000000005"/>
    <n v="0"/>
    <m/>
    <n v="76002.990000000005"/>
    <n v="-42885.04"/>
    <n v="0"/>
    <n v="-4430.97"/>
    <n v="-47316.01"/>
    <n v="33117.950000000004"/>
    <n v="28686.98"/>
    <d v="2012-03-01T00:00:00"/>
    <n v="11.236111111111111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n v="103114.72852766799"/>
    <n v="97958.992101284588"/>
    <n v="5155.7364263834024"/>
  </r>
  <r>
    <x v="3"/>
    <s v="BRK - Concrete Breaker with Drill Machine"/>
    <x v="0"/>
    <n v="1"/>
    <s v="EA"/>
    <d v="2012-03-24T00:00:00"/>
    <d v="2012-03-24T00:00:00"/>
    <n v="75859"/>
    <n v="0"/>
    <m/>
    <n v="75859"/>
    <n v="-42666"/>
    <n v="0"/>
    <n v="-4422.58"/>
    <n v="-47088.58"/>
    <n v="33193"/>
    <n v="28770.42"/>
    <d v="2012-03-01T00:00:00"/>
    <n v="11.197222222222223"/>
    <s v="Drilling Machines"/>
    <n v="680"/>
    <n v="90"/>
    <n v="134.4"/>
    <n v="90"/>
    <n v="134.4"/>
    <n v="1"/>
    <s v="Drilling Machine"/>
    <n v="765"/>
    <n v="4"/>
    <n v="101.2"/>
    <n v="133"/>
    <n v="137.30000000000001"/>
    <n v="1.3567193675889329"/>
    <n v="1.3567193675889329"/>
    <n v="8"/>
    <n v="0.95"/>
    <n v="102919.37450592886"/>
    <n v="97773.405780632413"/>
    <n v="5145.9687252964504"/>
  </r>
  <r>
    <x v="2"/>
    <s v="UTR - Concrete Breaker with Drill Machine"/>
    <x v="0"/>
    <n v="1"/>
    <s v="EA"/>
    <d v="2012-04-24T00:00:00"/>
    <d v="2012-04-24T00:00:00"/>
    <n v="75859"/>
    <n v="0"/>
    <m/>
    <n v="75859"/>
    <n v="-42360.19"/>
    <n v="0"/>
    <n v="-4422.58"/>
    <n v="-46782.770000000004"/>
    <n v="33498.81"/>
    <n v="29076.23"/>
    <d v="2012-04-01T00:00:00"/>
    <n v="11.113888888888889"/>
    <m/>
    <m/>
    <m/>
    <m/>
    <m/>
    <m/>
    <m/>
    <s v="Drilling Machine"/>
    <n v="765"/>
    <n v="4"/>
    <n v="101.2"/>
    <n v="133"/>
    <n v="137.30000000000001"/>
    <n v="1.3567193675889329"/>
    <n v="1.3567193675889329"/>
    <n v="8"/>
    <n v="0.95"/>
    <n v="102919.37450592886"/>
    <n v="97773.405780632413"/>
    <n v="5145.9687252964504"/>
  </r>
  <r>
    <x v="3"/>
    <s v="BRK - CCTV Camera Sys &amp; Radio Link for network"/>
    <x v="0"/>
    <n v="1"/>
    <s v="NO"/>
    <d v="2013-09-25T00:00:00"/>
    <d v="2013-09-25T00:00:00"/>
    <n v="75798.490000000005"/>
    <n v="0"/>
    <m/>
    <n v="75798.490000000005"/>
    <n v="-40238.79"/>
    <n v="0"/>
    <n v="-4798.04"/>
    <n v="-45036.83"/>
    <n v="35559.700000000004"/>
    <n v="30761.66"/>
    <d v="2013-09-01T00:00:00"/>
    <n v="9.6944444444444446"/>
    <m/>
    <m/>
    <m/>
    <m/>
    <m/>
    <m/>
    <m/>
    <s v="(P). MANUFACTURE OF COMPUTER, ELECTRONIC AND OPTICAL PRODUCTS"/>
    <n v="639"/>
    <n v="21"/>
    <n v="104.5"/>
    <n v="133"/>
    <n v="117.6"/>
    <n v="1.1253588516746411"/>
    <n v="1.1253588516746411"/>
    <n v="6"/>
    <n v="1"/>
    <n v="85300.501665071773"/>
    <n v="85300.501665071759"/>
    <n v="0"/>
  </r>
  <r>
    <x v="0"/>
    <s v="KDK-GYSER 15 LTR CAPACITY"/>
    <x v="0"/>
    <n v="16"/>
    <s v="NO"/>
    <d v="2012-01-31T00:00:00"/>
    <d v="2012-01-31T00:00:00"/>
    <n v="74700"/>
    <n v="0"/>
    <m/>
    <n v="74700"/>
    <n v="-74700"/>
    <n v="0"/>
    <n v="0"/>
    <n v="-74700"/>
    <n v="0"/>
    <n v="0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n v="81037.750238322202"/>
    <n v="76985.862726406092"/>
    <n v="4051.8875119161094"/>
  </r>
  <r>
    <x v="2"/>
    <s v="UTR-DOUBLE BED"/>
    <x v="0"/>
    <n v="5"/>
    <s v="EA"/>
    <d v="2011-09-28T00:00:00"/>
    <d v="2011-09-28T00:00:00"/>
    <n v="74342.5"/>
    <n v="0"/>
    <m/>
    <n v="74342.5"/>
    <n v="-49450.31"/>
    <n v="0"/>
    <n v="-4705.88"/>
    <n v="-54156.189999999995"/>
    <n v="24892.190000000002"/>
    <n v="20186.310000000001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115911.86254959471"/>
    <n v="110116.26942211496"/>
    <n v="5795.5931274797476"/>
  </r>
  <r>
    <x v="1"/>
    <s v="MQR-LCD T.V."/>
    <x v="0"/>
    <n v="5"/>
    <s v="EA"/>
    <d v="2011-08-16T00:00:00"/>
    <d v="2011-08-16T00:00:00"/>
    <n v="73950"/>
    <n v="0"/>
    <m/>
    <n v="73950"/>
    <n v="-49739.24"/>
    <n v="0"/>
    <n v="-4681.04"/>
    <n v="-54420.28"/>
    <n v="24210.760000000002"/>
    <n v="19529.72"/>
    <d v="2011-08-01T00:00:00"/>
    <n v="11.802777777777777"/>
    <s v="T.V.Sets"/>
    <n v="742"/>
    <n v="83"/>
    <n v="69.900000000000006"/>
    <n v="90"/>
    <n v="73.099999999999994"/>
    <n v="1.0457796852646637"/>
    <s v="Colour TV"/>
    <n v="652"/>
    <n v="4"/>
    <n v="97.5"/>
    <n v="133"/>
    <n v="93.1"/>
    <n v="0.95487179487179485"/>
    <n v="0.99858552510913012"/>
    <n v="8"/>
    <n v="0.95"/>
    <n v="73845.399581820166"/>
    <n v="70153.129602729154"/>
    <n v="3692.2699790910119"/>
  </r>
  <r>
    <x v="4"/>
    <s v="KKH - Operator Room"/>
    <x v="0"/>
    <n v="1"/>
    <s v="NO"/>
    <d v="2013-08-31T00:00:00"/>
    <d v="2013-08-31T00:00:00"/>
    <n v="73794.149999999994"/>
    <n v="0"/>
    <m/>
    <n v="73794.149999999994"/>
    <n v="-21156.080000000002"/>
    <n v="0"/>
    <n v="-2464.7199999999998"/>
    <n v="-23620.800000000003"/>
    <n v="52638.069999999992"/>
    <n v="50173.35"/>
    <d v="2013-08-01T00:00:00"/>
    <n v="9.7638888888888893"/>
    <m/>
    <m/>
    <m/>
    <m/>
    <m/>
    <m/>
    <m/>
    <s v="f. Manufacture of domestic appliances"/>
    <n v="708"/>
    <n v="20"/>
    <n v="112"/>
    <n v="133"/>
    <n v="133.69999999999999"/>
    <n v="1.1937499999999999"/>
    <n v="1.1937499999999999"/>
    <n v="8"/>
    <n v="0.95"/>
    <n v="88091.766562499979"/>
    <n v="83687.17823437498"/>
    <n v="4404.588328124999"/>
  </r>
  <r>
    <x v="5"/>
    <s v="LKO-LAPTOP I5"/>
    <x v="0"/>
    <n v="1"/>
    <s v="EA"/>
    <d v="2021-08-31T00:00:00"/>
    <d v="2021-08-31T00:00:00"/>
    <n v="73750"/>
    <n v="0"/>
    <m/>
    <n v="73750"/>
    <n v="-6455.65"/>
    <n v="0"/>
    <n v="-11062.5"/>
    <n v="-17518.150000000001"/>
    <n v="67294.350000000006"/>
    <n v="56231.85"/>
    <d v="2021-08-01T00:00:00"/>
    <n v="1.7638888888888888"/>
    <s v="Computers"/>
    <m/>
    <m/>
    <m/>
    <m/>
    <m/>
    <m/>
    <s v="Laptops"/>
    <n v="646"/>
    <n v="116"/>
    <n v="154.1"/>
    <n v="133"/>
    <n v="154.1"/>
    <n v="1"/>
    <n v="1"/>
    <n v="5"/>
    <n v="1"/>
    <n v="73750"/>
    <n v="26017.361111111109"/>
    <n v="47732.638888888891"/>
  </r>
  <r>
    <x v="0"/>
    <s v="KDK-30KW SQL CAGE IND. MOTOR 4P B8 200L"/>
    <x v="0"/>
    <n v="1"/>
    <s v="EA"/>
    <d v="2014-03-31T00:00:00"/>
    <d v="2014-03-31T00:00:00"/>
    <n v="73567"/>
    <n v="0"/>
    <m/>
    <n v="73567"/>
    <n v="-34322.32"/>
    <n v="0"/>
    <n v="-4288.96"/>
    <n v="-38611.279999999999"/>
    <n v="39244.68"/>
    <n v="34955.72"/>
    <d v="2014-03-01T00:00:00"/>
    <n v="9.1805555555555554"/>
    <m/>
    <m/>
    <m/>
    <m/>
    <m/>
    <m/>
    <m/>
    <s v="A C Motor"/>
    <n v="672"/>
    <n v="27"/>
    <n v="105.3"/>
    <n v="133"/>
    <n v="142.1"/>
    <n v="1.3494776828110162"/>
    <n v="1.3494776828110162"/>
    <n v="8"/>
    <n v="0.95"/>
    <n v="99277.024691358034"/>
    <n v="94313.173456790129"/>
    <n v="4963.8512345679046"/>
  </r>
  <r>
    <x v="2"/>
    <s v="UTR- PROTECTION REALY P127 250V DC AREVA MAKE"/>
    <x v="0"/>
    <n v="1"/>
    <s v="EA"/>
    <d v="2014-03-31T00:00:00"/>
    <d v="2014-03-31T00:00:00"/>
    <n v="73440"/>
    <n v="0"/>
    <m/>
    <n v="73440"/>
    <n v="-34263.019999999997"/>
    <n v="0"/>
    <n v="-4281.55"/>
    <n v="-38544.57"/>
    <n v="39176.980000000003"/>
    <n v="34895.43"/>
    <d v="2014-03-01T00:00:00"/>
    <n v="9.1805555555555554"/>
    <m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n v="85679.999999999985"/>
    <n v="81395.999999999985"/>
    <n v="4284"/>
  </r>
  <r>
    <x v="4"/>
    <s v="KKH - CCTV Camera Sys &amp; Radio Link for network"/>
    <x v="0"/>
    <n v="1"/>
    <s v="EA"/>
    <d v="2013-02-22T00:00:00"/>
    <d v="2013-02-22T00:00:00"/>
    <n v="73427"/>
    <n v="0"/>
    <m/>
    <n v="73427"/>
    <n v="-41034.33"/>
    <n v="0"/>
    <n v="-4647.93"/>
    <n v="-45682.26"/>
    <n v="32392.67"/>
    <n v="27744.74"/>
    <d v="2013-02-01T00:00:00"/>
    <n v="10.286111111111111"/>
    <m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6"/>
    <n v="1"/>
    <n v="85495.2"/>
    <n v="85495.2"/>
    <n v="0"/>
  </r>
  <r>
    <x v="1"/>
    <s v="MQR- BOD incubator"/>
    <x v="0"/>
    <n v="1"/>
    <s v="EA"/>
    <d v="2015-03-04T00:00:00"/>
    <d v="2015-03-04T00:00:00"/>
    <n v="73001.009999999995"/>
    <n v="0"/>
    <m/>
    <n v="73001.009999999995"/>
    <n v="-30118.2"/>
    <n v="0"/>
    <n v="-4255.96"/>
    <n v="-34374.160000000003"/>
    <n v="42882.81"/>
    <n v="38626.85"/>
    <d v="2015-03-01T00:00:00"/>
    <n v="8.2527777777777782"/>
    <m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n v="77567.770515179393"/>
    <n v="77567.770515179407"/>
    <n v="0"/>
  </r>
  <r>
    <x v="4"/>
    <s v="KKH - BOD incubator"/>
    <x v="0"/>
    <n v="1"/>
    <s v="EA"/>
    <d v="2015-03-31T00:00:00"/>
    <d v="2015-03-31T00:00:00"/>
    <n v="73001"/>
    <n v="0"/>
    <m/>
    <n v="73001"/>
    <n v="-29803.38"/>
    <n v="0"/>
    <n v="-4255.96"/>
    <n v="-34059.340000000004"/>
    <n v="43197.619999999995"/>
    <n v="38941.660000000003"/>
    <d v="2015-03-01T00:00:00"/>
    <n v="8.1805555555555554"/>
    <m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n v="77567.759889604422"/>
    <n v="77567.759889604422"/>
    <n v="0"/>
  </r>
  <r>
    <x v="0"/>
    <s v="KDK - Executive Chairs"/>
    <x v="0"/>
    <n v="10"/>
    <s v="EA"/>
    <d v="2015-05-31T00:00:00"/>
    <d v="2015-05-31T00:00:00"/>
    <n v="72456.009999999995"/>
    <n v="0"/>
    <m/>
    <n v="72456.009999999995"/>
    <n v="-31353.41"/>
    <n v="0"/>
    <n v="-4586.47"/>
    <n v="-35939.879999999997"/>
    <n v="41102.599999999991"/>
    <n v="36516.129999999997"/>
    <d v="2015-05-01T00:00:00"/>
    <n v="8.0138888888888893"/>
    <m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n v="101605.7191740675"/>
    <n v="96525.43321536413"/>
    <n v="5080.2859587033745"/>
  </r>
  <r>
    <x v="5"/>
    <s v="NOD-Laptop"/>
    <x v="0"/>
    <n v="1"/>
    <s v="EA"/>
    <d v="2013-03-31T00:00:00"/>
    <d v="2013-03-31T00:00:00"/>
    <n v="72240"/>
    <n v="0"/>
    <m/>
    <n v="72240"/>
    <n v="-65016"/>
    <n v="0"/>
    <n v="0"/>
    <n v="-65016"/>
    <n v="7224"/>
    <n v="7224"/>
    <d v="2013-03-01T00:00:00"/>
    <n v="10.180555555555555"/>
    <s v="Computers"/>
    <m/>
    <m/>
    <m/>
    <m/>
    <m/>
    <m/>
    <s v="Laptops"/>
    <n v="646"/>
    <n v="15"/>
    <n v="91.7"/>
    <n v="133"/>
    <n v="154.1"/>
    <n v="1.6804798255179934"/>
    <n v="1.6804798255179934"/>
    <n v="5"/>
    <n v="1"/>
    <n v="121397.86259541984"/>
    <n v="121397.86259541985"/>
    <n v="0"/>
  </r>
  <r>
    <x v="3"/>
    <s v="BRK - SQL CAGE IND MOTOR 3P 415V AC 30kw"/>
    <x v="0"/>
    <n v="1"/>
    <s v="EA"/>
    <d v="2012-12-31T00:00:00"/>
    <d v="2012-12-31T00:00:00"/>
    <n v="71873.39"/>
    <n v="0"/>
    <m/>
    <n v="71873.39"/>
    <n v="-37786.910000000003"/>
    <n v="0"/>
    <n v="-4190.22"/>
    <n v="-41977.130000000005"/>
    <n v="34086.479999999996"/>
    <n v="29896.26"/>
    <d v="2012-12-01T00:00:00"/>
    <n v="10.430555555555555"/>
    <m/>
    <m/>
    <m/>
    <m/>
    <m/>
    <m/>
    <m/>
    <s v="A C Motor"/>
    <n v="672"/>
    <n v="12"/>
    <n v="100.7"/>
    <n v="133"/>
    <n v="142.1"/>
    <n v="1.4111221449851041"/>
    <n v="1.4111221449851041"/>
    <n v="8"/>
    <n v="0.95"/>
    <n v="101422.13226415093"/>
    <n v="96351.025650943382"/>
    <n v="5071.1066132075503"/>
  </r>
  <r>
    <x v="1"/>
    <s v="MQR-AC 1.5 Ton- LG - 4Nos."/>
    <x v="0"/>
    <n v="4"/>
    <s v="EA"/>
    <d v="2011-09-28T00:00:00"/>
    <d v="2011-09-28T00:00:00"/>
    <n v="71200.009999999995"/>
    <n v="0"/>
    <m/>
    <n v="71200.009999999995"/>
    <n v="-47360.02"/>
    <n v="0"/>
    <n v="-4506.96"/>
    <n v="-51866.979999999996"/>
    <n v="23839.989999999998"/>
    <n v="19333.03"/>
    <d v="2011-09-01T00:00:00"/>
    <n v="11.686111111111112"/>
    <s v="Air Conditioners"/>
    <n v="686"/>
    <n v="84"/>
    <n v="104"/>
    <n v="90"/>
    <n v="103.4"/>
    <n v="0.99423076923076925"/>
    <s v="Air conditioner"/>
    <n v="653"/>
    <n v="4"/>
    <n v="100.8"/>
    <n v="133"/>
    <n v="120.5"/>
    <n v="1.1954365079365079"/>
    <n v="1.1885397588522588"/>
    <n v="8"/>
    <n v="0.9"/>
    <n v="84624.042715678414"/>
    <n v="76161.638444110577"/>
    <n v="8462.404271567837"/>
  </r>
  <r>
    <x v="2"/>
    <s v="UTR - Dining Table With 8 Chairs"/>
    <x v="0"/>
    <n v="3"/>
    <s v="EA"/>
    <d v="2015-09-30T00:00:00"/>
    <d v="2015-09-30T00:00:00"/>
    <n v="71136"/>
    <n v="0"/>
    <m/>
    <n v="71136"/>
    <n v="-29281.22"/>
    <n v="0"/>
    <n v="-4502.91"/>
    <n v="-33784.130000000005"/>
    <n v="41854.78"/>
    <n v="37351.870000000003"/>
    <d v="2015-09-01T00:00:00"/>
    <n v="7.6805555555555554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101283.80883678989"/>
    <n v="92377.515577096463"/>
    <n v="8906.2932596934261"/>
  </r>
  <r>
    <x v="1"/>
    <s v="MQR-HIGH DEF LCD PROJECTOR XGA LUM 3100"/>
    <x v="0"/>
    <n v="1"/>
    <s v="EA"/>
    <d v="2013-02-13T00:00:00"/>
    <d v="2013-02-13T00:00:00"/>
    <n v="71000.009999999995"/>
    <n v="0"/>
    <m/>
    <n v="71000.009999999995"/>
    <n v="-48945.5"/>
    <n v="0"/>
    <n v="-4494.3"/>
    <n v="-53439.8"/>
    <n v="22054.509999999995"/>
    <n v="17560.21"/>
    <d v="2013-02-01T00:00:00"/>
    <n v="10.311111111111112"/>
    <m/>
    <m/>
    <m/>
    <m/>
    <m/>
    <m/>
    <m/>
    <s v="Colour TV"/>
    <n v="652"/>
    <n v="14"/>
    <n v="94.4"/>
    <n v="133"/>
    <n v="93.1"/>
    <n v="0.9862288135593219"/>
    <n v="0.9862288135593219"/>
    <n v="8"/>
    <n v="0.95"/>
    <n v="70022.255624999991"/>
    <n v="66521.142843749985"/>
    <n v="3501.1127812500054"/>
  </r>
  <r>
    <x v="4"/>
    <s v="KKH - High DEF LCD Projector"/>
    <x v="0"/>
    <n v="1"/>
    <s v="EA"/>
    <d v="2013-02-25T00:00:00"/>
    <d v="2013-02-25T00:00:00"/>
    <n v="70999.92"/>
    <n v="0"/>
    <m/>
    <n v="70999.92"/>
    <n v="-48567.02"/>
    <n v="0"/>
    <n v="-4494.29"/>
    <n v="-53061.31"/>
    <n v="22432.9"/>
    <n v="17938.61"/>
    <d v="2013-02-01T00:00:00"/>
    <n v="10.277777777777779"/>
    <m/>
    <m/>
    <m/>
    <m/>
    <m/>
    <m/>
    <m/>
    <s v="Colour TV"/>
    <n v="652"/>
    <n v="14"/>
    <n v="94.4"/>
    <n v="133"/>
    <n v="93.1"/>
    <n v="0.9862288135593219"/>
    <n v="0.9862288135593219"/>
    <n v="8"/>
    <n v="0.95"/>
    <n v="70022.166864406769"/>
    <n v="66521.058521186424"/>
    <n v="3501.108343220345"/>
  </r>
  <r>
    <x v="0"/>
    <s v="KDK-HIGH DEF LCD PROJECTOR XGA LUM 3100"/>
    <x v="0"/>
    <n v="1"/>
    <s v="NO"/>
    <d v="2013-02-09T00:00:00"/>
    <d v="2013-02-09T00:00:00"/>
    <n v="70999.53"/>
    <n v="0"/>
    <m/>
    <n v="70999.53"/>
    <n v="-49071.29"/>
    <n v="0"/>
    <n v="-4494.2700000000004"/>
    <n v="-53565.56"/>
    <n v="21928.239999999998"/>
    <n v="17433.97"/>
    <d v="2013-02-01T00:00:00"/>
    <n v="10.322222222222223"/>
    <m/>
    <m/>
    <m/>
    <m/>
    <m/>
    <m/>
    <m/>
    <s v="Colour TV"/>
    <n v="652"/>
    <n v="14"/>
    <n v="94.4"/>
    <n v="133"/>
    <n v="93.1"/>
    <n v="0.9862288135593219"/>
    <n v="0.9862288135593219"/>
    <n v="8"/>
    <n v="0.95"/>
    <n v="70021.782235169478"/>
    <n v="66520.693123410994"/>
    <n v="3501.0891117584833"/>
  </r>
  <r>
    <x v="1"/>
    <s v="MQR-LAPTOP -I5"/>
    <x v="0"/>
    <n v="1"/>
    <s v="EA"/>
    <d v="2022-01-31T00:00:00"/>
    <d v="2022-01-31T00:00:00"/>
    <n v="70800"/>
    <n v="0"/>
    <m/>
    <n v="70800"/>
    <n v="-7099.39"/>
    <n v="0"/>
    <n v="-10620"/>
    <n v="-17719.39"/>
    <n v="63700.61"/>
    <n v="53080.61"/>
    <d v="2022-01-01T00:00:00"/>
    <n v="1.3472222222222223"/>
    <m/>
    <m/>
    <m/>
    <m/>
    <m/>
    <m/>
    <m/>
    <s v="Laptops"/>
    <n v="646"/>
    <n v="121"/>
    <n v="154.1"/>
    <n v="133"/>
    <n v="154.1"/>
    <n v="1"/>
    <n v="1"/>
    <n v="5"/>
    <n v="1"/>
    <n v="70800"/>
    <n v="19076.666666666668"/>
    <n v="51723.333333333328"/>
  </r>
  <r>
    <x v="1"/>
    <s v="MQR-Steel Almirah"/>
    <x v="0"/>
    <n v="4"/>
    <s v="EA"/>
    <d v="2015-02-20T00:00:00"/>
    <d v="2015-02-20T00:00:00"/>
    <n v="70261.009999999995"/>
    <n v="0"/>
    <m/>
    <n v="70261.009999999995"/>
    <n v="-31620.04"/>
    <n v="0"/>
    <n v="-4447.5200000000004"/>
    <n v="-36067.56"/>
    <n v="38640.969999999994"/>
    <n v="34193.449999999997"/>
    <d v="2015-02-01T00:00:00"/>
    <n v="8.2916666666666661"/>
    <m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n v="96137.031880415932"/>
    <n v="91330.180286395131"/>
    <n v="4806.8515940208017"/>
  </r>
  <r>
    <x v="2"/>
    <s v="UTR-WINDOW A/C 2.0 TON"/>
    <x v="0"/>
    <n v="2"/>
    <s v="NO"/>
    <d v="2022-06-23T00:00:00"/>
    <d v="2022-06-23T00:00:00"/>
    <n v="0"/>
    <n v="70170"/>
    <m/>
    <n v="70170"/>
    <n v="0"/>
    <n v="0"/>
    <n v="-3426.62"/>
    <n v="-3426.62"/>
    <n v="0"/>
    <n v="66743.38"/>
    <d v="2022-06-01T00:00:00"/>
    <n v="0.95"/>
    <m/>
    <m/>
    <m/>
    <m/>
    <m/>
    <m/>
    <m/>
    <s v="Air conditioner"/>
    <n v="653"/>
    <n v="126"/>
    <n v="120.9"/>
    <n v="133"/>
    <n v="120.5"/>
    <n v="0.99669148056244827"/>
    <n v="0.99669148056244827"/>
    <n v="8"/>
    <n v="0.9"/>
    <n v="69937.841191066997"/>
    <n v="7474.6067772952847"/>
    <n v="62463.234413771715"/>
  </r>
  <r>
    <x v="1"/>
    <s v="MQR-Ceiling Fans"/>
    <x v="0"/>
    <n v="50"/>
    <s v="NO"/>
    <d v="2022-12-28T00:00:00"/>
    <d v="2022-12-28T00:00:00"/>
    <n v="0"/>
    <n v="69915.009999999995"/>
    <m/>
    <n v="69915.009999999995"/>
    <n v="0"/>
    <n v="0"/>
    <n v="-1139.75"/>
    <n v="-1139.75"/>
    <n v="0"/>
    <n v="68775.259999999995"/>
    <d v="2022-12-01T00:00:00"/>
    <n v="0.43611111111111112"/>
    <m/>
    <m/>
    <m/>
    <m/>
    <m/>
    <m/>
    <m/>
    <s v="Fan"/>
    <n v="713"/>
    <n v="132"/>
    <n v="148.6"/>
    <n v="133"/>
    <n v="151.30000000000001"/>
    <n v="1.0181695827725439"/>
    <n v="1.0181695827725439"/>
    <n v="8"/>
    <n v="0.95"/>
    <n v="71185.336561238233"/>
    <n v="3686.5600514266262"/>
    <n v="67498.776509811607"/>
  </r>
  <r>
    <x v="2"/>
    <s v="UTR - Executive Chair"/>
    <x v="0"/>
    <n v="9"/>
    <s v="EA"/>
    <d v="2019-03-31T00:00:00"/>
    <d v="2019-03-31T00:00:00"/>
    <n v="69656.59"/>
    <n v="0"/>
    <m/>
    <n v="69656.59"/>
    <n v="-13239.86"/>
    <n v="0"/>
    <n v="-4409.26"/>
    <n v="-17649.120000000003"/>
    <n v="56416.729999999996"/>
    <n v="52007.47"/>
    <d v="2019-03-01T00:00:00"/>
    <n v="4.1805555555555554"/>
    <m/>
    <m/>
    <m/>
    <m/>
    <m/>
    <m/>
    <m/>
    <s v="a. Manufacture of furniture"/>
    <n v="844"/>
    <n v="87"/>
    <n v="129.5"/>
    <n v="133"/>
    <n v="157.9"/>
    <n v="1.2193050193050194"/>
    <n v="1.2193050193050194"/>
    <n v="8"/>
    <n v="0.95"/>
    <n v="84932.629814671818"/>
    <n v="42164.037318585775"/>
    <n v="42768.592496086043"/>
  </r>
  <r>
    <x v="1"/>
    <s v="MQR - Thickness Guage"/>
    <x v="0"/>
    <n v="2"/>
    <s v="EA"/>
    <d v="2019-12-14T00:00:00"/>
    <d v="2019-12-14T00:00:00"/>
    <n v="69030.009999999995"/>
    <n v="0"/>
    <m/>
    <n v="69030.009999999995"/>
    <n v="-9247.44"/>
    <n v="0"/>
    <n v="-4024.45"/>
    <n v="-13271.89"/>
    <n v="59782.569999999992"/>
    <n v="55758.12"/>
    <d v="2019-12-01T00:00:00"/>
    <n v="3.4750000000000001"/>
    <m/>
    <m/>
    <m/>
    <m/>
    <m/>
    <m/>
    <m/>
    <s v="f. Manufacture of domestic appliances"/>
    <n v="708"/>
    <n v="96"/>
    <n v="120.4"/>
    <n v="133"/>
    <n v="133.69999999999999"/>
    <n v="1.1104651162790695"/>
    <n v="1.1104651162790695"/>
    <n v="8"/>
    <n v="0.95"/>
    <n v="76655.418081395328"/>
    <n v="31632.337367650791"/>
    <n v="45023.080713744537"/>
  </r>
  <r>
    <x v="3"/>
    <s v="BRK-OXYGEN CONCENTRATOR 5LPM"/>
    <x v="0"/>
    <n v="2"/>
    <s v="EA"/>
    <d v="2021-06-30T00:00:00"/>
    <d v="2021-06-30T00:00:00"/>
    <n v="68340"/>
    <n v="0"/>
    <m/>
    <n v="68340"/>
    <n v="-3259.26"/>
    <n v="0"/>
    <n v="-4325.92"/>
    <n v="-7585.18"/>
    <n v="65080.74"/>
    <n v="60754.82"/>
    <d v="2021-06-01T00:00:00"/>
    <n v="1.9305555555555556"/>
    <m/>
    <m/>
    <m/>
    <m/>
    <m/>
    <m/>
    <m/>
    <s v="a. Manufacture of electronic components"/>
    <n v="640"/>
    <n v="114"/>
    <n v="103.4"/>
    <n v="133"/>
    <n v="115.5"/>
    <n v="1.1170212765957446"/>
    <n v="1.1170212765957446"/>
    <n v="5"/>
    <n v="1"/>
    <n v="76337.234042553187"/>
    <n v="29474.65425531915"/>
    <n v="46862.579787234034"/>
  </r>
  <r>
    <x v="5"/>
    <s v="NOD-5 MS OFFICE STD OLP (office 2010)"/>
    <x v="0"/>
    <n v="5"/>
    <s v="NO"/>
    <d v="2011-06-06T00:00:00"/>
    <d v="2011-06-06T00:00:00"/>
    <n v="68315.44"/>
    <n v="0"/>
    <m/>
    <n v="68315.44"/>
    <n v="-68315.44"/>
    <n v="0"/>
    <n v="0"/>
    <n v="-68315.44"/>
    <n v="0"/>
    <n v="0"/>
    <d v="2011-06-01T00:00:00"/>
    <n v="11.997222222222222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63081.321711442783"/>
    <n v="63081.321711442783"/>
    <n v="0"/>
  </r>
  <r>
    <x v="2"/>
    <s v="UTR-BPL Oxygen Concentrator Oxy 5 Neo -Single"/>
    <x v="0"/>
    <n v="1"/>
    <s v="EA"/>
    <d v="2021-08-31T00:00:00"/>
    <d v="2021-08-31T00:00:00"/>
    <n v="68280.800000000003"/>
    <n v="0"/>
    <m/>
    <n v="68280.800000000003"/>
    <n v="-2522.2600000000002"/>
    <n v="0"/>
    <n v="-4322.17"/>
    <n v="-6844.43"/>
    <n v="65758.540000000008"/>
    <n v="61436.37"/>
    <d v="2021-08-01T00:00:00"/>
    <n v="1.7638888888888888"/>
    <m/>
    <m/>
    <m/>
    <m/>
    <m/>
    <m/>
    <m/>
    <s v="a. Manufacture of electronic components"/>
    <n v="640"/>
    <n v="116"/>
    <n v="103.7"/>
    <n v="133"/>
    <n v="115.5"/>
    <n v="1.1137897782063644"/>
    <n v="1.1137897782063644"/>
    <n v="5"/>
    <n v="1"/>
    <n v="76050.457087753122"/>
    <n v="26828.911250401798"/>
    <n v="49221.545837351325"/>
  </r>
  <r>
    <x v="0"/>
    <s v="KDK - Oxygen Concentrator"/>
    <x v="0"/>
    <n v="1"/>
    <s v="EA"/>
    <d v="2021-07-31T00:00:00"/>
    <d v="2021-07-31T00:00:00"/>
    <n v="68280"/>
    <n v="0"/>
    <m/>
    <n v="68280"/>
    <n v="-2661.09"/>
    <n v="0"/>
    <n v="-3980.72"/>
    <n v="-6641.8099999999995"/>
    <n v="65618.91"/>
    <n v="61638.19"/>
    <d v="2021-07-01T00:00:00"/>
    <n v="1.8472222222222223"/>
    <m/>
    <m/>
    <m/>
    <m/>
    <m/>
    <m/>
    <m/>
    <s v="f. Manufacture of domestic appliances"/>
    <n v="708"/>
    <n v="115"/>
    <n v="126.3"/>
    <n v="133"/>
    <n v="133.69999999999999"/>
    <n v="1.0585906571654788"/>
    <n v="1.0585906571654788"/>
    <n v="8"/>
    <n v="0.95"/>
    <n v="72280.570071258902"/>
    <n v="15855.295188374241"/>
    <n v="56425.27488288466"/>
  </r>
  <r>
    <x v="1"/>
    <s v="MQR-UPS 6 KVA WITH BATTRIES"/>
    <x v="0"/>
    <n v="1"/>
    <s v="EA"/>
    <d v="2010-12-08T00:00:00"/>
    <d v="2010-12-08T00:00:00"/>
    <n v="68250"/>
    <n v="0"/>
    <m/>
    <n v="68250"/>
    <n v="-45300.01"/>
    <n v="0"/>
    <n v="-4320.2299999999996"/>
    <n v="-49620.240000000005"/>
    <n v="22949.989999999998"/>
    <n v="18629.759999999998"/>
    <d v="2010-12-01T00:00:00"/>
    <n v="12.491666666666667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n v="60511.348970315914"/>
    <n v="57485.781521800112"/>
    <n v="3025.5674485158015"/>
  </r>
  <r>
    <x v="3"/>
    <s v="BRK-UPS 6 KVA WITH BATTRIES"/>
    <x v="0"/>
    <n v="1"/>
    <s v="NO"/>
    <d v="2011-01-01T00:00:00"/>
    <d v="2011-01-01T00:00:00"/>
    <n v="68250"/>
    <n v="0"/>
    <m/>
    <n v="68250"/>
    <n v="-45086.85"/>
    <n v="0"/>
    <n v="-4320.2299999999996"/>
    <n v="-49407.08"/>
    <n v="23163.15"/>
    <n v="18842.919999999998"/>
    <d v="2011-01-01T00:00:00"/>
    <n v="12.427777777777777"/>
    <s v="UPS / Stabilizer"/>
    <n v="739"/>
    <n v="76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n v="60511.348970315914"/>
    <n v="57485.781521800112"/>
    <n v="3025.5674485158015"/>
  </r>
  <r>
    <x v="0"/>
    <s v="KDK-UPS HX 06KVA W/B-1106L16"/>
    <x v="0"/>
    <n v="1"/>
    <s v="NO"/>
    <d v="2010-12-06T00:00:00"/>
    <d v="2010-12-06T00:00:00"/>
    <n v="68250"/>
    <n v="0"/>
    <m/>
    <n v="68250"/>
    <n v="-45317.77"/>
    <n v="0"/>
    <n v="-4320.2299999999996"/>
    <n v="-49638"/>
    <n v="22932.230000000003"/>
    <n v="18612"/>
    <d v="2010-12-01T00:00:00"/>
    <n v="12.497222222222222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n v="60511.348970315914"/>
    <n v="57485.781521800112"/>
    <n v="3025.5674485158015"/>
  </r>
  <r>
    <x v="3"/>
    <s v="BRK-UPS 6 KVA WITH BATTRIES"/>
    <x v="0"/>
    <n v="1"/>
    <s v="EA"/>
    <d v="2012-03-24T00:00:00"/>
    <d v="2012-03-24T00:00:00"/>
    <n v="68250"/>
    <n v="0"/>
    <m/>
    <n v="68250"/>
    <n v="-41116.46"/>
    <n v="0"/>
    <n v="-4320.2299999999996"/>
    <n v="-45436.69"/>
    <n v="27133.54"/>
    <n v="22813.31"/>
    <d v="2012-03-01T00:00:00"/>
    <n v="11.197222222222223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60228.58565737051"/>
    <n v="57217.156374501981"/>
    <n v="3011.4292828685284"/>
  </r>
  <r>
    <x v="2"/>
    <s v="UTR-HX 06 KVA UPS W/B-1106L16"/>
    <x v="0"/>
    <n v="1"/>
    <s v="EA"/>
    <d v="2010-12-31T00:00:00"/>
    <d v="2010-12-31T00:00:00"/>
    <n v="68250"/>
    <n v="0"/>
    <m/>
    <n v="68250"/>
    <n v="-61425"/>
    <n v="0"/>
    <n v="0"/>
    <n v="-61425"/>
    <n v="6825"/>
    <n v="6825"/>
    <d v="2010-12-01T00:00:00"/>
    <n v="12.430555555555555"/>
    <s v="UPS / Stabilizer"/>
    <n v="739"/>
    <n v="75"/>
    <n v="127.8"/>
    <n v="90"/>
    <n v="128.4"/>
    <n v="1.0046948356807512"/>
    <s v="UPS in Solid State Drives"/>
    <n v="642"/>
    <n v="4"/>
    <n v="100.4"/>
    <n v="133"/>
    <n v="88.6"/>
    <n v="0.88247011952191223"/>
    <n v="0.88661317172624055"/>
    <n v="6"/>
    <n v="0.95"/>
    <n v="60511.348970315914"/>
    <n v="57485.781521800112"/>
    <n v="3025.5674485158015"/>
  </r>
  <r>
    <x v="4"/>
    <s v="KKH - UPS 6 KVA With Battries"/>
    <x v="0"/>
    <n v="1"/>
    <s v="EA"/>
    <d v="2011-03-31T00:00:00"/>
    <d v="2011-03-31T00:00:00"/>
    <n v="68250"/>
    <n v="0"/>
    <m/>
    <n v="68250"/>
    <n v="-52139.24"/>
    <n v="0"/>
    <n v="-4320.2299999999996"/>
    <n v="-56459.47"/>
    <n v="16110.760000000002"/>
    <n v="11790.53"/>
    <d v="2011-03-01T00:00:00"/>
    <n v="12.180555555555555"/>
    <s v="UPS / Stabilizer"/>
    <n v="739"/>
    <n v="78"/>
    <n v="126.4"/>
    <n v="90"/>
    <n v="128.4"/>
    <n v="1.0158227848101267"/>
    <s v="UPS in Solid State Drives"/>
    <n v="642"/>
    <n v="4"/>
    <n v="100.4"/>
    <n v="133"/>
    <n v="88.6"/>
    <n v="0.88247011952191223"/>
    <n v="0.89643325432447418"/>
    <n v="6"/>
    <n v="0.95"/>
    <n v="61181.569607645361"/>
    <n v="58122.491127263092"/>
    <n v="3059.078480382268"/>
  </r>
  <r>
    <x v="4"/>
    <s v="KKH - UPS 6 KVA With Battries"/>
    <x v="0"/>
    <n v="1"/>
    <s v="EA"/>
    <d v="2011-02-28T00:00:00"/>
    <d v="2011-02-28T00:00:00"/>
    <n v="68250"/>
    <n v="0"/>
    <m/>
    <n v="68250"/>
    <n v="-53078.87"/>
    <n v="0"/>
    <n v="-4320.2299999999996"/>
    <n v="-57399.100000000006"/>
    <n v="15171.129999999997"/>
    <n v="10850.9"/>
    <d v="2011-02-01T00:00:00"/>
    <n v="12.263888888888889"/>
    <s v="UPS / Stabilizer"/>
    <n v="739"/>
    <n v="77"/>
    <n v="128"/>
    <n v="90"/>
    <n v="128.4"/>
    <n v="1.003125"/>
    <s v="UPS in Solid State Drives"/>
    <n v="642"/>
    <n v="4"/>
    <n v="100.4"/>
    <n v="133"/>
    <n v="88.6"/>
    <n v="0.88247011952191223"/>
    <n v="0.88522783864541821"/>
    <n v="6"/>
    <n v="0.95"/>
    <n v="60416.799987549792"/>
    <n v="57395.959988172297"/>
    <n v="3020.8399993774947"/>
  </r>
  <r>
    <x v="0"/>
    <s v="KDK - CC CAMERAS"/>
    <x v="0"/>
    <n v="6"/>
    <s v="EA"/>
    <d v="2012-07-17T00:00:00"/>
    <d v="2012-07-17T00:00:00"/>
    <n v="68223"/>
    <n v="0"/>
    <m/>
    <n v="68223"/>
    <n v="-40079.26"/>
    <n v="0"/>
    <n v="-4318.5200000000004"/>
    <n v="-44397.78"/>
    <n v="28143.739999999998"/>
    <n v="23825.22"/>
    <d v="2012-07-01T00:00:00"/>
    <n v="10.883333333333333"/>
    <m/>
    <m/>
    <m/>
    <m/>
    <m/>
    <m/>
    <m/>
    <s v="a. Manufacture of electronic components"/>
    <n v="640"/>
    <n v="7"/>
    <n v="103.9"/>
    <n v="133"/>
    <n v="115.5"/>
    <n v="1.111645813282002"/>
    <n v="1.111645813282002"/>
    <n v="5"/>
    <n v="1"/>
    <n v="75839.812319538018"/>
    <n v="75839.812319538018"/>
    <n v="0"/>
  </r>
  <r>
    <x v="3"/>
    <s v="BRK-SOFA SET"/>
    <x v="0"/>
    <n v="4"/>
    <s v="NO"/>
    <d v="2011-03-31T00:00:00"/>
    <d v="2011-03-31T00:00:00"/>
    <n v="68100.009999999995"/>
    <n v="0"/>
    <m/>
    <n v="68100.009999999995"/>
    <n v="-47429.84"/>
    <n v="0"/>
    <n v="-4310.7299999999996"/>
    <n v="-51740.569999999992"/>
    <n v="20670.169999999998"/>
    <n v="16359.44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10265.76559103357"/>
    <n v="104752.4773114819"/>
    <n v="5513.288279551678"/>
  </r>
  <r>
    <x v="4"/>
    <s v="KKH-Wooden Bed"/>
    <x v="0"/>
    <n v="15"/>
    <s v="EA"/>
    <d v="2011-03-31T00:00:00"/>
    <d v="2011-03-01T00:00:00"/>
    <n v="68100"/>
    <n v="0"/>
    <m/>
    <n v="68100"/>
    <n v="-68100"/>
    <n v="0"/>
    <n v="0"/>
    <n v="-68100"/>
    <n v="0"/>
    <n v="0"/>
    <d v="2011-03-01T00:00:00"/>
    <n v="12.261111111111111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10265.74939929359"/>
    <n v="104752.46192932891"/>
    <n v="5513.2874699646782"/>
  </r>
  <r>
    <x v="4"/>
    <s v="KKH-Wooden Bed"/>
    <x v="0"/>
    <n v="20"/>
    <s v="EA"/>
    <d v="2011-05-31T00:00:00"/>
    <d v="2011-05-01T00:00:00"/>
    <n v="68100"/>
    <n v="0"/>
    <m/>
    <n v="68100"/>
    <n v="-68100"/>
    <n v="0"/>
    <n v="0"/>
    <n v="-68100"/>
    <n v="0"/>
    <n v="0"/>
    <d v="2011-05-01T00:00:00"/>
    <n v="12.094444444444445"/>
    <s v="Furniture"/>
    <n v="628"/>
    <n v="80"/>
    <n v="134.19999999999999"/>
    <n v="90"/>
    <n v="138.4"/>
    <n v="1.031296572280179"/>
    <s v="a. Manufacture of furniture"/>
    <n v="844"/>
    <n v="4"/>
    <n v="103.9"/>
    <n v="133"/>
    <n v="157.9"/>
    <n v="1.5197305101058709"/>
    <n v="1.5672928658617926"/>
    <n v="8"/>
    <n v="0.95"/>
    <n v="106732.64416518807"/>
    <n v="101396.01195692866"/>
    <n v="5336.6322082594124"/>
  </r>
  <r>
    <x v="1"/>
    <s v="MQR - Oxygen Concentrator"/>
    <x v="0"/>
    <n v="1"/>
    <s v="EA"/>
    <d v="2021-07-31T00:00:00"/>
    <d v="2021-07-31T00:00:00"/>
    <n v="67805"/>
    <n v="0"/>
    <m/>
    <n v="67805"/>
    <n v="-2869.21"/>
    <n v="0"/>
    <n v="-4292.0600000000004"/>
    <n v="-7161.27"/>
    <n v="64935.79"/>
    <n v="60643.73"/>
    <d v="2021-07-01T00:00:00"/>
    <n v="1.8472222222222223"/>
    <m/>
    <m/>
    <m/>
    <m/>
    <m/>
    <m/>
    <m/>
    <s v="a. Manufacture of electronic components"/>
    <n v="640"/>
    <n v="115"/>
    <n v="104.1"/>
    <n v="133"/>
    <n v="115.5"/>
    <n v="1.1095100864553316"/>
    <n v="1.1095100864553316"/>
    <n v="5"/>
    <n v="1"/>
    <n v="75230.331412103755"/>
    <n v="27793.427993916113"/>
    <n v="47436.903418187641"/>
  </r>
  <r>
    <x v="1"/>
    <s v="MQR - Laptop (HP)"/>
    <x v="0"/>
    <n v="1"/>
    <s v="EA"/>
    <d v="2019-11-30T00:00:00"/>
    <d v="2019-11-30T00:00:00"/>
    <n v="67260"/>
    <n v="0"/>
    <m/>
    <n v="67260"/>
    <n v="-23568.57"/>
    <n v="0"/>
    <n v="-10089"/>
    <n v="-33657.57"/>
    <n v="43691.43"/>
    <n v="33602.43"/>
    <d v="2019-11-01T00:00:00"/>
    <n v="3.5138888888888888"/>
    <m/>
    <m/>
    <m/>
    <m/>
    <m/>
    <m/>
    <m/>
    <s v="Laptops"/>
    <n v="646"/>
    <n v="95"/>
    <n v="154.1"/>
    <n v="133"/>
    <n v="154.1"/>
    <n v="1"/>
    <n v="1"/>
    <n v="5"/>
    <n v="1"/>
    <n v="67260"/>
    <n v="47268.833333333336"/>
    <n v="19991.166666666664"/>
  </r>
  <r>
    <x v="1"/>
    <s v="MQR- STEEL ALMIRAH  5 SHELVES"/>
    <x v="0"/>
    <n v="1"/>
    <s v="NO"/>
    <d v="2013-05-24T00:00:00"/>
    <d v="2013-05-24T00:00:00"/>
    <n v="66899.009999999995"/>
    <n v="0"/>
    <m/>
    <n v="66899.009999999995"/>
    <n v="-37497.480000000003"/>
    <n v="0"/>
    <n v="-4234.71"/>
    <n v="-41732.19"/>
    <n v="29401.529999999992"/>
    <n v="25166.82"/>
    <d v="2013-05-01T00:00:00"/>
    <n v="10.030555555555555"/>
    <m/>
    <m/>
    <m/>
    <m/>
    <m/>
    <m/>
    <m/>
    <s v="a. Manufacture of furniture"/>
    <n v="844"/>
    <n v="17"/>
    <n v="108.9"/>
    <n v="133"/>
    <n v="157.9"/>
    <n v="1.4499540863177227"/>
    <n v="1.4499540863177227"/>
    <n v="8"/>
    <n v="0.95"/>
    <n v="97000.492920110191"/>
    <n v="92150.468274104671"/>
    <n v="4850.0246460055205"/>
  </r>
  <r>
    <x v="3"/>
    <s v="BRK  - Office Table"/>
    <x v="0"/>
    <n v="5"/>
    <s v="NO"/>
    <d v="2013-06-30T00:00:00"/>
    <d v="2013-06-30T00:00:00"/>
    <n v="66710.53"/>
    <n v="0"/>
    <m/>
    <n v="66710.53"/>
    <n v="-36963.78"/>
    <n v="0"/>
    <n v="-4222.78"/>
    <n v="-41186.559999999998"/>
    <n v="29746.75"/>
    <n v="25523.97"/>
    <d v="2013-06-01T00:00:00"/>
    <n v="9.9305555555555554"/>
    <m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99093.063847601123"/>
    <n v="94138.410655221058"/>
    <n v="4954.6531923800649"/>
  </r>
  <r>
    <x v="0"/>
    <s v="KDK -  CCTV Camera Sys"/>
    <x v="0"/>
    <n v="1"/>
    <s v="NO"/>
    <d v="2013-02-18T00:00:00"/>
    <d v="2013-02-18T00:00:00"/>
    <n v="66163.83"/>
    <n v="0"/>
    <m/>
    <n v="66163.83"/>
    <n v="-36984.300000000003"/>
    <n v="0"/>
    <n v="-4188.17"/>
    <n v="-41172.47"/>
    <n v="29179.53"/>
    <n v="24991.360000000001"/>
    <d v="2013-02-01T00:00:00"/>
    <n v="10.297222222222222"/>
    <m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6"/>
    <n v="1"/>
    <n v="77038.281267326733"/>
    <n v="77038.281267326733"/>
    <n v="0"/>
  </r>
  <r>
    <x v="0"/>
    <s v="KDK -  CCTV Camera Sys"/>
    <x v="0"/>
    <n v="1"/>
    <s v="NO"/>
    <d v="2013-02-18T00:00:00"/>
    <d v="2013-02-18T00:00:00"/>
    <n v="66163.78"/>
    <n v="0"/>
    <m/>
    <n v="66163.78"/>
    <n v="-36984.300000000003"/>
    <n v="0"/>
    <n v="-4188.17"/>
    <n v="-41172.47"/>
    <n v="29179.479999999996"/>
    <n v="24991.31"/>
    <d v="2013-02-01T00:00:00"/>
    <n v="10.297222222222222"/>
    <m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6"/>
    <n v="1"/>
    <n v="77038.223049504944"/>
    <n v="77038.223049504944"/>
    <n v="0"/>
  </r>
  <r>
    <x v="4"/>
    <s v="KKH-DIGITAL TURBIDITY METER"/>
    <x v="0"/>
    <n v="1"/>
    <s v="NO"/>
    <d v="2012-08-01T00:00:00"/>
    <d v="2012-08-01T00:00:00"/>
    <n v="65537.48"/>
    <n v="0"/>
    <m/>
    <n v="65537.48"/>
    <n v="-35752.26"/>
    <n v="0"/>
    <n v="-3820.84"/>
    <n v="-39573.100000000006"/>
    <n v="29785.219999999994"/>
    <n v="25964.38"/>
    <d v="2012-08-01T00:00:00"/>
    <n v="10.844444444444445"/>
    <m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5"/>
    <n v="1"/>
    <n v="73844.126666666663"/>
    <n v="73844.126666666678"/>
    <n v="0"/>
  </r>
  <r>
    <x v="0"/>
    <s v="KDK - Gyser"/>
    <x v="0"/>
    <n v="12"/>
    <s v="EA"/>
    <d v="2015-02-28T00:00:00"/>
    <d v="2015-02-28T00:00:00"/>
    <n v="65475.01"/>
    <n v="0"/>
    <m/>
    <n v="65475.01"/>
    <n v="-29375.34"/>
    <n v="0"/>
    <n v="-4144.57"/>
    <n v="-33519.910000000003"/>
    <n v="36099.67"/>
    <n v="31955.1"/>
    <d v="2015-02-01T00:00:00"/>
    <n v="8.2638888888888893"/>
    <m/>
    <m/>
    <m/>
    <m/>
    <m/>
    <m/>
    <m/>
    <s v="Geyser"/>
    <n v="712"/>
    <n v="38"/>
    <n v="111.5"/>
    <n v="133"/>
    <n v="113.8"/>
    <n v="1.0206278026905828"/>
    <n v="1.0206278026905828"/>
    <n v="8"/>
    <n v="0.95"/>
    <n v="66825.615587443943"/>
    <n v="63484.334808071741"/>
    <n v="3341.2807793722022"/>
  </r>
  <r>
    <x v="4"/>
    <s v="KKH-ACID DOSING PUMP"/>
    <x v="0"/>
    <n v="2"/>
    <s v="NO"/>
    <d v="2012-09-01T00:00:00"/>
    <d v="2012-09-01T00:00:00"/>
    <n v="65459"/>
    <n v="0"/>
    <m/>
    <n v="65459"/>
    <n v="-35993.78"/>
    <n v="0"/>
    <n v="-3816.26"/>
    <n v="-39810.04"/>
    <n v="29465.22"/>
    <n v="25648.959999999999"/>
    <d v="2012-09-01T00:00:00"/>
    <n v="10.761111111111111"/>
    <m/>
    <m/>
    <m/>
    <m/>
    <m/>
    <m/>
    <m/>
    <s v="b. Manufacture of fluid power equipment"/>
    <n v="726"/>
    <n v="9"/>
    <n v="108.4"/>
    <n v="133"/>
    <n v="129.9"/>
    <n v="1.198339483394834"/>
    <n v="1.198339483394834"/>
    <n v="8"/>
    <n v="0.95"/>
    <n v="78442.104243542432"/>
    <n v="74519.999031365311"/>
    <n v="3922.1052121771208"/>
  </r>
  <r>
    <x v="0"/>
    <s v="KDK-TV WITH DISH"/>
    <x v="0"/>
    <n v="5"/>
    <s v="NO"/>
    <d v="2011-10-31T00:00:00"/>
    <d v="2011-10-31T00:00:00"/>
    <n v="65415.519999999997"/>
    <n v="0"/>
    <m/>
    <n v="65415.519999999997"/>
    <n v="-34230.269999999997"/>
    <n v="0"/>
    <n v="-4140.8"/>
    <n v="-38371.07"/>
    <n v="31185.25"/>
    <n v="27044.45"/>
    <d v="2011-10-01T00:00:00"/>
    <n v="11.597222222222221"/>
    <s v="T.V.Sets"/>
    <n v="742"/>
    <n v="85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n v="62980.373767243138"/>
    <n v="59831.355078880981"/>
    <n v="3149.0186883621573"/>
  </r>
  <r>
    <x v="4"/>
    <s v="KKH - Walkie Talkie Set"/>
    <x v="0"/>
    <n v="4"/>
    <s v="EA"/>
    <d v="2017-02-28T00:00:00"/>
    <d v="2017-02-28T00:00:00"/>
    <n v="65100"/>
    <n v="0"/>
    <m/>
    <n v="65100"/>
    <n v="-20965.43"/>
    <n v="0"/>
    <n v="-4120.83"/>
    <n v="-25086.260000000002"/>
    <n v="44134.57"/>
    <n v="40013.74"/>
    <d v="2017-02-01T00:00:00"/>
    <n v="6.2638888888888893"/>
    <m/>
    <m/>
    <m/>
    <m/>
    <m/>
    <m/>
    <m/>
    <s v="a. Manufacture of electronic components"/>
    <n v="640"/>
    <n v="62"/>
    <n v="106"/>
    <n v="133"/>
    <n v="115.5"/>
    <n v="1.0896226415094339"/>
    <n v="1.0896226415094339"/>
    <n v="5"/>
    <n v="1"/>
    <n v="70934.433962264142"/>
    <n v="70934.433962264142"/>
    <n v="0"/>
  </r>
  <r>
    <x v="3"/>
    <s v="BRK-DESKTOP COMPUTER SYSTEM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m/>
    <m/>
    <m/>
    <m/>
    <m/>
    <m/>
    <m/>
    <s v="Personal Computer (P.C.)"/>
    <n v="645"/>
    <n v="120"/>
    <n v="115.6"/>
    <n v="133"/>
    <n v="115.6"/>
    <n v="1"/>
    <n v="1"/>
    <n v="6"/>
    <n v="1"/>
    <n v="64546.01"/>
    <n v="15389.442199074074"/>
    <n v="49156.567800925928"/>
  </r>
  <r>
    <x v="5"/>
    <s v="LKO-DESKTOP DELL OPTIPLEX 5090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s v="Computers"/>
    <m/>
    <m/>
    <m/>
    <m/>
    <m/>
    <m/>
    <s v="Personal Computer (P.C.)"/>
    <n v="645"/>
    <n v="120"/>
    <n v="115.6"/>
    <n v="133"/>
    <n v="115.6"/>
    <n v="1"/>
    <n v="1"/>
    <n v="6"/>
    <n v="1"/>
    <n v="64546.01"/>
    <n v="15389.442199074074"/>
    <n v="49156.567800925928"/>
  </r>
  <r>
    <x v="0"/>
    <s v="KDK-Desktop Computer System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m/>
    <m/>
    <m/>
    <m/>
    <m/>
    <m/>
    <m/>
    <s v="Personal Computer (P.C.)"/>
    <n v="645"/>
    <n v="120"/>
    <n v="115.6"/>
    <n v="133"/>
    <n v="115.6"/>
    <n v="1"/>
    <n v="1"/>
    <n v="6"/>
    <n v="1"/>
    <n v="64546.01"/>
    <n v="15389.442199074074"/>
    <n v="49156.567800925928"/>
  </r>
  <r>
    <x v="2"/>
    <s v="UTR-DESKTOP DELL OPTIPLEX 5090"/>
    <x v="0"/>
    <n v="1"/>
    <s v="EA"/>
    <d v="2021-12-31T00:00:00"/>
    <d v="2021-12-31T00:00:00"/>
    <n v="64546.01"/>
    <n v="0"/>
    <m/>
    <n v="64546.01"/>
    <n v="-2413.84"/>
    <n v="0"/>
    <n v="-9681.9"/>
    <n v="-12095.74"/>
    <n v="62132.17"/>
    <n v="52450.27"/>
    <d v="2021-12-01T00:00:00"/>
    <n v="1.4305555555555556"/>
    <m/>
    <m/>
    <m/>
    <m/>
    <m/>
    <m/>
    <m/>
    <s v="Personal Computer (P.C.)"/>
    <n v="645"/>
    <n v="120"/>
    <n v="115.6"/>
    <n v="133"/>
    <n v="115.6"/>
    <n v="1"/>
    <n v="1"/>
    <n v="6"/>
    <n v="1"/>
    <n v="64546.01"/>
    <n v="15389.442199074074"/>
    <n v="49156.567800925928"/>
  </r>
  <r>
    <x v="4"/>
    <s v="KKH - DESKTOP DELL OPTIPLEX 5090"/>
    <x v="0"/>
    <n v="1"/>
    <s v="EA"/>
    <d v="2021-12-31T00:00:00"/>
    <d v="2021-12-31T00:00:00"/>
    <n v="64546"/>
    <n v="0"/>
    <m/>
    <n v="64546"/>
    <n v="-2413.84"/>
    <n v="0"/>
    <n v="-9681.9"/>
    <n v="-12095.74"/>
    <n v="62132.160000000003"/>
    <n v="52450.26"/>
    <d v="2021-12-01T00:00:00"/>
    <n v="1.4305555555555556"/>
    <m/>
    <m/>
    <m/>
    <m/>
    <m/>
    <m/>
    <m/>
    <s v="Personal Computer (P.C.)"/>
    <n v="645"/>
    <n v="120"/>
    <n v="115.6"/>
    <n v="133"/>
    <n v="115.6"/>
    <n v="1"/>
    <n v="1"/>
    <n v="6"/>
    <n v="1"/>
    <n v="64546"/>
    <n v="15389.439814814814"/>
    <n v="49156.560185185182"/>
  </r>
  <r>
    <x v="1"/>
    <s v="MQR-Desktop Computer System"/>
    <x v="0"/>
    <n v="1"/>
    <s v="EA"/>
    <d v="2022-03-31T00:00:00"/>
    <d v="2022-03-31T00:00:00"/>
    <n v="64546"/>
    <n v="0"/>
    <m/>
    <n v="64546"/>
    <n v="-26.53"/>
    <n v="0"/>
    <n v="-9681.9"/>
    <n v="-9708.43"/>
    <n v="64519.47"/>
    <n v="54837.57"/>
    <d v="2022-03-01T00:00:00"/>
    <n v="1.1805555555555556"/>
    <m/>
    <m/>
    <m/>
    <m/>
    <m/>
    <m/>
    <m/>
    <s v="Personal Computer (P.C.)"/>
    <n v="645"/>
    <n v="123"/>
    <n v="115.6"/>
    <n v="133"/>
    <n v="115.6"/>
    <n v="1"/>
    <n v="1"/>
    <n v="6"/>
    <n v="1"/>
    <n v="64546"/>
    <n v="12700.023148148148"/>
    <n v="51845.976851851854"/>
  </r>
  <r>
    <x v="3"/>
    <s v="BRK  - Chair"/>
    <x v="0"/>
    <n v="10"/>
    <s v="NO"/>
    <d v="2013-06-30T00:00:00"/>
    <d v="2013-06-30T00:00:00"/>
    <n v="64130.14"/>
    <n v="0"/>
    <m/>
    <n v="64130.14"/>
    <n v="-35534"/>
    <n v="0"/>
    <n v="-4059.44"/>
    <n v="-39593.440000000002"/>
    <n v="28596.14"/>
    <n v="24536.7"/>
    <d v="2013-06-01T00:00:00"/>
    <n v="9.9305555555555554"/>
    <m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95260.104477892761"/>
    <n v="90497.099253998123"/>
    <n v="4763.0052238946373"/>
  </r>
  <r>
    <x v="3"/>
    <s v="BRK-LAPTOP I5"/>
    <x v="0"/>
    <n v="1"/>
    <s v="EA"/>
    <d v="2021-12-31T00:00:00"/>
    <d v="2021-12-31T00:00:00"/>
    <n v="63720.01"/>
    <n v="0"/>
    <m/>
    <n v="63720.01"/>
    <n v="-2382.9499999999998"/>
    <n v="0"/>
    <n v="-9558"/>
    <n v="-11940.95"/>
    <n v="61337.060000000005"/>
    <n v="51779.06"/>
    <d v="2021-12-01T00:00:00"/>
    <n v="1.4305555555555556"/>
    <m/>
    <m/>
    <m/>
    <m/>
    <m/>
    <m/>
    <m/>
    <s v="Laptops"/>
    <n v="646"/>
    <n v="120"/>
    <n v="154.1"/>
    <n v="133"/>
    <n v="154.1"/>
    <n v="1"/>
    <n v="1"/>
    <n v="5"/>
    <n v="1"/>
    <n v="63720.01"/>
    <n v="18231.002861111112"/>
    <n v="45489.00713888889"/>
  </r>
  <r>
    <x v="2"/>
    <s v="UTR-LAPTOP -Lenova Think Book 14 (Intel Core I5)"/>
    <x v="0"/>
    <n v="1"/>
    <s v="EA"/>
    <d v="2022-03-31T00:00:00"/>
    <d v="2022-03-31T00:00:00"/>
    <n v="63720.01"/>
    <n v="0"/>
    <m/>
    <n v="63720.01"/>
    <n v="-26.19"/>
    <n v="0"/>
    <n v="-9558"/>
    <n v="-9584.19"/>
    <n v="63693.82"/>
    <n v="54135.82"/>
    <d v="2022-03-01T00:00:00"/>
    <n v="1.1805555555555556"/>
    <m/>
    <m/>
    <m/>
    <m/>
    <m/>
    <m/>
    <m/>
    <s v="Laptops"/>
    <n v="646"/>
    <n v="123"/>
    <n v="154.1"/>
    <n v="133"/>
    <n v="154.1"/>
    <n v="1"/>
    <n v="1"/>
    <n v="5"/>
    <n v="1"/>
    <n v="63720.01"/>
    <n v="15045.002361111112"/>
    <n v="48675.007638888892"/>
  </r>
  <r>
    <x v="3"/>
    <s v="BRK - Tools,Tackles &amp;Instruments for Plant o&amp;m"/>
    <x v="0"/>
    <n v="1"/>
    <s v="EA"/>
    <d v="2012-03-24T00:00:00"/>
    <d v="2012-03-24T00:00:00"/>
    <n v="63580.18"/>
    <n v="0"/>
    <m/>
    <n v="63580.18"/>
    <n v="-35759.89"/>
    <n v="0"/>
    <n v="-3706.72"/>
    <n v="-39466.61"/>
    <n v="27820.29"/>
    <n v="24113.57"/>
    <d v="2012-03-01T00:00:00"/>
    <n v="11.197222222222223"/>
    <s v="(K)  MACHINERY &amp; MACHINE TOOLS"/>
    <n v="642"/>
    <n v="90"/>
    <n v="126.4"/>
    <n v="90"/>
    <n v="126.4"/>
    <n v="1"/>
    <s v="(R). MANUFACTURE OF MACHINERY AND EQUIPMENT"/>
    <n v="722"/>
    <n v="4"/>
    <n v="102.2"/>
    <n v="133"/>
    <n v="126.8"/>
    <n v="1.2407045009784736"/>
    <n v="1.2407045009784736"/>
    <n v="8"/>
    <n v="0.95"/>
    <n v="78884.215499021535"/>
    <n v="74940.004724070459"/>
    <n v="3944.210774951076"/>
  </r>
  <r>
    <x v="0"/>
    <s v="KDK- COMPUTERS (60%)"/>
    <x v="0"/>
    <n v="2"/>
    <s v="NO"/>
    <d v="2010-09-27T00:00:00"/>
    <d v="2010-09-27T00:00:00"/>
    <n v="63279.81"/>
    <n v="0"/>
    <m/>
    <n v="63279.81"/>
    <n v="-56951.83"/>
    <n v="0"/>
    <n v="0"/>
    <n v="-56951.83"/>
    <n v="6327.9799999999959"/>
    <n v="6327.98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76203.543669378734"/>
    <n v="76203.543669378734"/>
    <n v="0"/>
  </r>
  <r>
    <x v="3"/>
    <s v="Lube Oil Test Kit  -  BRK"/>
    <x v="0"/>
    <n v="1"/>
    <s v="EA"/>
    <d v="2014-01-15T00:00:00"/>
    <d v="2014-01-15T00:00:00"/>
    <n v="63184"/>
    <n v="0"/>
    <m/>
    <n v="63184"/>
    <n v="-30093.96"/>
    <n v="0"/>
    <n v="-3683.63"/>
    <n v="-33777.589999999997"/>
    <n v="33090.04"/>
    <n v="29406.41"/>
    <d v="2014-01-01T00:00:00"/>
    <n v="9.3888888888888893"/>
    <m/>
    <m/>
    <m/>
    <m/>
    <m/>
    <m/>
    <m/>
    <s v="f. Manufacture of domestic appliances"/>
    <n v="708"/>
    <n v="25"/>
    <n v="116.2"/>
    <n v="133"/>
    <n v="133.69999999999999"/>
    <n v="1.1506024096385541"/>
    <n v="1.1506024096385541"/>
    <n v="8"/>
    <n v="0.95"/>
    <n v="72699.662650602404"/>
    <n v="69064.679518072284"/>
    <n v="3634.9831325301202"/>
  </r>
  <r>
    <x v="5"/>
    <s v="MUM -LAPTOP - Core-I5"/>
    <x v="0"/>
    <n v="1"/>
    <s v="NO"/>
    <d v="2022-12-30T00:00:00"/>
    <d v="2022-12-30T00:00:00"/>
    <n v="0"/>
    <n v="63012.01"/>
    <m/>
    <n v="63012.01"/>
    <n v="0"/>
    <n v="0"/>
    <n v="-2382.37"/>
    <n v="-2382.37"/>
    <n v="0"/>
    <n v="60629.64"/>
    <d v="2022-12-01T00:00:00"/>
    <n v="0.43055555555555558"/>
    <s v="Computers"/>
    <m/>
    <m/>
    <m/>
    <m/>
    <m/>
    <m/>
    <s v="Laptops"/>
    <n v="646"/>
    <n v="132"/>
    <n v="154.1"/>
    <n v="133"/>
    <n v="154.1"/>
    <n v="1"/>
    <n v="1"/>
    <n v="5"/>
    <n v="1"/>
    <n v="63012.01"/>
    <n v="5426.0341944444453"/>
    <n v="57585.975805555558"/>
  </r>
  <r>
    <x v="5"/>
    <s v="NOD-SURGE SUPPRESSOR TVSS 60K(partof ups-70)"/>
    <x v="0"/>
    <n v="1"/>
    <s v="LOT"/>
    <d v="2011-10-01T00:00:00"/>
    <d v="2011-10-01T00:00:00"/>
    <n v="63000"/>
    <n v="0"/>
    <m/>
    <n v="63000"/>
    <n v="-56700"/>
    <n v="0"/>
    <n v="0"/>
    <n v="-56700"/>
    <n v="6300"/>
    <n v="6300"/>
    <d v="2011-10-01T00:00:00"/>
    <n v="11.677777777777777"/>
    <s v="UPS / Stabilizer"/>
    <n v="739"/>
    <n v="85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55595.617529880474"/>
    <n v="52815.836653386446"/>
    <n v="2779.7808764940273"/>
  </r>
  <r>
    <x v="4"/>
    <s v="KKH - Desert Cooler"/>
    <x v="0"/>
    <n v="10"/>
    <s v="EA"/>
    <d v="2016-06-01T00:00:00"/>
    <d v="2016-06-01T00:00:00"/>
    <n v="62975"/>
    <n v="0"/>
    <m/>
    <n v="62975"/>
    <n v="-23251.71"/>
    <n v="0"/>
    <n v="-3986.32"/>
    <n v="-27238.03"/>
    <n v="39723.29"/>
    <n v="35736.97"/>
    <d v="2016-06-01T00:00:00"/>
    <n v="7.0111111111111111"/>
    <m/>
    <m/>
    <m/>
    <m/>
    <m/>
    <m/>
    <m/>
    <s v="Air Coolers"/>
    <n v="711"/>
    <n v="54"/>
    <n v="115.3"/>
    <n v="133"/>
    <n v="129.9"/>
    <n v="1.1266261925411969"/>
    <n v="1.1266261925411969"/>
    <n v="8"/>
    <n v="0.95"/>
    <n v="70949.284475281878"/>
    <n v="59070.206359316282"/>
    <n v="11879.078115965596"/>
  </r>
  <r>
    <x v="3"/>
    <s v="BRK - Centrifugal Pump"/>
    <x v="0"/>
    <n v="1"/>
    <s v="EA"/>
    <d v="2018-09-30T00:00:00"/>
    <d v="2018-09-30T00:00:00"/>
    <n v="62428.04"/>
    <n v="0"/>
    <m/>
    <n v="62428.04"/>
    <n v="-12743.41"/>
    <n v="0"/>
    <n v="-3639.55"/>
    <n v="-16382.96"/>
    <n v="49684.630000000005"/>
    <n v="46045.08"/>
    <d v="2018-09-01T00:00:00"/>
    <n v="4.6805555555555554"/>
    <m/>
    <m/>
    <m/>
    <m/>
    <m/>
    <m/>
    <m/>
    <s v="b. Manufacture of fluid power equipment"/>
    <n v="726"/>
    <n v="81"/>
    <n v="118.5"/>
    <n v="133"/>
    <n v="129.9"/>
    <n v="1.0962025316455697"/>
    <n v="1.0962025316455697"/>
    <n v="8"/>
    <n v="0.95"/>
    <n v="68433.775493670895"/>
    <n v="38036.585458851972"/>
    <n v="30397.190034818923"/>
  </r>
  <r>
    <x v="0"/>
    <s v="KDK - Jaw Crusher Room"/>
    <x v="0"/>
    <n v="1"/>
    <s v="EA"/>
    <d v="2013-11-30T00:00:00"/>
    <d v="2013-11-30T00:00:00"/>
    <n v="62057.69"/>
    <n v="0"/>
    <m/>
    <n v="62057.69"/>
    <n v="-17274.64"/>
    <n v="0"/>
    <n v="-2072.73"/>
    <n v="-19347.37"/>
    <n v="44783.05"/>
    <n v="42710.32"/>
    <d v="2013-11-01T00:00:00"/>
    <n v="9.5138888888888893"/>
    <m/>
    <m/>
    <m/>
    <m/>
    <m/>
    <m/>
    <m/>
    <s v="(O). MANUFACTURE OF FABRICATED METAL PRODUCTS, EXCEPT MACHINERY AND EQUIPMENT"/>
    <n v="605"/>
    <n v="23"/>
    <n v="103.1"/>
    <n v="133"/>
    <n v="137.69999999999999"/>
    <n v="1.3355965082444228"/>
    <n v="1.3355965082444228"/>
    <n v="8"/>
    <n v="0.95"/>
    <n v="82884.034073714836"/>
    <n v="78739.832370029093"/>
    <n v="4144.2017036857433"/>
  </r>
  <r>
    <x v="1"/>
    <s v="MQR-Single Bed"/>
    <x v="0"/>
    <n v="14"/>
    <s v="EA"/>
    <d v="2011-09-01T00:00:00"/>
    <d v="2011-09-01T00:00:00"/>
    <n v="61702"/>
    <n v="0"/>
    <m/>
    <n v="61702"/>
    <n v="-41330.410000000003"/>
    <n v="0"/>
    <n v="-3905.74"/>
    <n v="-45236.15"/>
    <n v="20371.589999999997"/>
    <n v="16465.84999999999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96203.298826849961"/>
    <n v="91393.133885507457"/>
    <n v="4810.1649413425039"/>
  </r>
  <r>
    <x v="5"/>
    <s v="Apple IPAD mini with Retina display"/>
    <x v="0"/>
    <n v="2"/>
    <s v="EA"/>
    <d v="2017-04-21T00:00:00"/>
    <d v="2017-04-21T00:00:00"/>
    <n v="60000"/>
    <n v="0"/>
    <m/>
    <n v="60000"/>
    <n v="-18781.89"/>
    <n v="0"/>
    <n v="-3798"/>
    <n v="-22579.89"/>
    <n v="41218.11"/>
    <n v="37420.11"/>
    <d v="2017-04-01T00:00:00"/>
    <n v="6.1222222222222218"/>
    <s v="j.  ELECTRONICS ITEMS"/>
    <m/>
    <m/>
    <m/>
    <m/>
    <m/>
    <m/>
    <s v="a. Manufacture of electronic components"/>
    <n v="640"/>
    <n v="64"/>
    <n v="105.4"/>
    <n v="133"/>
    <n v="115.5"/>
    <n v="1.0958254269449714"/>
    <n v="1.0958254269449714"/>
    <n v="5"/>
    <n v="1"/>
    <n v="65749.525616698287"/>
    <n v="65749.525616698287"/>
    <n v="0"/>
  </r>
  <r>
    <x v="4"/>
    <s v="KKH - Coal Sampling Room"/>
    <x v="1"/>
    <n v="1"/>
    <s v="NO"/>
    <d v="2013-06-30T00:00:00"/>
    <d v="2013-06-30T00:00:00"/>
    <n v="59607"/>
    <n v="0"/>
    <m/>
    <n v="59607"/>
    <n v="-17426.93"/>
    <n v="0"/>
    <n v="-1990.87"/>
    <n v="-19417.8"/>
    <n v="42180.07"/>
    <n v="40189.199999999997"/>
    <d v="2013-06-01T00:00:00"/>
    <m/>
    <m/>
    <m/>
    <m/>
    <m/>
    <m/>
    <m/>
    <m/>
    <m/>
    <m/>
    <m/>
    <m/>
    <m/>
    <m/>
    <m/>
    <m/>
    <m/>
    <m/>
    <m/>
    <m/>
    <m/>
  </r>
  <r>
    <x v="3"/>
    <s v="BRK - Laptop - I5"/>
    <x v="0"/>
    <n v="1"/>
    <s v="EA"/>
    <d v="2021-03-31T00:00:00"/>
    <d v="2021-03-31T00:00:00"/>
    <n v="59590.01"/>
    <n v="0"/>
    <m/>
    <n v="59590.01"/>
    <n v="-8962.99"/>
    <n v="0"/>
    <n v="-8938.5"/>
    <n v="-17901.489999999998"/>
    <n v="50627.020000000004"/>
    <n v="41688.519999999997"/>
    <d v="2021-03-01T00:00:00"/>
    <n v="2.1805555555555554"/>
    <m/>
    <m/>
    <m/>
    <m/>
    <m/>
    <m/>
    <m/>
    <s v="Laptops"/>
    <n v="646"/>
    <n v="111"/>
    <n v="154.1"/>
    <n v="133"/>
    <n v="154.1"/>
    <n v="1"/>
    <n v="1"/>
    <n v="5"/>
    <n v="1"/>
    <n v="59590.01"/>
    <n v="25987.86547222222"/>
    <n v="33602.144527777782"/>
  </r>
  <r>
    <x v="1"/>
    <s v="MQR - LAPTOP"/>
    <x v="0"/>
    <n v="1"/>
    <s v="EA"/>
    <d v="2020-12-31T00:00:00"/>
    <d v="2020-12-31T00:00:00"/>
    <n v="59590.01"/>
    <n v="0"/>
    <m/>
    <n v="59590.01"/>
    <n v="-11167"/>
    <n v="0"/>
    <n v="-8938.5"/>
    <n v="-20105.5"/>
    <n v="48423.01"/>
    <n v="39484.51"/>
    <d v="2020-12-01T00:00:00"/>
    <n v="2.4305555555555554"/>
    <m/>
    <m/>
    <m/>
    <m/>
    <m/>
    <m/>
    <m/>
    <s v="Laptops"/>
    <n v="646"/>
    <n v="108"/>
    <n v="154.1"/>
    <n v="133"/>
    <n v="154.1"/>
    <n v="1"/>
    <n v="1"/>
    <n v="5"/>
    <n v="1"/>
    <n v="59590.01"/>
    <n v="28967.365972222222"/>
    <n v="30622.64402777778"/>
  </r>
  <r>
    <x v="4"/>
    <s v="KKH-LAPTOP -I5"/>
    <x v="0"/>
    <n v="1"/>
    <s v="EA"/>
    <d v="2020-11-30T00:00:00"/>
    <d v="2020-11-30T00:00:00"/>
    <n v="59590.01"/>
    <n v="0"/>
    <m/>
    <n v="59590.01"/>
    <n v="-11926.16"/>
    <n v="0"/>
    <n v="-8938.5"/>
    <n v="-20864.66"/>
    <n v="47663.850000000006"/>
    <n v="38725.35"/>
    <d v="2020-11-01T00:00:00"/>
    <n v="2.5138888888888888"/>
    <m/>
    <m/>
    <m/>
    <m/>
    <m/>
    <m/>
    <m/>
    <s v="Laptops"/>
    <n v="646"/>
    <n v="107"/>
    <n v="154.1"/>
    <n v="133"/>
    <n v="154.1"/>
    <n v="1"/>
    <n v="1"/>
    <n v="5"/>
    <n v="1"/>
    <n v="59590.01"/>
    <n v="29960.532805555555"/>
    <n v="29629.477194444447"/>
  </r>
  <r>
    <x v="1"/>
    <s v="MQR - WALKY TALKY"/>
    <x v="0"/>
    <n v="6"/>
    <s v="EA"/>
    <d v="2021-03-31T00:00:00"/>
    <d v="2021-03-31T00:00:00"/>
    <n v="59472"/>
    <n v="0"/>
    <m/>
    <n v="59472"/>
    <n v="-3774.89"/>
    <n v="0"/>
    <n v="-3764.58"/>
    <n v="-7539.4699999999993"/>
    <n v="55697.11"/>
    <n v="51932.53"/>
    <d v="2021-03-01T00:00:00"/>
    <n v="2.1805555555555554"/>
    <m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n v="67875.65217391304"/>
    <n v="29601.326086956517"/>
    <n v="38274.326086956527"/>
  </r>
  <r>
    <x v="1"/>
    <s v="MQR-Wooden Bed with Matress,bed sheet &amp; pillow-8 N"/>
    <x v="0"/>
    <n v="8"/>
    <s v="EA"/>
    <d v="2011-01-13T00:00:00"/>
    <d v="2011-01-13T00:00:00"/>
    <n v="58615.06"/>
    <n v="0"/>
    <m/>
    <n v="58615.06"/>
    <n v="-41606.519999999997"/>
    <n v="0"/>
    <n v="-3710.33"/>
    <n v="-45316.85"/>
    <n v="17008.54"/>
    <n v="13298.2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94399.286008133044"/>
    <n v="89679.321707726383"/>
    <n v="4719.9643004066602"/>
  </r>
  <r>
    <x v="4"/>
    <s v="KKH - Steel Almirah with 2 door Book Case"/>
    <x v="0"/>
    <n v="6"/>
    <s v="EA"/>
    <d v="2011-03-31T00:00:00"/>
    <d v="2011-03-31T00:00:00"/>
    <n v="57783"/>
    <n v="0"/>
    <m/>
    <n v="57783"/>
    <n v="-40244.29"/>
    <n v="0"/>
    <n v="-3657.66"/>
    <n v="-43901.95"/>
    <n v="17538.71"/>
    <n v="13881.05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93560.731241400616"/>
    <n v="88882.694679330583"/>
    <n v="4678.0365620700322"/>
  </r>
  <r>
    <x v="5"/>
    <s v="Nod - Laptop"/>
    <x v="0"/>
    <n v="1"/>
    <s v="EA"/>
    <d v="2019-08-02T00:00:00"/>
    <d v="2019-08-02T00:00:00"/>
    <n v="57400"/>
    <n v="0"/>
    <m/>
    <n v="57400"/>
    <n v="-22936.46"/>
    <n v="0"/>
    <n v="-8610"/>
    <n v="-31546.46"/>
    <n v="34463.54"/>
    <n v="25853.54"/>
    <d v="2019-08-01T00:00:00"/>
    <n v="3.8416666666666668"/>
    <s v="Computers"/>
    <m/>
    <m/>
    <m/>
    <m/>
    <m/>
    <m/>
    <s v="Laptops"/>
    <n v="646"/>
    <n v="92"/>
    <n v="154.1"/>
    <n v="133"/>
    <n v="154.1"/>
    <n v="1"/>
    <n v="1"/>
    <n v="5"/>
    <n v="1"/>
    <n v="57400"/>
    <n v="44102.333333333336"/>
    <n v="13297.666666666664"/>
  </r>
  <r>
    <x v="3"/>
    <s v="BRK-EXECUTIVE CHAIR REVOLVING"/>
    <x v="0"/>
    <n v="9"/>
    <s v="NO"/>
    <d v="2022-06-16T00:00:00"/>
    <d v="2022-06-16T00:00:00"/>
    <n v="0"/>
    <n v="56817.01"/>
    <m/>
    <n v="56817.01"/>
    <n v="0"/>
    <n v="0"/>
    <n v="-44986.62"/>
    <n v="-44986.62"/>
    <n v="0"/>
    <n v="11830.39"/>
    <d v="2022-06-01T00:00:00"/>
    <n v="0.96944444444444444"/>
    <m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n v="57582.836193838251"/>
    <n v="6629.0240764121772"/>
    <n v="50953.812117426074"/>
  </r>
  <r>
    <x v="1"/>
    <s v="MQR-CHAIR - PCH-7002-GODREJ"/>
    <x v="0"/>
    <n v="6"/>
    <s v="EA"/>
    <d v="2010-11-16T00:00:00"/>
    <d v="2010-11-16T00:00:00"/>
    <n v="56699.38"/>
    <n v="0"/>
    <m/>
    <n v="56699.38"/>
    <n v="-37799.379999999997"/>
    <n v="0"/>
    <n v="0"/>
    <n v="-37799.379999999997"/>
    <n v="18900"/>
    <n v="18900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91314.092130995326"/>
    <n v="86748.387524445556"/>
    <n v="4565.7046065497707"/>
  </r>
  <r>
    <x v="4"/>
    <s v="KKH - PORTABLE - OXYGEN ANALYZER COMPLETE SET"/>
    <x v="0"/>
    <n v="1"/>
    <s v="EA"/>
    <d v="2021-03-31T00:00:00"/>
    <d v="2021-03-31T00:00:00"/>
    <n v="56640"/>
    <n v="0"/>
    <m/>
    <n v="56640"/>
    <n v="-3311.16"/>
    <n v="0"/>
    <n v="-3302.11"/>
    <n v="-6613.27"/>
    <n v="53328.84"/>
    <n v="50026.73"/>
    <d v="2021-03-01T00:00:00"/>
    <n v="2.1805555555555554"/>
    <m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n v="62454.301675977658"/>
    <n v="16171.977595437615"/>
    <n v="46282.324080540042"/>
  </r>
  <r>
    <x v="5"/>
    <s v="Nod - Laptop for Mr Sandeep Gupta"/>
    <x v="0"/>
    <n v="1"/>
    <s v="EA"/>
    <d v="2017-02-16T00:00:00"/>
    <d v="2017-02-16T00:00:00"/>
    <n v="56000"/>
    <n v="0"/>
    <m/>
    <n v="56000"/>
    <n v="-43012.6"/>
    <n v="0"/>
    <n v="-8400"/>
    <n v="-51412.6"/>
    <n v="12987.400000000001"/>
    <n v="4587.3999999999996"/>
    <d v="2017-02-01T00:00:00"/>
    <n v="6.302777777777778"/>
    <s v="Computers"/>
    <m/>
    <m/>
    <m/>
    <m/>
    <m/>
    <m/>
    <s v="Laptops"/>
    <n v="646"/>
    <n v="62"/>
    <n v="140.4"/>
    <n v="133"/>
    <n v="154.1"/>
    <n v="1.0975783475783476"/>
    <n v="1.0975783475783476"/>
    <n v="5"/>
    <n v="1"/>
    <n v="61464.387464387466"/>
    <n v="61464.387464387473"/>
    <n v="0"/>
  </r>
  <r>
    <x v="5"/>
    <s v="Nod - Laptop for Mr Sushant Singh"/>
    <x v="0"/>
    <n v="1"/>
    <s v="EA"/>
    <d v="2017-02-16T00:00:00"/>
    <d v="2017-02-16T00:00:00"/>
    <n v="56000"/>
    <n v="0"/>
    <m/>
    <n v="56000"/>
    <n v="-43012.6"/>
    <n v="0"/>
    <n v="-8400"/>
    <n v="-51412.6"/>
    <n v="12987.400000000001"/>
    <n v="4587.3999999999996"/>
    <d v="2017-02-01T00:00:00"/>
    <n v="6.302777777777778"/>
    <s v="Computers"/>
    <m/>
    <m/>
    <m/>
    <m/>
    <m/>
    <m/>
    <s v="Laptops"/>
    <n v="646"/>
    <n v="62"/>
    <n v="140.4"/>
    <n v="133"/>
    <n v="154.1"/>
    <n v="1.0975783475783476"/>
    <n v="1.0975783475783476"/>
    <n v="5"/>
    <n v="1"/>
    <n v="61464.387464387466"/>
    <n v="61464.387464387473"/>
    <n v="0"/>
  </r>
  <r>
    <x v="5"/>
    <s v="Mum - Laptop for Mr Prashant Angane"/>
    <x v="0"/>
    <n v="1"/>
    <s v="EA"/>
    <d v="2016-10-31T00:00:00"/>
    <d v="2016-10-31T00:00:00"/>
    <n v="55860"/>
    <n v="0"/>
    <m/>
    <n v="55860"/>
    <n v="-55860"/>
    <n v="0"/>
    <n v="0"/>
    <n v="-55860"/>
    <n v="0"/>
    <n v="0"/>
    <d v="2016-10-01T00:00:00"/>
    <n v="6.5972222222222223"/>
    <s v="Computers"/>
    <m/>
    <m/>
    <m/>
    <m/>
    <m/>
    <m/>
    <s v="Laptops"/>
    <n v="646"/>
    <n v="58"/>
    <n v="140.4"/>
    <n v="133"/>
    <n v="154.1"/>
    <n v="1.0975783475783476"/>
    <n v="1.0975783475783476"/>
    <n v="5"/>
    <n v="1"/>
    <n v="61310.7264957265"/>
    <n v="61310.7264957265"/>
    <n v="0"/>
  </r>
  <r>
    <x v="4"/>
    <s v="KKH - AIR CONDITIONAR WINDOW TYPE 2TR"/>
    <x v="0"/>
    <n v="2"/>
    <s v="EA"/>
    <d v="2017-06-30T00:00:00"/>
    <d v="2017-06-30T00:00:00"/>
    <n v="55800"/>
    <n v="0"/>
    <m/>
    <n v="55800"/>
    <n v="-16789.759999999998"/>
    <n v="0"/>
    <n v="-3532.14"/>
    <n v="-20321.899999999998"/>
    <n v="39010.240000000005"/>
    <n v="35478.1"/>
    <d v="2017-06-01T00:00:00"/>
    <n v="5.9305555555555554"/>
    <m/>
    <m/>
    <m/>
    <m/>
    <m/>
    <m/>
    <m/>
    <s v="Air conditioner"/>
    <n v="653"/>
    <n v="66"/>
    <n v="114.3"/>
    <n v="133"/>
    <n v="120.5"/>
    <n v="1.0542432195975504"/>
    <n v="1.0542432195975504"/>
    <n v="8"/>
    <n v="0.9"/>
    <n v="58826.771653543314"/>
    <n v="39248.486712598424"/>
    <n v="19578.28494094489"/>
  </r>
  <r>
    <x v="3"/>
    <s v="BRK-HDX MPPLUS PT. 5150-23912-001"/>
    <x v="0"/>
    <n v="1"/>
    <s v="EA"/>
    <d v="2012-01-01T00:00:00"/>
    <d v="2012-01-01T00:00:00"/>
    <n v="55159.19"/>
    <n v="0"/>
    <m/>
    <n v="55159.19"/>
    <n v="-33824.199999999997"/>
    <n v="0"/>
    <n v="-3491.58"/>
    <n v="-37315.78"/>
    <n v="21334.990000000005"/>
    <n v="17843.41"/>
    <d v="2012-01-01T00:00:00"/>
    <n v="11.427777777777777"/>
    <s v="l.  COMMUNICATION EQUIPMENTS"/>
    <n v="758"/>
    <n v="88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70525.047035038006"/>
    <n v="70525.047035038006"/>
    <n v="0"/>
  </r>
  <r>
    <x v="4"/>
    <s v="KKH - Laptop I5"/>
    <x v="0"/>
    <n v="1"/>
    <s v="EA"/>
    <d v="2018-09-30T00:00:00"/>
    <d v="2018-09-30T00:00:00"/>
    <n v="55100.01"/>
    <n v="0"/>
    <m/>
    <n v="55100.01"/>
    <n v="-28938.82"/>
    <n v="0"/>
    <n v="-8265"/>
    <n v="-37203.82"/>
    <n v="26161.190000000002"/>
    <n v="17896.189999999999"/>
    <d v="2018-09-01T00:00:00"/>
    <n v="4.6805555555555554"/>
    <m/>
    <m/>
    <m/>
    <m/>
    <m/>
    <m/>
    <m/>
    <s v="Laptops"/>
    <n v="646"/>
    <n v="81"/>
    <n v="154.1"/>
    <n v="133"/>
    <n v="154.1"/>
    <n v="1"/>
    <n v="1"/>
    <n v="5"/>
    <n v="1"/>
    <n v="55100.01"/>
    <n v="51579.731583333334"/>
    <n v="3520.2784166666679"/>
  </r>
  <r>
    <x v="5"/>
    <s v="NOD-Laptop"/>
    <x v="0"/>
    <n v="1"/>
    <s v="NO"/>
    <d v="2013-09-11T00:00:00"/>
    <d v="2013-09-11T00:00:00"/>
    <n v="54495"/>
    <n v="0"/>
    <m/>
    <n v="54495"/>
    <n v="-49045.5"/>
    <n v="0"/>
    <n v="0"/>
    <n v="-49045.5"/>
    <n v="5449.5"/>
    <n v="5449.5"/>
    <d v="2013-09-01T00:00:00"/>
    <n v="9.7333333333333325"/>
    <s v="Computers"/>
    <m/>
    <m/>
    <m/>
    <m/>
    <m/>
    <m/>
    <s v="Laptops"/>
    <n v="646"/>
    <n v="21"/>
    <n v="97.2"/>
    <n v="133"/>
    <n v="154.1"/>
    <n v="1.5853909465020575"/>
    <n v="1.5853909465020575"/>
    <n v="5"/>
    <n v="1"/>
    <n v="86395.87962962962"/>
    <n v="86395.87962962962"/>
    <n v="0"/>
  </r>
  <r>
    <x v="5"/>
    <s v="LKO - Laptop"/>
    <x v="0"/>
    <n v="1"/>
    <s v="EA"/>
    <d v="2014-11-19T00:00:00"/>
    <d v="2014-11-19T00:00:00"/>
    <n v="53760"/>
    <n v="0"/>
    <m/>
    <n v="53760"/>
    <n v="-48384"/>
    <n v="0"/>
    <n v="0"/>
    <n v="-48384"/>
    <n v="5376"/>
    <n v="5376"/>
    <d v="2014-11-01T00:00:00"/>
    <n v="8.5444444444444443"/>
    <s v="Computers"/>
    <m/>
    <m/>
    <m/>
    <m/>
    <m/>
    <m/>
    <s v="Laptops"/>
    <n v="646"/>
    <n v="35"/>
    <n v="140.4"/>
    <n v="133"/>
    <n v="154.1"/>
    <n v="1.0975783475783476"/>
    <n v="1.0975783475783476"/>
    <n v="5"/>
    <n v="1"/>
    <n v="59005.811965811969"/>
    <n v="59005.811965811969"/>
    <n v="0"/>
  </r>
  <r>
    <x v="5"/>
    <s v="NOD - Laptop (5/185)"/>
    <x v="0"/>
    <n v="1"/>
    <s v="NO"/>
    <d v="2021-01-31T00:00:00"/>
    <d v="2021-01-31T00:00:00"/>
    <n v="53760"/>
    <n v="0"/>
    <m/>
    <n v="53760"/>
    <n v="-53760"/>
    <n v="0"/>
    <n v="0"/>
    <n v="-53760"/>
    <n v="0"/>
    <n v="0"/>
    <d v="2021-01-01T00:00:00"/>
    <n v="2.3472222222222223"/>
    <s v="Computers"/>
    <m/>
    <m/>
    <m/>
    <m/>
    <m/>
    <m/>
    <s v="Laptops"/>
    <n v="646"/>
    <n v="109"/>
    <n v="154.1"/>
    <n v="133"/>
    <n v="154.1"/>
    <n v="1"/>
    <n v="1"/>
    <n v="5"/>
    <n v="1"/>
    <n v="53760"/>
    <n v="25237.333333333336"/>
    <n v="28522.666666666664"/>
  </r>
  <r>
    <x v="5"/>
    <s v="MUM-HP COLOUR LASERJET PRO-PRINTER"/>
    <x v="0"/>
    <n v="1"/>
    <s v="NO"/>
    <d v="2022-12-30T00:00:00"/>
    <d v="2022-12-30T00:00:00"/>
    <n v="0"/>
    <n v="53631"/>
    <m/>
    <n v="53631"/>
    <n v="0"/>
    <n v="0"/>
    <n v="-2027.69"/>
    <n v="-2027.69"/>
    <n v="0"/>
    <n v="51603.31"/>
    <d v="2022-12-01T00:00:00"/>
    <n v="0.43055555555555558"/>
    <s v="Computer Peripherals"/>
    <m/>
    <m/>
    <m/>
    <m/>
    <m/>
    <m/>
    <s v="Computer peripherals"/>
    <n v="647"/>
    <n v="132"/>
    <n v="92.8"/>
    <n v="133"/>
    <n v="92.8"/>
    <n v="1"/>
    <n v="1"/>
    <n v="6"/>
    <n v="1"/>
    <n v="53631"/>
    <n v="3848.5208333333335"/>
    <n v="49782.479166666664"/>
  </r>
  <r>
    <x v="5"/>
    <s v="NOD-PRINTER CANON  MODL. LBP 3500 DN"/>
    <x v="0"/>
    <n v="1"/>
    <s v="NO"/>
    <d v="2011-06-09T00:00:00"/>
    <d v="2011-06-09T00:00:00"/>
    <n v="53550.01"/>
    <n v="0"/>
    <m/>
    <n v="53550.01"/>
    <n v="-48195.01"/>
    <n v="0"/>
    <n v="0"/>
    <n v="-48195.01"/>
    <n v="5355"/>
    <n v="5355"/>
    <d v="2011-06-01T00:00:00"/>
    <n v="11.988888888888889"/>
    <s v="Computer Peripherals"/>
    <n v="757"/>
    <n v="81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49447.173412935321"/>
    <n v="49447.173412935321"/>
    <n v="0"/>
  </r>
  <r>
    <x v="1"/>
    <s v="MQR-Dining Table SS Top"/>
    <x v="0"/>
    <n v="2"/>
    <s v="EA"/>
    <d v="2011-09-01T00:00:00"/>
    <d v="2011-09-01T00:00:00"/>
    <n v="53487"/>
    <n v="0"/>
    <m/>
    <n v="53487"/>
    <n v="-35827.68"/>
    <n v="0"/>
    <n v="-3385.73"/>
    <n v="-39213.410000000003"/>
    <n v="17659.32"/>
    <n v="14273.5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83394.79829424854"/>
    <n v="79225.058379536102"/>
    <n v="4169.7399147124379"/>
  </r>
  <r>
    <x v="1"/>
    <s v="MQR-Dining Table SS Top"/>
    <x v="0"/>
    <n v="2"/>
    <s v="EA"/>
    <d v="2011-09-01T00:00:00"/>
    <d v="2011-09-01T00:00:00"/>
    <n v="53487"/>
    <n v="0"/>
    <m/>
    <n v="53487"/>
    <n v="-35827.68"/>
    <n v="0"/>
    <n v="-3385.73"/>
    <n v="-39213.410000000003"/>
    <n v="17659.32"/>
    <n v="14273.59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83394.79829424854"/>
    <n v="79225.058379536102"/>
    <n v="4169.7399147124379"/>
  </r>
  <r>
    <x v="1"/>
    <s v="MQR-HDX MPPLUS PT. 5150-23912-001"/>
    <x v="0"/>
    <n v="1"/>
    <s v="EA"/>
    <d v="2011-09-28T00:00:00"/>
    <d v="2011-09-28T00:00:00"/>
    <n v="53394.77"/>
    <n v="0"/>
    <m/>
    <n v="53394.77"/>
    <n v="-33400.53"/>
    <n v="0"/>
    <n v="-3379.89"/>
    <n v="-36780.42"/>
    <n v="19994.239999999998"/>
    <n v="16614.349999999999"/>
    <d v="2011-09-01T00:00:00"/>
    <n v="11.686111111111112"/>
    <s v="l.  COMMUNICATION EQUIPMENTS"/>
    <n v="758"/>
    <n v="84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68269.107390355726"/>
    <n v="68269.107390355726"/>
    <n v="0"/>
  </r>
  <r>
    <x v="0"/>
    <s v="KDK-HDX MPPLUS PT. 5150-23912-001"/>
    <x v="0"/>
    <n v="1"/>
    <s v="NO"/>
    <d v="2011-10-31T00:00:00"/>
    <d v="2011-10-31T00:00:00"/>
    <n v="53394.76"/>
    <n v="0"/>
    <m/>
    <n v="53394.76"/>
    <n v="-33171.86"/>
    <n v="0"/>
    <n v="-3379.89"/>
    <n v="-36551.75"/>
    <n v="20222.900000000001"/>
    <n v="16843.009999999998"/>
    <d v="2011-10-01T00:00:00"/>
    <n v="11.597222222222221"/>
    <s v="l.  COMMUNICATION EQUIPMENTS"/>
    <n v="758"/>
    <n v="85"/>
    <n v="94.2"/>
    <n v="90"/>
    <n v="95.1"/>
    <n v="1.0095541401273884"/>
    <s v="c. Manufacture of communication equipment"/>
    <n v="648"/>
    <n v="4"/>
    <n v="103.2"/>
    <n v="133"/>
    <n v="130.69999999999999"/>
    <n v="1.2664728682170541"/>
    <n v="1.2785729274675353"/>
    <n v="5"/>
    <n v="1"/>
    <n v="68269.094604626458"/>
    <n v="68269.094604626458"/>
    <n v="0"/>
  </r>
  <r>
    <x v="1"/>
    <s v="MQR-DIESEL ENGINE DRIVEN PUMP"/>
    <x v="0"/>
    <n v="1"/>
    <s v="NO"/>
    <d v="2013-07-31T00:00:00"/>
    <d v="2013-07-31T00:00:00"/>
    <n v="53147.01"/>
    <n v="0"/>
    <m/>
    <n v="53147.01"/>
    <n v="-26475.360000000001"/>
    <n v="0"/>
    <n v="-3098.47"/>
    <n v="-29573.83"/>
    <n v="26671.65"/>
    <n v="23573.18"/>
    <d v="2013-07-01T00:00:00"/>
    <n v="9.8472222222222214"/>
    <m/>
    <m/>
    <m/>
    <m/>
    <m/>
    <m/>
    <m/>
    <s v="b. Manufacture of fluid power equipment"/>
    <n v="726"/>
    <n v="19"/>
    <n v="106.4"/>
    <n v="133"/>
    <n v="129.9"/>
    <n v="1.2208646616541354"/>
    <n v="1.2208646616541354"/>
    <n v="8"/>
    <n v="0.95"/>
    <n v="64885.306381578957"/>
    <n v="61641.041062500008"/>
    <n v="3244.2653190789497"/>
  </r>
  <r>
    <x v="1"/>
    <s v="MQR-DIESEL ENGINE DRIVEN PUMP"/>
    <x v="0"/>
    <n v="1"/>
    <s v="NO"/>
    <d v="2013-07-31T00:00:00"/>
    <d v="2013-07-31T00:00:00"/>
    <n v="53146.99"/>
    <n v="0"/>
    <m/>
    <n v="53146.99"/>
    <n v="-26475.360000000001"/>
    <n v="0"/>
    <n v="-3098.47"/>
    <n v="-29573.83"/>
    <n v="26671.629999999997"/>
    <n v="23573.16"/>
    <d v="2013-07-01T00:00:00"/>
    <n v="9.8472222222222214"/>
    <m/>
    <m/>
    <m/>
    <m/>
    <m/>
    <m/>
    <m/>
    <s v="b. Manufacture of fluid power equipment"/>
    <n v="726"/>
    <n v="19"/>
    <n v="106.4"/>
    <n v="133"/>
    <n v="129.9"/>
    <n v="1.2208646616541354"/>
    <n v="1.2208646616541354"/>
    <n v="8"/>
    <n v="0.95"/>
    <n v="64885.281964285714"/>
    <n v="61641.017866071423"/>
    <n v="3244.2640982142912"/>
  </r>
  <r>
    <x v="3"/>
    <s v="BRK - CCTV Camera Sys &amp; Radio Link for network"/>
    <x v="0"/>
    <n v="1"/>
    <s v="NO"/>
    <d v="2013-02-22T00:00:00"/>
    <d v="2013-02-22T00:00:00"/>
    <n v="53130.01"/>
    <n v="0"/>
    <m/>
    <n v="53130.01"/>
    <n v="-29673.25"/>
    <n v="0"/>
    <n v="-3363.13"/>
    <n v="-33036.379999999997"/>
    <n v="23456.760000000002"/>
    <n v="20093.63"/>
    <d v="2013-02-01T00:00:00"/>
    <n v="10.286111111111111"/>
    <m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6"/>
    <n v="1"/>
    <n v="61862.269069306931"/>
    <n v="61862.269069306931"/>
    <n v="0"/>
  </r>
  <r>
    <x v="4"/>
    <s v="KKh- LCD TV"/>
    <x v="0"/>
    <n v="4"/>
    <s v="EA"/>
    <d v="2011-09-30T00:00:00"/>
    <d v="2011-09-30T00:00:00"/>
    <n v="52800"/>
    <n v="0"/>
    <m/>
    <n v="52800"/>
    <n v="-35102.65"/>
    <n v="0"/>
    <n v="-3342.24"/>
    <n v="-38444.89"/>
    <n v="17697.349999999999"/>
    <n v="14355.11"/>
    <d v="2011-09-01T00:00:00"/>
    <n v="11.680555555555555"/>
    <s v="T.V.Sets"/>
    <n v="742"/>
    <n v="84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n v="50834.476816976123"/>
    <n v="48292.752976127311"/>
    <n v="2541.723840848812"/>
  </r>
  <r>
    <x v="0"/>
    <s v="KDK - LOCAL PUSH BUTTON FOR VFD"/>
    <x v="0"/>
    <n v="6"/>
    <s v="EA"/>
    <d v="2015-07-10T00:00:00"/>
    <d v="2015-07-10T00:00:00"/>
    <n v="52695.66"/>
    <n v="0"/>
    <m/>
    <n v="52695.66"/>
    <n v="-20665.73"/>
    <n v="0"/>
    <n v="-3072.16"/>
    <n v="-23737.89"/>
    <n v="32029.930000000004"/>
    <n v="28957.77"/>
    <d v="2015-07-01T00:00:00"/>
    <n v="7.9027777777777777"/>
    <m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n v="57690.509289099537"/>
    <n v="57690.509289099537"/>
    <n v="0"/>
  </r>
  <r>
    <x v="1"/>
    <s v="MQR-Vaccum cleaner"/>
    <x v="0"/>
    <n v="1"/>
    <s v="EA"/>
    <d v="2023-01-21T00:00:00"/>
    <d v="2023-01-21T00:00:00"/>
    <n v="0"/>
    <n v="52392.01"/>
    <m/>
    <n v="52392.01"/>
    <n v="0"/>
    <n v="0"/>
    <n v="-530.52"/>
    <n v="-530.52"/>
    <n v="0"/>
    <n v="51861.49"/>
    <d v="2023-01-01T00:00:00"/>
    <n v="0.37222222222222223"/>
    <m/>
    <m/>
    <m/>
    <m/>
    <m/>
    <m/>
    <m/>
    <s v="f. Manufacture of domestic appliances"/>
    <n v="708"/>
    <n v="133"/>
    <n v="133.69999999999999"/>
    <n v="133"/>
    <n v="133.69999999999999"/>
    <n v="1"/>
    <n v="1"/>
    <n v="8"/>
    <n v="0.95"/>
    <n v="52392.01"/>
    <n v="2315.7996086805556"/>
    <n v="50076.210391319444"/>
  </r>
  <r>
    <x v="5"/>
    <s v="BKH-LAPTOP COMPUTER SYSTEM"/>
    <x v="0"/>
    <n v="1"/>
    <s v="EA"/>
    <d v="2012-03-31T00:00:00"/>
    <d v="2012-03-31T00:00:00"/>
    <n v="51818"/>
    <n v="0"/>
    <m/>
    <n v="51818"/>
    <n v="-46636.2"/>
    <n v="0"/>
    <n v="0"/>
    <n v="-46636.2"/>
    <n v="5181.8000000000029"/>
    <n v="5181.8"/>
    <d v="2012-03-01T00:00:00"/>
    <n v="11.18055555555555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6"/>
    <n v="1"/>
    <n v="59603.590049751241"/>
    <n v="59603.590049751234"/>
    <n v="0"/>
  </r>
  <r>
    <x v="1"/>
    <s v="MQR-LAPTOP COMPUTER SYSTEM"/>
    <x v="0"/>
    <n v="1"/>
    <s v="EA"/>
    <d v="2012-03-14T00:00:00"/>
    <d v="2012-03-14T00:00:00"/>
    <n v="51817.599999999999"/>
    <n v="0"/>
    <m/>
    <n v="51817.599999999999"/>
    <n v="-46635.839999999997"/>
    <n v="0"/>
    <n v="0"/>
    <n v="-46635.839999999997"/>
    <n v="5181.760000000002"/>
    <n v="5181.76"/>
    <d v="2012-03-01T00:00:00"/>
    <n v="11.22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6"/>
    <n v="1"/>
    <n v="59603.129950248753"/>
    <n v="59603.129950248753"/>
    <n v="0"/>
  </r>
  <r>
    <x v="2"/>
    <s v="UTR-LAPTOP"/>
    <x v="0"/>
    <n v="1"/>
    <s v="NO"/>
    <d v="2012-03-31T00:00:00"/>
    <d v="2012-03-31T00:00:00"/>
    <n v="51817.59"/>
    <n v="0"/>
    <m/>
    <n v="51817.59"/>
    <n v="-46635.83"/>
    <n v="0"/>
    <n v="0"/>
    <n v="-46635.83"/>
    <n v="5181.7599999999948"/>
    <n v="5181.76"/>
    <d v="2012-03-01T00:00:00"/>
    <n v="11.180555555555555"/>
    <s v="Computers"/>
    <n v="756"/>
    <n v="90"/>
    <n v="87"/>
    <n v="90"/>
    <n v="87"/>
    <n v="1"/>
    <s v="Laptops"/>
    <n v="646"/>
    <n v="4"/>
    <n v="91.7"/>
    <n v="133"/>
    <n v="154.1"/>
    <n v="1.6804798255179934"/>
    <n v="1.6804798255179934"/>
    <n v="5"/>
    <n v="1"/>
    <n v="87078.414601962912"/>
    <n v="87078.414601962926"/>
    <n v="0"/>
  </r>
  <r>
    <x v="0"/>
    <s v="KDK-LAPTOP COMPUTER SYSTEM"/>
    <x v="0"/>
    <n v="1"/>
    <s v="NO"/>
    <d v="2012-03-31T00:00:00"/>
    <d v="2012-03-31T00:00:00"/>
    <n v="51817"/>
    <n v="0"/>
    <m/>
    <n v="51817"/>
    <n v="-46635.3"/>
    <n v="0"/>
    <n v="0"/>
    <n v="-46635.3"/>
    <n v="5181.6999999999971"/>
    <n v="5181.7"/>
    <d v="2012-03-01T00:00:00"/>
    <n v="11.180555555555555"/>
    <s v="Computers"/>
    <n v="756"/>
    <n v="90"/>
    <n v="87"/>
    <n v="90"/>
    <n v="87"/>
    <n v="1"/>
    <s v="Personal Computer (P.C.)"/>
    <n v="645"/>
    <n v="4"/>
    <n v="100.5"/>
    <n v="133"/>
    <n v="115.6"/>
    <n v="1.1502487562189054"/>
    <n v="1.1502487562189054"/>
    <n v="6"/>
    <n v="1"/>
    <n v="59602.439800995024"/>
    <n v="59602.439800995024"/>
    <n v="0"/>
  </r>
  <r>
    <x v="1"/>
    <s v="MQR-Steel Almirah"/>
    <x v="0"/>
    <n v="3"/>
    <s v="EA"/>
    <d v="2012-06-28T00:00:00"/>
    <d v="2012-06-28T00:00:00"/>
    <n v="51127.01"/>
    <n v="0"/>
    <m/>
    <n v="51127.01"/>
    <n v="-31583.13"/>
    <n v="0"/>
    <n v="-3236.34"/>
    <n v="-34819.47"/>
    <n v="19543.88"/>
    <n v="16307.54"/>
    <d v="2012-06-01T00:00:00"/>
    <n v="10.936111111111112"/>
    <m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n v="78760.535404878057"/>
    <n v="74822.508634634156"/>
    <n v="3938.0267702439014"/>
  </r>
  <r>
    <x v="3"/>
    <s v="BRK -  Laptop -I5"/>
    <x v="0"/>
    <n v="1"/>
    <s v="NO"/>
    <d v="2012-08-30T00:00:00"/>
    <d v="2012-08-30T00:00:00"/>
    <n v="50925"/>
    <n v="0"/>
    <m/>
    <n v="50925"/>
    <n v="-45832.5"/>
    <n v="0"/>
    <n v="0"/>
    <n v="-45832.5"/>
    <n v="5092.5"/>
    <n v="5092.5"/>
    <d v="2012-08-01T00:00:00"/>
    <n v="10.763888888888889"/>
    <m/>
    <m/>
    <m/>
    <m/>
    <m/>
    <m/>
    <m/>
    <s v="Laptops"/>
    <n v="646"/>
    <n v="8"/>
    <n v="91.7"/>
    <n v="133"/>
    <n v="154.1"/>
    <n v="1.6804798255179934"/>
    <n v="1.6804798255179934"/>
    <n v="5"/>
    <n v="1"/>
    <n v="85578.435114503809"/>
    <n v="85578.435114503809"/>
    <n v="0"/>
  </r>
  <r>
    <x v="4"/>
    <s v="KKH- Laptop"/>
    <x v="0"/>
    <n v="1"/>
    <s v="NO"/>
    <d v="2012-09-30T00:00:00"/>
    <d v="2012-09-30T00:00:00"/>
    <n v="50925"/>
    <n v="0"/>
    <m/>
    <n v="50925"/>
    <n v="-45832.5"/>
    <n v="0"/>
    <n v="0"/>
    <n v="-45832.5"/>
    <n v="5092.5"/>
    <n v="5092.5"/>
    <d v="2012-09-01T00:00:00"/>
    <n v="10.680555555555555"/>
    <m/>
    <m/>
    <m/>
    <m/>
    <m/>
    <m/>
    <m/>
    <s v="Laptops"/>
    <n v="646"/>
    <n v="9"/>
    <n v="91.7"/>
    <n v="133"/>
    <n v="154.1"/>
    <n v="1.6804798255179934"/>
    <n v="1.6804798255179934"/>
    <n v="5"/>
    <n v="1"/>
    <n v="85578.435114503809"/>
    <n v="85578.435114503809"/>
    <n v="0"/>
  </r>
  <r>
    <x v="1"/>
    <s v="MQR-LAPTOP COMPUTER SYSTEM"/>
    <x v="0"/>
    <n v="1"/>
    <s v="EA"/>
    <d v="2012-09-10T00:00:00"/>
    <d v="2012-09-10T00:00:00"/>
    <n v="50925"/>
    <n v="0"/>
    <m/>
    <n v="50925"/>
    <n v="-45832.5"/>
    <n v="0"/>
    <n v="0"/>
    <n v="-45832.5"/>
    <n v="5092.5"/>
    <n v="5092.5"/>
    <d v="2012-09-01T00:00:00"/>
    <n v="10.736111111111111"/>
    <m/>
    <m/>
    <m/>
    <m/>
    <m/>
    <m/>
    <m/>
    <s v="Personal Computer (P.C.)"/>
    <n v="645"/>
    <n v="9"/>
    <n v="100.9"/>
    <n v="133"/>
    <n v="115.6"/>
    <n v="1.1456888007928641"/>
    <n v="1.1456888007928641"/>
    <n v="6"/>
    <n v="1"/>
    <n v="58344.202180376604"/>
    <n v="58344.202180376597"/>
    <n v="0"/>
  </r>
  <r>
    <x v="0"/>
    <s v="KDK-LAPTOP COMPUTER SYSTEM"/>
    <x v="0"/>
    <n v="1"/>
    <s v="EA"/>
    <d v="2012-09-09T00:00:00"/>
    <d v="2012-09-09T00:00:00"/>
    <n v="50925"/>
    <n v="0"/>
    <m/>
    <n v="50925"/>
    <n v="-45832.5"/>
    <n v="0"/>
    <n v="0"/>
    <n v="-45832.5"/>
    <n v="5092.5"/>
    <n v="5092.5"/>
    <d v="2012-09-01T00:00:00"/>
    <n v="10.738888888888889"/>
    <m/>
    <m/>
    <m/>
    <m/>
    <m/>
    <m/>
    <m/>
    <s v="Personal Computer (P.C.)"/>
    <n v="645"/>
    <n v="9"/>
    <n v="100.9"/>
    <n v="133"/>
    <n v="115.6"/>
    <n v="1.1456888007928641"/>
    <n v="1.1456888007928641"/>
    <n v="6"/>
    <n v="1"/>
    <n v="58344.202180376604"/>
    <n v="58344.202180376597"/>
    <n v="0"/>
  </r>
  <r>
    <x v="2"/>
    <s v="UTR_LAPTOP COMPUTER SYSTEM"/>
    <x v="0"/>
    <n v="1"/>
    <s v="NO"/>
    <d v="2012-09-30T00:00:00"/>
    <d v="2012-09-30T00:00:00"/>
    <n v="50925"/>
    <n v="0"/>
    <m/>
    <n v="50925"/>
    <n v="-45832.5"/>
    <n v="0"/>
    <n v="0"/>
    <n v="-45832.5"/>
    <n v="5092.5"/>
    <n v="5092.5"/>
    <d v="2012-09-01T00:00:00"/>
    <n v="10.680555555555555"/>
    <m/>
    <m/>
    <m/>
    <m/>
    <m/>
    <m/>
    <m/>
    <s v="Personal Computer (P.C.)"/>
    <n v="645"/>
    <n v="9"/>
    <n v="100.9"/>
    <n v="133"/>
    <n v="115.6"/>
    <n v="1.1456888007928641"/>
    <n v="1.1456888007928641"/>
    <n v="6"/>
    <n v="1"/>
    <n v="58344.202180376604"/>
    <n v="58344.202180376597"/>
    <n v="0"/>
  </r>
  <r>
    <x v="5"/>
    <s v="NOD-LAPTOP-ARUN GARG 1NO"/>
    <x v="0"/>
    <n v="1"/>
    <s v="NO"/>
    <d v="2011-03-31T00:00:00"/>
    <d v="2011-03-31T00:00:00"/>
    <n v="50870"/>
    <n v="0"/>
    <m/>
    <n v="50870"/>
    <n v="-45783"/>
    <n v="0"/>
    <n v="0"/>
    <n v="-45783"/>
    <n v="5087"/>
    <n v="5087"/>
    <d v="2011-03-01T00:00:00"/>
    <n v="12.180555555555555"/>
    <s v="Computers"/>
    <n v="756"/>
    <n v="78"/>
    <n v="83.1"/>
    <n v="90"/>
    <n v="87"/>
    <n v="1.0469314079422383"/>
    <s v="Laptops"/>
    <n v="646"/>
    <n v="4"/>
    <n v="91.7"/>
    <n v="133"/>
    <n v="154.1"/>
    <n v="1.6804798255179934"/>
    <n v="1.7593471097480797"/>
    <n v="5"/>
    <n v="1"/>
    <n v="89497.987472884823"/>
    <n v="89497.987472884837"/>
    <n v="0"/>
  </r>
  <r>
    <x v="2"/>
    <s v="UTR- Office Chair"/>
    <x v="0"/>
    <n v="7"/>
    <s v="EA"/>
    <d v="2015-06-21T00:00:00"/>
    <d v="2015-06-21T00:00:00"/>
    <n v="50719.31"/>
    <n v="0"/>
    <m/>
    <n v="50719.31"/>
    <n v="-21763.18"/>
    <n v="0"/>
    <n v="-3210.53"/>
    <n v="-24973.71"/>
    <n v="28956.129999999997"/>
    <n v="25745.599999999999"/>
    <d v="2015-06-01T00:00:00"/>
    <n v="7.9555555555555557"/>
    <m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n v="72871.510909918099"/>
    <n v="68843.335723508731"/>
    <n v="4028.1751864093676"/>
  </r>
  <r>
    <x v="2"/>
    <s v="UTR-EXECUTIVE CHAIR REVOLVING"/>
    <x v="0"/>
    <n v="9"/>
    <s v="EA"/>
    <d v="2023-01-19T00:00:00"/>
    <d v="2023-01-01T00:00:00"/>
    <n v="0"/>
    <n v="50546.53"/>
    <m/>
    <n v="50546.53"/>
    <n v="0"/>
    <n v="0"/>
    <n v="0"/>
    <n v="0"/>
    <n v="0"/>
    <n v="50546.53"/>
    <d v="2023-01-01T00:00:00"/>
    <n v="0.42777777777777776"/>
    <m/>
    <m/>
    <m/>
    <m/>
    <m/>
    <m/>
    <m/>
    <s v="a. Manufacture of furniture"/>
    <n v="844"/>
    <n v="133"/>
    <n v="157.9"/>
    <n v="133"/>
    <n v="157.9"/>
    <n v="1"/>
    <n v="1"/>
    <n v="8"/>
    <n v="0.95"/>
    <n v="50546.53"/>
    <n v="2567.6935204861106"/>
    <n v="47978.836479513891"/>
  </r>
  <r>
    <x v="3"/>
    <s v="BRK - Barbed Wire Fencing on B/wall"/>
    <x v="1"/>
    <n v="1"/>
    <s v="AU"/>
    <d v="2014-03-31T00:00:00"/>
    <d v="2014-03-31T00:00:00"/>
    <n v="50286.62"/>
    <n v="0"/>
    <m/>
    <n v="50286.62"/>
    <n v="-13438.81"/>
    <n v="0"/>
    <n v="-1679.57"/>
    <n v="-15118.38"/>
    <n v="36847.810000000005"/>
    <n v="35168.239999999998"/>
    <d v="2014-03-01T00:00:00"/>
    <m/>
    <m/>
    <m/>
    <m/>
    <m/>
    <m/>
    <m/>
    <m/>
    <m/>
    <m/>
    <m/>
    <m/>
    <m/>
    <m/>
    <m/>
    <m/>
    <m/>
    <m/>
    <m/>
    <m/>
    <m/>
  </r>
  <r>
    <x v="1"/>
    <s v="MQR-Steel Almirah with 2 Door Book Case"/>
    <x v="0"/>
    <n v="4"/>
    <s v="EA"/>
    <d v="2011-02-28T00:00:00"/>
    <d v="2011-02-28T00:00:00"/>
    <n v="50078.99"/>
    <n v="0"/>
    <m/>
    <n v="50078.99"/>
    <n v="-35147.919999999998"/>
    <n v="0"/>
    <n v="-3170"/>
    <n v="-38317.919999999998"/>
    <n v="14931.07"/>
    <n v="11761.07"/>
    <d v="2011-02-01T00:00:00"/>
    <n v="12.263888888888889"/>
    <s v="Furniture"/>
    <n v="628"/>
    <n v="77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81086.598553740521"/>
    <n v="77032.268626053497"/>
    <n v="4054.3299276870239"/>
  </r>
  <r>
    <x v="1"/>
    <s v="MQR - Turbidity Meter"/>
    <x v="0"/>
    <n v="1"/>
    <s v="EA"/>
    <d v="2014-09-09T00:00:00"/>
    <d v="2014-09-09T00:00:00"/>
    <n v="49980.01"/>
    <n v="0"/>
    <m/>
    <n v="49980.01"/>
    <n v="-22025.360000000001"/>
    <n v="0"/>
    <n v="-2913.83"/>
    <n v="-24939.190000000002"/>
    <n v="27954.65"/>
    <n v="25040.82"/>
    <d v="2014-09-01T00:00:00"/>
    <n v="8.7388888888888889"/>
    <m/>
    <m/>
    <m/>
    <m/>
    <m/>
    <m/>
    <m/>
    <s v="e. Manufacture of measuring, testing, navigating and control equipment"/>
    <n v="654"/>
    <n v="33"/>
    <n v="99"/>
    <n v="133"/>
    <n v="112.9"/>
    <n v="1.1404040404040405"/>
    <n v="1.1404040404040405"/>
    <n v="5"/>
    <n v="1"/>
    <n v="56997.405343434351"/>
    <n v="56997.405343434359"/>
    <n v="0"/>
  </r>
  <r>
    <x v="3"/>
    <s v="BRK-3-PHASE PORTABLE WELDING MACHINE(400 A)"/>
    <x v="0"/>
    <n v="1"/>
    <s v="NO"/>
    <d v="2022-04-19T00:00:00"/>
    <d v="2022-04-19T00:00:00"/>
    <n v="0"/>
    <n v="49740"/>
    <m/>
    <n v="49740"/>
    <n v="0"/>
    <n v="0"/>
    <n v="-2756.84"/>
    <n v="-2756.84"/>
    <n v="0"/>
    <n v="46983.16"/>
    <d v="2022-04-01T00:00:00"/>
    <n v="1.1277777777777778"/>
    <m/>
    <m/>
    <m/>
    <m/>
    <m/>
    <m/>
    <m/>
    <s v="a. Manufacture of furniture"/>
    <n v="844"/>
    <n v="124"/>
    <n v="158.69999999999999"/>
    <n v="133"/>
    <n v="157.9"/>
    <n v="0.99495904221802156"/>
    <n v="0.99495904221802156"/>
    <n v="8"/>
    <n v="0.95"/>
    <n v="49489.262759924393"/>
    <n v="6627.7807800357077"/>
    <n v="42861.481979888689"/>
  </r>
  <r>
    <x v="1"/>
    <s v="MQR-EXECUTIVE CHAIR REVOLVING"/>
    <x v="0"/>
    <n v="10"/>
    <s v="EA"/>
    <d v="2023-01-21T00:00:00"/>
    <d v="2023-01-21T00:00:00"/>
    <n v="0"/>
    <n v="49682.1"/>
    <m/>
    <n v="49682.1"/>
    <n v="0"/>
    <n v="0"/>
    <n v="-603.13"/>
    <n v="-603.13"/>
    <n v="0"/>
    <n v="49078.97"/>
    <d v="2023-01-01T00:00:00"/>
    <n v="0.37222222222222223"/>
    <m/>
    <m/>
    <m/>
    <m/>
    <m/>
    <m/>
    <m/>
    <s v="a. Manufacture of furniture"/>
    <n v="844"/>
    <n v="133"/>
    <n v="157.9"/>
    <n v="133"/>
    <n v="157.9"/>
    <n v="1"/>
    <n v="1"/>
    <n v="8"/>
    <n v="0.95"/>
    <n v="49682.1"/>
    <n v="2196.0178229166663"/>
    <n v="47486.082177083335"/>
  </r>
  <r>
    <x v="2"/>
    <s v="UTR-Geezer bajaj 15 ltr"/>
    <x v="0"/>
    <n v="10"/>
    <s v="EA"/>
    <d v="2011-03-31T00:00:00"/>
    <d v="2011-03-31T00:00:00"/>
    <n v="49500"/>
    <n v="0"/>
    <m/>
    <n v="49500"/>
    <n v="-49500"/>
    <n v="0"/>
    <n v="0"/>
    <n v="-49500"/>
    <n v="0"/>
    <n v="0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n v="66108.542883752423"/>
    <n v="62803.115739564797"/>
    <n v="3305.4271441876263"/>
  </r>
  <r>
    <x v="4"/>
    <s v="KKH - CCTV Camera Sys &amp; Radio Link for network"/>
    <x v="0"/>
    <n v="1"/>
    <s v="EA"/>
    <d v="2013-02-22T00:00:00"/>
    <d v="2013-02-22T00:00:00"/>
    <n v="49350.01"/>
    <n v="0"/>
    <m/>
    <n v="49350.01"/>
    <n v="-27579.06"/>
    <n v="0"/>
    <n v="-3123.86"/>
    <n v="-30702.920000000002"/>
    <n v="21770.95"/>
    <n v="18647.09"/>
    <d v="2013-02-01T00:00:00"/>
    <n v="10.286111111111111"/>
    <m/>
    <m/>
    <m/>
    <m/>
    <m/>
    <m/>
    <m/>
    <s v="(P). MANUFACTURE OF COMPUTER, ELECTRONIC AND OPTICAL PRODUCTS"/>
    <n v="639"/>
    <n v="14"/>
    <n v="101"/>
    <n v="133"/>
    <n v="117.6"/>
    <n v="1.1643564356435643"/>
    <n v="1.1643564356435643"/>
    <n v="6"/>
    <n v="1"/>
    <n v="57461.001742574255"/>
    <n v="57461.001742574255"/>
    <n v="0"/>
  </r>
  <r>
    <x v="1"/>
    <s v="MQR-LAPTOP COMPUTER SYSTEM"/>
    <x v="0"/>
    <n v="1"/>
    <s v="EA"/>
    <d v="2012-06-30T00:00:00"/>
    <d v="2012-06-30T00:00:00"/>
    <n v="49350"/>
    <n v="0"/>
    <m/>
    <n v="49350"/>
    <n v="-44415"/>
    <n v="0"/>
    <n v="0"/>
    <n v="-44415"/>
    <n v="4935"/>
    <n v="4935"/>
    <d v="2012-06-01T00:00:00"/>
    <n v="10.930555555555555"/>
    <m/>
    <m/>
    <m/>
    <m/>
    <m/>
    <m/>
    <m/>
    <s v="Personal Computer (P.C.)"/>
    <n v="645"/>
    <n v="6"/>
    <n v="100.9"/>
    <n v="133"/>
    <n v="115.6"/>
    <n v="1.1456888007928641"/>
    <n v="1.1456888007928641"/>
    <n v="6"/>
    <n v="1"/>
    <n v="56539.742319127843"/>
    <n v="56539.742319127836"/>
    <n v="0"/>
  </r>
  <r>
    <x v="4"/>
    <s v="KKH-LAPTOP COMPUTER SYSTEM"/>
    <x v="0"/>
    <n v="1"/>
    <s v="NO"/>
    <d v="2012-07-17T00:00:00"/>
    <d v="2012-07-17T00:00:00"/>
    <n v="49350"/>
    <n v="0"/>
    <m/>
    <n v="49350"/>
    <n v="-44415"/>
    <n v="0"/>
    <n v="0"/>
    <n v="-44415"/>
    <n v="4935"/>
    <n v="4935"/>
    <d v="2012-07-01T00:00:00"/>
    <n v="10.883333333333333"/>
    <m/>
    <m/>
    <m/>
    <m/>
    <m/>
    <m/>
    <m/>
    <s v="Personal Computer (P.C.)"/>
    <n v="645"/>
    <n v="7"/>
    <n v="100.9"/>
    <n v="133"/>
    <n v="115.6"/>
    <n v="1.1456888007928641"/>
    <n v="1.1456888007928641"/>
    <n v="6"/>
    <n v="1"/>
    <n v="56539.742319127843"/>
    <n v="56539.742319127836"/>
    <n v="0"/>
  </r>
  <r>
    <x v="5"/>
    <s v="NOD-Laptop HP430"/>
    <x v="0"/>
    <n v="1"/>
    <s v="NO"/>
    <d v="2012-07-31T00:00:00"/>
    <d v="2012-07-31T00:00:00"/>
    <n v="49350"/>
    <n v="0"/>
    <m/>
    <n v="49350"/>
    <n v="-44415"/>
    <n v="0"/>
    <n v="0"/>
    <n v="-44415"/>
    <n v="4935"/>
    <n v="4935"/>
    <d v="2012-07-01T00:00:00"/>
    <n v="10.847222222222221"/>
    <s v="Computers"/>
    <m/>
    <m/>
    <m/>
    <m/>
    <m/>
    <m/>
    <s v="Laptops"/>
    <n v="646"/>
    <n v="7"/>
    <n v="91.7"/>
    <n v="133"/>
    <n v="154.1"/>
    <n v="1.6804798255179934"/>
    <n v="1.6804798255179934"/>
    <n v="5"/>
    <n v="1"/>
    <n v="82931.679389312965"/>
    <n v="82931.67938931298"/>
    <n v="0"/>
  </r>
  <r>
    <x v="3"/>
    <s v="BRK - HP Laptop 430"/>
    <x v="0"/>
    <n v="1"/>
    <s v="NO"/>
    <d v="2012-05-29T00:00:00"/>
    <d v="2012-05-29T00:00:00"/>
    <n v="49350"/>
    <n v="0"/>
    <m/>
    <n v="49350"/>
    <n v="-44415"/>
    <n v="0"/>
    <n v="0"/>
    <n v="-44415"/>
    <n v="4935"/>
    <n v="4935"/>
    <d v="2012-05-01T00:00:00"/>
    <n v="11.016666666666667"/>
    <m/>
    <m/>
    <m/>
    <m/>
    <m/>
    <m/>
    <m/>
    <s v="Laptops"/>
    <n v="646"/>
    <n v="5"/>
    <n v="91.7"/>
    <n v="133"/>
    <n v="154.1"/>
    <n v="1.6804798255179934"/>
    <n v="1.6804798255179934"/>
    <n v="5"/>
    <n v="1"/>
    <n v="82931.679389312965"/>
    <n v="82931.67938931298"/>
    <n v="0"/>
  </r>
  <r>
    <x v="0"/>
    <s v="KDK-LAPTOP COMPUTER SYSTEM"/>
    <x v="0"/>
    <n v="1"/>
    <s v="EA"/>
    <d v="2012-09-01T00:00:00"/>
    <d v="2012-09-01T00:00:00"/>
    <n v="49350"/>
    <n v="0"/>
    <m/>
    <n v="49350"/>
    <n v="-44415"/>
    <n v="0"/>
    <n v="0"/>
    <n v="-44415"/>
    <n v="4935"/>
    <n v="4935"/>
    <d v="2012-09-01T00:00:00"/>
    <n v="10.761111111111111"/>
    <m/>
    <m/>
    <m/>
    <m/>
    <m/>
    <m/>
    <m/>
    <s v="Personal Computer (P.C.)"/>
    <n v="645"/>
    <n v="9"/>
    <n v="100.9"/>
    <n v="133"/>
    <n v="115.6"/>
    <n v="1.1456888007928641"/>
    <n v="1.1456888007928641"/>
    <n v="6"/>
    <n v="1"/>
    <n v="56539.742319127843"/>
    <n v="56539.742319127836"/>
    <n v="0"/>
  </r>
  <r>
    <x v="2"/>
    <s v="UTR_LAPTOP COMPUTER SYSTEM"/>
    <x v="0"/>
    <n v="1"/>
    <s v="NO"/>
    <d v="2012-09-30T00:00:00"/>
    <d v="2012-09-30T00:00:00"/>
    <n v="49350"/>
    <n v="0"/>
    <m/>
    <n v="49350"/>
    <n v="-44415"/>
    <n v="0"/>
    <n v="0"/>
    <n v="-44415"/>
    <n v="4935"/>
    <n v="4935"/>
    <d v="2012-09-01T00:00:00"/>
    <n v="10.680555555555555"/>
    <m/>
    <m/>
    <m/>
    <m/>
    <m/>
    <m/>
    <m/>
    <s v="Personal Computer (P.C.)"/>
    <n v="645"/>
    <n v="9"/>
    <n v="100.9"/>
    <n v="133"/>
    <n v="115.6"/>
    <n v="1.1456888007928641"/>
    <n v="1.1456888007928641"/>
    <n v="6"/>
    <n v="1"/>
    <n v="56539.742319127843"/>
    <n v="56539.742319127836"/>
    <n v="0"/>
  </r>
  <r>
    <x v="2"/>
    <s v="UTR - DRY&amp; WET VACCUM CLEANER (Electrical)"/>
    <x v="0"/>
    <n v="1"/>
    <s v="EA"/>
    <d v="2014-12-31T00:00:00"/>
    <d v="2014-12-31T00:00:00"/>
    <n v="49010.83"/>
    <n v="0"/>
    <m/>
    <n v="49010.83"/>
    <n v="-20713.689999999999"/>
    <n v="0"/>
    <n v="-2857.33"/>
    <n v="-23571.019999999997"/>
    <n v="28297.140000000003"/>
    <n v="25439.81"/>
    <d v="2014-12-01T00:00:00"/>
    <n v="8.4305555555555554"/>
    <m/>
    <m/>
    <m/>
    <m/>
    <m/>
    <m/>
    <m/>
    <s v="f. Manufacture of domestic appliances"/>
    <n v="708"/>
    <n v="36"/>
    <n v="116.7"/>
    <n v="133"/>
    <n v="133.69999999999999"/>
    <n v="1.1456726649528706"/>
    <n v="1.1456726649528706"/>
    <n v="8"/>
    <n v="0.95"/>
    <n v="56150.368217652096"/>
    <n v="53342.849806769489"/>
    <n v="2807.518410882607"/>
  </r>
  <r>
    <x v="5"/>
    <s v="Mum - Laptop Dell"/>
    <x v="0"/>
    <n v="1"/>
    <s v="EA"/>
    <d v="2018-07-19T00:00:00"/>
    <d v="2018-07-19T00:00:00"/>
    <n v="49000"/>
    <n v="0"/>
    <m/>
    <n v="49000"/>
    <n v="-27205.07"/>
    <n v="0"/>
    <n v="-7350"/>
    <n v="-34555.07"/>
    <n v="21794.93"/>
    <n v="14444.93"/>
    <d v="2018-07-01T00:00:00"/>
    <n v="4.8777777777777782"/>
    <s v="Computers"/>
    <m/>
    <m/>
    <m/>
    <m/>
    <m/>
    <m/>
    <s v="Laptops"/>
    <n v="646"/>
    <n v="79"/>
    <n v="140.4"/>
    <n v="133"/>
    <n v="154.1"/>
    <n v="1.0975783475783476"/>
    <n v="1.0975783475783476"/>
    <n v="5"/>
    <n v="1"/>
    <n v="53781.339031339034"/>
    <n v="52466.684077239646"/>
    <n v="1314.6549540993874"/>
  </r>
  <r>
    <x v="3"/>
    <s v="BRK - Wooden Double bed with Matress"/>
    <x v="0"/>
    <n v="2"/>
    <s v="EA"/>
    <d v="2020-03-17T00:00:00"/>
    <d v="2020-03-17T00:00:00"/>
    <n v="48703.41"/>
    <n v="0"/>
    <m/>
    <n v="48703.41"/>
    <n v="-6292.21"/>
    <n v="0"/>
    <n v="-3082.93"/>
    <n v="-9375.14"/>
    <n v="42411.200000000004"/>
    <n v="39328.269999999997"/>
    <d v="2020-03-01T00:00:00"/>
    <n v="3.2166666666666668"/>
    <m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n v="58259.609386363642"/>
    <n v="22253.957043728693"/>
    <n v="36005.652342634945"/>
  </r>
  <r>
    <x v="1"/>
    <s v="MQR-Water Tanker"/>
    <x v="0"/>
    <n v="1"/>
    <s v="EA"/>
    <d v="2013-09-11T00:00:00"/>
    <d v="2013-09-11T00:00:00"/>
    <n v="48511"/>
    <n v="0"/>
    <m/>
    <n v="48511"/>
    <n v="-23900.76"/>
    <n v="0"/>
    <n v="-2828.19"/>
    <n v="-26728.949999999997"/>
    <n v="24610.240000000002"/>
    <n v="21782.05"/>
    <d v="2013-09-01T00:00:00"/>
    <n v="9.7333333333333325"/>
    <m/>
    <m/>
    <m/>
    <m/>
    <m/>
    <m/>
    <m/>
    <s v="b. Manufacture of tanks, reservoirs and containers of metal"/>
    <n v="613"/>
    <n v="21"/>
    <n v="102.7"/>
    <n v="133"/>
    <n v="155.6"/>
    <n v="1.5150925024342745"/>
    <n v="1.5150925024342745"/>
    <n v="8"/>
    <n v="0.95"/>
    <n v="73498.652385589085"/>
    <n v="69823.71976630963"/>
    <n v="3674.9326192794542"/>
  </r>
  <r>
    <x v="1"/>
    <s v="MQR - AC"/>
    <x v="0"/>
    <n v="2"/>
    <s v="EA"/>
    <d v="2020-09-04T00:00:00"/>
    <d v="2020-09-04T00:00:00"/>
    <n v="48326.02"/>
    <n v="0"/>
    <m/>
    <n v="48326.02"/>
    <n v="-4810.6499999999996"/>
    <n v="0"/>
    <n v="-3059.04"/>
    <n v="-7869.69"/>
    <n v="43515.369999999995"/>
    <n v="40456.33"/>
    <d v="2020-09-01T00:00:00"/>
    <n v="2.7527777777777778"/>
    <m/>
    <m/>
    <m/>
    <m/>
    <m/>
    <m/>
    <m/>
    <s v="Air conditioner"/>
    <n v="653"/>
    <n v="105"/>
    <n v="118.2"/>
    <n v="133"/>
    <n v="120.5"/>
    <n v="1.0194585448392555"/>
    <n v="1.0194585448392555"/>
    <n v="8"/>
    <n v="0.9"/>
    <n v="49266.37402707275"/>
    <n v="15257.180206509092"/>
    <n v="34009.193820563654"/>
  </r>
  <r>
    <x v="2"/>
    <s v="UTR - Ferrule Printing Machine"/>
    <x v="0"/>
    <n v="1"/>
    <s v="EA"/>
    <d v="2014-12-31T00:00:00"/>
    <d v="2014-12-31T00:00:00"/>
    <n v="48300.82"/>
    <n v="0"/>
    <m/>
    <n v="48300.82"/>
    <n v="-20413.64"/>
    <n v="0"/>
    <n v="-2815.94"/>
    <n v="-23229.579999999998"/>
    <n v="27887.18"/>
    <n v="25071.24"/>
    <d v="2014-12-01T00:00:00"/>
    <n v="8.4305555555555554"/>
    <m/>
    <m/>
    <m/>
    <m/>
    <m/>
    <m/>
    <m/>
    <s v="c. Manufacture of communication equipment"/>
    <n v="648"/>
    <n v="36"/>
    <n v="106"/>
    <n v="133"/>
    <n v="130.69999999999999"/>
    <n v="1.2330188679245282"/>
    <n v="1.2330188679245282"/>
    <n v="5"/>
    <n v="1"/>
    <n v="59555.822396226409"/>
    <n v="59555.822396226416"/>
    <n v="0"/>
  </r>
  <r>
    <x v="4"/>
    <s v="KKH-HYPO DOSING PUMP"/>
    <x v="0"/>
    <n v="2"/>
    <s v="NO"/>
    <d v="2012-09-01T00:00:00"/>
    <d v="2012-09-01T00:00:00"/>
    <n v="48119"/>
    <n v="0"/>
    <m/>
    <n v="48119"/>
    <n v="-26459.08"/>
    <n v="0"/>
    <n v="-2805.34"/>
    <n v="-29264.420000000002"/>
    <n v="21659.919999999998"/>
    <n v="18854.580000000002"/>
    <d v="2012-09-01T00:00:00"/>
    <n v="10.761111111111111"/>
    <m/>
    <m/>
    <m/>
    <m/>
    <m/>
    <m/>
    <m/>
    <s v="b. Manufacture of fluid power equipment"/>
    <n v="726"/>
    <n v="9"/>
    <n v="108.4"/>
    <n v="133"/>
    <n v="129.9"/>
    <n v="1.198339483394834"/>
    <n v="1.198339483394834"/>
    <n v="8"/>
    <n v="0.95"/>
    <n v="57662.897601476019"/>
    <n v="54779.752721402212"/>
    <n v="2883.1448800738071"/>
  </r>
  <r>
    <x v="1"/>
    <s v="MQR- Ferrule Printing Machine"/>
    <x v="0"/>
    <n v="1"/>
    <s v="EA"/>
    <d v="2014-06-20T00:00:00"/>
    <d v="2014-06-20T00:00:00"/>
    <n v="47940.01"/>
    <n v="0"/>
    <m/>
    <n v="47940.01"/>
    <n v="-21746.62"/>
    <n v="0"/>
    <n v="-2794.9"/>
    <n v="-24541.52"/>
    <n v="26193.390000000003"/>
    <n v="23398.49"/>
    <d v="2014-06-01T00:00:00"/>
    <n v="8.9583333333333339"/>
    <m/>
    <m/>
    <m/>
    <m/>
    <m/>
    <m/>
    <m/>
    <s v="c. Manufacture of communication equipment"/>
    <n v="648"/>
    <n v="30"/>
    <n v="105.8"/>
    <n v="133"/>
    <n v="130.69999999999999"/>
    <n v="1.2353497164461247"/>
    <n v="1.2353497164461247"/>
    <n v="5"/>
    <n v="1"/>
    <n v="59222.677759924387"/>
    <n v="59222.677759924394"/>
    <n v="0"/>
  </r>
  <r>
    <x v="3"/>
    <s v="BRK- Ferrule Printing Machine"/>
    <x v="0"/>
    <n v="1"/>
    <s v="EA"/>
    <d v="2014-07-04T00:00:00"/>
    <d v="2014-07-04T00:00:00"/>
    <n v="47940.01"/>
    <n v="0"/>
    <m/>
    <n v="47940.01"/>
    <n v="-21639.42"/>
    <n v="0"/>
    <n v="-2794.9"/>
    <n v="-24434.32"/>
    <n v="26300.590000000004"/>
    <n v="23505.69"/>
    <d v="2014-07-01T00:00:00"/>
    <n v="8.9194444444444443"/>
    <m/>
    <m/>
    <m/>
    <m/>
    <m/>
    <m/>
    <m/>
    <s v="c. Manufacture of communication equipment"/>
    <n v="648"/>
    <n v="31"/>
    <n v="107.4"/>
    <n v="133"/>
    <n v="130.69999999999999"/>
    <n v="1.2169459962756051"/>
    <n v="1.2169459962756051"/>
    <n v="5"/>
    <n v="1"/>
    <n v="58340.403230912474"/>
    <n v="58340.403230912481"/>
    <n v="0"/>
  </r>
  <r>
    <x v="4"/>
    <s v="KKH- Ferrule Printing Machine"/>
    <x v="0"/>
    <n v="1"/>
    <s v="EA"/>
    <d v="2014-08-31T00:00:00"/>
    <d v="2014-08-31T00:00:00"/>
    <n v="47940.01"/>
    <n v="0"/>
    <m/>
    <n v="47940.01"/>
    <n v="-21195.3"/>
    <n v="0"/>
    <n v="-2794.9"/>
    <n v="-23990.2"/>
    <n v="26744.710000000003"/>
    <n v="23949.81"/>
    <d v="2014-08-01T00:00:00"/>
    <n v="8.7638888888888893"/>
    <m/>
    <m/>
    <m/>
    <m/>
    <m/>
    <m/>
    <m/>
    <s v="c. Manufacture of communication equipment"/>
    <n v="648"/>
    <n v="32"/>
    <n v="104.8"/>
    <n v="133"/>
    <n v="130.69999999999999"/>
    <n v="1.2471374045801527"/>
    <n v="1.2471374045801527"/>
    <n v="5"/>
    <n v="1"/>
    <n v="59787.779646946568"/>
    <n v="59787.779646946576"/>
    <n v="0"/>
  </r>
  <r>
    <x v="0"/>
    <s v="KDK- Ferrule Printing Machine"/>
    <x v="0"/>
    <n v="1"/>
    <s v="EA"/>
    <d v="2014-08-31T00:00:00"/>
    <d v="2014-08-31T00:00:00"/>
    <n v="47940.01"/>
    <n v="0"/>
    <m/>
    <n v="47940.01"/>
    <n v="-21195.3"/>
    <n v="0"/>
    <n v="-2794.9"/>
    <n v="-23990.2"/>
    <n v="26744.710000000003"/>
    <n v="23949.81"/>
    <d v="2014-08-01T00:00:00"/>
    <n v="8.7638888888888893"/>
    <m/>
    <m/>
    <m/>
    <m/>
    <m/>
    <m/>
    <m/>
    <s v="c. Manufacture of communication equipment"/>
    <n v="648"/>
    <n v="32"/>
    <n v="104.8"/>
    <n v="133"/>
    <n v="130.69999999999999"/>
    <n v="1.2471374045801527"/>
    <n v="1.2471374045801527"/>
    <n v="5"/>
    <n v="1"/>
    <n v="59787.779646946568"/>
    <n v="59787.779646946576"/>
    <n v="0"/>
  </r>
  <r>
    <x v="1"/>
    <s v="MQR-Chair"/>
    <x v="0"/>
    <n v="8"/>
    <s v="EA"/>
    <d v="2012-06-28T00:00:00"/>
    <d v="2012-06-28T00:00:00"/>
    <n v="47495.67"/>
    <n v="0"/>
    <m/>
    <n v="47495.67"/>
    <n v="-29339.95"/>
    <n v="0"/>
    <n v="-3006.48"/>
    <n v="-32346.43"/>
    <n v="18155.719999999998"/>
    <n v="15149.24"/>
    <d v="2012-06-01T00:00:00"/>
    <n v="10.936111111111112"/>
    <m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n v="73166.500419512187"/>
    <n v="69508.175398536579"/>
    <n v="3658.3250209756079"/>
  </r>
  <r>
    <x v="4"/>
    <s v="KKH - Water Cooler"/>
    <x v="0"/>
    <n v="1"/>
    <s v="NO"/>
    <d v="2014-02-28T00:00:00"/>
    <d v="2014-02-28T00:00:00"/>
    <n v="46999.49"/>
    <n v="0"/>
    <m/>
    <n v="46999.49"/>
    <n v="-23996.28"/>
    <n v="0"/>
    <n v="-2975.07"/>
    <n v="-26971.35"/>
    <n v="23003.21"/>
    <n v="20028.14"/>
    <d v="2014-02-01T00:00:00"/>
    <n v="9.2638888888888893"/>
    <m/>
    <m/>
    <m/>
    <m/>
    <m/>
    <m/>
    <m/>
    <s v="f. Manufacture of domestic appliances"/>
    <n v="708"/>
    <n v="26"/>
    <n v="115.3"/>
    <n v="133"/>
    <n v="133.69999999999999"/>
    <n v="1.1595836947094535"/>
    <n v="1.1595836947094535"/>
    <n v="8"/>
    <n v="0.95"/>
    <n v="54499.842263660015"/>
    <n v="51774.85015047701"/>
    <n v="2724.9921131830051"/>
  </r>
  <r>
    <x v="5"/>
    <s v="NOD-HP LaserJet 3005N Network Printer (1 No)"/>
    <x v="0"/>
    <n v="1"/>
    <s v="NO"/>
    <d v="2010-07-01T00:00:00"/>
    <d v="2010-07-01T00:00:00"/>
    <n v="46725.01"/>
    <n v="0"/>
    <m/>
    <n v="46725.01"/>
    <n v="-42052.51"/>
    <n v="0"/>
    <n v="0"/>
    <n v="-42052.51"/>
    <n v="4672.5"/>
    <n v="4672.5"/>
    <d v="2010-07-01T00:00:00"/>
    <n v="12.927777777777777"/>
    <s v="j.  ELECTRONICS ITEMS"/>
    <n v="741"/>
    <n v="70"/>
    <n v="84.1"/>
    <n v="90"/>
    <n v="85.7"/>
    <n v="1.0190249702734842"/>
    <s v="(P). MANUFACTURE OF COMPUTER, ELECTRONIC AND OPTICAL PRODUCTS"/>
    <n v="639"/>
    <n v="4"/>
    <n v="99.7"/>
    <n v="133"/>
    <n v="117.6"/>
    <n v="1.1795386158475425"/>
    <n v="1.2019793029504686"/>
    <n v="6"/>
    <n v="1"/>
    <n v="56162.494950153676"/>
    <n v="56162.494950153668"/>
    <n v="0"/>
  </r>
  <r>
    <x v="0"/>
    <s v="KDK-Split AC-2 ton"/>
    <x v="0"/>
    <n v="1"/>
    <s v="NO"/>
    <d v="2022-11-28T00:00:00"/>
    <d v="2022-11-28T00:00:00"/>
    <n v="0"/>
    <n v="46720.01"/>
    <m/>
    <n v="46720.01"/>
    <n v="0"/>
    <n v="0"/>
    <n v="-1004.7"/>
    <n v="-1004.7"/>
    <n v="0"/>
    <n v="45715.31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46758.813995016615"/>
    <n v="2732.4681928337836"/>
    <n v="44026.345802182834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46758.803986710962"/>
    <n v="2703.2433554817276"/>
    <n v="44055.560631229237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46758.803986710962"/>
    <n v="2703.2433554817276"/>
    <n v="44055.560631229237"/>
  </r>
  <r>
    <x v="4"/>
    <s v="KKH-Split AC-2 ton"/>
    <x v="0"/>
    <n v="1"/>
    <s v="NO"/>
    <d v="2022-11-30T00:00:00"/>
    <d v="2022-11-30T00:00:00"/>
    <n v="0"/>
    <n v="46720"/>
    <m/>
    <n v="46720"/>
    <n v="0"/>
    <n v="0"/>
    <n v="-988.49"/>
    <n v="-988.49"/>
    <n v="0"/>
    <n v="45731.51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46758.803986710962"/>
    <n v="2703.2433554817276"/>
    <n v="44055.560631229237"/>
  </r>
  <r>
    <x v="0"/>
    <s v="KDK-Split AC-2 ton"/>
    <x v="0"/>
    <n v="1"/>
    <s v="NO"/>
    <d v="2022-11-28T00:00:00"/>
    <d v="2022-11-28T00:00:00"/>
    <n v="0"/>
    <n v="46720"/>
    <m/>
    <n v="46720"/>
    <n v="0"/>
    <n v="0"/>
    <n v="-1004.7"/>
    <n v="-1004.7"/>
    <n v="0"/>
    <n v="45715.3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46758.803986710962"/>
    <n v="2732.4676079734222"/>
    <n v="44026.336378737542"/>
  </r>
  <r>
    <x v="1"/>
    <s v="MQR-POLYCOM TOUCH CONTROL PT.2200-30070-001"/>
    <x v="0"/>
    <n v="1"/>
    <s v="EA"/>
    <d v="2011-09-28T00:00:00"/>
    <d v="2011-09-28T00:00:00"/>
    <n v="46625.09"/>
    <n v="0"/>
    <m/>
    <n v="46625.09"/>
    <n v="-29165.84"/>
    <n v="0"/>
    <n v="-2951.37"/>
    <n v="-32117.21"/>
    <n v="17459.249999999996"/>
    <n v="14507.88"/>
    <d v="2011-09-01T00:00:00"/>
    <n v="11.686111111111112"/>
    <s v="j.  ELECTRONICS ITEMS"/>
    <n v="741"/>
    <n v="84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52386.858501273586"/>
    <n v="52386.858501273593"/>
    <n v="0"/>
  </r>
  <r>
    <x v="0"/>
    <s v="KDK-POLYCOM TOUCH CONTROL PT.2200-30070-001"/>
    <x v="0"/>
    <n v="1"/>
    <s v="NO"/>
    <d v="2011-10-31T00:00:00"/>
    <d v="2011-10-31T00:00:00"/>
    <n v="46625.08"/>
    <n v="0"/>
    <m/>
    <n v="46625.08"/>
    <n v="-28966.15"/>
    <n v="0"/>
    <n v="-2951.37"/>
    <n v="-31917.52"/>
    <n v="17658.93"/>
    <n v="14707.56"/>
    <d v="2011-10-01T00:00:00"/>
    <n v="11.597222222222221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52386.847265507939"/>
    <n v="52386.847265507939"/>
    <n v="0"/>
  </r>
  <r>
    <x v="3"/>
    <s v="BRK-Polycom Touch Control PT. 2200-30070-001"/>
    <x v="0"/>
    <n v="1"/>
    <s v="EA"/>
    <d v="2012-01-01T00:00:00"/>
    <d v="2012-01-01T00:00:00"/>
    <n v="46596.89"/>
    <n v="0"/>
    <m/>
    <n v="46596.89"/>
    <n v="-28573.65"/>
    <n v="0"/>
    <n v="-2949.58"/>
    <n v="-31523.230000000003"/>
    <n v="18023.239999999998"/>
    <n v="15073.66"/>
    <d v="2012-01-01T00:00:00"/>
    <n v="11.427777777777777"/>
    <s v="j.  ELECTRONICS ITEMS"/>
    <n v="741"/>
    <n v="88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52355.173642118658"/>
    <n v="52355.173642118665"/>
    <n v="0"/>
  </r>
  <r>
    <x v="4"/>
    <s v="KKh- 2 KVA Online UPS with 6 EP26-12 Battery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m/>
    <m/>
    <m/>
    <m/>
    <m/>
    <m/>
    <m/>
    <s v="UPS in Solid State Drives"/>
    <n v="642"/>
    <n v="30"/>
    <n v="91"/>
    <n v="133"/>
    <n v="88.6"/>
    <n v="0.97362637362637361"/>
    <n v="0.97362637362637361"/>
    <n v="6"/>
    <n v="0.95"/>
    <n v="45253.180219780217"/>
    <n v="42990.5212087912"/>
    <n v="2262.6590109890167"/>
  </r>
  <r>
    <x v="0"/>
    <s v="KDK-UPS 1 KVA,APC make with Batteries &amp; Rack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m/>
    <m/>
    <m/>
    <m/>
    <m/>
    <m/>
    <m/>
    <s v="UPS in Solid State Drives"/>
    <n v="642"/>
    <n v="30"/>
    <n v="91"/>
    <n v="133"/>
    <n v="88.6"/>
    <n v="0.97362637362637361"/>
    <n v="0.97362637362637361"/>
    <n v="6"/>
    <n v="0.95"/>
    <n v="45253.180219780217"/>
    <n v="42990.5212087912"/>
    <n v="2262.6590109890167"/>
  </r>
  <r>
    <x v="2"/>
    <s v="UTR - 2 KVA Online with Batteries and Rack"/>
    <x v="0"/>
    <n v="1"/>
    <s v="EA"/>
    <d v="2014-06-30T00:00:00"/>
    <d v="2014-06-30T00:00:00"/>
    <n v="46479"/>
    <n v="0"/>
    <m/>
    <n v="46479"/>
    <n v="-21009.68"/>
    <n v="0"/>
    <n v="-2709.73"/>
    <n v="-23719.41"/>
    <n v="25469.32"/>
    <n v="22759.59"/>
    <d v="2014-06-01T00:00:00"/>
    <n v="8.9305555555555554"/>
    <m/>
    <m/>
    <m/>
    <m/>
    <m/>
    <m/>
    <m/>
    <s v="a. Manufacture of furniture"/>
    <n v="844"/>
    <n v="30"/>
    <n v="118.1"/>
    <n v="133"/>
    <n v="157.9"/>
    <n v="1.3370025402201526"/>
    <n v="1.3370025402201526"/>
    <n v="8"/>
    <n v="0.95"/>
    <n v="62142.541066892474"/>
    <n v="59035.414013547845"/>
    <n v="3107.1270533446295"/>
  </r>
  <r>
    <x v="3"/>
    <s v="BRK - APC Make 2 KVA On-Line UPS"/>
    <x v="0"/>
    <n v="1"/>
    <s v="EA"/>
    <d v="2014-07-29T00:00:00"/>
    <d v="2014-07-29T00:00:00"/>
    <n v="46479"/>
    <n v="0"/>
    <m/>
    <n v="46479"/>
    <n v="-20794.39"/>
    <n v="0"/>
    <n v="-2709.73"/>
    <n v="-23504.12"/>
    <n v="25684.61"/>
    <n v="22974.880000000001"/>
    <d v="2014-07-01T00:00:00"/>
    <n v="8.85"/>
    <m/>
    <m/>
    <m/>
    <m/>
    <m/>
    <m/>
    <m/>
    <s v="UPS in Solid State Drives"/>
    <n v="642"/>
    <n v="31"/>
    <n v="88.2"/>
    <n v="133"/>
    <n v="88.6"/>
    <n v="1.0045351473922901"/>
    <n v="1.0045351473922901"/>
    <n v="6"/>
    <n v="0.95"/>
    <n v="46689.78911564625"/>
    <n v="44355.299659863937"/>
    <n v="2334.4894557823136"/>
  </r>
  <r>
    <x v="1"/>
    <s v="MQR- 2 KVA UPS with Battries &amp; Rack"/>
    <x v="0"/>
    <n v="1"/>
    <s v="EA"/>
    <d v="2015-03-14T00:00:00"/>
    <d v="2015-03-14T00:00:00"/>
    <n v="46479"/>
    <n v="0"/>
    <m/>
    <n v="46479"/>
    <n v="-20739.93"/>
    <n v="0"/>
    <n v="-2942.12"/>
    <n v="-23682.05"/>
    <n v="25739.07"/>
    <n v="22796.95"/>
    <d v="2015-03-01T00:00:00"/>
    <n v="8.2249999999999996"/>
    <m/>
    <m/>
    <m/>
    <m/>
    <m/>
    <m/>
    <m/>
    <s v="UPS in Solid State Drives"/>
    <n v="642"/>
    <n v="39"/>
    <n v="101.2"/>
    <n v="133"/>
    <n v="88.6"/>
    <n v="0.875494071146245"/>
    <n v="0.875494071146245"/>
    <n v="6"/>
    <n v="0.95"/>
    <n v="40692.08893280632"/>
    <n v="38657.484486166002"/>
    <n v="2034.6044466403182"/>
  </r>
  <r>
    <x v="3"/>
    <s v="BRK- Microprocesser Based ph &amp; Conduct Meter"/>
    <x v="0"/>
    <n v="1"/>
    <s v="EA"/>
    <d v="2014-07-07T00:00:00"/>
    <d v="2014-07-07T00:00:00"/>
    <n v="46251"/>
    <n v="0"/>
    <m/>
    <n v="46251"/>
    <n v="-20854.86"/>
    <n v="0"/>
    <n v="-2696.43"/>
    <n v="-23551.29"/>
    <n v="25396.14"/>
    <n v="22699.71"/>
    <d v="2014-07-01T00:00:00"/>
    <n v="8.9111111111111114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n v="53556.286153846158"/>
    <n v="53556.286153846158"/>
    <n v="0"/>
  </r>
  <r>
    <x v="1"/>
    <s v="MQR-STEEL ALMIRAH WITH 4 DOOR BOOK CASE"/>
    <x v="0"/>
    <n v="6"/>
    <s v="EA"/>
    <d v="2010-11-16T00:00:00"/>
    <d v="2010-11-16T00:00:00"/>
    <n v="46017.45"/>
    <n v="0"/>
    <m/>
    <n v="46017.45"/>
    <n v="-33127.26"/>
    <n v="0"/>
    <n v="-2912.9"/>
    <n v="-36040.160000000003"/>
    <n v="12890.189999999995"/>
    <n v="9977.290000000000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74110.892728165112"/>
    <n v="70405.348091756852"/>
    <n v="3705.54463640826"/>
  </r>
  <r>
    <x v="0"/>
    <s v="KDK-Steel Almirah with 4 door Book CASEDL Top"/>
    <x v="0"/>
    <n v="3"/>
    <s v="NO"/>
    <d v="2010-11-12T00:00:00"/>
    <d v="2010-11-12T00:00:00"/>
    <n v="46017.45"/>
    <n v="0"/>
    <m/>
    <n v="46017.45"/>
    <n v="-33159.18"/>
    <n v="0"/>
    <n v="-2912.9"/>
    <n v="-36072.080000000002"/>
    <n v="12858.269999999997"/>
    <n v="9945.3700000000008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74110.892728165112"/>
    <n v="70405.348091756852"/>
    <n v="3705.54463640826"/>
  </r>
  <r>
    <x v="3"/>
    <s v="BRK-4 Door Book Case, 3 Nos"/>
    <x v="0"/>
    <n v="3"/>
    <s v="NO"/>
    <d v="2010-12-18T00:00:00"/>
    <d v="2010-12-18T00:00:00"/>
    <n v="46017.440000000002"/>
    <n v="0"/>
    <m/>
    <n v="46017.440000000002"/>
    <n v="-32871.879999999997"/>
    <n v="0"/>
    <n v="-2912.9"/>
    <n v="-35784.78"/>
    <n v="13145.560000000005"/>
    <n v="10232.66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5"/>
    <n v="62274.746940094148"/>
    <n v="59161.009593089439"/>
    <n v="3113.7373470047096"/>
  </r>
  <r>
    <x v="2"/>
    <s v="UTR-Steel Almirah 4 Door"/>
    <x v="0"/>
    <n v="3"/>
    <s v="EA"/>
    <d v="2011-01-01T00:00:00"/>
    <d v="2011-01-01T00:00:00"/>
    <n v="46017"/>
    <n v="0"/>
    <m/>
    <n v="46017"/>
    <n v="-32759.919999999998"/>
    <n v="0"/>
    <n v="-2912.88"/>
    <n v="-35672.799999999996"/>
    <n v="13257.080000000002"/>
    <n v="10344.200000000001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74110.168005223546"/>
    <n v="70404.659604962362"/>
    <n v="3705.5084002611839"/>
  </r>
  <r>
    <x v="1"/>
    <s v="MQR - Microprocesser Based ph &amp; Conduct Meter"/>
    <x v="0"/>
    <n v="1"/>
    <s v="EA"/>
    <d v="2014-06-30T00:00:00"/>
    <d v="2014-06-30T00:00:00"/>
    <n v="45951.01"/>
    <n v="0"/>
    <m/>
    <n v="45951.01"/>
    <n v="-20770.96"/>
    <n v="0"/>
    <n v="-2678.94"/>
    <n v="-23449.899999999998"/>
    <n v="25180.050000000003"/>
    <n v="22501.11"/>
    <d v="2014-06-01T00:00:00"/>
    <n v="8.9305555555555554"/>
    <m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n v="49314.344382129282"/>
    <n v="49314.344382129282"/>
    <n v="0"/>
  </r>
  <r>
    <x v="2"/>
    <s v="UTR - Microprocesser Based ph &amp; Conduct Meter"/>
    <x v="0"/>
    <n v="1"/>
    <s v="EA"/>
    <d v="2014-07-12T00:00:00"/>
    <d v="2014-07-12T00:00:00"/>
    <n v="45951.01"/>
    <n v="0"/>
    <m/>
    <n v="45951.01"/>
    <n v="-20682.89"/>
    <n v="0"/>
    <n v="-2678.94"/>
    <n v="-23361.829999999998"/>
    <n v="25268.120000000003"/>
    <n v="22589.18"/>
    <d v="2014-07-01T00:00:00"/>
    <n v="8.8972222222222221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n v="53208.913117948723"/>
    <n v="53208.913117948723"/>
    <n v="0"/>
  </r>
  <r>
    <x v="0"/>
    <s v="KDK -MicroP  based pH-conductivity &amp;TDS Meter"/>
    <x v="0"/>
    <n v="1"/>
    <s v="EA"/>
    <d v="2014-08-31T00:00:00"/>
    <d v="2014-08-31T00:00:00"/>
    <n v="45951.01"/>
    <n v="0"/>
    <m/>
    <n v="45951.01"/>
    <n v="-20315.91"/>
    <n v="0"/>
    <n v="-2678.94"/>
    <n v="-22994.85"/>
    <n v="25635.100000000002"/>
    <n v="22956.16"/>
    <d v="2014-08-01T00:00:00"/>
    <n v="8.7638888888888893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n v="49267.512146248817"/>
    <n v="49267.512146248817"/>
    <n v="0"/>
  </r>
  <r>
    <x v="4"/>
    <s v="KKh- Microcontroller Ph/ Conductivity/  TDS meter"/>
    <x v="0"/>
    <n v="1"/>
    <s v="EA"/>
    <d v="2014-06-30T00:00:00"/>
    <d v="2014-06-30T00:00:00"/>
    <n v="45951"/>
    <n v="0"/>
    <m/>
    <n v="45951"/>
    <n v="-20770.96"/>
    <n v="0"/>
    <n v="-2678.94"/>
    <n v="-23449.899999999998"/>
    <n v="25180.04"/>
    <n v="22501.1"/>
    <d v="2014-06-01T00:00:00"/>
    <n v="8.9305555555555554"/>
    <m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n v="49314.333650190114"/>
    <n v="49314.333650190121"/>
    <n v="0"/>
  </r>
  <r>
    <x v="1"/>
    <s v="MQR-Steel Almirah"/>
    <x v="0"/>
    <n v="3"/>
    <s v="EA"/>
    <d v="2012-06-28T00:00:00"/>
    <d v="2012-06-28T00:00:00"/>
    <n v="45876.23"/>
    <n v="0"/>
    <m/>
    <n v="45876.23"/>
    <n v="-28339.56"/>
    <n v="0"/>
    <n v="-2903.97"/>
    <n v="-31243.530000000002"/>
    <n v="17536.670000000002"/>
    <n v="14632.7"/>
    <d v="2012-06-01T00:00:00"/>
    <n v="10.936111111111112"/>
    <m/>
    <m/>
    <m/>
    <m/>
    <m/>
    <m/>
    <m/>
    <s v="a. Manufacture of furniture"/>
    <n v="844"/>
    <n v="6"/>
    <n v="102.5"/>
    <n v="133"/>
    <n v="157.9"/>
    <n v="1.5404878048780488"/>
    <n v="1.5404878048780488"/>
    <n v="8"/>
    <n v="0.95"/>
    <n v="70671.7728487805"/>
    <n v="67138.184206341466"/>
    <n v="3533.5886424390337"/>
  </r>
  <r>
    <x v="0"/>
    <s v="KDK - Hypo Tank"/>
    <x v="0"/>
    <n v="1"/>
    <s v="EA"/>
    <d v="2013-11-30T00:00:00"/>
    <d v="2013-11-30T00:00:00"/>
    <n v="45601.75"/>
    <n v="0"/>
    <m/>
    <n v="45601.75"/>
    <n v="-22073.43"/>
    <n v="0"/>
    <n v="-2658.58"/>
    <n v="-24732.010000000002"/>
    <n v="23528.32"/>
    <n v="20869.740000000002"/>
    <d v="2013-11-01T00:00:00"/>
    <n v="9.5138888888888893"/>
    <m/>
    <m/>
    <m/>
    <m/>
    <m/>
    <m/>
    <m/>
    <s v="b. Manufacture of tanks, reservoirs and containers of metal"/>
    <n v="613"/>
    <n v="23"/>
    <n v="102.8"/>
    <n v="133"/>
    <n v="155.6"/>
    <n v="1.5136186770428015"/>
    <n v="1.5136186770428015"/>
    <n v="8"/>
    <n v="0.95"/>
    <n v="69023.660505836568"/>
    <n v="65572.477480544738"/>
    <n v="3451.1830252918298"/>
  </r>
  <r>
    <x v="3"/>
    <s v="BRK-DRESSING TABLE"/>
    <x v="0"/>
    <n v="20"/>
    <s v="EA"/>
    <d v="2011-04-10T00:00:00"/>
    <d v="2011-04-10T00:00:00"/>
    <n v="45400.01"/>
    <n v="0"/>
    <m/>
    <n v="45400.01"/>
    <n v="-31541.35"/>
    <n v="0"/>
    <n v="-2873.82"/>
    <n v="-34415.17"/>
    <n v="13858.660000000003"/>
    <n v="10984.84"/>
    <d v="2011-04-01T00:00:00"/>
    <n v="12.152777777777779"/>
    <s v="Furniture"/>
    <n v="628"/>
    <n v="79"/>
    <n v="132.4"/>
    <n v="90"/>
    <n v="138.4"/>
    <n v="1.0453172205438066"/>
    <s v="a. Manufacture of furniture"/>
    <n v="844"/>
    <n v="4"/>
    <n v="103.9"/>
    <n v="133"/>
    <n v="157.9"/>
    <n v="1.5197305101058709"/>
    <n v="1.5886004727994905"/>
    <n v="8"/>
    <n v="0.95"/>
    <n v="72122.477351101596"/>
    <n v="68516.353483546511"/>
    <n v="3606.1238675550849"/>
  </r>
  <r>
    <x v="1"/>
    <s v="MQR - AC"/>
    <x v="0"/>
    <n v="2"/>
    <s v="EA"/>
    <d v="2017-03-31T00:00:00"/>
    <d v="2017-03-31T00:00:00"/>
    <n v="45000.01"/>
    <n v="0"/>
    <m/>
    <n v="45000.01"/>
    <n v="-14250.3"/>
    <n v="0"/>
    <n v="-2848.5"/>
    <n v="-17098.8"/>
    <n v="30749.710000000003"/>
    <n v="27901.21"/>
    <d v="2017-03-01T00:00:00"/>
    <n v="6.1805555555555554"/>
    <m/>
    <m/>
    <m/>
    <m/>
    <m/>
    <m/>
    <m/>
    <s v="Air conditioner"/>
    <n v="653"/>
    <n v="63"/>
    <n v="110.6"/>
    <n v="133"/>
    <n v="120.5"/>
    <n v="1.0895117540687163"/>
    <n v="1.0895117540687163"/>
    <n v="8"/>
    <n v="0.9"/>
    <n v="49028.039828209774"/>
    <n v="34089.808943052114"/>
    <n v="14938.23088515766"/>
  </r>
  <r>
    <x v="1"/>
    <s v="MQR-Split AC-2 ton"/>
    <x v="0"/>
    <n v="1"/>
    <s v="NO"/>
    <d v="2022-07-26T00:00:00"/>
    <d v="2022-07-26T00:00:00"/>
    <n v="0"/>
    <n v="44999.69"/>
    <m/>
    <n v="44999.69"/>
    <n v="0"/>
    <n v="0"/>
    <n v="-1943.21"/>
    <n v="-1943.21"/>
    <n v="0"/>
    <n v="43056.480000000003"/>
    <d v="2022-07-01T00:00:00"/>
    <n v="0.85833333333333328"/>
    <m/>
    <m/>
    <m/>
    <m/>
    <m/>
    <m/>
    <m/>
    <s v="Air conditioner"/>
    <n v="653"/>
    <n v="127"/>
    <n v="122.2"/>
    <n v="133"/>
    <n v="120.5"/>
    <n v="0.98608837970540097"/>
    <n v="0.98608837970540097"/>
    <n v="8"/>
    <n v="0.9"/>
    <n v="44373.671399345338"/>
    <n v="4284.8326444992836"/>
    <n v="40088.838754846052"/>
  </r>
  <r>
    <x v="0"/>
    <s v="KDK - Acid Storage Tank"/>
    <x v="0"/>
    <n v="3"/>
    <s v="EA"/>
    <d v="2013-11-30T00:00:00"/>
    <d v="2013-11-30T00:00:00"/>
    <n v="44820.800000000003"/>
    <n v="0"/>
    <m/>
    <n v="44820.800000000003"/>
    <n v="-21695.41"/>
    <n v="0"/>
    <n v="-2613.0500000000002"/>
    <n v="-24308.46"/>
    <n v="23125.390000000003"/>
    <n v="20512.34"/>
    <d v="2013-11-01T00:00:00"/>
    <n v="9.5138888888888893"/>
    <m/>
    <m/>
    <m/>
    <m/>
    <m/>
    <m/>
    <m/>
    <s v="b. Manufacture of tanks, reservoirs and containers of metal"/>
    <n v="613"/>
    <n v="23"/>
    <n v="102.8"/>
    <n v="133"/>
    <n v="155.6"/>
    <n v="1.5136186770428015"/>
    <n v="1.5136186770428015"/>
    <n v="8"/>
    <n v="0.95"/>
    <n v="67841.600000000006"/>
    <n v="64449.520000000004"/>
    <n v="3392.0800000000017"/>
  </r>
  <r>
    <x v="1"/>
    <s v="MQR-Easy Chair"/>
    <x v="0"/>
    <n v="30"/>
    <s v="EA"/>
    <d v="2011-09-01T00:00:00"/>
    <d v="2011-09-01T00:00:00"/>
    <n v="44464"/>
    <n v="0"/>
    <m/>
    <n v="44464"/>
    <n v="-44464"/>
    <n v="0"/>
    <n v="0"/>
    <n v="-44464"/>
    <n v="0"/>
    <n v="0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69326.496370248235"/>
    <n v="65860.171551735824"/>
    <n v="3466.3248185124103"/>
  </r>
  <r>
    <x v="2"/>
    <s v="UTR - Almirah"/>
    <x v="0"/>
    <n v="3"/>
    <s v="NO"/>
    <d v="2013-06-30T00:00:00"/>
    <d v="2013-06-30T00:00:00"/>
    <n v="44400"/>
    <n v="0"/>
    <m/>
    <n v="44400"/>
    <n v="-24601.68"/>
    <n v="0"/>
    <n v="-2810.52"/>
    <n v="-27412.2"/>
    <n v="19798.32"/>
    <n v="16987.8"/>
    <d v="2013-06-01T00:00:00"/>
    <n v="9.9305555555555554"/>
    <m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65952.587017873942"/>
    <n v="62654.957666980241"/>
    <n v="3297.6293508937015"/>
  </r>
  <r>
    <x v="1"/>
    <s v="MQR-Single Bed"/>
    <x v="0"/>
    <n v="10"/>
    <s v="EA"/>
    <d v="2011-09-01T00:00:00"/>
    <d v="2011-09-01T00:00:00"/>
    <n v="44350"/>
    <n v="0"/>
    <m/>
    <n v="44350"/>
    <n v="-29707.39"/>
    <n v="0"/>
    <n v="-2807.36"/>
    <n v="-32514.75"/>
    <n v="14642.61"/>
    <n v="11835.25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69148.75211453106"/>
    <n v="65691.314508804498"/>
    <n v="3457.4376057265617"/>
  </r>
  <r>
    <x v="2"/>
    <s v="UTR - Cooler"/>
    <x v="0"/>
    <n v="5"/>
    <s v="EA"/>
    <d v="2019-10-01T00:00:00"/>
    <d v="2019-10-01T00:00:00"/>
    <n v="44210.01"/>
    <n v="0"/>
    <m/>
    <n v="44210.01"/>
    <n v="-6996.23"/>
    <n v="0"/>
    <n v="-2798.49"/>
    <n v="-9794.7199999999993"/>
    <n v="37213.78"/>
    <n v="34415.29"/>
    <d v="2019-10-01T00:00:00"/>
    <n v="3.6777777777777776"/>
    <m/>
    <m/>
    <m/>
    <m/>
    <m/>
    <m/>
    <m/>
    <s v="Air Coolers"/>
    <n v="711"/>
    <n v="94"/>
    <n v="118.8"/>
    <n v="133"/>
    <n v="129.9"/>
    <n v="1.0934343434343434"/>
    <n v="1.0934343434343434"/>
    <n v="8"/>
    <n v="0.95"/>
    <n v="48340.743257575763"/>
    <n v="21112.148218534301"/>
    <n v="27228.595039041462"/>
  </r>
  <r>
    <x v="4"/>
    <s v="KKH-BOX GI (6X3X3 FEET)"/>
    <x v="0"/>
    <n v="5"/>
    <s v="EA"/>
    <d v="2021-11-30T00:00:00"/>
    <d v="2021-11-30T00:00:00"/>
    <n v="44000"/>
    <n v="0"/>
    <m/>
    <n v="44000"/>
    <n v="-930.94"/>
    <n v="0"/>
    <n v="-2785.2"/>
    <n v="-3716.14"/>
    <n v="43069.06"/>
    <n v="40283.86"/>
    <d v="2021-11-01T00:00:00"/>
    <n v="1.5138888888888888"/>
    <m/>
    <m/>
    <m/>
    <m/>
    <m/>
    <m/>
    <m/>
    <s v="f. Manufacture of domestic appliances"/>
    <n v="708"/>
    <n v="119"/>
    <n v="129.6"/>
    <n v="133"/>
    <n v="133.69999999999999"/>
    <n v="1.0316358024691357"/>
    <n v="1.0316358024691357"/>
    <n v="8"/>
    <n v="0.95"/>
    <n v="45391.975308641966"/>
    <n v="8160.3108389060335"/>
    <n v="37231.66446973593"/>
  </r>
  <r>
    <x v="1"/>
    <s v="MQR- AIR CONDITIONER SPLIT TYPE 2 TON"/>
    <x v="0"/>
    <n v="1"/>
    <s v="EA"/>
    <d v="2023-02-09T00:00:00"/>
    <d v="2023-02-09T00:00:00"/>
    <n v="0"/>
    <n v="43999.33"/>
    <m/>
    <n v="43999.33"/>
    <n v="0"/>
    <n v="0"/>
    <n v="-389.16"/>
    <n v="-389.16"/>
    <n v="0"/>
    <n v="43610.17"/>
    <d v="2023-01-01T00:00:00"/>
    <n v="0.32222222222222224"/>
    <m/>
    <m/>
    <m/>
    <m/>
    <m/>
    <m/>
    <m/>
    <s v="Air conditioner"/>
    <n v="653"/>
    <n v="133"/>
    <n v="120.5"/>
    <n v="133"/>
    <n v="120.5"/>
    <n v="1"/>
    <n v="1"/>
    <n v="8"/>
    <n v="0.9"/>
    <n v="43999.33"/>
    <n v="1594.9757125000003"/>
    <n v="42404.354287499998"/>
  </r>
  <r>
    <x v="3"/>
    <s v="BRK-Vaccum Cleaner"/>
    <x v="0"/>
    <n v="1"/>
    <s v="EA"/>
    <d v="2022-01-31T00:00:00"/>
    <d v="2022-01-31T00:00:00"/>
    <n v="43660.01"/>
    <n v="0"/>
    <m/>
    <n v="43660.01"/>
    <n v="-418.42"/>
    <n v="0"/>
    <n v="-2545.38"/>
    <n v="-2963.8"/>
    <n v="43241.590000000004"/>
    <n v="40696.21"/>
    <d v="2022-01-01T00:00:00"/>
    <n v="1.3472222222222223"/>
    <m/>
    <m/>
    <m/>
    <m/>
    <m/>
    <m/>
    <m/>
    <s v="f. Manufacture of domestic appliances"/>
    <n v="708"/>
    <n v="121"/>
    <n v="131.30000000000001"/>
    <n v="133"/>
    <n v="133.69999999999999"/>
    <n v="1.0182787509520181"/>
    <n v="1.0182787509520181"/>
    <n v="8"/>
    <n v="0.95"/>
    <n v="44458.060449352626"/>
    <n v="7112.5178305691752"/>
    <n v="37345.542618783453"/>
  </r>
  <r>
    <x v="5"/>
    <s v="NOD-Laptop"/>
    <x v="0"/>
    <n v="1"/>
    <s v="NO"/>
    <d v="2014-02-01T00:00:00"/>
    <d v="2014-02-01T00:00:00"/>
    <n v="43575"/>
    <n v="0"/>
    <m/>
    <n v="43575"/>
    <n v="-39217.5"/>
    <n v="0"/>
    <n v="0"/>
    <n v="-39217.5"/>
    <n v="4357.5"/>
    <n v="4357.5"/>
    <d v="2014-02-01T00:00:00"/>
    <n v="9.344444444444445"/>
    <s v="Computers"/>
    <m/>
    <m/>
    <m/>
    <m/>
    <m/>
    <m/>
    <s v="Laptops"/>
    <n v="646"/>
    <n v="26"/>
    <n v="97.2"/>
    <n v="133"/>
    <n v="154.1"/>
    <n v="1.5853909465020575"/>
    <n v="1.5853909465020575"/>
    <n v="5"/>
    <n v="1"/>
    <n v="69083.410493827148"/>
    <n v="69083.410493827148"/>
    <n v="0"/>
  </r>
  <r>
    <x v="2"/>
    <s v="UTR-LCD T.V."/>
    <x v="0"/>
    <n v="3"/>
    <s v="EA"/>
    <d v="2012-01-07T00:00:00"/>
    <d v="2012-01-07T00:00:00"/>
    <n v="43500.01"/>
    <n v="0"/>
    <m/>
    <n v="43500.01"/>
    <n v="-28174.99"/>
    <n v="0"/>
    <n v="-2753.55"/>
    <n v="-30928.54"/>
    <n v="15325.02"/>
    <n v="12571.47"/>
    <d v="2012-01-01T00:00:00"/>
    <n v="11.41111111111111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n v="41996.539072397776"/>
    <n v="39896.712118777883"/>
    <n v="2099.8269536198932"/>
  </r>
  <r>
    <x v="1"/>
    <s v="MQR- 22 kg CO2 Type Fire Extinguisher"/>
    <x v="0"/>
    <n v="3"/>
    <s v="EA"/>
    <d v="2014-11-28T00:00:00"/>
    <d v="2014-11-28T00:00:00"/>
    <n v="43168"/>
    <n v="0"/>
    <m/>
    <n v="43168"/>
    <n v="-18471.82"/>
    <n v="0"/>
    <n v="-2516.69"/>
    <n v="-20988.51"/>
    <n v="24696.18"/>
    <n v="22179.49"/>
    <d v="2014-11-01T00:00:00"/>
    <n v="8.5194444444444439"/>
    <m/>
    <m/>
    <m/>
    <m/>
    <m/>
    <m/>
    <m/>
    <s v="(R). MANUFACTURE OF MACHINERY AND EQUIPMENT"/>
    <n v="722"/>
    <n v="35"/>
    <n v="108.9"/>
    <n v="133"/>
    <n v="126.8"/>
    <n v="1.1643709825528006"/>
    <n v="1.1643709825528006"/>
    <n v="8"/>
    <n v="0.95"/>
    <n v="50263.566574839293"/>
    <n v="47750.388246097325"/>
    <n v="2513.1783287419676"/>
  </r>
  <r>
    <x v="2"/>
    <s v="UTR-EASY CHAIR"/>
    <x v="0"/>
    <n v="20"/>
    <s v="EA"/>
    <d v="2011-09-28T00:00:00"/>
    <d v="2011-09-28T00:00:00"/>
    <n v="43130"/>
    <n v="0"/>
    <m/>
    <n v="43130"/>
    <n v="-28688.74"/>
    <n v="0"/>
    <n v="-2730.13"/>
    <n v="-31418.870000000003"/>
    <n v="14441.259999999998"/>
    <n v="11711.13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67246.576746329752"/>
    <n v="63884.247909013262"/>
    <n v="3362.3288373164905"/>
  </r>
  <r>
    <x v="5"/>
    <s v="Apple Ipad Mini4 WIFI+CELL 128 GB"/>
    <x v="0"/>
    <n v="1"/>
    <s v="EA"/>
    <d v="2017-05-26T00:00:00"/>
    <d v="2017-05-26T00:00:00"/>
    <n v="43000"/>
    <n v="0"/>
    <m/>
    <n v="43000"/>
    <n v="-13199.35"/>
    <n v="0"/>
    <n v="-2721.9"/>
    <n v="-15921.25"/>
    <n v="29800.65"/>
    <n v="27078.75"/>
    <d v="2017-05-01T00:00:00"/>
    <n v="6.0250000000000004"/>
    <s v="j.  ELECTRONICS ITEMS"/>
    <m/>
    <m/>
    <m/>
    <m/>
    <m/>
    <m/>
    <s v="a. Manufacture of electronic components"/>
    <n v="640"/>
    <n v="65"/>
    <n v="105.3"/>
    <n v="133"/>
    <n v="115.5"/>
    <n v="1.0968660968660968"/>
    <n v="1.0968660968660968"/>
    <n v="5"/>
    <n v="1"/>
    <n v="47165.242165242162"/>
    <n v="47165.242165242162"/>
    <n v="0"/>
  </r>
  <r>
    <x v="1"/>
    <s v="MQR-AC 2ton - LG -2No"/>
    <x v="0"/>
    <n v="2"/>
    <s v="EA"/>
    <d v="2011-05-31T00:00:00"/>
    <d v="2011-05-31T00:00:00"/>
    <n v="42999.01"/>
    <n v="0"/>
    <m/>
    <n v="42999.01"/>
    <n v="-27567.24"/>
    <n v="0"/>
    <n v="-2721.84"/>
    <n v="-30289.08"/>
    <n v="15431.77"/>
    <n v="12709.93"/>
    <d v="2011-05-01T00:00:00"/>
    <n v="12.013888888888889"/>
    <s v="Air Conditioners"/>
    <n v="686"/>
    <n v="80"/>
    <n v="101.7"/>
    <n v="90"/>
    <n v="103.4"/>
    <n v="1.016715830875123"/>
    <s v="Air conditioner"/>
    <n v="653"/>
    <n v="4"/>
    <n v="100.8"/>
    <n v="133"/>
    <n v="120.5"/>
    <n v="1.1954365079365079"/>
    <n v="1.2154192224251221"/>
    <n v="8"/>
    <n v="0.9"/>
    <n v="52261.823299250056"/>
    <n v="47035.640969325053"/>
    <n v="5226.1823299250027"/>
  </r>
  <r>
    <x v="3"/>
    <s v="BRK - Water Cooler"/>
    <x v="0"/>
    <n v="1"/>
    <s v="EA"/>
    <d v="2016-03-16T00:00:00"/>
    <d v="2016-03-16T00:00:00"/>
    <n v="42704.38"/>
    <n v="0"/>
    <m/>
    <n v="42704.38"/>
    <n v="-16337.31"/>
    <n v="0"/>
    <n v="-2703.19"/>
    <n v="-19040.5"/>
    <n v="26367.07"/>
    <n v="23663.88"/>
    <d v="2016-03-01T00:00:00"/>
    <n v="7.2194444444444441"/>
    <m/>
    <m/>
    <m/>
    <m/>
    <m/>
    <m/>
    <m/>
    <s v="f. Manufacture of domestic appliances"/>
    <n v="708"/>
    <n v="51"/>
    <n v="119.4"/>
    <n v="133"/>
    <n v="133.69999999999999"/>
    <n v="1.1197654941373534"/>
    <n v="1.1197654941373534"/>
    <n v="8"/>
    <n v="0.95"/>
    <n v="47818.891172529307"/>
    <n v="40995.567100532455"/>
    <n v="6823.3240719968526"/>
  </r>
  <r>
    <x v="1"/>
    <s v="MQR-Water Cooler"/>
    <x v="0"/>
    <n v="1"/>
    <s v="EA"/>
    <d v="2014-09-16T00:00:00"/>
    <d v="2014-09-16T00:00:00"/>
    <n v="42568.27"/>
    <n v="0"/>
    <m/>
    <n v="42568.27"/>
    <n v="-20316.32"/>
    <n v="0"/>
    <n v="-2694.57"/>
    <n v="-23010.89"/>
    <n v="22251.949999999997"/>
    <n v="19557.38"/>
    <d v="2014-09-01T00:00:00"/>
    <n v="8.719444444444445"/>
    <m/>
    <m/>
    <m/>
    <m/>
    <m/>
    <m/>
    <m/>
    <s v="f. Manufacture of domestic appliances"/>
    <n v="708"/>
    <n v="33"/>
    <n v="117.1"/>
    <n v="133"/>
    <n v="133.69999999999999"/>
    <n v="1.1417591801878735"/>
    <n v="1.1417591801878735"/>
    <n v="8"/>
    <n v="0.95"/>
    <n v="48602.713057216046"/>
    <n v="46172.577404355245"/>
    <n v="2430.1356528608012"/>
  </r>
  <r>
    <x v="4"/>
    <s v="KKH-Ceiling Fan 1200mm"/>
    <x v="0"/>
    <n v="30"/>
    <s v="EA"/>
    <d v="2021-09-30T00:00:00"/>
    <d v="2021-09-30T00:00:00"/>
    <n v="42480.01"/>
    <n v="0"/>
    <m/>
    <n v="42480.01"/>
    <n v="-1348.18"/>
    <n v="0"/>
    <n v="-2688.98"/>
    <n v="-4037.16"/>
    <n v="41131.83"/>
    <n v="38442.85"/>
    <d v="2021-09-01T00:00:00"/>
    <n v="1.6805555555555556"/>
    <m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n v="46339.044794520552"/>
    <n v="9247.6965262676003"/>
    <n v="37091.34826825295"/>
  </r>
  <r>
    <x v="2"/>
    <s v="UTR-Ceiling Fan 1200mm"/>
    <x v="0"/>
    <n v="30"/>
    <s v="EA"/>
    <d v="2021-09-30T00:00:00"/>
    <d v="2021-09-30T00:00:00"/>
    <n v="42480.01"/>
    <n v="0"/>
    <m/>
    <n v="42480.01"/>
    <n v="-1348.18"/>
    <n v="0"/>
    <n v="-2688.98"/>
    <n v="-4037.16"/>
    <n v="41131.83"/>
    <n v="38442.85"/>
    <d v="2021-09-01T00:00:00"/>
    <n v="1.6805555555555556"/>
    <m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n v="46339.044794520552"/>
    <n v="9247.6965262676003"/>
    <n v="37091.34826825295"/>
  </r>
  <r>
    <x v="2"/>
    <s v="UTR-DRINKING WATER COOLER 100 LTR VOLTAS"/>
    <x v="0"/>
    <n v="1"/>
    <s v="EA"/>
    <d v="2012-03-31T00:00:00"/>
    <d v="2012-03-31T00:00:00"/>
    <n v="42165"/>
    <n v="0"/>
    <m/>
    <n v="42165"/>
    <n v="-26697.69"/>
    <n v="0"/>
    <n v="-2669.04"/>
    <n v="-29366.73"/>
    <n v="15467.310000000001"/>
    <n v="12798.27"/>
    <d v="2012-03-01T00:00:00"/>
    <n v="11.180555555555555"/>
    <s v="i.  ELECTRICAL APPARATUS &amp; APPLIANCES"/>
    <n v="734"/>
    <n v="90"/>
    <n v="116.8"/>
    <n v="90"/>
    <n v="116.8"/>
    <n v="1"/>
    <s v="f. Manufacture of domestic appliances"/>
    <n v="708"/>
    <n v="4"/>
    <n v="102.3"/>
    <n v="133"/>
    <n v="133.69999999999999"/>
    <n v="1.3069403714565004"/>
    <n v="1.3069403714565004"/>
    <n v="8"/>
    <n v="0.95"/>
    <n v="55107.140762463343"/>
    <n v="52351.783724340174"/>
    <n v="2755.3570381231693"/>
  </r>
  <r>
    <x v="4"/>
    <s v="KKH-Visitors Chairs"/>
    <x v="0"/>
    <n v="20"/>
    <s v="NO"/>
    <d v="2022-06-16T00:00:00"/>
    <d v="2022-06-16T00:00:00"/>
    <n v="0"/>
    <n v="42000"/>
    <m/>
    <n v="42000"/>
    <n v="0"/>
    <n v="0"/>
    <n v="-2105.0300000000002"/>
    <n v="-2105.0300000000002"/>
    <n v="0"/>
    <n v="39894.97"/>
    <d v="2022-06-01T00:00:00"/>
    <n v="0.96944444444444444"/>
    <m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n v="42566.110397946082"/>
    <n v="4900.2756605691047"/>
    <n v="37665.834737376979"/>
  </r>
  <r>
    <x v="5"/>
    <s v="NOD-D-Link Network Switches (2 No)"/>
    <x v="0"/>
    <n v="2"/>
    <s v="NO"/>
    <d v="2010-07-01T00:00:00"/>
    <d v="2010-07-01T00:00:00"/>
    <n v="42000"/>
    <n v="0"/>
    <m/>
    <n v="42000"/>
    <n v="-37800"/>
    <n v="0"/>
    <n v="0"/>
    <n v="-37800"/>
    <n v="4200"/>
    <n v="4200"/>
    <d v="2010-07-01T00:00:00"/>
    <n v="12.927777777777777"/>
    <s v="j.  ELECTRONICS ITEMS"/>
    <n v="741"/>
    <n v="70"/>
    <n v="84.1"/>
    <n v="90"/>
    <n v="85.7"/>
    <n v="1.0190249702734842"/>
    <s v="(P). MANUFACTURE OF COMPUTER, ELECTRONIC AND OPTICAL PRODUCTS"/>
    <n v="639"/>
    <n v="4"/>
    <n v="99.7"/>
    <n v="133"/>
    <n v="117.6"/>
    <n v="1.1795386158475425"/>
    <n v="1.2019793029504686"/>
    <n v="6"/>
    <n v="1"/>
    <n v="50483.130723919683"/>
    <n v="50483.130723919676"/>
    <n v="0"/>
  </r>
  <r>
    <x v="3"/>
    <s v="BRK - Dewatering Pump"/>
    <x v="0"/>
    <n v="3"/>
    <s v="EA"/>
    <d v="2012-03-24T00:00:00"/>
    <d v="2012-03-24T00:00:00"/>
    <n v="41864"/>
    <n v="0"/>
    <m/>
    <n v="41864"/>
    <n v="-23545.91"/>
    <n v="0"/>
    <n v="-2440.67"/>
    <n v="-25986.58"/>
    <n v="18318.09"/>
    <n v="15877.42"/>
    <d v="2012-03-01T00:00:00"/>
    <n v="11.197222222222223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8"/>
    <n v="0.95"/>
    <n v="51254.793590951936"/>
    <n v="48692.053911404335"/>
    <n v="2562.7396795476016"/>
  </r>
  <r>
    <x v="0"/>
    <s v="KDK - Water Cooler"/>
    <x v="0"/>
    <n v="1"/>
    <s v="EA"/>
    <d v="2016-02-29T00:00:00"/>
    <d v="2016-02-29T00:00:00"/>
    <n v="41400.01"/>
    <n v="0"/>
    <m/>
    <n v="41400.01"/>
    <n v="-15952.85"/>
    <n v="0"/>
    <n v="-2620.62"/>
    <n v="-18573.47"/>
    <n v="25447.160000000003"/>
    <n v="22826.54"/>
    <d v="2016-02-01T00:00:00"/>
    <n v="7.2638888888888893"/>
    <m/>
    <m/>
    <m/>
    <m/>
    <m/>
    <m/>
    <m/>
    <s v="f. Manufacture of domestic appliances"/>
    <n v="708"/>
    <n v="50"/>
    <n v="119.2"/>
    <n v="133"/>
    <n v="133.69999999999999"/>
    <n v="1.1216442953020134"/>
    <n v="1.1216442953020134"/>
    <n v="8"/>
    <n v="0.95"/>
    <n v="46436.08504194631"/>
    <n v="40055.154258838586"/>
    <n v="6380.930783107724"/>
  </r>
  <r>
    <x v="1"/>
    <s v="MQR-STEEL ALMIRAH"/>
    <x v="0"/>
    <n v="3"/>
    <s v="EA"/>
    <d v="2010-11-16T00:00:00"/>
    <d v="2010-11-16T00:00:00"/>
    <n v="41291.01"/>
    <n v="0"/>
    <m/>
    <n v="41291.01"/>
    <n v="-29724.799999999999"/>
    <n v="0"/>
    <n v="-2613.7199999999998"/>
    <n v="-32338.52"/>
    <n v="11566.210000000003"/>
    <n v="8952.4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66498.982728238814"/>
    <n v="63174.033591826868"/>
    <n v="3324.9491364119458"/>
  </r>
  <r>
    <x v="3"/>
    <s v="BRK-Steel Almirah Godrej-3 Nos"/>
    <x v="0"/>
    <n v="3"/>
    <s v="NO"/>
    <d v="2010-12-18T00:00:00"/>
    <d v="2010-12-18T00:00:00"/>
    <n v="41291.01"/>
    <n v="0"/>
    <m/>
    <n v="41291.01"/>
    <n v="-29495.65"/>
    <n v="0"/>
    <n v="-2613.7199999999998"/>
    <n v="-32109.370000000003"/>
    <n v="11795.36"/>
    <n v="9181.64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66498.982728238814"/>
    <n v="63174.033591826868"/>
    <n v="3324.9491364119458"/>
  </r>
  <r>
    <x v="0"/>
    <s v="KDK-Steel Almirah Godrej"/>
    <x v="0"/>
    <n v="3"/>
    <s v="NO"/>
    <d v="2010-11-12T00:00:00"/>
    <d v="2010-11-12T00:00:00"/>
    <n v="41291.01"/>
    <n v="0"/>
    <m/>
    <n v="41291.01"/>
    <n v="-29753.439999999999"/>
    <n v="0"/>
    <n v="-2613.7199999999998"/>
    <n v="-32367.16"/>
    <n v="11537.570000000003"/>
    <n v="8923.85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66498.982728238814"/>
    <n v="63174.033591826868"/>
    <n v="3324.9491364119458"/>
  </r>
  <r>
    <x v="4"/>
    <s v="KKH-STEEL ALMIRAH"/>
    <x v="0"/>
    <n v="3"/>
    <s v="EA"/>
    <d v="2010-12-07T00:00:00"/>
    <d v="2010-12-07T00:00:00"/>
    <n v="41291.01"/>
    <n v="0"/>
    <m/>
    <n v="41291.01"/>
    <n v="-29574.42"/>
    <n v="0"/>
    <n v="-2613.7199999999998"/>
    <n v="-32188.14"/>
    <n v="11716.590000000004"/>
    <n v="9102.8700000000008"/>
    <d v="2010-12-01T00:00:00"/>
    <n v="12.494444444444444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66498.982728238814"/>
    <n v="63174.033591826868"/>
    <n v="3324.9491364119458"/>
  </r>
  <r>
    <x v="2"/>
    <s v="UTR-Steel Almirah (storewell)"/>
    <x v="0"/>
    <n v="3"/>
    <s v="EA"/>
    <d v="2011-01-01T00:00:00"/>
    <d v="2011-01-01T00:00:00"/>
    <n v="41291"/>
    <n v="0"/>
    <m/>
    <n v="41291"/>
    <n v="-29395.4"/>
    <n v="0"/>
    <n v="-2613.7199999999998"/>
    <n v="-32009.120000000003"/>
    <n v="11895.599999999999"/>
    <n v="9281.8799999999992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66498.966623284563"/>
    <n v="63174.01829212033"/>
    <n v="3324.9483311642325"/>
  </r>
  <r>
    <x v="2"/>
    <s v="UTR - Chair"/>
    <x v="0"/>
    <n v="6"/>
    <s v="EA"/>
    <d v="2015-02-28T00:00:00"/>
    <d v="2015-02-28T00:00:00"/>
    <n v="41011.279999999999"/>
    <n v="0"/>
    <m/>
    <n v="41011.279999999999"/>
    <n v="-18399.669999999998"/>
    <n v="0"/>
    <n v="-2596.0100000000002"/>
    <n v="-20995.68"/>
    <n v="22611.61"/>
    <n v="20015.599999999999"/>
    <d v="2015-02-01T00:00:00"/>
    <n v="8.2638888888888893"/>
    <m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n v="56115.08762564991"/>
    <n v="53309.333244367415"/>
    <n v="2805.7543812824952"/>
  </r>
  <r>
    <x v="3"/>
    <s v="BRK-ACTIVITY CHAIR 5'"/>
    <x v="0"/>
    <n v="8"/>
    <s v="NO"/>
    <d v="2011-03-31T00:00:00"/>
    <d v="2011-03-31T00:00:00"/>
    <n v="40860"/>
    <n v="0"/>
    <m/>
    <n v="40860"/>
    <n v="-40860"/>
    <n v="0"/>
    <n v="0"/>
    <n v="-4086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66159.449639576153"/>
    <n v="62851.477157597343"/>
    <n v="3307.9724819788098"/>
  </r>
  <r>
    <x v="2"/>
    <s v="UTR-WIRELESS ANTENNA WITH CABLE"/>
    <x v="0"/>
    <n v="2"/>
    <s v="EA"/>
    <d v="2012-01-07T00:00:00"/>
    <d v="2012-01-07T00:00:00"/>
    <n v="40768"/>
    <n v="0"/>
    <m/>
    <n v="40768"/>
    <n v="-24967.57"/>
    <n v="0"/>
    <n v="-2580.61"/>
    <n v="-27548.18"/>
    <n v="15800.43"/>
    <n v="13219.82"/>
    <d v="2012-01-01T00:00:00"/>
    <n v="11.411111111111111"/>
    <s v="Electrical Wires"/>
    <n v="731"/>
    <n v="88"/>
    <n v="173.9"/>
    <n v="90"/>
    <n v="174.3"/>
    <n v="1.0023001725129386"/>
    <s v="Electric Wires &amp; Cables"/>
    <n v="693"/>
    <n v="4"/>
    <n v="102.4"/>
    <n v="133"/>
    <n v="143.69999999999999"/>
    <n v="1.4033203124999998"/>
    <n v="1.4065481913096607"/>
    <n v="5"/>
    <n v="1"/>
    <n v="57342.156663312249"/>
    <n v="57342.156663312257"/>
    <n v="0"/>
  </r>
  <r>
    <x v="1"/>
    <s v="MQR-Water Cooler"/>
    <x v="0"/>
    <n v="1"/>
    <s v="NO"/>
    <d v="2013-08-17T00:00:00"/>
    <d v="2013-08-17T00:00:00"/>
    <n v="40555"/>
    <n v="0"/>
    <m/>
    <n v="40555"/>
    <n v="-21735.08"/>
    <n v="0"/>
    <n v="-2567.13"/>
    <n v="-24302.210000000003"/>
    <n v="18819.919999999998"/>
    <n v="16252.79"/>
    <d v="2013-08-01T00:00:00"/>
    <n v="9.8000000000000007"/>
    <m/>
    <m/>
    <m/>
    <m/>
    <m/>
    <m/>
    <m/>
    <s v="f. Manufacture of domestic appliances"/>
    <n v="708"/>
    <n v="20"/>
    <n v="112"/>
    <n v="133"/>
    <n v="133.69999999999999"/>
    <n v="1.1937499999999999"/>
    <n v="1.1937499999999999"/>
    <n v="8"/>
    <n v="0.95"/>
    <n v="48412.531249999993"/>
    <n v="45991.904687499991"/>
    <n v="2420.6265625000015"/>
  </r>
  <r>
    <x v="5"/>
    <s v="LCD TV"/>
    <x v="0"/>
    <n v="1"/>
    <s v="EA"/>
    <d v="2015-07-01T00:00:00"/>
    <d v="2015-07-01T00:00:00"/>
    <n v="40500.01"/>
    <n v="0"/>
    <m/>
    <n v="40500.01"/>
    <n v="-17308.14"/>
    <n v="0"/>
    <n v="-2563.65"/>
    <n v="-19871.79"/>
    <n v="23191.870000000003"/>
    <n v="20628.22"/>
    <d v="2015-07-01T00:00:00"/>
    <n v="7.927777777777778"/>
    <s v="T.V.Sets"/>
    <m/>
    <m/>
    <m/>
    <m/>
    <m/>
    <m/>
    <s v="Colour TV"/>
    <n v="652"/>
    <n v="43"/>
    <n v="95.7"/>
    <n v="133"/>
    <n v="93.1"/>
    <n v="0.97283176593521414"/>
    <n v="0.97283176593521414"/>
    <n v="8"/>
    <n v="0.95"/>
    <n v="39399.696248693836"/>
    <n v="37091.804319126255"/>
    <n v="2307.8919295675805"/>
  </r>
  <r>
    <x v="4"/>
    <s v="KKH - LCD TV  42&quot;"/>
    <x v="0"/>
    <n v="1"/>
    <s v="EA"/>
    <d v="2015-07-16T00:00:00"/>
    <d v="2015-07-16T00:00:00"/>
    <n v="40500.01"/>
    <n v="0"/>
    <m/>
    <n v="40500.01"/>
    <n v="-17203.07"/>
    <n v="0"/>
    <n v="-2563.65"/>
    <n v="-19766.72"/>
    <n v="23296.940000000002"/>
    <n v="20733.29"/>
    <d v="2015-07-01T00:00:00"/>
    <n v="7.8861111111111111"/>
    <m/>
    <m/>
    <m/>
    <m/>
    <m/>
    <m/>
    <m/>
    <s v="Colour TV"/>
    <n v="652"/>
    <n v="43"/>
    <n v="95.7"/>
    <n v="133"/>
    <n v="93.1"/>
    <n v="0.97283176593521414"/>
    <n v="0.97283176593521414"/>
    <n v="8"/>
    <n v="0.95"/>
    <n v="39399.696248693836"/>
    <n v="36896.857905395736"/>
    <n v="2502.8383432980991"/>
  </r>
  <r>
    <x v="0"/>
    <s v="KDK - TV"/>
    <x v="0"/>
    <n v="1"/>
    <s v="EA"/>
    <d v="2015-08-31T00:00:00"/>
    <d v="2015-08-31T00:00:00"/>
    <n v="40500"/>
    <n v="0"/>
    <m/>
    <n v="40500"/>
    <n v="-16880.86"/>
    <n v="0"/>
    <n v="-2563.65"/>
    <n v="-19444.510000000002"/>
    <n v="23619.14"/>
    <n v="21055.49"/>
    <d v="2015-08-01T00:00:00"/>
    <n v="7.7638888888888893"/>
    <m/>
    <m/>
    <m/>
    <m/>
    <m/>
    <m/>
    <m/>
    <s v="Colour TV"/>
    <n v="652"/>
    <n v="44"/>
    <n v="94.6"/>
    <n v="133"/>
    <n v="93.1"/>
    <n v="0.9841437632135307"/>
    <n v="0.9841437632135307"/>
    <n v="8"/>
    <n v="0.95"/>
    <n v="39857.822410147994"/>
    <n v="36747.389914772728"/>
    <n v="3110.4324953752657"/>
  </r>
  <r>
    <x v="0"/>
    <s v="KDK - File Cabinet"/>
    <x v="0"/>
    <n v="4"/>
    <s v="NO"/>
    <d v="2013-09-30T00:00:00"/>
    <d v="2013-09-30T00:00:00"/>
    <n v="40387.730000000003"/>
    <n v="0"/>
    <m/>
    <n v="40387.730000000003"/>
    <n v="-21734.09"/>
    <n v="0"/>
    <n v="-2556.54"/>
    <n v="-24290.63"/>
    <n v="18653.640000000003"/>
    <n v="16097.1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56736.855578291812"/>
    <n v="53900.012799377218"/>
    <n v="2836.8427789145935"/>
  </r>
  <r>
    <x v="1"/>
    <s v="MQR - Office Table"/>
    <x v="0"/>
    <n v="1"/>
    <s v="EA"/>
    <d v="2013-09-30T00:00:00"/>
    <d v="2013-09-30T00:00:00"/>
    <n v="40026.300000000003"/>
    <n v="0"/>
    <m/>
    <n v="40026.300000000003"/>
    <n v="-21539.58"/>
    <n v="0"/>
    <n v="-2533.66"/>
    <n v="-24073.24"/>
    <n v="18486.72"/>
    <n v="15953.06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56229.117170818507"/>
    <n v="53417.661312277582"/>
    <n v="2811.455858540925"/>
  </r>
  <r>
    <x v="2"/>
    <s v="UTR-AC 1.5 T"/>
    <x v="0"/>
    <n v="2"/>
    <s v="NO"/>
    <d v="2013-10-31T00:00:00"/>
    <d v="2013-10-31T00:00:00"/>
    <n v="40000.019999999997"/>
    <n v="0"/>
    <m/>
    <n v="40000.019999999997"/>
    <n v="-21047.23"/>
    <n v="0"/>
    <n v="-2532"/>
    <n v="-23579.23"/>
    <n v="18952.789999999997"/>
    <n v="16420.79"/>
    <d v="2013-10-01T00:00:00"/>
    <n v="9.5972222222222214"/>
    <m/>
    <m/>
    <m/>
    <m/>
    <m/>
    <m/>
    <m/>
    <s v="Air conditioner"/>
    <n v="653"/>
    <n v="22"/>
    <n v="105.6"/>
    <n v="133"/>
    <n v="120.5"/>
    <n v="1.1410984848484849"/>
    <n v="1.1410984848484849"/>
    <n v="8"/>
    <n v="0.9"/>
    <n v="45643.962215909087"/>
    <n v="41079.565994318182"/>
    <n v="4564.396221590905"/>
  </r>
  <r>
    <x v="1"/>
    <s v="MQR-Siren"/>
    <x v="0"/>
    <n v="1"/>
    <s v="EA"/>
    <d v="2013-09-16T00:00:00"/>
    <d v="2013-09-16T00:00:00"/>
    <n v="39788"/>
    <n v="0"/>
    <m/>
    <n v="39788"/>
    <n v="-19577.16"/>
    <n v="0"/>
    <n v="-2319.64"/>
    <n v="-21896.799999999999"/>
    <n v="20210.84"/>
    <n v="17891.2"/>
    <d v="2013-09-01T00:00:00"/>
    <n v="9.719444444444445"/>
    <m/>
    <m/>
    <m/>
    <m/>
    <m/>
    <m/>
    <m/>
    <s v="a. Manufacture of electronic components"/>
    <n v="640"/>
    <n v="21"/>
    <n v="108.6"/>
    <n v="133"/>
    <n v="115.5"/>
    <n v="1.0635359116022101"/>
    <n v="1.0635359116022101"/>
    <n v="5"/>
    <n v="1"/>
    <n v="42315.966850828736"/>
    <n v="42315.966850828736"/>
    <n v="0"/>
  </r>
  <r>
    <x v="4"/>
    <s v="KKH-WALKIE-TALKIE SET"/>
    <x v="0"/>
    <n v="3"/>
    <s v="NO"/>
    <d v="2022-07-09T00:00:00"/>
    <d v="2022-07-09T00:00:00"/>
    <n v="0"/>
    <n v="39648"/>
    <m/>
    <n v="39648"/>
    <n v="0"/>
    <n v="0"/>
    <n v="-1829"/>
    <n v="-1829"/>
    <n v="0"/>
    <n v="37819"/>
    <d v="2022-07-01T00:00:00"/>
    <n v="0.90555555555555556"/>
    <m/>
    <m/>
    <m/>
    <m/>
    <m/>
    <m/>
    <m/>
    <s v="a. Manufacture of electronic components"/>
    <n v="640"/>
    <n v="127"/>
    <n v="117.2"/>
    <n v="133"/>
    <n v="115.5"/>
    <n v="0.98549488054607504"/>
    <n v="0.98549488054607504"/>
    <n v="5"/>
    <n v="1"/>
    <n v="39072.901023890779"/>
    <n v="7076.5365187713305"/>
    <n v="31996.364505119447"/>
  </r>
  <r>
    <x v="1"/>
    <s v="MQR - Portable Arc Welding Machine"/>
    <x v="0"/>
    <n v="1"/>
    <s v="EA"/>
    <d v="2019-11-16T00:00:00"/>
    <d v="2019-11-16T00:00:00"/>
    <n v="39530.01"/>
    <n v="0"/>
    <m/>
    <n v="39530.01"/>
    <n v="-5471.85"/>
    <n v="0"/>
    <n v="-2304.6"/>
    <n v="-7776.4500000000007"/>
    <n v="34058.160000000003"/>
    <n v="31753.56"/>
    <d v="2019-11-01T00:00:00"/>
    <n v="3.5527777777777776"/>
    <m/>
    <m/>
    <m/>
    <m/>
    <m/>
    <m/>
    <m/>
    <s v="a. Manufacture of furniture"/>
    <n v="844"/>
    <n v="95"/>
    <n v="129.19999999999999"/>
    <n v="133"/>
    <n v="157.9"/>
    <n v="1.2221362229102168"/>
    <n v="1.2221362229102168"/>
    <n v="8"/>
    <n v="0.95"/>
    <n v="48311.057113003102"/>
    <n v="20382.065953178615"/>
    <n v="27928.991159824487"/>
  </r>
  <r>
    <x v="5"/>
    <s v="Split AC 2 Ton"/>
    <x v="0"/>
    <n v="1"/>
    <s v="EA"/>
    <d v="2020-08-31T00:00:00"/>
    <d v="2020-08-31T00:00:00"/>
    <n v="39499.519999999997"/>
    <n v="0"/>
    <m/>
    <n v="39499.519999999997"/>
    <n v="-3959.41"/>
    <n v="0"/>
    <n v="-2500.3200000000002"/>
    <n v="-6459.73"/>
    <n v="35540.11"/>
    <n v="33039.79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n v="40336.374237288132"/>
    <n v="12542.091364406779"/>
    <n v="27794.282872881355"/>
  </r>
  <r>
    <x v="2"/>
    <s v="UTR-Radico Antenna For Porta Cabin"/>
    <x v="0"/>
    <n v="1"/>
    <s v="EA"/>
    <d v="2011-03-31T00:00:00"/>
    <d v="2011-03-31T00:00:00"/>
    <n v="39450"/>
    <n v="0"/>
    <m/>
    <n v="39450"/>
    <n v="-25606"/>
    <n v="0"/>
    <n v="-2497.19"/>
    <n v="-28103.19"/>
    <n v="13844"/>
    <n v="11346.81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n v="52686.505389172387"/>
    <n v="50052.180119713768"/>
    <n v="2634.325269458619"/>
  </r>
  <r>
    <x v="5"/>
    <s v="NOD-LAPTOP HP ( 03 NO.)"/>
    <x v="0"/>
    <n v="1"/>
    <s v="NO"/>
    <d v="2011-03-31T00:00:00"/>
    <d v="2011-03-31T00:00:00"/>
    <n v="39375"/>
    <n v="0"/>
    <m/>
    <n v="39375"/>
    <n v="-36750"/>
    <n v="0"/>
    <n v="0"/>
    <n v="-36750"/>
    <n v="2625"/>
    <n v="2625"/>
    <d v="2011-03-01T00:00:00"/>
    <n v="12.180555555555555"/>
    <s v="Computers"/>
    <n v="756"/>
    <n v="78"/>
    <n v="83.1"/>
    <n v="90"/>
    <n v="87"/>
    <n v="1.0469314079422383"/>
    <s v="Laptops"/>
    <n v="646"/>
    <n v="4"/>
    <n v="91.7"/>
    <n v="133"/>
    <n v="154.1"/>
    <n v="1.6804798255179934"/>
    <n v="1.7593471097480797"/>
    <n v="5"/>
    <n v="1"/>
    <n v="69274.292446330641"/>
    <n v="69274.292446330641"/>
    <n v="0"/>
  </r>
  <r>
    <x v="3"/>
    <s v="BRK-Drinking Water Cooler, 100 Ltr, Voltas"/>
    <x v="0"/>
    <n v="1"/>
    <s v="EA"/>
    <d v="2011-12-15T00:00:00"/>
    <d v="2011-12-15T00:00:00"/>
    <n v="39340"/>
    <n v="0"/>
    <m/>
    <n v="39340"/>
    <n v="-25637.02"/>
    <n v="0"/>
    <n v="-2490.2199999999998"/>
    <n v="-28127.24"/>
    <n v="13702.98"/>
    <n v="11212.76"/>
    <d v="2011-12-01T00:00:00"/>
    <n v="11.472222222222221"/>
    <s v="i.  ELECTRICAL APPARATUS &amp; APPLIANCES"/>
    <n v="734"/>
    <n v="87"/>
    <n v="116.5"/>
    <n v="90"/>
    <n v="116.8"/>
    <n v="1.0025751072961373"/>
    <s v="f. Manufacture of domestic appliances"/>
    <n v="708"/>
    <n v="4"/>
    <n v="102.3"/>
    <n v="133"/>
    <n v="133.69999999999999"/>
    <n v="1.3069403714565004"/>
    <n v="1.3103058831426544"/>
    <n v="8"/>
    <n v="0.95"/>
    <n v="51547.433442832022"/>
    <n v="48970.061770690416"/>
    <n v="2577.3716721416058"/>
  </r>
  <r>
    <x v="1"/>
    <s v="MQR - Table"/>
    <x v="0"/>
    <n v="3"/>
    <s v="EA"/>
    <d v="2019-12-31T00:00:00"/>
    <d v="2019-12-31T00:00:00"/>
    <n v="39318.58"/>
    <n v="0"/>
    <m/>
    <n v="39318.58"/>
    <n v="-5603.36"/>
    <n v="0"/>
    <n v="-2488.87"/>
    <n v="-8092.23"/>
    <n v="33715.22"/>
    <n v="31226.35"/>
    <d v="2019-12-01T00:00:00"/>
    <n v="3.4305555555555554"/>
    <m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n v="47646.997559478128"/>
    <n v="19410.36107175615"/>
    <n v="28236.636487721978"/>
  </r>
  <r>
    <x v="1"/>
    <s v="MQR-DRINKING WATER COOLER 100 LTR VOLTAS"/>
    <x v="0"/>
    <n v="1"/>
    <s v="EA"/>
    <d v="2011-06-23T00:00:00"/>
    <d v="2011-06-23T00:00:00"/>
    <n v="39225"/>
    <n v="0"/>
    <m/>
    <n v="39225"/>
    <n v="-26749.27"/>
    <n v="0"/>
    <n v="-2482.94"/>
    <n v="-29232.21"/>
    <n v="12475.73"/>
    <n v="9992.7900000000009"/>
    <d v="2011-06-01T00:00:00"/>
    <n v="11.95"/>
    <s v="i.  ELECTRICAL APPARATUS &amp; APPLIANCES"/>
    <n v="734"/>
    <n v="81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n v="51573.825779677245"/>
    <n v="48995.134490693381"/>
    <n v="2578.6912889838641"/>
  </r>
  <r>
    <x v="0"/>
    <s v="KDK- COMPUTERS (60%)"/>
    <x v="0"/>
    <n v="2"/>
    <s v="NO"/>
    <d v="2010-09-27T00:00:00"/>
    <d v="2010-09-27T00:00:00"/>
    <n v="39206.51"/>
    <n v="0"/>
    <m/>
    <n v="39206.51"/>
    <n v="-35285.86"/>
    <n v="0"/>
    <n v="0"/>
    <n v="-35285.86"/>
    <n v="3920.6500000000015"/>
    <n v="3920.65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47213.716300806438"/>
    <n v="47213.716300806438"/>
    <n v="0"/>
  </r>
  <r>
    <x v="4"/>
    <s v="KKH - Wireless Antenna with Cable"/>
    <x v="0"/>
    <n v="1"/>
    <s v="EA"/>
    <d v="2011-03-31T00:00:00"/>
    <d v="2011-03-31T00:00:00"/>
    <n v="38988"/>
    <n v="0"/>
    <m/>
    <n v="38988"/>
    <n v="-25304.38"/>
    <n v="0"/>
    <n v="-2467.94"/>
    <n v="-27772.32"/>
    <n v="13683.619999999999"/>
    <n v="11215.68"/>
    <d v="2011-03-01T00:00:00"/>
    <n v="12.180555555555555"/>
    <s v="Electrical Wires"/>
    <n v="731"/>
    <n v="78"/>
    <n v="170.2"/>
    <n v="90"/>
    <n v="174.3"/>
    <n v="1.0240893066980026"/>
    <s v="Electric Wires &amp; Cables"/>
    <n v="693"/>
    <n v="4"/>
    <n v="102.4"/>
    <n v="133"/>
    <n v="143.69999999999999"/>
    <n v="1.4033203124999998"/>
    <n v="1.4371253259033492"/>
    <n v="5"/>
    <n v="1"/>
    <n v="56030.642206319775"/>
    <n v="56030.642206319782"/>
    <n v="0"/>
  </r>
  <r>
    <x v="1"/>
    <s v="MQR-Radico Antenna For Porta Cabin"/>
    <x v="0"/>
    <n v="1"/>
    <s v="EA"/>
    <d v="2011-05-31T00:00:00"/>
    <d v="2011-05-31T00:00:00"/>
    <n v="38985"/>
    <n v="0"/>
    <m/>
    <n v="38985"/>
    <n v="-24993.8"/>
    <n v="0"/>
    <n v="-2467.75"/>
    <n v="-27461.55"/>
    <n v="13991.2"/>
    <n v="11523.45"/>
    <d v="2011-05-01T00:00:00"/>
    <n v="12.013888888888889"/>
    <s v="i.  ELECTRICAL APPARATUS &amp; APPLIANCES"/>
    <n v="734"/>
    <n v="80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n v="51258.268910662009"/>
    <n v="48695.355465128909"/>
    <n v="2562.9134455331005"/>
  </r>
  <r>
    <x v="0"/>
    <s v="KDK-WIRELESS ANTENNA WITH CABLE"/>
    <x v="0"/>
    <n v="1"/>
    <s v="NO"/>
    <d v="2010-12-02T00:00:00"/>
    <d v="2010-12-02T00:00:00"/>
    <n v="38850"/>
    <n v="0"/>
    <m/>
    <n v="38850"/>
    <n v="-25816.52"/>
    <n v="0"/>
    <n v="-2459.21"/>
    <n v="-28275.73"/>
    <n v="13033.48"/>
    <n v="10574.27"/>
    <d v="2010-12-01T00:00:00"/>
    <n v="12.508333333333333"/>
    <s v="Electrical Wires"/>
    <n v="731"/>
    <n v="75"/>
    <n v="166.8"/>
    <n v="90"/>
    <n v="174.3"/>
    <n v="1.0449640287769784"/>
    <s v="Electric Wires &amp; Cables"/>
    <n v="693"/>
    <n v="4"/>
    <n v="102.4"/>
    <n v="133"/>
    <n v="143.69999999999999"/>
    <n v="1.4033203124999998"/>
    <n v="1.4664192474145681"/>
    <n v="5"/>
    <n v="1"/>
    <n v="56970.387762055972"/>
    <n v="56970.38776205598"/>
    <n v="0"/>
  </r>
  <r>
    <x v="4"/>
    <s v="KKh-Drinking Water Cooler 100 Ltr Voltas"/>
    <x v="0"/>
    <n v="1"/>
    <s v="EA"/>
    <d v="2011-06-30T00:00:00"/>
    <d v="2011-06-30T00:00:00"/>
    <n v="38565.01"/>
    <n v="0"/>
    <m/>
    <n v="38565.01"/>
    <n v="-24574.43"/>
    <n v="0"/>
    <n v="-2441.17"/>
    <n v="-27015.599999999999"/>
    <n v="13990.580000000002"/>
    <n v="11549.41"/>
    <d v="2011-06-01T00:00:00"/>
    <n v="11.930555555555555"/>
    <s v="i.  ELECTRICAL APPARATUS &amp; APPLIANCES"/>
    <n v="734"/>
    <n v="81"/>
    <n v="116.1"/>
    <n v="90"/>
    <n v="116.8"/>
    <n v="1.0060292850990527"/>
    <s v="f. Manufacture of domestic appliances"/>
    <n v="708"/>
    <n v="4"/>
    <n v="102.3"/>
    <n v="133"/>
    <n v="133.69999999999999"/>
    <n v="1.3069403714565004"/>
    <n v="1.3148202875634734"/>
    <n v="8"/>
    <n v="0.95"/>
    <n v="50706.057538088229"/>
    <n v="48170.754661183819"/>
    <n v="2535.3028769044104"/>
  </r>
  <r>
    <x v="2"/>
    <s v="UTR-Drinking Water Cooler - Voltas - 150 Ltr"/>
    <x v="0"/>
    <n v="1"/>
    <s v="EA"/>
    <d v="2010-09-20T00:00:00"/>
    <d v="2010-09-20T00:00:00"/>
    <n v="38565"/>
    <n v="0"/>
    <m/>
    <n v="38565"/>
    <n v="-28330.33"/>
    <n v="0"/>
    <n v="-2441.16"/>
    <n v="-30771.49"/>
    <n v="10234.669999999998"/>
    <n v="7793.51"/>
    <d v="2010-09-01T00:00:00"/>
    <n v="12.708333333333334"/>
    <s v="i.  ELECTRICAL APPARATUS &amp; APPLIANCES"/>
    <n v="734"/>
    <n v="72"/>
    <n v="109.7"/>
    <n v="90"/>
    <n v="116.8"/>
    <n v="1.0647219690063809"/>
    <s v="f. Manufacture of domestic appliances"/>
    <n v="708"/>
    <n v="4"/>
    <n v="102.3"/>
    <n v="133"/>
    <n v="133.69999999999999"/>
    <n v="1.3069403714565004"/>
    <n v="1.3915281256710961"/>
    <n v="8"/>
    <n v="0.95"/>
    <n v="53664.282166505822"/>
    <n v="50981.068058180528"/>
    <n v="2683.2141083252936"/>
  </r>
  <r>
    <x v="2"/>
    <s v="UTR - Oxygen Analyzer Complete Set (Portable)"/>
    <x v="0"/>
    <n v="1"/>
    <s v="EA"/>
    <d v="2017-03-31T00:00:00"/>
    <d v="2017-03-31T00:00:00"/>
    <n v="38494.81"/>
    <n v="0"/>
    <m/>
    <n v="38494.81"/>
    <n v="-11227.4"/>
    <n v="0"/>
    <n v="-2244.25"/>
    <n v="-13471.65"/>
    <n v="27267.409999999996"/>
    <n v="25023.16"/>
    <d v="2017-03-01T00:00:00"/>
    <n v="6.1805555555555554"/>
    <m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n v="52174.510721030041"/>
    <n v="38293.011123811542"/>
    <n v="13881.499597218499"/>
  </r>
  <r>
    <x v="0"/>
    <s v="KDK - INVERTER 850VA WITH BATTERY"/>
    <x v="0"/>
    <n v="2"/>
    <s v="EA"/>
    <d v="2015-08-31T00:00:00"/>
    <d v="2015-08-31T00:00:00"/>
    <n v="37860.03"/>
    <n v="0"/>
    <m/>
    <n v="37860.03"/>
    <n v="-15780.5"/>
    <n v="0"/>
    <n v="-2396.54"/>
    <n v="-18177.04"/>
    <n v="22079.53"/>
    <n v="19682.990000000002"/>
    <d v="2015-08-01T00:00:00"/>
    <n v="7.7638888888888893"/>
    <m/>
    <m/>
    <m/>
    <m/>
    <m/>
    <m/>
    <m/>
    <s v="Batteries"/>
    <n v="687"/>
    <n v="44"/>
    <n v="120.7"/>
    <n v="133"/>
    <n v="131.19999999999999"/>
    <n v="1.0869925434962717"/>
    <n v="1.0869925434962717"/>
    <n v="8"/>
    <n v="0.95"/>
    <n v="41153.570306545153"/>
    <n v="37942.019984879866"/>
    <n v="3211.5503216652869"/>
  </r>
  <r>
    <x v="4"/>
    <s v="KKH - Store Rack"/>
    <x v="0"/>
    <n v="1"/>
    <s v="EA"/>
    <d v="2016-02-01T00:00:00"/>
    <d v="2016-02-01T00:00:00"/>
    <n v="37664.78"/>
    <n v="0"/>
    <m/>
    <n v="37664.78"/>
    <n v="-14695.93"/>
    <n v="0"/>
    <n v="-2384.1799999999998"/>
    <n v="-17080.11"/>
    <n v="22968.85"/>
    <n v="20584.669999999998"/>
    <d v="2016-02-01T00:00:00"/>
    <n v="7.3444444444444441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52630.697008849558"/>
    <n v="45902.008592648715"/>
    <n v="6728.6884162008428"/>
  </r>
  <r>
    <x v="2"/>
    <s v="UTR-T.V. with Tata Sky -LG"/>
    <x v="0"/>
    <n v="4"/>
    <s v="EA"/>
    <d v="2011-03-31T00:00:00"/>
    <d v="2011-03-31T00:00:00"/>
    <n v="37050"/>
    <n v="0"/>
    <m/>
    <n v="37050"/>
    <n v="-24046.62"/>
    <n v="0"/>
    <n v="-2345.27"/>
    <n v="-26391.89"/>
    <n v="13003.380000000001"/>
    <n v="10658.11"/>
    <d v="2011-03-01T00:00:00"/>
    <n v="12.180555555555555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n v="49481.242703899545"/>
    <n v="47007.180568704563"/>
    <n v="2474.0621351949812"/>
  </r>
  <r>
    <x v="3"/>
    <s v="BRK-BORE WELL HEAD PROTECTION"/>
    <x v="0"/>
    <n v="1"/>
    <s v="EA"/>
    <d v="2022-03-31T00:00:00"/>
    <d v="2022-03-31T00:00:00"/>
    <n v="36939.42"/>
    <n v="0"/>
    <m/>
    <n v="36939.42"/>
    <n v="-3.38"/>
    <n v="0"/>
    <n v="-1233.78"/>
    <n v="-1237.1600000000001"/>
    <n v="36936.04"/>
    <n v="35702.26"/>
    <d v="2022-03-01T00:00:00"/>
    <n v="1.1805555555555556"/>
    <m/>
    <m/>
    <m/>
    <m/>
    <m/>
    <m/>
    <m/>
    <s v="f. Manufacture of domestic appliances"/>
    <n v="708"/>
    <n v="123"/>
    <n v="131.30000000000001"/>
    <n v="133"/>
    <n v="133.69999999999999"/>
    <n v="1.0182787509520181"/>
    <n v="1.0182787509520181"/>
    <n v="8"/>
    <n v="0.95"/>
    <n v="37614.626458491999"/>
    <n v="5273.2310529917168"/>
    <n v="32341.395405500283"/>
  </r>
  <r>
    <x v="3"/>
    <s v="BRK-SOFA SET WITH TABLE"/>
    <x v="0"/>
    <n v="2"/>
    <s v="NO"/>
    <d v="2012-03-31T00:00:00"/>
    <d v="2012-03-31T00:00:00"/>
    <n v="36774"/>
    <n v="0"/>
    <m/>
    <n v="36774"/>
    <n v="-23284.26"/>
    <n v="0"/>
    <n v="-2327.79"/>
    <n v="-25612.05"/>
    <n v="13489.740000000002"/>
    <n v="11161.95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55886.569778633297"/>
    <n v="53092.241289701633"/>
    <n v="2794.3284889316637"/>
  </r>
  <r>
    <x v="4"/>
    <s v="KKH - Water Cooler 40 Ltr"/>
    <x v="0"/>
    <n v="1"/>
    <s v="EA"/>
    <d v="2016-03-16T00:00:00"/>
    <d v="2016-03-16T00:00:00"/>
    <n v="36682.85"/>
    <n v="0"/>
    <m/>
    <n v="36682.85"/>
    <n v="-14032.53"/>
    <n v="0"/>
    <n v="-2322.02"/>
    <n v="-16354.550000000001"/>
    <n v="22650.32"/>
    <n v="20328.3"/>
    <d v="2016-03-01T00:00:00"/>
    <n v="7.2194444444444441"/>
    <m/>
    <m/>
    <m/>
    <m/>
    <m/>
    <m/>
    <m/>
    <s v="f. Manufacture of domestic appliances"/>
    <n v="708"/>
    <n v="51"/>
    <n v="119.4"/>
    <n v="133"/>
    <n v="133.69999999999999"/>
    <n v="1.1197654941373534"/>
    <n v="1.1197654941373534"/>
    <n v="8"/>
    <n v="0.95"/>
    <n v="41076.189656616414"/>
    <n v="35214.988219329425"/>
    <n v="5861.2014372869889"/>
  </r>
  <r>
    <x v="2"/>
    <s v="UTR-SOFA SET"/>
    <x v="0"/>
    <n v="2"/>
    <s v="EA"/>
    <d v="2011-09-28T00:00:00"/>
    <d v="2011-09-28T00:00:00"/>
    <n v="36320"/>
    <n v="0"/>
    <m/>
    <n v="36320"/>
    <n v="-24158.97"/>
    <n v="0"/>
    <n v="-2299.06"/>
    <n v="-26458.030000000002"/>
    <n v="12161.029999999999"/>
    <n v="9861.9699999999993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56628.696207435583"/>
    <n v="53797.261397063805"/>
    <n v="2831.4348103717784"/>
  </r>
  <r>
    <x v="4"/>
    <s v="KKH - INVERTER 1450VA WITH BATTERY"/>
    <x v="0"/>
    <n v="1"/>
    <s v="EA"/>
    <d v="2015-05-28T00:00:00"/>
    <d v="2015-05-28T00:00:00"/>
    <n v="35999.58"/>
    <n v="0"/>
    <m/>
    <n v="35999.58"/>
    <n v="-15596.5"/>
    <n v="0"/>
    <n v="-2278.77"/>
    <n v="-17875.27"/>
    <n v="20403.080000000002"/>
    <n v="18124.310000000001"/>
    <d v="2015-05-01T00:00:00"/>
    <n v="8.0194444444444439"/>
    <m/>
    <m/>
    <m/>
    <m/>
    <m/>
    <m/>
    <m/>
    <s v="Batteries"/>
    <n v="687"/>
    <n v="41"/>
    <n v="118.6"/>
    <n v="133"/>
    <n v="131.19999999999999"/>
    <n v="1.1062394603709949"/>
    <n v="1.1062394603709949"/>
    <n v="8"/>
    <n v="0.95"/>
    <n v="39824.155952782457"/>
    <n v="37832.948155143335"/>
    <n v="1991.2077976391229"/>
  </r>
  <r>
    <x v="3"/>
    <s v="BRK - HIGH DEF LCD PROJECTOR XGA LUM 3100"/>
    <x v="0"/>
    <n v="1"/>
    <s v="EA"/>
    <d v="2018-06-20T00:00:00"/>
    <d v="2018-06-20T00:00:00"/>
    <n v="35840.01"/>
    <n v="0"/>
    <m/>
    <n v="35840.01"/>
    <n v="-8577.44"/>
    <n v="0"/>
    <n v="-2268.67"/>
    <n v="-10846.11"/>
    <n v="27262.57"/>
    <n v="24993.9"/>
    <d v="2018-06-01T00:00:00"/>
    <n v="4.958333333333333"/>
    <m/>
    <m/>
    <m/>
    <m/>
    <m/>
    <m/>
    <m/>
    <s v="Colour TV"/>
    <n v="652"/>
    <n v="78"/>
    <n v="99.7"/>
    <n v="133"/>
    <n v="93.1"/>
    <n v="0.9338014042126378"/>
    <n v="0.9338014042126378"/>
    <n v="8"/>
    <n v="0.95"/>
    <n v="33467.45166499498"/>
    <n v="19705.705264206677"/>
    <n v="13761.746400788303"/>
  </r>
  <r>
    <x v="3"/>
    <s v="BRK-Sound Station IP 7000 Pt. 2230-40600-.25"/>
    <x v="0"/>
    <n v="1"/>
    <s v="EA"/>
    <d v="2012-01-01T00:00:00"/>
    <d v="2012-01-01T00:00:00"/>
    <n v="35691.26"/>
    <n v="0"/>
    <m/>
    <n v="35691.26"/>
    <n v="-21886.26"/>
    <n v="0"/>
    <n v="-2259.2600000000002"/>
    <n v="-24145.519999999997"/>
    <n v="13805.000000000004"/>
    <n v="11545.74"/>
    <d v="2012-01-01T00:00:00"/>
    <n v="11.427777777777777"/>
    <s v="j.  ELECTRONICS ITEMS"/>
    <n v="741"/>
    <n v="88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40101.863339077012"/>
    <n v="40101.863339077012"/>
    <n v="0"/>
  </r>
  <r>
    <x v="0"/>
    <s v="KDK-SOUNDSTATION IP 7000 PT. 2230-40600-025"/>
    <x v="0"/>
    <n v="1"/>
    <s v="NO"/>
    <d v="2011-10-31T00:00:00"/>
    <d v="2011-10-31T00:00:00"/>
    <n v="35660.089999999997"/>
    <n v="0"/>
    <m/>
    <n v="35660.089999999997"/>
    <n v="-22154.03"/>
    <n v="0"/>
    <n v="-2257.2800000000002"/>
    <n v="-24411.309999999998"/>
    <n v="13506.059999999998"/>
    <n v="11248.78"/>
    <d v="2011-10-01T00:00:00"/>
    <n v="11.597222222222221"/>
    <s v="j.  ELECTRONICS ITEMS"/>
    <n v="741"/>
    <n v="85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40066.841457521718"/>
    <n v="40066.841457521718"/>
    <n v="0"/>
  </r>
  <r>
    <x v="1"/>
    <s v="MQR-SOUNDSTATION IP 7000 PT. 2230-40600-025"/>
    <x v="0"/>
    <n v="1"/>
    <s v="EA"/>
    <d v="2011-09-28T00:00:00"/>
    <d v="2011-09-28T00:00:00"/>
    <n v="35660.06"/>
    <n v="0"/>
    <m/>
    <n v="35660.06"/>
    <n v="-22306.75"/>
    <n v="0"/>
    <n v="-2257.2800000000002"/>
    <n v="-24564.03"/>
    <n v="13353.309999999998"/>
    <n v="11096.03"/>
    <d v="2011-09-01T00:00:00"/>
    <n v="11.686111111111112"/>
    <s v="j.  ELECTRONICS ITEMS"/>
    <n v="741"/>
    <n v="84"/>
    <n v="85.2"/>
    <n v="90"/>
    <n v="85.7"/>
    <n v="1.005868544600939"/>
    <s v="a. Manufacture of electronic components"/>
    <n v="640"/>
    <n v="4"/>
    <n v="103.4"/>
    <n v="133"/>
    <n v="115.5"/>
    <n v="1.1170212765957446"/>
    <n v="1.1235765657776444"/>
    <n v="5"/>
    <n v="1"/>
    <n v="40066.807750224747"/>
    <n v="40066.807750224747"/>
    <n v="0"/>
  </r>
  <r>
    <x v="3"/>
    <s v="BRK-Executive Chair Revolving"/>
    <x v="0"/>
    <n v="5"/>
    <s v="EA"/>
    <d v="2021-12-31T00:00:00"/>
    <d v="2021-12-31T00:00:00"/>
    <n v="35400.01"/>
    <n v="0"/>
    <m/>
    <n v="35400.01"/>
    <n v="-8825.76"/>
    <n v="0"/>
    <n v="-23034.25"/>
    <n v="-31860.010000000002"/>
    <n v="26574.25"/>
    <n v="3540"/>
    <d v="2021-12-01T00:00:00"/>
    <n v="1.4305555555555556"/>
    <m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n v="36225.933758911211"/>
    <n v="6154.0062817872604"/>
    <n v="30071.927477123951"/>
  </r>
  <r>
    <x v="0"/>
    <s v="KDK-DINING TABLE"/>
    <x v="0"/>
    <n v="3"/>
    <s v="NO"/>
    <d v="2011-11-21T00:00:00"/>
    <d v="2011-11-21T00:00:00"/>
    <n v="35400"/>
    <n v="0"/>
    <m/>
    <n v="35400"/>
    <n v="-23216.36"/>
    <n v="0"/>
    <n v="-2240.8200000000002"/>
    <n v="-25457.18"/>
    <n v="12183.64"/>
    <n v="9942.82"/>
    <d v="2011-11-01T00:00:00"/>
    <n v="11.53888888888889"/>
    <s v="Furniture"/>
    <n v="628"/>
    <n v="86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n v="54949.86621396531"/>
    <n v="52202.372903267045"/>
    <n v="2747.4933106982644"/>
  </r>
  <r>
    <x v="5"/>
    <s v="STEEL ALMIRAH  5 SHELVES"/>
    <x v="0"/>
    <n v="2"/>
    <s v="EA"/>
    <d v="2021-03-31T00:00:00"/>
    <d v="2021-03-31T00:00:00"/>
    <n v="35400"/>
    <n v="0"/>
    <m/>
    <n v="35400"/>
    <n v="-2246.96"/>
    <n v="0"/>
    <n v="-2240.8200000000002"/>
    <n v="-4487.7800000000007"/>
    <n v="33153.040000000001"/>
    <n v="30912.22"/>
    <d v="2021-03-01T00:00:00"/>
    <n v="2.1805555555555554"/>
    <s v="Furniture"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n v="39033.938547486032"/>
    <n v="10107.485997148509"/>
    <n v="28926.452550337523"/>
  </r>
  <r>
    <x v="2"/>
    <s v="UTR- Router"/>
    <x v="0"/>
    <n v="1"/>
    <s v="NO"/>
    <d v="2012-09-30T00:00:00"/>
    <d v="2012-09-30T00:00:00"/>
    <n v="35366.25"/>
    <n v="0"/>
    <m/>
    <n v="35366.25"/>
    <n v="-31829.62"/>
    <n v="0"/>
    <n v="0"/>
    <n v="-31829.62"/>
    <n v="3536.630000000001"/>
    <n v="3536.63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5"/>
    <n v="1"/>
    <n v="40403.579376854599"/>
    <n v="40403.579376854599"/>
    <n v="0"/>
  </r>
  <r>
    <x v="2"/>
    <s v="UTR- Router"/>
    <x v="0"/>
    <n v="1"/>
    <s v="NO"/>
    <d v="2012-09-30T00:00:00"/>
    <d v="2012-09-30T00:00:00"/>
    <n v="35366.25"/>
    <n v="0"/>
    <m/>
    <n v="35366.25"/>
    <n v="-31829.62"/>
    <n v="0"/>
    <n v="0"/>
    <n v="-31829.62"/>
    <n v="3536.630000000001"/>
    <n v="3536.63"/>
    <d v="2012-09-01T00:00:00"/>
    <n v="10.680555555555555"/>
    <m/>
    <m/>
    <m/>
    <m/>
    <m/>
    <m/>
    <m/>
    <s v="a. Manufacture of electronic components"/>
    <n v="640"/>
    <n v="9"/>
    <n v="101.1"/>
    <n v="133"/>
    <n v="115.5"/>
    <n v="1.142433234421365"/>
    <n v="1.142433234421365"/>
    <n v="5"/>
    <n v="1"/>
    <n v="40403.579376854599"/>
    <n v="40403.579376854599"/>
    <n v="0"/>
  </r>
  <r>
    <x v="1"/>
    <s v="MQR-Room Cooler"/>
    <x v="0"/>
    <n v="5"/>
    <s v="NO"/>
    <d v="2013-08-24T00:00:00"/>
    <d v="2013-08-24T00:00:00"/>
    <n v="35340"/>
    <n v="0"/>
    <m/>
    <n v="35340"/>
    <n v="-19244.5"/>
    <n v="0"/>
    <n v="-2237.02"/>
    <n v="-21481.52"/>
    <n v="16095.5"/>
    <n v="13858.48"/>
    <d v="2013-08-01T00:00:00"/>
    <n v="9.780555555555555"/>
    <m/>
    <m/>
    <m/>
    <m/>
    <m/>
    <m/>
    <m/>
    <s v="Air Coolers"/>
    <n v="711"/>
    <n v="20"/>
    <n v="107"/>
    <n v="133"/>
    <n v="129.9"/>
    <n v="1.2140186915887852"/>
    <n v="1.2140186915887852"/>
    <n v="8"/>
    <n v="0.95"/>
    <n v="42903.420560747669"/>
    <n v="40758.249532710281"/>
    <n v="2145.1710280373882"/>
  </r>
  <r>
    <x v="2"/>
    <s v="UTR - High Def LCD Projector"/>
    <x v="0"/>
    <n v="1"/>
    <s v="EA"/>
    <d v="2017-03-31T00:00:00"/>
    <d v="2017-03-31T00:00:00"/>
    <n v="35332.36"/>
    <n v="0"/>
    <m/>
    <n v="35332.36"/>
    <n v="-11188.83"/>
    <n v="0"/>
    <n v="-2236.54"/>
    <n v="-13425.369999999999"/>
    <n v="24143.53"/>
    <n v="21906.99"/>
    <d v="2017-03-01T00:00:00"/>
    <n v="6.1805555555555554"/>
    <m/>
    <m/>
    <m/>
    <m/>
    <m/>
    <m/>
    <m/>
    <s v="Colour TV"/>
    <n v="652"/>
    <n v="63"/>
    <n v="94.8"/>
    <n v="133"/>
    <n v="93.1"/>
    <n v="0.98206751054852315"/>
    <n v="0.98206751054852315"/>
    <n v="8"/>
    <n v="0.95"/>
    <n v="34698.762827004219"/>
    <n v="25466.843724159779"/>
    <n v="9231.9191028444402"/>
  </r>
  <r>
    <x v="0"/>
    <s v="KDK-RO"/>
    <x v="0"/>
    <n v="1"/>
    <s v="NO"/>
    <d v="2012-08-01T00:00:00"/>
    <d v="2012-08-01T00:00:00"/>
    <n v="35300"/>
    <n v="0"/>
    <m/>
    <n v="35300"/>
    <n v="-20668.97"/>
    <n v="0"/>
    <n v="-2234.4899999999998"/>
    <n v="-22903.46"/>
    <n v="14631.029999999999"/>
    <n v="12396.54"/>
    <d v="2012-08-01T00:00:00"/>
    <n v="10.844444444444445"/>
    <m/>
    <m/>
    <m/>
    <m/>
    <m/>
    <m/>
    <m/>
    <s v="f. Manufacture of domestic appliances"/>
    <n v="708"/>
    <n v="8"/>
    <n v="107.5"/>
    <n v="133"/>
    <n v="133.69999999999999"/>
    <n v="1.243720930232558"/>
    <n v="1.243720930232558"/>
    <n v="8"/>
    <n v="0.95"/>
    <n v="43903.348837209298"/>
    <n v="41708.181395348831"/>
    <n v="2195.1674418604671"/>
  </r>
  <r>
    <x v="4"/>
    <s v="KKH - Window AC - 2 Ton"/>
    <x v="0"/>
    <n v="1"/>
    <s v="NO"/>
    <d v="2022-11-30T00:00:00"/>
    <d v="2022-11-30T00:00:00"/>
    <n v="0"/>
    <n v="35201.769999999997"/>
    <m/>
    <n v="35201.769999999997"/>
    <n v="0"/>
    <n v="0"/>
    <n v="-744.79"/>
    <n v="-744.79"/>
    <n v="0"/>
    <n v="34456.980000000003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5231.007350498337"/>
    <n v="2036.7926124506851"/>
    <n v="33194.214738047653"/>
  </r>
  <r>
    <x v="4"/>
    <s v="KKH - Window AC - 2 Ton"/>
    <x v="0"/>
    <n v="1"/>
    <s v="NO"/>
    <d v="2022-11-30T00:00:00"/>
    <d v="2022-11-30T00:00:00"/>
    <n v="0"/>
    <n v="35201.760000000002"/>
    <m/>
    <n v="35201.760000000002"/>
    <n v="0"/>
    <n v="0"/>
    <n v="-744.79"/>
    <n v="-744.79"/>
    <n v="0"/>
    <n v="34456.97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5230.997342192692"/>
    <n v="2036.7920338455149"/>
    <n v="33194.205308347176"/>
  </r>
  <r>
    <x v="0"/>
    <s v="KDK - Window AC - 2 Ton"/>
    <x v="0"/>
    <n v="1"/>
    <s v="NO"/>
    <d v="2022-11-28T00:00:00"/>
    <d v="2022-11-28T00:00:00"/>
    <n v="0"/>
    <n v="35200.01"/>
    <m/>
    <n v="35200.01"/>
    <n v="0"/>
    <n v="0"/>
    <n v="-756.96"/>
    <n v="-756.96"/>
    <n v="0"/>
    <n v="34443.050000000003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5229.245888704325"/>
    <n v="2058.7090566211591"/>
    <n v="33170.536832083162"/>
  </r>
  <r>
    <x v="0"/>
    <s v="KDK - Window AC - 2 Ton"/>
    <x v="0"/>
    <n v="1"/>
    <s v="NO"/>
    <d v="2022-11-28T00:00:00"/>
    <d v="2022-11-28T00:00:00"/>
    <n v="0"/>
    <n v="35200"/>
    <m/>
    <n v="35200"/>
    <n v="0"/>
    <n v="0"/>
    <n v="-756.96"/>
    <n v="-756.96"/>
    <n v="0"/>
    <n v="34443.040000000001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5229.235880398672"/>
    <n v="2058.7084717607977"/>
    <n v="33170.527408637878"/>
  </r>
  <r>
    <x v="4"/>
    <s v="KKH - Window AC - 2 Ton"/>
    <x v="0"/>
    <n v="1"/>
    <s v="NO"/>
    <d v="2022-11-30T00:00:00"/>
    <d v="2022-11-30T00:00:00"/>
    <n v="0"/>
    <n v="35196.480000000003"/>
    <m/>
    <n v="35196.480000000003"/>
    <n v="0"/>
    <n v="0"/>
    <n v="-744.68"/>
    <n v="-744.68"/>
    <n v="0"/>
    <n v="34451.800000000003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5225.712956810632"/>
    <n v="2036.4865303156143"/>
    <n v="33189.226426495021"/>
  </r>
  <r>
    <x v="5"/>
    <s v="IPAD MINI 4 WIFI+ CELL 16 GB GOLD"/>
    <x v="0"/>
    <n v="1"/>
    <s v="EA"/>
    <d v="2017-05-18T00:00:00"/>
    <d v="2017-05-18T00:00:00"/>
    <n v="35000"/>
    <n v="0"/>
    <m/>
    <n v="35000"/>
    <n v="-10792.22"/>
    <n v="0"/>
    <n v="-2215.5"/>
    <n v="-13007.72"/>
    <n v="24207.78"/>
    <n v="21992.28"/>
    <d v="2017-05-01T00:00:00"/>
    <n v="6.0472222222222225"/>
    <s v="j.  ELECTRONICS ITEMS"/>
    <m/>
    <m/>
    <m/>
    <m/>
    <m/>
    <m/>
    <s v="a. Manufacture of electronic components"/>
    <n v="640"/>
    <n v="65"/>
    <n v="105.3"/>
    <n v="133"/>
    <n v="115.5"/>
    <n v="1.0968660968660968"/>
    <n v="1.0968660968660968"/>
    <n v="5"/>
    <n v="1"/>
    <n v="38390.313390313386"/>
    <n v="38390.313390313386"/>
    <n v="0"/>
  </r>
  <r>
    <x v="4"/>
    <s v="KKH - Dewatering Pump"/>
    <x v="0"/>
    <n v="1"/>
    <s v="EA"/>
    <d v="2012-03-10T00:00:00"/>
    <d v="2012-03-10T00:00:00"/>
    <n v="34999"/>
    <n v="0"/>
    <m/>
    <n v="34999"/>
    <n v="-19748.349999999999"/>
    <n v="0"/>
    <n v="-2040.44"/>
    <n v="-21788.789999999997"/>
    <n v="15250.650000000001"/>
    <n v="13210.21"/>
    <d v="2012-03-01T00:00:00"/>
    <n v="11.236111111111111"/>
    <s v="Electrical Pumps"/>
    <n v="700"/>
    <n v="90"/>
    <n v="136.4"/>
    <n v="90"/>
    <n v="136.4"/>
    <n v="1"/>
    <s v="b. Manufacture of fluid power equipment"/>
    <n v="726"/>
    <n v="4"/>
    <n v="106.1"/>
    <n v="133"/>
    <n v="129.9"/>
    <n v="1.2243166823751179"/>
    <n v="1.2243166823751179"/>
    <n v="8"/>
    <n v="0.95"/>
    <n v="42849.85956644675"/>
    <n v="40707.366588124409"/>
    <n v="2142.4929783223415"/>
  </r>
  <r>
    <x v="4"/>
    <s v="KKH - HIGH DEF LCD PROJECTOR XGA LUM 3100"/>
    <x v="0"/>
    <n v="1"/>
    <s v="EA"/>
    <d v="2016-03-11T00:00:00"/>
    <d v="2016-03-11T00:00:00"/>
    <n v="34990.06"/>
    <n v="0"/>
    <m/>
    <n v="34990.06"/>
    <n v="-13416.3"/>
    <n v="0"/>
    <n v="-2214.87"/>
    <n v="-15631.169999999998"/>
    <n v="21573.759999999998"/>
    <n v="19358.89"/>
    <d v="2016-03-01T00:00:00"/>
    <n v="7.2333333333333334"/>
    <m/>
    <m/>
    <m/>
    <m/>
    <m/>
    <m/>
    <m/>
    <s v="Colour TV"/>
    <n v="652"/>
    <n v="51"/>
    <n v="96.3"/>
    <n v="133"/>
    <n v="93.1"/>
    <n v="0.96677050882658355"/>
    <n v="0.96677050882658355"/>
    <n v="8"/>
    <n v="0.95"/>
    <n v="33827.358110072688"/>
    <n v="29056.291143297851"/>
    <n v="4771.0669667748371"/>
  </r>
  <r>
    <x v="2"/>
    <s v="UTR - Water Cooler"/>
    <x v="0"/>
    <n v="1"/>
    <s v="EA"/>
    <d v="2015-06-21T00:00:00"/>
    <d v="2015-06-21T00:00:00"/>
    <n v="34969.730000000003"/>
    <n v="0"/>
    <m/>
    <n v="34969.730000000003"/>
    <n v="-15005.17"/>
    <n v="0"/>
    <n v="-2213.58"/>
    <n v="-17218.75"/>
    <n v="19964.560000000005"/>
    <n v="17750.98"/>
    <d v="2015-06-01T00:00:00"/>
    <n v="7.9555555555555557"/>
    <m/>
    <m/>
    <m/>
    <m/>
    <m/>
    <m/>
    <m/>
    <s v="f. Manufacture of domestic appliances"/>
    <n v="708"/>
    <n v="42"/>
    <n v="117.3"/>
    <n v="133"/>
    <n v="133.69999999999999"/>
    <n v="1.1398124467178175"/>
    <n v="1.1398124467178175"/>
    <n v="8"/>
    <n v="0.95"/>
    <n v="39858.933512361466"/>
    <n v="37655.620243205929"/>
    <n v="2203.3132691555365"/>
  </r>
  <r>
    <x v="0"/>
    <s v="KDK - Water Cooler"/>
    <x v="0"/>
    <n v="1"/>
    <s v="EA"/>
    <d v="2015-05-31T00:00:00"/>
    <d v="2015-05-31T00:00:00"/>
    <n v="34969.730000000003"/>
    <n v="0"/>
    <m/>
    <n v="34969.730000000003"/>
    <n v="-15132.18"/>
    <n v="0"/>
    <n v="-2213.58"/>
    <n v="-17345.760000000002"/>
    <n v="19837.550000000003"/>
    <n v="17623.97"/>
    <d v="2015-05-01T00:00:00"/>
    <n v="8.0138888888888893"/>
    <m/>
    <m/>
    <m/>
    <m/>
    <m/>
    <m/>
    <m/>
    <s v="f. Manufacture of domestic appliances"/>
    <n v="708"/>
    <n v="41"/>
    <n v="116.9"/>
    <n v="133"/>
    <n v="133.69999999999999"/>
    <n v="1.1437125748502992"/>
    <n v="1.1437125748502992"/>
    <n v="8"/>
    <n v="0.95"/>
    <n v="39995.319940119756"/>
    <n v="37995.553943113766"/>
    <n v="1999.7659970059904"/>
  </r>
  <r>
    <x v="1"/>
    <s v="MQR-Weighing Scale"/>
    <x v="0"/>
    <n v="1"/>
    <s v="EA"/>
    <d v="2012-08-31T00:00:00"/>
    <d v="2012-08-31T00:00:00"/>
    <n v="34829.01"/>
    <n v="0"/>
    <m/>
    <n v="34829.01"/>
    <n v="-18864.05"/>
    <n v="0"/>
    <n v="-2030.53"/>
    <n v="-20894.579999999998"/>
    <n v="15964.960000000003"/>
    <n v="13934.43"/>
    <d v="2012-08-01T00:00:00"/>
    <n v="10.763888888888889"/>
    <m/>
    <m/>
    <m/>
    <m/>
    <m/>
    <m/>
    <m/>
    <s v="e. Manufacture of measuring, testing, navigating and control equipment"/>
    <n v="654"/>
    <n v="8"/>
    <n v="100.2"/>
    <n v="133"/>
    <n v="112.9"/>
    <n v="1.1267465069860281"/>
    <n v="1.1267465069860281"/>
    <n v="5"/>
    <n v="1"/>
    <n v="39243.465359281443"/>
    <n v="39243.465359281443"/>
    <n v="0"/>
  </r>
  <r>
    <x v="1"/>
    <s v="MQR-TABLE - T8"/>
    <x v="0"/>
    <n v="5"/>
    <s v="EA"/>
    <d v="2010-11-16T00:00:00"/>
    <d v="2010-11-16T00:00:00"/>
    <n v="34739"/>
    <n v="0"/>
    <m/>
    <n v="34739"/>
    <n v="-25008.13"/>
    <n v="0"/>
    <n v="-2198.98"/>
    <n v="-27207.11"/>
    <n v="9730.869999999999"/>
    <n v="7531.89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55947.000593986151"/>
    <n v="53149.650564286843"/>
    <n v="2797.3500296993079"/>
  </r>
  <r>
    <x v="3"/>
    <s v="BRK-Table-T-8, 5 Nos"/>
    <x v="0"/>
    <n v="5"/>
    <s v="NO"/>
    <d v="2010-12-18T00:00:00"/>
    <d v="2010-12-18T00:00:00"/>
    <n v="34739"/>
    <n v="0"/>
    <m/>
    <n v="34739"/>
    <n v="-24815.34"/>
    <n v="0"/>
    <n v="-2198.98"/>
    <n v="-27014.32"/>
    <n v="9923.66"/>
    <n v="7724.68"/>
    <d v="2010-12-01T00:00:00"/>
    <n v="12.463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55947.000593986151"/>
    <n v="53149.650564286843"/>
    <n v="2797.3500296993079"/>
  </r>
  <r>
    <x v="0"/>
    <s v="KDK-Table T-8"/>
    <x v="0"/>
    <n v="5"/>
    <s v="NO"/>
    <d v="2010-11-12T00:00:00"/>
    <d v="2010-11-12T00:00:00"/>
    <n v="34739"/>
    <n v="0"/>
    <m/>
    <n v="34739"/>
    <n v="-25032.22"/>
    <n v="0"/>
    <n v="-2198.98"/>
    <n v="-27231.200000000001"/>
    <n v="9706.7799999999988"/>
    <n v="7507.8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55947.000593986151"/>
    <n v="53149.650564286843"/>
    <n v="2797.3500296993079"/>
  </r>
  <r>
    <x v="0"/>
    <s v="KDK - HP LASER PRINTER 1020 PLUS"/>
    <x v="0"/>
    <n v="2"/>
    <s v="EA"/>
    <d v="2018-10-31T00:00:00"/>
    <d v="2018-10-31T00:00:00"/>
    <n v="34692.01"/>
    <n v="0"/>
    <m/>
    <n v="34692.01"/>
    <n v="-17778.46"/>
    <n v="0"/>
    <n v="-5203.8"/>
    <n v="-22982.26"/>
    <n v="16913.550000000003"/>
    <n v="11709.75"/>
    <d v="2018-10-01T00:00:00"/>
    <n v="4.5972222222222223"/>
    <m/>
    <m/>
    <m/>
    <m/>
    <m/>
    <m/>
    <m/>
    <s v="Computer peripherals"/>
    <n v="647"/>
    <n v="82"/>
    <n v="93.8"/>
    <n v="133"/>
    <n v="92.8"/>
    <n v="0.98933901918976541"/>
    <n v="0.98933901918976541"/>
    <n v="6"/>
    <n v="1"/>
    <n v="34322.159147121536"/>
    <n v="26297.765457632475"/>
    <n v="8024.3936894890612"/>
  </r>
  <r>
    <x v="1"/>
    <s v="MQR - Printer"/>
    <x v="0"/>
    <n v="2"/>
    <s v="EA"/>
    <d v="2018-09-17T00:00:00"/>
    <d v="2018-09-17T00:00:00"/>
    <n v="34692"/>
    <n v="0"/>
    <m/>
    <n v="34692"/>
    <n v="-18405.77"/>
    <n v="0"/>
    <n v="-5203.8"/>
    <n v="-23609.57"/>
    <n v="16286.23"/>
    <n v="11082.43"/>
    <d v="2018-09-01T00:00:00"/>
    <n v="4.7166666666666668"/>
    <m/>
    <m/>
    <m/>
    <m/>
    <m/>
    <m/>
    <m/>
    <s v="Computer peripherals"/>
    <n v="647"/>
    <n v="81"/>
    <n v="93.4"/>
    <n v="133"/>
    <n v="92.8"/>
    <n v="0.99357601713062094"/>
    <n v="0.99357601713062094"/>
    <n v="6"/>
    <n v="1"/>
    <n v="34469.139186295499"/>
    <n v="27096.573304782294"/>
    <n v="7372.5658815132047"/>
  </r>
  <r>
    <x v="1"/>
    <s v="MQR - Window AC - 2 Ton"/>
    <x v="0"/>
    <n v="1"/>
    <s v="NO"/>
    <d v="2022-07-26T00:00:00"/>
    <d v="2022-07-26T00:00:00"/>
    <n v="0"/>
    <n v="34560.01"/>
    <m/>
    <n v="34560.01"/>
    <n v="0"/>
    <n v="0"/>
    <n v="-1492.4"/>
    <n v="-1492.4"/>
    <n v="0"/>
    <n v="33067.61"/>
    <d v="2022-07-01T00:00:00"/>
    <n v="0.85833333333333328"/>
    <m/>
    <m/>
    <m/>
    <m/>
    <m/>
    <m/>
    <m/>
    <s v="Air conditioner"/>
    <n v="653"/>
    <n v="127"/>
    <n v="122.2"/>
    <n v="133"/>
    <n v="120.5"/>
    <n v="0.98608837970540097"/>
    <n v="0.98608837970540097"/>
    <n v="8"/>
    <n v="0.9"/>
    <n v="34079.22426350246"/>
    <n v="3290.7750929444564"/>
    <n v="30788.449170558004"/>
  </r>
  <r>
    <x v="1"/>
    <s v="MQR - Window AC - 2 Ton"/>
    <x v="0"/>
    <n v="1"/>
    <s v="NO"/>
    <d v="2022-07-26T00:00:00"/>
    <d v="2022-07-01T00:00:00"/>
    <n v="0"/>
    <n v="34560"/>
    <m/>
    <n v="34560"/>
    <n v="0"/>
    <n v="0"/>
    <n v="0"/>
    <n v="0"/>
    <n v="0"/>
    <n v="34560"/>
    <d v="2022-07-01T00:00:00"/>
    <n v="0.92777777777777781"/>
    <m/>
    <m/>
    <m/>
    <m/>
    <m/>
    <m/>
    <m/>
    <s v="Air conditioner"/>
    <n v="653"/>
    <n v="127"/>
    <n v="122.2"/>
    <n v="133"/>
    <n v="120.5"/>
    <n v="0.98608837970540097"/>
    <n v="0.98608837970540097"/>
    <n v="8"/>
    <n v="0.9"/>
    <n v="34079.214402618658"/>
    <n v="3557.0180032733228"/>
    <n v="30522.196399345336"/>
  </r>
  <r>
    <x v="0"/>
    <s v="KDK- COMPUTERS (60%)"/>
    <x v="0"/>
    <n v="1"/>
    <s v="NO"/>
    <d v="2010-09-27T00:00:00"/>
    <d v="2010-09-27T00:00:00"/>
    <n v="34411.83"/>
    <n v="0"/>
    <m/>
    <n v="34411.83"/>
    <n v="-30970.65"/>
    <n v="0"/>
    <n v="0"/>
    <n v="-30970.65"/>
    <n v="3441.1800000000003"/>
    <n v="3441.18"/>
    <d v="2010-09-01T00:00:00"/>
    <n v="12.688888888888888"/>
    <s v="Computers"/>
    <n v="756"/>
    <n v="72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41439.811373457618"/>
    <n v="41439.811373457618"/>
    <n v="0"/>
  </r>
  <r>
    <x v="0"/>
    <s v="KDK - LUBI CENTRIFUGAL MONOSET PUMP-MDH-211"/>
    <x v="0"/>
    <n v="4"/>
    <s v="EA"/>
    <d v="2012-12-31T00:00:00"/>
    <d v="2012-12-31T00:00:00"/>
    <n v="34000"/>
    <n v="0"/>
    <m/>
    <n v="34000"/>
    <n v="-17875.240000000002"/>
    <n v="0"/>
    <n v="-1982.2"/>
    <n v="-19857.440000000002"/>
    <n v="16124.759999999998"/>
    <n v="14142.56"/>
    <d v="2012-12-01T00:00:00"/>
    <n v="10.430555555555555"/>
    <m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n v="41431.519699812387"/>
    <n v="39359.943714821762"/>
    <n v="2071.5759849906244"/>
  </r>
  <r>
    <x v="4"/>
    <s v="KKH- Electrical Discharge Detector Pen TKED1"/>
    <x v="0"/>
    <n v="1"/>
    <s v="EA"/>
    <d v="2014-08-31T00:00:00"/>
    <d v="2014-08-31T00:00:00"/>
    <n v="33900.949999999997"/>
    <n v="0"/>
    <m/>
    <n v="33900.949999999997"/>
    <n v="-14988.38"/>
    <n v="0"/>
    <n v="-1976.43"/>
    <n v="-16964.809999999998"/>
    <n v="18912.57"/>
    <n v="16936.14"/>
    <d v="2014-08-01T00:00:00"/>
    <n v="8.7638888888888893"/>
    <m/>
    <m/>
    <m/>
    <m/>
    <m/>
    <m/>
    <m/>
    <s v="f. Manufacture of domestic appliances"/>
    <n v="708"/>
    <n v="32"/>
    <n v="117"/>
    <n v="133"/>
    <n v="133.69999999999999"/>
    <n v="1.1427350427350427"/>
    <n v="1.1427350427350427"/>
    <n v="8"/>
    <n v="0.95"/>
    <n v="38739.803547008545"/>
    <n v="36802.813369658114"/>
    <n v="1936.9901773504316"/>
  </r>
  <r>
    <x v="2"/>
    <s v="UTR - Aluminium Ladder Double Leg 20/36 Fe"/>
    <x v="0"/>
    <n v="1"/>
    <s v="EA"/>
    <d v="2019-09-30T00:00:00"/>
    <d v="2019-09-30T00:00:00"/>
    <n v="33870"/>
    <n v="0"/>
    <m/>
    <n v="33870"/>
    <n v="-4941.95"/>
    <n v="0"/>
    <n v="-1974.62"/>
    <n v="-6916.57"/>
    <n v="28928.05"/>
    <n v="26953.43"/>
    <d v="2019-09-01T00:00:00"/>
    <n v="3.6805555555555554"/>
    <m/>
    <m/>
    <m/>
    <m/>
    <m/>
    <m/>
    <m/>
    <s v="f. Manufacture of domestic appliances"/>
    <n v="708"/>
    <n v="93"/>
    <n v="120.7"/>
    <n v="133"/>
    <n v="133.69999999999999"/>
    <n v="1.1077050538525268"/>
    <n v="1.1077050538525268"/>
    <n v="8"/>
    <n v="0.95"/>
    <n v="37517.970173985086"/>
    <n v="16397.828109897127"/>
    <n v="21120.142064087959"/>
  </r>
  <r>
    <x v="1"/>
    <s v="MQR-Sofa Set"/>
    <x v="0"/>
    <n v="2"/>
    <s v="EA"/>
    <d v="2011-09-01T00:00:00"/>
    <d v="2011-09-01T00:00:00"/>
    <n v="33860"/>
    <n v="0"/>
    <m/>
    <n v="33860"/>
    <n v="-22680.75"/>
    <n v="0"/>
    <n v="-2143.34"/>
    <n v="-24824.09"/>
    <n v="11179.25"/>
    <n v="9035.91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52793.162268275577"/>
    <n v="50153.504154861796"/>
    <n v="2639.6581134137814"/>
  </r>
  <r>
    <x v="1"/>
    <s v="MQR-Muffle Furnace"/>
    <x v="0"/>
    <n v="1"/>
    <s v="EA"/>
    <d v="2013-03-22T00:00:00"/>
    <d v="2013-03-22T00:00:00"/>
    <n v="33838"/>
    <n v="0"/>
    <m/>
    <n v="33838"/>
    <n v="-17433.39"/>
    <n v="0"/>
    <n v="-1972.76"/>
    <n v="-19406.149999999998"/>
    <n v="16404.61"/>
    <n v="14431.85"/>
    <d v="2013-03-01T00:00:00"/>
    <n v="10.202777777777778"/>
    <m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n v="40611.675044883305"/>
    <n v="38581.091292639139"/>
    <n v="2030.5837522441652"/>
  </r>
  <r>
    <x v="2"/>
    <s v="UTR-PRINTER HP LASER JET-1606 DN"/>
    <x v="0"/>
    <n v="2"/>
    <s v="EA"/>
    <d v="2011-03-31T00:00:00"/>
    <d v="2011-03-31T00:00:00"/>
    <n v="33760"/>
    <n v="0"/>
    <m/>
    <n v="33760"/>
    <n v="-30384"/>
    <n v="0"/>
    <n v="0"/>
    <n v="-30384"/>
    <n v="3376"/>
    <n v="3376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1173.41293532338"/>
    <n v="31173.412935323377"/>
    <n v="0"/>
  </r>
  <r>
    <x v="4"/>
    <s v="KKH - Water Cooler"/>
    <x v="0"/>
    <n v="1"/>
    <s v="EA"/>
    <d v="2015-07-01T00:00:00"/>
    <d v="2015-07-01T00:00:00"/>
    <n v="33439.199999999997"/>
    <n v="0"/>
    <m/>
    <n v="33439.199999999997"/>
    <n v="-14287.86"/>
    <n v="0"/>
    <n v="-2116.6999999999998"/>
    <n v="-16404.560000000001"/>
    <n v="19151.339999999997"/>
    <n v="17034.64"/>
    <d v="2015-07-01T00:00:00"/>
    <n v="7.927777777777778"/>
    <m/>
    <m/>
    <m/>
    <m/>
    <m/>
    <m/>
    <m/>
    <s v="f. Manufacture of domestic appliances"/>
    <n v="708"/>
    <n v="43"/>
    <n v="119"/>
    <n v="133"/>
    <n v="133.69999999999999"/>
    <n v="1.1235294117647059"/>
    <n v="1.1235294117647059"/>
    <n v="8"/>
    <n v="0.95"/>
    <n v="37569.924705882353"/>
    <n v="35369.214185784309"/>
    <n v="2200.7105200980441"/>
  </r>
  <r>
    <x v="0"/>
    <s v="KDK-Split AC - 1.5 Ton"/>
    <x v="0"/>
    <n v="1"/>
    <s v="NO"/>
    <d v="2022-11-28T00:00:00"/>
    <d v="2022-11-28T00:00:00"/>
    <n v="0"/>
    <n v="33280.01"/>
    <m/>
    <n v="33280.01"/>
    <n v="0"/>
    <n v="0"/>
    <n v="-715.68"/>
    <n v="-715.68"/>
    <n v="0"/>
    <n v="32564.33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33307.651204318943"/>
    <n v="1946.4158672523884"/>
    <n v="31361.235337066555"/>
  </r>
  <r>
    <x v="5"/>
    <s v="NOD-AUDIO CONFERENCE EQUIPMENT"/>
    <x v="0"/>
    <n v="1"/>
    <s v="NO"/>
    <d v="2011-03-31T00:00:00"/>
    <d v="2011-03-31T00:00:00"/>
    <n v="33075.01"/>
    <n v="0"/>
    <m/>
    <n v="33075.01"/>
    <n v="-21467.16"/>
    <n v="0"/>
    <n v="-2093.65"/>
    <n v="-23560.81"/>
    <n v="11607.850000000002"/>
    <n v="9514.2000000000007"/>
    <d v="2011-03-01T00:00:00"/>
    <n v="12.180555555555555"/>
    <s v="j.  ELECTRONICS ITEMS"/>
    <n v="741"/>
    <n v="78"/>
    <n v="84.4"/>
    <n v="90"/>
    <n v="85.7"/>
    <n v="1.0154028436018958"/>
    <s v="a. Manufacture of electronic components"/>
    <n v="640"/>
    <n v="4"/>
    <n v="103.4"/>
    <n v="133"/>
    <n v="115.5"/>
    <n v="1.1170212765957446"/>
    <n v="1.1342265806191387"/>
    <n v="5"/>
    <n v="1"/>
    <n v="37514.555496243818"/>
    <n v="37514.555496243818"/>
    <n v="0"/>
  </r>
  <r>
    <x v="4"/>
    <s v="KKH - HP Laserjet Priter 1505 N"/>
    <x v="0"/>
    <n v="2"/>
    <s v="EA"/>
    <d v="2011-03-31T00:00:00"/>
    <d v="2011-03-31T00:00:00"/>
    <n v="32942"/>
    <n v="0"/>
    <m/>
    <n v="32942"/>
    <n v="-29647.8"/>
    <n v="0"/>
    <n v="0"/>
    <n v="-29647.8"/>
    <n v="3294.2000000000007"/>
    <n v="3294.2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0418.085572139302"/>
    <n v="30418.085572139302"/>
    <n v="0"/>
  </r>
  <r>
    <x v="5"/>
    <s v="NOD - 2 nos of server HDD (450 GB) DL180 G6 Server"/>
    <x v="0"/>
    <n v="2"/>
    <s v="NO"/>
    <d v="2012-11-21T00:00:00"/>
    <d v="2012-11-21T00:00:00"/>
    <n v="32799.9"/>
    <n v="0"/>
    <m/>
    <n v="32799.9"/>
    <n v="-29519.91"/>
    <n v="0"/>
    <n v="0"/>
    <n v="-29519.91"/>
    <n v="3279.9900000000016"/>
    <n v="3279.99"/>
    <d v="2012-11-01T00:00:00"/>
    <n v="10.53888888888889"/>
    <s v="j.  ELECTRONICS ITEMS"/>
    <m/>
    <m/>
    <m/>
    <m/>
    <m/>
    <m/>
    <s v="a. Manufacture of electronic components"/>
    <n v="640"/>
    <n v="11"/>
    <n v="104.6"/>
    <n v="133"/>
    <n v="115.5"/>
    <n v="1.1042065009560229"/>
    <n v="1.1042065009560229"/>
    <n v="5"/>
    <n v="1"/>
    <n v="36217.862810707455"/>
    <n v="36217.862810707455"/>
    <n v="0"/>
  </r>
  <r>
    <x v="3"/>
    <s v="BRK-PRINTER HP LASER JET-P1606dn"/>
    <x v="0"/>
    <n v="2"/>
    <s v="NO"/>
    <d v="2011-01-01T00:00:00"/>
    <d v="2011-01-01T00:00:00"/>
    <n v="32760"/>
    <n v="0"/>
    <m/>
    <n v="32760"/>
    <n v="-29484"/>
    <n v="0"/>
    <n v="0"/>
    <n v="-29484"/>
    <n v="3276"/>
    <n v="3276"/>
    <d v="2011-01-01T00:00:00"/>
    <n v="12.427777777777777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9740.018810059286"/>
    <n v="29740.018810059286"/>
    <n v="0"/>
  </r>
  <r>
    <x v="0"/>
    <s v="KDK-HP Laser Jet Printer   1606N"/>
    <x v="0"/>
    <n v="2"/>
    <s v="NO"/>
    <d v="2010-12-23T00:00:00"/>
    <d v="2010-12-23T00:00:00"/>
    <n v="32760"/>
    <n v="0"/>
    <m/>
    <n v="32760"/>
    <n v="-29484"/>
    <n v="0"/>
    <n v="0"/>
    <n v="-29484"/>
    <n v="3276"/>
    <n v="3276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9740.018810059286"/>
    <n v="29740.018810059286"/>
    <n v="0"/>
  </r>
  <r>
    <x v="3"/>
    <s v="BRK-CHAIR &amp; TABLE OF SIZE 50"/>
    <x v="0"/>
    <n v="25"/>
    <s v="NO"/>
    <d v="2011-03-31T00:00:00"/>
    <d v="2011-03-31T00:00:00"/>
    <n v="32631.49"/>
    <n v="0"/>
    <m/>
    <n v="32631.49"/>
    <n v="-32631.49"/>
    <n v="0"/>
    <n v="0"/>
    <n v="-32631.49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52836.06018892151"/>
    <n v="50194.257179475433"/>
    <n v="2641.8030094460773"/>
  </r>
  <r>
    <x v="3"/>
    <s v="BRK-CHAIR &amp; TABLE OF SIZE 50"/>
    <x v="0"/>
    <n v="50"/>
    <s v="NO"/>
    <d v="2011-03-31T00:00:00"/>
    <d v="2011-03-31T00:00:00"/>
    <n v="32631.25"/>
    <n v="0"/>
    <m/>
    <n v="32631.25"/>
    <n v="-32631.25"/>
    <n v="0"/>
    <n v="0"/>
    <n v="-32631.2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52835.671587161509"/>
    <n v="50193.888007803434"/>
    <n v="2641.7835793580743"/>
  </r>
  <r>
    <x v="2"/>
    <s v="UTR - Walkie Talkie"/>
    <x v="0"/>
    <n v="2"/>
    <s v="EA"/>
    <d v="2017-03-31T00:00:00"/>
    <d v="2017-03-31T00:00:00"/>
    <n v="32550"/>
    <n v="0"/>
    <m/>
    <n v="32550"/>
    <n v="-10307.74"/>
    <n v="0"/>
    <n v="-2060.42"/>
    <n v="-12368.16"/>
    <n v="22242.260000000002"/>
    <n v="20181.84"/>
    <d v="2017-03-01T00:00:00"/>
    <n v="6.1805555555555554"/>
    <m/>
    <m/>
    <m/>
    <m/>
    <m/>
    <m/>
    <m/>
    <s v="a. Manufacture of electronic components"/>
    <n v="640"/>
    <n v="63"/>
    <n v="104.8"/>
    <n v="133"/>
    <n v="115.5"/>
    <n v="1.1020992366412214"/>
    <n v="1.1020992366412214"/>
    <n v="5"/>
    <n v="1"/>
    <n v="35873.330152671755"/>
    <n v="35873.330152671755"/>
    <n v="0"/>
  </r>
  <r>
    <x v="4"/>
    <s v="KKh - Window AC"/>
    <x v="0"/>
    <n v="1"/>
    <s v="EA"/>
    <d v="2018-08-31T00:00:00"/>
    <d v="2018-08-31T00:00:00"/>
    <n v="32400"/>
    <n v="0"/>
    <m/>
    <n v="32400"/>
    <n v="-7349.6"/>
    <n v="0"/>
    <n v="-2050.92"/>
    <n v="-9400.52"/>
    <n v="25050.400000000001"/>
    <n v="22999.48"/>
    <d v="2018-08-01T00:00:00"/>
    <n v="4.7638888888888893"/>
    <m/>
    <m/>
    <m/>
    <m/>
    <m/>
    <m/>
    <m/>
    <s v="Air conditioner"/>
    <n v="653"/>
    <n v="80"/>
    <n v="117.5"/>
    <n v="133"/>
    <n v="120.5"/>
    <n v="1.0255319148936171"/>
    <n v="1.0255319148936171"/>
    <n v="8"/>
    <n v="0.9"/>
    <n v="33227.234042553195"/>
    <n v="17807.720744680857"/>
    <n v="15419.513297872338"/>
  </r>
  <r>
    <x v="1"/>
    <s v="MQR - Water Cooler"/>
    <x v="0"/>
    <n v="1"/>
    <s v="EA"/>
    <d v="2015-05-21T00:00:00"/>
    <d v="2015-05-21T00:00:00"/>
    <n v="32377.03"/>
    <n v="0"/>
    <m/>
    <n v="32377.03"/>
    <n v="-14066.3"/>
    <n v="0"/>
    <n v="-2049.4699999999998"/>
    <n v="-16115.769999999999"/>
    <n v="18310.73"/>
    <n v="16261.26"/>
    <d v="2015-05-01T00:00:00"/>
    <n v="8.0388888888888896"/>
    <m/>
    <m/>
    <m/>
    <m/>
    <m/>
    <m/>
    <m/>
    <s v="f. Manufacture of domestic appliances"/>
    <n v="708"/>
    <n v="41"/>
    <n v="116.9"/>
    <n v="133"/>
    <n v="133.69999999999999"/>
    <n v="1.1437125748502992"/>
    <n v="1.1437125748502992"/>
    <n v="8"/>
    <n v="0.95"/>
    <n v="37030.016347305384"/>
    <n v="35178.515529940116"/>
    <n v="1851.5008173652677"/>
  </r>
  <r>
    <x v="3"/>
    <s v="BRK - WATER COOLER 40 LTR"/>
    <x v="0"/>
    <n v="1"/>
    <s v="EA"/>
    <d v="2015-06-01T00:00:00"/>
    <d v="2015-06-01T00:00:00"/>
    <n v="32377.03"/>
    <n v="0"/>
    <m/>
    <n v="32377.03"/>
    <n v="-14004.71"/>
    <n v="0"/>
    <n v="-2049.4699999999998"/>
    <n v="-16054.179999999998"/>
    <n v="18372.32"/>
    <n v="16322.85"/>
    <d v="2015-06-01T00:00:00"/>
    <n v="8.0111111111111111"/>
    <m/>
    <m/>
    <m/>
    <m/>
    <m/>
    <m/>
    <m/>
    <s v="f. Manufacture of domestic appliances"/>
    <n v="708"/>
    <n v="42"/>
    <n v="117.3"/>
    <n v="133"/>
    <n v="133.69999999999999"/>
    <n v="1.1398124467178175"/>
    <n v="1.1398124467178175"/>
    <n v="8"/>
    <n v="0.95"/>
    <n v="36903.741781756173"/>
    <n v="35058.55469266836"/>
    <n v="1845.1870890878126"/>
  </r>
  <r>
    <x v="5"/>
    <s v="NOD-MS PROJECT PROFESSIONAL -1 NOS V.V.K.RAO"/>
    <x v="0"/>
    <n v="1"/>
    <s v="NO"/>
    <d v="2011-02-28T00:00:00"/>
    <d v="2011-02-28T00:00:00"/>
    <n v="32076.78"/>
    <n v="0"/>
    <m/>
    <n v="32076.78"/>
    <n v="-32076.78"/>
    <n v="0"/>
    <n v="0"/>
    <n v="-32076.78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29492.713557845771"/>
    <n v="29492.713557845767"/>
    <n v="0"/>
  </r>
  <r>
    <x v="1"/>
    <s v="MQR - RO WATER PURIFIER"/>
    <x v="0"/>
    <n v="2"/>
    <s v="EA"/>
    <d v="2016-01-01T00:00:00"/>
    <d v="2016-01-01T00:00:00"/>
    <n v="32000.01"/>
    <n v="0"/>
    <m/>
    <n v="32000.01"/>
    <n v="-12657.23"/>
    <n v="0"/>
    <n v="-2025.6"/>
    <n v="-14682.83"/>
    <n v="19342.78"/>
    <n v="17317.18"/>
    <d v="2016-01-01T00:00:00"/>
    <n v="7.427777777777778"/>
    <m/>
    <m/>
    <m/>
    <m/>
    <m/>
    <m/>
    <m/>
    <s v="f. Manufacture of domestic appliances"/>
    <n v="708"/>
    <n v="49"/>
    <n v="119.4"/>
    <n v="133"/>
    <n v="133.69999999999999"/>
    <n v="1.1197654941373534"/>
    <n v="1.1197654941373534"/>
    <n v="8"/>
    <n v="0.95"/>
    <n v="35832.507010050249"/>
    <n v="31606.013040843973"/>
    <n v="4226.4939692062762"/>
  </r>
  <r>
    <x v="4"/>
    <s v="KKH- Fax Machine"/>
    <x v="0"/>
    <n v="2"/>
    <s v="NO"/>
    <d v="2012-05-31T00:00:00"/>
    <d v="2012-05-31T00:00:00"/>
    <n v="32000"/>
    <n v="0"/>
    <m/>
    <n v="32000"/>
    <n v="-13246.41"/>
    <n v="0"/>
    <n v="-2025.6"/>
    <n v="-15272.01"/>
    <n v="18753.59"/>
    <n v="16727.990000000002"/>
    <d v="2012-05-01T00:00:00"/>
    <n v="11.013888888888889"/>
    <m/>
    <m/>
    <m/>
    <m/>
    <m/>
    <m/>
    <m/>
    <s v="Computer peripherals"/>
    <n v="647"/>
    <n v="5"/>
    <n v="100.5"/>
    <n v="133"/>
    <n v="92.8"/>
    <n v="0.92338308457711438"/>
    <n v="0.92338308457711438"/>
    <n v="6"/>
    <n v="1"/>
    <n v="29548.258706467659"/>
    <n v="29548.258706467655"/>
    <n v="0"/>
  </r>
  <r>
    <x v="0"/>
    <s v="KDK-BORE WELL HEAD PROTECTION"/>
    <x v="0"/>
    <n v="1"/>
    <s v="EA"/>
    <d v="2021-06-30T00:00:00"/>
    <d v="2021-06-30T00:00:00"/>
    <n v="31997.7"/>
    <n v="0"/>
    <m/>
    <n v="31997.7"/>
    <n v="-805.2"/>
    <n v="0"/>
    <n v="-1068.72"/>
    <n v="-1873.92"/>
    <n v="31192.5"/>
    <n v="30123.78"/>
    <d v="2021-06-01T00:00:00"/>
    <n v="1.9305555555555556"/>
    <m/>
    <m/>
    <m/>
    <m/>
    <m/>
    <m/>
    <m/>
    <s v="f. Manufacture of domestic appliances"/>
    <n v="708"/>
    <n v="114"/>
    <n v="125.2"/>
    <n v="133"/>
    <n v="133.69999999999999"/>
    <n v="1.0678913738019169"/>
    <n v="1.0678913738019169"/>
    <n v="8"/>
    <n v="0.95"/>
    <n v="34170.067811501598"/>
    <n v="7833.6066918555307"/>
    <n v="26336.461119646068"/>
  </r>
  <r>
    <x v="0"/>
    <s v="KDK - Table Tennis Board with Accessories"/>
    <x v="0"/>
    <n v="1"/>
    <s v="EA"/>
    <d v="2015-05-31T00:00:00"/>
    <d v="2015-05-31T00:00:00"/>
    <n v="31881.81"/>
    <n v="0"/>
    <m/>
    <n v="31881.81"/>
    <n v="-13796"/>
    <n v="0"/>
    <n v="-2018.12"/>
    <n v="-15814.119999999999"/>
    <n v="18085.810000000001"/>
    <n v="16067.69"/>
    <d v="2015-05-01T00:00:00"/>
    <n v="8.0138888888888893"/>
    <m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n v="44708.150968028429"/>
    <n v="42472.743419627004"/>
    <n v="2235.4075484014247"/>
  </r>
  <r>
    <x v="2"/>
    <s v="UTR - Table Tennis Board with Accessories"/>
    <x v="0"/>
    <n v="1"/>
    <s v="EA"/>
    <d v="2015-06-21T00:00:00"/>
    <d v="2015-06-21T00:00:00"/>
    <n v="31881.43"/>
    <n v="0"/>
    <m/>
    <n v="31881.43"/>
    <n v="-13680.01"/>
    <n v="0"/>
    <n v="-2018.09"/>
    <n v="-15698.1"/>
    <n v="18201.419999999998"/>
    <n v="16183.33"/>
    <d v="2015-06-01T00:00:00"/>
    <n v="7.9555555555555557"/>
    <m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n v="45805.985414012735"/>
    <n v="43273.932331404809"/>
    <n v="2532.0530826079266"/>
  </r>
  <r>
    <x v="2"/>
    <s v="UTR - Chair (Executive)"/>
    <x v="0"/>
    <n v="2"/>
    <s v="EA"/>
    <d v="2016-02-29T00:00:00"/>
    <d v="2016-02-29T00:00:00"/>
    <n v="31834.22"/>
    <n v="0"/>
    <m/>
    <n v="31834.22"/>
    <n v="-12266.84"/>
    <n v="0"/>
    <n v="-2015.11"/>
    <n v="-14281.95"/>
    <n v="19567.38"/>
    <n v="17552.27"/>
    <d v="2016-02-01T00:00:00"/>
    <n v="7.2638888888888893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44483.392371681417"/>
    <n v="38370.787326163045"/>
    <n v="6112.6050455183722"/>
  </r>
  <r>
    <x v="4"/>
    <s v="KKH - Ultra Sonic Tube Thickness Gauge"/>
    <x v="0"/>
    <n v="1"/>
    <s v="NO"/>
    <d v="2014-02-28T00:00:00"/>
    <d v="2014-02-28T00:00:00"/>
    <n v="31804.01"/>
    <n v="0"/>
    <m/>
    <n v="31804.01"/>
    <n v="-14965.8"/>
    <n v="0"/>
    <n v="-1854.17"/>
    <n v="-16819.97"/>
    <n v="16838.21"/>
    <n v="14984.04"/>
    <d v="2014-02-01T00:00:00"/>
    <n v="9.2638888888888893"/>
    <m/>
    <m/>
    <m/>
    <m/>
    <m/>
    <m/>
    <m/>
    <s v="Water pump"/>
    <n v="730"/>
    <n v="26"/>
    <n v="110.7"/>
    <n v="133"/>
    <n v="133.4"/>
    <n v="1.2050587172538392"/>
    <n v="1.2050587172538392"/>
    <n v="6"/>
    <n v="0.95"/>
    <n v="38325.699494128268"/>
    <n v="36409.414519421851"/>
    <n v="1916.2849747064174"/>
  </r>
  <r>
    <x v="1"/>
    <s v="MQR -Thickness Guage"/>
    <x v="0"/>
    <n v="1"/>
    <s v="EA"/>
    <d v="2014-03-08T00:00:00"/>
    <d v="2014-03-08T00:00:00"/>
    <n v="31804.01"/>
    <n v="0"/>
    <m/>
    <n v="31804.01"/>
    <n v="-14932.69"/>
    <n v="0"/>
    <n v="-1854.17"/>
    <n v="-16786.86"/>
    <n v="16871.32"/>
    <n v="15017.15"/>
    <d v="2014-03-01T00:00:00"/>
    <n v="9.2416666666666671"/>
    <m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n v="37104.67833333333"/>
    <n v="35249.444416666658"/>
    <n v="1855.2339166666716"/>
  </r>
  <r>
    <x v="1"/>
    <s v="MQR-Sofa Set- 2 Nos"/>
    <x v="0"/>
    <n v="2"/>
    <s v="EA"/>
    <d v="2011-01-13T00:00:00"/>
    <d v="2011-01-13T00:00:00"/>
    <n v="31411.98"/>
    <n v="0"/>
    <m/>
    <n v="31411.98"/>
    <n v="-22297.09"/>
    <n v="0"/>
    <n v="-1988.38"/>
    <n v="-24285.47"/>
    <n v="9114.89"/>
    <n v="7126.5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50588.85010271686"/>
    <n v="48059.407597581012"/>
    <n v="2529.4425051358485"/>
  </r>
  <r>
    <x v="3"/>
    <s v="BRK - INVERTER 850VA WITH BATTERY"/>
    <x v="0"/>
    <n v="2"/>
    <s v="EA"/>
    <d v="2015-06-30T00:00:00"/>
    <d v="2015-06-30T00:00:00"/>
    <n v="31400"/>
    <n v="0"/>
    <m/>
    <n v="31400"/>
    <n v="-13424.58"/>
    <n v="0"/>
    <n v="-1987.62"/>
    <n v="-15412.2"/>
    <n v="17975.419999999998"/>
    <n v="15987.8"/>
    <d v="2015-06-01T00:00:00"/>
    <n v="7.9305555555555554"/>
    <m/>
    <m/>
    <m/>
    <m/>
    <m/>
    <m/>
    <m/>
    <s v="Batteries"/>
    <n v="687"/>
    <n v="42"/>
    <n v="120.3"/>
    <n v="133"/>
    <n v="131.19999999999999"/>
    <n v="1.0906068162926017"/>
    <n v="1.0906068162926017"/>
    <n v="8"/>
    <n v="0.95"/>
    <n v="34245.054031587693"/>
    <n v="32250.398540685317"/>
    <n v="1994.6554909023762"/>
  </r>
  <r>
    <x v="0"/>
    <s v=" KDK Ceiling Fan 1200mm"/>
    <x v="0"/>
    <n v="20"/>
    <s v="EA"/>
    <d v="2021-09-30T00:00:00"/>
    <d v="2021-09-30T00:00:00"/>
    <n v="31270.49"/>
    <n v="0"/>
    <m/>
    <n v="31270.49"/>
    <n v="-992.42"/>
    <n v="0"/>
    <n v="-1979.42"/>
    <n v="-2971.84"/>
    <n v="30278.070000000003"/>
    <n v="28298.65"/>
    <d v="2021-09-01T00:00:00"/>
    <n v="1.6805555555555556"/>
    <m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n v="34111.21223503966"/>
    <n v="6807.4372333642514"/>
    <n v="27303.775001675407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3"/>
    <s v="BRK - SPLIT AC 2 TON"/>
    <x v="0"/>
    <n v="1"/>
    <s v="EA"/>
    <d v="2012-05-01T00:00:00"/>
    <d v="2012-05-01T00:00:00"/>
    <n v="31200"/>
    <n v="0"/>
    <m/>
    <n v="31200"/>
    <n v="-18641.87"/>
    <n v="0"/>
    <n v="-1974.96"/>
    <n v="-20616.829999999998"/>
    <n v="12558.130000000001"/>
    <n v="10583.17"/>
    <d v="2012-05-01T00:00:00"/>
    <n v="11.094444444444445"/>
    <m/>
    <m/>
    <m/>
    <m/>
    <m/>
    <m/>
    <m/>
    <s v="Air conditioner"/>
    <n v="653"/>
    <n v="5"/>
    <n v="99.5"/>
    <n v="133"/>
    <n v="120.5"/>
    <n v="1.2110552763819096"/>
    <n v="1.2110552763819096"/>
    <n v="8"/>
    <n v="0.9"/>
    <n v="37784.924623115578"/>
    <n v="34006.432160804019"/>
    <n v="3778.4924623115585"/>
  </r>
  <r>
    <x v="0"/>
    <s v="KDK-HP Laser Jet Printer   P1020"/>
    <x v="0"/>
    <n v="3"/>
    <s v="NO"/>
    <d v="2010-12-23T00:00:00"/>
    <d v="2010-12-23T00:00:00"/>
    <n v="31185"/>
    <n v="0"/>
    <m/>
    <n v="31185"/>
    <n v="-28066.5"/>
    <n v="0"/>
    <n v="0"/>
    <n v="-28066.5"/>
    <n v="3118.5"/>
    <n v="3118.5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8310.210213421818"/>
    <n v="28310.210213421815"/>
    <n v="0"/>
  </r>
  <r>
    <x v="5"/>
    <s v="MUM - LED TV"/>
    <x v="0"/>
    <n v="1"/>
    <s v="EA"/>
    <d v="2021-10-31T00:00:00"/>
    <d v="2021-10-31T00:00:00"/>
    <n v="31178"/>
    <n v="0"/>
    <m/>
    <n v="31178"/>
    <n v="-7537.41"/>
    <n v="0"/>
    <n v="-1973.57"/>
    <n v="-9510.98"/>
    <n v="23640.59"/>
    <n v="21667.02"/>
    <d v="2021-10-01T00:00:00"/>
    <n v="1.5972222222222223"/>
    <s v="T.V.Sets"/>
    <m/>
    <m/>
    <m/>
    <m/>
    <m/>
    <m/>
    <s v="Colour TV"/>
    <n v="652"/>
    <n v="118"/>
    <n v="94.7"/>
    <n v="133"/>
    <n v="93.1"/>
    <n v="0.98310454065469899"/>
    <n v="0.98310454065469899"/>
    <n v="8"/>
    <n v="0.95"/>
    <n v="30651.233368532205"/>
    <n v="5813.6236901252487"/>
    <n v="24837.609678406956"/>
  </r>
  <r>
    <x v="5"/>
    <s v="Magic Keyboard for iPad Pro 12.9 Inch"/>
    <x v="0"/>
    <n v="1"/>
    <s v="EA"/>
    <d v="2021-10-31T00:00:00"/>
    <d v="2021-10-31T00:00:00"/>
    <n v="31000"/>
    <n v="0"/>
    <m/>
    <n v="31000"/>
    <n v="-817.18"/>
    <n v="0"/>
    <n v="-1962.3"/>
    <n v="-2779.48"/>
    <n v="30182.82"/>
    <n v="28220.52"/>
    <d v="2021-10-01T00:00:00"/>
    <n v="1.5972222222222223"/>
    <s v="l.  COMMUNICATION EQUIPMENTS"/>
    <m/>
    <m/>
    <m/>
    <m/>
    <m/>
    <m/>
    <s v="c. Manufacture of communication equipment"/>
    <n v="648"/>
    <n v="118"/>
    <n v="119.3"/>
    <n v="133"/>
    <n v="130.69999999999999"/>
    <n v="1.0955574182732606"/>
    <n v="1.0955574182732606"/>
    <n v="5"/>
    <n v="1"/>
    <n v="33962.279966471076"/>
    <n v="10849.06165595604"/>
    <n v="23113.218310515036"/>
  </r>
  <r>
    <x v="4"/>
    <s v="KKH-TABLE - T8"/>
    <x v="0"/>
    <n v="5"/>
    <s v="EA"/>
    <d v="2010-12-09T00:00:00"/>
    <d v="2010-12-09T00:00:00"/>
    <n v="30989"/>
    <n v="0"/>
    <m/>
    <n v="30989"/>
    <n v="-21949.9"/>
    <n v="0"/>
    <n v="-1961.6"/>
    <n v="-23911.5"/>
    <n v="9039.0999999999985"/>
    <n v="7077.5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9907.642747547048"/>
    <n v="47412.260610169695"/>
    <n v="2495.3821373773535"/>
  </r>
  <r>
    <x v="2"/>
    <s v="UTR - UPS online"/>
    <x v="0"/>
    <n v="1"/>
    <s v="EA"/>
    <d v="2015-09-30T00:00:00"/>
    <d v="2015-09-30T00:00:00"/>
    <n v="30975"/>
    <n v="0"/>
    <m/>
    <n v="30975"/>
    <n v="-12750.04"/>
    <n v="0"/>
    <n v="-1960.72"/>
    <n v="-14710.76"/>
    <n v="18224.96"/>
    <n v="16264.24"/>
    <d v="2015-09-01T00:00:00"/>
    <n v="7.6805555555555554"/>
    <m/>
    <m/>
    <m/>
    <m/>
    <m/>
    <m/>
    <m/>
    <s v="UPS in Solid State Drives"/>
    <n v="642"/>
    <n v="45"/>
    <n v="96.4"/>
    <n v="133"/>
    <n v="88.6"/>
    <n v="0.91908713692946042"/>
    <n v="0.91908713692946042"/>
    <n v="6"/>
    <n v="0.95"/>
    <n v="28468.724066390037"/>
    <n v="27045.287863070531"/>
    <n v="1423.4362033195066"/>
  </r>
  <r>
    <x v="1"/>
    <s v="MQR - RO water Purifier"/>
    <x v="0"/>
    <n v="1"/>
    <s v="EA"/>
    <d v="2020-03-31T00:00:00"/>
    <d v="2020-03-31T00:00:00"/>
    <n v="30680.01"/>
    <n v="0"/>
    <m/>
    <n v="30680.01"/>
    <n v="-3889.39"/>
    <n v="0"/>
    <n v="-1942.04"/>
    <n v="-5831.43"/>
    <n v="26790.62"/>
    <n v="24848.58"/>
    <d v="2020-03-01T00:00:00"/>
    <n v="3.1805555555555554"/>
    <m/>
    <m/>
    <m/>
    <m/>
    <m/>
    <m/>
    <m/>
    <s v="f. Manufacture of domestic appliances"/>
    <n v="708"/>
    <n v="99"/>
    <n v="118.1"/>
    <n v="133"/>
    <n v="133.69999999999999"/>
    <n v="1.1320914479254869"/>
    <n v="1.1320914479254869"/>
    <n v="8"/>
    <n v="0.95"/>
    <n v="34732.576943268417"/>
    <n v="13118.180753486185"/>
    <n v="21614.39618978223"/>
  </r>
  <r>
    <x v="5"/>
    <s v="HP LASERJET MFP PRINTER M329 DW"/>
    <x v="0"/>
    <n v="1"/>
    <s v="NO"/>
    <d v="2023-02-13T00:00:00"/>
    <d v="2023-02-13T00:00:00"/>
    <n v="0"/>
    <n v="30562"/>
    <m/>
    <n v="30562"/>
    <n v="0"/>
    <n v="0"/>
    <n v="-590.30999999999995"/>
    <n v="-590.30999999999995"/>
    <n v="0"/>
    <n v="29971.69"/>
    <d v="2023-01-01T00:00:00"/>
    <n v="0.31111111111111112"/>
    <s v="Computer Peripherals"/>
    <m/>
    <m/>
    <m/>
    <m/>
    <m/>
    <m/>
    <s v="Computer peripherals"/>
    <n v="647"/>
    <n v="133"/>
    <n v="92.8"/>
    <n v="133"/>
    <n v="92.8"/>
    <n v="1"/>
    <n v="1"/>
    <n v="6"/>
    <n v="1"/>
    <n v="30562"/>
    <n v="1584.6962962962962"/>
    <n v="28977.303703703703"/>
  </r>
  <r>
    <x v="5"/>
    <s v="Nod - Table Tennis board with Accessories"/>
    <x v="0"/>
    <n v="1"/>
    <s v="EA"/>
    <d v="2016-06-14T00:00:00"/>
    <d v="2016-06-14T00:00:00"/>
    <n v="30500.06"/>
    <n v="0"/>
    <m/>
    <n v="30500.06"/>
    <n v="-11192.48"/>
    <n v="0"/>
    <n v="-1930.65"/>
    <n v="-13123.13"/>
    <n v="19307.580000000002"/>
    <n v="17376.93"/>
    <d v="2016-06-01T00:00:00"/>
    <n v="6.9749999999999996"/>
    <s v="Furniture"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n v="42808.528657777781"/>
    <n v="35457.501627325"/>
    <n v="7351.0270304527803"/>
  </r>
  <r>
    <x v="1"/>
    <s v="MQR-Dining Table-2 Nos"/>
    <x v="0"/>
    <n v="2"/>
    <s v="EA"/>
    <d v="2011-01-13T00:00:00"/>
    <d v="2011-01-13T00:00:00"/>
    <n v="30459.99"/>
    <n v="0"/>
    <m/>
    <n v="30459.99"/>
    <n v="-21621.360000000001"/>
    <n v="0"/>
    <n v="-1928.12"/>
    <n v="-23549.48"/>
    <n v="8838.630000000001"/>
    <n v="6910.5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9055.674562388449"/>
    <n v="46602.890834269027"/>
    <n v="2452.7837281194224"/>
  </r>
  <r>
    <x v="1"/>
    <s v="MQR-CHAIR - PCH-7001 D-GODREJ"/>
    <x v="0"/>
    <n v="3"/>
    <s v="EA"/>
    <d v="2010-11-16T00:00:00"/>
    <d v="2010-11-16T00:00:00"/>
    <n v="30286.45"/>
    <n v="0"/>
    <m/>
    <n v="30286.45"/>
    <n v="-21802.76"/>
    <n v="0"/>
    <n v="-1917.13"/>
    <n v="-23719.89"/>
    <n v="8483.6900000000023"/>
    <n v="6566.56"/>
    <d v="2010-11-01T00:00:00"/>
    <n v="12.552777777777777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8776.189186209507"/>
    <n v="46337.379726899031"/>
    <n v="2438.8094593104761"/>
  </r>
  <r>
    <x v="2"/>
    <s v="UTR-Chair 7001"/>
    <x v="0"/>
    <n v="3"/>
    <s v="EA"/>
    <d v="2011-01-01T00:00:00"/>
    <d v="2011-01-01T00:00:00"/>
    <n v="30286"/>
    <n v="0"/>
    <m/>
    <n v="30286"/>
    <n v="-21560.81"/>
    <n v="0"/>
    <n v="-1917.1"/>
    <n v="-23477.91"/>
    <n v="8725.1899999999987"/>
    <n v="6808.09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8775.464463267926"/>
    <n v="46336.691240104527"/>
    <n v="2438.7732231634"/>
  </r>
  <r>
    <x v="3"/>
    <s v="BRK- Biomatric Attendance System"/>
    <x v="0"/>
    <n v="1"/>
    <s v="EA"/>
    <d v="2014-11-01T00:00:00"/>
    <d v="2014-11-01T00:00:00"/>
    <n v="30111.9"/>
    <n v="0"/>
    <m/>
    <n v="30111.9"/>
    <n v="-14131.1"/>
    <n v="0"/>
    <n v="-1906.08"/>
    <n v="-16037.18"/>
    <n v="15980.800000000001"/>
    <n v="14074.72"/>
    <d v="2014-11-01T00:00:00"/>
    <n v="8.594444444444445"/>
    <m/>
    <m/>
    <m/>
    <m/>
    <m/>
    <m/>
    <m/>
    <s v="a. Manufacture of electronic components"/>
    <n v="640"/>
    <n v="35"/>
    <n v="103.5"/>
    <n v="133"/>
    <n v="115.5"/>
    <n v="1.1159420289855073"/>
    <n v="1.1159420289855073"/>
    <n v="5"/>
    <n v="1"/>
    <n v="33603.1347826087"/>
    <n v="33603.1347826087"/>
    <n v="0"/>
  </r>
  <r>
    <x v="1"/>
    <s v="MQR - UPS - 1 KVA with Batteries"/>
    <x v="0"/>
    <n v="1"/>
    <s v="EA"/>
    <d v="2018-09-17T00:00:00"/>
    <d v="2018-09-17T00:00:00"/>
    <n v="29896.02"/>
    <n v="0"/>
    <m/>
    <n v="29896.02"/>
    <n v="-6693.46"/>
    <n v="0"/>
    <n v="-1892.42"/>
    <n v="-8585.880000000001"/>
    <n v="23202.560000000001"/>
    <n v="21310.14"/>
    <d v="2018-09-01T00:00:00"/>
    <n v="4.7166666666666668"/>
    <m/>
    <m/>
    <m/>
    <m/>
    <m/>
    <m/>
    <m/>
    <s v="UPS in Solid State Drives"/>
    <n v="642"/>
    <n v="81"/>
    <n v="79.099999999999994"/>
    <n v="133"/>
    <n v="88.6"/>
    <n v="1.1201011378002528"/>
    <n v="1.1201011378002528"/>
    <n v="6"/>
    <n v="0.95"/>
    <n v="33486.566017699115"/>
    <n v="25007.953538495574"/>
    <n v="8478.6124792035407"/>
  </r>
  <r>
    <x v="0"/>
    <s v="KDK - UPS (EMERSON) - 1 KVA with Battery for KATRA"/>
    <x v="0"/>
    <n v="1"/>
    <s v="EA"/>
    <d v="2018-10-31T00:00:00"/>
    <d v="2018-10-31T00:00:00"/>
    <n v="29896.02"/>
    <n v="0"/>
    <m/>
    <n v="29896.02"/>
    <n v="-6465.34"/>
    <n v="0"/>
    <n v="-1892.42"/>
    <n v="-8357.76"/>
    <n v="23430.68"/>
    <n v="21538.26"/>
    <d v="2018-10-01T00:00:00"/>
    <n v="4.5972222222222223"/>
    <m/>
    <m/>
    <m/>
    <m/>
    <m/>
    <m/>
    <m/>
    <s v="UPS in Solid State Drives"/>
    <n v="642"/>
    <n v="82"/>
    <n v="79.099999999999994"/>
    <n v="133"/>
    <n v="88.6"/>
    <n v="1.1201011378002528"/>
    <n v="1.1201011378002528"/>
    <n v="6"/>
    <n v="0.95"/>
    <n v="33486.566017699115"/>
    <n v="24374.654361725665"/>
    <n v="9111.9116559734503"/>
  </r>
  <r>
    <x v="2"/>
    <s v="UTR - WALKY TALKY"/>
    <x v="0"/>
    <n v="3"/>
    <s v="EA"/>
    <d v="2021-03-31T00:00:00"/>
    <d v="2021-03-31T00:00:00"/>
    <n v="29736"/>
    <n v="0"/>
    <m/>
    <n v="29736"/>
    <n v="-1887.45"/>
    <n v="0"/>
    <n v="-1882.29"/>
    <n v="-3769.74"/>
    <n v="27848.55"/>
    <n v="25966.26"/>
    <d v="2021-03-01T00:00:00"/>
    <n v="2.1805555555555554"/>
    <m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n v="33937.82608695652"/>
    <n v="14800.663043478258"/>
    <n v="19137.163043478264"/>
  </r>
  <r>
    <x v="2"/>
    <s v="UTR-Almirah"/>
    <x v="0"/>
    <n v="2"/>
    <s v="NO"/>
    <d v="2013-09-30T00:00:00"/>
    <d v="2013-09-30T00:00:00"/>
    <n v="29600"/>
    <n v="0"/>
    <m/>
    <n v="29600"/>
    <n v="-15928.85"/>
    <n v="0"/>
    <n v="-1873.68"/>
    <n v="-17802.53"/>
    <n v="13671.15"/>
    <n v="11797.47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41582.206405693949"/>
    <n v="39503.096085409248"/>
    <n v="2079.1103202847007"/>
  </r>
  <r>
    <x v="2"/>
    <s v="UTR-COOLER,DESERT AIR,18/20IN"/>
    <x v="0"/>
    <n v="5"/>
    <s v="EA"/>
    <d v="2012-01-07T00:00:00"/>
    <d v="2012-01-07T00:00:00"/>
    <n v="47200.01"/>
    <m/>
    <n v="-17700"/>
    <n v="29500.010000000002"/>
    <n v="-29079.96"/>
    <n v="11371.57"/>
    <n v="-2333.9299999999998"/>
    <n v="-20042.32"/>
    <n v="18120.050000000003"/>
    <n v="9457.69"/>
    <d v="2012-01-01T00:00:00"/>
    <n v="11.411111111111111"/>
    <s v="i.  ELECTRICAL APPARATUS &amp; APPLIANCES"/>
    <n v="734"/>
    <n v="88"/>
    <n v="116.8"/>
    <n v="90"/>
    <n v="116.8"/>
    <n v="1"/>
    <s v="Air Coolers"/>
    <n v="711"/>
    <n v="4"/>
    <n v="100.4"/>
    <n v="133"/>
    <n v="129.9"/>
    <n v="1.2938247011952191"/>
    <n v="1.2938247011952191"/>
    <n v="8"/>
    <n v="0.95"/>
    <n v="38167.841623505978"/>
    <n v="36259.44954233068"/>
    <n v="1908.3920811752978"/>
  </r>
  <r>
    <x v="1"/>
    <s v="MQR - Office Table"/>
    <x v="0"/>
    <n v="2"/>
    <s v="EA"/>
    <d v="2014-03-27T00:00:00"/>
    <d v="2014-03-27T00:00:00"/>
    <n v="29394.92"/>
    <n v="0"/>
    <m/>
    <n v="29394.92"/>
    <n v="-14911.09"/>
    <n v="0"/>
    <n v="-1860.7"/>
    <n v="-16771.79"/>
    <n v="14483.829999999998"/>
    <n v="12623.13"/>
    <d v="2014-03-01T00:00:00"/>
    <n v="9.1888888888888882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40255.488881179532"/>
    <n v="38242.71443712055"/>
    <n v="2012.7744440589813"/>
  </r>
  <r>
    <x v="3"/>
    <s v="BRK-STABLIZER 5KVA"/>
    <x v="0"/>
    <n v="10"/>
    <s v="EA"/>
    <d v="2012-03-31T00:00:00"/>
    <d v="2012-03-31T00:00:00"/>
    <n v="29382"/>
    <n v="0"/>
    <m/>
    <n v="29382"/>
    <n v="-17674.150000000001"/>
    <n v="0"/>
    <n v="-1859.88"/>
    <n v="-19534.030000000002"/>
    <n v="11707.849999999999"/>
    <n v="9847.9699999999993"/>
    <d v="2012-03-01T00:00:00"/>
    <n v="11.180555555555555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25928.737051792825"/>
    <n v="24632.300199203179"/>
    <n v="1296.4368525896462"/>
  </r>
  <r>
    <x v="4"/>
    <s v="KKH - Table Tennis board with Accessories"/>
    <x v="0"/>
    <n v="1"/>
    <s v="EA"/>
    <d v="2015-07-01T00:00:00"/>
    <d v="2015-07-01T00:00:00"/>
    <n v="29314.2"/>
    <n v="0"/>
    <m/>
    <n v="29314.2"/>
    <n v="-12525.01"/>
    <n v="0"/>
    <n v="-1855.59"/>
    <n v="-14380.6"/>
    <n v="16789.190000000002"/>
    <n v="14933.6"/>
    <d v="2015-07-01T00:00:00"/>
    <n v="7.927777777777778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41327.787321428572"/>
    <n v="38906.954779371277"/>
    <n v="2420.8325420572946"/>
  </r>
  <r>
    <x v="4"/>
    <s v="KKH- Multi Channel Kit-Convert to 8 Channel"/>
    <x v="0"/>
    <n v="1"/>
    <s v="EA"/>
    <d v="2014-11-19T00:00:00"/>
    <d v="2014-11-19T00:00:00"/>
    <n v="29192"/>
    <n v="0"/>
    <m/>
    <n v="29192"/>
    <n v="-12531.82"/>
    <n v="0"/>
    <n v="-1701.89"/>
    <n v="-14233.71"/>
    <n v="16660.18"/>
    <n v="14958.29"/>
    <d v="2014-11-01T00:00:00"/>
    <n v="8.5444444444444443"/>
    <m/>
    <m/>
    <m/>
    <m/>
    <m/>
    <m/>
    <m/>
    <s v="a. Manufacture of electronic components"/>
    <n v="640"/>
    <n v="35"/>
    <n v="103.5"/>
    <n v="133"/>
    <n v="115.5"/>
    <n v="1.1159420289855073"/>
    <n v="1.1159420289855073"/>
    <n v="5"/>
    <n v="1"/>
    <n v="32576.579710144928"/>
    <n v="32576.579710144928"/>
    <n v="0"/>
  </r>
  <r>
    <x v="3"/>
    <s v="BRK-STEEL ALMIRAH"/>
    <x v="0"/>
    <n v="2"/>
    <s v="NO"/>
    <d v="2011-03-31T00:00:00"/>
    <d v="2011-03-31T00:00:00"/>
    <n v="28906.959999999999"/>
    <n v="0"/>
    <m/>
    <n v="28906.959999999999"/>
    <n v="-20132.919999999998"/>
    <n v="0"/>
    <n v="-1829.81"/>
    <n v="-21962.73"/>
    <n v="8774.0400000000009"/>
    <n v="6944.23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46805.398050740143"/>
    <n v="44465.128148203134"/>
    <n v="2340.2699025370093"/>
  </r>
  <r>
    <x v="4"/>
    <s v="KKH-UPS 600 VA WITH ACCESSORIES"/>
    <x v="0"/>
    <n v="17"/>
    <s v="NO"/>
    <d v="2012-05-16T00:00:00"/>
    <d v="2012-05-01T00:00:00"/>
    <n v="28900.05"/>
    <n v="0"/>
    <m/>
    <n v="28900.05"/>
    <n v="-28900.05"/>
    <n v="0"/>
    <n v="0"/>
    <n v="-28900.05"/>
    <n v="0"/>
    <n v="0"/>
    <d v="2012-05-01T00:00:00"/>
    <n v="11.094444444444445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25478.054029850744"/>
    <n v="24204.151328358206"/>
    <n v="1273.9027014925377"/>
  </r>
  <r>
    <x v="1"/>
    <s v="MQR-STEEL ALMIRAH WITH 2 DOOR BOOK CASE"/>
    <x v="0"/>
    <n v="3"/>
    <s v="EA"/>
    <d v="2011-01-01T00:00:00"/>
    <d v="2011-01-01T00:00:00"/>
    <n v="28891.49"/>
    <n v="0"/>
    <m/>
    <n v="28891.49"/>
    <n v="-20568.07"/>
    <n v="0"/>
    <n v="-1828.83"/>
    <n v="-22396.9"/>
    <n v="8323.4200000000019"/>
    <n v="6494.59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6529.612487151186"/>
    <n v="44203.131862793627"/>
    <n v="2326.4806243575586"/>
  </r>
  <r>
    <x v="1"/>
    <s v="MQR-Steel Almirah with 2 Door Book Case"/>
    <x v="0"/>
    <n v="1"/>
    <s v="EA"/>
    <d v="2011-01-13T00:00:00"/>
    <d v="2011-01-13T00:00:00"/>
    <n v="28891.49"/>
    <n v="0"/>
    <m/>
    <n v="28891.49"/>
    <n v="-20507.95"/>
    <n v="0"/>
    <n v="-1828.83"/>
    <n v="-22336.78"/>
    <n v="8383.5400000000009"/>
    <n v="6554.71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6529.612487151186"/>
    <n v="44203.131862793627"/>
    <n v="2326.4806243575586"/>
  </r>
  <r>
    <x v="3"/>
    <s v="BRK-2 Door Book Case, 3 Nos"/>
    <x v="0"/>
    <n v="3"/>
    <s v="NO"/>
    <d v="2010-12-18T00:00:00"/>
    <d v="2010-12-18T00:00:00"/>
    <n v="28891.49"/>
    <n v="0"/>
    <m/>
    <n v="28891.49"/>
    <n v="-20638.22"/>
    <n v="0"/>
    <n v="-1828.83"/>
    <n v="-22467.050000000003"/>
    <n v="8253.27"/>
    <n v="6424.44"/>
    <d v="2010-12-01T00:00:00"/>
    <n v="12.463888888888889"/>
    <s v="i.  ELECTRICAL APPARATUS &amp; APPLIANCES"/>
    <n v="734"/>
    <n v="75"/>
    <n v="112.8"/>
    <n v="90"/>
    <n v="116.8"/>
    <n v="1.0354609929078014"/>
    <s v="f. Manufacture of domestic appliances"/>
    <n v="708"/>
    <n v="4"/>
    <n v="102.3"/>
    <n v="133"/>
    <n v="133.69999999999999"/>
    <n v="1.3069403714565004"/>
    <n v="1.3532857746996387"/>
    <n v="8"/>
    <n v="0.95"/>
    <n v="39098.442426876871"/>
    <n v="37143.520305533028"/>
    <n v="1954.9221213438432"/>
  </r>
  <r>
    <x v="0"/>
    <s v="KDK-Steel Almirah with 2 door Book CASEDL Top"/>
    <x v="0"/>
    <n v="3"/>
    <s v="NO"/>
    <d v="2010-11-12T00:00:00"/>
    <d v="2010-11-12T00:00:00"/>
    <n v="28891.49"/>
    <n v="0"/>
    <m/>
    <n v="28891.49"/>
    <n v="-20818.599999999999"/>
    <n v="0"/>
    <n v="-1828.83"/>
    <n v="-22647.43"/>
    <n v="8072.8900000000031"/>
    <n v="6244.06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6529.612487151186"/>
    <n v="44203.131862793627"/>
    <n v="2326.4806243575586"/>
  </r>
  <r>
    <x v="2"/>
    <s v="UTR-Steel Almirah  2 Door"/>
    <x v="0"/>
    <n v="3"/>
    <s v="EA"/>
    <d v="2011-01-01T00:00:00"/>
    <d v="2011-01-01T00:00:00"/>
    <n v="28891"/>
    <n v="0"/>
    <m/>
    <n v="28891"/>
    <n v="-20567.740000000002"/>
    <n v="0"/>
    <n v="-1828.8"/>
    <n v="-22396.54"/>
    <n v="8323.2599999999984"/>
    <n v="6494.46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6528.823344392586"/>
    <n v="44202.382177172956"/>
    <n v="2326.4411672196293"/>
  </r>
  <r>
    <x v="1"/>
    <s v="MQR - Table Tennis Board with Accessories"/>
    <x v="0"/>
    <n v="1"/>
    <s v="EA"/>
    <d v="2015-05-21T00:00:00"/>
    <d v="2015-05-21T00:00:00"/>
    <n v="28770.57"/>
    <n v="0"/>
    <m/>
    <n v="28770.57"/>
    <n v="-12499.46"/>
    <n v="0"/>
    <n v="-1821.18"/>
    <n v="-14320.64"/>
    <n v="16271.11"/>
    <n v="14449.93"/>
    <d v="2015-05-01T00:00:00"/>
    <n v="8.0388888888888896"/>
    <m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n v="40345.230932504448"/>
    <n v="38327.969385879223"/>
    <n v="2017.2615466252246"/>
  </r>
  <r>
    <x v="2"/>
    <s v="UTR-Stabilizer - 4KVA with TDR - Bluebird"/>
    <x v="0"/>
    <n v="12"/>
    <s v="EA"/>
    <d v="2010-09-24T00:00:00"/>
    <d v="2010-09-24T00:00:00"/>
    <n v="28764"/>
    <n v="0"/>
    <m/>
    <n v="28764"/>
    <n v="-25887.599999999999"/>
    <n v="0"/>
    <n v="0"/>
    <n v="-25887.599999999999"/>
    <n v="2876.4000000000015"/>
    <n v="2876.4"/>
    <d v="2010-09-01T00:00:00"/>
    <n v="12.697222222222223"/>
    <s v="UPS / Stabilizer"/>
    <n v="739"/>
    <n v="72"/>
    <n v="118.7"/>
    <n v="90"/>
    <n v="128.4"/>
    <n v="1.0817186183656275"/>
    <s v="UPS in Solid State Drives"/>
    <n v="642"/>
    <n v="4"/>
    <n v="100.4"/>
    <n v="133"/>
    <n v="88.6"/>
    <n v="0.88247011952191223"/>
    <n v="0.95458435843819311"/>
    <n v="6"/>
    <n v="0.95"/>
    <n v="27457.664486116188"/>
    <n v="26084.781261810378"/>
    <n v="1372.8832243058096"/>
  </r>
  <r>
    <x v="2"/>
    <s v="UTR - Water Cooler 40- Ltr"/>
    <x v="0"/>
    <n v="1"/>
    <s v="EA"/>
    <d v="2016-02-29T00:00:00"/>
    <d v="2016-02-29T00:00:00"/>
    <n v="28646.75"/>
    <n v="0"/>
    <m/>
    <n v="28646.75"/>
    <n v="-11038.58"/>
    <n v="0"/>
    <n v="-1813.34"/>
    <n v="-12851.92"/>
    <n v="17608.169999999998"/>
    <n v="15794.83"/>
    <d v="2016-02-01T00:00:00"/>
    <n v="7.2638888888888893"/>
    <m/>
    <m/>
    <m/>
    <m/>
    <m/>
    <m/>
    <m/>
    <s v="f. Manufacture of domestic appliances"/>
    <n v="708"/>
    <n v="50"/>
    <n v="119.2"/>
    <n v="133"/>
    <n v="133.69999999999999"/>
    <n v="1.1216442953020134"/>
    <n v="1.1216442953020134"/>
    <n v="8"/>
    <n v="0.95"/>
    <n v="32131.463716442951"/>
    <n v="27716.176644990766"/>
    <n v="4415.287071452185"/>
  </r>
  <r>
    <x v="4"/>
    <s v="KKH-ROUTER"/>
    <x v="0"/>
    <n v="1"/>
    <s v="NO"/>
    <d v="2012-05-11T00:00:00"/>
    <d v="2012-05-11T00:00:00"/>
    <n v="28560"/>
    <n v="0"/>
    <m/>
    <n v="28560"/>
    <n v="-25704"/>
    <n v="0"/>
    <n v="0"/>
    <n v="-25704"/>
    <n v="2856"/>
    <n v="2856"/>
    <d v="2012-05-01T00:00:00"/>
    <n v="11.066666666666666"/>
    <m/>
    <m/>
    <m/>
    <m/>
    <m/>
    <m/>
    <m/>
    <s v="a. Manufacture of electronic components"/>
    <n v="640"/>
    <n v="5"/>
    <n v="104.3"/>
    <n v="133"/>
    <n v="115.5"/>
    <n v="1.1073825503355705"/>
    <n v="1.1073825503355705"/>
    <n v="5"/>
    <n v="1"/>
    <n v="31626.845637583894"/>
    <n v="31626.845637583898"/>
    <n v="0"/>
  </r>
  <r>
    <x v="0"/>
    <s v="KDK-WATER COOLER"/>
    <x v="0"/>
    <n v="1"/>
    <s v="NO"/>
    <d v="2012-08-01T00:00:00"/>
    <d v="2012-08-01T00:00:00"/>
    <n v="28515"/>
    <n v="0"/>
    <m/>
    <n v="28515"/>
    <n v="-16696.189999999999"/>
    <n v="0"/>
    <n v="-1805"/>
    <n v="-18501.189999999999"/>
    <n v="11818.810000000001"/>
    <n v="10013.81"/>
    <d v="2012-08-01T00:00:00"/>
    <n v="10.844444444444445"/>
    <m/>
    <m/>
    <m/>
    <m/>
    <m/>
    <m/>
    <m/>
    <s v="f. Manufacture of domestic appliances"/>
    <n v="708"/>
    <n v="8"/>
    <n v="107.5"/>
    <n v="133"/>
    <n v="133.69999999999999"/>
    <n v="1.243720930232558"/>
    <n v="1.243720930232558"/>
    <n v="8"/>
    <n v="0.95"/>
    <n v="35464.702325581391"/>
    <n v="33691.467209302318"/>
    <n v="1773.2351162790728"/>
  </r>
  <r>
    <x v="0"/>
    <s v="KDK - RO Water Purifier"/>
    <x v="0"/>
    <n v="1"/>
    <s v="EA"/>
    <d v="2016-06-30T00:00:00"/>
    <d v="2016-06-30T00:00:00"/>
    <n v="28490.01"/>
    <n v="0"/>
    <m/>
    <n v="28490.01"/>
    <n v="-10375.84"/>
    <n v="0"/>
    <n v="-1803.42"/>
    <n v="-12179.26"/>
    <n v="18114.169999999998"/>
    <n v="16310.75"/>
    <d v="2016-06-01T00:00:00"/>
    <n v="6.9305555555555554"/>
    <m/>
    <m/>
    <m/>
    <m/>
    <m/>
    <m/>
    <m/>
    <s v="f. Manufacture of domestic appliances"/>
    <n v="708"/>
    <n v="54"/>
    <n v="119.3"/>
    <n v="133"/>
    <n v="133.69999999999999"/>
    <n v="1.1207041072925397"/>
    <n v="1.1207041072925397"/>
    <n v="8"/>
    <n v="0.95"/>
    <n v="31928.871223805527"/>
    <n v="26277.571881328142"/>
    <n v="5651.2993424773849"/>
  </r>
  <r>
    <x v="1"/>
    <s v="MQR-HP LASERJET PRINTER P1008"/>
    <x v="0"/>
    <n v="4"/>
    <s v="EA"/>
    <d v="2010-09-29T00:00:00"/>
    <d v="2010-09-29T00:00:00"/>
    <n v="28340"/>
    <n v="0"/>
    <m/>
    <n v="28340"/>
    <n v="-25506"/>
    <n v="0"/>
    <n v="0"/>
    <n v="-25506"/>
    <n v="2834"/>
    <n v="2834"/>
    <d v="2010-09-01T00:00:00"/>
    <n v="12.683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5727.476589654463"/>
    <n v="25727.47658965446"/>
    <n v="0"/>
  </r>
  <r>
    <x v="5"/>
    <s v="EXECUTIVE CHAIR REVOLVING"/>
    <x v="0"/>
    <n v="3"/>
    <s v="EA"/>
    <d v="2021-03-31T00:00:00"/>
    <d v="2021-03-31T00:00:00"/>
    <n v="28319.99"/>
    <n v="0"/>
    <m/>
    <n v="28319.99"/>
    <n v="-1797.57"/>
    <n v="0"/>
    <n v="-1792.66"/>
    <n v="-3590.23"/>
    <n v="26522.420000000002"/>
    <n v="24729.759999999998"/>
    <d v="2021-03-01T00:00:00"/>
    <n v="2.1805555555555554"/>
    <s v="Furniture"/>
    <m/>
    <m/>
    <m/>
    <m/>
    <m/>
    <m/>
    <s v="a. Manufacture of furniture"/>
    <n v="844"/>
    <n v="111"/>
    <n v="143.19999999999999"/>
    <n v="133"/>
    <n v="157.9"/>
    <n v="1.1026536312849162"/>
    <n v="1.1026536312849162"/>
    <n v="8"/>
    <n v="0.95"/>
    <n v="31227.139811452518"/>
    <n v="8085.9859424967744"/>
    <n v="23141.153868955742"/>
  </r>
  <r>
    <x v="3"/>
    <s v="BRK - Store Building"/>
    <x v="1"/>
    <n v="1"/>
    <s v="EA"/>
    <d v="2012-03-24T00:00:00"/>
    <d v="2012-03-24T00:00:00"/>
    <n v="28300.49"/>
    <n v="0"/>
    <m/>
    <n v="28300.49"/>
    <n v="-8494.6"/>
    <n v="0"/>
    <n v="-945.24"/>
    <n v="-9439.84"/>
    <n v="19805.89"/>
    <n v="18860.650000000001"/>
    <d v="2012-03-01T00:00:00"/>
    <m/>
    <m/>
    <m/>
    <m/>
    <m/>
    <m/>
    <m/>
    <m/>
    <m/>
    <m/>
    <m/>
    <m/>
    <m/>
    <m/>
    <m/>
    <m/>
    <m/>
    <m/>
    <m/>
    <m/>
    <m/>
  </r>
  <r>
    <x v="3"/>
    <s v="BRK - SQL CAGE IND MOTOR 3P 415V AC 11kw"/>
    <x v="0"/>
    <n v="1"/>
    <s v="EA"/>
    <d v="2012-12-31T00:00:00"/>
    <d v="2012-12-31T00:00:00"/>
    <n v="28284.61"/>
    <n v="0"/>
    <m/>
    <n v="28284.61"/>
    <n v="-14870.4"/>
    <n v="0"/>
    <n v="-1648.99"/>
    <n v="-16519.39"/>
    <n v="13414.210000000001"/>
    <n v="11765.22"/>
    <d v="2012-12-01T00:00:00"/>
    <n v="10.430555555555555"/>
    <m/>
    <m/>
    <m/>
    <m/>
    <m/>
    <m/>
    <m/>
    <s v="A C Motor"/>
    <n v="672"/>
    <n v="12"/>
    <n v="100.7"/>
    <n v="133"/>
    <n v="142.1"/>
    <n v="1.4111221449851041"/>
    <n v="1.4111221449851041"/>
    <n v="8"/>
    <n v="0.95"/>
    <n v="39913.039533267125"/>
    <n v="37917.387556603768"/>
    <n v="1995.6519766633573"/>
  </r>
  <r>
    <x v="1"/>
    <s v="MQR-Laboratory Oven"/>
    <x v="0"/>
    <n v="1"/>
    <s v="EA"/>
    <d v="2013-03-22T00:00:00"/>
    <d v="2013-03-22T00:00:00"/>
    <n v="28202.5"/>
    <n v="0"/>
    <m/>
    <n v="28202.5"/>
    <n v="-14529.97"/>
    <n v="0"/>
    <n v="-1644.21"/>
    <n v="-16174.18"/>
    <n v="13672.53"/>
    <n v="12028.32"/>
    <d v="2013-03-01T00:00:00"/>
    <n v="10.202777777777778"/>
    <m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n v="33848.063285457807"/>
    <n v="32155.660121184916"/>
    <n v="1692.4031642728914"/>
  </r>
  <r>
    <x v="4"/>
    <s v="KKH - Geezer"/>
    <x v="0"/>
    <n v="6"/>
    <s v="EA"/>
    <d v="2011-03-31T00:00:00"/>
    <d v="2011-03-01T00:00:00"/>
    <n v="28141.02"/>
    <n v="0"/>
    <m/>
    <n v="28141.02"/>
    <n v="-28141.02"/>
    <n v="0"/>
    <n v="0"/>
    <n v="-28141.02"/>
    <n v="0"/>
    <n v="0"/>
    <d v="2011-03-01T00:00:00"/>
    <n v="12.261111111111111"/>
    <s v="i.  ELECTRICAL APPARATUS &amp; APPLIANCES"/>
    <n v="734"/>
    <n v="78"/>
    <n v="114.3"/>
    <n v="90"/>
    <n v="116.8"/>
    <n v="1.0218722659667541"/>
    <s v="f. Manufacture of domestic appliances"/>
    <n v="708"/>
    <n v="4"/>
    <n v="102.3"/>
    <n v="133"/>
    <n v="133.69999999999999"/>
    <n v="1.3069403714565004"/>
    <n v="1.3355261188636853"/>
    <n v="8"/>
    <n v="0.95"/>
    <n v="37583.067221465346"/>
    <n v="35703.91386039208"/>
    <n v="1879.1533610732658"/>
  </r>
  <r>
    <x v="2"/>
    <s v="UTR-Printer - Laserjet P 1020"/>
    <x v="0"/>
    <n v="4"/>
    <s v="EA"/>
    <d v="2010-09-20T00:00:00"/>
    <d v="2010-09-20T00:00:00"/>
    <n v="28140"/>
    <n v="0"/>
    <m/>
    <n v="28140"/>
    <n v="-25326"/>
    <n v="0"/>
    <n v="0"/>
    <n v="-25326"/>
    <n v="2814"/>
    <n v="2814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5545.913593256053"/>
    <n v="25545.913593256053"/>
    <n v="0"/>
  </r>
  <r>
    <x v="3"/>
    <s v="BRK-HP LASERJET PRINTER P1008"/>
    <x v="0"/>
    <n v="4"/>
    <s v="NO"/>
    <d v="2010-09-20T00:00:00"/>
    <d v="2010-09-20T00:00:00"/>
    <n v="28140"/>
    <n v="0"/>
    <m/>
    <n v="28140"/>
    <n v="-25326"/>
    <n v="0"/>
    <n v="0"/>
    <n v="-25326"/>
    <n v="2814"/>
    <n v="2814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5545.913593256053"/>
    <n v="25545.913593256053"/>
    <n v="0"/>
  </r>
  <r>
    <x v="4"/>
    <s v="KKH - HP LASERJET PRINTER P1008"/>
    <x v="0"/>
    <n v="4"/>
    <s v="EA"/>
    <d v="2010-09-15T00:00:00"/>
    <d v="2010-09-15T00:00:00"/>
    <n v="28136.31"/>
    <n v="0"/>
    <m/>
    <n v="28136.31"/>
    <n v="-25322.68"/>
    <n v="0"/>
    <n v="0"/>
    <n v="-25322.68"/>
    <n v="2813.630000000001"/>
    <n v="2813.63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5542.563755972504"/>
    <n v="25542.5637559725"/>
    <n v="0"/>
  </r>
  <r>
    <x v="4"/>
    <s v="KKH - Gyser -15 ltr Capacity"/>
    <x v="0"/>
    <n v="6"/>
    <s v="EA"/>
    <d v="2011-12-07T00:00:00"/>
    <d v="2011-12-01T00:00:00"/>
    <n v="28012.5"/>
    <n v="0"/>
    <m/>
    <n v="28012.5"/>
    <n v="-28012.5"/>
    <n v="0"/>
    <n v="0"/>
    <n v="-28012.5"/>
    <n v="0"/>
    <n v="0"/>
    <d v="2011-12-01T00:00:00"/>
    <n v="11.511111111111111"/>
    <s v="i.  ELECTRICAL APPARATUS &amp; APPLIANCES"/>
    <n v="734"/>
    <n v="87"/>
    <n v="116.5"/>
    <n v="90"/>
    <n v="116.8"/>
    <n v="1.0025751072961373"/>
    <s v="Geyser"/>
    <n v="712"/>
    <n v="4"/>
    <n v="104.9"/>
    <n v="133"/>
    <n v="113.8"/>
    <n v="1.084842707340324"/>
    <n v="1.0876362937111574"/>
    <n v="8"/>
    <n v="0.95"/>
    <n v="30467.411677583797"/>
    <n v="28944.041093704607"/>
    <n v="1523.3705838791902"/>
  </r>
  <r>
    <x v="3"/>
    <s v="BRK - Turbidity Meter"/>
    <x v="0"/>
    <n v="1"/>
    <s v="EA"/>
    <d v="2020-03-11T00:00:00"/>
    <d v="2020-03-11T00:00:00"/>
    <n v="27983.71"/>
    <n v="0"/>
    <m/>
    <n v="27983.71"/>
    <n v="-3356.51"/>
    <n v="0"/>
    <n v="-1631.45"/>
    <n v="-4987.96"/>
    <n v="24627.199999999997"/>
    <n v="22995.75"/>
    <d v="2020-03-01T00:00:00"/>
    <n v="3.2333333333333334"/>
    <m/>
    <m/>
    <m/>
    <m/>
    <m/>
    <m/>
    <m/>
    <s v="e. Manufacture of measuring, testing, navigating and control equipment"/>
    <n v="654"/>
    <n v="99"/>
    <n v="111"/>
    <n v="133"/>
    <n v="112.9"/>
    <n v="1.0171171171171172"/>
    <n v="1.0171171171171172"/>
    <n v="5"/>
    <n v="1"/>
    <n v="28462.710441441443"/>
    <n v="18405.886085465467"/>
    <n v="10056.824355975976"/>
  </r>
  <r>
    <x v="4"/>
    <s v="KKH-WINDOW AC TYPE 1.5 TON"/>
    <x v="0"/>
    <n v="1"/>
    <s v="NO"/>
    <d v="2022-11-30T00:00:00"/>
    <d v="2022-11-30T00:00:00"/>
    <n v="0"/>
    <n v="27904.01"/>
    <m/>
    <n v="27904.01"/>
    <n v="0"/>
    <n v="0"/>
    <n v="-590.39"/>
    <n v="-590.39"/>
    <n v="0"/>
    <n v="27313.62"/>
    <d v="2022-11-01T00:00:00"/>
    <n v="0.51388888888888884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27927.186088039867"/>
    <n v="1614.5404457148047"/>
    <n v="26312.645642325064"/>
  </r>
  <r>
    <x v="0"/>
    <s v="KDK - Window AC - 1.5 Ton"/>
    <x v="0"/>
    <n v="1"/>
    <s v="NO"/>
    <d v="2022-11-28T00:00:00"/>
    <d v="2022-11-28T00:00:00"/>
    <n v="0"/>
    <n v="27904.01"/>
    <m/>
    <n v="27904.01"/>
    <n v="0"/>
    <n v="0"/>
    <n v="-600.07000000000005"/>
    <n v="-600.07000000000005"/>
    <n v="0"/>
    <n v="27303.94"/>
    <d v="2022-11-01T00:00:00"/>
    <n v="0.51944444444444449"/>
    <m/>
    <m/>
    <m/>
    <m/>
    <m/>
    <m/>
    <m/>
    <s v="Air conditioner"/>
    <n v="653"/>
    <n v="131"/>
    <n v="120.4"/>
    <n v="133"/>
    <n v="120.5"/>
    <n v="1.0008305647840532"/>
    <n v="1.0008305647840532"/>
    <n v="8"/>
    <n v="0.9"/>
    <n v="27927.186088039867"/>
    <n v="1631.9949370198299"/>
    <n v="26295.191151020037"/>
  </r>
  <r>
    <x v="5"/>
    <s v="Magic Keyboard for iPad Pro 11 Inch"/>
    <x v="0"/>
    <n v="1"/>
    <s v="EA"/>
    <d v="2021-10-31T00:00:00"/>
    <d v="2021-10-31T00:00:00"/>
    <n v="27900"/>
    <n v="0"/>
    <m/>
    <n v="27900"/>
    <n v="-735.46"/>
    <n v="0"/>
    <n v="-1766.07"/>
    <n v="-2501.5299999999997"/>
    <n v="27164.54"/>
    <n v="25398.47"/>
    <d v="2021-10-01T00:00:00"/>
    <n v="1.5972222222222223"/>
    <s v="l.  COMMUNICATION EQUIPMENTS"/>
    <m/>
    <m/>
    <m/>
    <m/>
    <m/>
    <m/>
    <s v="c. Manufacture of communication equipment"/>
    <n v="648"/>
    <n v="118"/>
    <n v="119.3"/>
    <n v="133"/>
    <n v="130.69999999999999"/>
    <n v="1.0955574182732606"/>
    <n v="1.0955574182732606"/>
    <n v="5"/>
    <n v="1"/>
    <n v="30566.05196982397"/>
    <n v="9764.1554903604356"/>
    <n v="20801.896479463532"/>
  </r>
  <r>
    <x v="2"/>
    <s v="UTR-CENTRE TABLE -GODREJ"/>
    <x v="0"/>
    <n v="10"/>
    <s v="EA"/>
    <d v="2011-09-28T00:00:00"/>
    <d v="2011-09-28T00:00:00"/>
    <n v="27807.5"/>
    <n v="0"/>
    <m/>
    <n v="27807.5"/>
    <n v="-18496.689999999999"/>
    <n v="0"/>
    <n v="-1760.21"/>
    <n v="-20256.899999999998"/>
    <n v="9310.8100000000013"/>
    <n v="7550.6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43356.345533817868"/>
    <n v="41188.528257126971"/>
    <n v="2167.8172766908974"/>
  </r>
  <r>
    <x v="2"/>
    <s v="UTR-Table T-8"/>
    <x v="0"/>
    <n v="4"/>
    <s v="EA"/>
    <d v="2011-01-01T00:00:00"/>
    <d v="2011-01-01T00:00:00"/>
    <n v="27791.200000000001"/>
    <n v="0"/>
    <m/>
    <n v="27791.200000000001"/>
    <n v="-19784.75"/>
    <n v="0"/>
    <n v="-1759.18"/>
    <n v="-21543.93"/>
    <n v="8006.4500000000007"/>
    <n v="6247.27"/>
    <d v="2011-01-01T00:00:00"/>
    <n v="12.427777777777777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44757.600475188927"/>
    <n v="42519.720451429479"/>
    <n v="2237.8800237594478"/>
  </r>
  <r>
    <x v="2"/>
    <s v="UTR-Aqua Guard Ro with Stand"/>
    <x v="0"/>
    <n v="2"/>
    <s v="EA"/>
    <d v="2011-03-31T00:00:00"/>
    <d v="2011-03-31T00:00:00"/>
    <n v="27700"/>
    <n v="0"/>
    <m/>
    <n v="27700"/>
    <n v="-17979.330000000002"/>
    <n v="0"/>
    <n v="-1753.41"/>
    <n v="-19732.740000000002"/>
    <n v="9720.6699999999983"/>
    <n v="7967.26"/>
    <d v="2011-03-01T00:00:00"/>
    <n v="12.180555555555555"/>
    <s v="i.  ELECTRICAL APPARATUS &amp; APPLIANCES"/>
    <n v="734"/>
    <n v="78"/>
    <n v="114.3"/>
    <n v="90"/>
    <n v="116.8"/>
    <n v="1.0218722659667541"/>
    <s v="Water purifier"/>
    <n v="757"/>
    <n v="4"/>
    <n v="104.1"/>
    <n v="133"/>
    <n v="144.19999999999999"/>
    <n v="1.3852065321805955"/>
    <n v="1.4155041378713347"/>
    <n v="8"/>
    <n v="0.95"/>
    <n v="39209.464619035971"/>
    <n v="37248.99138808417"/>
    <n v="1960.4732309518004"/>
  </r>
  <r>
    <x v="2"/>
    <s v="UTR - Table"/>
    <x v="0"/>
    <n v="1"/>
    <s v="EA"/>
    <d v="2016-03-31T00:00:00"/>
    <d v="2016-03-31T00:00:00"/>
    <n v="27690"/>
    <n v="0"/>
    <m/>
    <n v="27690"/>
    <n v="-10521.47"/>
    <n v="0"/>
    <n v="-1752.78"/>
    <n v="-12274.25"/>
    <n v="17168.53"/>
    <n v="15415.75"/>
    <d v="2016-03-01T00:00:00"/>
    <n v="7.1805555555555554"/>
    <m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n v="38152.277486911"/>
    <n v="32532.102582806139"/>
    <n v="5620.1749041048606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3309.044668354974"/>
    <n v="33309.044668354967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3309.044668354974"/>
    <n v="33309.044668354967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3309.044668354974"/>
    <n v="33309.044668354967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3309.044668354974"/>
    <n v="33309.044668354967"/>
    <n v="0"/>
  </r>
  <r>
    <x v="0"/>
    <s v="KDK-HP Computer"/>
    <x v="0"/>
    <n v="1"/>
    <s v="NO"/>
    <d v="2010-11-10T00:00:00"/>
    <d v="2010-11-10T00:00:00"/>
    <n v="27660"/>
    <n v="0"/>
    <m/>
    <n v="27660"/>
    <n v="-24894"/>
    <n v="0"/>
    <n v="0"/>
    <n v="-24894"/>
    <n v="2766"/>
    <n v="2766"/>
    <d v="2010-11-01T00:00:00"/>
    <n v="12.569444444444445"/>
    <s v="Computers"/>
    <n v="756"/>
    <n v="74"/>
    <n v="83.1"/>
    <n v="90"/>
    <n v="87"/>
    <n v="1.0469314079422383"/>
    <s v="Personal Computer (P.C.)"/>
    <n v="645"/>
    <n v="4"/>
    <n v="100.5"/>
    <n v="133"/>
    <n v="115.6"/>
    <n v="1.1502487562189054"/>
    <n v="1.204231549832067"/>
    <n v="6"/>
    <n v="1"/>
    <n v="33309.044668354974"/>
    <n v="33309.044668354967"/>
    <n v="0"/>
  </r>
  <r>
    <x v="1"/>
    <s v="MQR-Access Card Lock System"/>
    <x v="0"/>
    <n v="1"/>
    <s v="EA"/>
    <d v="2012-11-07T00:00:00"/>
    <d v="2012-11-07T00:00:00"/>
    <n v="27588"/>
    <n v="0"/>
    <m/>
    <n v="27588"/>
    <n v="-16410.62"/>
    <n v="0"/>
    <n v="-1746.32"/>
    <n v="-18156.939999999999"/>
    <n v="11177.380000000001"/>
    <n v="9431.06"/>
    <d v="2012-11-01T00:00:00"/>
    <n v="10.577777777777778"/>
    <m/>
    <m/>
    <m/>
    <m/>
    <m/>
    <m/>
    <m/>
    <s v="a. Manufacture of electronic components"/>
    <n v="640"/>
    <n v="11"/>
    <n v="104.6"/>
    <n v="133"/>
    <n v="115.5"/>
    <n v="1.1042065009560229"/>
    <n v="1.1042065009560229"/>
    <n v="5"/>
    <n v="1"/>
    <n v="30462.848948374762"/>
    <n v="30462.848948374762"/>
    <n v="0"/>
  </r>
  <r>
    <x v="1"/>
    <s v="MQR- 50 lit  Foam Type Fire extinguisher"/>
    <x v="0"/>
    <n v="1"/>
    <s v="EA"/>
    <d v="2014-11-28T00:00:00"/>
    <d v="2014-11-28T00:00:00"/>
    <n v="27561"/>
    <n v="0"/>
    <m/>
    <n v="27561"/>
    <n v="-11793.54"/>
    <n v="0"/>
    <n v="-1606.81"/>
    <n v="-13400.35"/>
    <n v="15767.46"/>
    <n v="14160.65"/>
    <d v="2014-11-01T00:00:00"/>
    <n v="8.5194444444444439"/>
    <m/>
    <m/>
    <m/>
    <m/>
    <m/>
    <m/>
    <m/>
    <s v="(R). MANUFACTURE OF MACHINERY AND EQUIPMENT"/>
    <n v="722"/>
    <n v="35"/>
    <n v="108.9"/>
    <n v="133"/>
    <n v="126.8"/>
    <n v="1.1643709825528006"/>
    <n v="1.1643709825528006"/>
    <n v="8"/>
    <n v="0.95"/>
    <n v="32091.228650137738"/>
    <n v="30486.667217630849"/>
    <n v="1604.5614325068891"/>
  </r>
  <r>
    <x v="0"/>
    <s v="KDK-Land"/>
    <x v="1"/>
    <n v="80.930000000000007"/>
    <s v="EA"/>
    <d v="2011-06-30T00:00:00"/>
    <d v="2011-06-01T00:00:00"/>
    <n v="27510"/>
    <n v="0"/>
    <m/>
    <n v="27510"/>
    <n v="0"/>
    <n v="0"/>
    <n v="0"/>
    <n v="0"/>
    <n v="27510"/>
    <n v="27510"/>
    <d v="2011-06-01T00:00:00"/>
    <m/>
    <m/>
    <m/>
    <m/>
    <m/>
    <m/>
    <m/>
    <m/>
    <m/>
    <m/>
    <m/>
    <m/>
    <m/>
    <m/>
    <m/>
    <m/>
    <m/>
    <m/>
    <m/>
    <m/>
    <m/>
  </r>
  <r>
    <x v="2"/>
    <s v="UTR-AQUA FRESH WATER PURIFIER - 50 LTRS CAP."/>
    <x v="0"/>
    <n v="1"/>
    <s v="EA"/>
    <d v="2012-03-31T00:00:00"/>
    <d v="2012-03-31T00:00:00"/>
    <n v="27500.01"/>
    <n v="0"/>
    <m/>
    <n v="27500.01"/>
    <n v="-17412.259999999998"/>
    <n v="0"/>
    <n v="-1740.75"/>
    <n v="-19153.009999999998"/>
    <n v="10087.75"/>
    <n v="8347"/>
    <d v="2012-03-01T00:00:00"/>
    <n v="11.180555555555555"/>
    <s v="i.  ELECTRICAL APPARATUS &amp; APPLIANCES"/>
    <n v="734"/>
    <n v="90"/>
    <n v="116.8"/>
    <n v="90"/>
    <n v="116.8"/>
    <n v="1"/>
    <s v="f. Manufacture of domestic appliances"/>
    <n v="708"/>
    <n v="4"/>
    <n v="102.3"/>
    <n v="133"/>
    <n v="133.69999999999999"/>
    <n v="1.3069403714565004"/>
    <n v="1.3069403714565004"/>
    <n v="8"/>
    <n v="0.95"/>
    <n v="35940.873284457477"/>
    <n v="34143.829620234603"/>
    <n v="1797.0436642228742"/>
  </r>
  <r>
    <x v="5"/>
    <s v="NOD-STEEL ALMIRAH"/>
    <x v="0"/>
    <n v="4"/>
    <s v="NO"/>
    <d v="2011-09-23T00:00:00"/>
    <d v="2011-09-23T00:00:00"/>
    <n v="27440"/>
    <n v="0"/>
    <m/>
    <n v="27440"/>
    <n v="-18275.939999999999"/>
    <n v="0"/>
    <n v="-1736.95"/>
    <n v="-20012.89"/>
    <n v="9164.0600000000013"/>
    <n v="7427.11"/>
    <d v="2011-09-01T00:00:00"/>
    <n v="11.7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42783.354183150674"/>
    <n v="40644.186473993141"/>
    <n v="2139.167709157533"/>
  </r>
  <r>
    <x v="3"/>
    <s v="BRK-EASY CHAIR"/>
    <x v="0"/>
    <n v="20"/>
    <s v="NO"/>
    <d v="2012-03-31T00:00:00"/>
    <d v="2012-03-31T00:00:00"/>
    <n v="27240"/>
    <n v="0"/>
    <m/>
    <n v="27240"/>
    <n v="-27240"/>
    <n v="0"/>
    <n v="0"/>
    <n v="-27240"/>
    <n v="0"/>
    <n v="0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41397.459095283921"/>
    <n v="39327.586140519721"/>
    <n v="2069.8729547641997"/>
  </r>
  <r>
    <x v="1"/>
    <s v="MQR - Sofa Set"/>
    <x v="0"/>
    <n v="1"/>
    <s v="SET"/>
    <d v="2017-03-31T00:00:00"/>
    <d v="2017-03-31T00:00:00"/>
    <n v="26907.01"/>
    <n v="0"/>
    <m/>
    <n v="26907.01"/>
    <n v="-8520.7199999999993"/>
    <n v="0"/>
    <n v="-1703.21"/>
    <n v="-10223.93"/>
    <n v="18386.29"/>
    <n v="16683.080000000002"/>
    <d v="2017-03-01T00:00:00"/>
    <n v="6.1805555555555554"/>
    <m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n v="36468.814412017164"/>
    <n v="26765.957105347661"/>
    <n v="9702.8573066695026"/>
  </r>
  <r>
    <x v="2"/>
    <s v="UTR - EXCEL ARC 200T WELDING MACHINE"/>
    <x v="0"/>
    <n v="1"/>
    <s v="EA"/>
    <d v="2019-09-30T00:00:00"/>
    <d v="2019-09-30T00:00:00"/>
    <n v="26866"/>
    <n v="0"/>
    <m/>
    <n v="26866"/>
    <n v="-3920"/>
    <n v="0"/>
    <n v="-1566.29"/>
    <n v="-5486.29"/>
    <n v="22946"/>
    <n v="21379.71"/>
    <d v="2019-09-01T00:00:00"/>
    <n v="3.6805555555555554"/>
    <m/>
    <m/>
    <m/>
    <m/>
    <m/>
    <m/>
    <m/>
    <s v="Electric welding machine"/>
    <n v="719"/>
    <n v="93"/>
    <n v="97.1"/>
    <n v="133"/>
    <n v="108.7"/>
    <n v="1.1194644696189497"/>
    <n v="1.1194644696189497"/>
    <n v="8"/>
    <n v="0.95"/>
    <n v="30075.532440782703"/>
    <n v="13144.991826331676"/>
    <n v="16930.540614451027"/>
  </r>
  <r>
    <x v="1"/>
    <s v="MQR - Office Table"/>
    <x v="0"/>
    <n v="2"/>
    <s v="NO"/>
    <d v="2013-07-15T00:00:00"/>
    <d v="2013-07-15T00:00:00"/>
    <n v="26684.21"/>
    <n v="0"/>
    <m/>
    <n v="26684.21"/>
    <n v="-14716.08"/>
    <n v="0"/>
    <n v="-1689.11"/>
    <n v="-16405.189999999999"/>
    <n v="11968.13"/>
    <n v="10279.02"/>
    <d v="2013-07-01T00:00:00"/>
    <n v="9.8888888888888893"/>
    <m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n v="39525.673161350845"/>
    <n v="37549.389503283302"/>
    <n v="1976.283658067543"/>
  </r>
  <r>
    <x v="0"/>
    <s v="KDK - Table"/>
    <x v="0"/>
    <n v="2"/>
    <s v="NO"/>
    <d v="2013-09-30T00:00:00"/>
    <d v="2013-09-30T00:00:00"/>
    <n v="26682.84"/>
    <n v="0"/>
    <m/>
    <n v="26682.84"/>
    <n v="-14358.99"/>
    <n v="0"/>
    <n v="-1689.02"/>
    <n v="-16048.01"/>
    <n v="12323.85"/>
    <n v="10634.83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37484.167580071175"/>
    <n v="35609.959201067613"/>
    <n v="1874.2083790035613"/>
  </r>
  <r>
    <x v="4"/>
    <s v="KKH - Hand Pallet Truck"/>
    <x v="0"/>
    <n v="2"/>
    <s v="EA"/>
    <d v="2017-02-28T00:00:00"/>
    <d v="2017-02-28T00:00:00"/>
    <n v="26518"/>
    <n v="0"/>
    <m/>
    <n v="26518"/>
    <n v="-7865.54"/>
    <n v="0"/>
    <n v="-1546"/>
    <n v="-9411.5400000000009"/>
    <n v="18652.46"/>
    <n v="17106.46"/>
    <d v="2017-02-01T00:00:00"/>
    <n v="6.2638888888888893"/>
    <m/>
    <m/>
    <m/>
    <m/>
    <m/>
    <m/>
    <m/>
    <s v="Material handling, lifting and hoisting equipment"/>
    <n v="745"/>
    <n v="62"/>
    <n v="103.3"/>
    <n v="133"/>
    <n v="116.6"/>
    <n v="1.1287512100677637"/>
    <n v="1.1287512100677637"/>
    <n v="8"/>
    <n v="0.95"/>
    <n v="29932.224588576959"/>
    <n v="22264.690321138536"/>
    <n v="7667.5342674384228"/>
  </r>
  <r>
    <x v="4"/>
    <s v="KKH -TVS DMP PRINTER 24PIN,132/136 COLUMN"/>
    <x v="0"/>
    <n v="2"/>
    <s v="EA"/>
    <d v="2010-09-15T00:00:00"/>
    <d v="2010-09-15T00:00:00"/>
    <n v="26463.15"/>
    <n v="0"/>
    <m/>
    <n v="26463.15"/>
    <n v="-23816.83"/>
    <n v="0"/>
    <n v="0"/>
    <n v="-23816.83"/>
    <n v="2646.3199999999997"/>
    <n v="2646.32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4023.6440407027"/>
    <n v="24023.6440407027"/>
    <n v="0"/>
  </r>
  <r>
    <x v="2"/>
    <s v="UTR-Printer - TVS MSP345 Star (24 pin 136)"/>
    <x v="0"/>
    <n v="2"/>
    <s v="EA"/>
    <d v="2010-09-20T00:00:00"/>
    <d v="2010-09-20T00:00:00"/>
    <n v="26460"/>
    <n v="0"/>
    <m/>
    <n v="26460"/>
    <n v="-23814"/>
    <n v="0"/>
    <n v="0"/>
    <n v="-23814"/>
    <n v="2646"/>
    <n v="2646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4020.784423509424"/>
    <n v="24020.784423509424"/>
    <n v="0"/>
  </r>
  <r>
    <x v="3"/>
    <s v="BRK-TVS DMP PRINTER 24PIN,132/136 COLUMN"/>
    <x v="0"/>
    <n v="2"/>
    <s v="NO"/>
    <d v="2010-09-20T00:00:00"/>
    <d v="2010-09-20T00:00:00"/>
    <n v="26460"/>
    <n v="0"/>
    <m/>
    <n v="26460"/>
    <n v="-23814"/>
    <n v="0"/>
    <n v="0"/>
    <n v="-23814"/>
    <n v="2646"/>
    <n v="2646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4020.784423509424"/>
    <n v="24020.784423509424"/>
    <n v="0"/>
  </r>
  <r>
    <x v="5"/>
    <s v="LCD TV 22&quot; with DTH Airtel Make"/>
    <x v="0"/>
    <n v="2"/>
    <s v="EA"/>
    <d v="2016-09-01T00:00:00"/>
    <d v="2016-09-01T00:00:00"/>
    <n v="26380.01"/>
    <n v="0"/>
    <m/>
    <n v="26380.01"/>
    <n v="-9319.14"/>
    <n v="0"/>
    <n v="-1669.85"/>
    <n v="-10988.99"/>
    <n v="17060.87"/>
    <n v="15391.02"/>
    <d v="2016-09-01T00:00:00"/>
    <n v="6.7611111111111111"/>
    <s v="T.V.Sets"/>
    <m/>
    <m/>
    <m/>
    <m/>
    <m/>
    <m/>
    <s v="Colour TV"/>
    <n v="652"/>
    <n v="57"/>
    <n v="94.6"/>
    <n v="133"/>
    <n v="93.1"/>
    <n v="0.9841437632135307"/>
    <n v="0.9841437632135307"/>
    <n v="8"/>
    <n v="0.95"/>
    <n v="25961.722315010571"/>
    <n v="20844.198093402407"/>
    <n v="5117.5242216081642"/>
  </r>
  <r>
    <x v="4"/>
    <s v="KKH - Celling Fan"/>
    <x v="0"/>
    <n v="30"/>
    <s v="EA"/>
    <d v="2011-07-30T00:00:00"/>
    <d v="2011-07-01T00:00:00"/>
    <n v="26325"/>
    <n v="0"/>
    <m/>
    <n v="26325"/>
    <n v="-26325"/>
    <n v="0"/>
    <n v="0"/>
    <n v="-26325"/>
    <n v="0"/>
    <n v="0"/>
    <d v="2011-07-01T00:00:00"/>
    <n v="11.927777777777777"/>
    <s v="Fans"/>
    <n v="736"/>
    <n v="82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n v="39708.527972095777"/>
    <n v="37723.101573490989"/>
    <n v="1985.4263986047881"/>
  </r>
  <r>
    <x v="1"/>
    <s v="MQR - Store Room for Diesal Drum"/>
    <x v="0"/>
    <n v="1"/>
    <s v="EA"/>
    <d v="2014-11-22T00:00:00"/>
    <d v="2014-11-22T00:00:00"/>
    <n v="26002.42"/>
    <n v="0"/>
    <m/>
    <n v="26002.42"/>
    <n v="-6388.68"/>
    <n v="0"/>
    <n v="-868.48"/>
    <n v="-7257.16"/>
    <n v="19613.739999999998"/>
    <n v="18745.259999999998"/>
    <d v="2014-11-01T00:00:00"/>
    <n v="8.5361111111111114"/>
    <m/>
    <m/>
    <m/>
    <m/>
    <m/>
    <m/>
    <m/>
    <s v="f. Manufacture of domestic appliances"/>
    <n v="708"/>
    <n v="35"/>
    <n v="118.2"/>
    <n v="133"/>
    <n v="133.69999999999999"/>
    <n v="1.1311336717428087"/>
    <n v="1.1311336717428087"/>
    <n v="8"/>
    <n v="0.95"/>
    <n v="29412.212808798642"/>
    <n v="27941.60216835871"/>
    <n v="1470.6106404399325"/>
  </r>
  <r>
    <x v="0"/>
    <s v="KDK - Solar Plate 400watt with change over stand"/>
    <x v="0"/>
    <n v="4"/>
    <s v="EA"/>
    <d v="2017-06-30T00:00:00"/>
    <d v="2017-06-30T00:00:00"/>
    <n v="26000.01"/>
    <n v="0"/>
    <m/>
    <n v="26000.01"/>
    <n v="-7823.19"/>
    <n v="0"/>
    <n v="-1645.8"/>
    <n v="-9468.99"/>
    <n v="18176.82"/>
    <n v="16531.02"/>
    <d v="2017-06-01T00:00:00"/>
    <n v="5.9305555555555554"/>
    <m/>
    <m/>
    <m/>
    <m/>
    <m/>
    <m/>
    <m/>
    <s v="f. Manufacture of domestic appliances"/>
    <n v="708"/>
    <n v="66"/>
    <n v="120.7"/>
    <n v="133"/>
    <n v="133.69999999999999"/>
    <n v="1.1077050538525268"/>
    <n v="1.1077050538525268"/>
    <n v="8"/>
    <n v="0.95"/>
    <n v="28800.342477216233"/>
    <n v="20282.741190768687"/>
    <n v="8517.6012864475451"/>
  </r>
  <r>
    <x v="4"/>
    <s v="KKH-SOLAR WATER HEATER 100LPD"/>
    <x v="0"/>
    <n v="1"/>
    <s v="EA"/>
    <d v="2023-03-27T00:00:00"/>
    <d v="2023-03-27T00:00:00"/>
    <n v="0"/>
    <n v="25816"/>
    <m/>
    <n v="25816"/>
    <n v="0"/>
    <n v="0"/>
    <n v="-22.39"/>
    <n v="-22.39"/>
    <n v="0"/>
    <n v="25793.61"/>
    <d v="2023-01-01T00:00:00"/>
    <n v="0.18888888888888888"/>
    <m/>
    <m/>
    <m/>
    <m/>
    <m/>
    <m/>
    <m/>
    <s v="f. Manufacture of domestic appliances"/>
    <n v="708"/>
    <n v="133"/>
    <n v="133.69999999999999"/>
    <n v="133"/>
    <n v="133.69999999999999"/>
    <n v="1"/>
    <n v="1"/>
    <n v="8"/>
    <n v="0.95"/>
    <n v="25816"/>
    <n v="579.06722222222209"/>
    <n v="25236.932777777776"/>
  </r>
  <r>
    <x v="3"/>
    <s v="BRK-CO2 TYPE FIRE EXTINGUISHER"/>
    <x v="0"/>
    <n v="5"/>
    <s v="NO"/>
    <d v="2010-09-30T00:00:00"/>
    <d v="2010-09-30T00:00:00"/>
    <n v="25775.38"/>
    <n v="0"/>
    <m/>
    <n v="25775.38"/>
    <n v="-25775.38"/>
    <n v="0"/>
    <n v="0"/>
    <n v="-25775.38"/>
    <n v="0"/>
    <n v="0"/>
    <d v="2010-09-01T00:00:00"/>
    <n v="12.680555555555555"/>
    <s v="(K)  MACHINERY &amp; MACHINE TOOLS"/>
    <n v="642"/>
    <n v="72"/>
    <n v="121.1"/>
    <n v="90"/>
    <n v="126.4"/>
    <n v="1.0437654830718415"/>
    <s v="(R). MANUFACTURE OF MACHINERY AND EQUIPMENT"/>
    <n v="722"/>
    <n v="4"/>
    <n v="102.2"/>
    <n v="133"/>
    <n v="126.8"/>
    <n v="1.2407045009784736"/>
    <n v="1.2950045328132045"/>
    <n v="8"/>
    <n v="0.95"/>
    <n v="33379.233934982818"/>
    <n v="31710.272238233676"/>
    <n v="1668.961696749142"/>
  </r>
  <r>
    <x v="4"/>
    <s v="KKH - AIR CONDITIONAR WINDOW TYPE 1.5TR"/>
    <x v="0"/>
    <n v="1"/>
    <s v="EA"/>
    <d v="2022-02-28T00:00:00"/>
    <d v="2022-02-28T00:00:00"/>
    <n v="25600.01"/>
    <n v="0"/>
    <m/>
    <n v="25600.01"/>
    <n v="-142.07"/>
    <n v="0"/>
    <n v="-1620.48"/>
    <n v="-1762.55"/>
    <n v="25457.94"/>
    <n v="23837.46"/>
    <d v="2022-02-01T00:00:00"/>
    <n v="1.2638888888888888"/>
    <m/>
    <m/>
    <m/>
    <m/>
    <m/>
    <m/>
    <m/>
    <s v="Air conditioner"/>
    <n v="653"/>
    <n v="122"/>
    <n v="117.9"/>
    <n v="133"/>
    <n v="120.5"/>
    <n v="1.022052586938083"/>
    <n v="1.022052586938083"/>
    <n v="8"/>
    <n v="0.9"/>
    <n v="26164.556446140792"/>
    <n v="3720.2728696856439"/>
    <n v="22444.283576455149"/>
  </r>
  <r>
    <x v="2"/>
    <s v="UTR-WINDOW A/C 1.5 TON (183 DZA)"/>
    <x v="0"/>
    <n v="1"/>
    <s v="EA"/>
    <d v="2022-03-31T00:00:00"/>
    <d v="2022-03-31T00:00:00"/>
    <n v="25300.49"/>
    <n v="0"/>
    <m/>
    <n v="25300.49"/>
    <n v="-4.3899999999999997"/>
    <n v="0"/>
    <n v="-1601.52"/>
    <n v="-1605.91"/>
    <n v="25296.100000000002"/>
    <n v="23694.58"/>
    <d v="2022-03-01T00:00:00"/>
    <n v="1.1805555555555556"/>
    <m/>
    <m/>
    <m/>
    <m/>
    <m/>
    <m/>
    <m/>
    <s v="Air conditioner"/>
    <n v="653"/>
    <n v="123"/>
    <n v="119.4"/>
    <n v="133"/>
    <n v="120.5"/>
    <n v="1.0092127303182579"/>
    <n v="1.0092127303182579"/>
    <n v="8"/>
    <n v="0.9"/>
    <n v="25533.57659128978"/>
    <n v="3391.1781410306739"/>
    <n v="22142.398450259105"/>
  </r>
  <r>
    <x v="5"/>
    <s v="NOD-PHOTO SCANNER 2NOS"/>
    <x v="0"/>
    <n v="1"/>
    <s v="NO"/>
    <d v="2011-03-31T00:00:00"/>
    <d v="2011-03-31T00:00:00"/>
    <n v="25200"/>
    <n v="0"/>
    <m/>
    <n v="25200"/>
    <n v="-22680"/>
    <n v="0"/>
    <n v="0"/>
    <n v="-22680"/>
    <n v="2520"/>
    <n v="2520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23269.253731343284"/>
    <n v="23269.253731343284"/>
    <n v="0"/>
  </r>
  <r>
    <x v="5"/>
    <s v="NOD-PHOTO SCANNER 1NOS"/>
    <x v="0"/>
    <n v="1"/>
    <s v="EA"/>
    <d v="2021-01-31T00:00:00"/>
    <d v="2021-01-31T00:00:00"/>
    <n v="25200"/>
    <n v="0"/>
    <m/>
    <n v="25200"/>
    <n v="-22680"/>
    <n v="0"/>
    <n v="0"/>
    <n v="-22680"/>
    <n v="2520"/>
    <n v="2520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6"/>
    <n v="1"/>
    <n v="26818.348623853206"/>
    <n v="10491.437308868499"/>
    <n v="16326.911314984707"/>
  </r>
  <r>
    <x v="4"/>
    <s v="KKH - Borewell in CHP"/>
    <x v="0"/>
    <n v="1"/>
    <s v="EA"/>
    <d v="2014-07-22T00:00:00"/>
    <d v="2014-07-22T00:00:00"/>
    <n v="25105.64"/>
    <n v="0"/>
    <m/>
    <n v="25105.64"/>
    <n v="-6450.94"/>
    <n v="0"/>
    <n v="-838.53"/>
    <n v="-7289.4699999999993"/>
    <n v="18654.7"/>
    <n v="17816.169999999998"/>
    <d v="2014-07-01T00:00:00"/>
    <n v="8.8694444444444436"/>
    <m/>
    <m/>
    <m/>
    <m/>
    <m/>
    <m/>
    <m/>
    <s v="f. Manufacture of domestic appliances"/>
    <n v="708"/>
    <n v="31"/>
    <n v="116.6"/>
    <n v="133"/>
    <n v="133.69999999999999"/>
    <n v="1.146655231560892"/>
    <n v="1.146655231560892"/>
    <n v="8"/>
    <n v="0.95"/>
    <n v="28787.513447684392"/>
    <n v="27348.137775300173"/>
    <n v="1439.3756723842198"/>
  </r>
  <r>
    <x v="5"/>
    <s v="Nod -A4 SIZE LASERJET PRINTER 15PPM (PRINT)"/>
    <x v="0"/>
    <n v="1"/>
    <s v="NO"/>
    <d v="2013-12-10T00:00:00"/>
    <d v="2013-12-10T00:00:00"/>
    <n v="25095"/>
    <n v="0"/>
    <m/>
    <n v="25095"/>
    <n v="-22585.5"/>
    <n v="0"/>
    <n v="0"/>
    <n v="-22585.5"/>
    <n v="2509.5"/>
    <n v="2509.5"/>
    <d v="2013-12-01T00:00:00"/>
    <n v="9.4861111111111107"/>
    <s v="Computer Peripherals"/>
    <m/>
    <m/>
    <m/>
    <m/>
    <m/>
    <m/>
    <s v="Computer peripherals"/>
    <n v="647"/>
    <n v="24"/>
    <n v="96.7"/>
    <n v="133"/>
    <n v="92.8"/>
    <n v="0.95966907962771453"/>
    <n v="0.95966907962771453"/>
    <n v="6"/>
    <n v="1"/>
    <n v="24082.895553257495"/>
    <n v="24082.895553257491"/>
    <n v="0"/>
  </r>
  <r>
    <x v="1"/>
    <s v="MQR-RO System for Drinking Water"/>
    <x v="0"/>
    <n v="2"/>
    <s v="NO"/>
    <d v="2012-11-30T00:00:00"/>
    <d v="2012-11-30T00:00:00"/>
    <n v="25000"/>
    <n v="0"/>
    <m/>
    <n v="25000"/>
    <n v="-14771.45"/>
    <n v="0"/>
    <n v="-1582.5"/>
    <n v="-16353.95"/>
    <n v="10228.549999999999"/>
    <n v="8646.0499999999993"/>
    <d v="2012-11-01T00:00:00"/>
    <n v="10.513888888888889"/>
    <m/>
    <m/>
    <m/>
    <m/>
    <m/>
    <m/>
    <m/>
    <s v="f. Manufacture of domestic appliances"/>
    <n v="708"/>
    <n v="11"/>
    <n v="109.4"/>
    <n v="133"/>
    <n v="133.69999999999999"/>
    <n v="1.2221206581352833"/>
    <n v="1.2221206581352833"/>
    <n v="8"/>
    <n v="0.95"/>
    <n v="30553.016453382083"/>
    <n v="29025.365630712979"/>
    <n v="1527.6508226691039"/>
  </r>
  <r>
    <x v="1"/>
    <s v="MQR-LCD T.V."/>
    <x v="0"/>
    <n v="1"/>
    <s v="EA"/>
    <d v="2012-01-30T00:00:00"/>
    <d v="2012-01-30T00:00:00"/>
    <n v="24990"/>
    <n v="0"/>
    <m/>
    <n v="24990"/>
    <n v="-16086.67"/>
    <n v="0"/>
    <n v="-1581.87"/>
    <n v="-17668.54"/>
    <n v="8903.33"/>
    <n v="7321.46"/>
    <d v="2012-01-01T00:00:00"/>
    <n v="11.34722222222222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n v="24126.282072560909"/>
    <n v="22919.967968932862"/>
    <n v="1206.3141036280467"/>
  </r>
  <r>
    <x v="5"/>
    <s v="Nod - Printer"/>
    <x v="0"/>
    <n v="1"/>
    <s v="EA"/>
    <d v="2014-08-01T00:00:00"/>
    <d v="2014-08-01T00:00:00"/>
    <n v="24885"/>
    <n v="0"/>
    <m/>
    <n v="24885"/>
    <n v="-22396.5"/>
    <n v="0"/>
    <n v="0"/>
    <n v="-22396.5"/>
    <n v="2488.5"/>
    <n v="2488.5"/>
    <d v="2014-08-01T00:00:00"/>
    <n v="8.844444444444445"/>
    <s v="Computer Peripherals"/>
    <m/>
    <m/>
    <m/>
    <m/>
    <m/>
    <m/>
    <s v="Computer peripherals"/>
    <n v="647"/>
    <n v="32"/>
    <n v="93.6"/>
    <n v="133"/>
    <n v="92.8"/>
    <n v="0.99145299145299148"/>
    <n v="0.99145299145299148"/>
    <n v="6"/>
    <n v="1"/>
    <n v="24672.307692307691"/>
    <n v="24672.307692307688"/>
    <n v="0"/>
  </r>
  <r>
    <x v="0"/>
    <s v="KDK - Sofa Set with Center Table"/>
    <x v="0"/>
    <n v="1"/>
    <s v="EA"/>
    <d v="2015-07-10T00:00:00"/>
    <d v="2015-07-10T00:00:00"/>
    <n v="24884"/>
    <n v="0"/>
    <m/>
    <n v="24884"/>
    <n v="-10595.75"/>
    <n v="0"/>
    <n v="-1575.16"/>
    <n v="-12170.91"/>
    <n v="14288.25"/>
    <n v="12713.09"/>
    <d v="2015-07-01T00:00:00"/>
    <n v="7.9027777777777777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35081.99642857143"/>
    <n v="32922.870085875496"/>
    <n v="2159.126342695934"/>
  </r>
  <r>
    <x v="4"/>
    <s v="KKh - Sofa Set With Center Table"/>
    <x v="0"/>
    <n v="1"/>
    <s v="EA"/>
    <d v="2015-07-01T00:00:00"/>
    <d v="2015-07-01T00:00:00"/>
    <n v="24884"/>
    <n v="0"/>
    <m/>
    <n v="24884"/>
    <n v="-10634.48"/>
    <n v="0"/>
    <n v="-1575.16"/>
    <n v="-12209.64"/>
    <n v="14249.52"/>
    <n v="12674.36"/>
    <d v="2015-07-01T00:00:00"/>
    <n v="7.927777777777778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35081.99642857143"/>
    <n v="33027.019762772819"/>
    <n v="2054.9766657986111"/>
  </r>
  <r>
    <x v="4"/>
    <s v="KKh - Plastic Chairs"/>
    <x v="0"/>
    <n v="50"/>
    <s v="EA"/>
    <d v="2014-08-01T00:00:00"/>
    <d v="2014-08-01T00:00:00"/>
    <n v="24795"/>
    <n v="0"/>
    <m/>
    <n v="24795"/>
    <n v="-24795"/>
    <n v="0"/>
    <n v="0"/>
    <n v="-24795"/>
    <n v="0"/>
    <n v="0"/>
    <d v="2014-08-01T00:00:00"/>
    <n v="8.844444444444445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33462.653846153851"/>
    <n v="31789.521153846155"/>
    <n v="1673.1326923076958"/>
  </r>
  <r>
    <x v="2"/>
    <s v="UTR-Printer-Laserjet_Pro MFP"/>
    <x v="0"/>
    <n v="1"/>
    <s v="NO"/>
    <d v="2022-12-02T00:00:00"/>
    <d v="2022-12-02T00:00:00"/>
    <n v="0"/>
    <n v="24780.11"/>
    <m/>
    <n v="24780.11"/>
    <n v="0"/>
    <n v="0"/>
    <n v="-1222.03"/>
    <n v="-1222.03"/>
    <n v="0"/>
    <n v="23558.080000000002"/>
    <d v="2022-12-01T00:00:00"/>
    <n v="0.5083333333333333"/>
    <m/>
    <m/>
    <m/>
    <m/>
    <m/>
    <m/>
    <m/>
    <s v="Computer peripherals"/>
    <n v="647"/>
    <n v="132"/>
    <n v="92.8"/>
    <n v="133"/>
    <n v="92.8"/>
    <n v="1"/>
    <n v="1"/>
    <n v="6"/>
    <n v="1"/>
    <n v="24780.11"/>
    <n v="2099.4259861111109"/>
    <n v="22680.684013888891"/>
  </r>
  <r>
    <x v="5"/>
    <s v="NOD-HP Color LaserJet Printer (1 No)"/>
    <x v="0"/>
    <n v="1"/>
    <s v="NO"/>
    <d v="2010-07-01T00:00:00"/>
    <d v="2010-07-01T00:00:00"/>
    <n v="24517.51"/>
    <n v="0"/>
    <m/>
    <n v="24517.51"/>
    <n v="-22065.759999999998"/>
    <n v="0"/>
    <n v="0"/>
    <n v="-22065.759999999998"/>
    <n v="2451.75"/>
    <n v="2451.75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22257.362899139702"/>
    <n v="22257.362899139698"/>
    <n v="0"/>
  </r>
  <r>
    <x v="3"/>
    <s v="BRk - Portable Arc Welding Mechine"/>
    <x v="0"/>
    <n v="1"/>
    <s v="EA"/>
    <d v="2021-12-31T00:00:00"/>
    <d v="2021-12-31T00:00:00"/>
    <n v="24240.03"/>
    <n v="0"/>
    <m/>
    <n v="24240.03"/>
    <n v="-352.33"/>
    <n v="0"/>
    <n v="-1413.19"/>
    <n v="-1765.52"/>
    <n v="23887.699999999997"/>
    <n v="22474.51"/>
    <d v="2021-12-01T00:00:00"/>
    <n v="1.4305555555555556"/>
    <m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n v="24805.57833441348"/>
    <n v="4213.9337500388174"/>
    <n v="20591.644584374662"/>
  </r>
  <r>
    <x v="2"/>
    <s v="UTR - Cabinet 12 Doors Lockers"/>
    <x v="0"/>
    <n v="2"/>
    <s v="EA"/>
    <d v="2016-02-29T00:00:00"/>
    <d v="2016-02-29T00:00:00"/>
    <n v="24007.25"/>
    <n v="0"/>
    <m/>
    <n v="24007.25"/>
    <n v="-9250.83"/>
    <n v="0"/>
    <n v="-1519.66"/>
    <n v="-10770.49"/>
    <n v="14756.42"/>
    <n v="13236.76"/>
    <d v="2016-02-01T00:00:00"/>
    <n v="7.2638888888888893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33546.413938053098"/>
    <n v="28936.694036669585"/>
    <n v="4609.7199013835125"/>
  </r>
  <r>
    <x v="4"/>
    <s v="KKH- piezo Meter"/>
    <x v="0"/>
    <n v="1"/>
    <s v="NO"/>
    <d v="2013-10-31T00:00:00"/>
    <d v="2013-10-31T00:00:00"/>
    <n v="23671.03"/>
    <n v="0"/>
    <m/>
    <n v="23671.03"/>
    <n v="-11508.39"/>
    <n v="0"/>
    <n v="-1380.02"/>
    <n v="-12888.41"/>
    <n v="12162.64"/>
    <n v="10782.62"/>
    <d v="2013-10-01T00:00:00"/>
    <n v="9.5972222222222214"/>
    <m/>
    <m/>
    <m/>
    <m/>
    <m/>
    <m/>
    <m/>
    <s v="e. Manufacture of measuring, testing, navigating and control equipment"/>
    <n v="654"/>
    <n v="22"/>
    <n v="101"/>
    <n v="133"/>
    <n v="112.9"/>
    <n v="1.1178217821782179"/>
    <n v="1.1178217821782179"/>
    <n v="5"/>
    <n v="1"/>
    <n v="26459.99294059406"/>
    <n v="26459.99294059406"/>
    <n v="0"/>
  </r>
  <r>
    <x v="1"/>
    <s v="MQR- Priter (multifuctional)"/>
    <x v="0"/>
    <n v="1"/>
    <s v="EA"/>
    <d v="2014-05-29T00:00:00"/>
    <d v="2014-05-29T00:00:00"/>
    <n v="23662.5"/>
    <n v="0"/>
    <m/>
    <n v="23662.5"/>
    <n v="-21296.25"/>
    <n v="0"/>
    <n v="0"/>
    <n v="-21296.25"/>
    <n v="2366.25"/>
    <n v="2366.25"/>
    <d v="2014-05-01T00:00:00"/>
    <n v="9.0166666666666675"/>
    <m/>
    <m/>
    <m/>
    <m/>
    <m/>
    <m/>
    <m/>
    <s v="Computer peripherals"/>
    <n v="647"/>
    <n v="29"/>
    <n v="93.9"/>
    <n v="133"/>
    <n v="92.8"/>
    <n v="0.98828541001064951"/>
    <n v="0.98828541001064951"/>
    <n v="6"/>
    <n v="1"/>
    <n v="23385.303514376996"/>
    <n v="23385.303514376996"/>
    <n v="0"/>
  </r>
  <r>
    <x v="3"/>
    <s v="BRK- HP - 1536 Multifunction Printer"/>
    <x v="0"/>
    <n v="1"/>
    <s v="EA"/>
    <d v="2014-06-20T00:00:00"/>
    <d v="2014-06-20T00:00:00"/>
    <n v="23653.5"/>
    <n v="0"/>
    <m/>
    <n v="23653.5"/>
    <n v="-21288.15"/>
    <n v="0"/>
    <n v="0"/>
    <n v="-21288.15"/>
    <n v="2365.3499999999985"/>
    <n v="2365.35"/>
    <d v="2014-06-01T00:00:00"/>
    <n v="8.9583333333333339"/>
    <m/>
    <m/>
    <m/>
    <m/>
    <m/>
    <m/>
    <m/>
    <s v="Computer peripherals"/>
    <n v="647"/>
    <n v="30"/>
    <n v="93.9"/>
    <n v="133"/>
    <n v="92.8"/>
    <n v="0.98828541001064951"/>
    <n v="0.98828541001064951"/>
    <n v="6"/>
    <n v="1"/>
    <n v="23376.408945686897"/>
    <n v="23376.408945686897"/>
    <n v="0"/>
  </r>
  <r>
    <x v="3"/>
    <s v="BRk - Portable Arc Welding Mechine"/>
    <x v="0"/>
    <n v="1"/>
    <s v="EA"/>
    <d v="2018-03-22T00:00:00"/>
    <d v="2018-03-22T00:00:00"/>
    <n v="23650.03"/>
    <n v="0"/>
    <m/>
    <n v="23650.03"/>
    <n v="-5552.98"/>
    <n v="0"/>
    <n v="-1378.8"/>
    <n v="-6931.78"/>
    <n v="18097.05"/>
    <n v="16718.25"/>
    <d v="2018-03-01T00:00:00"/>
    <n v="5.2027777777777775"/>
    <m/>
    <m/>
    <m/>
    <m/>
    <m/>
    <m/>
    <m/>
    <s v="a. Manufacture of furniture"/>
    <n v="844"/>
    <n v="75"/>
    <n v="124.6"/>
    <n v="133"/>
    <n v="157.9"/>
    <n v="1.267255216693419"/>
    <n v="1.267255216693419"/>
    <n v="8"/>
    <n v="0.95"/>
    <n v="29970.62389245586"/>
    <n v="18516.74639688935"/>
    <n v="11453.87749556651"/>
  </r>
  <r>
    <x v="0"/>
    <s v="KDK-Biometric Attendance System"/>
    <x v="0"/>
    <n v="1"/>
    <s v="NO"/>
    <d v="2022-05-10T00:00:00"/>
    <d v="2022-05-10T00:00:00"/>
    <n v="0"/>
    <n v="23600.02"/>
    <m/>
    <n v="23600.02"/>
    <n v="0"/>
    <n v="0"/>
    <n v="-1334.26"/>
    <n v="-1334.26"/>
    <n v="0"/>
    <n v="22265.759999999998"/>
    <d v="2022-05-01T00:00:00"/>
    <n v="1.0694444444444444"/>
    <m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n v="23743.92256097561"/>
    <n v="5078.5612144308943"/>
    <n v="18665.361346544716"/>
  </r>
  <r>
    <x v="3"/>
    <s v="BRK-Biometric Attendance System"/>
    <x v="0"/>
    <n v="1"/>
    <s v="NO"/>
    <d v="2022-05-06T00:00:00"/>
    <d v="2022-05-06T00:00:00"/>
    <n v="0"/>
    <n v="23600.02"/>
    <m/>
    <n v="23600.02"/>
    <n v="0"/>
    <n v="0"/>
    <n v="-1350.63"/>
    <n v="-1350.63"/>
    <n v="0"/>
    <n v="22249.39"/>
    <d v="2022-05-01T00:00:00"/>
    <n v="1.0805555555555555"/>
    <m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n v="23743.92256097561"/>
    <n v="5131.325486788618"/>
    <n v="18612.597074186993"/>
  </r>
  <r>
    <x v="2"/>
    <s v="UTR-Biometric Attendance System"/>
    <x v="0"/>
    <n v="1"/>
    <s v="NO"/>
    <d v="2022-05-09T00:00:00"/>
    <d v="2022-05-09T00:00:00"/>
    <n v="0"/>
    <n v="23600.02"/>
    <m/>
    <n v="23600.02"/>
    <n v="0"/>
    <n v="0"/>
    <n v="-1338.35"/>
    <n v="-1338.35"/>
    <n v="0"/>
    <n v="22261.67"/>
    <d v="2022-05-01T00:00:00"/>
    <n v="1.0722222222222222"/>
    <m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n v="23743.92256097561"/>
    <n v="5091.752282520325"/>
    <n v="18652.170278455284"/>
  </r>
  <r>
    <x v="1"/>
    <s v="MQR-Biometric Attendance System"/>
    <x v="0"/>
    <n v="1"/>
    <s v="NO"/>
    <d v="2022-05-10T00:00:00"/>
    <d v="2022-05-10T00:00:00"/>
    <n v="0"/>
    <n v="23600.02"/>
    <m/>
    <n v="23600.02"/>
    <n v="0"/>
    <n v="0"/>
    <n v="-1334.26"/>
    <n v="-1334.26"/>
    <n v="0"/>
    <n v="22265.759999999998"/>
    <d v="2022-05-01T00:00:00"/>
    <n v="1.0694444444444444"/>
    <m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n v="23743.92256097561"/>
    <n v="5078.5612144308943"/>
    <n v="18665.361346544716"/>
  </r>
  <r>
    <x v="0"/>
    <s v="KDK- Office Table"/>
    <x v="0"/>
    <n v="4"/>
    <s v="EA"/>
    <d v="2018-03-31T00:00:00"/>
    <d v="2018-03-31T00:00:00"/>
    <n v="23600"/>
    <n v="0"/>
    <m/>
    <n v="23600"/>
    <n v="-5979.61"/>
    <n v="0"/>
    <n v="-1493.88"/>
    <n v="-7473.49"/>
    <n v="17620.39"/>
    <n v="16126.51"/>
    <d v="2018-03-01T00:00:00"/>
    <n v="5.1805555555555554"/>
    <m/>
    <m/>
    <m/>
    <m/>
    <m/>
    <m/>
    <m/>
    <s v="a. Manufacture of furniture"/>
    <n v="844"/>
    <n v="75"/>
    <n v="124.6"/>
    <n v="133"/>
    <n v="157.9"/>
    <n v="1.267255216693419"/>
    <n v="1.267255216693419"/>
    <n v="8"/>
    <n v="0.95"/>
    <n v="29907.22311396469"/>
    <n v="18398.653663946854"/>
    <n v="11508.569450017836"/>
  </r>
  <r>
    <x v="4"/>
    <s v="KKH-Biometric Attendance System"/>
    <x v="0"/>
    <n v="1"/>
    <s v="NO"/>
    <d v="2022-05-25T00:00:00"/>
    <d v="2022-05-25T00:00:00"/>
    <n v="0"/>
    <n v="23600"/>
    <m/>
    <n v="23600"/>
    <n v="0"/>
    <n v="0"/>
    <n v="-1272.8699999999999"/>
    <n v="-1272.8699999999999"/>
    <n v="0"/>
    <n v="22327.13"/>
    <d v="2022-05-01T00:00:00"/>
    <n v="1.0277777777777777"/>
    <m/>
    <m/>
    <m/>
    <m/>
    <m/>
    <m/>
    <m/>
    <s v="a. Manufacture of electronic components"/>
    <n v="640"/>
    <n v="125"/>
    <n v="114.8"/>
    <n v="133"/>
    <n v="115.5"/>
    <n v="1.0060975609756098"/>
    <n v="1.0060975609756098"/>
    <n v="5"/>
    <n v="1"/>
    <n v="23743.90243902439"/>
    <n v="4880.6910569105685"/>
    <n v="18863.211382113823"/>
  </r>
  <r>
    <x v="1"/>
    <s v="MQR - Chair"/>
    <x v="0"/>
    <n v="16"/>
    <s v="EA"/>
    <d v="2015-06-28T00:00:00"/>
    <d v="2015-06-28T00:00:00"/>
    <n v="23546.36"/>
    <n v="0"/>
    <m/>
    <n v="23546.36"/>
    <n v="-23546.36"/>
    <n v="0"/>
    <n v="0"/>
    <n v="-23546.36"/>
    <n v="0"/>
    <n v="0"/>
    <d v="2015-06-01T00:00:00"/>
    <n v="7.9361111111111109"/>
    <m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n v="33830.484476797086"/>
    <n v="31882.294945381527"/>
    <n v="1948.189531415559"/>
  </r>
  <r>
    <x v="3"/>
    <s v="BRK - Refrigerator"/>
    <x v="0"/>
    <n v="2"/>
    <s v="EA"/>
    <d v="2017-09-01T00:00:00"/>
    <d v="2017-09-01T00:00:00"/>
    <n v="23400"/>
    <n v="0"/>
    <m/>
    <n v="23400"/>
    <n v="-6785.21"/>
    <n v="0"/>
    <n v="-1481.22"/>
    <n v="-8266.43"/>
    <n v="16614.79"/>
    <n v="15133.57"/>
    <d v="2017-09-01T00:00:00"/>
    <n v="5.7611111111111111"/>
    <m/>
    <m/>
    <m/>
    <m/>
    <m/>
    <m/>
    <m/>
    <s v="Refrigerators"/>
    <n v="709"/>
    <n v="69"/>
    <n v="130.69999999999999"/>
    <n v="133"/>
    <n v="130.30000000000001"/>
    <n v="0.99693955623565433"/>
    <n v="0.99693955623565433"/>
    <n v="8"/>
    <n v="0.95"/>
    <n v="23328.385615914311"/>
    <n v="15959.693812165266"/>
    <n v="7368.691803749045"/>
  </r>
  <r>
    <x v="1"/>
    <s v="MQR - Piezometer along with Sounder"/>
    <x v="0"/>
    <n v="1"/>
    <s v="EA"/>
    <d v="2012-12-31T00:00:00"/>
    <d v="2012-12-31T00:00:00"/>
    <n v="23360.02"/>
    <n v="0"/>
    <m/>
    <n v="23360.02"/>
    <n v="-12281.36"/>
    <n v="0"/>
    <n v="-1361.89"/>
    <n v="-13643.25"/>
    <n v="11078.66"/>
    <n v="9716.77"/>
    <d v="2012-12-01T00:00:00"/>
    <n v="10.430555555555555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n v="24442.504708063021"/>
    <n v="24442.504708063021"/>
    <n v="0"/>
  </r>
  <r>
    <x v="1"/>
    <s v="MQR -Cabinet 12 Doors Lockers"/>
    <x v="0"/>
    <n v="2"/>
    <s v="EA"/>
    <d v="2016-02-01T00:00:00"/>
    <d v="2016-02-01T00:00:00"/>
    <n v="23317"/>
    <n v="0"/>
    <m/>
    <n v="23317"/>
    <n v="-9097.7800000000007"/>
    <n v="0"/>
    <n v="-1475.97"/>
    <n v="-10573.75"/>
    <n v="14219.22"/>
    <n v="12743.25"/>
    <d v="2016-02-01T00:00:00"/>
    <n v="7.3444444444444441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32581.896460176991"/>
    <n v="28416.391503011306"/>
    <n v="4165.5049571656855"/>
  </r>
  <r>
    <x v="4"/>
    <s v="KKh - Cabinet 12 Doors Lockers"/>
    <x v="0"/>
    <n v="2"/>
    <s v="EA"/>
    <d v="2016-02-01T00:00:00"/>
    <d v="2016-02-01T00:00:00"/>
    <n v="23317"/>
    <n v="0"/>
    <m/>
    <n v="23317"/>
    <n v="-9096.42"/>
    <n v="0"/>
    <n v="-1475.97"/>
    <n v="-10572.39"/>
    <n v="14220.58"/>
    <n v="12744.61"/>
    <d v="2016-02-01T00:00:00"/>
    <n v="7.3444444444444441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32581.896460176991"/>
    <n v="28416.391503011306"/>
    <n v="4165.5049571656855"/>
  </r>
  <r>
    <x v="2"/>
    <s v="UTR - Reader Savior Model"/>
    <x v="0"/>
    <n v="1"/>
    <s v="EA"/>
    <d v="2019-04-30T00:00:00"/>
    <d v="2019-04-30T00:00:00"/>
    <n v="23305.02"/>
    <n v="0"/>
    <m/>
    <n v="23305.02"/>
    <n v="-4308.74"/>
    <n v="0"/>
    <n v="-1475.21"/>
    <n v="-5783.95"/>
    <n v="18996.28"/>
    <n v="17521.07"/>
    <d v="2019-04-01T00:00:00"/>
    <n v="4.0972222222222223"/>
    <m/>
    <m/>
    <m/>
    <m/>
    <m/>
    <m/>
    <m/>
    <s v="f. Manufacture of domestic appliances"/>
    <n v="708"/>
    <n v="88"/>
    <n v="120.4"/>
    <n v="133"/>
    <n v="133.69999999999999"/>
    <n v="1.1104651162790695"/>
    <n v="1.1104651162790695"/>
    <n v="8"/>
    <n v="0.95"/>
    <n v="25879.41174418604"/>
    <n v="12591.501981437739"/>
    <n v="13287.909762748301"/>
  </r>
  <r>
    <x v="1"/>
    <s v="MQR - Reader Savior Model"/>
    <x v="0"/>
    <n v="1"/>
    <s v="EA"/>
    <d v="2019-04-30T00:00:00"/>
    <d v="2019-04-30T00:00:00"/>
    <n v="23305.02"/>
    <n v="0"/>
    <m/>
    <n v="23305.02"/>
    <n v="-4308.74"/>
    <n v="0"/>
    <n v="-1475.21"/>
    <n v="-5783.95"/>
    <n v="18996.28"/>
    <n v="17521.07"/>
    <d v="2019-04-01T00:00:00"/>
    <n v="4.0972222222222223"/>
    <m/>
    <m/>
    <m/>
    <m/>
    <m/>
    <m/>
    <m/>
    <s v="f. Manufacture of domestic appliances"/>
    <n v="708"/>
    <n v="88"/>
    <n v="120.4"/>
    <n v="133"/>
    <n v="133.69999999999999"/>
    <n v="1.1104651162790695"/>
    <n v="1.1104651162790695"/>
    <n v="8"/>
    <n v="0.95"/>
    <n v="25879.41174418604"/>
    <n v="12591.501981437739"/>
    <n v="13287.909762748301"/>
  </r>
  <r>
    <x v="0"/>
    <s v="KDK - Biometric Attendance System"/>
    <x v="0"/>
    <n v="1"/>
    <s v="EA"/>
    <d v="2019-05-31T00:00:00"/>
    <d v="2019-05-31T00:00:00"/>
    <n v="23305.02"/>
    <n v="0"/>
    <m/>
    <n v="23305.02"/>
    <n v="-4183.79"/>
    <n v="0"/>
    <n v="-1475.21"/>
    <n v="-5659"/>
    <n v="19121.23"/>
    <n v="17646.02"/>
    <d v="2019-05-01T00:00:00"/>
    <n v="4.0138888888888893"/>
    <m/>
    <m/>
    <m/>
    <m/>
    <m/>
    <m/>
    <m/>
    <s v="a. Manufacture of electronic components"/>
    <n v="640"/>
    <n v="89"/>
    <n v="99.1"/>
    <n v="133"/>
    <n v="115.5"/>
    <n v="1.1654894046417761"/>
    <n v="1.1654894046417761"/>
    <n v="5"/>
    <n v="1"/>
    <n v="27161.753884964684"/>
    <n v="21804.852424318877"/>
    <n v="5356.9014606458077"/>
  </r>
  <r>
    <x v="4"/>
    <s v="KKH - Biometric Attendance System"/>
    <x v="0"/>
    <n v="1"/>
    <s v="EA"/>
    <d v="2019-05-31T00:00:00"/>
    <d v="2019-05-31T00:00:00"/>
    <n v="23305"/>
    <n v="0"/>
    <m/>
    <n v="23305"/>
    <n v="-4183.79"/>
    <n v="0"/>
    <n v="-1475.21"/>
    <n v="-5659"/>
    <n v="19121.21"/>
    <n v="17646"/>
    <d v="2019-05-01T00:00:00"/>
    <n v="4.0138888888888893"/>
    <m/>
    <m/>
    <m/>
    <m/>
    <m/>
    <m/>
    <m/>
    <s v="a. Manufacture of electronic components"/>
    <n v="640"/>
    <n v="89"/>
    <n v="99.1"/>
    <n v="133"/>
    <n v="115.5"/>
    <n v="1.1654894046417761"/>
    <n v="1.1654894046417761"/>
    <n v="5"/>
    <n v="1"/>
    <n v="27161.730575176593"/>
    <n v="21804.833711738989"/>
    <n v="5356.8968634376033"/>
  </r>
  <r>
    <x v="3"/>
    <s v="BRK - WATER FILTER/PURIFIER"/>
    <x v="0"/>
    <n v="1"/>
    <s v="EA"/>
    <d v="2014-02-19T00:00:00"/>
    <d v="2014-02-19T00:00:00"/>
    <n v="23250.31"/>
    <n v="0"/>
    <m/>
    <n v="23250.31"/>
    <n v="-11897.97"/>
    <n v="0"/>
    <n v="-1471.74"/>
    <n v="-13369.71"/>
    <n v="11352.340000000002"/>
    <n v="9880.6"/>
    <d v="2014-02-01T00:00:00"/>
    <n v="9.2944444444444443"/>
    <m/>
    <m/>
    <m/>
    <m/>
    <m/>
    <m/>
    <m/>
    <s v="f. Manufacture of domestic appliances"/>
    <n v="708"/>
    <n v="26"/>
    <n v="115.3"/>
    <n v="133"/>
    <n v="133.69999999999999"/>
    <n v="1.1595836947094535"/>
    <n v="1.1595836947094535"/>
    <n v="8"/>
    <n v="0.95"/>
    <n v="26960.680372940158"/>
    <n v="25612.646354293149"/>
    <n v="1348.0340186470094"/>
  </r>
  <r>
    <x v="0"/>
    <s v="KDK - Dining Table with 6 Chairs"/>
    <x v="0"/>
    <n v="1"/>
    <s v="EA"/>
    <d v="2015-07-10T00:00:00"/>
    <d v="2015-07-10T00:00:00"/>
    <n v="23125"/>
    <n v="0"/>
    <m/>
    <n v="23125"/>
    <n v="-9846.7199999999993"/>
    <n v="0"/>
    <n v="-1463.81"/>
    <n v="-11310.529999999999"/>
    <n v="13278.28"/>
    <n v="11814.47"/>
    <d v="2015-07-01T00:00:00"/>
    <n v="7.9027777777777777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32602.120535714286"/>
    <n v="30595.618499271452"/>
    <n v="2006.5020364428347"/>
  </r>
  <r>
    <x v="1"/>
    <s v="MQR-Audio conference equipment"/>
    <x v="0"/>
    <n v="1"/>
    <s v="EA"/>
    <d v="2011-05-13T00:00:00"/>
    <d v="2011-05-13T00:00:00"/>
    <n v="23100.01"/>
    <n v="0"/>
    <m/>
    <n v="23100.01"/>
    <n v="-14863.68"/>
    <n v="0"/>
    <n v="-1462.23"/>
    <n v="-16325.91"/>
    <n v="8236.3299999999981"/>
    <n v="6774.1"/>
    <d v="2011-05-01T00:00:00"/>
    <n v="12.061111111111112"/>
    <s v="j.  ELECTRONICS ITEMS"/>
    <n v="741"/>
    <n v="80"/>
    <n v="84.2"/>
    <n v="90"/>
    <n v="85.7"/>
    <n v="1.0178147268408551"/>
    <s v="a. Manufacture of electronic components"/>
    <n v="640"/>
    <n v="4"/>
    <n v="103.4"/>
    <n v="133"/>
    <n v="115.5"/>
    <n v="1.1170212765957446"/>
    <n v="1.1369207055137209"/>
    <n v="5"/>
    <n v="1"/>
    <n v="26262.879666574008"/>
    <n v="26262.879666574008"/>
    <n v="0"/>
  </r>
  <r>
    <x v="0"/>
    <s v="KDK-AUDIO CONFERENCE"/>
    <x v="0"/>
    <n v="1"/>
    <s v="NO"/>
    <d v="2011-04-08T00:00:00"/>
    <d v="2011-04-08T00:00:00"/>
    <n v="23100.01"/>
    <n v="0"/>
    <m/>
    <n v="23100.01"/>
    <n v="-14968.6"/>
    <n v="0"/>
    <n v="-1462.23"/>
    <n v="-16430.830000000002"/>
    <n v="8131.409999999998"/>
    <n v="6669.18"/>
    <d v="2011-04-01T00:00:00"/>
    <n v="12.158333333333333"/>
    <s v="j.  ELECTRONICS ITEMS"/>
    <n v="741"/>
    <n v="79"/>
    <n v="84.3"/>
    <n v="90"/>
    <n v="85.7"/>
    <n v="1.0166073546856467"/>
    <s v="a. Manufacture of electronic components"/>
    <n v="640"/>
    <n v="4"/>
    <n v="103.4"/>
    <n v="133"/>
    <n v="115.5"/>
    <n v="1.1170212765957446"/>
    <n v="1.1355720451275839"/>
    <n v="5"/>
    <n v="1"/>
    <n v="26231.725598167639"/>
    <n v="26231.725598167643"/>
    <n v="0"/>
  </r>
  <r>
    <x v="3"/>
    <s v="NOD-AUDIO CONFERENCE- Trf from Brk"/>
    <x v="0"/>
    <n v="1"/>
    <s v="EA"/>
    <d v="2012-07-01T00:00:00"/>
    <d v="2012-07-01T00:00:00"/>
    <n v="23100.01"/>
    <n v="0"/>
    <m/>
    <n v="23100.01"/>
    <n v="-14971.6"/>
    <n v="0"/>
    <n v="-1462.23"/>
    <n v="-16433.830000000002"/>
    <n v="8128.409999999998"/>
    <n v="6666.18"/>
    <d v="2012-07-01T00:00:00"/>
    <n v="10.927777777777777"/>
    <m/>
    <m/>
    <m/>
    <m/>
    <m/>
    <m/>
    <m/>
    <s v="a. Manufacture of electronic components"/>
    <n v="640"/>
    <n v="7"/>
    <n v="103.9"/>
    <n v="133"/>
    <n v="115.5"/>
    <n v="1.111645813282002"/>
    <n v="1.111645813282002"/>
    <n v="5"/>
    <n v="1"/>
    <n v="25679.029403272376"/>
    <n v="25679.02940327238"/>
    <n v="0"/>
  </r>
  <r>
    <x v="5"/>
    <s v="Audio Conference"/>
    <x v="0"/>
    <n v="1"/>
    <s v="EA"/>
    <d v="2021-01-31T00:00:00"/>
    <d v="2021-01-31T00:00:00"/>
    <n v="23100.01"/>
    <n v="0"/>
    <m/>
    <n v="23100.01"/>
    <n v="-14809.71"/>
    <n v="0"/>
    <n v="-1462.23"/>
    <n v="-16271.939999999999"/>
    <n v="8290.2999999999993"/>
    <n v="6828.07"/>
    <d v="2021-01-01T00:00:00"/>
    <n v="2.3472222222222223"/>
    <s v="j.  ELECTRONICS ITEMS"/>
    <m/>
    <m/>
    <m/>
    <m/>
    <m/>
    <m/>
    <s v="a. Manufacture of electronic components"/>
    <n v="640"/>
    <n v="109"/>
    <n v="99.8"/>
    <n v="133"/>
    <n v="115.5"/>
    <n v="1.157314629258517"/>
    <n v="1.157314629258517"/>
    <n v="5"/>
    <n v="1"/>
    <n v="26733.979509018034"/>
    <n v="12550.118158400133"/>
    <n v="14183.861350617901"/>
  </r>
  <r>
    <x v="5"/>
    <s v="Audio conference equipment"/>
    <x v="0"/>
    <n v="1"/>
    <s v="EA"/>
    <d v="2021-01-31T00:00:00"/>
    <d v="2021-01-31T00:00:00"/>
    <n v="23100.01"/>
    <n v="0"/>
    <m/>
    <n v="23100.01"/>
    <n v="-13895.34"/>
    <n v="0"/>
    <n v="-1462.23"/>
    <n v="-15357.57"/>
    <n v="9204.6699999999983"/>
    <n v="7742.44"/>
    <d v="2021-01-01T00:00:00"/>
    <n v="2.3472222222222223"/>
    <s v="j.  ELECTRONICS ITEMS"/>
    <m/>
    <m/>
    <m/>
    <m/>
    <m/>
    <m/>
    <s v="a. Manufacture of electronic components"/>
    <n v="640"/>
    <n v="109"/>
    <n v="99.8"/>
    <n v="133"/>
    <n v="115.5"/>
    <n v="1.157314629258517"/>
    <n v="1.157314629258517"/>
    <n v="5"/>
    <n v="1"/>
    <n v="26733.979509018034"/>
    <n v="12550.118158400133"/>
    <n v="14183.861350617901"/>
  </r>
  <r>
    <x v="2"/>
    <s v="UTR-Piezometer"/>
    <x v="0"/>
    <n v="1"/>
    <s v="NO"/>
    <d v="2013-06-30T00:00:00"/>
    <d v="2013-06-30T00:00:00"/>
    <n v="22951.72"/>
    <n v="0"/>
    <m/>
    <n v="22951.72"/>
    <n v="-11526.11"/>
    <n v="0"/>
    <n v="-1338.09"/>
    <n v="-12864.2"/>
    <n v="11425.61"/>
    <n v="10087.52"/>
    <d v="2013-06-01T00:00:00"/>
    <n v="9.9305555555555554"/>
    <m/>
    <m/>
    <m/>
    <m/>
    <m/>
    <m/>
    <m/>
    <s v="e. Manufacture of measuring, testing, navigating and control equipment"/>
    <n v="654"/>
    <n v="18"/>
    <n v="104"/>
    <n v="133"/>
    <n v="112.9"/>
    <n v="1.0855769230769232"/>
    <n v="1.0855769230769232"/>
    <n v="5"/>
    <n v="1"/>
    <n v="24915.857576923081"/>
    <n v="24915.857576923081"/>
    <n v="0"/>
  </r>
  <r>
    <x v="5"/>
    <s v="NOD HP Laserjet Printer 1536"/>
    <x v="0"/>
    <n v="2"/>
    <s v="NO"/>
    <d v="2021-01-31T00:00:00"/>
    <d v="2021-01-31T00:00:00"/>
    <n v="22942.92"/>
    <n v="0"/>
    <m/>
    <n v="22942.92"/>
    <n v="-20648.669999999998"/>
    <n v="0"/>
    <n v="0"/>
    <n v="-20648.669999999998"/>
    <n v="2294.25"/>
    <n v="2294.25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6"/>
    <n v="1"/>
    <n v="24416.318532110086"/>
    <n v="9551.7542405708446"/>
    <n v="14864.564291539242"/>
  </r>
  <r>
    <x v="5"/>
    <s v="Nod - Excutive Revolving Chair"/>
    <x v="0"/>
    <n v="1"/>
    <s v="EA"/>
    <d v="2014-08-01T00:00:00"/>
    <d v="2014-08-01T00:00:00"/>
    <n v="22872.38"/>
    <n v="0"/>
    <m/>
    <n v="22872.38"/>
    <n v="-11098.63"/>
    <n v="0"/>
    <n v="-1447.82"/>
    <n v="-12546.449999999999"/>
    <n v="11773.750000000002"/>
    <n v="10325.93"/>
    <d v="2014-08-01T00:00:00"/>
    <n v="8.844444444444445"/>
    <s v="Furniture"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30867.938478632481"/>
    <n v="29324.541554700856"/>
    <n v="1543.3969239316248"/>
  </r>
  <r>
    <x v="1"/>
    <s v="MQR - Sofa Set with Center Table"/>
    <x v="0"/>
    <n v="1"/>
    <s v="EA"/>
    <d v="2015-09-01T00:00:00"/>
    <d v="2015-09-01T00:00:00"/>
    <n v="22800.01"/>
    <n v="0"/>
    <m/>
    <n v="22800.01"/>
    <n v="-9499.36"/>
    <n v="0"/>
    <n v="-1443.24"/>
    <n v="-10942.6"/>
    <n v="13300.649999999998"/>
    <n v="11857.41"/>
    <d v="2015-09-01T00:00:00"/>
    <n v="7.7611111111111111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32462.773480613159"/>
    <n v="29918.72904499705"/>
    <n v="2544.0444356161097"/>
  </r>
  <r>
    <x v="2"/>
    <s v="UTR - Sofa Set With Center Table"/>
    <x v="0"/>
    <n v="1"/>
    <s v="EA"/>
    <d v="2015-09-30T00:00:00"/>
    <d v="2015-09-30T00:00:00"/>
    <n v="22800.01"/>
    <n v="0"/>
    <m/>
    <n v="22800.01"/>
    <n v="-9385"/>
    <n v="0"/>
    <n v="-1443.24"/>
    <n v="-10828.24"/>
    <n v="13415.009999999998"/>
    <n v="11971.77"/>
    <d v="2015-09-01T00:00:00"/>
    <n v="7.6805555555555554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32462.773480613159"/>
    <n v="29608.191055625211"/>
    <n v="2854.5824249879479"/>
  </r>
  <r>
    <x v="0"/>
    <s v="KDK - Electric Lawn Mover"/>
    <x v="0"/>
    <n v="1"/>
    <s v="EA"/>
    <d v="2019-09-30T00:00:00"/>
    <d v="2019-09-30T00:00:00"/>
    <n v="22788.5"/>
    <n v="0"/>
    <m/>
    <n v="22788.5"/>
    <n v="-3592.13"/>
    <n v="0"/>
    <n v="-1442.51"/>
    <n v="-5034.6400000000003"/>
    <n v="19196.37"/>
    <n v="17753.86"/>
    <d v="2019-09-01T00:00:00"/>
    <n v="3.6805555555555554"/>
    <m/>
    <m/>
    <m/>
    <m/>
    <m/>
    <m/>
    <m/>
    <s v="f. Manufacture of domestic appliances"/>
    <n v="708"/>
    <n v="93"/>
    <n v="120.7"/>
    <n v="133"/>
    <n v="133.69999999999999"/>
    <n v="1.1077050538525268"/>
    <n v="1.1077050538525268"/>
    <n v="8"/>
    <n v="0.95"/>
    <n v="25242.936619718308"/>
    <n v="11032.828635441118"/>
    <n v="14210.107984277191"/>
  </r>
  <r>
    <x v="4"/>
    <s v="KKh - Dining Table with 6 chairs"/>
    <x v="0"/>
    <n v="1"/>
    <s v="EA"/>
    <d v="2015-07-01T00:00:00"/>
    <d v="2015-07-01T00:00:00"/>
    <n v="22604"/>
    <n v="0"/>
    <m/>
    <n v="22604"/>
    <n v="-9660.06"/>
    <n v="0"/>
    <n v="-1430.83"/>
    <n v="-11090.89"/>
    <n v="12943.94"/>
    <n v="11513.11"/>
    <d v="2015-07-01T00:00:00"/>
    <n v="7.927777777777778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31867.603571428572"/>
    <n v="30000.914431671627"/>
    <n v="1866.6891397569452"/>
  </r>
  <r>
    <x v="5"/>
    <s v="Mum - Refrigerator (Godrej)"/>
    <x v="0"/>
    <n v="1"/>
    <s v="EA"/>
    <d v="2017-06-30T00:00:00"/>
    <d v="2017-06-30T00:00:00"/>
    <n v="22533"/>
    <n v="0"/>
    <m/>
    <n v="22533"/>
    <n v="-6780"/>
    <n v="0"/>
    <n v="-1426.34"/>
    <n v="-8206.34"/>
    <n v="15753"/>
    <n v="14326.66"/>
    <d v="2017-06-01T00:00:00"/>
    <n v="5.9305555555555554"/>
    <s v="Refrigerators"/>
    <m/>
    <m/>
    <m/>
    <m/>
    <m/>
    <m/>
    <s v="Refrigerators"/>
    <n v="709"/>
    <n v="66"/>
    <n v="129.19999999999999"/>
    <n v="133"/>
    <n v="130.30000000000001"/>
    <n v="1.008513931888545"/>
    <n v="1.008513931888545"/>
    <n v="8"/>
    <n v="0.95"/>
    <n v="22724.844427244585"/>
    <n v="16004.050593596814"/>
    <n v="6720.793833647771"/>
  </r>
  <r>
    <x v="1"/>
    <s v="MQR - Turbidity Meter"/>
    <x v="0"/>
    <n v="1"/>
    <s v="EA"/>
    <d v="2014-06-02T00:00:00"/>
    <d v="2014-06-02T00:00:00"/>
    <n v="22486.01"/>
    <n v="0"/>
    <m/>
    <n v="22486.01"/>
    <n v="-10264.77"/>
    <n v="0"/>
    <n v="-1310.93"/>
    <n v="-11575.7"/>
    <n v="12221.239999999998"/>
    <n v="10910.31"/>
    <d v="2014-06-01T00:00:00"/>
    <n v="9.0083333333333329"/>
    <m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n v="24131.849134980988"/>
    <n v="24131.849134980988"/>
    <n v="0"/>
  </r>
  <r>
    <x v="1"/>
    <s v="MQR-TURBIDITY METER"/>
    <x v="0"/>
    <n v="1"/>
    <s v="EA"/>
    <d v="2014-08-11T00:00:00"/>
    <d v="2014-08-11T00:00:00"/>
    <n v="22486.01"/>
    <n v="0"/>
    <m/>
    <n v="22486.01"/>
    <n v="-10013.35"/>
    <n v="0"/>
    <n v="-1310.93"/>
    <n v="-11324.28"/>
    <n v="12472.659999999998"/>
    <n v="11161.73"/>
    <d v="2014-08-01T00:00:00"/>
    <n v="8.8166666666666664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n v="24108.931899335232"/>
    <n v="24108.931899335235"/>
    <n v="0"/>
  </r>
  <r>
    <x v="3"/>
    <s v="BRK - Cabinet 12 Doors Lockers"/>
    <x v="0"/>
    <n v="2"/>
    <s v="EA"/>
    <d v="2016-02-18T00:00:00"/>
    <d v="2016-02-18T00:00:00"/>
    <n v="22442.01"/>
    <n v="0"/>
    <m/>
    <n v="22442.01"/>
    <n v="-8690.3799999999992"/>
    <n v="0"/>
    <n v="-1420.58"/>
    <n v="-10110.959999999999"/>
    <n v="13751.63"/>
    <n v="12331.05"/>
    <d v="2016-02-01T00:00:00"/>
    <n v="7.2972222222222225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31359.233442477875"/>
    <n v="27174.191298861078"/>
    <n v="4185.0421436167962"/>
  </r>
  <r>
    <x v="0"/>
    <s v="KDK - Cabinet 12 Doors Lockers"/>
    <x v="0"/>
    <n v="2"/>
    <s v="EA"/>
    <d v="2016-02-29T00:00:00"/>
    <d v="2016-02-29T00:00:00"/>
    <n v="22442"/>
    <n v="0"/>
    <m/>
    <n v="22442"/>
    <n v="-8647.68"/>
    <n v="0"/>
    <n v="-1420.58"/>
    <n v="-10068.26"/>
    <n v="13794.32"/>
    <n v="12373.74"/>
    <d v="2016-02-01T00:00:00"/>
    <n v="7.2638888888888893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31359.21946902655"/>
    <n v="27050.048946503197"/>
    <n v="4309.1705225233527"/>
  </r>
  <r>
    <x v="3"/>
    <s v="BRK - Dining Table 6 seaters with chair"/>
    <x v="0"/>
    <n v="1"/>
    <s v="EA"/>
    <d v="2020-03-17T00:00:00"/>
    <d v="2020-03-17T00:00:00"/>
    <n v="22325.01"/>
    <n v="0"/>
    <m/>
    <n v="22325.01"/>
    <n v="-2884.26"/>
    <n v="0"/>
    <n v="-1413.17"/>
    <n v="-4297.43"/>
    <n v="19440.75"/>
    <n v="18027.580000000002"/>
    <d v="2020-03-01T00:00:00"/>
    <n v="3.2166666666666668"/>
    <m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n v="26705.447568181818"/>
    <n v="10200.924607554451"/>
    <n v="16504.522960627368"/>
  </r>
  <r>
    <x v="3"/>
    <s v="BRK - Chair"/>
    <x v="0"/>
    <n v="2"/>
    <s v="EA"/>
    <d v="2017-06-30T00:00:00"/>
    <d v="2017-06-30T00:00:00"/>
    <n v="22241"/>
    <n v="0"/>
    <m/>
    <n v="22241"/>
    <n v="-6692.15"/>
    <n v="0"/>
    <n v="-1407.86"/>
    <n v="-8100.0099999999993"/>
    <n v="15548.85"/>
    <n v="14140.99"/>
    <d v="2017-06-01T00:00:00"/>
    <n v="5.9305555555555554"/>
    <m/>
    <m/>
    <m/>
    <m/>
    <m/>
    <m/>
    <m/>
    <s v="a. Manufacture of furniture"/>
    <n v="844"/>
    <n v="66"/>
    <n v="117.7"/>
    <n v="133"/>
    <n v="157.9"/>
    <n v="1.3415463041631266"/>
    <n v="1.3415463041631266"/>
    <n v="8"/>
    <n v="0.95"/>
    <n v="29837.331350892098"/>
    <n v="21013.044205710728"/>
    <n v="8824.2871451813699"/>
  </r>
  <r>
    <x v="4"/>
    <s v="KKH - Portable Arc Welding Machine"/>
    <x v="0"/>
    <n v="1"/>
    <s v="EA"/>
    <d v="2017-03-31T00:00:00"/>
    <d v="2017-03-31T00:00:00"/>
    <n v="22050.03"/>
    <n v="0"/>
    <m/>
    <n v="22050.03"/>
    <n v="-6431.12"/>
    <n v="0"/>
    <n v="-1285.52"/>
    <n v="-7716.6399999999994"/>
    <n v="15618.91"/>
    <n v="14333.39"/>
    <d v="2017-03-01T00:00:00"/>
    <n v="6.1805555555555554"/>
    <m/>
    <m/>
    <m/>
    <m/>
    <m/>
    <m/>
    <m/>
    <s v="a. Manufacture of furniture"/>
    <n v="844"/>
    <n v="63"/>
    <n v="116.5"/>
    <n v="133"/>
    <n v="157.9"/>
    <n v="1.3553648068669528"/>
    <n v="1.3553648068669528"/>
    <n v="8"/>
    <n v="0.95"/>
    <n v="29885.834652360514"/>
    <n v="21934.43854042605"/>
    <n v="7951.396111934464"/>
  </r>
  <r>
    <x v="5"/>
    <s v="Apple Pencil 2nd Generation"/>
    <x v="0"/>
    <n v="2"/>
    <s v="EA"/>
    <d v="2021-10-31T00:00:00"/>
    <d v="2021-10-31T00:00:00"/>
    <n v="21800"/>
    <n v="0"/>
    <m/>
    <n v="21800"/>
    <n v="-574.66"/>
    <n v="0"/>
    <n v="-1379.94"/>
    <n v="-1954.6"/>
    <n v="21225.34"/>
    <n v="19845.400000000001"/>
    <d v="2021-10-01T00:00:00"/>
    <n v="1.5972222222222223"/>
    <s v="Electric Generators"/>
    <m/>
    <m/>
    <m/>
    <m/>
    <m/>
    <m/>
    <s v="Generators &amp; Alternators"/>
    <n v="668"/>
    <n v="118"/>
    <n v="123.5"/>
    <n v="133"/>
    <n v="138.5"/>
    <n v="1.1214574898785425"/>
    <n v="1.1214574898785425"/>
    <n v="8"/>
    <n v="0.95"/>
    <n v="24447.773279352226"/>
    <n v="4637.0125534188037"/>
    <n v="19810.760725933422"/>
  </r>
  <r>
    <x v="0"/>
    <s v="KDK- Office Table 2.5'x4'  05"/>
    <x v="0"/>
    <n v="5"/>
    <s v="EA"/>
    <d v="2015-02-28T00:00:00"/>
    <d v="2015-02-28T00:00:00"/>
    <n v="21660.01"/>
    <n v="0"/>
    <m/>
    <n v="21660.01"/>
    <n v="-21660.01"/>
    <n v="0"/>
    <n v="0"/>
    <n v="-21660.01"/>
    <n v="0"/>
    <n v="0"/>
    <d v="2015-02-01T00:00:00"/>
    <n v="8.2638888888888893"/>
    <m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n v="29637.050077989599"/>
    <n v="28155.197574090118"/>
    <n v="1481.8525038994812"/>
  </r>
  <r>
    <x v="1"/>
    <s v="MQR- COD Digester"/>
    <x v="0"/>
    <n v="1"/>
    <s v="EA"/>
    <d v="2014-09-01T00:00:00"/>
    <d v="2014-09-01T00:00:00"/>
    <n v="21615.01"/>
    <n v="0"/>
    <m/>
    <n v="21615.01"/>
    <n v="-9553.0499999999993"/>
    <n v="0"/>
    <n v="-1260.1600000000001"/>
    <n v="-10813.21"/>
    <n v="12061.96"/>
    <n v="10801.8"/>
    <d v="2014-09-01T00:00:00"/>
    <n v="8.7611111111111111"/>
    <m/>
    <m/>
    <m/>
    <m/>
    <m/>
    <m/>
    <m/>
    <s v="f. Manufacture of domestic appliances"/>
    <n v="708"/>
    <n v="33"/>
    <n v="117.1"/>
    <n v="133"/>
    <n v="133.69999999999999"/>
    <n v="1.1417591801878735"/>
    <n v="1.1417591801878735"/>
    <n v="8"/>
    <n v="0.95"/>
    <n v="24679.136097352686"/>
    <n v="23445.179292485052"/>
    <n v="1233.9568048676338"/>
  </r>
  <r>
    <x v="4"/>
    <s v="KKH - COD assembly"/>
    <x v="0"/>
    <n v="1"/>
    <s v="EA"/>
    <d v="2015-02-01T00:00:00"/>
    <d v="2015-02-01T00:00:00"/>
    <n v="21615.01"/>
    <n v="0"/>
    <m/>
    <n v="21615.01"/>
    <n v="-9024.82"/>
    <n v="0"/>
    <n v="-1260.1600000000001"/>
    <n v="-10284.98"/>
    <n v="12590.189999999999"/>
    <n v="11330.03"/>
    <d v="2015-02-01T00:00:00"/>
    <n v="8.344444444444445"/>
    <m/>
    <m/>
    <m/>
    <m/>
    <m/>
    <m/>
    <m/>
    <s v="f. Manufacture of domestic appliances"/>
    <n v="708"/>
    <n v="38"/>
    <n v="116.2"/>
    <n v="133"/>
    <n v="133.69999999999999"/>
    <n v="1.1506024096385541"/>
    <n v="1.1506024096385541"/>
    <n v="8"/>
    <n v="0.95"/>
    <n v="24870.282590361443"/>
    <n v="23626.76846084337"/>
    <n v="1243.5141295180729"/>
  </r>
  <r>
    <x v="2"/>
    <s v="UTR - Wooden Beds"/>
    <x v="0"/>
    <n v="6"/>
    <s v="EA"/>
    <d v="2015-05-30T00:00:00"/>
    <d v="2015-05-30T00:00:00"/>
    <n v="21600"/>
    <n v="0"/>
    <m/>
    <n v="21600"/>
    <n v="-21600"/>
    <n v="0"/>
    <n v="0"/>
    <n v="-21600"/>
    <n v="0"/>
    <n v="0"/>
    <d v="2015-05-01T00:00:00"/>
    <n v="8.0138888888888893"/>
    <m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n v="30289.875666074604"/>
    <n v="28775.381882770871"/>
    <n v="1514.4937833037329"/>
  </r>
  <r>
    <x v="0"/>
    <s v="KDK-WINDOW AC 2.0 TON"/>
    <x v="0"/>
    <n v="1"/>
    <s v="NO"/>
    <d v="2011-10-31T00:00:00"/>
    <d v="2011-10-31T00:00:00"/>
    <n v="21500.01"/>
    <n v="0"/>
    <m/>
    <n v="21500.01"/>
    <n v="-13357.02"/>
    <n v="0"/>
    <n v="-1360.95"/>
    <n v="-14717.970000000001"/>
    <n v="8142.989999999998"/>
    <n v="6782.04"/>
    <d v="2011-10-01T00:00:00"/>
    <n v="11.597222222222221"/>
    <s v="Air Conditioners"/>
    <n v="686"/>
    <n v="85"/>
    <n v="102.7"/>
    <n v="90"/>
    <n v="103.4"/>
    <n v="1.0068159688412852"/>
    <s v="Air conditioner"/>
    <n v="653"/>
    <n v="4"/>
    <n v="100.8"/>
    <n v="133"/>
    <n v="120.5"/>
    <n v="1.1954365079365079"/>
    <n v="1.203584565926338"/>
    <n v="8"/>
    <n v="0.9"/>
    <n v="25877.080203261925"/>
    <n v="23289.372182935735"/>
    <n v="2587.7080203261903"/>
  </r>
  <r>
    <x v="0"/>
    <s v="KDK-CENTRE TABLE-GODREJ"/>
    <x v="0"/>
    <n v="4"/>
    <s v="NO"/>
    <d v="2011-10-31T00:00:00"/>
    <d v="2011-10-31T00:00:00"/>
    <n v="21455.59"/>
    <n v="0"/>
    <m/>
    <n v="21455.59"/>
    <n v="-14149.15"/>
    <n v="0"/>
    <n v="-1358.14"/>
    <n v="-15507.289999999999"/>
    <n v="7306.4400000000005"/>
    <n v="5948.3"/>
    <d v="2011-10-01T00:00:00"/>
    <n v="11.597222222222221"/>
    <s v="Furniture"/>
    <n v="628"/>
    <n v="85"/>
    <n v="135.5"/>
    <n v="90"/>
    <n v="138.4"/>
    <n v="1.0214022140221402"/>
    <s v="a. Manufacture of furniture"/>
    <n v="844"/>
    <n v="4"/>
    <n v="103.9"/>
    <n v="133"/>
    <n v="157.9"/>
    <n v="1.5197305101058709"/>
    <n v="1.552256107739133"/>
    <n v="8"/>
    <n v="0.95"/>
    <n v="33304.570622646665"/>
    <n v="31639.342091514329"/>
    <n v="1665.2285311323358"/>
  </r>
  <r>
    <x v="2"/>
    <s v="UTR - Welding Machine"/>
    <x v="0"/>
    <n v="1"/>
    <s v="EA"/>
    <d v="2015-12-25T00:00:00"/>
    <d v="2015-12-25T00:00:00"/>
    <n v="21260"/>
    <n v="0"/>
    <m/>
    <n v="21260"/>
    <n v="-7768.64"/>
    <n v="0"/>
    <n v="-1239.46"/>
    <n v="-9008.1"/>
    <n v="13491.36"/>
    <n v="12251.9"/>
    <d v="2015-12-01T00:00:00"/>
    <n v="7.4444444444444446"/>
    <m/>
    <m/>
    <m/>
    <m/>
    <m/>
    <m/>
    <m/>
    <s v="Electric welding machine"/>
    <n v="719"/>
    <n v="48"/>
    <n v="92.7"/>
    <n v="133"/>
    <n v="108.7"/>
    <n v="1.1725997842502698"/>
    <n v="1.1725997842502698"/>
    <n v="8"/>
    <n v="0.95"/>
    <n v="24929.471413160736"/>
    <n v="22038.345214551122"/>
    <n v="2891.1261986096142"/>
  </r>
  <r>
    <x v="1"/>
    <s v="MQR - PRINTER (HP 1020 LASERJET)"/>
    <x v="0"/>
    <n v="2"/>
    <s v="EA"/>
    <d v="2019-11-19T00:00:00"/>
    <d v="2019-11-19T00:00:00"/>
    <n v="21122.01"/>
    <n v="0"/>
    <m/>
    <n v="21122.01"/>
    <n v="-7496.58"/>
    <n v="0"/>
    <n v="-3168.3"/>
    <n v="-10664.880000000001"/>
    <n v="13625.429999999998"/>
    <n v="10457.129999999999"/>
    <d v="2019-11-01T00:00:00"/>
    <n v="3.5444444444444443"/>
    <m/>
    <m/>
    <m/>
    <m/>
    <m/>
    <m/>
    <m/>
    <s v="Computer peripherals"/>
    <n v="647"/>
    <n v="95"/>
    <n v="93.1"/>
    <n v="133"/>
    <n v="92.8"/>
    <n v="0.99677765843179378"/>
    <n v="0.99677765843179378"/>
    <n v="6"/>
    <n v="1"/>
    <n v="21053.947669172932"/>
    <n v="12437.42464160401"/>
    <n v="8616.5230275689228"/>
  </r>
  <r>
    <x v="5"/>
    <s v="NOD-Plan Clamp HORSE MODEL AO, 36IN X 48IN"/>
    <x v="0"/>
    <n v="11"/>
    <s v="NO"/>
    <d v="2011-09-30T00:00:00"/>
    <d v="2011-09-30T00:00:00"/>
    <n v="20908.02"/>
    <n v="0"/>
    <m/>
    <n v="20908.02"/>
    <n v="-13900.15"/>
    <n v="0"/>
    <n v="-1323.48"/>
    <n v="-15223.63"/>
    <n v="7007.8700000000008"/>
    <n v="5684.39"/>
    <d v="2011-09-01T00:00:00"/>
    <n v="11.680555555555555"/>
    <s v="i.  ELECTRICAL APPARATUS &amp; APPLIANCES"/>
    <n v="734"/>
    <n v="84"/>
    <n v="115.1"/>
    <n v="90"/>
    <n v="116.8"/>
    <n v="1.0147697654213728"/>
    <s v="f. Manufacture of domestic appliances"/>
    <n v="708"/>
    <n v="4"/>
    <n v="102.3"/>
    <n v="133"/>
    <n v="133.69999999999999"/>
    <n v="1.3069403714565004"/>
    <n v="1.3262435741626348"/>
    <n v="8"/>
    <n v="0.95"/>
    <n v="27729.127173463854"/>
    <n v="26342.670814790661"/>
    <n v="1386.4563586731929"/>
  </r>
  <r>
    <x v="1"/>
    <s v="MQR - Portable ARC Welding Machine"/>
    <x v="0"/>
    <n v="1"/>
    <s v="EA"/>
    <d v="2016-08-01T00:00:00"/>
    <d v="2016-08-01T00:00:00"/>
    <n v="20899"/>
    <n v="0"/>
    <m/>
    <n v="20899"/>
    <n v="-6903.21"/>
    <n v="0"/>
    <n v="-1218.4100000000001"/>
    <n v="-8121.62"/>
    <n v="13995.79"/>
    <n v="12777.38"/>
    <d v="2016-08-01T00:00:00"/>
    <n v="6.8444444444444441"/>
    <m/>
    <m/>
    <m/>
    <m/>
    <m/>
    <m/>
    <m/>
    <s v="a. Manufacture of furniture"/>
    <n v="844"/>
    <n v="56"/>
    <n v="113.1"/>
    <n v="133"/>
    <n v="157.9"/>
    <n v="1.3961096374889479"/>
    <n v="1.3961096374889479"/>
    <n v="8"/>
    <n v="0.95"/>
    <n v="29177.295313881521"/>
    <n v="23714.65724678259"/>
    <n v="5462.6380670989311"/>
  </r>
  <r>
    <x v="0"/>
    <s v="KDK - Dot Matrix Printer"/>
    <x v="0"/>
    <n v="1"/>
    <s v="EA"/>
    <d v="2013-11-30T00:00:00"/>
    <d v="2013-11-30T00:00:00"/>
    <n v="8925"/>
    <n v="11814"/>
    <m/>
    <n v="20739"/>
    <n v="-8032.5"/>
    <n v="0"/>
    <n v="-2727.32"/>
    <n v="-10759.82"/>
    <n v="892.5"/>
    <n v="9979.18"/>
    <d v="2013-11-01T00:00:00"/>
    <n v="9.5138888888888893"/>
    <m/>
    <m/>
    <m/>
    <m/>
    <m/>
    <m/>
    <m/>
    <s v="Computer peripherals"/>
    <n v="647"/>
    <n v="23"/>
    <n v="98.5"/>
    <n v="133"/>
    <n v="92.8"/>
    <n v="0.9421319796954315"/>
    <n v="0.9421319796954315"/>
    <n v="6"/>
    <n v="1"/>
    <n v="19538.875126903553"/>
    <n v="19538.875126903553"/>
    <n v="0"/>
  </r>
  <r>
    <x v="1"/>
    <s v="MQR - Dining Table With 6 Chairs"/>
    <x v="0"/>
    <n v="1"/>
    <s v="EA"/>
    <d v="2015-09-01T00:00:00"/>
    <d v="2015-09-01T00:00:00"/>
    <n v="20520.02"/>
    <n v="0"/>
    <m/>
    <n v="20520.02"/>
    <n v="-8549.4500000000007"/>
    <n v="0"/>
    <n v="-1298.92"/>
    <n v="-9848.3700000000008"/>
    <n v="11970.57"/>
    <n v="10671.65"/>
    <d v="2015-09-01T00:00:00"/>
    <n v="7.7611111111111111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29216.511794409376"/>
    <n v="26926.870574965556"/>
    <n v="2289.6412194438199"/>
  </r>
  <r>
    <x v="3"/>
    <s v="BRK - Dining Table With 6 Chairs"/>
    <x v="0"/>
    <n v="1"/>
    <s v="EA"/>
    <d v="2015-08-01T00:00:00"/>
    <d v="2015-08-01T00:00:00"/>
    <n v="20520.009999999998"/>
    <n v="0"/>
    <m/>
    <n v="20520.009999999998"/>
    <n v="-8659.4599999999991"/>
    <n v="0"/>
    <n v="-1298.92"/>
    <n v="-9958.3799999999992"/>
    <n v="11860.55"/>
    <n v="10561.63"/>
    <d v="2015-08-01T00:00:00"/>
    <n v="7.8444444444444441"/>
    <m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n v="27907.92057708872"/>
    <n v="25997.003237574172"/>
    <n v="1910.9173395145481"/>
  </r>
  <r>
    <x v="2"/>
    <s v="UTR - Dining Table With 6 Chairs"/>
    <x v="0"/>
    <n v="1"/>
    <s v="EA"/>
    <d v="2015-09-30T00:00:00"/>
    <d v="2015-09-30T00:00:00"/>
    <n v="20520"/>
    <n v="0"/>
    <m/>
    <n v="20520"/>
    <n v="-8446.5300000000007"/>
    <n v="0"/>
    <n v="-1298.92"/>
    <n v="-9745.4500000000007"/>
    <n v="12073.47"/>
    <n v="10774.55"/>
    <d v="2015-09-01T00:00:00"/>
    <n v="7.6805555555555554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29216.483318304778"/>
    <n v="26647.360262623981"/>
    <n v="2569.1230556807968"/>
  </r>
  <r>
    <x v="5"/>
    <s v="Mum - LED TV with TV Mount"/>
    <x v="0"/>
    <n v="1"/>
    <s v="EA"/>
    <d v="2015-07-17T00:00:00"/>
    <d v="2015-07-17T00:00:00"/>
    <n v="20490"/>
    <n v="0"/>
    <m/>
    <n v="20490"/>
    <n v="-8699.9500000000007"/>
    <n v="0"/>
    <n v="-1297.02"/>
    <n v="-9996.9700000000012"/>
    <n v="11790.05"/>
    <n v="10493.03"/>
    <d v="2015-07-01T00:00:00"/>
    <n v="7.8833333333333337"/>
    <s v="T.V.Sets"/>
    <m/>
    <m/>
    <m/>
    <m/>
    <m/>
    <m/>
    <s v="Colour TV"/>
    <n v="652"/>
    <n v="43"/>
    <n v="95.7"/>
    <n v="133"/>
    <n v="93.1"/>
    <n v="0.97283176593521414"/>
    <n v="0.97283176593521414"/>
    <n v="8"/>
    <n v="0.95"/>
    <n v="19933.322884012538"/>
    <n v="18660.497162356321"/>
    <n v="1272.825721656216"/>
  </r>
  <r>
    <x v="3"/>
    <s v="BRK-DINNING CHAIR"/>
    <x v="0"/>
    <n v="20"/>
    <s v="EA"/>
    <d v="2011-09-22T00:00:00"/>
    <d v="2011-09-22T00:00:00"/>
    <n v="20430"/>
    <n v="0"/>
    <m/>
    <n v="20430"/>
    <n v="-13610.61"/>
    <n v="0"/>
    <n v="-1293.22"/>
    <n v="-14903.83"/>
    <n v="6819.3899999999994"/>
    <n v="5526.17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31853.641616682515"/>
    <n v="30260.959535848389"/>
    <n v="1592.6820808341254"/>
  </r>
  <r>
    <x v="1"/>
    <s v="MQR-Single Bed Wooden"/>
    <x v="0"/>
    <n v="6"/>
    <s v="EA"/>
    <d v="2012-03-23T00:00:00"/>
    <d v="2012-03-23T00:00:00"/>
    <n v="20430"/>
    <n v="0"/>
    <m/>
    <n v="20430"/>
    <n v="-12964"/>
    <n v="0"/>
    <n v="-1293.22"/>
    <n v="-14257.22"/>
    <n v="7466"/>
    <n v="6172.78"/>
    <d v="2012-03-01T00:00:00"/>
    <n v="11.2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31048.094321462944"/>
    <n v="29495.689605389794"/>
    <n v="1552.4047160731498"/>
  </r>
  <r>
    <x v="3"/>
    <s v="BRK -Refrigretor 258 Ltr"/>
    <x v="0"/>
    <n v="1"/>
    <s v="EA"/>
    <d v="2015-02-01T00:00:00"/>
    <d v="2015-02-01T00:00:00"/>
    <n v="20300"/>
    <n v="0"/>
    <m/>
    <n v="20300"/>
    <n v="-9202.64"/>
    <n v="0"/>
    <n v="-1284.99"/>
    <n v="-10487.63"/>
    <n v="11097.36"/>
    <n v="9812.3700000000008"/>
    <d v="2015-02-01T00:00:00"/>
    <n v="8.344444444444445"/>
    <m/>
    <m/>
    <m/>
    <m/>
    <m/>
    <m/>
    <m/>
    <s v="Refrigerators"/>
    <n v="709"/>
    <n v="38"/>
    <n v="119.2"/>
    <n v="133"/>
    <n v="130.30000000000001"/>
    <n v="1.0931208053691275"/>
    <n v="1.0931208053691275"/>
    <n v="8"/>
    <n v="0.95"/>
    <n v="22190.352348993289"/>
    <n v="21080.834731543622"/>
    <n v="1109.5176174496664"/>
  </r>
  <r>
    <x v="1"/>
    <s v="MQR-Steel Almirah"/>
    <x v="0"/>
    <n v="2"/>
    <s v="EA"/>
    <d v="2015-03-31T00:00:00"/>
    <d v="2015-03-31T00:00:00"/>
    <n v="20178.02"/>
    <n v="0"/>
    <m/>
    <n v="20178.02"/>
    <n v="-8944.39"/>
    <n v="0"/>
    <n v="-1277.27"/>
    <n v="-10221.66"/>
    <n v="11233.630000000001"/>
    <n v="9956.36"/>
    <d v="2015-03-01T00:00:00"/>
    <n v="8.1805555555555554"/>
    <m/>
    <m/>
    <m/>
    <m/>
    <m/>
    <m/>
    <m/>
    <s v="a. Manufacture of furniture"/>
    <n v="844"/>
    <n v="39"/>
    <n v="112.8"/>
    <n v="133"/>
    <n v="157.9"/>
    <n v="1.3998226950354611"/>
    <n v="1.3998226950354611"/>
    <n v="8"/>
    <n v="0.95"/>
    <n v="28245.650336879437"/>
    <n v="26833.367820035463"/>
    <n v="1412.282516843974"/>
  </r>
  <r>
    <x v="0"/>
    <s v="KDK - Invertor with Battery"/>
    <x v="0"/>
    <n v="1"/>
    <s v="EA"/>
    <d v="2014-08-31T00:00:00"/>
    <d v="2014-08-31T00:00:00"/>
    <n v="19930.009999999998"/>
    <n v="0"/>
    <m/>
    <n v="19930.009999999998"/>
    <n v="-9567.19"/>
    <n v="0"/>
    <n v="-1261.57"/>
    <n v="-10828.76"/>
    <n v="10362.819999999998"/>
    <n v="9101.25"/>
    <d v="2014-08-01T00:00:00"/>
    <n v="8.7638888888888893"/>
    <m/>
    <m/>
    <m/>
    <m/>
    <m/>
    <m/>
    <m/>
    <s v="Batteries"/>
    <n v="687"/>
    <n v="32"/>
    <n v="115.9"/>
    <n v="133"/>
    <n v="131.19999999999999"/>
    <n v="1.1320103537532353"/>
    <n v="1.1320103537532353"/>
    <n v="8"/>
    <n v="0.95"/>
    <n v="22560.977670405515"/>
    <n v="21432.928786885237"/>
    <n v="1128.0488835202777"/>
  </r>
  <r>
    <x v="5"/>
    <s v="Window AC 1 Ton"/>
    <x v="0"/>
    <n v="1"/>
    <s v="EA"/>
    <d v="2020-08-31T00:00:00"/>
    <d v="2020-08-31T00:00:00"/>
    <n v="19825.93"/>
    <n v="0"/>
    <m/>
    <n v="19825.93"/>
    <n v="-1987.34"/>
    <n v="0"/>
    <n v="-1254.98"/>
    <n v="-3242.3199999999997"/>
    <n v="17838.59"/>
    <n v="16583.61"/>
    <d v="2020-08-01T00:00:00"/>
    <n v="2.7638888888888888"/>
    <s v="Air Conditioners"/>
    <m/>
    <m/>
    <m/>
    <m/>
    <m/>
    <m/>
    <s v="Air conditioner"/>
    <n v="653"/>
    <n v="104"/>
    <n v="118"/>
    <n v="133"/>
    <n v="120.5"/>
    <n v="1.021186440677966"/>
    <n v="1.021186440677966"/>
    <n v="8"/>
    <n v="0.9"/>
    <n v="20245.970889830507"/>
    <n v="6295.2315735566735"/>
    <n v="13950.739316273834"/>
  </r>
  <r>
    <x v="2"/>
    <s v="UTR - Walkie Talkie"/>
    <x v="0"/>
    <m/>
    <m/>
    <d v="2021-03-31T00:00:00"/>
    <d v="2021-03-31T00:00:00"/>
    <n v="19824"/>
    <n v="0"/>
    <m/>
    <n v="19824"/>
    <n v="-1258.3"/>
    <n v="0"/>
    <n v="-1254.8599999999999"/>
    <n v="-2513.16"/>
    <n v="18565.7"/>
    <n v="17310.84"/>
    <d v="2021-03-01T00:00:00"/>
    <n v="2.1805555555555554"/>
    <m/>
    <m/>
    <m/>
    <m/>
    <m/>
    <m/>
    <m/>
    <s v="a. Manufacture of electronic components"/>
    <n v="640"/>
    <n v="111"/>
    <n v="101.2"/>
    <n v="133"/>
    <n v="115.5"/>
    <n v="1.1413043478260869"/>
    <n v="1.1413043478260869"/>
    <n v="5"/>
    <n v="1"/>
    <n v="22625.217391304348"/>
    <n v="9867.108695652174"/>
    <n v="12758.108695652174"/>
  </r>
  <r>
    <x v="1"/>
    <s v="MQR - Chair"/>
    <x v="0"/>
    <n v="1"/>
    <s v="EA"/>
    <d v="2013-09-30T00:00:00"/>
    <d v="2013-09-30T00:00:00"/>
    <n v="19773.09"/>
    <n v="0"/>
    <m/>
    <n v="19773.09"/>
    <n v="-10640.65"/>
    <n v="0"/>
    <n v="-1251.6400000000001"/>
    <n v="-11892.289999999999"/>
    <n v="9132.44"/>
    <n v="7880.8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27777.321272241992"/>
    <n v="26388.45520862989"/>
    <n v="1388.8660636121022"/>
  </r>
  <r>
    <x v="0"/>
    <s v="KDK - Chair"/>
    <x v="0"/>
    <n v="3"/>
    <s v="NO"/>
    <d v="2013-09-30T00:00:00"/>
    <d v="2013-09-30T00:00:00"/>
    <n v="19773.07"/>
    <n v="0"/>
    <m/>
    <n v="19773.07"/>
    <n v="-10640.65"/>
    <n v="0"/>
    <n v="-1251.6400000000001"/>
    <n v="-11892.289999999999"/>
    <n v="9132.42"/>
    <n v="7880.78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27777.293176156581"/>
    <n v="26388.428517348751"/>
    <n v="1388.86465880783"/>
  </r>
  <r>
    <x v="2"/>
    <s v="UTR - Barbed wire fencing on Boundry wall"/>
    <x v="1"/>
    <n v="1"/>
    <s v="EA"/>
    <d v="2014-06-30T00:00:00"/>
    <d v="2014-06-30T00:00:00"/>
    <n v="19663"/>
    <n v="0"/>
    <m/>
    <n v="19663"/>
    <n v="-5091.99"/>
    <n v="0"/>
    <n v="-656.74"/>
    <n v="-5748.73"/>
    <n v="14571.01"/>
    <n v="13914.27"/>
    <d v="2014-06-01T00:00:00"/>
    <m/>
    <m/>
    <m/>
    <m/>
    <m/>
    <m/>
    <m/>
    <m/>
    <m/>
    <m/>
    <m/>
    <m/>
    <m/>
    <m/>
    <m/>
    <m/>
    <m/>
    <m/>
    <m/>
    <m/>
    <m/>
  </r>
  <r>
    <x v="4"/>
    <s v="KKH - Refrigerator"/>
    <x v="0"/>
    <n v="1"/>
    <s v="EA"/>
    <d v="2015-07-16T00:00:00"/>
    <d v="2015-07-16T00:00:00"/>
    <n v="19500.009999999998"/>
    <n v="0"/>
    <m/>
    <n v="19500.009999999998"/>
    <n v="-8282.9599999999991"/>
    <n v="0"/>
    <n v="-1234.3499999999999"/>
    <n v="-9517.31"/>
    <n v="11217.05"/>
    <n v="9982.7000000000007"/>
    <d v="2015-07-01T00:00:00"/>
    <n v="7.8861111111111111"/>
    <m/>
    <m/>
    <m/>
    <m/>
    <m/>
    <m/>
    <m/>
    <s v="Refrigerators"/>
    <n v="709"/>
    <n v="43"/>
    <n v="122.5"/>
    <n v="133"/>
    <n v="130.30000000000001"/>
    <n v="1.0636734693877552"/>
    <n v="1.0636734693877552"/>
    <n v="8"/>
    <n v="0.95"/>
    <n v="20741.64328979592"/>
    <n v="19424.044803730583"/>
    <n v="1317.5984860653371"/>
  </r>
  <r>
    <x v="2"/>
    <s v="UTR - Refrigerator"/>
    <x v="0"/>
    <n v="1"/>
    <s v="EA"/>
    <d v="2015-09-30T00:00:00"/>
    <d v="2015-09-30T00:00:00"/>
    <n v="19500.009999999998"/>
    <n v="0"/>
    <m/>
    <n v="19500.009999999998"/>
    <n v="-8026.65"/>
    <n v="0"/>
    <n v="-1234.3499999999999"/>
    <n v="-9261"/>
    <n v="11473.359999999999"/>
    <n v="10239.01"/>
    <d v="2015-09-01T00:00:00"/>
    <n v="7.6805555555555554"/>
    <m/>
    <m/>
    <m/>
    <m/>
    <m/>
    <m/>
    <m/>
    <s v="Refrigerators"/>
    <n v="709"/>
    <n v="45"/>
    <n v="124.5"/>
    <n v="133"/>
    <n v="130.30000000000001"/>
    <n v="1.0465863453815263"/>
    <n v="1.0465863453815263"/>
    <n v="8"/>
    <n v="0.95"/>
    <n v="20408.444200803213"/>
    <n v="18613.847501548556"/>
    <n v="1794.5966992546564"/>
  </r>
  <r>
    <x v="1"/>
    <s v="MQR-Washing Machine Cap.6 KG Front Loading IFB Mak"/>
    <x v="0"/>
    <n v="1"/>
    <s v="EA"/>
    <d v="2012-03-23T00:00:00"/>
    <d v="2012-03-23T00:00:00"/>
    <n v="19252"/>
    <n v="0"/>
    <m/>
    <n v="19252"/>
    <n v="-12216.47"/>
    <n v="0"/>
    <n v="-1218.6500000000001"/>
    <n v="-13435.119999999999"/>
    <n v="7035.5300000000007"/>
    <n v="5816.88"/>
    <d v="2012-03-01T00:00:00"/>
    <n v="11.2"/>
    <s v="Washing / Laundry Machines"/>
    <n v="735"/>
    <n v="90"/>
    <n v="104.6"/>
    <n v="90"/>
    <n v="104.6"/>
    <n v="1"/>
    <s v="Washing Machines/Laundry Machines"/>
    <n v="715"/>
    <n v="4"/>
    <n v="105.3"/>
    <n v="133"/>
    <n v="129.19999999999999"/>
    <n v="1.2269705603038936"/>
    <n v="1.2269705603038936"/>
    <n v="8"/>
    <n v="0.95"/>
    <n v="23621.637226970561"/>
    <n v="22440.555365622033"/>
    <n v="1181.081861348528"/>
  </r>
  <r>
    <x v="2"/>
    <s v="UTR - Cabinet 4 Doors Lockers"/>
    <x v="0"/>
    <n v="4"/>
    <s v="EA"/>
    <d v="2016-02-29T00:00:00"/>
    <d v="2016-02-29T00:00:00"/>
    <n v="19160.5"/>
    <n v="0"/>
    <m/>
    <n v="19160.5"/>
    <n v="-19160.5"/>
    <n v="0"/>
    <n v="0"/>
    <n v="-19160.5"/>
    <n v="0"/>
    <n v="0"/>
    <d v="2016-02-01T00:00:00"/>
    <n v="7.2638888888888893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26773.831415929202"/>
    <n v="23094.753713549348"/>
    <n v="3679.0777023798546"/>
  </r>
  <r>
    <x v="0"/>
    <s v="KDK - Refrigerator - 240 ltr"/>
    <x v="0"/>
    <n v="1"/>
    <s v="EA"/>
    <d v="2016-02-29T00:00:00"/>
    <d v="2016-02-29T00:00:00"/>
    <n v="18950"/>
    <n v="0"/>
    <m/>
    <n v="18950"/>
    <n v="-7302.12"/>
    <n v="0"/>
    <n v="-1199.54"/>
    <n v="-8501.66"/>
    <n v="11647.880000000001"/>
    <n v="10448.34"/>
    <d v="2016-02-01T00:00:00"/>
    <n v="7.2638888888888893"/>
    <m/>
    <m/>
    <m/>
    <m/>
    <m/>
    <m/>
    <m/>
    <s v="Refrigerators"/>
    <n v="709"/>
    <n v="50"/>
    <n v="126"/>
    <n v="133"/>
    <n v="130.30000000000001"/>
    <n v="1.0341269841269842"/>
    <n v="1.0341269841269842"/>
    <n v="8"/>
    <n v="0.95"/>
    <n v="19596.70634920635"/>
    <n v="16903.860329172177"/>
    <n v="2692.8460200341724"/>
  </r>
  <r>
    <x v="5"/>
    <s v="NOD-HP Printers Laserjet - P1008 (1 No)"/>
    <x v="0"/>
    <n v="1"/>
    <s v="NO"/>
    <d v="2010-07-01T00:00:00"/>
    <d v="2010-07-01T00:00:00"/>
    <n v="18900"/>
    <n v="0"/>
    <m/>
    <n v="18900"/>
    <n v="-17010"/>
    <n v="0"/>
    <n v="0"/>
    <n v="-17010"/>
    <n v="1890"/>
    <n v="1890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7157.703159649587"/>
    <n v="17157.703159649587"/>
    <n v="0"/>
  </r>
  <r>
    <x v="1"/>
    <s v="MQR- D-LINK DGS-1210-10P WEB SMART SWITCH"/>
    <x v="0"/>
    <n v="2"/>
    <s v="EA"/>
    <d v="2019-11-19T00:00:00"/>
    <d v="2019-11-19T00:00:00"/>
    <n v="18880"/>
    <n v="0"/>
    <m/>
    <n v="18880"/>
    <n v="-6700.85"/>
    <n v="0"/>
    <n v="-2832"/>
    <n v="-9532.85"/>
    <n v="12179.15"/>
    <n v="9347.15"/>
    <d v="2019-11-01T00:00:00"/>
    <n v="3.5444444444444443"/>
    <m/>
    <m/>
    <m/>
    <m/>
    <m/>
    <m/>
    <m/>
    <s v="a. Manufacture of electronic components"/>
    <n v="640"/>
    <n v="95"/>
    <n v="97.8"/>
    <n v="133"/>
    <n v="115.5"/>
    <n v="1.1809815950920246"/>
    <n v="1.1809815950920246"/>
    <n v="5"/>
    <n v="1"/>
    <n v="22296.932515337423"/>
    <n v="15806.047716428086"/>
    <n v="6490.8847989093374"/>
  </r>
  <r>
    <x v="2"/>
    <s v="UTR-HP LASERJET PRINTER P1008"/>
    <x v="0"/>
    <n v="3"/>
    <s v="EA"/>
    <d v="2011-03-31T00:00:00"/>
    <d v="2011-03-31T00:00:00"/>
    <n v="18825"/>
    <n v="0"/>
    <m/>
    <n v="18825"/>
    <n v="-16942.5"/>
    <n v="0"/>
    <n v="0"/>
    <n v="-16942.5"/>
    <n v="1882.5"/>
    <n v="1882.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7382.686567164179"/>
    <n v="17382.686567164179"/>
    <n v="0"/>
  </r>
  <r>
    <x v="4"/>
    <s v="KKh - INVERTER with Battery 1450 V, 24V DC/230V AC"/>
    <x v="0"/>
    <n v="1"/>
    <s v="EA"/>
    <d v="2016-03-01T00:00:00"/>
    <d v="2016-03-01T00:00:00"/>
    <n v="18795.419999999998"/>
    <n v="0"/>
    <m/>
    <n v="18795.419999999998"/>
    <n v="-7233.39"/>
    <n v="0"/>
    <n v="-1189.75"/>
    <n v="-8423.14"/>
    <n v="11562.029999999999"/>
    <n v="10372.280000000001"/>
    <d v="2016-03-01T00:00:00"/>
    <n v="7.2611111111111111"/>
    <m/>
    <m/>
    <m/>
    <m/>
    <m/>
    <m/>
    <m/>
    <s v="Batteries"/>
    <n v="687"/>
    <n v="51"/>
    <n v="120.7"/>
    <n v="133"/>
    <n v="131.19999999999999"/>
    <n v="1.0869925434962717"/>
    <n v="1.0869925434962717"/>
    <n v="8"/>
    <n v="0.95"/>
    <n v="20430.481391880694"/>
    <n v="17616.324458492127"/>
    <n v="2814.1569333885673"/>
  </r>
  <r>
    <x v="2"/>
    <s v="UTR-DINING TABLE"/>
    <x v="0"/>
    <n v="1"/>
    <s v="EA"/>
    <d v="2011-09-28T00:00:00"/>
    <d v="2011-09-28T00:00:00"/>
    <n v="18727.5"/>
    <n v="0"/>
    <m/>
    <n v="18727.5"/>
    <n v="-12456.94"/>
    <n v="0"/>
    <n v="-1185.45"/>
    <n v="-13642.390000000001"/>
    <n v="6270.5599999999995"/>
    <n v="5085.1099999999997"/>
    <d v="2011-09-01T00:00:00"/>
    <n v="11.686111111111112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29199.171481958972"/>
    <n v="27739.212907861023"/>
    <n v="1459.9585740979492"/>
  </r>
  <r>
    <x v="1"/>
    <s v="MQR - PITOT TUBE FOR AIR &amp; GAS VELOCITY"/>
    <x v="0"/>
    <n v="1"/>
    <s v="NO"/>
    <d v="2022-06-06T00:00:00"/>
    <d v="2022-06-06T00:00:00"/>
    <n v="0"/>
    <n v="18685"/>
    <m/>
    <n v="18685"/>
    <n v="0"/>
    <n v="0"/>
    <n v="-892.36"/>
    <n v="-892.36"/>
    <n v="0"/>
    <n v="17792.64"/>
    <d v="2022-06-01T00:00:00"/>
    <n v="0.99722222222222223"/>
    <m/>
    <m/>
    <m/>
    <m/>
    <m/>
    <m/>
    <m/>
    <s v="Water pump"/>
    <n v="730"/>
    <n v="126"/>
    <n v="129.19999999999999"/>
    <n v="133"/>
    <n v="133.4"/>
    <n v="1.0325077399380806"/>
    <n v="1.0325077399380806"/>
    <n v="6"/>
    <n v="0.95"/>
    <n v="19292.407120743035"/>
    <n v="3046.1460409858387"/>
    <n v="16246.261079757196"/>
  </r>
  <r>
    <x v="1"/>
    <s v="MQR-REFRIGERATOR"/>
    <x v="0"/>
    <n v="1"/>
    <s v="EA"/>
    <d v="2011-08-16T00:00:00"/>
    <d v="2011-08-16T00:00:00"/>
    <n v="18500"/>
    <n v="0"/>
    <m/>
    <n v="18500"/>
    <n v="-12443.21"/>
    <n v="0"/>
    <n v="-1171.05"/>
    <n v="-13614.259999999998"/>
    <n v="6056.7900000000009"/>
    <n v="4885.74"/>
    <d v="2011-08-01T00:00:00"/>
    <n v="11.802777777777777"/>
    <s v="Refrigerators"/>
    <n v="687"/>
    <n v="83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n v="23789.479984817077"/>
    <n v="22600.005985576223"/>
    <n v="1189.473999240854"/>
  </r>
  <r>
    <x v="5"/>
    <s v="Mum - Samsung TV"/>
    <x v="0"/>
    <n v="1"/>
    <s v="EA"/>
    <d v="2021-12-21T00:00:00"/>
    <d v="2021-12-21T00:00:00"/>
    <n v="18490"/>
    <n v="0"/>
    <m/>
    <n v="18490"/>
    <n v="-323.87"/>
    <n v="0"/>
    <n v="-1170.42"/>
    <n v="-1494.29"/>
    <n v="18166.13"/>
    <n v="16995.71"/>
    <d v="2021-12-01T00:00:00"/>
    <n v="1.4555555555555555"/>
    <s v="T.V.Sets"/>
    <m/>
    <m/>
    <m/>
    <m/>
    <m/>
    <m/>
    <s v="Colour TV"/>
    <n v="652"/>
    <n v="120"/>
    <n v="91.8"/>
    <n v="133"/>
    <n v="93.1"/>
    <n v="1.014161220043573"/>
    <n v="1.014161220043573"/>
    <n v="8"/>
    <n v="0.95"/>
    <n v="18751.840958605666"/>
    <n v="3241.203621247882"/>
    <n v="15510.637337357784"/>
  </r>
  <r>
    <x v="4"/>
    <s v="KKH-WALL MOUNTING FAN-400MM SWEEP 230V AC"/>
    <x v="0"/>
    <n v="9"/>
    <s v="EA"/>
    <d v="2022-01-31T00:00:00"/>
    <d v="2022-01-31T00:00:00"/>
    <n v="18272"/>
    <n v="0"/>
    <m/>
    <n v="18272"/>
    <n v="-3003.62"/>
    <n v="0"/>
    <n v="-13441.38"/>
    <n v="-16445"/>
    <n v="15268.380000000001"/>
    <n v="1827"/>
    <d v="2022-01-01T00:00:00"/>
    <n v="1.3472222222222223"/>
    <m/>
    <m/>
    <m/>
    <m/>
    <m/>
    <m/>
    <m/>
    <s v="Fan"/>
    <n v="713"/>
    <n v="121"/>
    <n v="144.5"/>
    <n v="133"/>
    <n v="151.30000000000001"/>
    <n v="1.0470588235294118"/>
    <n v="1.0470588235294118"/>
    <n v="8"/>
    <n v="0.95"/>
    <n v="19131.858823529412"/>
    <n v="3060.765261437909"/>
    <n v="16071.093562091502"/>
  </r>
  <r>
    <x v="3"/>
    <s v="BRK - Washing Machine"/>
    <x v="0"/>
    <n v="2"/>
    <s v="EA"/>
    <d v="2017-09-01T00:00:00"/>
    <d v="2017-09-01T00:00:00"/>
    <n v="18200"/>
    <n v="0"/>
    <m/>
    <n v="18200"/>
    <n v="-5277.38"/>
    <n v="0"/>
    <n v="-1152.06"/>
    <n v="-6429.4400000000005"/>
    <n v="12922.619999999999"/>
    <n v="11770.56"/>
    <d v="2017-09-01T00:00:00"/>
    <n v="5.7611111111111111"/>
    <m/>
    <m/>
    <m/>
    <m/>
    <m/>
    <m/>
    <m/>
    <s v="Washing Machines/Laundry Machines"/>
    <n v="715"/>
    <n v="69"/>
    <n v="115.4"/>
    <n v="133"/>
    <n v="129.19999999999999"/>
    <n v="1.119584055459272"/>
    <n v="1.119584055459272"/>
    <n v="8"/>
    <n v="0.95"/>
    <n v="20376.429809358749"/>
    <n v="13940.166546312343"/>
    <n v="6436.2632630464068"/>
  </r>
  <r>
    <x v="1"/>
    <s v="MQR-EXECUTIVE TABLE WITH MICA 6 FT X 3 FT"/>
    <x v="0"/>
    <n v="1"/>
    <s v="EA"/>
    <d v="2023-02-16T00:00:00"/>
    <d v="2023-02-16T00:00:00"/>
    <n v="0"/>
    <n v="18030"/>
    <m/>
    <n v="18030"/>
    <n v="0"/>
    <n v="0"/>
    <n v="-137.58000000000001"/>
    <n v="-137.58000000000001"/>
    <n v="0"/>
    <n v="17892.419999999998"/>
    <d v="2023-01-01T00:00:00"/>
    <n v="0.30277777777777776"/>
    <m/>
    <m/>
    <m/>
    <m/>
    <m/>
    <m/>
    <m/>
    <s v="a. Manufacture of furniture"/>
    <n v="844"/>
    <n v="133"/>
    <n v="157.9"/>
    <n v="133"/>
    <n v="157.9"/>
    <n v="1"/>
    <n v="1"/>
    <n v="8"/>
    <n v="0.95"/>
    <n v="18030"/>
    <n v="648.26614583333333"/>
    <n v="17381.733854166665"/>
  </r>
  <r>
    <x v="4"/>
    <s v="KKH - RO Water Purifier"/>
    <x v="0"/>
    <n v="2"/>
    <s v="EA"/>
    <d v="2015-12-01T00:00:00"/>
    <d v="2015-12-01T00:00:00"/>
    <n v="17980"/>
    <n v="0"/>
    <m/>
    <n v="17980"/>
    <n v="-7208.16"/>
    <n v="0"/>
    <n v="-1138.1300000000001"/>
    <n v="-8346.2900000000009"/>
    <n v="10771.84"/>
    <n v="9633.7099999999991"/>
    <d v="2015-12-01T00:00:00"/>
    <n v="7.5111111111111111"/>
    <m/>
    <m/>
    <m/>
    <m/>
    <m/>
    <m/>
    <m/>
    <s v="f. Manufacture of domestic appliances"/>
    <n v="708"/>
    <n v="48"/>
    <n v="119.2"/>
    <n v="133"/>
    <n v="133.69999999999999"/>
    <n v="1.1216442953020134"/>
    <n v="1.1216442953020134"/>
    <n v="8"/>
    <n v="0.95"/>
    <n v="20167.164429530199"/>
    <n v="17987.990273117073"/>
    <n v="2179.1741564131262"/>
  </r>
  <r>
    <x v="0"/>
    <s v="KDK-WINDOW AC 1.5 TON"/>
    <x v="0"/>
    <n v="1"/>
    <s v="NO"/>
    <d v="2011-10-31T00:00:00"/>
    <d v="2011-10-31T00:00:00"/>
    <n v="17800.009999999998"/>
    <n v="0"/>
    <m/>
    <n v="17800.009999999998"/>
    <n v="-11058.37"/>
    <n v="0"/>
    <n v="-1126.74"/>
    <n v="-12185.11"/>
    <n v="6741.6399999999976"/>
    <n v="5614.9"/>
    <d v="2011-10-01T00:00:00"/>
    <n v="11.597222222222221"/>
    <s v="Air Conditioners"/>
    <n v="686"/>
    <n v="85"/>
    <n v="102.7"/>
    <n v="90"/>
    <n v="103.4"/>
    <n v="1.0068159688412852"/>
    <s v="Air conditioner"/>
    <n v="653"/>
    <n v="4"/>
    <n v="100.8"/>
    <n v="133"/>
    <n v="120.5"/>
    <n v="1.1954365079365079"/>
    <n v="1.203584565926338"/>
    <n v="8"/>
    <n v="0.9"/>
    <n v="21423.817309334474"/>
    <n v="19281.435578401026"/>
    <n v="2142.3817309334481"/>
  </r>
  <r>
    <x v="5"/>
    <s v="NOD-MS VISIO PROFESSIONAL - 1 NOS. FOR HR"/>
    <x v="0"/>
    <n v="1"/>
    <s v="NO"/>
    <d v="2011-02-28T00:00:00"/>
    <d v="2011-02-28T00:00:00"/>
    <n v="17772.22"/>
    <n v="0"/>
    <m/>
    <n v="17772.22"/>
    <n v="-17772.22"/>
    <n v="0"/>
    <n v="0"/>
    <n v="-17772.22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16340.511539718695"/>
    <n v="16340.511539718695"/>
    <n v="0"/>
  </r>
  <r>
    <x v="0"/>
    <s v="KDK- Office Table"/>
    <x v="0"/>
    <n v="3"/>
    <s v="EA"/>
    <d v="2018-06-30T00:00:00"/>
    <d v="2018-06-30T00:00:00"/>
    <n v="17700.009999999998"/>
    <n v="0"/>
    <m/>
    <n v="17700.009999999998"/>
    <n v="-4205.37"/>
    <n v="0"/>
    <n v="-1120.4100000000001"/>
    <n v="-5325.78"/>
    <n v="13494.64"/>
    <n v="12374.23"/>
    <d v="2018-06-01T00:00:00"/>
    <n v="4.9305555555555554"/>
    <m/>
    <m/>
    <m/>
    <m/>
    <m/>
    <m/>
    <m/>
    <s v="a. Manufacture of furniture"/>
    <n v="844"/>
    <n v="78"/>
    <n v="124.6"/>
    <n v="133"/>
    <n v="157.9"/>
    <n v="1.267255216693419"/>
    <n v="1.267255216693419"/>
    <n v="8"/>
    <n v="0.95"/>
    <n v="22430.43000802568"/>
    <n v="13133.094653136561"/>
    <n v="9297.3353548891191"/>
  </r>
  <r>
    <x v="3"/>
    <s v="BRK-WALKIE TALKIE"/>
    <x v="0"/>
    <n v="2"/>
    <s v="EA"/>
    <d v="2023-02-13T00:00:00"/>
    <d v="2023-02-13T00:00:00"/>
    <n v="0"/>
    <n v="17700.009999999998"/>
    <m/>
    <n v="17700.009999999998"/>
    <n v="0"/>
    <n v="0"/>
    <n v="-144.27000000000001"/>
    <n v="-144.27000000000001"/>
    <n v="0"/>
    <n v="17555.740000000002"/>
    <d v="2023-01-01T00:00:00"/>
    <n v="0.31111111111111112"/>
    <m/>
    <m/>
    <m/>
    <m/>
    <m/>
    <m/>
    <m/>
    <s v="a. Manufacture of electronic components"/>
    <n v="640"/>
    <n v="133"/>
    <n v="115.5"/>
    <n v="133"/>
    <n v="115.5"/>
    <n v="1"/>
    <n v="1"/>
    <n v="5"/>
    <n v="1"/>
    <n v="17700.009999999998"/>
    <n v="1101.3339555555556"/>
    <n v="16598.676044444444"/>
  </r>
  <r>
    <x v="1"/>
    <s v="MQR-Takhat"/>
    <x v="0"/>
    <n v="15"/>
    <s v="NO"/>
    <d v="2013-07-25T00:00:00"/>
    <d v="2013-07-25T00:00:00"/>
    <n v="17700"/>
    <n v="0"/>
    <m/>
    <n v="17700"/>
    <n v="-9730.68"/>
    <n v="0"/>
    <n v="-1120.4100000000001"/>
    <n v="-10851.09"/>
    <n v="7969.32"/>
    <n v="6848.91"/>
    <d v="2013-07-01T00:00:00"/>
    <n v="9.8611111111111107"/>
    <m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n v="26217.917448405256"/>
    <n v="24907.021575984993"/>
    <n v="1310.8958724202639"/>
  </r>
  <r>
    <x v="4"/>
    <s v="KKH - Desert Cooler"/>
    <x v="0"/>
    <n v="2"/>
    <s v="EA"/>
    <d v="2019-06-30T00:00:00"/>
    <d v="2019-06-30T00:00:00"/>
    <n v="17700"/>
    <n v="0"/>
    <m/>
    <n v="17700"/>
    <n v="-3085.72"/>
    <n v="0"/>
    <n v="-1120.4100000000001"/>
    <n v="-4206.13"/>
    <n v="14614.28"/>
    <n v="13493.87"/>
    <d v="2019-06-01T00:00:00"/>
    <n v="3.9305555555555554"/>
    <m/>
    <m/>
    <m/>
    <m/>
    <m/>
    <m/>
    <m/>
    <s v="Air Coolers"/>
    <n v="711"/>
    <n v="90"/>
    <n v="119.5"/>
    <n v="133"/>
    <n v="129.9"/>
    <n v="1.0870292887029289"/>
    <n v="1.0870292887029289"/>
    <n v="8"/>
    <n v="0.95"/>
    <n v="19240.418410041842"/>
    <n v="8980.5320998953957"/>
    <n v="10259.886310146447"/>
  </r>
  <r>
    <x v="1"/>
    <s v="MQR-GYSER 25 LTR CAPACITY"/>
    <x v="0"/>
    <n v="3"/>
    <s v="EA"/>
    <d v="2012-01-30T00:00:00"/>
    <d v="2012-01-30T00:00:00"/>
    <n v="17670"/>
    <n v="0"/>
    <m/>
    <n v="17670"/>
    <n v="-10816.21"/>
    <n v="0"/>
    <n v="-1118.51"/>
    <n v="-11934.72"/>
    <n v="6853.7900000000009"/>
    <n v="5735.28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n v="19169.170638703523"/>
    <n v="18210.712106768347"/>
    <n v="958.45853193517542"/>
  </r>
  <r>
    <x v="4"/>
    <s v="KKH- HP laser jet printer P1020"/>
    <x v="0"/>
    <n v="3"/>
    <s v="EA"/>
    <d v="2011-03-31T00:00:00"/>
    <d v="2011-03-31T00:00:00"/>
    <n v="17597"/>
    <n v="0"/>
    <m/>
    <n v="17597"/>
    <n v="-15837.3"/>
    <n v="0"/>
    <n v="0"/>
    <n v="-15837.3"/>
    <n v="1759.7000000000007"/>
    <n v="1759.7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6248.772139303481"/>
    <n v="16248.772139303481"/>
    <n v="0"/>
  </r>
  <r>
    <x v="4"/>
    <s v="KKH - Dining Chairs"/>
    <x v="0"/>
    <n v="14"/>
    <s v="EA"/>
    <d v="2015-07-02T00:00:00"/>
    <d v="2015-07-02T00:00:00"/>
    <n v="17556.009999999998"/>
    <n v="0"/>
    <m/>
    <n v="17556.009999999998"/>
    <n v="-17556.009999999998"/>
    <n v="0"/>
    <n v="0"/>
    <n v="-17556.009999999998"/>
    <n v="0"/>
    <n v="0"/>
    <d v="2015-07-01T00:00:00"/>
    <n v="7.9249999999999998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24750.839098214285"/>
    <n v="23292.859982585098"/>
    <n v="1457.9791156291867"/>
  </r>
  <r>
    <x v="5"/>
    <s v="NOD-Printer HP 1606DN (Mr. Subodh Garg)"/>
    <x v="0"/>
    <n v="1"/>
    <s v="NO"/>
    <d v="2010-09-23T00:00:00"/>
    <d v="2010-09-23T00:00:00"/>
    <n v="17535"/>
    <n v="0"/>
    <m/>
    <n v="17535"/>
    <n v="-15781.5"/>
    <n v="0"/>
    <n v="0"/>
    <n v="-15781.5"/>
    <n v="1753.5"/>
    <n v="1753.5"/>
    <d v="2010-09-01T00:00:00"/>
    <n v="12.7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5918.535709230451"/>
    <n v="15918.535709230451"/>
    <n v="0"/>
  </r>
  <r>
    <x v="5"/>
    <s v="NOD-PRINTER HP 1606DN (MR. DWARIKESH)"/>
    <x v="0"/>
    <n v="1"/>
    <s v="NO"/>
    <d v="2011-01-31T00:00:00"/>
    <d v="2011-01-31T00:00:00"/>
    <n v="17535"/>
    <n v="0"/>
    <m/>
    <n v="17535"/>
    <n v="-15781.5"/>
    <n v="0"/>
    <n v="0"/>
    <n v="-15781.5"/>
    <n v="1753.5"/>
    <n v="1753.5"/>
    <d v="2011-01-01T00:00:00"/>
    <n v="12.347222222222221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5918.535709230451"/>
    <n v="15918.535709230451"/>
    <n v="0"/>
  </r>
  <r>
    <x v="1"/>
    <s v="MQR-Steel Almirah"/>
    <x v="0"/>
    <n v="1"/>
    <s v="EA"/>
    <d v="2014-03-27T00:00:00"/>
    <d v="2014-03-27T00:00:00"/>
    <n v="17534.810000000001"/>
    <n v="0"/>
    <m/>
    <n v="17534.810000000001"/>
    <n v="-8894.7999999999993"/>
    <n v="0"/>
    <n v="-1109.95"/>
    <n v="-10004.75"/>
    <n v="8640.010000000002"/>
    <n v="7530.06"/>
    <d v="2014-03-01T00:00:00"/>
    <n v="9.1888888888888882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24013.41282740677"/>
    <n v="22812.74218603643"/>
    <n v="1200.6706413703396"/>
  </r>
  <r>
    <x v="1"/>
    <s v="MQR - 11 KV Line Tester"/>
    <x v="0"/>
    <n v="1"/>
    <s v="EA"/>
    <d v="2015-02-05T00:00:00"/>
    <d v="2015-02-05T00:00:00"/>
    <n v="17408"/>
    <n v="0"/>
    <m/>
    <n v="17408"/>
    <n v="-7257.16"/>
    <n v="0"/>
    <n v="-1014.89"/>
    <n v="-8272.0499999999993"/>
    <n v="10150.84"/>
    <n v="9135.9500000000007"/>
    <d v="2015-02-01T00:00:00"/>
    <n v="8.3333333333333339"/>
    <m/>
    <m/>
    <m/>
    <m/>
    <m/>
    <m/>
    <m/>
    <s v="Electric switch gear control/starter"/>
    <n v="674"/>
    <n v="38"/>
    <n v="109.1"/>
    <n v="133"/>
    <n v="123.6"/>
    <n v="1.1329055912007333"/>
    <n v="1.1329055912007333"/>
    <n v="8"/>
    <n v="1"/>
    <n v="19721.620531622364"/>
    <n v="19721.620531622364"/>
    <n v="0"/>
  </r>
  <r>
    <x v="2"/>
    <s v="UTR - Almirah"/>
    <x v="0"/>
    <n v="1"/>
    <s v="EA"/>
    <d v="2015-09-30T00:00:00"/>
    <d v="2015-09-30T00:00:00"/>
    <n v="17407"/>
    <n v="0"/>
    <m/>
    <n v="17407"/>
    <n v="-7165.1"/>
    <n v="0"/>
    <n v="-1101.8599999999999"/>
    <n v="-8266.9600000000009"/>
    <n v="10241.9"/>
    <n v="9140.0400000000009"/>
    <d v="2015-09-01T00:00:00"/>
    <n v="7.6805555555555554"/>
    <m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24784.177637511271"/>
    <n v="22604.805072684972"/>
    <n v="2179.3725648262989"/>
  </r>
  <r>
    <x v="2"/>
    <s v="UTR - DIGITER EARTH RESISTANCE TESTER (Electrical)"/>
    <x v="0"/>
    <n v="1"/>
    <s v="EA"/>
    <d v="2014-08-31T00:00:00"/>
    <d v="2014-08-31T00:00:00"/>
    <n v="17340.009999999998"/>
    <n v="0"/>
    <m/>
    <n v="17340.009999999998"/>
    <n v="-7666.38"/>
    <n v="0"/>
    <n v="-1010.92"/>
    <n v="-8677.2999999999993"/>
    <n v="9673.6299999999974"/>
    <n v="8662.7099999999991"/>
    <d v="2014-08-01T00:00:00"/>
    <n v="8.7638888888888893"/>
    <m/>
    <m/>
    <m/>
    <m/>
    <m/>
    <m/>
    <m/>
    <s v="f. Manufacture of domestic appliances"/>
    <n v="708"/>
    <n v="32"/>
    <n v="117"/>
    <n v="133"/>
    <n v="133.69999999999999"/>
    <n v="1.1427350427350427"/>
    <n v="1.1427350427350427"/>
    <n v="8"/>
    <n v="0.95"/>
    <n v="19815.037068376067"/>
    <n v="18824.285214957261"/>
    <n v="990.75185341880569"/>
  </r>
  <r>
    <x v="0"/>
    <s v="KDK -Revolving chair"/>
    <x v="0"/>
    <n v="4"/>
    <s v="EA"/>
    <d v="2015-02-28T00:00:00"/>
    <d v="2015-02-28T00:00:00"/>
    <n v="17328.009999999998"/>
    <n v="0"/>
    <m/>
    <n v="17328.009999999998"/>
    <n v="-17328.009999999998"/>
    <n v="0"/>
    <n v="0"/>
    <n v="-17328.009999999998"/>
    <n v="0"/>
    <n v="0"/>
    <d v="2015-02-01T00:00:00"/>
    <n v="8.2638888888888893"/>
    <m/>
    <m/>
    <m/>
    <m/>
    <m/>
    <m/>
    <m/>
    <s v="a. Manufacture of furniture"/>
    <n v="844"/>
    <n v="38"/>
    <n v="115.4"/>
    <n v="133"/>
    <n v="157.9"/>
    <n v="1.3682842287694974"/>
    <n v="1.3682842287694974"/>
    <n v="8"/>
    <n v="0.95"/>
    <n v="23709.642798960136"/>
    <n v="22524.16065901213"/>
    <n v="1185.4821399480061"/>
  </r>
  <r>
    <x v="3"/>
    <s v="BRK-HP LASERJET PRINTER  P1020+"/>
    <x v="0"/>
    <n v="3"/>
    <s v="NO"/>
    <d v="2011-01-01T00:00:00"/>
    <d v="2011-01-01T00:00:00"/>
    <n v="17325"/>
    <n v="0"/>
    <m/>
    <n v="17325"/>
    <n v="-15592.5"/>
    <n v="0"/>
    <n v="0"/>
    <n v="-15592.5"/>
    <n v="1732.5"/>
    <n v="1732.5"/>
    <d v="2011-01-01T00:00:00"/>
    <n v="12.427777777777777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5727.894563012122"/>
    <n v="15727.89456301212"/>
    <n v="0"/>
  </r>
  <r>
    <x v="5"/>
    <s v="Mum - Printer Canon IP 100"/>
    <x v="0"/>
    <n v="1"/>
    <s v="EA"/>
    <d v="2017-02-22T00:00:00"/>
    <d v="2017-02-22T00:00:00"/>
    <n v="17200"/>
    <n v="0"/>
    <m/>
    <n v="17200"/>
    <n v="-13168.6"/>
    <n v="0"/>
    <n v="-2580"/>
    <n v="-15748.6"/>
    <n v="4031.3999999999996"/>
    <n v="1451.4"/>
    <d v="2017-02-01T00:00:00"/>
    <n v="6.2861111111111114"/>
    <s v="Computer Peripherals"/>
    <m/>
    <m/>
    <m/>
    <m/>
    <m/>
    <m/>
    <s v="Computer peripherals"/>
    <n v="647"/>
    <n v="62"/>
    <n v="93.2"/>
    <n v="133"/>
    <n v="92.8"/>
    <n v="0.99570815450643768"/>
    <n v="0.99570815450643768"/>
    <n v="6"/>
    <n v="1"/>
    <n v="17126.180257510729"/>
    <n v="17126.180257510729"/>
    <n v="0"/>
  </r>
  <r>
    <x v="3"/>
    <s v="BRK - Steel Almirah"/>
    <x v="0"/>
    <n v="2"/>
    <s v="EA"/>
    <d v="2020-03-17T00:00:00"/>
    <d v="2020-03-17T00:00:00"/>
    <n v="17100.009999999998"/>
    <n v="0"/>
    <m/>
    <n v="17100.009999999998"/>
    <n v="-2209.2199999999998"/>
    <n v="0"/>
    <n v="-1082.43"/>
    <n v="-3291.6499999999996"/>
    <n v="14890.789999999999"/>
    <n v="13808.36"/>
    <d v="2020-03-01T00:00:00"/>
    <n v="3.2166666666666668"/>
    <m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n v="20455.239234848483"/>
    <n v="7813.4752368947284"/>
    <n v="12641.763997953754"/>
  </r>
  <r>
    <x v="0"/>
    <s v="KDK - LUBI CENTRIFUGAL MONOSET PUMP-MDH-211"/>
    <x v="0"/>
    <n v="2"/>
    <s v="EA"/>
    <d v="2012-12-31T00:00:00"/>
    <d v="2012-12-31T00:00:00"/>
    <n v="17000"/>
    <n v="0"/>
    <m/>
    <n v="17000"/>
    <n v="-8937.6200000000008"/>
    <n v="0"/>
    <n v="-991.1"/>
    <n v="-9928.7200000000012"/>
    <n v="8062.3799999999992"/>
    <n v="7071.28"/>
    <d v="2012-12-01T00:00:00"/>
    <n v="10.430555555555555"/>
    <m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n v="20715.759849906193"/>
    <n v="19679.971857410881"/>
    <n v="1035.7879924953122"/>
  </r>
  <r>
    <x v="3"/>
    <s v="BRK - Table Tennis Table"/>
    <x v="0"/>
    <n v="1"/>
    <s v="NO"/>
    <d v="2022-05-21T00:00:00"/>
    <d v="2022-05-21T00:00:00"/>
    <n v="0"/>
    <n v="16981.259999999998"/>
    <m/>
    <n v="16981.259999999998"/>
    <n v="0"/>
    <n v="0"/>
    <n v="-927.67"/>
    <n v="-927.67"/>
    <n v="0"/>
    <n v="16053.59"/>
    <d v="2022-05-01T00:00:00"/>
    <n v="1.038888888888889"/>
    <m/>
    <m/>
    <m/>
    <m/>
    <m/>
    <m/>
    <m/>
    <s v="a. Manufacture of furniture"/>
    <n v="844"/>
    <n v="125"/>
    <n v="155.9"/>
    <n v="133"/>
    <n v="157.9"/>
    <n v="1.0128287363694677"/>
    <n v="1.0128287363694677"/>
    <n v="8"/>
    <n v="0.95"/>
    <n v="17199.108107761385"/>
    <n v="2121.8205245443128"/>
    <n v="15077.287583217072"/>
  </r>
  <r>
    <x v="4"/>
    <s v="KKh - Ph Meter CL46 with TDS meter"/>
    <x v="0"/>
    <n v="1"/>
    <s v="EA"/>
    <d v="2014-07-30T00:00:00"/>
    <d v="2014-07-30T00:00:00"/>
    <n v="16957.310000000001"/>
    <n v="0"/>
    <m/>
    <n v="16957.310000000001"/>
    <n v="-7583.86"/>
    <n v="0"/>
    <n v="-988.61"/>
    <n v="-8572.4699999999993"/>
    <n v="9373.4500000000007"/>
    <n v="8384.84"/>
    <d v="2014-07-01T00:00:00"/>
    <n v="8.8472222222222214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n v="19635.695374358977"/>
    <n v="19635.695374358977"/>
    <n v="0"/>
  </r>
  <r>
    <x v="4"/>
    <s v="KKh - Cabinet 4 Doors Lockers"/>
    <x v="0"/>
    <n v="4"/>
    <s v="EA"/>
    <d v="2016-02-01T00:00:00"/>
    <d v="2016-02-01T00:00:00"/>
    <n v="16905"/>
    <n v="0"/>
    <m/>
    <n v="16905"/>
    <n v="-16905"/>
    <n v="0"/>
    <n v="0"/>
    <n v="-16905"/>
    <n v="0"/>
    <n v="0"/>
    <d v="2016-02-01T00:00:00"/>
    <n v="7.3444444444444441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23622.119469026547"/>
    <n v="20602.097111910025"/>
    <n v="3020.0223571165225"/>
  </r>
  <r>
    <x v="2"/>
    <s v="UTR-HP SCANER"/>
    <x v="0"/>
    <n v="2"/>
    <s v="EA"/>
    <d v="2011-03-31T00:00:00"/>
    <d v="2011-03-31T00:00:00"/>
    <n v="16750"/>
    <n v="0"/>
    <m/>
    <n v="16750"/>
    <n v="-15075"/>
    <n v="0"/>
    <n v="0"/>
    <n v="-15075"/>
    <n v="1675"/>
    <n v="167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5466.666666666666"/>
    <n v="15466.666666666664"/>
    <n v="0"/>
  </r>
  <r>
    <x v="3"/>
    <s v="BRK - Washing Machine"/>
    <x v="0"/>
    <n v="1"/>
    <s v="NO"/>
    <d v="2022-11-19T00:00:00"/>
    <d v="2022-11-19T00:00:00"/>
    <n v="0"/>
    <n v="16700.55"/>
    <m/>
    <n v="16700.55"/>
    <n v="0"/>
    <n v="0"/>
    <n v="-385.21"/>
    <n v="-385.21"/>
    <n v="0"/>
    <n v="16315.34"/>
    <d v="2022-11-01T00:00:00"/>
    <n v="0.5444444444444444"/>
    <m/>
    <m/>
    <m/>
    <m/>
    <m/>
    <m/>
    <m/>
    <s v="Washing Machines/Laundry Machines"/>
    <n v="715"/>
    <n v="131"/>
    <n v="131.1"/>
    <n v="133"/>
    <n v="129.19999999999999"/>
    <n v="0.98550724637681153"/>
    <n v="0.98550724637681153"/>
    <n v="8"/>
    <n v="0.95"/>
    <n v="16458.513043478259"/>
    <n v="1064.0885863526566"/>
    <n v="15394.424457125602"/>
  </r>
  <r>
    <x v="4"/>
    <s v="KKH-Lease line modem"/>
    <x v="0"/>
    <n v="2"/>
    <s v="NO"/>
    <d v="2012-05-12T00:00:00"/>
    <d v="2012-05-12T00:00:00"/>
    <n v="16700"/>
    <n v="0"/>
    <m/>
    <n v="16700"/>
    <n v="-15030"/>
    <n v="0"/>
    <n v="0"/>
    <n v="-15030"/>
    <n v="1670"/>
    <n v="1670"/>
    <d v="2012-05-01T00:00:00"/>
    <n v="11.063888888888888"/>
    <m/>
    <m/>
    <m/>
    <m/>
    <m/>
    <m/>
    <m/>
    <s v="a. Manufacture of electronic components"/>
    <n v="640"/>
    <n v="5"/>
    <n v="104.3"/>
    <n v="133"/>
    <n v="115.5"/>
    <n v="1.1073825503355705"/>
    <n v="1.1073825503355705"/>
    <n v="5"/>
    <n v="1"/>
    <n v="18493.288590604028"/>
    <n v="18493.288590604028"/>
    <n v="0"/>
  </r>
  <r>
    <x v="1"/>
    <s v="MQR - File Cabinet"/>
    <x v="0"/>
    <n v="1"/>
    <s v="EA"/>
    <d v="2014-08-01T00:00:00"/>
    <d v="2014-08-01T00:00:00"/>
    <n v="16654.38"/>
    <n v="0"/>
    <m/>
    <n v="16654.38"/>
    <n v="-8081.39"/>
    <n v="0"/>
    <n v="-1054.22"/>
    <n v="-9135.61"/>
    <n v="8572.9900000000016"/>
    <n v="7518.77"/>
    <d v="2014-08-01T00:00:00"/>
    <n v="8.844444444444445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22476.295743589748"/>
    <n v="21352.480956410258"/>
    <n v="1123.8147871794899"/>
  </r>
  <r>
    <x v="2"/>
    <s v="UTR - Almirah (5 SHELVES)"/>
    <x v="0"/>
    <n v="2"/>
    <s v="EA"/>
    <d v="2016-10-31T00:00:00"/>
    <d v="2016-10-31T00:00:00"/>
    <n v="16600"/>
    <n v="0"/>
    <m/>
    <n v="16600"/>
    <n v="-5691.49"/>
    <n v="0"/>
    <n v="-1050.78"/>
    <n v="-6742.2699999999995"/>
    <n v="10908.51"/>
    <n v="9857.73"/>
    <d v="2016-10-01T00:00:00"/>
    <n v="6.5972222222222223"/>
    <m/>
    <m/>
    <m/>
    <m/>
    <m/>
    <m/>
    <m/>
    <s v="a. Manufacture of furniture"/>
    <n v="844"/>
    <n v="58"/>
    <n v="114.9"/>
    <n v="133"/>
    <n v="157.9"/>
    <n v="1.3742384682332462"/>
    <n v="1.3742384682332462"/>
    <n v="8"/>
    <n v="0.95"/>
    <n v="22812.358572671888"/>
    <n v="17871.661121385747"/>
    <n v="4940.6974512861416"/>
  </r>
  <r>
    <x v="5"/>
    <s v="NOD-HP Printer Cum Scanner (1 No)"/>
    <x v="0"/>
    <n v="1"/>
    <s v="NO"/>
    <d v="2010-07-01T00:00:00"/>
    <d v="2010-07-01T00:00:00"/>
    <n v="16590"/>
    <n v="0"/>
    <m/>
    <n v="16590"/>
    <n v="-14931"/>
    <n v="0"/>
    <n v="0"/>
    <n v="-14931"/>
    <n v="1659"/>
    <n v="165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5060.650551247973"/>
    <n v="15060.650551247973"/>
    <n v="0"/>
  </r>
  <r>
    <x v="5"/>
    <s v="NOD-HP Scanner (1No)"/>
    <x v="0"/>
    <n v="1"/>
    <s v="NO"/>
    <d v="2010-07-01T00:00:00"/>
    <d v="2010-07-01T00:00:00"/>
    <n v="16590"/>
    <n v="0"/>
    <m/>
    <n v="16590"/>
    <n v="-14931"/>
    <n v="0"/>
    <n v="0"/>
    <n v="-14931"/>
    <n v="1659"/>
    <n v="165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5060.650551247973"/>
    <n v="15060.650551247973"/>
    <n v="0"/>
  </r>
  <r>
    <x v="1"/>
    <s v="MQR- 8 PORT GIGABIT LAN SWITCH UNMANAGED"/>
    <x v="0"/>
    <n v="2"/>
    <s v="EA"/>
    <d v="2019-11-19T00:00:00"/>
    <d v="2019-11-19T00:00:00"/>
    <n v="16520"/>
    <n v="0"/>
    <m/>
    <n v="16520"/>
    <n v="-5863.25"/>
    <n v="0"/>
    <n v="-2478"/>
    <n v="-8341.25"/>
    <n v="10656.75"/>
    <n v="8178.75"/>
    <d v="2019-11-01T00:00:00"/>
    <n v="3.5444444444444443"/>
    <m/>
    <m/>
    <m/>
    <m/>
    <m/>
    <m/>
    <m/>
    <s v="a. Manufacture of electronic components"/>
    <n v="640"/>
    <n v="95"/>
    <n v="97.8"/>
    <n v="133"/>
    <n v="115.5"/>
    <n v="1.1809815950920246"/>
    <n v="1.1809815950920246"/>
    <n v="5"/>
    <n v="1"/>
    <n v="19509.815950920245"/>
    <n v="13830.291751874574"/>
    <n v="5679.5241990456707"/>
  </r>
  <r>
    <x v="4"/>
    <s v="KKH-Printer HP 1200a"/>
    <x v="0"/>
    <n v="1"/>
    <s v="EA"/>
    <d v="2021-04-01T00:00:00"/>
    <d v="2021-04-01T00:00:00"/>
    <n v="16500"/>
    <n v="0"/>
    <m/>
    <n v="16500"/>
    <n v="-8260.73"/>
    <n v="0"/>
    <n v="-2475"/>
    <n v="-10735.73"/>
    <n v="8239.27"/>
    <n v="5764.27"/>
    <d v="2021-04-01T00:00:00"/>
    <n v="2.1777777777777776"/>
    <m/>
    <m/>
    <m/>
    <m/>
    <m/>
    <m/>
    <m/>
    <s v="Computer peripherals"/>
    <n v="647"/>
    <n v="112"/>
    <n v="88.8"/>
    <n v="133"/>
    <n v="92.8"/>
    <n v="1.045045045045045"/>
    <n v="1.045045045045045"/>
    <n v="6"/>
    <n v="1"/>
    <n v="17243.243243243243"/>
    <n v="6258.6586586586582"/>
    <n v="10984.584584584585"/>
  </r>
  <r>
    <x v="1"/>
    <s v="MQR-PRINTER HP LASER JET-1606dn"/>
    <x v="0"/>
    <n v="1"/>
    <s v="EA"/>
    <d v="2011-01-08T00:00:00"/>
    <d v="2011-01-08T00:00:00"/>
    <n v="16466.5"/>
    <n v="0"/>
    <m/>
    <n v="16466.5"/>
    <n v="-13173.2"/>
    <n v="0"/>
    <n v="0"/>
    <n v="-13173.2"/>
    <n v="3293.2999999999993"/>
    <n v="3293.3"/>
    <d v="2011-01-01T00:00:00"/>
    <n v="12.408333333333333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4948.535400971954"/>
    <n v="14948.535400971954"/>
    <n v="0"/>
  </r>
  <r>
    <x v="0"/>
    <s v="KDK - Steel Almiraha for club"/>
    <x v="0"/>
    <n v="1"/>
    <s v="EA"/>
    <d v="2015-08-31T00:00:00"/>
    <d v="2015-08-31T00:00:00"/>
    <n v="16444.849999999999"/>
    <n v="0"/>
    <m/>
    <n v="16444.849999999999"/>
    <n v="-6854.41"/>
    <n v="0"/>
    <n v="-1040.96"/>
    <n v="-7895.37"/>
    <n v="9590.4399999999987"/>
    <n v="8549.48"/>
    <d v="2015-08-01T00:00:00"/>
    <n v="7.7638888888888893"/>
    <m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n v="22365.562575366064"/>
    <n v="20620.194454250261"/>
    <n v="1745.3681211158037"/>
  </r>
  <r>
    <x v="5"/>
    <s v="CYCLE TROLLEY CAPACITY 400-500 KG"/>
    <x v="0"/>
    <n v="2"/>
    <s v="EA"/>
    <d v="2015-07-23T00:00:00"/>
    <d v="2015-07-23T00:00:00"/>
    <n v="16400.009999999998"/>
    <n v="0"/>
    <m/>
    <n v="16400.009999999998"/>
    <n v="-6397.64"/>
    <n v="0"/>
    <n v="-956.12"/>
    <n v="-7353.76"/>
    <n v="10002.369999999999"/>
    <n v="9046.25"/>
    <d v="2015-07-01T00:00:00"/>
    <n v="7.8666666666666663"/>
    <s v="Furniture"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23121.085526785711"/>
    <n v="21598.947396272317"/>
    <n v="1522.1381305133946"/>
  </r>
  <r>
    <x v="0"/>
    <s v="KDK-REFRIGERATOR"/>
    <x v="0"/>
    <n v="1"/>
    <s v="NO"/>
    <d v="2011-10-31T00:00:00"/>
    <d v="2011-10-31T00:00:00"/>
    <n v="16400.009999999998"/>
    <n v="0"/>
    <m/>
    <n v="16400.009999999998"/>
    <n v="-10188.61"/>
    <n v="0"/>
    <n v="-1038.1199999999999"/>
    <n v="-11226.73"/>
    <n v="6211.3999999999978"/>
    <n v="5173.28"/>
    <d v="2011-10-01T00:00:00"/>
    <n v="11.597222222222221"/>
    <s v="Refrigerators"/>
    <n v="687"/>
    <n v="85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n v="21089.065386259452"/>
    <n v="20034.612116946479"/>
    <n v="1054.4532693129731"/>
  </r>
  <r>
    <x v="2"/>
    <s v="UTR-Scanner - HP -G3110"/>
    <x v="0"/>
    <n v="2"/>
    <s v="EA"/>
    <d v="2010-09-20T00:00:00"/>
    <d v="2010-09-20T00:00:00"/>
    <n v="16380"/>
    <n v="0"/>
    <m/>
    <n v="16380"/>
    <n v="-14742"/>
    <n v="0"/>
    <n v="0"/>
    <n v="-14742"/>
    <n v="1638"/>
    <n v="1638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4870.009405029643"/>
    <n v="14870.009405029643"/>
    <n v="0"/>
  </r>
  <r>
    <x v="3"/>
    <s v="BRK-CENTRE TABLE -GODREJ"/>
    <x v="0"/>
    <n v="1"/>
    <s v="NO"/>
    <d v="2011-03-31T00:00:00"/>
    <d v="2011-03-31T00:00:00"/>
    <n v="16344"/>
    <n v="0"/>
    <m/>
    <n v="16344"/>
    <n v="-11383.21"/>
    <n v="0"/>
    <n v="-1034.58"/>
    <n v="-12417.789999999999"/>
    <n v="4960.7900000000009"/>
    <n v="3926.2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6463.77985583046"/>
    <n v="25140.590863038935"/>
    <n v="1323.1889927915254"/>
  </r>
  <r>
    <x v="1"/>
    <s v="MQR -Portable Arc Welding Machine"/>
    <x v="0"/>
    <n v="1"/>
    <s v="EA"/>
    <d v="2014-07-22T00:00:00"/>
    <d v="2014-07-22T00:00:00"/>
    <n v="16314.01"/>
    <n v="0"/>
    <m/>
    <n v="16314.01"/>
    <n v="-7317.03"/>
    <n v="0"/>
    <n v="-951.11"/>
    <n v="-8268.14"/>
    <n v="8996.98"/>
    <n v="8045.87"/>
    <d v="2014-07-01T00:00:00"/>
    <n v="8.8694444444444436"/>
    <m/>
    <m/>
    <m/>
    <m/>
    <m/>
    <m/>
    <m/>
    <s v="a. Manufacture of furniture"/>
    <n v="844"/>
    <n v="31"/>
    <n v="116.9"/>
    <n v="133"/>
    <n v="157.9"/>
    <n v="1.350727117194183"/>
    <n v="1.350727117194183"/>
    <n v="8"/>
    <n v="0.95"/>
    <n v="22035.775697177076"/>
    <n v="20933.986912318222"/>
    <n v="1101.7887848588543"/>
  </r>
  <r>
    <x v="5"/>
    <s v="NOD-HP LASERJET MULTI FUNCTION-1 NOS"/>
    <x v="0"/>
    <n v="1"/>
    <s v="NO"/>
    <d v="2011-03-31T00:00:00"/>
    <d v="2011-03-31T00:00:00"/>
    <n v="16274.48"/>
    <n v="0"/>
    <m/>
    <n v="16274.48"/>
    <n v="-14647.03"/>
    <n v="0"/>
    <n v="0"/>
    <n v="-14647.03"/>
    <n v="1627.4499999999989"/>
    <n v="1627.4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5027.579542288557"/>
    <n v="15027.579542288555"/>
    <n v="0"/>
  </r>
  <r>
    <x v="1"/>
    <s v="MQR - Almirah"/>
    <x v="0"/>
    <n v="1"/>
    <s v="EA"/>
    <d v="2013-09-30T00:00:00"/>
    <d v="2013-09-30T00:00:00"/>
    <n v="16245.29"/>
    <n v="0"/>
    <m/>
    <n v="16245.29"/>
    <n v="-8742.2099999999991"/>
    <n v="0"/>
    <n v="-1028.33"/>
    <n v="-9770.5399999999991"/>
    <n v="7503.0800000000017"/>
    <n v="6474.75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22821.452766903913"/>
    <n v="21680.380128558714"/>
    <n v="1141.0726383451984"/>
  </r>
  <r>
    <x v="0"/>
    <s v="KDK - Steel almirah"/>
    <x v="0"/>
    <n v="1"/>
    <s v="NO"/>
    <d v="2013-09-30T00:00:00"/>
    <d v="2013-09-30T00:00:00"/>
    <n v="16245"/>
    <n v="0"/>
    <m/>
    <n v="16245"/>
    <n v="-8742.0400000000009"/>
    <n v="0"/>
    <n v="-1028.31"/>
    <n v="-9770.35"/>
    <n v="7502.9599999999991"/>
    <n v="6474.65"/>
    <d v="2013-09-01T00:00:00"/>
    <n v="9.6805555555555554"/>
    <m/>
    <m/>
    <m/>
    <m/>
    <m/>
    <m/>
    <m/>
    <s v="a. Manufacture of furniture"/>
    <n v="844"/>
    <n v="21"/>
    <n v="112.4"/>
    <n v="133"/>
    <n v="157.9"/>
    <n v="1.4048042704626333"/>
    <n v="1.4048042704626333"/>
    <n v="8"/>
    <n v="0.95"/>
    <n v="22821.045373665478"/>
    <n v="21679.993104982204"/>
    <n v="1141.0522686832737"/>
  </r>
  <r>
    <x v="5"/>
    <s v="NOD - Almirah"/>
    <x v="0"/>
    <n v="2"/>
    <s v="NO"/>
    <d v="2013-10-07T00:00:00"/>
    <d v="2013-10-07T00:00:00"/>
    <n v="16110"/>
    <n v="0"/>
    <m/>
    <n v="16110"/>
    <n v="-8649.7999999999993"/>
    <n v="0"/>
    <n v="-1019.76"/>
    <n v="-9669.56"/>
    <n v="7460.2000000000007"/>
    <n v="6440.44"/>
    <d v="2013-10-01T00:00:00"/>
    <n v="9.6611111111111114"/>
    <s v="Furniture"/>
    <m/>
    <m/>
    <m/>
    <m/>
    <m/>
    <m/>
    <s v="a. Manufacture of furniture"/>
    <n v="844"/>
    <n v="22"/>
    <n v="113.3"/>
    <n v="133"/>
    <n v="157.9"/>
    <n v="1.3936451897616946"/>
    <n v="1.3936451897616946"/>
    <n v="8"/>
    <n v="0.95"/>
    <n v="22451.624007060898"/>
    <n v="21329.042806707854"/>
    <n v="1122.5812003530446"/>
  </r>
  <r>
    <x v="3"/>
    <s v="BRK - Cabinet 4 Doors Lockers"/>
    <x v="0"/>
    <n v="4"/>
    <s v="EA"/>
    <d v="2016-02-18T00:00:00"/>
    <d v="2016-02-18T00:00:00"/>
    <n v="16030.01"/>
    <n v="0"/>
    <m/>
    <n v="16030.01"/>
    <n v="-16030.01"/>
    <n v="0"/>
    <n v="0"/>
    <n v="-16030.01"/>
    <n v="0"/>
    <n v="0"/>
    <d v="2016-02-01T00:00:00"/>
    <n v="7.2972222222222225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22399.456451327434"/>
    <n v="19410.140101651152"/>
    <n v="2989.3163496762827"/>
  </r>
  <r>
    <x v="0"/>
    <s v="KDK - Cabinet 4 Doors Lockers"/>
    <x v="0"/>
    <n v="4"/>
    <s v="EA"/>
    <d v="2016-02-29T00:00:00"/>
    <d v="2016-02-29T00:00:00"/>
    <n v="16030"/>
    <n v="0"/>
    <m/>
    <n v="16030"/>
    <n v="-16030"/>
    <n v="0"/>
    <n v="0"/>
    <n v="-16030"/>
    <n v="0"/>
    <n v="0"/>
    <d v="2016-02-01T00:00:00"/>
    <n v="7.2638888888888893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22399.442477876106"/>
    <n v="19321.463533216567"/>
    <n v="3077.9789446595387"/>
  </r>
  <r>
    <x v="0"/>
    <s v="KDK - Plastic Visitor Chair"/>
    <x v="0"/>
    <n v="10"/>
    <s v="EA"/>
    <d v="2017-06-30T00:00:00"/>
    <d v="2017-06-30T00:00:00"/>
    <n v="16001.01"/>
    <n v="0"/>
    <m/>
    <n v="16001.01"/>
    <n v="-16001.01"/>
    <n v="0"/>
    <n v="0"/>
    <n v="-16001.01"/>
    <n v="0"/>
    <n v="0"/>
    <d v="2017-06-01T00:00:00"/>
    <n v="5.9305555555555554"/>
    <m/>
    <m/>
    <m/>
    <m/>
    <m/>
    <m/>
    <m/>
    <s v="a. Manufacture of furniture"/>
    <n v="844"/>
    <n v="66"/>
    <n v="117.7"/>
    <n v="133"/>
    <n v="157.9"/>
    <n v="1.3415463041631266"/>
    <n v="1.3415463041631266"/>
    <n v="8"/>
    <n v="0.95"/>
    <n v="21466.095828377231"/>
    <n v="15117.572522189625"/>
    <n v="6348.5233061876061"/>
  </r>
  <r>
    <x v="1"/>
    <s v="MQR- Fax Machine (Canon)"/>
    <x v="0"/>
    <n v="1"/>
    <s v="EA"/>
    <d v="2012-01-30T00:00:00"/>
    <d v="2012-01-30T00:00:00"/>
    <n v="16000.01"/>
    <n v="0"/>
    <m/>
    <n v="16000.01"/>
    <n v="-9751.14"/>
    <n v="0"/>
    <n v="-1012.8"/>
    <n v="-10763.939999999999"/>
    <n v="6248.8700000000008"/>
    <n v="5236.07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4774.138587064675"/>
    <n v="14774.138587064674"/>
    <n v="0"/>
  </r>
  <r>
    <x v="2"/>
    <s v="UTR-RO/AQUAGUARD"/>
    <x v="0"/>
    <n v="1"/>
    <s v="EA"/>
    <d v="2012-04-23T00:00:00"/>
    <d v="2012-04-23T00:00:00"/>
    <n v="16000"/>
    <n v="0"/>
    <m/>
    <n v="16000"/>
    <n v="-10066.950000000001"/>
    <n v="0"/>
    <n v="-1012.8"/>
    <n v="-11079.75"/>
    <n v="5933.0499999999993"/>
    <n v="4920.25"/>
    <d v="2012-04-01T00:00:00"/>
    <n v="11.116666666666667"/>
    <m/>
    <m/>
    <m/>
    <m/>
    <m/>
    <m/>
    <m/>
    <s v="Water purifier"/>
    <n v="757"/>
    <n v="4"/>
    <n v="104.1"/>
    <n v="133"/>
    <n v="144.19999999999999"/>
    <n v="1.3852065321805955"/>
    <n v="1.3852065321805955"/>
    <n v="8"/>
    <n v="0.95"/>
    <n v="22163.304514889529"/>
    <n v="21055.139289145052"/>
    <n v="1108.1652257444766"/>
  </r>
  <r>
    <x v="2"/>
    <s v="UTR-RO/AQUAGUARD"/>
    <x v="0"/>
    <n v="1"/>
    <s v="EA"/>
    <d v="2012-04-23T00:00:00"/>
    <d v="2012-04-23T00:00:00"/>
    <n v="16000"/>
    <n v="0"/>
    <m/>
    <n v="16000"/>
    <n v="-10066.950000000001"/>
    <n v="0"/>
    <n v="-1012.8"/>
    <n v="-11079.75"/>
    <n v="5933.0499999999993"/>
    <n v="4920.25"/>
    <d v="2012-04-01T00:00:00"/>
    <n v="11.116666666666667"/>
    <m/>
    <m/>
    <m/>
    <m/>
    <m/>
    <m/>
    <m/>
    <s v="Water purifier"/>
    <n v="757"/>
    <n v="4"/>
    <n v="104.1"/>
    <n v="133"/>
    <n v="144.19999999999999"/>
    <n v="1.3852065321805955"/>
    <n v="1.3852065321805955"/>
    <n v="8"/>
    <n v="0.95"/>
    <n v="22163.304514889529"/>
    <n v="21055.139289145052"/>
    <n v="1108.1652257444766"/>
  </r>
  <r>
    <x v="4"/>
    <s v="KKH - RO System"/>
    <x v="0"/>
    <n v="1"/>
    <s v="NO"/>
    <d v="2014-02-28T00:00:00"/>
    <d v="2014-02-28T00:00:00"/>
    <n v="16000"/>
    <n v="0"/>
    <m/>
    <n v="16000"/>
    <n v="-8169.03"/>
    <n v="0"/>
    <n v="-1012.8"/>
    <n v="-9181.83"/>
    <n v="7830.97"/>
    <n v="6818.17"/>
    <d v="2014-02-01T00:00:00"/>
    <n v="9.2638888888888893"/>
    <m/>
    <m/>
    <m/>
    <m/>
    <m/>
    <m/>
    <m/>
    <s v="Water purifier"/>
    <n v="757"/>
    <n v="26"/>
    <n v="115.3"/>
    <n v="133"/>
    <n v="144.19999999999999"/>
    <n v="1.2506504770164786"/>
    <n v="1.2506504770164786"/>
    <n v="8"/>
    <n v="0.95"/>
    <n v="20010.407632263657"/>
    <n v="19009.887250650474"/>
    <n v="1000.5203816131834"/>
  </r>
  <r>
    <x v="4"/>
    <s v="KKH - RO System"/>
    <x v="0"/>
    <n v="1"/>
    <s v="NO"/>
    <d v="2014-02-28T00:00:00"/>
    <d v="2014-02-28T00:00:00"/>
    <n v="15999.51"/>
    <n v="0"/>
    <m/>
    <n v="15999.51"/>
    <n v="-8168.79"/>
    <n v="0"/>
    <n v="-1012.77"/>
    <n v="-9181.56"/>
    <n v="7830.72"/>
    <n v="6817.95"/>
    <d v="2014-02-01T00:00:00"/>
    <n v="9.2638888888888893"/>
    <m/>
    <m/>
    <m/>
    <m/>
    <m/>
    <m/>
    <m/>
    <s v="Water purifier"/>
    <n v="757"/>
    <n v="26"/>
    <n v="115.3"/>
    <n v="133"/>
    <n v="144.19999999999999"/>
    <n v="1.2506504770164786"/>
    <n v="1.2506504770164786"/>
    <n v="8"/>
    <n v="0.95"/>
    <n v="20009.794813529919"/>
    <n v="19009.305072853422"/>
    <n v="1000.4897406764976"/>
  </r>
  <r>
    <x v="5"/>
    <s v="MUM - Sofa"/>
    <x v="0"/>
    <n v="1"/>
    <s v="EA"/>
    <d v="2021-12-21T00:00:00"/>
    <d v="2021-12-21T00:00:00"/>
    <n v="15990"/>
    <n v="0"/>
    <m/>
    <n v="15990"/>
    <n v="-280.08"/>
    <n v="0"/>
    <n v="-1012.17"/>
    <n v="-1292.25"/>
    <n v="15709.92"/>
    <n v="14697.75"/>
    <d v="2021-12-01T00:00:00"/>
    <n v="1.4555555555555555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n v="16363.065456902139"/>
    <n v="2828.3104112659321"/>
    <n v="13534.755045636208"/>
  </r>
  <r>
    <x v="2"/>
    <s v="UTR-REFRIGERATOR"/>
    <x v="0"/>
    <n v="1"/>
    <s v="EA"/>
    <d v="2012-01-07T00:00:00"/>
    <d v="2012-01-07T00:00:00"/>
    <n v="15980.01"/>
    <n v="0"/>
    <m/>
    <n v="15980.01"/>
    <n v="-10350.219999999999"/>
    <n v="0"/>
    <n v="-1011.53"/>
    <n v="-11361.75"/>
    <n v="5629.7900000000009"/>
    <n v="4618.26"/>
    <d v="2012-01-01T00:00:00"/>
    <n v="11.411111111111111"/>
    <s v="Refrigerators"/>
    <n v="687"/>
    <n v="88"/>
    <n v="118.1"/>
    <n v="90"/>
    <n v="118.3"/>
    <n v="1.0016934801016089"/>
    <s v="Refrigerators"/>
    <n v="709"/>
    <n v="4"/>
    <n v="101.5"/>
    <n v="133"/>
    <n v="130.30000000000001"/>
    <n v="1.2837438423645322"/>
    <n v="1.2859178370171394"/>
    <n v="8"/>
    <n v="0.95"/>
    <n v="20548.979894712258"/>
    <n v="19521.530899976646"/>
    <n v="1027.4489947356124"/>
  </r>
  <r>
    <x v="2"/>
    <s v="UTR-REFRIGERATOR"/>
    <x v="0"/>
    <n v="1"/>
    <s v="EA"/>
    <d v="2012-04-23T00:00:00"/>
    <d v="2012-04-23T00:00:00"/>
    <n v="15980"/>
    <n v="0"/>
    <m/>
    <n v="15980"/>
    <n v="-10054.34"/>
    <n v="0"/>
    <n v="-1011.53"/>
    <n v="-11065.87"/>
    <n v="5925.66"/>
    <n v="4914.13"/>
    <d v="2012-04-01T00:00:00"/>
    <n v="11.116666666666667"/>
    <m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n v="20514.226600985225"/>
    <n v="19488.515270935961"/>
    <n v="1025.7113300492638"/>
  </r>
  <r>
    <x v="4"/>
    <s v="KKH - HP Scanner"/>
    <x v="0"/>
    <n v="2"/>
    <s v="EA"/>
    <d v="2011-03-31T00:00:00"/>
    <d v="2011-03-31T00:00:00"/>
    <n v="15931"/>
    <n v="0"/>
    <m/>
    <n v="15931"/>
    <n v="-14337.9"/>
    <n v="0"/>
    <n v="0"/>
    <n v="-14337.9"/>
    <n v="1593.1000000000004"/>
    <n v="1593.1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4710.415920398009"/>
    <n v="14710.415920398009"/>
    <n v="0"/>
  </r>
  <r>
    <x v="1"/>
    <s v="MQR-HP SCANER"/>
    <x v="0"/>
    <n v="2"/>
    <s v="EA"/>
    <d v="2011-01-08T00:00:00"/>
    <d v="2011-01-08T00:00:00"/>
    <n v="15923"/>
    <n v="0"/>
    <m/>
    <n v="15923"/>
    <n v="-14330.7"/>
    <n v="0"/>
    <n v="0"/>
    <n v="-14330.7"/>
    <n v="1592.2999999999993"/>
    <n v="1592.3"/>
    <d v="2011-01-01T00:00:00"/>
    <n v="12.408333333333333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4455.13795825928"/>
    <n v="14455.137958259278"/>
    <n v="0"/>
  </r>
  <r>
    <x v="2"/>
    <s v="UTR - Chair (Executive)"/>
    <x v="0"/>
    <n v="2"/>
    <s v="EA"/>
    <d v="2016-03-15T00:00:00"/>
    <d v="2016-03-15T00:00:00"/>
    <n v="15917.12"/>
    <n v="0"/>
    <m/>
    <n v="15917.12"/>
    <n v="-6092.1"/>
    <n v="0"/>
    <n v="-1007.55"/>
    <n v="-7099.6500000000005"/>
    <n v="9825.02"/>
    <n v="8817.4699999999993"/>
    <d v="2016-03-01T00:00:00"/>
    <n v="7.2222222222222223"/>
    <m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n v="21931.180174520072"/>
    <n v="18809.032996897422"/>
    <n v="3122.1471776226499"/>
  </r>
  <r>
    <x v="2"/>
    <s v="UTR - FAN (6 Wall Mounted , 2 Padestal FAN)"/>
    <x v="0"/>
    <n v="8"/>
    <s v="EA"/>
    <d v="2018-07-31T00:00:00"/>
    <d v="2018-07-31T00:00:00"/>
    <n v="15800.01"/>
    <n v="0"/>
    <m/>
    <n v="15800.01"/>
    <n v="-15800.01"/>
    <n v="0"/>
    <n v="0"/>
    <n v="-15800.01"/>
    <n v="0"/>
    <n v="0"/>
    <d v="2018-07-01T00:00:00"/>
    <n v="4.8472222222222223"/>
    <m/>
    <m/>
    <m/>
    <m/>
    <m/>
    <m/>
    <m/>
    <s v="Fan"/>
    <n v="713"/>
    <n v="79"/>
    <n v="114.5"/>
    <n v="133"/>
    <n v="151.30000000000001"/>
    <n v="1.3213973799126639"/>
    <n v="1.3213973799126639"/>
    <n v="8"/>
    <n v="0.95"/>
    <n v="20878.091816593889"/>
    <n v="12017.589135055043"/>
    <n v="8860.5026815388464"/>
  </r>
  <r>
    <x v="3"/>
    <s v="BRK-Photo Scanner 2Nos"/>
    <x v="0"/>
    <n v="2"/>
    <s v="NO"/>
    <d v="2010-12-27T00:00:00"/>
    <d v="2010-12-27T00:00:00"/>
    <n v="15750"/>
    <n v="0"/>
    <m/>
    <n v="15750"/>
    <n v="-14175"/>
    <n v="0"/>
    <n v="0"/>
    <n v="-14175"/>
    <n v="1575"/>
    <n v="1575"/>
    <d v="2010-12-01T00:00:00"/>
    <n v="12.438888888888888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4298.085966374656"/>
    <n v="14298.085966374654"/>
    <n v="0"/>
  </r>
  <r>
    <x v="1"/>
    <s v="MQR-Refrigrator Cap.240 Ltr LG Make"/>
    <x v="0"/>
    <n v="1"/>
    <s v="EA"/>
    <d v="2012-03-23T00:00:00"/>
    <d v="2012-03-23T00:00:00"/>
    <n v="15700.01"/>
    <n v="0"/>
    <m/>
    <n v="15700.01"/>
    <n v="-9962.5400000000009"/>
    <n v="0"/>
    <n v="-993.81"/>
    <n v="-10956.35"/>
    <n v="5737.4699999999993"/>
    <n v="4743.66"/>
    <d v="2012-03-01T00:00:00"/>
    <n v="11.2"/>
    <s v="Refrigerators"/>
    <n v="687"/>
    <n v="90"/>
    <n v="118.3"/>
    <n v="90"/>
    <n v="118.3"/>
    <n v="1"/>
    <s v="Refrigerators"/>
    <n v="709"/>
    <n v="4"/>
    <n v="101.5"/>
    <n v="133"/>
    <n v="130.30000000000001"/>
    <n v="1.2837438423645322"/>
    <n v="1.2837438423645322"/>
    <n v="8"/>
    <n v="0.95"/>
    <n v="20154.791162561578"/>
    <n v="19147.051604433498"/>
    <n v="1007.7395581280798"/>
  </r>
  <r>
    <x v="1"/>
    <s v="MQR-Refrigrator Cap.240 Ltr LG Make"/>
    <x v="0"/>
    <n v="1"/>
    <s v="EA"/>
    <d v="2012-03-23T00:00:00"/>
    <d v="2012-03-23T00:00:00"/>
    <n v="15699.99"/>
    <n v="0"/>
    <m/>
    <n v="15699.99"/>
    <n v="-9962.5400000000009"/>
    <n v="0"/>
    <n v="-993.81"/>
    <n v="-10956.35"/>
    <n v="5737.4499999999989"/>
    <n v="4743.6400000000003"/>
    <d v="2012-03-01T00:00:00"/>
    <n v="11.2"/>
    <s v="Refrigerators"/>
    <n v="687"/>
    <n v="90"/>
    <n v="118.3"/>
    <n v="90"/>
    <n v="118.3"/>
    <n v="1"/>
    <s v="Refrigerators"/>
    <n v="709"/>
    <n v="4"/>
    <n v="101.5"/>
    <n v="133"/>
    <n v="130.30000000000001"/>
    <n v="1.2837438423645322"/>
    <n v="1.2837438423645322"/>
    <n v="8"/>
    <n v="0.95"/>
    <n v="20154.76548768473"/>
    <n v="19147.027213300491"/>
    <n v="1007.738274384239"/>
  </r>
  <r>
    <x v="2"/>
    <s v="UTR - Printer"/>
    <x v="0"/>
    <n v="1"/>
    <s v="EA"/>
    <d v="2018-06-30T00:00:00"/>
    <d v="2018-06-30T00:00:00"/>
    <n v="15682.01"/>
    <n v="0"/>
    <m/>
    <n v="15682.01"/>
    <n v="-8829.18"/>
    <n v="0"/>
    <n v="-2352.3000000000002"/>
    <n v="-11181.48"/>
    <n v="6852.83"/>
    <n v="4500.53"/>
    <d v="2018-06-01T00:00:00"/>
    <n v="4.9305555555555554"/>
    <m/>
    <m/>
    <m/>
    <m/>
    <m/>
    <m/>
    <m/>
    <s v="Computer peripherals"/>
    <n v="647"/>
    <n v="78"/>
    <n v="93.6"/>
    <n v="133"/>
    <n v="92.8"/>
    <n v="0.99145299145299148"/>
    <n v="0.99145299145299148"/>
    <n v="6"/>
    <n v="1"/>
    <n v="15547.975726495728"/>
    <n v="12776.693015986071"/>
    <n v="2771.2827105096567"/>
  </r>
  <r>
    <x v="0"/>
    <s v="KDK- Wall mounted fan"/>
    <x v="0"/>
    <n v="7"/>
    <s v="EA"/>
    <d v="2015-02-28T00:00:00"/>
    <d v="2015-02-28T00:00:00"/>
    <n v="15561"/>
    <n v="0"/>
    <m/>
    <n v="15561"/>
    <n v="-15561"/>
    <n v="0"/>
    <n v="0"/>
    <n v="-15561"/>
    <n v="0"/>
    <n v="0"/>
    <d v="2015-02-01T00:00:00"/>
    <n v="8.2638888888888893"/>
    <m/>
    <m/>
    <m/>
    <m/>
    <m/>
    <m/>
    <m/>
    <s v="Fan"/>
    <n v="713"/>
    <n v="38"/>
    <n v="106.6"/>
    <n v="133"/>
    <n v="151.30000000000001"/>
    <n v="1.4193245778611634"/>
    <n v="1.4193245778611634"/>
    <n v="8"/>
    <n v="0.95"/>
    <n v="22086.109756097565"/>
    <n v="20981.804268292686"/>
    <n v="1104.3054878048788"/>
  </r>
  <r>
    <x v="2"/>
    <s v="UTR - UPS Battery with Rack"/>
    <x v="0"/>
    <n v="6"/>
    <s v="EA"/>
    <d v="2015-09-30T00:00:00"/>
    <d v="2015-09-30T00:00:00"/>
    <n v="15504.02"/>
    <n v="0"/>
    <m/>
    <n v="15504.02"/>
    <n v="-15504.02"/>
    <n v="0"/>
    <n v="0"/>
    <n v="-15504.02"/>
    <n v="0"/>
    <n v="0"/>
    <d v="2015-09-01T00:00:00"/>
    <n v="7.6805555555555554"/>
    <m/>
    <m/>
    <m/>
    <m/>
    <m/>
    <m/>
    <m/>
    <s v="UPS in Solid State Drives"/>
    <n v="642"/>
    <n v="45"/>
    <n v="96.4"/>
    <n v="133"/>
    <n v="88.6"/>
    <n v="0.91908713692946042"/>
    <n v="0.91908713692946042"/>
    <n v="6"/>
    <n v="0.95"/>
    <n v="14249.545352697094"/>
    <n v="13537.068085062238"/>
    <n v="712.47726763485662"/>
  </r>
  <r>
    <x v="2"/>
    <s v="UTR - RO - Aquagurad"/>
    <x v="0"/>
    <n v="1"/>
    <s v="EA"/>
    <d v="2015-05-30T00:00:00"/>
    <d v="2015-05-30T00:00:00"/>
    <n v="15500"/>
    <n v="0"/>
    <m/>
    <n v="15500"/>
    <n v="-6709.89"/>
    <n v="0"/>
    <n v="-981.15"/>
    <n v="-7691.04"/>
    <n v="8790.11"/>
    <n v="7808.96"/>
    <d v="2015-05-01T00:00:00"/>
    <n v="8.0138888888888893"/>
    <m/>
    <m/>
    <m/>
    <m/>
    <m/>
    <m/>
    <m/>
    <s v="Water purifier"/>
    <n v="757"/>
    <n v="41"/>
    <n v="114.3"/>
    <n v="133"/>
    <n v="144.19999999999999"/>
    <n v="1.2615923009623797"/>
    <n v="1.2615923009623797"/>
    <n v="8"/>
    <n v="0.95"/>
    <n v="19554.680664916887"/>
    <n v="18576.946631671042"/>
    <n v="977.73403324584433"/>
  </r>
  <r>
    <x v="5"/>
    <s v="Mum - RO Water Purifier"/>
    <x v="0"/>
    <n v="2"/>
    <s v="EA"/>
    <d v="2016-07-08T00:00:00"/>
    <d v="2016-07-08T00:00:00"/>
    <n v="15500"/>
    <n v="0"/>
    <m/>
    <n v="15500"/>
    <n v="-5623.47"/>
    <n v="0"/>
    <n v="-981.15"/>
    <n v="-6604.62"/>
    <n v="9876.5299999999988"/>
    <n v="8895.3799999999992"/>
    <d v="2016-07-01T00:00:00"/>
    <n v="6.9083333333333332"/>
    <s v="i.  ELECTRICAL APPARATUS &amp; APPLIANCES"/>
    <m/>
    <m/>
    <m/>
    <m/>
    <m/>
    <m/>
    <s v="f. Manufacture of domestic appliances"/>
    <n v="708"/>
    <n v="55"/>
    <n v="119.2"/>
    <n v="133"/>
    <n v="133.69999999999999"/>
    <n v="1.1216442953020134"/>
    <n v="1.1216442953020134"/>
    <n v="8"/>
    <n v="0.95"/>
    <n v="17385.486577181207"/>
    <n v="14262.437451936519"/>
    <n v="3123.0491252446882"/>
  </r>
  <r>
    <x v="2"/>
    <s v="UTR - Executive Chair"/>
    <x v="0"/>
    <n v="1"/>
    <s v="EA"/>
    <d v="2016-03-31T00:00:00"/>
    <d v="2016-03-31T00:00:00"/>
    <n v="15457.5"/>
    <n v="0"/>
    <m/>
    <n v="15457.5"/>
    <n v="-5873.43"/>
    <n v="0"/>
    <n v="-978.46"/>
    <n v="-6851.89"/>
    <n v="9584.07"/>
    <n v="8605.61"/>
    <d v="2016-03-01T00:00:00"/>
    <n v="7.1805555555555554"/>
    <m/>
    <m/>
    <m/>
    <m/>
    <m/>
    <m/>
    <m/>
    <s v="a. Manufacture of furniture"/>
    <n v="844"/>
    <n v="51"/>
    <n v="114.6"/>
    <n v="133"/>
    <n v="157.9"/>
    <n v="1.3778359511343805"/>
    <n v="1.3778359511343805"/>
    <n v="8"/>
    <n v="0.95"/>
    <n v="21297.899214659687"/>
    <n v="18160.526387639071"/>
    <n v="3137.3728270206157"/>
  </r>
  <r>
    <x v="4"/>
    <s v="KKH-STEEL ALMIRAH WITH 4 DOOR BOOK CASE"/>
    <x v="0"/>
    <n v="1"/>
    <s v="EA"/>
    <d v="2010-12-09T00:00:00"/>
    <d v="2010-12-09T00:00:00"/>
    <n v="15339.14"/>
    <n v="0"/>
    <m/>
    <n v="15339.14"/>
    <n v="-10981.27"/>
    <n v="0"/>
    <n v="-970.97"/>
    <n v="-11952.24"/>
    <n v="4357.869999999999"/>
    <n v="3386.9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24703.614804434113"/>
    <n v="23468.434064212408"/>
    <n v="1235.1807402217055"/>
  </r>
  <r>
    <x v="0"/>
    <s v="KDK-UPS 600 VA WITH ACCESSORIE"/>
    <x v="0"/>
    <n v="9"/>
    <s v="NO"/>
    <d v="2012-08-16T00:00:00"/>
    <d v="2012-08-01T00:00:00"/>
    <n v="15300"/>
    <n v="0"/>
    <m/>
    <n v="15300"/>
    <n v="-15300"/>
    <n v="0"/>
    <n v="0"/>
    <n v="-15300"/>
    <n v="0"/>
    <n v="0"/>
    <d v="2012-08-01T00:00:00"/>
    <n v="10.844444444444445"/>
    <m/>
    <m/>
    <m/>
    <m/>
    <m/>
    <m/>
    <m/>
    <s v="UPS in Solid State Drives"/>
    <n v="642"/>
    <n v="8"/>
    <n v="99.1"/>
    <n v="133"/>
    <n v="88.6"/>
    <n v="0.89404641775983851"/>
    <n v="0.89404641775983851"/>
    <n v="6"/>
    <n v="0.95"/>
    <n v="13678.910191725528"/>
    <n v="12994.964682139253"/>
    <n v="683.94550958627588"/>
  </r>
  <r>
    <x v="4"/>
    <s v="KKH - Executive Chair"/>
    <x v="0"/>
    <n v="2"/>
    <s v="EA"/>
    <d v="2015-05-13T00:00:00"/>
    <d v="2015-05-13T00:00:00"/>
    <n v="15276"/>
    <n v="0"/>
    <m/>
    <n v="15276"/>
    <n v="-6657.83"/>
    <n v="0"/>
    <n v="-966.97"/>
    <n v="-7624.8"/>
    <n v="8618.17"/>
    <n v="7651.2"/>
    <d v="2015-05-01T00:00:00"/>
    <n v="8.0611111111111118"/>
    <m/>
    <m/>
    <m/>
    <m/>
    <m/>
    <m/>
    <m/>
    <s v="a. Manufacture of furniture"/>
    <n v="844"/>
    <n v="41"/>
    <n v="112.6"/>
    <n v="133"/>
    <n v="157.9"/>
    <n v="1.402309058614565"/>
    <n v="1.402309058614565"/>
    <n v="8"/>
    <n v="0.95"/>
    <n v="21421.673179396093"/>
    <n v="20350.589520426289"/>
    <n v="1071.0836589698047"/>
  </r>
  <r>
    <x v="2"/>
    <s v="UTR-Panasonic Laser Fax KXMB 772"/>
    <x v="0"/>
    <n v="1"/>
    <s v="EA"/>
    <d v="2012-01-31T00:00:00"/>
    <d v="2012-01-31T00:00:00"/>
    <n v="15225.01"/>
    <n v="0"/>
    <m/>
    <n v="15225.01"/>
    <n v="-9276.83"/>
    <n v="0"/>
    <n v="-963.74"/>
    <n v="-10240.57"/>
    <n v="5948.18"/>
    <n v="4984.4399999999996"/>
    <d v="2012-01-01T00:00:00"/>
    <n v="11.347222222222221"/>
    <s v="Computer Peripherals"/>
    <n v="757"/>
    <n v="8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14058.516696517412"/>
    <n v="14058.51669651741"/>
    <n v="0"/>
  </r>
  <r>
    <x v="1"/>
    <s v="MQR - Dot Matrix Printer"/>
    <x v="0"/>
    <n v="1"/>
    <s v="EA"/>
    <d v="2018-05-31T00:00:00"/>
    <d v="2018-05-31T00:00:00"/>
    <n v="15207"/>
    <n v="0"/>
    <m/>
    <n v="15207"/>
    <n v="-8749.23"/>
    <n v="0"/>
    <n v="-2281.0500000000002"/>
    <n v="-11030.279999999999"/>
    <n v="6457.77"/>
    <n v="4176.72"/>
    <d v="2018-05-01T00:00:00"/>
    <n v="5.0138888888888893"/>
    <m/>
    <m/>
    <m/>
    <m/>
    <m/>
    <m/>
    <m/>
    <s v="Computer peripherals"/>
    <n v="647"/>
    <n v="77"/>
    <n v="93.4"/>
    <n v="133"/>
    <n v="92.8"/>
    <n v="0.99357601713062094"/>
    <n v="0.99357601713062094"/>
    <n v="6"/>
    <n v="1"/>
    <n v="15109.310492505352"/>
    <n v="12626.067332857481"/>
    <n v="2483.2431596478709"/>
  </r>
  <r>
    <x v="4"/>
    <s v="KKH - Steel Chair"/>
    <x v="0"/>
    <n v="8"/>
    <s v="EA"/>
    <d v="2021-05-31T00:00:00"/>
    <d v="2021-05-31T00:00:00"/>
    <n v="15200.02"/>
    <n v="0"/>
    <m/>
    <n v="15200.02"/>
    <n v="-804"/>
    <n v="0"/>
    <n v="-962.16"/>
    <n v="-1766.1599999999999"/>
    <n v="14396.02"/>
    <n v="13433.86"/>
    <d v="2021-05-01T00:00:00"/>
    <n v="2.0138888888888888"/>
    <m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n v="16405.216390977443"/>
    <n v="3923.2961073908723"/>
    <n v="12481.920283586571"/>
  </r>
  <r>
    <x v="4"/>
    <s v="kkh - N2 GAS CYLINDER FOR ZERO CALIBARTION"/>
    <x v="0"/>
    <n v="2"/>
    <s v="EA"/>
    <d v="2016-02-06T00:00:00"/>
    <d v="2016-02-06T00:00:00"/>
    <n v="15120"/>
    <n v="0"/>
    <m/>
    <n v="15120"/>
    <n v="-5421.47"/>
    <n v="0"/>
    <n v="-881.5"/>
    <n v="-6302.97"/>
    <n v="9698.5299999999988"/>
    <n v="8817.0300000000007"/>
    <d v="2016-02-01T00:00:00"/>
    <n v="7.3305555555555557"/>
    <m/>
    <m/>
    <m/>
    <m/>
    <m/>
    <m/>
    <m/>
    <s v="a. Manufacture of furniture"/>
    <n v="844"/>
    <n v="50"/>
    <n v="113"/>
    <n v="133"/>
    <n v="157.9"/>
    <n v="1.3973451327433628"/>
    <n v="1.3973451327433628"/>
    <n v="8"/>
    <n v="0.95"/>
    <n v="21127.858407079646"/>
    <n v="18391.8741039823"/>
    <n v="2735.9843030973461"/>
  </r>
  <r>
    <x v="4"/>
    <s v="KKH - Barbed wire fencing on Boundry wall"/>
    <x v="1"/>
    <n v="1"/>
    <s v="EA"/>
    <d v="2014-06-30T00:00:00"/>
    <d v="2014-06-30T00:00:00"/>
    <n v="15095"/>
    <n v="0"/>
    <m/>
    <n v="15095"/>
    <n v="-3909.05"/>
    <n v="0"/>
    <n v="-504.17"/>
    <n v="-4413.22"/>
    <n v="11185.95"/>
    <n v="10681.78"/>
    <d v="2014-06-01T00:00:00"/>
    <m/>
    <m/>
    <m/>
    <m/>
    <m/>
    <m/>
    <m/>
    <m/>
    <m/>
    <m/>
    <m/>
    <m/>
    <m/>
    <m/>
    <m/>
    <m/>
    <m/>
    <m/>
    <m/>
    <m/>
    <m/>
  </r>
  <r>
    <x v="1"/>
    <s v="MQR-D-LINK24 PORT,10/100,2PORTS1GBPSUN-MANAG"/>
    <x v="0"/>
    <n v="2"/>
    <s v="EA"/>
    <d v="2011-01-08T00:00:00"/>
    <d v="2011-01-08T00:00:00"/>
    <n v="14830"/>
    <n v="0"/>
    <m/>
    <n v="14830"/>
    <n v="-9783.39"/>
    <n v="0"/>
    <n v="-938.74"/>
    <n v="-10722.13"/>
    <n v="5046.6100000000006"/>
    <n v="4107.87"/>
    <d v="2011-01-01T00:00:00"/>
    <n v="12.408333333333333"/>
    <s v="j.  ELECTRONICS ITEMS"/>
    <n v="741"/>
    <n v="76"/>
    <n v="84.5"/>
    <n v="90"/>
    <n v="85.7"/>
    <n v="1.0142011834319526"/>
    <s v="a. Manufacture of electronic components"/>
    <n v="640"/>
    <n v="4"/>
    <n v="103.4"/>
    <n v="133"/>
    <n v="115.5"/>
    <n v="1.1170212765957446"/>
    <n v="1.1328843006420746"/>
    <n v="5"/>
    <n v="1"/>
    <n v="16800.674178521967"/>
    <n v="16800.674178521967"/>
    <n v="0"/>
  </r>
  <r>
    <x v="4"/>
    <s v="KKH -Swith 24 Port (2 Nos)"/>
    <x v="0"/>
    <n v="2"/>
    <s v="EA"/>
    <d v="2012-03-31T00:00:00"/>
    <d v="2012-03-31T00:00:00"/>
    <n v="14825"/>
    <n v="0"/>
    <m/>
    <n v="14825"/>
    <n v="-13342.5"/>
    <n v="0"/>
    <n v="0"/>
    <n v="-13342.5"/>
    <n v="1482.5"/>
    <n v="1482.5"/>
    <d v="2012-03-01T00:00:00"/>
    <n v="11.180555555555555"/>
    <s v="j.  ELECTRONICS ITEMS"/>
    <n v="741"/>
    <n v="90"/>
    <n v="85.7"/>
    <n v="90"/>
    <n v="85.7"/>
    <n v="1"/>
    <s v="a. Manufacture of electronic components"/>
    <n v="640"/>
    <n v="4"/>
    <n v="103.4"/>
    <n v="133"/>
    <n v="115.5"/>
    <n v="1.1170212765957446"/>
    <n v="1.1170212765957446"/>
    <n v="5"/>
    <n v="1"/>
    <n v="16559.840425531915"/>
    <n v="16559.840425531915"/>
    <n v="0"/>
  </r>
  <r>
    <x v="1"/>
    <s v="MQR-LCD TV 22&quot; with DTH LG Make"/>
    <x v="0"/>
    <n v="1"/>
    <s v="EA"/>
    <d v="2012-03-23T00:00:00"/>
    <d v="2012-03-23T00:00:00"/>
    <n v="14790.01"/>
    <n v="0"/>
    <m/>
    <n v="14790.01"/>
    <n v="-9385.1200000000008"/>
    <n v="0"/>
    <n v="-936.21"/>
    <n v="-10321.330000000002"/>
    <n v="5404.8899999999994"/>
    <n v="4468.68"/>
    <d v="2012-03-01T00:00:00"/>
    <n v="11.2"/>
    <s v="T.V.Sets"/>
    <n v="742"/>
    <n v="90"/>
    <n v="73.099999999999994"/>
    <n v="90"/>
    <n v="73.099999999999994"/>
    <n v="1"/>
    <s v="Colour TV"/>
    <n v="652"/>
    <n v="4"/>
    <n v="97.5"/>
    <n v="133"/>
    <n v="93.1"/>
    <n v="0.95487179487179485"/>
    <n v="0.95487179487179485"/>
    <n v="8"/>
    <n v="0.95"/>
    <n v="14122.563394871795"/>
    <n v="13416.435225128205"/>
    <n v="706.12816974358975"/>
  </r>
  <r>
    <x v="1"/>
    <s v="MQR-LCD T.V."/>
    <x v="0"/>
    <n v="1"/>
    <s v="EA"/>
    <d v="2012-01-30T00:00:00"/>
    <d v="2012-01-30T00:00:00"/>
    <n v="14790"/>
    <n v="0"/>
    <m/>
    <n v="14790"/>
    <n v="-9520.69"/>
    <n v="0"/>
    <n v="-936.21"/>
    <n v="-10456.900000000001"/>
    <n v="5269.3099999999995"/>
    <n v="4333.1000000000004"/>
    <d v="2012-01-01T00:00:00"/>
    <n v="11.347222222222221"/>
    <s v="T.V.Sets"/>
    <n v="742"/>
    <n v="88"/>
    <n v="72.3"/>
    <n v="90"/>
    <n v="73.099999999999994"/>
    <n v="1.0110650069156293"/>
    <s v="Colour TV"/>
    <n v="652"/>
    <n v="4"/>
    <n v="97.5"/>
    <n v="133"/>
    <n v="93.1"/>
    <n v="0.95487179487179485"/>
    <n v="0.96543745788559066"/>
    <n v="8"/>
    <n v="0.95"/>
    <n v="14278.820002127886"/>
    <n v="13564.879002021491"/>
    <n v="713.94100010639522"/>
  </r>
  <r>
    <x v="1"/>
    <s v="MQR-LCD TV 22&quot; with DTH LG Make"/>
    <x v="0"/>
    <n v="1"/>
    <s v="EA"/>
    <d v="2012-03-23T00:00:00"/>
    <d v="2012-03-23T00:00:00"/>
    <n v="14789.99"/>
    <n v="0"/>
    <m/>
    <n v="14789.99"/>
    <n v="-9385.11"/>
    <n v="0"/>
    <n v="-936.21"/>
    <n v="-10321.32"/>
    <n v="5404.8799999999992"/>
    <n v="4468.67"/>
    <d v="2012-03-01T00:00:00"/>
    <n v="11.2"/>
    <s v="T.V.Sets"/>
    <n v="742"/>
    <n v="90"/>
    <n v="73.099999999999994"/>
    <n v="90"/>
    <n v="73.099999999999994"/>
    <n v="1"/>
    <s v="Colour TV"/>
    <n v="652"/>
    <n v="4"/>
    <n v="97.5"/>
    <n v="133"/>
    <n v="93.1"/>
    <n v="0.95487179487179485"/>
    <n v="0.95487179487179485"/>
    <n v="8"/>
    <n v="0.95"/>
    <n v="14122.544297435898"/>
    <n v="13416.417082564101"/>
    <n v="706.12721487179624"/>
  </r>
  <r>
    <x v="0"/>
    <s v="KDK - Hand Pallet Truck"/>
    <x v="0"/>
    <n v="1"/>
    <s v="EA"/>
    <d v="2017-03-31T00:00:00"/>
    <d v="2017-03-31T00:00:00"/>
    <n v="14730.5"/>
    <n v="0"/>
    <m/>
    <n v="14730.5"/>
    <n v="-4296.3"/>
    <n v="0"/>
    <n v="-858.79"/>
    <n v="-5155.09"/>
    <n v="10434.200000000001"/>
    <n v="9575.41"/>
    <d v="2017-03-01T00:00:00"/>
    <n v="6.1805555555555554"/>
    <m/>
    <m/>
    <m/>
    <m/>
    <m/>
    <m/>
    <m/>
    <s v="Material handling, lifting and hoisting equipment"/>
    <n v="745"/>
    <n v="63"/>
    <n v="103.3"/>
    <n v="133"/>
    <n v="116.6"/>
    <n v="1.1287512100677637"/>
    <n v="1.1287512100677637"/>
    <n v="8"/>
    <n v="0.95"/>
    <n v="16627.069699903193"/>
    <n v="12203.287700753601"/>
    <n v="4423.7819991495926"/>
  </r>
  <r>
    <x v="0"/>
    <s v="KDK-D-LINK24 PORT,10/100,2PORTS1GBPSUN-MANAG"/>
    <x v="0"/>
    <n v="2"/>
    <s v="NO"/>
    <d v="2010-12-20T00:00:00"/>
    <d v="2010-12-20T00:00:00"/>
    <n v="14700.01"/>
    <n v="0"/>
    <m/>
    <n v="14700.01"/>
    <n v="-13230.01"/>
    <n v="0"/>
    <n v="0"/>
    <n v="-13230.01"/>
    <n v="1470"/>
    <n v="1470"/>
    <d v="2010-12-01T00:00:00"/>
    <n v="12.458333333333334"/>
    <s v="j.  ELECTRONICS ITEMS"/>
    <n v="741"/>
    <n v="75"/>
    <n v="84.7"/>
    <n v="90"/>
    <n v="85.7"/>
    <n v="1.0118063754427391"/>
    <s v="a. Manufacture of electronic components"/>
    <n v="640"/>
    <n v="4"/>
    <n v="103.4"/>
    <n v="133"/>
    <n v="115.5"/>
    <n v="1.1170212765957446"/>
    <n v="1.1302092491647617"/>
    <n v="5"/>
    <n v="1"/>
    <n v="16614.08726481449"/>
    <n v="16614.08726481449"/>
    <n v="0"/>
  </r>
  <r>
    <x v="2"/>
    <s v="UTR - Switch 24 Port (2 Nos)"/>
    <x v="0"/>
    <n v="2"/>
    <s v="EA"/>
    <d v="2012-04-24T00:00:00"/>
    <d v="2012-04-24T00:00:00"/>
    <n v="14700"/>
    <n v="0"/>
    <m/>
    <n v="14700"/>
    <n v="-13230"/>
    <n v="0"/>
    <n v="0"/>
    <n v="-13230"/>
    <n v="1470"/>
    <n v="1470"/>
    <d v="2012-04-01T00:00:00"/>
    <n v="11.113888888888889"/>
    <m/>
    <m/>
    <m/>
    <m/>
    <m/>
    <m/>
    <m/>
    <s v="a. Manufacture of electronic components"/>
    <n v="640"/>
    <n v="4"/>
    <n v="103.4"/>
    <n v="133"/>
    <n v="115.5"/>
    <n v="1.1170212765957446"/>
    <n v="1.1170212765957446"/>
    <n v="5"/>
    <n v="1"/>
    <n v="16420.212765957443"/>
    <n v="16420.212765957443"/>
    <n v="0"/>
  </r>
  <r>
    <x v="1"/>
    <s v="MQR - Office Table"/>
    <x v="0"/>
    <n v="1"/>
    <s v="EA"/>
    <d v="2014-08-01T00:00:00"/>
    <d v="2014-08-01T00:00:00"/>
    <n v="14697.45"/>
    <n v="0"/>
    <m/>
    <n v="14697.45"/>
    <n v="-7131.83"/>
    <n v="0"/>
    <n v="-930.35"/>
    <n v="-8062.18"/>
    <n v="7565.6200000000008"/>
    <n v="6635.27"/>
    <d v="2014-08-01T00:00:00"/>
    <n v="8.844444444444445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19835.276538461541"/>
    <n v="18843.512711538464"/>
    <n v="991.76382692307743"/>
  </r>
  <r>
    <x v="0"/>
    <s v="KDK-STEEL ALMIRAH"/>
    <x v="0"/>
    <n v="1"/>
    <s v="NO"/>
    <d v="2011-03-31T00:00:00"/>
    <d v="2011-03-31T00:00:00"/>
    <n v="14453.09"/>
    <n v="0"/>
    <m/>
    <n v="14453.09"/>
    <n v="-10066.19"/>
    <n v="0"/>
    <n v="-914.88"/>
    <n v="-10981.07"/>
    <n v="4386.8999999999996"/>
    <n v="3472.02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3402.067547510076"/>
    <n v="22231.964170134572"/>
    <n v="1170.1033773755044"/>
  </r>
  <r>
    <x v="2"/>
    <s v="UTR-STEEL ALMIRAH"/>
    <x v="0"/>
    <n v="1"/>
    <s v="NO"/>
    <d v="2012-03-31T00:00:00"/>
    <d v="2012-03-31T00:00:00"/>
    <n v="14453.09"/>
    <n v="0"/>
    <m/>
    <n v="14453.09"/>
    <n v="-9151.2999999999993"/>
    <n v="0"/>
    <n v="-914.88"/>
    <n v="-10066.179999999998"/>
    <n v="5301.7900000000009"/>
    <n v="4386.91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21964.801838306063"/>
    <n v="20866.561746390758"/>
    <n v="1098.2400919153042"/>
  </r>
  <r>
    <x v="5"/>
    <s v="NOD-STEEL ALMIRAH"/>
    <x v="0"/>
    <n v="1"/>
    <s v="NO"/>
    <d v="2011-04-07T00:00:00"/>
    <d v="2011-04-07T00:00:00"/>
    <n v="14453.08"/>
    <n v="0"/>
    <m/>
    <n v="14453.08"/>
    <n v="-10048.68"/>
    <n v="0"/>
    <n v="-914.88"/>
    <n v="-10963.56"/>
    <n v="4404.3999999999996"/>
    <n v="3489.52"/>
    <d v="2011-04-01T00:00:00"/>
    <n v="12.161111111111111"/>
    <s v="Furniture"/>
    <n v="628"/>
    <n v="79"/>
    <n v="132.4"/>
    <n v="90"/>
    <n v="138.4"/>
    <n v="1.0453172205438066"/>
    <s v="a. Manufacture of furniture"/>
    <n v="844"/>
    <n v="4"/>
    <n v="103.9"/>
    <n v="133"/>
    <n v="157.9"/>
    <n v="1.5197305101058709"/>
    <n v="1.5886004727994905"/>
    <n v="8"/>
    <n v="0.95"/>
    <n v="22960.16972140886"/>
    <n v="21812.161235338415"/>
    <n v="1148.0084860704446"/>
  </r>
  <r>
    <x v="1"/>
    <s v="MQR-STEEL ALMIRAH"/>
    <x v="0"/>
    <n v="1"/>
    <s v="EA"/>
    <d v="2011-07-22T00:00:00"/>
    <d v="2011-07-22T00:00:00"/>
    <n v="14453.01"/>
    <n v="0"/>
    <m/>
    <n v="14453.01"/>
    <n v="-9783.7099999999991"/>
    <n v="0"/>
    <n v="-914.88"/>
    <n v="-10698.589999999998"/>
    <n v="4669.3000000000011"/>
    <n v="3754.42"/>
    <d v="2011-07-01T00:00:00"/>
    <n v="11.869444444444444"/>
    <s v="Furniture"/>
    <n v="628"/>
    <n v="82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22534.557064235367"/>
    <n v="21407.829211023596"/>
    <n v="1126.7278532117707"/>
  </r>
  <r>
    <x v="3"/>
    <s v="BRK-STEEL ALMIRAH"/>
    <x v="0"/>
    <n v="1"/>
    <s v="EA"/>
    <d v="2011-09-22T00:00:00"/>
    <d v="2011-09-22T00:00:00"/>
    <n v="14453"/>
    <n v="0"/>
    <m/>
    <n v="14453"/>
    <n v="-9628.6299999999992"/>
    <n v="0"/>
    <n v="-914.87"/>
    <n v="-10543.5"/>
    <n v="4824.3700000000008"/>
    <n v="3909.5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22534.541472633988"/>
    <n v="21407.814399002287"/>
    <n v="1126.7270736317005"/>
  </r>
  <r>
    <x v="4"/>
    <s v="KKH - Refrigerator 220 ltr"/>
    <x v="0"/>
    <n v="1"/>
    <s v="NO"/>
    <d v="2012-09-30T00:00:00"/>
    <d v="2012-09-30T00:00:00"/>
    <n v="14450"/>
    <n v="0"/>
    <m/>
    <n v="14450"/>
    <n v="-8348.0300000000007"/>
    <n v="0"/>
    <n v="-914.69"/>
    <n v="-9262.7200000000012"/>
    <n v="6101.9699999999993"/>
    <n v="5187.28"/>
    <d v="2012-09-01T00:00:00"/>
    <n v="10.680555555555555"/>
    <m/>
    <m/>
    <m/>
    <m/>
    <m/>
    <m/>
    <m/>
    <s v="Refrigerators"/>
    <n v="709"/>
    <n v="9"/>
    <n v="111.1"/>
    <n v="133"/>
    <n v="130.30000000000001"/>
    <n v="1.172817281728173"/>
    <n v="1.172817281728173"/>
    <n v="8"/>
    <n v="0.95"/>
    <n v="16947.2097209721"/>
    <n v="16099.849234923493"/>
    <n v="847.36048604860662"/>
  </r>
  <r>
    <x v="3"/>
    <s v="BRK-Office Table"/>
    <x v="0"/>
    <n v="1"/>
    <s v="NO"/>
    <d v="2022-09-23T00:00:00"/>
    <d v="2022-09-23T00:00:00"/>
    <n v="0"/>
    <n v="14424"/>
    <m/>
    <n v="14424"/>
    <n v="0"/>
    <n v="0"/>
    <n v="-475.28"/>
    <n v="-475.28"/>
    <n v="0"/>
    <n v="13948.72"/>
    <d v="2022-09-01T00:00:00"/>
    <n v="0.7"/>
    <m/>
    <m/>
    <m/>
    <m/>
    <m/>
    <m/>
    <m/>
    <s v="a. Manufacture of furniture"/>
    <n v="844"/>
    <n v="129"/>
    <n v="157.19999999999999"/>
    <n v="133"/>
    <n v="157.9"/>
    <n v="1.0044529262086515"/>
    <n v="1.0044529262086515"/>
    <n v="8"/>
    <n v="0.95"/>
    <n v="14488.229007633588"/>
    <n v="1204.334036259542"/>
    <n v="13283.894971374046"/>
  </r>
  <r>
    <x v="2"/>
    <s v="UTR-Printer - Laserjet LJ1505N"/>
    <x v="0"/>
    <n v="1"/>
    <s v="EA"/>
    <d v="2010-09-20T00:00:00"/>
    <d v="2010-09-20T00:00:00"/>
    <n v="14385"/>
    <n v="0"/>
    <m/>
    <n v="14385"/>
    <n v="-12946.5"/>
    <n v="0"/>
    <n v="0"/>
    <n v="-12946.5"/>
    <n v="1438.5"/>
    <n v="1438.5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3058.91851595552"/>
    <n v="13058.91851595552"/>
    <n v="0"/>
  </r>
  <r>
    <x v="3"/>
    <s v="BRK-PRINTER HP LASER JET-1505N"/>
    <x v="0"/>
    <n v="1"/>
    <s v="NO"/>
    <d v="2010-09-20T00:00:00"/>
    <d v="2010-09-20T00:00:00"/>
    <n v="14385"/>
    <n v="0"/>
    <m/>
    <n v="14385"/>
    <n v="-12946.5"/>
    <n v="0"/>
    <n v="0"/>
    <n v="-12946.5"/>
    <n v="1438.5"/>
    <n v="1438.5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3058.91851595552"/>
    <n v="13058.91851595552"/>
    <n v="0"/>
  </r>
  <r>
    <x v="4"/>
    <s v="KKH - HP LASER JET PRO P1606DN PRINTER"/>
    <x v="0"/>
    <n v="1"/>
    <s v="EA"/>
    <d v="2010-09-15T00:00:00"/>
    <d v="2010-09-15T00:00:00"/>
    <n v="14384"/>
    <n v="0"/>
    <m/>
    <n v="14384"/>
    <n v="-12945.6"/>
    <n v="0"/>
    <n v="0"/>
    <n v="-12945.6"/>
    <n v="1438.3999999999996"/>
    <n v="1438.4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3058.010700973527"/>
    <n v="13058.010700973526"/>
    <n v="0"/>
  </r>
  <r>
    <x v="3"/>
    <s v="BRK - Sound System with Cordless Mike"/>
    <x v="0"/>
    <n v="1"/>
    <s v="EA"/>
    <d v="2015-06-30T00:00:00"/>
    <d v="2015-06-30T00:00:00"/>
    <n v="14200.01"/>
    <n v="0"/>
    <m/>
    <n v="14200.01"/>
    <n v="-6070.99"/>
    <n v="0"/>
    <n v="-898.86"/>
    <n v="-6969.8499999999995"/>
    <n v="8129.02"/>
    <n v="7230.16"/>
    <d v="2015-06-01T00:00:00"/>
    <n v="7.9305555555555554"/>
    <m/>
    <m/>
    <m/>
    <m/>
    <m/>
    <m/>
    <m/>
    <s v="a. Manufacture of electronic components"/>
    <n v="640"/>
    <n v="42"/>
    <n v="107.1"/>
    <n v="133"/>
    <n v="115.5"/>
    <n v="1.0784313725490198"/>
    <n v="1.0784313725490198"/>
    <n v="5"/>
    <n v="1"/>
    <n v="15313.736274509807"/>
    <n v="15313.736274509809"/>
    <n v="0"/>
  </r>
  <r>
    <x v="5"/>
    <s v="Sound System with Cordless mike"/>
    <x v="0"/>
    <n v="1"/>
    <s v="EA"/>
    <d v="2015-07-10T00:00:00"/>
    <d v="2015-07-10T00:00:00"/>
    <n v="14200.01"/>
    <n v="0"/>
    <m/>
    <n v="14200.01"/>
    <n v="-6046.43"/>
    <n v="0"/>
    <n v="-898.86"/>
    <n v="-6945.29"/>
    <n v="8153.58"/>
    <n v="7254.72"/>
    <d v="2015-07-01T00:00:00"/>
    <n v="7.9027777777777777"/>
    <s v="j.  ELECTRONICS ITEMS"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n v="15545.982511848342"/>
    <n v="15545.982511848342"/>
    <n v="0"/>
  </r>
  <r>
    <x v="4"/>
    <s v="KKH - Sound System with Cordless mike"/>
    <x v="0"/>
    <n v="1"/>
    <s v="EA"/>
    <d v="2015-07-11T00:00:00"/>
    <d v="2015-07-11T00:00:00"/>
    <n v="14200.01"/>
    <n v="0"/>
    <m/>
    <n v="14200.01"/>
    <n v="-6043.97"/>
    <n v="0"/>
    <n v="-898.86"/>
    <n v="-6942.83"/>
    <n v="8156.04"/>
    <n v="7257.18"/>
    <d v="2015-07-01T00:00:00"/>
    <n v="7.9"/>
    <m/>
    <m/>
    <m/>
    <m/>
    <m/>
    <m/>
    <m/>
    <s v="a. Manufacture of electronic components"/>
    <n v="640"/>
    <n v="43"/>
    <n v="105.5"/>
    <n v="133"/>
    <n v="115.5"/>
    <n v="1.09478672985782"/>
    <n v="1.09478672985782"/>
    <n v="5"/>
    <n v="1"/>
    <n v="15545.982511848342"/>
    <n v="15545.982511848342"/>
    <n v="0"/>
  </r>
  <r>
    <x v="0"/>
    <s v="KDK - Sound System with Cordless Mike"/>
    <x v="0"/>
    <n v="1"/>
    <s v="EA"/>
    <d v="2015-08-31T00:00:00"/>
    <d v="2015-08-31T00:00:00"/>
    <n v="14200.01"/>
    <n v="0"/>
    <m/>
    <n v="14200.01"/>
    <n v="-5918.72"/>
    <n v="0"/>
    <n v="-898.86"/>
    <n v="-6817.58"/>
    <n v="8281.2900000000009"/>
    <n v="7382.43"/>
    <d v="2015-08-01T00:00:00"/>
    <n v="7.7638888888888893"/>
    <m/>
    <m/>
    <m/>
    <m/>
    <m/>
    <m/>
    <m/>
    <s v="a. Manufacture of electronic components"/>
    <n v="640"/>
    <n v="44"/>
    <n v="105.2"/>
    <n v="133"/>
    <n v="115.5"/>
    <n v="1.0979087452471483"/>
    <n v="1.0979087452471483"/>
    <n v="5"/>
    <n v="1"/>
    <n v="15590.315161596958"/>
    <n v="15590.315161596958"/>
    <n v="0"/>
  </r>
  <r>
    <x v="2"/>
    <s v="UTR-Sound system with cordless mike"/>
    <x v="0"/>
    <n v="1"/>
    <s v="EA"/>
    <d v="2015-03-31T00:00:00"/>
    <d v="2015-03-31T00:00:00"/>
    <n v="14200"/>
    <n v="0"/>
    <m/>
    <n v="14200"/>
    <n v="-6294.48"/>
    <n v="0"/>
    <n v="-898.86"/>
    <n v="-7193.3399999999992"/>
    <n v="7905.52"/>
    <n v="7006.66"/>
    <d v="2015-03-01T00:00:00"/>
    <n v="8.1805555555555554"/>
    <m/>
    <m/>
    <m/>
    <m/>
    <m/>
    <m/>
    <m/>
    <s v="a. Manufacture of electronic components"/>
    <n v="640"/>
    <n v="39"/>
    <n v="108.7"/>
    <n v="133"/>
    <n v="115.5"/>
    <n v="1.062557497700092"/>
    <n v="1.062557497700092"/>
    <n v="5"/>
    <n v="1"/>
    <n v="15088.316467341307"/>
    <n v="15088.316467341308"/>
    <n v="0"/>
  </r>
  <r>
    <x v="1"/>
    <s v="MQR-Ceiling fan"/>
    <x v="0"/>
    <n v="10"/>
    <s v="EA"/>
    <d v="2021-12-31T00:00:00"/>
    <d v="2021-12-31T00:00:00"/>
    <n v="14160.01"/>
    <n v="0"/>
    <m/>
    <n v="14160.01"/>
    <n v="-223.47"/>
    <n v="0"/>
    <n v="-896.33"/>
    <n v="-1119.8"/>
    <n v="13936.54"/>
    <n v="13040.21"/>
    <d v="2021-12-01T00:00:00"/>
    <n v="1.4305555555555556"/>
    <m/>
    <m/>
    <m/>
    <m/>
    <m/>
    <m/>
    <m/>
    <s v="Fan"/>
    <n v="713"/>
    <n v="120"/>
    <n v="143"/>
    <n v="133"/>
    <n v="151.30000000000001"/>
    <n v="1.0580419580419582"/>
    <n v="1.0580419580419582"/>
    <n v="8"/>
    <n v="0.95"/>
    <n v="14981.884706293709"/>
    <n v="2545.0996849146518"/>
    <n v="12436.785021379057"/>
  </r>
  <r>
    <x v="3"/>
    <s v="BRK - Acid Storage Tank"/>
    <x v="0"/>
    <n v="1"/>
    <s v="NO"/>
    <d v="2013-08-14T00:00:00"/>
    <d v="2013-08-14T00:00:00"/>
    <n v="14151.34"/>
    <n v="0"/>
    <m/>
    <n v="14151.34"/>
    <n v="-7070.99"/>
    <n v="0"/>
    <n v="-825.02"/>
    <n v="-7896.01"/>
    <n v="7080.35"/>
    <n v="6255.33"/>
    <d v="2013-08-01T00:00:00"/>
    <n v="9.8083333333333336"/>
    <m/>
    <m/>
    <m/>
    <m/>
    <m/>
    <m/>
    <m/>
    <s v="b. Manufacture of tanks, reservoirs and containers of metal"/>
    <n v="613"/>
    <n v="20"/>
    <n v="102.3"/>
    <n v="133"/>
    <n v="155.6"/>
    <n v="1.5210166177908113"/>
    <n v="1.5210166177908113"/>
    <n v="8"/>
    <n v="0.95"/>
    <n v="21524.423304007822"/>
    <n v="20448.202138807428"/>
    <n v="1076.2211652003934"/>
  </r>
  <r>
    <x v="1"/>
    <s v="MQR - Plastic Chairs"/>
    <x v="0"/>
    <n v="18"/>
    <s v="EA"/>
    <d v="2020-01-10T00:00:00"/>
    <d v="2020-01-10T00:00:00"/>
    <n v="14039.01"/>
    <n v="0"/>
    <m/>
    <n v="14039.01"/>
    <n v="-14039.01"/>
    <n v="0"/>
    <n v="0"/>
    <n v="-14039.01"/>
    <n v="0"/>
    <n v="0"/>
    <d v="2020-01-01T00:00:00"/>
    <n v="3.4027777777777777"/>
    <m/>
    <m/>
    <m/>
    <m/>
    <m/>
    <m/>
    <m/>
    <s v="a. Manufacture of furniture"/>
    <n v="844"/>
    <n v="97"/>
    <n v="132.9"/>
    <n v="133"/>
    <n v="157.9"/>
    <n v="1.1881113619262604"/>
    <n v="1.1881113619262604"/>
    <n v="8"/>
    <n v="0.95"/>
    <n v="16679.907291196389"/>
    <n v="6740.0146215728455"/>
    <n v="9939.892669623543"/>
  </r>
  <r>
    <x v="1"/>
    <s v="MQR - PRINTER (HP LASERJET 202 DW)"/>
    <x v="0"/>
    <n v="1"/>
    <s v="EA"/>
    <d v="2019-11-19T00:00:00"/>
    <d v="2019-11-19T00:00:00"/>
    <n v="13923.99"/>
    <n v="0"/>
    <m/>
    <n v="13923.99"/>
    <n v="-4941.88"/>
    <n v="0"/>
    <n v="-2088.6"/>
    <n v="-7030.48"/>
    <n v="8982.11"/>
    <n v="6893.51"/>
    <d v="2019-11-01T00:00:00"/>
    <n v="3.5444444444444443"/>
    <m/>
    <m/>
    <m/>
    <m/>
    <m/>
    <m/>
    <m/>
    <s v="Computer peripherals"/>
    <n v="647"/>
    <n v="95"/>
    <n v="93.1"/>
    <n v="133"/>
    <n v="92.8"/>
    <n v="0.99677765843179378"/>
    <n v="0.99677765843179378"/>
    <n v="6"/>
    <n v="1"/>
    <n v="13879.122148227712"/>
    <n v="8198.9628986752596"/>
    <n v="5680.1592495524528"/>
  </r>
  <r>
    <x v="1"/>
    <s v="MQR - Pedastal Fans"/>
    <x v="0"/>
    <n v="7"/>
    <s v="EA"/>
    <d v="2015-11-01T00:00:00"/>
    <d v="2015-11-01T00:00:00"/>
    <n v="13923.01"/>
    <n v="0"/>
    <m/>
    <n v="13923.01"/>
    <n v="-13923.01"/>
    <n v="0"/>
    <n v="0"/>
    <n v="-13923.01"/>
    <n v="0"/>
    <n v="0"/>
    <d v="2015-11-01T00:00:00"/>
    <n v="7.5944444444444441"/>
    <m/>
    <m/>
    <m/>
    <m/>
    <m/>
    <m/>
    <m/>
    <s v="Fan"/>
    <n v="713"/>
    <n v="47"/>
    <n v="106.2"/>
    <n v="133"/>
    <n v="151.30000000000001"/>
    <n v="1.4246704331450095"/>
    <n v="1.4246704331450095"/>
    <n v="8"/>
    <n v="0.95"/>
    <n v="19835.700687382297"/>
    <n v="17888.633817825707"/>
    <n v="1947.066869556591"/>
  </r>
  <r>
    <x v="2"/>
    <s v="UTR-REFRIGERATOR"/>
    <x v="0"/>
    <n v="1"/>
    <s v="EA"/>
    <d v="2012-04-23T00:00:00"/>
    <d v="2012-04-23T00:00:00"/>
    <n v="13900"/>
    <n v="0"/>
    <m/>
    <n v="13900"/>
    <n v="-8745.67"/>
    <n v="0"/>
    <n v="-879.87"/>
    <n v="-9625.5400000000009"/>
    <n v="5154.33"/>
    <n v="4274.46"/>
    <d v="2012-04-01T00:00:00"/>
    <n v="11.116666666666667"/>
    <m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n v="17844.039408866996"/>
    <n v="16951.837438423645"/>
    <n v="892.20197044335146"/>
  </r>
  <r>
    <x v="2"/>
    <s v="UTR-REFRIGERATOR"/>
    <x v="0"/>
    <n v="1"/>
    <s v="EA"/>
    <d v="2012-04-23T00:00:00"/>
    <d v="2012-04-23T00:00:00"/>
    <n v="13900"/>
    <n v="0"/>
    <m/>
    <n v="13900"/>
    <n v="-8745.67"/>
    <n v="0"/>
    <n v="-879.87"/>
    <n v="-9625.5400000000009"/>
    <n v="5154.33"/>
    <n v="4274.46"/>
    <d v="2012-04-01T00:00:00"/>
    <n v="11.116666666666667"/>
    <m/>
    <m/>
    <m/>
    <m/>
    <m/>
    <m/>
    <m/>
    <s v="Refrigerators"/>
    <n v="709"/>
    <n v="4"/>
    <n v="101.5"/>
    <n v="133"/>
    <n v="130.30000000000001"/>
    <n v="1.2837438423645322"/>
    <n v="1.2837438423645322"/>
    <n v="8"/>
    <n v="0.95"/>
    <n v="17844.039408866996"/>
    <n v="16951.837438423645"/>
    <n v="892.20197044335146"/>
  </r>
  <r>
    <x v="4"/>
    <s v="KKH- Motor Checker"/>
    <x v="0"/>
    <n v="1"/>
    <s v="EA"/>
    <d v="2014-08-31T00:00:00"/>
    <d v="2014-08-31T00:00:00"/>
    <n v="13895"/>
    <n v="0"/>
    <m/>
    <n v="13895"/>
    <n v="-6143.29"/>
    <n v="0"/>
    <n v="-810.08"/>
    <n v="-6953.37"/>
    <n v="7751.71"/>
    <n v="6941.63"/>
    <d v="2014-08-01T00:00:00"/>
    <n v="8.7638888888888893"/>
    <m/>
    <m/>
    <m/>
    <m/>
    <m/>
    <m/>
    <m/>
    <s v="A C Motor"/>
    <n v="672"/>
    <n v="32"/>
    <n v="109.5"/>
    <n v="133"/>
    <n v="142.1"/>
    <n v="1.2977168949771689"/>
    <n v="1.2977168949771689"/>
    <n v="8"/>
    <n v="0.95"/>
    <n v="18031.776255707762"/>
    <n v="17130.187442922372"/>
    <n v="901.58881278539047"/>
  </r>
  <r>
    <x v="1"/>
    <s v="MQR - Chair"/>
    <x v="0"/>
    <n v="2"/>
    <s v="EA"/>
    <d v="2014-03-27T00:00:00"/>
    <d v="2014-03-27T00:00:00"/>
    <n v="13670.43"/>
    <n v="0"/>
    <m/>
    <n v="13670.43"/>
    <n v="-6934.57"/>
    <n v="0"/>
    <n v="-865.34"/>
    <n v="-7799.91"/>
    <n v="6735.8600000000006"/>
    <n v="5870.52"/>
    <d v="2014-03-01T00:00:00"/>
    <n v="9.1888888888888882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18721.256695576758"/>
    <n v="17785.193860797921"/>
    <n v="936.06283477883699"/>
  </r>
  <r>
    <x v="3"/>
    <s v="BRK-DOUBLE BED Trf frm BRK"/>
    <x v="0"/>
    <n v="1"/>
    <s v="NO"/>
    <d v="2021-01-31T00:00:00"/>
    <d v="2021-01-31T00:00:00"/>
    <n v="13620"/>
    <n v="0"/>
    <m/>
    <n v="13620"/>
    <n v="-9485.9500000000007"/>
    <n v="0"/>
    <n v="-862.15"/>
    <n v="-10348.1"/>
    <n v="4134.0499999999993"/>
    <n v="3271.9"/>
    <d v="2021-01-01T00:00:00"/>
    <n v="2.3472222222222223"/>
    <m/>
    <m/>
    <m/>
    <m/>
    <m/>
    <m/>
    <m/>
    <s v="a. Manufacture of furniture"/>
    <n v="844"/>
    <n v="109"/>
    <n v="136.69999999999999"/>
    <n v="133"/>
    <n v="157.9"/>
    <n v="1.15508412582297"/>
    <n v="1.15508412582297"/>
    <n v="8"/>
    <n v="0.95"/>
    <n v="15732.245793708851"/>
    <n v="4385.0903857290905"/>
    <n v="11347.155407979761"/>
  </r>
  <r>
    <x v="5"/>
    <s v="LKO - Fax Machine make-Brother Laser- 2820"/>
    <x v="0"/>
    <n v="1"/>
    <s v="NO"/>
    <d v="2012-10-05T00:00:00"/>
    <d v="2012-10-05T00:00:00"/>
    <n v="13500"/>
    <n v="0"/>
    <m/>
    <n v="13500"/>
    <n v="-7790.35"/>
    <n v="0"/>
    <n v="-854.55"/>
    <n v="-8644.9"/>
    <n v="5709.65"/>
    <n v="4855.1000000000004"/>
    <d v="2012-10-01T00:00:00"/>
    <n v="10.666666666666666"/>
    <s v="Computer Peripherals"/>
    <m/>
    <m/>
    <m/>
    <m/>
    <m/>
    <m/>
    <s v="Computer peripherals"/>
    <n v="647"/>
    <n v="10"/>
    <n v="100.7"/>
    <n v="133"/>
    <n v="92.8"/>
    <n v="0.92154915590863951"/>
    <n v="0.92154915590863951"/>
    <n v="6"/>
    <n v="1"/>
    <n v="12440.913604766632"/>
    <n v="12440.913604766632"/>
    <n v="0"/>
  </r>
  <r>
    <x v="4"/>
    <s v="KKH - A4 SIZE MFP PRINTER  (25 PPM)"/>
    <x v="0"/>
    <n v="1"/>
    <s v="EA"/>
    <d v="2017-02-28T00:00:00"/>
    <d v="2017-02-28T00:00:00"/>
    <n v="13500"/>
    <n v="0"/>
    <m/>
    <n v="13500"/>
    <n v="-10302.530000000001"/>
    <n v="0"/>
    <n v="-2025"/>
    <n v="-12327.53"/>
    <n v="3197.4699999999993"/>
    <n v="1172.47"/>
    <d v="2017-02-01T00:00:00"/>
    <n v="6.2638888888888893"/>
    <m/>
    <m/>
    <m/>
    <m/>
    <m/>
    <m/>
    <m/>
    <s v="Computer peripherals"/>
    <n v="647"/>
    <n v="62"/>
    <n v="93.2"/>
    <n v="133"/>
    <n v="92.8"/>
    <n v="0.99570815450643768"/>
    <n v="0.99570815450643768"/>
    <n v="6"/>
    <n v="1"/>
    <n v="13442.060085836909"/>
    <n v="13442.060085836909"/>
    <n v="0"/>
  </r>
  <r>
    <x v="2"/>
    <s v="UTR - Hand Pallet Truck"/>
    <x v="0"/>
    <n v="1"/>
    <s v="EA"/>
    <d v="2016-10-31T00:00:00"/>
    <d v="2016-10-31T00:00:00"/>
    <n v="13476.5"/>
    <n v="0"/>
    <m/>
    <n v="13476.5"/>
    <n v="-4255.59"/>
    <n v="0"/>
    <n v="-785.68"/>
    <n v="-5041.2700000000004"/>
    <n v="9220.91"/>
    <n v="8435.23"/>
    <d v="2016-10-01T00:00:00"/>
    <n v="6.5972222222222223"/>
    <m/>
    <m/>
    <m/>
    <m/>
    <m/>
    <m/>
    <m/>
    <s v="Material handling, lifting and hoisting equipment"/>
    <n v="745"/>
    <n v="58"/>
    <n v="101.7"/>
    <n v="133"/>
    <n v="116.6"/>
    <n v="1.1465093411996066"/>
    <n v="1.1465093411996066"/>
    <n v="8"/>
    <n v="0.95"/>
    <n v="15450.933136676498"/>
    <n v="12104.572183898037"/>
    <n v="3346.3609527784611"/>
  </r>
  <r>
    <x v="2"/>
    <s v="UTR-Electrical Scale (300kg)"/>
    <x v="0"/>
    <n v="1"/>
    <s v="NO"/>
    <d v="2013-03-31T00:00:00"/>
    <d v="2013-03-31T00:00:00"/>
    <n v="13470"/>
    <n v="0"/>
    <m/>
    <n v="13470"/>
    <n v="-6923.98"/>
    <n v="0"/>
    <n v="-785.3"/>
    <n v="-7709.28"/>
    <n v="6546.02"/>
    <n v="5760.72"/>
    <d v="2013-03-01T00:00:00"/>
    <n v="10.180555555555555"/>
    <m/>
    <m/>
    <m/>
    <m/>
    <m/>
    <m/>
    <m/>
    <s v="f. Manufacture of domestic appliances"/>
    <n v="708"/>
    <n v="15"/>
    <n v="111.4"/>
    <n v="133"/>
    <n v="133.69999999999999"/>
    <n v="1.2001795332136445"/>
    <n v="1.2001795332136445"/>
    <n v="8"/>
    <n v="0.95"/>
    <n v="16166.41831238779"/>
    <n v="15358.0973967684"/>
    <n v="808.32091561938978"/>
  </r>
  <r>
    <x v="1"/>
    <s v="MQR-BLACKBERRY HAND SET MOBILE"/>
    <x v="0"/>
    <n v="0"/>
    <s v="EA"/>
    <d v="2012-03-05T00:00:00"/>
    <d v="2012-03-05T00:00:00"/>
    <n v="13400"/>
    <n v="0"/>
    <m/>
    <n v="13400"/>
    <n v="-8105.71"/>
    <n v="0"/>
    <n v="-848.22"/>
    <n v="-8953.93"/>
    <n v="5294.29"/>
    <n v="4446.07"/>
    <d v="2012-03-01T00:00:00"/>
    <n v="11.25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n v="17045.111326234273"/>
    <n v="17045.111326234273"/>
    <n v="0"/>
  </r>
  <r>
    <x v="0"/>
    <s v="KDK-BLACKBERRY HAND SET MOBILE"/>
    <x v="0"/>
    <n v="1"/>
    <s v="NO"/>
    <d v="2012-03-31T00:00:00"/>
    <d v="2012-03-31T00:00:00"/>
    <n v="13400"/>
    <n v="0"/>
    <m/>
    <n v="13400"/>
    <n v="-8060.5"/>
    <n v="0"/>
    <n v="-848.22"/>
    <n v="-8908.7199999999993"/>
    <n v="5339.5"/>
    <n v="4491.28"/>
    <d v="2012-03-01T00:00:00"/>
    <n v="11.180555555555555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n v="17045.111326234273"/>
    <n v="17045.111326234273"/>
    <n v="0"/>
  </r>
  <r>
    <x v="2"/>
    <s v="UTR - RO Water Purifier"/>
    <x v="0"/>
    <n v="1"/>
    <s v="EA"/>
    <d v="2015-12-25T00:00:00"/>
    <d v="2015-12-25T00:00:00"/>
    <n v="13400"/>
    <n v="0"/>
    <m/>
    <n v="13400"/>
    <n v="-5316.44"/>
    <n v="0"/>
    <n v="-848.22"/>
    <n v="-6164.66"/>
    <n v="8083.56"/>
    <n v="7235.34"/>
    <d v="2015-12-01T00:00:00"/>
    <n v="7.4444444444444446"/>
    <m/>
    <m/>
    <m/>
    <m/>
    <m/>
    <m/>
    <m/>
    <s v="f. Manufacture of domestic appliances"/>
    <n v="708"/>
    <n v="48"/>
    <n v="119.2"/>
    <n v="133"/>
    <n v="133.69999999999999"/>
    <n v="1.1216442953020134"/>
    <n v="1.1216442953020134"/>
    <n v="8"/>
    <n v="0.95"/>
    <n v="15030.03355704698"/>
    <n v="13286.96716536167"/>
    <n v="1743.06639168531"/>
  </r>
  <r>
    <x v="4"/>
    <s v="KKH - Office Table"/>
    <x v="0"/>
    <n v="1"/>
    <s v="NO"/>
    <d v="2013-12-31T00:00:00"/>
    <d v="2013-12-31T00:00:00"/>
    <n v="13342.01"/>
    <n v="0"/>
    <m/>
    <n v="13342.01"/>
    <n v="-6966.96"/>
    <n v="0"/>
    <n v="-844.55"/>
    <n v="-7811.51"/>
    <n v="6375.05"/>
    <n v="5530.5"/>
    <d v="2013-12-01T00:00:00"/>
    <n v="9.4305555555555554"/>
    <m/>
    <m/>
    <m/>
    <m/>
    <m/>
    <m/>
    <m/>
    <s v="a. Manufacture of furniture"/>
    <n v="844"/>
    <n v="24"/>
    <n v="113.6"/>
    <n v="133"/>
    <n v="157.9"/>
    <n v="1.3899647887323945"/>
    <n v="1.3899647887323945"/>
    <n v="8"/>
    <n v="0.95"/>
    <n v="18544.924110915494"/>
    <n v="17617.677905369717"/>
    <n v="927.24620554577632"/>
  </r>
  <r>
    <x v="1"/>
    <s v="MQR - Hand Pallet Truck"/>
    <x v="0"/>
    <n v="1"/>
    <s v="EA"/>
    <d v="2016-10-18T00:00:00"/>
    <d v="2016-10-18T00:00:00"/>
    <n v="13274"/>
    <n v="0"/>
    <m/>
    <n v="13274"/>
    <n v="-4219.18"/>
    <n v="0"/>
    <n v="-773.87"/>
    <n v="-4993.05"/>
    <n v="9054.82"/>
    <n v="8280.9500000000007"/>
    <d v="2016-10-01T00:00:00"/>
    <n v="6.6305555555555555"/>
    <m/>
    <m/>
    <m/>
    <m/>
    <m/>
    <m/>
    <m/>
    <s v="Material handling, lifting and hoisting equipment"/>
    <n v="745"/>
    <n v="58"/>
    <n v="101.7"/>
    <n v="133"/>
    <n v="116.6"/>
    <n v="1.1465093411996066"/>
    <n v="1.1465093411996066"/>
    <n v="8"/>
    <n v="0.95"/>
    <n v="15218.764995083578"/>
    <n v="11982.927930937944"/>
    <n v="3235.8370641456349"/>
  </r>
  <r>
    <x v="3"/>
    <s v="BRK - Pedestal Fan"/>
    <x v="0"/>
    <n v="7"/>
    <s v="EA"/>
    <d v="2012-07-10T00:00:00"/>
    <d v="2012-07-01T00:00:00"/>
    <n v="13212"/>
    <n v="0"/>
    <m/>
    <n v="13212"/>
    <n v="-13212"/>
    <n v="0"/>
    <n v="0"/>
    <n v="-13212"/>
    <n v="0"/>
    <n v="0"/>
    <d v="2012-07-01T00:00:00"/>
    <n v="10.927777777777777"/>
    <m/>
    <m/>
    <m/>
    <m/>
    <m/>
    <m/>
    <m/>
    <s v="Fan"/>
    <n v="713"/>
    <n v="7"/>
    <n v="98.7"/>
    <n v="133"/>
    <n v="151.30000000000001"/>
    <n v="1.5329280648429586"/>
    <n v="1.5329280648429586"/>
    <n v="8"/>
    <n v="0.95"/>
    <n v="20253.04559270517"/>
    <n v="19240.393313069912"/>
    <n v="1012.6522796352583"/>
  </r>
  <r>
    <x v="4"/>
    <s v="KKH- TV"/>
    <x v="0"/>
    <n v="1"/>
    <s v="EA"/>
    <d v="2011-09-30T00:00:00"/>
    <d v="2011-09-30T00:00:00"/>
    <n v="13200"/>
    <n v="0"/>
    <m/>
    <n v="13200"/>
    <n v="-8775.66"/>
    <n v="0"/>
    <n v="-835.56"/>
    <n v="-9611.2199999999993"/>
    <n v="4424.34"/>
    <n v="3588.78"/>
    <d v="2011-09-01T00:00:00"/>
    <n v="11.680555555555555"/>
    <s v="T.V.Sets"/>
    <n v="742"/>
    <n v="84"/>
    <n v="72.5"/>
    <n v="90"/>
    <n v="73.099999999999994"/>
    <n v="1.0082758620689654"/>
    <s v="Colour TV"/>
    <n v="652"/>
    <n v="4"/>
    <n v="97.5"/>
    <n v="133"/>
    <n v="93.1"/>
    <n v="0.95487179487179485"/>
    <n v="0.96277418213969923"/>
    <n v="8"/>
    <n v="0.95"/>
    <n v="12708.619204244031"/>
    <n v="12073.188244031828"/>
    <n v="635.43096021220299"/>
  </r>
  <r>
    <x v="4"/>
    <s v="KKH - Printer (HP 1136)"/>
    <x v="0"/>
    <n v="1"/>
    <s v="EA"/>
    <d v="2019-10-01T00:00:00"/>
    <d v="2019-10-01T00:00:00"/>
    <n v="13200"/>
    <n v="0"/>
    <m/>
    <n v="13200"/>
    <n v="-4950"/>
    <n v="0"/>
    <n v="-1980"/>
    <n v="-6930"/>
    <n v="8250"/>
    <n v="6270"/>
    <d v="2019-10-01T00:00:00"/>
    <n v="3.6777777777777776"/>
    <m/>
    <m/>
    <m/>
    <m/>
    <m/>
    <m/>
    <m/>
    <s v="Computer peripherals"/>
    <n v="647"/>
    <n v="94"/>
    <n v="93.4"/>
    <n v="133"/>
    <n v="92.8"/>
    <n v="0.99357601713062094"/>
    <n v="0.99357601713062094"/>
    <n v="6"/>
    <n v="1"/>
    <n v="13115.203426124197"/>
    <n v="8039.1339519390904"/>
    <n v="5076.0694741851066"/>
  </r>
  <r>
    <x v="3"/>
    <s v="BRK - Hand Pallet Truck"/>
    <x v="0"/>
    <n v="1"/>
    <s v="EA"/>
    <d v="2017-03-31T00:00:00"/>
    <d v="2017-03-31T00:00:00"/>
    <n v="13199"/>
    <n v="0"/>
    <m/>
    <n v="13199"/>
    <n v="-3849.61"/>
    <n v="0"/>
    <n v="-769.5"/>
    <n v="-4619.1100000000006"/>
    <n v="9349.39"/>
    <n v="8579.89"/>
    <d v="2017-03-01T00:00:00"/>
    <n v="6.1805555555555554"/>
    <m/>
    <m/>
    <m/>
    <m/>
    <m/>
    <m/>
    <m/>
    <s v="Material handling, lifting and hoisting equipment"/>
    <n v="745"/>
    <n v="63"/>
    <n v="103.3"/>
    <n v="133"/>
    <n v="116.6"/>
    <n v="1.1287512100677637"/>
    <n v="1.1287512100677637"/>
    <n v="8"/>
    <n v="0.95"/>
    <n v="14898.387221684414"/>
    <n v="10934.53680202619"/>
    <n v="3963.8504196582235"/>
  </r>
  <r>
    <x v="0"/>
    <s v="KDK- HOT Plat"/>
    <x v="0"/>
    <n v="1"/>
    <s v="AU"/>
    <d v="2014-03-31T00:00:00"/>
    <d v="2014-03-31T00:00:00"/>
    <n v="13190.09"/>
    <n v="0"/>
    <m/>
    <n v="13190.09"/>
    <n v="-6153.56"/>
    <n v="0"/>
    <n v="-768.98"/>
    <n v="-6922.5400000000009"/>
    <n v="7036.53"/>
    <n v="6267.55"/>
    <d v="2014-03-01T00:00:00"/>
    <n v="9.1805555555555554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18063.445021682568"/>
    <n v="17160.27277059844"/>
    <n v="903.17225108412822"/>
  </r>
  <r>
    <x v="3"/>
    <s v="BRK-Fire Extingusher"/>
    <x v="0"/>
    <n v="5"/>
    <s v="NO"/>
    <d v="2010-09-24T00:00:00"/>
    <d v="2010-09-24T00:00:00"/>
    <n v="13109.62"/>
    <n v="0"/>
    <m/>
    <n v="13109.62"/>
    <n v="-13109.62"/>
    <n v="0"/>
    <n v="0"/>
    <n v="-13109.62"/>
    <n v="0"/>
    <n v="0"/>
    <d v="2010-09-01T00:00:00"/>
    <n v="12.697222222222223"/>
    <s v="(K)  MACHINERY &amp; MACHINE TOOLS"/>
    <n v="642"/>
    <n v="72"/>
    <n v="121.1"/>
    <n v="90"/>
    <n v="126.4"/>
    <n v="1.0437654830718415"/>
    <s v="(R). MANUFACTURE OF MACHINERY AND EQUIPMENT"/>
    <n v="722"/>
    <n v="4"/>
    <n v="102.2"/>
    <n v="133"/>
    <n v="126.8"/>
    <n v="1.2407045009784736"/>
    <n v="1.2950045328132045"/>
    <n v="8"/>
    <n v="0.95"/>
    <n v="16977.017323458644"/>
    <n v="16128.16645728571"/>
    <n v="848.85086617293382"/>
  </r>
  <r>
    <x v="4"/>
    <s v="KKH - Weighing Balance - 30 Kg"/>
    <x v="0"/>
    <n v="1"/>
    <s v="EA"/>
    <d v="2014-08-01T00:00:00"/>
    <d v="2014-08-01T00:00:00"/>
    <n v="13076"/>
    <n v="0"/>
    <m/>
    <n v="13076"/>
    <n v="-5843.83"/>
    <n v="0"/>
    <n v="-762.33"/>
    <n v="-6606.16"/>
    <n v="7232.17"/>
    <n v="6469.84"/>
    <d v="2014-08-01T00:00:00"/>
    <n v="8.844444444444445"/>
    <m/>
    <m/>
    <m/>
    <m/>
    <m/>
    <m/>
    <m/>
    <s v="e. Manufacture of measuring, testing, navigating and control equipment"/>
    <n v="654"/>
    <n v="32"/>
    <n v="105.3"/>
    <n v="133"/>
    <n v="112.9"/>
    <n v="1.0721747388414056"/>
    <n v="1.0721747388414056"/>
    <n v="5"/>
    <n v="1"/>
    <n v="14019.756885090219"/>
    <n v="14019.756885090219"/>
    <n v="0"/>
  </r>
  <r>
    <x v="0"/>
    <s v="KDK - Constant Temperature Water Bath"/>
    <x v="0"/>
    <n v="1"/>
    <s v="AU"/>
    <d v="2014-03-31T00:00:00"/>
    <d v="2014-03-31T00:00:00"/>
    <n v="12929.99"/>
    <n v="0"/>
    <m/>
    <n v="12929.99"/>
    <n v="-6032.24"/>
    <n v="0"/>
    <n v="-753.82"/>
    <n v="-6786.0599999999995"/>
    <n v="6897.75"/>
    <n v="6143.93"/>
    <d v="2014-03-01T00:00:00"/>
    <n v="9.1805555555555554"/>
    <m/>
    <m/>
    <m/>
    <m/>
    <m/>
    <m/>
    <m/>
    <s v="f. Manufacture of domestic appliances"/>
    <n v="708"/>
    <n v="27"/>
    <n v="114.6"/>
    <n v="133"/>
    <n v="133.69999999999999"/>
    <n v="1.1666666666666665"/>
    <n v="1.1666666666666665"/>
    <n v="8"/>
    <n v="0.95"/>
    <n v="15084.988333333331"/>
    <n v="14330.738916666663"/>
    <n v="754.24941666666746"/>
  </r>
  <r>
    <x v="0"/>
    <s v="KDK - Steel Almirah"/>
    <x v="0"/>
    <n v="1"/>
    <s v="EA"/>
    <d v="2019-09-30T00:00:00"/>
    <d v="2019-09-30T00:00:00"/>
    <n v="12918.78"/>
    <n v="0"/>
    <m/>
    <n v="12918.78"/>
    <n v="-2046.63"/>
    <n v="0"/>
    <n v="-817.76"/>
    <n v="-2864.3900000000003"/>
    <n v="10872.150000000001"/>
    <n v="10054.39"/>
    <d v="2019-09-01T00:00:00"/>
    <n v="3.6805555555555554"/>
    <m/>
    <m/>
    <m/>
    <m/>
    <m/>
    <m/>
    <m/>
    <s v="a. Manufacture of furniture"/>
    <n v="844"/>
    <n v="93"/>
    <n v="131.1"/>
    <n v="133"/>
    <n v="157.9"/>
    <n v="1.2044241037376049"/>
    <n v="1.2044241037376049"/>
    <n v="8"/>
    <n v="0.95"/>
    <n v="15559.690022883296"/>
    <n v="6800.6110473278986"/>
    <n v="8759.0789755553978"/>
  </r>
  <r>
    <x v="3"/>
    <s v="BRK - Inst &amp; other civil work rel to Piezomtr"/>
    <x v="1"/>
    <n v="1"/>
    <s v="EA"/>
    <d v="2012-12-31T00:00:00"/>
    <d v="2012-12-31T00:00:00"/>
    <n v="12741.83"/>
    <n v="0"/>
    <m/>
    <n v="12741.83"/>
    <n v="-6698.93"/>
    <n v="0"/>
    <n v="-742.85"/>
    <n v="-7441.7800000000007"/>
    <n v="6042.9"/>
    <n v="5300.05"/>
    <d v="2012-12-01T00:00:00"/>
    <m/>
    <m/>
    <m/>
    <m/>
    <m/>
    <m/>
    <m/>
    <m/>
    <m/>
    <m/>
    <m/>
    <m/>
    <m/>
    <m/>
    <m/>
    <m/>
    <m/>
    <m/>
    <m/>
    <m/>
    <m/>
  </r>
  <r>
    <x v="0"/>
    <s v="KDK - WATER LEVEL SOUNDER FOR PIEZOMETER"/>
    <x v="0"/>
    <n v="1"/>
    <s v="NO"/>
    <d v="2012-12-31T00:00:00"/>
    <d v="2012-12-31T00:00:00"/>
    <n v="12741.64"/>
    <n v="0"/>
    <m/>
    <n v="12741.64"/>
    <n v="-6698.84"/>
    <n v="0"/>
    <n v="-742.84"/>
    <n v="-7441.68"/>
    <n v="6042.7999999999993"/>
    <n v="5299.96"/>
    <d v="2012-12-01T00:00:00"/>
    <n v="10.430555555555555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n v="13332.077442075997"/>
    <n v="13332.077442075997"/>
    <n v="0"/>
  </r>
  <r>
    <x v="2"/>
    <s v="UTR - Inst &amp; other civil work rel to Piezomtr"/>
    <x v="1"/>
    <n v="1"/>
    <s v="EA"/>
    <d v="2012-12-31T00:00:00"/>
    <d v="2012-12-31T00:00:00"/>
    <n v="12741.64"/>
    <n v="0"/>
    <m/>
    <n v="12741.64"/>
    <n v="-6698.84"/>
    <n v="0"/>
    <n v="-742.84"/>
    <n v="-7441.68"/>
    <n v="6042.7999999999993"/>
    <n v="5299.96"/>
    <d v="2012-12-01T00:00:00"/>
    <m/>
    <m/>
    <m/>
    <m/>
    <m/>
    <m/>
    <m/>
    <m/>
    <m/>
    <m/>
    <m/>
    <m/>
    <m/>
    <m/>
    <m/>
    <m/>
    <m/>
    <m/>
    <m/>
    <m/>
    <m/>
  </r>
  <r>
    <x v="3"/>
    <s v="BRK-Centre Table Godrej"/>
    <x v="0"/>
    <n v="1"/>
    <s v="NO"/>
    <d v="2011-03-31T00:00:00"/>
    <d v="2011-03-31T00:00:00"/>
    <n v="12485"/>
    <n v="0"/>
    <m/>
    <n v="12485"/>
    <n v="-12485"/>
    <n v="0"/>
    <n v="0"/>
    <n v="-1248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0215.387389870491"/>
    <n v="19204.618020376965"/>
    <n v="1010.769369493526"/>
  </r>
  <r>
    <x v="3"/>
    <s v="BRK-CENTRE TABLE -GODREJ"/>
    <x v="0"/>
    <n v="1"/>
    <s v="NO"/>
    <d v="2011-03-31T00:00:00"/>
    <d v="2011-03-31T00:00:00"/>
    <n v="12485"/>
    <n v="0"/>
    <m/>
    <n v="12485"/>
    <n v="-8695.4699999999993"/>
    <n v="0"/>
    <n v="-790.3"/>
    <n v="-9485.7699999999986"/>
    <n v="3789.5300000000007"/>
    <n v="2999.23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0215.387389870491"/>
    <n v="19204.618020376965"/>
    <n v="1010.769369493526"/>
  </r>
  <r>
    <x v="1"/>
    <s v="MQR-Hot Air Blower (Heat Converter)"/>
    <x v="0"/>
    <n v="9"/>
    <s v="EA"/>
    <d v="2012-03-05T00:00:00"/>
    <d v="2012-03-05T00:00:00"/>
    <n v="12200"/>
    <n v="0"/>
    <m/>
    <n v="12200"/>
    <n v="-7779.57"/>
    <n v="0"/>
    <n v="-772.26"/>
    <n v="-8551.83"/>
    <n v="4420.43"/>
    <n v="3648.17"/>
    <d v="2012-03-01T00:00:00"/>
    <n v="11.2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18540.712223291626"/>
    <n v="17613.676612127045"/>
    <n v="927.0356111645815"/>
  </r>
  <r>
    <x v="3"/>
    <s v="BRK - WATER FILTER/PURIFIER"/>
    <x v="0"/>
    <n v="1"/>
    <s v="EA"/>
    <d v="2012-07-31T00:00:00"/>
    <d v="2012-07-31T00:00:00"/>
    <n v="12190"/>
    <n v="0"/>
    <m/>
    <n v="12190"/>
    <n v="-7139.13"/>
    <n v="0"/>
    <n v="-771.63"/>
    <n v="-7910.76"/>
    <n v="5050.87"/>
    <n v="4279.24"/>
    <d v="2012-07-01T00:00:00"/>
    <n v="10.847222222222221"/>
    <m/>
    <m/>
    <m/>
    <m/>
    <m/>
    <m/>
    <m/>
    <s v="f. Manufacture of domestic appliances"/>
    <n v="708"/>
    <n v="7"/>
    <n v="105.7"/>
    <n v="133"/>
    <n v="133.69999999999999"/>
    <n v="1.2649006622516554"/>
    <n v="1.2649006622516554"/>
    <n v="8"/>
    <n v="0.95"/>
    <n v="15419.13907284768"/>
    <n v="14648.182119205296"/>
    <n v="770.95695364238418"/>
  </r>
  <r>
    <x v="5"/>
    <s v="NOD-HP Laser Jet Printer -M1005"/>
    <x v="0"/>
    <n v="1"/>
    <s v="NO"/>
    <d v="2010-09-30T00:00:00"/>
    <d v="2010-09-30T00:00:00"/>
    <n v="12180"/>
    <n v="0"/>
    <m/>
    <n v="12180"/>
    <n v="-10962"/>
    <n v="0"/>
    <n v="0"/>
    <n v="-10962"/>
    <n v="1218"/>
    <n v="1218"/>
    <d v="2010-09-01T00:00:00"/>
    <n v="12.680555555555555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1057.186480663067"/>
    <n v="11057.186480663067"/>
    <n v="0"/>
  </r>
  <r>
    <x v="5"/>
    <s v="NOD-DVD WRITER"/>
    <x v="0"/>
    <n v="1"/>
    <s v="NO"/>
    <d v="2011-07-01T00:00:00"/>
    <d v="2011-07-01T00:00:00"/>
    <n v="12075.01"/>
    <n v="0"/>
    <m/>
    <n v="12075.01"/>
    <n v="-10867.51"/>
    <n v="0"/>
    <n v="0"/>
    <n v="-10867.51"/>
    <n v="1207.5"/>
    <n v="1207.5"/>
    <d v="2011-07-01T00:00:00"/>
    <n v="11.927777777777777"/>
    <s v="j.  ELECTRONICS ITEMS"/>
    <n v="741"/>
    <n v="82"/>
    <n v="84.1"/>
    <n v="90"/>
    <n v="85.7"/>
    <n v="1.0190249702734842"/>
    <s v="a. Manufacture of electronic components"/>
    <n v="640"/>
    <n v="4"/>
    <n v="103.4"/>
    <n v="133"/>
    <n v="115.5"/>
    <n v="1.1170212765957446"/>
    <n v="1.138272573177828"/>
    <n v="5"/>
    <n v="1"/>
    <n v="13744.652703848005"/>
    <n v="13744.652703848005"/>
    <n v="0"/>
  </r>
  <r>
    <x v="2"/>
    <s v="UTR - Refrigerator"/>
    <x v="0"/>
    <n v="1"/>
    <s v="EA"/>
    <d v="2015-09-30T00:00:00"/>
    <d v="2015-09-30T00:00:00"/>
    <n v="12000"/>
    <n v="0"/>
    <m/>
    <n v="12000"/>
    <n v="-4939.4799999999996"/>
    <n v="0"/>
    <n v="-759.6"/>
    <n v="-5699.08"/>
    <n v="7060.52"/>
    <n v="6300.92"/>
    <d v="2015-09-01T00:00:00"/>
    <n v="7.6805555555555554"/>
    <m/>
    <m/>
    <m/>
    <m/>
    <m/>
    <m/>
    <m/>
    <s v="Refrigerators"/>
    <n v="709"/>
    <n v="45"/>
    <n v="124.5"/>
    <n v="133"/>
    <n v="130.30000000000001"/>
    <n v="1.0465863453815263"/>
    <n v="1.0465863453815263"/>
    <n v="8"/>
    <n v="0.95"/>
    <n v="12559.036144578315"/>
    <n v="11454.66951137885"/>
    <n v="1104.3666331994646"/>
  </r>
  <r>
    <x v="4"/>
    <s v="KKH - Office Table"/>
    <x v="0"/>
    <n v="1"/>
    <s v="EA"/>
    <d v="2019-06-30T00:00:00"/>
    <d v="2019-06-30T00:00:00"/>
    <n v="12000"/>
    <n v="0"/>
    <m/>
    <n v="12000"/>
    <n v="-2092.0100000000002"/>
    <n v="0"/>
    <n v="-759.6"/>
    <n v="-2851.61"/>
    <n v="9907.99"/>
    <n v="9148.39"/>
    <d v="2019-06-01T00:00:00"/>
    <n v="3.9305555555555554"/>
    <m/>
    <m/>
    <m/>
    <m/>
    <m/>
    <m/>
    <m/>
    <s v="a. Manufacture of furniture"/>
    <n v="844"/>
    <n v="90"/>
    <n v="132.1"/>
    <n v="133"/>
    <n v="157.9"/>
    <n v="1.1953065859197578"/>
    <n v="1.1953065859197578"/>
    <n v="8"/>
    <n v="0.95"/>
    <n v="14343.679031037094"/>
    <n v="6694.961992177643"/>
    <n v="7648.7170388594513"/>
  </r>
  <r>
    <x v="0"/>
    <s v="KDK-REFRIGERATOR"/>
    <x v="0"/>
    <n v="1"/>
    <s v="EA"/>
    <d v="2021-04-30T00:00:00"/>
    <d v="2021-04-30T00:00:00"/>
    <n v="12000"/>
    <n v="0"/>
    <m/>
    <n v="12000"/>
    <n v="-699.25"/>
    <n v="0"/>
    <n v="-759.6"/>
    <n v="-1458.85"/>
    <n v="11300.75"/>
    <n v="10541.15"/>
    <d v="2021-04-01T00:00:00"/>
    <n v="2.0972222222222223"/>
    <m/>
    <m/>
    <m/>
    <m/>
    <m/>
    <m/>
    <m/>
    <s v="Refrigerators"/>
    <n v="709"/>
    <n v="112"/>
    <n v="127"/>
    <n v="133"/>
    <n v="130.30000000000001"/>
    <n v="1.0259842519685041"/>
    <n v="1.0259842519685041"/>
    <n v="8"/>
    <n v="0.95"/>
    <n v="12311.811023622049"/>
    <n v="3066.1966863517064"/>
    <n v="9245.6143372703427"/>
  </r>
  <r>
    <x v="5"/>
    <s v="EXECUTIVE CHAIR REVOLVING"/>
    <x v="0"/>
    <n v="1"/>
    <s v="EA"/>
    <d v="2021-02-28T00:00:00"/>
    <d v="2021-02-28T00:00:00"/>
    <n v="11800.01"/>
    <n v="0"/>
    <m/>
    <n v="11800.01"/>
    <n v="-812.43"/>
    <n v="0"/>
    <n v="-746.94"/>
    <n v="-1559.37"/>
    <n v="10987.58"/>
    <n v="10240.64"/>
    <d v="2021-02-01T00:00:00"/>
    <n v="2.2638888888888888"/>
    <s v="Furniture"/>
    <m/>
    <m/>
    <m/>
    <m/>
    <m/>
    <m/>
    <s v="a. Manufacture of furniture"/>
    <n v="844"/>
    <n v="110"/>
    <n v="138.1"/>
    <n v="133"/>
    <n v="157.9"/>
    <n v="1.1433743664011586"/>
    <n v="1.1433743664011586"/>
    <n v="8"/>
    <n v="0.95"/>
    <n v="13491.828957277336"/>
    <n v="3627.1001979763805"/>
    <n v="9864.7287593009551"/>
  </r>
  <r>
    <x v="1"/>
    <s v="MQR-HP LASERJET PRINTER HP P1020 Plus"/>
    <x v="0"/>
    <n v="2"/>
    <s v="EA"/>
    <d v="2011-01-24T00:00:00"/>
    <d v="2011-01-24T00:00:00"/>
    <n v="11722.67"/>
    <n v="0"/>
    <m/>
    <n v="11722.67"/>
    <n v="-9964.27"/>
    <n v="0"/>
    <n v="0"/>
    <n v="-9964.27"/>
    <n v="1758.3999999999996"/>
    <n v="1758.4"/>
    <d v="2011-01-01T00:00:00"/>
    <n v="12.363888888888889"/>
    <s v="Computer Peripherals"/>
    <n v="757"/>
    <n v="76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10642.015454948647"/>
    <n v="10642.015454948647"/>
    <n v="0"/>
  </r>
  <r>
    <x v="0"/>
    <s v="kdk - Plastic chairs"/>
    <x v="0"/>
    <n v="10"/>
    <s v="EA"/>
    <d v="2014-08-31T00:00:00"/>
    <d v="2014-08-31T00:00:00"/>
    <n v="11685"/>
    <n v="0"/>
    <m/>
    <n v="11685"/>
    <n v="-11685"/>
    <n v="0"/>
    <n v="0"/>
    <n v="-11685"/>
    <n v="0"/>
    <n v="0"/>
    <d v="2014-08-01T00:00:00"/>
    <n v="8.7638888888888893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15769.756410256412"/>
    <n v="14981.268589743591"/>
    <n v="788.48782051282069"/>
  </r>
  <r>
    <x v="1"/>
    <s v="MQR-Dressing Table-4 Nos"/>
    <x v="0"/>
    <n v="4"/>
    <s v="EA"/>
    <d v="2011-01-13T00:00:00"/>
    <d v="2011-01-13T00:00:00"/>
    <n v="11595.99"/>
    <n v="0"/>
    <m/>
    <n v="11595.99"/>
    <n v="-8231.19"/>
    <n v="0"/>
    <n v="-734.03"/>
    <n v="-8965.2200000000012"/>
    <n v="3364.7999999999993"/>
    <n v="2630.77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18675.288851661171"/>
    <n v="17741.524409078113"/>
    <n v="933.76444258305855"/>
  </r>
  <r>
    <x v="5"/>
    <s v="Nod - 4 Drawer Book Case"/>
    <x v="0"/>
    <n v="1"/>
    <s v="EA"/>
    <d v="2015-09-01T00:00:00"/>
    <d v="2015-09-01T00:00:00"/>
    <n v="11421.88"/>
    <n v="0"/>
    <m/>
    <n v="11421.88"/>
    <n v="-4758.83"/>
    <n v="0"/>
    <n v="-723.01"/>
    <n v="-5481.84"/>
    <n v="6663.0499999999993"/>
    <n v="5940.04"/>
    <d v="2015-09-01T00:00:00"/>
    <n v="7.7611111111111111"/>
    <s v="Furniture"/>
    <m/>
    <m/>
    <m/>
    <m/>
    <m/>
    <m/>
    <s v="a. Manufacture of furniture"/>
    <n v="844"/>
    <n v="45"/>
    <n v="110.9"/>
    <n v="133"/>
    <n v="157.9"/>
    <n v="1.42380522993688"/>
    <n v="1.42380522993688"/>
    <n v="8"/>
    <n v="0.95"/>
    <n v="16262.53247971145"/>
    <n v="14988.069430867396"/>
    <n v="1274.4630488440544"/>
  </r>
  <r>
    <x v="3"/>
    <s v="BRK-RO/AQUAGUARD"/>
    <x v="0"/>
    <n v="1"/>
    <s v="NO"/>
    <d v="2011-03-31T00:00:00"/>
    <d v="2011-03-31T00:00:00"/>
    <n v="11314.21"/>
    <n v="0"/>
    <m/>
    <n v="11314.21"/>
    <n v="-7343.25"/>
    <n v="0"/>
    <n v="-716.19"/>
    <n v="-8059.4400000000005"/>
    <n v="3970.9599999999991"/>
    <n v="3254.77"/>
    <d v="2011-03-01T00:00:00"/>
    <n v="12.180555555555555"/>
    <s v="i.  ELECTRICAL APPARATUS &amp; APPLIANCES"/>
    <n v="734"/>
    <n v="78"/>
    <n v="114.3"/>
    <n v="90"/>
    <n v="116.8"/>
    <n v="1.0218722659667541"/>
    <s v="Water purifier"/>
    <n v="757"/>
    <n v="4"/>
    <n v="104.1"/>
    <n v="133"/>
    <n v="144.19999999999999"/>
    <n v="1.3852065321805955"/>
    <n v="1.4155041378713347"/>
    <n v="8"/>
    <n v="0.95"/>
    <n v="16015.311071745233"/>
    <n v="15214.545518157971"/>
    <n v="800.76555358726182"/>
  </r>
  <r>
    <x v="3"/>
    <s v="BRK-Leather Revolving chair (High Back)"/>
    <x v="0"/>
    <n v="1"/>
    <s v="NO"/>
    <d v="2022-06-16T00:00:00"/>
    <d v="2022-06-16T00:00:00"/>
    <n v="0"/>
    <n v="11210.01"/>
    <m/>
    <n v="11210.01"/>
    <n v="0"/>
    <n v="0"/>
    <n v="-8875.8700000000008"/>
    <n v="-8875.8700000000008"/>
    <n v="0"/>
    <n v="2334.14"/>
    <d v="2022-06-01T00:00:00"/>
    <n v="0.96944444444444444"/>
    <m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n v="11361.1076957638"/>
    <n v="1307.9080751841971"/>
    <n v="10053.199620579602"/>
  </r>
  <r>
    <x v="3"/>
    <s v="BRK - Rikshaw Thela"/>
    <x v="0"/>
    <n v="1"/>
    <s v="EA"/>
    <d v="2019-12-31T00:00:00"/>
    <d v="2019-12-31T00:00:00"/>
    <n v="11200.01"/>
    <n v="0"/>
    <m/>
    <n v="11200.01"/>
    <n v="-1470.05"/>
    <n v="0"/>
    <n v="-652.96"/>
    <n v="-2123.0100000000002"/>
    <n v="9729.9600000000009"/>
    <n v="9077"/>
    <d v="2019-12-01T00:00:00"/>
    <n v="3.4305555555555554"/>
    <m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n v="13572.383568687645"/>
    <n v="5529.0968826259641"/>
    <n v="8043.2866860616805"/>
  </r>
  <r>
    <x v="4"/>
    <s v="KKH- Wooden Bed Single"/>
    <x v="0"/>
    <n v="10"/>
    <s v="NO"/>
    <d v="2013-06-30T00:00:00"/>
    <d v="2013-06-01T00:00:00"/>
    <n v="11130.01"/>
    <n v="0"/>
    <m/>
    <n v="11130.01"/>
    <n v="-11130.01"/>
    <n v="0"/>
    <n v="0"/>
    <n v="-11130.01"/>
    <n v="0"/>
    <n v="0"/>
    <d v="2013-06-01T00:00:00"/>
    <n v="10.011111111111111"/>
    <m/>
    <m/>
    <m/>
    <m/>
    <m/>
    <m/>
    <m/>
    <s v="a. Manufacture of furniture"/>
    <n v="844"/>
    <n v="18"/>
    <n v="106.3"/>
    <n v="133"/>
    <n v="157.9"/>
    <n v="1.4854186265286924"/>
    <n v="1.4854186265286924"/>
    <n v="8"/>
    <n v="0.95"/>
    <n v="16532.724167450611"/>
    <n v="15706.087959078081"/>
    <n v="826.63620837253075"/>
  </r>
  <r>
    <x v="4"/>
    <s v="KKH - Vehicle Parking BEPL colony"/>
    <x v="1"/>
    <n v="1"/>
    <s v="EA"/>
    <d v="2014-06-30T00:00:00"/>
    <d v="2014-06-30T00:00:00"/>
    <n v="11123"/>
    <n v="0"/>
    <m/>
    <n v="11123"/>
    <n v="-2880.47"/>
    <n v="0"/>
    <n v="-371.51"/>
    <n v="-3251.9799999999996"/>
    <n v="8242.5300000000007"/>
    <n v="7871.02"/>
    <d v="2014-06-01T00:00:00"/>
    <m/>
    <m/>
    <m/>
    <m/>
    <m/>
    <m/>
    <m/>
    <m/>
    <m/>
    <m/>
    <m/>
    <m/>
    <m/>
    <m/>
    <m/>
    <m/>
    <m/>
    <m/>
    <m/>
    <m/>
    <m/>
  </r>
  <r>
    <x v="2"/>
    <s v="UTR-Heat Converter Usha Lexsus"/>
    <x v="0"/>
    <n v="6"/>
    <s v="EA"/>
    <d v="2011-03-31T00:00:00"/>
    <d v="2011-03-31T00:00:00"/>
    <n v="11100.3"/>
    <n v="0"/>
    <m/>
    <n v="11100.3"/>
    <n v="-7204.9"/>
    <n v="0"/>
    <n v="-702.65"/>
    <n v="-7907.5499999999993"/>
    <n v="3895.3999999999996"/>
    <n v="3192.75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7973.317152084855"/>
    <n v="17074.651294480613"/>
    <n v="898.66585760424277"/>
  </r>
  <r>
    <x v="4"/>
    <s v="KKH-WOODEN TABLE"/>
    <x v="0"/>
    <n v="1"/>
    <s v="EA"/>
    <d v="2021-05-31T00:00:00"/>
    <d v="2021-05-31T00:00:00"/>
    <n v="11000.01"/>
    <n v="0"/>
    <m/>
    <n v="11000.01"/>
    <n v="-581.84"/>
    <n v="0"/>
    <n v="-696.3"/>
    <n v="-1278.1399999999999"/>
    <n v="10418.17"/>
    <n v="9721.8700000000008"/>
    <d v="2021-05-01T00:00:00"/>
    <n v="2.0138888888888888"/>
    <m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n v="11872.191244019137"/>
    <n v="2839.2262914299235"/>
    <n v="9032.9649525892128"/>
  </r>
  <r>
    <x v="1"/>
    <s v="MQR-VACCUM CLEANER"/>
    <x v="0"/>
    <n v="1"/>
    <s v="EA"/>
    <d v="2011-08-27T00:00:00"/>
    <d v="2011-08-27T00:00:00"/>
    <n v="10990.01"/>
    <n v="0"/>
    <m/>
    <n v="10990.01"/>
    <n v="-7371.06"/>
    <n v="0"/>
    <n v="-695.67"/>
    <n v="-8066.7300000000005"/>
    <n v="3618.95"/>
    <n v="2923.28"/>
    <d v="2011-08-01T00:00:00"/>
    <n v="11.772222222222222"/>
    <s v="i.  ELECTRICAL APPARATUS &amp; APPLIANCES"/>
    <n v="734"/>
    <n v="83"/>
    <n v="116.3"/>
    <n v="90"/>
    <n v="116.8"/>
    <n v="1.0042992261392949"/>
    <s v="f. Manufacture of domestic appliances"/>
    <n v="708"/>
    <n v="4"/>
    <n v="102.3"/>
    <n v="133"/>
    <n v="133.69999999999999"/>
    <n v="1.3069403714565004"/>
    <n v="1.3125592036639659"/>
    <n v="8"/>
    <n v="0.95"/>
    <n v="14425.038773859023"/>
    <n v="13703.786835166071"/>
    <n v="721.25193869295254"/>
  </r>
  <r>
    <x v="2"/>
    <s v="UTR-Padestal Fans"/>
    <x v="0"/>
    <n v="4"/>
    <s v="NO"/>
    <d v="2022-06-23T00:00:00"/>
    <d v="2022-06-23T00:00:00"/>
    <n v="0"/>
    <n v="10856.01"/>
    <m/>
    <n v="10856.01"/>
    <n v="0"/>
    <n v="0"/>
    <n v="-8387.3799999999992"/>
    <n v="-8387.3799999999992"/>
    <n v="0"/>
    <n v="2468.63"/>
    <d v="2022-06-01T00:00:00"/>
    <n v="0.95"/>
    <m/>
    <m/>
    <m/>
    <m/>
    <m/>
    <m/>
    <m/>
    <s v="Fan"/>
    <n v="713"/>
    <n v="126"/>
    <n v="148.9"/>
    <n v="133"/>
    <n v="151.30000000000001"/>
    <n v="1.0161182001343183"/>
    <n v="1.0161182001343183"/>
    <n v="8"/>
    <n v="0.95"/>
    <n v="11030.989341840161"/>
    <n v="1244.4334851263429"/>
    <n v="9786.5558567138178"/>
  </r>
  <r>
    <x v="1"/>
    <s v="MQR - Almirah"/>
    <x v="0"/>
    <n v="1"/>
    <s v="EA"/>
    <d v="2019-12-31T00:00:00"/>
    <d v="2019-12-31T00:00:00"/>
    <n v="10826.46"/>
    <n v="0"/>
    <m/>
    <n v="10826.46"/>
    <n v="-1542.88"/>
    <n v="0"/>
    <n v="-685.31"/>
    <n v="-2228.19"/>
    <n v="9283.5799999999981"/>
    <n v="8598.27"/>
    <d v="2019-12-01T00:00:00"/>
    <n v="3.4305555555555554"/>
    <m/>
    <m/>
    <m/>
    <m/>
    <m/>
    <m/>
    <m/>
    <s v="a. Manufacture of furniture"/>
    <n v="844"/>
    <n v="96"/>
    <n v="130.30000000000001"/>
    <n v="133"/>
    <n v="157.9"/>
    <n v="1.2118188795088258"/>
    <n v="1.2118188795088258"/>
    <n v="8"/>
    <n v="0.95"/>
    <n v="13119.708626247122"/>
    <n v="5344.6868561612619"/>
    <n v="7775.0217700858602"/>
  </r>
  <r>
    <x v="0"/>
    <s v="KDK - STEEL ALMIRAH  5 SHELVES FOR CLUB"/>
    <x v="0"/>
    <n v="1"/>
    <s v="EA"/>
    <d v="2015-07-10T00:00:00"/>
    <d v="2015-07-10T00:00:00"/>
    <n v="10634"/>
    <n v="0"/>
    <m/>
    <n v="10634"/>
    <n v="-4528"/>
    <n v="0"/>
    <n v="-673.13"/>
    <n v="-5201.13"/>
    <n v="6106"/>
    <n v="5432.87"/>
    <d v="2015-07-01T00:00:00"/>
    <n v="7.9027777777777777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14992.041071428572"/>
    <n v="14069.353821459574"/>
    <n v="922.687249968998"/>
  </r>
  <r>
    <x v="3"/>
    <s v="BRK - Piezometer along with Sounder"/>
    <x v="0"/>
    <n v="1"/>
    <s v="EA"/>
    <d v="2012-12-31T00:00:00"/>
    <d v="2012-12-31T00:00:00"/>
    <n v="10618.19"/>
    <n v="0"/>
    <m/>
    <n v="10618.19"/>
    <n v="-5582.43"/>
    <n v="0"/>
    <n v="-619.04"/>
    <n v="-6201.47"/>
    <n v="5035.76"/>
    <n v="4416.72"/>
    <d v="2012-12-01T00:00:00"/>
    <n v="10.430555555555555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n v="11110.228461538463"/>
    <n v="11110.228461538463"/>
    <n v="0"/>
  </r>
  <r>
    <x v="0"/>
    <s v="KDK - STAND PIPE FOR PIEZOMETER"/>
    <x v="0"/>
    <n v="5"/>
    <s v="NO"/>
    <d v="2012-12-31T00:00:00"/>
    <d v="2012-12-31T00:00:00"/>
    <n v="10618.03"/>
    <n v="0"/>
    <m/>
    <n v="10618.03"/>
    <n v="-5582.34"/>
    <n v="0"/>
    <n v="-619.03"/>
    <n v="-6201.37"/>
    <n v="5035.6900000000005"/>
    <n v="4416.66"/>
    <d v="2012-12-01T00:00:00"/>
    <n v="10.430555555555555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n v="11110.061047265988"/>
    <n v="11110.061047265988"/>
    <n v="0"/>
  </r>
  <r>
    <x v="2"/>
    <s v="UTR - Piezometer along with Sounder"/>
    <x v="0"/>
    <n v="1"/>
    <s v="EA"/>
    <d v="2012-12-31T00:00:00"/>
    <d v="2012-12-31T00:00:00"/>
    <n v="10618.03"/>
    <n v="0"/>
    <m/>
    <n v="10618.03"/>
    <n v="-5582.34"/>
    <n v="0"/>
    <n v="-619.03"/>
    <n v="-6201.37"/>
    <n v="5035.6900000000005"/>
    <n v="4416.66"/>
    <d v="2012-12-01T00:00:00"/>
    <n v="10.430555555555555"/>
    <m/>
    <m/>
    <m/>
    <m/>
    <m/>
    <m/>
    <m/>
    <s v="e. Manufacture of measuring, testing, navigating and control equipment"/>
    <n v="654"/>
    <n v="12"/>
    <n v="107.9"/>
    <n v="133"/>
    <n v="112.9"/>
    <n v="1.046339202965709"/>
    <n v="1.046339202965709"/>
    <n v="5"/>
    <n v="1"/>
    <n v="11110.061047265988"/>
    <n v="11110.061047265988"/>
    <n v="0"/>
  </r>
  <r>
    <x v="1"/>
    <s v="MQR-GYSER 15 LTR CAPACITY"/>
    <x v="0"/>
    <n v="2"/>
    <s v="EA"/>
    <d v="2012-01-30T00:00:00"/>
    <d v="2012-01-30T00:00:00"/>
    <n v="10580"/>
    <n v="0"/>
    <m/>
    <n v="10580"/>
    <n v="-6476.25"/>
    <n v="0"/>
    <n v="-669.71"/>
    <n v="-7145.96"/>
    <n v="4103.75"/>
    <n v="3434.04"/>
    <d v="2012-01-01T00:00:00"/>
    <n v="11.347222222222221"/>
    <s v="i.  ELECTRICAL APPARATUS &amp; APPLIANCES"/>
    <n v="734"/>
    <n v="88"/>
    <n v="116.8"/>
    <n v="90"/>
    <n v="116.8"/>
    <n v="1"/>
    <s v="Geyser"/>
    <n v="712"/>
    <n v="4"/>
    <n v="104.9"/>
    <n v="133"/>
    <n v="113.8"/>
    <n v="1.084842707340324"/>
    <n v="1.084842707340324"/>
    <n v="8"/>
    <n v="0.95"/>
    <n v="11477.635843660628"/>
    <n v="10903.754051477596"/>
    <n v="573.8817921830323"/>
  </r>
  <r>
    <x v="5"/>
    <s v="LKO- Office Almirah"/>
    <x v="0"/>
    <n v="2"/>
    <s v="NO"/>
    <d v="2012-12-31T00:00:00"/>
    <d v="2012-12-31T00:00:00"/>
    <n v="10560"/>
    <n v="0"/>
    <m/>
    <n v="10560"/>
    <n v="-6600.91"/>
    <n v="0"/>
    <n v="-668.45"/>
    <n v="-7269.36"/>
    <n v="3959.09"/>
    <n v="3290.64"/>
    <d v="2012-12-01T00:00:00"/>
    <n v="10.430555555555555"/>
    <s v="Furniture"/>
    <m/>
    <m/>
    <m/>
    <m/>
    <m/>
    <m/>
    <s v="a. Manufacture of furniture"/>
    <n v="844"/>
    <n v="12"/>
    <n v="107.9"/>
    <n v="133"/>
    <n v="157.9"/>
    <n v="1.4633920296570899"/>
    <n v="1.4633920296570899"/>
    <n v="8"/>
    <n v="0.95"/>
    <n v="15453.41983317887"/>
    <n v="14680.748841519926"/>
    <n v="772.67099165894433"/>
  </r>
  <r>
    <x v="3"/>
    <s v="BRK - Refrigerator 180 Ltr"/>
    <x v="0"/>
    <n v="1"/>
    <s v="EA"/>
    <d v="2014-07-31T00:00:00"/>
    <d v="2014-07-31T00:00:00"/>
    <n v="10500"/>
    <n v="0"/>
    <m/>
    <n v="10500"/>
    <n v="-5096.8599999999997"/>
    <n v="0"/>
    <n v="-664.65"/>
    <n v="-5761.5099999999993"/>
    <n v="5403.14"/>
    <n v="4738.49"/>
    <d v="2014-07-01T00:00:00"/>
    <n v="8.8472222222222214"/>
    <m/>
    <m/>
    <m/>
    <m/>
    <m/>
    <m/>
    <m/>
    <s v="Refrigerators"/>
    <n v="709"/>
    <n v="31"/>
    <n v="119.1"/>
    <n v="133"/>
    <n v="130.30000000000001"/>
    <n v="1.0940386230058776"/>
    <n v="1.0940386230058776"/>
    <n v="8"/>
    <n v="0.95"/>
    <n v="11487.405541561715"/>
    <n v="10913.035264483629"/>
    <n v="574.37027707808556"/>
  </r>
  <r>
    <x v="5"/>
    <s v="Mum - Printer (HP DJ 4675 wireless Printer)"/>
    <x v="0"/>
    <n v="1"/>
    <s v="EA"/>
    <d v="2016-09-28T00:00:00"/>
    <d v="2016-09-28T00:00:00"/>
    <n v="10450"/>
    <n v="0"/>
    <m/>
    <n v="10450"/>
    <n v="-8631.99"/>
    <n v="0"/>
    <n v="-1567.5"/>
    <n v="-10199.49"/>
    <n v="1818.0100000000002"/>
    <n v="250.51"/>
    <d v="2016-09-01T00:00:00"/>
    <n v="6.6861111111111109"/>
    <s v="Computer Peripherals"/>
    <m/>
    <m/>
    <m/>
    <m/>
    <m/>
    <m/>
    <s v="Computer peripherals"/>
    <n v="647"/>
    <n v="57"/>
    <n v="93.3"/>
    <n v="133"/>
    <n v="92.8"/>
    <n v="0.99464094319399787"/>
    <n v="0.99464094319399787"/>
    <n v="6"/>
    <n v="1"/>
    <n v="10393.997856377278"/>
    <n v="10393.997856377278"/>
    <n v="0"/>
  </r>
  <r>
    <x v="0"/>
    <s v="KDK - SUBMERSIBLE PUMP"/>
    <x v="0"/>
    <n v="1"/>
    <s v="EA"/>
    <d v="2012-12-31T00:00:00"/>
    <d v="2012-12-31T00:00:00"/>
    <n v="10400"/>
    <n v="0"/>
    <m/>
    <n v="10400"/>
    <n v="-5467.72"/>
    <n v="0"/>
    <n v="-606.32000000000005"/>
    <n v="-6074.04"/>
    <n v="4932.28"/>
    <n v="4325.96"/>
    <d v="2012-12-01T00:00:00"/>
    <n v="10.430555555555555"/>
    <m/>
    <m/>
    <m/>
    <m/>
    <m/>
    <m/>
    <m/>
    <s v="b. Manufacture of fluid power equipment"/>
    <n v="726"/>
    <n v="12"/>
    <n v="106.6"/>
    <n v="133"/>
    <n v="129.9"/>
    <n v="1.2185741088180113"/>
    <n v="1.2185741088180113"/>
    <n v="8"/>
    <n v="0.95"/>
    <n v="12673.170731707318"/>
    <n v="12039.512195121952"/>
    <n v="633.65853658536616"/>
  </r>
  <r>
    <x v="3"/>
    <s v="BRK-Easy Chairs"/>
    <x v="0"/>
    <n v="10"/>
    <s v="NO"/>
    <d v="2011-03-31T00:00:00"/>
    <d v="2011-03-31T00:00:00"/>
    <n v="10215"/>
    <n v="0"/>
    <m/>
    <n v="10215"/>
    <n v="-10215"/>
    <n v="0"/>
    <n v="0"/>
    <n v="-1021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6539.862409894038"/>
    <n v="15712.869289399336"/>
    <n v="826.99312049470245"/>
  </r>
  <r>
    <x v="3"/>
    <s v="BRK-STEEL ALMIRAH"/>
    <x v="0"/>
    <n v="3"/>
    <s v="NO"/>
    <d v="2012-03-31T00:00:00"/>
    <d v="2012-03-31T00:00:00"/>
    <n v="10200"/>
    <n v="0"/>
    <m/>
    <n v="10200"/>
    <n v="-6458.36"/>
    <n v="0"/>
    <n v="-645.66"/>
    <n v="-7104.0199999999995"/>
    <n v="3741.6400000000003"/>
    <n v="3095.98"/>
    <d v="2012-03-01T00:00:00"/>
    <n v="11.180555555555555"/>
    <s v="Furniture"/>
    <n v="628"/>
    <n v="90"/>
    <n v="138.4"/>
    <n v="90"/>
    <n v="138.4"/>
    <n v="1"/>
    <s v="a. Manufacture of furniture"/>
    <n v="844"/>
    <n v="4"/>
    <n v="103.9"/>
    <n v="133"/>
    <n v="157.9"/>
    <n v="1.5197305101058709"/>
    <n v="1.5197305101058709"/>
    <n v="8"/>
    <n v="0.95"/>
    <n v="15501.251203079883"/>
    <n v="14726.188642925888"/>
    <n v="775.06256015399413"/>
  </r>
  <r>
    <x v="0"/>
    <s v="KDK-Chair-PCH-7001-D-Godrej"/>
    <x v="0"/>
    <n v="3"/>
    <s v="NO"/>
    <d v="2010-11-12T00:00:00"/>
    <d v="2010-11-12T00:00:00"/>
    <n v="10095.48"/>
    <n v="0"/>
    <m/>
    <n v="10095.48"/>
    <n v="-7274.55"/>
    <n v="0"/>
    <n v="-639.04"/>
    <n v="-7913.59"/>
    <n v="2820.9299999999994"/>
    <n v="2181.89"/>
    <d v="2010-11-01T00:00:00"/>
    <n v="12.563888888888888"/>
    <s v="Furniture"/>
    <n v="628"/>
    <n v="74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16258.724360418415"/>
    <n v="15445.788142397494"/>
    <n v="812.93621802092093"/>
  </r>
  <r>
    <x v="4"/>
    <s v="KKH-CHAIR - PCH-7001 D-GODREJ"/>
    <x v="0"/>
    <n v="1"/>
    <s v="EA"/>
    <d v="2010-12-09T00:00:00"/>
    <d v="2010-12-09T00:00:00"/>
    <n v="10095.48"/>
    <n v="0"/>
    <m/>
    <n v="10095.48"/>
    <n v="-7066.48"/>
    <n v="0"/>
    <n v="0"/>
    <n v="-7066.48"/>
    <n v="3029"/>
    <n v="3029"/>
    <d v="2010-12-01T00:00:00"/>
    <n v="12.488888888888889"/>
    <s v="Furniture"/>
    <n v="628"/>
    <n v="75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16258.724360418415"/>
    <n v="15445.788142397494"/>
    <n v="812.93621802092093"/>
  </r>
  <r>
    <x v="0"/>
    <s v=" KDK WALL MOUNTING FAN 450MM SWEEP,240V"/>
    <x v="0"/>
    <n v="5"/>
    <s v="EA"/>
    <d v="2021-09-30T00:00:00"/>
    <d v="2021-09-30T00:00:00"/>
    <n v="10030.01"/>
    <n v="0"/>
    <m/>
    <n v="10030.01"/>
    <n v="-318.32"/>
    <n v="0"/>
    <n v="-634.9"/>
    <n v="-953.22"/>
    <n v="9711.69"/>
    <n v="9076.7900000000009"/>
    <d v="2021-09-01T00:00:00"/>
    <n v="1.6805555555555556"/>
    <m/>
    <m/>
    <m/>
    <m/>
    <m/>
    <m/>
    <m/>
    <s v="Fan"/>
    <n v="713"/>
    <n v="117"/>
    <n v="138.69999999999999"/>
    <n v="133"/>
    <n v="151.30000000000001"/>
    <n v="1.0908435472242251"/>
    <n v="1.0908435472242251"/>
    <n v="8"/>
    <n v="0.95"/>
    <n v="10941.171687094449"/>
    <n v="2183.4855649852548"/>
    <n v="8757.6861221091949"/>
  </r>
  <r>
    <x v="1"/>
    <s v="MQR-Wall Mounted Fan"/>
    <x v="0"/>
    <n v="5"/>
    <s v="EA"/>
    <d v="2022-03-31T00:00:00"/>
    <d v="2022-03-31T00:00:00"/>
    <n v="10030"/>
    <n v="0"/>
    <m/>
    <n v="10030"/>
    <n v="-1.74"/>
    <n v="0"/>
    <n v="-634.9"/>
    <n v="-636.64"/>
    <n v="10028.26"/>
    <n v="9393.36"/>
    <d v="2022-03-01T00:00:00"/>
    <n v="1.1805555555555556"/>
    <m/>
    <m/>
    <m/>
    <m/>
    <m/>
    <m/>
    <m/>
    <s v="Fan"/>
    <n v="713"/>
    <n v="123"/>
    <n v="145.30000000000001"/>
    <n v="133"/>
    <n v="151.30000000000001"/>
    <n v="1.0412938747419134"/>
    <n v="1.0412938747419134"/>
    <n v="8"/>
    <n v="0.95"/>
    <n v="10444.177563661391"/>
    <n v="1464.1794067112107"/>
    <n v="8979.9981569501797"/>
  </r>
  <r>
    <x v="1"/>
    <s v="MQR-Pipe Racks"/>
    <x v="0"/>
    <n v="1"/>
    <s v="EA"/>
    <d v="2014-03-31T00:00:00"/>
    <d v="2014-03-31T00:00:00"/>
    <n v="10000"/>
    <n v="0"/>
    <m/>
    <n v="10000"/>
    <n v="-4665.3"/>
    <n v="0"/>
    <n v="-583"/>
    <n v="-5248.3"/>
    <n v="5334.7"/>
    <n v="4751.7"/>
    <d v="2014-03-01T00:00:00"/>
    <n v="9.1805555555555554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13694.709453599307"/>
    <n v="13009.973980919342"/>
    <n v="684.73547267996582"/>
  </r>
  <r>
    <x v="3"/>
    <s v="BRK - Rikshaw Thela"/>
    <x v="0"/>
    <n v="1"/>
    <s v="EA"/>
    <d v="2016-06-01T00:00:00"/>
    <d v="2016-06-01T00:00:00"/>
    <n v="10000"/>
    <n v="0"/>
    <m/>
    <n v="10000"/>
    <n v="-3400.57"/>
    <n v="0"/>
    <n v="-583"/>
    <n v="-3983.57"/>
    <n v="6599.43"/>
    <n v="6016.43"/>
    <d v="2016-06-01T00:00:00"/>
    <n v="7.0111111111111111"/>
    <m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n v="14035.555555555557"/>
    <n v="11685.574691358024"/>
    <n v="2349.9808641975324"/>
  </r>
  <r>
    <x v="3"/>
    <s v="BRK - Geyser"/>
    <x v="0"/>
    <n v="2"/>
    <s v="EA"/>
    <d v="2019-12-31T00:00:00"/>
    <d v="2019-12-31T00:00:00"/>
    <n v="9868"/>
    <n v="0"/>
    <m/>
    <n v="9868"/>
    <n v="-9868"/>
    <n v="0"/>
    <n v="0"/>
    <n v="-9868"/>
    <n v="0"/>
    <n v="0"/>
    <d v="2019-12-01T00:00:00"/>
    <n v="3.4305555555555554"/>
    <m/>
    <m/>
    <m/>
    <m/>
    <m/>
    <m/>
    <m/>
    <s v="d. Manufacture of consumer electronics"/>
    <n v="651"/>
    <n v="96"/>
    <n v="96.7"/>
    <n v="133"/>
    <n v="101.8"/>
    <n v="1.0527404343329885"/>
    <n v="1.0527404343329885"/>
    <n v="8"/>
    <n v="1"/>
    <n v="10388.442605997931"/>
    <n v="4454.7661869470294"/>
    <n v="5933.6764190509011"/>
  </r>
  <r>
    <x v="3"/>
    <s v="BRK-TV/DVD"/>
    <x v="0"/>
    <n v="1"/>
    <s v="EA"/>
    <d v="2011-06-30T00:00:00"/>
    <d v="2011-06-30T00:00:00"/>
    <n v="9700"/>
    <n v="0"/>
    <m/>
    <n v="9700"/>
    <n v="-6603.12"/>
    <n v="0"/>
    <n v="-614.01"/>
    <n v="-7217.13"/>
    <n v="3096.88"/>
    <n v="2482.87"/>
    <d v="2011-06-01T00:00:00"/>
    <n v="11.930555555555555"/>
    <s v="i.  ELECTRICAL APPARATUS &amp; APPLIANCES"/>
    <n v="734"/>
    <n v="81"/>
    <n v="116.1"/>
    <n v="90"/>
    <n v="116.8"/>
    <n v="1.0060292850990527"/>
    <s v="d. Manufacture of consumer electronics"/>
    <n v="651"/>
    <n v="4"/>
    <n v="98.5"/>
    <n v="133"/>
    <n v="101.8"/>
    <n v="1.0335025380710661"/>
    <n v="1.0397338195236911"/>
    <n v="8"/>
    <n v="1"/>
    <n v="10085.418049379805"/>
    <n v="10085.418049379805"/>
    <n v="0"/>
  </r>
  <r>
    <x v="3"/>
    <s v="BRK-Sofa Set"/>
    <x v="0"/>
    <n v="1"/>
    <s v="NO"/>
    <d v="2011-03-31T00:00:00"/>
    <d v="2011-03-31T00:00:00"/>
    <n v="9647.5"/>
    <n v="0"/>
    <m/>
    <n v="9647.5"/>
    <n v="-9647.5"/>
    <n v="0"/>
    <n v="0"/>
    <n v="-9647.5"/>
    <n v="0"/>
    <n v="0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10188.797882498189"/>
    <n v="10188.797882498189"/>
    <n v="0"/>
  </r>
  <r>
    <x v="2"/>
    <s v="UTR - Printer"/>
    <x v="0"/>
    <n v="1"/>
    <s v="EA"/>
    <d v="2016-01-22T00:00:00"/>
    <d v="2016-01-22T00:00:00"/>
    <n v="9604.25"/>
    <n v="0"/>
    <m/>
    <n v="9604.25"/>
    <n v="-3763.97"/>
    <n v="0"/>
    <n v="-607.95000000000005"/>
    <n v="-4371.92"/>
    <n v="5840.2800000000007"/>
    <n v="5232.33"/>
    <d v="2016-01-01T00:00:00"/>
    <n v="7.3694444444444445"/>
    <m/>
    <m/>
    <m/>
    <m/>
    <m/>
    <m/>
    <m/>
    <s v="Computer peripherals"/>
    <n v="647"/>
    <n v="49"/>
    <n v="96.8"/>
    <n v="133"/>
    <n v="92.8"/>
    <n v="0.95867768595041325"/>
    <n v="0.95867768595041325"/>
    <n v="6"/>
    <n v="1"/>
    <n v="9207.3801652892562"/>
    <n v="9207.3801652892562"/>
    <n v="0"/>
  </r>
  <r>
    <x v="1"/>
    <s v="MQR - TABLE"/>
    <x v="0"/>
    <n v="1"/>
    <s v="EA"/>
    <d v="2020-09-24T00:00:00"/>
    <d v="2020-09-24T00:00:00"/>
    <n v="9581"/>
    <n v="0"/>
    <m/>
    <n v="9581"/>
    <n v="-920.52"/>
    <n v="0"/>
    <n v="-606.48"/>
    <n v="-1527"/>
    <n v="8660.48"/>
    <n v="8054"/>
    <d v="2020-09-01T00:00:00"/>
    <n v="2.6972222222222224"/>
    <m/>
    <m/>
    <m/>
    <m/>
    <m/>
    <m/>
    <m/>
    <s v="a. Manufacture of furniture"/>
    <n v="844"/>
    <n v="105"/>
    <n v="130.5"/>
    <n v="133"/>
    <n v="157.9"/>
    <n v="1.2099616858237547"/>
    <n v="1.2099616858237547"/>
    <n v="8"/>
    <n v="0.95"/>
    <n v="11592.642911877394"/>
    <n v="3713.067171549063"/>
    <n v="7879.5757403283314"/>
  </r>
  <r>
    <x v="4"/>
    <s v="KKH - CCTV Camera Sys &amp; Radio Link for networking"/>
    <x v="0"/>
    <n v="1"/>
    <s v="NO"/>
    <d v="2013-09-30T00:00:00"/>
    <d v="2013-09-30T00:00:00"/>
    <n v="9550"/>
    <n v="0"/>
    <m/>
    <n v="9550"/>
    <n v="-5063.59"/>
    <n v="0"/>
    <n v="-604.52"/>
    <n v="-5668.1100000000006"/>
    <n v="4486.41"/>
    <n v="3881.89"/>
    <d v="2013-09-01T00:00:00"/>
    <n v="9.6805555555555554"/>
    <m/>
    <m/>
    <m/>
    <m/>
    <m/>
    <m/>
    <m/>
    <s v="(P). MANUFACTURE OF COMPUTER, ELECTRONIC AND OPTICAL PRODUCTS"/>
    <n v="639"/>
    <n v="21"/>
    <n v="104.5"/>
    <n v="133"/>
    <n v="117.6"/>
    <n v="1.1253588516746411"/>
    <n v="1.1253588516746411"/>
    <n v="6"/>
    <n v="1"/>
    <n v="10747.177033492822"/>
    <n v="10747.177033492822"/>
    <n v="0"/>
  </r>
  <r>
    <x v="3"/>
    <s v="BRK - Center Table"/>
    <x v="0"/>
    <n v="2"/>
    <s v="EA"/>
    <d v="2020-03-17T00:00:00"/>
    <d v="2020-03-17T00:00:00"/>
    <n v="9500.01"/>
    <n v="0"/>
    <m/>
    <n v="9500.01"/>
    <n v="-9500.01"/>
    <n v="0"/>
    <n v="0"/>
    <n v="-9500.01"/>
    <n v="0"/>
    <n v="0"/>
    <d v="2020-03-01T00:00:00"/>
    <n v="3.2166666666666668"/>
    <m/>
    <m/>
    <m/>
    <m/>
    <m/>
    <m/>
    <m/>
    <s v="a. Manufacture of furniture"/>
    <n v="844"/>
    <n v="99"/>
    <n v="132"/>
    <n v="133"/>
    <n v="157.9"/>
    <n v="1.1962121212121213"/>
    <n v="1.1962121212121213"/>
    <n v="8"/>
    <n v="0.95"/>
    <n v="11364.027113636364"/>
    <n v="4340.8216068442243"/>
    <n v="7023.2055067921401"/>
  </r>
  <r>
    <x v="4"/>
    <s v="KKH - Exhaust Fan"/>
    <x v="0"/>
    <n v="2"/>
    <s v="EA"/>
    <d v="2019-04-30T00:00:00"/>
    <d v="2019-04-30T00:00:00"/>
    <n v="9474"/>
    <n v="0"/>
    <m/>
    <n v="9474"/>
    <n v="-9474"/>
    <n v="0"/>
    <n v="0"/>
    <n v="-9474"/>
    <n v="0"/>
    <n v="0"/>
    <d v="2019-04-01T00:00:00"/>
    <n v="4.0972222222222223"/>
    <m/>
    <m/>
    <m/>
    <m/>
    <m/>
    <m/>
    <m/>
    <s v="Fan"/>
    <n v="713"/>
    <n v="88"/>
    <n v="116.2"/>
    <n v="133"/>
    <n v="151.30000000000001"/>
    <n v="1.302065404475043"/>
    <n v="1.302065404475043"/>
    <n v="8"/>
    <n v="0.95"/>
    <n v="12335.767641996557"/>
    <n v="6001.9077806762762"/>
    <n v="6333.8598613202812"/>
  </r>
  <r>
    <x v="5"/>
    <s v="NOD HP Laserjet Printer 1020"/>
    <x v="0"/>
    <n v="2"/>
    <s v="NO"/>
    <d v="2021-01-31T00:00:00"/>
    <d v="2021-01-31T00:00:00"/>
    <n v="9450"/>
    <n v="0"/>
    <m/>
    <n v="9450"/>
    <n v="-8505"/>
    <n v="0"/>
    <n v="0"/>
    <n v="-8505"/>
    <n v="945"/>
    <n v="945"/>
    <d v="2021-01-01T00:00:00"/>
    <n v="2.3472222222222223"/>
    <s v="Computer Peripherals"/>
    <m/>
    <m/>
    <m/>
    <m/>
    <m/>
    <m/>
    <s v="Computer peripherals"/>
    <n v="647"/>
    <n v="109"/>
    <n v="87.2"/>
    <n v="133"/>
    <n v="92.8"/>
    <n v="1.0642201834862384"/>
    <n v="1.0642201834862384"/>
    <n v="6"/>
    <n v="1"/>
    <n v="10056.880733944952"/>
    <n v="3934.2889908256875"/>
    <n v="6122.5917431192647"/>
  </r>
  <r>
    <x v="1"/>
    <s v="MQR-Room Cooler Fiber Body"/>
    <x v="0"/>
    <n v="1"/>
    <s v="NO"/>
    <d v="2013-08-24T00:00:00"/>
    <d v="2013-08-24T00:00:00"/>
    <n v="9348"/>
    <n v="0"/>
    <m/>
    <n v="9348"/>
    <n v="-5090.5"/>
    <n v="0"/>
    <n v="-591.73"/>
    <n v="-5682.23"/>
    <n v="4257.5"/>
    <n v="3665.77"/>
    <d v="2013-08-01T00:00:00"/>
    <n v="9.780555555555555"/>
    <m/>
    <m/>
    <m/>
    <m/>
    <m/>
    <m/>
    <m/>
    <s v="d. Manufacture of consumer electronics"/>
    <n v="651"/>
    <n v="20"/>
    <n v="100.3"/>
    <n v="133"/>
    <n v="101.8"/>
    <n v="1.0149551345962113"/>
    <n v="1.0149551345962113"/>
    <n v="8"/>
    <n v="1"/>
    <n v="9487.8005982053837"/>
    <n v="9487.8005982053837"/>
    <n v="0"/>
  </r>
  <r>
    <x v="1"/>
    <s v="MQR-Micro Oven Model 20BC3"/>
    <x v="0"/>
    <n v="1"/>
    <s v="EA"/>
    <d v="2012-03-23T00:00:00"/>
    <d v="2012-03-23T00:00:00"/>
    <n v="9300"/>
    <n v="0"/>
    <m/>
    <n v="9300"/>
    <n v="-5901.38"/>
    <n v="0"/>
    <n v="-588.69000000000005"/>
    <n v="-6490.07"/>
    <n v="3398.62"/>
    <n v="2809.93"/>
    <d v="2012-03-01T00:00:00"/>
    <n v="11.2"/>
    <s v="i.  ELECTRICAL APPARATUS &amp; APPLIANCES"/>
    <n v="734"/>
    <n v="90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n v="9611.5736040609136"/>
    <n v="9611.5736040609136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9382.7710843373497"/>
    <n v="9382.7710843373497"/>
    <n v="0"/>
  </r>
  <r>
    <x v="2"/>
    <s v="UTR - Modem"/>
    <x v="0"/>
    <n v="1"/>
    <s v="NO"/>
    <d v="2012-09-30T00:00:00"/>
    <d v="2012-09-30T00:00:00"/>
    <n v="9180"/>
    <n v="0"/>
    <m/>
    <n v="9180"/>
    <n v="-8262"/>
    <n v="0"/>
    <n v="0"/>
    <n v="-8262"/>
    <n v="918"/>
    <n v="918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9382.7710843373497"/>
    <n v="9382.7710843373497"/>
    <n v="0"/>
  </r>
  <r>
    <x v="4"/>
    <s v="KKH - Hose Binding Machine ( Manual)"/>
    <x v="0"/>
    <n v="1"/>
    <s v="AU"/>
    <d v="2014-03-31T00:00:00"/>
    <d v="2014-03-31T00:00:00"/>
    <n v="9170"/>
    <n v="0"/>
    <m/>
    <n v="9170"/>
    <n v="-4278.07"/>
    <n v="0"/>
    <n v="-534.61"/>
    <n v="-4812.6799999999994"/>
    <n v="4891.93"/>
    <n v="4357.32"/>
    <d v="2014-03-01T00:00:00"/>
    <n v="9.1805555555555554"/>
    <m/>
    <m/>
    <m/>
    <m/>
    <m/>
    <m/>
    <m/>
    <s v="d. Manufacture of consumer electronics"/>
    <n v="651"/>
    <n v="27"/>
    <n v="99.2"/>
    <n v="133"/>
    <n v="101.8"/>
    <n v="1.0262096774193548"/>
    <n v="1.0262096774193548"/>
    <n v="8"/>
    <n v="1"/>
    <n v="9410.342741935483"/>
    <n v="9410.342741935483"/>
    <n v="0"/>
  </r>
  <r>
    <x v="3"/>
    <s v="BRK - Table"/>
    <x v="0"/>
    <n v="2"/>
    <s v="EA"/>
    <d v="2016-06-01T00:00:00"/>
    <d v="2016-06-01T00:00:00"/>
    <n v="9160"/>
    <n v="0"/>
    <m/>
    <n v="9160"/>
    <n v="-9160"/>
    <n v="0"/>
    <n v="0"/>
    <n v="-9160"/>
    <n v="0"/>
    <n v="0"/>
    <d v="2016-06-01T00:00:00"/>
    <n v="7.0111111111111111"/>
    <m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n v="12856.568888888891"/>
    <n v="10703.986417283952"/>
    <n v="2152.5824716049392"/>
  </r>
  <r>
    <x v="1"/>
    <s v="MQR-High Back revolving Chair"/>
    <x v="0"/>
    <n v="1"/>
    <s v="EA"/>
    <d v="2023-01-21T00:00:00"/>
    <d v="2023-01-21T00:00:00"/>
    <n v="0"/>
    <n v="9125.92"/>
    <m/>
    <n v="9125.92"/>
    <n v="0"/>
    <n v="0"/>
    <n v="-110.79"/>
    <n v="-110.79"/>
    <n v="0"/>
    <n v="9015.1299999999992"/>
    <d v="2023-01-01T00:00:00"/>
    <n v="0.37222222222222223"/>
    <m/>
    <m/>
    <m/>
    <m/>
    <m/>
    <m/>
    <m/>
    <s v="a. Manufacture of furniture"/>
    <n v="844"/>
    <n v="133"/>
    <n v="157.9"/>
    <n v="133"/>
    <n v="157.9"/>
    <n v="1"/>
    <n v="1"/>
    <n v="8"/>
    <n v="0.95"/>
    <n v="9125.92"/>
    <n v="403.37833888888889"/>
    <n v="8722.5416611111104"/>
  </r>
  <r>
    <x v="2"/>
    <s v="UTR-T.V. WITH DISH T.V"/>
    <x v="0"/>
    <n v="1"/>
    <s v="EA"/>
    <d v="2012-04-23T00:00:00"/>
    <d v="2012-04-23T00:00:00"/>
    <n v="9100"/>
    <n v="0"/>
    <m/>
    <n v="9100"/>
    <n v="-5725.58"/>
    <n v="0"/>
    <n v="-576.03"/>
    <n v="-6301.61"/>
    <n v="3374.42"/>
    <n v="2798.39"/>
    <d v="2012-04-01T00:00:00"/>
    <n v="11.116666666666667"/>
    <m/>
    <m/>
    <m/>
    <m/>
    <m/>
    <m/>
    <m/>
    <s v="d. Manufacture of consumer electronics"/>
    <n v="651"/>
    <n v="4"/>
    <n v="98.5"/>
    <n v="133"/>
    <n v="101.8"/>
    <n v="1.0335025380710661"/>
    <n v="1.0335025380710661"/>
    <n v="8"/>
    <n v="1"/>
    <n v="9404.8730964467013"/>
    <n v="9404.8730964467013"/>
    <n v="0"/>
  </r>
  <r>
    <x v="3"/>
    <s v="BRK-STUDY TABLE &amp; CHAIR"/>
    <x v="0"/>
    <n v="8"/>
    <s v="EA"/>
    <d v="2011-09-22T00:00:00"/>
    <d v="2011-09-22T00:00:00"/>
    <n v="9079.99"/>
    <n v="0"/>
    <m/>
    <n v="9079.99"/>
    <n v="-6049.12"/>
    <n v="0"/>
    <n v="-574.76"/>
    <n v="-6623.88"/>
    <n v="3030.87"/>
    <n v="2456.11"/>
    <d v="2011-09-01T00:00:00"/>
    <n v="11.702777777777778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14157.158460257517"/>
    <n v="13449.300537244641"/>
    <n v="707.8579230128762"/>
  </r>
  <r>
    <x v="1"/>
    <s v="MQR - PRINTER"/>
    <x v="0"/>
    <n v="1"/>
    <s v="EA"/>
    <d v="2014-02-28T00:00:00"/>
    <d v="2014-02-28T00:00:00"/>
    <n v="9075"/>
    <n v="0"/>
    <m/>
    <n v="9075"/>
    <n v="-8167.5"/>
    <n v="0"/>
    <n v="0"/>
    <n v="-8167.5"/>
    <n v="907.5"/>
    <n v="907.5"/>
    <d v="2014-02-01T00:00:00"/>
    <n v="9.2638888888888893"/>
    <m/>
    <m/>
    <m/>
    <m/>
    <m/>
    <m/>
    <m/>
    <s v="Computer peripherals"/>
    <n v="647"/>
    <n v="26"/>
    <n v="96.5"/>
    <n v="133"/>
    <n v="92.8"/>
    <n v="0.9616580310880829"/>
    <n v="0.9616580310880829"/>
    <n v="6"/>
    <n v="1"/>
    <n v="8727.046632124353"/>
    <n v="8727.046632124353"/>
    <n v="0"/>
  </r>
  <r>
    <x v="5"/>
    <s v="Nod - Almirah (GODREJ STOREWEL STEEL ALMIRAH)"/>
    <x v="0"/>
    <n v="1"/>
    <s v="EA"/>
    <d v="2017-01-01T00:00:00"/>
    <d v="2017-01-01T00:00:00"/>
    <n v="9045.5"/>
    <n v="0"/>
    <m/>
    <n v="9045.5"/>
    <n v="-3004.08"/>
    <n v="0"/>
    <n v="-572.58000000000004"/>
    <n v="-3576.66"/>
    <n v="6041.42"/>
    <n v="5468.84"/>
    <d v="2017-01-01T00:00:00"/>
    <n v="6.427777777777778"/>
    <s v="Furniture"/>
    <m/>
    <m/>
    <m/>
    <m/>
    <m/>
    <m/>
    <s v="a. Manufacture of furniture"/>
    <n v="844"/>
    <n v="61"/>
    <n v="115.1"/>
    <n v="133"/>
    <n v="157.9"/>
    <n v="1.3718505647263251"/>
    <n v="1.3718505647263251"/>
    <n v="8"/>
    <n v="0.95"/>
    <n v="12409.074283231974"/>
    <n v="9471.8291655655721"/>
    <n v="2937.2451176664017"/>
  </r>
  <r>
    <x v="0"/>
    <s v="KDK - Pedestal Trolly"/>
    <x v="0"/>
    <n v="1"/>
    <s v="NO"/>
    <d v="2013-01-01T00:00:00"/>
    <d v="2013-01-01T00:00:00"/>
    <n v="9000"/>
    <n v="0"/>
    <m/>
    <n v="9000"/>
    <n v="-4732.25"/>
    <n v="0"/>
    <n v="-524.70000000000005"/>
    <n v="-5256.95"/>
    <n v="4267.75"/>
    <n v="3743.05"/>
    <d v="2013-01-01T00:00:00"/>
    <n v="10.427777777777777"/>
    <m/>
    <m/>
    <m/>
    <m/>
    <m/>
    <m/>
    <m/>
    <s v="d. Manufacture of consumer electronics"/>
    <n v="651"/>
    <n v="13"/>
    <n v="101.6"/>
    <n v="133"/>
    <n v="101.8"/>
    <n v="1.0019685039370079"/>
    <n v="1.0019685039370079"/>
    <n v="8"/>
    <n v="1"/>
    <n v="9017.71653543307"/>
    <n v="9017.71653543307"/>
    <n v="0"/>
  </r>
  <r>
    <x v="3"/>
    <s v="BRK-Fax Machine"/>
    <x v="0"/>
    <n v="1"/>
    <s v="EA"/>
    <d v="2012-01-28T00:00:00"/>
    <d v="2012-01-28T00:00:00"/>
    <n v="8950"/>
    <n v="0"/>
    <m/>
    <n v="8950"/>
    <n v="-5456.92"/>
    <n v="0"/>
    <n v="-566.54"/>
    <n v="-6023.46"/>
    <n v="3493.08"/>
    <n v="2926.54"/>
    <d v="2012-01-01T00:00:00"/>
    <n v="11.352777777777778"/>
    <s v="i.  ELECTRICAL APPARATUS &amp; APPLIANCES"/>
    <n v="734"/>
    <n v="88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n v="9249.8477157360412"/>
    <n v="9249.8477157360412"/>
    <n v="0"/>
  </r>
  <r>
    <x v="4"/>
    <s v="kkh- RO water Purifier"/>
    <x v="0"/>
    <n v="1"/>
    <s v="EA"/>
    <d v="2016-02-06T00:00:00"/>
    <d v="2016-02-06T00:00:00"/>
    <n v="8900"/>
    <n v="0"/>
    <m/>
    <n v="8900"/>
    <n v="-3464.88"/>
    <n v="0"/>
    <n v="-563.37"/>
    <n v="-4028.25"/>
    <n v="5435.12"/>
    <n v="4871.75"/>
    <d v="2016-02-01T00:00:00"/>
    <n v="7.3305555555555557"/>
    <m/>
    <m/>
    <m/>
    <m/>
    <m/>
    <m/>
    <m/>
    <s v="d. Manufacture of consumer electronics"/>
    <n v="651"/>
    <n v="50"/>
    <n v="102"/>
    <n v="133"/>
    <n v="101.8"/>
    <n v="0.99803921568627452"/>
    <n v="0.99803921568627452"/>
    <n v="8"/>
    <n v="1"/>
    <n v="8882.5490196078426"/>
    <n v="8139.2523828976036"/>
    <n v="743.296636710239"/>
  </r>
  <r>
    <x v="1"/>
    <s v="MQR - Cabinet 4 Doors Lockers"/>
    <x v="0"/>
    <n v="2"/>
    <s v="EA"/>
    <d v="2016-02-01T00:00:00"/>
    <d v="2016-02-01T00:00:00"/>
    <n v="8890"/>
    <n v="0"/>
    <m/>
    <n v="8890"/>
    <n v="-8890"/>
    <n v="0"/>
    <n v="0"/>
    <n v="-8890"/>
    <n v="0"/>
    <n v="0"/>
    <d v="2016-02-01T00:00:00"/>
    <n v="7.3444444444444441"/>
    <m/>
    <m/>
    <m/>
    <m/>
    <m/>
    <m/>
    <m/>
    <s v="d. Manufacture of consumer electronics"/>
    <n v="651"/>
    <n v="50"/>
    <n v="102"/>
    <n v="133"/>
    <n v="101.8"/>
    <n v="0.99803921568627452"/>
    <n v="0.99803921568627452"/>
    <n v="8"/>
    <n v="1"/>
    <n v="8872.5686274509808"/>
    <n v="8145.5109204793025"/>
    <n v="727.05770697167827"/>
  </r>
  <r>
    <x v="3"/>
    <s v="BRK - Chair Mid Push Back"/>
    <x v="0"/>
    <n v="1"/>
    <s v="NO"/>
    <d v="2022-06-16T00:00:00"/>
    <d v="2022-06-16T00:00:00"/>
    <n v="0"/>
    <n v="8850.01"/>
    <m/>
    <n v="8850.01"/>
    <n v="0"/>
    <n v="0"/>
    <n v="-7007.27"/>
    <n v="-7007.27"/>
    <n v="0"/>
    <n v="1842.74"/>
    <d v="2022-06-01T00:00:00"/>
    <n v="0.96944444444444444"/>
    <m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n v="8969.29768292683"/>
    <n v="1032.5592523522189"/>
    <n v="7936.7384305746109"/>
  </r>
  <r>
    <x v="3"/>
    <s v="BRK - Chair Mid Push Back"/>
    <x v="0"/>
    <n v="1"/>
    <s v="NO"/>
    <d v="2022-06-16T00:00:00"/>
    <d v="2022-06-16T00:00:00"/>
    <n v="0"/>
    <n v="8850"/>
    <m/>
    <n v="8850"/>
    <n v="0"/>
    <n v="0"/>
    <n v="-7007.26"/>
    <n v="-7007.26"/>
    <n v="0"/>
    <n v="1842.74"/>
    <d v="2022-06-01T00:00:00"/>
    <n v="0.96944444444444444"/>
    <m/>
    <m/>
    <m/>
    <m/>
    <m/>
    <m/>
    <m/>
    <s v="a. Manufacture of furniture"/>
    <n v="844"/>
    <n v="126"/>
    <n v="155.80000000000001"/>
    <n v="133"/>
    <n v="157.9"/>
    <n v="1.0134788189987163"/>
    <n v="1.0134788189987163"/>
    <n v="8"/>
    <n v="0.95"/>
    <n v="8969.28754813864"/>
    <n v="1032.5580856199188"/>
    <n v="7936.7294625187214"/>
  </r>
  <r>
    <x v="0"/>
    <s v="kdk - Steel Almirah"/>
    <x v="0"/>
    <n v="1"/>
    <s v="EA"/>
    <d v="2014-08-31T00:00:00"/>
    <d v="2014-08-31T00:00:00"/>
    <n v="8778.02"/>
    <n v="0"/>
    <m/>
    <n v="8778.02"/>
    <n v="-4213.8100000000004"/>
    <n v="0"/>
    <n v="-555.65"/>
    <n v="-4769.46"/>
    <n v="4564.21"/>
    <n v="4008.56"/>
    <d v="2014-08-01T00:00:00"/>
    <n v="8.7638888888888893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11846.57570940171"/>
    <n v="11254.246923931623"/>
    <n v="592.32878547008659"/>
  </r>
  <r>
    <x v="1"/>
    <s v="MQR - Almirah"/>
    <x v="0"/>
    <n v="1"/>
    <s v="EA"/>
    <d v="2015-06-28T00:00:00"/>
    <d v="2015-06-28T00:00:00"/>
    <n v="8766.74"/>
    <n v="0"/>
    <m/>
    <n v="8766.74"/>
    <n v="-3751.09"/>
    <n v="0"/>
    <n v="-554.92999999999995"/>
    <n v="-4306.0200000000004"/>
    <n v="5015.6499999999996"/>
    <n v="4460.72"/>
    <d v="2015-06-01T00:00:00"/>
    <n v="7.9361111111111109"/>
    <m/>
    <m/>
    <m/>
    <m/>
    <m/>
    <m/>
    <m/>
    <s v="a. Manufacture of furniture"/>
    <n v="844"/>
    <n v="42"/>
    <n v="109.9"/>
    <n v="133"/>
    <n v="157.9"/>
    <n v="1.4367606915377615"/>
    <n v="1.4367606915377615"/>
    <n v="8"/>
    <n v="0.95"/>
    <n v="12595.707424931756"/>
    <n v="11870.360870617544"/>
    <n v="725.34655431421197"/>
  </r>
  <r>
    <x v="0"/>
    <s v="KDK - HP Scanner"/>
    <x v="0"/>
    <n v="1"/>
    <s v="EA"/>
    <d v="2017-01-01T00:00:00"/>
    <d v="2017-01-01T00:00:00"/>
    <n v="8712.5"/>
    <n v="0"/>
    <m/>
    <n v="8712.5"/>
    <n v="-6856.64"/>
    <n v="0"/>
    <n v="-1306.8800000000001"/>
    <n v="-8163.52"/>
    <n v="1855.8599999999997"/>
    <n v="548.98"/>
    <d v="2017-01-01T00:00:00"/>
    <n v="6.427777777777778"/>
    <m/>
    <m/>
    <m/>
    <m/>
    <m/>
    <m/>
    <m/>
    <s v="Computer peripherals"/>
    <n v="647"/>
    <n v="61"/>
    <n v="93.1"/>
    <n v="133"/>
    <n v="92.8"/>
    <n v="0.99677765843179378"/>
    <n v="0.99677765843179378"/>
    <n v="6"/>
    <n v="1"/>
    <n v="8684.4253490870033"/>
    <n v="8684.4253490870033"/>
    <n v="0"/>
  </r>
  <r>
    <x v="2"/>
    <s v="UTR-INVERTER 875 VA UPS"/>
    <x v="0"/>
    <n v="2"/>
    <s v="EA"/>
    <d v="2011-09-28T00:00:00"/>
    <d v="2011-09-28T00:00:00"/>
    <n v="8600"/>
    <n v="0"/>
    <m/>
    <n v="8600"/>
    <n v="-8600"/>
    <n v="0"/>
    <n v="0"/>
    <n v="-8600"/>
    <n v="0"/>
    <n v="0"/>
    <d v="2011-09-01T00:00:00"/>
    <n v="11.686111111111112"/>
    <s v="UPS / Stabilizer"/>
    <n v="739"/>
    <n v="84"/>
    <n v="124.6"/>
    <n v="90"/>
    <n v="128.4"/>
    <n v="1.0304975922953452"/>
    <s v="UPS in Solid State Drives"/>
    <n v="642"/>
    <n v="4"/>
    <n v="100.4"/>
    <n v="133"/>
    <n v="88.6"/>
    <n v="0.88247011952191223"/>
    <n v="0.90938333343991606"/>
    <n v="6"/>
    <n v="0.95"/>
    <n v="7820.6966675832782"/>
    <n v="7429.6618342041138"/>
    <n v="391.03483337916441"/>
  </r>
  <r>
    <x v="2"/>
    <s v="UTR - RO Water Purifier"/>
    <x v="0"/>
    <n v="1"/>
    <s v="EA"/>
    <d v="2015-09-30T00:00:00"/>
    <d v="2015-09-30T00:00:00"/>
    <n v="8600"/>
    <n v="0"/>
    <m/>
    <n v="8600"/>
    <n v="-3539.96"/>
    <n v="0"/>
    <n v="-544.38"/>
    <n v="-4084.34"/>
    <n v="5060.04"/>
    <n v="4515.66"/>
    <d v="2015-09-01T00:00:00"/>
    <n v="7.6805555555555554"/>
    <m/>
    <m/>
    <m/>
    <m/>
    <m/>
    <m/>
    <m/>
    <s v="d. Manufacture of consumer electronics"/>
    <n v="651"/>
    <n v="45"/>
    <n v="100.9"/>
    <n v="133"/>
    <n v="101.8"/>
    <n v="1.0089197224975222"/>
    <n v="1.0089197224975222"/>
    <n v="8"/>
    <n v="1"/>
    <n v="8676.7096134786898"/>
    <n v="8330.2437782182551"/>
    <n v="346.46583526043469"/>
  </r>
  <r>
    <x v="5"/>
    <s v="Nod - 2 Drawer Book Case"/>
    <x v="0"/>
    <n v="1"/>
    <s v="EA"/>
    <d v="2015-09-01T00:00:00"/>
    <d v="2015-09-01T00:00:00"/>
    <n v="8589.69"/>
    <n v="0"/>
    <m/>
    <n v="8589.69"/>
    <n v="-3578.81"/>
    <n v="0"/>
    <n v="-543.73"/>
    <n v="-4122.54"/>
    <n v="5010.880000000001"/>
    <n v="4467.1499999999996"/>
    <d v="2015-09-01T00:00:00"/>
    <n v="7.7611111111111111"/>
    <s v="i.  ELECTRICAL APPARATUS &amp; APPLIANCES"/>
    <m/>
    <m/>
    <m/>
    <m/>
    <m/>
    <m/>
    <s v="d. Manufacture of consumer electronics"/>
    <n v="651"/>
    <n v="45"/>
    <n v="100.9"/>
    <n v="133"/>
    <n v="101.8"/>
    <n v="1.0089197224975222"/>
    <n v="1.0089197224975222"/>
    <n v="8"/>
    <n v="1"/>
    <n v="8666.3076511397412"/>
    <n v="8407.5220754459842"/>
    <n v="258.78557569375698"/>
  </r>
  <r>
    <x v="4"/>
    <s v="KKh - Steel Almirah 5 Shelves for Club"/>
    <x v="0"/>
    <n v="1"/>
    <s v="EA"/>
    <d v="2015-07-02T00:00:00"/>
    <d v="2015-07-02T00:00:00"/>
    <n v="8550.01"/>
    <n v="0"/>
    <m/>
    <n v="8550.01"/>
    <n v="-3652.49"/>
    <n v="0"/>
    <n v="-541.22"/>
    <n v="-4193.71"/>
    <n v="4897.5200000000004"/>
    <n v="4356.3"/>
    <d v="2015-07-01T00:00:00"/>
    <n v="7.9249999999999998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12053.987312499999"/>
    <n v="11343.932122373046"/>
    <n v="710.05519012695368"/>
  </r>
  <r>
    <x v="3"/>
    <s v="BRK - Steel Almirah  5 Shelves For Club"/>
    <x v="0"/>
    <n v="1"/>
    <s v="EA"/>
    <d v="2015-08-01T00:00:00"/>
    <d v="2015-08-01T00:00:00"/>
    <n v="8550"/>
    <n v="0"/>
    <m/>
    <n v="8550"/>
    <n v="-3608.13"/>
    <n v="0"/>
    <n v="-541.22"/>
    <n v="-4149.3500000000004"/>
    <n v="4941.87"/>
    <n v="4400.6499999999996"/>
    <d v="2015-08-01T00:00:00"/>
    <n v="7.8444444444444441"/>
    <m/>
    <m/>
    <m/>
    <m/>
    <m/>
    <m/>
    <m/>
    <s v="a. Manufacture of furniture"/>
    <n v="844"/>
    <n v="44"/>
    <n v="116.1"/>
    <n v="133"/>
    <n v="157.9"/>
    <n v="1.3600344530577091"/>
    <n v="1.3600344530577091"/>
    <n v="8"/>
    <n v="0.95"/>
    <n v="11628.294573643412"/>
    <n v="10832.079403531437"/>
    <n v="796.21517011197466"/>
  </r>
  <r>
    <x v="0"/>
    <s v="KDK-MONOBLOCK PUMP"/>
    <x v="0"/>
    <n v="1"/>
    <s v="NO"/>
    <d v="2012-05-11T00:00:00"/>
    <d v="2012-05-11T00:00:00"/>
    <n v="8500"/>
    <n v="0"/>
    <m/>
    <n v="8500"/>
    <n v="-5067.6499999999996"/>
    <n v="0"/>
    <n v="-538.04999999999995"/>
    <n v="-5605.7"/>
    <n v="3432.3500000000004"/>
    <n v="2894.3"/>
    <d v="2012-04-01T00:00:00"/>
    <n v="11.066666666666666"/>
    <m/>
    <m/>
    <m/>
    <m/>
    <m/>
    <m/>
    <m/>
    <s v="Water pump"/>
    <n v="730"/>
    <n v="4"/>
    <n v="110.2"/>
    <n v="133"/>
    <n v="133.4"/>
    <n v="1.2105263157894737"/>
    <n v="1.2105263157894737"/>
    <n v="6"/>
    <n v="0.95"/>
    <n v="10289.473684210527"/>
    <n v="9775"/>
    <n v="514.4736842105267"/>
  </r>
  <r>
    <x v="0"/>
    <s v="KDK-Mono Block Pump"/>
    <x v="0"/>
    <n v="1"/>
    <s v="EA"/>
    <d v="2012-03-31T00:00:00"/>
    <d v="2012-03-31T00:00:00"/>
    <n v="8500"/>
    <n v="0"/>
    <m/>
    <n v="8500"/>
    <n v="-5113"/>
    <n v="0"/>
    <n v="-538.04999999999995"/>
    <n v="-5651.05"/>
    <n v="3387"/>
    <n v="2848.95"/>
    <d v="2012-04-01T00:00:00"/>
    <n v="11.180555555555555"/>
    <m/>
    <m/>
    <m/>
    <m/>
    <m/>
    <m/>
    <m/>
    <s v="Water pump"/>
    <n v="730"/>
    <n v="4"/>
    <n v="110.2"/>
    <n v="133"/>
    <n v="133.4"/>
    <n v="1.2105263157894737"/>
    <n v="1.2105263157894737"/>
    <n v="6"/>
    <n v="0.95"/>
    <n v="10289.473684210527"/>
    <n v="9775"/>
    <n v="514.4736842105267"/>
  </r>
  <r>
    <x v="0"/>
    <s v="KDK-Mono Block Pump"/>
    <x v="0"/>
    <n v="1"/>
    <s v="EA"/>
    <d v="2012-03-31T00:00:00"/>
    <d v="2012-03-31T00:00:00"/>
    <n v="8500"/>
    <n v="0"/>
    <m/>
    <n v="8500"/>
    <n v="-5113"/>
    <n v="0"/>
    <n v="-538.04999999999995"/>
    <n v="-5651.05"/>
    <n v="3387"/>
    <n v="2848.95"/>
    <d v="2012-04-01T00:00:00"/>
    <n v="11.180555555555555"/>
    <m/>
    <m/>
    <m/>
    <m/>
    <m/>
    <m/>
    <m/>
    <s v="Water pump"/>
    <n v="730"/>
    <n v="4"/>
    <n v="110.2"/>
    <n v="133"/>
    <n v="133.4"/>
    <n v="1.2105263157894737"/>
    <n v="1.2105263157894737"/>
    <n v="6"/>
    <n v="0.95"/>
    <n v="10289.473684210527"/>
    <n v="9775"/>
    <n v="514.4736842105267"/>
  </r>
  <r>
    <x v="0"/>
    <s v="KDK- Revolving chair"/>
    <x v="0"/>
    <n v="2"/>
    <s v="EA"/>
    <d v="2018-06-30T00:00:00"/>
    <d v="2018-06-30T00:00:00"/>
    <n v="8493"/>
    <n v="0"/>
    <m/>
    <n v="8493"/>
    <n v="-2017.88"/>
    <n v="0"/>
    <n v="-537.61"/>
    <n v="-2555.4900000000002"/>
    <n v="6475.12"/>
    <n v="5937.51"/>
    <d v="2018-06-01T00:00:00"/>
    <n v="4.9305555555555554"/>
    <m/>
    <m/>
    <m/>
    <m/>
    <m/>
    <m/>
    <m/>
    <s v="a. Manufacture of furniture"/>
    <n v="844"/>
    <n v="78"/>
    <n v="124.6"/>
    <n v="133"/>
    <n v="157.9"/>
    <n v="1.267255216693419"/>
    <n v="1.267255216693419"/>
    <n v="8"/>
    <n v="0.95"/>
    <n v="10762.798555377207"/>
    <n v="6301.6559250016708"/>
    <n v="4461.1426303755361"/>
  </r>
  <r>
    <x v="2"/>
    <s v="UTR-CELLING FAN"/>
    <x v="0"/>
    <n v="13"/>
    <s v="EA"/>
    <d v="2011-09-28T00:00:00"/>
    <d v="2011-09-28T00:00:00"/>
    <n v="8450"/>
    <n v="0"/>
    <m/>
    <n v="8450"/>
    <n v="-8450"/>
    <n v="0"/>
    <n v="0"/>
    <n v="-8450"/>
    <n v="0"/>
    <n v="0"/>
    <d v="2011-09-01T00:00:00"/>
    <n v="11.686111111111112"/>
    <s v="Fans"/>
    <n v="736"/>
    <n v="84"/>
    <n v="113.1"/>
    <n v="90"/>
    <n v="113.1"/>
    <n v="1"/>
    <s v="Fan"/>
    <n v="713"/>
    <n v="4"/>
    <n v="101.2"/>
    <n v="133"/>
    <n v="151.30000000000001"/>
    <n v="1.4950592885375495"/>
    <n v="1.4950592885375495"/>
    <n v="8"/>
    <n v="0.95"/>
    <n v="12633.250988142294"/>
    <n v="12001.588438735178"/>
    <n v="631.66254940711588"/>
  </r>
  <r>
    <x v="0"/>
    <s v="KDK - ALUMINIUM TROLLEY LADDER  12Ft"/>
    <x v="0"/>
    <n v="1"/>
    <s v="EA"/>
    <d v="2019-09-30T00:00:00"/>
    <d v="2019-09-30T00:00:00"/>
    <n v="8277.5"/>
    <n v="0"/>
    <m/>
    <n v="8277.5"/>
    <n v="-1207.77"/>
    <n v="0"/>
    <n v="-482.58"/>
    <n v="-1690.35"/>
    <n v="7069.73"/>
    <n v="6587.15"/>
    <d v="2019-09-01T00:00:00"/>
    <n v="3.6805555555555554"/>
    <m/>
    <m/>
    <m/>
    <m/>
    <m/>
    <m/>
    <m/>
    <s v="d. Manufacture of consumer electronics"/>
    <n v="651"/>
    <n v="93"/>
    <n v="97.3"/>
    <n v="133"/>
    <n v="101.8"/>
    <n v="1.0462487153134634"/>
    <n v="1.0462487153134634"/>
    <n v="8"/>
    <n v="1"/>
    <n v="8660.3237410071943"/>
    <n v="3984.3503322342126"/>
    <n v="4675.9734087729812"/>
  </r>
  <r>
    <x v="5"/>
    <s v="NOD-SCANNER-2 NOS"/>
    <x v="0"/>
    <n v="1"/>
    <s v="NO"/>
    <d v="2011-03-31T00:00:00"/>
    <d v="2011-03-31T00:00:00"/>
    <n v="8250"/>
    <n v="0"/>
    <m/>
    <n v="8250"/>
    <n v="-7425"/>
    <n v="0"/>
    <n v="0"/>
    <n v="-7425"/>
    <n v="825"/>
    <n v="825"/>
    <d v="2011-03-01T00:00:00"/>
    <n v="12.180555555555555"/>
    <s v="Computer Peripherals"/>
    <n v="757"/>
    <n v="78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7617.9104477611936"/>
    <n v="7617.9104477611936"/>
    <n v="0"/>
  </r>
  <r>
    <x v="1"/>
    <s v="MQR - CYCLE TROLLEY CAPACITY 400-500 KG"/>
    <x v="0"/>
    <n v="1"/>
    <s v="EA"/>
    <d v="2015-05-27T00:00:00"/>
    <d v="2015-05-27T00:00:00"/>
    <n v="8200.51"/>
    <n v="0"/>
    <m/>
    <n v="8200.51"/>
    <n v="-3273.48"/>
    <n v="0"/>
    <n v="-478.09"/>
    <n v="-3751.57"/>
    <n v="4927.0300000000007"/>
    <n v="4448.9399999999996"/>
    <d v="2015-05-01T00:00:00"/>
    <n v="8.0222222222222221"/>
    <m/>
    <m/>
    <m/>
    <m/>
    <m/>
    <m/>
    <m/>
    <s v="d. Manufacture of consumer electronics"/>
    <n v="651"/>
    <n v="41"/>
    <n v="99.4"/>
    <n v="133"/>
    <n v="101.8"/>
    <n v="1.0241448692152917"/>
    <n v="1.0241448692152917"/>
    <n v="8"/>
    <n v="1"/>
    <n v="8398.5102414486919"/>
    <n v="8398.5102414486919"/>
    <n v="0"/>
  </r>
  <r>
    <x v="1"/>
    <s v="MQR - Cycle Trolley Capacity 400-500 kg"/>
    <x v="0"/>
    <n v="1"/>
    <s v="EA"/>
    <d v="2016-08-01T00:00:00"/>
    <d v="2016-08-01T00:00:00"/>
    <n v="8200.01"/>
    <n v="0"/>
    <m/>
    <n v="8200.01"/>
    <n v="-2708.57"/>
    <n v="0"/>
    <n v="-478.06"/>
    <n v="-3186.63"/>
    <n v="5491.4400000000005"/>
    <n v="5013.38"/>
    <d v="2016-08-01T00:00:00"/>
    <n v="6.8444444444444441"/>
    <m/>
    <m/>
    <m/>
    <m/>
    <m/>
    <m/>
    <m/>
    <s v="d. Manufacture of consumer electronics"/>
    <n v="651"/>
    <n v="56"/>
    <n v="100.2"/>
    <n v="133"/>
    <n v="101.8"/>
    <n v="1.0159680638722555"/>
    <n v="1.0159680638722555"/>
    <n v="8"/>
    <n v="1"/>
    <n v="8330.9482834331338"/>
    <n v="7127.5890869372361"/>
    <n v="1203.3591964958978"/>
  </r>
  <r>
    <x v="4"/>
    <s v="KKH - Desert Cooler"/>
    <x v="0"/>
    <n v="1"/>
    <s v="EA"/>
    <d v="2018-07-31T00:00:00"/>
    <d v="2018-07-31T00:00:00"/>
    <n v="8200"/>
    <n v="0"/>
    <m/>
    <n v="8200"/>
    <n v="-1904.17"/>
    <n v="0"/>
    <n v="-519.05999999999995"/>
    <n v="-2423.23"/>
    <n v="6295.83"/>
    <n v="5776.77"/>
    <d v="2018-07-01T00:00:00"/>
    <n v="4.8472222222222223"/>
    <m/>
    <m/>
    <m/>
    <m/>
    <m/>
    <m/>
    <m/>
    <s v="d. Manufacture of consumer electronics"/>
    <n v="651"/>
    <n v="79"/>
    <n v="103"/>
    <n v="133"/>
    <n v="101.8"/>
    <n v="0.98834951456310682"/>
    <n v="0.98834951456310682"/>
    <n v="8"/>
    <n v="1"/>
    <n v="8104.4660194174758"/>
    <n v="4910.518473570658"/>
    <n v="3193.9475458468178"/>
  </r>
  <r>
    <x v="4"/>
    <s v="KKH - HP SCANER"/>
    <x v="0"/>
    <n v="1"/>
    <s v="EA"/>
    <d v="2010-09-15T00:00:00"/>
    <d v="2010-09-15T00:00:00"/>
    <n v="8190.77"/>
    <n v="0"/>
    <m/>
    <n v="8190.77"/>
    <n v="-7371.69"/>
    <n v="0"/>
    <n v="0"/>
    <n v="-7371.69"/>
    <n v="819.08000000000084"/>
    <n v="819.08"/>
    <d v="2010-09-01T00:00:00"/>
    <n v="12.722222222222221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7435.7037200509558"/>
    <n v="7435.7037200509558"/>
    <n v="0"/>
  </r>
  <r>
    <x v="3"/>
    <s v="BRK-HP SCANER"/>
    <x v="0"/>
    <n v="1"/>
    <s v="NO"/>
    <d v="2010-09-20T00:00:00"/>
    <d v="2010-09-20T00:00:00"/>
    <n v="8190"/>
    <n v="0"/>
    <m/>
    <n v="8190"/>
    <n v="-7371"/>
    <n v="0"/>
    <n v="0"/>
    <n v="-7371"/>
    <n v="819"/>
    <n v="819"/>
    <d v="2010-09-01T00:00:00"/>
    <n v="12.708333333333334"/>
    <s v="Computer Peripherals"/>
    <n v="757"/>
    <n v="72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7435.0047025148215"/>
    <n v="7435.0047025148215"/>
    <n v="0"/>
  </r>
  <r>
    <x v="3"/>
    <s v="BRK-'HP SCANER"/>
    <x v="0"/>
    <n v="1"/>
    <s v="NO"/>
    <d v="2010-11-17T00:00:00"/>
    <d v="2010-11-17T00:00:00"/>
    <n v="8190"/>
    <n v="0"/>
    <m/>
    <n v="8190"/>
    <n v="-7371"/>
    <n v="0"/>
    <n v="0"/>
    <n v="-7371"/>
    <n v="819"/>
    <n v="819"/>
    <d v="2010-11-01T00:00:00"/>
    <n v="12.55"/>
    <s v="Computer Peripherals"/>
    <n v="757"/>
    <n v="74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7435.0047025148215"/>
    <n v="7435.0047025148215"/>
    <n v="0"/>
  </r>
  <r>
    <x v="5"/>
    <s v="NOD-HP Printers LaserJet - P1007 (2 No)"/>
    <x v="0"/>
    <n v="1"/>
    <s v="NO"/>
    <d v="2010-07-01T00:00:00"/>
    <d v="2010-07-01T00:00:00"/>
    <n v="8190"/>
    <n v="0"/>
    <m/>
    <n v="8190"/>
    <n v="-7371"/>
    <n v="0"/>
    <n v="0"/>
    <n v="-7371"/>
    <n v="819"/>
    <n v="819"/>
    <d v="2010-07-01T00:00:00"/>
    <n v="12.927777777777777"/>
    <s v="Computer Peripherals"/>
    <n v="757"/>
    <n v="70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7435.0047025148215"/>
    <n v="7435.0047025148215"/>
    <n v="0"/>
  </r>
  <r>
    <x v="0"/>
    <s v="KdK-Pedestal Fans"/>
    <x v="0"/>
    <n v="3"/>
    <s v="EA"/>
    <d v="2014-10-31T00:00:00"/>
    <d v="2014-10-31T00:00:00"/>
    <n v="8105.01"/>
    <n v="0"/>
    <m/>
    <n v="8105.01"/>
    <n v="-8105.01"/>
    <n v="0"/>
    <n v="0"/>
    <n v="-8105.01"/>
    <n v="0"/>
    <n v="0"/>
    <d v="2014-10-01T00:00:00"/>
    <n v="8.5972222222222214"/>
    <m/>
    <m/>
    <m/>
    <m/>
    <m/>
    <m/>
    <m/>
    <s v="Fan"/>
    <n v="713"/>
    <n v="34"/>
    <n v="109.3"/>
    <n v="133"/>
    <n v="151.30000000000001"/>
    <n v="1.3842634949679782"/>
    <n v="1.3842634949679782"/>
    <n v="8"/>
    <n v="0.95"/>
    <n v="11219.469469350413"/>
    <n v="10658.495995882893"/>
    <n v="560.97347346752031"/>
  </r>
  <r>
    <x v="0"/>
    <s v="KDK - Cooler"/>
    <x v="0"/>
    <n v="1"/>
    <s v="EA"/>
    <d v="2017-06-30T00:00:00"/>
    <d v="2017-06-30T00:00:00"/>
    <n v="8100"/>
    <n v="0"/>
    <m/>
    <n v="8100"/>
    <n v="-2437.2199999999998"/>
    <n v="0"/>
    <n v="-512.73"/>
    <n v="-2949.95"/>
    <n v="5662.7800000000007"/>
    <n v="5150.05"/>
    <d v="2017-06-01T00:00:00"/>
    <n v="5.9305555555555554"/>
    <m/>
    <m/>
    <m/>
    <m/>
    <m/>
    <m/>
    <m/>
    <s v="d. Manufacture of consumer electronics"/>
    <n v="651"/>
    <n v="66"/>
    <n v="101.6"/>
    <n v="133"/>
    <n v="101.8"/>
    <n v="1.0019685039370079"/>
    <n v="1.0019685039370079"/>
    <n v="8"/>
    <n v="1"/>
    <n v="8115.9448818897636"/>
    <n v="6016.5077509842513"/>
    <n v="2099.4371309055123"/>
  </r>
  <r>
    <x v="4"/>
    <s v="KKH - Refergerator"/>
    <x v="0"/>
    <n v="1"/>
    <s v="EA"/>
    <d v="2016-06-01T00:00:00"/>
    <d v="2016-06-01T00:00:00"/>
    <n v="8090.57"/>
    <n v="0"/>
    <m/>
    <n v="8090.57"/>
    <n v="-2987.19"/>
    <n v="0"/>
    <n v="-512.13"/>
    <n v="-3499.32"/>
    <n v="5103.3799999999992"/>
    <n v="4591.25"/>
    <d v="2016-06-01T00:00:00"/>
    <n v="7.0111111111111111"/>
    <m/>
    <m/>
    <m/>
    <m/>
    <m/>
    <m/>
    <m/>
    <s v="d. Manufacture of consumer electronics"/>
    <n v="651"/>
    <n v="54"/>
    <n v="99.3"/>
    <n v="133"/>
    <n v="101.8"/>
    <n v="1.0251762336354482"/>
    <n v="1.0251762336354482"/>
    <n v="8"/>
    <n v="1"/>
    <n v="8294.2600805639486"/>
    <n v="7268.9973761609053"/>
    <n v="1025.2627044030432"/>
  </r>
  <r>
    <x v="1"/>
    <s v="MQR-Centre table -Godrej- 2 Nos."/>
    <x v="0"/>
    <n v="2"/>
    <s v="EA"/>
    <d v="2011-01-13T00:00:00"/>
    <d v="2011-01-13T00:00:00"/>
    <n v="8053.99"/>
    <n v="0"/>
    <m/>
    <n v="8053.99"/>
    <n v="-8053.99"/>
    <n v="0"/>
    <n v="0"/>
    <n v="-8053.99"/>
    <n v="0"/>
    <n v="0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12970.914053771223"/>
    <n v="12322.368351082661"/>
    <n v="648.54570268856151"/>
  </r>
  <r>
    <x v="3"/>
    <s v="BRK - Chair"/>
    <x v="0"/>
    <n v="2"/>
    <s v="EA"/>
    <d v="2016-06-01T00:00:00"/>
    <d v="2016-06-01T00:00:00"/>
    <n v="8014.49"/>
    <n v="0"/>
    <m/>
    <n v="8014.49"/>
    <n v="-8014.49"/>
    <n v="0"/>
    <n v="0"/>
    <n v="-8014.49"/>
    <n v="0"/>
    <n v="0"/>
    <d v="2016-06-01T00:00:00"/>
    <n v="7.0111111111111111"/>
    <m/>
    <m/>
    <m/>
    <m/>
    <m/>
    <m/>
    <m/>
    <s v="a. Manufacture of furniture"/>
    <n v="844"/>
    <n v="54"/>
    <n v="112.5"/>
    <n v="133"/>
    <n v="157.9"/>
    <n v="1.4035555555555557"/>
    <n v="1.4035555555555557"/>
    <n v="8"/>
    <n v="0.95"/>
    <n v="11248.781964444444"/>
    <n v="9365.3921508141975"/>
    <n v="1883.3898136302469"/>
  </r>
  <r>
    <x v="4"/>
    <s v="KKH - Rickshaw Thela"/>
    <x v="0"/>
    <n v="1"/>
    <s v="EA"/>
    <d v="2015-07-01T00:00:00"/>
    <d v="2015-07-01T00:00:00"/>
    <n v="8000"/>
    <n v="0"/>
    <m/>
    <n v="8000"/>
    <n v="-3148.84"/>
    <n v="0"/>
    <n v="-466.4"/>
    <n v="-3615.2400000000002"/>
    <n v="4851.16"/>
    <n v="4384.76"/>
    <d v="2015-07-01T00:00:00"/>
    <n v="7.927777777777778"/>
    <m/>
    <m/>
    <m/>
    <m/>
    <m/>
    <m/>
    <m/>
    <s v="d. Manufacture of consumer electronics"/>
    <n v="651"/>
    <n v="43"/>
    <n v="100.2"/>
    <n v="133"/>
    <n v="101.8"/>
    <n v="1.0159680638722555"/>
    <n v="1.0159680638722555"/>
    <n v="8"/>
    <n v="1"/>
    <n v="8127.7445109780438"/>
    <n v="8054.3690396983811"/>
    <n v="73.375471279662634"/>
  </r>
  <r>
    <x v="0"/>
    <s v="KDK-HP ScanJet G3110 Scanner"/>
    <x v="0"/>
    <n v="1"/>
    <s v="NO"/>
    <d v="2010-12-23T00:00:00"/>
    <d v="2010-12-23T00:00:00"/>
    <n v="7875"/>
    <n v="0"/>
    <m/>
    <n v="7875"/>
    <n v="-6300"/>
    <n v="0"/>
    <n v="0"/>
    <n v="-6300"/>
    <n v="1575"/>
    <n v="1575"/>
    <d v="2010-12-01T00:00:00"/>
    <n v="12.45"/>
    <s v="Computer Peripherals"/>
    <n v="757"/>
    <n v="75"/>
    <n v="94.9"/>
    <n v="90"/>
    <n v="93.3"/>
    <n v="0.98314014752370904"/>
    <s v="Computer peripherals"/>
    <n v="647"/>
    <n v="4"/>
    <n v="100.5"/>
    <n v="133"/>
    <n v="92.8"/>
    <n v="0.92338308457711438"/>
    <n v="0.90781498199204169"/>
    <n v="6"/>
    <n v="1"/>
    <n v="7149.042983187328"/>
    <n v="7149.0429831873271"/>
    <n v="0"/>
  </r>
  <r>
    <x v="4"/>
    <s v="KKH - wall mounted FAN"/>
    <x v="0"/>
    <n v="4"/>
    <s v="EA"/>
    <d v="2015-09-23T00:00:00"/>
    <d v="2015-09-23T00:00:00"/>
    <n v="7800"/>
    <n v="0"/>
    <m/>
    <n v="7800"/>
    <n v="-7800"/>
    <n v="0"/>
    <n v="0"/>
    <n v="-7800"/>
    <n v="0"/>
    <n v="0"/>
    <d v="2015-09-01T00:00:00"/>
    <n v="7.7"/>
    <m/>
    <m/>
    <m/>
    <m/>
    <m/>
    <m/>
    <m/>
    <s v="Fan"/>
    <n v="713"/>
    <n v="45"/>
    <n v="110.7"/>
    <n v="133"/>
    <n v="151.30000000000001"/>
    <n v="1.3667570009033425"/>
    <n v="1.3667570009033425"/>
    <n v="8"/>
    <n v="0.95"/>
    <n v="10660.704607046071"/>
    <n v="9747.8817750677517"/>
    <n v="912.8228319783193"/>
  </r>
  <r>
    <x v="5"/>
    <s v="Nod - Speaker IT-12800"/>
    <x v="0"/>
    <n v="2"/>
    <s v="EA"/>
    <d v="2015-03-24T00:00:00"/>
    <d v="2015-03-24T00:00:00"/>
    <n v="7799.4"/>
    <n v="0"/>
    <m/>
    <n v="7799.4"/>
    <n v="-3466.72"/>
    <n v="0"/>
    <n v="-493.7"/>
    <n v="-3960.4199999999996"/>
    <n v="4332.68"/>
    <n v="3838.98"/>
    <d v="2015-03-01T00:00:00"/>
    <n v="8.1972222222222229"/>
    <s v="i.  ELECTRICAL APPARATUS &amp; APPLIANCES"/>
    <m/>
    <m/>
    <m/>
    <m/>
    <m/>
    <m/>
    <s v="d. Manufacture of consumer electronics"/>
    <n v="651"/>
    <n v="39"/>
    <n v="98.4"/>
    <n v="133"/>
    <n v="101.8"/>
    <n v="1.0345528455284552"/>
    <n v="1.0345528455284552"/>
    <n v="8"/>
    <n v="1"/>
    <n v="8068.8914634146331"/>
    <n v="8068.8914634146331"/>
    <n v="0"/>
  </r>
  <r>
    <x v="1"/>
    <s v="MQR - Computer Table"/>
    <x v="0"/>
    <n v="1"/>
    <s v="EA"/>
    <d v="2014-03-27T00:00:00"/>
    <d v="2014-03-27T00:00:00"/>
    <n v="7765.79"/>
    <n v="0"/>
    <m/>
    <n v="7765.79"/>
    <n v="-3939.29"/>
    <n v="0"/>
    <n v="-491.57"/>
    <n v="-4430.8599999999997"/>
    <n v="3826.5"/>
    <n v="3334.93"/>
    <d v="2014-03-01T00:00:00"/>
    <n v="9.1888888888888882"/>
    <m/>
    <m/>
    <m/>
    <m/>
    <m/>
    <m/>
    <m/>
    <s v="Personal Computer (P.C.)"/>
    <n v="645"/>
    <n v="27"/>
    <n v="100.5"/>
    <n v="133"/>
    <n v="115.6"/>
    <n v="1.1502487562189054"/>
    <n v="1.1502487562189054"/>
    <n v="6"/>
    <n v="1"/>
    <n v="8932.5902885572141"/>
    <n v="8932.5902885572141"/>
    <n v="0"/>
  </r>
  <r>
    <x v="1"/>
    <s v="MQR - Computer Table"/>
    <x v="0"/>
    <n v="1"/>
    <s v="EA"/>
    <d v="2014-08-01T00:00:00"/>
    <d v="2014-08-01T00:00:00"/>
    <n v="7765.79"/>
    <n v="0"/>
    <m/>
    <n v="7765.79"/>
    <n v="-3768.26"/>
    <n v="0"/>
    <n v="-491.57"/>
    <n v="-4259.83"/>
    <n v="3997.5299999999997"/>
    <n v="3505.96"/>
    <d v="2014-08-01T00:00:00"/>
    <n v="8.844444444444445"/>
    <m/>
    <m/>
    <m/>
    <m/>
    <m/>
    <m/>
    <m/>
    <s v="Personal Computer (P.C.)"/>
    <n v="645"/>
    <n v="32"/>
    <n v="114.3"/>
    <n v="133"/>
    <n v="115.6"/>
    <n v="1.0113735783027122"/>
    <n v="1.0113735783027122"/>
    <n v="6"/>
    <n v="1"/>
    <n v="7854.1148206474199"/>
    <n v="7854.114820647419"/>
    <n v="0"/>
  </r>
  <r>
    <x v="1"/>
    <s v="MQR - Computer Table"/>
    <x v="0"/>
    <n v="1"/>
    <s v="NO"/>
    <d v="2013-07-15T00:00:00"/>
    <d v="2013-07-15T00:00:00"/>
    <n v="7765.78"/>
    <n v="0"/>
    <m/>
    <n v="7765.78"/>
    <n v="-4282.72"/>
    <n v="0"/>
    <n v="-491.57"/>
    <n v="-4774.29"/>
    <n v="3483.0599999999995"/>
    <n v="2991.49"/>
    <d v="2013-07-01T00:00:00"/>
    <n v="9.8888888888888893"/>
    <m/>
    <m/>
    <m/>
    <m/>
    <m/>
    <m/>
    <m/>
    <s v="Personal Computer (P.C.)"/>
    <n v="645"/>
    <n v="19"/>
    <n v="97.8"/>
    <n v="133"/>
    <n v="115.6"/>
    <n v="1.1820040899795501"/>
    <n v="1.1820040899795501"/>
    <n v="6"/>
    <n v="1"/>
    <n v="9179.1837218813907"/>
    <n v="9179.1837218813907"/>
    <n v="0"/>
  </r>
  <r>
    <x v="0"/>
    <s v="KDK - Desert Cooler"/>
    <x v="0"/>
    <n v="1"/>
    <s v="EA"/>
    <d v="2019-09-30T00:00:00"/>
    <d v="2019-09-30T00:00:00"/>
    <n v="7487"/>
    <n v="0"/>
    <m/>
    <n v="7487"/>
    <n v="-1186.1199999999999"/>
    <n v="0"/>
    <n v="-473.93"/>
    <n v="-1660.05"/>
    <n v="6300.88"/>
    <n v="5826.95"/>
    <d v="2019-09-01T00:00:00"/>
    <n v="3.6805555555555554"/>
    <m/>
    <m/>
    <m/>
    <m/>
    <m/>
    <m/>
    <m/>
    <s v="d. Manufacture of consumer electronics"/>
    <n v="651"/>
    <n v="93"/>
    <n v="97.3"/>
    <n v="133"/>
    <n v="101.8"/>
    <n v="1.0462487153134634"/>
    <n v="1.0462487153134634"/>
    <n v="8"/>
    <n v="1"/>
    <n v="7833.2641315519004"/>
    <n v="3603.8454771896763"/>
    <n v="4229.4186543622236"/>
  </r>
  <r>
    <x v="2"/>
    <s v="UTR-FAN EXHAUST"/>
    <x v="0"/>
    <n v="5"/>
    <s v="NO"/>
    <d v="2013-06-30T00:00:00"/>
    <d v="2013-06-30T00:00:00"/>
    <n v="7395"/>
    <n v="0"/>
    <m/>
    <n v="7395"/>
    <n v="-4009.45"/>
    <n v="0"/>
    <n v="-468.1"/>
    <n v="-4477.55"/>
    <n v="3385.55"/>
    <n v="2917.45"/>
    <d v="2013-06-01T00:00:00"/>
    <n v="9.9305555555555554"/>
    <m/>
    <m/>
    <m/>
    <m/>
    <m/>
    <m/>
    <m/>
    <s v="Fan"/>
    <n v="713"/>
    <n v="18"/>
    <n v="104.2"/>
    <n v="133"/>
    <n v="151.30000000000001"/>
    <n v="1.4520153550863724"/>
    <n v="1.4520153550863724"/>
    <n v="8"/>
    <n v="0.95"/>
    <n v="10737.653550863724"/>
    <n v="10200.770873320538"/>
    <n v="536.88267754318622"/>
  </r>
  <r>
    <x v="5"/>
    <s v="NOD-D-LINK SWITCH 24 PORT-1 NOS"/>
    <x v="0"/>
    <n v="1"/>
    <s v="NO"/>
    <d v="2011-01-31T00:00:00"/>
    <d v="2011-01-31T00:00:00"/>
    <n v="7349.99"/>
    <n v="0"/>
    <m/>
    <n v="7349.99"/>
    <n v="-6614.99"/>
    <n v="0"/>
    <n v="0"/>
    <n v="-6614.99"/>
    <n v="735"/>
    <n v="735"/>
    <d v="2011-01-01T00:00:00"/>
    <n v="12.347222222222221"/>
    <s v="i.  ELECTRICAL APPARATUS &amp; APPLIANCES"/>
    <n v="734"/>
    <n v="76"/>
    <n v="113.3"/>
    <n v="90"/>
    <n v="116.8"/>
    <n v="1.0308914386584289"/>
    <s v="d. Manufacture of consumer electronics"/>
    <n v="651"/>
    <n v="4"/>
    <n v="98.5"/>
    <n v="133"/>
    <n v="101.8"/>
    <n v="1.0335025380710661"/>
    <n v="1.0654289183292189"/>
    <n v="8"/>
    <n v="1"/>
    <n v="7830.8918954305755"/>
    <n v="7830.8918954305755"/>
    <n v="0"/>
  </r>
  <r>
    <x v="0"/>
    <s v="KDK - Dining Chairs"/>
    <x v="0"/>
    <n v="5"/>
    <s v="EA"/>
    <d v="2015-07-10T00:00:00"/>
    <d v="2015-07-10T00:00:00"/>
    <n v="7312"/>
    <n v="0"/>
    <m/>
    <n v="7312"/>
    <n v="-7312"/>
    <n v="0"/>
    <n v="0"/>
    <n v="-7312"/>
    <n v="0"/>
    <n v="0"/>
    <d v="2015-07-01T00:00:00"/>
    <n v="7.9027777777777777"/>
    <m/>
    <m/>
    <m/>
    <m/>
    <m/>
    <m/>
    <m/>
    <s v="a. Manufacture of furniture"/>
    <n v="844"/>
    <n v="43"/>
    <n v="112"/>
    <n v="133"/>
    <n v="157.9"/>
    <n v="1.4098214285714286"/>
    <n v="1.4098214285714286"/>
    <n v="8"/>
    <n v="0.95"/>
    <n v="10308.614285714286"/>
    <n v="9674.1691877480152"/>
    <n v="634.44509796627062"/>
  </r>
  <r>
    <x v="3"/>
    <s v="BRK - Heat Convertor 1000 wt"/>
    <x v="0"/>
    <n v="4"/>
    <s v="EA"/>
    <d v="2020-03-01T00:00:00"/>
    <d v="2020-03-01T00:00:00"/>
    <n v="7300"/>
    <n v="0"/>
    <m/>
    <n v="7300"/>
    <n v="-7300"/>
    <n v="0"/>
    <n v="0"/>
    <n v="-7300"/>
    <n v="0"/>
    <n v="0"/>
    <d v="2020-03-01T00:00:00"/>
    <n v="3.2611111111111111"/>
    <m/>
    <m/>
    <m/>
    <m/>
    <m/>
    <m/>
    <m/>
    <s v="d. Manufacture of consumer electronics"/>
    <n v="651"/>
    <n v="99"/>
    <n v="99"/>
    <n v="133"/>
    <n v="101.8"/>
    <n v="1.0282828282828282"/>
    <n v="1.0282828282828282"/>
    <n v="8"/>
    <n v="1"/>
    <n v="7506.4646464646457"/>
    <n v="3059.9269079685741"/>
    <n v="4446.5377384960721"/>
  </r>
  <r>
    <x v="5"/>
    <s v="NOD -  NOD HP Laserjet Printer 1020"/>
    <x v="0"/>
    <n v="1"/>
    <s v="NO"/>
    <d v="2013-05-03T00:00:00"/>
    <d v="2013-05-03T00:00:00"/>
    <n v="7140"/>
    <n v="0"/>
    <m/>
    <n v="7140"/>
    <n v="-6426"/>
    <n v="0"/>
    <n v="0"/>
    <n v="-6426"/>
    <n v="714"/>
    <n v="714"/>
    <d v="2013-05-01T00:00:00"/>
    <n v="10.088888888888889"/>
    <s v="Computer Peripherals"/>
    <m/>
    <m/>
    <m/>
    <m/>
    <m/>
    <m/>
    <s v="Computer peripherals"/>
    <n v="647"/>
    <n v="17"/>
    <n v="100"/>
    <n v="133"/>
    <n v="92.8"/>
    <n v="0.92799999999999994"/>
    <n v="0.92799999999999994"/>
    <n v="6"/>
    <n v="1"/>
    <n v="6625.9199999999992"/>
    <n v="6625.9199999999983"/>
    <n v="0"/>
  </r>
  <r>
    <x v="5"/>
    <s v="HP LASERJET P1007-2 NOS"/>
    <x v="0"/>
    <n v="1"/>
    <s v="NO"/>
    <d v="2011-03-31T00:00:00"/>
    <d v="2011-03-31T00:00:00"/>
    <n v="7035"/>
    <n v="0"/>
    <m/>
    <n v="7035"/>
    <n v="-6331.5"/>
    <n v="0"/>
    <n v="0"/>
    <n v="-6331.5"/>
    <n v="703.5"/>
    <n v="703.5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7429.7168285436401"/>
    <n v="7429.7168285436401"/>
    <n v="0"/>
  </r>
  <r>
    <x v="1"/>
    <s v="MQR - Wall Mounted Fan"/>
    <x v="0"/>
    <n v="4"/>
    <s v="EA"/>
    <d v="2020-01-17T00:00:00"/>
    <d v="2020-01-17T00:00:00"/>
    <n v="6844.01"/>
    <n v="0"/>
    <m/>
    <n v="6844.01"/>
    <n v="-6844.01"/>
    <n v="0"/>
    <n v="0"/>
    <n v="-6844.01"/>
    <n v="0"/>
    <n v="0"/>
    <d v="2020-01-01T00:00:00"/>
    <n v="3.3833333333333333"/>
    <m/>
    <m/>
    <m/>
    <m/>
    <m/>
    <m/>
    <m/>
    <s v="Fan"/>
    <n v="713"/>
    <n v="97"/>
    <n v="116.5"/>
    <n v="133"/>
    <n v="151.30000000000001"/>
    <n v="1.2987124463519315"/>
    <n v="1.2987124463519315"/>
    <n v="8"/>
    <n v="0.95"/>
    <n v="8888.4009699570834"/>
    <n v="3571.1002647004657"/>
    <n v="5317.3007052566172"/>
  </r>
  <r>
    <x v="0"/>
    <s v="kdk - Table"/>
    <x v="0"/>
    <n v="2"/>
    <s v="EA"/>
    <d v="2014-08-31T00:00:00"/>
    <d v="2014-08-31T00:00:00"/>
    <n v="6840"/>
    <n v="0"/>
    <m/>
    <n v="6840"/>
    <n v="-6840"/>
    <n v="0"/>
    <n v="0"/>
    <n v="-6840"/>
    <n v="0"/>
    <n v="0"/>
    <d v="2014-08-01T00:00:00"/>
    <n v="8.7638888888888893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9231.0769230769238"/>
    <n v="8769.5230769230766"/>
    <n v="461.55384615384719"/>
  </r>
  <r>
    <x v="1"/>
    <s v="MQR - Chair"/>
    <x v="0"/>
    <n v="1"/>
    <s v="EA"/>
    <d v="2014-08-01T00:00:00"/>
    <d v="2014-08-01T00:00:00"/>
    <n v="6835.22"/>
    <n v="0"/>
    <m/>
    <n v="6835.22"/>
    <n v="-3316.74"/>
    <n v="0"/>
    <n v="-432.67"/>
    <n v="-3749.41"/>
    <n v="3518.4800000000005"/>
    <n v="3085.81"/>
    <d v="2014-08-01T00:00:00"/>
    <n v="8.844444444444445"/>
    <m/>
    <m/>
    <m/>
    <m/>
    <m/>
    <m/>
    <m/>
    <s v="a. Manufacture of furniture"/>
    <n v="844"/>
    <n v="32"/>
    <n v="117"/>
    <n v="133"/>
    <n v="157.9"/>
    <n v="1.3495726495726497"/>
    <n v="1.3495726495726497"/>
    <n v="8"/>
    <n v="0.95"/>
    <n v="9224.625965811967"/>
    <n v="8763.3946675213683"/>
    <n v="461.23129829059872"/>
  </r>
  <r>
    <x v="3"/>
    <s v="BRK - Routers"/>
    <x v="0"/>
    <n v="2"/>
    <s v="EA"/>
    <d v="2012-07-24T00:00:00"/>
    <d v="2012-07-01T00:00:00"/>
    <n v="6825"/>
    <n v="0"/>
    <m/>
    <n v="6825"/>
    <n v="-6825"/>
    <n v="0"/>
    <n v="0"/>
    <n v="-6825"/>
    <n v="0"/>
    <n v="0"/>
    <d v="2012-07-01T00:00:00"/>
    <n v="10.927777777777777"/>
    <m/>
    <m/>
    <m/>
    <m/>
    <m/>
    <m/>
    <m/>
    <s v="d. Manufacture of consumer electronics"/>
    <n v="651"/>
    <n v="7"/>
    <n v="98.9"/>
    <n v="133"/>
    <n v="101.8"/>
    <n v="1.0293225480283112"/>
    <n v="1.0293225480283112"/>
    <n v="8"/>
    <n v="1"/>
    <n v="7025.1263902932242"/>
    <n v="7025.1263902932242"/>
    <n v="0"/>
  </r>
  <r>
    <x v="3"/>
    <s v="BRK- SIDE TABLE"/>
    <x v="0"/>
    <n v="4"/>
    <s v="NO"/>
    <d v="2011-03-31T00:00:00"/>
    <d v="2011-03-31T00:00:00"/>
    <n v="6810"/>
    <n v="0"/>
    <m/>
    <n v="6810"/>
    <n v="-6810"/>
    <n v="0"/>
    <n v="0"/>
    <n v="-681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1026.574939929358"/>
    <n v="10475.246192932889"/>
    <n v="551.32874699646891"/>
  </r>
  <r>
    <x v="3"/>
    <s v="BRK-EASY CHAIR"/>
    <x v="0"/>
    <n v="10"/>
    <s v="NO"/>
    <d v="2011-03-31T00:00:00"/>
    <d v="2011-03-31T00:00:00"/>
    <n v="6810"/>
    <n v="0"/>
    <m/>
    <n v="6810"/>
    <n v="-6810"/>
    <n v="0"/>
    <n v="0"/>
    <n v="-6810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1026.574939929358"/>
    <n v="10475.246192932889"/>
    <n v="551.32874699646891"/>
  </r>
  <r>
    <x v="1"/>
    <s v="MQR-Rickshaw -Thelia"/>
    <x v="0"/>
    <n v="1"/>
    <s v="NO"/>
    <d v="2013-05-04T00:00:00"/>
    <d v="2013-05-04T00:00:00"/>
    <n v="6800.01"/>
    <n v="0"/>
    <m/>
    <n v="6800.01"/>
    <n v="-3465.32"/>
    <n v="0"/>
    <n v="-396.44"/>
    <n v="-3861.76"/>
    <n v="3334.69"/>
    <n v="2938.25"/>
    <d v="2013-05-01T00:00:00"/>
    <n v="10.08611111111111"/>
    <m/>
    <m/>
    <m/>
    <m/>
    <m/>
    <m/>
    <m/>
    <s v="d. Manufacture of consumer electronics"/>
    <n v="651"/>
    <n v="17"/>
    <n v="98.7"/>
    <n v="133"/>
    <n v="101.8"/>
    <n v="1.0314083080040526"/>
    <n v="1.0314083080040526"/>
    <n v="8"/>
    <n v="1"/>
    <n v="7013.5868085106376"/>
    <n v="7013.5868085106376"/>
    <n v="0"/>
  </r>
  <r>
    <x v="2"/>
    <s v="UTR - Hard Disk External"/>
    <x v="0"/>
    <n v="1"/>
    <s v="NO"/>
    <d v="2012-09-30T00:00:00"/>
    <d v="2012-09-30T00:00:00"/>
    <n v="6700.05"/>
    <n v="0"/>
    <m/>
    <n v="6700.05"/>
    <n v="-6030.04"/>
    <n v="0"/>
    <n v="0"/>
    <n v="-6030.04"/>
    <n v="670.01000000000022"/>
    <n v="670.01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6848.043072289157"/>
    <n v="6848.043072289157"/>
    <n v="0"/>
  </r>
  <r>
    <x v="1"/>
    <s v="MQR-Hard Disk External"/>
    <x v="0"/>
    <n v="1"/>
    <s v="EA"/>
    <d v="2012-05-22T00:00:00"/>
    <d v="2012-05-22T00:00:00"/>
    <n v="6700"/>
    <n v="0"/>
    <m/>
    <n v="6700"/>
    <n v="-6030"/>
    <n v="0"/>
    <n v="0"/>
    <n v="-6030"/>
    <n v="670"/>
    <n v="670"/>
    <d v="2012-05-01T00:00:00"/>
    <n v="11.036111111111111"/>
    <m/>
    <m/>
    <m/>
    <m/>
    <m/>
    <m/>
    <m/>
    <s v="d. Manufacture of consumer electronics"/>
    <n v="651"/>
    <n v="5"/>
    <n v="99.7"/>
    <n v="133"/>
    <n v="101.8"/>
    <n v="1.0210631895687061"/>
    <n v="1.0210631895687061"/>
    <n v="8"/>
    <n v="1"/>
    <n v="6841.1233701103311"/>
    <n v="6841.1233701103311"/>
    <n v="0"/>
  </r>
  <r>
    <x v="3"/>
    <s v="BRK - HDD"/>
    <x v="0"/>
    <n v="1"/>
    <s v="NO"/>
    <d v="2012-06-01T00:00:00"/>
    <d v="2012-06-01T00:00:00"/>
    <n v="6700"/>
    <n v="0"/>
    <m/>
    <n v="6700"/>
    <n v="-6030"/>
    <n v="0"/>
    <n v="0"/>
    <n v="-6030"/>
    <n v="670"/>
    <n v="670"/>
    <d v="2012-06-01T00:00:00"/>
    <n v="11.011111111111111"/>
    <m/>
    <m/>
    <m/>
    <m/>
    <m/>
    <m/>
    <m/>
    <s v="d. Manufacture of consumer electronics"/>
    <n v="651"/>
    <n v="6"/>
    <n v="98.7"/>
    <n v="133"/>
    <n v="101.8"/>
    <n v="1.0314083080040526"/>
    <n v="1.0314083080040526"/>
    <n v="8"/>
    <n v="1"/>
    <n v="6910.4356636271523"/>
    <n v="6910.4356636271523"/>
    <n v="0"/>
  </r>
  <r>
    <x v="0"/>
    <s v="KDK-HARD DISK EXTERNAL"/>
    <x v="0"/>
    <n v="1"/>
    <s v="NO"/>
    <d v="2012-09-30T00:00:00"/>
    <d v="2012-09-30T00:00:00"/>
    <n v="6700"/>
    <n v="0"/>
    <m/>
    <n v="6700"/>
    <n v="-6030"/>
    <n v="0"/>
    <n v="0"/>
    <n v="-6030"/>
    <n v="670"/>
    <n v="670"/>
    <d v="2012-09-01T00:00:00"/>
    <n v="10.680555555555555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6847.9919678714859"/>
    <n v="6847.9919678714859"/>
    <n v="0"/>
  </r>
  <r>
    <x v="1"/>
    <s v="MQR - Chair"/>
    <x v="0"/>
    <n v="1"/>
    <s v="NO"/>
    <d v="2013-07-15T00:00:00"/>
    <d v="2013-07-15T00:00:00"/>
    <n v="6591.03"/>
    <n v="0"/>
    <m/>
    <n v="6591.03"/>
    <n v="-3634.87"/>
    <n v="0"/>
    <n v="-417.21"/>
    <n v="-4052.08"/>
    <n v="2956.16"/>
    <n v="2538.9499999999998"/>
    <d v="2013-07-01T00:00:00"/>
    <n v="9.8888888888888893"/>
    <m/>
    <m/>
    <m/>
    <m/>
    <m/>
    <m/>
    <m/>
    <s v="a. Manufacture of furniture"/>
    <n v="844"/>
    <n v="19"/>
    <n v="106.6"/>
    <n v="133"/>
    <n v="157.9"/>
    <n v="1.4812382739212009"/>
    <n v="1.4812382739212009"/>
    <n v="8"/>
    <n v="0.95"/>
    <n v="9762.8859005628528"/>
    <n v="9274.7416055347094"/>
    <n v="488.14429502814346"/>
  </r>
  <r>
    <x v="4"/>
    <s v="KKH - Executive Chair"/>
    <x v="0"/>
    <n v="1"/>
    <s v="NO"/>
    <d v="2013-12-31T00:00:00"/>
    <d v="2013-12-31T00:00:00"/>
    <n v="6590.99"/>
    <n v="0"/>
    <m/>
    <n v="6590.99"/>
    <n v="-3441.7"/>
    <n v="0"/>
    <n v="-417.21"/>
    <n v="-3858.91"/>
    <n v="3149.29"/>
    <n v="2732.08"/>
    <d v="2013-12-01T00:00:00"/>
    <n v="9.4305555555555554"/>
    <m/>
    <m/>
    <m/>
    <m/>
    <m/>
    <m/>
    <m/>
    <s v="a. Manufacture of furniture"/>
    <n v="844"/>
    <n v="24"/>
    <n v="113.6"/>
    <n v="133"/>
    <n v="157.9"/>
    <n v="1.3899647887323945"/>
    <n v="1.3899647887323945"/>
    <n v="8"/>
    <n v="0.95"/>
    <n v="9161.2440228873238"/>
    <n v="8703.1818217429573"/>
    <n v="458.06220114436655"/>
  </r>
  <r>
    <x v="1"/>
    <s v="MQR - INFRARED THERMOME"/>
    <x v="0"/>
    <n v="1"/>
    <s v="EA"/>
    <d v="2020-02-22T00:00:00"/>
    <d v="2020-02-22T00:00:00"/>
    <n v="6577.01"/>
    <n v="0"/>
    <m/>
    <n v="6577.01"/>
    <n v="-807.74"/>
    <n v="0"/>
    <n v="-383.44"/>
    <n v="-1191.18"/>
    <n v="5769.27"/>
    <n v="5385.83"/>
    <d v="2020-02-01T00:00:00"/>
    <n v="3.286111111111111"/>
    <m/>
    <m/>
    <m/>
    <m/>
    <m/>
    <m/>
    <m/>
    <s v="d. Manufacture of consumer electronics"/>
    <n v="651"/>
    <n v="98"/>
    <n v="96.5"/>
    <n v="133"/>
    <n v="101.8"/>
    <n v="1.054922279792746"/>
    <n v="1.054922279792746"/>
    <n v="8"/>
    <n v="1"/>
    <n v="6938.234383419689"/>
    <n v="2849.9761373560737"/>
    <n v="4088.2582460636154"/>
  </r>
  <r>
    <x v="4"/>
    <s v="KKH-WOODEN TABLE"/>
    <x v="0"/>
    <n v="1"/>
    <s v="EA"/>
    <d v="2021-05-31T00:00:00"/>
    <d v="2021-05-31T00:00:00"/>
    <n v="6500.01"/>
    <n v="0"/>
    <m/>
    <n v="6500.01"/>
    <n v="-343.81"/>
    <n v="0"/>
    <n v="-411.45"/>
    <n v="-755.26"/>
    <n v="6156.2"/>
    <n v="5744.75"/>
    <d v="2021-05-01T00:00:00"/>
    <n v="2.0138888888888888"/>
    <m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n v="7015.3901503759389"/>
    <n v="1677.7256826636901"/>
    <n v="5337.6644677122486"/>
  </r>
  <r>
    <x v="1"/>
    <s v="MQR- PH METER"/>
    <x v="0"/>
    <n v="1"/>
    <s v="EA"/>
    <d v="2014-06-26T00:00:00"/>
    <d v="2014-06-26T00:00:00"/>
    <n v="6484.01"/>
    <n v="0"/>
    <m/>
    <n v="6484.01"/>
    <n v="-2935.09"/>
    <n v="0"/>
    <n v="-378.02"/>
    <n v="-3313.11"/>
    <n v="3548.92"/>
    <n v="3170.9"/>
    <d v="2014-06-01T00:00:00"/>
    <n v="8.9416666666666664"/>
    <m/>
    <m/>
    <m/>
    <m/>
    <m/>
    <m/>
    <m/>
    <s v="e. Manufacture of measuring, testing, navigating and control equipment"/>
    <n v="654"/>
    <n v="30"/>
    <n v="105.2"/>
    <n v="133"/>
    <n v="112.9"/>
    <n v="1.0731939163498099"/>
    <n v="1.0731939163498099"/>
    <n v="5"/>
    <n v="1"/>
    <n v="6958.6000855513312"/>
    <n v="6958.6000855513321"/>
    <n v="0"/>
  </r>
  <r>
    <x v="4"/>
    <s v="KKh- Dish TV"/>
    <x v="0"/>
    <n v="4"/>
    <s v="EA"/>
    <d v="2011-09-30T00:00:00"/>
    <d v="2011-09-01T00:00:00"/>
    <n v="6396.02"/>
    <n v="0"/>
    <m/>
    <n v="6396.02"/>
    <n v="-6396.02"/>
    <n v="0"/>
    <n v="0"/>
    <n v="-6396.02"/>
    <n v="0"/>
    <n v="0"/>
    <d v="2011-09-01T00:00:00"/>
    <n v="11.761111111111111"/>
    <s v="i.  ELECTRICAL APPARATUS &amp; APPLIANCES"/>
    <n v="734"/>
    <n v="84"/>
    <n v="115.1"/>
    <n v="90"/>
    <n v="116.8"/>
    <n v="1.0147697654213728"/>
    <s v="d. Manufacture of consumer electronics"/>
    <n v="651"/>
    <n v="4"/>
    <n v="98.5"/>
    <n v="133"/>
    <n v="101.8"/>
    <n v="1.0335025380710661"/>
    <n v="1.0487671281207691"/>
    <n v="8"/>
    <n v="1"/>
    <n v="6707.9355268030022"/>
    <n v="6707.9355268030022"/>
    <n v="0"/>
  </r>
  <r>
    <x v="0"/>
    <s v="KDK -CEILING FAN 1200 MM WITH REGULATOR &amp; 1400 MM"/>
    <x v="0"/>
    <n v="6"/>
    <s v="EA"/>
    <d v="2012-12-31T00:00:00"/>
    <d v="2012-12-01T00:00:00"/>
    <n v="6367.35"/>
    <n v="0"/>
    <m/>
    <n v="6367.35"/>
    <n v="-6367.35"/>
    <n v="0"/>
    <n v="0"/>
    <n v="-6367.35"/>
    <n v="0"/>
    <n v="0"/>
    <d v="2012-12-01T00:00:00"/>
    <n v="10.511111111111111"/>
    <m/>
    <m/>
    <m/>
    <m/>
    <m/>
    <m/>
    <m/>
    <s v="Fan"/>
    <n v="713"/>
    <n v="12"/>
    <n v="99.4"/>
    <n v="133"/>
    <n v="151.30000000000001"/>
    <n v="1.5221327967806841"/>
    <n v="1.5221327967806841"/>
    <n v="8"/>
    <n v="0.95"/>
    <n v="9691.9522635814901"/>
    <n v="9207.3546504024143"/>
    <n v="484.59761317907578"/>
  </r>
  <r>
    <x v="1"/>
    <s v="MQR-Centre Table"/>
    <x v="0"/>
    <n v="3"/>
    <s v="EA"/>
    <d v="2011-09-01T00:00:00"/>
    <d v="2011-09-01T00:00:00"/>
    <n v="6357"/>
    <n v="0"/>
    <m/>
    <n v="6357"/>
    <n v="-6357"/>
    <n v="0"/>
    <n v="0"/>
    <n v="-6357"/>
    <n v="0"/>
    <n v="0"/>
    <d v="2011-09-01T00:00:00"/>
    <n v="11.761111111111111"/>
    <s v="Furniture"/>
    <n v="628"/>
    <n v="84"/>
    <n v="134.9"/>
    <n v="90"/>
    <n v="138.4"/>
    <n v="1.0259451445515197"/>
    <s v="a. Manufacture of furniture"/>
    <n v="844"/>
    <n v="4"/>
    <n v="103.9"/>
    <n v="133"/>
    <n v="157.9"/>
    <n v="1.5197305101058709"/>
    <n v="1.5591601378699225"/>
    <n v="8"/>
    <n v="0.95"/>
    <n v="9911.5809964390974"/>
    <n v="9416.0019466171416"/>
    <n v="495.57904982195578"/>
  </r>
  <r>
    <x v="3"/>
    <s v="BRK-TEACHER'S TABLE WITH CUSHION"/>
    <x v="0"/>
    <n v="4"/>
    <s v="NO"/>
    <d v="2011-03-31T00:00:00"/>
    <d v="2011-03-31T00:00:00"/>
    <n v="6356"/>
    <n v="0"/>
    <m/>
    <n v="6356"/>
    <n v="-6356"/>
    <n v="0"/>
    <n v="0"/>
    <n v="-6356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0291.469943934067"/>
    <n v="9776.8964467373644"/>
    <n v="514.5734971967031"/>
  </r>
  <r>
    <x v="3"/>
    <s v="BRK-SOFA SET"/>
    <x v="0"/>
    <n v="1"/>
    <s v="NO"/>
    <d v="2011-03-31T00:00:00"/>
    <d v="2011-03-31T00:00:00"/>
    <n v="6356"/>
    <n v="0"/>
    <m/>
    <n v="6356"/>
    <n v="-4426.7299999999996"/>
    <n v="0"/>
    <n v="-402.33"/>
    <n v="-4829.0599999999995"/>
    <n v="1929.2700000000004"/>
    <n v="1526.94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6712.6197814105726"/>
    <n v="6712.6197814105726"/>
    <n v="0"/>
  </r>
  <r>
    <x v="3"/>
    <s v="BRK-CHAIR &amp; TABLE OF SIZE 50"/>
    <x v="0"/>
    <n v="25"/>
    <s v="NO"/>
    <d v="2011-03-31T00:00:00"/>
    <d v="2011-03-31T00:00:00"/>
    <n v="6333"/>
    <n v="0"/>
    <m/>
    <n v="6333"/>
    <n v="-6333"/>
    <n v="0"/>
    <n v="0"/>
    <n v="-6333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10254.228941934307"/>
    <n v="9741.5174948375916"/>
    <n v="512.71144709671535"/>
  </r>
  <r>
    <x v="5"/>
    <s v="NOD-USB HARD DISK EXTERNAL"/>
    <x v="0"/>
    <n v="2"/>
    <s v="NO"/>
    <d v="2011-03-21T00:00:00"/>
    <d v="2011-03-21T00:00:00"/>
    <n v="6300"/>
    <n v="0"/>
    <m/>
    <n v="6300"/>
    <n v="-4277.93"/>
    <n v="0"/>
    <n v="-398.79"/>
    <n v="-4676.72"/>
    <n v="2022.0699999999997"/>
    <n v="1623.28"/>
    <d v="2011-03-01T00:00:00"/>
    <n v="12.205555555555556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6653.4777569047519"/>
    <n v="6653.4777569047519"/>
    <n v="0"/>
  </r>
  <r>
    <x v="4"/>
    <s v="KKH - PRINTER 1020  Plus"/>
    <x v="0"/>
    <n v="1"/>
    <s v="EA"/>
    <d v="2015-04-01T00:00:00"/>
    <d v="2015-04-01T00:00:00"/>
    <n v="6195.01"/>
    <n v="0"/>
    <m/>
    <n v="6195.01"/>
    <n v="-6195.01"/>
    <n v="0"/>
    <n v="0"/>
    <n v="-6195.01"/>
    <n v="0"/>
    <n v="0"/>
    <d v="2015-04-01T00:00:00"/>
    <n v="8.1777777777777771"/>
    <m/>
    <m/>
    <m/>
    <m/>
    <m/>
    <m/>
    <m/>
    <s v="Computer peripherals"/>
    <n v="647"/>
    <n v="40"/>
    <n v="92.9"/>
    <n v="133"/>
    <n v="92.8"/>
    <n v="0.99892357373519902"/>
    <n v="0.99892357373519902"/>
    <n v="6"/>
    <n v="1"/>
    <n v="6188.3415285252959"/>
    <n v="6188.3415285252959"/>
    <n v="0"/>
  </r>
  <r>
    <x v="5"/>
    <s v="NOD-PRINTER 1020 +  (2)"/>
    <x v="0"/>
    <n v="2"/>
    <s v="NO"/>
    <d v="2011-02-28T00:00:00"/>
    <d v="2011-02-28T00:00:00"/>
    <n v="6195"/>
    <n v="0"/>
    <m/>
    <n v="6195"/>
    <n v="-6195"/>
    <n v="0"/>
    <n v="0"/>
    <n v="-6195"/>
    <n v="0"/>
    <n v="0"/>
    <d v="2011-02-01T00:00:00"/>
    <n v="12.263888888888889"/>
    <s v="Computer Peripherals"/>
    <n v="757"/>
    <n v="77"/>
    <n v="93.7"/>
    <n v="90"/>
    <n v="93.3"/>
    <n v="0.99573105656350047"/>
    <s v="Computer peripherals"/>
    <n v="647"/>
    <n v="4"/>
    <n v="100.5"/>
    <n v="133"/>
    <n v="92.8"/>
    <n v="0.92338308457711438"/>
    <n v="0.9194412144188342"/>
    <n v="6"/>
    <n v="1"/>
    <n v="5695.9383233246781"/>
    <n v="5695.9383233246781"/>
    <n v="0"/>
  </r>
  <r>
    <x v="3"/>
    <s v="BRK - Weighing balance (30 Kg)"/>
    <x v="0"/>
    <n v="1"/>
    <s v="EA"/>
    <d v="2016-06-01T00:00:00"/>
    <d v="2016-06-01T00:00:00"/>
    <n v="6041.25"/>
    <n v="0"/>
    <m/>
    <n v="6041.25"/>
    <n v="-2054.34"/>
    <n v="0"/>
    <n v="-352.2"/>
    <n v="-2406.54"/>
    <n v="3986.91"/>
    <n v="3634.71"/>
    <d v="2016-06-01T00:00:00"/>
    <n v="7.0111111111111111"/>
    <m/>
    <m/>
    <m/>
    <m/>
    <m/>
    <m/>
    <m/>
    <s v="e. Manufacture of measuring, testing, navigating and control equipment"/>
    <n v="654"/>
    <n v="54"/>
    <n v="101.5"/>
    <n v="133"/>
    <n v="112.9"/>
    <n v="1.1123152709359607"/>
    <n v="1.1123152709359607"/>
    <n v="5"/>
    <n v="1"/>
    <n v="6719.7746305418723"/>
    <n v="6719.7746305418732"/>
    <n v="0"/>
  </r>
  <r>
    <x v="4"/>
    <s v="KKH - Vaccum Cleaner"/>
    <x v="0"/>
    <n v="1"/>
    <s v="EA"/>
    <d v="2011-07-30T00:00:00"/>
    <d v="2011-07-30T00:00:00"/>
    <n v="5990"/>
    <n v="0"/>
    <m/>
    <n v="5990"/>
    <n v="-4046.55"/>
    <n v="0"/>
    <n v="-379.17"/>
    <n v="-4425.72"/>
    <n v="1943.4499999999998"/>
    <n v="1564.28"/>
    <d v="2011-07-01T00:00:00"/>
    <n v="11.847222222222221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n v="6222.6458495330126"/>
    <n v="6222.6458495330126"/>
    <n v="0"/>
  </r>
  <r>
    <x v="3"/>
    <s v="BRK - Weighing Balance 30 KG"/>
    <x v="0"/>
    <n v="1"/>
    <s v="EA"/>
    <d v="2014-07-31T00:00:00"/>
    <d v="2014-07-31T00:00:00"/>
    <n v="5801.25"/>
    <n v="0"/>
    <m/>
    <n v="5801.25"/>
    <n v="-2593.56"/>
    <n v="0"/>
    <n v="-338.21"/>
    <n v="-2931.77"/>
    <n v="3207.69"/>
    <n v="2869.48"/>
    <d v="2014-07-01T00:00:00"/>
    <n v="8.8472222222222214"/>
    <m/>
    <m/>
    <m/>
    <m/>
    <m/>
    <m/>
    <m/>
    <s v="e. Manufacture of measuring, testing, navigating and control equipment"/>
    <n v="654"/>
    <n v="31"/>
    <n v="97.5"/>
    <n v="133"/>
    <n v="112.9"/>
    <n v="1.157948717948718"/>
    <n v="1.157948717948718"/>
    <n v="5"/>
    <n v="1"/>
    <n v="6717.55"/>
    <n v="6717.5500000000011"/>
    <n v="0"/>
  </r>
  <r>
    <x v="4"/>
    <s v="KKH - Electronic Weighing Machine"/>
    <x v="0"/>
    <n v="1"/>
    <s v="NO"/>
    <d v="2013-03-25T00:00:00"/>
    <d v="2013-03-25T00:00:00"/>
    <n v="5763"/>
    <n v="0"/>
    <m/>
    <n v="5763"/>
    <n v="-2966.63"/>
    <n v="0"/>
    <n v="-335.98"/>
    <n v="-3302.61"/>
    <n v="2796.37"/>
    <n v="2460.39"/>
    <d v="2013-03-01T00:00:00"/>
    <n v="10.194444444444445"/>
    <m/>
    <m/>
    <m/>
    <m/>
    <m/>
    <m/>
    <m/>
    <s v="e. Manufacture of measuring, testing, navigating and control equipment"/>
    <n v="654"/>
    <n v="15"/>
    <n v="105.4"/>
    <n v="133"/>
    <n v="112.9"/>
    <n v="1.0711574952561669"/>
    <n v="1.0711574952561669"/>
    <n v="5"/>
    <n v="1"/>
    <n v="6173.0806451612898"/>
    <n v="6173.0806451612898"/>
    <n v="0"/>
  </r>
  <r>
    <x v="2"/>
    <s v="UTR-Vaccum Cleaner"/>
    <x v="0"/>
    <n v="1"/>
    <s v="EA"/>
    <d v="2011-03-31T00:00:00"/>
    <d v="2011-03-31T00:00:00"/>
    <n v="5690"/>
    <n v="0"/>
    <m/>
    <n v="5690"/>
    <n v="-3693.27"/>
    <n v="0"/>
    <n v="-360.18"/>
    <n v="-4053.45"/>
    <n v="1996.73"/>
    <n v="1636.55"/>
    <d v="2011-03-01T00:00:00"/>
    <n v="12.180555555555555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6009.2521328234989"/>
    <n v="6009.2521328234989"/>
    <n v="0"/>
  </r>
  <r>
    <x v="3"/>
    <s v="BRK-STUDY TABLE &amp; CHAIR"/>
    <x v="0"/>
    <n v="5"/>
    <s v="NO"/>
    <d v="2011-03-31T00:00:00"/>
    <d v="2011-03-31T00:00:00"/>
    <n v="5675"/>
    <n v="0"/>
    <m/>
    <n v="5675"/>
    <n v="-3952.51"/>
    <n v="0"/>
    <n v="-359.23"/>
    <n v="-4311.74"/>
    <n v="1722.4899999999998"/>
    <n v="1363.26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9188.8124499411333"/>
    <n v="8729.3718274440762"/>
    <n v="459.44062249705712"/>
  </r>
  <r>
    <x v="3"/>
    <s v="BRK-STEEL ALMIRAH"/>
    <x v="0"/>
    <n v="3"/>
    <s v="NO"/>
    <d v="2011-03-31T00:00:00"/>
    <d v="2011-03-31T00:00:00"/>
    <n v="5618.25"/>
    <n v="0"/>
    <m/>
    <n v="5618.25"/>
    <n v="-3913.01"/>
    <n v="0"/>
    <n v="-355.64"/>
    <n v="-4268.6500000000005"/>
    <n v="1705.2399999999998"/>
    <n v="1349.6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9096.9243254417215"/>
    <n v="8642.0781091696354"/>
    <n v="454.84621627208617"/>
  </r>
  <r>
    <x v="1"/>
    <s v="MQR - Electronic Hooter"/>
    <x v="0"/>
    <n v="1"/>
    <s v="EA"/>
    <d v="2012-03-28T00:00:00"/>
    <d v="2012-03-28T00:00:00"/>
    <n v="5610"/>
    <n v="0"/>
    <m/>
    <n v="5610"/>
    <n v="-3152.35"/>
    <n v="0"/>
    <n v="-327.06"/>
    <n v="-3479.41"/>
    <n v="2457.65"/>
    <n v="2130.59"/>
    <d v="2012-03-01T00:00:00"/>
    <n v="11.186111111111112"/>
    <s v="i.  ELECTRICAL APPARATUS &amp; APPLIANCES"/>
    <n v="734"/>
    <n v="90"/>
    <n v="116.8"/>
    <n v="90"/>
    <n v="116.8"/>
    <n v="1"/>
    <s v="d. Manufacture of consumer electronics"/>
    <n v="651"/>
    <n v="4"/>
    <n v="98.5"/>
    <n v="133"/>
    <n v="101.8"/>
    <n v="1.0335025380710661"/>
    <n v="1.0335025380710661"/>
    <n v="8"/>
    <n v="1"/>
    <n v="5797.9492385786807"/>
    <n v="5797.9492385786807"/>
    <n v="0"/>
  </r>
  <r>
    <x v="5"/>
    <s v="LKO- 1108 Laser HP Printer"/>
    <x v="0"/>
    <n v="1"/>
    <s v="NO"/>
    <d v="2012-12-28T00:00:00"/>
    <d v="2012-12-28T00:00:00"/>
    <n v="5450"/>
    <n v="0"/>
    <m/>
    <n v="5450"/>
    <n v="-4905"/>
    <n v="0"/>
    <n v="0"/>
    <n v="-4905"/>
    <n v="545"/>
    <n v="545"/>
    <d v="2012-12-01T00:00:00"/>
    <n v="10.436111111111112"/>
    <s v="Computer Peripherals"/>
    <m/>
    <m/>
    <m/>
    <m/>
    <m/>
    <m/>
    <s v="Computer peripherals"/>
    <n v="647"/>
    <n v="12"/>
    <n v="101.5"/>
    <n v="133"/>
    <n v="92.8"/>
    <n v="0.91428571428571426"/>
    <n v="0.91428571428571426"/>
    <n v="6"/>
    <n v="1"/>
    <n v="4982.8571428571431"/>
    <n v="4982.8571428571431"/>
    <n v="0"/>
  </r>
  <r>
    <x v="3"/>
    <s v="BRK-STEEL ALMIRAH"/>
    <x v="0"/>
    <n v="1"/>
    <s v="NO"/>
    <d v="2011-03-31T00:00:00"/>
    <d v="2011-03-31T00:00:00"/>
    <n v="5448"/>
    <n v="0"/>
    <m/>
    <n v="5448"/>
    <n v="-3794.4"/>
    <n v="0"/>
    <n v="-344.86"/>
    <n v="-4139.26"/>
    <n v="1653.6"/>
    <n v="1308.74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8821.259951943488"/>
    <n v="8380.1969543463129"/>
    <n v="441.06299759717513"/>
  </r>
  <r>
    <x v="1"/>
    <s v="MQR - Weighing Balance"/>
    <x v="0"/>
    <n v="1"/>
    <s v="EA"/>
    <d v="2015-11-01T00:00:00"/>
    <d v="2015-11-01T00:00:00"/>
    <n v="5398"/>
    <n v="0"/>
    <m/>
    <n v="5398"/>
    <n v="-2018.9"/>
    <n v="0"/>
    <n v="-314.7"/>
    <n v="-2333.6"/>
    <n v="3379.1"/>
    <n v="3064.4"/>
    <d v="2015-11-01T00:00:00"/>
    <n v="7.5944444444444441"/>
    <m/>
    <m/>
    <m/>
    <m/>
    <m/>
    <m/>
    <m/>
    <s v="e. Manufacture of measuring, testing, navigating and control equipment"/>
    <n v="654"/>
    <n v="47"/>
    <n v="101.5"/>
    <n v="133"/>
    <n v="112.9"/>
    <n v="1.1123152709359607"/>
    <n v="1.1123152709359607"/>
    <n v="5"/>
    <n v="1"/>
    <n v="6004.2778325123163"/>
    <n v="6004.2778325123163"/>
    <n v="0"/>
  </r>
  <r>
    <x v="4"/>
    <s v="KKH - EXTERNAL HARD DISK 1TB"/>
    <x v="0"/>
    <n v="1"/>
    <s v="EA"/>
    <d v="2013-02-09T00:00:00"/>
    <d v="2013-02-09T00:00:00"/>
    <n v="5250"/>
    <n v="0"/>
    <m/>
    <n v="5250"/>
    <n v="-4725"/>
    <n v="0"/>
    <n v="0"/>
    <n v="-4725"/>
    <n v="525"/>
    <n v="525"/>
    <d v="2013-02-01T00:00:00"/>
    <n v="10.322222222222223"/>
    <m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n v="5487.1663244353176"/>
    <n v="5487.1663244353176"/>
    <n v="0"/>
  </r>
  <r>
    <x v="4"/>
    <s v="KKH - Executive Chair Revolving"/>
    <x v="0"/>
    <n v="1"/>
    <s v="EA"/>
    <d v="2021-05-31T00:00:00"/>
    <d v="2021-05-31T00:00:00"/>
    <n v="5000.01"/>
    <n v="0"/>
    <m/>
    <n v="5000.01"/>
    <n v="-264.47000000000003"/>
    <n v="0"/>
    <n v="-316.5"/>
    <n v="-580.97"/>
    <n v="4735.54"/>
    <n v="4419.04"/>
    <d v="2021-05-01T00:00:00"/>
    <n v="2.0138888888888888"/>
    <m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n v="5396.4564524948728"/>
    <n v="1290.5588130749456"/>
    <n v="4105.8976394199271"/>
  </r>
  <r>
    <x v="1"/>
    <s v="MQR - Beetel Push Button Telephone"/>
    <x v="0"/>
    <n v="10"/>
    <s v="NO"/>
    <d v="2012-03-28T00:00:00"/>
    <d v="2012-03-28T00:00:00"/>
    <n v="4936.12"/>
    <n v="0"/>
    <m/>
    <n v="4936.12"/>
    <n v="-2773.69"/>
    <n v="0"/>
    <n v="-287.77999999999997"/>
    <n v="-3061.4700000000003"/>
    <n v="2162.4299999999998"/>
    <n v="1874.65"/>
    <d v="2012-03-01T00:00:00"/>
    <n v="11.186111111111112"/>
    <s v="l.  COMMUNICATION EQUIPMENTS"/>
    <n v="758"/>
    <n v="90"/>
    <n v="95.1"/>
    <n v="90"/>
    <n v="95.1"/>
    <n v="1"/>
    <s v="Telephone sets including mobile hand sets"/>
    <n v="649"/>
    <n v="4"/>
    <n v="103.3"/>
    <n v="133"/>
    <n v="131.4"/>
    <n v="1.272023233301065"/>
    <n v="1.272023233301065"/>
    <n v="5"/>
    <n v="1"/>
    <n v="6278.8593223620528"/>
    <n v="6278.8593223620537"/>
    <n v="0"/>
  </r>
  <r>
    <x v="5"/>
    <s v="NOD-USB HARD DISK EXTERNAL"/>
    <x v="0"/>
    <n v="1"/>
    <s v="NO"/>
    <d v="2011-07-01T00:00:00"/>
    <d v="2011-07-01T00:00:00"/>
    <n v="4830.01"/>
    <n v="0"/>
    <m/>
    <n v="4830.01"/>
    <n v="-4347.01"/>
    <n v="0"/>
    <n v="0"/>
    <n v="-4347.01"/>
    <n v="483"/>
    <n v="483"/>
    <d v="2011-07-01T00:00:00"/>
    <n v="11.927777777777777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n v="5017.6029515363853"/>
    <n v="5017.6029515363853"/>
    <n v="0"/>
  </r>
  <r>
    <x v="1"/>
    <s v="MQR-Side Table-4 Nos"/>
    <x v="0"/>
    <n v="4"/>
    <s v="EA"/>
    <d v="2011-01-13T00:00:00"/>
    <d v="2011-01-13T00:00:00"/>
    <n v="4731.99"/>
    <n v="0"/>
    <m/>
    <n v="4731.99"/>
    <n v="-4731.99"/>
    <n v="0"/>
    <n v="0"/>
    <n v="-4731.99"/>
    <n v="0"/>
    <n v="0"/>
    <d v="2011-01-01T00:00:00"/>
    <n v="12.394444444444444"/>
    <s v="Furniture"/>
    <n v="628"/>
    <n v="76"/>
    <n v="130.6"/>
    <n v="90"/>
    <n v="138.4"/>
    <n v="1.0597243491577337"/>
    <s v="a. Manufacture of furniture"/>
    <n v="844"/>
    <n v="4"/>
    <n v="103.9"/>
    <n v="133"/>
    <n v="157.9"/>
    <n v="1.5197305101058709"/>
    <n v="1.6104954257170947"/>
    <n v="8"/>
    <n v="0.95"/>
    <n v="7620.8482495390344"/>
    <n v="7239.805837062082"/>
    <n v="381.04241247695245"/>
  </r>
  <r>
    <x v="5"/>
    <s v="NOD-DVD WRITER"/>
    <x v="0"/>
    <n v="2"/>
    <s v="NO"/>
    <d v="2011-03-08T00:00:00"/>
    <d v="2011-03-08T00:00:00"/>
    <n v="4725"/>
    <n v="0"/>
    <m/>
    <n v="4725"/>
    <n v="-4252.5"/>
    <n v="0"/>
    <n v="0"/>
    <n v="-4252.5"/>
    <n v="472.5"/>
    <n v="472.5"/>
    <d v="2011-03-01T00:00:00"/>
    <n v="12.241666666666667"/>
    <s v="i.  ELECTRICAL APPARATUS &amp; APPLIANCES"/>
    <n v="734"/>
    <n v="78"/>
    <n v="114.3"/>
    <n v="90"/>
    <n v="116.8"/>
    <n v="1.0218722659667541"/>
    <s v="d. Manufacture of consumer electronics"/>
    <n v="651"/>
    <n v="4"/>
    <n v="98.5"/>
    <n v="133"/>
    <n v="101.8"/>
    <n v="1.0335025380710661"/>
    <n v="1.0561075804610718"/>
    <n v="8"/>
    <n v="1"/>
    <n v="4990.1083176785642"/>
    <n v="4990.1083176785642"/>
    <n v="0"/>
  </r>
  <r>
    <x v="5"/>
    <s v="NOD-Cash Box"/>
    <x v="0"/>
    <n v="1"/>
    <s v="NO"/>
    <d v="2010-08-01T00:00:00"/>
    <d v="2010-08-01T00:00:00"/>
    <n v="4687.88"/>
    <n v="0"/>
    <m/>
    <n v="4687.88"/>
    <n v="-4687.88"/>
    <n v="0"/>
    <n v="0"/>
    <n v="-4687.88"/>
    <n v="0"/>
    <n v="0"/>
    <d v="2010-08-01T00:00:00"/>
    <n v="12.844444444444445"/>
    <s v="i.  ELECTRICAL APPARATUS &amp; APPLIANCES"/>
    <n v="734"/>
    <n v="71"/>
    <n v="109.5"/>
    <n v="90"/>
    <n v="116.8"/>
    <n v="1.0666666666666667"/>
    <s v="d. Manufacture of consumer electronics"/>
    <n v="651"/>
    <n v="4"/>
    <n v="98.5"/>
    <n v="133"/>
    <n v="101.8"/>
    <n v="1.0335025380710661"/>
    <n v="1.1024027072758038"/>
    <n v="8"/>
    <n v="1"/>
    <n v="5167.9316033840951"/>
    <n v="5167.9316033840951"/>
    <n v="0"/>
  </r>
  <r>
    <x v="0"/>
    <s v="KDK-WALL MOUNTING FAN 450MM SWEEP,240V"/>
    <x v="0"/>
    <n v="2"/>
    <s v="NO"/>
    <d v="2022-05-19T00:00:00"/>
    <d v="2022-05-19T00:00:00"/>
    <n v="0"/>
    <n v="4484.01"/>
    <m/>
    <n v="4484.01"/>
    <n v="0"/>
    <n v="0"/>
    <n v="-3894.33"/>
    <n v="-3894.33"/>
    <n v="0"/>
    <n v="589.67999999999995"/>
    <d v="2022-05-01T00:00:00"/>
    <n v="1.0444444444444445"/>
    <m/>
    <m/>
    <m/>
    <m/>
    <m/>
    <m/>
    <m/>
    <s v="Fan"/>
    <n v="713"/>
    <n v="125"/>
    <n v="148.6"/>
    <n v="133"/>
    <n v="151.30000000000001"/>
    <n v="1.0181695827725439"/>
    <n v="1.0181695827725439"/>
    <n v="8"/>
    <n v="0.95"/>
    <n v="4565.4825908479143"/>
    <n v="566.24666022599831"/>
    <n v="3999.2359306219159"/>
  </r>
  <r>
    <x v="5"/>
    <s v="NOD-HARD DISK 500 GB"/>
    <x v="0"/>
    <n v="2"/>
    <s v="NO"/>
    <d v="2011-07-01T00:00:00"/>
    <d v="2011-07-01T00:00:00"/>
    <n v="4305.01"/>
    <n v="0"/>
    <m/>
    <n v="4305.01"/>
    <n v="-3874.51"/>
    <n v="0"/>
    <n v="0"/>
    <n v="-3874.51"/>
    <n v="430.5"/>
    <n v="430.5"/>
    <d v="2011-07-01T00:00:00"/>
    <n v="11.927777777777777"/>
    <s v="i.  ELECTRICAL APPARATUS &amp; APPLIANCES"/>
    <n v="734"/>
    <n v="82"/>
    <n v="116.2"/>
    <n v="90"/>
    <n v="116.8"/>
    <n v="1.0051635111876076"/>
    <s v="d. Manufacture of consumer electronics"/>
    <n v="651"/>
    <n v="4"/>
    <n v="98.5"/>
    <n v="133"/>
    <n v="101.8"/>
    <n v="1.0335025380710661"/>
    <n v="1.0388390399888168"/>
    <n v="8"/>
    <n v="1"/>
    <n v="4472.2124555422561"/>
    <n v="4472.2124555422561"/>
    <n v="0"/>
  </r>
  <r>
    <x v="5"/>
    <s v="NOD-VISITING CARD READER SCANNER -1 No"/>
    <x v="0"/>
    <n v="1"/>
    <s v="NO"/>
    <d v="2011-09-30T00:00:00"/>
    <d v="2011-09-30T00:00:00"/>
    <n v="4200.01"/>
    <n v="0"/>
    <m/>
    <n v="4200.01"/>
    <n v="-3780.01"/>
    <n v="0"/>
    <n v="0"/>
    <n v="-3780.01"/>
    <n v="420"/>
    <n v="420"/>
    <d v="2011-09-01T00:00:00"/>
    <n v="11.680555555555555"/>
    <s v="Computer Peripherals"/>
    <n v="757"/>
    <n v="84"/>
    <n v="93.3"/>
    <n v="90"/>
    <n v="93.3"/>
    <n v="1"/>
    <s v="Computer peripherals"/>
    <n v="647"/>
    <n v="4"/>
    <n v="100.5"/>
    <n v="133"/>
    <n v="92.8"/>
    <n v="0.92338308457711438"/>
    <n v="0.92338308457711438"/>
    <n v="6"/>
    <n v="1"/>
    <n v="3878.2181890547263"/>
    <n v="3878.2181890547263"/>
    <n v="0"/>
  </r>
  <r>
    <x v="0"/>
    <s v="KDK-Cash Box with Coin tray (Godrej)"/>
    <x v="0"/>
    <n v="1"/>
    <s v="NO"/>
    <d v="2010-11-12T00:00:00"/>
    <d v="2010-11-12T00:00:00"/>
    <n v="4198.37"/>
    <n v="0"/>
    <m/>
    <n v="4198.37"/>
    <n v="-4198.37"/>
    <n v="0"/>
    <n v="0"/>
    <n v="-4198.37"/>
    <n v="0"/>
    <n v="0"/>
    <d v="2010-11-01T00:00:00"/>
    <n v="12.563888888888888"/>
    <s v="i.  ELECTRICAL APPARATUS &amp; APPLIANCES"/>
    <n v="734"/>
    <n v="74"/>
    <n v="111.3"/>
    <n v="90"/>
    <n v="116.8"/>
    <n v="1.0494159928122193"/>
    <s v="d. Manufacture of consumer electronics"/>
    <n v="651"/>
    <n v="4"/>
    <n v="98.5"/>
    <n v="133"/>
    <n v="101.8"/>
    <n v="1.0335025380710661"/>
    <n v="1.0845740920637963"/>
    <n v="8"/>
    <n v="1"/>
    <n v="4553.4433308978805"/>
    <n v="4553.4433308978805"/>
    <n v="0"/>
  </r>
  <r>
    <x v="4"/>
    <s v="KKH-CASH BOX WITH COIN TRAY (GODREJ MAKE)"/>
    <x v="0"/>
    <n v="1"/>
    <s v="EA"/>
    <d v="2010-12-30T00:00:00"/>
    <d v="2010-12-01T00:00:00"/>
    <n v="4198.37"/>
    <n v="0"/>
    <m/>
    <n v="4198.37"/>
    <n v="-4198.37"/>
    <n v="0"/>
    <n v="0"/>
    <n v="-4198.37"/>
    <n v="0"/>
    <n v="0"/>
    <d v="2010-12-01T00:00:00"/>
    <n v="12.511111111111111"/>
    <s v="i.  ELECTRICAL APPARATUS &amp; APPLIANCES"/>
    <n v="734"/>
    <n v="75"/>
    <n v="112.8"/>
    <n v="90"/>
    <n v="116.8"/>
    <n v="1.0354609929078014"/>
    <s v="d. Manufacture of consumer electronics"/>
    <n v="651"/>
    <n v="4"/>
    <n v="98.5"/>
    <n v="133"/>
    <n v="101.8"/>
    <n v="1.0335025380710661"/>
    <n v="1.0701515642437989"/>
    <n v="8"/>
    <n v="1"/>
    <n v="4492.8922227742378"/>
    <n v="4492.8922227742378"/>
    <n v="0"/>
  </r>
  <r>
    <x v="1"/>
    <s v="MQR-CASH BOX WITH COIN TRAY (GODREJ MAKE)"/>
    <x v="0"/>
    <n v="1"/>
    <s v="EA"/>
    <d v="2010-11-08T00:00:00"/>
    <d v="2010-11-08T00:00:00"/>
    <n v="4198.37"/>
    <n v="0"/>
    <m/>
    <n v="4198.37"/>
    <n v="-4198.37"/>
    <n v="0"/>
    <n v="0"/>
    <n v="-4198.37"/>
    <n v="0"/>
    <n v="0"/>
    <d v="2010-11-01T00:00:00"/>
    <n v="12.574999999999999"/>
    <s v="i.  ELECTRICAL APPARATUS &amp; APPLIANCES"/>
    <n v="734"/>
    <n v="74"/>
    <n v="111.3"/>
    <n v="90"/>
    <n v="116.8"/>
    <n v="1.0494159928122193"/>
    <s v="d. Manufacture of consumer electronics"/>
    <n v="651"/>
    <n v="4"/>
    <n v="98.5"/>
    <n v="133"/>
    <n v="101.8"/>
    <n v="1.0335025380710661"/>
    <n v="1.0845740920637963"/>
    <n v="8"/>
    <n v="1"/>
    <n v="4553.4433308978805"/>
    <n v="4553.4433308978805"/>
    <n v="0"/>
  </r>
  <r>
    <x v="3"/>
    <s v="BRK-Safe &amp; One for Box"/>
    <x v="0"/>
    <n v="1"/>
    <s v="NO"/>
    <d v="2010-12-18T00:00:00"/>
    <d v="2010-12-18T00:00:00"/>
    <n v="4198.37"/>
    <n v="0"/>
    <m/>
    <n v="4198.37"/>
    <n v="-4198.37"/>
    <n v="0"/>
    <n v="0"/>
    <n v="-4198.37"/>
    <n v="0"/>
    <n v="0"/>
    <d v="2010-12-01T00:00:00"/>
    <n v="12.463888888888889"/>
    <s v="i.  ELECTRICAL APPARATUS &amp; APPLIANCES"/>
    <n v="734"/>
    <n v="75"/>
    <n v="112.8"/>
    <n v="90"/>
    <n v="116.8"/>
    <n v="1.0354609929078014"/>
    <s v="d. Manufacture of consumer electronics"/>
    <n v="651"/>
    <n v="4"/>
    <n v="98.5"/>
    <n v="133"/>
    <n v="101.8"/>
    <n v="1.0335025380710661"/>
    <n v="1.0701515642437989"/>
    <n v="8"/>
    <n v="1"/>
    <n v="4492.8922227742378"/>
    <n v="4492.8922227742378"/>
    <n v="0"/>
  </r>
  <r>
    <x v="2"/>
    <s v="UTR-Cash box with coin tray"/>
    <x v="0"/>
    <n v="1"/>
    <s v="EA"/>
    <d v="2011-01-01T00:00:00"/>
    <d v="2011-01-01T00:00:00"/>
    <n v="4198"/>
    <n v="0"/>
    <m/>
    <n v="4198"/>
    <n v="-4198"/>
    <n v="0"/>
    <n v="0"/>
    <n v="-4198"/>
    <n v="0"/>
    <n v="0"/>
    <d v="2011-01-01T00:00:00"/>
    <n v="12.427777777777777"/>
    <s v="i.  ELECTRICAL APPARATUS &amp; APPLIANCES"/>
    <n v="734"/>
    <n v="76"/>
    <n v="113.3"/>
    <n v="90"/>
    <n v="116.8"/>
    <n v="1.0308914386584289"/>
    <s v="d. Manufacture of consumer electronics"/>
    <n v="651"/>
    <n v="4"/>
    <n v="98.5"/>
    <n v="133"/>
    <n v="101.8"/>
    <n v="1.0335025380710661"/>
    <n v="1.0654289183292189"/>
    <n v="8"/>
    <n v="1"/>
    <n v="4472.6705991460612"/>
    <n v="4472.6705991460612"/>
    <n v="0"/>
  </r>
  <r>
    <x v="2"/>
    <s v="UTR-Pedestal Fans"/>
    <x v="0"/>
    <n v="3"/>
    <s v="EA"/>
    <d v="2014-08-31T00:00:00"/>
    <d v="2014-08-31T00:00:00"/>
    <n v="4182"/>
    <n v="0"/>
    <m/>
    <n v="4182"/>
    <n v="-4182"/>
    <n v="0"/>
    <n v="0"/>
    <n v="-4182"/>
    <n v="0"/>
    <n v="0"/>
    <d v="2014-08-01T00:00:00"/>
    <n v="8.7638888888888893"/>
    <m/>
    <m/>
    <m/>
    <m/>
    <m/>
    <m/>
    <m/>
    <s v="Fan"/>
    <n v="713"/>
    <n v="32"/>
    <n v="106.7"/>
    <n v="133"/>
    <n v="151.30000000000001"/>
    <n v="1.4179943767572634"/>
    <n v="1.4179943767572634"/>
    <n v="8"/>
    <n v="0.95"/>
    <n v="5930.0524835988754"/>
    <n v="5633.5498594189312"/>
    <n v="296.50262417994418"/>
  </r>
  <r>
    <x v="2"/>
    <s v="UTR-GAS STOVE WITH ACCESSORIES"/>
    <x v="0"/>
    <n v="1"/>
    <s v="EA"/>
    <d v="2011-09-28T00:00:00"/>
    <d v="2011-09-28T00:00:00"/>
    <n v="4107"/>
    <n v="0"/>
    <m/>
    <n v="4107"/>
    <n v="-2731.82"/>
    <n v="0"/>
    <n v="-259.97000000000003"/>
    <n v="-2991.79"/>
    <n v="1375.1799999999998"/>
    <n v="1115.21"/>
    <d v="2011-09-01T00:00:00"/>
    <n v="11.686111111111112"/>
    <s v="i.  ELECTRICAL APPARATUS &amp; APPLIANCES"/>
    <n v="734"/>
    <n v="84"/>
    <n v="115.1"/>
    <n v="90"/>
    <n v="116.8"/>
    <n v="1.0147697654213728"/>
    <s v="d. Manufacture of consumer electronics"/>
    <n v="651"/>
    <n v="4"/>
    <n v="98.5"/>
    <n v="133"/>
    <n v="101.8"/>
    <n v="1.0335025380710661"/>
    <n v="1.0487671281207691"/>
    <n v="8"/>
    <n v="1"/>
    <n v="4307.2865951919985"/>
    <n v="4307.2865951919985"/>
    <n v="0"/>
  </r>
  <r>
    <x v="2"/>
    <s v="UTR - Wall Mounted FAN"/>
    <x v="0"/>
    <n v="2"/>
    <s v="EA"/>
    <d v="2018-09-20T00:00:00"/>
    <d v="2018-09-20T00:00:00"/>
    <n v="4100.0200000000004"/>
    <n v="0"/>
    <m/>
    <n v="4100.0200000000004"/>
    <n v="-4100.0200000000004"/>
    <n v="0"/>
    <n v="0"/>
    <n v="-4100.0200000000004"/>
    <n v="0"/>
    <n v="0"/>
    <d v="2018-09-01T00:00:00"/>
    <n v="4.708333333333333"/>
    <m/>
    <m/>
    <m/>
    <m/>
    <m/>
    <m/>
    <m/>
    <s v="Fan"/>
    <n v="713"/>
    <n v="81"/>
    <n v="114.8"/>
    <n v="133"/>
    <n v="151.30000000000001"/>
    <n v="1.3179442508710804"/>
    <n v="1.3179442508710804"/>
    <n v="8"/>
    <n v="0.95"/>
    <n v="5403.5977874564478"/>
    <n v="3021.2303254346334"/>
    <n v="2382.3674620218144"/>
  </r>
  <r>
    <x v="0"/>
    <s v="KDK - PLASTIC MOULDED CHAIR WITH ARMS(CIMFR)"/>
    <x v="0"/>
    <n v="4"/>
    <s v="EA"/>
    <d v="2019-09-30T00:00:00"/>
    <d v="2019-09-30T00:00:00"/>
    <n v="4088.74"/>
    <n v="0"/>
    <m/>
    <n v="4088.74"/>
    <n v="-4088.74"/>
    <n v="0"/>
    <n v="0"/>
    <n v="-4088.74"/>
    <n v="0"/>
    <n v="0"/>
    <d v="2019-09-01T00:00:00"/>
    <n v="3.6805555555555554"/>
    <m/>
    <m/>
    <m/>
    <m/>
    <m/>
    <m/>
    <m/>
    <s v="a. Manufacture of furniture"/>
    <n v="844"/>
    <n v="93"/>
    <n v="131.1"/>
    <n v="133"/>
    <n v="157.9"/>
    <n v="1.2044241037376049"/>
    <n v="1.2044241037376049"/>
    <n v="8"/>
    <n v="0.95"/>
    <n v="4924.5770099160945"/>
    <n v="2152.3650386221816"/>
    <n v="2772.2119712939129"/>
  </r>
  <r>
    <x v="3"/>
    <s v="BRK-STEEL ALMIRAH"/>
    <x v="0"/>
    <n v="1"/>
    <s v="NO"/>
    <d v="2011-03-31T00:00:00"/>
    <d v="2011-03-31T00:00:00"/>
    <n v="4086"/>
    <n v="0"/>
    <m/>
    <n v="4086"/>
    <n v="-2845.75"/>
    <n v="0"/>
    <n v="-258.64"/>
    <n v="-3104.39"/>
    <n v="1240.25"/>
    <n v="981.61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6615.9449639576151"/>
    <n v="6285.1477157597337"/>
    <n v="330.79724819788134"/>
  </r>
  <r>
    <x v="1"/>
    <s v="MQR-Ceiling fan"/>
    <x v="0"/>
    <n v="1"/>
    <s v="EA"/>
    <d v="2021-12-31T00:00:00"/>
    <d v="2021-12-31T00:00:00"/>
    <n v="4069"/>
    <n v="0"/>
    <m/>
    <n v="4069"/>
    <n v="-64.22"/>
    <n v="0"/>
    <n v="-257.57"/>
    <n v="-321.78999999999996"/>
    <n v="4004.78"/>
    <n v="3747.21"/>
    <d v="2021-12-01T00:00:00"/>
    <n v="1.4305555555555556"/>
    <m/>
    <m/>
    <m/>
    <m/>
    <m/>
    <m/>
    <m/>
    <s v="Fan"/>
    <n v="713"/>
    <n v="120"/>
    <n v="143"/>
    <n v="133"/>
    <n v="151.30000000000001"/>
    <n v="1.0580419580419582"/>
    <n v="1.0580419580419582"/>
    <n v="8"/>
    <n v="0.95"/>
    <n v="4305.1727272727276"/>
    <n v="731.35616556186869"/>
    <n v="3573.8165617108589"/>
  </r>
  <r>
    <x v="4"/>
    <s v="KKH - Portable Hand Blower"/>
    <x v="0"/>
    <n v="1"/>
    <s v="AU"/>
    <d v="2014-03-31T00:00:00"/>
    <d v="2014-03-01T00:00:00"/>
    <n v="4026"/>
    <n v="0"/>
    <m/>
    <n v="4026"/>
    <n v="-4026"/>
    <n v="0"/>
    <n v="0"/>
    <n v="-4026"/>
    <n v="0"/>
    <n v="0"/>
    <d v="2014-03-01T00:00:00"/>
    <n v="9.2611111111111111"/>
    <m/>
    <m/>
    <m/>
    <m/>
    <m/>
    <m/>
    <m/>
    <s v="a. Manufacture of furniture"/>
    <n v="844"/>
    <n v="27"/>
    <n v="115.3"/>
    <n v="133"/>
    <n v="157.9"/>
    <n v="1.3694709453599307"/>
    <n v="1.3694709453599307"/>
    <n v="8"/>
    <n v="0.95"/>
    <n v="5513.4900260190816"/>
    <n v="5237.8155247181276"/>
    <n v="275.67450130095403"/>
  </r>
  <r>
    <x v="3"/>
    <s v="BRK-Side Table"/>
    <x v="0"/>
    <n v="4"/>
    <s v="EA"/>
    <d v="2011-03-31T00:00:00"/>
    <d v="2011-03-31T00:00:00"/>
    <n v="3972.5"/>
    <n v="0"/>
    <m/>
    <n v="3972.5"/>
    <n v="-3972.5"/>
    <n v="0"/>
    <n v="0"/>
    <n v="-3972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6432.1687149587924"/>
    <n v="6110.5602792108521"/>
    <n v="321.60843574794035"/>
  </r>
  <r>
    <x v="4"/>
    <s v="KKH-COMPUTER TABLE"/>
    <x v="0"/>
    <n v="1"/>
    <s v="NO"/>
    <d v="2012-07-01T00:00:00"/>
    <d v="2012-07-01T00:00:00"/>
    <n v="3750"/>
    <n v="0"/>
    <m/>
    <n v="3750"/>
    <n v="-3750"/>
    <n v="0"/>
    <n v="0"/>
    <n v="-3750"/>
    <n v="0"/>
    <n v="0"/>
    <d v="2012-07-01T00:00:00"/>
    <n v="10.927777777777777"/>
    <m/>
    <m/>
    <m/>
    <m/>
    <m/>
    <m/>
    <m/>
    <s v="Personal Computer (P.C.)"/>
    <n v="645"/>
    <n v="7"/>
    <n v="100.9"/>
    <n v="133"/>
    <n v="115.6"/>
    <n v="1.1456888007928641"/>
    <n v="1.1456888007928641"/>
    <n v="6"/>
    <n v="1"/>
    <n v="4296.3330029732406"/>
    <n v="4296.3330029732406"/>
    <n v="0"/>
  </r>
  <r>
    <x v="3"/>
    <s v="BRK- EXECUTIVE CHAIRS"/>
    <x v="0"/>
    <n v="1"/>
    <s v="NO"/>
    <d v="2011-03-31T00:00:00"/>
    <d v="2011-03-31T00:00:00"/>
    <n v="3745.5"/>
    <n v="0"/>
    <m/>
    <n v="3745.5"/>
    <n v="-3745.5"/>
    <n v="0"/>
    <n v="0"/>
    <n v="-3745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6064.6162169611471"/>
    <n v="5761.3854061130896"/>
    <n v="303.23081084805744"/>
  </r>
  <r>
    <x v="4"/>
    <s v="KKH - Executive Chair Revolving"/>
    <x v="0"/>
    <n v="1"/>
    <s v="EA"/>
    <d v="2021-05-31T00:00:00"/>
    <d v="2021-05-31T00:00:00"/>
    <n v="3649.21"/>
    <n v="0"/>
    <m/>
    <n v="3649.21"/>
    <n v="-193.02"/>
    <n v="0"/>
    <n v="-230.99"/>
    <n v="-424.01"/>
    <n v="3456.19"/>
    <n v="3225.2"/>
    <d v="2021-05-01T00:00:00"/>
    <n v="2.0138888888888888"/>
    <m/>
    <m/>
    <m/>
    <m/>
    <m/>
    <m/>
    <m/>
    <s v="a. Manufacture of furniture"/>
    <n v="844"/>
    <n v="113"/>
    <n v="146.30000000000001"/>
    <n v="133"/>
    <n v="157.9"/>
    <n v="1.0792891319207107"/>
    <n v="1.0792891319207107"/>
    <n v="8"/>
    <n v="0.95"/>
    <n v="3938.552693096377"/>
    <n v="941.90214144796164"/>
    <n v="2996.6505516484153"/>
  </r>
  <r>
    <x v="2"/>
    <s v="UTR - Wall mount Fans"/>
    <x v="0"/>
    <n v="2"/>
    <s v="EA"/>
    <d v="2015-09-30T00:00:00"/>
    <d v="2015-09-30T00:00:00"/>
    <n v="3600"/>
    <n v="0"/>
    <m/>
    <n v="3600"/>
    <n v="-3600"/>
    <n v="0"/>
    <n v="0"/>
    <n v="-3600"/>
    <n v="0"/>
    <n v="0"/>
    <d v="2015-09-01T00:00:00"/>
    <n v="7.6805555555555554"/>
    <m/>
    <m/>
    <m/>
    <m/>
    <m/>
    <m/>
    <m/>
    <s v="Fan"/>
    <n v="713"/>
    <n v="45"/>
    <n v="110.7"/>
    <n v="133"/>
    <n v="151.30000000000001"/>
    <n v="1.3667570009033425"/>
    <n v="1.3667570009033425"/>
    <n v="8"/>
    <n v="0.95"/>
    <n v="4920.3252032520331"/>
    <n v="4487.6611901535689"/>
    <n v="432.66401309846424"/>
  </r>
  <r>
    <x v="1"/>
    <s v="MQR - SCANNER"/>
    <x v="0"/>
    <n v="1"/>
    <s v="EA"/>
    <d v="2019-11-19T00:00:00"/>
    <d v="2019-11-19T00:00:00"/>
    <n v="3528.21"/>
    <n v="0"/>
    <m/>
    <n v="3528.21"/>
    <n v="-3528.21"/>
    <n v="0"/>
    <n v="0"/>
    <n v="-3528.21"/>
    <n v="0"/>
    <n v="0"/>
    <d v="2019-11-01T00:00:00"/>
    <n v="3.5444444444444443"/>
    <m/>
    <m/>
    <m/>
    <m/>
    <m/>
    <m/>
    <m/>
    <s v="Computer peripherals"/>
    <n v="647"/>
    <n v="95"/>
    <n v="93.1"/>
    <n v="133"/>
    <n v="92.8"/>
    <n v="0.99677765843179378"/>
    <n v="0.99677765843179378"/>
    <n v="6"/>
    <n v="1"/>
    <n v="3516.8409022556393"/>
    <n v="2077.5411996658308"/>
    <n v="1439.2997025898085"/>
  </r>
  <r>
    <x v="4"/>
    <s v="KKH - Router (Accessories)"/>
    <x v="0"/>
    <n v="2"/>
    <s v="NO"/>
    <d v="2012-09-30T00:00:00"/>
    <d v="2012-09-01T00:00:00"/>
    <n v="3412"/>
    <n v="0"/>
    <m/>
    <n v="3412"/>
    <n v="-3412"/>
    <n v="0"/>
    <n v="0"/>
    <n v="-3412"/>
    <n v="0"/>
    <n v="0"/>
    <d v="2012-09-01T00:00:00"/>
    <n v="10.761111111111111"/>
    <m/>
    <m/>
    <m/>
    <m/>
    <m/>
    <m/>
    <m/>
    <s v="d. Manufacture of consumer electronics"/>
    <n v="651"/>
    <n v="9"/>
    <n v="99.6"/>
    <n v="133"/>
    <n v="101.8"/>
    <n v="1.0220883534136547"/>
    <n v="1.0220883534136547"/>
    <n v="8"/>
    <n v="1"/>
    <n v="3487.3654618473897"/>
    <n v="3487.3654618473897"/>
    <n v="0"/>
  </r>
  <r>
    <x v="3"/>
    <s v="BRK-ACTIVITY CHAIR 4'"/>
    <x v="0"/>
    <n v="6"/>
    <s v="NO"/>
    <d v="2011-03-31T00:00:00"/>
    <d v="2011-03-31T00:00:00"/>
    <n v="3405"/>
    <n v="0"/>
    <m/>
    <n v="3405"/>
    <n v="-3405"/>
    <n v="0"/>
    <n v="0"/>
    <n v="-340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5513.2874699646791"/>
    <n v="5237.6230964664446"/>
    <n v="275.66437349823445"/>
  </r>
  <r>
    <x v="4"/>
    <s v="KKH - UPS"/>
    <x v="0"/>
    <n v="1"/>
    <s v="NO"/>
    <d v="2012-03-31T00:00:00"/>
    <d v="2012-03-01T00:00:00"/>
    <n v="3328"/>
    <n v="0"/>
    <m/>
    <n v="3328"/>
    <n v="-3328"/>
    <n v="0"/>
    <n v="0"/>
    <n v="-3328"/>
    <n v="0"/>
    <n v="0"/>
    <d v="2012-03-01T00:00:00"/>
    <n v="11.261111111111111"/>
    <s v="UPS / Stabilizer"/>
    <n v="739"/>
    <n v="90"/>
    <n v="128.4"/>
    <n v="90"/>
    <n v="128.4"/>
    <n v="1"/>
    <s v="UPS in Solid State Drives"/>
    <n v="642"/>
    <n v="4"/>
    <n v="100.4"/>
    <n v="133"/>
    <n v="88.6"/>
    <n v="0.88247011952191223"/>
    <n v="0.88247011952191223"/>
    <n v="6"/>
    <n v="0.95"/>
    <n v="2936.8605577689241"/>
    <n v="2790.0175298804779"/>
    <n v="146.84302788844616"/>
  </r>
  <r>
    <x v="0"/>
    <s v="KDK- Scanner"/>
    <x v="0"/>
    <n v="1"/>
    <s v="AU"/>
    <d v="2014-03-31T00:00:00"/>
    <d v="2014-03-01T00:00:00"/>
    <n v="3307.05"/>
    <n v="0"/>
    <m/>
    <n v="3307.05"/>
    <n v="-3307.05"/>
    <n v="0"/>
    <n v="0"/>
    <n v="-3307.05"/>
    <n v="0"/>
    <n v="0"/>
    <d v="2014-03-01T00:00:00"/>
    <n v="9.2611111111111111"/>
    <m/>
    <m/>
    <m/>
    <m/>
    <m/>
    <m/>
    <m/>
    <s v="Computer peripherals"/>
    <n v="647"/>
    <n v="27"/>
    <n v="96.5"/>
    <n v="133"/>
    <n v="92.8"/>
    <n v="0.9616580310880829"/>
    <n v="0.9616580310880829"/>
    <n v="6"/>
    <n v="1"/>
    <n v="3180.2511917098445"/>
    <n v="3180.2511917098445"/>
    <n v="0"/>
  </r>
  <r>
    <x v="4"/>
    <s v="KKH - Projection  Screen"/>
    <x v="0"/>
    <n v="1"/>
    <s v="EA"/>
    <d v="2013-02-25T00:00:00"/>
    <d v="2013-02-25T00:00:00"/>
    <n v="3038.1"/>
    <n v="0"/>
    <m/>
    <n v="3038.1"/>
    <n v="-2078.1799999999998"/>
    <n v="0"/>
    <n v="-192.31"/>
    <n v="-2270.4899999999998"/>
    <n v="959.92000000000007"/>
    <n v="767.61"/>
    <d v="2013-02-01T00:00:00"/>
    <n v="10.277777777777779"/>
    <m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n v="3175.3447638603693"/>
    <n v="3175.3447638603693"/>
    <n v="0"/>
  </r>
  <r>
    <x v="1"/>
    <s v="MQR-PROJECTION SCREEN"/>
    <x v="0"/>
    <n v="1"/>
    <s v="EA"/>
    <d v="2013-02-13T00:00:00"/>
    <d v="2013-02-13T00:00:00"/>
    <n v="3038.01"/>
    <n v="0"/>
    <m/>
    <n v="3038.01"/>
    <n v="-2094.35"/>
    <n v="0"/>
    <n v="-192.31"/>
    <n v="-2286.66"/>
    <n v="943.66000000000031"/>
    <n v="751.35"/>
    <d v="2013-02-01T00:00:00"/>
    <n v="10.311111111111112"/>
    <m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n v="3175.2506981519505"/>
    <n v="3175.2506981519505"/>
    <n v="0"/>
  </r>
  <r>
    <x v="2"/>
    <s v="UTR - PROJECTOR SCREEN"/>
    <x v="0"/>
    <n v="1"/>
    <s v="NO"/>
    <d v="2013-03-31T00:00:00"/>
    <d v="2013-03-31T00:00:00"/>
    <n v="3037.51"/>
    <n v="0"/>
    <m/>
    <n v="3037.51"/>
    <n v="-2031.89"/>
    <n v="0"/>
    <n v="-192.27"/>
    <n v="-2224.1600000000003"/>
    <n v="1005.6200000000001"/>
    <n v="813.35"/>
    <d v="2013-03-01T00:00:00"/>
    <n v="10.180555555555555"/>
    <m/>
    <m/>
    <m/>
    <m/>
    <m/>
    <m/>
    <m/>
    <s v="d. Manufacture of consumer electronics"/>
    <n v="651"/>
    <n v="15"/>
    <n v="98.6"/>
    <n v="133"/>
    <n v="101.8"/>
    <n v="1.0324543610547667"/>
    <n v="1.0324543610547667"/>
    <n v="8"/>
    <n v="1"/>
    <n v="3136.0904462474646"/>
    <n v="3136.0904462474646"/>
    <n v="0"/>
  </r>
  <r>
    <x v="3"/>
    <s v="BRK - PROJECTION SCREEN"/>
    <x v="0"/>
    <n v="1"/>
    <s v="NO"/>
    <d v="2013-01-31T00:00:00"/>
    <d v="2013-01-31T00:00:00"/>
    <n v="3037.51"/>
    <n v="0"/>
    <m/>
    <n v="3037.51"/>
    <n v="-2111.48"/>
    <n v="0"/>
    <n v="-192.27"/>
    <n v="-2303.75"/>
    <n v="926.0300000000002"/>
    <n v="733.76"/>
    <d v="2013-01-01T00:00:00"/>
    <n v="10.347222222222221"/>
    <m/>
    <m/>
    <m/>
    <m/>
    <m/>
    <m/>
    <m/>
    <s v="d. Manufacture of consumer electronics"/>
    <n v="651"/>
    <n v="13"/>
    <n v="101.6"/>
    <n v="133"/>
    <n v="101.8"/>
    <n v="1.0019685039370079"/>
    <n v="1.0019685039370079"/>
    <n v="8"/>
    <n v="1"/>
    <n v="3043.489350393701"/>
    <n v="3043.489350393701"/>
    <n v="0"/>
  </r>
  <r>
    <x v="0"/>
    <s v="KDK -  PROJECTION SCREEN"/>
    <x v="0"/>
    <n v="1"/>
    <s v="NO"/>
    <d v="2013-02-09T00:00:00"/>
    <d v="2013-02-09T00:00:00"/>
    <n v="3037.49"/>
    <n v="0"/>
    <m/>
    <n v="3037.49"/>
    <n v="-2099.34"/>
    <n v="0"/>
    <n v="-192.27"/>
    <n v="-2291.61"/>
    <n v="938.14999999999964"/>
    <n v="745.88"/>
    <d v="2013-02-01T00:00:00"/>
    <n v="10.322222222222223"/>
    <m/>
    <m/>
    <m/>
    <m/>
    <m/>
    <m/>
    <m/>
    <s v="d. Manufacture of consumer electronics"/>
    <n v="651"/>
    <n v="14"/>
    <n v="97.4"/>
    <n v="133"/>
    <n v="101.8"/>
    <n v="1.0451745379876796"/>
    <n v="1.0451745379876796"/>
    <n v="8"/>
    <n v="1"/>
    <n v="3174.7072073921968"/>
    <n v="3174.7072073921968"/>
    <n v="0"/>
  </r>
  <r>
    <x v="3"/>
    <s v="BRK-VISITOR CHAIRS"/>
    <x v="0"/>
    <n v="4"/>
    <s v="NO"/>
    <d v="2011-03-31T00:00:00"/>
    <d v="2011-03-31T00:00:00"/>
    <n v="2837.5"/>
    <n v="0"/>
    <m/>
    <n v="2837.5"/>
    <n v="-2837.5"/>
    <n v="0"/>
    <n v="0"/>
    <n v="-2837.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4594.4062249705667"/>
    <n v="4364.6859137220381"/>
    <n v="229.72031124852856"/>
  </r>
  <r>
    <x v="0"/>
    <s v="KDK - EXHAUST FAN 9 ''"/>
    <x v="0"/>
    <n v="3"/>
    <s v="EA"/>
    <d v="2012-12-31T00:00:00"/>
    <d v="2012-12-01T00:00:00"/>
    <n v="2775.08"/>
    <n v="0"/>
    <m/>
    <n v="2775.08"/>
    <n v="-2775.08"/>
    <n v="0"/>
    <n v="0"/>
    <n v="-2775.08"/>
    <n v="0"/>
    <n v="0"/>
    <d v="2012-12-01T00:00:00"/>
    <n v="10.511111111111111"/>
    <m/>
    <m/>
    <m/>
    <m/>
    <m/>
    <m/>
    <m/>
    <s v="Fan"/>
    <n v="713"/>
    <n v="12"/>
    <n v="99.4"/>
    <n v="133"/>
    <n v="151.30000000000001"/>
    <n v="1.5221327967806841"/>
    <n v="1.5221327967806841"/>
    <n v="8"/>
    <n v="0.95"/>
    <n v="4224.0402816901405"/>
    <n v="4012.8382676056335"/>
    <n v="211.20201408450703"/>
  </r>
  <r>
    <x v="4"/>
    <s v="KKH - PadeSTAL FAN 400MM SWEEP 1400 RPM"/>
    <x v="0"/>
    <n v="1"/>
    <s v="EA"/>
    <d v="2015-07-01T00:00:00"/>
    <d v="2015-07-01T00:00:00"/>
    <n v="2700"/>
    <n v="0"/>
    <m/>
    <n v="2700"/>
    <n v="-2700"/>
    <n v="0"/>
    <n v="0"/>
    <n v="-2700"/>
    <n v="0"/>
    <n v="0"/>
    <d v="2015-07-01T00:00:00"/>
    <n v="7.927777777777778"/>
    <m/>
    <m/>
    <m/>
    <m/>
    <m/>
    <m/>
    <m/>
    <s v="Fan"/>
    <n v="713"/>
    <n v="43"/>
    <n v="109.5"/>
    <n v="133"/>
    <n v="151.30000000000001"/>
    <n v="1.3817351598173517"/>
    <n v="1.3817351598173517"/>
    <n v="8"/>
    <n v="0.95"/>
    <n v="3730.6849315068498"/>
    <n v="3512.1548801369863"/>
    <n v="218.53005136986349"/>
  </r>
  <r>
    <x v="3"/>
    <s v="BRK-ACTIVITY TABLE  5'"/>
    <x v="0"/>
    <n v="4"/>
    <s v="NO"/>
    <d v="2011-03-31T00:00:00"/>
    <d v="2011-03-31T00:00:00"/>
    <n v="2667.25"/>
    <n v="0"/>
    <m/>
    <n v="2667.25"/>
    <n v="-2667.25"/>
    <n v="0"/>
    <n v="0"/>
    <n v="-2667.25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4318.7418514723322"/>
    <n v="4102.8047588987156"/>
    <n v="215.93709257361661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2"/>
    <s v="UTR_Stabilizer, 4KVA, Single Phase"/>
    <x v="0"/>
    <n v="1"/>
    <s v="NO"/>
    <d v="2012-09-30T00:00:00"/>
    <d v="2012-09-01T00:00:00"/>
    <n v="2601"/>
    <n v="0"/>
    <m/>
    <n v="2601"/>
    <n v="-2601"/>
    <n v="0"/>
    <n v="0"/>
    <n v="-2601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2366.0020533880902"/>
    <n v="2247.7019507186856"/>
    <n v="118.30010266940462"/>
  </r>
  <r>
    <x v="3"/>
    <s v="BRK-ACTIVITY TABLE  4'"/>
    <x v="0"/>
    <n v="2"/>
    <s v="NO"/>
    <d v="2011-03-31T00:00:00"/>
    <d v="2011-03-31T00:00:00"/>
    <n v="2553.77"/>
    <n v="0"/>
    <m/>
    <n v="2553.77"/>
    <n v="-2553.77"/>
    <n v="0"/>
    <n v="0"/>
    <n v="-2553.77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4134.9979859535097"/>
    <n v="3928.248086655834"/>
    <n v="206.74989929767571"/>
  </r>
  <r>
    <x v="5"/>
    <s v="NOD - Tower Fan for Mr Arun Garg"/>
    <x v="0"/>
    <n v="1"/>
    <s v="NO"/>
    <d v="2013-06-06T00:00:00"/>
    <d v="2013-06-06T00:00:00"/>
    <n v="2500"/>
    <n v="0"/>
    <m/>
    <n v="2500"/>
    <n v="-1363.28"/>
    <n v="0"/>
    <n v="-158.25"/>
    <n v="-1521.53"/>
    <n v="1136.72"/>
    <n v="978.47"/>
    <d v="2013-06-01T00:00:00"/>
    <n v="9.9972222222222218"/>
    <s v="Fans"/>
    <m/>
    <m/>
    <m/>
    <m/>
    <m/>
    <m/>
    <s v="Fan"/>
    <n v="713"/>
    <n v="18"/>
    <n v="104.2"/>
    <n v="133"/>
    <n v="151.30000000000001"/>
    <n v="1.4520153550863724"/>
    <n v="1.4520153550863724"/>
    <n v="8"/>
    <n v="0.95"/>
    <n v="3630.0383877159311"/>
    <n v="3448.5364683301345"/>
    <n v="181.50191938579655"/>
  </r>
  <r>
    <x v="5"/>
    <s v="Mum - Metal Lamp"/>
    <x v="0"/>
    <n v="1"/>
    <s v="EA"/>
    <d v="2021-12-21T00:00:00"/>
    <d v="2021-12-21T00:00:00"/>
    <n v="2380"/>
    <n v="0"/>
    <m/>
    <n v="2380"/>
    <n v="0"/>
    <n v="0"/>
    <n v="0"/>
    <n v="0"/>
    <n v="2380"/>
    <n v="2380"/>
    <d v="2021-12-01T00:00:00"/>
    <n v="1.4555555555555555"/>
    <s v="i.  ELECTRICAL APPARATUS &amp; APPLIANCES"/>
    <m/>
    <m/>
    <m/>
    <m/>
    <m/>
    <m/>
    <s v="d. Manufacture of consumer electronics"/>
    <n v="651"/>
    <n v="120"/>
    <n v="100.8"/>
    <n v="133"/>
    <n v="101.8"/>
    <n v="1.0099206349206349"/>
    <n v="1.0099206349206349"/>
    <n v="8"/>
    <n v="1"/>
    <n v="2403.6111111111109"/>
    <n v="437.32368827160485"/>
    <n v="1966.287422839506"/>
  </r>
  <r>
    <x v="2"/>
    <s v="UTR - Wall Mounted FAN"/>
    <x v="0"/>
    <n v="1"/>
    <s v="EA"/>
    <d v="2019-06-21T00:00:00"/>
    <d v="2019-06-21T00:00:00"/>
    <n v="2260"/>
    <n v="0"/>
    <m/>
    <n v="2260"/>
    <n v="-2260"/>
    <n v="0"/>
    <n v="0"/>
    <n v="-2260"/>
    <n v="0"/>
    <n v="0"/>
    <d v="2019-06-01T00:00:00"/>
    <n v="3.9555555555555557"/>
    <m/>
    <m/>
    <m/>
    <m/>
    <m/>
    <m/>
    <m/>
    <s v="Fan"/>
    <n v="713"/>
    <n v="90"/>
    <n v="116.9"/>
    <n v="133"/>
    <n v="151.30000000000001"/>
    <n v="1.2942686056458512"/>
    <n v="1.2942686056458512"/>
    <n v="8"/>
    <n v="0.95"/>
    <n v="2925.047048759624"/>
    <n v="1373.9595998479233"/>
    <n v="1551.0874489117007"/>
  </r>
  <r>
    <x v="4"/>
    <s v="KKH - Mobile Phone"/>
    <x v="0"/>
    <n v="1"/>
    <s v="NO"/>
    <d v="2012-09-30T00:00:00"/>
    <d v="2012-09-01T00:00:00"/>
    <n v="2100"/>
    <n v="0"/>
    <m/>
    <n v="2100"/>
    <n v="-2100"/>
    <n v="0"/>
    <n v="0"/>
    <n v="-2100"/>
    <n v="0"/>
    <n v="0"/>
    <d v="2012-09-01T00:00:00"/>
    <n v="10.761111111111111"/>
    <m/>
    <m/>
    <m/>
    <m/>
    <m/>
    <m/>
    <m/>
    <s v="Telephone sets including mobile hand sets"/>
    <n v="649"/>
    <n v="9"/>
    <n v="104.1"/>
    <n v="133"/>
    <n v="131.4"/>
    <n v="1.2622478386167149"/>
    <n v="1.2622478386167149"/>
    <n v="5"/>
    <n v="1"/>
    <n v="2650.7204610951012"/>
    <n v="2650.7204610951017"/>
    <n v="0"/>
  </r>
  <r>
    <x v="4"/>
    <s v="KKH - Mobile Phone"/>
    <x v="0"/>
    <n v="1"/>
    <s v="NO"/>
    <d v="2012-09-30T00:00:00"/>
    <d v="2012-09-01T00:00:00"/>
    <n v="2100"/>
    <n v="0"/>
    <m/>
    <n v="2100"/>
    <n v="-2100"/>
    <n v="0"/>
    <n v="0"/>
    <n v="-2100"/>
    <n v="0"/>
    <n v="0"/>
    <d v="2012-09-01T00:00:00"/>
    <n v="10.761111111111111"/>
    <m/>
    <m/>
    <m/>
    <m/>
    <m/>
    <m/>
    <m/>
    <s v="Telephone sets including mobile hand sets"/>
    <n v="649"/>
    <n v="9"/>
    <n v="104.1"/>
    <n v="133"/>
    <n v="131.4"/>
    <n v="1.2622478386167149"/>
    <n v="1.2622478386167149"/>
    <n v="5"/>
    <n v="1"/>
    <n v="2650.7204610951012"/>
    <n v="2650.7204610951017"/>
    <n v="0"/>
  </r>
  <r>
    <x v="5"/>
    <s v="NOD-TOWER FAN"/>
    <x v="0"/>
    <n v="1"/>
    <s v="NO"/>
    <d v="2011-05-24T00:00:00"/>
    <d v="2011-05-24T00:00:00"/>
    <n v="1900.01"/>
    <n v="0"/>
    <m/>
    <n v="1900.01"/>
    <n v="-1305.55"/>
    <n v="0"/>
    <n v="-120.27"/>
    <n v="-1425.82"/>
    <n v="594.46"/>
    <n v="474.19"/>
    <d v="2011-05-01T00:00:00"/>
    <n v="12.030555555555555"/>
    <s v="Fans"/>
    <n v="736"/>
    <n v="80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n v="2865.967720123901"/>
    <n v="2722.6693341177061"/>
    <n v="143.29838600619496"/>
  </r>
  <r>
    <x v="5"/>
    <s v="NOD-TOWER FAN"/>
    <x v="0"/>
    <n v="1"/>
    <s v="NO"/>
    <d v="2011-05-17T00:00:00"/>
    <d v="2011-05-17T00:00:00"/>
    <n v="1900"/>
    <n v="0"/>
    <m/>
    <n v="1900"/>
    <n v="-1307.8499999999999"/>
    <n v="0"/>
    <n v="-120.27"/>
    <n v="-1428.12"/>
    <n v="592.15000000000009"/>
    <n v="471.88"/>
    <d v="2011-05-01T00:00:00"/>
    <n v="12.05"/>
    <s v="Fans"/>
    <n v="736"/>
    <n v="80"/>
    <n v="112.1"/>
    <n v="90"/>
    <n v="113.1"/>
    <n v="1.0089206066012488"/>
    <s v="Fan"/>
    <n v="713"/>
    <n v="4"/>
    <n v="101.2"/>
    <n v="133"/>
    <n v="151.30000000000001"/>
    <n v="1.4950592885375495"/>
    <n v="1.5083961242961359"/>
    <n v="8"/>
    <n v="0.95"/>
    <n v="2865.9526361626581"/>
    <n v="2722.6550043545249"/>
    <n v="143.29763180813325"/>
  </r>
  <r>
    <x v="1"/>
    <s v="MQR- Wall Mounted Fan"/>
    <x v="0"/>
    <n v="1"/>
    <s v="EA"/>
    <d v="2014-08-12T00:00:00"/>
    <d v="2014-08-12T00:00:00"/>
    <n v="1750"/>
    <n v="0"/>
    <m/>
    <n v="1750"/>
    <n v="-845.87"/>
    <n v="0"/>
    <n v="-110.78"/>
    <n v="-956.65"/>
    <n v="904.13"/>
    <n v="793.35"/>
    <d v="2014-08-01T00:00:00"/>
    <n v="8.8138888888888882"/>
    <m/>
    <m/>
    <m/>
    <m/>
    <m/>
    <m/>
    <m/>
    <s v="Fan"/>
    <n v="713"/>
    <n v="32"/>
    <n v="106.7"/>
    <n v="133"/>
    <n v="151.30000000000001"/>
    <n v="1.4179943767572634"/>
    <n v="1.4179943767572634"/>
    <n v="8"/>
    <n v="0.95"/>
    <n v="2481.4901593252107"/>
    <n v="2357.4156513589501"/>
    <n v="124.07450796626063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1"/>
    <s v="MQR-UPS 600 VA WITH ACCESSORIES"/>
    <x v="0"/>
    <n v="1"/>
    <s v="EA"/>
    <d v="2012-05-30T00:00:00"/>
    <d v="2012-05-30T00:00:00"/>
    <n v="1700"/>
    <n v="0"/>
    <m/>
    <n v="1700"/>
    <n v="-1700"/>
    <n v="0"/>
    <n v="0"/>
    <n v="-1700"/>
    <n v="0"/>
    <n v="0"/>
    <d v="2012-05-01T00:00:00"/>
    <n v="11.013888888888889"/>
    <m/>
    <m/>
    <m/>
    <m/>
    <m/>
    <m/>
    <m/>
    <s v="UPS in Solid State Drives"/>
    <n v="642"/>
    <n v="5"/>
    <n v="100.5"/>
    <n v="133"/>
    <n v="88.6"/>
    <n v="0.88159203980099499"/>
    <n v="0.88159203980099499"/>
    <n v="6"/>
    <n v="0.95"/>
    <n v="1498.7064676616915"/>
    <n v="1423.7711442786067"/>
    <n v="74.93532338308477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1546.4065708418889"/>
    <n v="1469.0862422997943"/>
    <n v="77.320328542094558"/>
  </r>
  <r>
    <x v="2"/>
    <s v="UTR_Luminous 600 VA UPS DUO"/>
    <x v="0"/>
    <n v="1"/>
    <s v="NO"/>
    <d v="2012-09-30T00:00:00"/>
    <d v="2012-09-01T00:00:00"/>
    <n v="1700"/>
    <n v="0"/>
    <m/>
    <n v="1700"/>
    <n v="-1700"/>
    <n v="0"/>
    <n v="0"/>
    <n v="-1700"/>
    <n v="0"/>
    <n v="0"/>
    <d v="2012-09-01T00:00:00"/>
    <n v="10.761111111111111"/>
    <m/>
    <m/>
    <m/>
    <m/>
    <m/>
    <m/>
    <m/>
    <s v="UPS in Solid State Drives"/>
    <n v="642"/>
    <n v="9"/>
    <n v="97.4"/>
    <n v="133"/>
    <n v="88.6"/>
    <n v="0.90965092402464054"/>
    <n v="0.90965092402464054"/>
    <n v="6"/>
    <n v="0.95"/>
    <n v="1546.4065708418889"/>
    <n v="1469.0862422997943"/>
    <n v="77.320328542094558"/>
  </r>
  <r>
    <x v="3"/>
    <s v="BRK-EXECUTIVE CHAIRS"/>
    <x v="0"/>
    <n v="1"/>
    <s v="NO"/>
    <d v="2011-03-31T00:00:00"/>
    <d v="2011-03-31T00:00:00"/>
    <n v="1697"/>
    <n v="0"/>
    <m/>
    <n v="1697"/>
    <n v="-1697"/>
    <n v="0"/>
    <n v="0"/>
    <n v="-1697"/>
    <n v="0"/>
    <n v="0"/>
    <d v="2011-03-01T00:00:00"/>
    <n v="12.180555555555555"/>
    <s v="Furniture"/>
    <n v="628"/>
    <n v="78"/>
    <n v="129.9"/>
    <n v="90"/>
    <n v="138.4"/>
    <n v="1.0654349499615088"/>
    <s v="a. Manufacture of furniture"/>
    <n v="844"/>
    <n v="4"/>
    <n v="103.9"/>
    <n v="133"/>
    <n v="157.9"/>
    <n v="1.5197305101058709"/>
    <n v="1.6191739999896269"/>
    <n v="8"/>
    <n v="0.95"/>
    <n v="2747.738277982397"/>
    <n v="2610.3513640832771"/>
    <n v="137.38691389911992"/>
  </r>
  <r>
    <x v="1"/>
    <s v="MQR-Ceiling fan"/>
    <x v="0"/>
    <n v="1"/>
    <s v="EA"/>
    <d v="2022-03-31T00:00:00"/>
    <d v="2022-03-31T00:00:00"/>
    <n v="1684.99"/>
    <n v="0"/>
    <m/>
    <n v="1684.99"/>
    <n v="-0.28999999999999998"/>
    <n v="0"/>
    <n v="-106.66"/>
    <n v="-106.95"/>
    <n v="1684.7"/>
    <n v="1578.04"/>
    <d v="2022-03-01T00:00:00"/>
    <n v="1.1805555555555556"/>
    <m/>
    <m/>
    <m/>
    <m/>
    <m/>
    <m/>
    <m/>
    <s v="Fan"/>
    <n v="713"/>
    <n v="123"/>
    <n v="145.30000000000001"/>
    <n v="133"/>
    <n v="151.30000000000001"/>
    <n v="1.0412938747419134"/>
    <n v="1.0412938747419134"/>
    <n v="8"/>
    <n v="0.95"/>
    <n v="1754.5697660013766"/>
    <n v="245.97484132744992"/>
    <n v="1508.5949246739267"/>
  </r>
  <r>
    <x v="5"/>
    <s v="MUM - Coffee Table"/>
    <x v="0"/>
    <n v="1"/>
    <s v="EA"/>
    <d v="2021-12-21T00:00:00"/>
    <d v="2021-12-21T00:00:00"/>
    <n v="1599"/>
    <n v="0"/>
    <m/>
    <n v="1599"/>
    <n v="-28.01"/>
    <n v="0"/>
    <n v="-101.22"/>
    <n v="-129.22999999999999"/>
    <n v="1570.99"/>
    <n v="1469.77"/>
    <d v="2021-12-01T00:00:00"/>
    <n v="1.4555555555555555"/>
    <s v="Furniture"/>
    <m/>
    <m/>
    <m/>
    <m/>
    <m/>
    <m/>
    <s v="a. Manufacture of furniture"/>
    <n v="844"/>
    <n v="120"/>
    <n v="154.30000000000001"/>
    <n v="133"/>
    <n v="157.9"/>
    <n v="1.0233311730395334"/>
    <n v="1.0233311730395334"/>
    <n v="8"/>
    <n v="0.95"/>
    <n v="1636.3065456902139"/>
    <n v="282.83104112659322"/>
    <n v="1353.4755045636207"/>
  </r>
  <r>
    <x v="4"/>
    <s v="KKH- HAND SET MOBILE"/>
    <x v="0"/>
    <n v="1"/>
    <s v="NO"/>
    <d v="2012-07-31T00:00:00"/>
    <d v="2012-07-01T00:00:00"/>
    <n v="1500"/>
    <n v="0"/>
    <m/>
    <n v="1500"/>
    <n v="-1500"/>
    <n v="0"/>
    <n v="0"/>
    <n v="-1500"/>
    <n v="0"/>
    <n v="0"/>
    <d v="2012-07-01T00:00:00"/>
    <n v="10.927777777777777"/>
    <m/>
    <m/>
    <m/>
    <m/>
    <m/>
    <m/>
    <m/>
    <s v="Telephone sets including mobile hand sets"/>
    <n v="649"/>
    <n v="7"/>
    <n v="101.7"/>
    <n v="133"/>
    <n v="131.4"/>
    <n v="1.2920353982300885"/>
    <n v="1.2920353982300885"/>
    <n v="5"/>
    <n v="1"/>
    <n v="1938.0530973451328"/>
    <n v="1938.0530973451328"/>
    <n v="0"/>
  </r>
  <r>
    <x v="0"/>
    <s v="KDK - Printer Laserjet"/>
    <x v="0"/>
    <n v="2"/>
    <s v="EA"/>
    <d v="2016-03-31T00:00:00"/>
    <d v="2016-03-31T00:00:00"/>
    <n v="1"/>
    <n v="0"/>
    <m/>
    <n v="1"/>
    <n v="-1"/>
    <n v="0"/>
    <n v="0"/>
    <n v="-1"/>
    <n v="0"/>
    <n v="0"/>
    <d v="2016-03-01T00:00:00"/>
    <n v="7.1805555555555554"/>
    <m/>
    <m/>
    <m/>
    <m/>
    <m/>
    <m/>
    <m/>
    <s v="Computer peripherals"/>
    <n v="647"/>
    <n v="51"/>
    <n v="93.3"/>
    <n v="133"/>
    <n v="92.8"/>
    <n v="0.99464094319399787"/>
    <n v="0.99464094319399787"/>
    <n v="6"/>
    <n v="1"/>
    <n v="0.99464094319399787"/>
    <n v="0.99464094319399787"/>
    <n v="0"/>
  </r>
  <r>
    <x v="0"/>
    <s v="KDK - Scanner"/>
    <x v="0"/>
    <n v="2"/>
    <s v="EA"/>
    <d v="2016-03-31T00:00:00"/>
    <d v="2016-03-31T00:00:00"/>
    <n v="0.5"/>
    <n v="0"/>
    <m/>
    <n v="0.5"/>
    <n v="-0.5"/>
    <n v="0"/>
    <n v="0"/>
    <n v="-0.5"/>
    <n v="0"/>
    <n v="0"/>
    <d v="2016-03-01T00:00:00"/>
    <n v="7.1805555555555554"/>
    <m/>
    <m/>
    <m/>
    <m/>
    <m/>
    <m/>
    <m/>
    <s v="Computer peripherals"/>
    <n v="647"/>
    <n v="51"/>
    <n v="93.3"/>
    <n v="133"/>
    <n v="92.8"/>
    <n v="0.99464094319399787"/>
    <n v="0.99464094319399787"/>
    <n v="6"/>
    <n v="1"/>
    <n v="0.49732047159699894"/>
    <n v="0.4973204715969989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:E11" firstHeaderRow="0" firstDataRow="1" firstDataCol="1" rowPageCount="1" colPageCount="1"/>
  <pivotFields count="39">
    <pivotField axis="axisRow" showAll="0">
      <items count="7">
        <item x="3"/>
        <item x="0"/>
        <item x="4"/>
        <item x="1"/>
        <item x="2"/>
        <item x="5"/>
        <item t="default"/>
      </items>
    </pivotField>
    <pivotField showAll="0"/>
    <pivotField axis="axisPage" multipleItemSelectionAllowed="1" showAll="0">
      <items count="5">
        <item x="1"/>
        <item h="1" x="0"/>
        <item h="1" x="2"/>
        <item h="1" x="3"/>
        <item t="default"/>
      </items>
    </pivotField>
    <pivotField showAll="0"/>
    <pivotField showAll="0"/>
    <pivotField numFmtId="14" showAll="0"/>
    <pivotField numFmtId="14" showAll="0"/>
    <pivotField numFmtId="3" showAll="0"/>
    <pivotField showAll="0"/>
    <pivotField showAll="0"/>
    <pivotField dataField="1" numFmtId="3" showAll="0"/>
    <pivotField numFmtId="3" showAll="0"/>
    <pivotField numFmtId="3" showAll="0"/>
    <pivotField numFmtId="3" showAll="0"/>
    <pivotField numFmtId="3" showAll="0"/>
    <pivotField numFmtId="3" showAll="0"/>
    <pivotField dataField="1" numFmtId="3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2" hier="-1"/>
  </pageFields>
  <dataFields count="4">
    <dataField name="Sum of Total Gross Value" fld="10" baseField="0" baseItem="0"/>
    <dataField name="Sum of Closing WDV" fld="16" baseField="0" baseItem="0"/>
    <dataField name="Sum of GCRC" fld="36" baseField="0" baseItem="1"/>
    <dataField name="Sum of DRC" fld="38" baseField="0" baseItem="2"/>
  </dataFields>
  <formats count="2">
    <format dxfId="4">
      <pivotArea outline="0" collapsedLevelsAreSubtotals="1" fieldPosition="0"/>
    </format>
    <format dxfId="3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G9" firstHeaderRow="0" firstDataRow="1" firstDataCol="1" rowPageCount="1" colPageCount="1"/>
  <pivotFields count="32">
    <pivotField axis="axisRow" showAll="0">
      <items count="6">
        <item x="2"/>
        <item x="3"/>
        <item x="4"/>
        <item x="1"/>
        <item x="0"/>
        <item t="default"/>
      </items>
    </pivotField>
    <pivotField showAll="0"/>
    <pivotField axis="axisPage" multipleItemSelectionAllowed="1" showAll="0">
      <items count="8">
        <item x="5"/>
        <item x="1"/>
        <item x="2"/>
        <item x="6"/>
        <item h="1" x="4"/>
        <item x="3"/>
        <item x="0"/>
        <item t="default"/>
      </items>
    </pivotField>
    <pivotField showAll="0"/>
    <pivotField showAll="0"/>
    <pivotField numFmtId="14" showAll="0"/>
    <pivotField numFmtId="165" showAll="0"/>
    <pivotField showAll="0"/>
    <pivotField showAll="0"/>
    <pivotField showAll="0"/>
    <pivotField numFmtId="165" showAll="0"/>
    <pivotField numFmtId="164" showAll="0"/>
    <pivotField dataField="1" numFmtId="165" showAll="0"/>
    <pivotField dataField="1" numFmtId="165"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Sum of Total Gross Value" fld="12" baseField="0" baseItem="0"/>
    <dataField name="Sum of Closing WDV" fld="13" baseField="0" baseItem="0"/>
    <dataField name="Sum of GCRC" fld="16" baseField="0" baseItem="1"/>
    <dataField name="Sum of DRC" fld="18" baseField="0" baseItem="3"/>
    <dataField name="Sum of GCRC2" fld="29" baseField="0" baseItem="1"/>
    <dataField name="Sum of FMV" fld="31" baseField="0" baseItem="4"/>
  </dataFields>
  <formats count="3">
    <format dxfId="2">
      <pivotArea outline="0" collapsedLevelsAreSubtotals="1" fieldPosition="0"/>
    </format>
    <format dxfId="1">
      <pivotArea dataOnly="0" labelOnly="1" outline="0" fieldPosition="0">
        <references count="1">
          <reference field="2" count="0"/>
        </references>
      </pivotArea>
    </format>
    <format dxfId="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B9" sqref="B9"/>
    </sheetView>
  </sheetViews>
  <sheetFormatPr defaultRowHeight="15" x14ac:dyDescent="0.25"/>
  <cols>
    <col min="1" max="1" width="13.85546875" customWidth="1"/>
    <col min="2" max="2" width="24.85546875" style="24" customWidth="1"/>
    <col min="3" max="3" width="20.7109375" style="24" customWidth="1"/>
    <col min="4" max="4" width="14" style="24" customWidth="1"/>
    <col min="5" max="5" width="12.5703125" style="24" customWidth="1"/>
  </cols>
  <sheetData>
    <row r="1" spans="1:5" x14ac:dyDescent="0.25">
      <c r="B1"/>
    </row>
    <row r="2" spans="1:5" x14ac:dyDescent="0.25">
      <c r="A2" s="22" t="s">
        <v>1596</v>
      </c>
      <c r="B2" s="130" t="s">
        <v>1597</v>
      </c>
    </row>
    <row r="3" spans="1:5" x14ac:dyDescent="0.25">
      <c r="B3"/>
      <c r="C3"/>
      <c r="D3"/>
      <c r="E3"/>
    </row>
    <row r="4" spans="1:5" x14ac:dyDescent="0.25">
      <c r="A4" s="22" t="s">
        <v>1588</v>
      </c>
      <c r="B4" s="25" t="s">
        <v>1591</v>
      </c>
      <c r="C4" s="25" t="s">
        <v>1592</v>
      </c>
      <c r="D4" s="25" t="s">
        <v>4511</v>
      </c>
      <c r="E4" s="25" t="s">
        <v>4510</v>
      </c>
    </row>
    <row r="5" spans="1:5" x14ac:dyDescent="0.25">
      <c r="A5" s="23" t="s">
        <v>1583</v>
      </c>
      <c r="B5" s="25">
        <v>726406836.70000005</v>
      </c>
      <c r="C5" s="25">
        <v>400554374.94000006</v>
      </c>
      <c r="D5" s="25"/>
      <c r="E5" s="25"/>
    </row>
    <row r="6" spans="1:5" x14ac:dyDescent="0.25">
      <c r="A6" s="23" t="s">
        <v>1582</v>
      </c>
      <c r="B6" s="25">
        <v>828242556.85999966</v>
      </c>
      <c r="C6" s="25">
        <v>475726507.76999992</v>
      </c>
      <c r="D6" s="25"/>
      <c r="E6" s="25"/>
    </row>
    <row r="7" spans="1:5" x14ac:dyDescent="0.25">
      <c r="A7" s="23" t="s">
        <v>1584</v>
      </c>
      <c r="B7" s="25">
        <v>949614379.53000009</v>
      </c>
      <c r="C7" s="25">
        <v>557219714.57000005</v>
      </c>
      <c r="D7" s="25"/>
      <c r="E7" s="25"/>
    </row>
    <row r="8" spans="1:5" x14ac:dyDescent="0.25">
      <c r="A8" s="23" t="s">
        <v>1585</v>
      </c>
      <c r="B8" s="25">
        <v>755015522.56999981</v>
      </c>
      <c r="C8" s="25">
        <v>432722037.44000006</v>
      </c>
      <c r="D8" s="25"/>
      <c r="E8" s="25"/>
    </row>
    <row r="9" spans="1:5" x14ac:dyDescent="0.25">
      <c r="A9" s="23" t="s">
        <v>1586</v>
      </c>
      <c r="B9" s="25">
        <v>1030320008.1299999</v>
      </c>
      <c r="C9" s="25">
        <v>602949632.78999996</v>
      </c>
      <c r="D9" s="25"/>
      <c r="E9" s="25"/>
    </row>
    <row r="10" spans="1:5" x14ac:dyDescent="0.25">
      <c r="A10" s="23" t="s">
        <v>1589</v>
      </c>
      <c r="B10" s="25">
        <v>4339039.5199999996</v>
      </c>
      <c r="C10" s="25">
        <v>1999945.98</v>
      </c>
      <c r="D10" s="25"/>
      <c r="E10" s="25"/>
    </row>
    <row r="11" spans="1:5" x14ac:dyDescent="0.25">
      <c r="A11" s="23" t="s">
        <v>1590</v>
      </c>
      <c r="B11" s="25">
        <v>4293938343.309999</v>
      </c>
      <c r="C11" s="25">
        <v>2471172213.4900002</v>
      </c>
      <c r="D11" s="25"/>
      <c r="E11" s="25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9"/>
  <sheetViews>
    <sheetView topLeftCell="B20" workbookViewId="0">
      <selection activeCell="J39" sqref="J39"/>
    </sheetView>
  </sheetViews>
  <sheetFormatPr defaultRowHeight="15" x14ac:dyDescent="0.25"/>
  <cols>
    <col min="1" max="1" width="9.5703125" style="28" customWidth="1"/>
    <col min="2" max="2" width="10.85546875" bestFit="1" customWidth="1"/>
    <col min="3" max="3" width="8.42578125" bestFit="1" customWidth="1"/>
    <col min="4" max="7" width="17.5703125" bestFit="1" customWidth="1"/>
    <col min="8" max="8" width="9.5703125" style="28" bestFit="1" customWidth="1"/>
    <col min="9" max="10" width="9.5703125" bestFit="1" customWidth="1"/>
    <col min="11" max="12" width="10.5703125" bestFit="1" customWidth="1"/>
    <col min="13" max="13" width="10.5703125" style="28" bestFit="1" customWidth="1"/>
    <col min="14" max="15" width="10.5703125" style="24" bestFit="1" customWidth="1"/>
    <col min="16" max="16" width="12.140625" style="24" bestFit="1" customWidth="1"/>
    <col min="17" max="17" width="12.28515625" style="24" bestFit="1" customWidth="1"/>
    <col min="18" max="18" width="15" style="24" bestFit="1" customWidth="1"/>
    <col min="19" max="20" width="9.5703125" bestFit="1" customWidth="1"/>
  </cols>
  <sheetData>
    <row r="1" spans="2:23" x14ac:dyDescent="0.25">
      <c r="C1" s="26"/>
      <c r="D1" s="26">
        <f>D8/90</f>
        <v>5.0570672659444549</v>
      </c>
      <c r="E1" s="26">
        <f t="shared" ref="E1:G1" si="0">E8/90</f>
        <v>1.913795756566667</v>
      </c>
      <c r="F1" s="26">
        <f t="shared" si="0"/>
        <v>5.7328198368566969</v>
      </c>
      <c r="G1" s="26">
        <f t="shared" si="0"/>
        <v>3.33314139330423</v>
      </c>
    </row>
    <row r="2" spans="2:23" x14ac:dyDescent="0.25">
      <c r="B2" s="142" t="s">
        <v>4551</v>
      </c>
      <c r="C2" s="141">
        <v>2023</v>
      </c>
      <c r="D2" s="141"/>
      <c r="E2" s="141"/>
      <c r="F2" s="141"/>
      <c r="G2" s="141"/>
      <c r="H2" s="140">
        <v>2019</v>
      </c>
      <c r="I2" s="140"/>
      <c r="J2" s="140"/>
    </row>
    <row r="3" spans="2:23" x14ac:dyDescent="0.25">
      <c r="B3" s="142"/>
      <c r="C3" s="21" t="s">
        <v>1587</v>
      </c>
      <c r="D3" s="21" t="s">
        <v>4498</v>
      </c>
      <c r="E3" s="21" t="s">
        <v>4512</v>
      </c>
      <c r="F3" s="21" t="s">
        <v>4495</v>
      </c>
      <c r="G3" s="21" t="s">
        <v>4513</v>
      </c>
      <c r="H3" s="81" t="s">
        <v>4498</v>
      </c>
      <c r="I3" s="21" t="s">
        <v>4495</v>
      </c>
      <c r="J3" s="21" t="s">
        <v>4513</v>
      </c>
    </row>
    <row r="4" spans="2:23" x14ac:dyDescent="0.25">
      <c r="B4" s="142"/>
      <c r="C4" s="23" t="s">
        <v>1583</v>
      </c>
      <c r="D4" s="87">
        <v>450.07844454400089</v>
      </c>
      <c r="E4" s="87">
        <v>168.59520785700022</v>
      </c>
      <c r="F4" s="87">
        <v>509.82672361004637</v>
      </c>
      <c r="G4" s="87">
        <v>292.68515477285882</v>
      </c>
      <c r="H4" s="28">
        <v>471.28458801000005</v>
      </c>
      <c r="I4" s="28">
        <v>500.83772323999995</v>
      </c>
      <c r="J4" s="28">
        <v>378.002844686</v>
      </c>
      <c r="K4" s="37"/>
      <c r="L4" s="23"/>
      <c r="M4" s="25"/>
      <c r="N4" s="25"/>
      <c r="O4" s="25"/>
      <c r="P4" s="25"/>
      <c r="Q4" s="87"/>
      <c r="R4" s="87"/>
      <c r="S4" s="87"/>
      <c r="T4" s="87"/>
    </row>
    <row r="5" spans="2:23" x14ac:dyDescent="0.25">
      <c r="B5" s="142"/>
      <c r="C5" s="23" t="s">
        <v>1582</v>
      </c>
      <c r="D5" s="87">
        <v>452.32109008800069</v>
      </c>
      <c r="E5" s="87">
        <v>170.81376447599999</v>
      </c>
      <c r="F5" s="87">
        <v>511.59828599516601</v>
      </c>
      <c r="G5" s="87">
        <v>295.47917014086488</v>
      </c>
      <c r="H5" s="28">
        <v>474.089887557</v>
      </c>
      <c r="I5" s="28">
        <v>504.36631032899999</v>
      </c>
      <c r="J5" s="28">
        <v>379.91293405200003</v>
      </c>
      <c r="K5" s="37"/>
      <c r="L5" s="23"/>
      <c r="M5" s="25"/>
      <c r="N5" s="25"/>
      <c r="O5" s="25"/>
      <c r="P5" s="25"/>
      <c r="Q5" s="87"/>
      <c r="R5" s="87"/>
      <c r="S5" s="87"/>
      <c r="T5" s="87"/>
    </row>
    <row r="6" spans="2:23" x14ac:dyDescent="0.25">
      <c r="B6" s="142"/>
      <c r="C6" s="23" t="s">
        <v>1584</v>
      </c>
      <c r="D6" s="87">
        <v>461.15120047800104</v>
      </c>
      <c r="E6" s="87">
        <v>172.87045374199985</v>
      </c>
      <c r="F6" s="87">
        <v>526.54540518185524</v>
      </c>
      <c r="G6" s="87">
        <v>301.44212458288297</v>
      </c>
      <c r="H6" s="28">
        <v>483.90173377399998</v>
      </c>
      <c r="I6" s="28">
        <v>513.92352357700008</v>
      </c>
      <c r="J6" s="28">
        <v>387.21588694799999</v>
      </c>
      <c r="K6" s="37"/>
      <c r="L6" s="23"/>
      <c r="M6" s="25"/>
      <c r="N6" s="25"/>
      <c r="O6" s="25"/>
      <c r="P6" s="25"/>
      <c r="Q6" s="87"/>
      <c r="R6" s="87"/>
      <c r="S6" s="87"/>
      <c r="T6" s="87"/>
    </row>
    <row r="7" spans="2:23" x14ac:dyDescent="0.25">
      <c r="B7" s="142"/>
      <c r="C7" s="23" t="s">
        <v>1585</v>
      </c>
      <c r="D7" s="87">
        <v>453.9649081320016</v>
      </c>
      <c r="E7" s="87">
        <v>169.43850943899997</v>
      </c>
      <c r="F7" s="87">
        <v>513.29546907543147</v>
      </c>
      <c r="G7" s="87">
        <v>294.50626343835359</v>
      </c>
      <c r="H7" s="28">
        <v>478.12638463500002</v>
      </c>
      <c r="I7" s="28">
        <v>507.59380586499998</v>
      </c>
      <c r="J7" s="28">
        <v>385.30598981500003</v>
      </c>
      <c r="K7" s="37"/>
      <c r="L7" s="23"/>
      <c r="M7" s="25"/>
      <c r="N7" s="25"/>
      <c r="O7" s="25"/>
      <c r="P7" s="25"/>
      <c r="Q7" s="87"/>
      <c r="R7" s="87"/>
      <c r="S7" s="87"/>
      <c r="T7" s="87"/>
    </row>
    <row r="8" spans="2:23" x14ac:dyDescent="0.25">
      <c r="B8" s="142"/>
      <c r="C8" s="23" t="s">
        <v>1586</v>
      </c>
      <c r="D8" s="87">
        <v>455.13605393500092</v>
      </c>
      <c r="E8" s="87">
        <v>172.24161809100002</v>
      </c>
      <c r="F8" s="87">
        <v>515.95378531710276</v>
      </c>
      <c r="G8" s="87">
        <v>299.9827253973807</v>
      </c>
      <c r="H8" s="28">
        <v>476.91508545400001</v>
      </c>
      <c r="I8" s="28">
        <v>508.39986297500002</v>
      </c>
      <c r="J8" s="28">
        <v>382.754256376</v>
      </c>
      <c r="K8" s="37"/>
      <c r="L8" s="23"/>
      <c r="M8" s="25"/>
      <c r="N8" s="25"/>
      <c r="O8" s="25"/>
      <c r="P8" s="25"/>
      <c r="Q8" s="87"/>
      <c r="R8" s="87"/>
      <c r="S8" s="87"/>
      <c r="T8" s="87"/>
    </row>
    <row r="9" spans="2:23" x14ac:dyDescent="0.25">
      <c r="B9" s="142"/>
      <c r="C9" s="79" t="s">
        <v>4514</v>
      </c>
      <c r="D9" s="80">
        <f>SUM(D4:D8)</f>
        <v>2272.6516971770052</v>
      </c>
      <c r="E9" s="80">
        <f>SUM(E4:E8)</f>
        <v>853.95955360500011</v>
      </c>
      <c r="F9" s="80">
        <f>SUM(F4:F8)</f>
        <v>2577.2196691796016</v>
      </c>
      <c r="G9" s="80">
        <f>SUM(G4:G8)</f>
        <v>1484.095438332341</v>
      </c>
      <c r="H9" s="80">
        <f t="shared" ref="H9:J9" si="1">SUM(H4:H8)</f>
        <v>2384.3176794299998</v>
      </c>
      <c r="I9" s="80">
        <f t="shared" si="1"/>
        <v>2535.1212259859999</v>
      </c>
      <c r="J9" s="80">
        <f t="shared" si="1"/>
        <v>1913.1919118769999</v>
      </c>
      <c r="K9" s="37"/>
      <c r="L9" s="37"/>
      <c r="M9" s="23"/>
      <c r="N9" s="25"/>
      <c r="O9" s="25"/>
      <c r="P9" s="25"/>
      <c r="Q9" s="28"/>
      <c r="R9" s="28"/>
      <c r="S9" s="28"/>
      <c r="T9" s="28"/>
    </row>
    <row r="10" spans="2:23" x14ac:dyDescent="0.25">
      <c r="M10" s="23"/>
      <c r="N10" s="25"/>
      <c r="O10" s="25"/>
      <c r="P10" s="25"/>
      <c r="Q10" s="25"/>
      <c r="R10" s="25"/>
      <c r="S10" s="25"/>
    </row>
    <row r="11" spans="2:23" x14ac:dyDescent="0.25">
      <c r="B11" s="142" t="s">
        <v>4519</v>
      </c>
      <c r="C11" s="141">
        <v>2023</v>
      </c>
      <c r="D11" s="141"/>
      <c r="E11" s="141"/>
      <c r="F11" s="141"/>
      <c r="G11" s="141"/>
      <c r="H11" s="140">
        <v>2019</v>
      </c>
      <c r="I11" s="140"/>
      <c r="J11" s="140"/>
      <c r="K11" s="28"/>
      <c r="L11" s="28"/>
      <c r="M11" s="23"/>
      <c r="N11" s="25"/>
      <c r="O11" s="25"/>
      <c r="P11" s="25"/>
      <c r="Q11" s="25"/>
      <c r="R11" s="25"/>
      <c r="S11" s="25"/>
    </row>
    <row r="12" spans="2:23" x14ac:dyDescent="0.25">
      <c r="B12" s="142"/>
      <c r="C12" s="21" t="s">
        <v>1587</v>
      </c>
      <c r="D12" s="21" t="s">
        <v>4498</v>
      </c>
      <c r="E12" s="21" t="s">
        <v>4512</v>
      </c>
      <c r="F12" s="21" t="s">
        <v>4495</v>
      </c>
      <c r="G12" s="21" t="s">
        <v>4513</v>
      </c>
      <c r="H12" s="81" t="s">
        <v>4498</v>
      </c>
      <c r="I12" s="21" t="s">
        <v>4495</v>
      </c>
      <c r="J12" s="21" t="s">
        <v>4513</v>
      </c>
      <c r="K12" s="28"/>
      <c r="L12" s="28"/>
      <c r="M12" s="23"/>
      <c r="N12" s="87"/>
      <c r="O12" s="87"/>
      <c r="P12" s="87"/>
      <c r="Q12" s="87"/>
      <c r="R12" s="87"/>
      <c r="S12" s="87"/>
    </row>
    <row r="13" spans="2:23" x14ac:dyDescent="0.25">
      <c r="B13" s="142"/>
      <c r="C13" s="23" t="s">
        <v>1583</v>
      </c>
      <c r="D13" s="28">
        <v>70.084129269999991</v>
      </c>
      <c r="E13" s="28">
        <v>38.296452563999992</v>
      </c>
      <c r="F13" s="28">
        <v>89.460835198346956</v>
      </c>
      <c r="G13" s="28">
        <v>35.128984189374776</v>
      </c>
      <c r="H13" s="28">
        <v>36.331944948</v>
      </c>
      <c r="I13" s="28">
        <v>41.776692814999997</v>
      </c>
      <c r="J13" s="28">
        <v>28.568813987999999</v>
      </c>
      <c r="K13" s="23"/>
      <c r="L13" s="25"/>
      <c r="M13" s="25"/>
      <c r="N13" s="37"/>
      <c r="O13" s="37"/>
      <c r="P13" s="28"/>
      <c r="Q13" s="28"/>
      <c r="R13" s="28"/>
      <c r="S13" s="28"/>
      <c r="T13" s="37"/>
      <c r="U13" s="87"/>
      <c r="V13" s="87"/>
      <c r="W13" s="87"/>
    </row>
    <row r="14" spans="2:23" x14ac:dyDescent="0.25">
      <c r="B14" s="142"/>
      <c r="C14" s="23" t="s">
        <v>1582</v>
      </c>
      <c r="D14" s="28">
        <v>80.452164985999957</v>
      </c>
      <c r="E14" s="28">
        <v>46.030996209999991</v>
      </c>
      <c r="F14" s="28">
        <v>102.96416259877022</v>
      </c>
      <c r="G14" s="28">
        <v>42.258483901210376</v>
      </c>
      <c r="H14" s="28">
        <v>46.084782635000003</v>
      </c>
      <c r="I14" s="28">
        <v>50.629411982999997</v>
      </c>
      <c r="J14" s="28">
        <v>36.185307636000005</v>
      </c>
      <c r="K14" s="23"/>
      <c r="L14" s="25"/>
      <c r="M14" s="25"/>
      <c r="N14" s="37"/>
      <c r="O14" s="37"/>
      <c r="P14" s="28"/>
      <c r="Q14" s="28"/>
      <c r="R14" s="28"/>
      <c r="S14" s="28"/>
      <c r="T14" s="37"/>
      <c r="U14" s="87"/>
      <c r="V14" s="87"/>
      <c r="W14" s="87"/>
    </row>
    <row r="15" spans="2:23" x14ac:dyDescent="0.25">
      <c r="B15" s="142"/>
      <c r="C15" s="23" t="s">
        <v>1584</v>
      </c>
      <c r="D15" s="28">
        <v>92.843464353000016</v>
      </c>
      <c r="E15" s="28">
        <v>54.15820682399999</v>
      </c>
      <c r="F15" s="28">
        <v>118.54804857806432</v>
      </c>
      <c r="G15" s="28">
        <v>50.128860244348708</v>
      </c>
      <c r="H15" s="28">
        <v>52.732054222000002</v>
      </c>
      <c r="I15" s="28">
        <v>52.732054222000002</v>
      </c>
      <c r="J15" s="28">
        <v>43.643837422000004</v>
      </c>
      <c r="K15" s="23"/>
      <c r="L15" s="25"/>
      <c r="M15" s="25"/>
      <c r="N15" s="37"/>
      <c r="O15" s="37"/>
      <c r="P15" s="28"/>
      <c r="Q15" s="28"/>
      <c r="R15" s="28"/>
      <c r="S15" s="28"/>
      <c r="T15" s="37"/>
      <c r="U15" s="87"/>
      <c r="V15" s="87"/>
      <c r="W15" s="87"/>
    </row>
    <row r="16" spans="2:23" x14ac:dyDescent="0.25">
      <c r="B16" s="142"/>
      <c r="C16" s="23" t="s">
        <v>1585</v>
      </c>
      <c r="D16" s="28">
        <v>73.112213557000004</v>
      </c>
      <c r="E16" s="28">
        <v>41.321730252000002</v>
      </c>
      <c r="F16" s="28">
        <v>93.170080092610931</v>
      </c>
      <c r="G16" s="28">
        <v>44.650360997522696</v>
      </c>
      <c r="H16" s="28">
        <v>45.087551005999998</v>
      </c>
      <c r="I16" s="28">
        <v>51.636978741</v>
      </c>
      <c r="J16" s="28">
        <v>38.300383167</v>
      </c>
      <c r="K16" s="23"/>
      <c r="L16" s="25"/>
      <c r="M16" s="25"/>
      <c r="N16" s="37"/>
      <c r="O16" s="37"/>
      <c r="P16" s="28"/>
      <c r="Q16" s="28"/>
      <c r="R16" s="28"/>
      <c r="S16" s="28"/>
      <c r="T16" s="37"/>
      <c r="U16" s="87"/>
      <c r="V16" s="87"/>
      <c r="W16" s="87"/>
    </row>
    <row r="17" spans="1:23" x14ac:dyDescent="0.25">
      <c r="B17" s="142"/>
      <c r="C17" s="23" t="s">
        <v>1586</v>
      </c>
      <c r="D17" s="28">
        <v>98.593663412999987</v>
      </c>
      <c r="E17" s="28">
        <v>57.720773611000027</v>
      </c>
      <c r="F17" s="28">
        <v>126.31049205833729</v>
      </c>
      <c r="G17" s="28">
        <v>47.502848022745866</v>
      </c>
      <c r="H17" s="28">
        <v>59.7708145</v>
      </c>
      <c r="I17" s="28">
        <v>67.446125726999995</v>
      </c>
      <c r="J17" s="28">
        <v>39.146450234</v>
      </c>
      <c r="K17" s="23"/>
      <c r="L17" s="25"/>
      <c r="M17" s="25"/>
      <c r="N17" s="37"/>
      <c r="O17" s="37"/>
      <c r="P17" s="28"/>
      <c r="Q17" s="28"/>
      <c r="R17" s="28"/>
      <c r="S17" s="28"/>
      <c r="T17" s="37"/>
      <c r="U17" s="87"/>
      <c r="V17" s="87"/>
      <c r="W17" s="87"/>
    </row>
    <row r="18" spans="1:23" x14ac:dyDescent="0.25">
      <c r="C18" s="79" t="s">
        <v>4514</v>
      </c>
      <c r="D18" s="80">
        <f>SUM(D13:D17)</f>
        <v>415.08563557899998</v>
      </c>
      <c r="E18" s="80">
        <f>SUM(E13:E17)</f>
        <v>237.528159461</v>
      </c>
      <c r="F18" s="80">
        <f t="shared" ref="F18:G18" si="2">SUM(F13:F17)</f>
        <v>530.45361852612973</v>
      </c>
      <c r="G18" s="80">
        <f t="shared" si="2"/>
        <v>219.66953735520241</v>
      </c>
      <c r="H18" s="96">
        <f t="shared" ref="H18:J18" si="3">SUM(H13:H17)</f>
        <v>240.00714731100001</v>
      </c>
      <c r="I18" s="96">
        <f t="shared" si="3"/>
        <v>264.22126348799998</v>
      </c>
      <c r="J18" s="96">
        <f t="shared" si="3"/>
        <v>185.84479244700003</v>
      </c>
      <c r="K18" s="37"/>
      <c r="L18" s="37"/>
      <c r="S18" s="37"/>
      <c r="T18" s="37"/>
    </row>
    <row r="19" spans="1:23" x14ac:dyDescent="0.25">
      <c r="D19" s="37">
        <f>D9+D18</f>
        <v>2687.7373327560053</v>
      </c>
      <c r="F19" s="37"/>
      <c r="G19" s="37"/>
      <c r="H19" s="37">
        <f>H9+H18</f>
        <v>2624.3248267409999</v>
      </c>
      <c r="J19" s="37">
        <v>1</v>
      </c>
    </row>
    <row r="20" spans="1:23" x14ac:dyDescent="0.25">
      <c r="B20" s="142" t="s">
        <v>4517</v>
      </c>
      <c r="C20" s="141">
        <v>2023</v>
      </c>
      <c r="D20" s="141"/>
      <c r="E20" s="141"/>
      <c r="F20" s="141"/>
      <c r="G20" s="141"/>
      <c r="H20" s="140">
        <v>2019</v>
      </c>
      <c r="I20" s="140"/>
      <c r="J20" s="140"/>
      <c r="K20" s="140">
        <v>2019</v>
      </c>
      <c r="L20" s="140"/>
      <c r="M20" s="139" t="s">
        <v>4556</v>
      </c>
      <c r="N20" s="139"/>
      <c r="O20" s="139"/>
      <c r="P20" s="141">
        <v>2023</v>
      </c>
      <c r="Q20" s="141"/>
    </row>
    <row r="21" spans="1:23" x14ac:dyDescent="0.25">
      <c r="A21" s="28" t="s">
        <v>4562</v>
      </c>
      <c r="B21" s="142"/>
      <c r="C21" s="21" t="s">
        <v>1587</v>
      </c>
      <c r="D21" s="21" t="s">
        <v>4498</v>
      </c>
      <c r="E21" s="21" t="s">
        <v>4512</v>
      </c>
      <c r="F21" s="21" t="s">
        <v>4495</v>
      </c>
      <c r="G21" s="21" t="s">
        <v>4513</v>
      </c>
      <c r="H21" s="81" t="s">
        <v>4498</v>
      </c>
      <c r="I21" s="21" t="s">
        <v>4495</v>
      </c>
      <c r="J21" s="21" t="s">
        <v>4513</v>
      </c>
      <c r="K21" s="21" t="s">
        <v>4557</v>
      </c>
      <c r="L21" s="21" t="s">
        <v>4558</v>
      </c>
      <c r="M21" s="107" t="s">
        <v>4559</v>
      </c>
      <c r="N21" s="108" t="s">
        <v>4560</v>
      </c>
      <c r="O21" s="108" t="s">
        <v>4561</v>
      </c>
      <c r="P21" s="21" t="s">
        <v>4557</v>
      </c>
      <c r="Q21" s="21" t="s">
        <v>4558</v>
      </c>
    </row>
    <row r="22" spans="1:23" x14ac:dyDescent="0.25">
      <c r="A22" s="28">
        <v>37.115000000000002</v>
      </c>
      <c r="B22" s="142"/>
      <c r="C22" s="23" t="s">
        <v>1583</v>
      </c>
      <c r="D22" s="37">
        <v>2.5565544</v>
      </c>
      <c r="E22" s="37">
        <v>1.75898493</v>
      </c>
      <c r="F22" s="28">
        <f>G22</f>
        <v>26.969670000000001</v>
      </c>
      <c r="G22" s="28">
        <f>269696700/10^7</f>
        <v>26.969670000000001</v>
      </c>
      <c r="I22" s="28"/>
      <c r="J22" s="28">
        <v>16.56475</v>
      </c>
      <c r="K22" s="24">
        <v>4200000</v>
      </c>
      <c r="L22" s="24">
        <v>2100000</v>
      </c>
      <c r="M22" s="24">
        <f>35*10^5</f>
        <v>3500000</v>
      </c>
      <c r="N22" s="24">
        <f>26*10^5</f>
        <v>2600000</v>
      </c>
      <c r="O22" s="24">
        <f>21*10^5</f>
        <v>2100000</v>
      </c>
      <c r="P22" s="24">
        <v>7800000</v>
      </c>
      <c r="Q22" s="24">
        <f>P22/2</f>
        <v>3900000</v>
      </c>
      <c r="R22" s="24" t="s">
        <v>4555</v>
      </c>
    </row>
    <row r="23" spans="1:23" x14ac:dyDescent="0.25">
      <c r="A23" s="28">
        <v>27.78</v>
      </c>
      <c r="B23" s="142"/>
      <c r="C23" s="23" t="s">
        <v>1582</v>
      </c>
      <c r="D23" s="37">
        <v>2.3720907000000002</v>
      </c>
      <c r="E23" s="37">
        <v>1.5416545670000001</v>
      </c>
      <c r="F23" s="28">
        <f t="shared" ref="F23:F26" si="4">G23</f>
        <v>7.1273999999999997</v>
      </c>
      <c r="G23" s="28">
        <v>7.1273999999999997</v>
      </c>
      <c r="I23" s="28"/>
      <c r="J23" s="28">
        <v>5.30877</v>
      </c>
      <c r="K23" s="24">
        <v>1500000</v>
      </c>
      <c r="L23" s="24">
        <v>1200000</v>
      </c>
      <c r="M23" s="24">
        <f>33*10^5</f>
        <v>3300000</v>
      </c>
      <c r="P23" s="24">
        <v>3000000</v>
      </c>
      <c r="Q23" s="24">
        <v>2500000</v>
      </c>
      <c r="R23" s="24" t="s">
        <v>4555</v>
      </c>
    </row>
    <row r="24" spans="1:23" x14ac:dyDescent="0.25">
      <c r="A24" s="28">
        <v>43.728999999999999</v>
      </c>
      <c r="B24" s="142"/>
      <c r="C24" s="23" t="s">
        <v>1584</v>
      </c>
      <c r="D24" s="37">
        <v>2.1179736</v>
      </c>
      <c r="E24" s="37">
        <v>1.5637646329999999</v>
      </c>
      <c r="F24" s="28">
        <v>27.54927</v>
      </c>
      <c r="G24" s="28">
        <f>F24</f>
        <v>27.54927</v>
      </c>
      <c r="I24" s="28"/>
      <c r="J24" s="28">
        <v>20.106297999999999</v>
      </c>
      <c r="K24" s="24">
        <f>38*10^5</f>
        <v>3800000</v>
      </c>
      <c r="L24" s="24"/>
      <c r="M24" s="24">
        <f>48*10^5</f>
        <v>4800000</v>
      </c>
      <c r="N24" s="24">
        <f>36*10^5</f>
        <v>3600000</v>
      </c>
      <c r="O24" s="24">
        <f>29*10^5</f>
        <v>2900000</v>
      </c>
      <c r="P24" s="24">
        <v>6000000</v>
      </c>
      <c r="R24" s="24" t="s">
        <v>4555</v>
      </c>
    </row>
    <row r="25" spans="1:23" x14ac:dyDescent="0.25">
      <c r="A25" s="28">
        <v>30.85</v>
      </c>
      <c r="B25" s="142"/>
      <c r="C25" s="23" t="s">
        <v>1585</v>
      </c>
      <c r="D25" s="37">
        <v>2.3893387000000001</v>
      </c>
      <c r="E25" s="37">
        <v>1.9504734920000002</v>
      </c>
      <c r="F25" s="28">
        <v>18.332999999999998</v>
      </c>
      <c r="G25" s="28">
        <f>F25</f>
        <v>18.332999999999998</v>
      </c>
      <c r="I25" s="28"/>
      <c r="J25" s="28">
        <v>14.252700000000001</v>
      </c>
      <c r="K25" s="24">
        <f>38*10^5</f>
        <v>3800000</v>
      </c>
      <c r="L25" s="24"/>
      <c r="M25" s="24">
        <f>34*10^5</f>
        <v>3400000</v>
      </c>
      <c r="P25" s="24">
        <v>5500000</v>
      </c>
      <c r="Q25" s="24">
        <v>3000000</v>
      </c>
      <c r="R25" s="24" t="s">
        <v>4555</v>
      </c>
    </row>
    <row r="26" spans="1:23" x14ac:dyDescent="0.25">
      <c r="A26" s="28">
        <v>39.396999999999998</v>
      </c>
      <c r="B26" s="142"/>
      <c r="C26" s="23" t="s">
        <v>1586</v>
      </c>
      <c r="D26" s="37">
        <v>4.4383374</v>
      </c>
      <c r="E26" s="37">
        <v>2.5741896679999998</v>
      </c>
      <c r="F26" s="28">
        <f t="shared" si="4"/>
        <v>13.7433975</v>
      </c>
      <c r="G26" s="28">
        <v>13.7433975</v>
      </c>
      <c r="I26" s="28"/>
      <c r="J26" s="28">
        <v>11.080406200000001</v>
      </c>
      <c r="K26" s="24">
        <f>22.5*10^5</f>
        <v>2250000</v>
      </c>
      <c r="L26" s="24"/>
      <c r="M26" s="24">
        <f>48*10^5</f>
        <v>4800000</v>
      </c>
      <c r="P26" s="24">
        <v>3500000</v>
      </c>
      <c r="R26" s="24" t="s">
        <v>4555</v>
      </c>
    </row>
    <row r="27" spans="1:23" x14ac:dyDescent="0.25">
      <c r="C27" s="79" t="s">
        <v>4514</v>
      </c>
      <c r="D27" s="96">
        <f>SUM(D22:D26)</f>
        <v>13.874294800000001</v>
      </c>
      <c r="E27" s="96">
        <f>SUM(E22:E26)</f>
        <v>9.3890672899999998</v>
      </c>
      <c r="F27" s="96">
        <f>SUM(F22:F26)</f>
        <v>93.722737500000008</v>
      </c>
      <c r="G27" s="96">
        <f>SUM(G22:G26)</f>
        <v>93.722737500000008</v>
      </c>
      <c r="H27" s="96"/>
      <c r="I27" s="96"/>
      <c r="J27" s="96">
        <f>SUM(J22:J26)</f>
        <v>67.312924199999998</v>
      </c>
      <c r="K27" s="37"/>
      <c r="L27" s="37"/>
    </row>
    <row r="28" spans="1:23" x14ac:dyDescent="0.25">
      <c r="D28" s="37">
        <f>D27+D18+D9</f>
        <v>2701.6116275560053</v>
      </c>
      <c r="E28" s="37">
        <f>E27+E18+E9</f>
        <v>1100.8767803560002</v>
      </c>
      <c r="F28" s="37">
        <f>F27+F18+F9</f>
        <v>3201.3960252057313</v>
      </c>
      <c r="G28" s="26">
        <f>G18+G9+G27</f>
        <v>1797.4877131875435</v>
      </c>
      <c r="H28" s="29"/>
      <c r="I28" s="1"/>
      <c r="J28" s="26">
        <f>J18+J9+J27</f>
        <v>2166.3496285239999</v>
      </c>
      <c r="K28" s="37"/>
      <c r="L28" s="37"/>
    </row>
    <row r="29" spans="1:23" x14ac:dyDescent="0.25">
      <c r="D29" s="37"/>
      <c r="E29" s="37"/>
      <c r="G29" s="37"/>
    </row>
    <row r="30" spans="1:23" x14ac:dyDescent="0.25">
      <c r="H30" s="28" t="s">
        <v>4579</v>
      </c>
      <c r="I30" t="s">
        <v>4581</v>
      </c>
      <c r="J30" t="s">
        <v>4582</v>
      </c>
    </row>
    <row r="31" spans="1:23" x14ac:dyDescent="0.25">
      <c r="C31" s="23" t="s">
        <v>1583</v>
      </c>
      <c r="D31" s="37">
        <f>D4+D13+D22</f>
        <v>522.71912821400088</v>
      </c>
      <c r="E31" s="37">
        <f t="shared" ref="E31:G31" si="5">E4+E13+E22</f>
        <v>208.65064535100021</v>
      </c>
      <c r="F31" s="37">
        <f t="shared" si="5"/>
        <v>626.25722880839328</v>
      </c>
      <c r="G31" s="37">
        <f t="shared" si="5"/>
        <v>354.78380896223359</v>
      </c>
      <c r="H31" s="28">
        <v>355</v>
      </c>
      <c r="I31" s="37">
        <f>H31*0.85</f>
        <v>301.75</v>
      </c>
      <c r="J31" s="37">
        <f>H31*0.75</f>
        <v>266.25</v>
      </c>
    </row>
    <row r="32" spans="1:23" x14ac:dyDescent="0.25">
      <c r="C32" s="23" t="s">
        <v>1582</v>
      </c>
      <c r="D32" s="37">
        <f t="shared" ref="D32:G32" si="6">D5+D14+D23</f>
        <v>535.14534577400059</v>
      </c>
      <c r="E32" s="37">
        <f t="shared" si="6"/>
        <v>218.38641525299997</v>
      </c>
      <c r="F32" s="37">
        <f t="shared" si="6"/>
        <v>621.68984859393618</v>
      </c>
      <c r="G32" s="37">
        <f t="shared" si="6"/>
        <v>344.86505404207526</v>
      </c>
      <c r="H32" s="28">
        <v>345</v>
      </c>
      <c r="I32" s="37">
        <f>H32*0.85</f>
        <v>293.25</v>
      </c>
      <c r="J32" s="37">
        <f>H32*0.75</f>
        <v>258.75</v>
      </c>
    </row>
    <row r="33" spans="3:10" x14ac:dyDescent="0.25">
      <c r="C33" s="23" t="s">
        <v>1584</v>
      </c>
      <c r="D33" s="37">
        <f t="shared" ref="D33:G33" si="7">D6+D15+D24</f>
        <v>556.11263843100107</v>
      </c>
      <c r="E33" s="37">
        <f t="shared" si="7"/>
        <v>228.59242519899985</v>
      </c>
      <c r="F33" s="37">
        <f t="shared" si="7"/>
        <v>672.64272375991959</v>
      </c>
      <c r="G33" s="37">
        <f t="shared" si="7"/>
        <v>379.12025482723163</v>
      </c>
      <c r="H33" s="28">
        <v>379</v>
      </c>
      <c r="I33" s="37">
        <f>H33*0.85</f>
        <v>322.14999999999998</v>
      </c>
      <c r="J33" s="37">
        <f>H33*0.75</f>
        <v>284.25</v>
      </c>
    </row>
    <row r="34" spans="3:10" x14ac:dyDescent="0.25">
      <c r="C34" s="23" t="s">
        <v>1585</v>
      </c>
      <c r="D34" s="37">
        <f t="shared" ref="D34:G34" si="8">D7+D16+D25</f>
        <v>529.46646038900167</v>
      </c>
      <c r="E34" s="37">
        <f t="shared" si="8"/>
        <v>212.71071318299997</v>
      </c>
      <c r="F34" s="37">
        <f t="shared" si="8"/>
        <v>624.79854916804231</v>
      </c>
      <c r="G34" s="37">
        <f t="shared" si="8"/>
        <v>357.48962443587629</v>
      </c>
      <c r="H34" s="28">
        <v>357.5</v>
      </c>
      <c r="I34" s="28">
        <f>H34*0.85</f>
        <v>303.875</v>
      </c>
      <c r="J34" s="28">
        <f>H34*0.75</f>
        <v>268.125</v>
      </c>
    </row>
    <row r="35" spans="3:10" x14ac:dyDescent="0.25">
      <c r="C35" s="23" t="s">
        <v>1586</v>
      </c>
      <c r="D35" s="37">
        <f t="shared" ref="D35:G35" si="9">D8+D17+D26</f>
        <v>558.16805474800094</v>
      </c>
      <c r="E35" s="37">
        <f t="shared" si="9"/>
        <v>232.53658137000005</v>
      </c>
      <c r="F35" s="37">
        <f t="shared" si="9"/>
        <v>656.0076748754401</v>
      </c>
      <c r="G35" s="37">
        <f t="shared" si="9"/>
        <v>361.22897092012659</v>
      </c>
      <c r="H35" s="28">
        <v>361</v>
      </c>
      <c r="I35" s="37">
        <f>H35*0.85</f>
        <v>306.84999999999997</v>
      </c>
      <c r="J35" s="37">
        <f>H35*0.75</f>
        <v>270.75</v>
      </c>
    </row>
    <row r="38" spans="3:10" x14ac:dyDescent="0.25">
      <c r="C38" s="23" t="s">
        <v>1583</v>
      </c>
      <c r="D38" s="24">
        <f>D31*10^7</f>
        <v>5227191282.1400089</v>
      </c>
      <c r="E38" s="24">
        <f t="shared" ref="E38:G38" si="10">E31*10^7</f>
        <v>2086506453.5100021</v>
      </c>
      <c r="F38" s="24">
        <f t="shared" si="10"/>
        <v>6262572288.0839329</v>
      </c>
      <c r="G38" s="24">
        <f t="shared" si="10"/>
        <v>3547838089.6223359</v>
      </c>
    </row>
    <row r="39" spans="3:10" x14ac:dyDescent="0.25">
      <c r="C39" s="23" t="s">
        <v>1582</v>
      </c>
      <c r="D39" s="24">
        <f t="shared" ref="D39:G39" si="11">D32*10^7</f>
        <v>5351453457.7400055</v>
      </c>
      <c r="E39" s="24">
        <f t="shared" si="11"/>
        <v>2183864152.5299997</v>
      </c>
      <c r="F39" s="24">
        <f t="shared" si="11"/>
        <v>6216898485.9393616</v>
      </c>
      <c r="G39" s="24">
        <f t="shared" si="11"/>
        <v>3448650540.4207525</v>
      </c>
    </row>
    <row r="40" spans="3:10" x14ac:dyDescent="0.25">
      <c r="C40" s="23" t="s">
        <v>1584</v>
      </c>
      <c r="D40" s="24">
        <f t="shared" ref="D40:G40" si="12">D33*10^7</f>
        <v>5561126384.3100109</v>
      </c>
      <c r="E40" s="24">
        <f t="shared" si="12"/>
        <v>2285924251.9899983</v>
      </c>
      <c r="F40" s="24">
        <f t="shared" si="12"/>
        <v>6726427237.5991955</v>
      </c>
      <c r="G40" s="24">
        <f t="shared" si="12"/>
        <v>3791202548.2723165</v>
      </c>
    </row>
    <row r="41" spans="3:10" x14ac:dyDescent="0.25">
      <c r="C41" s="23" t="s">
        <v>1585</v>
      </c>
      <c r="D41" s="24">
        <f t="shared" ref="D41:G41" si="13">D34*10^7</f>
        <v>5294664603.8900166</v>
      </c>
      <c r="E41" s="24">
        <f t="shared" si="13"/>
        <v>2127107131.8299997</v>
      </c>
      <c r="F41" s="24">
        <f t="shared" si="13"/>
        <v>6247985491.6804228</v>
      </c>
      <c r="G41" s="24">
        <f t="shared" si="13"/>
        <v>3574896244.3587627</v>
      </c>
    </row>
    <row r="42" spans="3:10" x14ac:dyDescent="0.25">
      <c r="C42" s="23" t="s">
        <v>1586</v>
      </c>
      <c r="D42" s="24">
        <f t="shared" ref="D42:G42" si="14">D35*10^7</f>
        <v>5581680547.4800091</v>
      </c>
      <c r="E42" s="24">
        <f t="shared" si="14"/>
        <v>2325365813.7000003</v>
      </c>
      <c r="F42" s="24">
        <f t="shared" si="14"/>
        <v>6560076748.7544012</v>
      </c>
      <c r="G42" s="24">
        <f t="shared" si="14"/>
        <v>3612289709.2012658</v>
      </c>
    </row>
    <row r="45" spans="3:10" x14ac:dyDescent="0.25">
      <c r="E45" s="131">
        <f>E26*10^7</f>
        <v>25741896.68</v>
      </c>
      <c r="G45" s="131">
        <f>G26*10^7</f>
        <v>137433975</v>
      </c>
    </row>
    <row r="46" spans="3:10" x14ac:dyDescent="0.25">
      <c r="E46" s="131">
        <f>E17*10^7</f>
        <v>577207736.11000025</v>
      </c>
      <c r="G46" s="131">
        <f>G17*10^7</f>
        <v>475028480.22745866</v>
      </c>
    </row>
    <row r="47" spans="3:10" x14ac:dyDescent="0.25">
      <c r="E47" s="131">
        <f>E8*10^7</f>
        <v>1722416180.9100003</v>
      </c>
      <c r="G47" s="131">
        <f>G8*10^7</f>
        <v>2999827253.9738069</v>
      </c>
    </row>
    <row r="48" spans="3:10" x14ac:dyDescent="0.25">
      <c r="E48" s="131">
        <f>SUM(E45:E47)</f>
        <v>2325365813.7000008</v>
      </c>
      <c r="G48" s="131">
        <f>SUM(G45:G47)</f>
        <v>3612289709.2012653</v>
      </c>
    </row>
    <row r="49" spans="5:7" x14ac:dyDescent="0.25">
      <c r="E49" s="131"/>
      <c r="G49" s="131"/>
    </row>
  </sheetData>
  <mergeCells count="12">
    <mergeCell ref="C2:G2"/>
    <mergeCell ref="H2:J2"/>
    <mergeCell ref="B2:B9"/>
    <mergeCell ref="C11:G11"/>
    <mergeCell ref="H11:J11"/>
    <mergeCell ref="B11:B17"/>
    <mergeCell ref="M20:O20"/>
    <mergeCell ref="K20:L20"/>
    <mergeCell ref="P20:Q20"/>
    <mergeCell ref="B20:B26"/>
    <mergeCell ref="C20:G20"/>
    <mergeCell ref="H20:J20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771"/>
  <sheetViews>
    <sheetView workbookViewId="0">
      <pane xSplit="9" ySplit="4" topLeftCell="J5" activePane="bottomRight" state="frozen"/>
      <selection pane="topRight" activeCell="H1" sqref="H1"/>
      <selection pane="bottomLeft" activeCell="A4" sqref="A4"/>
      <selection pane="bottomRight" activeCell="E4" sqref="E4"/>
    </sheetView>
  </sheetViews>
  <sheetFormatPr defaultColWidth="8.85546875" defaultRowHeight="15" x14ac:dyDescent="0.25"/>
  <cols>
    <col min="1" max="1" width="5" hidden="1" customWidth="1"/>
    <col min="2" max="2" width="11" hidden="1" customWidth="1"/>
    <col min="3" max="3" width="9" hidden="1" customWidth="1"/>
    <col min="4" max="4" width="12" hidden="1" customWidth="1"/>
    <col min="5" max="5" width="12" customWidth="1"/>
    <col min="6" max="6" width="43.42578125" customWidth="1"/>
    <col min="7" max="7" width="11.28515625" customWidth="1"/>
    <col min="8" max="8" width="8.28515625" style="28" customWidth="1"/>
    <col min="9" max="9" width="4.5703125" customWidth="1"/>
    <col min="10" max="10" width="10.140625" customWidth="1"/>
    <col min="11" max="11" width="10.28515625" hidden="1" customWidth="1"/>
    <col min="12" max="12" width="16.7109375" hidden="1" customWidth="1"/>
    <col min="13" max="14" width="14.140625" style="3" hidden="1" customWidth="1"/>
    <col min="15" max="15" width="17.7109375" style="4" bestFit="1" customWidth="1"/>
    <col min="16" max="16" width="17.42578125" style="3" hidden="1" customWidth="1"/>
    <col min="17" max="17" width="15.5703125" style="3" hidden="1" customWidth="1"/>
    <col min="18" max="18" width="15.28515625" style="3" hidden="1" customWidth="1"/>
    <col min="19" max="20" width="18.42578125" style="4" hidden="1" customWidth="1"/>
    <col min="21" max="21" width="17.7109375" style="4" bestFit="1" customWidth="1"/>
    <col min="22" max="22" width="10.42578125" customWidth="1"/>
    <col min="23" max="23" width="10.5703125" customWidth="1"/>
    <col min="24" max="24" width="16.7109375" hidden="1" customWidth="1"/>
    <col min="25" max="25" width="8.85546875" hidden="1" customWidth="1"/>
    <col min="26" max="26" width="13.7109375" hidden="1" customWidth="1"/>
    <col min="27" max="27" width="8.85546875" hidden="1" customWidth="1"/>
    <col min="28" max="28" width="13.7109375" hidden="1" customWidth="1"/>
    <col min="29" max="29" width="8.85546875" hidden="1" customWidth="1"/>
    <col min="30" max="30" width="8.85546875" style="28" hidden="1" customWidth="1"/>
    <col min="31" max="31" width="12.140625" customWidth="1"/>
    <col min="32" max="32" width="8.85546875" customWidth="1"/>
    <col min="33" max="33" width="13.7109375" hidden="1" customWidth="1"/>
    <col min="34" max="34" width="8.85546875" hidden="1" customWidth="1"/>
    <col min="35" max="35" width="13.7109375" hidden="1" customWidth="1"/>
    <col min="36" max="37" width="8.85546875" hidden="1" customWidth="1"/>
    <col min="38" max="38" width="8.85546875" style="28"/>
    <col min="41" max="41" width="15.85546875" style="24" bestFit="1" customWidth="1"/>
    <col min="42" max="42" width="17.85546875" customWidth="1"/>
    <col min="43" max="43" width="15.85546875" bestFit="1" customWidth="1"/>
  </cols>
  <sheetData>
    <row r="1" spans="1:43" x14ac:dyDescent="0.25">
      <c r="O1" s="93">
        <f>O2/450</f>
        <v>5.050337104837709</v>
      </c>
      <c r="U1" s="93">
        <f>U2/450</f>
        <v>1.8976878969000022</v>
      </c>
      <c r="AO1" s="93">
        <f>AO2/450</f>
        <v>5.7271548203990985</v>
      </c>
      <c r="AQ1" s="93">
        <f>AQ2/450</f>
        <v>3.2979898629607671</v>
      </c>
    </row>
    <row r="2" spans="1:43" x14ac:dyDescent="0.25">
      <c r="C2" s="1" t="s">
        <v>1579</v>
      </c>
      <c r="F2" s="134" t="s">
        <v>1581</v>
      </c>
      <c r="G2" s="134"/>
      <c r="J2" s="37"/>
      <c r="L2" s="37">
        <f>L3/10^7</f>
        <v>2269.4416799869746</v>
      </c>
      <c r="O2" s="37">
        <f>O3/10^7</f>
        <v>2272.6516971769693</v>
      </c>
      <c r="U2" s="37">
        <f>U3/10^7</f>
        <v>853.95955360500102</v>
      </c>
      <c r="V2" s="37"/>
      <c r="AO2" s="37">
        <f>AO3/10^7</f>
        <v>2577.2196691795943</v>
      </c>
      <c r="AP2" s="37">
        <f>AP3/10^7</f>
        <v>1093.1242308472615</v>
      </c>
      <c r="AQ2" s="37">
        <f>AQ3/10^7</f>
        <v>1484.0954383323451</v>
      </c>
    </row>
    <row r="3" spans="1:43" s="2" customFormat="1" ht="15.75" thickBot="1" x14ac:dyDescent="0.3">
      <c r="H3" s="78"/>
      <c r="K3" s="21"/>
      <c r="L3" s="5">
        <f t="shared" ref="L3:T3" si="0">SUBTOTAL(9,L5:L1765)</f>
        <v>22694416799.869747</v>
      </c>
      <c r="M3" s="5">
        <f t="shared" si="0"/>
        <v>32117871.900000051</v>
      </c>
      <c r="N3" s="5">
        <f t="shared" si="0"/>
        <v>-17700</v>
      </c>
      <c r="O3" s="5">
        <f>SUBTOTAL(9,O5:O1764)</f>
        <v>22726516971.769691</v>
      </c>
      <c r="P3" s="5">
        <f t="shared" si="0"/>
        <v>-12866630647.300039</v>
      </c>
      <c r="Q3" s="5">
        <f t="shared" si="0"/>
        <v>11371.57</v>
      </c>
      <c r="R3" s="5">
        <f t="shared" si="0"/>
        <v>-1320302159.9900022</v>
      </c>
      <c r="S3" s="5">
        <f t="shared" si="0"/>
        <v>-14186921435.719997</v>
      </c>
      <c r="T3" s="20">
        <f t="shared" si="0"/>
        <v>9827786152.5699844</v>
      </c>
      <c r="U3" s="5">
        <f>SUBTOTAL(9,U5:U1764)</f>
        <v>8539595536.0500107</v>
      </c>
      <c r="W3" s="62">
        <v>45082</v>
      </c>
      <c r="X3" s="132" t="s">
        <v>4482</v>
      </c>
      <c r="Y3" s="132"/>
      <c r="Z3" s="49">
        <v>38353</v>
      </c>
      <c r="AA3" s="50"/>
      <c r="AB3" s="49">
        <v>40969</v>
      </c>
      <c r="AC3" s="50"/>
      <c r="AD3" s="64"/>
      <c r="AE3" s="133" t="s">
        <v>4483</v>
      </c>
      <c r="AF3" s="133"/>
      <c r="AG3" s="51">
        <v>41000</v>
      </c>
      <c r="AH3" s="52"/>
      <c r="AI3" s="51">
        <v>44927</v>
      </c>
      <c r="AJ3" s="53"/>
      <c r="AK3" s="53"/>
      <c r="AL3" s="66"/>
      <c r="AM3" s="48"/>
      <c r="AN3" s="54"/>
      <c r="AO3" s="5">
        <f>SUBTOTAL(9,AO5:AO1764)</f>
        <v>25772196691.795944</v>
      </c>
      <c r="AP3" s="5">
        <f>SUBTOTAL(9,AP5:AP1764)</f>
        <v>10931242308.472614</v>
      </c>
      <c r="AQ3" s="5">
        <f>SUBTOTAL(9,AQ5:AQ1764)</f>
        <v>14840954383.32345</v>
      </c>
    </row>
    <row r="4" spans="1:43" s="2" customFormat="1" ht="103.5" thickBot="1" x14ac:dyDescent="0.3">
      <c r="A4" s="34" t="s">
        <v>0</v>
      </c>
      <c r="B4" s="35" t="s">
        <v>1</v>
      </c>
      <c r="C4" s="35" t="s">
        <v>2</v>
      </c>
      <c r="D4" s="35" t="s">
        <v>3</v>
      </c>
      <c r="E4" s="61" t="s">
        <v>1587</v>
      </c>
      <c r="F4" s="61" t="s">
        <v>4</v>
      </c>
      <c r="G4" s="63" t="s">
        <v>1596</v>
      </c>
      <c r="H4" s="82" t="s">
        <v>5</v>
      </c>
      <c r="I4" s="35" t="s">
        <v>6</v>
      </c>
      <c r="J4" s="35" t="s">
        <v>1593</v>
      </c>
      <c r="K4" s="61" t="s">
        <v>1594</v>
      </c>
      <c r="L4" s="36" t="s">
        <v>1572</v>
      </c>
      <c r="M4" s="31" t="s">
        <v>1578</v>
      </c>
      <c r="N4" s="31" t="s">
        <v>1577</v>
      </c>
      <c r="O4" s="61" t="s">
        <v>1570</v>
      </c>
      <c r="P4" s="16" t="s">
        <v>1574</v>
      </c>
      <c r="Q4" s="17" t="s">
        <v>1576</v>
      </c>
      <c r="R4" s="17" t="s">
        <v>1573</v>
      </c>
      <c r="S4" s="32" t="s">
        <v>1571</v>
      </c>
      <c r="T4" s="33" t="s">
        <v>1580</v>
      </c>
      <c r="U4" s="61" t="s">
        <v>1575</v>
      </c>
      <c r="V4" s="2" t="s">
        <v>1595</v>
      </c>
      <c r="W4" s="61" t="s">
        <v>4484</v>
      </c>
      <c r="X4" s="55" t="s">
        <v>4485</v>
      </c>
      <c r="Y4" s="55" t="s">
        <v>4486</v>
      </c>
      <c r="Z4" s="55" t="s">
        <v>4487</v>
      </c>
      <c r="AA4" s="56" t="s">
        <v>4488</v>
      </c>
      <c r="AB4" s="55" t="s">
        <v>4487</v>
      </c>
      <c r="AC4" s="56" t="s">
        <v>4488</v>
      </c>
      <c r="AD4" s="65" t="s">
        <v>4489</v>
      </c>
      <c r="AE4" s="57" t="s">
        <v>4490</v>
      </c>
      <c r="AF4" s="57" t="s">
        <v>4486</v>
      </c>
      <c r="AG4" s="57" t="s">
        <v>4487</v>
      </c>
      <c r="AH4" s="57" t="s">
        <v>4488</v>
      </c>
      <c r="AI4" s="57" t="s">
        <v>4487</v>
      </c>
      <c r="AJ4" s="58" t="s">
        <v>4488</v>
      </c>
      <c r="AK4" s="58" t="s">
        <v>4491</v>
      </c>
      <c r="AL4" s="67" t="s">
        <v>4492</v>
      </c>
      <c r="AM4" s="61" t="s">
        <v>4493</v>
      </c>
      <c r="AN4" s="61" t="s">
        <v>4494</v>
      </c>
      <c r="AO4" s="59" t="s">
        <v>4495</v>
      </c>
      <c r="AP4" s="60" t="s">
        <v>4496</v>
      </c>
      <c r="AQ4" s="59" t="s">
        <v>4497</v>
      </c>
    </row>
    <row r="5" spans="1:43" x14ac:dyDescent="0.25">
      <c r="A5" s="11">
        <v>3006</v>
      </c>
      <c r="B5" s="6">
        <v>3006110001</v>
      </c>
      <c r="C5" s="6">
        <v>20000201</v>
      </c>
      <c r="D5" s="6">
        <v>3020000104</v>
      </c>
      <c r="E5" s="6" t="s">
        <v>1582</v>
      </c>
      <c r="F5" s="6" t="s">
        <v>251</v>
      </c>
      <c r="G5" s="6"/>
      <c r="H5" s="6">
        <v>1</v>
      </c>
      <c r="I5" s="6" t="s">
        <v>8</v>
      </c>
      <c r="J5" s="27">
        <v>41020</v>
      </c>
      <c r="K5" s="27">
        <v>41020</v>
      </c>
      <c r="L5" s="14">
        <v>1015492649.76</v>
      </c>
      <c r="M5" s="14">
        <v>0</v>
      </c>
      <c r="N5" s="14"/>
      <c r="O5" s="15">
        <v>1015492649.76</v>
      </c>
      <c r="P5" s="7">
        <v>-577666839.71000004</v>
      </c>
      <c r="Q5" s="7">
        <v>0</v>
      </c>
      <c r="R5" s="7">
        <v>-59203221.479999997</v>
      </c>
      <c r="S5" s="12">
        <f t="shared" ref="S5:S68" si="1">SUM(P5:R5)</f>
        <v>-636870061.19000006</v>
      </c>
      <c r="T5" s="19">
        <f t="shared" ref="T5:T68" si="2">L5+P5</f>
        <v>437825810.04999995</v>
      </c>
      <c r="U5" s="19">
        <v>378622588.56999999</v>
      </c>
      <c r="V5" s="30">
        <f>DATE(YEAR(K5),MONTH(K5),1)</f>
        <v>41000</v>
      </c>
      <c r="W5" s="28">
        <f>YEARFRAC(K5,$W$3)</f>
        <v>11.122222222222222</v>
      </c>
      <c r="X5" s="38"/>
      <c r="AD5"/>
      <c r="AE5" s="43" t="s">
        <v>3990</v>
      </c>
      <c r="AF5">
        <f>MATCH(AE5,'CAT-4'!$A:$A,0)</f>
        <v>618</v>
      </c>
      <c r="AG5">
        <f>MATCH(V5,'CAT-4'!$1:$1,0)</f>
        <v>4</v>
      </c>
      <c r="AH5">
        <f>INDEX('CAT-4'!$1:$1048576,FAR!AF5,FAR!AG5)</f>
        <v>105.9</v>
      </c>
      <c r="AI5">
        <f>MATCH($AI$3,'CAT-4'!$1:$1,0)</f>
        <v>133</v>
      </c>
      <c r="AJ5">
        <f>INDEX('CAT-4'!$1:$1048576,FAR!AF5,FAR!AI5)</f>
        <v>103.9</v>
      </c>
      <c r="AK5" s="28">
        <f>AJ5/AH5</f>
        <v>0.9811142587346553</v>
      </c>
      <c r="AL5" s="28">
        <f>AK5</f>
        <v>0.9811142587346553</v>
      </c>
      <c r="AM5" s="2">
        <f>INDEX(ELSV!$C$4:$G$58,MATCH(AE5,ELSV!$G$4:$G$58,0),MATCH(IF(O5&gt;2000000,"A",IF(O5&gt;1000000,"B",IF(O5&gt;100000,"C","D"))),ELSV!$C$4:$G$4,0))</f>
        <v>25</v>
      </c>
      <c r="AN5" s="77">
        <f>INDEX(ELSV!$G$4:$K$58,MATCH(AE5,ELSV!$G$4:$G$58,0),MATCH(IF(O5&gt;2000000,"A",IF(O5&gt;1000000,"B",IF(O5&gt;100000,"C","D"))),ELSV!$G$4:$K$4,0))</f>
        <v>0.9</v>
      </c>
      <c r="AO5" s="24">
        <f t="shared" ref="AO5:AO29" si="3">AL5*O5</f>
        <v>996314318.31977332</v>
      </c>
      <c r="AP5" s="24">
        <f t="shared" ref="AP5:AP29" si="4">AO5*(AN5/AM5)*(IF(W5&gt;AM5,AM5,W5))</f>
        <v>398924253.05523729</v>
      </c>
      <c r="AQ5" s="25">
        <f>AO5-AP5</f>
        <v>597390065.26453602</v>
      </c>
    </row>
    <row r="6" spans="1:43" x14ac:dyDescent="0.25">
      <c r="A6" s="11">
        <v>3006</v>
      </c>
      <c r="B6" s="6">
        <v>3006120001</v>
      </c>
      <c r="C6" s="6">
        <v>20000201</v>
      </c>
      <c r="D6" s="6">
        <v>3020000105</v>
      </c>
      <c r="E6" s="6" t="s">
        <v>1582</v>
      </c>
      <c r="F6" s="6" t="s">
        <v>252</v>
      </c>
      <c r="G6" s="6"/>
      <c r="H6" s="6">
        <v>1</v>
      </c>
      <c r="I6" s="6" t="s">
        <v>8</v>
      </c>
      <c r="J6" s="27">
        <v>41020</v>
      </c>
      <c r="K6" s="27">
        <v>41020</v>
      </c>
      <c r="L6" s="7">
        <v>1013738162.65</v>
      </c>
      <c r="M6" s="7">
        <v>0</v>
      </c>
      <c r="N6" s="7"/>
      <c r="O6" s="8">
        <v>1013738162.65</v>
      </c>
      <c r="P6" s="7">
        <v>-576925331.75999999</v>
      </c>
      <c r="Q6" s="7">
        <v>0</v>
      </c>
      <c r="R6" s="7">
        <v>-59100934.880000003</v>
      </c>
      <c r="S6" s="12">
        <f t="shared" si="1"/>
        <v>-636026266.63999999</v>
      </c>
      <c r="T6" s="18">
        <f t="shared" si="2"/>
        <v>436812830.88999999</v>
      </c>
      <c r="U6" s="18">
        <v>377711896.00999999</v>
      </c>
      <c r="V6" s="30">
        <f t="shared" ref="V6:V69" si="5">DATE(YEAR(K6),MONTH(K6),1)</f>
        <v>41000</v>
      </c>
      <c r="W6" s="28">
        <f t="shared" ref="W6:W29" si="6">YEARFRAC(K6,$W$3)</f>
        <v>11.122222222222222</v>
      </c>
      <c r="X6" s="38"/>
      <c r="AD6"/>
      <c r="AE6" s="43" t="s">
        <v>3990</v>
      </c>
      <c r="AF6">
        <f>MATCH(AE6,'CAT-4'!$A:$A,0)</f>
        <v>618</v>
      </c>
      <c r="AG6">
        <f>MATCH(V6,'CAT-4'!$1:$1,0)</f>
        <v>4</v>
      </c>
      <c r="AH6">
        <f>INDEX('CAT-4'!$1:$1048576,FAR!AF6,FAR!AG6)</f>
        <v>105.9</v>
      </c>
      <c r="AI6">
        <f>MATCH($AI$3,'CAT-4'!$1:$1,0)</f>
        <v>133</v>
      </c>
      <c r="AJ6">
        <f>INDEX('CAT-4'!$1:$1048576,FAR!AF6,FAR!AI6)</f>
        <v>103.9</v>
      </c>
      <c r="AK6" s="28">
        <f>AJ6/AH6</f>
        <v>0.9811142587346553</v>
      </c>
      <c r="AL6" s="28">
        <f>AK6</f>
        <v>0.9811142587346553</v>
      </c>
      <c r="AM6" s="2">
        <f>INDEX(ELSV!$C$4:$G$58,MATCH(AE6,ELSV!$G$4:$G$58,0),MATCH(IF(O6&gt;2000000,"A",IF(O6&gt;1000000,"B",IF(O6&gt;100000,"C","D"))),ELSV!$C$4:$G$4,0))</f>
        <v>25</v>
      </c>
      <c r="AN6" s="77">
        <f>INDEX(ELSV!$G$4:$K$58,MATCH(AE6,ELSV!$G$4:$G$58,0),MATCH(IF(O6&gt;2000000,"A",IF(O6&gt;1000000,"B",IF(O6&gt;100000,"C","D"))),ELSV!$G$4:$K$4,0))</f>
        <v>0.9</v>
      </c>
      <c r="AO6" s="24">
        <f t="shared" si="3"/>
        <v>994592965.99938619</v>
      </c>
      <c r="AP6" s="24">
        <f t="shared" si="4"/>
        <v>398235023.58615428</v>
      </c>
      <c r="AQ6" s="25">
        <f t="shared" ref="AQ6:AQ29" si="7">AO6-AP6</f>
        <v>596357942.41323185</v>
      </c>
    </row>
    <row r="7" spans="1:43" x14ac:dyDescent="0.25">
      <c r="A7" s="11">
        <v>3007</v>
      </c>
      <c r="B7" s="6">
        <v>3007110001</v>
      </c>
      <c r="C7" s="6">
        <v>20000201</v>
      </c>
      <c r="D7" s="6">
        <v>3020000034</v>
      </c>
      <c r="E7" s="6" t="s">
        <v>1585</v>
      </c>
      <c r="F7" s="6" t="s">
        <v>186</v>
      </c>
      <c r="G7" s="6"/>
      <c r="H7" s="6">
        <v>1</v>
      </c>
      <c r="I7" s="6" t="s">
        <v>8</v>
      </c>
      <c r="J7" s="27">
        <v>40996</v>
      </c>
      <c r="K7" s="27">
        <v>40978</v>
      </c>
      <c r="L7" s="7">
        <v>1012229360.6</v>
      </c>
      <c r="M7" s="7">
        <v>0</v>
      </c>
      <c r="N7" s="7"/>
      <c r="O7" s="8">
        <v>1012229360.6</v>
      </c>
      <c r="P7" s="7">
        <v>-579579300.36000001</v>
      </c>
      <c r="Q7" s="7">
        <v>0</v>
      </c>
      <c r="R7" s="7">
        <v>-59012971.719999999</v>
      </c>
      <c r="S7" s="12">
        <f t="shared" si="1"/>
        <v>-638592272.08000004</v>
      </c>
      <c r="T7" s="18">
        <f t="shared" si="2"/>
        <v>432650060.24000001</v>
      </c>
      <c r="U7" s="18">
        <v>373637088.51999998</v>
      </c>
      <c r="V7" s="30">
        <f t="shared" si="5"/>
        <v>40969</v>
      </c>
      <c r="W7" s="28">
        <f t="shared" si="6"/>
        <v>11.236111111111111</v>
      </c>
      <c r="X7" s="38" t="s">
        <v>2896</v>
      </c>
      <c r="Y7">
        <f>MATCH(X7,'CAT-3'!$A:$A,0)</f>
        <v>650</v>
      </c>
      <c r="Z7">
        <f>MATCH(V7,'CAT-3'!$1:$1,0)</f>
        <v>90</v>
      </c>
      <c r="AA7">
        <f>INDEX('CAT-3'!$1:$1048576,FAR!Y7,FAR!Z7)</f>
        <v>167.3</v>
      </c>
      <c r="AB7">
        <f>MATCH($AB$3,'CAT-3'!$1:$1,0)</f>
        <v>90</v>
      </c>
      <c r="AC7">
        <f>INDEX('CAT-3'!$1:$1048576,FAR!Y7,FAR!AB7)</f>
        <v>167.3</v>
      </c>
      <c r="AD7" s="28">
        <f>AC7/AA7</f>
        <v>1</v>
      </c>
      <c r="AE7" s="43" t="s">
        <v>3990</v>
      </c>
      <c r="AF7">
        <f>MATCH(AE7,'CAT-4'!$A:$A,0)</f>
        <v>618</v>
      </c>
      <c r="AG7">
        <f>MATCH($AG$3,'CAT-4'!$1:$1,0)</f>
        <v>4</v>
      </c>
      <c r="AH7">
        <f>INDEX('CAT-4'!$1:$1048576,FAR!AF7,FAR!AG7)</f>
        <v>105.9</v>
      </c>
      <c r="AI7">
        <f>MATCH($AI$3,'CAT-4'!$1:$1,0)</f>
        <v>133</v>
      </c>
      <c r="AJ7">
        <f>INDEX('CAT-4'!$1:$1048576,FAR!AF7,FAR!AI7)</f>
        <v>103.9</v>
      </c>
      <c r="AK7" s="28">
        <f>AJ7/AH7</f>
        <v>0.9811142587346553</v>
      </c>
      <c r="AL7" s="28">
        <f>AK7*AD7</f>
        <v>0.9811142587346553</v>
      </c>
      <c r="AM7" s="2">
        <f>INDEX(ELSV!$C$4:$G$58,MATCH(AE7,ELSV!$G$4:$G$58,0),MATCH(IF(O7&gt;2000000,"A",IF(O7&gt;1000000,"B",IF(O7&gt;100000,"C","D"))),ELSV!$C$4:$G$4,0))</f>
        <v>25</v>
      </c>
      <c r="AN7" s="77">
        <f>INDEX(ELSV!$G$4:$K$58,MATCH(AE7,ELSV!$G$4:$G$58,0),MATCH(IF(O7&gt;2000000,"A",IF(O7&gt;1000000,"B",IF(O7&gt;100000,"C","D"))),ELSV!$G$4:$K$4,0))</f>
        <v>0.9</v>
      </c>
      <c r="AO7" s="24">
        <f t="shared" si="3"/>
        <v>993112658.79452312</v>
      </c>
      <c r="AP7" s="24">
        <f t="shared" si="4"/>
        <v>401714070.48238468</v>
      </c>
      <c r="AQ7" s="25">
        <f t="shared" si="7"/>
        <v>591398588.31213844</v>
      </c>
    </row>
    <row r="8" spans="1:43" x14ac:dyDescent="0.25">
      <c r="A8" s="11">
        <v>3007</v>
      </c>
      <c r="B8" s="6">
        <v>3007120001</v>
      </c>
      <c r="C8" s="6">
        <v>20000201</v>
      </c>
      <c r="D8" s="6">
        <v>3020000036</v>
      </c>
      <c r="E8" s="6" t="s">
        <v>1585</v>
      </c>
      <c r="F8" s="6" t="s">
        <v>188</v>
      </c>
      <c r="G8" s="6"/>
      <c r="H8" s="6">
        <v>1</v>
      </c>
      <c r="I8" s="6" t="s">
        <v>8</v>
      </c>
      <c r="J8" s="27">
        <v>40996</v>
      </c>
      <c r="K8" s="27">
        <v>40978</v>
      </c>
      <c r="L8" s="7">
        <v>1012229359.62</v>
      </c>
      <c r="M8" s="7">
        <v>0</v>
      </c>
      <c r="N8" s="7"/>
      <c r="O8" s="8">
        <v>1012229359.62</v>
      </c>
      <c r="P8" s="7">
        <v>-579579299.86000001</v>
      </c>
      <c r="Q8" s="7">
        <v>0</v>
      </c>
      <c r="R8" s="7">
        <v>-59012971.670000002</v>
      </c>
      <c r="S8" s="12">
        <f t="shared" si="1"/>
        <v>-638592271.52999997</v>
      </c>
      <c r="T8" s="18">
        <f t="shared" si="2"/>
        <v>432650059.75999999</v>
      </c>
      <c r="U8" s="18">
        <v>373637088.08999997</v>
      </c>
      <c r="V8" s="30">
        <f t="shared" si="5"/>
        <v>40969</v>
      </c>
      <c r="W8" s="28">
        <f t="shared" si="6"/>
        <v>11.236111111111111</v>
      </c>
      <c r="X8" s="38" t="s">
        <v>2896</v>
      </c>
      <c r="Y8">
        <f>MATCH(X8,'CAT-3'!$A:$A,0)</f>
        <v>650</v>
      </c>
      <c r="Z8">
        <f>MATCH(V8,'CAT-3'!$1:$1,0)</f>
        <v>90</v>
      </c>
      <c r="AA8">
        <f>INDEX('CAT-3'!$1:$1048576,FAR!Y8,FAR!Z8)</f>
        <v>167.3</v>
      </c>
      <c r="AB8">
        <f>MATCH($AB$3,'CAT-3'!$1:$1,0)</f>
        <v>90</v>
      </c>
      <c r="AC8">
        <f>INDEX('CAT-3'!$1:$1048576,FAR!Y8,FAR!AB8)</f>
        <v>167.3</v>
      </c>
      <c r="AD8" s="28">
        <f>AC8/AA8</f>
        <v>1</v>
      </c>
      <c r="AE8" s="43" t="s">
        <v>3990</v>
      </c>
      <c r="AF8">
        <f>MATCH(AE8,'CAT-4'!$A:$A,0)</f>
        <v>618</v>
      </c>
      <c r="AG8">
        <f>MATCH($AG$3,'CAT-4'!$1:$1,0)</f>
        <v>4</v>
      </c>
      <c r="AH8">
        <f>INDEX('CAT-4'!$1:$1048576,FAR!AF8,FAR!AG8)</f>
        <v>105.9</v>
      </c>
      <c r="AI8">
        <f>MATCH($AI$3,'CAT-4'!$1:$1,0)</f>
        <v>133</v>
      </c>
      <c r="AJ8">
        <f>INDEX('CAT-4'!$1:$1048576,FAR!AF8,FAR!AI8)</f>
        <v>103.9</v>
      </c>
      <c r="AK8" s="28">
        <f t="shared" ref="AK8:AK10" si="8">AJ8/AH8</f>
        <v>0.9811142587346553</v>
      </c>
      <c r="AL8" s="28">
        <f>AK8*AD8</f>
        <v>0.9811142587346553</v>
      </c>
      <c r="AM8" s="2">
        <f>INDEX(ELSV!$C$4:$G$58,MATCH(AE8,ELSV!$G$4:$G$58,0),MATCH(IF(O8&gt;2000000,"A",IF(O8&gt;1000000,"B",IF(O8&gt;100000,"C","D"))),ELSV!$C$4:$G$4,0))</f>
        <v>25</v>
      </c>
      <c r="AN8" s="77">
        <f>INDEX(ELSV!$G$4:$K$58,MATCH(AE8,ELSV!$G$4:$G$58,0),MATCH(IF(O8&gt;2000000,"A",IF(O8&gt;1000000,"B",IF(O8&gt;100000,"C","D"))),ELSV!$G$4:$K$4,0))</f>
        <v>0.9</v>
      </c>
      <c r="AO8" s="24">
        <f t="shared" si="3"/>
        <v>993112657.83303118</v>
      </c>
      <c r="AP8" s="24">
        <f t="shared" si="4"/>
        <v>401714070.09346116</v>
      </c>
      <c r="AQ8" s="25">
        <f t="shared" si="7"/>
        <v>591398587.73957002</v>
      </c>
    </row>
    <row r="9" spans="1:43" x14ac:dyDescent="0.25">
      <c r="A9" s="11">
        <v>3008</v>
      </c>
      <c r="B9" s="6">
        <v>3008110001</v>
      </c>
      <c r="C9" s="6">
        <v>20000201</v>
      </c>
      <c r="D9" s="6">
        <v>3020000135</v>
      </c>
      <c r="E9" s="6" t="s">
        <v>1586</v>
      </c>
      <c r="F9" s="6" t="s">
        <v>282</v>
      </c>
      <c r="G9" s="6"/>
      <c r="H9" s="6">
        <v>1</v>
      </c>
      <c r="I9" s="6" t="s">
        <v>8</v>
      </c>
      <c r="J9" s="27">
        <v>41023</v>
      </c>
      <c r="K9" s="27">
        <v>41023</v>
      </c>
      <c r="L9" s="7">
        <v>1002477264.62</v>
      </c>
      <c r="M9" s="7">
        <v>0</v>
      </c>
      <c r="N9" s="7"/>
      <c r="O9" s="8">
        <v>1002477264.62</v>
      </c>
      <c r="P9" s="7">
        <v>-570081629.92999995</v>
      </c>
      <c r="Q9" s="7">
        <v>0</v>
      </c>
      <c r="R9" s="7">
        <v>-58444424.530000001</v>
      </c>
      <c r="S9" s="12">
        <f t="shared" si="1"/>
        <v>-628526054.45999992</v>
      </c>
      <c r="T9" s="18">
        <f t="shared" si="2"/>
        <v>432395634.69000006</v>
      </c>
      <c r="U9" s="18">
        <v>373951210.16000003</v>
      </c>
      <c r="V9" s="30">
        <f t="shared" si="5"/>
        <v>41000</v>
      </c>
      <c r="W9" s="28">
        <f t="shared" si="6"/>
        <v>11.113888888888889</v>
      </c>
      <c r="X9" s="38"/>
      <c r="AD9"/>
      <c r="AE9" s="43" t="s">
        <v>3990</v>
      </c>
      <c r="AF9">
        <f>MATCH(AE9,'CAT-4'!$A:$A,0)</f>
        <v>618</v>
      </c>
      <c r="AG9">
        <f>MATCH(V9,'CAT-4'!$1:$1,0)</f>
        <v>4</v>
      </c>
      <c r="AH9">
        <f>INDEX('CAT-4'!$1:$1048576,FAR!AF9,FAR!AG9)</f>
        <v>105.9</v>
      </c>
      <c r="AI9">
        <f>MATCH($AI$3,'CAT-4'!$1:$1,0)</f>
        <v>133</v>
      </c>
      <c r="AJ9">
        <f>INDEX('CAT-4'!$1:$1048576,FAR!AF9,FAR!AI9)</f>
        <v>103.9</v>
      </c>
      <c r="AK9" s="28">
        <f t="shared" si="8"/>
        <v>0.9811142587346553</v>
      </c>
      <c r="AL9" s="28">
        <f t="shared" ref="AL9:AL10" si="9">AK9</f>
        <v>0.9811142587346553</v>
      </c>
      <c r="AM9" s="2">
        <f>INDEX(ELSV!$C$4:$G$58,MATCH(AE9,ELSV!$G$4:$G$58,0),MATCH(IF(O9&gt;2000000,"A",IF(O9&gt;1000000,"B",IF(O9&gt;100000,"C","D"))),ELSV!$C$4:$G$4,0))</f>
        <v>25</v>
      </c>
      <c r="AN9" s="77">
        <f>INDEX(ELSV!$G$4:$K$58,MATCH(AE9,ELSV!$G$4:$G$58,0),MATCH(IF(O9&gt;2000000,"A",IF(O9&gt;1000000,"B",IF(O9&gt;100000,"C","D"))),ELSV!$G$4:$K$4,0))</f>
        <v>0.9</v>
      </c>
      <c r="AO9" s="24">
        <f t="shared" si="3"/>
        <v>983544738.37599623</v>
      </c>
      <c r="AP9" s="24">
        <f t="shared" si="4"/>
        <v>393516249.82423615</v>
      </c>
      <c r="AQ9" s="25">
        <f t="shared" si="7"/>
        <v>590028488.55176008</v>
      </c>
    </row>
    <row r="10" spans="1:43" x14ac:dyDescent="0.25">
      <c r="A10" s="11">
        <v>3008</v>
      </c>
      <c r="B10" s="6">
        <v>3008120001</v>
      </c>
      <c r="C10" s="6">
        <v>20000201</v>
      </c>
      <c r="D10" s="6">
        <v>3020000136</v>
      </c>
      <c r="E10" s="6" t="s">
        <v>1586</v>
      </c>
      <c r="F10" s="6" t="s">
        <v>283</v>
      </c>
      <c r="G10" s="6"/>
      <c r="H10" s="6">
        <v>1</v>
      </c>
      <c r="I10" s="6" t="s">
        <v>8</v>
      </c>
      <c r="J10" s="27">
        <v>41023</v>
      </c>
      <c r="K10" s="27">
        <v>41023</v>
      </c>
      <c r="L10" s="7">
        <v>1002477261.98</v>
      </c>
      <c r="M10" s="7">
        <v>0</v>
      </c>
      <c r="N10" s="7"/>
      <c r="O10" s="8">
        <v>1002477261.98</v>
      </c>
      <c r="P10" s="7">
        <v>-570081628.38</v>
      </c>
      <c r="Q10" s="7">
        <v>0</v>
      </c>
      <c r="R10" s="7">
        <v>-58444424.369999997</v>
      </c>
      <c r="S10" s="12">
        <f t="shared" si="1"/>
        <v>-628526052.75</v>
      </c>
      <c r="T10" s="18">
        <f t="shared" si="2"/>
        <v>432395633.60000002</v>
      </c>
      <c r="U10" s="18">
        <v>373951209.23000002</v>
      </c>
      <c r="V10" s="30">
        <f t="shared" si="5"/>
        <v>41000</v>
      </c>
      <c r="W10" s="28">
        <f t="shared" si="6"/>
        <v>11.113888888888889</v>
      </c>
      <c r="X10" s="38"/>
      <c r="AD10"/>
      <c r="AE10" s="43" t="s">
        <v>3990</v>
      </c>
      <c r="AF10">
        <f>MATCH(AE10,'CAT-4'!$A:$A,0)</f>
        <v>618</v>
      </c>
      <c r="AG10">
        <f>MATCH(V10,'CAT-4'!$1:$1,0)</f>
        <v>4</v>
      </c>
      <c r="AH10">
        <f>INDEX('CAT-4'!$1:$1048576,FAR!AF10,FAR!AG10)</f>
        <v>105.9</v>
      </c>
      <c r="AI10">
        <f>MATCH($AI$3,'CAT-4'!$1:$1,0)</f>
        <v>133</v>
      </c>
      <c r="AJ10">
        <f>INDEX('CAT-4'!$1:$1048576,FAR!AF10,FAR!AI10)</f>
        <v>103.9</v>
      </c>
      <c r="AK10" s="28">
        <f t="shared" si="8"/>
        <v>0.9811142587346553</v>
      </c>
      <c r="AL10" s="28">
        <f t="shared" si="9"/>
        <v>0.9811142587346553</v>
      </c>
      <c r="AM10" s="2">
        <f>INDEX(ELSV!$C$4:$G$58,MATCH(AE10,ELSV!$G$4:$G$58,0),MATCH(IF(O10&gt;2000000,"A",IF(O10&gt;1000000,"B",IF(O10&gt;100000,"C","D"))),ELSV!$C$4:$G$4,0))</f>
        <v>25</v>
      </c>
      <c r="AN10" s="77">
        <f>INDEX(ELSV!$G$4:$K$58,MATCH(AE10,ELSV!$G$4:$G$58,0),MATCH(IF(O10&gt;2000000,"A",IF(O10&gt;1000000,"B",IF(O10&gt;100000,"C","D"))),ELSV!$G$4:$K$4,0))</f>
        <v>0.9</v>
      </c>
      <c r="AO10" s="24">
        <f t="shared" si="3"/>
        <v>983544735.78585458</v>
      </c>
      <c r="AP10" s="24">
        <f t="shared" si="4"/>
        <v>393516248.78792048</v>
      </c>
      <c r="AQ10" s="25">
        <f t="shared" si="7"/>
        <v>590028486.9979341</v>
      </c>
    </row>
    <row r="11" spans="1:43" x14ac:dyDescent="0.25">
      <c r="A11" s="11">
        <v>3004</v>
      </c>
      <c r="B11" s="6">
        <v>3004110001</v>
      </c>
      <c r="C11" s="6">
        <v>20000201</v>
      </c>
      <c r="D11" s="6">
        <v>3020000000</v>
      </c>
      <c r="E11" s="6" t="s">
        <v>1583</v>
      </c>
      <c r="F11" s="6" t="s">
        <v>153</v>
      </c>
      <c r="G11" s="6"/>
      <c r="H11" s="6">
        <v>1</v>
      </c>
      <c r="I11" s="6" t="s">
        <v>8</v>
      </c>
      <c r="J11" s="27">
        <v>40992</v>
      </c>
      <c r="K11" s="27">
        <v>40992</v>
      </c>
      <c r="L11" s="7">
        <v>1000182280.34</v>
      </c>
      <c r="M11" s="7">
        <v>0</v>
      </c>
      <c r="N11" s="7"/>
      <c r="O11" s="8">
        <v>1000182280.34</v>
      </c>
      <c r="P11" s="7">
        <v>-573254969.03999996</v>
      </c>
      <c r="Q11" s="7">
        <v>0</v>
      </c>
      <c r="R11" s="7">
        <v>-58310626.939999998</v>
      </c>
      <c r="S11" s="12">
        <f t="shared" si="1"/>
        <v>-631565595.98000002</v>
      </c>
      <c r="T11" s="18">
        <f t="shared" si="2"/>
        <v>426927311.30000007</v>
      </c>
      <c r="U11" s="18">
        <v>368616684.36000001</v>
      </c>
      <c r="V11" s="30">
        <f t="shared" si="5"/>
        <v>40969</v>
      </c>
      <c r="W11" s="28">
        <f t="shared" si="6"/>
        <v>11.197222222222223</v>
      </c>
      <c r="X11" s="38" t="s">
        <v>2896</v>
      </c>
      <c r="Y11">
        <f>MATCH(X11,'CAT-3'!$A:$A,0)</f>
        <v>650</v>
      </c>
      <c r="Z11">
        <f>MATCH(V11,'CAT-3'!$1:$1,0)</f>
        <v>90</v>
      </c>
      <c r="AA11">
        <f>INDEX('CAT-3'!$1:$1048576,FAR!Y11,FAR!Z11)</f>
        <v>167.3</v>
      </c>
      <c r="AB11">
        <f>MATCH($AB$3,'CAT-3'!$1:$1,0)</f>
        <v>90</v>
      </c>
      <c r="AC11">
        <f>INDEX('CAT-3'!$1:$1048576,FAR!Y11,FAR!AB11)</f>
        <v>167.3</v>
      </c>
      <c r="AD11" s="28">
        <f t="shared" ref="AD11:AD18" si="10">AC11/AA11</f>
        <v>1</v>
      </c>
      <c r="AE11" s="43" t="s">
        <v>3990</v>
      </c>
      <c r="AF11">
        <f>MATCH(AE11,'CAT-4'!$A:$A,0)</f>
        <v>618</v>
      </c>
      <c r="AG11">
        <f>MATCH($AG$3,'CAT-4'!$1:$1,0)</f>
        <v>4</v>
      </c>
      <c r="AH11">
        <f>INDEX('CAT-4'!$1:$1048576,FAR!AF11,FAR!AG11)</f>
        <v>105.9</v>
      </c>
      <c r="AI11">
        <f>MATCH($AI$3,'CAT-4'!$1:$1,0)</f>
        <v>133</v>
      </c>
      <c r="AJ11">
        <f>INDEX('CAT-4'!$1:$1048576,FAR!AF11,FAR!AI11)</f>
        <v>103.9</v>
      </c>
      <c r="AK11" s="28">
        <f t="shared" ref="AK11:AK22" si="11">AJ11/AH11</f>
        <v>0.9811142587346553</v>
      </c>
      <c r="AL11" s="28">
        <f t="shared" ref="AL11:AL18" si="12">AK11*AD11</f>
        <v>0.9811142587346553</v>
      </c>
      <c r="AM11" s="2">
        <f>INDEX(ELSV!$C$4:$G$58,MATCH(AE11,ELSV!$G$4:$G$58,0),MATCH(IF(O11&gt;2000000,"A",IF(O11&gt;1000000,"B",IF(O11&gt;100000,"C","D"))),ELSV!$C$4:$G$4,0))</f>
        <v>25</v>
      </c>
      <c r="AN11" s="77">
        <f>INDEX(ELSV!$G$4:$K$58,MATCH(AE11,ELSV!$G$4:$G$58,0),MATCH(IF(O11&gt;2000000,"A",IF(O11&gt;1000000,"B",IF(O11&gt;100000,"C","D"))),ELSV!$G$4:$K$4,0))</f>
        <v>0.9</v>
      </c>
      <c r="AO11" s="24">
        <f t="shared" si="3"/>
        <v>981293096.57531631</v>
      </c>
      <c r="AP11" s="24">
        <f t="shared" si="4"/>
        <v>395559247.22951007</v>
      </c>
      <c r="AQ11" s="25">
        <f t="shared" si="7"/>
        <v>585733849.34580624</v>
      </c>
    </row>
    <row r="12" spans="1:43" x14ac:dyDescent="0.25">
      <c r="A12" s="11">
        <v>3004</v>
      </c>
      <c r="B12" s="6">
        <v>3004120001</v>
      </c>
      <c r="C12" s="6">
        <v>20000201</v>
      </c>
      <c r="D12" s="6">
        <v>3020000001</v>
      </c>
      <c r="E12" s="6" t="s">
        <v>1583</v>
      </c>
      <c r="F12" s="6" t="s">
        <v>154</v>
      </c>
      <c r="G12" s="6"/>
      <c r="H12" s="6">
        <v>1</v>
      </c>
      <c r="I12" s="6" t="s">
        <v>8</v>
      </c>
      <c r="J12" s="27">
        <v>40992</v>
      </c>
      <c r="K12" s="27">
        <v>40992</v>
      </c>
      <c r="L12" s="7">
        <v>1000158336.5700001</v>
      </c>
      <c r="M12" s="7">
        <v>0</v>
      </c>
      <c r="N12" s="7"/>
      <c r="O12" s="8">
        <v>1000158336.5700001</v>
      </c>
      <c r="P12" s="7">
        <v>-573244849.60000002</v>
      </c>
      <c r="Q12" s="7">
        <v>0</v>
      </c>
      <c r="R12" s="7">
        <v>-58309231.020000003</v>
      </c>
      <c r="S12" s="12">
        <f t="shared" si="1"/>
        <v>-631554080.62</v>
      </c>
      <c r="T12" s="18">
        <f t="shared" si="2"/>
        <v>426913486.97000003</v>
      </c>
      <c r="U12" s="18">
        <v>368604255.94999999</v>
      </c>
      <c r="V12" s="30">
        <f t="shared" si="5"/>
        <v>40969</v>
      </c>
      <c r="W12" s="28">
        <f t="shared" si="6"/>
        <v>11.197222222222223</v>
      </c>
      <c r="X12" s="38" t="s">
        <v>2896</v>
      </c>
      <c r="Y12">
        <f>MATCH(X12,'CAT-3'!$A:$A,0)</f>
        <v>650</v>
      </c>
      <c r="Z12">
        <f>MATCH(V12,'CAT-3'!$1:$1,0)</f>
        <v>90</v>
      </c>
      <c r="AA12">
        <f>INDEX('CAT-3'!$1:$1048576,FAR!Y12,FAR!Z12)</f>
        <v>167.3</v>
      </c>
      <c r="AB12">
        <f>MATCH($AB$3,'CAT-3'!$1:$1,0)</f>
        <v>90</v>
      </c>
      <c r="AC12">
        <f>INDEX('CAT-3'!$1:$1048576,FAR!Y12,FAR!AB12)</f>
        <v>167.3</v>
      </c>
      <c r="AD12" s="28">
        <f t="shared" si="10"/>
        <v>1</v>
      </c>
      <c r="AE12" s="43" t="s">
        <v>3990</v>
      </c>
      <c r="AF12">
        <f>MATCH(AE12,'CAT-4'!$A:$A,0)</f>
        <v>618</v>
      </c>
      <c r="AG12">
        <f>MATCH($AG$3,'CAT-4'!$1:$1,0)</f>
        <v>4</v>
      </c>
      <c r="AH12">
        <f>INDEX('CAT-4'!$1:$1048576,FAR!AF12,FAR!AG12)</f>
        <v>105.9</v>
      </c>
      <c r="AI12">
        <f>MATCH($AI$3,'CAT-4'!$1:$1,0)</f>
        <v>133</v>
      </c>
      <c r="AJ12">
        <f>INDEX('CAT-4'!$1:$1048576,FAR!AF12,FAR!AI12)</f>
        <v>103.9</v>
      </c>
      <c r="AK12" s="28">
        <f t="shared" si="11"/>
        <v>0.9811142587346553</v>
      </c>
      <c r="AL12" s="28">
        <f t="shared" si="12"/>
        <v>0.9811142587346553</v>
      </c>
      <c r="AM12" s="2">
        <f>INDEX(ELSV!$C$4:$G$58,MATCH(AE12,ELSV!$G$4:$G$58,0),MATCH(IF(O12&gt;2000000,"A",IF(O12&gt;1000000,"B",IF(O12&gt;100000,"C","D"))),ELSV!$C$4:$G$4,0))</f>
        <v>25</v>
      </c>
      <c r="AN12" s="77">
        <f>INDEX(ELSV!$G$4:$K$58,MATCH(AE12,ELSV!$G$4:$G$58,0),MATCH(IF(O12&gt;2000000,"A",IF(O12&gt;1000000,"B",IF(O12&gt;100000,"C","D"))),ELSV!$G$4:$K$4,0))</f>
        <v>0.9</v>
      </c>
      <c r="AO12" s="24">
        <f t="shared" si="3"/>
        <v>981269605.00116146</v>
      </c>
      <c r="AP12" s="24">
        <f t="shared" si="4"/>
        <v>395549777.77596819</v>
      </c>
      <c r="AQ12" s="25">
        <f t="shared" si="7"/>
        <v>585719827.22519326</v>
      </c>
    </row>
    <row r="13" spans="1:43" x14ac:dyDescent="0.25">
      <c r="A13" s="11">
        <v>3005</v>
      </c>
      <c r="B13" s="6">
        <v>3005110001</v>
      </c>
      <c r="C13" s="6">
        <v>20000201</v>
      </c>
      <c r="D13" s="6">
        <v>3020000033</v>
      </c>
      <c r="E13" s="6" t="s">
        <v>1584</v>
      </c>
      <c r="F13" s="6" t="s">
        <v>185</v>
      </c>
      <c r="G13" s="6"/>
      <c r="H13" s="6">
        <v>1</v>
      </c>
      <c r="I13" s="6" t="s">
        <v>8</v>
      </c>
      <c r="J13" s="27">
        <v>40978</v>
      </c>
      <c r="K13" s="27">
        <v>40978</v>
      </c>
      <c r="L13" s="7">
        <v>963217901.69000006</v>
      </c>
      <c r="M13" s="7">
        <v>0</v>
      </c>
      <c r="N13" s="7"/>
      <c r="O13" s="8">
        <v>963217901.69000006</v>
      </c>
      <c r="P13" s="7">
        <v>-554017672.33000004</v>
      </c>
      <c r="Q13" s="7">
        <v>0</v>
      </c>
      <c r="R13" s="7">
        <v>-56155603.670000002</v>
      </c>
      <c r="S13" s="12">
        <f t="shared" si="1"/>
        <v>-610173276</v>
      </c>
      <c r="T13" s="18">
        <f t="shared" si="2"/>
        <v>409200229.36000001</v>
      </c>
      <c r="U13" s="18">
        <v>353044625.69</v>
      </c>
      <c r="V13" s="30">
        <f t="shared" si="5"/>
        <v>40969</v>
      </c>
      <c r="W13" s="28">
        <f t="shared" si="6"/>
        <v>11.236111111111111</v>
      </c>
      <c r="X13" s="38" t="s">
        <v>2896</v>
      </c>
      <c r="Y13">
        <f>MATCH(X13,'CAT-3'!$A:$A,0)</f>
        <v>650</v>
      </c>
      <c r="Z13">
        <f>MATCH(V13,'CAT-3'!$1:$1,0)</f>
        <v>90</v>
      </c>
      <c r="AA13">
        <f>INDEX('CAT-3'!$1:$1048576,FAR!Y13,FAR!Z13)</f>
        <v>167.3</v>
      </c>
      <c r="AB13">
        <f>MATCH($AB$3,'CAT-3'!$1:$1,0)</f>
        <v>90</v>
      </c>
      <c r="AC13">
        <f>INDEX('CAT-3'!$1:$1048576,FAR!Y13,FAR!AB13)</f>
        <v>167.3</v>
      </c>
      <c r="AD13" s="28">
        <f t="shared" si="10"/>
        <v>1</v>
      </c>
      <c r="AE13" s="43" t="s">
        <v>3990</v>
      </c>
      <c r="AF13">
        <f>MATCH(AE13,'CAT-4'!$A:$A,0)</f>
        <v>618</v>
      </c>
      <c r="AG13">
        <f>MATCH($AG$3,'CAT-4'!$1:$1,0)</f>
        <v>4</v>
      </c>
      <c r="AH13">
        <f>INDEX('CAT-4'!$1:$1048576,FAR!AF13,FAR!AG13)</f>
        <v>105.9</v>
      </c>
      <c r="AI13">
        <f>MATCH($AI$3,'CAT-4'!$1:$1,0)</f>
        <v>133</v>
      </c>
      <c r="AJ13">
        <f>INDEX('CAT-4'!$1:$1048576,FAR!AF13,FAR!AI13)</f>
        <v>103.9</v>
      </c>
      <c r="AK13" s="28">
        <f t="shared" si="11"/>
        <v>0.9811142587346553</v>
      </c>
      <c r="AL13" s="28">
        <f t="shared" si="12"/>
        <v>0.9811142587346553</v>
      </c>
      <c r="AM13" s="2">
        <f>INDEX(ELSV!$C$4:$G$58,MATCH(AE13,ELSV!$G$4:$G$58,0),MATCH(IF(O13&gt;2000000,"A",IF(O13&gt;1000000,"B",IF(O13&gt;100000,"C","D"))),ELSV!$C$4:$G$4,0))</f>
        <v>25</v>
      </c>
      <c r="AN13" s="77">
        <f>INDEX(ELSV!$G$4:$K$58,MATCH(AE13,ELSV!$G$4:$G$58,0),MATCH(IF(O13&gt;2000000,"A",IF(O13&gt;1000000,"B",IF(O13&gt;100000,"C","D"))),ELSV!$G$4:$K$4,0))</f>
        <v>0.9</v>
      </c>
      <c r="AO13" s="24">
        <f t="shared" si="3"/>
        <v>945026817.61653447</v>
      </c>
      <c r="AP13" s="24">
        <f t="shared" si="4"/>
        <v>382263347.72588819</v>
      </c>
      <c r="AQ13" s="25">
        <f t="shared" si="7"/>
        <v>562763469.89064622</v>
      </c>
    </row>
    <row r="14" spans="1:43" x14ac:dyDescent="0.25">
      <c r="A14" s="11">
        <v>3005</v>
      </c>
      <c r="B14" s="6">
        <v>3005120001</v>
      </c>
      <c r="C14" s="6">
        <v>20000201</v>
      </c>
      <c r="D14" s="6">
        <v>3020000035</v>
      </c>
      <c r="E14" s="6" t="s">
        <v>1584</v>
      </c>
      <c r="F14" s="6" t="s">
        <v>187</v>
      </c>
      <c r="G14" s="6"/>
      <c r="H14" s="6">
        <v>1</v>
      </c>
      <c r="I14" s="6" t="s">
        <v>8</v>
      </c>
      <c r="J14" s="27">
        <v>40978</v>
      </c>
      <c r="K14" s="27">
        <v>40978</v>
      </c>
      <c r="L14" s="7">
        <v>963217900.85000002</v>
      </c>
      <c r="M14" s="7">
        <v>0</v>
      </c>
      <c r="N14" s="7"/>
      <c r="O14" s="8">
        <v>963217900.85000002</v>
      </c>
      <c r="P14" s="7">
        <v>-554017671.83000004</v>
      </c>
      <c r="Q14" s="7">
        <v>0</v>
      </c>
      <c r="R14" s="7">
        <v>-56155603.619999997</v>
      </c>
      <c r="S14" s="12">
        <f t="shared" si="1"/>
        <v>-610173275.45000005</v>
      </c>
      <c r="T14" s="18">
        <f t="shared" si="2"/>
        <v>409200229.01999998</v>
      </c>
      <c r="U14" s="18">
        <v>353044625.39999998</v>
      </c>
      <c r="V14" s="30">
        <f t="shared" si="5"/>
        <v>40969</v>
      </c>
      <c r="W14" s="28">
        <f t="shared" si="6"/>
        <v>11.236111111111111</v>
      </c>
      <c r="X14" s="38" t="s">
        <v>2896</v>
      </c>
      <c r="Y14">
        <f>MATCH(X14,'CAT-3'!$A:$A,0)</f>
        <v>650</v>
      </c>
      <c r="Z14">
        <f>MATCH(V14,'CAT-3'!$1:$1,0)</f>
        <v>90</v>
      </c>
      <c r="AA14">
        <f>INDEX('CAT-3'!$1:$1048576,FAR!Y14,FAR!Z14)</f>
        <v>167.3</v>
      </c>
      <c r="AB14">
        <f>MATCH($AB$3,'CAT-3'!$1:$1,0)</f>
        <v>90</v>
      </c>
      <c r="AC14">
        <f>INDEX('CAT-3'!$1:$1048576,FAR!Y14,FAR!AB14)</f>
        <v>167.3</v>
      </c>
      <c r="AD14" s="28">
        <f t="shared" si="10"/>
        <v>1</v>
      </c>
      <c r="AE14" s="43" t="s">
        <v>3990</v>
      </c>
      <c r="AF14">
        <f>MATCH(AE14,'CAT-4'!$A:$A,0)</f>
        <v>618</v>
      </c>
      <c r="AG14">
        <f>MATCH($AG$3,'CAT-4'!$1:$1,0)</f>
        <v>4</v>
      </c>
      <c r="AH14">
        <f>INDEX('CAT-4'!$1:$1048576,FAR!AF14,FAR!AG14)</f>
        <v>105.9</v>
      </c>
      <c r="AI14">
        <f>MATCH($AI$3,'CAT-4'!$1:$1,0)</f>
        <v>133</v>
      </c>
      <c r="AJ14">
        <f>INDEX('CAT-4'!$1:$1048576,FAR!AF14,FAR!AI14)</f>
        <v>103.9</v>
      </c>
      <c r="AK14" s="28">
        <f t="shared" si="11"/>
        <v>0.9811142587346553</v>
      </c>
      <c r="AL14" s="28">
        <f t="shared" si="12"/>
        <v>0.9811142587346553</v>
      </c>
      <c r="AM14" s="2">
        <f>INDEX(ELSV!$C$4:$G$58,MATCH(AE14,ELSV!$G$4:$G$58,0),MATCH(IF(O14&gt;2000000,"A",IF(O14&gt;1000000,"B",IF(O14&gt;100000,"C","D"))),ELSV!$C$4:$G$4,0))</f>
        <v>25</v>
      </c>
      <c r="AN14" s="77">
        <f>INDEX(ELSV!$G$4:$K$58,MATCH(AE14,ELSV!$G$4:$G$58,0),MATCH(IF(O14&gt;2000000,"A",IF(O14&gt;1000000,"B",IF(O14&gt;100000,"C","D"))),ELSV!$G$4:$K$4,0))</f>
        <v>0.9</v>
      </c>
      <c r="AO14" s="24">
        <f t="shared" si="3"/>
        <v>945026816.79239845</v>
      </c>
      <c r="AP14" s="24">
        <f t="shared" si="4"/>
        <v>382263347.3925252</v>
      </c>
      <c r="AQ14" s="25">
        <f t="shared" si="7"/>
        <v>562763469.39987326</v>
      </c>
    </row>
    <row r="15" spans="1:43" x14ac:dyDescent="0.25">
      <c r="A15" s="11">
        <v>3005</v>
      </c>
      <c r="B15" s="6">
        <v>3005110002</v>
      </c>
      <c r="C15" s="6">
        <v>20000201</v>
      </c>
      <c r="D15" s="6">
        <v>3020000037</v>
      </c>
      <c r="E15" s="6" t="s">
        <v>1584</v>
      </c>
      <c r="F15" s="6" t="s">
        <v>189</v>
      </c>
      <c r="G15" s="6"/>
      <c r="H15" s="6">
        <v>1</v>
      </c>
      <c r="I15" s="6" t="s">
        <v>8</v>
      </c>
      <c r="J15" s="27">
        <v>40978</v>
      </c>
      <c r="K15" s="27">
        <v>40978</v>
      </c>
      <c r="L15" s="7">
        <v>493352977.56</v>
      </c>
      <c r="M15" s="7">
        <v>0</v>
      </c>
      <c r="N15" s="7"/>
      <c r="O15" s="8">
        <v>493352977.56</v>
      </c>
      <c r="P15" s="7">
        <v>-283763692.27999997</v>
      </c>
      <c r="Q15" s="7">
        <v>0</v>
      </c>
      <c r="R15" s="7">
        <v>-28762478.59</v>
      </c>
      <c r="S15" s="12">
        <f t="shared" si="1"/>
        <v>-312526170.86999995</v>
      </c>
      <c r="T15" s="18">
        <f t="shared" si="2"/>
        <v>209589285.28000003</v>
      </c>
      <c r="U15" s="18">
        <v>180826806.69</v>
      </c>
      <c r="V15" s="30">
        <f t="shared" si="5"/>
        <v>40969</v>
      </c>
      <c r="W15" s="28">
        <f t="shared" si="6"/>
        <v>11.236111111111111</v>
      </c>
      <c r="X15" s="38" t="s">
        <v>3016</v>
      </c>
      <c r="Y15">
        <f>MATCH(X15,'CAT-3'!$A:$A,0)</f>
        <v>710</v>
      </c>
      <c r="Z15">
        <f>MATCH(V15,'CAT-3'!$1:$1,0)</f>
        <v>90</v>
      </c>
      <c r="AA15">
        <f>INDEX('CAT-3'!$1:$1048576,FAR!Y15,FAR!Z15)</f>
        <v>115.5</v>
      </c>
      <c r="AB15">
        <f>MATCH($AB$3,'CAT-3'!$1:$1,0)</f>
        <v>90</v>
      </c>
      <c r="AC15">
        <f>INDEX('CAT-3'!$1:$1048576,FAR!Y15,FAR!AB15)</f>
        <v>115.5</v>
      </c>
      <c r="AD15" s="28">
        <f t="shared" si="10"/>
        <v>1</v>
      </c>
      <c r="AE15" s="43" t="s">
        <v>4089</v>
      </c>
      <c r="AF15">
        <f>MATCH(AE15,'CAT-4'!$A:$A,0)</f>
        <v>668</v>
      </c>
      <c r="AG15">
        <f>MATCH($AG$3,'CAT-4'!$1:$1,0)</f>
        <v>4</v>
      </c>
      <c r="AH15">
        <f>INDEX('CAT-4'!$1:$1048576,FAR!AF15,FAR!AG15)</f>
        <v>104.4</v>
      </c>
      <c r="AI15">
        <f>MATCH($AI$3,'CAT-4'!$1:$1,0)</f>
        <v>133</v>
      </c>
      <c r="AJ15">
        <f>INDEX('CAT-4'!$1:$1048576,FAR!AF15,FAR!AI15)</f>
        <v>138.5</v>
      </c>
      <c r="AK15" s="28">
        <f t="shared" si="11"/>
        <v>1.3266283524904214</v>
      </c>
      <c r="AL15" s="28">
        <f t="shared" si="12"/>
        <v>1.3266283524904214</v>
      </c>
      <c r="AM15" s="2">
        <f>INDEX(ELSV!$C$4:$G$58,MATCH(AE15,ELSV!$G$4:$G$58,0),MATCH(IF(O15&gt;2000000,"A",IF(O15&gt;1000000,"B",IF(O15&gt;100000,"C","D"))),ELSV!$C$4:$G$4,0))</f>
        <v>25</v>
      </c>
      <c r="AN15" s="77">
        <f>INDEX(ELSV!$G$4:$K$58,MATCH(AE15,ELSV!$G$4:$G$58,0),MATCH(IF(O15&gt;2000000,"A",IF(O15&gt;1000000,"B",IF(O15&gt;100000,"C","D"))),ELSV!$G$4:$K$4,0))</f>
        <v>0.9</v>
      </c>
      <c r="AO15" s="24">
        <f t="shared" si="3"/>
        <v>654496047.8166666</v>
      </c>
      <c r="AP15" s="24">
        <f t="shared" si="4"/>
        <v>264743651.34184167</v>
      </c>
      <c r="AQ15" s="25">
        <f t="shared" si="7"/>
        <v>389752396.47482491</v>
      </c>
    </row>
    <row r="16" spans="1:43" x14ac:dyDescent="0.25">
      <c r="A16" s="11">
        <v>3005</v>
      </c>
      <c r="B16" s="6">
        <v>3005120002</v>
      </c>
      <c r="C16" s="6">
        <v>20000201</v>
      </c>
      <c r="D16" s="6">
        <v>3020000039</v>
      </c>
      <c r="E16" s="6" t="s">
        <v>1584</v>
      </c>
      <c r="F16" s="6" t="s">
        <v>191</v>
      </c>
      <c r="G16" s="6"/>
      <c r="H16" s="6">
        <v>1</v>
      </c>
      <c r="I16" s="6" t="s">
        <v>8</v>
      </c>
      <c r="J16" s="27">
        <v>40978</v>
      </c>
      <c r="K16" s="27">
        <v>40978</v>
      </c>
      <c r="L16" s="7">
        <v>493352977.31999999</v>
      </c>
      <c r="M16" s="7">
        <v>0</v>
      </c>
      <c r="N16" s="7"/>
      <c r="O16" s="8">
        <v>493352977.31999999</v>
      </c>
      <c r="P16" s="7">
        <v>-283763692.16000003</v>
      </c>
      <c r="Q16" s="7">
        <v>0</v>
      </c>
      <c r="R16" s="7">
        <v>-28762478.579999998</v>
      </c>
      <c r="S16" s="12">
        <f t="shared" si="1"/>
        <v>-312526170.74000001</v>
      </c>
      <c r="T16" s="18">
        <f t="shared" si="2"/>
        <v>209589285.15999997</v>
      </c>
      <c r="U16" s="18">
        <v>180826806.58000001</v>
      </c>
      <c r="V16" s="30">
        <f t="shared" si="5"/>
        <v>40969</v>
      </c>
      <c r="W16" s="28">
        <f t="shared" si="6"/>
        <v>11.236111111111111</v>
      </c>
      <c r="X16" s="38" t="s">
        <v>3016</v>
      </c>
      <c r="Y16">
        <f>MATCH(X16,'CAT-3'!$A:$A,0)</f>
        <v>710</v>
      </c>
      <c r="Z16">
        <f>MATCH(V16,'CAT-3'!$1:$1,0)</f>
        <v>90</v>
      </c>
      <c r="AA16">
        <f>INDEX('CAT-3'!$1:$1048576,FAR!Y16,FAR!Z16)</f>
        <v>115.5</v>
      </c>
      <c r="AB16">
        <f>MATCH($AB$3,'CAT-3'!$1:$1,0)</f>
        <v>90</v>
      </c>
      <c r="AC16">
        <f>INDEX('CAT-3'!$1:$1048576,FAR!Y16,FAR!AB16)</f>
        <v>115.5</v>
      </c>
      <c r="AD16" s="28">
        <f t="shared" si="10"/>
        <v>1</v>
      </c>
      <c r="AE16" s="43" t="s">
        <v>4089</v>
      </c>
      <c r="AF16">
        <f>MATCH(AE16,'CAT-4'!$A:$A,0)</f>
        <v>668</v>
      </c>
      <c r="AG16">
        <f>MATCH($AG$3,'CAT-4'!$1:$1,0)</f>
        <v>4</v>
      </c>
      <c r="AH16">
        <f>INDEX('CAT-4'!$1:$1048576,FAR!AF16,FAR!AG16)</f>
        <v>104.4</v>
      </c>
      <c r="AI16">
        <f>MATCH($AI$3,'CAT-4'!$1:$1,0)</f>
        <v>133</v>
      </c>
      <c r="AJ16">
        <f>INDEX('CAT-4'!$1:$1048576,FAR!AF16,FAR!AI16)</f>
        <v>138.5</v>
      </c>
      <c r="AK16" s="28">
        <f t="shared" si="11"/>
        <v>1.3266283524904214</v>
      </c>
      <c r="AL16" s="28">
        <f t="shared" si="12"/>
        <v>1.3266283524904214</v>
      </c>
      <c r="AM16" s="2">
        <f>INDEX(ELSV!$C$4:$G$58,MATCH(AE16,ELSV!$G$4:$G$58,0),MATCH(IF(O16&gt;2000000,"A",IF(O16&gt;1000000,"B",IF(O16&gt;100000,"C","D"))),ELSV!$C$4:$G$4,0))</f>
        <v>25</v>
      </c>
      <c r="AN16" s="77">
        <f>INDEX(ELSV!$G$4:$K$58,MATCH(AE16,ELSV!$G$4:$G$58,0),MATCH(IF(O16&gt;2000000,"A",IF(O16&gt;1000000,"B",IF(O16&gt;100000,"C","D"))),ELSV!$G$4:$K$4,0))</f>
        <v>0.9</v>
      </c>
      <c r="AO16" s="24">
        <f t="shared" si="3"/>
        <v>654496047.49827588</v>
      </c>
      <c r="AP16" s="24">
        <f t="shared" si="4"/>
        <v>264743651.2130526</v>
      </c>
      <c r="AQ16" s="25">
        <f t="shared" si="7"/>
        <v>389752396.28522325</v>
      </c>
    </row>
    <row r="17" spans="1:43" x14ac:dyDescent="0.25">
      <c r="A17" s="11">
        <v>3007</v>
      </c>
      <c r="B17" s="6">
        <v>3007110002</v>
      </c>
      <c r="C17" s="6">
        <v>20000201</v>
      </c>
      <c r="D17" s="6">
        <v>3020000038</v>
      </c>
      <c r="E17" s="6" t="s">
        <v>1585</v>
      </c>
      <c r="F17" s="6" t="s">
        <v>190</v>
      </c>
      <c r="G17" s="6"/>
      <c r="H17" s="6">
        <v>1</v>
      </c>
      <c r="I17" s="6" t="s">
        <v>8</v>
      </c>
      <c r="J17" s="27">
        <v>40996</v>
      </c>
      <c r="K17" s="27">
        <v>40978</v>
      </c>
      <c r="L17" s="7">
        <v>481111102.42000002</v>
      </c>
      <c r="M17" s="7">
        <v>0</v>
      </c>
      <c r="N17" s="7"/>
      <c r="O17" s="8">
        <v>481111102.42000002</v>
      </c>
      <c r="P17" s="7">
        <v>-275473175.35000002</v>
      </c>
      <c r="Q17" s="7">
        <v>0</v>
      </c>
      <c r="R17" s="7">
        <v>-28048777.27</v>
      </c>
      <c r="S17" s="12">
        <f t="shared" si="1"/>
        <v>-303521952.62</v>
      </c>
      <c r="T17" s="18">
        <f t="shared" si="2"/>
        <v>205637927.06999999</v>
      </c>
      <c r="U17" s="18">
        <v>177589149.80000001</v>
      </c>
      <c r="V17" s="30">
        <f t="shared" si="5"/>
        <v>40969</v>
      </c>
      <c r="W17" s="28">
        <f t="shared" si="6"/>
        <v>11.236111111111111</v>
      </c>
      <c r="X17" s="38" t="s">
        <v>3016</v>
      </c>
      <c r="Y17">
        <f>MATCH(X17,'CAT-3'!$A:$A,0)</f>
        <v>710</v>
      </c>
      <c r="Z17">
        <f>MATCH(V17,'CAT-3'!$1:$1,0)</f>
        <v>90</v>
      </c>
      <c r="AA17">
        <f>INDEX('CAT-3'!$1:$1048576,FAR!Y17,FAR!Z17)</f>
        <v>115.5</v>
      </c>
      <c r="AB17">
        <f>MATCH($AB$3,'CAT-3'!$1:$1,0)</f>
        <v>90</v>
      </c>
      <c r="AC17">
        <f>INDEX('CAT-3'!$1:$1048576,FAR!Y17,FAR!AB17)</f>
        <v>115.5</v>
      </c>
      <c r="AD17" s="28">
        <f t="shared" si="10"/>
        <v>1</v>
      </c>
      <c r="AE17" s="43" t="s">
        <v>4089</v>
      </c>
      <c r="AF17">
        <f>MATCH(AE17,'CAT-4'!$A:$A,0)</f>
        <v>668</v>
      </c>
      <c r="AG17">
        <f>MATCH($AG$3,'CAT-4'!$1:$1,0)</f>
        <v>4</v>
      </c>
      <c r="AH17">
        <f>INDEX('CAT-4'!$1:$1048576,FAR!AF17,FAR!AG17)</f>
        <v>104.4</v>
      </c>
      <c r="AI17">
        <f>MATCH($AI$3,'CAT-4'!$1:$1,0)</f>
        <v>133</v>
      </c>
      <c r="AJ17">
        <f>INDEX('CAT-4'!$1:$1048576,FAR!AF17,FAR!AI17)</f>
        <v>138.5</v>
      </c>
      <c r="AK17" s="28">
        <f t="shared" si="11"/>
        <v>1.3266283524904214</v>
      </c>
      <c r="AL17" s="28">
        <f t="shared" si="12"/>
        <v>1.3266283524904214</v>
      </c>
      <c r="AM17" s="2">
        <f>INDEX(ELSV!$C$4:$G$58,MATCH(AE17,ELSV!$G$4:$G$58,0),MATCH(IF(O17&gt;2000000,"A",IF(O17&gt;1000000,"B",IF(O17&gt;100000,"C","D"))),ELSV!$C$4:$G$4,0))</f>
        <v>25</v>
      </c>
      <c r="AN17" s="77">
        <f>INDEX(ELSV!$G$4:$K$58,MATCH(AE17,ELSV!$G$4:$G$58,0),MATCH(IF(O17&gt;2000000,"A",IF(O17&gt;1000000,"B",IF(O17&gt;100000,"C","D"))),ELSV!$G$4:$K$4,0))</f>
        <v>0.9</v>
      </c>
      <c r="AO17" s="24">
        <f t="shared" si="3"/>
        <v>638255629.16829503</v>
      </c>
      <c r="AP17" s="24">
        <f t="shared" si="4"/>
        <v>258174401.99857536</v>
      </c>
      <c r="AQ17" s="25">
        <f t="shared" si="7"/>
        <v>380081227.1697197</v>
      </c>
    </row>
    <row r="18" spans="1:43" x14ac:dyDescent="0.25">
      <c r="A18" s="11">
        <v>3007</v>
      </c>
      <c r="B18" s="6">
        <v>3007120002</v>
      </c>
      <c r="C18" s="6">
        <v>20000201</v>
      </c>
      <c r="D18" s="6">
        <v>3020000040</v>
      </c>
      <c r="E18" s="6" t="s">
        <v>1585</v>
      </c>
      <c r="F18" s="6" t="s">
        <v>192</v>
      </c>
      <c r="G18" s="6"/>
      <c r="H18" s="6">
        <v>1</v>
      </c>
      <c r="I18" s="6" t="s">
        <v>8</v>
      </c>
      <c r="J18" s="27">
        <v>40996</v>
      </c>
      <c r="K18" s="27">
        <v>40978</v>
      </c>
      <c r="L18" s="7">
        <v>481111102.19999999</v>
      </c>
      <c r="M18" s="7">
        <v>0</v>
      </c>
      <c r="N18" s="7"/>
      <c r="O18" s="8">
        <v>481111102.19999999</v>
      </c>
      <c r="P18" s="7">
        <v>-275473175.25</v>
      </c>
      <c r="Q18" s="7">
        <v>0</v>
      </c>
      <c r="R18" s="7">
        <v>-28048777.260000002</v>
      </c>
      <c r="S18" s="12">
        <f t="shared" si="1"/>
        <v>-303521952.50999999</v>
      </c>
      <c r="T18" s="18">
        <f t="shared" si="2"/>
        <v>205637926.94999999</v>
      </c>
      <c r="U18" s="18">
        <v>177589149.69</v>
      </c>
      <c r="V18" s="30">
        <f t="shared" si="5"/>
        <v>40969</v>
      </c>
      <c r="W18" s="28">
        <f t="shared" si="6"/>
        <v>11.236111111111111</v>
      </c>
      <c r="X18" s="38" t="s">
        <v>3016</v>
      </c>
      <c r="Y18">
        <f>MATCH(X18,'CAT-3'!$A:$A,0)</f>
        <v>710</v>
      </c>
      <c r="Z18">
        <f>MATCH(V18,'CAT-3'!$1:$1,0)</f>
        <v>90</v>
      </c>
      <c r="AA18">
        <f>INDEX('CAT-3'!$1:$1048576,FAR!Y18,FAR!Z18)</f>
        <v>115.5</v>
      </c>
      <c r="AB18">
        <f>MATCH($AB$3,'CAT-3'!$1:$1,0)</f>
        <v>90</v>
      </c>
      <c r="AC18">
        <f>INDEX('CAT-3'!$1:$1048576,FAR!Y18,FAR!AB18)</f>
        <v>115.5</v>
      </c>
      <c r="AD18" s="28">
        <f t="shared" si="10"/>
        <v>1</v>
      </c>
      <c r="AE18" s="43" t="s">
        <v>4089</v>
      </c>
      <c r="AF18">
        <f>MATCH(AE18,'CAT-4'!$A:$A,0)</f>
        <v>668</v>
      </c>
      <c r="AG18">
        <f>MATCH($AG$3,'CAT-4'!$1:$1,0)</f>
        <v>4</v>
      </c>
      <c r="AH18">
        <f>INDEX('CAT-4'!$1:$1048576,FAR!AF18,FAR!AG18)</f>
        <v>104.4</v>
      </c>
      <c r="AI18">
        <f>MATCH($AI$3,'CAT-4'!$1:$1,0)</f>
        <v>133</v>
      </c>
      <c r="AJ18">
        <f>INDEX('CAT-4'!$1:$1048576,FAR!AF18,FAR!AI18)</f>
        <v>138.5</v>
      </c>
      <c r="AK18" s="28">
        <f t="shared" si="11"/>
        <v>1.3266283524904214</v>
      </c>
      <c r="AL18" s="28">
        <f t="shared" si="12"/>
        <v>1.3266283524904214</v>
      </c>
      <c r="AM18" s="2">
        <f>INDEX(ELSV!$C$4:$G$58,MATCH(AE18,ELSV!$G$4:$G$58,0),MATCH(IF(O18&gt;2000000,"A",IF(O18&gt;1000000,"B",IF(O18&gt;100000,"C","D"))),ELSV!$C$4:$G$4,0))</f>
        <v>25</v>
      </c>
      <c r="AN18" s="77">
        <f>INDEX(ELSV!$G$4:$K$58,MATCH(AE18,ELSV!$G$4:$G$58,0),MATCH(IF(O18&gt;2000000,"A",IF(O18&gt;1000000,"B",IF(O18&gt;100000,"C","D"))),ELSV!$G$4:$K$4,0))</f>
        <v>0.9</v>
      </c>
      <c r="AO18" s="24">
        <f t="shared" si="3"/>
        <v>638255628.87643671</v>
      </c>
      <c r="AP18" s="24">
        <f t="shared" si="4"/>
        <v>258174401.88051867</v>
      </c>
      <c r="AQ18" s="25">
        <f t="shared" si="7"/>
        <v>380081226.99591804</v>
      </c>
    </row>
    <row r="19" spans="1:43" x14ac:dyDescent="0.25">
      <c r="A19" s="11">
        <v>3006</v>
      </c>
      <c r="B19" s="6">
        <v>3006110002</v>
      </c>
      <c r="C19" s="6">
        <v>20000201</v>
      </c>
      <c r="D19" s="6">
        <v>3020000106</v>
      </c>
      <c r="E19" s="6" t="s">
        <v>1582</v>
      </c>
      <c r="F19" s="6" t="s">
        <v>253</v>
      </c>
      <c r="G19" s="6"/>
      <c r="H19" s="6">
        <v>1</v>
      </c>
      <c r="I19" s="6" t="s">
        <v>8</v>
      </c>
      <c r="J19" s="27">
        <v>41020</v>
      </c>
      <c r="K19" s="27">
        <v>41020</v>
      </c>
      <c r="L19" s="7">
        <v>478519203.92000002</v>
      </c>
      <c r="M19" s="7">
        <v>0</v>
      </c>
      <c r="N19" s="7"/>
      <c r="O19" s="8">
        <v>478519203.92000002</v>
      </c>
      <c r="P19" s="7">
        <v>-272328556.49000001</v>
      </c>
      <c r="Q19" s="7">
        <v>0</v>
      </c>
      <c r="R19" s="7">
        <v>-27897669.59</v>
      </c>
      <c r="S19" s="12">
        <f t="shared" si="1"/>
        <v>-300226226.07999998</v>
      </c>
      <c r="T19" s="18">
        <f t="shared" si="2"/>
        <v>206190647.43000001</v>
      </c>
      <c r="U19" s="18">
        <v>178292977.84</v>
      </c>
      <c r="V19" s="30">
        <f t="shared" si="5"/>
        <v>41000</v>
      </c>
      <c r="W19" s="28">
        <f t="shared" si="6"/>
        <v>11.122222222222222</v>
      </c>
      <c r="X19" s="38"/>
      <c r="AD19"/>
      <c r="AE19" s="43" t="s">
        <v>4089</v>
      </c>
      <c r="AF19">
        <f>MATCH(AE19,'CAT-4'!$A:$A,0)</f>
        <v>668</v>
      </c>
      <c r="AG19">
        <f>MATCH(V19,'CAT-4'!$1:$1,0)</f>
        <v>4</v>
      </c>
      <c r="AH19">
        <f>INDEX('CAT-4'!$1:$1048576,FAR!AF19,FAR!AG19)</f>
        <v>104.4</v>
      </c>
      <c r="AI19">
        <f>MATCH($AI$3,'CAT-4'!$1:$1,0)</f>
        <v>133</v>
      </c>
      <c r="AJ19">
        <f>INDEX('CAT-4'!$1:$1048576,FAR!AF19,FAR!AI19)</f>
        <v>138.5</v>
      </c>
      <c r="AK19" s="28">
        <f t="shared" si="11"/>
        <v>1.3266283524904214</v>
      </c>
      <c r="AL19" s="28">
        <f t="shared" ref="AL19:AL22" si="13">AK19</f>
        <v>1.3266283524904214</v>
      </c>
      <c r="AM19" s="2">
        <f>INDEX(ELSV!$C$4:$G$58,MATCH(AE19,ELSV!$G$4:$G$58,0),MATCH(IF(O19&gt;2000000,"A",IF(O19&gt;1000000,"B",IF(O19&gt;100000,"C","D"))),ELSV!$C$4:$G$4,0))</f>
        <v>25</v>
      </c>
      <c r="AN19" s="77">
        <f>INDEX(ELSV!$G$4:$K$58,MATCH(AE19,ELSV!$G$4:$G$58,0),MATCH(IF(O19&gt;2000000,"A",IF(O19&gt;1000000,"B",IF(O19&gt;100000,"C","D"))),ELSV!$G$4:$K$4,0))</f>
        <v>0.9</v>
      </c>
      <c r="AO19" s="24">
        <f t="shared" si="3"/>
        <v>634817143.13141763</v>
      </c>
      <c r="AP19" s="24">
        <f t="shared" si="4"/>
        <v>254180784.10981965</v>
      </c>
      <c r="AQ19" s="25">
        <f t="shared" si="7"/>
        <v>380636359.02159798</v>
      </c>
    </row>
    <row r="20" spans="1:43" x14ac:dyDescent="0.25">
      <c r="A20" s="11">
        <v>3006</v>
      </c>
      <c r="B20" s="6">
        <v>3006120002</v>
      </c>
      <c r="C20" s="6">
        <v>20000201</v>
      </c>
      <c r="D20" s="6">
        <v>3020000107</v>
      </c>
      <c r="E20" s="6" t="s">
        <v>1582</v>
      </c>
      <c r="F20" s="6" t="s">
        <v>254</v>
      </c>
      <c r="G20" s="6"/>
      <c r="H20" s="6">
        <v>1</v>
      </c>
      <c r="I20" s="6" t="s">
        <v>8</v>
      </c>
      <c r="J20" s="27">
        <v>41020</v>
      </c>
      <c r="K20" s="27">
        <v>41020</v>
      </c>
      <c r="L20" s="7">
        <v>478519203.06</v>
      </c>
      <c r="M20" s="7">
        <v>0</v>
      </c>
      <c r="N20" s="7"/>
      <c r="O20" s="8">
        <v>478519203.06</v>
      </c>
      <c r="P20" s="7">
        <v>-272328556</v>
      </c>
      <c r="Q20" s="7">
        <v>0</v>
      </c>
      <c r="R20" s="7">
        <v>-27897669.539999999</v>
      </c>
      <c r="S20" s="12">
        <f t="shared" si="1"/>
        <v>-300226225.54000002</v>
      </c>
      <c r="T20" s="18">
        <f t="shared" si="2"/>
        <v>206190647.06</v>
      </c>
      <c r="U20" s="18">
        <v>178292977.52000001</v>
      </c>
      <c r="V20" s="30">
        <f t="shared" si="5"/>
        <v>41000</v>
      </c>
      <c r="W20" s="28">
        <f t="shared" si="6"/>
        <v>11.122222222222222</v>
      </c>
      <c r="X20" s="38"/>
      <c r="AD20"/>
      <c r="AE20" s="43" t="s">
        <v>4089</v>
      </c>
      <c r="AF20">
        <f>MATCH(AE20,'CAT-4'!$A:$A,0)</f>
        <v>668</v>
      </c>
      <c r="AG20">
        <f>MATCH(V20,'CAT-4'!$1:$1,0)</f>
        <v>4</v>
      </c>
      <c r="AH20">
        <f>INDEX('CAT-4'!$1:$1048576,FAR!AF20,FAR!AG20)</f>
        <v>104.4</v>
      </c>
      <c r="AI20">
        <f>MATCH($AI$3,'CAT-4'!$1:$1,0)</f>
        <v>133</v>
      </c>
      <c r="AJ20">
        <f>INDEX('CAT-4'!$1:$1048576,FAR!AF20,FAR!AI20)</f>
        <v>138.5</v>
      </c>
      <c r="AK20" s="28">
        <f t="shared" si="11"/>
        <v>1.3266283524904214</v>
      </c>
      <c r="AL20" s="28">
        <f t="shared" si="13"/>
        <v>1.3266283524904214</v>
      </c>
      <c r="AM20" s="2">
        <f>INDEX(ELSV!$C$4:$G$58,MATCH(AE20,ELSV!$G$4:$G$58,0),MATCH(IF(O20&gt;2000000,"A",IF(O20&gt;1000000,"B",IF(O20&gt;100000,"C","D"))),ELSV!$C$4:$G$4,0))</f>
        <v>25</v>
      </c>
      <c r="AN20" s="77">
        <f>INDEX(ELSV!$G$4:$K$58,MATCH(AE20,ELSV!$G$4:$G$58,0),MATCH(IF(O20&gt;2000000,"A",IF(O20&gt;1000000,"B",IF(O20&gt;100000,"C","D"))),ELSV!$G$4:$K$4,0))</f>
        <v>0.9</v>
      </c>
      <c r="AO20" s="24">
        <f t="shared" si="3"/>
        <v>634817141.99051726</v>
      </c>
      <c r="AP20" s="24">
        <f t="shared" si="4"/>
        <v>254180783.65300316</v>
      </c>
      <c r="AQ20" s="25">
        <f t="shared" si="7"/>
        <v>380636358.3375141</v>
      </c>
    </row>
    <row r="21" spans="1:43" x14ac:dyDescent="0.25">
      <c r="A21" s="11">
        <v>3008</v>
      </c>
      <c r="B21" s="6">
        <v>3008110002</v>
      </c>
      <c r="C21" s="6">
        <v>20000201</v>
      </c>
      <c r="D21" s="6">
        <v>3020000137</v>
      </c>
      <c r="E21" s="6" t="s">
        <v>1586</v>
      </c>
      <c r="F21" s="6" t="s">
        <v>284</v>
      </c>
      <c r="G21" s="6"/>
      <c r="H21" s="6">
        <v>1</v>
      </c>
      <c r="I21" s="6" t="s">
        <v>8</v>
      </c>
      <c r="J21" s="27">
        <v>41023</v>
      </c>
      <c r="K21" s="27">
        <v>41023</v>
      </c>
      <c r="L21" s="7">
        <v>470298742.02999997</v>
      </c>
      <c r="M21" s="7">
        <v>0</v>
      </c>
      <c r="N21" s="7"/>
      <c r="O21" s="8">
        <v>470298742.02999997</v>
      </c>
      <c r="P21" s="7">
        <v>-267446138.53999999</v>
      </c>
      <c r="Q21" s="7">
        <v>0</v>
      </c>
      <c r="R21" s="7">
        <v>-27418416.66</v>
      </c>
      <c r="S21" s="12">
        <f t="shared" si="1"/>
        <v>-294864555.19999999</v>
      </c>
      <c r="T21" s="18">
        <f t="shared" si="2"/>
        <v>202852603.48999998</v>
      </c>
      <c r="U21" s="18">
        <v>175434186.83000001</v>
      </c>
      <c r="V21" s="30">
        <f t="shared" si="5"/>
        <v>41000</v>
      </c>
      <c r="W21" s="28">
        <f t="shared" si="6"/>
        <v>11.113888888888889</v>
      </c>
      <c r="X21" s="38"/>
      <c r="AD21"/>
      <c r="AE21" s="43" t="s">
        <v>4089</v>
      </c>
      <c r="AF21">
        <f>MATCH(AE21,'CAT-4'!$A:$A,0)</f>
        <v>668</v>
      </c>
      <c r="AG21">
        <f>MATCH(V21,'CAT-4'!$1:$1,0)</f>
        <v>4</v>
      </c>
      <c r="AH21">
        <f>INDEX('CAT-4'!$1:$1048576,FAR!AF21,FAR!AG21)</f>
        <v>104.4</v>
      </c>
      <c r="AI21">
        <f>MATCH($AI$3,'CAT-4'!$1:$1,0)</f>
        <v>133</v>
      </c>
      <c r="AJ21">
        <f>INDEX('CAT-4'!$1:$1048576,FAR!AF21,FAR!AI21)</f>
        <v>138.5</v>
      </c>
      <c r="AK21" s="28">
        <f t="shared" si="11"/>
        <v>1.3266283524904214</v>
      </c>
      <c r="AL21" s="28">
        <f t="shared" si="13"/>
        <v>1.3266283524904214</v>
      </c>
      <c r="AM21" s="2">
        <f>INDEX(ELSV!$C$4:$G$58,MATCH(AE21,ELSV!$G$4:$G$58,0),MATCH(IF(O21&gt;2000000,"A",IF(O21&gt;1000000,"B",IF(O21&gt;100000,"C","D"))),ELSV!$C$4:$G$4,0))</f>
        <v>25</v>
      </c>
      <c r="AN21" s="77">
        <f>INDEX(ELSV!$G$4:$K$58,MATCH(AE21,ELSV!$G$4:$G$58,0),MATCH(IF(O21&gt;2000000,"A",IF(O21&gt;1000000,"B",IF(O21&gt;100000,"C","D"))),ELSV!$G$4:$K$4,0))</f>
        <v>0.9</v>
      </c>
      <c r="AO21" s="24">
        <f t="shared" si="3"/>
        <v>623911645.31757653</v>
      </c>
      <c r="AP21" s="24">
        <f t="shared" si="4"/>
        <v>249627049.29156241</v>
      </c>
      <c r="AQ21" s="25">
        <f t="shared" si="7"/>
        <v>374284596.02601409</v>
      </c>
    </row>
    <row r="22" spans="1:43" x14ac:dyDescent="0.25">
      <c r="A22" s="11">
        <v>3008</v>
      </c>
      <c r="B22" s="6">
        <v>3008120002</v>
      </c>
      <c r="C22" s="6">
        <v>20000201</v>
      </c>
      <c r="D22" s="6">
        <v>3020000138</v>
      </c>
      <c r="E22" s="6" t="s">
        <v>1586</v>
      </c>
      <c r="F22" s="6" t="s">
        <v>285</v>
      </c>
      <c r="G22" s="6"/>
      <c r="H22" s="6">
        <v>1</v>
      </c>
      <c r="I22" s="6" t="s">
        <v>8</v>
      </c>
      <c r="J22" s="27">
        <v>41023</v>
      </c>
      <c r="K22" s="27">
        <v>41023</v>
      </c>
      <c r="L22" s="7">
        <v>470298741.23000002</v>
      </c>
      <c r="M22" s="7">
        <v>0</v>
      </c>
      <c r="N22" s="7"/>
      <c r="O22" s="8">
        <v>470298741.23000002</v>
      </c>
      <c r="P22" s="7">
        <v>-267446138.06</v>
      </c>
      <c r="Q22" s="7">
        <v>0</v>
      </c>
      <c r="R22" s="7">
        <v>-27418416.609999999</v>
      </c>
      <c r="S22" s="12">
        <f t="shared" si="1"/>
        <v>-294864554.67000002</v>
      </c>
      <c r="T22" s="18">
        <f t="shared" si="2"/>
        <v>202852603.17000002</v>
      </c>
      <c r="U22" s="18">
        <v>175434186.56</v>
      </c>
      <c r="V22" s="30">
        <f t="shared" si="5"/>
        <v>41000</v>
      </c>
      <c r="W22" s="28">
        <f t="shared" si="6"/>
        <v>11.113888888888889</v>
      </c>
      <c r="X22" s="38"/>
      <c r="AD22"/>
      <c r="AE22" s="43" t="s">
        <v>4089</v>
      </c>
      <c r="AF22">
        <f>MATCH(AE22,'CAT-4'!$A:$A,0)</f>
        <v>668</v>
      </c>
      <c r="AG22">
        <f>MATCH(V22,'CAT-4'!$1:$1,0)</f>
        <v>4</v>
      </c>
      <c r="AH22">
        <f>INDEX('CAT-4'!$1:$1048576,FAR!AF22,FAR!AG22)</f>
        <v>104.4</v>
      </c>
      <c r="AI22">
        <f>MATCH($AI$3,'CAT-4'!$1:$1,0)</f>
        <v>133</v>
      </c>
      <c r="AJ22">
        <f>INDEX('CAT-4'!$1:$1048576,FAR!AF22,FAR!AI22)</f>
        <v>138.5</v>
      </c>
      <c r="AK22" s="28">
        <f t="shared" si="11"/>
        <v>1.3266283524904214</v>
      </c>
      <c r="AL22" s="28">
        <f t="shared" si="13"/>
        <v>1.3266283524904214</v>
      </c>
      <c r="AM22" s="2">
        <f>INDEX(ELSV!$C$4:$G$58,MATCH(AE22,ELSV!$G$4:$G$58,0),MATCH(IF(O22&gt;2000000,"A",IF(O22&gt;1000000,"B",IF(O22&gt;100000,"C","D"))),ELSV!$C$4:$G$4,0))</f>
        <v>25</v>
      </c>
      <c r="AN22" s="77">
        <f>INDEX(ELSV!$G$4:$K$58,MATCH(AE22,ELSV!$G$4:$G$58,0),MATCH(IF(O22&gt;2000000,"A",IF(O22&gt;1000000,"B",IF(O22&gt;100000,"C","D"))),ELSV!$G$4:$K$4,0))</f>
        <v>0.9</v>
      </c>
      <c r="AO22" s="24">
        <f t="shared" si="3"/>
        <v>623911644.25627398</v>
      </c>
      <c r="AP22" s="24">
        <f t="shared" si="4"/>
        <v>249627048.86693522</v>
      </c>
      <c r="AQ22" s="25">
        <f t="shared" si="7"/>
        <v>374284595.38933873</v>
      </c>
    </row>
    <row r="23" spans="1:43" x14ac:dyDescent="0.25">
      <c r="A23" s="11">
        <v>3004</v>
      </c>
      <c r="B23" s="6">
        <v>3004110002</v>
      </c>
      <c r="C23" s="6">
        <v>20000201</v>
      </c>
      <c r="D23" s="6">
        <v>3020000002</v>
      </c>
      <c r="E23" s="6" t="s">
        <v>1583</v>
      </c>
      <c r="F23" s="6" t="s">
        <v>155</v>
      </c>
      <c r="G23" s="6"/>
      <c r="H23" s="6">
        <v>1</v>
      </c>
      <c r="I23" s="6" t="s">
        <v>8</v>
      </c>
      <c r="J23" s="27">
        <v>40992</v>
      </c>
      <c r="K23" s="27">
        <v>40992</v>
      </c>
      <c r="L23" s="7">
        <v>464045725.80000001</v>
      </c>
      <c r="M23" s="7">
        <v>0</v>
      </c>
      <c r="N23" s="7"/>
      <c r="O23" s="8">
        <v>464045725.80000001</v>
      </c>
      <c r="P23" s="7">
        <v>-265969709.53</v>
      </c>
      <c r="Q23" s="7">
        <v>0</v>
      </c>
      <c r="R23" s="7">
        <v>-27053865.809999999</v>
      </c>
      <c r="S23" s="12">
        <f t="shared" si="1"/>
        <v>-293023575.33999997</v>
      </c>
      <c r="T23" s="18">
        <f t="shared" si="2"/>
        <v>198076016.27000001</v>
      </c>
      <c r="U23" s="18">
        <v>171022150.46000001</v>
      </c>
      <c r="V23" s="30">
        <f t="shared" si="5"/>
        <v>40969</v>
      </c>
      <c r="W23" s="28">
        <f t="shared" si="6"/>
        <v>11.197222222222223</v>
      </c>
      <c r="X23" s="38" t="s">
        <v>3016</v>
      </c>
      <c r="Y23">
        <f>MATCH(X23,'CAT-3'!$A:$A,0)</f>
        <v>710</v>
      </c>
      <c r="Z23">
        <f>MATCH(V23,'CAT-3'!$1:$1,0)</f>
        <v>90</v>
      </c>
      <c r="AA23">
        <f>INDEX('CAT-3'!$1:$1048576,FAR!Y23,FAR!Z23)</f>
        <v>115.5</v>
      </c>
      <c r="AB23">
        <f>MATCH($AB$3,'CAT-3'!$1:$1,0)</f>
        <v>90</v>
      </c>
      <c r="AC23">
        <f>INDEX('CAT-3'!$1:$1048576,FAR!Y23,FAR!AB23)</f>
        <v>115.5</v>
      </c>
      <c r="AD23" s="28">
        <f t="shared" ref="AD23:AD26" si="14">AC23/AA23</f>
        <v>1</v>
      </c>
      <c r="AE23" s="43" t="s">
        <v>4089</v>
      </c>
      <c r="AF23">
        <f>MATCH(AE23,'CAT-4'!$A:$A,0)</f>
        <v>668</v>
      </c>
      <c r="AG23">
        <f>MATCH($AG$3,'CAT-4'!$1:$1,0)</f>
        <v>4</v>
      </c>
      <c r="AH23">
        <f>INDEX('CAT-4'!$1:$1048576,FAR!AF23,FAR!AG23)</f>
        <v>104.4</v>
      </c>
      <c r="AI23">
        <f>MATCH($AI$3,'CAT-4'!$1:$1,0)</f>
        <v>133</v>
      </c>
      <c r="AJ23">
        <f>INDEX('CAT-4'!$1:$1048576,FAR!AF23,FAR!AI23)</f>
        <v>138.5</v>
      </c>
      <c r="AK23" s="28">
        <f t="shared" ref="AK23:AK26" si="15">AJ23/AH23</f>
        <v>1.3266283524904214</v>
      </c>
      <c r="AL23" s="28">
        <f t="shared" ref="AL23:AL26" si="16">AK23*AD23</f>
        <v>1.3266283524904214</v>
      </c>
      <c r="AM23" s="2">
        <f>INDEX(ELSV!$C$4:$G$58,MATCH(AE23,ELSV!$G$4:$G$58,0),MATCH(IF(O23&gt;2000000,"A",IF(O23&gt;1000000,"B",IF(O23&gt;100000,"C","D"))),ELSV!$C$4:$G$4,0))</f>
        <v>25</v>
      </c>
      <c r="AN23" s="77">
        <f>INDEX(ELSV!$G$4:$K$58,MATCH(AE23,ELSV!$G$4:$G$58,0),MATCH(IF(O23&gt;2000000,"A",IF(O23&gt;1000000,"B",IF(O23&gt;100000,"C","D"))),ELSV!$G$4:$K$4,0))</f>
        <v>0.9</v>
      </c>
      <c r="AO23" s="24">
        <f t="shared" si="3"/>
        <v>615616216.69827592</v>
      </c>
      <c r="AP23" s="24">
        <f t="shared" si="4"/>
        <v>248154896.95107508</v>
      </c>
      <c r="AQ23" s="25">
        <f t="shared" si="7"/>
        <v>367461319.74720085</v>
      </c>
    </row>
    <row r="24" spans="1:43" x14ac:dyDescent="0.25">
      <c r="A24" s="11">
        <v>3004</v>
      </c>
      <c r="B24" s="6">
        <v>3004120002</v>
      </c>
      <c r="C24" s="6">
        <v>20000201</v>
      </c>
      <c r="D24" s="6">
        <v>3020000003</v>
      </c>
      <c r="E24" s="6" t="s">
        <v>1583</v>
      </c>
      <c r="F24" s="6" t="s">
        <v>156</v>
      </c>
      <c r="G24" s="6"/>
      <c r="H24" s="6">
        <v>1</v>
      </c>
      <c r="I24" s="6" t="s">
        <v>8</v>
      </c>
      <c r="J24" s="27">
        <v>40992</v>
      </c>
      <c r="K24" s="27">
        <v>40992</v>
      </c>
      <c r="L24" s="7">
        <v>464045725.63999999</v>
      </c>
      <c r="M24" s="7">
        <v>0</v>
      </c>
      <c r="N24" s="7"/>
      <c r="O24" s="8">
        <v>464045725.63999999</v>
      </c>
      <c r="P24" s="7">
        <v>-265969709.43000001</v>
      </c>
      <c r="Q24" s="7">
        <v>0</v>
      </c>
      <c r="R24" s="7">
        <v>-27053865.800000001</v>
      </c>
      <c r="S24" s="12">
        <f t="shared" si="1"/>
        <v>-293023575.23000002</v>
      </c>
      <c r="T24" s="18">
        <f t="shared" si="2"/>
        <v>198076016.20999998</v>
      </c>
      <c r="U24" s="18">
        <v>171022150.41</v>
      </c>
      <c r="V24" s="30">
        <f t="shared" si="5"/>
        <v>40969</v>
      </c>
      <c r="W24" s="28">
        <f t="shared" si="6"/>
        <v>11.197222222222223</v>
      </c>
      <c r="X24" s="38" t="s">
        <v>3016</v>
      </c>
      <c r="Y24">
        <f>MATCH(X24,'CAT-3'!$A:$A,0)</f>
        <v>710</v>
      </c>
      <c r="Z24">
        <f>MATCH(V24,'CAT-3'!$1:$1,0)</f>
        <v>90</v>
      </c>
      <c r="AA24">
        <f>INDEX('CAT-3'!$1:$1048576,FAR!Y24,FAR!Z24)</f>
        <v>115.5</v>
      </c>
      <c r="AB24">
        <f>MATCH($AB$3,'CAT-3'!$1:$1,0)</f>
        <v>90</v>
      </c>
      <c r="AC24">
        <f>INDEX('CAT-3'!$1:$1048576,FAR!Y24,FAR!AB24)</f>
        <v>115.5</v>
      </c>
      <c r="AD24" s="28">
        <f t="shared" si="14"/>
        <v>1</v>
      </c>
      <c r="AE24" s="43" t="s">
        <v>4089</v>
      </c>
      <c r="AF24">
        <f>MATCH(AE24,'CAT-4'!$A:$A,0)</f>
        <v>668</v>
      </c>
      <c r="AG24">
        <f>MATCH($AG$3,'CAT-4'!$1:$1,0)</f>
        <v>4</v>
      </c>
      <c r="AH24">
        <f>INDEX('CAT-4'!$1:$1048576,FAR!AF24,FAR!AG24)</f>
        <v>104.4</v>
      </c>
      <c r="AI24">
        <f>MATCH($AI$3,'CAT-4'!$1:$1,0)</f>
        <v>133</v>
      </c>
      <c r="AJ24">
        <f>INDEX('CAT-4'!$1:$1048576,FAR!AF24,FAR!AI24)</f>
        <v>138.5</v>
      </c>
      <c r="AK24" s="28">
        <f t="shared" si="15"/>
        <v>1.3266283524904214</v>
      </c>
      <c r="AL24" s="28">
        <f t="shared" si="16"/>
        <v>1.3266283524904214</v>
      </c>
      <c r="AM24" s="2">
        <f>INDEX(ELSV!$C$4:$G$58,MATCH(AE24,ELSV!$G$4:$G$58,0),MATCH(IF(O24&gt;2000000,"A",IF(O24&gt;1000000,"B",IF(O24&gt;100000,"C","D"))),ELSV!$C$4:$G$4,0))</f>
        <v>25</v>
      </c>
      <c r="AN24" s="77">
        <f>INDEX(ELSV!$G$4:$K$58,MATCH(AE24,ELSV!$G$4:$G$58,0),MATCH(IF(O24&gt;2000000,"A",IF(O24&gt;1000000,"B",IF(O24&gt;100000,"C","D"))),ELSV!$G$4:$K$4,0))</f>
        <v>0.9</v>
      </c>
      <c r="AO24" s="24">
        <f t="shared" si="3"/>
        <v>615616216.48601532</v>
      </c>
      <c r="AP24" s="24">
        <f t="shared" si="4"/>
        <v>248154896.86551282</v>
      </c>
      <c r="AQ24" s="25">
        <f t="shared" si="7"/>
        <v>367461319.62050247</v>
      </c>
    </row>
    <row r="25" spans="1:43" x14ac:dyDescent="0.25">
      <c r="A25" s="11">
        <v>3004</v>
      </c>
      <c r="B25" s="6">
        <v>3004000204</v>
      </c>
      <c r="C25" s="6">
        <v>20000201</v>
      </c>
      <c r="D25" s="6">
        <v>3020000009</v>
      </c>
      <c r="E25" s="6" t="s">
        <v>1583</v>
      </c>
      <c r="F25" s="6" t="s">
        <v>162</v>
      </c>
      <c r="G25" s="6"/>
      <c r="H25" s="6">
        <v>1</v>
      </c>
      <c r="I25" s="6" t="s">
        <v>8</v>
      </c>
      <c r="J25" s="27">
        <v>40992</v>
      </c>
      <c r="K25" s="27">
        <v>40992</v>
      </c>
      <c r="L25" s="7">
        <v>419217758.11000001</v>
      </c>
      <c r="M25" s="7">
        <v>0</v>
      </c>
      <c r="N25" s="7"/>
      <c r="O25" s="8">
        <v>419217758.11000001</v>
      </c>
      <c r="P25" s="7">
        <v>-240210534.21000001</v>
      </c>
      <c r="Q25" s="7">
        <v>0</v>
      </c>
      <c r="R25" s="7">
        <v>-24440395.300000001</v>
      </c>
      <c r="S25" s="12">
        <f t="shared" si="1"/>
        <v>-264650929.51000002</v>
      </c>
      <c r="T25" s="18">
        <f t="shared" si="2"/>
        <v>179007223.90000001</v>
      </c>
      <c r="U25" s="18">
        <v>154566828.59999999</v>
      </c>
      <c r="V25" s="30">
        <f t="shared" si="5"/>
        <v>40969</v>
      </c>
      <c r="W25" s="28">
        <f t="shared" si="6"/>
        <v>11.197222222222223</v>
      </c>
      <c r="X25" s="38" t="s">
        <v>2904</v>
      </c>
      <c r="Y25">
        <f>MATCH(X25,'CAT-3'!$A:$A,0)</f>
        <v>654</v>
      </c>
      <c r="Z25">
        <f>MATCH(V25,'CAT-3'!$1:$1,0)</f>
        <v>90</v>
      </c>
      <c r="AA25">
        <f>INDEX('CAT-3'!$1:$1048576,FAR!Y25,FAR!Z25)</f>
        <v>170.7</v>
      </c>
      <c r="AB25">
        <f>MATCH($AB$3,'CAT-3'!$1:$1,0)</f>
        <v>90</v>
      </c>
      <c r="AC25">
        <f>INDEX('CAT-3'!$1:$1048576,FAR!Y25,FAR!AB25)</f>
        <v>170.7</v>
      </c>
      <c r="AD25" s="28">
        <f t="shared" si="14"/>
        <v>1</v>
      </c>
      <c r="AE25" s="43" t="s">
        <v>4237</v>
      </c>
      <c r="AF25">
        <f>MATCH(AE25,'CAT-4'!$A:$A,0)</f>
        <v>745</v>
      </c>
      <c r="AG25">
        <f>MATCH($AG$3,'CAT-4'!$1:$1,0)</f>
        <v>4</v>
      </c>
      <c r="AH25">
        <f>INDEX('CAT-4'!$1:$1048576,FAR!AF25,FAR!AG25)</f>
        <v>99.2</v>
      </c>
      <c r="AI25">
        <f>MATCH($AI$3,'CAT-4'!$1:$1,0)</f>
        <v>133</v>
      </c>
      <c r="AJ25">
        <f>INDEX('CAT-4'!$1:$1048576,FAR!AF25,FAR!AI25)</f>
        <v>116.6</v>
      </c>
      <c r="AK25" s="28">
        <f t="shared" si="15"/>
        <v>1.1754032258064515</v>
      </c>
      <c r="AL25" s="28">
        <f t="shared" si="16"/>
        <v>1.1754032258064515</v>
      </c>
      <c r="AM25" s="2">
        <f>INDEX(ELSV!$C$4:$G$58,MATCH(AE25,ELSV!$G$4:$G$58,0),MATCH(IF(O25&gt;2000000,"A",IF(O25&gt;1000000,"B",IF(O25&gt;100000,"C","D"))),ELSV!$C$4:$G$4,0))</f>
        <v>25</v>
      </c>
      <c r="AN25" s="77">
        <f>INDEX(ELSV!$G$4:$K$58,MATCH(AE25,ELSV!$G$4:$G$58,0),MATCH(IF(O25&gt;2000000,"A",IF(O25&gt;1000000,"B",IF(O25&gt;100000,"C","D"))),ELSV!$G$4:$K$4,0))</f>
        <v>0.9</v>
      </c>
      <c r="AO25" s="24">
        <f t="shared" si="3"/>
        <v>492749905.19784272</v>
      </c>
      <c r="AP25" s="24">
        <f t="shared" si="4"/>
        <v>198627486.78525043</v>
      </c>
      <c r="AQ25" s="25">
        <f t="shared" si="7"/>
        <v>294122418.41259229</v>
      </c>
    </row>
    <row r="26" spans="1:43" x14ac:dyDescent="0.25">
      <c r="A26" s="11">
        <v>3007</v>
      </c>
      <c r="B26" s="6">
        <v>3007000204</v>
      </c>
      <c r="C26" s="6">
        <v>20000201</v>
      </c>
      <c r="D26" s="6">
        <v>3020000054</v>
      </c>
      <c r="E26" s="6" t="s">
        <v>1585</v>
      </c>
      <c r="F26" s="6" t="s">
        <v>204</v>
      </c>
      <c r="G26" s="6"/>
      <c r="H26" s="6">
        <v>1</v>
      </c>
      <c r="I26" s="6" t="s">
        <v>8</v>
      </c>
      <c r="J26" s="27">
        <v>40996</v>
      </c>
      <c r="K26" s="27">
        <v>40978</v>
      </c>
      <c r="L26" s="7">
        <v>414211177.97000003</v>
      </c>
      <c r="M26" s="7">
        <v>0</v>
      </c>
      <c r="N26" s="7"/>
      <c r="O26" s="8">
        <v>414211177.97000003</v>
      </c>
      <c r="P26" s="7">
        <v>-237167814.06</v>
      </c>
      <c r="Q26" s="7">
        <v>0</v>
      </c>
      <c r="R26" s="7">
        <v>-24148511.68</v>
      </c>
      <c r="S26" s="12">
        <f t="shared" si="1"/>
        <v>-261316325.74000001</v>
      </c>
      <c r="T26" s="18">
        <f t="shared" si="2"/>
        <v>177043363.91000003</v>
      </c>
      <c r="U26" s="18">
        <v>152894852.22999999</v>
      </c>
      <c r="V26" s="30">
        <f t="shared" si="5"/>
        <v>40969</v>
      </c>
      <c r="W26" s="28">
        <f t="shared" si="6"/>
        <v>11.236111111111111</v>
      </c>
      <c r="X26" s="38" t="s">
        <v>2904</v>
      </c>
      <c r="Y26">
        <f>MATCH(X26,'CAT-3'!$A:$A,0)</f>
        <v>654</v>
      </c>
      <c r="Z26">
        <f>MATCH(V26,'CAT-3'!$1:$1,0)</f>
        <v>90</v>
      </c>
      <c r="AA26">
        <f>INDEX('CAT-3'!$1:$1048576,FAR!Y26,FAR!Z26)</f>
        <v>170.7</v>
      </c>
      <c r="AB26">
        <f>MATCH($AB$3,'CAT-3'!$1:$1,0)</f>
        <v>90</v>
      </c>
      <c r="AC26">
        <f>INDEX('CAT-3'!$1:$1048576,FAR!Y26,FAR!AB26)</f>
        <v>170.7</v>
      </c>
      <c r="AD26" s="28">
        <f t="shared" si="14"/>
        <v>1</v>
      </c>
      <c r="AE26" s="43" t="s">
        <v>4237</v>
      </c>
      <c r="AF26">
        <f>MATCH(AE26,'CAT-4'!$A:$A,0)</f>
        <v>745</v>
      </c>
      <c r="AG26">
        <f>MATCH($AG$3,'CAT-4'!$1:$1,0)</f>
        <v>4</v>
      </c>
      <c r="AH26">
        <f>INDEX('CAT-4'!$1:$1048576,FAR!AF26,FAR!AG26)</f>
        <v>99.2</v>
      </c>
      <c r="AI26">
        <f>MATCH($AI$3,'CAT-4'!$1:$1,0)</f>
        <v>133</v>
      </c>
      <c r="AJ26">
        <f>INDEX('CAT-4'!$1:$1048576,FAR!AF26,FAR!AI26)</f>
        <v>116.6</v>
      </c>
      <c r="AK26" s="28">
        <f t="shared" si="15"/>
        <v>1.1754032258064515</v>
      </c>
      <c r="AL26" s="28">
        <f t="shared" si="16"/>
        <v>1.1754032258064515</v>
      </c>
      <c r="AM26" s="2">
        <f>INDEX(ELSV!$C$4:$G$58,MATCH(AE26,ELSV!$G$4:$G$58,0),MATCH(IF(O26&gt;2000000,"A",IF(O26&gt;1000000,"B",IF(O26&gt;100000,"C","D"))),ELSV!$C$4:$G$4,0))</f>
        <v>25</v>
      </c>
      <c r="AN26" s="77">
        <f>INDEX(ELSV!$G$4:$K$58,MATCH(AE26,ELSV!$G$4:$G$58,0),MATCH(IF(O26&gt;2000000,"A",IF(O26&gt;1000000,"B",IF(O26&gt;100000,"C","D"))),ELSV!$G$4:$K$4,0))</f>
        <v>0.9</v>
      </c>
      <c r="AO26" s="24">
        <f t="shared" si="3"/>
        <v>486865154.75102824</v>
      </c>
      <c r="AP26" s="24">
        <f t="shared" si="4"/>
        <v>196936955.09679097</v>
      </c>
      <c r="AQ26" s="25">
        <f t="shared" si="7"/>
        <v>289928199.65423727</v>
      </c>
    </row>
    <row r="27" spans="1:43" x14ac:dyDescent="0.25">
      <c r="A27" s="11">
        <v>3008</v>
      </c>
      <c r="B27" s="6">
        <v>3008000204</v>
      </c>
      <c r="C27" s="6">
        <v>20000201</v>
      </c>
      <c r="D27" s="6">
        <v>3020000144</v>
      </c>
      <c r="E27" s="6" t="s">
        <v>1586</v>
      </c>
      <c r="F27" s="6" t="s">
        <v>291</v>
      </c>
      <c r="G27" s="6"/>
      <c r="H27" s="6">
        <v>1</v>
      </c>
      <c r="I27" s="6" t="s">
        <v>8</v>
      </c>
      <c r="J27" s="27">
        <v>41023</v>
      </c>
      <c r="K27" s="27">
        <v>41023</v>
      </c>
      <c r="L27" s="7">
        <v>412191062.35000002</v>
      </c>
      <c r="M27" s="7">
        <v>0</v>
      </c>
      <c r="N27" s="7"/>
      <c r="O27" s="8">
        <v>412191062.35000002</v>
      </c>
      <c r="P27" s="7">
        <v>-234401877.22</v>
      </c>
      <c r="Q27" s="7">
        <v>0</v>
      </c>
      <c r="R27" s="7">
        <v>-24030738.940000001</v>
      </c>
      <c r="S27" s="12">
        <f t="shared" si="1"/>
        <v>-258432616.16</v>
      </c>
      <c r="T27" s="18">
        <f t="shared" si="2"/>
        <v>177789185.13000003</v>
      </c>
      <c r="U27" s="18">
        <v>153758446.19</v>
      </c>
      <c r="V27" s="30">
        <f t="shared" si="5"/>
        <v>41000</v>
      </c>
      <c r="W27" s="28">
        <f t="shared" si="6"/>
        <v>11.113888888888889</v>
      </c>
      <c r="X27" s="38"/>
      <c r="AD27"/>
      <c r="AE27" s="43" t="s">
        <v>4237</v>
      </c>
      <c r="AF27">
        <f>MATCH(AE27,'CAT-4'!$A:$A,0)</f>
        <v>745</v>
      </c>
      <c r="AG27">
        <f>MATCH(V27,'CAT-4'!$1:$1,0)</f>
        <v>4</v>
      </c>
      <c r="AH27">
        <f>INDEX('CAT-4'!$1:$1048576,FAR!AF27,FAR!AG27)</f>
        <v>99.2</v>
      </c>
      <c r="AI27">
        <f>MATCH($AI$3,'CAT-4'!$1:$1,0)</f>
        <v>133</v>
      </c>
      <c r="AJ27">
        <f>INDEX('CAT-4'!$1:$1048576,FAR!AF27,FAR!AI27)</f>
        <v>116.6</v>
      </c>
      <c r="AK27" s="28">
        <f>AJ27/AH27</f>
        <v>1.1754032258064515</v>
      </c>
      <c r="AL27" s="28">
        <f>AK27</f>
        <v>1.1754032258064515</v>
      </c>
      <c r="AM27" s="2">
        <f>INDEX(ELSV!$C$4:$G$58,MATCH(AE27,ELSV!$G$4:$G$58,0),MATCH(IF(O27&gt;2000000,"A",IF(O27&gt;1000000,"B",IF(O27&gt;100000,"C","D"))),ELSV!$C$4:$G$4,0))</f>
        <v>25</v>
      </c>
      <c r="AN27" s="77">
        <f>INDEX(ELSV!$G$4:$K$58,MATCH(AE27,ELSV!$G$4:$G$58,0),MATCH(IF(O27&gt;2000000,"A",IF(O27&gt;1000000,"B",IF(O27&gt;100000,"C","D"))),ELSV!$G$4:$K$4,0))</f>
        <v>0.9</v>
      </c>
      <c r="AO27" s="24">
        <f t="shared" si="3"/>
        <v>484490704.33477819</v>
      </c>
      <c r="AP27" s="24">
        <f t="shared" si="4"/>
        <v>193844730.8043448</v>
      </c>
      <c r="AQ27" s="25">
        <f t="shared" si="7"/>
        <v>290645973.53043342</v>
      </c>
    </row>
    <row r="28" spans="1:43" x14ac:dyDescent="0.25">
      <c r="A28" s="11">
        <v>3005</v>
      </c>
      <c r="B28" s="6">
        <v>3005000204</v>
      </c>
      <c r="C28" s="6">
        <v>20000201</v>
      </c>
      <c r="D28" s="6">
        <v>3020000053</v>
      </c>
      <c r="E28" s="6" t="s">
        <v>1584</v>
      </c>
      <c r="F28" s="6" t="s">
        <v>203</v>
      </c>
      <c r="G28" s="6"/>
      <c r="H28" s="6">
        <v>1</v>
      </c>
      <c r="I28" s="6" t="s">
        <v>8</v>
      </c>
      <c r="J28" s="27">
        <v>40978</v>
      </c>
      <c r="K28" s="27">
        <v>40978</v>
      </c>
      <c r="L28" s="7">
        <v>398583085.56</v>
      </c>
      <c r="M28" s="7">
        <v>0</v>
      </c>
      <c r="N28" s="7"/>
      <c r="O28" s="8">
        <v>398583085.56</v>
      </c>
      <c r="P28" s="7">
        <v>-229254536.19999999</v>
      </c>
      <c r="Q28" s="7">
        <v>0</v>
      </c>
      <c r="R28" s="7">
        <v>-23237393.890000001</v>
      </c>
      <c r="S28" s="12">
        <f t="shared" si="1"/>
        <v>-252491930.08999997</v>
      </c>
      <c r="T28" s="18">
        <f t="shared" si="2"/>
        <v>169328549.36000001</v>
      </c>
      <c r="U28" s="18">
        <v>146091155.47</v>
      </c>
      <c r="V28" s="30">
        <f t="shared" si="5"/>
        <v>40969</v>
      </c>
      <c r="W28" s="28">
        <f t="shared" si="6"/>
        <v>11.236111111111111</v>
      </c>
      <c r="X28" s="38" t="s">
        <v>2904</v>
      </c>
      <c r="Y28">
        <f>MATCH(X28,'CAT-3'!$A:$A,0)</f>
        <v>654</v>
      </c>
      <c r="Z28">
        <f>MATCH(V28,'CAT-3'!$1:$1,0)</f>
        <v>90</v>
      </c>
      <c r="AA28">
        <f>INDEX('CAT-3'!$1:$1048576,FAR!Y28,FAR!Z28)</f>
        <v>170.7</v>
      </c>
      <c r="AB28">
        <f>MATCH($AB$3,'CAT-3'!$1:$1,0)</f>
        <v>90</v>
      </c>
      <c r="AC28">
        <f>INDEX('CAT-3'!$1:$1048576,FAR!Y28,FAR!AB28)</f>
        <v>170.7</v>
      </c>
      <c r="AD28" s="28">
        <f>AC28/AA28</f>
        <v>1</v>
      </c>
      <c r="AE28" s="43" t="s">
        <v>4237</v>
      </c>
      <c r="AF28">
        <f>MATCH(AE28,'CAT-4'!$A:$A,0)</f>
        <v>745</v>
      </c>
      <c r="AG28">
        <f>MATCH($AG$3,'CAT-4'!$1:$1,0)</f>
        <v>4</v>
      </c>
      <c r="AH28">
        <f>INDEX('CAT-4'!$1:$1048576,FAR!AF28,FAR!AG28)</f>
        <v>99.2</v>
      </c>
      <c r="AI28">
        <f>MATCH($AI$3,'CAT-4'!$1:$1,0)</f>
        <v>133</v>
      </c>
      <c r="AJ28">
        <f>INDEX('CAT-4'!$1:$1048576,FAR!AF28,FAR!AI28)</f>
        <v>116.6</v>
      </c>
      <c r="AK28" s="28">
        <f>AJ28/AH28</f>
        <v>1.1754032258064515</v>
      </c>
      <c r="AL28" s="28">
        <f>AK28*AD28</f>
        <v>1.1754032258064515</v>
      </c>
      <c r="AM28" s="2">
        <f>INDEX(ELSV!$C$4:$G$58,MATCH(AE28,ELSV!$G$4:$G$58,0),MATCH(IF(O28&gt;2000000,"A",IF(O28&gt;1000000,"B",IF(O28&gt;100000,"C","D"))),ELSV!$C$4:$G$4,0))</f>
        <v>25</v>
      </c>
      <c r="AN28" s="77">
        <f>INDEX(ELSV!$G$4:$K$58,MATCH(AE28,ELSV!$G$4:$G$58,0),MATCH(IF(O28&gt;2000000,"A",IF(O28&gt;1000000,"B",IF(O28&gt;100000,"C","D"))),ELSV!$G$4:$K$4,0))</f>
        <v>0.9</v>
      </c>
      <c r="AO28" s="24">
        <f t="shared" si="3"/>
        <v>468495844.51911288</v>
      </c>
      <c r="AP28" s="24">
        <f t="shared" si="4"/>
        <v>189506569.1079812</v>
      </c>
      <c r="AQ28" s="25">
        <f t="shared" si="7"/>
        <v>278989275.41113168</v>
      </c>
    </row>
    <row r="29" spans="1:43" x14ac:dyDescent="0.25">
      <c r="A29" s="11">
        <v>3006</v>
      </c>
      <c r="B29" s="6">
        <v>3006000204</v>
      </c>
      <c r="C29" s="6">
        <v>20000201</v>
      </c>
      <c r="D29" s="6">
        <v>3020000113</v>
      </c>
      <c r="E29" s="6" t="s">
        <v>1582</v>
      </c>
      <c r="F29" s="6" t="s">
        <v>260</v>
      </c>
      <c r="G29" s="6"/>
      <c r="H29" s="6">
        <v>1</v>
      </c>
      <c r="I29" s="6" t="s">
        <v>8</v>
      </c>
      <c r="J29" s="27">
        <v>41020</v>
      </c>
      <c r="K29" s="27">
        <v>41020</v>
      </c>
      <c r="L29" s="7">
        <v>391181232.33999997</v>
      </c>
      <c r="M29" s="7">
        <v>0</v>
      </c>
      <c r="N29" s="7"/>
      <c r="O29" s="8">
        <v>391181232.33999997</v>
      </c>
      <c r="P29" s="7">
        <v>-222623918.69</v>
      </c>
      <c r="Q29" s="7">
        <v>0</v>
      </c>
      <c r="R29" s="7">
        <v>-22805865.850000001</v>
      </c>
      <c r="S29" s="12">
        <f t="shared" si="1"/>
        <v>-245429784.53999999</v>
      </c>
      <c r="T29" s="18">
        <f t="shared" si="2"/>
        <v>168557313.64999998</v>
      </c>
      <c r="U29" s="18">
        <v>145751447.80000001</v>
      </c>
      <c r="V29" s="30">
        <f t="shared" si="5"/>
        <v>41000</v>
      </c>
      <c r="W29" s="28">
        <f t="shared" si="6"/>
        <v>11.122222222222222</v>
      </c>
      <c r="X29" s="38"/>
      <c r="AD29"/>
      <c r="AE29" s="43" t="s">
        <v>4237</v>
      </c>
      <c r="AF29">
        <f>MATCH(AE29,'CAT-4'!$A:$A,0)</f>
        <v>745</v>
      </c>
      <c r="AG29">
        <f>MATCH(V29,'CAT-4'!$1:$1,0)</f>
        <v>4</v>
      </c>
      <c r="AH29">
        <f>INDEX('CAT-4'!$1:$1048576,FAR!AF29,FAR!AG29)</f>
        <v>99.2</v>
      </c>
      <c r="AI29">
        <f>MATCH($AI$3,'CAT-4'!$1:$1,0)</f>
        <v>133</v>
      </c>
      <c r="AJ29">
        <f>INDEX('CAT-4'!$1:$1048576,FAR!AF29,FAR!AI29)</f>
        <v>116.6</v>
      </c>
      <c r="AK29" s="28">
        <f>AJ29/AH29</f>
        <v>1.1754032258064515</v>
      </c>
      <c r="AL29" s="28">
        <f>AK29</f>
        <v>1.1754032258064515</v>
      </c>
      <c r="AM29" s="2">
        <f>INDEX(ELSV!$C$4:$G$58,MATCH(AE29,ELSV!$G$4:$G$58,0),MATCH(IF(O29&gt;2000000,"A",IF(O29&gt;1000000,"B",IF(O29&gt;100000,"C","D"))),ELSV!$C$4:$G$4,0))</f>
        <v>25</v>
      </c>
      <c r="AN29" s="77">
        <f>INDEX(ELSV!$G$4:$K$58,MATCH(AE29,ELSV!$G$4:$G$58,0),MATCH(IF(O29&gt;2000000,"A",IF(O29&gt;1000000,"B",IF(O29&gt;100000,"C","D"))),ELSV!$G$4:$K$4,0))</f>
        <v>0.9</v>
      </c>
      <c r="AO29" s="24">
        <f t="shared" si="3"/>
        <v>459795682.36737895</v>
      </c>
      <c r="AP29" s="24">
        <f t="shared" si="4"/>
        <v>184102191.21989855</v>
      </c>
      <c r="AQ29" s="25">
        <f t="shared" si="7"/>
        <v>275693491.14748037</v>
      </c>
    </row>
    <row r="30" spans="1:43" hidden="1" x14ac:dyDescent="0.25">
      <c r="A30" s="11">
        <v>3008</v>
      </c>
      <c r="B30" s="6">
        <v>3008006201</v>
      </c>
      <c r="C30" s="6">
        <v>20000102</v>
      </c>
      <c r="D30" s="6">
        <v>2060000008</v>
      </c>
      <c r="E30" s="6" t="s">
        <v>1586</v>
      </c>
      <c r="F30" s="6" t="s">
        <v>121</v>
      </c>
      <c r="G30" s="6" t="s">
        <v>1597</v>
      </c>
      <c r="H30" s="83"/>
      <c r="I30" s="6"/>
      <c r="J30" s="27">
        <v>41023</v>
      </c>
      <c r="K30" s="27">
        <v>41023</v>
      </c>
      <c r="L30" s="7">
        <v>240890178.56</v>
      </c>
      <c r="M30" s="7">
        <v>0</v>
      </c>
      <c r="N30" s="7"/>
      <c r="O30" s="8">
        <v>240890178.56</v>
      </c>
      <c r="P30" s="7">
        <v>-69921626.379999995</v>
      </c>
      <c r="Q30" s="7">
        <v>0</v>
      </c>
      <c r="R30" s="7">
        <v>-8045731.96</v>
      </c>
      <c r="S30" s="12">
        <f t="shared" si="1"/>
        <v>-77967358.339999989</v>
      </c>
      <c r="T30" s="18">
        <f t="shared" si="2"/>
        <v>170968552.18000001</v>
      </c>
      <c r="U30" s="18">
        <v>162922820.22</v>
      </c>
      <c r="V30" s="30">
        <f t="shared" si="5"/>
        <v>41000</v>
      </c>
      <c r="AD30"/>
      <c r="AL30"/>
      <c r="AO30"/>
    </row>
    <row r="31" spans="1:43" hidden="1" x14ac:dyDescent="0.25">
      <c r="A31" s="11">
        <v>3007</v>
      </c>
      <c r="B31" s="6">
        <v>3007000213</v>
      </c>
      <c r="C31" s="6">
        <v>20000201</v>
      </c>
      <c r="D31" s="6">
        <v>3020000042</v>
      </c>
      <c r="E31" s="6" t="s">
        <v>1585</v>
      </c>
      <c r="F31" s="6" t="s">
        <v>194</v>
      </c>
      <c r="G31" s="6" t="s">
        <v>1597</v>
      </c>
      <c r="H31" s="83">
        <v>1</v>
      </c>
      <c r="I31" s="6" t="s">
        <v>8</v>
      </c>
      <c r="J31" s="27">
        <v>40996</v>
      </c>
      <c r="K31" s="27">
        <v>40978</v>
      </c>
      <c r="L31" s="7">
        <v>231285590.31</v>
      </c>
      <c r="M31" s="7">
        <v>0</v>
      </c>
      <c r="N31" s="7"/>
      <c r="O31" s="8">
        <v>231285590.31</v>
      </c>
      <c r="P31" s="7">
        <v>-132428820.86</v>
      </c>
      <c r="Q31" s="7">
        <v>0</v>
      </c>
      <c r="R31" s="7">
        <v>-13483949.92</v>
      </c>
      <c r="S31" s="12">
        <f t="shared" si="1"/>
        <v>-145912770.78</v>
      </c>
      <c r="T31" s="18">
        <f t="shared" si="2"/>
        <v>98856769.450000003</v>
      </c>
      <c r="U31" s="18">
        <v>85372819.530000001</v>
      </c>
      <c r="V31" s="30">
        <f t="shared" si="5"/>
        <v>40969</v>
      </c>
      <c r="AD31"/>
      <c r="AL31"/>
      <c r="AO31"/>
    </row>
    <row r="32" spans="1:43" hidden="1" x14ac:dyDescent="0.25">
      <c r="A32" s="11">
        <v>3004</v>
      </c>
      <c r="B32" s="6">
        <v>3004000213</v>
      </c>
      <c r="C32" s="6">
        <v>20000201</v>
      </c>
      <c r="D32" s="6">
        <v>3020000004</v>
      </c>
      <c r="E32" s="6" t="s">
        <v>1583</v>
      </c>
      <c r="F32" s="6" t="s">
        <v>157</v>
      </c>
      <c r="G32" s="6" t="s">
        <v>1597</v>
      </c>
      <c r="H32" s="83">
        <v>1</v>
      </c>
      <c r="I32" s="6" t="s">
        <v>8</v>
      </c>
      <c r="J32" s="27">
        <v>40992</v>
      </c>
      <c r="K32" s="27">
        <v>40992</v>
      </c>
      <c r="L32" s="7">
        <v>231173554.94</v>
      </c>
      <c r="M32" s="7">
        <v>0</v>
      </c>
      <c r="N32" s="7"/>
      <c r="O32" s="8">
        <v>231173554.94</v>
      </c>
      <c r="P32" s="7">
        <v>-132498070.42</v>
      </c>
      <c r="Q32" s="7">
        <v>0</v>
      </c>
      <c r="R32" s="7">
        <v>-13477418.25</v>
      </c>
      <c r="S32" s="12">
        <f t="shared" si="1"/>
        <v>-145975488.67000002</v>
      </c>
      <c r="T32" s="18">
        <f t="shared" si="2"/>
        <v>98675484.519999996</v>
      </c>
      <c r="U32" s="18">
        <v>85198066.269999996</v>
      </c>
      <c r="V32" s="30">
        <f t="shared" si="5"/>
        <v>40969</v>
      </c>
      <c r="AD32"/>
      <c r="AL32"/>
      <c r="AO32"/>
    </row>
    <row r="33" spans="1:43" hidden="1" x14ac:dyDescent="0.25">
      <c r="A33" s="11">
        <v>3008</v>
      </c>
      <c r="B33" s="6">
        <v>3008000213</v>
      </c>
      <c r="C33" s="6">
        <v>20000201</v>
      </c>
      <c r="D33" s="6">
        <v>3020000139</v>
      </c>
      <c r="E33" s="6" t="s">
        <v>1586</v>
      </c>
      <c r="F33" s="6" t="s">
        <v>286</v>
      </c>
      <c r="G33" s="6" t="s">
        <v>1597</v>
      </c>
      <c r="H33" s="83">
        <v>1</v>
      </c>
      <c r="I33" s="6" t="s">
        <v>8</v>
      </c>
      <c r="J33" s="27">
        <v>41023</v>
      </c>
      <c r="K33" s="27">
        <v>41023</v>
      </c>
      <c r="L33" s="7">
        <v>221832548.94999999</v>
      </c>
      <c r="M33" s="7">
        <v>0</v>
      </c>
      <c r="N33" s="7"/>
      <c r="O33" s="8">
        <v>221832548.94999999</v>
      </c>
      <c r="P33" s="7">
        <v>-126150153.72</v>
      </c>
      <c r="Q33" s="7">
        <v>0</v>
      </c>
      <c r="R33" s="7">
        <v>-12932837.6</v>
      </c>
      <c r="S33" s="12">
        <f t="shared" si="1"/>
        <v>-139082991.31999999</v>
      </c>
      <c r="T33" s="18">
        <f t="shared" si="2"/>
        <v>95682395.229999989</v>
      </c>
      <c r="U33" s="18">
        <v>82749557.629999995</v>
      </c>
      <c r="V33" s="30">
        <f t="shared" si="5"/>
        <v>41000</v>
      </c>
      <c r="AD33"/>
      <c r="AL33"/>
      <c r="AO33"/>
    </row>
    <row r="34" spans="1:43" hidden="1" x14ac:dyDescent="0.25">
      <c r="A34" s="11">
        <v>3006</v>
      </c>
      <c r="B34" s="6">
        <v>3006000213</v>
      </c>
      <c r="C34" s="6">
        <v>20000201</v>
      </c>
      <c r="D34" s="6">
        <v>3020000108</v>
      </c>
      <c r="E34" s="6" t="s">
        <v>1582</v>
      </c>
      <c r="F34" s="6" t="s">
        <v>255</v>
      </c>
      <c r="G34" s="6" t="s">
        <v>1597</v>
      </c>
      <c r="H34" s="83">
        <v>1</v>
      </c>
      <c r="I34" s="6" t="s">
        <v>8</v>
      </c>
      <c r="J34" s="27">
        <v>41020</v>
      </c>
      <c r="K34" s="27">
        <v>41020</v>
      </c>
      <c r="L34" s="7">
        <v>214352635.56999999</v>
      </c>
      <c r="M34" s="7">
        <v>0</v>
      </c>
      <c r="N34" s="7"/>
      <c r="O34" s="8">
        <v>214352635.56999999</v>
      </c>
      <c r="P34" s="7">
        <v>-121989553.04000001</v>
      </c>
      <c r="Q34" s="7">
        <v>0</v>
      </c>
      <c r="R34" s="7">
        <v>-12496758.65</v>
      </c>
      <c r="S34" s="12">
        <f t="shared" si="1"/>
        <v>-134486311.69</v>
      </c>
      <c r="T34" s="18">
        <f t="shared" si="2"/>
        <v>92363082.529999986</v>
      </c>
      <c r="U34" s="18">
        <v>79866323.879999995</v>
      </c>
      <c r="V34" s="30">
        <f t="shared" si="5"/>
        <v>41000</v>
      </c>
      <c r="AD34"/>
      <c r="AL34"/>
      <c r="AO34"/>
    </row>
    <row r="35" spans="1:43" hidden="1" x14ac:dyDescent="0.25">
      <c r="A35" s="11">
        <v>3005</v>
      </c>
      <c r="B35" s="6">
        <v>3005000213</v>
      </c>
      <c r="C35" s="6">
        <v>20000201</v>
      </c>
      <c r="D35" s="6">
        <v>3020000041</v>
      </c>
      <c r="E35" s="6" t="s">
        <v>1584</v>
      </c>
      <c r="F35" s="6" t="s">
        <v>193</v>
      </c>
      <c r="G35" s="6" t="s">
        <v>1597</v>
      </c>
      <c r="H35" s="83">
        <v>1</v>
      </c>
      <c r="I35" s="6" t="s">
        <v>8</v>
      </c>
      <c r="J35" s="27">
        <v>40978</v>
      </c>
      <c r="K35" s="27">
        <v>40978</v>
      </c>
      <c r="L35" s="7">
        <v>207382258.78999999</v>
      </c>
      <c r="M35" s="7">
        <v>0</v>
      </c>
      <c r="N35" s="7"/>
      <c r="O35" s="8">
        <v>207382258.78999999</v>
      </c>
      <c r="P35" s="7">
        <v>-119280835.73</v>
      </c>
      <c r="Q35" s="7">
        <v>0</v>
      </c>
      <c r="R35" s="7">
        <v>-12090385.689999999</v>
      </c>
      <c r="S35" s="12">
        <f t="shared" si="1"/>
        <v>-131371221.42</v>
      </c>
      <c r="T35" s="18">
        <f t="shared" si="2"/>
        <v>88101423.059999987</v>
      </c>
      <c r="U35" s="18">
        <v>76011037.370000005</v>
      </c>
      <c r="V35" s="30">
        <f t="shared" si="5"/>
        <v>40969</v>
      </c>
      <c r="AD35"/>
      <c r="AL35"/>
      <c r="AO35"/>
    </row>
    <row r="36" spans="1:43" hidden="1" x14ac:dyDescent="0.25">
      <c r="A36" s="11">
        <v>3005</v>
      </c>
      <c r="B36" s="6">
        <v>3005006201</v>
      </c>
      <c r="C36" s="6">
        <v>20000102</v>
      </c>
      <c r="D36" s="6">
        <v>2010000007</v>
      </c>
      <c r="E36" s="6" t="s">
        <v>1584</v>
      </c>
      <c r="F36" s="6" t="s">
        <v>66</v>
      </c>
      <c r="G36" s="6" t="s">
        <v>1597</v>
      </c>
      <c r="H36" s="83">
        <v>1</v>
      </c>
      <c r="I36" s="6" t="s">
        <v>8</v>
      </c>
      <c r="J36" s="27">
        <v>40978</v>
      </c>
      <c r="K36" s="27">
        <v>40978</v>
      </c>
      <c r="L36" s="7">
        <v>189475498.78</v>
      </c>
      <c r="M36" s="7">
        <v>0</v>
      </c>
      <c r="N36" s="7"/>
      <c r="O36" s="8">
        <v>189475498.78</v>
      </c>
      <c r="P36" s="7">
        <v>-53504894.710000001</v>
      </c>
      <c r="Q36" s="7">
        <v>0</v>
      </c>
      <c r="R36" s="7">
        <v>-6328481.6600000001</v>
      </c>
      <c r="S36" s="12">
        <f t="shared" si="1"/>
        <v>-59833376.370000005</v>
      </c>
      <c r="T36" s="18">
        <f t="shared" si="2"/>
        <v>135970604.06999999</v>
      </c>
      <c r="U36" s="18">
        <v>129642122.41</v>
      </c>
      <c r="V36" s="30">
        <f t="shared" si="5"/>
        <v>40969</v>
      </c>
      <c r="AD36"/>
      <c r="AL36"/>
      <c r="AO36"/>
    </row>
    <row r="37" spans="1:43" hidden="1" x14ac:dyDescent="0.25">
      <c r="A37" s="11">
        <v>3008</v>
      </c>
      <c r="B37" s="6">
        <v>3008006201</v>
      </c>
      <c r="C37" s="6">
        <v>20000102</v>
      </c>
      <c r="D37" s="6">
        <v>2010000028</v>
      </c>
      <c r="E37" s="6" t="s">
        <v>1586</v>
      </c>
      <c r="F37" s="6" t="s">
        <v>82</v>
      </c>
      <c r="G37" s="6" t="s">
        <v>1597</v>
      </c>
      <c r="H37" s="83">
        <v>2</v>
      </c>
      <c r="I37" s="6" t="s">
        <v>8</v>
      </c>
      <c r="J37" s="27">
        <v>41023</v>
      </c>
      <c r="K37" s="27">
        <v>41023</v>
      </c>
      <c r="L37" s="7">
        <v>170669106.34999999</v>
      </c>
      <c r="M37" s="7">
        <v>0</v>
      </c>
      <c r="N37" s="7"/>
      <c r="O37" s="8">
        <v>170669106.34999999</v>
      </c>
      <c r="P37" s="7">
        <v>-47373137.969999999</v>
      </c>
      <c r="Q37" s="7">
        <v>0</v>
      </c>
      <c r="R37" s="7">
        <v>-5700348.1500000004</v>
      </c>
      <c r="S37" s="12">
        <f t="shared" si="1"/>
        <v>-53073486.119999997</v>
      </c>
      <c r="T37" s="18">
        <f t="shared" si="2"/>
        <v>123295968.38</v>
      </c>
      <c r="U37" s="18">
        <v>117595620.23</v>
      </c>
      <c r="V37" s="30">
        <f t="shared" si="5"/>
        <v>41000</v>
      </c>
      <c r="AD37"/>
      <c r="AL37"/>
      <c r="AO37"/>
    </row>
    <row r="38" spans="1:43" hidden="1" x14ac:dyDescent="0.25">
      <c r="A38" s="11">
        <v>3005</v>
      </c>
      <c r="B38" s="6">
        <v>3005006201</v>
      </c>
      <c r="C38" s="6">
        <v>20000002</v>
      </c>
      <c r="D38" s="6">
        <v>1010000006</v>
      </c>
      <c r="E38" s="6" t="s">
        <v>1584</v>
      </c>
      <c r="F38" s="6" t="s">
        <v>23</v>
      </c>
      <c r="G38" s="6" t="s">
        <v>1597</v>
      </c>
      <c r="H38" s="83">
        <v>1</v>
      </c>
      <c r="I38" s="6" t="s">
        <v>8</v>
      </c>
      <c r="J38" s="27">
        <v>40978</v>
      </c>
      <c r="K38" s="27">
        <v>40978</v>
      </c>
      <c r="L38" s="7">
        <v>168385189.24000001</v>
      </c>
      <c r="M38" s="7">
        <v>0</v>
      </c>
      <c r="N38" s="7"/>
      <c r="O38" s="8">
        <v>168385189.24000001</v>
      </c>
      <c r="P38" s="7">
        <v>-62168824.07</v>
      </c>
      <c r="Q38" s="7">
        <v>0</v>
      </c>
      <c r="R38" s="7">
        <v>-6179736.4500000002</v>
      </c>
      <c r="S38" s="12">
        <f t="shared" si="1"/>
        <v>-68348560.519999996</v>
      </c>
      <c r="T38" s="18">
        <f t="shared" si="2"/>
        <v>106216365.17000002</v>
      </c>
      <c r="U38" s="18">
        <v>100036628.72</v>
      </c>
      <c r="V38" s="30">
        <f t="shared" si="5"/>
        <v>40969</v>
      </c>
      <c r="AD38"/>
      <c r="AL38"/>
      <c r="AO38"/>
    </row>
    <row r="39" spans="1:43" x14ac:dyDescent="0.25">
      <c r="A39" s="11">
        <v>3008</v>
      </c>
      <c r="B39" s="6">
        <v>3008000207</v>
      </c>
      <c r="C39" s="6">
        <v>20000201</v>
      </c>
      <c r="D39" s="6">
        <v>3020000149</v>
      </c>
      <c r="E39" s="6" t="s">
        <v>1586</v>
      </c>
      <c r="F39" s="6" t="s">
        <v>296</v>
      </c>
      <c r="G39" s="6"/>
      <c r="H39" s="6">
        <v>1</v>
      </c>
      <c r="I39" s="6" t="s">
        <v>8</v>
      </c>
      <c r="J39" s="27">
        <v>41023</v>
      </c>
      <c r="K39" s="27">
        <v>41023</v>
      </c>
      <c r="L39" s="7">
        <v>166660684.31999999</v>
      </c>
      <c r="M39" s="7">
        <v>0</v>
      </c>
      <c r="N39" s="7"/>
      <c r="O39" s="8">
        <v>166660684.31999999</v>
      </c>
      <c r="P39" s="7">
        <v>-94775410.819999993</v>
      </c>
      <c r="Q39" s="7">
        <v>0</v>
      </c>
      <c r="R39" s="7">
        <v>-9716317.9000000004</v>
      </c>
      <c r="S39" s="12">
        <f t="shared" si="1"/>
        <v>-104491728.72</v>
      </c>
      <c r="T39" s="18">
        <f t="shared" si="2"/>
        <v>71885273.5</v>
      </c>
      <c r="U39" s="18">
        <v>62168955.600000001</v>
      </c>
      <c r="V39" s="30">
        <f t="shared" si="5"/>
        <v>41000</v>
      </c>
      <c r="W39" s="28">
        <f t="shared" ref="W39:W40" si="17">YEARFRAC(K39,$W$3)</f>
        <v>11.113888888888889</v>
      </c>
      <c r="X39" s="38"/>
      <c r="AD39"/>
      <c r="AE39" s="43" t="s">
        <v>4091</v>
      </c>
      <c r="AF39">
        <f>MATCH(AE39,'CAT-4'!$A:$A,0)</f>
        <v>669</v>
      </c>
      <c r="AG39">
        <f>MATCH(V39,'CAT-4'!$1:$1,0)</f>
        <v>4</v>
      </c>
      <c r="AH39">
        <f>INDEX('CAT-4'!$1:$1048576,FAR!AF39,FAR!AG39)</f>
        <v>106.4</v>
      </c>
      <c r="AI39">
        <f>MATCH($AI$3,'CAT-4'!$1:$1,0)</f>
        <v>133</v>
      </c>
      <c r="AJ39">
        <f>INDEX('CAT-4'!$1:$1048576,FAR!AF39,FAR!AI39)</f>
        <v>162.4</v>
      </c>
      <c r="AK39" s="28">
        <f>AJ39/AH39</f>
        <v>1.5263157894736843</v>
      </c>
      <c r="AL39" s="28">
        <f>AK39</f>
        <v>1.5263157894736843</v>
      </c>
      <c r="AM39" s="2">
        <f>INDEX(ELSV!$C$4:$G$58,MATCH(AE39,ELSV!$G$4:$G$58,0),MATCH(IF(O39&gt;2000000,"A",IF(O39&gt;1000000,"B",IF(O39&gt;100000,"C","D"))),ELSV!$C$4:$G$4,0))</f>
        <v>25</v>
      </c>
      <c r="AN39" s="77">
        <f>INDEX(ELSV!$G$4:$K$58,MATCH(AE39,ELSV!$G$4:$G$58,0),MATCH(IF(O39&gt;2000000,"A",IF(O39&gt;1000000,"B",IF(O39&gt;100000,"C","D"))),ELSV!$G$4:$K$4,0))</f>
        <v>0.9</v>
      </c>
      <c r="AO39" s="24">
        <f>AL39*O39</f>
        <v>254376833.96210527</v>
      </c>
      <c r="AP39" s="24">
        <f>AO39*(AN39/AM39)*(IF(W39&gt;AM39,AM39,W39))</f>
        <v>101776171.26823834</v>
      </c>
      <c r="AQ39" s="25">
        <f t="shared" ref="AQ39:AQ40" si="18">AO39-AP39</f>
        <v>152600662.69386694</v>
      </c>
    </row>
    <row r="40" spans="1:43" x14ac:dyDescent="0.25">
      <c r="A40" s="11">
        <v>3004</v>
      </c>
      <c r="B40" s="6">
        <v>3004000209</v>
      </c>
      <c r="C40" s="6">
        <v>20000201</v>
      </c>
      <c r="D40" s="6">
        <v>3020000022</v>
      </c>
      <c r="E40" s="6" t="s">
        <v>1583</v>
      </c>
      <c r="F40" s="6" t="s">
        <v>175</v>
      </c>
      <c r="G40" s="6"/>
      <c r="H40" s="6">
        <v>1</v>
      </c>
      <c r="I40" s="6" t="s">
        <v>8</v>
      </c>
      <c r="J40" s="27">
        <v>40992</v>
      </c>
      <c r="K40" s="27">
        <v>40992</v>
      </c>
      <c r="L40" s="7">
        <v>152692361.50999999</v>
      </c>
      <c r="M40" s="7">
        <v>0</v>
      </c>
      <c r="N40" s="7"/>
      <c r="O40" s="8">
        <v>152692361.50999999</v>
      </c>
      <c r="P40" s="7">
        <v>-87516252.819999993</v>
      </c>
      <c r="Q40" s="7">
        <v>0</v>
      </c>
      <c r="R40" s="7">
        <v>-8901964.6799999997</v>
      </c>
      <c r="S40" s="12">
        <f t="shared" si="1"/>
        <v>-96418217.5</v>
      </c>
      <c r="T40" s="18">
        <f t="shared" si="2"/>
        <v>65176108.689999998</v>
      </c>
      <c r="U40" s="18">
        <v>56274144.009999998</v>
      </c>
      <c r="V40" s="30">
        <f t="shared" si="5"/>
        <v>40969</v>
      </c>
      <c r="W40" s="28">
        <f t="shared" si="17"/>
        <v>11.197222222222223</v>
      </c>
      <c r="X40" s="38" t="s">
        <v>3058</v>
      </c>
      <c r="Y40">
        <f>MATCH(X40,'CAT-3'!$A:$A,0)</f>
        <v>731</v>
      </c>
      <c r="Z40">
        <f>MATCH(V40,'CAT-3'!$1:$1,0)</f>
        <v>90</v>
      </c>
      <c r="AA40">
        <f>INDEX('CAT-3'!$1:$1048576,FAR!Y40,FAR!Z40)</f>
        <v>174.3</v>
      </c>
      <c r="AB40">
        <f>MATCH($AB$3,'CAT-3'!$1:$1,0)</f>
        <v>90</v>
      </c>
      <c r="AC40">
        <f>INDEX('CAT-3'!$1:$1048576,FAR!Y40,FAR!AB40)</f>
        <v>174.3</v>
      </c>
      <c r="AD40" s="28">
        <f>AC40/AA40</f>
        <v>1</v>
      </c>
      <c r="AE40" s="43" t="s">
        <v>4135</v>
      </c>
      <c r="AF40">
        <f>MATCH(AE40,'CAT-4'!$A:$A,0)</f>
        <v>693</v>
      </c>
      <c r="AG40">
        <f>MATCH($AG$3,'CAT-4'!$1:$1,0)</f>
        <v>4</v>
      </c>
      <c r="AH40">
        <f>INDEX('CAT-4'!$1:$1048576,FAR!AF40,FAR!AG40)</f>
        <v>102.4</v>
      </c>
      <c r="AI40">
        <f>MATCH($AI$3,'CAT-4'!$1:$1,0)</f>
        <v>133</v>
      </c>
      <c r="AJ40">
        <f>INDEX('CAT-4'!$1:$1048576,FAR!AF40,FAR!AI40)</f>
        <v>143.69999999999999</v>
      </c>
      <c r="AK40" s="28">
        <f>AJ40/AH40</f>
        <v>1.4033203124999998</v>
      </c>
      <c r="AL40" s="28">
        <f>AK40*AD40</f>
        <v>1.4033203124999998</v>
      </c>
      <c r="AM40" s="2">
        <f>INDEX(ELSV!$C$4:$G$58,MATCH(AE40,ELSV!$G$4:$G$58,0),MATCH(IF(O40&gt;2000000,"A",IF(O40&gt;1000000,"B",IF(O40&gt;100000,"C","D"))),ELSV!$C$4:$G$4,0))</f>
        <v>15</v>
      </c>
      <c r="AN40" s="77">
        <f>INDEX(ELSV!$G$4:$K$58,MATCH(AE40,ELSV!$G$4:$G$58,0),MATCH(IF(O40&gt;2000000,"A",IF(O40&gt;1000000,"B",IF(O40&gt;100000,"C","D"))),ELSV!$G$4:$K$4,0))</f>
        <v>0.9</v>
      </c>
      <c r="AO40" s="24">
        <f>AL40*O40</f>
        <v>214276292.47057614</v>
      </c>
      <c r="AP40" s="24">
        <f>AO40*(AN40/AM40)*(IF(W40&gt;AM40,AM40,W40))</f>
        <v>143957955.82481542</v>
      </c>
      <c r="AQ40" s="25">
        <f t="shared" si="18"/>
        <v>70318336.645760715</v>
      </c>
    </row>
    <row r="41" spans="1:43" hidden="1" x14ac:dyDescent="0.25">
      <c r="A41" s="11">
        <v>3008</v>
      </c>
      <c r="B41" s="6">
        <v>3008006201</v>
      </c>
      <c r="C41" s="6">
        <v>20000002</v>
      </c>
      <c r="D41" s="6">
        <v>1010000009</v>
      </c>
      <c r="E41" s="6" t="s">
        <v>1586</v>
      </c>
      <c r="F41" s="6" t="s">
        <v>26</v>
      </c>
      <c r="G41" s="6" t="s">
        <v>1597</v>
      </c>
      <c r="H41" s="83"/>
      <c r="I41" s="6"/>
      <c r="J41" s="27">
        <v>41023</v>
      </c>
      <c r="K41" s="27">
        <v>41023</v>
      </c>
      <c r="L41" s="7">
        <v>152228543.78</v>
      </c>
      <c r="M41" s="7">
        <v>0</v>
      </c>
      <c r="N41" s="7"/>
      <c r="O41" s="8">
        <v>152228543.78</v>
      </c>
      <c r="P41" s="7">
        <v>-55515831.450000003</v>
      </c>
      <c r="Q41" s="7">
        <v>0</v>
      </c>
      <c r="R41" s="7">
        <v>-5586787.5599999996</v>
      </c>
      <c r="S41" s="12">
        <f t="shared" si="1"/>
        <v>-61102619.010000005</v>
      </c>
      <c r="T41" s="18">
        <f t="shared" si="2"/>
        <v>96712712.329999998</v>
      </c>
      <c r="U41" s="18">
        <v>91125924.769999996</v>
      </c>
      <c r="V41" s="30">
        <f t="shared" si="5"/>
        <v>41000</v>
      </c>
      <c r="AD41"/>
      <c r="AL41"/>
      <c r="AO41"/>
    </row>
    <row r="42" spans="1:43" x14ac:dyDescent="0.25">
      <c r="A42" s="11">
        <v>3007</v>
      </c>
      <c r="B42" s="6">
        <v>3007000212</v>
      </c>
      <c r="C42" s="6">
        <v>20000201</v>
      </c>
      <c r="D42" s="6">
        <v>3020000062</v>
      </c>
      <c r="E42" s="6" t="s">
        <v>1585</v>
      </c>
      <c r="F42" s="6" t="s">
        <v>212</v>
      </c>
      <c r="G42" s="6"/>
      <c r="H42" s="6">
        <v>1</v>
      </c>
      <c r="I42" s="6" t="s">
        <v>8</v>
      </c>
      <c r="J42" s="27">
        <v>40996</v>
      </c>
      <c r="K42" s="27">
        <v>40978</v>
      </c>
      <c r="L42" s="7">
        <v>150687648.40000001</v>
      </c>
      <c r="M42" s="7">
        <v>0</v>
      </c>
      <c r="N42" s="7"/>
      <c r="O42" s="8">
        <v>150687648.40000001</v>
      </c>
      <c r="P42" s="7">
        <v>-86280289.060000002</v>
      </c>
      <c r="Q42" s="7">
        <v>0</v>
      </c>
      <c r="R42" s="7">
        <v>-8785089.9000000004</v>
      </c>
      <c r="S42" s="12">
        <f t="shared" si="1"/>
        <v>-95065378.960000008</v>
      </c>
      <c r="T42" s="18">
        <f t="shared" si="2"/>
        <v>64407359.340000004</v>
      </c>
      <c r="U42" s="18">
        <v>55622269.439999998</v>
      </c>
      <c r="V42" s="30">
        <f t="shared" si="5"/>
        <v>40969</v>
      </c>
      <c r="W42" s="28">
        <f t="shared" ref="W42:W43" si="19">YEARFRAC(K42,$W$3)</f>
        <v>11.236111111111111</v>
      </c>
      <c r="X42" s="38" t="s">
        <v>2896</v>
      </c>
      <c r="Y42">
        <f>MATCH(X42,'CAT-3'!$A:$A,0)</f>
        <v>650</v>
      </c>
      <c r="Z42">
        <f>MATCH(V42,'CAT-3'!$1:$1,0)</f>
        <v>90</v>
      </c>
      <c r="AA42">
        <f>INDEX('CAT-3'!$1:$1048576,FAR!Y42,FAR!Z42)</f>
        <v>167.3</v>
      </c>
      <c r="AB42">
        <f>MATCH($AB$3,'CAT-3'!$1:$1,0)</f>
        <v>90</v>
      </c>
      <c r="AC42">
        <f>INDEX('CAT-3'!$1:$1048576,FAR!Y42,FAR!AB42)</f>
        <v>167.3</v>
      </c>
      <c r="AD42" s="28">
        <f>AC42/AA42</f>
        <v>1</v>
      </c>
      <c r="AE42" s="43" t="s">
        <v>3992</v>
      </c>
      <c r="AF42">
        <f>MATCH(AE42,'CAT-4'!$A:$A,0)</f>
        <v>619</v>
      </c>
      <c r="AG42">
        <f>MATCH($AG$3,'CAT-4'!$1:$1,0)</f>
        <v>4</v>
      </c>
      <c r="AH42">
        <f>INDEX('CAT-4'!$1:$1048576,FAR!AF42,FAR!AG42)</f>
        <v>100.7</v>
      </c>
      <c r="AI42">
        <f>MATCH($AI$3,'CAT-4'!$1:$1,0)</f>
        <v>133</v>
      </c>
      <c r="AJ42">
        <f>INDEX('CAT-4'!$1:$1048576,FAR!AF42,FAR!AI42)</f>
        <v>103.6</v>
      </c>
      <c r="AK42" s="28">
        <f>AJ42/AH42</f>
        <v>1.0287984111221449</v>
      </c>
      <c r="AL42" s="28">
        <f>AK42*AD42</f>
        <v>1.0287984111221449</v>
      </c>
      <c r="AM42" s="2">
        <f>INDEX(ELSV!$C$4:$G$58,MATCH(AE42,ELSV!$G$4:$G$58,0),MATCH(IF(O42&gt;2000000,"A",IF(O42&gt;1000000,"B",IF(O42&gt;100000,"C","D"))),ELSV!$C$4:$G$4,0))</f>
        <v>25</v>
      </c>
      <c r="AN42" s="77">
        <f>INDEX(ELSV!$G$4:$K$58,MATCH(AE42,ELSV!$G$4:$G$58,0),MATCH(IF(O42&gt;2000000,"A",IF(O42&gt;1000000,"B",IF(O42&gt;100000,"C","D"))),ELSV!$G$4:$K$4,0))</f>
        <v>0.9</v>
      </c>
      <c r="AO42" s="24">
        <f>AL42*O42</f>
        <v>155027213.24965242</v>
      </c>
      <c r="AP42" s="24">
        <f>AO42*(AN42/AM42)*(IF(W42&gt;AM42,AM42,W42))</f>
        <v>62708507.75948441</v>
      </c>
      <c r="AQ42" s="25">
        <f t="shared" ref="AQ42:AQ43" si="20">AO42-AP42</f>
        <v>92318705.490168005</v>
      </c>
    </row>
    <row r="43" spans="1:43" x14ac:dyDescent="0.25">
      <c r="A43" s="11">
        <v>3008</v>
      </c>
      <c r="B43" s="6">
        <v>3008000212</v>
      </c>
      <c r="C43" s="6">
        <v>20000201</v>
      </c>
      <c r="D43" s="6">
        <v>3020000148</v>
      </c>
      <c r="E43" s="6" t="s">
        <v>1586</v>
      </c>
      <c r="F43" s="6" t="s">
        <v>295</v>
      </c>
      <c r="G43" s="6"/>
      <c r="H43" s="6">
        <v>1</v>
      </c>
      <c r="I43" s="6" t="s">
        <v>8</v>
      </c>
      <c r="J43" s="27">
        <v>41023</v>
      </c>
      <c r="K43" s="27">
        <v>41023</v>
      </c>
      <c r="L43" s="7">
        <v>146317757.02000001</v>
      </c>
      <c r="M43" s="7">
        <v>0</v>
      </c>
      <c r="N43" s="7"/>
      <c r="O43" s="8">
        <v>146317757.02000001</v>
      </c>
      <c r="P43" s="7">
        <v>-83206939.760000005</v>
      </c>
      <c r="Q43" s="7">
        <v>0</v>
      </c>
      <c r="R43" s="7">
        <v>-8530325.2300000004</v>
      </c>
      <c r="S43" s="12">
        <f t="shared" si="1"/>
        <v>-91737264.99000001</v>
      </c>
      <c r="T43" s="18">
        <f t="shared" si="2"/>
        <v>63110817.260000005</v>
      </c>
      <c r="U43" s="18">
        <v>54580492.030000001</v>
      </c>
      <c r="V43" s="30">
        <f t="shared" si="5"/>
        <v>41000</v>
      </c>
      <c r="W43" s="28">
        <f t="shared" si="19"/>
        <v>11.113888888888889</v>
      </c>
      <c r="X43" s="38"/>
      <c r="AD43"/>
      <c r="AE43" s="43" t="s">
        <v>3992</v>
      </c>
      <c r="AF43">
        <f>MATCH(AE43,'CAT-4'!$A:$A,0)</f>
        <v>619</v>
      </c>
      <c r="AG43">
        <f>MATCH(V43,'CAT-4'!$1:$1,0)</f>
        <v>4</v>
      </c>
      <c r="AH43">
        <f>INDEX('CAT-4'!$1:$1048576,FAR!AF43,FAR!AG43)</f>
        <v>100.7</v>
      </c>
      <c r="AI43">
        <f>MATCH($AI$3,'CAT-4'!$1:$1,0)</f>
        <v>133</v>
      </c>
      <c r="AJ43">
        <f>INDEX('CAT-4'!$1:$1048576,FAR!AF43,FAR!AI43)</f>
        <v>103.6</v>
      </c>
      <c r="AK43" s="28">
        <f>AJ43/AH43</f>
        <v>1.0287984111221449</v>
      </c>
      <c r="AL43" s="28">
        <f>AK43</f>
        <v>1.0287984111221449</v>
      </c>
      <c r="AM43" s="2">
        <f>INDEX(ELSV!$C$4:$G$58,MATCH(AE43,ELSV!$G$4:$G$58,0),MATCH(IF(O43&gt;2000000,"A",IF(O43&gt;1000000,"B",IF(O43&gt;100000,"C","D"))),ELSV!$C$4:$G$4,0))</f>
        <v>25</v>
      </c>
      <c r="AN43" s="77">
        <f>INDEX(ELSV!$G$4:$K$58,MATCH(AE43,ELSV!$G$4:$G$58,0),MATCH(IF(O43&gt;2000000,"A",IF(O43&gt;1000000,"B",IF(O43&gt;100000,"C","D"))),ELSV!$G$4:$K$4,0))</f>
        <v>0.9</v>
      </c>
      <c r="AO43" s="24">
        <f>AL43*O43</f>
        <v>150531475.94113207</v>
      </c>
      <c r="AP43" s="24">
        <f>AO43*(AN43/AM43)*(IF(W43&gt;AM43,AM43,W43))</f>
        <v>60227643.524046943</v>
      </c>
      <c r="AQ43" s="25">
        <f t="shared" si="20"/>
        <v>90303832.417085126</v>
      </c>
    </row>
    <row r="44" spans="1:43" hidden="1" x14ac:dyDescent="0.25">
      <c r="A44" s="11">
        <v>3006</v>
      </c>
      <c r="B44" s="6">
        <v>3006006201</v>
      </c>
      <c r="C44" s="6">
        <v>20000102</v>
      </c>
      <c r="D44" s="6">
        <v>2060000007</v>
      </c>
      <c r="E44" s="6" t="s">
        <v>1582</v>
      </c>
      <c r="F44" s="6" t="s">
        <v>120</v>
      </c>
      <c r="G44" s="6" t="s">
        <v>1597</v>
      </c>
      <c r="H44" s="83">
        <v>1</v>
      </c>
      <c r="I44" s="6" t="s">
        <v>8</v>
      </c>
      <c r="J44" s="27">
        <v>41020</v>
      </c>
      <c r="K44" s="27">
        <v>41020</v>
      </c>
      <c r="L44" s="7">
        <v>144440896.09999999</v>
      </c>
      <c r="M44" s="7">
        <v>0</v>
      </c>
      <c r="N44" s="7"/>
      <c r="O44" s="8">
        <v>144440896.09999999</v>
      </c>
      <c r="P44" s="7">
        <v>-42870943.640000001</v>
      </c>
      <c r="Q44" s="7">
        <v>0</v>
      </c>
      <c r="R44" s="7">
        <v>-4824325.93</v>
      </c>
      <c r="S44" s="12">
        <f t="shared" si="1"/>
        <v>-47695269.57</v>
      </c>
      <c r="T44" s="18">
        <f t="shared" si="2"/>
        <v>101569952.45999999</v>
      </c>
      <c r="U44" s="18">
        <v>96745626.530000001</v>
      </c>
      <c r="V44" s="30">
        <f t="shared" si="5"/>
        <v>41000</v>
      </c>
      <c r="AD44"/>
      <c r="AL44"/>
      <c r="AO44"/>
    </row>
    <row r="45" spans="1:43" hidden="1" x14ac:dyDescent="0.25">
      <c r="A45" s="11">
        <v>3004</v>
      </c>
      <c r="B45" s="6">
        <v>3004006201</v>
      </c>
      <c r="C45" s="6">
        <v>20000102</v>
      </c>
      <c r="D45" s="6">
        <v>2060000000</v>
      </c>
      <c r="E45" s="6" t="s">
        <v>1583</v>
      </c>
      <c r="F45" s="6" t="s">
        <v>117</v>
      </c>
      <c r="G45" s="6" t="s">
        <v>1597</v>
      </c>
      <c r="H45" s="83">
        <v>1</v>
      </c>
      <c r="I45" s="6" t="s">
        <v>8</v>
      </c>
      <c r="J45" s="27">
        <v>40992</v>
      </c>
      <c r="K45" s="27">
        <v>40992</v>
      </c>
      <c r="L45" s="7">
        <v>143904079.53</v>
      </c>
      <c r="M45" s="7">
        <v>0</v>
      </c>
      <c r="N45" s="7"/>
      <c r="O45" s="8">
        <v>143904079.53</v>
      </c>
      <c r="P45" s="7">
        <v>-42729448.899999999</v>
      </c>
      <c r="Q45" s="7">
        <v>0</v>
      </c>
      <c r="R45" s="7">
        <v>-4806396.26</v>
      </c>
      <c r="S45" s="12">
        <f t="shared" si="1"/>
        <v>-47535845.159999996</v>
      </c>
      <c r="T45" s="18">
        <f t="shared" si="2"/>
        <v>101174630.63</v>
      </c>
      <c r="U45" s="18">
        <v>96368234.370000005</v>
      </c>
      <c r="V45" s="30">
        <f t="shared" si="5"/>
        <v>40969</v>
      </c>
      <c r="AD45"/>
      <c r="AL45"/>
      <c r="AO45"/>
    </row>
    <row r="46" spans="1:43" x14ac:dyDescent="0.25">
      <c r="A46" s="11">
        <v>3006</v>
      </c>
      <c r="B46" s="6">
        <v>3006000212</v>
      </c>
      <c r="C46" s="6">
        <v>20000201</v>
      </c>
      <c r="D46" s="6">
        <v>3020000117</v>
      </c>
      <c r="E46" s="6" t="s">
        <v>1582</v>
      </c>
      <c r="F46" s="6" t="s">
        <v>264</v>
      </c>
      <c r="G46" s="6"/>
      <c r="H46" s="6">
        <v>1</v>
      </c>
      <c r="I46" s="6" t="s">
        <v>8</v>
      </c>
      <c r="J46" s="27">
        <v>41020</v>
      </c>
      <c r="K46" s="27">
        <v>41020</v>
      </c>
      <c r="L46" s="7">
        <v>140633905.31</v>
      </c>
      <c r="M46" s="7">
        <v>0</v>
      </c>
      <c r="N46" s="7"/>
      <c r="O46" s="8">
        <v>140633905.31</v>
      </c>
      <c r="P46" s="7">
        <v>-80035718.760000005</v>
      </c>
      <c r="Q46" s="7">
        <v>0</v>
      </c>
      <c r="R46" s="7">
        <v>-8198956.6799999997</v>
      </c>
      <c r="S46" s="12">
        <f t="shared" si="1"/>
        <v>-88234675.439999998</v>
      </c>
      <c r="T46" s="18">
        <f t="shared" si="2"/>
        <v>60598186.549999997</v>
      </c>
      <c r="U46" s="18">
        <v>52399229.869999997</v>
      </c>
      <c r="V46" s="30">
        <f t="shared" si="5"/>
        <v>41000</v>
      </c>
      <c r="W46" s="28">
        <f>YEARFRAC(K46,$W$3)</f>
        <v>11.122222222222222</v>
      </c>
      <c r="X46" s="38"/>
      <c r="AD46"/>
      <c r="AE46" s="43" t="s">
        <v>3992</v>
      </c>
      <c r="AF46">
        <f>MATCH(AE46,'CAT-4'!$A:$A,0)</f>
        <v>619</v>
      </c>
      <c r="AG46">
        <f>MATCH(V46,'CAT-4'!$1:$1,0)</f>
        <v>4</v>
      </c>
      <c r="AH46">
        <f>INDEX('CAT-4'!$1:$1048576,FAR!AF46,FAR!AG46)</f>
        <v>100.7</v>
      </c>
      <c r="AI46">
        <f>MATCH($AI$3,'CAT-4'!$1:$1,0)</f>
        <v>133</v>
      </c>
      <c r="AJ46">
        <f>INDEX('CAT-4'!$1:$1048576,FAR!AF46,FAR!AI46)</f>
        <v>103.6</v>
      </c>
      <c r="AK46" s="28">
        <f>AJ46/AH46</f>
        <v>1.0287984111221449</v>
      </c>
      <c r="AL46" s="28">
        <f>AK46</f>
        <v>1.0287984111221449</v>
      </c>
      <c r="AM46" s="2">
        <f>INDEX(ELSV!$C$4:$G$58,MATCH(AE46,ELSV!$G$4:$G$58,0),MATCH(IF(O46&gt;2000000,"A",IF(O46&gt;1000000,"B",IF(O46&gt;100000,"C","D"))),ELSV!$C$4:$G$4,0))</f>
        <v>25</v>
      </c>
      <c r="AN46" s="77">
        <f>INDEX(ELSV!$G$4:$K$58,MATCH(AE46,ELSV!$G$4:$G$58,0),MATCH(IF(O46&gt;2000000,"A",IF(O46&gt;1000000,"B",IF(O46&gt;100000,"C","D"))),ELSV!$G$4:$K$4,0))</f>
        <v>0.9</v>
      </c>
      <c r="AO46" s="24">
        <f>AL46*O46</f>
        <v>144683938.33283016</v>
      </c>
      <c r="AP46" s="24">
        <f>AO46*(AN46/AM46)*(IF(W46&gt;AM46,AM46,W46))</f>
        <v>57931448.908465199</v>
      </c>
      <c r="AQ46" s="25">
        <f>AO46-AP46</f>
        <v>86752489.424364954</v>
      </c>
    </row>
    <row r="47" spans="1:43" hidden="1" x14ac:dyDescent="0.25">
      <c r="A47" s="11">
        <v>3007</v>
      </c>
      <c r="B47" s="6">
        <v>3007006201</v>
      </c>
      <c r="C47" s="6">
        <v>20000102</v>
      </c>
      <c r="D47" s="6">
        <v>2010000008</v>
      </c>
      <c r="E47" s="6" t="s">
        <v>1585</v>
      </c>
      <c r="F47" s="6" t="s">
        <v>67</v>
      </c>
      <c r="G47" s="6" t="s">
        <v>1597</v>
      </c>
      <c r="H47" s="83">
        <v>1</v>
      </c>
      <c r="I47" s="6" t="s">
        <v>8</v>
      </c>
      <c r="J47" s="27">
        <v>40996</v>
      </c>
      <c r="K47" s="27">
        <v>40978</v>
      </c>
      <c r="L47" s="7">
        <v>136984083.44999999</v>
      </c>
      <c r="M47" s="7">
        <v>0</v>
      </c>
      <c r="N47" s="7"/>
      <c r="O47" s="8">
        <v>136984083.44999999</v>
      </c>
      <c r="P47" s="7">
        <v>-37130556.310000002</v>
      </c>
      <c r="Q47" s="7">
        <v>0</v>
      </c>
      <c r="R47" s="7">
        <v>-4575268.3899999997</v>
      </c>
      <c r="S47" s="12">
        <f t="shared" si="1"/>
        <v>-41705824.700000003</v>
      </c>
      <c r="T47" s="18">
        <f t="shared" si="2"/>
        <v>99853527.139999986</v>
      </c>
      <c r="U47" s="18">
        <v>95278258.75</v>
      </c>
      <c r="V47" s="30">
        <f t="shared" si="5"/>
        <v>40969</v>
      </c>
      <c r="AD47"/>
      <c r="AL47"/>
      <c r="AO47"/>
    </row>
    <row r="48" spans="1:43" x14ac:dyDescent="0.25">
      <c r="A48" s="11">
        <v>3005</v>
      </c>
      <c r="B48" s="6">
        <v>3005000212</v>
      </c>
      <c r="C48" s="6">
        <v>20000201</v>
      </c>
      <c r="D48" s="6">
        <v>3020000061</v>
      </c>
      <c r="E48" s="6" t="s">
        <v>1584</v>
      </c>
      <c r="F48" s="6" t="s">
        <v>211</v>
      </c>
      <c r="G48" s="6"/>
      <c r="H48" s="6">
        <v>1</v>
      </c>
      <c r="I48" s="6" t="s">
        <v>8</v>
      </c>
      <c r="J48" s="27">
        <v>40978</v>
      </c>
      <c r="K48" s="27">
        <v>40978</v>
      </c>
      <c r="L48" s="7">
        <v>135853293.43000001</v>
      </c>
      <c r="M48" s="7">
        <v>0</v>
      </c>
      <c r="N48" s="7"/>
      <c r="O48" s="8">
        <v>135853293.43000001</v>
      </c>
      <c r="P48" s="7">
        <v>-78139251.030000001</v>
      </c>
      <c r="Q48" s="7">
        <v>0</v>
      </c>
      <c r="R48" s="7">
        <v>-7920247.0099999998</v>
      </c>
      <c r="S48" s="12">
        <f t="shared" si="1"/>
        <v>-86059498.040000007</v>
      </c>
      <c r="T48" s="18">
        <f t="shared" si="2"/>
        <v>57714042.400000006</v>
      </c>
      <c r="U48" s="18">
        <v>49793795.390000001</v>
      </c>
      <c r="V48" s="30">
        <f t="shared" si="5"/>
        <v>40969</v>
      </c>
      <c r="W48" s="28">
        <f>YEARFRAC(K48,$W$3)</f>
        <v>11.236111111111111</v>
      </c>
      <c r="X48" s="38" t="s">
        <v>2896</v>
      </c>
      <c r="Y48">
        <f>MATCH(X48,'CAT-3'!$A:$A,0)</f>
        <v>650</v>
      </c>
      <c r="Z48">
        <f>MATCH(V48,'CAT-3'!$1:$1,0)</f>
        <v>90</v>
      </c>
      <c r="AA48">
        <f>INDEX('CAT-3'!$1:$1048576,FAR!Y48,FAR!Z48)</f>
        <v>167.3</v>
      </c>
      <c r="AB48">
        <f>MATCH($AB$3,'CAT-3'!$1:$1,0)</f>
        <v>90</v>
      </c>
      <c r="AC48">
        <f>INDEX('CAT-3'!$1:$1048576,FAR!Y48,FAR!AB48)</f>
        <v>167.3</v>
      </c>
      <c r="AD48" s="28">
        <f>AC48/AA48</f>
        <v>1</v>
      </c>
      <c r="AE48" s="43" t="s">
        <v>3992</v>
      </c>
      <c r="AF48">
        <f>MATCH(AE48,'CAT-4'!$A:$A,0)</f>
        <v>619</v>
      </c>
      <c r="AG48">
        <f>MATCH($AG$3,'CAT-4'!$1:$1,0)</f>
        <v>4</v>
      </c>
      <c r="AH48">
        <f>INDEX('CAT-4'!$1:$1048576,FAR!AF48,FAR!AG48)</f>
        <v>100.7</v>
      </c>
      <c r="AI48">
        <f>MATCH($AI$3,'CAT-4'!$1:$1,0)</f>
        <v>133</v>
      </c>
      <c r="AJ48">
        <f>INDEX('CAT-4'!$1:$1048576,FAR!AF48,FAR!AI48)</f>
        <v>103.6</v>
      </c>
      <c r="AK48" s="28">
        <f>AJ48/AH48</f>
        <v>1.0287984111221449</v>
      </c>
      <c r="AL48" s="28">
        <f>AK48*AD48</f>
        <v>1.0287984111221449</v>
      </c>
      <c r="AM48" s="2">
        <f>INDEX(ELSV!$C$4:$G$58,MATCH(AE48,ELSV!$G$4:$G$58,0),MATCH(IF(O48&gt;2000000,"A",IF(O48&gt;1000000,"B",IF(O48&gt;100000,"C","D"))),ELSV!$C$4:$G$4,0))</f>
        <v>25</v>
      </c>
      <c r="AN48" s="77">
        <f>INDEX(ELSV!$G$4:$K$58,MATCH(AE48,ELSV!$G$4:$G$58,0),MATCH(IF(O48&gt;2000000,"A",IF(O48&gt;1000000,"B",IF(O48&gt;100000,"C","D"))),ELSV!$G$4:$K$4,0))</f>
        <v>0.9</v>
      </c>
      <c r="AO48" s="24">
        <f>AL48*O48</f>
        <v>139765652.42649454</v>
      </c>
      <c r="AP48" s="24">
        <f>AO48*(AN48/AM48)*(IF(W48&gt;AM48,AM48,W48))</f>
        <v>56535206.406517044</v>
      </c>
      <c r="AQ48" s="25">
        <f>AO48-AP48</f>
        <v>83230446.019977495</v>
      </c>
    </row>
    <row r="49" spans="1:43" hidden="1" x14ac:dyDescent="0.25">
      <c r="A49" s="11">
        <v>3006</v>
      </c>
      <c r="B49" s="6">
        <v>3006006201</v>
      </c>
      <c r="C49" s="6">
        <v>20000102</v>
      </c>
      <c r="D49" s="6">
        <v>2010000022</v>
      </c>
      <c r="E49" s="6" t="s">
        <v>1582</v>
      </c>
      <c r="F49" s="6" t="s">
        <v>77</v>
      </c>
      <c r="G49" s="6" t="s">
        <v>1597</v>
      </c>
      <c r="H49" s="83">
        <v>1</v>
      </c>
      <c r="I49" s="6" t="s">
        <v>8</v>
      </c>
      <c r="J49" s="27">
        <v>41020</v>
      </c>
      <c r="K49" s="27">
        <v>41020</v>
      </c>
      <c r="L49" s="7">
        <v>124682732.40000001</v>
      </c>
      <c r="M49" s="7">
        <v>0</v>
      </c>
      <c r="N49" s="7"/>
      <c r="O49" s="8">
        <v>124682732.40000001</v>
      </c>
      <c r="P49" s="7">
        <v>-33030007.75</v>
      </c>
      <c r="Q49" s="7">
        <v>0</v>
      </c>
      <c r="R49" s="7">
        <v>-4164403.26</v>
      </c>
      <c r="S49" s="12">
        <f t="shared" si="1"/>
        <v>-37194411.009999998</v>
      </c>
      <c r="T49" s="18">
        <f t="shared" si="2"/>
        <v>91652724.650000006</v>
      </c>
      <c r="U49" s="18">
        <v>87488321.390000001</v>
      </c>
      <c r="V49" s="30">
        <f t="shared" si="5"/>
        <v>41000</v>
      </c>
      <c r="AD49"/>
      <c r="AL49"/>
      <c r="AO49"/>
    </row>
    <row r="50" spans="1:43" x14ac:dyDescent="0.25">
      <c r="A50" s="11">
        <v>3004</v>
      </c>
      <c r="B50" s="6">
        <v>3004000212</v>
      </c>
      <c r="C50" s="6">
        <v>20000201</v>
      </c>
      <c r="D50" s="6">
        <v>3020000013</v>
      </c>
      <c r="E50" s="6" t="s">
        <v>1583</v>
      </c>
      <c r="F50" s="6" t="s">
        <v>166</v>
      </c>
      <c r="G50" s="6"/>
      <c r="H50" s="6">
        <v>1</v>
      </c>
      <c r="I50" s="6" t="s">
        <v>8</v>
      </c>
      <c r="J50" s="27">
        <v>40992</v>
      </c>
      <c r="K50" s="27">
        <v>40992</v>
      </c>
      <c r="L50" s="7">
        <v>123230875.06</v>
      </c>
      <c r="M50" s="7">
        <v>0</v>
      </c>
      <c r="N50" s="7"/>
      <c r="O50" s="8">
        <v>123230875.06</v>
      </c>
      <c r="P50" s="7">
        <v>-70630281.109999999</v>
      </c>
      <c r="Q50" s="7">
        <v>0</v>
      </c>
      <c r="R50" s="7">
        <v>-7184360.0199999996</v>
      </c>
      <c r="S50" s="12">
        <f t="shared" si="1"/>
        <v>-77814641.129999995</v>
      </c>
      <c r="T50" s="18">
        <f t="shared" si="2"/>
        <v>52600593.950000003</v>
      </c>
      <c r="U50" s="18">
        <v>45416233.93</v>
      </c>
      <c r="V50" s="30">
        <f t="shared" si="5"/>
        <v>40969</v>
      </c>
      <c r="W50" s="28">
        <f t="shared" ref="W50:W51" si="21">YEARFRAC(K50,$W$3)</f>
        <v>11.197222222222223</v>
      </c>
      <c r="X50" s="38" t="s">
        <v>2896</v>
      </c>
      <c r="Y50">
        <f>MATCH(X50,'CAT-3'!$A:$A,0)</f>
        <v>650</v>
      </c>
      <c r="Z50">
        <f>MATCH(V50,'CAT-3'!$1:$1,0)</f>
        <v>90</v>
      </c>
      <c r="AA50">
        <f>INDEX('CAT-3'!$1:$1048576,FAR!Y50,FAR!Z50)</f>
        <v>167.3</v>
      </c>
      <c r="AB50">
        <f>MATCH($AB$3,'CAT-3'!$1:$1,0)</f>
        <v>90</v>
      </c>
      <c r="AC50">
        <f>INDEX('CAT-3'!$1:$1048576,FAR!Y50,FAR!AB50)</f>
        <v>167.3</v>
      </c>
      <c r="AD50" s="28">
        <f>AC50/AA50</f>
        <v>1</v>
      </c>
      <c r="AE50" s="43" t="s">
        <v>3992</v>
      </c>
      <c r="AF50">
        <f>MATCH(AE50,'CAT-4'!$A:$A,0)</f>
        <v>619</v>
      </c>
      <c r="AG50">
        <f>MATCH($AG$3,'CAT-4'!$1:$1,0)</f>
        <v>4</v>
      </c>
      <c r="AH50">
        <f>INDEX('CAT-4'!$1:$1048576,FAR!AF50,FAR!AG50)</f>
        <v>100.7</v>
      </c>
      <c r="AI50">
        <f>MATCH($AI$3,'CAT-4'!$1:$1,0)</f>
        <v>133</v>
      </c>
      <c r="AJ50">
        <f>INDEX('CAT-4'!$1:$1048576,FAR!AF50,FAR!AI50)</f>
        <v>103.6</v>
      </c>
      <c r="AK50" s="28">
        <f>AJ50/AH50</f>
        <v>1.0287984111221449</v>
      </c>
      <c r="AL50" s="28">
        <f>AK50*AD50</f>
        <v>1.0287984111221449</v>
      </c>
      <c r="AM50" s="2">
        <f>INDEX(ELSV!$C$4:$G$58,MATCH(AE50,ELSV!$G$4:$G$58,0),MATCH(IF(O50&gt;2000000,"A",IF(O50&gt;1000000,"B",IF(O50&gt;100000,"C","D"))),ELSV!$C$4:$G$4,0))</f>
        <v>25</v>
      </c>
      <c r="AN50" s="77">
        <f>INDEX(ELSV!$G$4:$K$58,MATCH(AE50,ELSV!$G$4:$G$58,0),MATCH(IF(O50&gt;2000000,"A",IF(O50&gt;1000000,"B",IF(O50&gt;100000,"C","D"))),ELSV!$G$4:$K$4,0))</f>
        <v>0.9</v>
      </c>
      <c r="AO50" s="24">
        <f>AL50*O50</f>
        <v>126779728.46291955</v>
      </c>
      <c r="AP50" s="24">
        <f>AO50*(AN50/AM50)*(IF(W50&gt;AM50,AM50,W50))</f>
        <v>51104908.54340288</v>
      </c>
      <c r="AQ50" s="25">
        <f t="shared" ref="AQ50:AQ51" si="22">AO50-AP50</f>
        <v>75674819.919516668</v>
      </c>
    </row>
    <row r="51" spans="1:43" x14ac:dyDescent="0.25">
      <c r="A51" s="11">
        <v>3008</v>
      </c>
      <c r="B51" s="6">
        <v>3008000209</v>
      </c>
      <c r="C51" s="6">
        <v>20000201</v>
      </c>
      <c r="D51" s="6">
        <v>3020000153</v>
      </c>
      <c r="E51" s="6" t="s">
        <v>1586</v>
      </c>
      <c r="F51" s="6" t="s">
        <v>300</v>
      </c>
      <c r="G51" s="6"/>
      <c r="H51" s="6">
        <v>3</v>
      </c>
      <c r="I51" s="6" t="s">
        <v>8</v>
      </c>
      <c r="J51" s="27">
        <v>41023</v>
      </c>
      <c r="K51" s="27">
        <v>41023</v>
      </c>
      <c r="L51" s="7">
        <v>123197079.40000001</v>
      </c>
      <c r="M51" s="7">
        <v>0</v>
      </c>
      <c r="N51" s="7"/>
      <c r="O51" s="8">
        <v>123197079.40000001</v>
      </c>
      <c r="P51" s="7">
        <v>-70058837.549999997</v>
      </c>
      <c r="Q51" s="7">
        <v>0</v>
      </c>
      <c r="R51" s="7">
        <v>-7182389.7300000004</v>
      </c>
      <c r="S51" s="12">
        <f t="shared" si="1"/>
        <v>-77241227.280000001</v>
      </c>
      <c r="T51" s="18">
        <f t="shared" si="2"/>
        <v>53138241.850000009</v>
      </c>
      <c r="U51" s="18">
        <v>45955852.119999997</v>
      </c>
      <c r="V51" s="30">
        <f t="shared" si="5"/>
        <v>41000</v>
      </c>
      <c r="W51" s="28">
        <f t="shared" si="21"/>
        <v>11.113888888888889</v>
      </c>
      <c r="X51" s="38"/>
      <c r="AD51"/>
      <c r="AE51" s="43" t="s">
        <v>2998</v>
      </c>
      <c r="AF51">
        <f>MATCH(AE51,'CAT-4'!$A:$A,0)</f>
        <v>671</v>
      </c>
      <c r="AG51">
        <f>MATCH(V51,'CAT-4'!$1:$1,0)</f>
        <v>4</v>
      </c>
      <c r="AH51">
        <f>INDEX('CAT-4'!$1:$1048576,FAR!AF51,FAR!AG51)</f>
        <v>114.8</v>
      </c>
      <c r="AI51">
        <f>MATCH($AI$3,'CAT-4'!$1:$1,0)</f>
        <v>133</v>
      </c>
      <c r="AJ51">
        <f>INDEX('CAT-4'!$1:$1048576,FAR!AF51,FAR!AI51)</f>
        <v>122.7</v>
      </c>
      <c r="AK51" s="28">
        <f>AJ51/AH51</f>
        <v>1.0688153310104531</v>
      </c>
      <c r="AL51" s="28">
        <f>AK51</f>
        <v>1.0688153310104531</v>
      </c>
      <c r="AM51" s="2">
        <f>INDEX(ELSV!$C$4:$G$58,MATCH(AE51,ELSV!$G$4:$G$58,0),MATCH(IF(O51&gt;2000000,"A",IF(O51&gt;1000000,"B",IF(O51&gt;100000,"C","D"))),ELSV!$C$4:$G$4,0))</f>
        <v>25</v>
      </c>
      <c r="AN51" s="77">
        <f>INDEX(ELSV!$G$4:$K$58,MATCH(AE51,ELSV!$G$4:$G$58,0),MATCH(IF(O51&gt;2000000,"A",IF(O51&gt;1000000,"B",IF(O51&gt;100000,"C","D"))),ELSV!$G$4:$K$4,0))</f>
        <v>0.9</v>
      </c>
      <c r="AO51" s="24">
        <f>AL51*O51</f>
        <v>131674927.19843209</v>
      </c>
      <c r="AP51" s="24">
        <f>AO51*(AN51/AM51)*(IF(W51&gt;AM51,AM51,W51))</f>
        <v>52683138.372092687</v>
      </c>
      <c r="AQ51" s="25">
        <f t="shared" si="22"/>
        <v>78991788.826339394</v>
      </c>
    </row>
    <row r="52" spans="1:43" hidden="1" x14ac:dyDescent="0.25">
      <c r="A52" s="11">
        <v>3006</v>
      </c>
      <c r="B52" s="6">
        <v>3006006201</v>
      </c>
      <c r="C52" s="6">
        <v>20000002</v>
      </c>
      <c r="D52" s="6">
        <v>1010000008</v>
      </c>
      <c r="E52" s="6" t="s">
        <v>1582</v>
      </c>
      <c r="F52" s="6" t="s">
        <v>25</v>
      </c>
      <c r="G52" s="6" t="s">
        <v>1597</v>
      </c>
      <c r="H52" s="83"/>
      <c r="I52" s="6"/>
      <c r="J52" s="27">
        <v>41020</v>
      </c>
      <c r="K52" s="27">
        <v>41020</v>
      </c>
      <c r="L52" s="7">
        <v>118601373.64</v>
      </c>
      <c r="M52" s="7">
        <v>0</v>
      </c>
      <c r="N52" s="7"/>
      <c r="O52" s="8">
        <v>118601373.64</v>
      </c>
      <c r="P52" s="7">
        <v>-43288201.609999999</v>
      </c>
      <c r="Q52" s="7">
        <v>0</v>
      </c>
      <c r="R52" s="7">
        <v>-4352670.41</v>
      </c>
      <c r="S52" s="12">
        <f t="shared" si="1"/>
        <v>-47640872.019999996</v>
      </c>
      <c r="T52" s="18">
        <f t="shared" si="2"/>
        <v>75313172.030000001</v>
      </c>
      <c r="U52" s="18">
        <v>70960501.620000005</v>
      </c>
      <c r="V52" s="30">
        <f t="shared" si="5"/>
        <v>41000</v>
      </c>
      <c r="AD52"/>
      <c r="AL52"/>
      <c r="AO52"/>
    </row>
    <row r="53" spans="1:43" hidden="1" x14ac:dyDescent="0.25">
      <c r="A53" s="11">
        <v>3007</v>
      </c>
      <c r="B53" s="6">
        <v>3007006201</v>
      </c>
      <c r="C53" s="6">
        <v>20000102</v>
      </c>
      <c r="D53" s="6">
        <v>2060000002</v>
      </c>
      <c r="E53" s="6" t="s">
        <v>1585</v>
      </c>
      <c r="F53" s="6" t="s">
        <v>119</v>
      </c>
      <c r="G53" s="6" t="s">
        <v>1597</v>
      </c>
      <c r="H53" s="83">
        <v>1</v>
      </c>
      <c r="I53" s="6" t="s">
        <v>8</v>
      </c>
      <c r="J53" s="27">
        <v>40996</v>
      </c>
      <c r="K53" s="27">
        <v>40978</v>
      </c>
      <c r="L53" s="7">
        <v>118149101.37</v>
      </c>
      <c r="M53" s="7">
        <v>0</v>
      </c>
      <c r="N53" s="7"/>
      <c r="O53" s="8">
        <v>118149101.37</v>
      </c>
      <c r="P53" s="7">
        <v>-35216249.079999998</v>
      </c>
      <c r="Q53" s="7">
        <v>0</v>
      </c>
      <c r="R53" s="7">
        <v>-3946179.99</v>
      </c>
      <c r="S53" s="12">
        <f t="shared" si="1"/>
        <v>-39162429.07</v>
      </c>
      <c r="T53" s="18">
        <f t="shared" si="2"/>
        <v>82932852.290000007</v>
      </c>
      <c r="U53" s="18">
        <v>78986672.299999997</v>
      </c>
      <c r="V53" s="30">
        <f t="shared" si="5"/>
        <v>40969</v>
      </c>
      <c r="AD53"/>
      <c r="AL53"/>
      <c r="AO53"/>
    </row>
    <row r="54" spans="1:43" x14ac:dyDescent="0.25">
      <c r="A54" s="11">
        <v>3005</v>
      </c>
      <c r="B54" s="6">
        <v>3005000209</v>
      </c>
      <c r="C54" s="6">
        <v>20000201</v>
      </c>
      <c r="D54" s="6">
        <v>3020000072</v>
      </c>
      <c r="E54" s="6" t="s">
        <v>1584</v>
      </c>
      <c r="F54" s="6" t="s">
        <v>221</v>
      </c>
      <c r="G54" s="6"/>
      <c r="H54" s="6">
        <v>3</v>
      </c>
      <c r="I54" s="6" t="s">
        <v>8</v>
      </c>
      <c r="J54" s="27">
        <v>40978</v>
      </c>
      <c r="K54" s="27">
        <v>40978</v>
      </c>
      <c r="L54" s="7">
        <v>117504580.55</v>
      </c>
      <c r="M54" s="7">
        <v>0</v>
      </c>
      <c r="N54" s="7"/>
      <c r="O54" s="8">
        <v>117504580.55</v>
      </c>
      <c r="P54" s="7">
        <v>-67585552.670000002</v>
      </c>
      <c r="Q54" s="7">
        <v>0</v>
      </c>
      <c r="R54" s="7">
        <v>-6850517.0499999998</v>
      </c>
      <c r="S54" s="12">
        <f t="shared" si="1"/>
        <v>-74436069.719999999</v>
      </c>
      <c r="T54" s="18">
        <f t="shared" si="2"/>
        <v>49919027.879999995</v>
      </c>
      <c r="U54" s="18">
        <v>43068510.829999998</v>
      </c>
      <c r="V54" s="30">
        <f t="shared" si="5"/>
        <v>40969</v>
      </c>
      <c r="W54" s="28">
        <f t="shared" ref="W54:W62" si="23">YEARFRAC(K54,$W$3)</f>
        <v>11.236111111111111</v>
      </c>
      <c r="X54" s="38" t="s">
        <v>2998</v>
      </c>
      <c r="Y54">
        <f>MATCH(X54,'CAT-3'!$A:$A,0)</f>
        <v>701</v>
      </c>
      <c r="Z54">
        <f>MATCH(V54,'CAT-3'!$1:$1,0)</f>
        <v>90</v>
      </c>
      <c r="AA54">
        <f>INDEX('CAT-3'!$1:$1048576,FAR!Y54,FAR!Z54)</f>
        <v>159.9</v>
      </c>
      <c r="AB54">
        <f>MATCH($AB$3,'CAT-3'!$1:$1,0)</f>
        <v>90</v>
      </c>
      <c r="AC54">
        <f>INDEX('CAT-3'!$1:$1048576,FAR!Y54,FAR!AB54)</f>
        <v>159.9</v>
      </c>
      <c r="AD54" s="28">
        <f t="shared" ref="AD54:AD56" si="24">AC54/AA54</f>
        <v>1</v>
      </c>
      <c r="AE54" s="43" t="s">
        <v>2998</v>
      </c>
      <c r="AF54">
        <f>MATCH(AE54,'CAT-4'!$A:$A,0)</f>
        <v>671</v>
      </c>
      <c r="AG54">
        <f>MATCH($AG$3,'CAT-4'!$1:$1,0)</f>
        <v>4</v>
      </c>
      <c r="AH54">
        <f>INDEX('CAT-4'!$1:$1048576,FAR!AF54,FAR!AG54)</f>
        <v>114.8</v>
      </c>
      <c r="AI54">
        <f>MATCH($AI$3,'CAT-4'!$1:$1,0)</f>
        <v>133</v>
      </c>
      <c r="AJ54">
        <f>INDEX('CAT-4'!$1:$1048576,FAR!AF54,FAR!AI54)</f>
        <v>122.7</v>
      </c>
      <c r="AK54" s="28">
        <f t="shared" ref="AK54:AK58" si="25">AJ54/AH54</f>
        <v>1.0688153310104531</v>
      </c>
      <c r="AL54" s="28">
        <f t="shared" ref="AL54:AL56" si="26">AK54*AD54</f>
        <v>1.0688153310104531</v>
      </c>
      <c r="AM54" s="2">
        <f>INDEX(ELSV!$C$4:$G$58,MATCH(AE54,ELSV!$G$4:$G$58,0),MATCH(IF(O54&gt;2000000,"A",IF(O54&gt;1000000,"B",IF(O54&gt;100000,"C","D"))),ELSV!$C$4:$G$4,0))</f>
        <v>25</v>
      </c>
      <c r="AN54" s="77">
        <f>INDEX(ELSV!$G$4:$K$58,MATCH(AE54,ELSV!$G$4:$G$58,0),MATCH(IF(O54&gt;2000000,"A",IF(O54&gt;1000000,"B",IF(O54&gt;100000,"C","D"))),ELSV!$G$4:$K$4,0))</f>
        <v>0.9</v>
      </c>
      <c r="AO54" s="24">
        <f t="shared" ref="AO54:AO62" si="27">AL54*O54</f>
        <v>125590697.1557927</v>
      </c>
      <c r="AP54" s="24">
        <f t="shared" ref="AP54:AP62" si="28">AO54*(AN54/AM54)*(IF(W54&gt;AM54,AM54,W54))</f>
        <v>50801436.999518149</v>
      </c>
      <c r="AQ54" s="25">
        <f t="shared" ref="AQ54:AQ62" si="29">AO54-AP54</f>
        <v>74789260.156274557</v>
      </c>
    </row>
    <row r="55" spans="1:43" x14ac:dyDescent="0.25">
      <c r="A55" s="11">
        <v>3005</v>
      </c>
      <c r="B55" s="6">
        <v>3005000209</v>
      </c>
      <c r="C55" s="6">
        <v>20000201</v>
      </c>
      <c r="D55" s="6">
        <v>3020000080</v>
      </c>
      <c r="E55" s="6" t="s">
        <v>1584</v>
      </c>
      <c r="F55" s="6" t="s">
        <v>229</v>
      </c>
      <c r="G55" s="6"/>
      <c r="H55" s="6">
        <v>1</v>
      </c>
      <c r="I55" s="6" t="s">
        <v>8</v>
      </c>
      <c r="J55" s="27">
        <v>40978</v>
      </c>
      <c r="K55" s="27">
        <v>40978</v>
      </c>
      <c r="L55" s="7">
        <v>115372336.22</v>
      </c>
      <c r="M55" s="7">
        <v>0</v>
      </c>
      <c r="N55" s="7"/>
      <c r="O55" s="8">
        <v>115372336.22</v>
      </c>
      <c r="P55" s="7">
        <v>-66359141.619999997</v>
      </c>
      <c r="Q55" s="7">
        <v>0</v>
      </c>
      <c r="R55" s="7">
        <v>-6726207.2000000002</v>
      </c>
      <c r="S55" s="12">
        <f t="shared" si="1"/>
        <v>-73085348.819999993</v>
      </c>
      <c r="T55" s="18">
        <f t="shared" si="2"/>
        <v>49013194.600000001</v>
      </c>
      <c r="U55" s="18">
        <v>42286987.399999999</v>
      </c>
      <c r="V55" s="30">
        <f t="shared" si="5"/>
        <v>40969</v>
      </c>
      <c r="W55" s="28">
        <f t="shared" si="23"/>
        <v>11.236111111111111</v>
      </c>
      <c r="X55" s="38" t="s">
        <v>3058</v>
      </c>
      <c r="Y55">
        <f>MATCH(X55,'CAT-3'!$A:$A,0)</f>
        <v>731</v>
      </c>
      <c r="Z55">
        <f>MATCH(V55,'CAT-3'!$1:$1,0)</f>
        <v>90</v>
      </c>
      <c r="AA55">
        <f>INDEX('CAT-3'!$1:$1048576,FAR!Y55,FAR!Z55)</f>
        <v>174.3</v>
      </c>
      <c r="AB55">
        <f>MATCH($AB$3,'CAT-3'!$1:$1,0)</f>
        <v>90</v>
      </c>
      <c r="AC55">
        <f>INDEX('CAT-3'!$1:$1048576,FAR!Y55,FAR!AB55)</f>
        <v>174.3</v>
      </c>
      <c r="AD55" s="28">
        <f t="shared" si="24"/>
        <v>1</v>
      </c>
      <c r="AE55" s="43" t="s">
        <v>4135</v>
      </c>
      <c r="AF55">
        <f>MATCH(AE55,'CAT-4'!$A:$A,0)</f>
        <v>693</v>
      </c>
      <c r="AG55">
        <f>MATCH($AG$3,'CAT-4'!$1:$1,0)</f>
        <v>4</v>
      </c>
      <c r="AH55">
        <f>INDEX('CAT-4'!$1:$1048576,FAR!AF55,FAR!AG55)</f>
        <v>102.4</v>
      </c>
      <c r="AI55">
        <f>MATCH($AI$3,'CAT-4'!$1:$1,0)</f>
        <v>133</v>
      </c>
      <c r="AJ55">
        <f>INDEX('CAT-4'!$1:$1048576,FAR!AF55,FAR!AI55)</f>
        <v>143.69999999999999</v>
      </c>
      <c r="AK55" s="28">
        <f t="shared" si="25"/>
        <v>1.4033203124999998</v>
      </c>
      <c r="AL55" s="28">
        <f t="shared" si="26"/>
        <v>1.4033203124999998</v>
      </c>
      <c r="AM55" s="2">
        <f>INDEX(ELSV!$C$4:$G$58,MATCH(AE55,ELSV!$G$4:$G$58,0),MATCH(IF(O55&gt;2000000,"A",IF(O55&gt;1000000,"B",IF(O55&gt;100000,"C","D"))),ELSV!$C$4:$G$4,0))</f>
        <v>15</v>
      </c>
      <c r="AN55" s="77">
        <f>INDEX(ELSV!$G$4:$K$58,MATCH(AE55,ELSV!$G$4:$G$58,0),MATCH(IF(O55&gt;2000000,"A",IF(O55&gt;1000000,"B",IF(O55&gt;100000,"C","D"))),ELSV!$G$4:$K$4,0))</f>
        <v>0.9</v>
      </c>
      <c r="AO55" s="24">
        <f t="shared" si="27"/>
        <v>161904342.91810545</v>
      </c>
      <c r="AP55" s="24">
        <f t="shared" si="28"/>
        <v>109150511.18395609</v>
      </c>
      <c r="AQ55" s="25">
        <f t="shared" si="29"/>
        <v>52753831.734149367</v>
      </c>
    </row>
    <row r="56" spans="1:43" x14ac:dyDescent="0.25">
      <c r="A56" s="11">
        <v>3007</v>
      </c>
      <c r="B56" s="6">
        <v>3007000209</v>
      </c>
      <c r="C56" s="6">
        <v>20000201</v>
      </c>
      <c r="D56" s="6">
        <v>3020000077</v>
      </c>
      <c r="E56" s="6" t="s">
        <v>1585</v>
      </c>
      <c r="F56" s="6" t="s">
        <v>226</v>
      </c>
      <c r="G56" s="6"/>
      <c r="H56" s="6">
        <v>1</v>
      </c>
      <c r="I56" s="6" t="s">
        <v>8</v>
      </c>
      <c r="J56" s="27">
        <v>40996</v>
      </c>
      <c r="K56" s="27">
        <v>40978</v>
      </c>
      <c r="L56" s="7">
        <v>112605706.75</v>
      </c>
      <c r="M56" s="7">
        <v>0</v>
      </c>
      <c r="N56" s="7"/>
      <c r="O56" s="8">
        <v>112605706.75</v>
      </c>
      <c r="P56" s="7">
        <v>-64475443.270000003</v>
      </c>
      <c r="Q56" s="7">
        <v>0</v>
      </c>
      <c r="R56" s="7">
        <v>-6564912.7000000002</v>
      </c>
      <c r="S56" s="12">
        <f t="shared" si="1"/>
        <v>-71040355.969999999</v>
      </c>
      <c r="T56" s="18">
        <f t="shared" si="2"/>
        <v>48130263.479999997</v>
      </c>
      <c r="U56" s="18">
        <v>41565350.780000001</v>
      </c>
      <c r="V56" s="30">
        <f t="shared" si="5"/>
        <v>40969</v>
      </c>
      <c r="W56" s="28">
        <f t="shared" si="23"/>
        <v>11.236111111111111</v>
      </c>
      <c r="X56" s="38" t="s">
        <v>3020</v>
      </c>
      <c r="Y56">
        <f>MATCH(X56,'CAT-3'!$A:$A,0)</f>
        <v>712</v>
      </c>
      <c r="Z56">
        <f>MATCH(V56,'CAT-3'!$1:$1,0)</f>
        <v>90</v>
      </c>
      <c r="AA56">
        <f>INDEX('CAT-3'!$1:$1048576,FAR!Y56,FAR!Z56)</f>
        <v>118.3</v>
      </c>
      <c r="AB56">
        <f>MATCH($AB$3,'CAT-3'!$1:$1,0)</f>
        <v>90</v>
      </c>
      <c r="AC56">
        <f>INDEX('CAT-3'!$1:$1048576,FAR!Y56,FAR!AB56)</f>
        <v>118.3</v>
      </c>
      <c r="AD56" s="28">
        <f t="shared" si="24"/>
        <v>1</v>
      </c>
      <c r="AE56" s="43" t="s">
        <v>4100</v>
      </c>
      <c r="AF56">
        <f>MATCH(AE56,'CAT-4'!$A:$A,0)</f>
        <v>674</v>
      </c>
      <c r="AG56">
        <f>MATCH($AG$3,'CAT-4'!$1:$1,0)</f>
        <v>4</v>
      </c>
      <c r="AH56">
        <f>INDEX('CAT-4'!$1:$1048576,FAR!AF56,FAR!AG56)</f>
        <v>99.8</v>
      </c>
      <c r="AI56">
        <f>MATCH($AI$3,'CAT-4'!$1:$1,0)</f>
        <v>133</v>
      </c>
      <c r="AJ56">
        <f>INDEX('CAT-4'!$1:$1048576,FAR!AF56,FAR!AI56)</f>
        <v>123.6</v>
      </c>
      <c r="AK56" s="28">
        <f t="shared" si="25"/>
        <v>1.2384769539078155</v>
      </c>
      <c r="AL56" s="28">
        <f t="shared" si="26"/>
        <v>1.2384769539078155</v>
      </c>
      <c r="AM56" s="2">
        <f>INDEX(ELSV!$C$4:$G$58,MATCH(AE56,ELSV!$G$4:$G$58,0),MATCH(IF(O56&gt;2000000,"A",IF(O56&gt;1000000,"B",IF(O56&gt;100000,"C","D"))),ELSV!$C$4:$G$4,0))</f>
        <v>20</v>
      </c>
      <c r="AN56" s="77">
        <f>INDEX(ELSV!$G$4:$K$58,MATCH(AE56,ELSV!$G$4:$G$58,0),MATCH(IF(O56&gt;2000000,"A",IF(O56&gt;1000000,"B",IF(O56&gt;100000,"C","D"))),ELSV!$G$4:$K$4,0))</f>
        <v>0.95</v>
      </c>
      <c r="AO56" s="24">
        <f t="shared" si="27"/>
        <v>139459572.68837675</v>
      </c>
      <c r="AP56" s="24">
        <f t="shared" si="28"/>
        <v>74431704.576147184</v>
      </c>
      <c r="AQ56" s="25">
        <f t="shared" si="29"/>
        <v>65027868.112229571</v>
      </c>
    </row>
    <row r="57" spans="1:43" x14ac:dyDescent="0.25">
      <c r="A57" s="11">
        <v>3006</v>
      </c>
      <c r="B57" s="6">
        <v>3006000207</v>
      </c>
      <c r="C57" s="6">
        <v>20000201</v>
      </c>
      <c r="D57" s="6">
        <v>3020000118</v>
      </c>
      <c r="E57" s="6" t="s">
        <v>1582</v>
      </c>
      <c r="F57" s="6" t="s">
        <v>265</v>
      </c>
      <c r="G57" s="6"/>
      <c r="H57" s="6">
        <v>1</v>
      </c>
      <c r="I57" s="6" t="s">
        <v>8</v>
      </c>
      <c r="J57" s="27">
        <v>41020</v>
      </c>
      <c r="K57" s="27">
        <v>41020</v>
      </c>
      <c r="L57" s="7">
        <v>110274982.59999999</v>
      </c>
      <c r="M57" s="7">
        <v>0</v>
      </c>
      <c r="N57" s="7"/>
      <c r="O57" s="8">
        <v>110274982.59999999</v>
      </c>
      <c r="P57" s="7">
        <v>-62742098.289999999</v>
      </c>
      <c r="Q57" s="7">
        <v>0</v>
      </c>
      <c r="R57" s="7">
        <v>-6429031.4900000002</v>
      </c>
      <c r="S57" s="12">
        <f t="shared" si="1"/>
        <v>-69171129.780000001</v>
      </c>
      <c r="T57" s="18">
        <f t="shared" si="2"/>
        <v>47532884.309999995</v>
      </c>
      <c r="U57" s="18">
        <v>41103852.82</v>
      </c>
      <c r="V57" s="30">
        <f t="shared" si="5"/>
        <v>41000</v>
      </c>
      <c r="W57" s="28">
        <f t="shared" si="23"/>
        <v>11.122222222222222</v>
      </c>
      <c r="X57" s="38"/>
      <c r="AD57"/>
      <c r="AE57" s="43" t="s">
        <v>4091</v>
      </c>
      <c r="AF57">
        <f>MATCH(AE57,'CAT-4'!$A:$A,0)</f>
        <v>669</v>
      </c>
      <c r="AG57">
        <f>MATCH(V57,'CAT-4'!$1:$1,0)</f>
        <v>4</v>
      </c>
      <c r="AH57">
        <f>INDEX('CAT-4'!$1:$1048576,FAR!AF57,FAR!AG57)</f>
        <v>106.4</v>
      </c>
      <c r="AI57">
        <f>MATCH($AI$3,'CAT-4'!$1:$1,0)</f>
        <v>133</v>
      </c>
      <c r="AJ57">
        <f>INDEX('CAT-4'!$1:$1048576,FAR!AF57,FAR!AI57)</f>
        <v>162.4</v>
      </c>
      <c r="AK57" s="28">
        <f t="shared" si="25"/>
        <v>1.5263157894736843</v>
      </c>
      <c r="AL57" s="28">
        <f t="shared" ref="AL57:AL58" si="30">AK57</f>
        <v>1.5263157894736843</v>
      </c>
      <c r="AM57" s="2">
        <f>INDEX(ELSV!$C$4:$G$58,MATCH(AE57,ELSV!$G$4:$G$58,0),MATCH(IF(O57&gt;2000000,"A",IF(O57&gt;1000000,"B",IF(O57&gt;100000,"C","D"))),ELSV!$C$4:$G$4,0))</f>
        <v>25</v>
      </c>
      <c r="AN57" s="77">
        <f>INDEX(ELSV!$G$4:$K$58,MATCH(AE57,ELSV!$G$4:$G$58,0),MATCH(IF(O57&gt;2000000,"A",IF(O57&gt;1000000,"B",IF(O57&gt;100000,"C","D"))),ELSV!$G$4:$K$4,0))</f>
        <v>0.9</v>
      </c>
      <c r="AO57" s="24">
        <f t="shared" si="27"/>
        <v>168314447.1263158</v>
      </c>
      <c r="AP57" s="24">
        <f t="shared" si="28"/>
        <v>67393104.629376858</v>
      </c>
      <c r="AQ57" s="25">
        <f t="shared" si="29"/>
        <v>100921342.49693894</v>
      </c>
    </row>
    <row r="58" spans="1:43" x14ac:dyDescent="0.25">
      <c r="A58" s="11">
        <v>3008</v>
      </c>
      <c r="B58" s="6">
        <v>3008000209</v>
      </c>
      <c r="C58" s="6">
        <v>20000201</v>
      </c>
      <c r="D58" s="6">
        <v>3020000157</v>
      </c>
      <c r="E58" s="6" t="s">
        <v>1586</v>
      </c>
      <c r="F58" s="6" t="s">
        <v>304</v>
      </c>
      <c r="G58" s="6"/>
      <c r="H58" s="6">
        <v>1</v>
      </c>
      <c r="I58" s="6" t="s">
        <v>8</v>
      </c>
      <c r="J58" s="27">
        <v>41023</v>
      </c>
      <c r="K58" s="27">
        <v>41023</v>
      </c>
      <c r="L58" s="7">
        <v>108289168.66</v>
      </c>
      <c r="M58" s="7">
        <v>0</v>
      </c>
      <c r="N58" s="7"/>
      <c r="O58" s="8">
        <v>108289168.66</v>
      </c>
      <c r="P58" s="7">
        <v>-61581113.039999999</v>
      </c>
      <c r="Q58" s="7">
        <v>0</v>
      </c>
      <c r="R58" s="7">
        <v>-6313258.5300000003</v>
      </c>
      <c r="S58" s="12">
        <f t="shared" si="1"/>
        <v>-67894371.569999993</v>
      </c>
      <c r="T58" s="18">
        <f t="shared" si="2"/>
        <v>46708055.619999997</v>
      </c>
      <c r="U58" s="18">
        <v>40394797.090000004</v>
      </c>
      <c r="V58" s="30">
        <f t="shared" si="5"/>
        <v>41000</v>
      </c>
      <c r="W58" s="28">
        <f t="shared" si="23"/>
        <v>11.113888888888889</v>
      </c>
      <c r="X58" s="38"/>
      <c r="AD58"/>
      <c r="AE58" s="43" t="s">
        <v>4135</v>
      </c>
      <c r="AF58">
        <f>MATCH(AE58,'CAT-4'!$A:$A,0)</f>
        <v>693</v>
      </c>
      <c r="AG58">
        <f>MATCH(V58,'CAT-4'!$1:$1,0)</f>
        <v>4</v>
      </c>
      <c r="AH58">
        <f>INDEX('CAT-4'!$1:$1048576,FAR!AF58,FAR!AG58)</f>
        <v>102.4</v>
      </c>
      <c r="AI58">
        <f>MATCH($AI$3,'CAT-4'!$1:$1,0)</f>
        <v>133</v>
      </c>
      <c r="AJ58">
        <f>INDEX('CAT-4'!$1:$1048576,FAR!AF58,FAR!AI58)</f>
        <v>143.69999999999999</v>
      </c>
      <c r="AK58" s="28">
        <f t="shared" si="25"/>
        <v>1.4033203124999998</v>
      </c>
      <c r="AL58" s="28">
        <f t="shared" si="30"/>
        <v>1.4033203124999998</v>
      </c>
      <c r="AM58" s="2">
        <f>INDEX(ELSV!$C$4:$G$58,MATCH(AE58,ELSV!$G$4:$G$58,0),MATCH(IF(O58&gt;2000000,"A",IF(O58&gt;1000000,"B",IF(O58&gt;100000,"C","D"))),ELSV!$C$4:$G$4,0))</f>
        <v>15</v>
      </c>
      <c r="AN58" s="77">
        <f>INDEX(ELSV!$G$4:$K$58,MATCH(AE58,ELSV!$G$4:$G$58,0),MATCH(IF(O58&gt;2000000,"A",IF(O58&gt;1000000,"B",IF(O58&gt;100000,"C","D"))),ELSV!$G$4:$K$4,0))</f>
        <v>0.9</v>
      </c>
      <c r="AO58" s="24">
        <f t="shared" si="27"/>
        <v>151964390.00431639</v>
      </c>
      <c r="AP58" s="24">
        <f t="shared" si="28"/>
        <v>101334920.73454499</v>
      </c>
      <c r="AQ58" s="25">
        <f t="shared" si="29"/>
        <v>50629469.269771397</v>
      </c>
    </row>
    <row r="59" spans="1:43" x14ac:dyDescent="0.25">
      <c r="A59" s="11">
        <v>3007</v>
      </c>
      <c r="B59" s="6">
        <v>3007000209</v>
      </c>
      <c r="C59" s="6">
        <v>20000201</v>
      </c>
      <c r="D59" s="6">
        <v>3020000081</v>
      </c>
      <c r="E59" s="6" t="s">
        <v>1585</v>
      </c>
      <c r="F59" s="6" t="s">
        <v>230</v>
      </c>
      <c r="G59" s="6"/>
      <c r="H59" s="6">
        <v>1</v>
      </c>
      <c r="I59" s="6" t="s">
        <v>8</v>
      </c>
      <c r="J59" s="27">
        <v>40996</v>
      </c>
      <c r="K59" s="27">
        <v>40978</v>
      </c>
      <c r="L59" s="7">
        <v>107495670.42</v>
      </c>
      <c r="M59" s="7">
        <v>0</v>
      </c>
      <c r="N59" s="7"/>
      <c r="O59" s="8">
        <v>107495670.42</v>
      </c>
      <c r="P59" s="7">
        <v>-61549553.810000002</v>
      </c>
      <c r="Q59" s="7">
        <v>0</v>
      </c>
      <c r="R59" s="7">
        <v>-6266997.5899999999</v>
      </c>
      <c r="S59" s="12">
        <f t="shared" si="1"/>
        <v>-67816551.400000006</v>
      </c>
      <c r="T59" s="18">
        <f t="shared" si="2"/>
        <v>45946116.609999999</v>
      </c>
      <c r="U59" s="18">
        <v>39679119.020000003</v>
      </c>
      <c r="V59" s="30">
        <f t="shared" si="5"/>
        <v>40969</v>
      </c>
      <c r="W59" s="28">
        <f t="shared" si="23"/>
        <v>11.236111111111111</v>
      </c>
      <c r="X59" s="38" t="s">
        <v>3058</v>
      </c>
      <c r="Y59">
        <f>MATCH(X59,'CAT-3'!$A:$A,0)</f>
        <v>731</v>
      </c>
      <c r="Z59">
        <f>MATCH(V59,'CAT-3'!$1:$1,0)</f>
        <v>90</v>
      </c>
      <c r="AA59">
        <f>INDEX('CAT-3'!$1:$1048576,FAR!Y59,FAR!Z59)</f>
        <v>174.3</v>
      </c>
      <c r="AB59">
        <f>MATCH($AB$3,'CAT-3'!$1:$1,0)</f>
        <v>90</v>
      </c>
      <c r="AC59">
        <f>INDEX('CAT-3'!$1:$1048576,FAR!Y59,FAR!AB59)</f>
        <v>174.3</v>
      </c>
      <c r="AD59" s="28">
        <f t="shared" ref="AD59:AD62" si="31">AC59/AA59</f>
        <v>1</v>
      </c>
      <c r="AE59" s="43" t="s">
        <v>4135</v>
      </c>
      <c r="AF59">
        <f>MATCH(AE59,'CAT-4'!$A:$A,0)</f>
        <v>693</v>
      </c>
      <c r="AG59">
        <f>MATCH($AG$3,'CAT-4'!$1:$1,0)</f>
        <v>4</v>
      </c>
      <c r="AH59">
        <f>INDEX('CAT-4'!$1:$1048576,FAR!AF59,FAR!AG59)</f>
        <v>102.4</v>
      </c>
      <c r="AI59">
        <f>MATCH($AI$3,'CAT-4'!$1:$1,0)</f>
        <v>133</v>
      </c>
      <c r="AJ59">
        <f>INDEX('CAT-4'!$1:$1048576,FAR!AF59,FAR!AI59)</f>
        <v>143.69999999999999</v>
      </c>
      <c r="AK59" s="28">
        <f t="shared" ref="AK59:AK62" si="32">AJ59/AH59</f>
        <v>1.4033203124999998</v>
      </c>
      <c r="AL59" s="28">
        <f t="shared" ref="AL59:AL62" si="33">AK59*AD59</f>
        <v>1.4033203124999998</v>
      </c>
      <c r="AM59" s="2">
        <f>INDEX(ELSV!$C$4:$G$58,MATCH(AE59,ELSV!$G$4:$G$58,0),MATCH(IF(O59&gt;2000000,"A",IF(O59&gt;1000000,"B",IF(O59&gt;100000,"C","D"))),ELSV!$C$4:$G$4,0))</f>
        <v>15</v>
      </c>
      <c r="AN59" s="77">
        <f>INDEX(ELSV!$G$4:$K$58,MATCH(AE59,ELSV!$G$4:$G$58,0),MATCH(IF(O59&gt;2000000,"A",IF(O59&gt;1000000,"B",IF(O59&gt;100000,"C","D"))),ELSV!$G$4:$K$4,0))</f>
        <v>0.9</v>
      </c>
      <c r="AO59" s="24">
        <f t="shared" si="27"/>
        <v>150850857.80619138</v>
      </c>
      <c r="AP59" s="24">
        <f t="shared" si="28"/>
        <v>101698619.97100738</v>
      </c>
      <c r="AQ59" s="25">
        <f t="shared" si="29"/>
        <v>49152237.835184008</v>
      </c>
    </row>
    <row r="60" spans="1:43" x14ac:dyDescent="0.25">
      <c r="A60" s="11">
        <v>3004</v>
      </c>
      <c r="B60" s="6">
        <v>3004000207</v>
      </c>
      <c r="C60" s="6">
        <v>20000201</v>
      </c>
      <c r="D60" s="6">
        <v>3020000014</v>
      </c>
      <c r="E60" s="6" t="s">
        <v>1583</v>
      </c>
      <c r="F60" s="6" t="s">
        <v>167</v>
      </c>
      <c r="G60" s="6"/>
      <c r="H60" s="6">
        <v>1</v>
      </c>
      <c r="I60" s="6" t="s">
        <v>8</v>
      </c>
      <c r="J60" s="27">
        <v>40992</v>
      </c>
      <c r="K60" s="27">
        <v>40992</v>
      </c>
      <c r="L60" s="7">
        <v>106059376.17</v>
      </c>
      <c r="M60" s="7">
        <v>0</v>
      </c>
      <c r="N60" s="7"/>
      <c r="O60" s="8">
        <v>106059376.17</v>
      </c>
      <c r="P60" s="7">
        <v>-60788366.109999999</v>
      </c>
      <c r="Q60" s="7">
        <v>0</v>
      </c>
      <c r="R60" s="7">
        <v>-6183261.6299999999</v>
      </c>
      <c r="S60" s="12">
        <f t="shared" si="1"/>
        <v>-66971627.740000002</v>
      </c>
      <c r="T60" s="18">
        <f t="shared" si="2"/>
        <v>45271010.060000002</v>
      </c>
      <c r="U60" s="18">
        <v>39087748.43</v>
      </c>
      <c r="V60" s="30">
        <f t="shared" si="5"/>
        <v>40969</v>
      </c>
      <c r="W60" s="28">
        <f t="shared" si="23"/>
        <v>11.197222222222223</v>
      </c>
      <c r="X60" s="38" t="s">
        <v>2894</v>
      </c>
      <c r="Y60">
        <f>MATCH(X60,'CAT-3'!$A:$A,0)</f>
        <v>649</v>
      </c>
      <c r="Z60">
        <f>MATCH(V60,'CAT-3'!$1:$1,0)</f>
        <v>90</v>
      </c>
      <c r="AA60">
        <f>INDEX('CAT-3'!$1:$1048576,FAR!Y60,FAR!Z60)</f>
        <v>144.19999999999999</v>
      </c>
      <c r="AB60">
        <f>MATCH($AB$3,'CAT-3'!$1:$1,0)</f>
        <v>90</v>
      </c>
      <c r="AC60">
        <f>INDEX('CAT-3'!$1:$1048576,FAR!Y60,FAR!AB60)</f>
        <v>144.19999999999999</v>
      </c>
      <c r="AD60" s="28">
        <f t="shared" si="31"/>
        <v>1</v>
      </c>
      <c r="AE60" s="43" t="s">
        <v>4091</v>
      </c>
      <c r="AF60">
        <f>MATCH(AE60,'CAT-4'!$A:$A,0)</f>
        <v>669</v>
      </c>
      <c r="AG60">
        <f>MATCH($AG$3,'CAT-4'!$1:$1,0)</f>
        <v>4</v>
      </c>
      <c r="AH60">
        <f>INDEX('CAT-4'!$1:$1048576,FAR!AF60,FAR!AG60)</f>
        <v>106.4</v>
      </c>
      <c r="AI60">
        <f>MATCH($AI$3,'CAT-4'!$1:$1,0)</f>
        <v>133</v>
      </c>
      <c r="AJ60">
        <f>INDEX('CAT-4'!$1:$1048576,FAR!AF60,FAR!AI60)</f>
        <v>162.4</v>
      </c>
      <c r="AK60" s="28">
        <f t="shared" si="32"/>
        <v>1.5263157894736843</v>
      </c>
      <c r="AL60" s="28">
        <f t="shared" si="33"/>
        <v>1.5263157894736843</v>
      </c>
      <c r="AM60" s="2">
        <f>INDEX(ELSV!$C$4:$G$58,MATCH(AE60,ELSV!$G$4:$G$58,0),MATCH(IF(O60&gt;2000000,"A",IF(O60&gt;1000000,"B",IF(O60&gt;100000,"C","D"))),ELSV!$C$4:$G$4,0))</f>
        <v>25</v>
      </c>
      <c r="AN60" s="77">
        <f>INDEX(ELSV!$G$4:$K$58,MATCH(AE60,ELSV!$G$4:$G$58,0),MATCH(IF(O60&gt;2000000,"A",IF(O60&gt;1000000,"B",IF(O60&gt;100000,"C","D"))),ELSV!$G$4:$K$4,0))</f>
        <v>0.9</v>
      </c>
      <c r="AO60" s="24">
        <f t="shared" si="27"/>
        <v>161880100.47</v>
      </c>
      <c r="AP60" s="24">
        <f t="shared" si="28"/>
        <v>65253868.499457017</v>
      </c>
      <c r="AQ60" s="25">
        <f t="shared" si="29"/>
        <v>96626231.970542982</v>
      </c>
    </row>
    <row r="61" spans="1:43" x14ac:dyDescent="0.25">
      <c r="A61" s="11">
        <v>3007</v>
      </c>
      <c r="B61" s="6">
        <v>3007000207</v>
      </c>
      <c r="C61" s="6">
        <v>20000201</v>
      </c>
      <c r="D61" s="6">
        <v>3020000064</v>
      </c>
      <c r="E61" s="6" t="s">
        <v>1585</v>
      </c>
      <c r="F61" s="6" t="s">
        <v>214</v>
      </c>
      <c r="G61" s="6"/>
      <c r="H61" s="6">
        <v>1</v>
      </c>
      <c r="I61" s="6" t="s">
        <v>8</v>
      </c>
      <c r="J61" s="27">
        <v>40996</v>
      </c>
      <c r="K61" s="27">
        <v>40978</v>
      </c>
      <c r="L61" s="7">
        <v>102890475.48</v>
      </c>
      <c r="M61" s="7">
        <v>0</v>
      </c>
      <c r="N61" s="7"/>
      <c r="O61" s="8">
        <v>102890475.48</v>
      </c>
      <c r="P61" s="7">
        <v>-58912724.840000004</v>
      </c>
      <c r="Q61" s="7">
        <v>0</v>
      </c>
      <c r="R61" s="7">
        <v>-5998514.7199999997</v>
      </c>
      <c r="S61" s="12">
        <f t="shared" si="1"/>
        <v>-64911239.560000002</v>
      </c>
      <c r="T61" s="18">
        <f t="shared" si="2"/>
        <v>43977750.640000001</v>
      </c>
      <c r="U61" s="18">
        <v>37979235.920000002</v>
      </c>
      <c r="V61" s="30">
        <f t="shared" si="5"/>
        <v>40969</v>
      </c>
      <c r="W61" s="28">
        <f t="shared" si="23"/>
        <v>11.236111111111111</v>
      </c>
      <c r="X61" s="38" t="s">
        <v>2894</v>
      </c>
      <c r="Y61">
        <f>MATCH(X61,'CAT-3'!$A:$A,0)</f>
        <v>649</v>
      </c>
      <c r="Z61">
        <f>MATCH(V61,'CAT-3'!$1:$1,0)</f>
        <v>90</v>
      </c>
      <c r="AA61">
        <f>INDEX('CAT-3'!$1:$1048576,FAR!Y61,FAR!Z61)</f>
        <v>144.19999999999999</v>
      </c>
      <c r="AB61">
        <f>MATCH($AB$3,'CAT-3'!$1:$1,0)</f>
        <v>90</v>
      </c>
      <c r="AC61">
        <f>INDEX('CAT-3'!$1:$1048576,FAR!Y61,FAR!AB61)</f>
        <v>144.19999999999999</v>
      </c>
      <c r="AD61" s="28">
        <f t="shared" si="31"/>
        <v>1</v>
      </c>
      <c r="AE61" s="43" t="s">
        <v>4091</v>
      </c>
      <c r="AF61">
        <f>MATCH(AE61,'CAT-4'!$A:$A,0)</f>
        <v>669</v>
      </c>
      <c r="AG61">
        <f>MATCH($AG$3,'CAT-4'!$1:$1,0)</f>
        <v>4</v>
      </c>
      <c r="AH61">
        <f>INDEX('CAT-4'!$1:$1048576,FAR!AF61,FAR!AG61)</f>
        <v>106.4</v>
      </c>
      <c r="AI61">
        <f>MATCH($AI$3,'CAT-4'!$1:$1,0)</f>
        <v>133</v>
      </c>
      <c r="AJ61">
        <f>INDEX('CAT-4'!$1:$1048576,FAR!AF61,FAR!AI61)</f>
        <v>162.4</v>
      </c>
      <c r="AK61" s="28">
        <f t="shared" si="32"/>
        <v>1.5263157894736843</v>
      </c>
      <c r="AL61" s="28">
        <f t="shared" si="33"/>
        <v>1.5263157894736843</v>
      </c>
      <c r="AM61" s="2">
        <f>INDEX(ELSV!$C$4:$G$58,MATCH(AE61,ELSV!$G$4:$G$58,0),MATCH(IF(O61&gt;2000000,"A",IF(O61&gt;1000000,"B",IF(O61&gt;100000,"C","D"))),ELSV!$C$4:$G$4,0))</f>
        <v>25</v>
      </c>
      <c r="AN61" s="77">
        <f>INDEX(ELSV!$G$4:$K$58,MATCH(AE61,ELSV!$G$4:$G$58,0),MATCH(IF(O61&gt;2000000,"A",IF(O61&gt;1000000,"B",IF(O61&gt;100000,"C","D"))),ELSV!$G$4:$K$4,0))</f>
        <v>0.9</v>
      </c>
      <c r="AO61" s="24">
        <f t="shared" si="27"/>
        <v>157043357.31157896</v>
      </c>
      <c r="AP61" s="24">
        <f t="shared" si="28"/>
        <v>63524038.032533698</v>
      </c>
      <c r="AQ61" s="25">
        <f t="shared" si="29"/>
        <v>93519319.279045254</v>
      </c>
    </row>
    <row r="62" spans="1:43" x14ac:dyDescent="0.25">
      <c r="A62" s="11">
        <v>3005</v>
      </c>
      <c r="B62" s="6">
        <v>3005000207</v>
      </c>
      <c r="C62" s="6">
        <v>20000201</v>
      </c>
      <c r="D62" s="6">
        <v>3020000063</v>
      </c>
      <c r="E62" s="6" t="s">
        <v>1584</v>
      </c>
      <c r="F62" s="6" t="s">
        <v>213</v>
      </c>
      <c r="G62" s="6"/>
      <c r="H62" s="6">
        <v>1</v>
      </c>
      <c r="I62" s="6" t="s">
        <v>8</v>
      </c>
      <c r="J62" s="27">
        <v>40978</v>
      </c>
      <c r="K62" s="27">
        <v>40978</v>
      </c>
      <c r="L62" s="7">
        <v>102522108.56999999</v>
      </c>
      <c r="M62" s="7">
        <v>0</v>
      </c>
      <c r="N62" s="7"/>
      <c r="O62" s="8">
        <v>102522108.56999999</v>
      </c>
      <c r="P62" s="7">
        <v>-58968027.740000002</v>
      </c>
      <c r="Q62" s="7">
        <v>0</v>
      </c>
      <c r="R62" s="7">
        <v>-5977038.9299999997</v>
      </c>
      <c r="S62" s="12">
        <f t="shared" si="1"/>
        <v>-64945066.670000002</v>
      </c>
      <c r="T62" s="18">
        <f t="shared" si="2"/>
        <v>43554080.829999991</v>
      </c>
      <c r="U62" s="18">
        <v>37577041.899999999</v>
      </c>
      <c r="V62" s="30">
        <f t="shared" si="5"/>
        <v>40969</v>
      </c>
      <c r="W62" s="28">
        <f t="shared" si="23"/>
        <v>11.236111111111111</v>
      </c>
      <c r="X62" s="38" t="s">
        <v>2894</v>
      </c>
      <c r="Y62">
        <f>MATCH(X62,'CAT-3'!$A:$A,0)</f>
        <v>649</v>
      </c>
      <c r="Z62">
        <f>MATCH(V62,'CAT-3'!$1:$1,0)</f>
        <v>90</v>
      </c>
      <c r="AA62">
        <f>INDEX('CAT-3'!$1:$1048576,FAR!Y62,FAR!Z62)</f>
        <v>144.19999999999999</v>
      </c>
      <c r="AB62">
        <f>MATCH($AB$3,'CAT-3'!$1:$1,0)</f>
        <v>90</v>
      </c>
      <c r="AC62">
        <f>INDEX('CAT-3'!$1:$1048576,FAR!Y62,FAR!AB62)</f>
        <v>144.19999999999999</v>
      </c>
      <c r="AD62" s="28">
        <f t="shared" si="31"/>
        <v>1</v>
      </c>
      <c r="AE62" s="43" t="s">
        <v>4091</v>
      </c>
      <c r="AF62">
        <f>MATCH(AE62,'CAT-4'!$A:$A,0)</f>
        <v>669</v>
      </c>
      <c r="AG62">
        <f>MATCH($AG$3,'CAT-4'!$1:$1,0)</f>
        <v>4</v>
      </c>
      <c r="AH62">
        <f>INDEX('CAT-4'!$1:$1048576,FAR!AF62,FAR!AG62)</f>
        <v>106.4</v>
      </c>
      <c r="AI62">
        <f>MATCH($AI$3,'CAT-4'!$1:$1,0)</f>
        <v>133</v>
      </c>
      <c r="AJ62">
        <f>INDEX('CAT-4'!$1:$1048576,FAR!AF62,FAR!AI62)</f>
        <v>162.4</v>
      </c>
      <c r="AK62" s="28">
        <f t="shared" si="32"/>
        <v>1.5263157894736843</v>
      </c>
      <c r="AL62" s="28">
        <f t="shared" si="33"/>
        <v>1.5263157894736843</v>
      </c>
      <c r="AM62" s="2">
        <f>INDEX(ELSV!$C$4:$G$58,MATCH(AE62,ELSV!$G$4:$G$58,0),MATCH(IF(O62&gt;2000000,"A",IF(O62&gt;1000000,"B",IF(O62&gt;100000,"C","D"))),ELSV!$C$4:$G$4,0))</f>
        <v>25</v>
      </c>
      <c r="AN62" s="77">
        <f>INDEX(ELSV!$G$4:$K$58,MATCH(AE62,ELSV!$G$4:$G$58,0),MATCH(IF(O62&gt;2000000,"A",IF(O62&gt;1000000,"B",IF(O62&gt;100000,"C","D"))),ELSV!$G$4:$K$4,0))</f>
        <v>0.9</v>
      </c>
      <c r="AO62" s="24">
        <f t="shared" si="27"/>
        <v>156481113.08052632</v>
      </c>
      <c r="AP62" s="24">
        <f t="shared" si="28"/>
        <v>63296610.241072901</v>
      </c>
      <c r="AQ62" s="25">
        <f t="shared" si="29"/>
        <v>93184502.839453429</v>
      </c>
    </row>
    <row r="63" spans="1:43" hidden="1" x14ac:dyDescent="0.25">
      <c r="A63" s="11">
        <v>3005</v>
      </c>
      <c r="B63" s="6">
        <v>3005006201</v>
      </c>
      <c r="C63" s="6">
        <v>20000102</v>
      </c>
      <c r="D63" s="6">
        <v>2060000001</v>
      </c>
      <c r="E63" s="6" t="s">
        <v>1584</v>
      </c>
      <c r="F63" s="6" t="s">
        <v>118</v>
      </c>
      <c r="G63" s="6" t="s">
        <v>1597</v>
      </c>
      <c r="H63" s="83">
        <v>1</v>
      </c>
      <c r="I63" s="6" t="s">
        <v>8</v>
      </c>
      <c r="J63" s="27">
        <v>40978</v>
      </c>
      <c r="K63" s="27">
        <v>40978</v>
      </c>
      <c r="L63" s="7">
        <v>101424850.59</v>
      </c>
      <c r="M63" s="7">
        <v>0</v>
      </c>
      <c r="N63" s="7"/>
      <c r="O63" s="8">
        <v>101424850.59</v>
      </c>
      <c r="P63" s="7">
        <v>-30053842.390000001</v>
      </c>
      <c r="Q63" s="7">
        <v>0</v>
      </c>
      <c r="R63" s="7">
        <v>-3387590.01</v>
      </c>
      <c r="S63" s="12">
        <f t="shared" si="1"/>
        <v>-33441432.399999999</v>
      </c>
      <c r="T63" s="18">
        <f t="shared" si="2"/>
        <v>71371008.200000003</v>
      </c>
      <c r="U63" s="18">
        <v>67983418.189999998</v>
      </c>
      <c r="V63" s="30">
        <f t="shared" si="5"/>
        <v>40969</v>
      </c>
      <c r="AD63"/>
      <c r="AL63"/>
      <c r="AO63"/>
    </row>
    <row r="64" spans="1:43" hidden="1" x14ac:dyDescent="0.25">
      <c r="A64" s="11">
        <v>3004</v>
      </c>
      <c r="B64" s="6">
        <v>3004006201</v>
      </c>
      <c r="C64" s="6">
        <v>20000002</v>
      </c>
      <c r="D64" s="6">
        <v>1010000005</v>
      </c>
      <c r="E64" s="6" t="s">
        <v>1583</v>
      </c>
      <c r="F64" s="6" t="s">
        <v>22</v>
      </c>
      <c r="G64" s="6" t="s">
        <v>1597</v>
      </c>
      <c r="H64" s="83"/>
      <c r="I64" s="6"/>
      <c r="J64" s="27">
        <v>40992</v>
      </c>
      <c r="K64" s="27">
        <v>40992</v>
      </c>
      <c r="L64" s="7">
        <v>96355047.700000003</v>
      </c>
      <c r="M64" s="7">
        <v>0</v>
      </c>
      <c r="N64" s="7"/>
      <c r="O64" s="8">
        <v>96355047.700000003</v>
      </c>
      <c r="P64" s="7">
        <v>-35439597.149999999</v>
      </c>
      <c r="Q64" s="7">
        <v>0</v>
      </c>
      <c r="R64" s="7">
        <v>-3536230.25</v>
      </c>
      <c r="S64" s="12">
        <f t="shared" si="1"/>
        <v>-38975827.399999999</v>
      </c>
      <c r="T64" s="18">
        <f t="shared" si="2"/>
        <v>60915450.550000004</v>
      </c>
      <c r="U64" s="18">
        <v>57379220.299999997</v>
      </c>
      <c r="V64" s="30">
        <f t="shared" si="5"/>
        <v>40969</v>
      </c>
      <c r="AD64"/>
      <c r="AL64"/>
      <c r="AO64"/>
    </row>
    <row r="65" spans="1:43" x14ac:dyDescent="0.25">
      <c r="A65" s="11">
        <v>3004</v>
      </c>
      <c r="B65" s="6">
        <v>3004000209</v>
      </c>
      <c r="C65" s="6">
        <v>20000201</v>
      </c>
      <c r="D65" s="6">
        <v>3020000020</v>
      </c>
      <c r="E65" s="6" t="s">
        <v>1583</v>
      </c>
      <c r="F65" s="6" t="s">
        <v>173</v>
      </c>
      <c r="G65" s="6"/>
      <c r="H65" s="6">
        <v>1</v>
      </c>
      <c r="I65" s="6" t="s">
        <v>8</v>
      </c>
      <c r="J65" s="27">
        <v>40992</v>
      </c>
      <c r="K65" s="27">
        <v>40992</v>
      </c>
      <c r="L65" s="7">
        <v>96349711.150000006</v>
      </c>
      <c r="M65" s="7">
        <v>0</v>
      </c>
      <c r="N65" s="7"/>
      <c r="O65" s="8">
        <v>96349711.150000006</v>
      </c>
      <c r="P65" s="7">
        <v>-55223231.82</v>
      </c>
      <c r="Q65" s="7">
        <v>0</v>
      </c>
      <c r="R65" s="7">
        <v>-5617188.1600000001</v>
      </c>
      <c r="S65" s="12">
        <f t="shared" si="1"/>
        <v>-60840419.980000004</v>
      </c>
      <c r="T65" s="18">
        <f t="shared" si="2"/>
        <v>41126479.330000006</v>
      </c>
      <c r="U65" s="18">
        <v>35509291.170000002</v>
      </c>
      <c r="V65" s="30">
        <f t="shared" si="5"/>
        <v>40969</v>
      </c>
      <c r="W65" s="28">
        <f t="shared" ref="W65:W117" si="34">YEARFRAC(K65,$W$3)</f>
        <v>11.197222222222223</v>
      </c>
      <c r="X65" s="38" t="s">
        <v>3020</v>
      </c>
      <c r="Y65">
        <f>MATCH(X65,'CAT-3'!$A:$A,0)</f>
        <v>712</v>
      </c>
      <c r="Z65">
        <f>MATCH(V65,'CAT-3'!$1:$1,0)</f>
        <v>90</v>
      </c>
      <c r="AA65">
        <f>INDEX('CAT-3'!$1:$1048576,FAR!Y65,FAR!Z65)</f>
        <v>118.3</v>
      </c>
      <c r="AB65">
        <f>MATCH($AB$3,'CAT-3'!$1:$1,0)</f>
        <v>90</v>
      </c>
      <c r="AC65">
        <f>INDEX('CAT-3'!$1:$1048576,FAR!Y65,FAR!AB65)</f>
        <v>118.3</v>
      </c>
      <c r="AD65" s="28">
        <f t="shared" ref="AD65:AD66" si="35">AC65/AA65</f>
        <v>1</v>
      </c>
      <c r="AE65" s="43" t="s">
        <v>4100</v>
      </c>
      <c r="AF65">
        <f>MATCH(AE65,'CAT-4'!$A:$A,0)</f>
        <v>674</v>
      </c>
      <c r="AG65">
        <f>MATCH($AG$3,'CAT-4'!$1:$1,0)</f>
        <v>4</v>
      </c>
      <c r="AH65">
        <f>INDEX('CAT-4'!$1:$1048576,FAR!AF65,FAR!AG65)</f>
        <v>99.8</v>
      </c>
      <c r="AI65">
        <f>MATCH($AI$3,'CAT-4'!$1:$1,0)</f>
        <v>133</v>
      </c>
      <c r="AJ65">
        <f>INDEX('CAT-4'!$1:$1048576,FAR!AF65,FAR!AI65)</f>
        <v>123.6</v>
      </c>
      <c r="AK65" s="28">
        <f t="shared" ref="AK65:AK68" si="36">AJ65/AH65</f>
        <v>1.2384769539078155</v>
      </c>
      <c r="AL65" s="28">
        <f t="shared" ref="AL65:AL66" si="37">AK65*AD65</f>
        <v>1.2384769539078155</v>
      </c>
      <c r="AM65" s="2">
        <f>INDEX(ELSV!$C$4:$G$58,MATCH(AE65,ELSV!$G$4:$G$58,0),MATCH(IF(O65&gt;2000000,"A",IF(O65&gt;1000000,"B",IF(O65&gt;100000,"C","D"))),ELSV!$C$4:$G$4,0))</f>
        <v>20</v>
      </c>
      <c r="AN65" s="77">
        <f>INDEX(ELSV!$G$4:$K$58,MATCH(AE65,ELSV!$G$4:$G$58,0),MATCH(IF(O65&gt;2000000,"A",IF(O65&gt;1000000,"B",IF(O65&gt;100000,"C","D"))),ELSV!$G$4:$K$4,0))</f>
        <v>0.95</v>
      </c>
      <c r="AO65" s="24">
        <f t="shared" ref="AO65:AO75" si="38">AL65*O65</f>
        <v>119326896.77494989</v>
      </c>
      <c r="AP65" s="24">
        <f t="shared" ref="AP65:AP75" si="39">AO65*(AN65/AM65)*(IF(W65&gt;AM65,AM65,W65))</f>
        <v>63466164.563171096</v>
      </c>
      <c r="AQ65" s="25">
        <f t="shared" ref="AQ65:AQ75" si="40">AO65-AP65</f>
        <v>55860732.211778797</v>
      </c>
    </row>
    <row r="66" spans="1:43" x14ac:dyDescent="0.25">
      <c r="A66" s="11">
        <v>3007</v>
      </c>
      <c r="B66" s="6">
        <v>3007000206</v>
      </c>
      <c r="C66" s="6">
        <v>20000201</v>
      </c>
      <c r="D66" s="6">
        <v>3020000087</v>
      </c>
      <c r="E66" s="6" t="s">
        <v>1585</v>
      </c>
      <c r="F66" s="6" t="s">
        <v>236</v>
      </c>
      <c r="G66" s="6"/>
      <c r="H66" s="6">
        <v>1</v>
      </c>
      <c r="I66" s="6" t="s">
        <v>8</v>
      </c>
      <c r="J66" s="27">
        <v>40996</v>
      </c>
      <c r="K66" s="27">
        <v>40978</v>
      </c>
      <c r="L66" s="7">
        <v>92960962.269999996</v>
      </c>
      <c r="M66" s="7">
        <v>0</v>
      </c>
      <c r="N66" s="7"/>
      <c r="O66" s="8">
        <v>92960962.269999996</v>
      </c>
      <c r="P66" s="7">
        <v>-53227313.469999999</v>
      </c>
      <c r="Q66" s="7">
        <v>0</v>
      </c>
      <c r="R66" s="7">
        <v>-5419624.0999999996</v>
      </c>
      <c r="S66" s="12">
        <f t="shared" si="1"/>
        <v>-58646937.57</v>
      </c>
      <c r="T66" s="18">
        <f t="shared" si="2"/>
        <v>39733648.799999997</v>
      </c>
      <c r="U66" s="18">
        <v>34314024.700000003</v>
      </c>
      <c r="V66" s="30">
        <f t="shared" si="5"/>
        <v>40969</v>
      </c>
      <c r="W66" s="28">
        <f t="shared" si="34"/>
        <v>11.236111111111111</v>
      </c>
      <c r="X66" s="38" t="s">
        <v>3020</v>
      </c>
      <c r="Y66">
        <f>MATCH(X66,'CAT-3'!$A:$A,0)</f>
        <v>712</v>
      </c>
      <c r="Z66">
        <f>MATCH(V66,'CAT-3'!$1:$1,0)</f>
        <v>90</v>
      </c>
      <c r="AA66">
        <f>INDEX('CAT-3'!$1:$1048576,FAR!Y66,FAR!Z66)</f>
        <v>118.3</v>
      </c>
      <c r="AB66">
        <f>MATCH($AB$3,'CAT-3'!$1:$1,0)</f>
        <v>90</v>
      </c>
      <c r="AC66">
        <f>INDEX('CAT-3'!$1:$1048576,FAR!Y66,FAR!AB66)</f>
        <v>118.3</v>
      </c>
      <c r="AD66" s="28">
        <f t="shared" si="35"/>
        <v>1</v>
      </c>
      <c r="AE66" s="43" t="s">
        <v>4100</v>
      </c>
      <c r="AF66">
        <f>MATCH(AE66,'CAT-4'!$A:$A,0)</f>
        <v>674</v>
      </c>
      <c r="AG66">
        <f>MATCH($AG$3,'CAT-4'!$1:$1,0)</f>
        <v>4</v>
      </c>
      <c r="AH66">
        <f>INDEX('CAT-4'!$1:$1048576,FAR!AF66,FAR!AG66)</f>
        <v>99.8</v>
      </c>
      <c r="AI66">
        <f>MATCH($AI$3,'CAT-4'!$1:$1,0)</f>
        <v>133</v>
      </c>
      <c r="AJ66">
        <f>INDEX('CAT-4'!$1:$1048576,FAR!AF66,FAR!AI66)</f>
        <v>123.6</v>
      </c>
      <c r="AK66" s="28">
        <f t="shared" si="36"/>
        <v>1.2384769539078155</v>
      </c>
      <c r="AL66" s="28">
        <f t="shared" si="37"/>
        <v>1.2384769539078155</v>
      </c>
      <c r="AM66" s="2">
        <f>INDEX(ELSV!$C$4:$G$58,MATCH(AE66,ELSV!$G$4:$G$58,0),MATCH(IF(O66&gt;2000000,"A",IF(O66&gt;1000000,"B",IF(O66&gt;100000,"C","D"))),ELSV!$C$4:$G$4,0))</f>
        <v>20</v>
      </c>
      <c r="AN66" s="77">
        <f>INDEX(ELSV!$G$4:$K$58,MATCH(AE66,ELSV!$G$4:$G$58,0),MATCH(IF(O66&gt;2000000,"A",IF(O66&gt;1000000,"B",IF(O66&gt;100000,"C","D"))),ELSV!$G$4:$K$4,0))</f>
        <v>0.95</v>
      </c>
      <c r="AO66" s="24">
        <f t="shared" si="38"/>
        <v>115130009.38448897</v>
      </c>
      <c r="AP66" s="24">
        <f t="shared" si="39"/>
        <v>61446644.939200699</v>
      </c>
      <c r="AQ66" s="25">
        <f t="shared" si="40"/>
        <v>53683364.445288271</v>
      </c>
    </row>
    <row r="67" spans="1:43" x14ac:dyDescent="0.25">
      <c r="A67" s="11">
        <v>3006</v>
      </c>
      <c r="B67" s="6">
        <v>3006000209</v>
      </c>
      <c r="C67" s="6">
        <v>20000201</v>
      </c>
      <c r="D67" s="6">
        <v>3020000126</v>
      </c>
      <c r="E67" s="6" t="s">
        <v>1582</v>
      </c>
      <c r="F67" s="6" t="s">
        <v>273</v>
      </c>
      <c r="G67" s="6"/>
      <c r="H67" s="6">
        <v>1</v>
      </c>
      <c r="I67" s="6" t="s">
        <v>8</v>
      </c>
      <c r="J67" s="27">
        <v>41020</v>
      </c>
      <c r="K67" s="27">
        <v>41020</v>
      </c>
      <c r="L67" s="7">
        <v>92388858</v>
      </c>
      <c r="M67" s="7">
        <v>0</v>
      </c>
      <c r="N67" s="7"/>
      <c r="O67" s="8">
        <v>92388858</v>
      </c>
      <c r="P67" s="7">
        <v>-52579131.869999997</v>
      </c>
      <c r="Q67" s="7">
        <v>0</v>
      </c>
      <c r="R67" s="7">
        <v>-5386270.4199999999</v>
      </c>
      <c r="S67" s="12">
        <f t="shared" si="1"/>
        <v>-57965402.289999999</v>
      </c>
      <c r="T67" s="18">
        <f t="shared" si="2"/>
        <v>39809726.130000003</v>
      </c>
      <c r="U67" s="18">
        <v>34423455.710000001</v>
      </c>
      <c r="V67" s="30">
        <f t="shared" si="5"/>
        <v>41000</v>
      </c>
      <c r="W67" s="28">
        <f t="shared" si="34"/>
        <v>11.122222222222222</v>
      </c>
      <c r="X67" s="38"/>
      <c r="AD67"/>
      <c r="AE67" s="43" t="s">
        <v>4135</v>
      </c>
      <c r="AF67">
        <f>MATCH(AE67,'CAT-4'!$A:$A,0)</f>
        <v>693</v>
      </c>
      <c r="AG67">
        <f>MATCH(V67,'CAT-4'!$1:$1,0)</f>
        <v>4</v>
      </c>
      <c r="AH67">
        <f>INDEX('CAT-4'!$1:$1048576,FAR!AF67,FAR!AG67)</f>
        <v>102.4</v>
      </c>
      <c r="AI67">
        <f>MATCH($AI$3,'CAT-4'!$1:$1,0)</f>
        <v>133</v>
      </c>
      <c r="AJ67">
        <f>INDEX('CAT-4'!$1:$1048576,FAR!AF67,FAR!AI67)</f>
        <v>143.69999999999999</v>
      </c>
      <c r="AK67" s="28">
        <f t="shared" si="36"/>
        <v>1.4033203124999998</v>
      </c>
      <c r="AL67" s="28">
        <f t="shared" ref="AL67:AL68" si="41">AK67</f>
        <v>1.4033203124999998</v>
      </c>
      <c r="AM67" s="2">
        <f>INDEX(ELSV!$C$4:$G$58,MATCH(AE67,ELSV!$G$4:$G$58,0),MATCH(IF(O67&gt;2000000,"A",IF(O67&gt;1000000,"B",IF(O67&gt;100000,"C","D"))),ELSV!$C$4:$G$4,0))</f>
        <v>15</v>
      </c>
      <c r="AN67" s="77">
        <f>INDEX(ELSV!$G$4:$K$58,MATCH(AE67,ELSV!$G$4:$G$58,0),MATCH(IF(O67&gt;2000000,"A",IF(O67&gt;1000000,"B",IF(O67&gt;100000,"C","D"))),ELSV!$G$4:$K$4,0))</f>
        <v>0.9</v>
      </c>
      <c r="AO67" s="24">
        <f t="shared" si="38"/>
        <v>129651161.08007811</v>
      </c>
      <c r="AP67" s="24">
        <f t="shared" si="39"/>
        <v>86520541.494105458</v>
      </c>
      <c r="AQ67" s="25">
        <f t="shared" si="40"/>
        <v>43130619.585972652</v>
      </c>
    </row>
    <row r="68" spans="1:43" x14ac:dyDescent="0.25">
      <c r="A68" s="11">
        <v>3006</v>
      </c>
      <c r="B68" s="6">
        <v>3006000209</v>
      </c>
      <c r="C68" s="6">
        <v>20000201</v>
      </c>
      <c r="D68" s="6">
        <v>3020000124</v>
      </c>
      <c r="E68" s="6" t="s">
        <v>1582</v>
      </c>
      <c r="F68" s="6" t="s">
        <v>271</v>
      </c>
      <c r="G68" s="6"/>
      <c r="H68" s="6">
        <v>1</v>
      </c>
      <c r="I68" s="6" t="s">
        <v>8</v>
      </c>
      <c r="J68" s="27">
        <v>41020</v>
      </c>
      <c r="K68" s="27">
        <v>41020</v>
      </c>
      <c r="L68" s="7">
        <v>90625052.280000001</v>
      </c>
      <c r="M68" s="7">
        <v>0</v>
      </c>
      <c r="N68" s="7"/>
      <c r="O68" s="8">
        <v>90625052.280000001</v>
      </c>
      <c r="P68" s="7">
        <v>-51575337.990000002</v>
      </c>
      <c r="Q68" s="7">
        <v>0</v>
      </c>
      <c r="R68" s="7">
        <v>-5283440.55</v>
      </c>
      <c r="S68" s="12">
        <f t="shared" si="1"/>
        <v>-56858778.539999999</v>
      </c>
      <c r="T68" s="18">
        <f t="shared" si="2"/>
        <v>39049714.289999999</v>
      </c>
      <c r="U68" s="18">
        <v>33766273.740000002</v>
      </c>
      <c r="V68" s="30">
        <f t="shared" si="5"/>
        <v>41000</v>
      </c>
      <c r="W68" s="28">
        <f t="shared" si="34"/>
        <v>11.122222222222222</v>
      </c>
      <c r="X68" s="38"/>
      <c r="AD68"/>
      <c r="AE68" s="43" t="s">
        <v>4100</v>
      </c>
      <c r="AF68">
        <f>MATCH(AE68,'CAT-4'!$A:$A,0)</f>
        <v>674</v>
      </c>
      <c r="AG68">
        <f>MATCH(V68,'CAT-4'!$1:$1,0)</f>
        <v>4</v>
      </c>
      <c r="AH68">
        <f>INDEX('CAT-4'!$1:$1048576,FAR!AF68,FAR!AG68)</f>
        <v>99.8</v>
      </c>
      <c r="AI68">
        <f>MATCH($AI$3,'CAT-4'!$1:$1,0)</f>
        <v>133</v>
      </c>
      <c r="AJ68">
        <f>INDEX('CAT-4'!$1:$1048576,FAR!AF68,FAR!AI68)</f>
        <v>123.6</v>
      </c>
      <c r="AK68" s="28">
        <f t="shared" si="36"/>
        <v>1.2384769539078155</v>
      </c>
      <c r="AL68" s="28">
        <f t="shared" si="41"/>
        <v>1.2384769539078155</v>
      </c>
      <c r="AM68" s="2">
        <f>INDEX(ELSV!$C$4:$G$58,MATCH(AE68,ELSV!$G$4:$G$58,0),MATCH(IF(O68&gt;2000000,"A",IF(O68&gt;1000000,"B",IF(O68&gt;100000,"C","D"))),ELSV!$C$4:$G$4,0))</f>
        <v>20</v>
      </c>
      <c r="AN68" s="77">
        <f>INDEX(ELSV!$G$4:$K$58,MATCH(AE68,ELSV!$G$4:$G$58,0),MATCH(IF(O68&gt;2000000,"A",IF(O68&gt;1000000,"B",IF(O68&gt;100000,"C","D"))),ELSV!$G$4:$K$4,0))</f>
        <v>0.95</v>
      </c>
      <c r="AO68" s="24">
        <f t="shared" si="38"/>
        <v>112237038.69547093</v>
      </c>
      <c r="AP68" s="24">
        <f t="shared" si="39"/>
        <v>59295451.081921153</v>
      </c>
      <c r="AQ68" s="25">
        <f t="shared" si="40"/>
        <v>52941587.613549776</v>
      </c>
    </row>
    <row r="69" spans="1:43" x14ac:dyDescent="0.25">
      <c r="A69" s="11">
        <v>3005</v>
      </c>
      <c r="B69" s="6">
        <v>3005000209</v>
      </c>
      <c r="C69" s="6">
        <v>20000201</v>
      </c>
      <c r="D69" s="6">
        <v>3020000076</v>
      </c>
      <c r="E69" s="6" t="s">
        <v>1584</v>
      </c>
      <c r="F69" s="6" t="s">
        <v>225</v>
      </c>
      <c r="G69" s="6"/>
      <c r="H69" s="6">
        <v>1</v>
      </c>
      <c r="I69" s="6" t="s">
        <v>8</v>
      </c>
      <c r="J69" s="27">
        <v>40978</v>
      </c>
      <c r="K69" s="27">
        <v>40978</v>
      </c>
      <c r="L69" s="7">
        <v>86503803.25</v>
      </c>
      <c r="M69" s="7">
        <v>0</v>
      </c>
      <c r="N69" s="7"/>
      <c r="O69" s="8">
        <v>86503803.25</v>
      </c>
      <c r="P69" s="7">
        <v>-49754718.68</v>
      </c>
      <c r="Q69" s="7">
        <v>0</v>
      </c>
      <c r="R69" s="7">
        <v>-5043171.7300000004</v>
      </c>
      <c r="S69" s="12">
        <f t="shared" ref="S69:S132" si="42">SUM(P69:R69)</f>
        <v>-54797890.409999996</v>
      </c>
      <c r="T69" s="18">
        <f t="shared" ref="T69:T132" si="43">L69+P69</f>
        <v>36749084.57</v>
      </c>
      <c r="U69" s="18">
        <v>31705912.84</v>
      </c>
      <c r="V69" s="30">
        <f t="shared" si="5"/>
        <v>40969</v>
      </c>
      <c r="W69" s="28">
        <f t="shared" si="34"/>
        <v>11.236111111111111</v>
      </c>
      <c r="X69" s="38" t="s">
        <v>3020</v>
      </c>
      <c r="Y69">
        <f>MATCH(X69,'CAT-3'!$A:$A,0)</f>
        <v>712</v>
      </c>
      <c r="Z69">
        <f>MATCH(V69,'CAT-3'!$1:$1,0)</f>
        <v>90</v>
      </c>
      <c r="AA69">
        <f>INDEX('CAT-3'!$1:$1048576,FAR!Y69,FAR!Z69)</f>
        <v>118.3</v>
      </c>
      <c r="AB69">
        <f>MATCH($AB$3,'CAT-3'!$1:$1,0)</f>
        <v>90</v>
      </c>
      <c r="AC69">
        <f>INDEX('CAT-3'!$1:$1048576,FAR!Y69,FAR!AB69)</f>
        <v>118.3</v>
      </c>
      <c r="AD69" s="28">
        <f>AC69/AA69</f>
        <v>1</v>
      </c>
      <c r="AE69" s="43" t="s">
        <v>4100</v>
      </c>
      <c r="AF69">
        <f>MATCH(AE69,'CAT-4'!$A:$A,0)</f>
        <v>674</v>
      </c>
      <c r="AG69">
        <f>MATCH($AG$3,'CAT-4'!$1:$1,0)</f>
        <v>4</v>
      </c>
      <c r="AH69">
        <f>INDEX('CAT-4'!$1:$1048576,FAR!AF69,FAR!AG69)</f>
        <v>99.8</v>
      </c>
      <c r="AI69">
        <f>MATCH($AI$3,'CAT-4'!$1:$1,0)</f>
        <v>133</v>
      </c>
      <c r="AJ69">
        <f>INDEX('CAT-4'!$1:$1048576,FAR!AF69,FAR!AI69)</f>
        <v>123.6</v>
      </c>
      <c r="AK69" s="28">
        <f>AJ69/AH69</f>
        <v>1.2384769539078155</v>
      </c>
      <c r="AL69" s="28">
        <f>AK69*AD69</f>
        <v>1.2384769539078155</v>
      </c>
      <c r="AM69" s="2">
        <f>INDEX(ELSV!$C$4:$G$58,MATCH(AE69,ELSV!$G$4:$G$58,0),MATCH(IF(O69&gt;2000000,"A",IF(O69&gt;1000000,"B",IF(O69&gt;100000,"C","D"))),ELSV!$C$4:$G$4,0))</f>
        <v>20</v>
      </c>
      <c r="AN69" s="77">
        <f>INDEX(ELSV!$G$4:$K$58,MATCH(AE69,ELSV!$G$4:$G$58,0),MATCH(IF(O69&gt;2000000,"A",IF(O69&gt;1000000,"B",IF(O69&gt;100000,"C","D"))),ELSV!$G$4:$K$4,0))</f>
        <v>0.95</v>
      </c>
      <c r="AO69" s="24">
        <f t="shared" si="38"/>
        <v>107132966.75050099</v>
      </c>
      <c r="AP69" s="24">
        <f t="shared" si="39"/>
        <v>57178501.108401068</v>
      </c>
      <c r="AQ69" s="25">
        <f t="shared" si="40"/>
        <v>49954465.642099924</v>
      </c>
    </row>
    <row r="70" spans="1:43" x14ac:dyDescent="0.25">
      <c r="A70" s="11">
        <v>3008</v>
      </c>
      <c r="B70" s="6">
        <v>3008000209</v>
      </c>
      <c r="C70" s="6">
        <v>20000201</v>
      </c>
      <c r="D70" s="6">
        <v>3020000155</v>
      </c>
      <c r="E70" s="6" t="s">
        <v>1586</v>
      </c>
      <c r="F70" s="6" t="s">
        <v>302</v>
      </c>
      <c r="G70" s="6"/>
      <c r="H70" s="6">
        <v>1</v>
      </c>
      <c r="I70" s="6" t="s">
        <v>8</v>
      </c>
      <c r="J70" s="27">
        <v>41023</v>
      </c>
      <c r="K70" s="27">
        <v>41023</v>
      </c>
      <c r="L70" s="7">
        <v>83327729.909999996</v>
      </c>
      <c r="M70" s="7">
        <v>0</v>
      </c>
      <c r="N70" s="7"/>
      <c r="O70" s="8">
        <v>83327729.909999996</v>
      </c>
      <c r="P70" s="7">
        <v>-47386219.850000001</v>
      </c>
      <c r="Q70" s="7">
        <v>0</v>
      </c>
      <c r="R70" s="7">
        <v>-4858006.6500000004</v>
      </c>
      <c r="S70" s="12">
        <f t="shared" si="42"/>
        <v>-52244226.5</v>
      </c>
      <c r="T70" s="18">
        <f t="shared" si="43"/>
        <v>35941510.059999995</v>
      </c>
      <c r="U70" s="18">
        <v>31083503.41</v>
      </c>
      <c r="V70" s="30">
        <f t="shared" ref="V70:V133" si="44">DATE(YEAR(K70),MONTH(K70),1)</f>
        <v>41000</v>
      </c>
      <c r="W70" s="28">
        <f t="shared" si="34"/>
        <v>11.113888888888889</v>
      </c>
      <c r="X70" s="38"/>
      <c r="AD70"/>
      <c r="AE70" s="43" t="s">
        <v>4100</v>
      </c>
      <c r="AF70">
        <f>MATCH(AE70,'CAT-4'!$A:$A,0)</f>
        <v>674</v>
      </c>
      <c r="AG70">
        <f>MATCH(V70,'CAT-4'!$1:$1,0)</f>
        <v>4</v>
      </c>
      <c r="AH70">
        <f>INDEX('CAT-4'!$1:$1048576,FAR!AF70,FAR!AG70)</f>
        <v>99.8</v>
      </c>
      <c r="AI70">
        <f>MATCH($AI$3,'CAT-4'!$1:$1,0)</f>
        <v>133</v>
      </c>
      <c r="AJ70">
        <f>INDEX('CAT-4'!$1:$1048576,FAR!AF70,FAR!AI70)</f>
        <v>123.6</v>
      </c>
      <c r="AK70" s="28">
        <f>AJ70/AH70</f>
        <v>1.2384769539078155</v>
      </c>
      <c r="AL70" s="28">
        <f>AK70</f>
        <v>1.2384769539078155</v>
      </c>
      <c r="AM70" s="2">
        <f>INDEX(ELSV!$C$4:$G$58,MATCH(AE70,ELSV!$G$4:$G$58,0),MATCH(IF(O70&gt;2000000,"A",IF(O70&gt;1000000,"B",IF(O70&gt;100000,"C","D"))),ELSV!$C$4:$G$4,0))</f>
        <v>20</v>
      </c>
      <c r="AN70" s="77">
        <f>INDEX(ELSV!$G$4:$K$58,MATCH(AE70,ELSV!$G$4:$G$58,0),MATCH(IF(O70&gt;2000000,"A",IF(O70&gt;1000000,"B",IF(O70&gt;100000,"C","D"))),ELSV!$G$4:$K$4,0))</f>
        <v>0.95</v>
      </c>
      <c r="AO70" s="24">
        <f t="shared" si="38"/>
        <v>103199473.11498997</v>
      </c>
      <c r="AP70" s="24">
        <f t="shared" si="39"/>
        <v>54480005.185614049</v>
      </c>
      <c r="AQ70" s="25">
        <f t="shared" si="40"/>
        <v>48719467.929375917</v>
      </c>
    </row>
    <row r="71" spans="1:43" x14ac:dyDescent="0.25">
      <c r="A71" s="11">
        <v>3007</v>
      </c>
      <c r="B71" s="6">
        <v>3007000209</v>
      </c>
      <c r="C71" s="6">
        <v>20000201</v>
      </c>
      <c r="D71" s="6">
        <v>3020000073</v>
      </c>
      <c r="E71" s="6" t="s">
        <v>1585</v>
      </c>
      <c r="F71" s="6" t="s">
        <v>222</v>
      </c>
      <c r="G71" s="6"/>
      <c r="H71" s="6">
        <v>2</v>
      </c>
      <c r="I71" s="6" t="s">
        <v>8</v>
      </c>
      <c r="J71" s="27">
        <v>40996</v>
      </c>
      <c r="K71" s="27">
        <v>40978</v>
      </c>
      <c r="L71" s="7">
        <v>80036229.150000006</v>
      </c>
      <c r="M71" s="7">
        <v>0</v>
      </c>
      <c r="N71" s="7"/>
      <c r="O71" s="8">
        <v>80036229.150000006</v>
      </c>
      <c r="P71" s="7">
        <v>-45826907.920000002</v>
      </c>
      <c r="Q71" s="7">
        <v>0</v>
      </c>
      <c r="R71" s="7">
        <v>-4666112.16</v>
      </c>
      <c r="S71" s="12">
        <f t="shared" si="42"/>
        <v>-50493020.079999998</v>
      </c>
      <c r="T71" s="18">
        <f t="shared" si="43"/>
        <v>34209321.230000004</v>
      </c>
      <c r="U71" s="18">
        <v>29543209.07</v>
      </c>
      <c r="V71" s="30">
        <f t="shared" si="44"/>
        <v>40969</v>
      </c>
      <c r="W71" s="28">
        <f t="shared" si="34"/>
        <v>11.236111111111111</v>
      </c>
      <c r="X71" s="38" t="s">
        <v>2998</v>
      </c>
      <c r="Y71">
        <f>MATCH(X71,'CAT-3'!$A:$A,0)</f>
        <v>701</v>
      </c>
      <c r="Z71">
        <f>MATCH(V71,'CAT-3'!$1:$1,0)</f>
        <v>90</v>
      </c>
      <c r="AA71">
        <f>INDEX('CAT-3'!$1:$1048576,FAR!Y71,FAR!Z71)</f>
        <v>159.9</v>
      </c>
      <c r="AB71">
        <f>MATCH($AB$3,'CAT-3'!$1:$1,0)</f>
        <v>90</v>
      </c>
      <c r="AC71">
        <f>INDEX('CAT-3'!$1:$1048576,FAR!Y71,FAR!AB71)</f>
        <v>159.9</v>
      </c>
      <c r="AD71" s="28">
        <f>AC71/AA71</f>
        <v>1</v>
      </c>
      <c r="AE71" s="43" t="s">
        <v>2998</v>
      </c>
      <c r="AF71">
        <f>MATCH(AE71,'CAT-4'!$A:$A,0)</f>
        <v>671</v>
      </c>
      <c r="AG71">
        <f>MATCH($AG$3,'CAT-4'!$1:$1,0)</f>
        <v>4</v>
      </c>
      <c r="AH71">
        <f>INDEX('CAT-4'!$1:$1048576,FAR!AF71,FAR!AG71)</f>
        <v>114.8</v>
      </c>
      <c r="AI71">
        <f>MATCH($AI$3,'CAT-4'!$1:$1,0)</f>
        <v>133</v>
      </c>
      <c r="AJ71">
        <f>INDEX('CAT-4'!$1:$1048576,FAR!AF71,FAR!AI71)</f>
        <v>122.7</v>
      </c>
      <c r="AK71" s="28">
        <f>AJ71/AH71</f>
        <v>1.0688153310104531</v>
      </c>
      <c r="AL71" s="28">
        <f>AK71*AD71</f>
        <v>1.0688153310104531</v>
      </c>
      <c r="AM71" s="2">
        <f>INDEX(ELSV!$C$4:$G$58,MATCH(AE71,ELSV!$G$4:$G$58,0),MATCH(IF(O71&gt;2000000,"A",IF(O71&gt;1000000,"B",IF(O71&gt;100000,"C","D"))),ELSV!$C$4:$G$4,0))</f>
        <v>25</v>
      </c>
      <c r="AN71" s="77">
        <f>INDEX(ELSV!$G$4:$K$58,MATCH(AE71,ELSV!$G$4:$G$58,0),MATCH(IF(O71&gt;2000000,"A",IF(O71&gt;1000000,"B",IF(O71&gt;100000,"C","D"))),ELSV!$G$4:$K$4,0))</f>
        <v>0.9</v>
      </c>
      <c r="AO71" s="24">
        <f t="shared" si="38"/>
        <v>85543948.75178574</v>
      </c>
      <c r="AP71" s="24">
        <f t="shared" si="39"/>
        <v>34602527.270097338</v>
      </c>
      <c r="AQ71" s="25">
        <f t="shared" si="40"/>
        <v>50941421.481688403</v>
      </c>
    </row>
    <row r="72" spans="1:43" hidden="1" x14ac:dyDescent="0.25">
      <c r="A72" s="11">
        <v>3005</v>
      </c>
      <c r="B72" s="6">
        <v>3005000101</v>
      </c>
      <c r="C72" s="6">
        <v>20000101</v>
      </c>
      <c r="D72" s="6">
        <v>2000000020</v>
      </c>
      <c r="E72" s="6" t="s">
        <v>1584</v>
      </c>
      <c r="F72" s="6" t="s">
        <v>52</v>
      </c>
      <c r="G72" s="6" t="s">
        <v>1597</v>
      </c>
      <c r="H72" s="6">
        <v>1</v>
      </c>
      <c r="I72" s="6" t="s">
        <v>8</v>
      </c>
      <c r="J72" s="27">
        <v>41882</v>
      </c>
      <c r="K72" s="27">
        <v>41882</v>
      </c>
      <c r="L72" s="7">
        <v>78234797.75</v>
      </c>
      <c r="M72" s="7">
        <v>0</v>
      </c>
      <c r="N72" s="7"/>
      <c r="O72" s="8">
        <v>78234797.75</v>
      </c>
      <c r="P72" s="7">
        <v>-19793704.43</v>
      </c>
      <c r="Q72" s="7">
        <v>0</v>
      </c>
      <c r="R72" s="7">
        <v>-2613042.2400000002</v>
      </c>
      <c r="S72" s="12">
        <f t="shared" si="42"/>
        <v>-22406746.670000002</v>
      </c>
      <c r="T72" s="18">
        <f t="shared" si="43"/>
        <v>58441093.32</v>
      </c>
      <c r="U72" s="18">
        <v>55828051.079999998</v>
      </c>
      <c r="V72" s="30">
        <f t="shared" si="44"/>
        <v>41852</v>
      </c>
      <c r="W72" s="28"/>
      <c r="X72" s="38"/>
      <c r="AD72"/>
      <c r="AE72" s="43"/>
      <c r="AF72" t="e">
        <f>MATCH(AE72,'CAT-4'!$A:$A,0)</f>
        <v>#N/A</v>
      </c>
      <c r="AG72">
        <f>MATCH(V72,'CAT-4'!$1:$1,0)</f>
        <v>32</v>
      </c>
      <c r="AH72" t="e">
        <f>INDEX('CAT-4'!$1:$1048576,FAR!AF72,FAR!AG72)</f>
        <v>#N/A</v>
      </c>
      <c r="AI72">
        <f>MATCH($AI$3,'CAT-4'!$1:$1,0)</f>
        <v>133</v>
      </c>
      <c r="AJ72" t="e">
        <f>INDEX('CAT-4'!$1:$1048576,FAR!AF72,FAR!AI72)</f>
        <v>#N/A</v>
      </c>
      <c r="AK72" s="28" t="e">
        <f>AJ72/AH72</f>
        <v>#N/A</v>
      </c>
      <c r="AM72" s="2"/>
      <c r="AN72" s="77"/>
      <c r="AP72" s="24"/>
      <c r="AQ72" s="25"/>
    </row>
    <row r="73" spans="1:43" x14ac:dyDescent="0.25">
      <c r="A73" s="11">
        <v>3005</v>
      </c>
      <c r="B73" s="6">
        <v>3005000206</v>
      </c>
      <c r="C73" s="6">
        <v>20000201</v>
      </c>
      <c r="D73" s="6">
        <v>3020000086</v>
      </c>
      <c r="E73" s="6" t="s">
        <v>1584</v>
      </c>
      <c r="F73" s="6" t="s">
        <v>235</v>
      </c>
      <c r="G73" s="6"/>
      <c r="H73" s="6">
        <v>1</v>
      </c>
      <c r="I73" s="6" t="s">
        <v>8</v>
      </c>
      <c r="J73" s="27">
        <v>40978</v>
      </c>
      <c r="K73" s="27">
        <v>40978</v>
      </c>
      <c r="L73" s="7">
        <v>74998495.219999999</v>
      </c>
      <c r="M73" s="7">
        <v>0</v>
      </c>
      <c r="N73" s="7"/>
      <c r="O73" s="8">
        <v>74998495.219999999</v>
      </c>
      <c r="P73" s="7">
        <v>-43137167.270000003</v>
      </c>
      <c r="Q73" s="7">
        <v>0</v>
      </c>
      <c r="R73" s="7">
        <v>-4372412.2699999996</v>
      </c>
      <c r="S73" s="12">
        <f t="shared" si="42"/>
        <v>-47509579.540000007</v>
      </c>
      <c r="T73" s="18">
        <f t="shared" si="43"/>
        <v>31861327.949999996</v>
      </c>
      <c r="U73" s="18">
        <v>27488915.68</v>
      </c>
      <c r="V73" s="30">
        <f t="shared" si="44"/>
        <v>40969</v>
      </c>
      <c r="W73" s="28">
        <f t="shared" si="34"/>
        <v>11.236111111111111</v>
      </c>
      <c r="X73" s="38" t="s">
        <v>3020</v>
      </c>
      <c r="Y73">
        <f>MATCH(X73,'CAT-3'!$A:$A,0)</f>
        <v>712</v>
      </c>
      <c r="Z73">
        <f>MATCH(V73,'CAT-3'!$1:$1,0)</f>
        <v>90</v>
      </c>
      <c r="AA73">
        <f>INDEX('CAT-3'!$1:$1048576,FAR!Y73,FAR!Z73)</f>
        <v>118.3</v>
      </c>
      <c r="AB73">
        <f>MATCH($AB$3,'CAT-3'!$1:$1,0)</f>
        <v>90</v>
      </c>
      <c r="AC73">
        <f>INDEX('CAT-3'!$1:$1048576,FAR!Y73,FAR!AB73)</f>
        <v>118.3</v>
      </c>
      <c r="AD73" s="28">
        <f t="shared" ref="AD73:AD74" si="45">AC73/AA73</f>
        <v>1</v>
      </c>
      <c r="AE73" s="43" t="s">
        <v>4100</v>
      </c>
      <c r="AF73">
        <f>MATCH(AE73,'CAT-4'!$A:$A,0)</f>
        <v>674</v>
      </c>
      <c r="AG73">
        <f>MATCH($AG$3,'CAT-4'!$1:$1,0)</f>
        <v>4</v>
      </c>
      <c r="AH73">
        <f>INDEX('CAT-4'!$1:$1048576,FAR!AF73,FAR!AG73)</f>
        <v>99.8</v>
      </c>
      <c r="AI73">
        <f>MATCH($AI$3,'CAT-4'!$1:$1,0)</f>
        <v>133</v>
      </c>
      <c r="AJ73">
        <f>INDEX('CAT-4'!$1:$1048576,FAR!AF73,FAR!AI73)</f>
        <v>123.6</v>
      </c>
      <c r="AK73" s="28">
        <f t="shared" ref="AK73:AK74" si="46">AJ73/AH73</f>
        <v>1.2384769539078155</v>
      </c>
      <c r="AL73" s="28">
        <f t="shared" ref="AL73:AL74" si="47">AK73*AD73</f>
        <v>1.2384769539078155</v>
      </c>
      <c r="AM73" s="2">
        <f>INDEX(ELSV!$C$4:$G$58,MATCH(AE73,ELSV!$G$4:$G$58,0),MATCH(IF(O73&gt;2000000,"A",IF(O73&gt;1000000,"B",IF(O73&gt;100000,"C","D"))),ELSV!$C$4:$G$4,0))</f>
        <v>20</v>
      </c>
      <c r="AN73" s="77">
        <f>INDEX(ELSV!$G$4:$K$58,MATCH(AE73,ELSV!$G$4:$G$58,0),MATCH(IF(O73&gt;2000000,"A",IF(O73&gt;1000000,"B",IF(O73&gt;100000,"C","D"))),ELSV!$G$4:$K$4,0))</f>
        <v>0.95</v>
      </c>
      <c r="AO73" s="24">
        <f t="shared" si="38"/>
        <v>92883907.907735467</v>
      </c>
      <c r="AP73" s="24">
        <f t="shared" si="39"/>
        <v>49573560.710062556</v>
      </c>
      <c r="AQ73" s="25">
        <f t="shared" si="40"/>
        <v>43310347.197672911</v>
      </c>
    </row>
    <row r="74" spans="1:43" x14ac:dyDescent="0.25">
      <c r="A74" s="11">
        <v>3004</v>
      </c>
      <c r="B74" s="6">
        <v>3004000206</v>
      </c>
      <c r="C74" s="6">
        <v>20000201</v>
      </c>
      <c r="D74" s="6">
        <v>3020000025</v>
      </c>
      <c r="E74" s="6" t="s">
        <v>1583</v>
      </c>
      <c r="F74" s="6" t="s">
        <v>178</v>
      </c>
      <c r="G74" s="6"/>
      <c r="H74" s="6">
        <v>1</v>
      </c>
      <c r="I74" s="6" t="s">
        <v>8</v>
      </c>
      <c r="J74" s="27">
        <v>40992</v>
      </c>
      <c r="K74" s="27">
        <v>40992</v>
      </c>
      <c r="L74" s="7">
        <v>74212678.170000002</v>
      </c>
      <c r="M74" s="7">
        <v>0</v>
      </c>
      <c r="N74" s="7"/>
      <c r="O74" s="8">
        <v>74212678.170000002</v>
      </c>
      <c r="P74" s="7">
        <v>-42535300.670000002</v>
      </c>
      <c r="Q74" s="7">
        <v>0</v>
      </c>
      <c r="R74" s="7">
        <v>-4326599.1399999997</v>
      </c>
      <c r="S74" s="12">
        <f t="shared" si="42"/>
        <v>-46861899.810000002</v>
      </c>
      <c r="T74" s="18">
        <f t="shared" si="43"/>
        <v>31677377.5</v>
      </c>
      <c r="U74" s="18">
        <v>27350778.359999999</v>
      </c>
      <c r="V74" s="30">
        <f t="shared" si="44"/>
        <v>40969</v>
      </c>
      <c r="W74" s="28">
        <f t="shared" si="34"/>
        <v>11.197222222222223</v>
      </c>
      <c r="X74" s="38" t="s">
        <v>3020</v>
      </c>
      <c r="Y74">
        <f>MATCH(X74,'CAT-3'!$A:$A,0)</f>
        <v>712</v>
      </c>
      <c r="Z74">
        <f>MATCH(V74,'CAT-3'!$1:$1,0)</f>
        <v>90</v>
      </c>
      <c r="AA74">
        <f>INDEX('CAT-3'!$1:$1048576,FAR!Y74,FAR!Z74)</f>
        <v>118.3</v>
      </c>
      <c r="AB74">
        <f>MATCH($AB$3,'CAT-3'!$1:$1,0)</f>
        <v>90</v>
      </c>
      <c r="AC74">
        <f>INDEX('CAT-3'!$1:$1048576,FAR!Y74,FAR!AB74)</f>
        <v>118.3</v>
      </c>
      <c r="AD74" s="28">
        <f t="shared" si="45"/>
        <v>1</v>
      </c>
      <c r="AE74" s="43" t="s">
        <v>4100</v>
      </c>
      <c r="AF74">
        <f>MATCH(AE74,'CAT-4'!$A:$A,0)</f>
        <v>674</v>
      </c>
      <c r="AG74">
        <f>MATCH($AG$3,'CAT-4'!$1:$1,0)</f>
        <v>4</v>
      </c>
      <c r="AH74">
        <f>INDEX('CAT-4'!$1:$1048576,FAR!AF74,FAR!AG74)</f>
        <v>99.8</v>
      </c>
      <c r="AI74">
        <f>MATCH($AI$3,'CAT-4'!$1:$1,0)</f>
        <v>133</v>
      </c>
      <c r="AJ74">
        <f>INDEX('CAT-4'!$1:$1048576,FAR!AF74,FAR!AI74)</f>
        <v>123.6</v>
      </c>
      <c r="AK74" s="28">
        <f t="shared" si="46"/>
        <v>1.2384769539078155</v>
      </c>
      <c r="AL74" s="28">
        <f t="shared" si="47"/>
        <v>1.2384769539078155</v>
      </c>
      <c r="AM74" s="2">
        <f>INDEX(ELSV!$C$4:$G$58,MATCH(AE74,ELSV!$G$4:$G$58,0),MATCH(IF(O74&gt;2000000,"A",IF(O74&gt;1000000,"B",IF(O74&gt;100000,"C","D"))),ELSV!$C$4:$G$4,0))</f>
        <v>20</v>
      </c>
      <c r="AN74" s="77">
        <f>INDEX(ELSV!$G$4:$K$58,MATCH(AE74,ELSV!$G$4:$G$58,0),MATCH(IF(O74&gt;2000000,"A",IF(O74&gt;1000000,"B",IF(O74&gt;100000,"C","D"))),ELSV!$G$4:$K$4,0))</f>
        <v>0.95</v>
      </c>
      <c r="AO74" s="24">
        <f t="shared" si="38"/>
        <v>91910691.601322636</v>
      </c>
      <c r="AP74" s="24">
        <f t="shared" si="39"/>
        <v>48884360.826761805</v>
      </c>
      <c r="AQ74" s="25">
        <f t="shared" si="40"/>
        <v>43026330.774560831</v>
      </c>
    </row>
    <row r="75" spans="1:43" x14ac:dyDescent="0.25">
      <c r="A75" s="11">
        <v>3006</v>
      </c>
      <c r="B75" s="6">
        <v>3006000209</v>
      </c>
      <c r="C75" s="6">
        <v>20000201</v>
      </c>
      <c r="D75" s="6">
        <v>3020000122</v>
      </c>
      <c r="E75" s="6" t="s">
        <v>1582</v>
      </c>
      <c r="F75" s="6" t="s">
        <v>269</v>
      </c>
      <c r="G75" s="6"/>
      <c r="H75" s="6">
        <v>2</v>
      </c>
      <c r="I75" s="6" t="s">
        <v>8</v>
      </c>
      <c r="J75" s="27">
        <v>41020</v>
      </c>
      <c r="K75" s="27">
        <v>41020</v>
      </c>
      <c r="L75" s="7">
        <v>72944778.909999996</v>
      </c>
      <c r="M75" s="7">
        <v>0</v>
      </c>
      <c r="N75" s="7"/>
      <c r="O75" s="8">
        <v>72944778.909999996</v>
      </c>
      <c r="P75" s="7">
        <v>-41513373.299999997</v>
      </c>
      <c r="Q75" s="7">
        <v>0</v>
      </c>
      <c r="R75" s="7">
        <v>-4252680.6100000003</v>
      </c>
      <c r="S75" s="12">
        <f t="shared" si="42"/>
        <v>-45766053.909999996</v>
      </c>
      <c r="T75" s="18">
        <f t="shared" si="43"/>
        <v>31431405.609999999</v>
      </c>
      <c r="U75" s="18">
        <v>27178725</v>
      </c>
      <c r="V75" s="30">
        <f t="shared" si="44"/>
        <v>41000</v>
      </c>
      <c r="W75" s="28">
        <f t="shared" si="34"/>
        <v>11.122222222222222</v>
      </c>
      <c r="X75" s="38"/>
      <c r="AD75"/>
      <c r="AE75" s="43" t="s">
        <v>2998</v>
      </c>
      <c r="AF75">
        <f>MATCH(AE75,'CAT-4'!$A:$A,0)</f>
        <v>671</v>
      </c>
      <c r="AG75">
        <f>MATCH(V75,'CAT-4'!$1:$1,0)</f>
        <v>4</v>
      </c>
      <c r="AH75">
        <f>INDEX('CAT-4'!$1:$1048576,FAR!AF75,FAR!AG75)</f>
        <v>114.8</v>
      </c>
      <c r="AI75">
        <f>MATCH($AI$3,'CAT-4'!$1:$1,0)</f>
        <v>133</v>
      </c>
      <c r="AJ75">
        <f>INDEX('CAT-4'!$1:$1048576,FAR!AF75,FAR!AI75)</f>
        <v>122.7</v>
      </c>
      <c r="AK75" s="28">
        <f>AJ75/AH75</f>
        <v>1.0688153310104531</v>
      </c>
      <c r="AL75" s="28">
        <f>AK75</f>
        <v>1.0688153310104531</v>
      </c>
      <c r="AM75" s="2">
        <f>INDEX(ELSV!$C$4:$G$58,MATCH(AE75,ELSV!$G$4:$G$58,0),MATCH(IF(O75&gt;2000000,"A",IF(O75&gt;1000000,"B",IF(O75&gt;100000,"C","D"))),ELSV!$C$4:$G$4,0))</f>
        <v>25</v>
      </c>
      <c r="AN75" s="77">
        <f>INDEX(ELSV!$G$4:$K$58,MATCH(AE75,ELSV!$G$4:$G$58,0),MATCH(IF(O75&gt;2000000,"A",IF(O75&gt;1000000,"B",IF(O75&gt;100000,"C","D"))),ELSV!$G$4:$K$4,0))</f>
        <v>0.9</v>
      </c>
      <c r="AO75" s="24">
        <f t="shared" si="38"/>
        <v>77964498.01617597</v>
      </c>
      <c r="AP75" s="24">
        <f t="shared" si="39"/>
        <v>31216985.005676862</v>
      </c>
      <c r="AQ75" s="25">
        <f t="shared" si="40"/>
        <v>46747513.010499105</v>
      </c>
    </row>
    <row r="76" spans="1:43" hidden="1" x14ac:dyDescent="0.25">
      <c r="A76" s="11">
        <v>3007</v>
      </c>
      <c r="B76" s="6">
        <v>3007000204</v>
      </c>
      <c r="C76" s="6">
        <v>20000101</v>
      </c>
      <c r="D76" s="6">
        <v>2000000026</v>
      </c>
      <c r="E76" s="6" t="s">
        <v>1585</v>
      </c>
      <c r="F76" s="6" t="s">
        <v>58</v>
      </c>
      <c r="G76" s="6" t="s">
        <v>1597</v>
      </c>
      <c r="H76" s="83">
        <v>1</v>
      </c>
      <c r="I76" s="6" t="s">
        <v>8</v>
      </c>
      <c r="J76" s="27">
        <v>42004</v>
      </c>
      <c r="K76" s="27">
        <v>42004</v>
      </c>
      <c r="L76" s="7">
        <v>71716224</v>
      </c>
      <c r="M76" s="7">
        <v>0</v>
      </c>
      <c r="N76" s="7"/>
      <c r="O76" s="8">
        <v>71716224</v>
      </c>
      <c r="P76" s="7">
        <v>-17364443</v>
      </c>
      <c r="Q76" s="7">
        <v>0</v>
      </c>
      <c r="R76" s="7">
        <v>-2395321.88</v>
      </c>
      <c r="S76" s="12">
        <f t="shared" si="42"/>
        <v>-19759764.879999999</v>
      </c>
      <c r="T76" s="18">
        <f t="shared" si="43"/>
        <v>54351781</v>
      </c>
      <c r="U76" s="18">
        <v>51956459.119999997</v>
      </c>
      <c r="V76" s="30">
        <f t="shared" si="44"/>
        <v>41974</v>
      </c>
      <c r="W76" s="28"/>
      <c r="AD76"/>
      <c r="AL76"/>
      <c r="AO76"/>
    </row>
    <row r="77" spans="1:43" x14ac:dyDescent="0.25">
      <c r="A77" s="11">
        <v>3004</v>
      </c>
      <c r="B77" s="6">
        <v>3004000209</v>
      </c>
      <c r="C77" s="6">
        <v>20000201</v>
      </c>
      <c r="D77" s="6">
        <v>3020000018</v>
      </c>
      <c r="E77" s="6" t="s">
        <v>1583</v>
      </c>
      <c r="F77" s="6" t="s">
        <v>171</v>
      </c>
      <c r="G77" s="6"/>
      <c r="H77" s="6">
        <v>2</v>
      </c>
      <c r="I77" s="6" t="s">
        <v>8</v>
      </c>
      <c r="J77" s="27">
        <v>40992</v>
      </c>
      <c r="K77" s="27">
        <v>40992</v>
      </c>
      <c r="L77" s="7">
        <v>71207064.680000007</v>
      </c>
      <c r="M77" s="7">
        <v>0</v>
      </c>
      <c r="N77" s="7"/>
      <c r="O77" s="8">
        <v>71207064.680000007</v>
      </c>
      <c r="P77" s="7">
        <v>-40812620.960000001</v>
      </c>
      <c r="Q77" s="7">
        <v>0</v>
      </c>
      <c r="R77" s="7">
        <v>-4151371.87</v>
      </c>
      <c r="S77" s="12">
        <f t="shared" si="42"/>
        <v>-44963992.829999998</v>
      </c>
      <c r="T77" s="18">
        <f t="shared" si="43"/>
        <v>30394443.720000006</v>
      </c>
      <c r="U77" s="18">
        <v>26243071.850000001</v>
      </c>
      <c r="V77" s="30">
        <f t="shared" si="44"/>
        <v>40969</v>
      </c>
      <c r="W77" s="28">
        <f t="shared" si="34"/>
        <v>11.197222222222223</v>
      </c>
      <c r="X77" s="38" t="s">
        <v>2998</v>
      </c>
      <c r="Y77">
        <f>MATCH(X77,'CAT-3'!$A:$A,0)</f>
        <v>701</v>
      </c>
      <c r="Z77">
        <f>MATCH(V77,'CAT-3'!$1:$1,0)</f>
        <v>90</v>
      </c>
      <c r="AA77">
        <f>INDEX('CAT-3'!$1:$1048576,FAR!Y77,FAR!Z77)</f>
        <v>159.9</v>
      </c>
      <c r="AB77">
        <f>MATCH($AB$3,'CAT-3'!$1:$1,0)</f>
        <v>90</v>
      </c>
      <c r="AC77">
        <f>INDEX('CAT-3'!$1:$1048576,FAR!Y77,FAR!AB77)</f>
        <v>159.9</v>
      </c>
      <c r="AD77" s="28">
        <f>AC77/AA77</f>
        <v>1</v>
      </c>
      <c r="AE77" s="43" t="s">
        <v>2998</v>
      </c>
      <c r="AF77">
        <f>MATCH(AE77,'CAT-4'!$A:$A,0)</f>
        <v>671</v>
      </c>
      <c r="AG77">
        <f>MATCH($AG$3,'CAT-4'!$1:$1,0)</f>
        <v>4</v>
      </c>
      <c r="AH77">
        <f>INDEX('CAT-4'!$1:$1048576,FAR!AF77,FAR!AG77)</f>
        <v>114.8</v>
      </c>
      <c r="AI77">
        <f>MATCH($AI$3,'CAT-4'!$1:$1,0)</f>
        <v>133</v>
      </c>
      <c r="AJ77">
        <f>INDEX('CAT-4'!$1:$1048576,FAR!AF77,FAR!AI77)</f>
        <v>122.7</v>
      </c>
      <c r="AK77" s="28">
        <f>AJ77/AH77</f>
        <v>1.0688153310104531</v>
      </c>
      <c r="AL77" s="28">
        <f>AK77*AD77</f>
        <v>1.0688153310104531</v>
      </c>
      <c r="AM77" s="2">
        <f>INDEX(ELSV!$C$4:$G$58,MATCH(AE77,ELSV!$G$4:$G$58,0),MATCH(IF(O77&gt;2000000,"A",IF(O77&gt;1000000,"B",IF(O77&gt;100000,"C","D"))),ELSV!$C$4:$G$4,0))</f>
        <v>25</v>
      </c>
      <c r="AN77" s="77">
        <f>INDEX(ELSV!$G$4:$K$58,MATCH(AE77,ELSV!$G$4:$G$58,0),MATCH(IF(O77&gt;2000000,"A",IF(O77&gt;1000000,"B",IF(O77&gt;100000,"C","D"))),ELSV!$G$4:$K$4,0))</f>
        <v>0.9</v>
      </c>
      <c r="AO77" s="24">
        <f>AL77*O77</f>
        <v>76107202.406236947</v>
      </c>
      <c r="AP77" s="24">
        <f>AO77*(AN77/AM77)*(IF(W77&gt;AM77,AM77,W77))</f>
        <v>30678813.289954118</v>
      </c>
      <c r="AQ77" s="25">
        <f>AO77-AP77</f>
        <v>45428389.116282828</v>
      </c>
    </row>
    <row r="78" spans="1:43" hidden="1" x14ac:dyDescent="0.25">
      <c r="A78" s="11">
        <v>3004</v>
      </c>
      <c r="B78" s="6">
        <v>3004000204</v>
      </c>
      <c r="C78" s="6">
        <v>20000101</v>
      </c>
      <c r="D78" s="6">
        <v>2000000023</v>
      </c>
      <c r="E78" s="6" t="s">
        <v>1583</v>
      </c>
      <c r="F78" s="6" t="s">
        <v>55</v>
      </c>
      <c r="G78" s="6" t="s">
        <v>1597</v>
      </c>
      <c r="H78" s="83">
        <v>1</v>
      </c>
      <c r="I78" s="6" t="s">
        <v>8</v>
      </c>
      <c r="J78" s="27">
        <v>42004</v>
      </c>
      <c r="K78" s="27">
        <v>42004</v>
      </c>
      <c r="L78" s="7">
        <v>69821873.719999999</v>
      </c>
      <c r="M78" s="7">
        <v>0</v>
      </c>
      <c r="N78" s="7"/>
      <c r="O78" s="8">
        <v>69821873.719999999</v>
      </c>
      <c r="P78" s="7">
        <v>-16905769.41</v>
      </c>
      <c r="Q78" s="7">
        <v>0</v>
      </c>
      <c r="R78" s="7">
        <v>-2332050.58</v>
      </c>
      <c r="S78" s="12">
        <f t="shared" si="42"/>
        <v>-19237819.990000002</v>
      </c>
      <c r="T78" s="18">
        <f t="shared" si="43"/>
        <v>52916104.310000002</v>
      </c>
      <c r="U78" s="18">
        <v>50584053.729999997</v>
      </c>
      <c r="V78" s="30">
        <f t="shared" si="44"/>
        <v>41974</v>
      </c>
      <c r="W78" s="28"/>
      <c r="AD78"/>
      <c r="AL78"/>
      <c r="AO78"/>
    </row>
    <row r="79" spans="1:43" x14ac:dyDescent="0.25">
      <c r="A79" s="11">
        <v>3007</v>
      </c>
      <c r="B79" s="6">
        <v>3007000202</v>
      </c>
      <c r="C79" s="6">
        <v>20000201</v>
      </c>
      <c r="D79" s="6">
        <v>3020000048</v>
      </c>
      <c r="E79" s="6" t="s">
        <v>1585</v>
      </c>
      <c r="F79" s="6" t="s">
        <v>198</v>
      </c>
      <c r="G79" s="6"/>
      <c r="H79" s="6">
        <v>1</v>
      </c>
      <c r="I79" s="6" t="s">
        <v>8</v>
      </c>
      <c r="J79" s="27">
        <v>40996</v>
      </c>
      <c r="K79" s="27">
        <v>40978</v>
      </c>
      <c r="L79" s="7">
        <v>69448754.049999997</v>
      </c>
      <c r="M79" s="7">
        <v>0</v>
      </c>
      <c r="N79" s="7"/>
      <c r="O79" s="8">
        <v>69448754.049999997</v>
      </c>
      <c r="P79" s="7">
        <v>-39764762.649999999</v>
      </c>
      <c r="Q79" s="7">
        <v>0</v>
      </c>
      <c r="R79" s="7">
        <v>-4048862.36</v>
      </c>
      <c r="S79" s="12">
        <f t="shared" si="42"/>
        <v>-43813625.009999998</v>
      </c>
      <c r="T79" s="18">
        <f t="shared" si="43"/>
        <v>29683991.399999999</v>
      </c>
      <c r="U79" s="18">
        <v>25635129.039999999</v>
      </c>
      <c r="V79" s="30">
        <f t="shared" si="44"/>
        <v>40969</v>
      </c>
      <c r="W79" s="28">
        <f t="shared" si="34"/>
        <v>11.236111111111111</v>
      </c>
      <c r="X79" s="38" t="s">
        <v>2896</v>
      </c>
      <c r="Y79">
        <f>MATCH(X79,'CAT-3'!$A:$A,0)</f>
        <v>650</v>
      </c>
      <c r="Z79">
        <f>MATCH(V79,'CAT-3'!$1:$1,0)</f>
        <v>90</v>
      </c>
      <c r="AA79">
        <f>INDEX('CAT-3'!$1:$1048576,FAR!Y79,FAR!Z79)</f>
        <v>167.3</v>
      </c>
      <c r="AB79">
        <f>MATCH($AB$3,'CAT-3'!$1:$1,0)</f>
        <v>90</v>
      </c>
      <c r="AC79">
        <f>INDEX('CAT-3'!$1:$1048576,FAR!Y79,FAR!AB79)</f>
        <v>167.3</v>
      </c>
      <c r="AD79" s="28">
        <f>AC79/AA79</f>
        <v>1</v>
      </c>
      <c r="AE79" s="43" t="s">
        <v>3992</v>
      </c>
      <c r="AF79">
        <f>MATCH(AE79,'CAT-4'!$A:$A,0)</f>
        <v>619</v>
      </c>
      <c r="AG79">
        <f>MATCH($AG$3,'CAT-4'!$1:$1,0)</f>
        <v>4</v>
      </c>
      <c r="AH79">
        <f>INDEX('CAT-4'!$1:$1048576,FAR!AF79,FAR!AG79)</f>
        <v>100.7</v>
      </c>
      <c r="AI79">
        <f>MATCH($AI$3,'CAT-4'!$1:$1,0)</f>
        <v>133</v>
      </c>
      <c r="AJ79">
        <f>INDEX('CAT-4'!$1:$1048576,FAR!AF79,FAR!AI79)</f>
        <v>103.6</v>
      </c>
      <c r="AK79" s="28">
        <f>AJ79/AH79</f>
        <v>1.0287984111221449</v>
      </c>
      <c r="AL79" s="28">
        <f>AK79*AD79</f>
        <v>1.0287984111221449</v>
      </c>
      <c r="AM79" s="2">
        <f>INDEX(ELSV!$C$4:$G$58,MATCH(AE79,ELSV!$G$4:$G$58,0),MATCH(IF(O79&gt;2000000,"A",IF(O79&gt;1000000,"B",IF(O79&gt;100000,"C","D"))),ELSV!$C$4:$G$4,0))</f>
        <v>25</v>
      </c>
      <c r="AN79" s="77">
        <f>INDEX(ELSV!$G$4:$K$58,MATCH(AE79,ELSV!$G$4:$G$58,0),MATCH(IF(O79&gt;2000000,"A",IF(O79&gt;1000000,"B",IF(O79&gt;100000,"C","D"))),ELSV!$G$4:$K$4,0))</f>
        <v>0.9</v>
      </c>
      <c r="AO79" s="24">
        <f>AL79*O79</f>
        <v>71448767.821052626</v>
      </c>
      <c r="AP79" s="24">
        <f>AO79*(AN79/AM79)*(IF(W79&gt;AM79,AM79,W79))</f>
        <v>28901026.583615787</v>
      </c>
      <c r="AQ79" s="25">
        <f t="shared" ref="AQ79:AQ80" si="48">AO79-AP79</f>
        <v>42547741.237436838</v>
      </c>
    </row>
    <row r="80" spans="1:43" x14ac:dyDescent="0.25">
      <c r="A80" s="11">
        <v>3008</v>
      </c>
      <c r="B80" s="6">
        <v>3008000202</v>
      </c>
      <c r="C80" s="6">
        <v>20000201</v>
      </c>
      <c r="D80" s="6">
        <v>3020000141</v>
      </c>
      <c r="E80" s="6" t="s">
        <v>1586</v>
      </c>
      <c r="F80" s="6" t="s">
        <v>288</v>
      </c>
      <c r="G80" s="6"/>
      <c r="H80" s="6">
        <v>1</v>
      </c>
      <c r="I80" s="6" t="s">
        <v>8</v>
      </c>
      <c r="J80" s="27">
        <v>41023</v>
      </c>
      <c r="K80" s="27">
        <v>41023</v>
      </c>
      <c r="L80" s="7">
        <v>68042744.75</v>
      </c>
      <c r="M80" s="7">
        <v>0</v>
      </c>
      <c r="N80" s="7"/>
      <c r="O80" s="8">
        <v>68042744.75</v>
      </c>
      <c r="P80" s="7">
        <v>-38694063.399999999</v>
      </c>
      <c r="Q80" s="7">
        <v>0</v>
      </c>
      <c r="R80" s="7">
        <v>-3966892.02</v>
      </c>
      <c r="S80" s="12">
        <f t="shared" si="42"/>
        <v>-42660955.420000002</v>
      </c>
      <c r="T80" s="18">
        <f t="shared" si="43"/>
        <v>29348681.350000001</v>
      </c>
      <c r="U80" s="18">
        <v>25381789.329999998</v>
      </c>
      <c r="V80" s="30">
        <f t="shared" si="44"/>
        <v>41000</v>
      </c>
      <c r="W80" s="28">
        <f t="shared" si="34"/>
        <v>11.113888888888889</v>
      </c>
      <c r="X80" s="38"/>
      <c r="AD80"/>
      <c r="AE80" s="43" t="s">
        <v>3992</v>
      </c>
      <c r="AF80">
        <f>MATCH(AE80,'CAT-4'!$A:$A,0)</f>
        <v>619</v>
      </c>
      <c r="AG80">
        <f>MATCH(V80,'CAT-4'!$1:$1,0)</f>
        <v>4</v>
      </c>
      <c r="AH80">
        <f>INDEX('CAT-4'!$1:$1048576,FAR!AF80,FAR!AG80)</f>
        <v>100.7</v>
      </c>
      <c r="AI80">
        <f>MATCH($AI$3,'CAT-4'!$1:$1,0)</f>
        <v>133</v>
      </c>
      <c r="AJ80">
        <f>INDEX('CAT-4'!$1:$1048576,FAR!AF80,FAR!AI80)</f>
        <v>103.6</v>
      </c>
      <c r="AK80" s="28">
        <f>AJ80/AH80</f>
        <v>1.0287984111221449</v>
      </c>
      <c r="AL80" s="28">
        <f>AK80</f>
        <v>1.0287984111221449</v>
      </c>
      <c r="AM80" s="2">
        <f>INDEX(ELSV!$C$4:$G$58,MATCH(AE80,ELSV!$G$4:$G$58,0),MATCH(IF(O80&gt;2000000,"A",IF(O80&gt;1000000,"B",IF(O80&gt;100000,"C","D"))),ELSV!$C$4:$G$4,0))</f>
        <v>25</v>
      </c>
      <c r="AN80" s="77">
        <f>INDEX(ELSV!$G$4:$K$58,MATCH(AE80,ELSV!$G$4:$G$58,0),MATCH(IF(O80&gt;2000000,"A",IF(O80&gt;1000000,"B",IF(O80&gt;100000,"C","D"))),ELSV!$G$4:$K$4,0))</f>
        <v>0.9</v>
      </c>
      <c r="AO80" s="24">
        <f>AL80*O80</f>
        <v>70002267.687189668</v>
      </c>
      <c r="AP80" s="24">
        <f>AO80*(AN80/AM80)*(IF(W80&gt;AM80,AM80,W80))</f>
        <v>28007907.30164459</v>
      </c>
      <c r="AQ80" s="25">
        <f t="shared" si="48"/>
        <v>41994360.385545075</v>
      </c>
    </row>
    <row r="81" spans="1:43" hidden="1" x14ac:dyDescent="0.25">
      <c r="A81" s="11">
        <v>3005</v>
      </c>
      <c r="B81" s="6">
        <v>3005000212</v>
      </c>
      <c r="C81" s="6">
        <v>20000101</v>
      </c>
      <c r="D81" s="6">
        <v>2000000024</v>
      </c>
      <c r="E81" s="6" t="s">
        <v>1584</v>
      </c>
      <c r="F81" s="6" t="s">
        <v>56</v>
      </c>
      <c r="G81" s="6" t="s">
        <v>1597</v>
      </c>
      <c r="H81" s="83">
        <v>1</v>
      </c>
      <c r="I81" s="6" t="s">
        <v>8</v>
      </c>
      <c r="J81" s="27">
        <v>42004</v>
      </c>
      <c r="K81" s="27">
        <v>42004</v>
      </c>
      <c r="L81" s="7">
        <v>67588580.069999993</v>
      </c>
      <c r="M81" s="7">
        <v>0</v>
      </c>
      <c r="N81" s="7"/>
      <c r="O81" s="8">
        <v>67588580.069999993</v>
      </c>
      <c r="P81" s="7">
        <v>-16365028.43</v>
      </c>
      <c r="Q81" s="7">
        <v>0</v>
      </c>
      <c r="R81" s="7">
        <v>-2257458.5699999998</v>
      </c>
      <c r="S81" s="12">
        <f t="shared" si="42"/>
        <v>-18622487</v>
      </c>
      <c r="T81" s="18">
        <f t="shared" si="43"/>
        <v>51223551.639999993</v>
      </c>
      <c r="U81" s="18">
        <v>48966093.07</v>
      </c>
      <c r="V81" s="30">
        <f t="shared" si="44"/>
        <v>41974</v>
      </c>
      <c r="W81" s="28"/>
      <c r="AD81"/>
      <c r="AL81"/>
      <c r="AO81"/>
    </row>
    <row r="82" spans="1:43" x14ac:dyDescent="0.25">
      <c r="A82" s="11">
        <v>3006</v>
      </c>
      <c r="B82" s="6">
        <v>3006000202</v>
      </c>
      <c r="C82" s="6">
        <v>20000201</v>
      </c>
      <c r="D82" s="6">
        <v>3020000110</v>
      </c>
      <c r="E82" s="6" t="s">
        <v>1582</v>
      </c>
      <c r="F82" s="6" t="s">
        <v>257</v>
      </c>
      <c r="G82" s="6"/>
      <c r="H82" s="6">
        <v>1</v>
      </c>
      <c r="I82" s="6" t="s">
        <v>8</v>
      </c>
      <c r="J82" s="27">
        <v>41020</v>
      </c>
      <c r="K82" s="27">
        <v>41020</v>
      </c>
      <c r="L82" s="7">
        <v>64342611.780000001</v>
      </c>
      <c r="M82" s="7">
        <v>0</v>
      </c>
      <c r="N82" s="7"/>
      <c r="O82" s="8">
        <v>64342611.780000001</v>
      </c>
      <c r="P82" s="7">
        <v>-36617821.090000004</v>
      </c>
      <c r="Q82" s="7">
        <v>0</v>
      </c>
      <c r="R82" s="7">
        <v>-3751174.27</v>
      </c>
      <c r="S82" s="12">
        <f t="shared" si="42"/>
        <v>-40368995.360000007</v>
      </c>
      <c r="T82" s="18">
        <f t="shared" si="43"/>
        <v>27724790.689999998</v>
      </c>
      <c r="U82" s="18">
        <v>23973616.420000002</v>
      </c>
      <c r="V82" s="30">
        <f t="shared" si="44"/>
        <v>41000</v>
      </c>
      <c r="W82" s="28">
        <f t="shared" si="34"/>
        <v>11.122222222222222</v>
      </c>
      <c r="X82" s="38"/>
      <c r="AD82"/>
      <c r="AE82" s="43" t="s">
        <v>3992</v>
      </c>
      <c r="AF82">
        <f>MATCH(AE82,'CAT-4'!$A:$A,0)</f>
        <v>619</v>
      </c>
      <c r="AG82">
        <f>MATCH(V82,'CAT-4'!$1:$1,0)</f>
        <v>4</v>
      </c>
      <c r="AH82">
        <f>INDEX('CAT-4'!$1:$1048576,FAR!AF82,FAR!AG82)</f>
        <v>100.7</v>
      </c>
      <c r="AI82">
        <f>MATCH($AI$3,'CAT-4'!$1:$1,0)</f>
        <v>133</v>
      </c>
      <c r="AJ82">
        <f>INDEX('CAT-4'!$1:$1048576,FAR!AF82,FAR!AI82)</f>
        <v>103.6</v>
      </c>
      <c r="AK82" s="28">
        <f t="shared" ref="AK82:AK83" si="49">AJ82/AH82</f>
        <v>1.0287984111221449</v>
      </c>
      <c r="AL82" s="28">
        <f t="shared" ref="AL82:AL83" si="50">AK82</f>
        <v>1.0287984111221449</v>
      </c>
      <c r="AM82" s="2">
        <f>INDEX(ELSV!$C$4:$G$58,MATCH(AE82,ELSV!$G$4:$G$58,0),MATCH(IF(O82&gt;2000000,"A",IF(O82&gt;1000000,"B",IF(O82&gt;100000,"C","D"))),ELSV!$C$4:$G$4,0))</f>
        <v>25</v>
      </c>
      <c r="AN82" s="77">
        <f>INDEX(ELSV!$G$4:$K$58,MATCH(AE82,ELSV!$G$4:$G$58,0),MATCH(IF(O82&gt;2000000,"A",IF(O82&gt;1000000,"B",IF(O82&gt;100000,"C","D"))),ELSV!$G$4:$K$4,0))</f>
        <v>0.9</v>
      </c>
      <c r="AO82" s="24">
        <f>AL82*O82</f>
        <v>66195576.766713001</v>
      </c>
      <c r="AP82" s="24">
        <f>AO82*(AN82/AM82)*(IF(W82&gt;AM82,AM82,W82))</f>
        <v>26504708.937391885</v>
      </c>
      <c r="AQ82" s="25">
        <f t="shared" ref="AQ82:AQ83" si="51">AO82-AP82</f>
        <v>39690867.829321116</v>
      </c>
    </row>
    <row r="83" spans="1:43" x14ac:dyDescent="0.25">
      <c r="A83" s="11">
        <v>3008</v>
      </c>
      <c r="B83" s="6">
        <v>3008000206</v>
      </c>
      <c r="C83" s="6">
        <v>20000201</v>
      </c>
      <c r="D83" s="6">
        <v>3020000160</v>
      </c>
      <c r="E83" s="6" t="s">
        <v>1586</v>
      </c>
      <c r="F83" s="6" t="s">
        <v>307</v>
      </c>
      <c r="G83" s="6"/>
      <c r="H83" s="6">
        <v>1</v>
      </c>
      <c r="I83" s="6" t="s">
        <v>8</v>
      </c>
      <c r="J83" s="27">
        <v>41023</v>
      </c>
      <c r="K83" s="27">
        <v>41023</v>
      </c>
      <c r="L83" s="7">
        <v>63925079.469999999</v>
      </c>
      <c r="M83" s="7">
        <v>0</v>
      </c>
      <c r="N83" s="7"/>
      <c r="O83" s="8">
        <v>63925079.469999999</v>
      </c>
      <c r="P83" s="7">
        <v>-36104060.630000003</v>
      </c>
      <c r="Q83" s="7">
        <v>0</v>
      </c>
      <c r="R83" s="7">
        <v>-3726832.13</v>
      </c>
      <c r="S83" s="12">
        <f t="shared" si="42"/>
        <v>-39830892.760000005</v>
      </c>
      <c r="T83" s="18">
        <f t="shared" si="43"/>
        <v>27821018.839999996</v>
      </c>
      <c r="U83" s="18">
        <v>24094186.710000001</v>
      </c>
      <c r="V83" s="30">
        <f t="shared" si="44"/>
        <v>41000</v>
      </c>
      <c r="W83" s="28">
        <f t="shared" si="34"/>
        <v>11.113888888888889</v>
      </c>
      <c r="X83" s="38"/>
      <c r="AD83"/>
      <c r="AE83" s="43" t="s">
        <v>4100</v>
      </c>
      <c r="AF83">
        <f>MATCH(AE83,'CAT-4'!$A:$A,0)</f>
        <v>674</v>
      </c>
      <c r="AG83">
        <f>MATCH(V83,'CAT-4'!$1:$1,0)</f>
        <v>4</v>
      </c>
      <c r="AH83">
        <f>INDEX('CAT-4'!$1:$1048576,FAR!AF83,FAR!AG83)</f>
        <v>99.8</v>
      </c>
      <c r="AI83">
        <f>MATCH($AI$3,'CAT-4'!$1:$1,0)</f>
        <v>133</v>
      </c>
      <c r="AJ83">
        <f>INDEX('CAT-4'!$1:$1048576,FAR!AF83,FAR!AI83)</f>
        <v>123.6</v>
      </c>
      <c r="AK83" s="28">
        <f t="shared" si="49"/>
        <v>1.2384769539078155</v>
      </c>
      <c r="AL83" s="28">
        <f t="shared" si="50"/>
        <v>1.2384769539078155</v>
      </c>
      <c r="AM83" s="2">
        <f>INDEX(ELSV!$C$4:$G$58,MATCH(AE83,ELSV!$G$4:$G$58,0),MATCH(IF(O83&gt;2000000,"A",IF(O83&gt;1000000,"B",IF(O83&gt;100000,"C","D"))),ELSV!$C$4:$G$4,0))</f>
        <v>20</v>
      </c>
      <c r="AN83" s="77">
        <f>INDEX(ELSV!$G$4:$K$58,MATCH(AE83,ELSV!$G$4:$G$58,0),MATCH(IF(O83&gt;2000000,"A",IF(O83&gt;1000000,"B",IF(O83&gt;100000,"C","D"))),ELSV!$G$4:$K$4,0))</f>
        <v>0.95</v>
      </c>
      <c r="AO83" s="24">
        <f>AL83*O83</f>
        <v>79169737.700320631</v>
      </c>
      <c r="AP83" s="24">
        <f>AO83*(AN83/AM83)*(IF(W83&gt;AM83,AM83,W83))</f>
        <v>41794474.237782463</v>
      </c>
      <c r="AQ83" s="25">
        <f t="shared" si="51"/>
        <v>37375263.462538168</v>
      </c>
    </row>
    <row r="84" spans="1:43" hidden="1" x14ac:dyDescent="0.25">
      <c r="A84" s="11">
        <v>3008</v>
      </c>
      <c r="B84" s="6">
        <v>3008000204</v>
      </c>
      <c r="C84" s="6">
        <v>20000101</v>
      </c>
      <c r="D84" s="6">
        <v>2000000027</v>
      </c>
      <c r="E84" s="6" t="s">
        <v>1586</v>
      </c>
      <c r="F84" s="6" t="s">
        <v>59</v>
      </c>
      <c r="G84" s="6" t="s">
        <v>1597</v>
      </c>
      <c r="H84" s="83">
        <v>1</v>
      </c>
      <c r="I84" s="6" t="s">
        <v>8</v>
      </c>
      <c r="J84" s="27">
        <v>42004</v>
      </c>
      <c r="K84" s="27">
        <v>42004</v>
      </c>
      <c r="L84" s="7">
        <v>63539894.18</v>
      </c>
      <c r="M84" s="7">
        <v>0</v>
      </c>
      <c r="N84" s="7"/>
      <c r="O84" s="8">
        <v>63539894.18</v>
      </c>
      <c r="P84" s="7">
        <v>-15384731.82</v>
      </c>
      <c r="Q84" s="7">
        <v>0</v>
      </c>
      <c r="R84" s="7">
        <v>-2122232.4700000002</v>
      </c>
      <c r="S84" s="12">
        <f t="shared" si="42"/>
        <v>-17506964.289999999</v>
      </c>
      <c r="T84" s="18">
        <f t="shared" si="43"/>
        <v>48155162.359999999</v>
      </c>
      <c r="U84" s="18">
        <v>46032929.890000001</v>
      </c>
      <c r="V84" s="30">
        <f t="shared" si="44"/>
        <v>41974</v>
      </c>
      <c r="W84" s="28"/>
      <c r="AD84"/>
      <c r="AL84"/>
      <c r="AO84"/>
    </row>
    <row r="85" spans="1:43" x14ac:dyDescent="0.25">
      <c r="A85" s="11">
        <v>3006</v>
      </c>
      <c r="B85" s="6">
        <v>3006000209</v>
      </c>
      <c r="C85" s="6">
        <v>20000201</v>
      </c>
      <c r="D85" s="6">
        <v>3020000125</v>
      </c>
      <c r="E85" s="6" t="s">
        <v>1582</v>
      </c>
      <c r="F85" s="6" t="s">
        <v>272</v>
      </c>
      <c r="G85" s="6"/>
      <c r="H85" s="6">
        <v>1</v>
      </c>
      <c r="I85" s="6" t="s">
        <v>8</v>
      </c>
      <c r="J85" s="27">
        <v>41020</v>
      </c>
      <c r="K85" s="27">
        <v>41020</v>
      </c>
      <c r="L85" s="7">
        <v>63454644.829999998</v>
      </c>
      <c r="M85" s="7">
        <v>0</v>
      </c>
      <c r="N85" s="7"/>
      <c r="O85" s="8">
        <v>63454644.829999998</v>
      </c>
      <c r="P85" s="7">
        <v>-36112472.969999999</v>
      </c>
      <c r="Q85" s="7">
        <v>0</v>
      </c>
      <c r="R85" s="7">
        <v>-3699405.79</v>
      </c>
      <c r="S85" s="12">
        <f t="shared" si="42"/>
        <v>-39811878.759999998</v>
      </c>
      <c r="T85" s="18">
        <f t="shared" si="43"/>
        <v>27342171.859999999</v>
      </c>
      <c r="U85" s="18">
        <v>23642766.07</v>
      </c>
      <c r="V85" s="30">
        <f t="shared" si="44"/>
        <v>41000</v>
      </c>
      <c r="W85" s="28">
        <f t="shared" si="34"/>
        <v>11.122222222222222</v>
      </c>
      <c r="X85" s="38"/>
      <c r="AD85"/>
      <c r="AE85" s="43" t="s">
        <v>4100</v>
      </c>
      <c r="AF85">
        <f>MATCH(AE85,'CAT-4'!$A:$A,0)</f>
        <v>674</v>
      </c>
      <c r="AG85">
        <f>MATCH(V85,'CAT-4'!$1:$1,0)</f>
        <v>4</v>
      </c>
      <c r="AH85">
        <f>INDEX('CAT-4'!$1:$1048576,FAR!AF85,FAR!AG85)</f>
        <v>99.8</v>
      </c>
      <c r="AI85">
        <f>MATCH($AI$3,'CAT-4'!$1:$1,0)</f>
        <v>133</v>
      </c>
      <c r="AJ85">
        <f>INDEX('CAT-4'!$1:$1048576,FAR!AF85,FAR!AI85)</f>
        <v>123.6</v>
      </c>
      <c r="AK85" s="28">
        <f t="shared" ref="AK85:AK86" si="52">AJ85/AH85</f>
        <v>1.2384769539078155</v>
      </c>
      <c r="AL85" s="28">
        <f t="shared" ref="AL85:AL86" si="53">AK85</f>
        <v>1.2384769539078155</v>
      </c>
      <c r="AM85" s="2">
        <f>INDEX(ELSV!$C$4:$G$58,MATCH(AE85,ELSV!$G$4:$G$58,0),MATCH(IF(O85&gt;2000000,"A",IF(O85&gt;1000000,"B",IF(O85&gt;100000,"C","D"))),ELSV!$C$4:$G$4,0))</f>
        <v>20</v>
      </c>
      <c r="AN85" s="77">
        <f>INDEX(ELSV!$G$4:$K$58,MATCH(AE85,ELSV!$G$4:$G$58,0),MATCH(IF(O85&gt;2000000,"A",IF(O85&gt;1000000,"B",IF(O85&gt;100000,"C","D"))),ELSV!$G$4:$K$4,0))</f>
        <v>0.95</v>
      </c>
      <c r="AO85" s="24">
        <f t="shared" ref="AO85:AO93" si="54">AL85*O85</f>
        <v>78587115.240360707</v>
      </c>
      <c r="AP85" s="24">
        <f t="shared" ref="AP85:AP93" si="55">AO85*(AN85/AM85)*(IF(W85&gt;AM85,AM85,W85))</f>
        <v>41518009.576567233</v>
      </c>
      <c r="AQ85" s="25">
        <f t="shared" ref="AQ85:AQ93" si="56">AO85-AP85</f>
        <v>37069105.663793474</v>
      </c>
    </row>
    <row r="86" spans="1:43" x14ac:dyDescent="0.25">
      <c r="A86" s="11">
        <v>3006</v>
      </c>
      <c r="B86" s="6">
        <v>3006000206</v>
      </c>
      <c r="C86" s="6">
        <v>20000201</v>
      </c>
      <c r="D86" s="6">
        <v>3020000129</v>
      </c>
      <c r="E86" s="6" t="s">
        <v>1582</v>
      </c>
      <c r="F86" s="6" t="s">
        <v>276</v>
      </c>
      <c r="G86" s="6"/>
      <c r="H86" s="6">
        <v>1</v>
      </c>
      <c r="I86" s="6" t="s">
        <v>8</v>
      </c>
      <c r="J86" s="27">
        <v>41020</v>
      </c>
      <c r="K86" s="27">
        <v>41020</v>
      </c>
      <c r="L86" s="7">
        <v>62202174.969999999</v>
      </c>
      <c r="M86" s="7">
        <v>0</v>
      </c>
      <c r="N86" s="7"/>
      <c r="O86" s="8">
        <v>62202174.969999999</v>
      </c>
      <c r="P86" s="7">
        <v>-35399683.810000002</v>
      </c>
      <c r="Q86" s="7">
        <v>0</v>
      </c>
      <c r="R86" s="7">
        <v>-3626386.8</v>
      </c>
      <c r="S86" s="12">
        <f t="shared" si="42"/>
        <v>-39026070.609999999</v>
      </c>
      <c r="T86" s="18">
        <f t="shared" si="43"/>
        <v>26802491.159999996</v>
      </c>
      <c r="U86" s="18">
        <v>23176104.359999999</v>
      </c>
      <c r="V86" s="30">
        <f t="shared" si="44"/>
        <v>41000</v>
      </c>
      <c r="W86" s="28">
        <f t="shared" si="34"/>
        <v>11.122222222222222</v>
      </c>
      <c r="X86" s="38"/>
      <c r="AD86"/>
      <c r="AE86" s="43" t="s">
        <v>4100</v>
      </c>
      <c r="AF86">
        <f>MATCH(AE86,'CAT-4'!$A:$A,0)</f>
        <v>674</v>
      </c>
      <c r="AG86">
        <f>MATCH(V86,'CAT-4'!$1:$1,0)</f>
        <v>4</v>
      </c>
      <c r="AH86">
        <f>INDEX('CAT-4'!$1:$1048576,FAR!AF86,FAR!AG86)</f>
        <v>99.8</v>
      </c>
      <c r="AI86">
        <f>MATCH($AI$3,'CAT-4'!$1:$1,0)</f>
        <v>133</v>
      </c>
      <c r="AJ86">
        <f>INDEX('CAT-4'!$1:$1048576,FAR!AF86,FAR!AI86)</f>
        <v>123.6</v>
      </c>
      <c r="AK86" s="28">
        <f t="shared" si="52"/>
        <v>1.2384769539078155</v>
      </c>
      <c r="AL86" s="28">
        <f t="shared" si="53"/>
        <v>1.2384769539078155</v>
      </c>
      <c r="AM86" s="2">
        <f>INDEX(ELSV!$C$4:$G$58,MATCH(AE86,ELSV!$G$4:$G$58,0),MATCH(IF(O86&gt;2000000,"A",IF(O86&gt;1000000,"B",IF(O86&gt;100000,"C","D"))),ELSV!$C$4:$G$4,0))</f>
        <v>20</v>
      </c>
      <c r="AN86" s="77">
        <f>INDEX(ELSV!$G$4:$K$58,MATCH(AE86,ELSV!$G$4:$G$58,0),MATCH(IF(O86&gt;2000000,"A",IF(O86&gt;1000000,"B",IF(O86&gt;100000,"C","D"))),ELSV!$G$4:$K$4,0))</f>
        <v>0.95</v>
      </c>
      <c r="AO86" s="24">
        <f t="shared" si="54"/>
        <v>77035960.183286563</v>
      </c>
      <c r="AP86" s="24">
        <f t="shared" si="55"/>
        <v>40698525.742386863</v>
      </c>
      <c r="AQ86" s="25">
        <f t="shared" si="56"/>
        <v>36337434.4408997</v>
      </c>
    </row>
    <row r="87" spans="1:43" x14ac:dyDescent="0.25">
      <c r="A87" s="11">
        <v>3005</v>
      </c>
      <c r="B87" s="6">
        <v>3005000209</v>
      </c>
      <c r="C87" s="6">
        <v>20000201</v>
      </c>
      <c r="D87" s="6">
        <v>3020000078</v>
      </c>
      <c r="E87" s="6" t="s">
        <v>1584</v>
      </c>
      <c r="F87" s="6" t="s">
        <v>227</v>
      </c>
      <c r="G87" s="6"/>
      <c r="H87" s="6">
        <v>1</v>
      </c>
      <c r="I87" s="6" t="s">
        <v>8</v>
      </c>
      <c r="J87" s="27">
        <v>40978</v>
      </c>
      <c r="K87" s="27">
        <v>40978</v>
      </c>
      <c r="L87" s="7">
        <v>62178422.020000003</v>
      </c>
      <c r="M87" s="7">
        <v>0</v>
      </c>
      <c r="N87" s="7"/>
      <c r="O87" s="8">
        <v>62178422.020000003</v>
      </c>
      <c r="P87" s="7">
        <v>-35763397.399999999</v>
      </c>
      <c r="Q87" s="7">
        <v>0</v>
      </c>
      <c r="R87" s="7">
        <v>-3625002</v>
      </c>
      <c r="S87" s="12">
        <f t="shared" si="42"/>
        <v>-39388399.399999999</v>
      </c>
      <c r="T87" s="18">
        <f t="shared" si="43"/>
        <v>26415024.620000005</v>
      </c>
      <c r="U87" s="18">
        <v>22790022.620000001</v>
      </c>
      <c r="V87" s="30">
        <f t="shared" si="44"/>
        <v>40969</v>
      </c>
      <c r="W87" s="28">
        <f t="shared" si="34"/>
        <v>11.236111111111111</v>
      </c>
      <c r="X87" s="38" t="s">
        <v>3020</v>
      </c>
      <c r="Y87">
        <f>MATCH(X87,'CAT-3'!$A:$A,0)</f>
        <v>712</v>
      </c>
      <c r="Z87">
        <f>MATCH(V87,'CAT-3'!$1:$1,0)</f>
        <v>90</v>
      </c>
      <c r="AA87">
        <f>INDEX('CAT-3'!$1:$1048576,FAR!Y87,FAR!Z87)</f>
        <v>118.3</v>
      </c>
      <c r="AB87">
        <f>MATCH($AB$3,'CAT-3'!$1:$1,0)</f>
        <v>90</v>
      </c>
      <c r="AC87">
        <f>INDEX('CAT-3'!$1:$1048576,FAR!Y87,FAR!AB87)</f>
        <v>118.3</v>
      </c>
      <c r="AD87" s="28">
        <f t="shared" ref="AD87:AD88" si="57">AC87/AA87</f>
        <v>1</v>
      </c>
      <c r="AE87" s="43" t="s">
        <v>4100</v>
      </c>
      <c r="AF87">
        <f>MATCH(AE87,'CAT-4'!$A:$A,0)</f>
        <v>674</v>
      </c>
      <c r="AG87">
        <f>MATCH($AG$3,'CAT-4'!$1:$1,0)</f>
        <v>4</v>
      </c>
      <c r="AH87">
        <f>INDEX('CAT-4'!$1:$1048576,FAR!AF87,FAR!AG87)</f>
        <v>99.8</v>
      </c>
      <c r="AI87">
        <f>MATCH($AI$3,'CAT-4'!$1:$1,0)</f>
        <v>133</v>
      </c>
      <c r="AJ87">
        <f>INDEX('CAT-4'!$1:$1048576,FAR!AF87,FAR!AI87)</f>
        <v>123.6</v>
      </c>
      <c r="AK87" s="28">
        <f t="shared" ref="AK87:AK90" si="58">AJ87/AH87</f>
        <v>1.2384769539078155</v>
      </c>
      <c r="AL87" s="28">
        <f t="shared" ref="AL87:AL88" si="59">AK87*AD87</f>
        <v>1.2384769539078155</v>
      </c>
      <c r="AM87" s="2">
        <f>INDEX(ELSV!$C$4:$G$58,MATCH(AE87,ELSV!$G$4:$G$58,0),MATCH(IF(O87&gt;2000000,"A",IF(O87&gt;1000000,"B",IF(O87&gt;100000,"C","D"))),ELSV!$C$4:$G$4,0))</f>
        <v>20</v>
      </c>
      <c r="AN87" s="77">
        <f>INDEX(ELSV!$G$4:$K$58,MATCH(AE87,ELSV!$G$4:$G$58,0),MATCH(IF(O87&gt;2000000,"A",IF(O87&gt;1000000,"B",IF(O87&gt;100000,"C","D"))),ELSV!$G$4:$K$4,0))</f>
        <v>0.95</v>
      </c>
      <c r="AO87" s="24">
        <f t="shared" si="54"/>
        <v>77006542.702124253</v>
      </c>
      <c r="AP87" s="24">
        <f t="shared" si="55"/>
        <v>41099568.328970551</v>
      </c>
      <c r="AQ87" s="25">
        <f t="shared" si="56"/>
        <v>35906974.373153701</v>
      </c>
    </row>
    <row r="88" spans="1:43" x14ac:dyDescent="0.25">
      <c r="A88" s="11">
        <v>3005</v>
      </c>
      <c r="B88" s="6">
        <v>3005000202</v>
      </c>
      <c r="C88" s="6">
        <v>20000201</v>
      </c>
      <c r="D88" s="6">
        <v>3020000047</v>
      </c>
      <c r="E88" s="6" t="s">
        <v>1584</v>
      </c>
      <c r="F88" s="6" t="s">
        <v>197</v>
      </c>
      <c r="G88" s="6"/>
      <c r="H88" s="6">
        <v>1</v>
      </c>
      <c r="I88" s="6" t="s">
        <v>8</v>
      </c>
      <c r="J88" s="27">
        <v>40978</v>
      </c>
      <c r="K88" s="27">
        <v>40978</v>
      </c>
      <c r="L88" s="7">
        <v>60943052.539999999</v>
      </c>
      <c r="M88" s="7">
        <v>0</v>
      </c>
      <c r="N88" s="7"/>
      <c r="O88" s="8">
        <v>60943052.539999999</v>
      </c>
      <c r="P88" s="7">
        <v>-35052845.280000001</v>
      </c>
      <c r="Q88" s="7">
        <v>0</v>
      </c>
      <c r="R88" s="7">
        <v>-3552979.96</v>
      </c>
      <c r="S88" s="12">
        <f t="shared" si="42"/>
        <v>-38605825.240000002</v>
      </c>
      <c r="T88" s="18">
        <f t="shared" si="43"/>
        <v>25890207.259999998</v>
      </c>
      <c r="U88" s="18">
        <v>22337227.300000001</v>
      </c>
      <c r="V88" s="30">
        <f t="shared" si="44"/>
        <v>40969</v>
      </c>
      <c r="W88" s="28">
        <f t="shared" si="34"/>
        <v>11.236111111111111</v>
      </c>
      <c r="X88" s="38" t="s">
        <v>2896</v>
      </c>
      <c r="Y88">
        <f>MATCH(X88,'CAT-3'!$A:$A,0)</f>
        <v>650</v>
      </c>
      <c r="Z88">
        <f>MATCH(V88,'CAT-3'!$1:$1,0)</f>
        <v>90</v>
      </c>
      <c r="AA88">
        <f>INDEX('CAT-3'!$1:$1048576,FAR!Y88,FAR!Z88)</f>
        <v>167.3</v>
      </c>
      <c r="AB88">
        <f>MATCH($AB$3,'CAT-3'!$1:$1,0)</f>
        <v>90</v>
      </c>
      <c r="AC88">
        <f>INDEX('CAT-3'!$1:$1048576,FAR!Y88,FAR!AB88)</f>
        <v>167.3</v>
      </c>
      <c r="AD88" s="28">
        <f t="shared" si="57"/>
        <v>1</v>
      </c>
      <c r="AE88" s="43" t="s">
        <v>3992</v>
      </c>
      <c r="AF88">
        <f>MATCH(AE88,'CAT-4'!$A:$A,0)</f>
        <v>619</v>
      </c>
      <c r="AG88">
        <f>MATCH($AG$3,'CAT-4'!$1:$1,0)</f>
        <v>4</v>
      </c>
      <c r="AH88">
        <f>INDEX('CAT-4'!$1:$1048576,FAR!AF88,FAR!AG88)</f>
        <v>100.7</v>
      </c>
      <c r="AI88">
        <f>MATCH($AI$3,'CAT-4'!$1:$1,0)</f>
        <v>133</v>
      </c>
      <c r="AJ88">
        <f>INDEX('CAT-4'!$1:$1048576,FAR!AF88,FAR!AI88)</f>
        <v>103.6</v>
      </c>
      <c r="AK88" s="28">
        <f t="shared" si="58"/>
        <v>1.0287984111221449</v>
      </c>
      <c r="AL88" s="28">
        <f t="shared" si="59"/>
        <v>1.0287984111221449</v>
      </c>
      <c r="AM88" s="2">
        <f>INDEX(ELSV!$C$4:$G$58,MATCH(AE88,ELSV!$G$4:$G$58,0),MATCH(IF(O88&gt;2000000,"A",IF(O88&gt;1000000,"B",IF(O88&gt;100000,"C","D"))),ELSV!$C$4:$G$4,0))</f>
        <v>25</v>
      </c>
      <c r="AN88" s="77">
        <f>INDEX(ELSV!$G$4:$K$58,MATCH(AE88,ELSV!$G$4:$G$58,0),MATCH(IF(O88&gt;2000000,"A",IF(O88&gt;1000000,"B",IF(O88&gt;100000,"C","D"))),ELSV!$G$4:$K$4,0))</f>
        <v>0.9</v>
      </c>
      <c r="AO88" s="24">
        <f t="shared" si="54"/>
        <v>62698115.622085392</v>
      </c>
      <c r="AP88" s="24">
        <f t="shared" si="55"/>
        <v>25361387.769133545</v>
      </c>
      <c r="AQ88" s="25">
        <f t="shared" si="56"/>
        <v>37336727.852951847</v>
      </c>
    </row>
    <row r="89" spans="1:43" x14ac:dyDescent="0.25">
      <c r="A89" s="11">
        <v>3008</v>
      </c>
      <c r="B89" s="6">
        <v>3008000201</v>
      </c>
      <c r="C89" s="6">
        <v>20000201</v>
      </c>
      <c r="D89" s="6">
        <v>3020000143</v>
      </c>
      <c r="E89" s="6" t="s">
        <v>1586</v>
      </c>
      <c r="F89" s="6" t="s">
        <v>290</v>
      </c>
      <c r="G89" s="6"/>
      <c r="H89" s="6">
        <v>1</v>
      </c>
      <c r="I89" s="6" t="s">
        <v>8</v>
      </c>
      <c r="J89" s="27">
        <v>41023</v>
      </c>
      <c r="K89" s="27">
        <v>41023</v>
      </c>
      <c r="L89" s="7">
        <v>60613002.07</v>
      </c>
      <c r="M89" s="7">
        <v>0</v>
      </c>
      <c r="N89" s="7"/>
      <c r="O89" s="8">
        <v>60613002.07</v>
      </c>
      <c r="P89" s="7">
        <v>-34468970.25</v>
      </c>
      <c r="Q89" s="7">
        <v>0</v>
      </c>
      <c r="R89" s="7">
        <v>-3533738.02</v>
      </c>
      <c r="S89" s="12">
        <f t="shared" si="42"/>
        <v>-38002708.270000003</v>
      </c>
      <c r="T89" s="18">
        <f t="shared" si="43"/>
        <v>26144031.82</v>
      </c>
      <c r="U89" s="18">
        <v>22610293.800000001</v>
      </c>
      <c r="V89" s="30">
        <f t="shared" si="44"/>
        <v>41000</v>
      </c>
      <c r="W89" s="28">
        <f t="shared" si="34"/>
        <v>11.113888888888889</v>
      </c>
      <c r="X89" s="38"/>
      <c r="AD89"/>
      <c r="AE89" s="43" t="s">
        <v>4237</v>
      </c>
      <c r="AF89">
        <f>MATCH(AE89,'CAT-4'!$A:$A,0)</f>
        <v>745</v>
      </c>
      <c r="AG89">
        <f>MATCH(V89,'CAT-4'!$1:$1,0)</f>
        <v>4</v>
      </c>
      <c r="AH89">
        <f>INDEX('CAT-4'!$1:$1048576,FAR!AF89,FAR!AG89)</f>
        <v>99.2</v>
      </c>
      <c r="AI89">
        <f>MATCH($AI$3,'CAT-4'!$1:$1,0)</f>
        <v>133</v>
      </c>
      <c r="AJ89">
        <f>INDEX('CAT-4'!$1:$1048576,FAR!AF89,FAR!AI89)</f>
        <v>116.6</v>
      </c>
      <c r="AK89" s="28">
        <f t="shared" si="58"/>
        <v>1.1754032258064515</v>
      </c>
      <c r="AL89" s="28">
        <f t="shared" ref="AL89:AL90" si="60">AK89</f>
        <v>1.1754032258064515</v>
      </c>
      <c r="AM89" s="2">
        <f>INDEX(ELSV!$C$4:$G$58,MATCH(AE89,ELSV!$G$4:$G$58,0),MATCH(IF(O89&gt;2000000,"A",IF(O89&gt;1000000,"B",IF(O89&gt;100000,"C","D"))),ELSV!$C$4:$G$4,0))</f>
        <v>25</v>
      </c>
      <c r="AN89" s="77">
        <f>INDEX(ELSV!$G$4:$K$58,MATCH(AE89,ELSV!$G$4:$G$58,0),MATCH(IF(O89&gt;2000000,"A",IF(O89&gt;1000000,"B",IF(O89&gt;100000,"C","D"))),ELSV!$G$4:$K$4,0))</f>
        <v>0.9</v>
      </c>
      <c r="AO89" s="24">
        <f t="shared" si="54"/>
        <v>71244718.158891127</v>
      </c>
      <c r="AP89" s="24">
        <f t="shared" si="55"/>
        <v>28505011.735372346</v>
      </c>
      <c r="AQ89" s="25">
        <f t="shared" si="56"/>
        <v>42739706.423518777</v>
      </c>
    </row>
    <row r="90" spans="1:43" x14ac:dyDescent="0.25">
      <c r="A90" s="11">
        <v>3006</v>
      </c>
      <c r="B90" s="6">
        <v>3006000201</v>
      </c>
      <c r="C90" s="6">
        <v>20000201</v>
      </c>
      <c r="D90" s="6">
        <v>3020000112</v>
      </c>
      <c r="E90" s="6" t="s">
        <v>1582</v>
      </c>
      <c r="F90" s="6" t="s">
        <v>259</v>
      </c>
      <c r="G90" s="6"/>
      <c r="H90" s="6">
        <v>1</v>
      </c>
      <c r="I90" s="6" t="s">
        <v>8</v>
      </c>
      <c r="J90" s="27">
        <v>41020</v>
      </c>
      <c r="K90" s="27">
        <v>41020</v>
      </c>
      <c r="L90" s="7">
        <v>60050774.149999999</v>
      </c>
      <c r="M90" s="7">
        <v>0</v>
      </c>
      <c r="N90" s="7"/>
      <c r="O90" s="8">
        <v>60050774.149999999</v>
      </c>
      <c r="P90" s="7">
        <v>-34175306.859999999</v>
      </c>
      <c r="Q90" s="7">
        <v>0</v>
      </c>
      <c r="R90" s="7">
        <v>-3500960.13</v>
      </c>
      <c r="S90" s="12">
        <f t="shared" si="42"/>
        <v>-37676266.990000002</v>
      </c>
      <c r="T90" s="18">
        <f t="shared" si="43"/>
        <v>25875467.289999999</v>
      </c>
      <c r="U90" s="18">
        <v>22374507.16</v>
      </c>
      <c r="V90" s="30">
        <f t="shared" si="44"/>
        <v>41000</v>
      </c>
      <c r="W90" s="28">
        <f t="shared" si="34"/>
        <v>11.122222222222222</v>
      </c>
      <c r="X90" s="38"/>
      <c r="AD90"/>
      <c r="AE90" s="43" t="s">
        <v>4237</v>
      </c>
      <c r="AF90">
        <f>MATCH(AE90,'CAT-4'!$A:$A,0)</f>
        <v>745</v>
      </c>
      <c r="AG90">
        <f>MATCH(V90,'CAT-4'!$1:$1,0)</f>
        <v>4</v>
      </c>
      <c r="AH90">
        <f>INDEX('CAT-4'!$1:$1048576,FAR!AF90,FAR!AG90)</f>
        <v>99.2</v>
      </c>
      <c r="AI90">
        <f>MATCH($AI$3,'CAT-4'!$1:$1,0)</f>
        <v>133</v>
      </c>
      <c r="AJ90">
        <f>INDEX('CAT-4'!$1:$1048576,FAR!AF90,FAR!AI90)</f>
        <v>116.6</v>
      </c>
      <c r="AK90" s="28">
        <f t="shared" si="58"/>
        <v>1.1754032258064515</v>
      </c>
      <c r="AL90" s="28">
        <f t="shared" si="60"/>
        <v>1.1754032258064515</v>
      </c>
      <c r="AM90" s="2">
        <f>INDEX(ELSV!$C$4:$G$58,MATCH(AE90,ELSV!$G$4:$G$58,0),MATCH(IF(O90&gt;2000000,"A",IF(O90&gt;1000000,"B",IF(O90&gt;100000,"C","D"))),ELSV!$C$4:$G$4,0))</f>
        <v>25</v>
      </c>
      <c r="AN90" s="77">
        <f>INDEX(ELSV!$G$4:$K$58,MATCH(AE90,ELSV!$G$4:$G$58,0),MATCH(IF(O90&gt;2000000,"A",IF(O90&gt;1000000,"B",IF(O90&gt;100000,"C","D"))),ELSV!$G$4:$K$4,0))</f>
        <v>0.9</v>
      </c>
      <c r="AO90" s="24">
        <f t="shared" si="54"/>
        <v>70583873.64808467</v>
      </c>
      <c r="AP90" s="24">
        <f t="shared" si="55"/>
        <v>28261783.008693103</v>
      </c>
      <c r="AQ90" s="25">
        <f t="shared" si="56"/>
        <v>42322090.639391571</v>
      </c>
    </row>
    <row r="91" spans="1:43" x14ac:dyDescent="0.25">
      <c r="A91" s="11">
        <v>3004</v>
      </c>
      <c r="B91" s="6">
        <v>3004000202</v>
      </c>
      <c r="C91" s="6">
        <v>20000201</v>
      </c>
      <c r="D91" s="6">
        <v>3020000006</v>
      </c>
      <c r="E91" s="6" t="s">
        <v>1583</v>
      </c>
      <c r="F91" s="6" t="s">
        <v>159</v>
      </c>
      <c r="G91" s="6"/>
      <c r="H91" s="6">
        <v>1</v>
      </c>
      <c r="I91" s="6" t="s">
        <v>8</v>
      </c>
      <c r="J91" s="27">
        <v>40992</v>
      </c>
      <c r="K91" s="27">
        <v>40992</v>
      </c>
      <c r="L91" s="7">
        <v>58784356.359999999</v>
      </c>
      <c r="M91" s="7">
        <v>0</v>
      </c>
      <c r="N91" s="7"/>
      <c r="O91" s="8">
        <v>58784356.359999999</v>
      </c>
      <c r="P91" s="7">
        <v>-33692494.810000002</v>
      </c>
      <c r="Q91" s="7">
        <v>0</v>
      </c>
      <c r="R91" s="7">
        <v>-3427127.98</v>
      </c>
      <c r="S91" s="12">
        <f t="shared" si="42"/>
        <v>-37119622.789999999</v>
      </c>
      <c r="T91" s="18">
        <f t="shared" si="43"/>
        <v>25091861.549999997</v>
      </c>
      <c r="U91" s="18">
        <v>21664733.57</v>
      </c>
      <c r="V91" s="30">
        <f t="shared" si="44"/>
        <v>40969</v>
      </c>
      <c r="W91" s="28">
        <f t="shared" si="34"/>
        <v>11.197222222222223</v>
      </c>
      <c r="X91" s="38" t="s">
        <v>2896</v>
      </c>
      <c r="Y91">
        <f>MATCH(X91,'CAT-3'!$A:$A,0)</f>
        <v>650</v>
      </c>
      <c r="Z91">
        <f>MATCH(V91,'CAT-3'!$1:$1,0)</f>
        <v>90</v>
      </c>
      <c r="AA91">
        <f>INDEX('CAT-3'!$1:$1048576,FAR!Y91,FAR!Z91)</f>
        <v>167.3</v>
      </c>
      <c r="AB91">
        <f>MATCH($AB$3,'CAT-3'!$1:$1,0)</f>
        <v>90</v>
      </c>
      <c r="AC91">
        <f>INDEX('CAT-3'!$1:$1048576,FAR!Y91,FAR!AB91)</f>
        <v>167.3</v>
      </c>
      <c r="AD91" s="28">
        <f t="shared" ref="AD91:AD92" si="61">AC91/AA91</f>
        <v>1</v>
      </c>
      <c r="AE91" s="43" t="s">
        <v>3992</v>
      </c>
      <c r="AF91">
        <f>MATCH(AE91,'CAT-4'!$A:$A,0)</f>
        <v>619</v>
      </c>
      <c r="AG91">
        <f>MATCH($AG$3,'CAT-4'!$1:$1,0)</f>
        <v>4</v>
      </c>
      <c r="AH91">
        <f>INDEX('CAT-4'!$1:$1048576,FAR!AF91,FAR!AG91)</f>
        <v>100.7</v>
      </c>
      <c r="AI91">
        <f>MATCH($AI$3,'CAT-4'!$1:$1,0)</f>
        <v>133</v>
      </c>
      <c r="AJ91">
        <f>INDEX('CAT-4'!$1:$1048576,FAR!AF91,FAR!AI91)</f>
        <v>103.6</v>
      </c>
      <c r="AK91" s="28">
        <f t="shared" ref="AK91:AK92" si="62">AJ91/AH91</f>
        <v>1.0287984111221449</v>
      </c>
      <c r="AL91" s="28">
        <f t="shared" ref="AL91:AL92" si="63">AK91*AD91</f>
        <v>1.0287984111221449</v>
      </c>
      <c r="AM91" s="2">
        <f>INDEX(ELSV!$C$4:$G$58,MATCH(AE91,ELSV!$G$4:$G$58,0),MATCH(IF(O91&gt;2000000,"A",IF(O91&gt;1000000,"B",IF(O91&gt;100000,"C","D"))),ELSV!$C$4:$G$4,0))</f>
        <v>25</v>
      </c>
      <c r="AN91" s="77">
        <f>INDEX(ELSV!$G$4:$K$58,MATCH(AE91,ELSV!$G$4:$G$58,0),MATCH(IF(O91&gt;2000000,"A",IF(O91&gt;1000000,"B",IF(O91&gt;100000,"C","D"))),ELSV!$G$4:$K$4,0))</f>
        <v>0.9</v>
      </c>
      <c r="AO91" s="24">
        <f t="shared" si="54"/>
        <v>60477252.422005951</v>
      </c>
      <c r="AP91" s="24">
        <f t="shared" si="55"/>
        <v>24378380.451310605</v>
      </c>
      <c r="AQ91" s="25">
        <f t="shared" si="56"/>
        <v>36098871.970695347</v>
      </c>
    </row>
    <row r="92" spans="1:43" x14ac:dyDescent="0.25">
      <c r="A92" s="11">
        <v>3004</v>
      </c>
      <c r="B92" s="6">
        <v>3004000209</v>
      </c>
      <c r="C92" s="6">
        <v>20000201</v>
      </c>
      <c r="D92" s="6">
        <v>3020000019</v>
      </c>
      <c r="E92" s="6" t="s">
        <v>1583</v>
      </c>
      <c r="F92" s="6" t="s">
        <v>172</v>
      </c>
      <c r="G92" s="6"/>
      <c r="H92" s="6">
        <v>6</v>
      </c>
      <c r="I92" s="6" t="s">
        <v>8</v>
      </c>
      <c r="J92" s="27">
        <v>40992</v>
      </c>
      <c r="K92" s="27">
        <v>40992</v>
      </c>
      <c r="L92" s="7">
        <v>58300107.189999998</v>
      </c>
      <c r="M92" s="7">
        <v>0</v>
      </c>
      <c r="N92" s="7"/>
      <c r="O92" s="8">
        <v>58300107.189999998</v>
      </c>
      <c r="P92" s="7">
        <v>-33414945.379999999</v>
      </c>
      <c r="Q92" s="7">
        <v>0</v>
      </c>
      <c r="R92" s="7">
        <v>-3398896.25</v>
      </c>
      <c r="S92" s="12">
        <f t="shared" si="42"/>
        <v>-36813841.629999995</v>
      </c>
      <c r="T92" s="18">
        <f t="shared" si="43"/>
        <v>24885161.809999999</v>
      </c>
      <c r="U92" s="18">
        <v>21486265.559999999</v>
      </c>
      <c r="V92" s="30">
        <f t="shared" si="44"/>
        <v>40969</v>
      </c>
      <c r="W92" s="28">
        <f t="shared" si="34"/>
        <v>11.197222222222223</v>
      </c>
      <c r="X92" s="38" t="s">
        <v>2998</v>
      </c>
      <c r="Y92">
        <f>MATCH(X92,'CAT-3'!$A:$A,0)</f>
        <v>701</v>
      </c>
      <c r="Z92">
        <f>MATCH(V92,'CAT-3'!$1:$1,0)</f>
        <v>90</v>
      </c>
      <c r="AA92">
        <f>INDEX('CAT-3'!$1:$1048576,FAR!Y92,FAR!Z92)</f>
        <v>159.9</v>
      </c>
      <c r="AB92">
        <f>MATCH($AB$3,'CAT-3'!$1:$1,0)</f>
        <v>90</v>
      </c>
      <c r="AC92">
        <f>INDEX('CAT-3'!$1:$1048576,FAR!Y92,FAR!AB92)</f>
        <v>159.9</v>
      </c>
      <c r="AD92" s="28">
        <f t="shared" si="61"/>
        <v>1</v>
      </c>
      <c r="AE92" s="43" t="s">
        <v>2998</v>
      </c>
      <c r="AF92">
        <f>MATCH(AE92,'CAT-4'!$A:$A,0)</f>
        <v>671</v>
      </c>
      <c r="AG92">
        <f>MATCH($AG$3,'CAT-4'!$1:$1,0)</f>
        <v>4</v>
      </c>
      <c r="AH92">
        <f>INDEX('CAT-4'!$1:$1048576,FAR!AF92,FAR!AG92)</f>
        <v>114.8</v>
      </c>
      <c r="AI92">
        <f>MATCH($AI$3,'CAT-4'!$1:$1,0)</f>
        <v>133</v>
      </c>
      <c r="AJ92">
        <f>INDEX('CAT-4'!$1:$1048576,FAR!AF92,FAR!AI92)</f>
        <v>122.7</v>
      </c>
      <c r="AK92" s="28">
        <f t="shared" si="62"/>
        <v>1.0688153310104531</v>
      </c>
      <c r="AL92" s="28">
        <f t="shared" si="63"/>
        <v>1.0688153310104531</v>
      </c>
      <c r="AM92" s="2">
        <f>INDEX(ELSV!$C$4:$G$58,MATCH(AE92,ELSV!$G$4:$G$58,0),MATCH(IF(O92&gt;2000000,"A",IF(O92&gt;1000000,"B",IF(O92&gt;100000,"C","D"))),ELSV!$C$4:$G$4,0))</f>
        <v>25</v>
      </c>
      <c r="AN92" s="77">
        <f>INDEX(ELSV!$G$4:$K$58,MATCH(AE92,ELSV!$G$4:$G$58,0),MATCH(IF(O92&gt;2000000,"A",IF(O92&gt;1000000,"B",IF(O92&gt;100000,"C","D"))),ELSV!$G$4:$K$4,0))</f>
        <v>0.9</v>
      </c>
      <c r="AO92" s="24">
        <f t="shared" si="54"/>
        <v>62312048.364224747</v>
      </c>
      <c r="AP92" s="24">
        <f t="shared" si="55"/>
        <v>25117986.695618998</v>
      </c>
      <c r="AQ92" s="25">
        <f t="shared" si="56"/>
        <v>37194061.668605745</v>
      </c>
    </row>
    <row r="93" spans="1:43" x14ac:dyDescent="0.25">
      <c r="A93" s="11">
        <v>3008</v>
      </c>
      <c r="B93" s="6">
        <v>3008000209</v>
      </c>
      <c r="C93" s="6">
        <v>20000201</v>
      </c>
      <c r="D93" s="6">
        <v>3020000156</v>
      </c>
      <c r="E93" s="6" t="s">
        <v>1586</v>
      </c>
      <c r="F93" s="6" t="s">
        <v>303</v>
      </c>
      <c r="G93" s="6"/>
      <c r="H93" s="6">
        <v>1</v>
      </c>
      <c r="I93" s="6" t="s">
        <v>8</v>
      </c>
      <c r="J93" s="27">
        <v>41023</v>
      </c>
      <c r="K93" s="27">
        <v>41023</v>
      </c>
      <c r="L93" s="7">
        <v>57866634.409999996</v>
      </c>
      <c r="M93" s="7">
        <v>0</v>
      </c>
      <c r="N93" s="7"/>
      <c r="O93" s="8">
        <v>57866634.409999996</v>
      </c>
      <c r="P93" s="7">
        <v>-32907185.489999998</v>
      </c>
      <c r="Q93" s="7">
        <v>0</v>
      </c>
      <c r="R93" s="7">
        <v>-3373624.79</v>
      </c>
      <c r="S93" s="12">
        <f t="shared" si="42"/>
        <v>-36280810.280000001</v>
      </c>
      <c r="T93" s="18">
        <f t="shared" si="43"/>
        <v>24959448.919999998</v>
      </c>
      <c r="U93" s="18">
        <v>21585824.129999999</v>
      </c>
      <c r="V93" s="30">
        <f t="shared" si="44"/>
        <v>41000</v>
      </c>
      <c r="W93" s="28">
        <f t="shared" si="34"/>
        <v>11.113888888888889</v>
      </c>
      <c r="X93" s="38"/>
      <c r="AD93"/>
      <c r="AE93" s="43" t="s">
        <v>4100</v>
      </c>
      <c r="AF93">
        <f>MATCH(AE93,'CAT-4'!$A:$A,0)</f>
        <v>674</v>
      </c>
      <c r="AG93">
        <f>MATCH(V93,'CAT-4'!$1:$1,0)</f>
        <v>4</v>
      </c>
      <c r="AH93">
        <f>INDEX('CAT-4'!$1:$1048576,FAR!AF93,FAR!AG93)</f>
        <v>99.8</v>
      </c>
      <c r="AI93">
        <f>MATCH($AI$3,'CAT-4'!$1:$1,0)</f>
        <v>133</v>
      </c>
      <c r="AJ93">
        <f>INDEX('CAT-4'!$1:$1048576,FAR!AF93,FAR!AI93)</f>
        <v>123.6</v>
      </c>
      <c r="AK93" s="28">
        <f>AJ93/AH93</f>
        <v>1.2384769539078155</v>
      </c>
      <c r="AL93" s="28">
        <f>AK93</f>
        <v>1.2384769539078155</v>
      </c>
      <c r="AM93" s="2">
        <f>INDEX(ELSV!$C$4:$G$58,MATCH(AE93,ELSV!$G$4:$G$58,0),MATCH(IF(O93&gt;2000000,"A",IF(O93&gt;1000000,"B",IF(O93&gt;100000,"C","D"))),ELSV!$C$4:$G$4,0))</f>
        <v>20</v>
      </c>
      <c r="AN93" s="77">
        <f>INDEX(ELSV!$G$4:$K$58,MATCH(AE93,ELSV!$G$4:$G$58,0),MATCH(IF(O93&gt;2000000,"A",IF(O93&gt;1000000,"B",IF(O93&gt;100000,"C","D"))),ELSV!$G$4:$K$4,0))</f>
        <v>0.95</v>
      </c>
      <c r="AO93" s="24">
        <f t="shared" si="54"/>
        <v>71666493.116993979</v>
      </c>
      <c r="AP93" s="24">
        <f t="shared" si="55"/>
        <v>37833438.474033087</v>
      </c>
      <c r="AQ93" s="25">
        <f t="shared" si="56"/>
        <v>33833054.642960891</v>
      </c>
    </row>
    <row r="94" spans="1:43" hidden="1" x14ac:dyDescent="0.25">
      <c r="A94" s="11">
        <v>3006</v>
      </c>
      <c r="B94" s="6">
        <v>3006006201</v>
      </c>
      <c r="C94" s="6">
        <v>20000101</v>
      </c>
      <c r="D94" s="6">
        <v>2000000025</v>
      </c>
      <c r="E94" s="6" t="s">
        <v>1582</v>
      </c>
      <c r="F94" s="6" t="s">
        <v>57</v>
      </c>
      <c r="G94" s="6" t="s">
        <v>1597</v>
      </c>
      <c r="H94" s="83">
        <v>1</v>
      </c>
      <c r="I94" s="6" t="s">
        <v>8</v>
      </c>
      <c r="J94" s="27">
        <v>42004</v>
      </c>
      <c r="K94" s="27">
        <v>42004</v>
      </c>
      <c r="L94" s="7">
        <v>56878229.009999998</v>
      </c>
      <c r="M94" s="7">
        <v>0</v>
      </c>
      <c r="N94" s="7"/>
      <c r="O94" s="8">
        <v>56878229.009999998</v>
      </c>
      <c r="P94" s="7">
        <v>-13771761.98</v>
      </c>
      <c r="Q94" s="7">
        <v>0</v>
      </c>
      <c r="R94" s="7">
        <v>-1899732.85</v>
      </c>
      <c r="S94" s="12">
        <f t="shared" si="42"/>
        <v>-15671494.83</v>
      </c>
      <c r="T94" s="18">
        <f t="shared" si="43"/>
        <v>43106467.030000001</v>
      </c>
      <c r="U94" s="18">
        <v>41206734.18</v>
      </c>
      <c r="V94" s="30">
        <f t="shared" si="44"/>
        <v>41974</v>
      </c>
      <c r="W94" s="28"/>
      <c r="AD94"/>
      <c r="AL94"/>
      <c r="AO94"/>
    </row>
    <row r="95" spans="1:43" x14ac:dyDescent="0.25">
      <c r="A95" s="11">
        <v>3004</v>
      </c>
      <c r="B95" s="6">
        <v>3004000209</v>
      </c>
      <c r="C95" s="6">
        <v>20000201</v>
      </c>
      <c r="D95" s="6">
        <v>3020000023</v>
      </c>
      <c r="E95" s="6" t="s">
        <v>1583</v>
      </c>
      <c r="F95" s="6" t="s">
        <v>176</v>
      </c>
      <c r="G95" s="6"/>
      <c r="H95" s="6">
        <v>1</v>
      </c>
      <c r="I95" s="6" t="s">
        <v>8</v>
      </c>
      <c r="J95" s="27">
        <v>40992</v>
      </c>
      <c r="K95" s="27">
        <v>40992</v>
      </c>
      <c r="L95" s="7">
        <v>55195159.740000002</v>
      </c>
      <c r="M95" s="7">
        <v>0</v>
      </c>
      <c r="N95" s="7"/>
      <c r="O95" s="8">
        <v>55195159.740000002</v>
      </c>
      <c r="P95" s="7">
        <v>-31604745.77</v>
      </c>
      <c r="Q95" s="7">
        <v>0</v>
      </c>
      <c r="R95" s="7">
        <v>-3217877.81</v>
      </c>
      <c r="S95" s="12">
        <f t="shared" si="42"/>
        <v>-34822623.579999998</v>
      </c>
      <c r="T95" s="18">
        <f t="shared" si="43"/>
        <v>23590413.970000003</v>
      </c>
      <c r="U95" s="18">
        <v>20372536.16</v>
      </c>
      <c r="V95" s="30">
        <f t="shared" si="44"/>
        <v>40969</v>
      </c>
      <c r="W95" s="28">
        <f t="shared" si="34"/>
        <v>11.197222222222223</v>
      </c>
      <c r="X95" s="38" t="s">
        <v>2994</v>
      </c>
      <c r="Y95">
        <f>MATCH(X95,'CAT-3'!$A:$A,0)</f>
        <v>699</v>
      </c>
      <c r="Z95">
        <f>MATCH(V95,'CAT-3'!$1:$1,0)</f>
        <v>90</v>
      </c>
      <c r="AA95">
        <f>INDEX('CAT-3'!$1:$1048576,FAR!Y95,FAR!Z95)</f>
        <v>130.9</v>
      </c>
      <c r="AB95">
        <f>MATCH($AB$3,'CAT-3'!$1:$1,0)</f>
        <v>90</v>
      </c>
      <c r="AC95">
        <f>INDEX('CAT-3'!$1:$1048576,FAR!Y95,FAR!AB95)</f>
        <v>130.9</v>
      </c>
      <c r="AD95" s="28">
        <f>AC95/AA95</f>
        <v>1</v>
      </c>
      <c r="AE95" s="43" t="s">
        <v>4085</v>
      </c>
      <c r="AF95">
        <f>MATCH(AE95,'CAT-4'!$A:$A,0)</f>
        <v>666</v>
      </c>
      <c r="AG95">
        <f>MATCH($AG$3,'CAT-4'!$1:$1,0)</f>
        <v>4</v>
      </c>
      <c r="AH95">
        <f>INDEX('CAT-4'!$1:$1048576,FAR!AF95,FAR!AG95)</f>
        <v>104.1</v>
      </c>
      <c r="AI95">
        <f>MATCH($AI$3,'CAT-4'!$1:$1,0)</f>
        <v>133</v>
      </c>
      <c r="AJ95">
        <f>INDEX('CAT-4'!$1:$1048576,FAR!AF95,FAR!AI95)</f>
        <v>130</v>
      </c>
      <c r="AK95" s="28">
        <f>AJ95/AH95</f>
        <v>1.2487992315081653</v>
      </c>
      <c r="AL95" s="28">
        <f>AK95*AD95</f>
        <v>1.2487992315081653</v>
      </c>
      <c r="AM95" s="2">
        <f>INDEX(ELSV!$C$4:$G$58,MATCH(AE95,ELSV!$G$4:$G$58,0),MATCH(IF(O95&gt;2000000,"A",IF(O95&gt;1000000,"B",IF(O95&gt;100000,"C","D"))),ELSV!$C$4:$G$4,0))</f>
        <v>25</v>
      </c>
      <c r="AN95" s="77">
        <f>INDEX(ELSV!$G$4:$K$58,MATCH(AE95,ELSV!$G$4:$G$58,0),MATCH(IF(O95&gt;2000000,"A",IF(O95&gt;1000000,"B",IF(O95&gt;100000,"C","D"))),ELSV!$G$4:$K$4,0))</f>
        <v>0.9</v>
      </c>
      <c r="AO95" s="24">
        <f>AL95*O95</f>
        <v>68927673.066282421</v>
      </c>
      <c r="AP95" s="24">
        <f>AO95*(AN95/AM95)*(IF(W95&gt;AM95,AM95,W95))</f>
        <v>27784745.013018448</v>
      </c>
      <c r="AQ95" s="25">
        <f t="shared" ref="AQ95:AQ99" si="64">AO95-AP95</f>
        <v>41142928.053263977</v>
      </c>
    </row>
    <row r="96" spans="1:43" x14ac:dyDescent="0.25">
      <c r="A96" s="11">
        <v>3006</v>
      </c>
      <c r="B96" s="6">
        <v>3006000209</v>
      </c>
      <c r="C96" s="6">
        <v>20000201</v>
      </c>
      <c r="D96" s="6">
        <v>3020000127</v>
      </c>
      <c r="E96" s="6" t="s">
        <v>1582</v>
      </c>
      <c r="F96" s="6" t="s">
        <v>274</v>
      </c>
      <c r="G96" s="6"/>
      <c r="H96" s="6">
        <v>1</v>
      </c>
      <c r="I96" s="6" t="s">
        <v>8</v>
      </c>
      <c r="J96" s="27">
        <v>41020</v>
      </c>
      <c r="K96" s="27">
        <v>41020</v>
      </c>
      <c r="L96" s="7">
        <v>54047117.670000002</v>
      </c>
      <c r="M96" s="7">
        <v>0</v>
      </c>
      <c r="N96" s="7"/>
      <c r="O96" s="8">
        <v>54047117.670000002</v>
      </c>
      <c r="P96" s="7">
        <v>-30758584.850000001</v>
      </c>
      <c r="Q96" s="7">
        <v>0</v>
      </c>
      <c r="R96" s="7">
        <v>-3150946.96</v>
      </c>
      <c r="S96" s="12">
        <f t="shared" si="42"/>
        <v>-33909531.810000002</v>
      </c>
      <c r="T96" s="18">
        <f t="shared" si="43"/>
        <v>23288532.82</v>
      </c>
      <c r="U96" s="18">
        <v>20137585.859999999</v>
      </c>
      <c r="V96" s="30">
        <f t="shared" si="44"/>
        <v>41000</v>
      </c>
      <c r="W96" s="28">
        <f t="shared" si="34"/>
        <v>11.122222222222222</v>
      </c>
      <c r="X96" s="38"/>
      <c r="AD96"/>
      <c r="AE96" s="43" t="s">
        <v>4085</v>
      </c>
      <c r="AF96">
        <f>MATCH(AE96,'CAT-4'!$A:$A,0)</f>
        <v>666</v>
      </c>
      <c r="AG96">
        <f>MATCH(V96,'CAT-4'!$1:$1,0)</f>
        <v>4</v>
      </c>
      <c r="AH96">
        <f>INDEX('CAT-4'!$1:$1048576,FAR!AF96,FAR!AG96)</f>
        <v>104.1</v>
      </c>
      <c r="AI96">
        <f>MATCH($AI$3,'CAT-4'!$1:$1,0)</f>
        <v>133</v>
      </c>
      <c r="AJ96">
        <f>INDEX('CAT-4'!$1:$1048576,FAR!AF96,FAR!AI96)</f>
        <v>130</v>
      </c>
      <c r="AK96" s="28">
        <f>AJ96/AH96</f>
        <v>1.2487992315081653</v>
      </c>
      <c r="AL96" s="28">
        <f>AK96</f>
        <v>1.2487992315081653</v>
      </c>
      <c r="AM96" s="2">
        <f>INDEX(ELSV!$C$4:$G$58,MATCH(AE96,ELSV!$G$4:$G$58,0),MATCH(IF(O96&gt;2000000,"A",IF(O96&gt;1000000,"B",IF(O96&gt;100000,"C","D"))),ELSV!$C$4:$G$4,0))</f>
        <v>25</v>
      </c>
      <c r="AN96" s="77">
        <f>INDEX(ELSV!$G$4:$K$58,MATCH(AE96,ELSV!$G$4:$G$58,0),MATCH(IF(O96&gt;2000000,"A",IF(O96&gt;1000000,"B",IF(O96&gt;100000,"C","D"))),ELSV!$G$4:$K$4,0))</f>
        <v>0.9</v>
      </c>
      <c r="AO96" s="24">
        <f>AL96*O96</f>
        <v>67493999.011527389</v>
      </c>
      <c r="AP96" s="24">
        <f>AO96*(AN96/AM96)*(IF(W96&gt;AM96,AM96,W96))</f>
        <v>27024597.204215568</v>
      </c>
      <c r="AQ96" s="25">
        <f t="shared" si="64"/>
        <v>40469401.807311818</v>
      </c>
    </row>
    <row r="97" spans="1:43" x14ac:dyDescent="0.25">
      <c r="A97" s="11">
        <v>3007</v>
      </c>
      <c r="B97" s="6">
        <v>3007000209</v>
      </c>
      <c r="C97" s="6">
        <v>20000201</v>
      </c>
      <c r="D97" s="6">
        <v>3020000079</v>
      </c>
      <c r="E97" s="6" t="s">
        <v>1585</v>
      </c>
      <c r="F97" s="6" t="s">
        <v>228</v>
      </c>
      <c r="G97" s="6"/>
      <c r="H97" s="6">
        <v>1</v>
      </c>
      <c r="I97" s="6" t="s">
        <v>8</v>
      </c>
      <c r="J97" s="27">
        <v>40996</v>
      </c>
      <c r="K97" s="27">
        <v>40978</v>
      </c>
      <c r="L97" s="7">
        <v>52459073.869999997</v>
      </c>
      <c r="M97" s="7">
        <v>0</v>
      </c>
      <c r="N97" s="7"/>
      <c r="O97" s="8">
        <v>52459073.869999997</v>
      </c>
      <c r="P97" s="7">
        <v>-30036861.75</v>
      </c>
      <c r="Q97" s="7">
        <v>0</v>
      </c>
      <c r="R97" s="7">
        <v>-3058364.01</v>
      </c>
      <c r="S97" s="12">
        <f t="shared" si="42"/>
        <v>-33095225.759999998</v>
      </c>
      <c r="T97" s="18">
        <f t="shared" si="43"/>
        <v>22422212.119999997</v>
      </c>
      <c r="U97" s="18">
        <v>19363848.109999999</v>
      </c>
      <c r="V97" s="30">
        <f t="shared" si="44"/>
        <v>40969</v>
      </c>
      <c r="W97" s="28">
        <f t="shared" si="34"/>
        <v>11.236111111111111</v>
      </c>
      <c r="X97" s="38" t="s">
        <v>3020</v>
      </c>
      <c r="Y97">
        <f>MATCH(X97,'CAT-3'!$A:$A,0)</f>
        <v>712</v>
      </c>
      <c r="Z97">
        <f>MATCH(V97,'CAT-3'!$1:$1,0)</f>
        <v>90</v>
      </c>
      <c r="AA97">
        <f>INDEX('CAT-3'!$1:$1048576,FAR!Y97,FAR!Z97)</f>
        <v>118.3</v>
      </c>
      <c r="AB97">
        <f>MATCH($AB$3,'CAT-3'!$1:$1,0)</f>
        <v>90</v>
      </c>
      <c r="AC97">
        <f>INDEX('CAT-3'!$1:$1048576,FAR!Y97,FAR!AB97)</f>
        <v>118.3</v>
      </c>
      <c r="AD97" s="28">
        <f>AC97/AA97</f>
        <v>1</v>
      </c>
      <c r="AE97" s="43" t="s">
        <v>4100</v>
      </c>
      <c r="AF97">
        <f>MATCH(AE97,'CAT-4'!$A:$A,0)</f>
        <v>674</v>
      </c>
      <c r="AG97">
        <f>MATCH($AG$3,'CAT-4'!$1:$1,0)</f>
        <v>4</v>
      </c>
      <c r="AH97">
        <f>INDEX('CAT-4'!$1:$1048576,FAR!AF97,FAR!AG97)</f>
        <v>99.8</v>
      </c>
      <c r="AI97">
        <f>MATCH($AI$3,'CAT-4'!$1:$1,0)</f>
        <v>133</v>
      </c>
      <c r="AJ97">
        <f>INDEX('CAT-4'!$1:$1048576,FAR!AF97,FAR!AI97)</f>
        <v>123.6</v>
      </c>
      <c r="AK97" s="28">
        <f>AJ97/AH97</f>
        <v>1.2384769539078155</v>
      </c>
      <c r="AL97" s="28">
        <f>AK97*AD97</f>
        <v>1.2384769539078155</v>
      </c>
      <c r="AM97" s="2">
        <f>INDEX(ELSV!$C$4:$G$58,MATCH(AE97,ELSV!$G$4:$G$58,0),MATCH(IF(O97&gt;2000000,"A",IF(O97&gt;1000000,"B",IF(O97&gt;100000,"C","D"))),ELSV!$C$4:$G$4,0))</f>
        <v>20</v>
      </c>
      <c r="AN97" s="77">
        <f>INDEX(ELSV!$G$4:$K$58,MATCH(AE97,ELSV!$G$4:$G$58,0),MATCH(IF(O97&gt;2000000,"A",IF(O97&gt;1000000,"B",IF(O97&gt;100000,"C","D"))),ELSV!$G$4:$K$4,0))</f>
        <v>0.95</v>
      </c>
      <c r="AO97" s="24">
        <f>AL97*O97</f>
        <v>64969354.011342674</v>
      </c>
      <c r="AP97" s="24">
        <f>AO97*(AN97/AM97)*(IF(W97&gt;AM97,AM97,W97))</f>
        <v>34675136.823206536</v>
      </c>
      <c r="AQ97" s="25">
        <f t="shared" si="64"/>
        <v>30294217.188136138</v>
      </c>
    </row>
    <row r="98" spans="1:43" x14ac:dyDescent="0.25">
      <c r="A98" s="11">
        <v>3005</v>
      </c>
      <c r="B98" s="6">
        <v>3005000213</v>
      </c>
      <c r="C98" s="6">
        <v>20000201</v>
      </c>
      <c r="D98" s="6">
        <v>3020000358</v>
      </c>
      <c r="E98" s="6" t="s">
        <v>1584</v>
      </c>
      <c r="F98" s="6" t="s">
        <v>493</v>
      </c>
      <c r="G98" s="6"/>
      <c r="H98" s="6">
        <v>1</v>
      </c>
      <c r="I98" s="6" t="s">
        <v>8</v>
      </c>
      <c r="J98" s="27">
        <v>41944</v>
      </c>
      <c r="K98" s="27">
        <v>41944</v>
      </c>
      <c r="L98" s="7">
        <v>52277460</v>
      </c>
      <c r="M98" s="7">
        <v>0</v>
      </c>
      <c r="N98" s="7"/>
      <c r="O98" s="8">
        <v>52277460</v>
      </c>
      <c r="P98" s="7">
        <v>-22595292.16</v>
      </c>
      <c r="Q98" s="7">
        <v>0</v>
      </c>
      <c r="R98" s="7">
        <v>-3047775.92</v>
      </c>
      <c r="S98" s="12">
        <f t="shared" si="42"/>
        <v>-25643068.079999998</v>
      </c>
      <c r="T98" s="18">
        <f t="shared" si="43"/>
        <v>29682167.84</v>
      </c>
      <c r="U98" s="18">
        <v>26634391.920000002</v>
      </c>
      <c r="V98" s="30">
        <f t="shared" si="44"/>
        <v>41944</v>
      </c>
      <c r="W98" s="28">
        <f t="shared" si="34"/>
        <v>8.594444444444445</v>
      </c>
      <c r="X98" s="38"/>
      <c r="AD98"/>
      <c r="AE98" s="43" t="s">
        <v>4093</v>
      </c>
      <c r="AF98">
        <f>MATCH(AE98,'CAT-4'!$A:$A,0)</f>
        <v>670</v>
      </c>
      <c r="AG98">
        <f>MATCH(V98,'CAT-4'!$1:$1,0)</f>
        <v>35</v>
      </c>
      <c r="AH98">
        <f>INDEX('CAT-4'!$1:$1048576,FAR!AF98,FAR!AG98)</f>
        <v>94.7</v>
      </c>
      <c r="AI98">
        <f>MATCH($AI$3,'CAT-4'!$1:$1,0)</f>
        <v>133</v>
      </c>
      <c r="AJ98">
        <f>INDEX('CAT-4'!$1:$1048576,FAR!AF98,FAR!AI98)</f>
        <v>131.6</v>
      </c>
      <c r="AK98" s="28">
        <f>AJ98/AH98</f>
        <v>1.3896515311510031</v>
      </c>
      <c r="AL98" s="28">
        <f>AK98</f>
        <v>1.3896515311510031</v>
      </c>
      <c r="AM98" s="2">
        <f>INDEX(ELSV!$C$4:$G$58,MATCH(AE98,ELSV!$G$4:$G$58,0),MATCH(IF(O98&gt;2000000,"A",IF(O98&gt;1000000,"B",IF(O98&gt;100000,"C","D"))),ELSV!$C$4:$G$4,0))</f>
        <v>20</v>
      </c>
      <c r="AN98" s="77">
        <f>INDEX(ELSV!$G$4:$K$58,MATCH(AE98,ELSV!$G$4:$G$58,0),MATCH(IF(O98&gt;2000000,"A",IF(O98&gt;1000000,"B",IF(O98&gt;100000,"C","D"))),ELSV!$G$4:$K$4,0))</f>
        <v>0.9</v>
      </c>
      <c r="AO98" s="24">
        <f>AL98*O98</f>
        <v>72647452.333685324</v>
      </c>
      <c r="AP98" s="24">
        <f>AO98*(AN98/AM98)*(IF(W98&gt;AM98,AM98,W98))</f>
        <v>28096402.1900528</v>
      </c>
      <c r="AQ98" s="25">
        <f t="shared" si="64"/>
        <v>44551050.143632524</v>
      </c>
    </row>
    <row r="99" spans="1:43" x14ac:dyDescent="0.25">
      <c r="A99" s="11">
        <v>3004</v>
      </c>
      <c r="B99" s="6">
        <v>3004000209</v>
      </c>
      <c r="C99" s="6">
        <v>20000201</v>
      </c>
      <c r="D99" s="6">
        <v>3020000021</v>
      </c>
      <c r="E99" s="6" t="s">
        <v>1583</v>
      </c>
      <c r="F99" s="6" t="s">
        <v>174</v>
      </c>
      <c r="G99" s="6"/>
      <c r="H99" s="6">
        <v>1</v>
      </c>
      <c r="I99" s="6" t="s">
        <v>8</v>
      </c>
      <c r="J99" s="27">
        <v>40992</v>
      </c>
      <c r="K99" s="27">
        <v>40992</v>
      </c>
      <c r="L99" s="7">
        <v>52149512.460000001</v>
      </c>
      <c r="M99" s="7">
        <v>0</v>
      </c>
      <c r="N99" s="7"/>
      <c r="O99" s="8">
        <v>52149512.460000001</v>
      </c>
      <c r="P99" s="7">
        <v>-29889706.829999998</v>
      </c>
      <c r="Q99" s="7">
        <v>0</v>
      </c>
      <c r="R99" s="7">
        <v>-3040316.58</v>
      </c>
      <c r="S99" s="12">
        <f t="shared" si="42"/>
        <v>-32930023.409999996</v>
      </c>
      <c r="T99" s="18">
        <f t="shared" si="43"/>
        <v>22259805.630000003</v>
      </c>
      <c r="U99" s="18">
        <v>19219489.050000001</v>
      </c>
      <c r="V99" s="30">
        <f t="shared" si="44"/>
        <v>40969</v>
      </c>
      <c r="W99" s="28">
        <f t="shared" si="34"/>
        <v>11.197222222222223</v>
      </c>
      <c r="X99" s="38" t="s">
        <v>3020</v>
      </c>
      <c r="Y99">
        <f>MATCH(X99,'CAT-3'!$A:$A,0)</f>
        <v>712</v>
      </c>
      <c r="Z99">
        <f>MATCH(V99,'CAT-3'!$1:$1,0)</f>
        <v>90</v>
      </c>
      <c r="AA99">
        <f>INDEX('CAT-3'!$1:$1048576,FAR!Y99,FAR!Z99)</f>
        <v>118.3</v>
      </c>
      <c r="AB99">
        <f>MATCH($AB$3,'CAT-3'!$1:$1,0)</f>
        <v>90</v>
      </c>
      <c r="AC99">
        <f>INDEX('CAT-3'!$1:$1048576,FAR!Y99,FAR!AB99)</f>
        <v>118.3</v>
      </c>
      <c r="AD99" s="28">
        <f>AC99/AA99</f>
        <v>1</v>
      </c>
      <c r="AE99" s="43" t="s">
        <v>4100</v>
      </c>
      <c r="AF99">
        <f>MATCH(AE99,'CAT-4'!$A:$A,0)</f>
        <v>674</v>
      </c>
      <c r="AG99">
        <f>MATCH($AG$3,'CAT-4'!$1:$1,0)</f>
        <v>4</v>
      </c>
      <c r="AH99">
        <f>INDEX('CAT-4'!$1:$1048576,FAR!AF99,FAR!AG99)</f>
        <v>99.8</v>
      </c>
      <c r="AI99">
        <f>MATCH($AI$3,'CAT-4'!$1:$1,0)</f>
        <v>133</v>
      </c>
      <c r="AJ99">
        <f>INDEX('CAT-4'!$1:$1048576,FAR!AF99,FAR!AI99)</f>
        <v>123.6</v>
      </c>
      <c r="AK99" s="28">
        <f>AJ99/AH99</f>
        <v>1.2384769539078155</v>
      </c>
      <c r="AL99" s="28">
        <f>AK99*AD99</f>
        <v>1.2384769539078155</v>
      </c>
      <c r="AM99" s="2">
        <f>INDEX(ELSV!$C$4:$G$58,MATCH(AE99,ELSV!$G$4:$G$58,0),MATCH(IF(O99&gt;2000000,"A",IF(O99&gt;1000000,"B",IF(O99&gt;100000,"C","D"))),ELSV!$C$4:$G$4,0))</f>
        <v>20</v>
      </c>
      <c r="AN99" s="77">
        <f>INDEX(ELSV!$G$4:$K$58,MATCH(AE99,ELSV!$G$4:$G$58,0),MATCH(IF(O99&gt;2000000,"A",IF(O99&gt;1000000,"B",IF(O99&gt;100000,"C","D"))),ELSV!$G$4:$K$4,0))</f>
        <v>0.95</v>
      </c>
      <c r="AO99" s="24">
        <f>AL99*O99</f>
        <v>64585969.339238472</v>
      </c>
      <c r="AP99" s="24">
        <f>AO99*(AN99/AM99)*(IF(W99&gt;AM99,AM99,W99))</f>
        <v>34351213.928631499</v>
      </c>
      <c r="AQ99" s="25">
        <f t="shared" si="64"/>
        <v>30234755.410606973</v>
      </c>
    </row>
    <row r="100" spans="1:43" hidden="1" x14ac:dyDescent="0.25">
      <c r="A100" s="11">
        <v>3008</v>
      </c>
      <c r="B100" s="6">
        <v>3008000214</v>
      </c>
      <c r="C100" s="6">
        <v>20000201</v>
      </c>
      <c r="D100" s="6">
        <v>3020000162</v>
      </c>
      <c r="E100" s="6" t="s">
        <v>1586</v>
      </c>
      <c r="F100" s="6" t="s">
        <v>309</v>
      </c>
      <c r="G100" s="6" t="s">
        <v>1597</v>
      </c>
      <c r="H100" s="83">
        <v>1</v>
      </c>
      <c r="I100" s="6" t="s">
        <v>8</v>
      </c>
      <c r="J100" s="27">
        <v>41023</v>
      </c>
      <c r="K100" s="27">
        <v>41023</v>
      </c>
      <c r="L100" s="7">
        <v>49766660.32</v>
      </c>
      <c r="M100" s="7">
        <v>0</v>
      </c>
      <c r="N100" s="7"/>
      <c r="O100" s="8">
        <v>49766660.32</v>
      </c>
      <c r="P100" s="7">
        <v>-28300949.91</v>
      </c>
      <c r="Q100" s="7">
        <v>0</v>
      </c>
      <c r="R100" s="7">
        <v>-2901396.3</v>
      </c>
      <c r="S100" s="12">
        <f t="shared" si="42"/>
        <v>-31202346.210000001</v>
      </c>
      <c r="T100" s="18">
        <f t="shared" si="43"/>
        <v>21465710.41</v>
      </c>
      <c r="U100" s="18">
        <v>18564314.109999999</v>
      </c>
      <c r="V100" s="30">
        <f t="shared" si="44"/>
        <v>41000</v>
      </c>
      <c r="W100" s="28"/>
      <c r="AD100"/>
      <c r="AL100"/>
      <c r="AO100"/>
    </row>
    <row r="101" spans="1:43" x14ac:dyDescent="0.25">
      <c r="A101" s="11">
        <v>3007</v>
      </c>
      <c r="B101" s="6">
        <v>3007000201</v>
      </c>
      <c r="C101" s="6">
        <v>20000201</v>
      </c>
      <c r="D101" s="6">
        <v>3020000052</v>
      </c>
      <c r="E101" s="6" t="s">
        <v>1585</v>
      </c>
      <c r="F101" s="6" t="s">
        <v>202</v>
      </c>
      <c r="G101" s="6"/>
      <c r="H101" s="6">
        <v>1</v>
      </c>
      <c r="I101" s="6" t="s">
        <v>8</v>
      </c>
      <c r="J101" s="27">
        <v>40996</v>
      </c>
      <c r="K101" s="27">
        <v>40978</v>
      </c>
      <c r="L101" s="7">
        <v>49572587.960000001</v>
      </c>
      <c r="M101" s="7">
        <v>0</v>
      </c>
      <c r="N101" s="7"/>
      <c r="O101" s="8">
        <v>49572587.960000001</v>
      </c>
      <c r="P101" s="7">
        <v>-28384126.140000001</v>
      </c>
      <c r="Q101" s="7">
        <v>0</v>
      </c>
      <c r="R101" s="7">
        <v>-2890081.88</v>
      </c>
      <c r="S101" s="12">
        <f t="shared" si="42"/>
        <v>-31274208.02</v>
      </c>
      <c r="T101" s="18">
        <f t="shared" si="43"/>
        <v>21188461.82</v>
      </c>
      <c r="U101" s="18">
        <v>18298379.940000001</v>
      </c>
      <c r="V101" s="30">
        <f t="shared" si="44"/>
        <v>40969</v>
      </c>
      <c r="W101" s="28">
        <f t="shared" si="34"/>
        <v>11.236111111111111</v>
      </c>
      <c r="X101" s="38" t="s">
        <v>2904</v>
      </c>
      <c r="Y101">
        <f>MATCH(X101,'CAT-3'!$A:$A,0)</f>
        <v>654</v>
      </c>
      <c r="Z101">
        <f>MATCH(V101,'CAT-3'!$1:$1,0)</f>
        <v>90</v>
      </c>
      <c r="AA101">
        <f>INDEX('CAT-3'!$1:$1048576,FAR!Y101,FAR!Z101)</f>
        <v>170.7</v>
      </c>
      <c r="AB101">
        <f>MATCH($AB$3,'CAT-3'!$1:$1,0)</f>
        <v>90</v>
      </c>
      <c r="AC101">
        <f>INDEX('CAT-3'!$1:$1048576,FAR!Y101,FAR!AB101)</f>
        <v>170.7</v>
      </c>
      <c r="AD101" s="28">
        <f>AC101/AA101</f>
        <v>1</v>
      </c>
      <c r="AE101" s="43" t="s">
        <v>4237</v>
      </c>
      <c r="AF101">
        <f>MATCH(AE101,'CAT-4'!$A:$A,0)</f>
        <v>745</v>
      </c>
      <c r="AG101">
        <f>MATCH($AG$3,'CAT-4'!$1:$1,0)</f>
        <v>4</v>
      </c>
      <c r="AH101">
        <f>INDEX('CAT-4'!$1:$1048576,FAR!AF101,FAR!AG101)</f>
        <v>99.2</v>
      </c>
      <c r="AI101">
        <f>MATCH($AI$3,'CAT-4'!$1:$1,0)</f>
        <v>133</v>
      </c>
      <c r="AJ101">
        <f>INDEX('CAT-4'!$1:$1048576,FAR!AF101,FAR!AI101)</f>
        <v>116.6</v>
      </c>
      <c r="AK101" s="28">
        <f>AJ101/AH101</f>
        <v>1.1754032258064515</v>
      </c>
      <c r="AL101" s="28">
        <f>AK101*AD101</f>
        <v>1.1754032258064515</v>
      </c>
      <c r="AM101" s="2">
        <f>INDEX(ELSV!$C$4:$G$58,MATCH(AE101,ELSV!$G$4:$G$58,0),MATCH(IF(O101&gt;2000000,"A",IF(O101&gt;1000000,"B",IF(O101&gt;100000,"C","D"))),ELSV!$C$4:$G$4,0))</f>
        <v>25</v>
      </c>
      <c r="AN101" s="77">
        <f>INDEX(ELSV!$G$4:$K$58,MATCH(AE101,ELSV!$G$4:$G$58,0),MATCH(IF(O101&gt;2000000,"A",IF(O101&gt;1000000,"B",IF(O101&gt;100000,"C","D"))),ELSV!$G$4:$K$4,0))</f>
        <v>0.9</v>
      </c>
      <c r="AO101" s="24">
        <f t="shared" ref="AO101:AO106" si="65">AL101*O101</f>
        <v>58267779.799758062</v>
      </c>
      <c r="AP101" s="24">
        <f t="shared" ref="AP101:AP106" si="66">AO101*(AN101/AM101)*(IF(W101&gt;AM101,AM101,W101))</f>
        <v>23569316.92900214</v>
      </c>
      <c r="AQ101" s="25">
        <f t="shared" ref="AQ101:AQ106" si="67">AO101-AP101</f>
        <v>34698462.870755926</v>
      </c>
    </row>
    <row r="102" spans="1:43" x14ac:dyDescent="0.25">
      <c r="A102" s="11">
        <v>3005</v>
      </c>
      <c r="B102" s="6">
        <v>3005110002</v>
      </c>
      <c r="C102" s="6">
        <v>20000201</v>
      </c>
      <c r="D102" s="6">
        <v>3030000036</v>
      </c>
      <c r="E102" s="6" t="s">
        <v>1584</v>
      </c>
      <c r="F102" s="6" t="s">
        <v>636</v>
      </c>
      <c r="G102" s="6"/>
      <c r="H102" s="6">
        <v>1</v>
      </c>
      <c r="I102" s="6" t="s">
        <v>8</v>
      </c>
      <c r="J102" s="27">
        <v>41729</v>
      </c>
      <c r="K102" s="27">
        <v>41729</v>
      </c>
      <c r="L102" s="7">
        <v>49250736</v>
      </c>
      <c r="M102" s="7">
        <v>0</v>
      </c>
      <c r="N102" s="7"/>
      <c r="O102" s="8">
        <v>49250736</v>
      </c>
      <c r="P102" s="7">
        <v>-22977667.77</v>
      </c>
      <c r="Q102" s="7">
        <v>0</v>
      </c>
      <c r="R102" s="7">
        <v>-2871317.91</v>
      </c>
      <c r="S102" s="12">
        <f t="shared" si="42"/>
        <v>-25848985.68</v>
      </c>
      <c r="T102" s="18">
        <f t="shared" si="43"/>
        <v>26273068.23</v>
      </c>
      <c r="U102" s="18">
        <v>23401750.32</v>
      </c>
      <c r="V102" s="30">
        <f t="shared" si="44"/>
        <v>41699</v>
      </c>
      <c r="W102" s="28">
        <f t="shared" si="34"/>
        <v>9.1805555555555554</v>
      </c>
      <c r="X102" s="38"/>
      <c r="AD102"/>
      <c r="AE102" s="43" t="s">
        <v>4093</v>
      </c>
      <c r="AF102">
        <f>MATCH(AE102,'CAT-4'!$A:$A,0)</f>
        <v>670</v>
      </c>
      <c r="AG102">
        <f>MATCH(V102,'CAT-4'!$1:$1,0)</f>
        <v>27</v>
      </c>
      <c r="AH102">
        <f>INDEX('CAT-4'!$1:$1048576,FAR!AF102,FAR!AG102)</f>
        <v>95.6</v>
      </c>
      <c r="AI102">
        <f>MATCH($AI$3,'CAT-4'!$1:$1,0)</f>
        <v>133</v>
      </c>
      <c r="AJ102">
        <f>INDEX('CAT-4'!$1:$1048576,FAR!AF102,FAR!AI102)</f>
        <v>131.6</v>
      </c>
      <c r="AK102" s="28">
        <f>AJ102/AH102</f>
        <v>1.3765690376569037</v>
      </c>
      <c r="AL102" s="28">
        <f>AK102</f>
        <v>1.3765690376569037</v>
      </c>
      <c r="AM102" s="2">
        <f>INDEX(ELSV!$C$4:$G$58,MATCH(AE102,ELSV!$G$4:$G$58,0),MATCH(IF(O102&gt;2000000,"A",IF(O102&gt;1000000,"B",IF(O102&gt;100000,"C","D"))),ELSV!$C$4:$G$4,0))</f>
        <v>20</v>
      </c>
      <c r="AN102" s="77">
        <f>INDEX(ELSV!$G$4:$K$58,MATCH(AE102,ELSV!$G$4:$G$58,0),MATCH(IF(O102&gt;2000000,"A",IF(O102&gt;1000000,"B",IF(O102&gt;100000,"C","D"))),ELSV!$G$4:$K$4,0))</f>
        <v>0.9</v>
      </c>
      <c r="AO102" s="24">
        <f t="shared" si="65"/>
        <v>67797038.259414226</v>
      </c>
      <c r="AP102" s="24">
        <f t="shared" si="66"/>
        <v>28008651.4309205</v>
      </c>
      <c r="AQ102" s="25">
        <f t="shared" si="67"/>
        <v>39788386.828493729</v>
      </c>
    </row>
    <row r="103" spans="1:43" x14ac:dyDescent="0.25">
      <c r="A103" s="11">
        <v>3005</v>
      </c>
      <c r="B103" s="6">
        <v>3005000209</v>
      </c>
      <c r="C103" s="6">
        <v>20000201</v>
      </c>
      <c r="D103" s="6">
        <v>3020000082</v>
      </c>
      <c r="E103" s="6" t="s">
        <v>1584</v>
      </c>
      <c r="F103" s="6" t="s">
        <v>231</v>
      </c>
      <c r="G103" s="6"/>
      <c r="H103" s="6">
        <v>1</v>
      </c>
      <c r="I103" s="6" t="s">
        <v>8</v>
      </c>
      <c r="J103" s="27">
        <v>40978</v>
      </c>
      <c r="K103" s="27">
        <v>40978</v>
      </c>
      <c r="L103" s="7">
        <v>48207290.700000003</v>
      </c>
      <c r="M103" s="7">
        <v>0</v>
      </c>
      <c r="N103" s="7"/>
      <c r="O103" s="8">
        <v>48207290.700000003</v>
      </c>
      <c r="P103" s="7">
        <v>-27727569.18</v>
      </c>
      <c r="Q103" s="7">
        <v>0</v>
      </c>
      <c r="R103" s="7">
        <v>-2810485.05</v>
      </c>
      <c r="S103" s="12">
        <f t="shared" si="42"/>
        <v>-30538054.23</v>
      </c>
      <c r="T103" s="18">
        <f t="shared" si="43"/>
        <v>20479721.520000003</v>
      </c>
      <c r="U103" s="18">
        <v>17669236.469999999</v>
      </c>
      <c r="V103" s="30">
        <f t="shared" si="44"/>
        <v>40969</v>
      </c>
      <c r="W103" s="28">
        <f t="shared" si="34"/>
        <v>11.236111111111111</v>
      </c>
      <c r="X103" s="38" t="s">
        <v>2994</v>
      </c>
      <c r="Y103">
        <f>MATCH(X103,'CAT-3'!$A:$A,0)</f>
        <v>699</v>
      </c>
      <c r="Z103">
        <f>MATCH(V103,'CAT-3'!$1:$1,0)</f>
        <v>90</v>
      </c>
      <c r="AA103">
        <f>INDEX('CAT-3'!$1:$1048576,FAR!Y103,FAR!Z103)</f>
        <v>130.9</v>
      </c>
      <c r="AB103">
        <f>MATCH($AB$3,'CAT-3'!$1:$1,0)</f>
        <v>90</v>
      </c>
      <c r="AC103">
        <f>INDEX('CAT-3'!$1:$1048576,FAR!Y103,FAR!AB103)</f>
        <v>130.9</v>
      </c>
      <c r="AD103" s="28">
        <f t="shared" ref="AD103:AD106" si="68">AC103/AA103</f>
        <v>1</v>
      </c>
      <c r="AE103" s="43" t="s">
        <v>4085</v>
      </c>
      <c r="AF103">
        <f>MATCH(AE103,'CAT-4'!$A:$A,0)</f>
        <v>666</v>
      </c>
      <c r="AG103">
        <f>MATCH($AG$3,'CAT-4'!$1:$1,0)</f>
        <v>4</v>
      </c>
      <c r="AH103">
        <f>INDEX('CAT-4'!$1:$1048576,FAR!AF103,FAR!AG103)</f>
        <v>104.1</v>
      </c>
      <c r="AI103">
        <f>MATCH($AI$3,'CAT-4'!$1:$1,0)</f>
        <v>133</v>
      </c>
      <c r="AJ103">
        <f>INDEX('CAT-4'!$1:$1048576,FAR!AF103,FAR!AI103)</f>
        <v>130</v>
      </c>
      <c r="AK103" s="28">
        <f t="shared" ref="AK103:AK106" si="69">AJ103/AH103</f>
        <v>1.2487992315081653</v>
      </c>
      <c r="AL103" s="28">
        <f t="shared" ref="AL103:AL106" si="70">AK103*AD103</f>
        <v>1.2487992315081653</v>
      </c>
      <c r="AM103" s="2">
        <f>INDEX(ELSV!$C$4:$G$58,MATCH(AE103,ELSV!$G$4:$G$58,0),MATCH(IF(O103&gt;2000000,"A",IF(O103&gt;1000000,"B",IF(O103&gt;100000,"C","D"))),ELSV!$C$4:$G$4,0))</f>
        <v>25</v>
      </c>
      <c r="AN103" s="77">
        <f>INDEX(ELSV!$G$4:$K$58,MATCH(AE103,ELSV!$G$4:$G$58,0),MATCH(IF(O103&gt;2000000,"A",IF(O103&gt;1000000,"B",IF(O103&gt;100000,"C","D"))),ELSV!$G$4:$K$4,0))</f>
        <v>0.9</v>
      </c>
      <c r="AO103" s="24">
        <f t="shared" si="65"/>
        <v>60201227.579250731</v>
      </c>
      <c r="AP103" s="24">
        <f t="shared" si="66"/>
        <v>24351396.555806924</v>
      </c>
      <c r="AQ103" s="25">
        <f t="shared" si="67"/>
        <v>35849831.023443803</v>
      </c>
    </row>
    <row r="104" spans="1:43" x14ac:dyDescent="0.25">
      <c r="A104" s="11">
        <v>3004</v>
      </c>
      <c r="B104" s="6">
        <v>3004000201</v>
      </c>
      <c r="C104" s="6">
        <v>20000201</v>
      </c>
      <c r="D104" s="6">
        <v>3020000008</v>
      </c>
      <c r="E104" s="6" t="s">
        <v>1583</v>
      </c>
      <c r="F104" s="6" t="s">
        <v>161</v>
      </c>
      <c r="G104" s="6"/>
      <c r="H104" s="6">
        <v>1</v>
      </c>
      <c r="I104" s="6" t="s">
        <v>8</v>
      </c>
      <c r="J104" s="27">
        <v>40992</v>
      </c>
      <c r="K104" s="27">
        <v>40992</v>
      </c>
      <c r="L104" s="7">
        <v>47834230.020000003</v>
      </c>
      <c r="M104" s="7">
        <v>0</v>
      </c>
      <c r="N104" s="7"/>
      <c r="O104" s="8">
        <v>47834230.020000003</v>
      </c>
      <c r="P104" s="7">
        <v>-27416384.989999998</v>
      </c>
      <c r="Q104" s="7">
        <v>0</v>
      </c>
      <c r="R104" s="7">
        <v>-2788735.61</v>
      </c>
      <c r="S104" s="12">
        <f t="shared" si="42"/>
        <v>-30205120.599999998</v>
      </c>
      <c r="T104" s="18">
        <f t="shared" si="43"/>
        <v>20417845.030000005</v>
      </c>
      <c r="U104" s="18">
        <v>17629109.420000002</v>
      </c>
      <c r="V104" s="30">
        <f t="shared" si="44"/>
        <v>40969</v>
      </c>
      <c r="W104" s="28">
        <f t="shared" si="34"/>
        <v>11.197222222222223</v>
      </c>
      <c r="X104" s="38" t="s">
        <v>2904</v>
      </c>
      <c r="Y104">
        <f>MATCH(X104,'CAT-3'!$A:$A,0)</f>
        <v>654</v>
      </c>
      <c r="Z104">
        <f>MATCH(V104,'CAT-3'!$1:$1,0)</f>
        <v>90</v>
      </c>
      <c r="AA104">
        <f>INDEX('CAT-3'!$1:$1048576,FAR!Y104,FAR!Z104)</f>
        <v>170.7</v>
      </c>
      <c r="AB104">
        <f>MATCH($AB$3,'CAT-3'!$1:$1,0)</f>
        <v>90</v>
      </c>
      <c r="AC104">
        <f>INDEX('CAT-3'!$1:$1048576,FAR!Y104,FAR!AB104)</f>
        <v>170.7</v>
      </c>
      <c r="AD104" s="28">
        <f t="shared" si="68"/>
        <v>1</v>
      </c>
      <c r="AE104" s="43" t="s">
        <v>4237</v>
      </c>
      <c r="AF104">
        <f>MATCH(AE104,'CAT-4'!$A:$A,0)</f>
        <v>745</v>
      </c>
      <c r="AG104">
        <f>MATCH($AG$3,'CAT-4'!$1:$1,0)</f>
        <v>4</v>
      </c>
      <c r="AH104">
        <f>INDEX('CAT-4'!$1:$1048576,FAR!AF104,FAR!AG104)</f>
        <v>99.2</v>
      </c>
      <c r="AI104">
        <f>MATCH($AI$3,'CAT-4'!$1:$1,0)</f>
        <v>133</v>
      </c>
      <c r="AJ104">
        <f>INDEX('CAT-4'!$1:$1048576,FAR!AF104,FAR!AI104)</f>
        <v>116.6</v>
      </c>
      <c r="AK104" s="28">
        <f t="shared" si="69"/>
        <v>1.1754032258064515</v>
      </c>
      <c r="AL104" s="28">
        <f t="shared" si="70"/>
        <v>1.1754032258064515</v>
      </c>
      <c r="AM104" s="2">
        <f>INDEX(ELSV!$C$4:$G$58,MATCH(AE104,ELSV!$G$4:$G$58,0),MATCH(IF(O104&gt;2000000,"A",IF(O104&gt;1000000,"B",IF(O104&gt;100000,"C","D"))),ELSV!$C$4:$G$4,0))</f>
        <v>25</v>
      </c>
      <c r="AN104" s="77">
        <f>INDEX(ELSV!$G$4:$K$58,MATCH(AE104,ELSV!$G$4:$G$58,0),MATCH(IF(O104&gt;2000000,"A",IF(O104&gt;1000000,"B",IF(O104&gt;100000,"C","D"))),ELSV!$G$4:$K$4,0))</f>
        <v>0.9</v>
      </c>
      <c r="AO104" s="24">
        <f t="shared" si="65"/>
        <v>56224508.269475803</v>
      </c>
      <c r="AP104" s="24">
        <f t="shared" si="66"/>
        <v>22664099.2834257</v>
      </c>
      <c r="AQ104" s="25">
        <f t="shared" si="67"/>
        <v>33560408.986050099</v>
      </c>
    </row>
    <row r="105" spans="1:43" x14ac:dyDescent="0.25">
      <c r="A105" s="11">
        <v>3005</v>
      </c>
      <c r="B105" s="6">
        <v>3005000201</v>
      </c>
      <c r="C105" s="6">
        <v>20000201</v>
      </c>
      <c r="D105" s="6">
        <v>3020000051</v>
      </c>
      <c r="E105" s="6" t="s">
        <v>1584</v>
      </c>
      <c r="F105" s="6" t="s">
        <v>201</v>
      </c>
      <c r="G105" s="6"/>
      <c r="H105" s="6">
        <v>1</v>
      </c>
      <c r="I105" s="6" t="s">
        <v>8</v>
      </c>
      <c r="J105" s="27">
        <v>40978</v>
      </c>
      <c r="K105" s="27">
        <v>40978</v>
      </c>
      <c r="L105" s="7">
        <v>47346734.310000002</v>
      </c>
      <c r="M105" s="7">
        <v>0</v>
      </c>
      <c r="N105" s="7"/>
      <c r="O105" s="8">
        <v>47346734.310000002</v>
      </c>
      <c r="P105" s="7">
        <v>-27232599.690000001</v>
      </c>
      <c r="Q105" s="7">
        <v>0</v>
      </c>
      <c r="R105" s="7">
        <v>-2760314.61</v>
      </c>
      <c r="S105" s="12">
        <f t="shared" si="42"/>
        <v>-29992914.300000001</v>
      </c>
      <c r="T105" s="18">
        <f t="shared" si="43"/>
        <v>20114134.620000001</v>
      </c>
      <c r="U105" s="18">
        <v>17353820.010000002</v>
      </c>
      <c r="V105" s="30">
        <f t="shared" si="44"/>
        <v>40969</v>
      </c>
      <c r="W105" s="28">
        <f t="shared" si="34"/>
        <v>11.236111111111111</v>
      </c>
      <c r="X105" s="38" t="s">
        <v>2904</v>
      </c>
      <c r="Y105">
        <f>MATCH(X105,'CAT-3'!$A:$A,0)</f>
        <v>654</v>
      </c>
      <c r="Z105">
        <f>MATCH(V105,'CAT-3'!$1:$1,0)</f>
        <v>90</v>
      </c>
      <c r="AA105">
        <f>INDEX('CAT-3'!$1:$1048576,FAR!Y105,FAR!Z105)</f>
        <v>170.7</v>
      </c>
      <c r="AB105">
        <f>MATCH($AB$3,'CAT-3'!$1:$1,0)</f>
        <v>90</v>
      </c>
      <c r="AC105">
        <f>INDEX('CAT-3'!$1:$1048576,FAR!Y105,FAR!AB105)</f>
        <v>170.7</v>
      </c>
      <c r="AD105" s="28">
        <f t="shared" si="68"/>
        <v>1</v>
      </c>
      <c r="AE105" s="43" t="s">
        <v>4237</v>
      </c>
      <c r="AF105">
        <f>MATCH(AE105,'CAT-4'!$A:$A,0)</f>
        <v>745</v>
      </c>
      <c r="AG105">
        <f>MATCH($AG$3,'CAT-4'!$1:$1,0)</f>
        <v>4</v>
      </c>
      <c r="AH105">
        <f>INDEX('CAT-4'!$1:$1048576,FAR!AF105,FAR!AG105)</f>
        <v>99.2</v>
      </c>
      <c r="AI105">
        <f>MATCH($AI$3,'CAT-4'!$1:$1,0)</f>
        <v>133</v>
      </c>
      <c r="AJ105">
        <f>INDEX('CAT-4'!$1:$1048576,FAR!AF105,FAR!AI105)</f>
        <v>116.6</v>
      </c>
      <c r="AK105" s="28">
        <f t="shared" si="69"/>
        <v>1.1754032258064515</v>
      </c>
      <c r="AL105" s="28">
        <f t="shared" si="70"/>
        <v>1.1754032258064515</v>
      </c>
      <c r="AM105" s="2">
        <f>INDEX(ELSV!$C$4:$G$58,MATCH(AE105,ELSV!$G$4:$G$58,0),MATCH(IF(O105&gt;2000000,"A",IF(O105&gt;1000000,"B",IF(O105&gt;100000,"C","D"))),ELSV!$C$4:$G$4,0))</f>
        <v>25</v>
      </c>
      <c r="AN105" s="77">
        <f>INDEX(ELSV!$G$4:$K$58,MATCH(AE105,ELSV!$G$4:$G$58,0),MATCH(IF(O105&gt;2000000,"A",IF(O105&gt;1000000,"B",IF(O105&gt;100000,"C","D"))),ELSV!$G$4:$K$4,0))</f>
        <v>0.9</v>
      </c>
      <c r="AO105" s="24">
        <f t="shared" si="65"/>
        <v>55651504.239374995</v>
      </c>
      <c r="AP105" s="24">
        <f t="shared" si="66"/>
        <v>22511033.464827187</v>
      </c>
      <c r="AQ105" s="25">
        <f t="shared" si="67"/>
        <v>33140470.774547808</v>
      </c>
    </row>
    <row r="106" spans="1:43" x14ac:dyDescent="0.25">
      <c r="A106" s="11">
        <v>3007</v>
      </c>
      <c r="B106" s="6">
        <v>3007000209</v>
      </c>
      <c r="C106" s="6">
        <v>20000201</v>
      </c>
      <c r="D106" s="6">
        <v>3020000083</v>
      </c>
      <c r="E106" s="6" t="s">
        <v>1585</v>
      </c>
      <c r="F106" s="6" t="s">
        <v>232</v>
      </c>
      <c r="G106" s="6"/>
      <c r="H106" s="6">
        <v>1</v>
      </c>
      <c r="I106" s="6" t="s">
        <v>8</v>
      </c>
      <c r="J106" s="27">
        <v>40996</v>
      </c>
      <c r="K106" s="27">
        <v>40978</v>
      </c>
      <c r="L106" s="7">
        <v>47009485.859999999</v>
      </c>
      <c r="M106" s="7">
        <v>0</v>
      </c>
      <c r="N106" s="7"/>
      <c r="O106" s="8">
        <v>47009485.859999999</v>
      </c>
      <c r="P106" s="7">
        <v>-26916552.73</v>
      </c>
      <c r="Q106" s="7">
        <v>0</v>
      </c>
      <c r="R106" s="7">
        <v>-2740653.03</v>
      </c>
      <c r="S106" s="12">
        <f t="shared" si="42"/>
        <v>-29657205.760000002</v>
      </c>
      <c r="T106" s="18">
        <f t="shared" si="43"/>
        <v>20092933.129999999</v>
      </c>
      <c r="U106" s="18">
        <v>17352280.100000001</v>
      </c>
      <c r="V106" s="30">
        <f t="shared" si="44"/>
        <v>40969</v>
      </c>
      <c r="W106" s="28">
        <f t="shared" si="34"/>
        <v>11.236111111111111</v>
      </c>
      <c r="X106" s="38" t="s">
        <v>2994</v>
      </c>
      <c r="Y106">
        <f>MATCH(X106,'CAT-3'!$A:$A,0)</f>
        <v>699</v>
      </c>
      <c r="Z106">
        <f>MATCH(V106,'CAT-3'!$1:$1,0)</f>
        <v>90</v>
      </c>
      <c r="AA106">
        <f>INDEX('CAT-3'!$1:$1048576,FAR!Y106,FAR!Z106)</f>
        <v>130.9</v>
      </c>
      <c r="AB106">
        <f>MATCH($AB$3,'CAT-3'!$1:$1,0)</f>
        <v>90</v>
      </c>
      <c r="AC106">
        <f>INDEX('CAT-3'!$1:$1048576,FAR!Y106,FAR!AB106)</f>
        <v>130.9</v>
      </c>
      <c r="AD106" s="28">
        <f t="shared" si="68"/>
        <v>1</v>
      </c>
      <c r="AE106" s="43" t="s">
        <v>4085</v>
      </c>
      <c r="AF106">
        <f>MATCH(AE106,'CAT-4'!$A:$A,0)</f>
        <v>666</v>
      </c>
      <c r="AG106">
        <f>MATCH($AG$3,'CAT-4'!$1:$1,0)</f>
        <v>4</v>
      </c>
      <c r="AH106">
        <f>INDEX('CAT-4'!$1:$1048576,FAR!AF106,FAR!AG106)</f>
        <v>104.1</v>
      </c>
      <c r="AI106">
        <f>MATCH($AI$3,'CAT-4'!$1:$1,0)</f>
        <v>133</v>
      </c>
      <c r="AJ106">
        <f>INDEX('CAT-4'!$1:$1048576,FAR!AF106,FAR!AI106)</f>
        <v>130</v>
      </c>
      <c r="AK106" s="28">
        <f t="shared" si="69"/>
        <v>1.2487992315081653</v>
      </c>
      <c r="AL106" s="28">
        <f t="shared" si="70"/>
        <v>1.2487992315081653</v>
      </c>
      <c r="AM106" s="2">
        <f>INDEX(ELSV!$C$4:$G$58,MATCH(AE106,ELSV!$G$4:$G$58,0),MATCH(IF(O106&gt;2000000,"A",IF(O106&gt;1000000,"B",IF(O106&gt;100000,"C","D"))),ELSV!$C$4:$G$4,0))</f>
        <v>25</v>
      </c>
      <c r="AN106" s="77">
        <f>INDEX(ELSV!$G$4:$K$58,MATCH(AE106,ELSV!$G$4:$G$58,0),MATCH(IF(O106&gt;2000000,"A",IF(O106&gt;1000000,"B",IF(O106&gt;100000,"C","D"))),ELSV!$G$4:$K$4,0))</f>
        <v>0.9</v>
      </c>
      <c r="AO106" s="24">
        <f t="shared" si="65"/>
        <v>58705409.815561965</v>
      </c>
      <c r="AP106" s="24">
        <f t="shared" si="66"/>
        <v>23746338.270394817</v>
      </c>
      <c r="AQ106" s="25">
        <f t="shared" si="67"/>
        <v>34959071.545167148</v>
      </c>
    </row>
    <row r="107" spans="1:43" hidden="1" x14ac:dyDescent="0.25">
      <c r="A107" s="11">
        <v>3004</v>
      </c>
      <c r="B107" s="6">
        <v>3004000214</v>
      </c>
      <c r="C107" s="6">
        <v>20000201</v>
      </c>
      <c r="D107" s="6">
        <v>3020000027</v>
      </c>
      <c r="E107" s="6" t="s">
        <v>1583</v>
      </c>
      <c r="F107" s="6" t="s">
        <v>180</v>
      </c>
      <c r="G107" s="6" t="s">
        <v>1597</v>
      </c>
      <c r="H107" s="83">
        <v>2</v>
      </c>
      <c r="I107" s="6" t="s">
        <v>8</v>
      </c>
      <c r="J107" s="27">
        <v>40992</v>
      </c>
      <c r="K107" s="27">
        <v>40992</v>
      </c>
      <c r="L107" s="7">
        <v>46145577.57</v>
      </c>
      <c r="M107" s="7">
        <v>0</v>
      </c>
      <c r="N107" s="7"/>
      <c r="O107" s="8">
        <v>46145577.57</v>
      </c>
      <c r="P107" s="7">
        <v>-26425593.649999999</v>
      </c>
      <c r="Q107" s="7">
        <v>0</v>
      </c>
      <c r="R107" s="7">
        <v>-2690287.17</v>
      </c>
      <c r="S107" s="12">
        <f t="shared" si="42"/>
        <v>-29115880.82</v>
      </c>
      <c r="T107" s="18">
        <f t="shared" si="43"/>
        <v>19719983.920000002</v>
      </c>
      <c r="U107" s="18">
        <v>17029696.75</v>
      </c>
      <c r="V107" s="30">
        <f t="shared" si="44"/>
        <v>40969</v>
      </c>
      <c r="W107" s="28"/>
      <c r="AD107"/>
      <c r="AL107"/>
      <c r="AO107"/>
    </row>
    <row r="108" spans="1:43" x14ac:dyDescent="0.25">
      <c r="A108" s="11">
        <v>3006</v>
      </c>
      <c r="B108" s="6">
        <v>3006000208</v>
      </c>
      <c r="C108" s="6">
        <v>20000201</v>
      </c>
      <c r="D108" s="6">
        <v>3020000111</v>
      </c>
      <c r="E108" s="6" t="s">
        <v>1582</v>
      </c>
      <c r="F108" s="6" t="s">
        <v>258</v>
      </c>
      <c r="G108" s="6"/>
      <c r="H108" s="6">
        <v>1</v>
      </c>
      <c r="I108" s="6" t="s">
        <v>8</v>
      </c>
      <c r="J108" s="27">
        <v>41020</v>
      </c>
      <c r="K108" s="27">
        <v>41020</v>
      </c>
      <c r="L108" s="7">
        <v>45613230.75</v>
      </c>
      <c r="M108" s="7">
        <v>0</v>
      </c>
      <c r="N108" s="7"/>
      <c r="O108" s="8">
        <v>45613230.75</v>
      </c>
      <c r="P108" s="7">
        <v>-25958802.010000002</v>
      </c>
      <c r="Q108" s="7">
        <v>0</v>
      </c>
      <c r="R108" s="7">
        <v>-2659251.35</v>
      </c>
      <c r="S108" s="12">
        <f t="shared" si="42"/>
        <v>-28618053.360000003</v>
      </c>
      <c r="T108" s="18">
        <f t="shared" si="43"/>
        <v>19654428.739999998</v>
      </c>
      <c r="U108" s="18">
        <v>16995177.390000001</v>
      </c>
      <c r="V108" s="30">
        <f t="shared" si="44"/>
        <v>41000</v>
      </c>
      <c r="W108" s="28">
        <f t="shared" si="34"/>
        <v>11.122222222222222</v>
      </c>
      <c r="X108" s="38"/>
      <c r="AD108"/>
      <c r="AE108" s="43" t="s">
        <v>4192</v>
      </c>
      <c r="AF108">
        <f>MATCH(AE108,'CAT-4'!$A:$A,0)</f>
        <v>722</v>
      </c>
      <c r="AG108">
        <f>MATCH(V108,'CAT-4'!$1:$1,0)</f>
        <v>4</v>
      </c>
      <c r="AH108">
        <f>INDEX('CAT-4'!$1:$1048576,FAR!AF108,FAR!AG108)</f>
        <v>102.2</v>
      </c>
      <c r="AI108">
        <f>MATCH($AI$3,'CAT-4'!$1:$1,0)</f>
        <v>133</v>
      </c>
      <c r="AJ108">
        <f>INDEX('CAT-4'!$1:$1048576,FAR!AF108,FAR!AI108)</f>
        <v>126.8</v>
      </c>
      <c r="AK108" s="28">
        <f t="shared" ref="AK108:AK109" si="71">AJ108/AH108</f>
        <v>1.2407045009784736</v>
      </c>
      <c r="AL108" s="28">
        <f t="shared" ref="AL108:AL109" si="72">AK108</f>
        <v>1.2407045009784736</v>
      </c>
      <c r="AM108" s="2">
        <f>INDEX(ELSV!$C$4:$G$58,MATCH(AE108,ELSV!$G$4:$G$58,0),MATCH(IF(O108&gt;2000000,"A",IF(O108&gt;1000000,"B",IF(O108&gt;100000,"C","D"))),ELSV!$C$4:$G$4,0))</f>
        <v>25</v>
      </c>
      <c r="AN108" s="77">
        <f>INDEX(ELSV!$G$4:$K$58,MATCH(AE108,ELSV!$G$4:$G$58,0),MATCH(IF(O108&gt;2000000,"A",IF(O108&gt;1000000,"B",IF(O108&gt;100000,"C","D"))),ELSV!$G$4:$K$4,0))</f>
        <v>0.9</v>
      </c>
      <c r="AO108" s="24">
        <f>AL108*O108</f>
        <v>56592540.695694715</v>
      </c>
      <c r="AP108" s="24">
        <f>AO108*(AN108/AM108)*(IF(W108&gt;AM108,AM108,W108))</f>
        <v>22659653.294556167</v>
      </c>
      <c r="AQ108" s="25">
        <f t="shared" ref="AQ108:AQ109" si="73">AO108-AP108</f>
        <v>33932887.401138544</v>
      </c>
    </row>
    <row r="109" spans="1:43" x14ac:dyDescent="0.25">
      <c r="A109" s="11">
        <v>3006</v>
      </c>
      <c r="B109" s="6">
        <v>3006000214</v>
      </c>
      <c r="C109" s="6">
        <v>20000201</v>
      </c>
      <c r="D109" s="6">
        <v>3020000116</v>
      </c>
      <c r="E109" s="6" t="s">
        <v>1582</v>
      </c>
      <c r="F109" s="6" t="s">
        <v>263</v>
      </c>
      <c r="G109" s="6"/>
      <c r="H109" s="6">
        <v>1</v>
      </c>
      <c r="I109" s="6" t="s">
        <v>8</v>
      </c>
      <c r="J109" s="27">
        <v>41020</v>
      </c>
      <c r="K109" s="27">
        <v>41020</v>
      </c>
      <c r="L109" s="7">
        <v>45537430.43</v>
      </c>
      <c r="M109" s="7">
        <v>0</v>
      </c>
      <c r="N109" s="7"/>
      <c r="O109" s="8">
        <v>45537430.43</v>
      </c>
      <c r="P109" s="7">
        <v>-25446191.34</v>
      </c>
      <c r="Q109" s="7">
        <v>0</v>
      </c>
      <c r="R109" s="7">
        <v>-2654832.19</v>
      </c>
      <c r="S109" s="12">
        <f t="shared" si="42"/>
        <v>-28101023.530000001</v>
      </c>
      <c r="T109" s="18">
        <f t="shared" si="43"/>
        <v>20091239.09</v>
      </c>
      <c r="U109" s="18">
        <v>17436406.899999999</v>
      </c>
      <c r="V109" s="30">
        <f t="shared" si="44"/>
        <v>41000</v>
      </c>
      <c r="W109" s="28">
        <f t="shared" si="34"/>
        <v>11.122222222222222</v>
      </c>
      <c r="X109" s="38"/>
      <c r="AD109"/>
      <c r="AE109" s="43" t="s">
        <v>4192</v>
      </c>
      <c r="AF109">
        <f>MATCH(AE109,'CAT-4'!$A:$A,0)</f>
        <v>722</v>
      </c>
      <c r="AG109">
        <f>MATCH(V109,'CAT-4'!$1:$1,0)</f>
        <v>4</v>
      </c>
      <c r="AH109">
        <f>INDEX('CAT-4'!$1:$1048576,FAR!AF109,FAR!AG109)</f>
        <v>102.2</v>
      </c>
      <c r="AI109">
        <f>MATCH($AI$3,'CAT-4'!$1:$1,0)</f>
        <v>133</v>
      </c>
      <c r="AJ109">
        <f>INDEX('CAT-4'!$1:$1048576,FAR!AF109,FAR!AI109)</f>
        <v>126.8</v>
      </c>
      <c r="AK109" s="28">
        <f t="shared" si="71"/>
        <v>1.2407045009784736</v>
      </c>
      <c r="AL109" s="28">
        <f t="shared" si="72"/>
        <v>1.2407045009784736</v>
      </c>
      <c r="AM109" s="2">
        <f>INDEX(ELSV!$C$4:$G$58,MATCH(AE109,ELSV!$G$4:$G$58,0),MATCH(IF(O109&gt;2000000,"A",IF(O109&gt;1000000,"B",IF(O109&gt;100000,"C","D"))),ELSV!$C$4:$G$4,0))</f>
        <v>25</v>
      </c>
      <c r="AN109" s="77">
        <f>INDEX(ELSV!$G$4:$K$58,MATCH(AE109,ELSV!$G$4:$G$58,0),MATCH(IF(O109&gt;2000000,"A",IF(O109&gt;1000000,"B",IF(O109&gt;100000,"C","D"))),ELSV!$G$4:$K$4,0))</f>
        <v>0.9</v>
      </c>
      <c r="AO109" s="24">
        <f>AL109*O109</f>
        <v>56498494.897495106</v>
      </c>
      <c r="AP109" s="24">
        <f>AO109*(AN109/AM109)*(IF(W109&gt;AM109,AM109,W109))</f>
        <v>22621997.356957044</v>
      </c>
      <c r="AQ109" s="25">
        <f t="shared" si="73"/>
        <v>33876497.540538058</v>
      </c>
    </row>
    <row r="110" spans="1:43" hidden="1" x14ac:dyDescent="0.25">
      <c r="A110" s="11">
        <v>3005</v>
      </c>
      <c r="B110" s="6">
        <v>3005000214</v>
      </c>
      <c r="C110" s="6">
        <v>20000201</v>
      </c>
      <c r="D110" s="6">
        <v>3020000090</v>
      </c>
      <c r="E110" s="6" t="s">
        <v>1584</v>
      </c>
      <c r="F110" s="6" t="s">
        <v>239</v>
      </c>
      <c r="G110" s="6" t="s">
        <v>1597</v>
      </c>
      <c r="H110" s="83">
        <v>1</v>
      </c>
      <c r="I110" s="6" t="s">
        <v>8</v>
      </c>
      <c r="J110" s="27">
        <v>40978</v>
      </c>
      <c r="K110" s="27">
        <v>40978</v>
      </c>
      <c r="L110" s="7">
        <v>44593100.909999996</v>
      </c>
      <c r="M110" s="7">
        <v>0</v>
      </c>
      <c r="N110" s="7"/>
      <c r="O110" s="8">
        <v>44593100.909999996</v>
      </c>
      <c r="P110" s="7">
        <v>-25648781.969999999</v>
      </c>
      <c r="Q110" s="7">
        <v>0</v>
      </c>
      <c r="R110" s="7">
        <v>-2599777.7799999998</v>
      </c>
      <c r="S110" s="12">
        <f t="shared" si="42"/>
        <v>-28248559.75</v>
      </c>
      <c r="T110" s="18">
        <f t="shared" si="43"/>
        <v>18944318.939999998</v>
      </c>
      <c r="U110" s="18">
        <v>16344541.16</v>
      </c>
      <c r="V110" s="30">
        <f t="shared" si="44"/>
        <v>40969</v>
      </c>
      <c r="W110" s="28"/>
      <c r="AD110"/>
      <c r="AL110"/>
      <c r="AO110"/>
    </row>
    <row r="111" spans="1:43" hidden="1" x14ac:dyDescent="0.25">
      <c r="A111" s="11">
        <v>3006</v>
      </c>
      <c r="B111" s="6">
        <v>3006000214</v>
      </c>
      <c r="C111" s="6">
        <v>20000201</v>
      </c>
      <c r="D111" s="6">
        <v>3020000131</v>
      </c>
      <c r="E111" s="6" t="s">
        <v>1582</v>
      </c>
      <c r="F111" s="6" t="s">
        <v>278</v>
      </c>
      <c r="G111" s="6" t="s">
        <v>1597</v>
      </c>
      <c r="H111" s="83">
        <v>2</v>
      </c>
      <c r="I111" s="6" t="s">
        <v>8</v>
      </c>
      <c r="J111" s="27">
        <v>41020</v>
      </c>
      <c r="K111" s="27">
        <v>41020</v>
      </c>
      <c r="L111" s="7">
        <v>44143380.43</v>
      </c>
      <c r="M111" s="7">
        <v>0</v>
      </c>
      <c r="N111" s="7"/>
      <c r="O111" s="8">
        <v>44143380.43</v>
      </c>
      <c r="P111" s="7">
        <v>-25122300.170000002</v>
      </c>
      <c r="Q111" s="7">
        <v>0</v>
      </c>
      <c r="R111" s="7">
        <v>-2573559.08</v>
      </c>
      <c r="S111" s="12">
        <f t="shared" si="42"/>
        <v>-27695859.25</v>
      </c>
      <c r="T111" s="18">
        <f t="shared" si="43"/>
        <v>19021080.259999998</v>
      </c>
      <c r="U111" s="18">
        <v>16447521.18</v>
      </c>
      <c r="V111" s="30">
        <f t="shared" si="44"/>
        <v>41000</v>
      </c>
      <c r="W111" s="28"/>
      <c r="AD111"/>
      <c r="AL111"/>
      <c r="AO111"/>
    </row>
    <row r="112" spans="1:43" x14ac:dyDescent="0.25">
      <c r="A112" s="11">
        <v>3008</v>
      </c>
      <c r="B112" s="6">
        <v>3008000209</v>
      </c>
      <c r="C112" s="6">
        <v>20000201</v>
      </c>
      <c r="D112" s="6">
        <v>3020000158</v>
      </c>
      <c r="E112" s="6" t="s">
        <v>1586</v>
      </c>
      <c r="F112" s="6" t="s">
        <v>305</v>
      </c>
      <c r="G112" s="6"/>
      <c r="H112" s="6">
        <v>1</v>
      </c>
      <c r="I112" s="6" t="s">
        <v>8</v>
      </c>
      <c r="J112" s="27">
        <v>41023</v>
      </c>
      <c r="K112" s="27">
        <v>41023</v>
      </c>
      <c r="L112" s="7">
        <v>43710689.829999998</v>
      </c>
      <c r="M112" s="7">
        <v>0</v>
      </c>
      <c r="N112" s="7"/>
      <c r="O112" s="8">
        <v>43710689.829999998</v>
      </c>
      <c r="P112" s="7">
        <v>-24857083.75</v>
      </c>
      <c r="Q112" s="7">
        <v>0</v>
      </c>
      <c r="R112" s="7">
        <v>-2548333.2200000002</v>
      </c>
      <c r="S112" s="12">
        <f t="shared" si="42"/>
        <v>-27405416.969999999</v>
      </c>
      <c r="T112" s="18">
        <f t="shared" si="43"/>
        <v>18853606.079999998</v>
      </c>
      <c r="U112" s="18">
        <v>16305272.859999999</v>
      </c>
      <c r="V112" s="30">
        <f t="shared" si="44"/>
        <v>41000</v>
      </c>
      <c r="W112" s="28">
        <f t="shared" si="34"/>
        <v>11.113888888888889</v>
      </c>
      <c r="X112" s="38"/>
      <c r="AD112"/>
      <c r="AE112" s="43" t="s">
        <v>4085</v>
      </c>
      <c r="AF112">
        <f>MATCH(AE112,'CAT-4'!$A:$A,0)</f>
        <v>666</v>
      </c>
      <c r="AG112">
        <f>MATCH(V112,'CAT-4'!$1:$1,0)</f>
        <v>4</v>
      </c>
      <c r="AH112">
        <f>INDEX('CAT-4'!$1:$1048576,FAR!AF112,FAR!AG112)</f>
        <v>104.1</v>
      </c>
      <c r="AI112">
        <f>MATCH($AI$3,'CAT-4'!$1:$1,0)</f>
        <v>133</v>
      </c>
      <c r="AJ112">
        <f>INDEX('CAT-4'!$1:$1048576,FAR!AF112,FAR!AI112)</f>
        <v>130</v>
      </c>
      <c r="AK112" s="28">
        <f t="shared" ref="AK112:AK113" si="74">AJ112/AH112</f>
        <v>1.2487992315081653</v>
      </c>
      <c r="AL112" s="28">
        <f t="shared" ref="AL112" si="75">AK112</f>
        <v>1.2487992315081653</v>
      </c>
      <c r="AM112" s="2">
        <f>INDEX(ELSV!$C$4:$G$58,MATCH(AE112,ELSV!$G$4:$G$58,0),MATCH(IF(O112&gt;2000000,"A",IF(O112&gt;1000000,"B",IF(O112&gt;100000,"C","D"))),ELSV!$C$4:$G$4,0))</f>
        <v>25</v>
      </c>
      <c r="AN112" s="77">
        <f>INDEX(ELSV!$G$4:$K$58,MATCH(AE112,ELSV!$G$4:$G$58,0),MATCH(IF(O112&gt;2000000,"A",IF(O112&gt;1000000,"B",IF(O112&gt;100000,"C","D"))),ELSV!$G$4:$K$4,0))</f>
        <v>0.9</v>
      </c>
      <c r="AO112" s="24">
        <f>AL112*O112</f>
        <v>54585875.868395776</v>
      </c>
      <c r="AP112" s="24">
        <f>AO112*(AN112/AM112)*(IF(W112&gt;AM112,AM112,W112))</f>
        <v>21839808.934945151</v>
      </c>
      <c r="AQ112" s="25">
        <f t="shared" ref="AQ112" si="76">AO112-AP112</f>
        <v>32746066.933450624</v>
      </c>
    </row>
    <row r="113" spans="1:43" hidden="1" x14ac:dyDescent="0.25">
      <c r="A113" s="11">
        <v>3007</v>
      </c>
      <c r="B113" s="6">
        <v>3007005805</v>
      </c>
      <c r="C113" s="6">
        <v>20000101</v>
      </c>
      <c r="D113" s="6">
        <v>2000000019</v>
      </c>
      <c r="E113" s="6" t="s">
        <v>1585</v>
      </c>
      <c r="F113" s="6" t="s">
        <v>51</v>
      </c>
      <c r="G113" s="6" t="s">
        <v>1597</v>
      </c>
      <c r="H113" s="6">
        <v>1</v>
      </c>
      <c r="I113" s="6" t="s">
        <v>8</v>
      </c>
      <c r="J113" s="27">
        <v>41882</v>
      </c>
      <c r="K113" s="27">
        <v>41882</v>
      </c>
      <c r="L113" s="7">
        <v>42821633.770000003</v>
      </c>
      <c r="M113" s="7">
        <v>0</v>
      </c>
      <c r="N113" s="7"/>
      <c r="O113" s="8">
        <v>42821633.770000003</v>
      </c>
      <c r="P113" s="7">
        <v>-10834037.9</v>
      </c>
      <c r="Q113" s="7">
        <v>0</v>
      </c>
      <c r="R113" s="7">
        <v>-1430242.57</v>
      </c>
      <c r="S113" s="12">
        <f t="shared" si="42"/>
        <v>-12264280.470000001</v>
      </c>
      <c r="T113" s="18">
        <f t="shared" si="43"/>
        <v>31987595.870000005</v>
      </c>
      <c r="U113" s="18">
        <v>30557353.300000001</v>
      </c>
      <c r="V113" s="30">
        <f t="shared" si="44"/>
        <v>41852</v>
      </c>
      <c r="W113" s="28"/>
      <c r="X113" s="38"/>
      <c r="AD113"/>
      <c r="AE113" s="43"/>
      <c r="AF113" t="e">
        <f>MATCH(AE113,'CAT-4'!$A:$A,0)</f>
        <v>#N/A</v>
      </c>
      <c r="AG113">
        <f>MATCH(V113,'CAT-4'!$1:$1,0)</f>
        <v>32</v>
      </c>
      <c r="AH113" t="e">
        <f>INDEX('CAT-4'!$1:$1048576,FAR!AF113,FAR!AG113)</f>
        <v>#N/A</v>
      </c>
      <c r="AI113">
        <f>MATCH($AI$3,'CAT-4'!$1:$1,0)</f>
        <v>133</v>
      </c>
      <c r="AJ113" t="e">
        <f>INDEX('CAT-4'!$1:$1048576,FAR!AF113,FAR!AI113)</f>
        <v>#N/A</v>
      </c>
      <c r="AK113" s="28" t="e">
        <f t="shared" si="74"/>
        <v>#N/A</v>
      </c>
      <c r="AM113" s="2"/>
      <c r="AN113" s="77"/>
      <c r="AP113" s="24"/>
      <c r="AQ113" s="25"/>
    </row>
    <row r="114" spans="1:43" hidden="1" x14ac:dyDescent="0.25">
      <c r="A114" s="11">
        <v>3007</v>
      </c>
      <c r="B114" s="6">
        <v>3007000214</v>
      </c>
      <c r="C114" s="6">
        <v>20000201</v>
      </c>
      <c r="D114" s="6">
        <v>3020000091</v>
      </c>
      <c r="E114" s="6" t="s">
        <v>1585</v>
      </c>
      <c r="F114" s="6" t="s">
        <v>240</v>
      </c>
      <c r="G114" s="6" t="s">
        <v>1597</v>
      </c>
      <c r="H114" s="83">
        <v>1</v>
      </c>
      <c r="I114" s="6" t="s">
        <v>8</v>
      </c>
      <c r="J114" s="27">
        <v>40996</v>
      </c>
      <c r="K114" s="27">
        <v>40978</v>
      </c>
      <c r="L114" s="7">
        <v>42767628.140000001</v>
      </c>
      <c r="M114" s="7">
        <v>0</v>
      </c>
      <c r="N114" s="7"/>
      <c r="O114" s="8">
        <v>42767628.140000001</v>
      </c>
      <c r="P114" s="7">
        <v>-24487762.32</v>
      </c>
      <c r="Q114" s="7">
        <v>0</v>
      </c>
      <c r="R114" s="7">
        <v>-2493352.7200000002</v>
      </c>
      <c r="S114" s="12">
        <f t="shared" si="42"/>
        <v>-26981115.039999999</v>
      </c>
      <c r="T114" s="18">
        <f t="shared" si="43"/>
        <v>18279865.82</v>
      </c>
      <c r="U114" s="18">
        <v>15786513.1</v>
      </c>
      <c r="V114" s="30">
        <f t="shared" si="44"/>
        <v>40969</v>
      </c>
      <c r="W114" s="28"/>
      <c r="AD114"/>
      <c r="AL114"/>
      <c r="AO114"/>
    </row>
    <row r="115" spans="1:43" x14ac:dyDescent="0.25">
      <c r="A115" s="11">
        <v>3004</v>
      </c>
      <c r="B115" s="6">
        <v>3004000208</v>
      </c>
      <c r="C115" s="6">
        <v>20000201</v>
      </c>
      <c r="D115" s="6">
        <v>3020000007</v>
      </c>
      <c r="E115" s="6" t="s">
        <v>1583</v>
      </c>
      <c r="F115" s="6" t="s">
        <v>160</v>
      </c>
      <c r="G115" s="6"/>
      <c r="H115" s="6">
        <v>1</v>
      </c>
      <c r="I115" s="6" t="s">
        <v>8</v>
      </c>
      <c r="J115" s="27">
        <v>40992</v>
      </c>
      <c r="K115" s="27">
        <v>40992</v>
      </c>
      <c r="L115" s="7">
        <v>41031126.979999997</v>
      </c>
      <c r="M115" s="7">
        <v>0</v>
      </c>
      <c r="N115" s="7"/>
      <c r="O115" s="8">
        <v>41031126.979999997</v>
      </c>
      <c r="P115" s="7">
        <v>-23516520.379999999</v>
      </c>
      <c r="Q115" s="7">
        <v>0</v>
      </c>
      <c r="R115" s="7">
        <v>-2392114.7000000002</v>
      </c>
      <c r="S115" s="12">
        <f t="shared" si="42"/>
        <v>-25908635.079999998</v>
      </c>
      <c r="T115" s="18">
        <f t="shared" si="43"/>
        <v>17514606.599999998</v>
      </c>
      <c r="U115" s="18">
        <v>15122491.9</v>
      </c>
      <c r="V115" s="30">
        <f t="shared" si="44"/>
        <v>40969</v>
      </c>
      <c r="W115" s="28">
        <f t="shared" si="34"/>
        <v>11.197222222222223</v>
      </c>
      <c r="X115" s="38" t="s">
        <v>2880</v>
      </c>
      <c r="Y115">
        <f>MATCH(X115,'CAT-3'!$A:$A,0)</f>
        <v>642</v>
      </c>
      <c r="Z115">
        <f>MATCH(V115,'CAT-3'!$1:$1,0)</f>
        <v>90</v>
      </c>
      <c r="AA115">
        <f>INDEX('CAT-3'!$1:$1048576,FAR!Y115,FAR!Z115)</f>
        <v>126.4</v>
      </c>
      <c r="AB115">
        <f>MATCH($AB$3,'CAT-3'!$1:$1,0)</f>
        <v>90</v>
      </c>
      <c r="AC115">
        <f>INDEX('CAT-3'!$1:$1048576,FAR!Y115,FAR!AB115)</f>
        <v>126.4</v>
      </c>
      <c r="AD115" s="28">
        <f>AC115/AA115</f>
        <v>1</v>
      </c>
      <c r="AE115" s="43" t="s">
        <v>4192</v>
      </c>
      <c r="AF115">
        <f>MATCH(AE115,'CAT-4'!$A:$A,0)</f>
        <v>722</v>
      </c>
      <c r="AG115">
        <f>MATCH($AG$3,'CAT-4'!$1:$1,0)</f>
        <v>4</v>
      </c>
      <c r="AH115">
        <f>INDEX('CAT-4'!$1:$1048576,FAR!AF115,FAR!AG115)</f>
        <v>102.2</v>
      </c>
      <c r="AI115">
        <f>MATCH($AI$3,'CAT-4'!$1:$1,0)</f>
        <v>133</v>
      </c>
      <c r="AJ115">
        <f>INDEX('CAT-4'!$1:$1048576,FAR!AF115,FAR!AI115)</f>
        <v>126.8</v>
      </c>
      <c r="AK115" s="28">
        <f>AJ115/AH115</f>
        <v>1.2407045009784736</v>
      </c>
      <c r="AL115" s="28">
        <f>AK115*AD115</f>
        <v>1.2407045009784736</v>
      </c>
      <c r="AM115" s="2">
        <f>INDEX(ELSV!$C$4:$G$58,MATCH(AE115,ELSV!$G$4:$G$58,0),MATCH(IF(O115&gt;2000000,"A",IF(O115&gt;1000000,"B",IF(O115&gt;100000,"C","D"))),ELSV!$C$4:$G$4,0))</f>
        <v>25</v>
      </c>
      <c r="AN115" s="77">
        <f>INDEX(ELSV!$G$4:$K$58,MATCH(AE115,ELSV!$G$4:$G$58,0),MATCH(IF(O115&gt;2000000,"A",IF(O115&gt;1000000,"B",IF(O115&gt;100000,"C","D"))),ELSV!$G$4:$K$4,0))</f>
        <v>0.9</v>
      </c>
      <c r="AO115" s="24">
        <f>AL115*O115</f>
        <v>50907503.924305283</v>
      </c>
      <c r="AP115" s="24">
        <f>AO115*(AN115/AM115)*(IF(W115&gt;AM115,AM115,W115))</f>
        <v>20520814.831887461</v>
      </c>
      <c r="AQ115" s="25">
        <f t="shared" ref="AQ115:AQ117" si="77">AO115-AP115</f>
        <v>30386689.092417821</v>
      </c>
    </row>
    <row r="116" spans="1:43" x14ac:dyDescent="0.25">
      <c r="A116" s="11">
        <v>3008</v>
      </c>
      <c r="B116" s="6">
        <v>3008000214</v>
      </c>
      <c r="C116" s="6">
        <v>20000201</v>
      </c>
      <c r="D116" s="6">
        <v>3020000147</v>
      </c>
      <c r="E116" s="6" t="s">
        <v>1586</v>
      </c>
      <c r="F116" s="6" t="s">
        <v>294</v>
      </c>
      <c r="G116" s="6"/>
      <c r="H116" s="6">
        <v>1</v>
      </c>
      <c r="I116" s="6" t="s">
        <v>8</v>
      </c>
      <c r="J116" s="27">
        <v>41023</v>
      </c>
      <c r="K116" s="27">
        <v>41023</v>
      </c>
      <c r="L116" s="7">
        <v>38917824.039999999</v>
      </c>
      <c r="M116" s="7">
        <v>0</v>
      </c>
      <c r="N116" s="7"/>
      <c r="O116" s="8">
        <v>38917824.039999999</v>
      </c>
      <c r="P116" s="7">
        <v>-21628725.449999999</v>
      </c>
      <c r="Q116" s="7">
        <v>0</v>
      </c>
      <c r="R116" s="7">
        <v>-2268909.14</v>
      </c>
      <c r="S116" s="12">
        <f t="shared" si="42"/>
        <v>-23897634.59</v>
      </c>
      <c r="T116" s="18">
        <f t="shared" si="43"/>
        <v>17289098.59</v>
      </c>
      <c r="U116" s="18">
        <v>15020189.449999999</v>
      </c>
      <c r="V116" s="30">
        <f t="shared" si="44"/>
        <v>41000</v>
      </c>
      <c r="W116" s="28">
        <f t="shared" si="34"/>
        <v>11.113888888888889</v>
      </c>
      <c r="X116" s="38"/>
      <c r="AD116"/>
      <c r="AE116" s="43" t="s">
        <v>4192</v>
      </c>
      <c r="AF116">
        <f>MATCH(AE116,'CAT-4'!$A:$A,0)</f>
        <v>722</v>
      </c>
      <c r="AG116">
        <f>MATCH(V116,'CAT-4'!$1:$1,0)</f>
        <v>4</v>
      </c>
      <c r="AH116">
        <f>INDEX('CAT-4'!$1:$1048576,FAR!AF116,FAR!AG116)</f>
        <v>102.2</v>
      </c>
      <c r="AI116">
        <f>MATCH($AI$3,'CAT-4'!$1:$1,0)</f>
        <v>133</v>
      </c>
      <c r="AJ116">
        <f>INDEX('CAT-4'!$1:$1048576,FAR!AF116,FAR!AI116)</f>
        <v>126.8</v>
      </c>
      <c r="AK116" s="28">
        <f>AJ116/AH116</f>
        <v>1.2407045009784736</v>
      </c>
      <c r="AL116" s="28">
        <f>AK116</f>
        <v>1.2407045009784736</v>
      </c>
      <c r="AM116" s="2">
        <f>INDEX(ELSV!$C$4:$G$58,MATCH(AE116,ELSV!$G$4:$G$58,0),MATCH(IF(O116&gt;2000000,"A",IF(O116&gt;1000000,"B",IF(O116&gt;100000,"C","D"))),ELSV!$C$4:$G$4,0))</f>
        <v>25</v>
      </c>
      <c r="AN116" s="77">
        <f>INDEX(ELSV!$G$4:$K$58,MATCH(AE116,ELSV!$G$4:$G$58,0),MATCH(IF(O116&gt;2000000,"A",IF(O116&gt;1000000,"B",IF(O116&gt;100000,"C","D"))),ELSV!$G$4:$K$4,0))</f>
        <v>0.9</v>
      </c>
      <c r="AO116" s="24">
        <f>AL116*O116</f>
        <v>48285519.454716243</v>
      </c>
      <c r="AP116" s="24">
        <f>AO116*(AN116/AM116)*(IF(W116&gt;AM116,AM116,W116))</f>
        <v>19319036.33383197</v>
      </c>
      <c r="AQ116" s="25">
        <f t="shared" si="77"/>
        <v>28966483.120884273</v>
      </c>
    </row>
    <row r="117" spans="1:43" x14ac:dyDescent="0.25">
      <c r="A117" s="11">
        <v>3007</v>
      </c>
      <c r="B117" s="6">
        <v>3007000208</v>
      </c>
      <c r="C117" s="6">
        <v>20000201</v>
      </c>
      <c r="D117" s="6">
        <v>3020000050</v>
      </c>
      <c r="E117" s="6" t="s">
        <v>1585</v>
      </c>
      <c r="F117" s="6" t="s">
        <v>200</v>
      </c>
      <c r="G117" s="6"/>
      <c r="H117" s="6">
        <v>1</v>
      </c>
      <c r="I117" s="6" t="s">
        <v>8</v>
      </c>
      <c r="J117" s="27">
        <v>40996</v>
      </c>
      <c r="K117" s="27">
        <v>40978</v>
      </c>
      <c r="L117" s="7">
        <v>38499013.090000004</v>
      </c>
      <c r="M117" s="7">
        <v>0</v>
      </c>
      <c r="N117" s="7"/>
      <c r="O117" s="8">
        <v>38499013.090000004</v>
      </c>
      <c r="P117" s="7">
        <v>-22043651.280000001</v>
      </c>
      <c r="Q117" s="7">
        <v>0</v>
      </c>
      <c r="R117" s="7">
        <v>-2244492.46</v>
      </c>
      <c r="S117" s="12">
        <f t="shared" si="42"/>
        <v>-24288143.740000002</v>
      </c>
      <c r="T117" s="18">
        <f t="shared" si="43"/>
        <v>16455361.810000002</v>
      </c>
      <c r="U117" s="18">
        <v>14210869.35</v>
      </c>
      <c r="V117" s="30">
        <f t="shared" si="44"/>
        <v>40969</v>
      </c>
      <c r="W117" s="28">
        <f t="shared" si="34"/>
        <v>11.236111111111111</v>
      </c>
      <c r="X117" s="38" t="s">
        <v>2880</v>
      </c>
      <c r="Y117">
        <f>MATCH(X117,'CAT-3'!$A:$A,0)</f>
        <v>642</v>
      </c>
      <c r="Z117">
        <f>MATCH(V117,'CAT-3'!$1:$1,0)</f>
        <v>90</v>
      </c>
      <c r="AA117">
        <f>INDEX('CAT-3'!$1:$1048576,FAR!Y117,FAR!Z117)</f>
        <v>126.4</v>
      </c>
      <c r="AB117">
        <f>MATCH($AB$3,'CAT-3'!$1:$1,0)</f>
        <v>90</v>
      </c>
      <c r="AC117">
        <f>INDEX('CAT-3'!$1:$1048576,FAR!Y117,FAR!AB117)</f>
        <v>126.4</v>
      </c>
      <c r="AD117" s="28">
        <f>AC117/AA117</f>
        <v>1</v>
      </c>
      <c r="AE117" s="43" t="s">
        <v>4192</v>
      </c>
      <c r="AF117">
        <f>MATCH(AE117,'CAT-4'!$A:$A,0)</f>
        <v>722</v>
      </c>
      <c r="AG117">
        <f>MATCH($AG$3,'CAT-4'!$1:$1,0)</f>
        <v>4</v>
      </c>
      <c r="AH117">
        <f>INDEX('CAT-4'!$1:$1048576,FAR!AF117,FAR!AG117)</f>
        <v>102.2</v>
      </c>
      <c r="AI117">
        <f>MATCH($AI$3,'CAT-4'!$1:$1,0)</f>
        <v>133</v>
      </c>
      <c r="AJ117">
        <f>INDEX('CAT-4'!$1:$1048576,FAR!AF117,FAR!AI117)</f>
        <v>126.8</v>
      </c>
      <c r="AK117" s="28">
        <f>AJ117/AH117</f>
        <v>1.2407045009784736</v>
      </c>
      <c r="AL117" s="28">
        <f>AK117*AD117</f>
        <v>1.2407045009784736</v>
      </c>
      <c r="AM117" s="2">
        <f>INDEX(ELSV!$C$4:$G$58,MATCH(AE117,ELSV!$G$4:$G$58,0),MATCH(IF(O117&gt;2000000,"A",IF(O117&gt;1000000,"B",IF(O117&gt;100000,"C","D"))),ELSV!$C$4:$G$4,0))</f>
        <v>25</v>
      </c>
      <c r="AN117" s="77">
        <f>INDEX(ELSV!$G$4:$K$58,MATCH(AE117,ELSV!$G$4:$G$58,0),MATCH(IF(O117&gt;2000000,"A",IF(O117&gt;1000000,"B",IF(O117&gt;100000,"C","D"))),ELSV!$G$4:$K$4,0))</f>
        <v>0.9</v>
      </c>
      <c r="AO117" s="24">
        <f>AL117*O117</f>
        <v>47765898.823992178</v>
      </c>
      <c r="AP117" s="24">
        <f>AO117*(AN117/AM117)*(IF(W117&gt;AM117,AM117,W117))</f>
        <v>19321306.074304838</v>
      </c>
      <c r="AQ117" s="25">
        <f t="shared" si="77"/>
        <v>28444592.74968734</v>
      </c>
    </row>
    <row r="118" spans="1:43" hidden="1" x14ac:dyDescent="0.25">
      <c r="A118" s="11">
        <v>3007</v>
      </c>
      <c r="B118" s="6">
        <v>3007006201</v>
      </c>
      <c r="C118" s="6">
        <v>20000002</v>
      </c>
      <c r="D118" s="6">
        <v>1010000007</v>
      </c>
      <c r="E118" s="6" t="s">
        <v>1585</v>
      </c>
      <c r="F118" s="6" t="s">
        <v>24</v>
      </c>
      <c r="G118" s="6" t="s">
        <v>1597</v>
      </c>
      <c r="H118" s="83">
        <v>1</v>
      </c>
      <c r="I118" s="6" t="s">
        <v>8</v>
      </c>
      <c r="J118" s="27">
        <v>40996</v>
      </c>
      <c r="K118" s="27">
        <v>40978</v>
      </c>
      <c r="L118" s="7">
        <v>37056184.939999998</v>
      </c>
      <c r="M118" s="7">
        <v>0</v>
      </c>
      <c r="N118" s="7"/>
      <c r="O118" s="8">
        <v>37056184.939999998</v>
      </c>
      <c r="P118" s="7">
        <v>-13614482.869999999</v>
      </c>
      <c r="Q118" s="7">
        <v>0</v>
      </c>
      <c r="R118" s="7">
        <v>-1359961.99</v>
      </c>
      <c r="S118" s="12">
        <f t="shared" si="42"/>
        <v>-14974444.859999999</v>
      </c>
      <c r="T118" s="18">
        <f t="shared" si="43"/>
        <v>23441702.07</v>
      </c>
      <c r="U118" s="18">
        <v>22081740.079999998</v>
      </c>
      <c r="V118" s="30">
        <f t="shared" si="44"/>
        <v>40969</v>
      </c>
      <c r="AD118"/>
      <c r="AL118"/>
      <c r="AO118"/>
    </row>
    <row r="119" spans="1:43" x14ac:dyDescent="0.25">
      <c r="A119" s="11">
        <v>3005</v>
      </c>
      <c r="B119" s="6">
        <v>3005000214</v>
      </c>
      <c r="C119" s="6">
        <v>20000201</v>
      </c>
      <c r="D119" s="6">
        <v>3020000059</v>
      </c>
      <c r="E119" s="6" t="s">
        <v>1584</v>
      </c>
      <c r="F119" s="6" t="s">
        <v>209</v>
      </c>
      <c r="G119" s="6"/>
      <c r="H119" s="6">
        <v>1</v>
      </c>
      <c r="I119" s="6" t="s">
        <v>8</v>
      </c>
      <c r="J119" s="27">
        <v>40978</v>
      </c>
      <c r="K119" s="27">
        <v>40978</v>
      </c>
      <c r="L119" s="7">
        <v>36358313.950000003</v>
      </c>
      <c r="M119" s="7">
        <v>0</v>
      </c>
      <c r="N119" s="7"/>
      <c r="O119" s="8">
        <v>36358313.950000003</v>
      </c>
      <c r="P119" s="7">
        <v>-20515367.359999999</v>
      </c>
      <c r="Q119" s="7">
        <v>0</v>
      </c>
      <c r="R119" s="7">
        <v>-2119689.7000000002</v>
      </c>
      <c r="S119" s="12">
        <f t="shared" si="42"/>
        <v>-22635057.059999999</v>
      </c>
      <c r="T119" s="18">
        <f t="shared" si="43"/>
        <v>15842946.590000004</v>
      </c>
      <c r="U119" s="18">
        <v>13723256.890000001</v>
      </c>
      <c r="V119" s="30">
        <f t="shared" si="44"/>
        <v>40969</v>
      </c>
      <c r="W119" s="28">
        <f t="shared" ref="W119:W121" si="78">YEARFRAC(K119,$W$3)</f>
        <v>11.236111111111111</v>
      </c>
      <c r="X119" s="38" t="s">
        <v>2880</v>
      </c>
      <c r="Y119">
        <f>MATCH(X119,'CAT-3'!$A:$A,0)</f>
        <v>642</v>
      </c>
      <c r="Z119">
        <f>MATCH(V119,'CAT-3'!$1:$1,0)</f>
        <v>90</v>
      </c>
      <c r="AA119">
        <f>INDEX('CAT-3'!$1:$1048576,FAR!Y119,FAR!Z119)</f>
        <v>126.4</v>
      </c>
      <c r="AB119">
        <f>MATCH($AB$3,'CAT-3'!$1:$1,0)</f>
        <v>90</v>
      </c>
      <c r="AC119">
        <f>INDEX('CAT-3'!$1:$1048576,FAR!Y119,FAR!AB119)</f>
        <v>126.4</v>
      </c>
      <c r="AD119" s="28">
        <f t="shared" ref="AD119:AD121" si="79">AC119/AA119</f>
        <v>1</v>
      </c>
      <c r="AE119" s="43" t="s">
        <v>4192</v>
      </c>
      <c r="AF119">
        <f>MATCH(AE119,'CAT-4'!$A:$A,0)</f>
        <v>722</v>
      </c>
      <c r="AG119">
        <f>MATCH($AG$3,'CAT-4'!$1:$1,0)</f>
        <v>4</v>
      </c>
      <c r="AH119">
        <f>INDEX('CAT-4'!$1:$1048576,FAR!AF119,FAR!AG119)</f>
        <v>102.2</v>
      </c>
      <c r="AI119">
        <f>MATCH($AI$3,'CAT-4'!$1:$1,0)</f>
        <v>133</v>
      </c>
      <c r="AJ119">
        <f>INDEX('CAT-4'!$1:$1048576,FAR!AF119,FAR!AI119)</f>
        <v>126.8</v>
      </c>
      <c r="AK119" s="28">
        <f t="shared" ref="AK119:AK121" si="80">AJ119/AH119</f>
        <v>1.2407045009784736</v>
      </c>
      <c r="AL119" s="28">
        <f t="shared" ref="AL119:AL121" si="81">AK119*AD119</f>
        <v>1.2407045009784736</v>
      </c>
      <c r="AM119" s="2">
        <f>INDEX(ELSV!$C$4:$G$58,MATCH(AE119,ELSV!$G$4:$G$58,0),MATCH(IF(O119&gt;2000000,"A",IF(O119&gt;1000000,"B",IF(O119&gt;100000,"C","D"))),ELSV!$C$4:$G$4,0))</f>
        <v>25</v>
      </c>
      <c r="AN119" s="77">
        <f>INDEX(ELSV!$G$4:$K$58,MATCH(AE119,ELSV!$G$4:$G$58,0),MATCH(IF(O119&gt;2000000,"A",IF(O119&gt;1000000,"B",IF(O119&gt;100000,"C","D"))),ELSV!$G$4:$K$4,0))</f>
        <v>0.9</v>
      </c>
      <c r="AO119" s="24">
        <f>AL119*O119</f>
        <v>45109923.765753433</v>
      </c>
      <c r="AP119" s="24">
        <f>AO119*(AN119/AM119)*(IF(W119&gt;AM119,AM119,W119))</f>
        <v>18246964.163247265</v>
      </c>
      <c r="AQ119" s="25">
        <f t="shared" ref="AQ119:AQ121" si="82">AO119-AP119</f>
        <v>26862959.602506168</v>
      </c>
    </row>
    <row r="120" spans="1:43" x14ac:dyDescent="0.25">
      <c r="A120" s="11">
        <v>3004</v>
      </c>
      <c r="B120" s="6">
        <v>3004006201</v>
      </c>
      <c r="C120" s="6">
        <v>20000101</v>
      </c>
      <c r="D120" s="6">
        <v>2000000001</v>
      </c>
      <c r="E120" s="6" t="s">
        <v>1583</v>
      </c>
      <c r="F120" s="6" t="s">
        <v>31</v>
      </c>
      <c r="G120" s="6"/>
      <c r="H120" s="6">
        <v>1</v>
      </c>
      <c r="I120" s="6" t="s">
        <v>8</v>
      </c>
      <c r="J120" s="27">
        <v>40992</v>
      </c>
      <c r="K120" s="27">
        <v>40992</v>
      </c>
      <c r="L120" s="7">
        <v>35371921.159999996</v>
      </c>
      <c r="M120" s="7">
        <v>0</v>
      </c>
      <c r="N120" s="7"/>
      <c r="O120" s="8">
        <v>35371921.159999996</v>
      </c>
      <c r="P120" s="7">
        <v>-11840045.140000001</v>
      </c>
      <c r="Q120" s="7">
        <v>0</v>
      </c>
      <c r="R120" s="7">
        <v>-1181422.17</v>
      </c>
      <c r="S120" s="12">
        <f t="shared" si="42"/>
        <v>-13021467.310000001</v>
      </c>
      <c r="T120" s="18">
        <f t="shared" si="43"/>
        <v>23531876.019999996</v>
      </c>
      <c r="U120" s="18">
        <v>22350453.850000001</v>
      </c>
      <c r="V120" s="30">
        <f t="shared" si="44"/>
        <v>40969</v>
      </c>
      <c r="W120" s="28">
        <f t="shared" si="78"/>
        <v>11.197222222222223</v>
      </c>
      <c r="X120" s="38" t="s">
        <v>3020</v>
      </c>
      <c r="Y120">
        <f>MATCH(X120,'CAT-3'!$A:$A,0)</f>
        <v>712</v>
      </c>
      <c r="Z120">
        <f>MATCH(V120,'CAT-3'!$1:$1,0)</f>
        <v>90</v>
      </c>
      <c r="AA120">
        <f>INDEX('CAT-3'!$1:$1048576,FAR!Y120,FAR!Z120)</f>
        <v>118.3</v>
      </c>
      <c r="AB120">
        <f>MATCH($AB$3,'CAT-3'!$1:$1,0)</f>
        <v>90</v>
      </c>
      <c r="AC120">
        <f>INDEX('CAT-3'!$1:$1048576,FAR!Y120,FAR!AB120)</f>
        <v>118.3</v>
      </c>
      <c r="AD120" s="28">
        <f t="shared" si="79"/>
        <v>1</v>
      </c>
      <c r="AE120" s="43" t="s">
        <v>4100</v>
      </c>
      <c r="AF120">
        <f>MATCH(AE120,'CAT-4'!$A:$A,0)</f>
        <v>674</v>
      </c>
      <c r="AG120">
        <f>MATCH($AG$3,'CAT-4'!$1:$1,0)</f>
        <v>4</v>
      </c>
      <c r="AH120">
        <f>INDEX('CAT-4'!$1:$1048576,FAR!AF120,FAR!AG120)</f>
        <v>99.8</v>
      </c>
      <c r="AI120">
        <f>MATCH($AI$3,'CAT-4'!$1:$1,0)</f>
        <v>133</v>
      </c>
      <c r="AJ120">
        <f>INDEX('CAT-4'!$1:$1048576,FAR!AF120,FAR!AI120)</f>
        <v>123.6</v>
      </c>
      <c r="AK120" s="28">
        <f t="shared" si="80"/>
        <v>1.2384769539078155</v>
      </c>
      <c r="AL120" s="28">
        <f t="shared" si="81"/>
        <v>1.2384769539078155</v>
      </c>
      <c r="AM120" s="2">
        <f>INDEX(ELSV!$C$4:$G$58,MATCH(AE120,ELSV!$G$4:$G$58,0),MATCH(IF(O120&gt;2000000,"A",IF(O120&gt;1000000,"B",IF(O120&gt;100000,"C","D"))),ELSV!$C$4:$G$4,0))</f>
        <v>20</v>
      </c>
      <c r="AN120" s="77">
        <f>INDEX(ELSV!$G$4:$K$58,MATCH(AE120,ELSV!$G$4:$G$58,0),MATCH(IF(O120&gt;2000000,"A",IF(O120&gt;1000000,"B",IF(O120&gt;100000,"C","D"))),ELSV!$G$4:$K$4,0))</f>
        <v>0.95</v>
      </c>
      <c r="AO120" s="24">
        <f>AL120*O120</f>
        <v>43807309.172104202</v>
      </c>
      <c r="AP120" s="24">
        <f>AO120*(AN120/AM120)*(IF(W120&gt;AM120,AM120,W120))</f>
        <v>23299708.348488118</v>
      </c>
      <c r="AQ120" s="25">
        <f t="shared" si="82"/>
        <v>20507600.823616084</v>
      </c>
    </row>
    <row r="121" spans="1:43" x14ac:dyDescent="0.25">
      <c r="A121" s="11">
        <v>3005</v>
      </c>
      <c r="B121" s="6">
        <v>3005000208</v>
      </c>
      <c r="C121" s="6">
        <v>20000201</v>
      </c>
      <c r="D121" s="6">
        <v>3020000049</v>
      </c>
      <c r="E121" s="6" t="s">
        <v>1584</v>
      </c>
      <c r="F121" s="6" t="s">
        <v>199</v>
      </c>
      <c r="G121" s="6"/>
      <c r="H121" s="6">
        <v>1</v>
      </c>
      <c r="I121" s="6" t="s">
        <v>8</v>
      </c>
      <c r="J121" s="27">
        <v>40978</v>
      </c>
      <c r="K121" s="27">
        <v>40978</v>
      </c>
      <c r="L121" s="7">
        <v>34596636.990000002</v>
      </c>
      <c r="M121" s="7">
        <v>0</v>
      </c>
      <c r="N121" s="7"/>
      <c r="O121" s="8">
        <v>34596636.990000002</v>
      </c>
      <c r="P121" s="7">
        <v>-19899078.170000002</v>
      </c>
      <c r="Q121" s="7">
        <v>0</v>
      </c>
      <c r="R121" s="7">
        <v>-2016983.94</v>
      </c>
      <c r="S121" s="12">
        <f t="shared" si="42"/>
        <v>-21916062.110000003</v>
      </c>
      <c r="T121" s="18">
        <f t="shared" si="43"/>
        <v>14697558.82</v>
      </c>
      <c r="U121" s="18">
        <v>12680574.880000001</v>
      </c>
      <c r="V121" s="30">
        <f t="shared" si="44"/>
        <v>40969</v>
      </c>
      <c r="W121" s="28">
        <f t="shared" si="78"/>
        <v>11.236111111111111</v>
      </c>
      <c r="X121" s="38" t="s">
        <v>2880</v>
      </c>
      <c r="Y121">
        <f>MATCH(X121,'CAT-3'!$A:$A,0)</f>
        <v>642</v>
      </c>
      <c r="Z121">
        <f>MATCH(V121,'CAT-3'!$1:$1,0)</f>
        <v>90</v>
      </c>
      <c r="AA121">
        <f>INDEX('CAT-3'!$1:$1048576,FAR!Y121,FAR!Z121)</f>
        <v>126.4</v>
      </c>
      <c r="AB121">
        <f>MATCH($AB$3,'CAT-3'!$1:$1,0)</f>
        <v>90</v>
      </c>
      <c r="AC121">
        <f>INDEX('CAT-3'!$1:$1048576,FAR!Y121,FAR!AB121)</f>
        <v>126.4</v>
      </c>
      <c r="AD121" s="28">
        <f t="shared" si="79"/>
        <v>1</v>
      </c>
      <c r="AE121" s="43" t="s">
        <v>4192</v>
      </c>
      <c r="AF121">
        <f>MATCH(AE121,'CAT-4'!$A:$A,0)</f>
        <v>722</v>
      </c>
      <c r="AG121">
        <f>MATCH($AG$3,'CAT-4'!$1:$1,0)</f>
        <v>4</v>
      </c>
      <c r="AH121">
        <f>INDEX('CAT-4'!$1:$1048576,FAR!AF121,FAR!AG121)</f>
        <v>102.2</v>
      </c>
      <c r="AI121">
        <f>MATCH($AI$3,'CAT-4'!$1:$1,0)</f>
        <v>133</v>
      </c>
      <c r="AJ121">
        <f>INDEX('CAT-4'!$1:$1048576,FAR!AF121,FAR!AI121)</f>
        <v>126.8</v>
      </c>
      <c r="AK121" s="28">
        <f t="shared" si="80"/>
        <v>1.2407045009784736</v>
      </c>
      <c r="AL121" s="28">
        <f t="shared" si="81"/>
        <v>1.2407045009784736</v>
      </c>
      <c r="AM121" s="2">
        <f>INDEX(ELSV!$C$4:$G$58,MATCH(AE121,ELSV!$G$4:$G$58,0),MATCH(IF(O121&gt;2000000,"A",IF(O121&gt;1000000,"B",IF(O121&gt;100000,"C","D"))),ELSV!$C$4:$G$4,0))</f>
        <v>25</v>
      </c>
      <c r="AN121" s="77">
        <f>INDEX(ELSV!$G$4:$K$58,MATCH(AE121,ELSV!$G$4:$G$58,0),MATCH(IF(O121&gt;2000000,"A",IF(O121&gt;1000000,"B",IF(O121&gt;100000,"C","D"))),ELSV!$G$4:$K$4,0))</f>
        <v>0.9</v>
      </c>
      <c r="AO121" s="24">
        <f>AL121*O121</f>
        <v>42924203.232211351</v>
      </c>
      <c r="AP121" s="24">
        <f>AO121*(AN121/AM121)*(IF(W121&gt;AM121,AM121,W121))</f>
        <v>17362840.207429495</v>
      </c>
      <c r="AQ121" s="25">
        <f t="shared" si="82"/>
        <v>25561363.024781857</v>
      </c>
    </row>
    <row r="122" spans="1:43" hidden="1" x14ac:dyDescent="0.25">
      <c r="A122" s="11">
        <v>3008</v>
      </c>
      <c r="B122" s="6">
        <v>3008006801</v>
      </c>
      <c r="C122" s="6">
        <v>20000002</v>
      </c>
      <c r="D122" s="6">
        <v>1010000001</v>
      </c>
      <c r="E122" s="6" t="s">
        <v>1586</v>
      </c>
      <c r="F122" s="9" t="s">
        <v>18</v>
      </c>
      <c r="G122" s="9" t="s">
        <v>1597</v>
      </c>
      <c r="H122" s="83">
        <v>34.377000000000002</v>
      </c>
      <c r="I122" s="6" t="s">
        <v>12</v>
      </c>
      <c r="J122" s="27">
        <v>40360</v>
      </c>
      <c r="K122" s="27">
        <v>40360</v>
      </c>
      <c r="L122" s="7">
        <v>34490582</v>
      </c>
      <c r="M122" s="7">
        <v>0</v>
      </c>
      <c r="N122" s="7"/>
      <c r="O122" s="8">
        <v>34490582</v>
      </c>
      <c r="P122" s="7">
        <v>-13982434.710000001</v>
      </c>
      <c r="Q122" s="7">
        <v>0</v>
      </c>
      <c r="R122" s="7">
        <v>-1189925.08</v>
      </c>
      <c r="S122" s="12">
        <f t="shared" si="42"/>
        <v>-15172359.790000001</v>
      </c>
      <c r="T122" s="18">
        <f t="shared" si="43"/>
        <v>20508147.289999999</v>
      </c>
      <c r="U122" s="18">
        <v>19318222.210000001</v>
      </c>
      <c r="V122" s="30">
        <f t="shared" si="44"/>
        <v>40360</v>
      </c>
      <c r="AD122"/>
      <c r="AL122"/>
      <c r="AO122"/>
    </row>
    <row r="123" spans="1:43" x14ac:dyDescent="0.25">
      <c r="A123" s="11">
        <v>3008</v>
      </c>
      <c r="B123" s="6">
        <v>3008006201</v>
      </c>
      <c r="C123" s="6">
        <v>20000101</v>
      </c>
      <c r="D123" s="6">
        <v>2000000009</v>
      </c>
      <c r="E123" s="6" t="s">
        <v>1586</v>
      </c>
      <c r="F123" s="6" t="s">
        <v>39</v>
      </c>
      <c r="G123" s="6"/>
      <c r="H123" s="6">
        <v>1</v>
      </c>
      <c r="I123" s="6" t="s">
        <v>8</v>
      </c>
      <c r="J123" s="27">
        <v>41023</v>
      </c>
      <c r="K123" s="27">
        <v>41023</v>
      </c>
      <c r="L123" s="7">
        <v>33902546.329999998</v>
      </c>
      <c r="M123" s="7">
        <v>0</v>
      </c>
      <c r="N123" s="7"/>
      <c r="O123" s="8">
        <v>33902546.329999998</v>
      </c>
      <c r="P123" s="7">
        <v>-11252097.25</v>
      </c>
      <c r="Q123" s="7">
        <v>0</v>
      </c>
      <c r="R123" s="7">
        <v>-1132345.05</v>
      </c>
      <c r="S123" s="12">
        <f t="shared" si="42"/>
        <v>-12384442.300000001</v>
      </c>
      <c r="T123" s="18">
        <f t="shared" si="43"/>
        <v>22650449.079999998</v>
      </c>
      <c r="U123" s="18">
        <v>21518104.030000001</v>
      </c>
      <c r="V123" s="30">
        <f t="shared" si="44"/>
        <v>41000</v>
      </c>
      <c r="W123" s="28">
        <f t="shared" ref="W123:W140" si="83">YEARFRAC(K123,$W$3)</f>
        <v>11.113888888888889</v>
      </c>
      <c r="X123" s="38"/>
      <c r="AD123"/>
      <c r="AE123" s="43" t="s">
        <v>4100</v>
      </c>
      <c r="AF123">
        <f>MATCH(AE123,'CAT-4'!$A:$A,0)</f>
        <v>674</v>
      </c>
      <c r="AG123">
        <f>MATCH(V123,'CAT-4'!$1:$1,0)</f>
        <v>4</v>
      </c>
      <c r="AH123">
        <f>INDEX('CAT-4'!$1:$1048576,FAR!AF123,FAR!AG123)</f>
        <v>99.8</v>
      </c>
      <c r="AI123">
        <f>MATCH($AI$3,'CAT-4'!$1:$1,0)</f>
        <v>133</v>
      </c>
      <c r="AJ123">
        <f>INDEX('CAT-4'!$1:$1048576,FAR!AF123,FAR!AI123)</f>
        <v>123.6</v>
      </c>
      <c r="AK123" s="28">
        <f>AJ123/AH123</f>
        <v>1.2384769539078155</v>
      </c>
      <c r="AL123" s="28">
        <f>AK123</f>
        <v>1.2384769539078155</v>
      </c>
      <c r="AM123" s="2">
        <f>INDEX(ELSV!$C$4:$G$58,MATCH(AE123,ELSV!$G$4:$G$58,0),MATCH(IF(O123&gt;2000000,"A",IF(O123&gt;1000000,"B",IF(O123&gt;100000,"C","D"))),ELSV!$C$4:$G$4,0))</f>
        <v>20</v>
      </c>
      <c r="AN123" s="77">
        <f>INDEX(ELSV!$G$4:$K$58,MATCH(AE123,ELSV!$G$4:$G$58,0),MATCH(IF(O123&gt;2000000,"A",IF(O123&gt;1000000,"B",IF(O123&gt;100000,"C","D"))),ELSV!$G$4:$K$4,0))</f>
        <v>0.95</v>
      </c>
      <c r="AO123" s="24">
        <f t="shared" ref="AO123:AO137" si="84">AL123*O123</f>
        <v>41987522.308496989</v>
      </c>
      <c r="AP123" s="24">
        <f t="shared" ref="AP123:AP137" si="85">AO123*(AN123/AM123)*(IF(W123&gt;AM123,AM123,W123))</f>
        <v>22165621.238678005</v>
      </c>
      <c r="AQ123" s="25">
        <f t="shared" ref="AQ123:AQ137" si="86">AO123-AP123</f>
        <v>19821901.069818985</v>
      </c>
    </row>
    <row r="124" spans="1:43" x14ac:dyDescent="0.25">
      <c r="A124" s="11">
        <v>3004</v>
      </c>
      <c r="B124" s="6">
        <v>3004000214</v>
      </c>
      <c r="C124" s="6">
        <v>20000201</v>
      </c>
      <c r="D124" s="6">
        <v>3020000012</v>
      </c>
      <c r="E124" s="6" t="s">
        <v>1583</v>
      </c>
      <c r="F124" s="6" t="s">
        <v>165</v>
      </c>
      <c r="G124" s="6"/>
      <c r="H124" s="6">
        <v>1</v>
      </c>
      <c r="I124" s="6" t="s">
        <v>8</v>
      </c>
      <c r="J124" s="27">
        <v>40992</v>
      </c>
      <c r="K124" s="27">
        <v>40992</v>
      </c>
      <c r="L124" s="7">
        <v>33579833.920000002</v>
      </c>
      <c r="M124" s="7">
        <v>0</v>
      </c>
      <c r="N124" s="7"/>
      <c r="O124" s="8">
        <v>33579833.920000002</v>
      </c>
      <c r="P124" s="7">
        <v>-18886583.09</v>
      </c>
      <c r="Q124" s="7">
        <v>0</v>
      </c>
      <c r="R124" s="7">
        <v>-1957704.32</v>
      </c>
      <c r="S124" s="12">
        <f t="shared" si="42"/>
        <v>-20844287.41</v>
      </c>
      <c r="T124" s="18">
        <f t="shared" si="43"/>
        <v>14693250.830000002</v>
      </c>
      <c r="U124" s="18">
        <v>12735546.51</v>
      </c>
      <c r="V124" s="30">
        <f t="shared" si="44"/>
        <v>40969</v>
      </c>
      <c r="W124" s="28">
        <f t="shared" si="83"/>
        <v>11.197222222222223</v>
      </c>
      <c r="X124" s="38" t="s">
        <v>2880</v>
      </c>
      <c r="Y124">
        <f>MATCH(X124,'CAT-3'!$A:$A,0)</f>
        <v>642</v>
      </c>
      <c r="Z124">
        <f>MATCH(V124,'CAT-3'!$1:$1,0)</f>
        <v>90</v>
      </c>
      <c r="AA124">
        <f>INDEX('CAT-3'!$1:$1048576,FAR!Y124,FAR!Z124)</f>
        <v>126.4</v>
      </c>
      <c r="AB124">
        <f>MATCH($AB$3,'CAT-3'!$1:$1,0)</f>
        <v>90</v>
      </c>
      <c r="AC124">
        <f>INDEX('CAT-3'!$1:$1048576,FAR!Y124,FAR!AB124)</f>
        <v>126.4</v>
      </c>
      <c r="AD124" s="28">
        <f>AC124/AA124</f>
        <v>1</v>
      </c>
      <c r="AE124" s="43" t="s">
        <v>4192</v>
      </c>
      <c r="AF124">
        <f>MATCH(AE124,'CAT-4'!$A:$A,0)</f>
        <v>722</v>
      </c>
      <c r="AG124">
        <f>MATCH($AG$3,'CAT-4'!$1:$1,0)</f>
        <v>4</v>
      </c>
      <c r="AH124">
        <f>INDEX('CAT-4'!$1:$1048576,FAR!AF124,FAR!AG124)</f>
        <v>102.2</v>
      </c>
      <c r="AI124">
        <f>MATCH($AI$3,'CAT-4'!$1:$1,0)</f>
        <v>133</v>
      </c>
      <c r="AJ124">
        <f>INDEX('CAT-4'!$1:$1048576,FAR!AF124,FAR!AI124)</f>
        <v>126.8</v>
      </c>
      <c r="AK124" s="28">
        <f>AJ124/AH124</f>
        <v>1.2407045009784736</v>
      </c>
      <c r="AL124" s="28">
        <f>AK124*AD124</f>
        <v>1.2407045009784736</v>
      </c>
      <c r="AM124" s="2">
        <f>INDEX(ELSV!$C$4:$G$58,MATCH(AE124,ELSV!$G$4:$G$58,0),MATCH(IF(O124&gt;2000000,"A",IF(O124&gt;1000000,"B",IF(O124&gt;100000,"C","D"))),ELSV!$C$4:$G$4,0))</f>
        <v>25</v>
      </c>
      <c r="AN124" s="77">
        <f>INDEX(ELSV!$G$4:$K$58,MATCH(AE124,ELSV!$G$4:$G$58,0),MATCH(IF(O124&gt;2000000,"A",IF(O124&gt;1000000,"B",IF(O124&gt;100000,"C","D"))),ELSV!$G$4:$K$4,0))</f>
        <v>0.9</v>
      </c>
      <c r="AO124" s="24">
        <f t="shared" si="84"/>
        <v>41662651.086653627</v>
      </c>
      <c r="AP124" s="24">
        <f t="shared" si="85"/>
        <v>16794214.653030083</v>
      </c>
      <c r="AQ124" s="25">
        <f t="shared" si="86"/>
        <v>24868436.433623545</v>
      </c>
    </row>
    <row r="125" spans="1:43" x14ac:dyDescent="0.25">
      <c r="A125" s="11">
        <v>3008</v>
      </c>
      <c r="B125" s="6">
        <v>3008000208</v>
      </c>
      <c r="C125" s="6">
        <v>20000201</v>
      </c>
      <c r="D125" s="6">
        <v>3020000142</v>
      </c>
      <c r="E125" s="6" t="s">
        <v>1586</v>
      </c>
      <c r="F125" s="6" t="s">
        <v>289</v>
      </c>
      <c r="G125" s="6"/>
      <c r="H125" s="6">
        <v>1</v>
      </c>
      <c r="I125" s="6" t="s">
        <v>8</v>
      </c>
      <c r="J125" s="27">
        <v>41023</v>
      </c>
      <c r="K125" s="27">
        <v>41023</v>
      </c>
      <c r="L125" s="7">
        <v>32860105.719999999</v>
      </c>
      <c r="M125" s="7">
        <v>0</v>
      </c>
      <c r="N125" s="7"/>
      <c r="O125" s="8">
        <v>32860105.719999999</v>
      </c>
      <c r="P125" s="7">
        <v>-18686650.82</v>
      </c>
      <c r="Q125" s="7">
        <v>0</v>
      </c>
      <c r="R125" s="7">
        <v>-1915744.16</v>
      </c>
      <c r="S125" s="12">
        <f t="shared" si="42"/>
        <v>-20602394.98</v>
      </c>
      <c r="T125" s="18">
        <f t="shared" si="43"/>
        <v>14173454.899999999</v>
      </c>
      <c r="U125" s="18">
        <v>12257710.74</v>
      </c>
      <c r="V125" s="30">
        <f t="shared" si="44"/>
        <v>41000</v>
      </c>
      <c r="W125" s="28">
        <f t="shared" si="83"/>
        <v>11.113888888888889</v>
      </c>
      <c r="X125" s="38"/>
      <c r="AD125"/>
      <c r="AE125" s="43" t="s">
        <v>4192</v>
      </c>
      <c r="AF125">
        <f>MATCH(AE125,'CAT-4'!$A:$A,0)</f>
        <v>722</v>
      </c>
      <c r="AG125">
        <f>MATCH(V125,'CAT-4'!$1:$1,0)</f>
        <v>4</v>
      </c>
      <c r="AH125">
        <f>INDEX('CAT-4'!$1:$1048576,FAR!AF125,FAR!AG125)</f>
        <v>102.2</v>
      </c>
      <c r="AI125">
        <f>MATCH($AI$3,'CAT-4'!$1:$1,0)</f>
        <v>133</v>
      </c>
      <c r="AJ125">
        <f>INDEX('CAT-4'!$1:$1048576,FAR!AF125,FAR!AI125)</f>
        <v>126.8</v>
      </c>
      <c r="AK125" s="28">
        <f t="shared" ref="AK125:AK126" si="87">AJ125/AH125</f>
        <v>1.2407045009784736</v>
      </c>
      <c r="AL125" s="28">
        <f t="shared" ref="AL125:AL126" si="88">AK125</f>
        <v>1.2407045009784736</v>
      </c>
      <c r="AM125" s="2">
        <f>INDEX(ELSV!$C$4:$G$58,MATCH(AE125,ELSV!$G$4:$G$58,0),MATCH(IF(O125&gt;2000000,"A",IF(O125&gt;1000000,"B",IF(O125&gt;100000,"C","D"))),ELSV!$C$4:$G$4,0))</f>
        <v>25</v>
      </c>
      <c r="AN125" s="77">
        <f>INDEX(ELSV!$G$4:$K$58,MATCH(AE125,ELSV!$G$4:$G$58,0),MATCH(IF(O125&gt;2000000,"A",IF(O125&gt;1000000,"B",IF(O125&gt;100000,"C","D"))),ELSV!$G$4:$K$4,0))</f>
        <v>0.9</v>
      </c>
      <c r="AO125" s="24">
        <f t="shared" si="84"/>
        <v>40769681.069432482</v>
      </c>
      <c r="AP125" s="24">
        <f t="shared" si="85"/>
        <v>16311949.395879937</v>
      </c>
      <c r="AQ125" s="25">
        <f t="shared" si="86"/>
        <v>24457731.673552543</v>
      </c>
    </row>
    <row r="126" spans="1:43" x14ac:dyDescent="0.25">
      <c r="A126" s="11">
        <v>3006</v>
      </c>
      <c r="B126" s="6">
        <v>3006006201</v>
      </c>
      <c r="C126" s="6">
        <v>20000101</v>
      </c>
      <c r="D126" s="6">
        <v>2000000007</v>
      </c>
      <c r="E126" s="6" t="s">
        <v>1582</v>
      </c>
      <c r="F126" s="6" t="s">
        <v>37</v>
      </c>
      <c r="G126" s="6"/>
      <c r="H126" s="6">
        <v>1</v>
      </c>
      <c r="I126" s="6" t="s">
        <v>8</v>
      </c>
      <c r="J126" s="27">
        <v>41020</v>
      </c>
      <c r="K126" s="27">
        <v>41020</v>
      </c>
      <c r="L126" s="7">
        <v>32564433.100000001</v>
      </c>
      <c r="M126" s="7">
        <v>0</v>
      </c>
      <c r="N126" s="7"/>
      <c r="O126" s="8">
        <v>32564433.100000001</v>
      </c>
      <c r="P126" s="7">
        <v>-10816923.32</v>
      </c>
      <c r="Q126" s="7">
        <v>0</v>
      </c>
      <c r="R126" s="7">
        <v>-1087652.07</v>
      </c>
      <c r="S126" s="12">
        <f t="shared" si="42"/>
        <v>-11904575.390000001</v>
      </c>
      <c r="T126" s="18">
        <f t="shared" si="43"/>
        <v>21747509.780000001</v>
      </c>
      <c r="U126" s="18">
        <v>20659857.710000001</v>
      </c>
      <c r="V126" s="30">
        <f t="shared" si="44"/>
        <v>41000</v>
      </c>
      <c r="W126" s="28">
        <f t="shared" si="83"/>
        <v>11.122222222222222</v>
      </c>
      <c r="X126" s="38"/>
      <c r="AD126"/>
      <c r="AE126" s="43" t="s">
        <v>4100</v>
      </c>
      <c r="AF126">
        <f>MATCH(AE126,'CAT-4'!$A:$A,0)</f>
        <v>674</v>
      </c>
      <c r="AG126">
        <f>MATCH(V126,'CAT-4'!$1:$1,0)</f>
        <v>4</v>
      </c>
      <c r="AH126">
        <f>INDEX('CAT-4'!$1:$1048576,FAR!AF126,FAR!AG126)</f>
        <v>99.8</v>
      </c>
      <c r="AI126">
        <f>MATCH($AI$3,'CAT-4'!$1:$1,0)</f>
        <v>133</v>
      </c>
      <c r="AJ126">
        <f>INDEX('CAT-4'!$1:$1048576,FAR!AF126,FAR!AI126)</f>
        <v>123.6</v>
      </c>
      <c r="AK126" s="28">
        <f t="shared" si="87"/>
        <v>1.2384769539078155</v>
      </c>
      <c r="AL126" s="28">
        <f t="shared" si="88"/>
        <v>1.2384769539078155</v>
      </c>
      <c r="AM126" s="2">
        <f>INDEX(ELSV!$C$4:$G$58,MATCH(AE126,ELSV!$G$4:$G$58,0),MATCH(IF(O126&gt;2000000,"A",IF(O126&gt;1000000,"B",IF(O126&gt;100000,"C","D"))),ELSV!$C$4:$G$4,0))</f>
        <v>20</v>
      </c>
      <c r="AN126" s="77">
        <f>INDEX(ELSV!$G$4:$K$58,MATCH(AE126,ELSV!$G$4:$G$58,0),MATCH(IF(O126&gt;2000000,"A",IF(O126&gt;1000000,"B",IF(O126&gt;100000,"C","D"))),ELSV!$G$4:$K$4,0))</f>
        <v>0.95</v>
      </c>
      <c r="AO126" s="24">
        <f t="shared" si="84"/>
        <v>40330299.911422841</v>
      </c>
      <c r="AP126" s="24">
        <f t="shared" si="85"/>
        <v>21306721.500426415</v>
      </c>
      <c r="AQ126" s="25">
        <f t="shared" si="86"/>
        <v>19023578.410996426</v>
      </c>
    </row>
    <row r="127" spans="1:43" x14ac:dyDescent="0.25">
      <c r="A127" s="11">
        <v>3007</v>
      </c>
      <c r="B127" s="6">
        <v>3007000214</v>
      </c>
      <c r="C127" s="6">
        <v>20000201</v>
      </c>
      <c r="D127" s="6">
        <v>3020000060</v>
      </c>
      <c r="E127" s="6" t="s">
        <v>1585</v>
      </c>
      <c r="F127" s="6" t="s">
        <v>210</v>
      </c>
      <c r="G127" s="6"/>
      <c r="H127" s="6">
        <v>1</v>
      </c>
      <c r="I127" s="6" t="s">
        <v>8</v>
      </c>
      <c r="J127" s="27">
        <v>40996</v>
      </c>
      <c r="K127" s="27">
        <v>40978</v>
      </c>
      <c r="L127" s="7">
        <v>31993861.149999999</v>
      </c>
      <c r="M127" s="7">
        <v>0</v>
      </c>
      <c r="N127" s="7"/>
      <c r="O127" s="8">
        <v>31993861.149999999</v>
      </c>
      <c r="P127" s="7">
        <v>-17977962.52</v>
      </c>
      <c r="Q127" s="7">
        <v>0</v>
      </c>
      <c r="R127" s="7">
        <v>-1865242.11</v>
      </c>
      <c r="S127" s="12">
        <f t="shared" si="42"/>
        <v>-19843204.629999999</v>
      </c>
      <c r="T127" s="18">
        <f t="shared" si="43"/>
        <v>14015898.629999999</v>
      </c>
      <c r="U127" s="18">
        <v>12150656.52</v>
      </c>
      <c r="V127" s="30">
        <f t="shared" si="44"/>
        <v>40969</v>
      </c>
      <c r="W127" s="28">
        <f t="shared" si="83"/>
        <v>11.236111111111111</v>
      </c>
      <c r="X127" s="38" t="s">
        <v>2880</v>
      </c>
      <c r="Y127">
        <f>MATCH(X127,'CAT-3'!$A:$A,0)</f>
        <v>642</v>
      </c>
      <c r="Z127">
        <f>MATCH(V127,'CAT-3'!$1:$1,0)</f>
        <v>90</v>
      </c>
      <c r="AA127">
        <f>INDEX('CAT-3'!$1:$1048576,FAR!Y127,FAR!Z127)</f>
        <v>126.4</v>
      </c>
      <c r="AB127">
        <f>MATCH($AB$3,'CAT-3'!$1:$1,0)</f>
        <v>90</v>
      </c>
      <c r="AC127">
        <f>INDEX('CAT-3'!$1:$1048576,FAR!Y127,FAR!AB127)</f>
        <v>126.4</v>
      </c>
      <c r="AD127" s="28">
        <f t="shared" ref="AD127:AD129" si="89">AC127/AA127</f>
        <v>1</v>
      </c>
      <c r="AE127" s="43" t="s">
        <v>4192</v>
      </c>
      <c r="AF127">
        <f>MATCH(AE127,'CAT-4'!$A:$A,0)</f>
        <v>722</v>
      </c>
      <c r="AG127">
        <f>MATCH($AG$3,'CAT-4'!$1:$1,0)</f>
        <v>4</v>
      </c>
      <c r="AH127">
        <f>INDEX('CAT-4'!$1:$1048576,FAR!AF127,FAR!AG127)</f>
        <v>102.2</v>
      </c>
      <c r="AI127">
        <f>MATCH($AI$3,'CAT-4'!$1:$1,0)</f>
        <v>133</v>
      </c>
      <c r="AJ127">
        <f>INDEX('CAT-4'!$1:$1048576,FAR!AF127,FAR!AI127)</f>
        <v>126.8</v>
      </c>
      <c r="AK127" s="28">
        <f t="shared" ref="AK127:AK129" si="90">AJ127/AH127</f>
        <v>1.2407045009784736</v>
      </c>
      <c r="AL127" s="28">
        <f t="shared" ref="AL127:AL129" si="91">AK127*AD127</f>
        <v>1.2407045009784736</v>
      </c>
      <c r="AM127" s="2">
        <f>INDEX(ELSV!$C$4:$G$58,MATCH(AE127,ELSV!$G$4:$G$58,0),MATCH(IF(O127&gt;2000000,"A",IF(O127&gt;1000000,"B",IF(O127&gt;100000,"C","D"))),ELSV!$C$4:$G$4,0))</f>
        <v>25</v>
      </c>
      <c r="AN127" s="77">
        <f>INDEX(ELSV!$G$4:$K$58,MATCH(AE127,ELSV!$G$4:$G$58,0),MATCH(IF(O127&gt;2000000,"A",IF(O127&gt;1000000,"B",IF(O127&gt;100000,"C","D"))),ELSV!$G$4:$K$4,0))</f>
        <v>0.9</v>
      </c>
      <c r="AO127" s="24">
        <f t="shared" si="84"/>
        <v>39694927.532485321</v>
      </c>
      <c r="AP127" s="24">
        <f t="shared" si="85"/>
        <v>16056598.186890313</v>
      </c>
      <c r="AQ127" s="25">
        <f t="shared" si="86"/>
        <v>23638329.34559501</v>
      </c>
    </row>
    <row r="128" spans="1:43" x14ac:dyDescent="0.25">
      <c r="A128" s="11">
        <v>3007</v>
      </c>
      <c r="B128" s="6">
        <v>3007000212</v>
      </c>
      <c r="C128" s="6">
        <v>20000201</v>
      </c>
      <c r="D128" s="6">
        <v>3020000058</v>
      </c>
      <c r="E128" s="6" t="s">
        <v>1585</v>
      </c>
      <c r="F128" s="6" t="s">
        <v>208</v>
      </c>
      <c r="G128" s="6"/>
      <c r="H128" s="6">
        <v>1</v>
      </c>
      <c r="I128" s="6" t="s">
        <v>8</v>
      </c>
      <c r="J128" s="27">
        <v>40996</v>
      </c>
      <c r="K128" s="27">
        <v>40978</v>
      </c>
      <c r="L128" s="7">
        <v>31956219.579999998</v>
      </c>
      <c r="M128" s="7">
        <v>0</v>
      </c>
      <c r="N128" s="7"/>
      <c r="O128" s="8">
        <v>31956219.579999998</v>
      </c>
      <c r="P128" s="7">
        <v>-18127124.399999999</v>
      </c>
      <c r="Q128" s="7">
        <v>0</v>
      </c>
      <c r="R128" s="7">
        <v>-1863047.6</v>
      </c>
      <c r="S128" s="12">
        <f t="shared" si="42"/>
        <v>-19990172</v>
      </c>
      <c r="T128" s="18">
        <f t="shared" si="43"/>
        <v>13829095.18</v>
      </c>
      <c r="U128" s="18">
        <v>11966047.58</v>
      </c>
      <c r="V128" s="30">
        <f t="shared" si="44"/>
        <v>40969</v>
      </c>
      <c r="W128" s="28">
        <f t="shared" si="83"/>
        <v>11.236111111111111</v>
      </c>
      <c r="X128" s="38" t="s">
        <v>2972</v>
      </c>
      <c r="Y128">
        <f>MATCH(X128,'CAT-3'!$A:$A,0)</f>
        <v>688</v>
      </c>
      <c r="Z128">
        <f>MATCH(V128,'CAT-3'!$1:$1,0)</f>
        <v>90</v>
      </c>
      <c r="AA128">
        <f>INDEX('CAT-3'!$1:$1048576,FAR!Y128,FAR!Z128)</f>
        <v>101.8</v>
      </c>
      <c r="AB128">
        <f>MATCH($AB$3,'CAT-3'!$1:$1,0)</f>
        <v>90</v>
      </c>
      <c r="AC128">
        <f>INDEX('CAT-3'!$1:$1048576,FAR!Y128,FAR!AB128)</f>
        <v>101.8</v>
      </c>
      <c r="AD128" s="28">
        <f t="shared" si="89"/>
        <v>1</v>
      </c>
      <c r="AE128" s="43" t="s">
        <v>4250</v>
      </c>
      <c r="AF128">
        <f>MATCH(AE128,'CAT-4'!$A:$A,0)</f>
        <v>752</v>
      </c>
      <c r="AG128">
        <f>MATCH($AG$3,'CAT-4'!$1:$1,0)</f>
        <v>4</v>
      </c>
      <c r="AH128">
        <f>INDEX('CAT-4'!$1:$1048576,FAR!AF128,FAR!AG128)</f>
        <v>100.7</v>
      </c>
      <c r="AI128">
        <f>MATCH($AI$3,'CAT-4'!$1:$1,0)</f>
        <v>133</v>
      </c>
      <c r="AJ128">
        <f>INDEX('CAT-4'!$1:$1048576,FAR!AF128,FAR!AI128)</f>
        <v>115.9</v>
      </c>
      <c r="AK128" s="28">
        <f t="shared" si="90"/>
        <v>1.1509433962264151</v>
      </c>
      <c r="AL128" s="28">
        <f t="shared" si="91"/>
        <v>1.1509433962264151</v>
      </c>
      <c r="AM128" s="2">
        <f>INDEX(ELSV!$C$4:$G$58,MATCH(AE128,ELSV!$G$4:$G$58,0),MATCH(IF(O128&gt;2000000,"A",IF(O128&gt;1000000,"B",IF(O128&gt;100000,"C","D"))),ELSV!$C$4:$G$4,0))</f>
        <v>25</v>
      </c>
      <c r="AN128" s="77">
        <f>INDEX(ELSV!$G$4:$K$58,MATCH(AE128,ELSV!$G$4:$G$58,0),MATCH(IF(O128&gt;2000000,"A",IF(O128&gt;1000000,"B",IF(O128&gt;100000,"C","D"))),ELSV!$G$4:$K$4,0))</f>
        <v>0.9</v>
      </c>
      <c r="AO128" s="24">
        <f t="shared" si="84"/>
        <v>36779799.893962264</v>
      </c>
      <c r="AP128" s="24">
        <f t="shared" si="85"/>
        <v>14877429.057107737</v>
      </c>
      <c r="AQ128" s="25">
        <f t="shared" si="86"/>
        <v>21902370.836854525</v>
      </c>
    </row>
    <row r="129" spans="1:43" x14ac:dyDescent="0.25">
      <c r="A129" s="11">
        <v>3004</v>
      </c>
      <c r="B129" s="6">
        <v>3004000212</v>
      </c>
      <c r="C129" s="6">
        <v>20000201</v>
      </c>
      <c r="D129" s="6">
        <v>3020000011</v>
      </c>
      <c r="E129" s="6" t="s">
        <v>1583</v>
      </c>
      <c r="F129" s="6" t="s">
        <v>164</v>
      </c>
      <c r="G129" s="6"/>
      <c r="H129" s="6">
        <v>2</v>
      </c>
      <c r="I129" s="6" t="s">
        <v>8</v>
      </c>
      <c r="J129" s="27">
        <v>40992</v>
      </c>
      <c r="K129" s="27">
        <v>40992</v>
      </c>
      <c r="L129" s="7">
        <v>31419994.420000002</v>
      </c>
      <c r="M129" s="7">
        <v>0</v>
      </c>
      <c r="N129" s="7"/>
      <c r="O129" s="8">
        <v>31419994.420000002</v>
      </c>
      <c r="P129" s="7">
        <v>-18008498.539999999</v>
      </c>
      <c r="Q129" s="7">
        <v>0</v>
      </c>
      <c r="R129" s="7">
        <v>-1831785.67</v>
      </c>
      <c r="S129" s="12">
        <f t="shared" si="42"/>
        <v>-19840284.210000001</v>
      </c>
      <c r="T129" s="18">
        <f t="shared" si="43"/>
        <v>13411495.880000003</v>
      </c>
      <c r="U129" s="18">
        <v>11579710.210000001</v>
      </c>
      <c r="V129" s="30">
        <f t="shared" si="44"/>
        <v>40969</v>
      </c>
      <c r="W129" s="28">
        <f t="shared" si="83"/>
        <v>11.197222222222223</v>
      </c>
      <c r="X129" s="38" t="s">
        <v>2972</v>
      </c>
      <c r="Y129">
        <f>MATCH(X129,'CAT-3'!$A:$A,0)</f>
        <v>688</v>
      </c>
      <c r="Z129">
        <f>MATCH(V129,'CAT-3'!$1:$1,0)</f>
        <v>90</v>
      </c>
      <c r="AA129">
        <f>INDEX('CAT-3'!$1:$1048576,FAR!Y129,FAR!Z129)</f>
        <v>101.8</v>
      </c>
      <c r="AB129">
        <f>MATCH($AB$3,'CAT-3'!$1:$1,0)</f>
        <v>90</v>
      </c>
      <c r="AC129">
        <f>INDEX('CAT-3'!$1:$1048576,FAR!Y129,FAR!AB129)</f>
        <v>101.8</v>
      </c>
      <c r="AD129" s="28">
        <f t="shared" si="89"/>
        <v>1</v>
      </c>
      <c r="AE129" s="43" t="s">
        <v>4250</v>
      </c>
      <c r="AF129">
        <f>MATCH(AE129,'CAT-4'!$A:$A,0)</f>
        <v>752</v>
      </c>
      <c r="AG129">
        <f>MATCH($AG$3,'CAT-4'!$1:$1,0)</f>
        <v>4</v>
      </c>
      <c r="AH129">
        <f>INDEX('CAT-4'!$1:$1048576,FAR!AF129,FAR!AG129)</f>
        <v>100.7</v>
      </c>
      <c r="AI129">
        <f>MATCH($AI$3,'CAT-4'!$1:$1,0)</f>
        <v>133</v>
      </c>
      <c r="AJ129">
        <f>INDEX('CAT-4'!$1:$1048576,FAR!AF129,FAR!AI129)</f>
        <v>115.9</v>
      </c>
      <c r="AK129" s="28">
        <f t="shared" si="90"/>
        <v>1.1509433962264151</v>
      </c>
      <c r="AL129" s="28">
        <f t="shared" si="91"/>
        <v>1.1509433962264151</v>
      </c>
      <c r="AM129" s="2">
        <f>INDEX(ELSV!$C$4:$G$58,MATCH(AE129,ELSV!$G$4:$G$58,0),MATCH(IF(O129&gt;2000000,"A",IF(O129&gt;1000000,"B",IF(O129&gt;100000,"C","D"))),ELSV!$C$4:$G$4,0))</f>
        <v>25</v>
      </c>
      <c r="AN129" s="77">
        <f>INDEX(ELSV!$G$4:$K$58,MATCH(AE129,ELSV!$G$4:$G$58,0),MATCH(IF(O129&gt;2000000,"A",IF(O129&gt;1000000,"B",IF(O129&gt;100000,"C","D"))),ELSV!$G$4:$K$4,0))</f>
        <v>0.9</v>
      </c>
      <c r="AO129" s="24">
        <f t="shared" si="84"/>
        <v>36162635.087169811</v>
      </c>
      <c r="AP129" s="24">
        <f t="shared" si="85"/>
        <v>14577158.203638153</v>
      </c>
      <c r="AQ129" s="25">
        <f t="shared" si="86"/>
        <v>21585476.88353166</v>
      </c>
    </row>
    <row r="130" spans="1:43" x14ac:dyDescent="0.25">
      <c r="A130" s="11">
        <v>3006</v>
      </c>
      <c r="B130" s="6">
        <v>3006000212</v>
      </c>
      <c r="C130" s="6">
        <v>20000201</v>
      </c>
      <c r="D130" s="6">
        <v>3020000115</v>
      </c>
      <c r="E130" s="6" t="s">
        <v>1582</v>
      </c>
      <c r="F130" s="6" t="s">
        <v>262</v>
      </c>
      <c r="G130" s="6"/>
      <c r="H130" s="6">
        <v>2</v>
      </c>
      <c r="I130" s="6" t="s">
        <v>8</v>
      </c>
      <c r="J130" s="27">
        <v>41020</v>
      </c>
      <c r="K130" s="27">
        <v>41020</v>
      </c>
      <c r="L130" s="7">
        <v>31359644.149999999</v>
      </c>
      <c r="M130" s="7">
        <v>0</v>
      </c>
      <c r="N130" s="7"/>
      <c r="O130" s="8">
        <v>31359644.149999999</v>
      </c>
      <c r="P130" s="7">
        <v>-17846988.25</v>
      </c>
      <c r="Q130" s="7">
        <v>0</v>
      </c>
      <c r="R130" s="7">
        <v>-1828267.25</v>
      </c>
      <c r="S130" s="12">
        <f t="shared" si="42"/>
        <v>-19675255.5</v>
      </c>
      <c r="T130" s="18">
        <f t="shared" si="43"/>
        <v>13512655.899999999</v>
      </c>
      <c r="U130" s="18">
        <v>11684388.65</v>
      </c>
      <c r="V130" s="30">
        <f t="shared" si="44"/>
        <v>41000</v>
      </c>
      <c r="W130" s="28">
        <f t="shared" si="83"/>
        <v>11.122222222222222</v>
      </c>
      <c r="X130" s="38"/>
      <c r="AD130"/>
      <c r="AE130" s="43" t="s">
        <v>4250</v>
      </c>
      <c r="AF130">
        <f>MATCH(AE130,'CAT-4'!$A:$A,0)</f>
        <v>752</v>
      </c>
      <c r="AG130">
        <f>MATCH(V130,'CAT-4'!$1:$1,0)</f>
        <v>4</v>
      </c>
      <c r="AH130">
        <f>INDEX('CAT-4'!$1:$1048576,FAR!AF130,FAR!AG130)</f>
        <v>100.7</v>
      </c>
      <c r="AI130">
        <f>MATCH($AI$3,'CAT-4'!$1:$1,0)</f>
        <v>133</v>
      </c>
      <c r="AJ130">
        <f>INDEX('CAT-4'!$1:$1048576,FAR!AF130,FAR!AI130)</f>
        <v>115.9</v>
      </c>
      <c r="AK130" s="28">
        <f>AJ130/AH130</f>
        <v>1.1509433962264151</v>
      </c>
      <c r="AL130" s="28">
        <f>AK130</f>
        <v>1.1509433962264151</v>
      </c>
      <c r="AM130" s="2">
        <f>INDEX(ELSV!$C$4:$G$58,MATCH(AE130,ELSV!$G$4:$G$58,0),MATCH(IF(O130&gt;2000000,"A",IF(O130&gt;1000000,"B",IF(O130&gt;100000,"C","D"))),ELSV!$C$4:$G$4,0))</f>
        <v>25</v>
      </c>
      <c r="AN130" s="77">
        <f>INDEX(ELSV!$G$4:$K$58,MATCH(AE130,ELSV!$G$4:$G$58,0),MATCH(IF(O130&gt;2000000,"A",IF(O130&gt;1000000,"B",IF(O130&gt;100000,"C","D"))),ELSV!$G$4:$K$4,0))</f>
        <v>0.9</v>
      </c>
      <c r="AO130" s="24">
        <f t="shared" si="84"/>
        <v>36093175.342452824</v>
      </c>
      <c r="AP130" s="24">
        <f t="shared" si="85"/>
        <v>14451707.407118112</v>
      </c>
      <c r="AQ130" s="25">
        <f t="shared" si="86"/>
        <v>21641467.935334712</v>
      </c>
    </row>
    <row r="131" spans="1:43" x14ac:dyDescent="0.25">
      <c r="A131" s="11">
        <v>3005</v>
      </c>
      <c r="B131" s="6">
        <v>3005000209</v>
      </c>
      <c r="C131" s="6">
        <v>20000201</v>
      </c>
      <c r="D131" s="6">
        <v>3020000074</v>
      </c>
      <c r="E131" s="6" t="s">
        <v>1584</v>
      </c>
      <c r="F131" s="6" t="s">
        <v>223</v>
      </c>
      <c r="G131" s="6"/>
      <c r="H131" s="6">
        <v>8</v>
      </c>
      <c r="I131" s="6" t="s">
        <v>8</v>
      </c>
      <c r="J131" s="27">
        <v>40978</v>
      </c>
      <c r="K131" s="27">
        <v>40978</v>
      </c>
      <c r="L131" s="7">
        <v>31105351.789999999</v>
      </c>
      <c r="M131" s="7">
        <v>0</v>
      </c>
      <c r="N131" s="7"/>
      <c r="O131" s="8">
        <v>31105351.789999999</v>
      </c>
      <c r="P131" s="7">
        <v>-17890982.469999999</v>
      </c>
      <c r="Q131" s="7">
        <v>0</v>
      </c>
      <c r="R131" s="7">
        <v>-1813442.01</v>
      </c>
      <c r="S131" s="12">
        <f t="shared" si="42"/>
        <v>-19704424.48</v>
      </c>
      <c r="T131" s="18">
        <f t="shared" si="43"/>
        <v>13214369.32</v>
      </c>
      <c r="U131" s="18">
        <v>11400927.310000001</v>
      </c>
      <c r="V131" s="30">
        <f t="shared" si="44"/>
        <v>40969</v>
      </c>
      <c r="W131" s="28">
        <f t="shared" si="83"/>
        <v>11.236111111111111</v>
      </c>
      <c r="X131" s="38" t="s">
        <v>2998</v>
      </c>
      <c r="Y131">
        <f>MATCH(X131,'CAT-3'!$A:$A,0)</f>
        <v>701</v>
      </c>
      <c r="Z131">
        <f>MATCH(V131,'CAT-3'!$1:$1,0)</f>
        <v>90</v>
      </c>
      <c r="AA131">
        <f>INDEX('CAT-3'!$1:$1048576,FAR!Y131,FAR!Z131)</f>
        <v>159.9</v>
      </c>
      <c r="AB131">
        <f>MATCH($AB$3,'CAT-3'!$1:$1,0)</f>
        <v>90</v>
      </c>
      <c r="AC131">
        <f>INDEX('CAT-3'!$1:$1048576,FAR!Y131,FAR!AB131)</f>
        <v>159.9</v>
      </c>
      <c r="AD131" s="28">
        <f t="shared" ref="AD131:AD133" si="92">AC131/AA131</f>
        <v>1</v>
      </c>
      <c r="AE131" s="43" t="s">
        <v>2998</v>
      </c>
      <c r="AF131">
        <f>MATCH(AE131,'CAT-4'!$A:$A,0)</f>
        <v>671</v>
      </c>
      <c r="AG131">
        <f>MATCH($AG$3,'CAT-4'!$1:$1,0)</f>
        <v>4</v>
      </c>
      <c r="AH131">
        <f>INDEX('CAT-4'!$1:$1048576,FAR!AF131,FAR!AG131)</f>
        <v>114.8</v>
      </c>
      <c r="AI131">
        <f>MATCH($AI$3,'CAT-4'!$1:$1,0)</f>
        <v>133</v>
      </c>
      <c r="AJ131">
        <f>INDEX('CAT-4'!$1:$1048576,FAR!AF131,FAR!AI131)</f>
        <v>122.7</v>
      </c>
      <c r="AK131" s="28">
        <f t="shared" ref="AK131:AK133" si="93">AJ131/AH131</f>
        <v>1.0688153310104531</v>
      </c>
      <c r="AL131" s="28">
        <f t="shared" ref="AL131:AL133" si="94">AK131*AD131</f>
        <v>1.0688153310104531</v>
      </c>
      <c r="AM131" s="2">
        <f>INDEX(ELSV!$C$4:$G$58,MATCH(AE131,ELSV!$G$4:$G$58,0),MATCH(IF(O131&gt;2000000,"A",IF(O131&gt;1000000,"B",IF(O131&gt;100000,"C","D"))),ELSV!$C$4:$G$4,0))</f>
        <v>25</v>
      </c>
      <c r="AN131" s="77">
        <f>INDEX(ELSV!$G$4:$K$58,MATCH(AE131,ELSV!$G$4:$G$58,0),MATCH(IF(O131&gt;2000000,"A",IF(O131&gt;1000000,"B",IF(O131&gt;100000,"C","D"))),ELSV!$G$4:$K$4,0))</f>
        <v>0.9</v>
      </c>
      <c r="AO131" s="24">
        <f t="shared" si="84"/>
        <v>33245876.869625438</v>
      </c>
      <c r="AP131" s="24">
        <f t="shared" si="85"/>
        <v>13447957.193763493</v>
      </c>
      <c r="AQ131" s="25">
        <f t="shared" si="86"/>
        <v>19797919.675861947</v>
      </c>
    </row>
    <row r="132" spans="1:43" hidden="1" x14ac:dyDescent="0.25">
      <c r="A132" s="11">
        <v>3003</v>
      </c>
      <c r="B132" s="6">
        <v>3003006301</v>
      </c>
      <c r="C132" s="6">
        <v>20100001</v>
      </c>
      <c r="D132" s="6">
        <v>11000000019</v>
      </c>
      <c r="E132" s="6"/>
      <c r="F132" s="6" t="s">
        <v>1558</v>
      </c>
      <c r="G132" s="6"/>
      <c r="H132" s="6">
        <v>1</v>
      </c>
      <c r="I132" s="6" t="s">
        <v>672</v>
      </c>
      <c r="J132" s="27">
        <v>40817</v>
      </c>
      <c r="K132" s="27">
        <v>40817</v>
      </c>
      <c r="L132" s="7">
        <v>30671008.039999999</v>
      </c>
      <c r="M132" s="7">
        <v>0</v>
      </c>
      <c r="N132" s="7"/>
      <c r="O132" s="8">
        <v>30671008.039999999</v>
      </c>
      <c r="P132" s="7">
        <v>-30671008.039999999</v>
      </c>
      <c r="Q132" s="7">
        <v>0</v>
      </c>
      <c r="R132" s="7">
        <v>0</v>
      </c>
      <c r="S132" s="12">
        <f t="shared" si="42"/>
        <v>-30671008.039999999</v>
      </c>
      <c r="T132" s="18">
        <f t="shared" si="43"/>
        <v>0</v>
      </c>
      <c r="U132" s="18">
        <v>0</v>
      </c>
      <c r="V132" s="30">
        <f t="shared" si="44"/>
        <v>40817</v>
      </c>
      <c r="W132" s="28">
        <f t="shared" si="83"/>
        <v>11.677777777777777</v>
      </c>
      <c r="X132" s="38" t="s">
        <v>3110</v>
      </c>
      <c r="Y132">
        <f>MATCH(X132,'CAT-3'!$A:$A,0)</f>
        <v>757</v>
      </c>
      <c r="Z132">
        <f>MATCH(V132,'CAT-3'!$1:$1,0)</f>
        <v>85</v>
      </c>
      <c r="AA132">
        <f>INDEX('CAT-3'!$1:$1048576,FAR!Y132,FAR!Z132)</f>
        <v>93.3</v>
      </c>
      <c r="AB132">
        <f>MATCH($AB$3,'CAT-3'!$1:$1,0)</f>
        <v>90</v>
      </c>
      <c r="AC132">
        <f>INDEX('CAT-3'!$1:$1048576,FAR!Y132,FAR!AB132)</f>
        <v>93.3</v>
      </c>
      <c r="AD132" s="28">
        <f t="shared" si="92"/>
        <v>1</v>
      </c>
      <c r="AE132" s="43" t="s">
        <v>4047</v>
      </c>
      <c r="AF132">
        <f>MATCH(AE132,'CAT-4'!$A:$A,0)</f>
        <v>647</v>
      </c>
      <c r="AG132">
        <f>MATCH($AG$3,'CAT-4'!$1:$1,0)</f>
        <v>4</v>
      </c>
      <c r="AH132">
        <f>INDEX('CAT-4'!$1:$1048576,FAR!AF132,FAR!AG132)</f>
        <v>100.5</v>
      </c>
      <c r="AI132">
        <f>MATCH($AI$3,'CAT-4'!$1:$1,0)</f>
        <v>133</v>
      </c>
      <c r="AJ132">
        <f>INDEX('CAT-4'!$1:$1048576,FAR!AF132,FAR!AI132)</f>
        <v>92.8</v>
      </c>
      <c r="AK132" s="28">
        <f t="shared" si="93"/>
        <v>0.92338308457711438</v>
      </c>
      <c r="AL132" s="28">
        <f t="shared" si="94"/>
        <v>0.92338308457711438</v>
      </c>
      <c r="AM132" s="2">
        <f>INDEX(ELSV!$C$4:$G$58,MATCH(AE132,ELSV!$G$4:$G$58,0),MATCH(IF(O132&gt;2000000,"A",IF(O132&gt;1000000,"B",IF(O132&gt;100000,"C","D"))),ELSV!$C$4:$G$4,0))</f>
        <v>6</v>
      </c>
      <c r="AN132" s="77">
        <f>INDEX(ELSV!$G$4:$K$58,MATCH(AE132,ELSV!$G$4:$G$58,0),MATCH(IF(O132&gt;2000000,"A",IF(O132&gt;1000000,"B",IF(O132&gt;100000,"C","D"))),ELSV!$G$4:$K$4,0))</f>
        <v>1</v>
      </c>
      <c r="AO132" s="24">
        <f t="shared" si="84"/>
        <v>28321090.011064675</v>
      </c>
      <c r="AP132" s="24">
        <f t="shared" si="85"/>
        <v>28321090.011064671</v>
      </c>
      <c r="AQ132" s="25">
        <f t="shared" si="86"/>
        <v>0</v>
      </c>
    </row>
    <row r="133" spans="1:43" x14ac:dyDescent="0.25">
      <c r="A133" s="11">
        <v>3007</v>
      </c>
      <c r="B133" s="6">
        <v>3007006201</v>
      </c>
      <c r="C133" s="6">
        <v>20000101</v>
      </c>
      <c r="D133" s="6">
        <v>2000000005</v>
      </c>
      <c r="E133" s="6" t="s">
        <v>1585</v>
      </c>
      <c r="F133" s="6" t="s">
        <v>35</v>
      </c>
      <c r="G133" s="6"/>
      <c r="H133" s="6">
        <v>1</v>
      </c>
      <c r="I133" s="6" t="s">
        <v>8</v>
      </c>
      <c r="J133" s="27">
        <v>40996</v>
      </c>
      <c r="K133" s="27">
        <v>40978</v>
      </c>
      <c r="L133" s="7">
        <v>30178833.969999999</v>
      </c>
      <c r="M133" s="7">
        <v>0</v>
      </c>
      <c r="N133" s="7"/>
      <c r="O133" s="8">
        <v>30178833.969999999</v>
      </c>
      <c r="P133" s="7">
        <v>-10090746.6</v>
      </c>
      <c r="Q133" s="7">
        <v>0</v>
      </c>
      <c r="R133" s="7">
        <v>-1007973.05</v>
      </c>
      <c r="S133" s="12">
        <f t="shared" ref="S133:S196" si="95">SUM(P133:R133)</f>
        <v>-11098719.65</v>
      </c>
      <c r="T133" s="18">
        <f t="shared" ref="T133:T196" si="96">L133+P133</f>
        <v>20088087.369999997</v>
      </c>
      <c r="U133" s="18">
        <v>19080114.32</v>
      </c>
      <c r="V133" s="30">
        <f t="shared" si="44"/>
        <v>40969</v>
      </c>
      <c r="W133" s="28">
        <f t="shared" si="83"/>
        <v>11.236111111111111</v>
      </c>
      <c r="X133" s="38" t="s">
        <v>3020</v>
      </c>
      <c r="Y133">
        <f>MATCH(X133,'CAT-3'!$A:$A,0)</f>
        <v>712</v>
      </c>
      <c r="Z133">
        <f>MATCH(V133,'CAT-3'!$1:$1,0)</f>
        <v>90</v>
      </c>
      <c r="AA133">
        <f>INDEX('CAT-3'!$1:$1048576,FAR!Y133,FAR!Z133)</f>
        <v>118.3</v>
      </c>
      <c r="AB133">
        <f>MATCH($AB$3,'CAT-3'!$1:$1,0)</f>
        <v>90</v>
      </c>
      <c r="AC133">
        <f>INDEX('CAT-3'!$1:$1048576,FAR!Y133,FAR!AB133)</f>
        <v>118.3</v>
      </c>
      <c r="AD133" s="28">
        <f t="shared" si="92"/>
        <v>1</v>
      </c>
      <c r="AE133" s="43" t="s">
        <v>4100</v>
      </c>
      <c r="AF133">
        <f>MATCH(AE133,'CAT-4'!$A:$A,0)</f>
        <v>674</v>
      </c>
      <c r="AG133">
        <f>MATCH($AG$3,'CAT-4'!$1:$1,0)</f>
        <v>4</v>
      </c>
      <c r="AH133">
        <f>INDEX('CAT-4'!$1:$1048576,FAR!AF133,FAR!AG133)</f>
        <v>99.8</v>
      </c>
      <c r="AI133">
        <f>MATCH($AI$3,'CAT-4'!$1:$1,0)</f>
        <v>133</v>
      </c>
      <c r="AJ133">
        <f>INDEX('CAT-4'!$1:$1048576,FAR!AF133,FAR!AI133)</f>
        <v>123.6</v>
      </c>
      <c r="AK133" s="28">
        <f t="shared" si="93"/>
        <v>1.2384769539078155</v>
      </c>
      <c r="AL133" s="28">
        <f t="shared" si="94"/>
        <v>1.2384769539078155</v>
      </c>
      <c r="AM133" s="2">
        <f>INDEX(ELSV!$C$4:$G$58,MATCH(AE133,ELSV!$G$4:$G$58,0),MATCH(IF(O133&gt;2000000,"A",IF(O133&gt;1000000,"B",IF(O133&gt;100000,"C","D"))),ELSV!$C$4:$G$4,0))</f>
        <v>20</v>
      </c>
      <c r="AN133" s="77">
        <f>INDEX(ELSV!$G$4:$K$58,MATCH(AE133,ELSV!$G$4:$G$58,0),MATCH(IF(O133&gt;2000000,"A",IF(O133&gt;1000000,"B",IF(O133&gt;100000,"C","D"))),ELSV!$G$4:$K$4,0))</f>
        <v>0.95</v>
      </c>
      <c r="AO133" s="24">
        <f t="shared" si="84"/>
        <v>37375790.367655307</v>
      </c>
      <c r="AP133" s="24">
        <f t="shared" si="85"/>
        <v>19948030.338237144</v>
      </c>
      <c r="AQ133" s="25">
        <f t="shared" si="86"/>
        <v>17427760.029418163</v>
      </c>
    </row>
    <row r="134" spans="1:43" x14ac:dyDescent="0.25">
      <c r="A134" s="11">
        <v>3008</v>
      </c>
      <c r="B134" s="6">
        <v>3008000212</v>
      </c>
      <c r="C134" s="6">
        <v>20000201</v>
      </c>
      <c r="D134" s="6">
        <v>3020000146</v>
      </c>
      <c r="E134" s="6" t="s">
        <v>1586</v>
      </c>
      <c r="F134" s="6" t="s">
        <v>293</v>
      </c>
      <c r="G134" s="6"/>
      <c r="H134" s="6">
        <v>1</v>
      </c>
      <c r="I134" s="6" t="s">
        <v>8</v>
      </c>
      <c r="J134" s="27">
        <v>41023</v>
      </c>
      <c r="K134" s="27">
        <v>41023</v>
      </c>
      <c r="L134" s="7">
        <v>29915105.879999999</v>
      </c>
      <c r="M134" s="7">
        <v>0</v>
      </c>
      <c r="N134" s="7"/>
      <c r="O134" s="8">
        <v>29915105.879999999</v>
      </c>
      <c r="P134" s="7">
        <v>-17011909.300000001</v>
      </c>
      <c r="Q134" s="7">
        <v>0</v>
      </c>
      <c r="R134" s="7">
        <v>-1744050.67</v>
      </c>
      <c r="S134" s="12">
        <f t="shared" si="95"/>
        <v>-18755959.969999999</v>
      </c>
      <c r="T134" s="18">
        <f t="shared" si="96"/>
        <v>12903196.579999998</v>
      </c>
      <c r="U134" s="18">
        <v>11159145.91</v>
      </c>
      <c r="V134" s="30">
        <f t="shared" ref="V134:V197" si="97">DATE(YEAR(K134),MONTH(K134),1)</f>
        <v>41000</v>
      </c>
      <c r="W134" s="28">
        <f t="shared" si="83"/>
        <v>11.113888888888889</v>
      </c>
      <c r="X134" s="38"/>
      <c r="AD134"/>
      <c r="AE134" s="43" t="s">
        <v>4250</v>
      </c>
      <c r="AF134">
        <f>MATCH(AE134,'CAT-4'!$A:$A,0)</f>
        <v>752</v>
      </c>
      <c r="AG134">
        <f>MATCH(V134,'CAT-4'!$1:$1,0)</f>
        <v>4</v>
      </c>
      <c r="AH134">
        <f>INDEX('CAT-4'!$1:$1048576,FAR!AF134,FAR!AG134)</f>
        <v>100.7</v>
      </c>
      <c r="AI134">
        <f>MATCH($AI$3,'CAT-4'!$1:$1,0)</f>
        <v>133</v>
      </c>
      <c r="AJ134">
        <f>INDEX('CAT-4'!$1:$1048576,FAR!AF134,FAR!AI134)</f>
        <v>115.9</v>
      </c>
      <c r="AK134" s="28">
        <f>AJ134/AH134</f>
        <v>1.1509433962264151</v>
      </c>
      <c r="AL134" s="28">
        <f>AK134</f>
        <v>1.1509433962264151</v>
      </c>
      <c r="AM134" s="2">
        <f>INDEX(ELSV!$C$4:$G$58,MATCH(AE134,ELSV!$G$4:$G$58,0),MATCH(IF(O134&gt;2000000,"A",IF(O134&gt;1000000,"B",IF(O134&gt;100000,"C","D"))),ELSV!$C$4:$G$4,0))</f>
        <v>25</v>
      </c>
      <c r="AN134" s="77">
        <f>INDEX(ELSV!$G$4:$K$58,MATCH(AE134,ELSV!$G$4:$G$58,0),MATCH(IF(O134&gt;2000000,"A",IF(O134&gt;1000000,"B",IF(O134&gt;100000,"C","D"))),ELSV!$G$4:$K$4,0))</f>
        <v>0.9</v>
      </c>
      <c r="AO134" s="24">
        <f t="shared" si="84"/>
        <v>34430593.559999995</v>
      </c>
      <c r="AP134" s="24">
        <f t="shared" si="85"/>
        <v>13775680.483356001</v>
      </c>
      <c r="AQ134" s="25">
        <f t="shared" si="86"/>
        <v>20654913.076643996</v>
      </c>
    </row>
    <row r="135" spans="1:43" x14ac:dyDescent="0.25">
      <c r="A135" s="11">
        <v>3007</v>
      </c>
      <c r="B135" s="6">
        <v>3007000209</v>
      </c>
      <c r="C135" s="6">
        <v>20000201</v>
      </c>
      <c r="D135" s="6">
        <v>3020000075</v>
      </c>
      <c r="E135" s="6" t="s">
        <v>1585</v>
      </c>
      <c r="F135" s="6" t="s">
        <v>224</v>
      </c>
      <c r="G135" s="6"/>
      <c r="H135" s="6">
        <v>4</v>
      </c>
      <c r="I135" s="6" t="s">
        <v>8</v>
      </c>
      <c r="J135" s="27">
        <v>40996</v>
      </c>
      <c r="K135" s="27">
        <v>40978</v>
      </c>
      <c r="L135" s="7">
        <v>29162948.219999999</v>
      </c>
      <c r="M135" s="7">
        <v>0</v>
      </c>
      <c r="N135" s="7"/>
      <c r="O135" s="8">
        <v>29162948.219999999</v>
      </c>
      <c r="P135" s="7">
        <v>-16698034.84</v>
      </c>
      <c r="Q135" s="7">
        <v>0</v>
      </c>
      <c r="R135" s="7">
        <v>-1700199.88</v>
      </c>
      <c r="S135" s="12">
        <f t="shared" si="95"/>
        <v>-18398234.719999999</v>
      </c>
      <c r="T135" s="18">
        <f t="shared" si="96"/>
        <v>12464913.379999999</v>
      </c>
      <c r="U135" s="18">
        <v>10764713.5</v>
      </c>
      <c r="V135" s="30">
        <f t="shared" si="97"/>
        <v>40969</v>
      </c>
      <c r="W135" s="28">
        <f t="shared" si="83"/>
        <v>11.236111111111111</v>
      </c>
      <c r="X135" s="38" t="s">
        <v>2998</v>
      </c>
      <c r="Y135">
        <f>MATCH(X135,'CAT-3'!$A:$A,0)</f>
        <v>701</v>
      </c>
      <c r="Z135">
        <f>MATCH(V135,'CAT-3'!$1:$1,0)</f>
        <v>90</v>
      </c>
      <c r="AA135">
        <f>INDEX('CAT-3'!$1:$1048576,FAR!Y135,FAR!Z135)</f>
        <v>159.9</v>
      </c>
      <c r="AB135">
        <f>MATCH($AB$3,'CAT-3'!$1:$1,0)</f>
        <v>90</v>
      </c>
      <c r="AC135">
        <f>INDEX('CAT-3'!$1:$1048576,FAR!Y135,FAR!AB135)</f>
        <v>159.9</v>
      </c>
      <c r="AD135" s="28">
        <f>AC135/AA135</f>
        <v>1</v>
      </c>
      <c r="AE135" s="43" t="s">
        <v>2998</v>
      </c>
      <c r="AF135">
        <f>MATCH(AE135,'CAT-4'!$A:$A,0)</f>
        <v>671</v>
      </c>
      <c r="AG135">
        <f>MATCH($AG$3,'CAT-4'!$1:$1,0)</f>
        <v>4</v>
      </c>
      <c r="AH135">
        <f>INDEX('CAT-4'!$1:$1048576,FAR!AF135,FAR!AG135)</f>
        <v>114.8</v>
      </c>
      <c r="AI135">
        <f>MATCH($AI$3,'CAT-4'!$1:$1,0)</f>
        <v>133</v>
      </c>
      <c r="AJ135">
        <f>INDEX('CAT-4'!$1:$1048576,FAR!AF135,FAR!AI135)</f>
        <v>122.7</v>
      </c>
      <c r="AK135" s="28">
        <f>AJ135/AH135</f>
        <v>1.0688153310104531</v>
      </c>
      <c r="AL135" s="28">
        <f>AK135*AD135</f>
        <v>1.0688153310104531</v>
      </c>
      <c r="AM135" s="2">
        <f>INDEX(ELSV!$C$4:$G$58,MATCH(AE135,ELSV!$G$4:$G$58,0),MATCH(IF(O135&gt;2000000,"A",IF(O135&gt;1000000,"B",IF(O135&gt;100000,"C","D"))),ELSV!$C$4:$G$4,0))</f>
        <v>25</v>
      </c>
      <c r="AN135" s="77">
        <f>INDEX(ELSV!$G$4:$K$58,MATCH(AE135,ELSV!$G$4:$G$58,0),MATCH(IF(O135&gt;2000000,"A",IF(O135&gt;1000000,"B",IF(O135&gt;100000,"C","D"))),ELSV!$G$4:$K$4,0))</f>
        <v>0.9</v>
      </c>
      <c r="AO135" s="24">
        <f t="shared" si="84"/>
        <v>31169806.155000005</v>
      </c>
      <c r="AP135" s="24">
        <f t="shared" si="85"/>
        <v>12608186.589697504</v>
      </c>
      <c r="AQ135" s="25">
        <f t="shared" si="86"/>
        <v>18561619.565302499</v>
      </c>
    </row>
    <row r="136" spans="1:43" x14ac:dyDescent="0.25">
      <c r="A136" s="11">
        <v>3008</v>
      </c>
      <c r="B136" s="6">
        <v>3008000209</v>
      </c>
      <c r="C136" s="6">
        <v>20000201</v>
      </c>
      <c r="D136" s="6">
        <v>3020000154</v>
      </c>
      <c r="E136" s="6" t="s">
        <v>1586</v>
      </c>
      <c r="F136" s="6" t="s">
        <v>301</v>
      </c>
      <c r="G136" s="6"/>
      <c r="H136" s="6">
        <v>6</v>
      </c>
      <c r="I136" s="6" t="s">
        <v>8</v>
      </c>
      <c r="J136" s="27">
        <v>41023</v>
      </c>
      <c r="K136" s="27">
        <v>41023</v>
      </c>
      <c r="L136" s="7">
        <v>28976525.940000001</v>
      </c>
      <c r="M136" s="7">
        <v>0</v>
      </c>
      <c r="N136" s="7"/>
      <c r="O136" s="8">
        <v>28976525.940000001</v>
      </c>
      <c r="P136" s="7">
        <v>-16478164.35</v>
      </c>
      <c r="Q136" s="7">
        <v>0</v>
      </c>
      <c r="R136" s="7">
        <v>-1689331.46</v>
      </c>
      <c r="S136" s="12">
        <f t="shared" si="95"/>
        <v>-18167495.809999999</v>
      </c>
      <c r="T136" s="18">
        <f t="shared" si="96"/>
        <v>12498361.590000002</v>
      </c>
      <c r="U136" s="18">
        <v>10809030.130000001</v>
      </c>
      <c r="V136" s="30">
        <f t="shared" si="97"/>
        <v>41000</v>
      </c>
      <c r="W136" s="28">
        <f t="shared" si="83"/>
        <v>11.113888888888889</v>
      </c>
      <c r="X136" s="38"/>
      <c r="AD136"/>
      <c r="AE136" s="43" t="s">
        <v>2998</v>
      </c>
      <c r="AF136">
        <f>MATCH(AE136,'CAT-4'!$A:$A,0)</f>
        <v>671</v>
      </c>
      <c r="AG136">
        <f>MATCH(V136,'CAT-4'!$1:$1,0)</f>
        <v>4</v>
      </c>
      <c r="AH136">
        <f>INDEX('CAT-4'!$1:$1048576,FAR!AF136,FAR!AG136)</f>
        <v>114.8</v>
      </c>
      <c r="AI136">
        <f>MATCH($AI$3,'CAT-4'!$1:$1,0)</f>
        <v>133</v>
      </c>
      <c r="AJ136">
        <f>INDEX('CAT-4'!$1:$1048576,FAR!AF136,FAR!AI136)</f>
        <v>122.7</v>
      </c>
      <c r="AK136" s="28">
        <f t="shared" ref="AK136:AK137" si="98">AJ136/AH136</f>
        <v>1.0688153310104531</v>
      </c>
      <c r="AL136" s="28">
        <f t="shared" ref="AL136:AL137" si="99">AK136</f>
        <v>1.0688153310104531</v>
      </c>
      <c r="AM136" s="2">
        <f>INDEX(ELSV!$C$4:$G$58,MATCH(AE136,ELSV!$G$4:$G$58,0),MATCH(IF(O136&gt;2000000,"A",IF(O136&gt;1000000,"B",IF(O136&gt;100000,"C","D"))),ELSV!$C$4:$G$4,0))</f>
        <v>25</v>
      </c>
      <c r="AN136" s="77">
        <f>INDEX(ELSV!$G$4:$K$58,MATCH(AE136,ELSV!$G$4:$G$58,0),MATCH(IF(O136&gt;2000000,"A",IF(O136&gt;1000000,"B",IF(O136&gt;100000,"C","D"))),ELSV!$G$4:$K$4,0))</f>
        <v>0.9</v>
      </c>
      <c r="AO136" s="24">
        <f t="shared" si="84"/>
        <v>30970555.164094083</v>
      </c>
      <c r="AP136" s="24">
        <f t="shared" si="85"/>
        <v>12391319.121154046</v>
      </c>
      <c r="AQ136" s="25">
        <f t="shared" si="86"/>
        <v>18579236.042940035</v>
      </c>
    </row>
    <row r="137" spans="1:43" x14ac:dyDescent="0.25">
      <c r="A137" s="11">
        <v>3006</v>
      </c>
      <c r="B137" s="6">
        <v>3006000209</v>
      </c>
      <c r="C137" s="6">
        <v>20000201</v>
      </c>
      <c r="D137" s="6">
        <v>3020000123</v>
      </c>
      <c r="E137" s="6" t="s">
        <v>1582</v>
      </c>
      <c r="F137" s="6" t="s">
        <v>270</v>
      </c>
      <c r="G137" s="6"/>
      <c r="H137" s="6">
        <v>6</v>
      </c>
      <c r="I137" s="6" t="s">
        <v>8</v>
      </c>
      <c r="J137" s="27">
        <v>41020</v>
      </c>
      <c r="K137" s="27">
        <v>41020</v>
      </c>
      <c r="L137" s="7">
        <v>28756303.09</v>
      </c>
      <c r="M137" s="7">
        <v>0</v>
      </c>
      <c r="N137" s="7"/>
      <c r="O137" s="8">
        <v>28756303.09</v>
      </c>
      <c r="P137" s="7">
        <v>-16365409.050000001</v>
      </c>
      <c r="Q137" s="7">
        <v>0</v>
      </c>
      <c r="R137" s="7">
        <v>-1676492.47</v>
      </c>
      <c r="S137" s="12">
        <f t="shared" si="95"/>
        <v>-18041901.52</v>
      </c>
      <c r="T137" s="18">
        <f t="shared" si="96"/>
        <v>12390894.039999999</v>
      </c>
      <c r="U137" s="18">
        <v>10714401.57</v>
      </c>
      <c r="V137" s="30">
        <f t="shared" si="97"/>
        <v>41000</v>
      </c>
      <c r="W137" s="28">
        <f t="shared" si="83"/>
        <v>11.122222222222222</v>
      </c>
      <c r="X137" s="38"/>
      <c r="AD137"/>
      <c r="AE137" s="43" t="s">
        <v>2998</v>
      </c>
      <c r="AF137">
        <f>MATCH(AE137,'CAT-4'!$A:$A,0)</f>
        <v>671</v>
      </c>
      <c r="AG137">
        <f>MATCH(V137,'CAT-4'!$1:$1,0)</f>
        <v>4</v>
      </c>
      <c r="AH137">
        <f>INDEX('CAT-4'!$1:$1048576,FAR!AF137,FAR!AG137)</f>
        <v>114.8</v>
      </c>
      <c r="AI137">
        <f>MATCH($AI$3,'CAT-4'!$1:$1,0)</f>
        <v>133</v>
      </c>
      <c r="AJ137">
        <f>INDEX('CAT-4'!$1:$1048576,FAR!AF137,FAR!AI137)</f>
        <v>122.7</v>
      </c>
      <c r="AK137" s="28">
        <f t="shared" si="98"/>
        <v>1.0688153310104531</v>
      </c>
      <c r="AL137" s="28">
        <f t="shared" si="99"/>
        <v>1.0688153310104531</v>
      </c>
      <c r="AM137" s="2">
        <f>INDEX(ELSV!$C$4:$G$58,MATCH(AE137,ELSV!$G$4:$G$58,0),MATCH(IF(O137&gt;2000000,"A",IF(O137&gt;1000000,"B",IF(O137&gt;100000,"C","D"))),ELSV!$C$4:$G$4,0))</f>
        <v>25</v>
      </c>
      <c r="AN137" s="77">
        <f>INDEX(ELSV!$G$4:$K$58,MATCH(AE137,ELSV!$G$4:$G$58,0),MATCH(IF(O137&gt;2000000,"A",IF(O137&gt;1000000,"B",IF(O137&gt;100000,"C","D"))),ELSV!$G$4:$K$4,0))</f>
        <v>0.9</v>
      </c>
      <c r="AO137" s="24">
        <f t="shared" si="84"/>
        <v>30735177.605775267</v>
      </c>
      <c r="AP137" s="24">
        <f t="shared" si="85"/>
        <v>12306365.113352418</v>
      </c>
      <c r="AQ137" s="25">
        <f t="shared" si="86"/>
        <v>18428812.492422849</v>
      </c>
    </row>
    <row r="138" spans="1:43" hidden="1" x14ac:dyDescent="0.25">
      <c r="A138" s="11">
        <v>3005</v>
      </c>
      <c r="B138" s="6">
        <v>3005006201</v>
      </c>
      <c r="C138" s="6">
        <v>20000101</v>
      </c>
      <c r="D138" s="6">
        <v>2000000002</v>
      </c>
      <c r="E138" s="6" t="s">
        <v>1584</v>
      </c>
      <c r="F138" s="6" t="s">
        <v>32</v>
      </c>
      <c r="G138" s="6" t="s">
        <v>1597</v>
      </c>
      <c r="H138" s="83">
        <v>1</v>
      </c>
      <c r="I138" s="6" t="s">
        <v>8</v>
      </c>
      <c r="J138" s="27">
        <v>40978</v>
      </c>
      <c r="K138" s="27">
        <v>40978</v>
      </c>
      <c r="L138" s="7">
        <v>28736833.109999999</v>
      </c>
      <c r="M138" s="7">
        <v>0</v>
      </c>
      <c r="N138" s="7"/>
      <c r="O138" s="8">
        <v>28736833.109999999</v>
      </c>
      <c r="P138" s="7">
        <v>-9655795.8100000005</v>
      </c>
      <c r="Q138" s="7">
        <v>0</v>
      </c>
      <c r="R138" s="7">
        <v>-959810.23</v>
      </c>
      <c r="S138" s="12">
        <f t="shared" si="95"/>
        <v>-10615606.040000001</v>
      </c>
      <c r="T138" s="18">
        <f t="shared" si="96"/>
        <v>19081037.299999997</v>
      </c>
      <c r="U138" s="18">
        <v>18121227.07</v>
      </c>
      <c r="V138" s="30">
        <f t="shared" si="97"/>
        <v>40969</v>
      </c>
      <c r="W138" s="28"/>
      <c r="AD138"/>
      <c r="AL138"/>
      <c r="AO138"/>
    </row>
    <row r="139" spans="1:43" x14ac:dyDescent="0.25">
      <c r="A139" s="11">
        <v>3005</v>
      </c>
      <c r="B139" s="6">
        <v>3005000212</v>
      </c>
      <c r="C139" s="6">
        <v>20000201</v>
      </c>
      <c r="D139" s="6">
        <v>3020000057</v>
      </c>
      <c r="E139" s="6" t="s">
        <v>1584</v>
      </c>
      <c r="F139" s="6" t="s">
        <v>207</v>
      </c>
      <c r="G139" s="6"/>
      <c r="H139" s="6">
        <v>1</v>
      </c>
      <c r="I139" s="6" t="s">
        <v>8</v>
      </c>
      <c r="J139" s="27">
        <v>40978</v>
      </c>
      <c r="K139" s="27">
        <v>40978</v>
      </c>
      <c r="L139" s="7">
        <v>28147276.41</v>
      </c>
      <c r="M139" s="7">
        <v>0</v>
      </c>
      <c r="N139" s="7"/>
      <c r="O139" s="8">
        <v>28147276.41</v>
      </c>
      <c r="P139" s="7">
        <v>-16169797.539999999</v>
      </c>
      <c r="Q139" s="7">
        <v>0</v>
      </c>
      <c r="R139" s="7">
        <v>-1640986.21</v>
      </c>
      <c r="S139" s="12">
        <f t="shared" si="95"/>
        <v>-17810783.75</v>
      </c>
      <c r="T139" s="18">
        <f t="shared" si="96"/>
        <v>11977478.870000001</v>
      </c>
      <c r="U139" s="18">
        <v>10336492.66</v>
      </c>
      <c r="V139" s="30">
        <f t="shared" si="97"/>
        <v>40969</v>
      </c>
      <c r="W139" s="28">
        <f t="shared" si="83"/>
        <v>11.236111111111111</v>
      </c>
      <c r="X139" s="38" t="s">
        <v>2972</v>
      </c>
      <c r="Y139">
        <f>MATCH(X139,'CAT-3'!$A:$A,0)</f>
        <v>688</v>
      </c>
      <c r="Z139">
        <f>MATCH(V139,'CAT-3'!$1:$1,0)</f>
        <v>90</v>
      </c>
      <c r="AA139">
        <f>INDEX('CAT-3'!$1:$1048576,FAR!Y139,FAR!Z139)</f>
        <v>101.8</v>
      </c>
      <c r="AB139">
        <f>MATCH($AB$3,'CAT-3'!$1:$1,0)</f>
        <v>90</v>
      </c>
      <c r="AC139">
        <f>INDEX('CAT-3'!$1:$1048576,FAR!Y139,FAR!AB139)</f>
        <v>101.8</v>
      </c>
      <c r="AD139" s="28">
        <f>AC139/AA139</f>
        <v>1</v>
      </c>
      <c r="AE139" s="43" t="s">
        <v>4250</v>
      </c>
      <c r="AF139">
        <f>MATCH(AE139,'CAT-4'!$A:$A,0)</f>
        <v>752</v>
      </c>
      <c r="AG139">
        <f>MATCH($AG$3,'CAT-4'!$1:$1,0)</f>
        <v>4</v>
      </c>
      <c r="AH139">
        <f>INDEX('CAT-4'!$1:$1048576,FAR!AF139,FAR!AG139)</f>
        <v>100.7</v>
      </c>
      <c r="AI139">
        <f>MATCH($AI$3,'CAT-4'!$1:$1,0)</f>
        <v>133</v>
      </c>
      <c r="AJ139">
        <f>INDEX('CAT-4'!$1:$1048576,FAR!AF139,FAR!AI139)</f>
        <v>115.9</v>
      </c>
      <c r="AK139" s="28">
        <f>AJ139/AH139</f>
        <v>1.1509433962264151</v>
      </c>
      <c r="AL139" s="28">
        <f>AK139*AD139</f>
        <v>1.1509433962264151</v>
      </c>
      <c r="AM139" s="2">
        <f>INDEX(ELSV!$C$4:$G$58,MATCH(AE139,ELSV!$G$4:$G$58,0),MATCH(IF(O139&gt;2000000,"A",IF(O139&gt;1000000,"B",IF(O139&gt;100000,"C","D"))),ELSV!$C$4:$G$4,0))</f>
        <v>25</v>
      </c>
      <c r="AN139" s="77">
        <f>INDEX(ELSV!$G$4:$K$58,MATCH(AE139,ELSV!$G$4:$G$58,0),MATCH(IF(O139&gt;2000000,"A",IF(O139&gt;1000000,"B",IF(O139&gt;100000,"C","D"))),ELSV!$G$4:$K$4,0))</f>
        <v>0.9</v>
      </c>
      <c r="AO139" s="24">
        <f>AL139*O139</f>
        <v>32395921.905849054</v>
      </c>
      <c r="AP139" s="24">
        <f>AO139*(AN139/AM139)*(IF(W139&gt;AM139,AM139,W139))</f>
        <v>13104150.410915943</v>
      </c>
      <c r="AQ139" s="25">
        <f t="shared" ref="AQ139:AQ140" si="100">AO139-AP139</f>
        <v>19291771.494933113</v>
      </c>
    </row>
    <row r="140" spans="1:43" x14ac:dyDescent="0.25">
      <c r="A140" s="11">
        <v>3005</v>
      </c>
      <c r="B140" s="6">
        <v>3005110002</v>
      </c>
      <c r="C140" s="6">
        <v>20000201</v>
      </c>
      <c r="D140" s="6">
        <v>3030000038</v>
      </c>
      <c r="E140" s="6" t="s">
        <v>1584</v>
      </c>
      <c r="F140" s="6" t="s">
        <v>638</v>
      </c>
      <c r="G140" s="6"/>
      <c r="H140" s="6">
        <v>1</v>
      </c>
      <c r="I140" s="6" t="s">
        <v>439</v>
      </c>
      <c r="J140" s="27">
        <v>41729</v>
      </c>
      <c r="K140" s="27">
        <v>41729</v>
      </c>
      <c r="L140" s="7">
        <v>27765750</v>
      </c>
      <c r="M140" s="7">
        <v>0</v>
      </c>
      <c r="N140" s="7"/>
      <c r="O140" s="8">
        <v>27765750</v>
      </c>
      <c r="P140" s="7">
        <v>-12953962.359999999</v>
      </c>
      <c r="Q140" s="7">
        <v>0</v>
      </c>
      <c r="R140" s="7">
        <v>-1618743.23</v>
      </c>
      <c r="S140" s="12">
        <f t="shared" si="95"/>
        <v>-14572705.59</v>
      </c>
      <c r="T140" s="18">
        <f t="shared" si="96"/>
        <v>14811787.640000001</v>
      </c>
      <c r="U140" s="18">
        <v>13193044.41</v>
      </c>
      <c r="V140" s="30">
        <f t="shared" si="97"/>
        <v>41699</v>
      </c>
      <c r="W140" s="28">
        <f t="shared" si="83"/>
        <v>9.1805555555555554</v>
      </c>
      <c r="X140" s="38"/>
      <c r="AD140"/>
      <c r="AE140" s="43" t="s">
        <v>4093</v>
      </c>
      <c r="AF140">
        <f>MATCH(AE140,'CAT-4'!$A:$A,0)</f>
        <v>670</v>
      </c>
      <c r="AG140">
        <f>MATCH(V140,'CAT-4'!$1:$1,0)</f>
        <v>27</v>
      </c>
      <c r="AH140">
        <f>INDEX('CAT-4'!$1:$1048576,FAR!AF140,FAR!AG140)</f>
        <v>95.6</v>
      </c>
      <c r="AI140">
        <f>MATCH($AI$3,'CAT-4'!$1:$1,0)</f>
        <v>133</v>
      </c>
      <c r="AJ140">
        <f>INDEX('CAT-4'!$1:$1048576,FAR!AF140,FAR!AI140)</f>
        <v>131.6</v>
      </c>
      <c r="AK140" s="28">
        <f>AJ140/AH140</f>
        <v>1.3765690376569037</v>
      </c>
      <c r="AL140" s="28">
        <f>AK140</f>
        <v>1.3765690376569037</v>
      </c>
      <c r="AM140" s="2">
        <f>INDEX(ELSV!$C$4:$G$58,MATCH(AE140,ELSV!$G$4:$G$58,0),MATCH(IF(O140&gt;2000000,"A",IF(O140&gt;1000000,"B",IF(O140&gt;100000,"C","D"))),ELSV!$C$4:$G$4,0))</f>
        <v>20</v>
      </c>
      <c r="AN140" s="77">
        <f>INDEX(ELSV!$G$4:$K$58,MATCH(AE140,ELSV!$G$4:$G$58,0),MATCH(IF(O140&gt;2000000,"A",IF(O140&gt;1000000,"B",IF(O140&gt;100000,"C","D"))),ELSV!$G$4:$K$4,0))</f>
        <v>0.9</v>
      </c>
      <c r="AO140" s="24">
        <f>AL140*O140</f>
        <v>38221471.757322177</v>
      </c>
      <c r="AP140" s="24">
        <f>AO140*(AN140/AM140)*(IF(W140&gt;AM140,AM140,W140))</f>
        <v>15790245.519743724</v>
      </c>
      <c r="AQ140" s="25">
        <f t="shared" si="100"/>
        <v>22431226.237578452</v>
      </c>
    </row>
    <row r="141" spans="1:43" hidden="1" x14ac:dyDescent="0.25">
      <c r="A141" s="11">
        <v>3006</v>
      </c>
      <c r="B141" s="6">
        <v>3006006201</v>
      </c>
      <c r="C141" s="6">
        <v>20000101</v>
      </c>
      <c r="D141" s="6">
        <v>2000000006</v>
      </c>
      <c r="E141" s="6" t="s">
        <v>1582</v>
      </c>
      <c r="F141" s="6" t="s">
        <v>36</v>
      </c>
      <c r="G141" s="6" t="s">
        <v>1597</v>
      </c>
      <c r="H141" s="83">
        <v>1</v>
      </c>
      <c r="I141" s="6" t="s">
        <v>8</v>
      </c>
      <c r="J141" s="27">
        <v>41020</v>
      </c>
      <c r="K141" s="27">
        <v>41020</v>
      </c>
      <c r="L141" s="7">
        <v>26567783.59</v>
      </c>
      <c r="M141" s="7">
        <v>0</v>
      </c>
      <c r="N141" s="7"/>
      <c r="O141" s="8">
        <v>26567783.59</v>
      </c>
      <c r="P141" s="7">
        <v>-8825017.0199999996</v>
      </c>
      <c r="Q141" s="7">
        <v>0</v>
      </c>
      <c r="R141" s="7">
        <v>-887363.97</v>
      </c>
      <c r="S141" s="12">
        <f t="shared" si="95"/>
        <v>-9712380.9900000002</v>
      </c>
      <c r="T141" s="18">
        <f t="shared" si="96"/>
        <v>17742766.57</v>
      </c>
      <c r="U141" s="18">
        <v>16855402.600000001</v>
      </c>
      <c r="V141" s="30">
        <f t="shared" si="97"/>
        <v>41000</v>
      </c>
      <c r="W141" s="28"/>
      <c r="AD141"/>
      <c r="AL141"/>
      <c r="AO141"/>
    </row>
    <row r="142" spans="1:43" hidden="1" x14ac:dyDescent="0.25">
      <c r="A142" s="11">
        <v>3004</v>
      </c>
      <c r="B142" s="6">
        <v>3004006201</v>
      </c>
      <c r="C142" s="6">
        <v>20000102</v>
      </c>
      <c r="D142" s="6">
        <v>2010000000</v>
      </c>
      <c r="E142" s="6" t="s">
        <v>1583</v>
      </c>
      <c r="F142" s="6" t="s">
        <v>60</v>
      </c>
      <c r="G142" s="6" t="s">
        <v>1597</v>
      </c>
      <c r="H142" s="83">
        <v>1</v>
      </c>
      <c r="I142" s="6" t="s">
        <v>8</v>
      </c>
      <c r="J142" s="27">
        <v>40992</v>
      </c>
      <c r="K142" s="27">
        <v>40992</v>
      </c>
      <c r="L142" s="7">
        <v>26491073.170000002</v>
      </c>
      <c r="M142" s="7">
        <v>0</v>
      </c>
      <c r="N142" s="7"/>
      <c r="O142" s="8">
        <v>26491073.170000002</v>
      </c>
      <c r="P142" s="7">
        <v>-7951462.0499999998</v>
      </c>
      <c r="Q142" s="7">
        <v>0</v>
      </c>
      <c r="R142" s="7">
        <v>-884801.84</v>
      </c>
      <c r="S142" s="12">
        <f t="shared" si="95"/>
        <v>-8836263.8900000006</v>
      </c>
      <c r="T142" s="18">
        <f t="shared" si="96"/>
        <v>18539611.120000001</v>
      </c>
      <c r="U142" s="18">
        <v>17654809.280000001</v>
      </c>
      <c r="V142" s="30">
        <f t="shared" si="97"/>
        <v>40969</v>
      </c>
      <c r="AD142"/>
      <c r="AL142"/>
      <c r="AO142"/>
    </row>
    <row r="143" spans="1:43" hidden="1" x14ac:dyDescent="0.25">
      <c r="A143" s="11">
        <v>3008</v>
      </c>
      <c r="B143" s="6">
        <v>3008006201</v>
      </c>
      <c r="C143" s="6">
        <v>20000101</v>
      </c>
      <c r="D143" s="6">
        <v>2000000008</v>
      </c>
      <c r="E143" s="6" t="s">
        <v>1586</v>
      </c>
      <c r="F143" s="6" t="s">
        <v>38</v>
      </c>
      <c r="G143" s="6" t="s">
        <v>1597</v>
      </c>
      <c r="H143" s="83">
        <v>1</v>
      </c>
      <c r="I143" s="6" t="s">
        <v>8</v>
      </c>
      <c r="J143" s="27">
        <v>41023</v>
      </c>
      <c r="K143" s="27">
        <v>41023</v>
      </c>
      <c r="L143" s="7">
        <v>25952906.170000002</v>
      </c>
      <c r="M143" s="7">
        <v>0</v>
      </c>
      <c r="N143" s="7"/>
      <c r="O143" s="8">
        <v>25952906.170000002</v>
      </c>
      <c r="P143" s="7">
        <v>-8613648.7200000007</v>
      </c>
      <c r="Q143" s="7">
        <v>0</v>
      </c>
      <c r="R143" s="7">
        <v>-866827.07</v>
      </c>
      <c r="S143" s="12">
        <f t="shared" si="95"/>
        <v>-9480475.790000001</v>
      </c>
      <c r="T143" s="18">
        <f t="shared" si="96"/>
        <v>17339257.450000003</v>
      </c>
      <c r="U143" s="18">
        <v>16472430.380000001</v>
      </c>
      <c r="V143" s="30">
        <f t="shared" si="97"/>
        <v>41000</v>
      </c>
      <c r="W143" s="28"/>
      <c r="AD143"/>
      <c r="AL143"/>
      <c r="AO143"/>
    </row>
    <row r="144" spans="1:43" hidden="1" x14ac:dyDescent="0.25">
      <c r="A144" s="11">
        <v>3004</v>
      </c>
      <c r="B144" s="6">
        <v>3004006201</v>
      </c>
      <c r="C144" s="6">
        <v>20000102</v>
      </c>
      <c r="D144" s="6">
        <v>2010000002</v>
      </c>
      <c r="E144" s="6" t="s">
        <v>1583</v>
      </c>
      <c r="F144" s="6" t="s">
        <v>62</v>
      </c>
      <c r="G144" s="6" t="s">
        <v>1597</v>
      </c>
      <c r="H144" s="83">
        <v>1</v>
      </c>
      <c r="I144" s="6" t="s">
        <v>8</v>
      </c>
      <c r="J144" s="27">
        <v>40992</v>
      </c>
      <c r="K144" s="27">
        <v>40992</v>
      </c>
      <c r="L144" s="7">
        <v>25708145.579999998</v>
      </c>
      <c r="M144" s="7">
        <v>0</v>
      </c>
      <c r="N144" s="7"/>
      <c r="O144" s="8">
        <v>25708145.579999998</v>
      </c>
      <c r="P144" s="7">
        <v>-7716461.4199999999</v>
      </c>
      <c r="Q144" s="7">
        <v>0</v>
      </c>
      <c r="R144" s="7">
        <v>-858652.06</v>
      </c>
      <c r="S144" s="12">
        <f t="shared" si="95"/>
        <v>-8575113.4800000004</v>
      </c>
      <c r="T144" s="18">
        <f t="shared" si="96"/>
        <v>17991684.159999996</v>
      </c>
      <c r="U144" s="18">
        <v>17133032.100000001</v>
      </c>
      <c r="V144" s="30">
        <f t="shared" si="97"/>
        <v>40969</v>
      </c>
      <c r="AD144"/>
      <c r="AL144"/>
      <c r="AO144"/>
    </row>
    <row r="145" spans="1:43" hidden="1" x14ac:dyDescent="0.25">
      <c r="A145" s="11">
        <v>3005</v>
      </c>
      <c r="B145" s="6">
        <v>3005006201</v>
      </c>
      <c r="C145" s="6">
        <v>20000102</v>
      </c>
      <c r="D145" s="6">
        <v>2010000011</v>
      </c>
      <c r="E145" s="6" t="s">
        <v>1584</v>
      </c>
      <c r="F145" s="6" t="s">
        <v>70</v>
      </c>
      <c r="G145" s="6" t="s">
        <v>1597</v>
      </c>
      <c r="H145" s="83">
        <v>1</v>
      </c>
      <c r="I145" s="6" t="s">
        <v>8</v>
      </c>
      <c r="J145" s="27">
        <v>40978</v>
      </c>
      <c r="K145" s="27">
        <v>40978</v>
      </c>
      <c r="L145" s="7">
        <v>23423755.34</v>
      </c>
      <c r="M145" s="7">
        <v>0</v>
      </c>
      <c r="N145" s="7"/>
      <c r="O145" s="8">
        <v>23423755.34</v>
      </c>
      <c r="P145" s="7">
        <v>-7045392.0199999996</v>
      </c>
      <c r="Q145" s="7">
        <v>0</v>
      </c>
      <c r="R145" s="7">
        <v>-782353.43</v>
      </c>
      <c r="S145" s="12">
        <f t="shared" si="95"/>
        <v>-7827745.4499999993</v>
      </c>
      <c r="T145" s="18">
        <f t="shared" si="96"/>
        <v>16378363.32</v>
      </c>
      <c r="U145" s="18">
        <v>15596009.890000001</v>
      </c>
      <c r="V145" s="30">
        <f t="shared" si="97"/>
        <v>40969</v>
      </c>
      <c r="AD145"/>
      <c r="AL145"/>
      <c r="AO145"/>
    </row>
    <row r="146" spans="1:43" hidden="1" x14ac:dyDescent="0.25">
      <c r="A146" s="11">
        <v>3003</v>
      </c>
      <c r="B146" s="6">
        <v>3003006301</v>
      </c>
      <c r="C146" s="6">
        <v>20100001</v>
      </c>
      <c r="D146" s="6">
        <v>11000000022</v>
      </c>
      <c r="E146" s="6"/>
      <c r="F146" s="6" t="s">
        <v>1560</v>
      </c>
      <c r="G146" s="6"/>
      <c r="H146" s="6">
        <v>1</v>
      </c>
      <c r="I146" s="6" t="s">
        <v>672</v>
      </c>
      <c r="J146" s="27">
        <v>40940</v>
      </c>
      <c r="K146" s="27">
        <v>40940</v>
      </c>
      <c r="L146" s="7">
        <v>23313983.809999999</v>
      </c>
      <c r="M146" s="7">
        <v>0</v>
      </c>
      <c r="N146" s="7"/>
      <c r="O146" s="8">
        <v>23313983.809999999</v>
      </c>
      <c r="P146" s="7">
        <v>-23313983.809999999</v>
      </c>
      <c r="Q146" s="7">
        <v>0</v>
      </c>
      <c r="R146" s="7">
        <v>0</v>
      </c>
      <c r="S146" s="12">
        <f t="shared" si="95"/>
        <v>-23313983.809999999</v>
      </c>
      <c r="T146" s="18">
        <f t="shared" si="96"/>
        <v>0</v>
      </c>
      <c r="U146" s="18">
        <v>0</v>
      </c>
      <c r="V146" s="30">
        <f t="shared" si="97"/>
        <v>40940</v>
      </c>
      <c r="W146" s="28">
        <f t="shared" ref="W146:W147" si="101">YEARFRAC(K146,$W$3)</f>
        <v>11.344444444444445</v>
      </c>
      <c r="X146" s="38" t="s">
        <v>3110</v>
      </c>
      <c r="Y146">
        <f>MATCH(X146,'CAT-3'!$A:$A,0)</f>
        <v>757</v>
      </c>
      <c r="Z146">
        <f>MATCH(V146,'CAT-3'!$1:$1,0)</f>
        <v>89</v>
      </c>
      <c r="AA146">
        <f>INDEX('CAT-3'!$1:$1048576,FAR!Y146,FAR!Z146)</f>
        <v>93.3</v>
      </c>
      <c r="AB146">
        <f>MATCH($AB$3,'CAT-3'!$1:$1,0)</f>
        <v>90</v>
      </c>
      <c r="AC146">
        <f>INDEX('CAT-3'!$1:$1048576,FAR!Y146,FAR!AB146)</f>
        <v>93.3</v>
      </c>
      <c r="AD146" s="28">
        <f>AC146/AA146</f>
        <v>1</v>
      </c>
      <c r="AE146" s="43" t="s">
        <v>4047</v>
      </c>
      <c r="AF146">
        <f>MATCH(AE146,'CAT-4'!$A:$A,0)</f>
        <v>647</v>
      </c>
      <c r="AG146">
        <f>MATCH($AG$3,'CAT-4'!$1:$1,0)</f>
        <v>4</v>
      </c>
      <c r="AH146">
        <f>INDEX('CAT-4'!$1:$1048576,FAR!AF146,FAR!AG146)</f>
        <v>100.5</v>
      </c>
      <c r="AI146">
        <f>MATCH($AI$3,'CAT-4'!$1:$1,0)</f>
        <v>133</v>
      </c>
      <c r="AJ146">
        <f>INDEX('CAT-4'!$1:$1048576,FAR!AF146,FAR!AI146)</f>
        <v>92.8</v>
      </c>
      <c r="AK146" s="28">
        <f>AJ146/AH146</f>
        <v>0.92338308457711438</v>
      </c>
      <c r="AL146" s="28">
        <f>AK146*AD146</f>
        <v>0.92338308457711438</v>
      </c>
      <c r="AM146" s="2">
        <f>INDEX(ELSV!$C$4:$G$58,MATCH(AE146,ELSV!$G$4:$G$58,0),MATCH(IF(O146&gt;2000000,"A",IF(O146&gt;1000000,"B",IF(O146&gt;100000,"C","D"))),ELSV!$C$4:$G$4,0))</f>
        <v>6</v>
      </c>
      <c r="AN146" s="77">
        <f>INDEX(ELSV!$G$4:$K$58,MATCH(AE146,ELSV!$G$4:$G$58,0),MATCH(IF(O146&gt;2000000,"A",IF(O146&gt;1000000,"B",IF(O146&gt;100000,"C","D"))),ELSV!$G$4:$K$4,0))</f>
        <v>1</v>
      </c>
      <c r="AO146" s="24">
        <f>AL146*O146</f>
        <v>21527738.284258705</v>
      </c>
      <c r="AP146" s="24">
        <f>AO146*(AN146/AM146)*(IF(W146&gt;AM146,AM146,W146))</f>
        <v>21527738.284258705</v>
      </c>
      <c r="AQ146" s="25">
        <f t="shared" ref="AQ146:AQ147" si="102">AO146-AP146</f>
        <v>0</v>
      </c>
    </row>
    <row r="147" spans="1:43" x14ac:dyDescent="0.25">
      <c r="A147" s="11">
        <v>3005</v>
      </c>
      <c r="B147" s="6">
        <v>3005110002</v>
      </c>
      <c r="C147" s="6">
        <v>20000201</v>
      </c>
      <c r="D147" s="6">
        <v>3030000040</v>
      </c>
      <c r="E147" s="6" t="s">
        <v>1584</v>
      </c>
      <c r="F147" s="6" t="s">
        <v>640</v>
      </c>
      <c r="G147" s="6"/>
      <c r="H147" s="6">
        <v>1</v>
      </c>
      <c r="I147" s="6" t="s">
        <v>8</v>
      </c>
      <c r="J147" s="27">
        <v>41729</v>
      </c>
      <c r="K147" s="27">
        <v>41729</v>
      </c>
      <c r="L147" s="7">
        <v>21815499.960000001</v>
      </c>
      <c r="M147" s="7">
        <v>0</v>
      </c>
      <c r="N147" s="7"/>
      <c r="O147" s="8">
        <v>21815499.960000001</v>
      </c>
      <c r="P147" s="7">
        <v>-10177904.98</v>
      </c>
      <c r="Q147" s="7">
        <v>0</v>
      </c>
      <c r="R147" s="7">
        <v>-1271843.6499999999</v>
      </c>
      <c r="S147" s="12">
        <f t="shared" si="95"/>
        <v>-11449748.630000001</v>
      </c>
      <c r="T147" s="18">
        <f t="shared" si="96"/>
        <v>11637594.98</v>
      </c>
      <c r="U147" s="18">
        <v>10365751.33</v>
      </c>
      <c r="V147" s="30">
        <f t="shared" si="97"/>
        <v>41699</v>
      </c>
      <c r="W147" s="28">
        <f t="shared" si="101"/>
        <v>9.1805555555555554</v>
      </c>
      <c r="X147" s="38"/>
      <c r="AD147"/>
      <c r="AE147" s="43" t="s">
        <v>4222</v>
      </c>
      <c r="AF147">
        <f>MATCH(AE147,'CAT-4'!$A:$A,0)</f>
        <v>737</v>
      </c>
      <c r="AG147">
        <f>MATCH(V147,'CAT-4'!$1:$1,0)</f>
        <v>27</v>
      </c>
      <c r="AH147">
        <f>INDEX('CAT-4'!$1:$1048576,FAR!AF147,FAR!AG147)</f>
        <v>104.7</v>
      </c>
      <c r="AI147">
        <f>MATCH($AI$3,'CAT-4'!$1:$1,0)</f>
        <v>133</v>
      </c>
      <c r="AJ147">
        <f>INDEX('CAT-4'!$1:$1048576,FAR!AF147,FAR!AI147)</f>
        <v>125</v>
      </c>
      <c r="AK147" s="28">
        <f t="shared" ref="AK147:AK148" si="103">AJ147/AH147</f>
        <v>1.1938872970391594</v>
      </c>
      <c r="AL147" s="28">
        <f t="shared" ref="AL147" si="104">AK147</f>
        <v>1.1938872970391594</v>
      </c>
      <c r="AM147" s="2">
        <f>INDEX(ELSV!$C$4:$G$58,MATCH(AE147,ELSV!$G$4:$G$58,0),MATCH(IF(O147&gt;2000000,"A",IF(O147&gt;1000000,"B",IF(O147&gt;100000,"C","D"))),ELSV!$C$4:$G$4,0))</f>
        <v>15</v>
      </c>
      <c r="AN147" s="77">
        <f>INDEX(ELSV!$G$4:$K$58,MATCH(AE147,ELSV!$G$4:$G$58,0),MATCH(IF(O147&gt;2000000,"A",IF(O147&gt;1000000,"B",IF(O147&gt;100000,"C","D"))),ELSV!$G$4:$K$4,0))</f>
        <v>0.9</v>
      </c>
      <c r="AO147" s="24">
        <f>AL147*O147</f>
        <v>26045248.280802291</v>
      </c>
      <c r="AP147" s="24">
        <f>AO147*(AN147/AM147)*(IF(W147&gt;AM147,AM147,W147))</f>
        <v>14346590.928008595</v>
      </c>
      <c r="AQ147" s="25">
        <f t="shared" si="102"/>
        <v>11698657.352793695</v>
      </c>
    </row>
    <row r="148" spans="1:43" hidden="1" x14ac:dyDescent="0.25">
      <c r="A148" s="11">
        <v>3004</v>
      </c>
      <c r="B148" s="6">
        <v>3004000205</v>
      </c>
      <c r="C148" s="6">
        <v>20000101</v>
      </c>
      <c r="D148" s="6">
        <v>2000000018</v>
      </c>
      <c r="E148" s="6" t="s">
        <v>1583</v>
      </c>
      <c r="F148" s="6" t="s">
        <v>50</v>
      </c>
      <c r="G148" s="6" t="s">
        <v>1597</v>
      </c>
      <c r="H148" s="6">
        <v>1</v>
      </c>
      <c r="I148" s="6" t="s">
        <v>8</v>
      </c>
      <c r="J148" s="27">
        <v>41882</v>
      </c>
      <c r="K148" s="27">
        <v>41882</v>
      </c>
      <c r="L148" s="7">
        <v>21616704.16</v>
      </c>
      <c r="M148" s="7">
        <v>0</v>
      </c>
      <c r="N148" s="7"/>
      <c r="O148" s="8">
        <v>21616704.16</v>
      </c>
      <c r="P148" s="7">
        <v>-5469109.2199999997</v>
      </c>
      <c r="Q148" s="7">
        <v>0</v>
      </c>
      <c r="R148" s="7">
        <v>-721997.92</v>
      </c>
      <c r="S148" s="12">
        <f t="shared" si="95"/>
        <v>-6191107.1399999997</v>
      </c>
      <c r="T148" s="18">
        <f t="shared" si="96"/>
        <v>16147594.940000001</v>
      </c>
      <c r="U148" s="18">
        <v>15425597.02</v>
      </c>
      <c r="V148" s="30">
        <f t="shared" si="97"/>
        <v>41852</v>
      </c>
      <c r="W148" s="28"/>
      <c r="X148" s="38"/>
      <c r="AD148"/>
      <c r="AE148" s="43"/>
      <c r="AF148" t="e">
        <f>MATCH(AE148,'CAT-4'!$A:$A,0)</f>
        <v>#N/A</v>
      </c>
      <c r="AG148">
        <f>MATCH(V148,'CAT-4'!$1:$1,0)</f>
        <v>32</v>
      </c>
      <c r="AH148" t="e">
        <f>INDEX('CAT-4'!$1:$1048576,FAR!AF148,FAR!AG148)</f>
        <v>#N/A</v>
      </c>
      <c r="AI148">
        <f>MATCH($AI$3,'CAT-4'!$1:$1,0)</f>
        <v>133</v>
      </c>
      <c r="AJ148" t="e">
        <f>INDEX('CAT-4'!$1:$1048576,FAR!AF148,FAR!AI148)</f>
        <v>#N/A</v>
      </c>
      <c r="AK148" s="28" t="e">
        <f t="shared" si="103"/>
        <v>#N/A</v>
      </c>
      <c r="AM148" s="2"/>
      <c r="AN148" s="77"/>
      <c r="AP148" s="24"/>
      <c r="AQ148" s="25"/>
    </row>
    <row r="149" spans="1:43" hidden="1" x14ac:dyDescent="0.25">
      <c r="A149" s="11">
        <v>3008</v>
      </c>
      <c r="B149" s="6">
        <v>3008006201</v>
      </c>
      <c r="C149" s="6">
        <v>20000102</v>
      </c>
      <c r="D149" s="6">
        <v>2010000030</v>
      </c>
      <c r="E149" s="6" t="s">
        <v>1586</v>
      </c>
      <c r="F149" s="6" t="s">
        <v>84</v>
      </c>
      <c r="G149" s="6" t="s">
        <v>1597</v>
      </c>
      <c r="H149" s="83">
        <v>2</v>
      </c>
      <c r="I149" s="6" t="s">
        <v>8</v>
      </c>
      <c r="J149" s="27">
        <v>41023</v>
      </c>
      <c r="K149" s="27">
        <v>41023</v>
      </c>
      <c r="L149" s="7">
        <v>21508356.780000001</v>
      </c>
      <c r="M149" s="7">
        <v>0</v>
      </c>
      <c r="N149" s="7"/>
      <c r="O149" s="8">
        <v>21508356.780000001</v>
      </c>
      <c r="P149" s="7">
        <v>-6426113.6600000001</v>
      </c>
      <c r="Q149" s="7">
        <v>0</v>
      </c>
      <c r="R149" s="7">
        <v>-718379.12</v>
      </c>
      <c r="S149" s="12">
        <f t="shared" si="95"/>
        <v>-7144492.7800000003</v>
      </c>
      <c r="T149" s="18">
        <f t="shared" si="96"/>
        <v>15082243.120000001</v>
      </c>
      <c r="U149" s="18">
        <v>14363864</v>
      </c>
      <c r="V149" s="30">
        <f t="shared" si="97"/>
        <v>41000</v>
      </c>
      <c r="AD149"/>
      <c r="AL149"/>
      <c r="AO149"/>
    </row>
    <row r="150" spans="1:43" hidden="1" x14ac:dyDescent="0.25">
      <c r="A150" s="11">
        <v>3004</v>
      </c>
      <c r="B150" s="6">
        <v>3004006201</v>
      </c>
      <c r="C150" s="6">
        <v>20000101</v>
      </c>
      <c r="D150" s="6">
        <v>2000000000</v>
      </c>
      <c r="E150" s="6" t="s">
        <v>1583</v>
      </c>
      <c r="F150" s="6" t="s">
        <v>30</v>
      </c>
      <c r="G150" s="6" t="s">
        <v>1597</v>
      </c>
      <c r="H150" s="83">
        <v>1</v>
      </c>
      <c r="I150" s="6" t="s">
        <v>8</v>
      </c>
      <c r="J150" s="27">
        <v>40992</v>
      </c>
      <c r="K150" s="27">
        <v>40992</v>
      </c>
      <c r="L150" s="7">
        <v>20175789.43</v>
      </c>
      <c r="M150" s="7">
        <v>0</v>
      </c>
      <c r="N150" s="7"/>
      <c r="O150" s="8">
        <v>20175789.43</v>
      </c>
      <c r="P150" s="7">
        <v>-6753443.1299999999</v>
      </c>
      <c r="Q150" s="7">
        <v>0</v>
      </c>
      <c r="R150" s="7">
        <v>-673871.37</v>
      </c>
      <c r="S150" s="12">
        <f t="shared" si="95"/>
        <v>-7427314.5</v>
      </c>
      <c r="T150" s="18">
        <f t="shared" si="96"/>
        <v>13422346.300000001</v>
      </c>
      <c r="U150" s="18">
        <v>12748474.93</v>
      </c>
      <c r="V150" s="30">
        <f t="shared" si="97"/>
        <v>40969</v>
      </c>
      <c r="W150" s="28"/>
      <c r="AD150"/>
      <c r="AL150"/>
      <c r="AO150"/>
    </row>
    <row r="151" spans="1:43" hidden="1" x14ac:dyDescent="0.25">
      <c r="A151" s="11">
        <v>3003</v>
      </c>
      <c r="B151" s="6">
        <v>3003006301</v>
      </c>
      <c r="C151" s="6">
        <v>20000401</v>
      </c>
      <c r="D151" s="6">
        <v>5030000114</v>
      </c>
      <c r="E151" s="6"/>
      <c r="F151" s="6" t="s">
        <v>1416</v>
      </c>
      <c r="G151" s="6"/>
      <c r="H151" s="6">
        <v>1</v>
      </c>
      <c r="I151" s="6" t="s">
        <v>672</v>
      </c>
      <c r="J151" s="27">
        <v>40817</v>
      </c>
      <c r="K151" s="27">
        <v>40817</v>
      </c>
      <c r="L151" s="7">
        <v>19759280.059999999</v>
      </c>
      <c r="M151" s="7">
        <v>0</v>
      </c>
      <c r="N151" s="7"/>
      <c r="O151" s="8">
        <v>19759280.059999999</v>
      </c>
      <c r="P151" s="7">
        <v>-17783352.050000001</v>
      </c>
      <c r="Q151" s="7">
        <v>0</v>
      </c>
      <c r="R151" s="7">
        <v>0</v>
      </c>
      <c r="S151" s="12">
        <f t="shared" si="95"/>
        <v>-17783352.050000001</v>
      </c>
      <c r="T151" s="18">
        <f t="shared" si="96"/>
        <v>1975928.0099999979</v>
      </c>
      <c r="U151" s="18">
        <v>1975928.01</v>
      </c>
      <c r="V151" s="30">
        <f t="shared" si="97"/>
        <v>40817</v>
      </c>
      <c r="W151" s="28">
        <f t="shared" ref="W151" si="105">YEARFRAC(K151,$W$3)</f>
        <v>11.677777777777777</v>
      </c>
      <c r="X151" s="38" t="s">
        <v>3078</v>
      </c>
      <c r="Y151">
        <f>MATCH(X151,'CAT-3'!$A:$A,0)</f>
        <v>741</v>
      </c>
      <c r="Z151">
        <f>MATCH(V151,'CAT-3'!$1:$1,0)</f>
        <v>85</v>
      </c>
      <c r="AA151">
        <f>INDEX('CAT-3'!$1:$1048576,FAR!Y151,FAR!Z151)</f>
        <v>85.2</v>
      </c>
      <c r="AB151">
        <f>MATCH($AB$3,'CAT-3'!$1:$1,0)</f>
        <v>90</v>
      </c>
      <c r="AC151">
        <f>INDEX('CAT-3'!$1:$1048576,FAR!Y151,FAR!AB151)</f>
        <v>85.7</v>
      </c>
      <c r="AD151" s="28">
        <f>AC151/AA151</f>
        <v>1.005868544600939</v>
      </c>
      <c r="AE151" s="43" t="s">
        <v>4032</v>
      </c>
      <c r="AF151">
        <f>MATCH(AE151,'CAT-4'!$A:$A,0)</f>
        <v>639</v>
      </c>
      <c r="AG151">
        <f>MATCH($AG$3,'CAT-4'!$1:$1,0)</f>
        <v>4</v>
      </c>
      <c r="AH151">
        <f>INDEX('CAT-4'!$1:$1048576,FAR!AF151,FAR!AG151)</f>
        <v>99.7</v>
      </c>
      <c r="AI151">
        <f>MATCH($AI$3,'CAT-4'!$1:$1,0)</f>
        <v>133</v>
      </c>
      <c r="AJ151">
        <f>INDEX('CAT-4'!$1:$1048576,FAR!AF151,FAR!AI151)</f>
        <v>117.6</v>
      </c>
      <c r="AK151" s="28">
        <f>AJ151/AH151</f>
        <v>1.1795386158475425</v>
      </c>
      <c r="AL151" s="28">
        <f>AK151*AD151</f>
        <v>1.1864607908231737</v>
      </c>
      <c r="AM151" s="2">
        <f>INDEX(ELSV!$C$4:$G$58,MATCH(AE151,ELSV!$G$4:$G$58,0),MATCH(IF(O151&gt;2000000,"A",IF(O151&gt;1000000,"B",IF(O151&gt;100000,"C","D"))),ELSV!$C$4:$G$4,0))</f>
        <v>6</v>
      </c>
      <c r="AN151" s="77">
        <f>INDEX(ELSV!$G$4:$K$58,MATCH(AE151,ELSV!$G$4:$G$58,0),MATCH(IF(O151&gt;2000000,"A",IF(O151&gt;1000000,"B",IF(O151&gt;100000,"C","D"))),ELSV!$G$4:$K$4,0))</f>
        <v>0.95</v>
      </c>
      <c r="AO151" s="24">
        <f>AL151*O151</f>
        <v>23443611.046084166</v>
      </c>
      <c r="AP151" s="24">
        <f>AO151*(AN151/AM151)*(IF(W151&gt;AM151,AM151,W151))</f>
        <v>22271430.493779957</v>
      </c>
      <c r="AQ151" s="25">
        <f>AO151-AP151</f>
        <v>1172180.5523042083</v>
      </c>
    </row>
    <row r="152" spans="1:43" hidden="1" x14ac:dyDescent="0.25">
      <c r="A152" s="11">
        <v>3007</v>
      </c>
      <c r="B152" s="6">
        <v>3007006201</v>
      </c>
      <c r="C152" s="6">
        <v>20000101</v>
      </c>
      <c r="D152" s="6">
        <v>2000000003</v>
      </c>
      <c r="E152" s="6" t="s">
        <v>1585</v>
      </c>
      <c r="F152" s="6" t="s">
        <v>33</v>
      </c>
      <c r="G152" s="6" t="s">
        <v>1597</v>
      </c>
      <c r="H152" s="83">
        <v>1</v>
      </c>
      <c r="I152" s="6" t="s">
        <v>8</v>
      </c>
      <c r="J152" s="27">
        <v>40996</v>
      </c>
      <c r="K152" s="27">
        <v>40978</v>
      </c>
      <c r="L152" s="7">
        <v>18666679.390000001</v>
      </c>
      <c r="M152" s="7">
        <v>0</v>
      </c>
      <c r="N152" s="7"/>
      <c r="O152" s="8">
        <v>18666679.390000001</v>
      </c>
      <c r="P152" s="7">
        <v>-6241484.75</v>
      </c>
      <c r="Q152" s="7">
        <v>0</v>
      </c>
      <c r="R152" s="7">
        <v>-623467.09</v>
      </c>
      <c r="S152" s="12">
        <f t="shared" si="95"/>
        <v>-6864951.8399999999</v>
      </c>
      <c r="T152" s="18">
        <f t="shared" si="96"/>
        <v>12425194.640000001</v>
      </c>
      <c r="U152" s="18">
        <v>11801727.550000001</v>
      </c>
      <c r="V152" s="30">
        <f t="shared" si="97"/>
        <v>40969</v>
      </c>
      <c r="W152" s="28"/>
      <c r="AD152"/>
      <c r="AL152"/>
      <c r="AO152"/>
    </row>
    <row r="153" spans="1:43" hidden="1" x14ac:dyDescent="0.25">
      <c r="A153" s="11">
        <v>3006</v>
      </c>
      <c r="B153" s="6">
        <v>3006005805</v>
      </c>
      <c r="C153" s="6">
        <v>20000101</v>
      </c>
      <c r="D153" s="6">
        <v>2000000021</v>
      </c>
      <c r="E153" s="6" t="s">
        <v>1582</v>
      </c>
      <c r="F153" s="6" t="s">
        <v>53</v>
      </c>
      <c r="G153" s="6" t="s">
        <v>1597</v>
      </c>
      <c r="H153" s="6">
        <v>1</v>
      </c>
      <c r="I153" s="6" t="s">
        <v>8</v>
      </c>
      <c r="J153" s="27">
        <v>41882</v>
      </c>
      <c r="K153" s="27">
        <v>41882</v>
      </c>
      <c r="L153" s="7">
        <v>18185754</v>
      </c>
      <c r="M153" s="7">
        <v>0</v>
      </c>
      <c r="N153" s="7"/>
      <c r="O153" s="8">
        <v>18185754</v>
      </c>
      <c r="P153" s="7">
        <v>-4601065.62</v>
      </c>
      <c r="Q153" s="7">
        <v>0</v>
      </c>
      <c r="R153" s="7">
        <v>-607404.18000000005</v>
      </c>
      <c r="S153" s="12">
        <f t="shared" si="95"/>
        <v>-5208469.8</v>
      </c>
      <c r="T153" s="18">
        <f t="shared" si="96"/>
        <v>13584688.379999999</v>
      </c>
      <c r="U153" s="18">
        <v>12977284.199999999</v>
      </c>
      <c r="V153" s="30">
        <f t="shared" si="97"/>
        <v>41852</v>
      </c>
      <c r="W153" s="28"/>
      <c r="X153" s="38"/>
      <c r="AD153"/>
      <c r="AE153" s="43"/>
      <c r="AF153" t="e">
        <f>MATCH(AE153,'CAT-4'!$A:$A,0)</f>
        <v>#N/A</v>
      </c>
      <c r="AG153">
        <f>MATCH(V153,'CAT-4'!$1:$1,0)</f>
        <v>32</v>
      </c>
      <c r="AH153" t="e">
        <f>INDEX('CAT-4'!$1:$1048576,FAR!AF153,FAR!AG153)</f>
        <v>#N/A</v>
      </c>
      <c r="AI153">
        <f>MATCH($AI$3,'CAT-4'!$1:$1,0)</f>
        <v>133</v>
      </c>
      <c r="AJ153" t="e">
        <f>INDEX('CAT-4'!$1:$1048576,FAR!AF153,FAR!AI153)</f>
        <v>#N/A</v>
      </c>
      <c r="AK153" s="28" t="e">
        <f>AJ153/AH153</f>
        <v>#N/A</v>
      </c>
      <c r="AM153" s="2"/>
      <c r="AN153" s="77"/>
      <c r="AP153" s="24"/>
      <c r="AQ153" s="25"/>
    </row>
    <row r="154" spans="1:43" hidden="1" x14ac:dyDescent="0.25">
      <c r="A154" s="11">
        <v>3004</v>
      </c>
      <c r="B154" s="6">
        <v>3004006201</v>
      </c>
      <c r="C154" s="6">
        <v>20000002</v>
      </c>
      <c r="D154" s="6">
        <v>1010000002</v>
      </c>
      <c r="E154" s="6" t="s">
        <v>1583</v>
      </c>
      <c r="F154" s="6" t="s">
        <v>19</v>
      </c>
      <c r="G154" s="6" t="s">
        <v>1597</v>
      </c>
      <c r="H154" s="83">
        <v>1</v>
      </c>
      <c r="I154" s="6" t="s">
        <v>8</v>
      </c>
      <c r="J154" s="27">
        <v>40360</v>
      </c>
      <c r="K154" s="27">
        <v>40360</v>
      </c>
      <c r="L154" s="7">
        <v>18130756</v>
      </c>
      <c r="M154" s="7">
        <v>0</v>
      </c>
      <c r="N154" s="7"/>
      <c r="O154" s="8">
        <v>18130756</v>
      </c>
      <c r="P154" s="7">
        <v>-7350183.6200000001</v>
      </c>
      <c r="Q154" s="7">
        <v>0</v>
      </c>
      <c r="R154" s="7">
        <v>-625511.07999999996</v>
      </c>
      <c r="S154" s="12">
        <f t="shared" si="95"/>
        <v>-7975694.7000000002</v>
      </c>
      <c r="T154" s="18">
        <f t="shared" si="96"/>
        <v>10780572.379999999</v>
      </c>
      <c r="U154" s="18">
        <v>10155061.300000001</v>
      </c>
      <c r="V154" s="30">
        <f t="shared" si="97"/>
        <v>40360</v>
      </c>
      <c r="AD154"/>
      <c r="AL154"/>
      <c r="AO154"/>
    </row>
    <row r="155" spans="1:43" x14ac:dyDescent="0.25">
      <c r="A155" s="11">
        <v>3008</v>
      </c>
      <c r="B155" s="6">
        <v>3008000212</v>
      </c>
      <c r="C155" s="6">
        <v>20000201</v>
      </c>
      <c r="D155" s="6">
        <v>3020000145</v>
      </c>
      <c r="E155" s="6" t="s">
        <v>1586</v>
      </c>
      <c r="F155" s="6" t="s">
        <v>292</v>
      </c>
      <c r="G155" s="6"/>
      <c r="H155" s="6">
        <v>7</v>
      </c>
      <c r="I155" s="6" t="s">
        <v>8</v>
      </c>
      <c r="J155" s="27">
        <v>41023</v>
      </c>
      <c r="K155" s="27">
        <v>41023</v>
      </c>
      <c r="L155" s="7">
        <v>18030413.859999999</v>
      </c>
      <c r="M155" s="7">
        <v>0</v>
      </c>
      <c r="N155" s="7"/>
      <c r="O155" s="8">
        <v>18030413.859999999</v>
      </c>
      <c r="P155" s="7">
        <v>-10253407.33</v>
      </c>
      <c r="Q155" s="7">
        <v>0</v>
      </c>
      <c r="R155" s="7">
        <v>-1051173.1299999999</v>
      </c>
      <c r="S155" s="12">
        <f t="shared" si="95"/>
        <v>-11304580.460000001</v>
      </c>
      <c r="T155" s="18">
        <f t="shared" si="96"/>
        <v>7777006.5299999993</v>
      </c>
      <c r="U155" s="18">
        <v>6725833.4000000004</v>
      </c>
      <c r="V155" s="30">
        <f t="shared" si="97"/>
        <v>41000</v>
      </c>
      <c r="W155" s="28">
        <f t="shared" ref="W155:W156" si="106">YEARFRAC(K155,$W$3)</f>
        <v>11.113888888888889</v>
      </c>
      <c r="X155" s="38"/>
      <c r="AD155"/>
      <c r="AE155" s="43" t="s">
        <v>4210</v>
      </c>
      <c r="AF155">
        <f>MATCH(AE155,'CAT-4'!$A:$A,0)</f>
        <v>731</v>
      </c>
      <c r="AG155">
        <f>MATCH(V155,'CAT-4'!$1:$1,0)</f>
        <v>4</v>
      </c>
      <c r="AH155">
        <f>INDEX('CAT-4'!$1:$1048576,FAR!AF155,FAR!AG155)</f>
        <v>106.2</v>
      </c>
      <c r="AI155">
        <f>MATCH($AI$3,'CAT-4'!$1:$1,0)</f>
        <v>133</v>
      </c>
      <c r="AJ155">
        <f>INDEX('CAT-4'!$1:$1048576,FAR!AF155,FAR!AI155)</f>
        <v>117.5</v>
      </c>
      <c r="AK155" s="28">
        <f t="shared" ref="AK155:AK156" si="107">AJ155/AH155</f>
        <v>1.1064030131826741</v>
      </c>
      <c r="AL155" s="28">
        <f t="shared" ref="AL155:AL156" si="108">AK155</f>
        <v>1.1064030131826741</v>
      </c>
      <c r="AM155" s="2">
        <f>INDEX(ELSV!$C$4:$G$58,MATCH(AE155,ELSV!$G$4:$G$58,0),MATCH(IF(O155&gt;2000000,"A",IF(O155&gt;1000000,"B",IF(O155&gt;100000,"C","D"))),ELSV!$C$4:$G$4,0))</f>
        <v>15</v>
      </c>
      <c r="AN155" s="77">
        <f>INDEX(ELSV!$G$4:$K$58,MATCH(AE155,ELSV!$G$4:$G$58,0),MATCH(IF(O155&gt;2000000,"A",IF(O155&gt;1000000,"B",IF(O155&gt;100000,"C","D"))),ELSV!$G$4:$K$4,0))</f>
        <v>0.9</v>
      </c>
      <c r="AO155" s="24">
        <f>AL155*O155</f>
        <v>19948904.223634649</v>
      </c>
      <c r="AP155" s="24">
        <f>AO155*(AN155/AM155)*(IF(W155&gt;AM155,AM155,W155))</f>
        <v>13302594.299793707</v>
      </c>
      <c r="AQ155" s="25">
        <f t="shared" ref="AQ155:AQ156" si="109">AO155-AP155</f>
        <v>6646309.9238409419</v>
      </c>
    </row>
    <row r="156" spans="1:43" x14ac:dyDescent="0.25">
      <c r="A156" s="11">
        <v>3006</v>
      </c>
      <c r="B156" s="6">
        <v>3006000212</v>
      </c>
      <c r="C156" s="6">
        <v>20000201</v>
      </c>
      <c r="D156" s="6">
        <v>3020000114</v>
      </c>
      <c r="E156" s="6" t="s">
        <v>1582</v>
      </c>
      <c r="F156" s="6" t="s">
        <v>261</v>
      </c>
      <c r="G156" s="6"/>
      <c r="H156" s="6">
        <v>7</v>
      </c>
      <c r="I156" s="6" t="s">
        <v>8</v>
      </c>
      <c r="J156" s="27">
        <v>41020</v>
      </c>
      <c r="K156" s="27">
        <v>41020</v>
      </c>
      <c r="L156" s="7">
        <v>17995928.600000001</v>
      </c>
      <c r="M156" s="7">
        <v>0</v>
      </c>
      <c r="N156" s="7"/>
      <c r="O156" s="8">
        <v>17995928.600000001</v>
      </c>
      <c r="P156" s="7">
        <v>-10241606.25</v>
      </c>
      <c r="Q156" s="7">
        <v>0</v>
      </c>
      <c r="R156" s="7">
        <v>-1049162.6399999999</v>
      </c>
      <c r="S156" s="12">
        <f t="shared" si="95"/>
        <v>-11290768.890000001</v>
      </c>
      <c r="T156" s="18">
        <f t="shared" si="96"/>
        <v>7754322.3500000015</v>
      </c>
      <c r="U156" s="18">
        <v>6705159.71</v>
      </c>
      <c r="V156" s="30">
        <f t="shared" si="97"/>
        <v>41000</v>
      </c>
      <c r="W156" s="28">
        <f t="shared" si="106"/>
        <v>11.122222222222222</v>
      </c>
      <c r="X156" s="38"/>
      <c r="AD156"/>
      <c r="AE156" s="43" t="s">
        <v>4210</v>
      </c>
      <c r="AF156">
        <f>MATCH(AE156,'CAT-4'!$A:$A,0)</f>
        <v>731</v>
      </c>
      <c r="AG156">
        <f>MATCH(V156,'CAT-4'!$1:$1,0)</f>
        <v>4</v>
      </c>
      <c r="AH156">
        <f>INDEX('CAT-4'!$1:$1048576,FAR!AF156,FAR!AG156)</f>
        <v>106.2</v>
      </c>
      <c r="AI156">
        <f>MATCH($AI$3,'CAT-4'!$1:$1,0)</f>
        <v>133</v>
      </c>
      <c r="AJ156">
        <f>INDEX('CAT-4'!$1:$1048576,FAR!AF156,FAR!AI156)</f>
        <v>117.5</v>
      </c>
      <c r="AK156" s="28">
        <f t="shared" si="107"/>
        <v>1.1064030131826741</v>
      </c>
      <c r="AL156" s="28">
        <f t="shared" si="108"/>
        <v>1.1064030131826741</v>
      </c>
      <c r="AM156" s="2">
        <f>INDEX(ELSV!$C$4:$G$58,MATCH(AE156,ELSV!$G$4:$G$58,0),MATCH(IF(O156&gt;2000000,"A",IF(O156&gt;1000000,"B",IF(O156&gt;100000,"C","D"))),ELSV!$C$4:$G$4,0))</f>
        <v>15</v>
      </c>
      <c r="AN156" s="77">
        <f>INDEX(ELSV!$G$4:$K$58,MATCH(AE156,ELSV!$G$4:$G$58,0),MATCH(IF(O156&gt;2000000,"A",IF(O156&gt;1000000,"B",IF(O156&gt;100000,"C","D"))),ELSV!$G$4:$K$4,0))</f>
        <v>0.9</v>
      </c>
      <c r="AO156" s="24">
        <f>AL156*O156</f>
        <v>19910749.628060263</v>
      </c>
      <c r="AP156" s="24">
        <f>AO156*(AN156/AM156)*(IF(W156&gt;AM156,AM156,W156))</f>
        <v>13287106.918458883</v>
      </c>
      <c r="AQ156" s="25">
        <f t="shared" si="109"/>
        <v>6623642.7096013799</v>
      </c>
    </row>
    <row r="157" spans="1:43" hidden="1" x14ac:dyDescent="0.25">
      <c r="A157" s="11">
        <v>3006</v>
      </c>
      <c r="B157" s="6">
        <v>3006006201</v>
      </c>
      <c r="C157" s="6">
        <v>20000002</v>
      </c>
      <c r="D157" s="6">
        <v>1010000003</v>
      </c>
      <c r="E157" s="6" t="s">
        <v>1582</v>
      </c>
      <c r="F157" s="6" t="s">
        <v>20</v>
      </c>
      <c r="G157" s="6" t="s">
        <v>1597</v>
      </c>
      <c r="H157" s="83">
        <v>1</v>
      </c>
      <c r="I157" s="6" t="s">
        <v>12</v>
      </c>
      <c r="J157" s="27">
        <v>40360</v>
      </c>
      <c r="K157" s="27">
        <v>40360</v>
      </c>
      <c r="L157" s="7">
        <v>17917663</v>
      </c>
      <c r="M157" s="7">
        <v>0</v>
      </c>
      <c r="N157" s="7"/>
      <c r="O157" s="8">
        <v>17917663</v>
      </c>
      <c r="P157" s="7">
        <v>-7263796</v>
      </c>
      <c r="Q157" s="7">
        <v>0</v>
      </c>
      <c r="R157" s="7">
        <v>-618159.37</v>
      </c>
      <c r="S157" s="12">
        <f t="shared" si="95"/>
        <v>-7881955.3700000001</v>
      </c>
      <c r="T157" s="18">
        <f t="shared" si="96"/>
        <v>10653867</v>
      </c>
      <c r="U157" s="18">
        <v>10035707.630000001</v>
      </c>
      <c r="V157" s="30">
        <f t="shared" si="97"/>
        <v>40360</v>
      </c>
      <c r="AD157"/>
      <c r="AL157"/>
      <c r="AO157"/>
    </row>
    <row r="158" spans="1:43" x14ac:dyDescent="0.25">
      <c r="A158" s="11">
        <v>3005</v>
      </c>
      <c r="B158" s="6">
        <v>3005006201</v>
      </c>
      <c r="C158" s="6">
        <v>20000101</v>
      </c>
      <c r="D158" s="6">
        <v>2000000004</v>
      </c>
      <c r="E158" s="6" t="s">
        <v>1584</v>
      </c>
      <c r="F158" s="6" t="s">
        <v>34</v>
      </c>
      <c r="G158" s="6"/>
      <c r="H158" s="6">
        <v>1</v>
      </c>
      <c r="I158" s="6" t="s">
        <v>8</v>
      </c>
      <c r="J158" s="27">
        <v>40978</v>
      </c>
      <c r="K158" s="27">
        <v>40978</v>
      </c>
      <c r="L158" s="7">
        <v>17389270.260000002</v>
      </c>
      <c r="M158" s="7">
        <v>0</v>
      </c>
      <c r="N158" s="7"/>
      <c r="O158" s="8">
        <v>17389270.260000002</v>
      </c>
      <c r="P158" s="7">
        <v>-5842927.8700000001</v>
      </c>
      <c r="Q158" s="7">
        <v>0</v>
      </c>
      <c r="R158" s="7">
        <v>-580801.63</v>
      </c>
      <c r="S158" s="12">
        <f t="shared" si="95"/>
        <v>-6423729.5</v>
      </c>
      <c r="T158" s="18">
        <f t="shared" si="96"/>
        <v>11546342.390000001</v>
      </c>
      <c r="U158" s="18">
        <v>10965540.76</v>
      </c>
      <c r="V158" s="30">
        <f t="shared" si="97"/>
        <v>40969</v>
      </c>
      <c r="W158" s="28">
        <f t="shared" ref="W158:W160" si="110">YEARFRAC(K158,$W$3)</f>
        <v>11.236111111111111</v>
      </c>
      <c r="X158" s="38" t="s">
        <v>3020</v>
      </c>
      <c r="Y158">
        <f>MATCH(X158,'CAT-3'!$A:$A,0)</f>
        <v>712</v>
      </c>
      <c r="Z158">
        <f>MATCH(V158,'CAT-3'!$1:$1,0)</f>
        <v>90</v>
      </c>
      <c r="AA158">
        <f>INDEX('CAT-3'!$1:$1048576,FAR!Y158,FAR!Z158)</f>
        <v>118.3</v>
      </c>
      <c r="AB158">
        <f>MATCH($AB$3,'CAT-3'!$1:$1,0)</f>
        <v>90</v>
      </c>
      <c r="AC158">
        <f>INDEX('CAT-3'!$1:$1048576,FAR!Y158,FAR!AB158)</f>
        <v>118.3</v>
      </c>
      <c r="AD158" s="28">
        <f t="shared" ref="AD158:AD160" si="111">AC158/AA158</f>
        <v>1</v>
      </c>
      <c r="AE158" s="43" t="s">
        <v>4100</v>
      </c>
      <c r="AF158">
        <f>MATCH(AE158,'CAT-4'!$A:$A,0)</f>
        <v>674</v>
      </c>
      <c r="AG158">
        <f>MATCH($AG$3,'CAT-4'!$1:$1,0)</f>
        <v>4</v>
      </c>
      <c r="AH158">
        <f>INDEX('CAT-4'!$1:$1048576,FAR!AF158,FAR!AG158)</f>
        <v>99.8</v>
      </c>
      <c r="AI158">
        <f>MATCH($AI$3,'CAT-4'!$1:$1,0)</f>
        <v>133</v>
      </c>
      <c r="AJ158">
        <f>INDEX('CAT-4'!$1:$1048576,FAR!AF158,FAR!AI158)</f>
        <v>123.6</v>
      </c>
      <c r="AK158" s="28">
        <f t="shared" ref="AK158:AK160" si="112">AJ158/AH158</f>
        <v>1.2384769539078155</v>
      </c>
      <c r="AL158" s="28">
        <f t="shared" ref="AL158:AL160" si="113">AK158*AD158</f>
        <v>1.2384769539078155</v>
      </c>
      <c r="AM158" s="2">
        <f>INDEX(ELSV!$C$4:$G$58,MATCH(AE158,ELSV!$G$4:$G$58,0),MATCH(IF(O158&gt;2000000,"A",IF(O158&gt;1000000,"B",IF(O158&gt;100000,"C","D"))),ELSV!$C$4:$G$4,0))</f>
        <v>20</v>
      </c>
      <c r="AN158" s="77">
        <f>INDEX(ELSV!$G$4:$K$58,MATCH(AE158,ELSV!$G$4:$G$58,0),MATCH(IF(O158&gt;2000000,"A",IF(O158&gt;1000000,"B",IF(O158&gt;100000,"C","D"))),ELSV!$G$4:$K$4,0))</f>
        <v>0.95</v>
      </c>
      <c r="AO158" s="24">
        <f>AL158*O158</f>
        <v>21536210.462284569</v>
      </c>
      <c r="AP158" s="24">
        <f>AO158*(AN158/AM158)*(IF(W158&gt;AM158,AM158,W158))</f>
        <v>11494204.549158892</v>
      </c>
      <c r="AQ158" s="25">
        <f t="shared" ref="AQ158:AQ160" si="114">AO158-AP158</f>
        <v>10042005.913125677</v>
      </c>
    </row>
    <row r="159" spans="1:43" x14ac:dyDescent="0.25">
      <c r="A159" s="11">
        <v>3004</v>
      </c>
      <c r="B159" s="6">
        <v>3004000212</v>
      </c>
      <c r="C159" s="6">
        <v>20000201</v>
      </c>
      <c r="D159" s="6">
        <v>3020000010</v>
      </c>
      <c r="E159" s="6" t="s">
        <v>1583</v>
      </c>
      <c r="F159" s="6" t="s">
        <v>163</v>
      </c>
      <c r="G159" s="6"/>
      <c r="H159" s="6">
        <v>7</v>
      </c>
      <c r="I159" s="6" t="s">
        <v>8</v>
      </c>
      <c r="J159" s="27">
        <v>40992</v>
      </c>
      <c r="K159" s="27">
        <v>40992</v>
      </c>
      <c r="L159" s="7">
        <v>17230482.75</v>
      </c>
      <c r="M159" s="7">
        <v>0</v>
      </c>
      <c r="N159" s="7"/>
      <c r="O159" s="8">
        <v>17230482.75</v>
      </c>
      <c r="P159" s="7">
        <v>-9875721.7699999996</v>
      </c>
      <c r="Q159" s="7">
        <v>0</v>
      </c>
      <c r="R159" s="7">
        <v>-1004537.14</v>
      </c>
      <c r="S159" s="12">
        <f t="shared" si="95"/>
        <v>-10880258.91</v>
      </c>
      <c r="T159" s="18">
        <f t="shared" si="96"/>
        <v>7354760.9800000004</v>
      </c>
      <c r="U159" s="18">
        <v>6350223.8399999999</v>
      </c>
      <c r="V159" s="30">
        <f t="shared" si="97"/>
        <v>40969</v>
      </c>
      <c r="W159" s="28">
        <f t="shared" si="110"/>
        <v>11.197222222222223</v>
      </c>
      <c r="X159" s="38" t="s">
        <v>2980</v>
      </c>
      <c r="Y159">
        <f>MATCH(X159,'CAT-3'!$A:$A,0)</f>
        <v>692</v>
      </c>
      <c r="Z159">
        <f>MATCH(V159,'CAT-3'!$1:$1,0)</f>
        <v>90</v>
      </c>
      <c r="AA159">
        <f>INDEX('CAT-3'!$1:$1048576,FAR!Y159,FAR!Z159)</f>
        <v>111.8</v>
      </c>
      <c r="AB159">
        <f>MATCH($AB$3,'CAT-3'!$1:$1,0)</f>
        <v>90</v>
      </c>
      <c r="AC159">
        <f>INDEX('CAT-3'!$1:$1048576,FAR!Y159,FAR!AB159)</f>
        <v>111.8</v>
      </c>
      <c r="AD159" s="28">
        <f t="shared" si="111"/>
        <v>1</v>
      </c>
      <c r="AE159" s="43" t="s">
        <v>4210</v>
      </c>
      <c r="AF159">
        <f>MATCH(AE159,'CAT-4'!$A:$A,0)</f>
        <v>731</v>
      </c>
      <c r="AG159">
        <f>MATCH($AG$3,'CAT-4'!$1:$1,0)</f>
        <v>4</v>
      </c>
      <c r="AH159">
        <f>INDEX('CAT-4'!$1:$1048576,FAR!AF159,FAR!AG159)</f>
        <v>106.2</v>
      </c>
      <c r="AI159">
        <f>MATCH($AI$3,'CAT-4'!$1:$1,0)</f>
        <v>133</v>
      </c>
      <c r="AJ159">
        <f>INDEX('CAT-4'!$1:$1048576,FAR!AF159,FAR!AI159)</f>
        <v>117.5</v>
      </c>
      <c r="AK159" s="28">
        <f t="shared" si="112"/>
        <v>1.1064030131826741</v>
      </c>
      <c r="AL159" s="28">
        <f t="shared" si="113"/>
        <v>1.1064030131826741</v>
      </c>
      <c r="AM159" s="2">
        <f>INDEX(ELSV!$C$4:$G$58,MATCH(AE159,ELSV!$G$4:$G$58,0),MATCH(IF(O159&gt;2000000,"A",IF(O159&gt;1000000,"B",IF(O159&gt;100000,"C","D"))),ELSV!$C$4:$G$4,0))</f>
        <v>15</v>
      </c>
      <c r="AN159" s="77">
        <f>INDEX(ELSV!$G$4:$K$58,MATCH(AE159,ELSV!$G$4:$G$58,0),MATCH(IF(O159&gt;2000000,"A",IF(O159&gt;1000000,"B",IF(O159&gt;100000,"C","D"))),ELSV!$G$4:$K$4,0))</f>
        <v>0.9</v>
      </c>
      <c r="AO159" s="24">
        <f>AL159*O159</f>
        <v>19063858.033192087</v>
      </c>
      <c r="AP159" s="24">
        <f>AO159*(AN159/AM159)*(IF(W159&gt;AM159,AM159,W159))</f>
        <v>12807735.288632885</v>
      </c>
      <c r="AQ159" s="25">
        <f t="shared" si="114"/>
        <v>6256122.7445592023</v>
      </c>
    </row>
    <row r="160" spans="1:43" x14ac:dyDescent="0.25">
      <c r="A160" s="11">
        <v>3007</v>
      </c>
      <c r="B160" s="6">
        <v>3007000212</v>
      </c>
      <c r="C160" s="6">
        <v>20000201</v>
      </c>
      <c r="D160" s="6">
        <v>3020000056</v>
      </c>
      <c r="E160" s="6" t="s">
        <v>1585</v>
      </c>
      <c r="F160" s="6" t="s">
        <v>206</v>
      </c>
      <c r="G160" s="6"/>
      <c r="H160" s="6">
        <v>7</v>
      </c>
      <c r="I160" s="6" t="s">
        <v>8</v>
      </c>
      <c r="J160" s="27">
        <v>40996</v>
      </c>
      <c r="K160" s="27">
        <v>40978</v>
      </c>
      <c r="L160" s="7">
        <v>16751220.15</v>
      </c>
      <c r="M160" s="7">
        <v>0</v>
      </c>
      <c r="N160" s="7"/>
      <c r="O160" s="8">
        <v>16751220.15</v>
      </c>
      <c r="P160" s="7">
        <v>-9591364.1600000001</v>
      </c>
      <c r="Q160" s="7">
        <v>0</v>
      </c>
      <c r="R160" s="7">
        <v>-976596.13</v>
      </c>
      <c r="S160" s="12">
        <f t="shared" si="95"/>
        <v>-10567960.290000001</v>
      </c>
      <c r="T160" s="18">
        <f t="shared" si="96"/>
        <v>7159855.9900000002</v>
      </c>
      <c r="U160" s="18">
        <v>6183259.8600000003</v>
      </c>
      <c r="V160" s="30">
        <f t="shared" si="97"/>
        <v>40969</v>
      </c>
      <c r="W160" s="28">
        <f t="shared" si="110"/>
        <v>11.236111111111111</v>
      </c>
      <c r="X160" s="38" t="s">
        <v>2980</v>
      </c>
      <c r="Y160">
        <f>MATCH(X160,'CAT-3'!$A:$A,0)</f>
        <v>692</v>
      </c>
      <c r="Z160">
        <f>MATCH(V160,'CAT-3'!$1:$1,0)</f>
        <v>90</v>
      </c>
      <c r="AA160">
        <f>INDEX('CAT-3'!$1:$1048576,FAR!Y160,FAR!Z160)</f>
        <v>111.8</v>
      </c>
      <c r="AB160">
        <f>MATCH($AB$3,'CAT-3'!$1:$1,0)</f>
        <v>90</v>
      </c>
      <c r="AC160">
        <f>INDEX('CAT-3'!$1:$1048576,FAR!Y160,FAR!AB160)</f>
        <v>111.8</v>
      </c>
      <c r="AD160" s="28">
        <f t="shared" si="111"/>
        <v>1</v>
      </c>
      <c r="AE160" s="43" t="s">
        <v>4210</v>
      </c>
      <c r="AF160">
        <f>MATCH(AE160,'CAT-4'!$A:$A,0)</f>
        <v>731</v>
      </c>
      <c r="AG160">
        <f>MATCH($AG$3,'CAT-4'!$1:$1,0)</f>
        <v>4</v>
      </c>
      <c r="AH160">
        <f>INDEX('CAT-4'!$1:$1048576,FAR!AF160,FAR!AG160)</f>
        <v>106.2</v>
      </c>
      <c r="AI160">
        <f>MATCH($AI$3,'CAT-4'!$1:$1,0)</f>
        <v>133</v>
      </c>
      <c r="AJ160">
        <f>INDEX('CAT-4'!$1:$1048576,FAR!AF160,FAR!AI160)</f>
        <v>117.5</v>
      </c>
      <c r="AK160" s="28">
        <f t="shared" si="112"/>
        <v>1.1064030131826741</v>
      </c>
      <c r="AL160" s="28">
        <f t="shared" si="113"/>
        <v>1.1064030131826741</v>
      </c>
      <c r="AM160" s="2">
        <f>INDEX(ELSV!$C$4:$G$58,MATCH(AE160,ELSV!$G$4:$G$58,0),MATCH(IF(O160&gt;2000000,"A",IF(O160&gt;1000000,"B",IF(O160&gt;100000,"C","D"))),ELSV!$C$4:$G$4,0))</f>
        <v>15</v>
      </c>
      <c r="AN160" s="77">
        <f>INDEX(ELSV!$G$4:$K$58,MATCH(AE160,ELSV!$G$4:$G$58,0),MATCH(IF(O160&gt;2000000,"A",IF(O160&gt;1000000,"B",IF(O160&gt;100000,"C","D"))),ELSV!$G$4:$K$4,0))</f>
        <v>0.9</v>
      </c>
      <c r="AO160" s="24">
        <f>AL160*O160</f>
        <v>18533600.448446326</v>
      </c>
      <c r="AP160" s="24">
        <f>AO160*(AN160/AM160)*(IF(W160&gt;AM160,AM160,W160))</f>
        <v>12494735.6356609</v>
      </c>
      <c r="AQ160" s="25">
        <f t="shared" si="114"/>
        <v>6038864.8127854262</v>
      </c>
    </row>
    <row r="161" spans="1:43" hidden="1" x14ac:dyDescent="0.25">
      <c r="A161" s="11">
        <v>3006</v>
      </c>
      <c r="B161" s="6">
        <v>3006006201</v>
      </c>
      <c r="C161" s="6">
        <v>20000101</v>
      </c>
      <c r="D161" s="6">
        <v>2070000005</v>
      </c>
      <c r="E161" s="6" t="s">
        <v>1582</v>
      </c>
      <c r="F161" s="6" t="s">
        <v>133</v>
      </c>
      <c r="G161" s="6" t="s">
        <v>1597</v>
      </c>
      <c r="H161" s="83">
        <v>1</v>
      </c>
      <c r="I161" s="6" t="s">
        <v>8</v>
      </c>
      <c r="J161" s="27">
        <v>41020</v>
      </c>
      <c r="K161" s="27">
        <v>41020</v>
      </c>
      <c r="L161" s="7">
        <v>16560432.810000001</v>
      </c>
      <c r="M161" s="7">
        <v>0</v>
      </c>
      <c r="N161" s="7"/>
      <c r="O161" s="8">
        <v>16560432.810000001</v>
      </c>
      <c r="P161" s="7">
        <v>-5500876.7400000002</v>
      </c>
      <c r="Q161" s="7">
        <v>0</v>
      </c>
      <c r="R161" s="7">
        <v>-553118.46</v>
      </c>
      <c r="S161" s="12">
        <f t="shared" si="95"/>
        <v>-6053995.2000000002</v>
      </c>
      <c r="T161" s="18">
        <f t="shared" si="96"/>
        <v>11059556.07</v>
      </c>
      <c r="U161" s="18">
        <v>10506437.609999999</v>
      </c>
      <c r="V161" s="30">
        <f t="shared" si="97"/>
        <v>41000</v>
      </c>
      <c r="AD161"/>
      <c r="AL161"/>
      <c r="AO161"/>
    </row>
    <row r="162" spans="1:43" x14ac:dyDescent="0.25">
      <c r="A162" s="11">
        <v>3005</v>
      </c>
      <c r="B162" s="6">
        <v>3005000212</v>
      </c>
      <c r="C162" s="6">
        <v>20000201</v>
      </c>
      <c r="D162" s="6">
        <v>3020000055</v>
      </c>
      <c r="E162" s="6" t="s">
        <v>1584</v>
      </c>
      <c r="F162" s="6" t="s">
        <v>205</v>
      </c>
      <c r="G162" s="6"/>
      <c r="H162" s="6">
        <v>7</v>
      </c>
      <c r="I162" s="6" t="s">
        <v>8</v>
      </c>
      <c r="J162" s="27">
        <v>40978</v>
      </c>
      <c r="K162" s="27">
        <v>40978</v>
      </c>
      <c r="L162" s="7">
        <v>15875388.01</v>
      </c>
      <c r="M162" s="7">
        <v>0</v>
      </c>
      <c r="N162" s="7"/>
      <c r="O162" s="8">
        <v>15875388.01</v>
      </c>
      <c r="P162" s="7">
        <v>-9131106.7799999993</v>
      </c>
      <c r="Q162" s="7">
        <v>0</v>
      </c>
      <c r="R162" s="7">
        <v>-925535.12</v>
      </c>
      <c r="S162" s="12">
        <f t="shared" si="95"/>
        <v>-10056641.899999999</v>
      </c>
      <c r="T162" s="18">
        <f t="shared" si="96"/>
        <v>6744281.2300000004</v>
      </c>
      <c r="U162" s="18">
        <v>5818746.1100000003</v>
      </c>
      <c r="V162" s="30">
        <f t="shared" si="97"/>
        <v>40969</v>
      </c>
      <c r="W162" s="28">
        <f>YEARFRAC(K162,$W$3)</f>
        <v>11.236111111111111</v>
      </c>
      <c r="X162" s="38" t="s">
        <v>2980</v>
      </c>
      <c r="Y162">
        <f>MATCH(X162,'CAT-3'!$A:$A,0)</f>
        <v>692</v>
      </c>
      <c r="Z162">
        <f>MATCH(V162,'CAT-3'!$1:$1,0)</f>
        <v>90</v>
      </c>
      <c r="AA162">
        <f>INDEX('CAT-3'!$1:$1048576,FAR!Y162,FAR!Z162)</f>
        <v>111.8</v>
      </c>
      <c r="AB162">
        <f>MATCH($AB$3,'CAT-3'!$1:$1,0)</f>
        <v>90</v>
      </c>
      <c r="AC162">
        <f>INDEX('CAT-3'!$1:$1048576,FAR!Y162,FAR!AB162)</f>
        <v>111.8</v>
      </c>
      <c r="AD162" s="28">
        <f>AC162/AA162</f>
        <v>1</v>
      </c>
      <c r="AE162" s="43" t="s">
        <v>4210</v>
      </c>
      <c r="AF162">
        <f>MATCH(AE162,'CAT-4'!$A:$A,0)</f>
        <v>731</v>
      </c>
      <c r="AG162">
        <f>MATCH($AG$3,'CAT-4'!$1:$1,0)</f>
        <v>4</v>
      </c>
      <c r="AH162">
        <f>INDEX('CAT-4'!$1:$1048576,FAR!AF162,FAR!AG162)</f>
        <v>106.2</v>
      </c>
      <c r="AI162">
        <f>MATCH($AI$3,'CAT-4'!$1:$1,0)</f>
        <v>133</v>
      </c>
      <c r="AJ162">
        <f>INDEX('CAT-4'!$1:$1048576,FAR!AF162,FAR!AI162)</f>
        <v>117.5</v>
      </c>
      <c r="AK162" s="28">
        <f>AJ162/AH162</f>
        <v>1.1064030131826741</v>
      </c>
      <c r="AL162" s="28">
        <f>AK162*AD162</f>
        <v>1.1064030131826741</v>
      </c>
      <c r="AM162" s="2">
        <f>INDEX(ELSV!$C$4:$G$58,MATCH(AE162,ELSV!$G$4:$G$58,0),MATCH(IF(O162&gt;2000000,"A",IF(O162&gt;1000000,"B",IF(O162&gt;100000,"C","D"))),ELSV!$C$4:$G$4,0))</f>
        <v>15</v>
      </c>
      <c r="AN162" s="77">
        <f>INDEX(ELSV!$G$4:$K$58,MATCH(AE162,ELSV!$G$4:$G$58,0),MATCH(IF(O162&gt;2000000,"A",IF(O162&gt;1000000,"B",IF(O162&gt;100000,"C","D"))),ELSV!$G$4:$K$4,0))</f>
        <v>0.9</v>
      </c>
      <c r="AO162" s="24">
        <f>AL162*O162</f>
        <v>17564577.129708096</v>
      </c>
      <c r="AP162" s="24">
        <f>AO162*(AN162/AM162)*(IF(W162&gt;AM162,AM162,W162))</f>
        <v>11841452.414944876</v>
      </c>
      <c r="AQ162" s="25">
        <f>AO162-AP162</f>
        <v>5723124.7147632204</v>
      </c>
    </row>
    <row r="163" spans="1:43" hidden="1" x14ac:dyDescent="0.25">
      <c r="A163" s="11">
        <v>3006</v>
      </c>
      <c r="B163" s="6">
        <v>3006006201</v>
      </c>
      <c r="C163" s="6">
        <v>20000102</v>
      </c>
      <c r="D163" s="6">
        <v>2010000024</v>
      </c>
      <c r="E163" s="6" t="s">
        <v>1582</v>
      </c>
      <c r="F163" s="6" t="s">
        <v>79</v>
      </c>
      <c r="G163" s="6" t="s">
        <v>1597</v>
      </c>
      <c r="H163" s="83">
        <v>2</v>
      </c>
      <c r="I163" s="6" t="s">
        <v>8</v>
      </c>
      <c r="J163" s="27">
        <v>41020</v>
      </c>
      <c r="K163" s="27">
        <v>41020</v>
      </c>
      <c r="L163" s="7">
        <v>14911157.060000001</v>
      </c>
      <c r="M163" s="7">
        <v>0</v>
      </c>
      <c r="N163" s="7"/>
      <c r="O163" s="8">
        <v>14911157.060000001</v>
      </c>
      <c r="P163" s="7">
        <v>-4457047.01</v>
      </c>
      <c r="Q163" s="7">
        <v>0</v>
      </c>
      <c r="R163" s="7">
        <v>-498032.65</v>
      </c>
      <c r="S163" s="12">
        <f t="shared" si="95"/>
        <v>-4955079.66</v>
      </c>
      <c r="T163" s="18">
        <f t="shared" si="96"/>
        <v>10454110.050000001</v>
      </c>
      <c r="U163" s="18">
        <v>9956077.4000000004</v>
      </c>
      <c r="V163" s="30">
        <f t="shared" si="97"/>
        <v>41000</v>
      </c>
      <c r="AD163"/>
      <c r="AL163"/>
      <c r="AO163"/>
    </row>
    <row r="164" spans="1:43" hidden="1" x14ac:dyDescent="0.25">
      <c r="A164" s="11">
        <v>3008</v>
      </c>
      <c r="B164" s="6">
        <v>3008005805</v>
      </c>
      <c r="C164" s="6">
        <v>20000101</v>
      </c>
      <c r="D164" s="6">
        <v>2000000022</v>
      </c>
      <c r="E164" s="6" t="s">
        <v>1586</v>
      </c>
      <c r="F164" s="6" t="s">
        <v>54</v>
      </c>
      <c r="G164" s="6" t="s">
        <v>1597</v>
      </c>
      <c r="H164" s="6">
        <v>1</v>
      </c>
      <c r="I164" s="6" t="s">
        <v>8</v>
      </c>
      <c r="J164" s="27">
        <v>41882</v>
      </c>
      <c r="K164" s="27">
        <v>41882</v>
      </c>
      <c r="L164" s="7">
        <v>14436001.41</v>
      </c>
      <c r="M164" s="7">
        <v>0</v>
      </c>
      <c r="N164" s="7"/>
      <c r="O164" s="8">
        <v>14436001.41</v>
      </c>
      <c r="P164" s="7">
        <v>-3652363.85</v>
      </c>
      <c r="Q164" s="7">
        <v>0</v>
      </c>
      <c r="R164" s="7">
        <v>-482162.45</v>
      </c>
      <c r="S164" s="12">
        <f t="shared" si="95"/>
        <v>-4134526.3000000003</v>
      </c>
      <c r="T164" s="18">
        <f t="shared" si="96"/>
        <v>10783637.560000001</v>
      </c>
      <c r="U164" s="18">
        <v>10301475.109999999</v>
      </c>
      <c r="V164" s="30">
        <f t="shared" si="97"/>
        <v>41852</v>
      </c>
      <c r="W164" s="28"/>
      <c r="X164" s="38"/>
      <c r="AD164"/>
      <c r="AE164" s="43"/>
      <c r="AF164" t="e">
        <f>MATCH(AE164,'CAT-4'!$A:$A,0)</f>
        <v>#N/A</v>
      </c>
      <c r="AG164">
        <f>MATCH(V164,'CAT-4'!$1:$1,0)</f>
        <v>32</v>
      </c>
      <c r="AH164" t="e">
        <f>INDEX('CAT-4'!$1:$1048576,FAR!AF164,FAR!AG164)</f>
        <v>#N/A</v>
      </c>
      <c r="AI164">
        <f>MATCH($AI$3,'CAT-4'!$1:$1,0)</f>
        <v>133</v>
      </c>
      <c r="AJ164" t="e">
        <f>INDEX('CAT-4'!$1:$1048576,FAR!AF164,FAR!AI164)</f>
        <v>#N/A</v>
      </c>
      <c r="AK164" s="28" t="e">
        <f t="shared" ref="AK164:AK169" si="115">AJ164/AH164</f>
        <v>#N/A</v>
      </c>
      <c r="AM164" s="2"/>
      <c r="AN164" s="77"/>
      <c r="AP164" s="24"/>
      <c r="AQ164" s="25"/>
    </row>
    <row r="165" spans="1:43" hidden="1" x14ac:dyDescent="0.25">
      <c r="A165" s="11">
        <v>3006</v>
      </c>
      <c r="B165" s="6">
        <v>3006000206</v>
      </c>
      <c r="C165" s="6">
        <v>20000201</v>
      </c>
      <c r="D165" s="6">
        <v>3020000474</v>
      </c>
      <c r="E165" s="6"/>
      <c r="F165" s="6" t="s">
        <v>592</v>
      </c>
      <c r="G165" s="6"/>
      <c r="H165" s="6">
        <v>2</v>
      </c>
      <c r="I165" s="6" t="s">
        <v>8</v>
      </c>
      <c r="J165" s="27">
        <v>44853</v>
      </c>
      <c r="K165" s="27">
        <v>44853</v>
      </c>
      <c r="L165" s="7">
        <v>0</v>
      </c>
      <c r="M165" s="7">
        <v>14001620.01</v>
      </c>
      <c r="N165" s="7"/>
      <c r="O165" s="8">
        <v>14001620.01</v>
      </c>
      <c r="P165" s="7">
        <v>0</v>
      </c>
      <c r="Q165" s="7">
        <v>0</v>
      </c>
      <c r="R165" s="7">
        <v>-356126.21</v>
      </c>
      <c r="S165" s="12">
        <f t="shared" si="95"/>
        <v>-356126.21</v>
      </c>
      <c r="T165" s="18">
        <f t="shared" si="96"/>
        <v>0</v>
      </c>
      <c r="U165" s="18">
        <v>13645493.800000001</v>
      </c>
      <c r="V165" s="30">
        <f t="shared" si="97"/>
        <v>44835</v>
      </c>
      <c r="W165" s="28">
        <f t="shared" ref="W165:W169" si="116">YEARFRAC(K165,$W$3)</f>
        <v>0.62777777777777777</v>
      </c>
      <c r="X165" s="38" t="s">
        <v>3020</v>
      </c>
      <c r="AD165"/>
      <c r="AE165" s="43" t="s">
        <v>4100</v>
      </c>
      <c r="AF165">
        <f>MATCH(AE165,'CAT-4'!$A:$A,0)</f>
        <v>674</v>
      </c>
      <c r="AG165">
        <f>MATCH(V165,'CAT-4'!$1:$1,0)</f>
        <v>130</v>
      </c>
      <c r="AH165">
        <f>INDEX('CAT-4'!$1:$1048576,FAR!AF165,FAR!AG165)</f>
        <v>122.5</v>
      </c>
      <c r="AI165">
        <f>MATCH($AI$3,'CAT-4'!$1:$1,0)</f>
        <v>133</v>
      </c>
      <c r="AJ165">
        <f>INDEX('CAT-4'!$1:$1048576,FAR!AF165,FAR!AI165)</f>
        <v>123.6</v>
      </c>
      <c r="AK165" s="28">
        <f t="shared" si="115"/>
        <v>1.0089795918367346</v>
      </c>
      <c r="AL165" s="28">
        <f t="shared" ref="AL165:AL169" si="117">AK165</f>
        <v>1.0089795918367346</v>
      </c>
      <c r="AM165" s="2">
        <f>INDEX(ELSV!$C$4:$G$58,MATCH(AE165,ELSV!$G$4:$G$58,0),MATCH(IF(O165&gt;2000000,"A",IF(O165&gt;1000000,"B",IF(O165&gt;100000,"C","D"))),ELSV!$C$4:$G$4,0))</f>
        <v>20</v>
      </c>
      <c r="AN165" s="77">
        <f>INDEX(ELSV!$G$4:$K$58,MATCH(AE165,ELSV!$G$4:$G$58,0),MATCH(IF(O165&gt;2000000,"A",IF(O165&gt;1000000,"B",IF(O165&gt;100000,"C","D"))),ELSV!$G$4:$K$4,0))</f>
        <v>0.95</v>
      </c>
      <c r="AO165" s="24">
        <f t="shared" ref="AO165:AO169" si="118">AL165*O165</f>
        <v>14127348.842742855</v>
      </c>
      <c r="AP165" s="24">
        <f t="shared" ref="AP165:AP169" si="119">AO165*(AN165/AM165)*(IF(W165&gt;AM165,AM165,W165))</f>
        <v>421269.69396345707</v>
      </c>
      <c r="AQ165" s="25">
        <f t="shared" ref="AQ165:AQ169" si="120">AO165-AP165</f>
        <v>13706079.148779398</v>
      </c>
    </row>
    <row r="166" spans="1:43" x14ac:dyDescent="0.25">
      <c r="A166" s="11">
        <v>3004</v>
      </c>
      <c r="B166" s="6">
        <v>3004000206</v>
      </c>
      <c r="C166" s="6">
        <v>20000201</v>
      </c>
      <c r="D166" s="6">
        <v>3020000472</v>
      </c>
      <c r="E166" s="6" t="s">
        <v>1583</v>
      </c>
      <c r="F166" s="6" t="s">
        <v>591</v>
      </c>
      <c r="G166" s="6"/>
      <c r="H166" s="6">
        <v>2</v>
      </c>
      <c r="I166" s="6" t="s">
        <v>439</v>
      </c>
      <c r="J166" s="27">
        <v>44885</v>
      </c>
      <c r="K166" s="27">
        <v>44885</v>
      </c>
      <c r="L166" s="7">
        <v>0</v>
      </c>
      <c r="M166" s="7">
        <v>13999520.029999999</v>
      </c>
      <c r="N166" s="7"/>
      <c r="O166" s="8">
        <v>13999520.029999999</v>
      </c>
      <c r="P166" s="7">
        <v>0</v>
      </c>
      <c r="Q166" s="7">
        <v>0</v>
      </c>
      <c r="R166" s="7">
        <v>-287926.07</v>
      </c>
      <c r="S166" s="12">
        <f t="shared" si="95"/>
        <v>-287926.07</v>
      </c>
      <c r="T166" s="18">
        <f t="shared" si="96"/>
        <v>0</v>
      </c>
      <c r="U166" s="18">
        <v>13711593.960000001</v>
      </c>
      <c r="V166" s="30">
        <f t="shared" si="97"/>
        <v>44866</v>
      </c>
      <c r="W166" s="28">
        <f t="shared" si="116"/>
        <v>0.54166666666666663</v>
      </c>
      <c r="X166" s="38"/>
      <c r="AD166"/>
      <c r="AE166" s="43" t="s">
        <v>4100</v>
      </c>
      <c r="AF166">
        <f>MATCH(AE166,'CAT-4'!$A:$A,0)</f>
        <v>674</v>
      </c>
      <c r="AG166">
        <f>MATCH(V166,'CAT-4'!$1:$1,0)</f>
        <v>131</v>
      </c>
      <c r="AH166">
        <f>INDEX('CAT-4'!$1:$1048576,FAR!AF166,FAR!AG166)</f>
        <v>122.6</v>
      </c>
      <c r="AI166">
        <f>MATCH($AI$3,'CAT-4'!$1:$1,0)</f>
        <v>133</v>
      </c>
      <c r="AJ166">
        <f>INDEX('CAT-4'!$1:$1048576,FAR!AF166,FAR!AI166)</f>
        <v>123.6</v>
      </c>
      <c r="AK166" s="28">
        <f t="shared" si="115"/>
        <v>1.0081566068515497</v>
      </c>
      <c r="AL166" s="28">
        <f t="shared" si="117"/>
        <v>1.0081566068515497</v>
      </c>
      <c r="AM166" s="2">
        <f>INDEX(ELSV!$C$4:$G$58,MATCH(AE166,ELSV!$G$4:$G$58,0),MATCH(IF(O166&gt;2000000,"A",IF(O166&gt;1000000,"B",IF(O166&gt;100000,"C","D"))),ELSV!$C$4:$G$4,0))</f>
        <v>20</v>
      </c>
      <c r="AN166" s="77">
        <f>INDEX(ELSV!$G$4:$K$58,MATCH(AE166,ELSV!$G$4:$G$58,0),MATCH(IF(O166&gt;2000000,"A",IF(O166&gt;1000000,"B",IF(O166&gt;100000,"C","D"))),ELSV!$G$4:$K$4,0))</f>
        <v>0.95</v>
      </c>
      <c r="AO166" s="24">
        <f t="shared" si="118"/>
        <v>14113708.610995105</v>
      </c>
      <c r="AP166" s="24">
        <f t="shared" si="119"/>
        <v>363133.96113706153</v>
      </c>
      <c r="AQ166" s="25">
        <f t="shared" si="120"/>
        <v>13750574.649858043</v>
      </c>
    </row>
    <row r="167" spans="1:43" hidden="1" x14ac:dyDescent="0.25">
      <c r="A167" s="11">
        <v>3005</v>
      </c>
      <c r="B167" s="6">
        <v>3005000206</v>
      </c>
      <c r="C167" s="6">
        <v>20000201</v>
      </c>
      <c r="D167" s="6">
        <v>3020000473</v>
      </c>
      <c r="E167" s="6"/>
      <c r="F167" s="6" t="s">
        <v>592</v>
      </c>
      <c r="G167" s="6"/>
      <c r="H167" s="6">
        <v>2</v>
      </c>
      <c r="I167" s="6" t="s">
        <v>8</v>
      </c>
      <c r="J167" s="27">
        <v>44709</v>
      </c>
      <c r="K167" s="27">
        <v>44709</v>
      </c>
      <c r="L167" s="7">
        <v>0</v>
      </c>
      <c r="M167" s="7">
        <v>13999520.029999999</v>
      </c>
      <c r="N167" s="7"/>
      <c r="O167" s="8">
        <v>13999520.029999999</v>
      </c>
      <c r="P167" s="7">
        <v>0</v>
      </c>
      <c r="Q167" s="7">
        <v>0</v>
      </c>
      <c r="R167" s="7">
        <v>-681703.68</v>
      </c>
      <c r="S167" s="12">
        <f t="shared" si="95"/>
        <v>-681703.68</v>
      </c>
      <c r="T167" s="18">
        <f t="shared" si="96"/>
        <v>0</v>
      </c>
      <c r="U167" s="18">
        <v>13317816.35</v>
      </c>
      <c r="V167" s="30">
        <f t="shared" si="97"/>
        <v>44682</v>
      </c>
      <c r="W167" s="28">
        <f t="shared" si="116"/>
        <v>1.0194444444444444</v>
      </c>
      <c r="X167" s="38" t="s">
        <v>3020</v>
      </c>
      <c r="AD167"/>
      <c r="AE167" s="43" t="s">
        <v>4100</v>
      </c>
      <c r="AF167">
        <f>MATCH(AE167,'CAT-4'!$A:$A,0)</f>
        <v>674</v>
      </c>
      <c r="AG167">
        <f>MATCH(V167,'CAT-4'!$1:$1,0)</f>
        <v>125</v>
      </c>
      <c r="AH167">
        <f>INDEX('CAT-4'!$1:$1048576,FAR!AF167,FAR!AG167)</f>
        <v>122.3</v>
      </c>
      <c r="AI167">
        <f>MATCH($AI$3,'CAT-4'!$1:$1,0)</f>
        <v>133</v>
      </c>
      <c r="AJ167">
        <f>INDEX('CAT-4'!$1:$1048576,FAR!AF167,FAR!AI167)</f>
        <v>123.6</v>
      </c>
      <c r="AK167" s="28">
        <f t="shared" si="115"/>
        <v>1.0106295993458707</v>
      </c>
      <c r="AL167" s="28">
        <f t="shared" si="117"/>
        <v>1.0106295993458707</v>
      </c>
      <c r="AM167" s="2">
        <f>INDEX(ELSV!$C$4:$G$58,MATCH(AE167,ELSV!$G$4:$G$58,0),MATCH(IF(O167&gt;2000000,"A",IF(O167&gt;1000000,"B",IF(O167&gt;100000,"C","D"))),ELSV!$C$4:$G$4,0))</f>
        <v>20</v>
      </c>
      <c r="AN167" s="77">
        <f>INDEX(ELSV!$G$4:$K$58,MATCH(AE167,ELSV!$G$4:$G$58,0),MATCH(IF(O167&gt;2000000,"A",IF(O167&gt;1000000,"B",IF(O167&gt;100000,"C","D"))),ELSV!$G$4:$K$4,0))</f>
        <v>0.95</v>
      </c>
      <c r="AO167" s="24">
        <f t="shared" si="118"/>
        <v>14148329.318953391</v>
      </c>
      <c r="AP167" s="24">
        <f t="shared" si="119"/>
        <v>685113.19681293052</v>
      </c>
      <c r="AQ167" s="25">
        <f t="shared" si="120"/>
        <v>13463216.12214046</v>
      </c>
    </row>
    <row r="168" spans="1:43" x14ac:dyDescent="0.25">
      <c r="A168" s="11">
        <v>3008</v>
      </c>
      <c r="B168" s="6">
        <v>3008000206</v>
      </c>
      <c r="C168" s="6">
        <v>20000201</v>
      </c>
      <c r="D168" s="6">
        <v>3020000477</v>
      </c>
      <c r="E168" s="6" t="s">
        <v>1586</v>
      </c>
      <c r="F168" s="6" t="s">
        <v>594</v>
      </c>
      <c r="G168" s="6"/>
      <c r="H168" s="6">
        <v>2</v>
      </c>
      <c r="I168" s="6" t="s">
        <v>8</v>
      </c>
      <c r="J168" s="27">
        <v>44651</v>
      </c>
      <c r="K168" s="27">
        <v>44651</v>
      </c>
      <c r="L168" s="7">
        <v>13291520.029999999</v>
      </c>
      <c r="M168" s="7">
        <v>708000</v>
      </c>
      <c r="N168" s="7"/>
      <c r="O168" s="8">
        <v>13999520.029999999</v>
      </c>
      <c r="P168" s="7">
        <v>-2123</v>
      </c>
      <c r="Q168" s="7">
        <v>0</v>
      </c>
      <c r="R168" s="7">
        <v>-803619.47</v>
      </c>
      <c r="S168" s="12">
        <f t="shared" si="95"/>
        <v>-805742.47</v>
      </c>
      <c r="T168" s="18">
        <f t="shared" si="96"/>
        <v>13289397.029999999</v>
      </c>
      <c r="U168" s="18">
        <v>13193777.560000001</v>
      </c>
      <c r="V168" s="30">
        <f t="shared" si="97"/>
        <v>44621</v>
      </c>
      <c r="W168" s="28">
        <f t="shared" si="116"/>
        <v>1.1805555555555556</v>
      </c>
      <c r="X168" s="38"/>
      <c r="AD168"/>
      <c r="AE168" s="43" t="s">
        <v>4100</v>
      </c>
      <c r="AF168">
        <f>MATCH(AE168,'CAT-4'!$A:$A,0)</f>
        <v>674</v>
      </c>
      <c r="AG168">
        <f>MATCH(V168,'CAT-4'!$1:$1,0)</f>
        <v>123</v>
      </c>
      <c r="AH168">
        <f>INDEX('CAT-4'!$1:$1048576,FAR!AF168,FAR!AG168)</f>
        <v>121.1</v>
      </c>
      <c r="AI168">
        <f>MATCH($AI$3,'CAT-4'!$1:$1,0)</f>
        <v>133</v>
      </c>
      <c r="AJ168">
        <f>INDEX('CAT-4'!$1:$1048576,FAR!AF168,FAR!AI168)</f>
        <v>123.6</v>
      </c>
      <c r="AK168" s="28">
        <f t="shared" si="115"/>
        <v>1.0206440957886045</v>
      </c>
      <c r="AL168" s="28">
        <f t="shared" si="117"/>
        <v>1.0206440957886045</v>
      </c>
      <c r="AM168" s="2">
        <f>INDEX(ELSV!$C$4:$G$58,MATCH(AE168,ELSV!$G$4:$G$58,0),MATCH(IF(O168&gt;2000000,"A",IF(O168&gt;1000000,"B",IF(O168&gt;100000,"C","D"))),ELSV!$C$4:$G$4,0))</f>
        <v>20</v>
      </c>
      <c r="AN168" s="77">
        <f>INDEX(ELSV!$G$4:$K$58,MATCH(AE168,ELSV!$G$4:$G$58,0),MATCH(IF(O168&gt;2000000,"A",IF(O168&gt;1000000,"B",IF(O168&gt;100000,"C","D"))),ELSV!$G$4:$K$4,0))</f>
        <v>0.95</v>
      </c>
      <c r="AO168" s="24">
        <f t="shared" si="118"/>
        <v>14288527.462493807</v>
      </c>
      <c r="AP168" s="24">
        <f t="shared" si="119"/>
        <v>801249.02263637155</v>
      </c>
      <c r="AQ168" s="25">
        <f t="shared" si="120"/>
        <v>13487278.439857436</v>
      </c>
    </row>
    <row r="169" spans="1:43" hidden="1" x14ac:dyDescent="0.25">
      <c r="A169" s="11">
        <v>3002</v>
      </c>
      <c r="B169" s="6">
        <v>3002006201</v>
      </c>
      <c r="C169" s="6">
        <v>20000501</v>
      </c>
      <c r="D169" s="6">
        <v>6010000006</v>
      </c>
      <c r="E169" s="6"/>
      <c r="F169" s="6" t="s">
        <v>1540</v>
      </c>
      <c r="G169" s="6"/>
      <c r="H169" s="6">
        <v>1</v>
      </c>
      <c r="I169" s="6" t="s">
        <v>8</v>
      </c>
      <c r="J169" s="27">
        <v>42987</v>
      </c>
      <c r="K169" s="27">
        <v>42987</v>
      </c>
      <c r="L169" s="7">
        <v>13599272</v>
      </c>
      <c r="M169" s="7">
        <v>0</v>
      </c>
      <c r="N169" s="7"/>
      <c r="O169" s="8">
        <v>13599272</v>
      </c>
      <c r="P169" s="7">
        <v>-5889788.8200000003</v>
      </c>
      <c r="Q169" s="7">
        <v>0</v>
      </c>
      <c r="R169" s="7">
        <v>-1291930.8400000001</v>
      </c>
      <c r="S169" s="12">
        <f t="shared" si="95"/>
        <v>-7181719.6600000001</v>
      </c>
      <c r="T169" s="18">
        <f t="shared" si="96"/>
        <v>7709483.1799999997</v>
      </c>
      <c r="U169" s="18">
        <v>6417552.3399999999</v>
      </c>
      <c r="V169" s="30">
        <f t="shared" si="97"/>
        <v>42979</v>
      </c>
      <c r="W169" s="28">
        <f t="shared" si="116"/>
        <v>5.7388888888888889</v>
      </c>
      <c r="X169" s="38" t="s">
        <v>3124</v>
      </c>
      <c r="AD169"/>
      <c r="AE169" s="43" t="s">
        <v>4348</v>
      </c>
      <c r="AF169">
        <f>MATCH(AE169,'CAT-4'!$A:$A,0)</f>
        <v>803</v>
      </c>
      <c r="AG169">
        <f>MATCH(V169,'CAT-4'!$1:$1,0)</f>
        <v>69</v>
      </c>
      <c r="AH169">
        <f>INDEX('CAT-4'!$1:$1048576,FAR!AF169,FAR!AG169)</f>
        <v>109.9</v>
      </c>
      <c r="AI169">
        <f>MATCH($AI$3,'CAT-4'!$1:$1,0)</f>
        <v>133</v>
      </c>
      <c r="AJ169">
        <f>INDEX('CAT-4'!$1:$1048576,FAR!AF169,FAR!AI169)</f>
        <v>116.8</v>
      </c>
      <c r="AK169" s="28">
        <f t="shared" si="115"/>
        <v>1.0627843494085532</v>
      </c>
      <c r="AL169" s="28">
        <f t="shared" si="117"/>
        <v>1.0627843494085532</v>
      </c>
      <c r="AM169" s="2">
        <f>INDEX(ELSV!$C$4:$G$58,MATCH(AE169,ELSV!$G$4:$G$58,0),MATCH(IF(O169&gt;2000000,"A",IF(O169&gt;1000000,"B",IF(O169&gt;100000,"C","D"))),ELSV!$C$4:$G$4,0))</f>
        <v>12</v>
      </c>
      <c r="AN169" s="77">
        <f>INDEX(ELSV!$G$4:$K$58,MATCH(AE169,ELSV!$G$4:$G$58,0),MATCH(IF(O169&gt;2000000,"A",IF(O169&gt;1000000,"B",IF(O169&gt;100000,"C","D"))),ELSV!$G$4:$K$4,0))</f>
        <v>0.9</v>
      </c>
      <c r="AO169" s="24">
        <f t="shared" si="118"/>
        <v>14453093.444949953</v>
      </c>
      <c r="AP169" s="24">
        <f t="shared" si="119"/>
        <v>6220852.303597209</v>
      </c>
      <c r="AQ169" s="25">
        <f t="shared" si="120"/>
        <v>8232241.1413527438</v>
      </c>
    </row>
    <row r="170" spans="1:43" hidden="1" x14ac:dyDescent="0.25">
      <c r="A170" s="11">
        <v>3007</v>
      </c>
      <c r="B170" s="6">
        <v>3007005804</v>
      </c>
      <c r="C170" s="6">
        <v>20000001</v>
      </c>
      <c r="D170" s="6">
        <v>1000000005</v>
      </c>
      <c r="E170" s="6" t="s">
        <v>1585</v>
      </c>
      <c r="F170" s="6" t="s">
        <v>15</v>
      </c>
      <c r="G170" s="6" t="s">
        <v>1597</v>
      </c>
      <c r="H170" s="83">
        <v>13.2</v>
      </c>
      <c r="I170" s="6" t="s">
        <v>12</v>
      </c>
      <c r="J170" s="27">
        <v>41356</v>
      </c>
      <c r="K170" s="27">
        <v>41334</v>
      </c>
      <c r="L170" s="7">
        <v>12897540</v>
      </c>
      <c r="M170" s="7">
        <v>0</v>
      </c>
      <c r="N170" s="7"/>
      <c r="O170" s="8">
        <v>12897540</v>
      </c>
      <c r="P170" s="7">
        <v>0</v>
      </c>
      <c r="Q170" s="7">
        <v>0</v>
      </c>
      <c r="R170" s="7">
        <v>0</v>
      </c>
      <c r="S170" s="12">
        <f t="shared" si="95"/>
        <v>0</v>
      </c>
      <c r="T170" s="18">
        <f t="shared" si="96"/>
        <v>12897540</v>
      </c>
      <c r="U170" s="18">
        <v>12897540</v>
      </c>
      <c r="V170" s="30">
        <f t="shared" si="97"/>
        <v>41334</v>
      </c>
      <c r="AD170"/>
      <c r="AL170"/>
      <c r="AO170"/>
    </row>
    <row r="171" spans="1:43" hidden="1" x14ac:dyDescent="0.25">
      <c r="A171" s="11">
        <v>3005</v>
      </c>
      <c r="B171" s="6">
        <v>3005006801</v>
      </c>
      <c r="C171" s="6">
        <v>20000002</v>
      </c>
      <c r="D171" s="6">
        <v>1010000004</v>
      </c>
      <c r="E171" s="6" t="s">
        <v>1584</v>
      </c>
      <c r="F171" s="6" t="s">
        <v>21</v>
      </c>
      <c r="G171" s="6" t="s">
        <v>1597</v>
      </c>
      <c r="H171" s="83">
        <v>39.869999999999997</v>
      </c>
      <c r="I171" s="6" t="s">
        <v>12</v>
      </c>
      <c r="J171" s="27">
        <v>40360</v>
      </c>
      <c r="K171" s="27">
        <v>40360</v>
      </c>
      <c r="L171" s="7">
        <v>12598561</v>
      </c>
      <c r="M171" s="7">
        <v>0</v>
      </c>
      <c r="N171" s="7"/>
      <c r="O171" s="8">
        <v>12598561</v>
      </c>
      <c r="P171" s="7">
        <v>-5107439.32</v>
      </c>
      <c r="Q171" s="7">
        <v>0</v>
      </c>
      <c r="R171" s="7">
        <v>-434650.35</v>
      </c>
      <c r="S171" s="12">
        <f t="shared" si="95"/>
        <v>-5542089.6699999999</v>
      </c>
      <c r="T171" s="18">
        <f t="shared" si="96"/>
        <v>7491121.6799999997</v>
      </c>
      <c r="U171" s="18">
        <v>7056471.3300000001</v>
      </c>
      <c r="V171" s="30">
        <f t="shared" si="97"/>
        <v>40360</v>
      </c>
      <c r="AD171"/>
      <c r="AL171"/>
      <c r="AO171"/>
    </row>
    <row r="172" spans="1:43" hidden="1" x14ac:dyDescent="0.25">
      <c r="A172" s="11">
        <v>3007</v>
      </c>
      <c r="B172" s="6">
        <v>3007000204</v>
      </c>
      <c r="C172" s="6">
        <v>20000102</v>
      </c>
      <c r="D172" s="6">
        <v>2010000041</v>
      </c>
      <c r="E172" s="6" t="s">
        <v>1585</v>
      </c>
      <c r="F172" s="6" t="s">
        <v>93</v>
      </c>
      <c r="G172" s="6" t="s">
        <v>1597</v>
      </c>
      <c r="H172" s="83">
        <v>1</v>
      </c>
      <c r="I172" s="6" t="s">
        <v>8</v>
      </c>
      <c r="J172" s="27">
        <v>41661</v>
      </c>
      <c r="K172" s="27">
        <v>41661</v>
      </c>
      <c r="L172" s="7">
        <v>12319638.77</v>
      </c>
      <c r="M172" s="7">
        <v>0</v>
      </c>
      <c r="N172" s="7"/>
      <c r="O172" s="8">
        <v>12319638.77</v>
      </c>
      <c r="P172" s="7">
        <v>-3324872.01</v>
      </c>
      <c r="Q172" s="7">
        <v>0</v>
      </c>
      <c r="R172" s="7">
        <v>-411475.93</v>
      </c>
      <c r="S172" s="12">
        <f t="shared" si="95"/>
        <v>-3736347.94</v>
      </c>
      <c r="T172" s="18">
        <f t="shared" si="96"/>
        <v>8994766.7599999998</v>
      </c>
      <c r="U172" s="18">
        <v>8583290.8300000001</v>
      </c>
      <c r="V172" s="30">
        <f t="shared" si="97"/>
        <v>41640</v>
      </c>
      <c r="W172" s="28"/>
      <c r="AD172"/>
      <c r="AL172"/>
      <c r="AO172"/>
    </row>
    <row r="173" spans="1:43" hidden="1" x14ac:dyDescent="0.25">
      <c r="A173" s="11">
        <v>3008</v>
      </c>
      <c r="B173" s="6">
        <v>3008000205</v>
      </c>
      <c r="C173" s="6">
        <v>20000002</v>
      </c>
      <c r="D173" s="6">
        <v>1010000012</v>
      </c>
      <c r="E173" s="6" t="s">
        <v>1586</v>
      </c>
      <c r="F173" s="6" t="s">
        <v>29</v>
      </c>
      <c r="G173" s="6" t="s">
        <v>1597</v>
      </c>
      <c r="H173" s="83">
        <v>5.0199999999999996</v>
      </c>
      <c r="I173" s="6" t="s">
        <v>12</v>
      </c>
      <c r="J173" s="27">
        <v>41305</v>
      </c>
      <c r="K173" s="27">
        <v>41305</v>
      </c>
      <c r="L173" s="7">
        <v>9892792</v>
      </c>
      <c r="M173" s="7">
        <v>0</v>
      </c>
      <c r="N173" s="7"/>
      <c r="O173" s="8">
        <v>9892792</v>
      </c>
      <c r="P173" s="7">
        <v>-3127816.21</v>
      </c>
      <c r="Q173" s="7">
        <v>0</v>
      </c>
      <c r="R173" s="7">
        <v>-341301.32</v>
      </c>
      <c r="S173" s="12">
        <f t="shared" si="95"/>
        <v>-3469117.53</v>
      </c>
      <c r="T173" s="18">
        <f t="shared" si="96"/>
        <v>6764975.79</v>
      </c>
      <c r="U173" s="18">
        <v>6423674.4699999997</v>
      </c>
      <c r="V173" s="30">
        <f t="shared" si="97"/>
        <v>41275</v>
      </c>
      <c r="AD173"/>
      <c r="AL173"/>
      <c r="AO173"/>
    </row>
    <row r="174" spans="1:43" hidden="1" x14ac:dyDescent="0.25">
      <c r="A174" s="11">
        <v>3006</v>
      </c>
      <c r="B174" s="6">
        <v>3006006201</v>
      </c>
      <c r="C174" s="6">
        <v>20000102</v>
      </c>
      <c r="D174" s="6">
        <v>2010000026</v>
      </c>
      <c r="E174" s="6" t="s">
        <v>1582</v>
      </c>
      <c r="F174" s="6" t="s">
        <v>81</v>
      </c>
      <c r="G174" s="6" t="s">
        <v>1597</v>
      </c>
      <c r="H174" s="83">
        <v>1</v>
      </c>
      <c r="I174" s="6" t="s">
        <v>8</v>
      </c>
      <c r="J174" s="27">
        <v>41020</v>
      </c>
      <c r="K174" s="27">
        <v>41020</v>
      </c>
      <c r="L174" s="7">
        <v>9820322.1500000004</v>
      </c>
      <c r="M174" s="7">
        <v>0</v>
      </c>
      <c r="N174" s="7"/>
      <c r="O174" s="8">
        <v>9820322.1500000004</v>
      </c>
      <c r="P174" s="7">
        <v>-2935361.55</v>
      </c>
      <c r="Q174" s="7">
        <v>0</v>
      </c>
      <c r="R174" s="7">
        <v>-327998.76</v>
      </c>
      <c r="S174" s="12">
        <f t="shared" si="95"/>
        <v>-3263360.3099999996</v>
      </c>
      <c r="T174" s="18">
        <f t="shared" si="96"/>
        <v>6884960.6000000006</v>
      </c>
      <c r="U174" s="18">
        <v>6556961.8399999999</v>
      </c>
      <c r="V174" s="30">
        <f t="shared" si="97"/>
        <v>41000</v>
      </c>
      <c r="AD174"/>
      <c r="AL174"/>
      <c r="AO174"/>
    </row>
    <row r="175" spans="1:43" hidden="1" x14ac:dyDescent="0.25">
      <c r="A175" s="11">
        <v>3005</v>
      </c>
      <c r="B175" s="6">
        <v>3005000204</v>
      </c>
      <c r="C175" s="6">
        <v>20000101</v>
      </c>
      <c r="D175" s="6">
        <v>2000000017</v>
      </c>
      <c r="E175" s="6" t="s">
        <v>1584</v>
      </c>
      <c r="F175" s="6" t="s">
        <v>49</v>
      </c>
      <c r="G175" s="6" t="s">
        <v>1597</v>
      </c>
      <c r="H175" s="83">
        <v>1</v>
      </c>
      <c r="I175" s="6" t="s">
        <v>41</v>
      </c>
      <c r="J175" s="27">
        <v>41671</v>
      </c>
      <c r="K175" s="27">
        <v>41671</v>
      </c>
      <c r="L175" s="7">
        <v>9494219.9000000004</v>
      </c>
      <c r="M175" s="7">
        <v>0</v>
      </c>
      <c r="N175" s="7"/>
      <c r="O175" s="8">
        <v>9494219.9000000004</v>
      </c>
      <c r="P175" s="7">
        <v>-2585521.2799999998</v>
      </c>
      <c r="Q175" s="7">
        <v>0</v>
      </c>
      <c r="R175" s="7">
        <v>-317106.94</v>
      </c>
      <c r="S175" s="12">
        <f t="shared" si="95"/>
        <v>-2902628.2199999997</v>
      </c>
      <c r="T175" s="18">
        <f t="shared" si="96"/>
        <v>6908698.620000001</v>
      </c>
      <c r="U175" s="18">
        <v>6591591.6799999997</v>
      </c>
      <c r="V175" s="30">
        <f t="shared" si="97"/>
        <v>41671</v>
      </c>
      <c r="W175" s="28"/>
      <c r="AD175"/>
      <c r="AL175"/>
      <c r="AO175"/>
    </row>
    <row r="176" spans="1:43" hidden="1" x14ac:dyDescent="0.25">
      <c r="A176" s="11">
        <v>3007</v>
      </c>
      <c r="B176" s="6">
        <v>3007006201</v>
      </c>
      <c r="C176" s="6">
        <v>20000102</v>
      </c>
      <c r="D176" s="6">
        <v>2010000012</v>
      </c>
      <c r="E176" s="6" t="s">
        <v>1585</v>
      </c>
      <c r="F176" s="6" t="s">
        <v>71</v>
      </c>
      <c r="G176" s="6" t="s">
        <v>1597</v>
      </c>
      <c r="H176" s="83">
        <v>2</v>
      </c>
      <c r="I176" s="6" t="s">
        <v>8</v>
      </c>
      <c r="J176" s="27">
        <v>40996</v>
      </c>
      <c r="K176" s="27">
        <v>40978</v>
      </c>
      <c r="L176" s="7">
        <v>8862366.6600000001</v>
      </c>
      <c r="M176" s="7">
        <v>0</v>
      </c>
      <c r="N176" s="7"/>
      <c r="O176" s="8">
        <v>8862366.6600000001</v>
      </c>
      <c r="P176" s="7">
        <v>-2658516.3199999998</v>
      </c>
      <c r="Q176" s="7">
        <v>0</v>
      </c>
      <c r="R176" s="7">
        <v>-296003.05</v>
      </c>
      <c r="S176" s="12">
        <f t="shared" si="95"/>
        <v>-2954519.3699999996</v>
      </c>
      <c r="T176" s="18">
        <f t="shared" si="96"/>
        <v>6203850.3399999999</v>
      </c>
      <c r="U176" s="18">
        <v>5907847.29</v>
      </c>
      <c r="V176" s="30">
        <f t="shared" si="97"/>
        <v>40969</v>
      </c>
      <c r="AD176"/>
      <c r="AL176"/>
      <c r="AO176"/>
    </row>
    <row r="177" spans="1:43" x14ac:dyDescent="0.25">
      <c r="A177" s="11">
        <v>3005</v>
      </c>
      <c r="B177" s="6">
        <v>3005000210</v>
      </c>
      <c r="C177" s="6">
        <v>20000201</v>
      </c>
      <c r="D177" s="6">
        <v>3020000413</v>
      </c>
      <c r="E177" s="6" t="s">
        <v>1584</v>
      </c>
      <c r="F177" s="6" t="s">
        <v>219</v>
      </c>
      <c r="G177" s="6"/>
      <c r="H177" s="6">
        <v>1</v>
      </c>
      <c r="I177" s="6" t="s">
        <v>8</v>
      </c>
      <c r="J177" s="27">
        <v>42460</v>
      </c>
      <c r="K177" s="27">
        <v>42460</v>
      </c>
      <c r="L177" s="7">
        <v>8615333.0899999999</v>
      </c>
      <c r="M177" s="7">
        <v>0</v>
      </c>
      <c r="N177" s="7"/>
      <c r="O177" s="8">
        <v>8615333.0899999999</v>
      </c>
      <c r="P177" s="7">
        <v>-3012492.1</v>
      </c>
      <c r="Q177" s="7">
        <v>0</v>
      </c>
      <c r="R177" s="7">
        <v>-502273.92</v>
      </c>
      <c r="S177" s="12">
        <f t="shared" si="95"/>
        <v>-3514766.02</v>
      </c>
      <c r="T177" s="18">
        <f t="shared" si="96"/>
        <v>5602840.9900000002</v>
      </c>
      <c r="U177" s="18">
        <v>5100567.07</v>
      </c>
      <c r="V177" s="30">
        <f t="shared" si="97"/>
        <v>42430</v>
      </c>
      <c r="W177" s="28">
        <f t="shared" ref="W177:W185" si="121">YEARFRAC(K177,$W$3)</f>
        <v>7.1805555555555554</v>
      </c>
      <c r="X177" s="38"/>
      <c r="AD177"/>
      <c r="AE177" s="43" t="s">
        <v>4192</v>
      </c>
      <c r="AF177">
        <f>MATCH(AE177,'CAT-4'!$A:$A,0)</f>
        <v>722</v>
      </c>
      <c r="AG177">
        <f>MATCH(V177,'CAT-4'!$1:$1,0)</f>
        <v>51</v>
      </c>
      <c r="AH177">
        <f>INDEX('CAT-4'!$1:$1048576,FAR!AF177,FAR!AG177)</f>
        <v>108.5</v>
      </c>
      <c r="AI177">
        <f>MATCH($AI$3,'CAT-4'!$1:$1,0)</f>
        <v>133</v>
      </c>
      <c r="AJ177">
        <f>INDEX('CAT-4'!$1:$1048576,FAR!AF177,FAR!AI177)</f>
        <v>126.8</v>
      </c>
      <c r="AK177" s="28">
        <f t="shared" ref="AK177:AK181" si="122">AJ177/AH177</f>
        <v>1.1686635944700461</v>
      </c>
      <c r="AL177" s="28">
        <f t="shared" ref="AL177:AL181" si="123">AK177</f>
        <v>1.1686635944700461</v>
      </c>
      <c r="AM177" s="2">
        <f>INDEX(ELSV!$C$4:$G$58,MATCH(AE177,ELSV!$G$4:$G$58,0),MATCH(IF(O177&gt;2000000,"A",IF(O177&gt;1000000,"B",IF(O177&gt;100000,"C","D"))),ELSV!$C$4:$G$4,0))</f>
        <v>25</v>
      </c>
      <c r="AN177" s="77">
        <f>INDEX(ELSV!$G$4:$K$58,MATCH(AE177,ELSV!$G$4:$G$58,0),MATCH(IF(O177&gt;2000000,"A",IF(O177&gt;1000000,"B",IF(O177&gt;100000,"C","D"))),ELSV!$G$4:$K$4,0))</f>
        <v>0.9</v>
      </c>
      <c r="AO177" s="24">
        <f t="shared" ref="AO177:AO185" si="124">AL177*O177</f>
        <v>10068426.13651613</v>
      </c>
      <c r="AP177" s="24">
        <f t="shared" ref="AP177:AP185" si="125">AO177*(AN177/AM177)*(IF(W177&gt;AM177,AM177,W177))</f>
        <v>2602688.1562894196</v>
      </c>
      <c r="AQ177" s="25">
        <f t="shared" ref="AQ177:AQ185" si="126">AO177-AP177</f>
        <v>7465737.9802267104</v>
      </c>
    </row>
    <row r="178" spans="1:43" x14ac:dyDescent="0.25">
      <c r="A178" s="11">
        <v>3006</v>
      </c>
      <c r="B178" s="6">
        <v>3006000210</v>
      </c>
      <c r="C178" s="6">
        <v>20000201</v>
      </c>
      <c r="D178" s="6">
        <v>3020000416</v>
      </c>
      <c r="E178" s="6" t="s">
        <v>1582</v>
      </c>
      <c r="F178" s="6" t="s">
        <v>545</v>
      </c>
      <c r="G178" s="6"/>
      <c r="H178" s="6">
        <v>1</v>
      </c>
      <c r="I178" s="6" t="s">
        <v>8</v>
      </c>
      <c r="J178" s="27">
        <v>42551</v>
      </c>
      <c r="K178" s="27">
        <v>42551</v>
      </c>
      <c r="L178" s="7">
        <v>8435127.6199999992</v>
      </c>
      <c r="M178" s="7">
        <v>0</v>
      </c>
      <c r="N178" s="7"/>
      <c r="O178" s="8">
        <v>8435127.6199999992</v>
      </c>
      <c r="P178" s="7">
        <v>-2829349.79</v>
      </c>
      <c r="Q178" s="7">
        <v>0</v>
      </c>
      <c r="R178" s="7">
        <v>-491767.94</v>
      </c>
      <c r="S178" s="12">
        <f t="shared" si="95"/>
        <v>-3321117.73</v>
      </c>
      <c r="T178" s="18">
        <f t="shared" si="96"/>
        <v>5605777.8299999991</v>
      </c>
      <c r="U178" s="18">
        <v>5114009.8899999997</v>
      </c>
      <c r="V178" s="30">
        <f t="shared" si="97"/>
        <v>42522</v>
      </c>
      <c r="W178" s="28">
        <f t="shared" si="121"/>
        <v>6.9305555555555554</v>
      </c>
      <c r="X178" s="38"/>
      <c r="AD178"/>
      <c r="AE178" s="43" t="s">
        <v>4192</v>
      </c>
      <c r="AF178">
        <f>MATCH(AE178,'CAT-4'!$A:$A,0)</f>
        <v>722</v>
      </c>
      <c r="AG178">
        <f>MATCH(V178,'CAT-4'!$1:$1,0)</f>
        <v>54</v>
      </c>
      <c r="AH178">
        <f>INDEX('CAT-4'!$1:$1048576,FAR!AF178,FAR!AG178)</f>
        <v>108</v>
      </c>
      <c r="AI178">
        <f>MATCH($AI$3,'CAT-4'!$1:$1,0)</f>
        <v>133</v>
      </c>
      <c r="AJ178">
        <f>INDEX('CAT-4'!$1:$1048576,FAR!AF178,FAR!AI178)</f>
        <v>126.8</v>
      </c>
      <c r="AK178" s="28">
        <f t="shared" si="122"/>
        <v>1.174074074074074</v>
      </c>
      <c r="AL178" s="28">
        <f t="shared" si="123"/>
        <v>1.174074074074074</v>
      </c>
      <c r="AM178" s="2">
        <f>INDEX(ELSV!$C$4:$G$58,MATCH(AE178,ELSV!$G$4:$G$58,0),MATCH(IF(O178&gt;2000000,"A",IF(O178&gt;1000000,"B",IF(O178&gt;100000,"C","D"))),ELSV!$C$4:$G$4,0))</f>
        <v>25</v>
      </c>
      <c r="AN178" s="77">
        <f>INDEX(ELSV!$G$4:$K$58,MATCH(AE178,ELSV!$G$4:$G$58,0),MATCH(IF(O178&gt;2000000,"A",IF(O178&gt;1000000,"B",IF(O178&gt;100000,"C","D"))),ELSV!$G$4:$K$4,0))</f>
        <v>0.9</v>
      </c>
      <c r="AO178" s="24">
        <f t="shared" si="124"/>
        <v>9903464.6501481477</v>
      </c>
      <c r="AP178" s="24">
        <f t="shared" si="125"/>
        <v>2470914.4302119631</v>
      </c>
      <c r="AQ178" s="25">
        <f t="shared" si="126"/>
        <v>7432550.2199361846</v>
      </c>
    </row>
    <row r="179" spans="1:43" x14ac:dyDescent="0.25">
      <c r="A179" s="11">
        <v>3008</v>
      </c>
      <c r="B179" s="6">
        <v>3008000203</v>
      </c>
      <c r="C179" s="6">
        <v>20000201</v>
      </c>
      <c r="D179" s="6">
        <v>3020000415</v>
      </c>
      <c r="E179" s="6" t="s">
        <v>1586</v>
      </c>
      <c r="F179" s="6" t="s">
        <v>299</v>
      </c>
      <c r="G179" s="6"/>
      <c r="H179" s="6">
        <v>1</v>
      </c>
      <c r="I179" s="6" t="s">
        <v>8</v>
      </c>
      <c r="J179" s="27">
        <v>42551</v>
      </c>
      <c r="K179" s="27">
        <v>42551</v>
      </c>
      <c r="L179" s="7">
        <v>8293813.3300000001</v>
      </c>
      <c r="M179" s="7">
        <v>0</v>
      </c>
      <c r="N179" s="7"/>
      <c r="O179" s="8">
        <v>8293813.3300000001</v>
      </c>
      <c r="P179" s="7">
        <v>-2776855.68</v>
      </c>
      <c r="Q179" s="7">
        <v>0</v>
      </c>
      <c r="R179" s="7">
        <v>-483529.32</v>
      </c>
      <c r="S179" s="12">
        <f t="shared" si="95"/>
        <v>-3260385</v>
      </c>
      <c r="T179" s="18">
        <f t="shared" si="96"/>
        <v>5516957.6500000004</v>
      </c>
      <c r="U179" s="18">
        <v>5033428.33</v>
      </c>
      <c r="V179" s="30">
        <f t="shared" si="97"/>
        <v>42522</v>
      </c>
      <c r="W179" s="28">
        <f t="shared" si="121"/>
        <v>6.9305555555555554</v>
      </c>
      <c r="X179" s="38"/>
      <c r="AD179"/>
      <c r="AE179" s="43" t="s">
        <v>4192</v>
      </c>
      <c r="AF179">
        <f>MATCH(AE179,'CAT-4'!$A:$A,0)</f>
        <v>722</v>
      </c>
      <c r="AG179">
        <f>MATCH(V179,'CAT-4'!$1:$1,0)</f>
        <v>54</v>
      </c>
      <c r="AH179">
        <f>INDEX('CAT-4'!$1:$1048576,FAR!AF179,FAR!AG179)</f>
        <v>108</v>
      </c>
      <c r="AI179">
        <f>MATCH($AI$3,'CAT-4'!$1:$1,0)</f>
        <v>133</v>
      </c>
      <c r="AJ179">
        <f>INDEX('CAT-4'!$1:$1048576,FAR!AF179,FAR!AI179)</f>
        <v>126.8</v>
      </c>
      <c r="AK179" s="28">
        <f t="shared" si="122"/>
        <v>1.174074074074074</v>
      </c>
      <c r="AL179" s="28">
        <f t="shared" si="123"/>
        <v>1.174074074074074</v>
      </c>
      <c r="AM179" s="2">
        <f>INDEX(ELSV!$C$4:$G$58,MATCH(AE179,ELSV!$G$4:$G$58,0),MATCH(IF(O179&gt;2000000,"A",IF(O179&gt;1000000,"B",IF(O179&gt;100000,"C","D"))),ELSV!$C$4:$G$4,0))</f>
        <v>25</v>
      </c>
      <c r="AN179" s="77">
        <f>INDEX(ELSV!$G$4:$K$58,MATCH(AE179,ELSV!$G$4:$G$58,0),MATCH(IF(O179&gt;2000000,"A",IF(O179&gt;1000000,"B",IF(O179&gt;100000,"C","D"))),ELSV!$G$4:$K$4,0))</f>
        <v>0.9</v>
      </c>
      <c r="AO179" s="24">
        <f t="shared" si="124"/>
        <v>9737551.2059629634</v>
      </c>
      <c r="AP179" s="24">
        <f t="shared" si="125"/>
        <v>2429519.0258877594</v>
      </c>
      <c r="AQ179" s="25">
        <f t="shared" si="126"/>
        <v>7308032.180075204</v>
      </c>
    </row>
    <row r="180" spans="1:43" x14ac:dyDescent="0.25">
      <c r="A180" s="11">
        <v>3004</v>
      </c>
      <c r="B180" s="6">
        <v>3004005805</v>
      </c>
      <c r="C180" s="6">
        <v>20000201</v>
      </c>
      <c r="D180" s="6">
        <v>3020000428</v>
      </c>
      <c r="E180" s="6" t="s">
        <v>1583</v>
      </c>
      <c r="F180" s="6" t="s">
        <v>170</v>
      </c>
      <c r="G180" s="6"/>
      <c r="H180" s="6">
        <v>1</v>
      </c>
      <c r="I180" s="6" t="s">
        <v>8</v>
      </c>
      <c r="J180" s="27">
        <v>42675</v>
      </c>
      <c r="K180" s="27">
        <v>42675</v>
      </c>
      <c r="L180" s="7">
        <v>7825656.2999999998</v>
      </c>
      <c r="M180" s="7">
        <v>0</v>
      </c>
      <c r="N180" s="7"/>
      <c r="O180" s="8">
        <v>7825656.2999999998</v>
      </c>
      <c r="P180" s="7">
        <v>-2469922.91</v>
      </c>
      <c r="Q180" s="7">
        <v>0</v>
      </c>
      <c r="R180" s="7">
        <v>-456235.76</v>
      </c>
      <c r="S180" s="12">
        <f t="shared" si="95"/>
        <v>-2926158.67</v>
      </c>
      <c r="T180" s="18">
        <f t="shared" si="96"/>
        <v>5355733.3899999997</v>
      </c>
      <c r="U180" s="18">
        <v>4899497.63</v>
      </c>
      <c r="V180" s="30">
        <f t="shared" si="97"/>
        <v>42675</v>
      </c>
      <c r="W180" s="28">
        <f t="shared" si="121"/>
        <v>6.5944444444444441</v>
      </c>
      <c r="X180" s="38"/>
      <c r="AD180"/>
      <c r="AE180" s="43" t="s">
        <v>4192</v>
      </c>
      <c r="AF180">
        <f>MATCH(AE180,'CAT-4'!$A:$A,0)</f>
        <v>722</v>
      </c>
      <c r="AG180">
        <f>MATCH(V180,'CAT-4'!$1:$1,0)</f>
        <v>59</v>
      </c>
      <c r="AH180">
        <f>INDEX('CAT-4'!$1:$1048576,FAR!AF180,FAR!AG180)</f>
        <v>107.5</v>
      </c>
      <c r="AI180">
        <f>MATCH($AI$3,'CAT-4'!$1:$1,0)</f>
        <v>133</v>
      </c>
      <c r="AJ180">
        <f>INDEX('CAT-4'!$1:$1048576,FAR!AF180,FAR!AI180)</f>
        <v>126.8</v>
      </c>
      <c r="AK180" s="28">
        <f t="shared" si="122"/>
        <v>1.1795348837209303</v>
      </c>
      <c r="AL180" s="28">
        <f t="shared" si="123"/>
        <v>1.1795348837209303</v>
      </c>
      <c r="AM180" s="2">
        <f>INDEX(ELSV!$C$4:$G$58,MATCH(AE180,ELSV!$G$4:$G$58,0),MATCH(IF(O180&gt;2000000,"A",IF(O180&gt;1000000,"B",IF(O180&gt;100000,"C","D"))),ELSV!$C$4:$G$4,0))</f>
        <v>25</v>
      </c>
      <c r="AN180" s="77">
        <f>INDEX(ELSV!$G$4:$K$58,MATCH(AE180,ELSV!$G$4:$G$58,0),MATCH(IF(O180&gt;2000000,"A",IF(O180&gt;1000000,"B",IF(O180&gt;100000,"C","D"))),ELSV!$G$4:$K$4,0))</f>
        <v>0.9</v>
      </c>
      <c r="AO180" s="24">
        <f t="shared" si="124"/>
        <v>9230634.593860466</v>
      </c>
      <c r="AP180" s="24">
        <f t="shared" si="125"/>
        <v>2191352.652582475</v>
      </c>
      <c r="AQ180" s="25">
        <f t="shared" si="126"/>
        <v>7039281.941277991</v>
      </c>
    </row>
    <row r="181" spans="1:43" x14ac:dyDescent="0.25">
      <c r="A181" s="11">
        <v>3007</v>
      </c>
      <c r="B181" s="6">
        <v>3007000210</v>
      </c>
      <c r="C181" s="6">
        <v>20000201</v>
      </c>
      <c r="D181" s="6">
        <v>3020000429</v>
      </c>
      <c r="E181" s="6" t="s">
        <v>1585</v>
      </c>
      <c r="F181" s="6" t="s">
        <v>220</v>
      </c>
      <c r="G181" s="6"/>
      <c r="H181" s="6">
        <v>1</v>
      </c>
      <c r="I181" s="6" t="s">
        <v>8</v>
      </c>
      <c r="J181" s="27">
        <v>42675</v>
      </c>
      <c r="K181" s="27">
        <v>42675</v>
      </c>
      <c r="L181" s="7">
        <v>7785497.1600000001</v>
      </c>
      <c r="M181" s="7">
        <v>0</v>
      </c>
      <c r="N181" s="7"/>
      <c r="O181" s="8">
        <v>7785497.1600000001</v>
      </c>
      <c r="P181" s="7">
        <v>-2457247.9300000002</v>
      </c>
      <c r="Q181" s="7">
        <v>0</v>
      </c>
      <c r="R181" s="7">
        <v>-453894.48</v>
      </c>
      <c r="S181" s="12">
        <f t="shared" si="95"/>
        <v>-2911142.41</v>
      </c>
      <c r="T181" s="18">
        <f t="shared" si="96"/>
        <v>5328249.2300000004</v>
      </c>
      <c r="U181" s="18">
        <v>4874354.75</v>
      </c>
      <c r="V181" s="30">
        <f t="shared" si="97"/>
        <v>42675</v>
      </c>
      <c r="W181" s="28">
        <f t="shared" si="121"/>
        <v>6.5944444444444441</v>
      </c>
      <c r="X181" s="38"/>
      <c r="AD181"/>
      <c r="AE181" s="43" t="s">
        <v>4192</v>
      </c>
      <c r="AF181">
        <f>MATCH(AE181,'CAT-4'!$A:$A,0)</f>
        <v>722</v>
      </c>
      <c r="AG181">
        <f>MATCH(V181,'CAT-4'!$1:$1,0)</f>
        <v>59</v>
      </c>
      <c r="AH181">
        <f>INDEX('CAT-4'!$1:$1048576,FAR!AF181,FAR!AG181)</f>
        <v>107.5</v>
      </c>
      <c r="AI181">
        <f>MATCH($AI$3,'CAT-4'!$1:$1,0)</f>
        <v>133</v>
      </c>
      <c r="AJ181">
        <f>INDEX('CAT-4'!$1:$1048576,FAR!AF181,FAR!AI181)</f>
        <v>126.8</v>
      </c>
      <c r="AK181" s="28">
        <f t="shared" si="122"/>
        <v>1.1795348837209303</v>
      </c>
      <c r="AL181" s="28">
        <f t="shared" si="123"/>
        <v>1.1795348837209303</v>
      </c>
      <c r="AM181" s="2">
        <f>INDEX(ELSV!$C$4:$G$58,MATCH(AE181,ELSV!$G$4:$G$58,0),MATCH(IF(O181&gt;2000000,"A",IF(O181&gt;1000000,"B",IF(O181&gt;100000,"C","D"))),ELSV!$C$4:$G$4,0))</f>
        <v>25</v>
      </c>
      <c r="AN181" s="77">
        <f>INDEX(ELSV!$G$4:$K$58,MATCH(AE181,ELSV!$G$4:$G$58,0),MATCH(IF(O181&gt;2000000,"A",IF(O181&gt;1000000,"B",IF(O181&gt;100000,"C","D"))),ELSV!$G$4:$K$4,0))</f>
        <v>0.9</v>
      </c>
      <c r="AO181" s="24">
        <f t="shared" si="124"/>
        <v>9183265.4873302337</v>
      </c>
      <c r="AP181" s="24">
        <f t="shared" si="125"/>
        <v>2180107.2266921978</v>
      </c>
      <c r="AQ181" s="25">
        <f t="shared" si="126"/>
        <v>7003158.2606380358</v>
      </c>
    </row>
    <row r="182" spans="1:43" x14ac:dyDescent="0.25">
      <c r="A182" s="11">
        <v>3007</v>
      </c>
      <c r="B182" s="6">
        <v>3007000213</v>
      </c>
      <c r="C182" s="6">
        <v>20000201</v>
      </c>
      <c r="D182" s="6">
        <v>3020000067</v>
      </c>
      <c r="E182" s="6" t="s">
        <v>1585</v>
      </c>
      <c r="F182" s="6" t="s">
        <v>216</v>
      </c>
      <c r="G182" s="6"/>
      <c r="H182" s="6">
        <v>1</v>
      </c>
      <c r="I182" s="6" t="s">
        <v>8</v>
      </c>
      <c r="J182" s="27">
        <v>40996</v>
      </c>
      <c r="K182" s="27">
        <v>40978</v>
      </c>
      <c r="L182" s="7">
        <v>7525878.2699999996</v>
      </c>
      <c r="M182" s="7">
        <v>0</v>
      </c>
      <c r="N182" s="7"/>
      <c r="O182" s="8">
        <v>7525878.2699999996</v>
      </c>
      <c r="P182" s="7">
        <v>-4309145.1399999997</v>
      </c>
      <c r="Q182" s="7">
        <v>0</v>
      </c>
      <c r="R182" s="7">
        <v>-438758.7</v>
      </c>
      <c r="S182" s="12">
        <f t="shared" si="95"/>
        <v>-4747903.84</v>
      </c>
      <c r="T182" s="18">
        <f t="shared" si="96"/>
        <v>3216733.13</v>
      </c>
      <c r="U182" s="18">
        <v>2777974.43</v>
      </c>
      <c r="V182" s="30">
        <f t="shared" si="97"/>
        <v>40969</v>
      </c>
      <c r="W182" s="28">
        <f t="shared" si="121"/>
        <v>11.236111111111111</v>
      </c>
      <c r="X182" s="38" t="s">
        <v>2910</v>
      </c>
      <c r="Y182">
        <f>MATCH(X182,'CAT-3'!$A:$A,0)</f>
        <v>657</v>
      </c>
      <c r="Z182">
        <f>MATCH(V182,'CAT-3'!$1:$1,0)</f>
        <v>90</v>
      </c>
      <c r="AA182">
        <f>INDEX('CAT-3'!$1:$1048576,FAR!Y182,FAR!Z182)</f>
        <v>154.1</v>
      </c>
      <c r="AB182">
        <f>MATCH($AB$3,'CAT-3'!$1:$1,0)</f>
        <v>90</v>
      </c>
      <c r="AC182">
        <f>INDEX('CAT-3'!$1:$1048576,FAR!Y182,FAR!AB182)</f>
        <v>154.1</v>
      </c>
      <c r="AD182" s="28">
        <f>AC182/AA182</f>
        <v>1</v>
      </c>
      <c r="AE182" s="43" t="s">
        <v>2910</v>
      </c>
      <c r="AF182">
        <f>MATCH(AE182,'CAT-4'!$A:$A,0)</f>
        <v>744</v>
      </c>
      <c r="AG182">
        <f>MATCH($AG$3,'CAT-4'!$1:$1,0)</f>
        <v>4</v>
      </c>
      <c r="AH182">
        <f>INDEX('CAT-4'!$1:$1048576,FAR!AF182,FAR!AG182)</f>
        <v>108.3</v>
      </c>
      <c r="AI182">
        <f>MATCH($AI$3,'CAT-4'!$1:$1,0)</f>
        <v>133</v>
      </c>
      <c r="AJ182">
        <f>INDEX('CAT-4'!$1:$1048576,FAR!AF182,FAR!AI182)</f>
        <v>139.4</v>
      </c>
      <c r="AK182" s="28">
        <f>AJ182/AH182</f>
        <v>1.2871652816251156</v>
      </c>
      <c r="AL182" s="28">
        <f>AK182*AD182</f>
        <v>1.2871652816251156</v>
      </c>
      <c r="AM182" s="2">
        <f>INDEX(ELSV!$C$4:$G$58,MATCH(AE182,ELSV!$G$4:$G$58,0),MATCH(IF(O182&gt;2000000,"A",IF(O182&gt;1000000,"B",IF(O182&gt;100000,"C","D"))),ELSV!$C$4:$G$4,0))</f>
        <v>25</v>
      </c>
      <c r="AN182" s="77">
        <f>INDEX(ELSV!$G$4:$K$58,MATCH(AE182,ELSV!$G$4:$G$58,0),MATCH(IF(O182&gt;2000000,"A",IF(O182&gt;1000000,"B",IF(O182&gt;100000,"C","D"))),ELSV!$G$4:$K$4,0))</f>
        <v>0.9</v>
      </c>
      <c r="AO182" s="24">
        <f t="shared" si="124"/>
        <v>9687049.2228808869</v>
      </c>
      <c r="AP182" s="24">
        <f t="shared" si="125"/>
        <v>3918411.4106553192</v>
      </c>
      <c r="AQ182" s="25">
        <f t="shared" si="126"/>
        <v>5768637.8122255672</v>
      </c>
    </row>
    <row r="183" spans="1:43" x14ac:dyDescent="0.25">
      <c r="A183" s="11">
        <v>3008</v>
      </c>
      <c r="B183" s="6">
        <v>3008000213</v>
      </c>
      <c r="C183" s="6">
        <v>20000201</v>
      </c>
      <c r="D183" s="6">
        <v>3020000150</v>
      </c>
      <c r="E183" s="6" t="s">
        <v>1586</v>
      </c>
      <c r="F183" s="6" t="s">
        <v>297</v>
      </c>
      <c r="G183" s="6"/>
      <c r="H183" s="6">
        <v>1</v>
      </c>
      <c r="I183" s="6" t="s">
        <v>8</v>
      </c>
      <c r="J183" s="27">
        <v>41023</v>
      </c>
      <c r="K183" s="27">
        <v>41023</v>
      </c>
      <c r="L183" s="7">
        <v>7510536.7400000002</v>
      </c>
      <c r="M183" s="7">
        <v>0</v>
      </c>
      <c r="N183" s="7"/>
      <c r="O183" s="8">
        <v>7510536.7400000002</v>
      </c>
      <c r="P183" s="7">
        <v>-4271038.5199999996</v>
      </c>
      <c r="Q183" s="7">
        <v>0</v>
      </c>
      <c r="R183" s="7">
        <v>-437864.29</v>
      </c>
      <c r="S183" s="12">
        <f t="shared" si="95"/>
        <v>-4708902.8099999996</v>
      </c>
      <c r="T183" s="18">
        <f t="shared" si="96"/>
        <v>3239498.2200000007</v>
      </c>
      <c r="U183" s="18">
        <v>2801633.93</v>
      </c>
      <c r="V183" s="30">
        <f t="shared" si="97"/>
        <v>41000</v>
      </c>
      <c r="W183" s="28">
        <f t="shared" si="121"/>
        <v>11.113888888888889</v>
      </c>
      <c r="X183" s="38"/>
      <c r="AD183"/>
      <c r="AE183" s="43" t="s">
        <v>2910</v>
      </c>
      <c r="AF183">
        <f>MATCH(AE183,'CAT-4'!$A:$A,0)</f>
        <v>744</v>
      </c>
      <c r="AG183">
        <f>MATCH(V183,'CAT-4'!$1:$1,0)</f>
        <v>4</v>
      </c>
      <c r="AH183">
        <f>INDEX('CAT-4'!$1:$1048576,FAR!AF183,FAR!AG183)</f>
        <v>108.3</v>
      </c>
      <c r="AI183">
        <f>MATCH($AI$3,'CAT-4'!$1:$1,0)</f>
        <v>133</v>
      </c>
      <c r="AJ183">
        <f>INDEX('CAT-4'!$1:$1048576,FAR!AF183,FAR!AI183)</f>
        <v>139.4</v>
      </c>
      <c r="AK183" s="28">
        <f>AJ183/AH183</f>
        <v>1.2871652816251156</v>
      </c>
      <c r="AL183" s="28">
        <f>AK183</f>
        <v>1.2871652816251156</v>
      </c>
      <c r="AM183" s="2">
        <f>INDEX(ELSV!$C$4:$G$58,MATCH(AE183,ELSV!$G$4:$G$58,0),MATCH(IF(O183&gt;2000000,"A",IF(O183&gt;1000000,"B",IF(O183&gt;100000,"C","D"))),ELSV!$C$4:$G$4,0))</f>
        <v>25</v>
      </c>
      <c r="AN183" s="77">
        <f>INDEX(ELSV!$G$4:$K$58,MATCH(AE183,ELSV!$G$4:$G$58,0),MATCH(IF(O183&gt;2000000,"A",IF(O183&gt;1000000,"B",IF(O183&gt;100000,"C","D"))),ELSV!$G$4:$K$4,0))</f>
        <v>0.9</v>
      </c>
      <c r="AO183" s="24">
        <f t="shared" si="124"/>
        <v>9667302.1380978785</v>
      </c>
      <c r="AP183" s="24">
        <f t="shared" si="125"/>
        <v>3867887.5854529617</v>
      </c>
      <c r="AQ183" s="25">
        <f t="shared" si="126"/>
        <v>5799414.5526449168</v>
      </c>
    </row>
    <row r="184" spans="1:43" x14ac:dyDescent="0.25">
      <c r="A184" s="11">
        <v>3004</v>
      </c>
      <c r="B184" s="6">
        <v>3004000213</v>
      </c>
      <c r="C184" s="6">
        <v>20000201</v>
      </c>
      <c r="D184" s="6">
        <v>3020000015</v>
      </c>
      <c r="E184" s="6" t="s">
        <v>1583</v>
      </c>
      <c r="F184" s="6" t="s">
        <v>168</v>
      </c>
      <c r="G184" s="6"/>
      <c r="H184" s="6">
        <v>1</v>
      </c>
      <c r="I184" s="6" t="s">
        <v>8</v>
      </c>
      <c r="J184" s="27">
        <v>40992</v>
      </c>
      <c r="K184" s="27">
        <v>40992</v>
      </c>
      <c r="L184" s="7">
        <v>7480291.0800000001</v>
      </c>
      <c r="M184" s="7">
        <v>0</v>
      </c>
      <c r="N184" s="7"/>
      <c r="O184" s="8">
        <v>7480291.0800000001</v>
      </c>
      <c r="P184" s="7">
        <v>-4287359.49</v>
      </c>
      <c r="Q184" s="7">
        <v>0</v>
      </c>
      <c r="R184" s="7">
        <v>-436100.97</v>
      </c>
      <c r="S184" s="12">
        <f t="shared" si="95"/>
        <v>-4723460.46</v>
      </c>
      <c r="T184" s="18">
        <f t="shared" si="96"/>
        <v>3192931.59</v>
      </c>
      <c r="U184" s="18">
        <v>2756830.62</v>
      </c>
      <c r="V184" s="30">
        <f t="shared" si="97"/>
        <v>40969</v>
      </c>
      <c r="W184" s="28">
        <f t="shared" si="121"/>
        <v>11.197222222222223</v>
      </c>
      <c r="X184" s="38" t="s">
        <v>2910</v>
      </c>
      <c r="Y184">
        <f>MATCH(X184,'CAT-3'!$A:$A,0)</f>
        <v>657</v>
      </c>
      <c r="Z184">
        <f>MATCH(V184,'CAT-3'!$1:$1,0)</f>
        <v>90</v>
      </c>
      <c r="AA184">
        <f>INDEX('CAT-3'!$1:$1048576,FAR!Y184,FAR!Z184)</f>
        <v>154.1</v>
      </c>
      <c r="AB184">
        <f>MATCH($AB$3,'CAT-3'!$1:$1,0)</f>
        <v>90</v>
      </c>
      <c r="AC184">
        <f>INDEX('CAT-3'!$1:$1048576,FAR!Y184,FAR!AB184)</f>
        <v>154.1</v>
      </c>
      <c r="AD184" s="28">
        <f>AC184/AA184</f>
        <v>1</v>
      </c>
      <c r="AE184" s="43" t="s">
        <v>2910</v>
      </c>
      <c r="AF184">
        <f>MATCH(AE184,'CAT-4'!$A:$A,0)</f>
        <v>744</v>
      </c>
      <c r="AG184">
        <f>MATCH($AG$3,'CAT-4'!$1:$1,0)</f>
        <v>4</v>
      </c>
      <c r="AH184">
        <f>INDEX('CAT-4'!$1:$1048576,FAR!AF184,FAR!AG184)</f>
        <v>108.3</v>
      </c>
      <c r="AI184">
        <f>MATCH($AI$3,'CAT-4'!$1:$1,0)</f>
        <v>133</v>
      </c>
      <c r="AJ184">
        <f>INDEX('CAT-4'!$1:$1048576,FAR!AF184,FAR!AI184)</f>
        <v>139.4</v>
      </c>
      <c r="AK184" s="28">
        <f>AJ184/AH184</f>
        <v>1.2871652816251156</v>
      </c>
      <c r="AL184" s="28">
        <f>AK184*AD184</f>
        <v>1.2871652816251156</v>
      </c>
      <c r="AM184" s="2">
        <f>INDEX(ELSV!$C$4:$G$58,MATCH(AE184,ELSV!$G$4:$G$58,0),MATCH(IF(O184&gt;2000000,"A",IF(O184&gt;1000000,"B",IF(O184&gt;100000,"C","D"))),ELSV!$C$4:$G$4,0))</f>
        <v>25</v>
      </c>
      <c r="AN184" s="77">
        <f>INDEX(ELSV!$G$4:$K$58,MATCH(AE184,ELSV!$G$4:$G$58,0),MATCH(IF(O184&gt;2000000,"A",IF(O184&gt;1000000,"B",IF(O184&gt;100000,"C","D"))),ELSV!$G$4:$K$4,0))</f>
        <v>0.9</v>
      </c>
      <c r="AO184" s="24">
        <f t="shared" si="124"/>
        <v>9628370.9746260401</v>
      </c>
      <c r="AP184" s="24">
        <f t="shared" si="125"/>
        <v>3881196.3398717577</v>
      </c>
      <c r="AQ184" s="25">
        <f t="shared" si="126"/>
        <v>5747174.6347542824</v>
      </c>
    </row>
    <row r="185" spans="1:43" x14ac:dyDescent="0.25">
      <c r="A185" s="11">
        <v>3006</v>
      </c>
      <c r="B185" s="6">
        <v>3006000213</v>
      </c>
      <c r="C185" s="6">
        <v>20000201</v>
      </c>
      <c r="D185" s="6">
        <v>3020000119</v>
      </c>
      <c r="E185" s="6" t="s">
        <v>1582</v>
      </c>
      <c r="F185" s="6" t="s">
        <v>266</v>
      </c>
      <c r="G185" s="6"/>
      <c r="H185" s="6">
        <v>1</v>
      </c>
      <c r="I185" s="6" t="s">
        <v>8</v>
      </c>
      <c r="J185" s="27">
        <v>41020</v>
      </c>
      <c r="K185" s="27">
        <v>41020</v>
      </c>
      <c r="L185" s="7">
        <v>7452772.2400000002</v>
      </c>
      <c r="M185" s="7">
        <v>0</v>
      </c>
      <c r="N185" s="7"/>
      <c r="O185" s="8">
        <v>7452772.2400000002</v>
      </c>
      <c r="P185" s="7">
        <v>-4241423.71</v>
      </c>
      <c r="Q185" s="7">
        <v>0</v>
      </c>
      <c r="R185" s="7">
        <v>-434496.62</v>
      </c>
      <c r="S185" s="12">
        <f t="shared" si="95"/>
        <v>-4675920.33</v>
      </c>
      <c r="T185" s="18">
        <f t="shared" si="96"/>
        <v>3211348.5300000003</v>
      </c>
      <c r="U185" s="18">
        <v>2776851.91</v>
      </c>
      <c r="V185" s="30">
        <f t="shared" si="97"/>
        <v>41000</v>
      </c>
      <c r="W185" s="28">
        <f t="shared" si="121"/>
        <v>11.122222222222222</v>
      </c>
      <c r="X185" s="38"/>
      <c r="AD185"/>
      <c r="AE185" s="43" t="s">
        <v>2910</v>
      </c>
      <c r="AF185">
        <f>MATCH(AE185,'CAT-4'!$A:$A,0)</f>
        <v>744</v>
      </c>
      <c r="AG185">
        <f>MATCH(V185,'CAT-4'!$1:$1,0)</f>
        <v>4</v>
      </c>
      <c r="AH185">
        <f>INDEX('CAT-4'!$1:$1048576,FAR!AF185,FAR!AG185)</f>
        <v>108.3</v>
      </c>
      <c r="AI185">
        <f>MATCH($AI$3,'CAT-4'!$1:$1,0)</f>
        <v>133</v>
      </c>
      <c r="AJ185">
        <f>INDEX('CAT-4'!$1:$1048576,FAR!AF185,FAR!AI185)</f>
        <v>139.4</v>
      </c>
      <c r="AK185" s="28">
        <f>AJ185/AH185</f>
        <v>1.2871652816251156</v>
      </c>
      <c r="AL185" s="28">
        <f>AK185</f>
        <v>1.2871652816251156</v>
      </c>
      <c r="AM185" s="2">
        <f>INDEX(ELSV!$C$4:$G$58,MATCH(AE185,ELSV!$G$4:$G$58,0),MATCH(IF(O185&gt;2000000,"A",IF(O185&gt;1000000,"B",IF(O185&gt;100000,"C","D"))),ELSV!$C$4:$G$4,0))</f>
        <v>25</v>
      </c>
      <c r="AN185" s="77">
        <f>INDEX(ELSV!$G$4:$K$58,MATCH(AE185,ELSV!$G$4:$G$58,0),MATCH(IF(O185&gt;2000000,"A",IF(O185&gt;1000000,"B",IF(O185&gt;100000,"C","D"))),ELSV!$G$4:$K$4,0))</f>
        <v>0.9</v>
      </c>
      <c r="AO185" s="24">
        <f t="shared" si="124"/>
        <v>9592949.6791874431</v>
      </c>
      <c r="AP185" s="24">
        <f t="shared" si="125"/>
        <v>3841017.0515466523</v>
      </c>
      <c r="AQ185" s="25">
        <f t="shared" si="126"/>
        <v>5751932.6276407912</v>
      </c>
    </row>
    <row r="186" spans="1:43" hidden="1" x14ac:dyDescent="0.25">
      <c r="A186" s="11">
        <v>3004</v>
      </c>
      <c r="B186" s="6">
        <v>3004006201</v>
      </c>
      <c r="C186" s="6">
        <v>20000001</v>
      </c>
      <c r="D186" s="6">
        <v>1000000002</v>
      </c>
      <c r="E186" s="6" t="s">
        <v>1583</v>
      </c>
      <c r="F186" s="6" t="s">
        <v>11</v>
      </c>
      <c r="G186" s="6" t="s">
        <v>1597</v>
      </c>
      <c r="H186" s="83">
        <v>9.4600000000000009</v>
      </c>
      <c r="I186" s="6" t="s">
        <v>12</v>
      </c>
      <c r="J186" s="27">
        <v>41182</v>
      </c>
      <c r="K186" s="27">
        <v>41153</v>
      </c>
      <c r="L186" s="7">
        <v>7434788</v>
      </c>
      <c r="M186" s="7">
        <v>0</v>
      </c>
      <c r="N186" s="7"/>
      <c r="O186" s="8">
        <v>7434788</v>
      </c>
      <c r="P186" s="7">
        <v>0</v>
      </c>
      <c r="Q186" s="7">
        <v>0</v>
      </c>
      <c r="R186" s="7">
        <v>0</v>
      </c>
      <c r="S186" s="12">
        <f t="shared" si="95"/>
        <v>0</v>
      </c>
      <c r="T186" s="18">
        <f t="shared" si="96"/>
        <v>7434788</v>
      </c>
      <c r="U186" s="18">
        <v>7434788</v>
      </c>
      <c r="V186" s="30">
        <f t="shared" si="97"/>
        <v>41153</v>
      </c>
      <c r="AD186"/>
      <c r="AL186"/>
      <c r="AO186"/>
    </row>
    <row r="187" spans="1:43" hidden="1" x14ac:dyDescent="0.25">
      <c r="A187" s="11">
        <v>3008</v>
      </c>
      <c r="B187" s="6">
        <v>3008006201</v>
      </c>
      <c r="C187" s="6">
        <v>20000101</v>
      </c>
      <c r="D187" s="6">
        <v>2070000007</v>
      </c>
      <c r="E187" s="6" t="s">
        <v>1586</v>
      </c>
      <c r="F187" s="6" t="s">
        <v>134</v>
      </c>
      <c r="G187" s="6" t="s">
        <v>1597</v>
      </c>
      <c r="H187" s="83">
        <v>1</v>
      </c>
      <c r="I187" s="6" t="s">
        <v>8</v>
      </c>
      <c r="J187" s="27">
        <v>41023</v>
      </c>
      <c r="K187" s="27">
        <v>41023</v>
      </c>
      <c r="L187" s="7">
        <v>7205974.1200000001</v>
      </c>
      <c r="M187" s="7">
        <v>0</v>
      </c>
      <c r="N187" s="7"/>
      <c r="O187" s="8">
        <v>7205974.1200000001</v>
      </c>
      <c r="P187" s="7">
        <v>-2391629.29</v>
      </c>
      <c r="Q187" s="7">
        <v>0</v>
      </c>
      <c r="R187" s="7">
        <v>-240679.54</v>
      </c>
      <c r="S187" s="12">
        <f t="shared" si="95"/>
        <v>-2632308.83</v>
      </c>
      <c r="T187" s="18">
        <f t="shared" si="96"/>
        <v>4814344.83</v>
      </c>
      <c r="U187" s="18">
        <v>4573665.29</v>
      </c>
      <c r="V187" s="30">
        <f t="shared" si="97"/>
        <v>41000</v>
      </c>
      <c r="AD187"/>
      <c r="AL187"/>
      <c r="AO187"/>
    </row>
    <row r="188" spans="1:43" x14ac:dyDescent="0.25">
      <c r="A188" s="11">
        <v>3005</v>
      </c>
      <c r="B188" s="6">
        <v>3005000213</v>
      </c>
      <c r="C188" s="6">
        <v>20000201</v>
      </c>
      <c r="D188" s="6">
        <v>3020000065</v>
      </c>
      <c r="E188" s="6" t="s">
        <v>1584</v>
      </c>
      <c r="F188" s="6" t="s">
        <v>215</v>
      </c>
      <c r="G188" s="6"/>
      <c r="H188" s="6">
        <v>1</v>
      </c>
      <c r="I188" s="6" t="s">
        <v>8</v>
      </c>
      <c r="J188" s="27">
        <v>40978</v>
      </c>
      <c r="K188" s="27">
        <v>40978</v>
      </c>
      <c r="L188" s="7">
        <v>7166235.7300000004</v>
      </c>
      <c r="M188" s="7">
        <v>0</v>
      </c>
      <c r="N188" s="7"/>
      <c r="O188" s="8">
        <v>7166235.7300000004</v>
      </c>
      <c r="P188" s="7">
        <v>-4121830.81</v>
      </c>
      <c r="Q188" s="7">
        <v>0</v>
      </c>
      <c r="R188" s="7">
        <v>-417791.54</v>
      </c>
      <c r="S188" s="12">
        <f t="shared" si="95"/>
        <v>-4539622.3499999996</v>
      </c>
      <c r="T188" s="18">
        <f t="shared" si="96"/>
        <v>3044404.9200000004</v>
      </c>
      <c r="U188" s="18">
        <v>2626613.38</v>
      </c>
      <c r="V188" s="30">
        <f t="shared" si="97"/>
        <v>40969</v>
      </c>
      <c r="W188" s="28">
        <f>YEARFRAC(K188,$W$3)</f>
        <v>11.236111111111111</v>
      </c>
      <c r="X188" s="38" t="s">
        <v>2910</v>
      </c>
      <c r="Y188">
        <f>MATCH(X188,'CAT-3'!$A:$A,0)</f>
        <v>657</v>
      </c>
      <c r="Z188">
        <f>MATCH(V188,'CAT-3'!$1:$1,0)</f>
        <v>90</v>
      </c>
      <c r="AA188">
        <f>INDEX('CAT-3'!$1:$1048576,FAR!Y188,FAR!Z188)</f>
        <v>154.1</v>
      </c>
      <c r="AB188">
        <f>MATCH($AB$3,'CAT-3'!$1:$1,0)</f>
        <v>90</v>
      </c>
      <c r="AC188">
        <f>INDEX('CAT-3'!$1:$1048576,FAR!Y188,FAR!AB188)</f>
        <v>154.1</v>
      </c>
      <c r="AD188" s="28">
        <f>AC188/AA188</f>
        <v>1</v>
      </c>
      <c r="AE188" s="43" t="s">
        <v>2910</v>
      </c>
      <c r="AF188">
        <f>MATCH(AE188,'CAT-4'!$A:$A,0)</f>
        <v>744</v>
      </c>
      <c r="AG188">
        <f>MATCH($AG$3,'CAT-4'!$1:$1,0)</f>
        <v>4</v>
      </c>
      <c r="AH188">
        <f>INDEX('CAT-4'!$1:$1048576,FAR!AF188,FAR!AG188)</f>
        <v>108.3</v>
      </c>
      <c r="AI188">
        <f>MATCH($AI$3,'CAT-4'!$1:$1,0)</f>
        <v>133</v>
      </c>
      <c r="AJ188">
        <f>INDEX('CAT-4'!$1:$1048576,FAR!AF188,FAR!AI188)</f>
        <v>139.4</v>
      </c>
      <c r="AK188" s="28">
        <f>AJ188/AH188</f>
        <v>1.2871652816251156</v>
      </c>
      <c r="AL188" s="28">
        <f>AK188*AD188</f>
        <v>1.2871652816251156</v>
      </c>
      <c r="AM188" s="2">
        <f>INDEX(ELSV!$C$4:$G$58,MATCH(AE188,ELSV!$G$4:$G$58,0),MATCH(IF(O188&gt;2000000,"A",IF(O188&gt;1000000,"B",IF(O188&gt;100000,"C","D"))),ELSV!$C$4:$G$4,0))</f>
        <v>25</v>
      </c>
      <c r="AN188" s="77">
        <f>INDEX(ELSV!$G$4:$K$58,MATCH(AE188,ELSV!$G$4:$G$58,0),MATCH(IF(O188&gt;2000000,"A",IF(O188&gt;1000000,"B",IF(O188&gt;100000,"C","D"))),ELSV!$G$4:$K$4,0))</f>
        <v>0.9</v>
      </c>
      <c r="AO188" s="24">
        <f>AL188*O188</f>
        <v>9224129.8315974157</v>
      </c>
      <c r="AP188" s="24">
        <f>AO188*(AN188/AM188)*(IF(W188&gt;AM188,AM188,W188))</f>
        <v>3731160.5168811553</v>
      </c>
      <c r="AQ188" s="25">
        <f>AO188-AP188</f>
        <v>5492969.3147162609</v>
      </c>
    </row>
    <row r="189" spans="1:43" hidden="1" x14ac:dyDescent="0.25">
      <c r="A189" s="11">
        <v>3007</v>
      </c>
      <c r="B189" s="6">
        <v>3007006201</v>
      </c>
      <c r="C189" s="6">
        <v>20000102</v>
      </c>
      <c r="D189" s="6">
        <v>2070000002</v>
      </c>
      <c r="E189" s="6" t="s">
        <v>1585</v>
      </c>
      <c r="F189" s="6" t="s">
        <v>132</v>
      </c>
      <c r="G189" s="6" t="s">
        <v>1597</v>
      </c>
      <c r="H189" s="83">
        <v>1</v>
      </c>
      <c r="I189" s="6" t="s">
        <v>8</v>
      </c>
      <c r="J189" s="27">
        <v>40996</v>
      </c>
      <c r="K189" s="27">
        <v>40978</v>
      </c>
      <c r="L189" s="7">
        <v>6917187.7800000003</v>
      </c>
      <c r="M189" s="7">
        <v>0</v>
      </c>
      <c r="N189" s="7"/>
      <c r="O189" s="8">
        <v>6917187.7800000003</v>
      </c>
      <c r="P189" s="7">
        <v>-2312865.66</v>
      </c>
      <c r="Q189" s="7">
        <v>0</v>
      </c>
      <c r="R189" s="7">
        <v>-231034.07</v>
      </c>
      <c r="S189" s="12">
        <f t="shared" si="95"/>
        <v>-2543899.73</v>
      </c>
      <c r="T189" s="18">
        <f t="shared" si="96"/>
        <v>4604322.12</v>
      </c>
      <c r="U189" s="18">
        <v>4373288.05</v>
      </c>
      <c r="V189" s="30">
        <f t="shared" si="97"/>
        <v>40969</v>
      </c>
      <c r="AD189"/>
      <c r="AL189"/>
      <c r="AO189"/>
    </row>
    <row r="190" spans="1:43" x14ac:dyDescent="0.25">
      <c r="A190" s="11">
        <v>3006</v>
      </c>
      <c r="B190" s="6">
        <v>3006000210</v>
      </c>
      <c r="C190" s="6">
        <v>20000201</v>
      </c>
      <c r="D190" s="6">
        <v>3020000121</v>
      </c>
      <c r="E190" s="6" t="s">
        <v>1582</v>
      </c>
      <c r="F190" s="6" t="s">
        <v>268</v>
      </c>
      <c r="G190" s="6"/>
      <c r="H190" s="6">
        <v>1</v>
      </c>
      <c r="I190" s="6" t="s">
        <v>8</v>
      </c>
      <c r="J190" s="27">
        <v>41020</v>
      </c>
      <c r="K190" s="27">
        <v>41020</v>
      </c>
      <c r="L190" s="7">
        <v>6790722.5899999999</v>
      </c>
      <c r="M190" s="7">
        <v>0</v>
      </c>
      <c r="N190" s="7"/>
      <c r="O190" s="8">
        <v>6790722.5899999999</v>
      </c>
      <c r="P190" s="7">
        <v>-3864646.76</v>
      </c>
      <c r="Q190" s="7">
        <v>0</v>
      </c>
      <c r="R190" s="7">
        <v>-395899.13</v>
      </c>
      <c r="S190" s="12">
        <f t="shared" si="95"/>
        <v>-4260545.8899999997</v>
      </c>
      <c r="T190" s="18">
        <f t="shared" si="96"/>
        <v>2926075.83</v>
      </c>
      <c r="U190" s="18">
        <v>2530176.7000000002</v>
      </c>
      <c r="V190" s="30">
        <f t="shared" si="97"/>
        <v>41000</v>
      </c>
      <c r="W190" s="28">
        <f t="shared" ref="W190:W192" si="127">YEARFRAC(K190,$W$3)</f>
        <v>11.122222222222222</v>
      </c>
      <c r="X190" s="38"/>
      <c r="AD190"/>
      <c r="AE190" s="43" t="s">
        <v>4192</v>
      </c>
      <c r="AF190">
        <f>MATCH(AE190,'CAT-4'!$A:$A,0)</f>
        <v>722</v>
      </c>
      <c r="AG190">
        <f>MATCH(V190,'CAT-4'!$1:$1,0)</f>
        <v>4</v>
      </c>
      <c r="AH190">
        <f>INDEX('CAT-4'!$1:$1048576,FAR!AF190,FAR!AG190)</f>
        <v>102.2</v>
      </c>
      <c r="AI190">
        <f>MATCH($AI$3,'CAT-4'!$1:$1,0)</f>
        <v>133</v>
      </c>
      <c r="AJ190">
        <f>INDEX('CAT-4'!$1:$1048576,FAR!AF190,FAR!AI190)</f>
        <v>126.8</v>
      </c>
      <c r="AK190" s="28">
        <f t="shared" ref="AK190:AK192" si="128">AJ190/AH190</f>
        <v>1.2407045009784736</v>
      </c>
      <c r="AL190" s="28">
        <f t="shared" ref="AL190:AL192" si="129">AK190</f>
        <v>1.2407045009784736</v>
      </c>
      <c r="AM190" s="2">
        <f>INDEX(ELSV!$C$4:$G$58,MATCH(AE190,ELSV!$G$4:$G$58,0),MATCH(IF(O190&gt;2000000,"A",IF(O190&gt;1000000,"B",IF(O190&gt;100000,"C","D"))),ELSV!$C$4:$G$4,0))</f>
        <v>25</v>
      </c>
      <c r="AN190" s="77">
        <f>INDEX(ELSV!$G$4:$K$58,MATCH(AE190,ELSV!$G$4:$G$58,0),MATCH(IF(O190&gt;2000000,"A",IF(O190&gt;1000000,"B",IF(O190&gt;100000,"C","D"))),ELSV!$G$4:$K$4,0))</f>
        <v>0.9</v>
      </c>
      <c r="AO190" s="24">
        <f>AL190*O190</f>
        <v>8425280.0823091976</v>
      </c>
      <c r="AP190" s="24">
        <f>AO190*(AN190/AM190)*(IF(W190&gt;AM190,AM190,W190))</f>
        <v>3373482.1449566027</v>
      </c>
      <c r="AQ190" s="25">
        <f t="shared" ref="AQ190:AQ192" si="130">AO190-AP190</f>
        <v>5051797.9373525949</v>
      </c>
    </row>
    <row r="191" spans="1:43" x14ac:dyDescent="0.25">
      <c r="A191" s="11">
        <v>3005</v>
      </c>
      <c r="B191" s="6">
        <v>3005110002</v>
      </c>
      <c r="C191" s="6">
        <v>20000201</v>
      </c>
      <c r="D191" s="6">
        <v>3030000042</v>
      </c>
      <c r="E191" s="6" t="s">
        <v>1584</v>
      </c>
      <c r="F191" s="6" t="s">
        <v>642</v>
      </c>
      <c r="G191" s="6"/>
      <c r="H191" s="6">
        <v>1</v>
      </c>
      <c r="I191" s="6" t="s">
        <v>439</v>
      </c>
      <c r="J191" s="27">
        <v>41729</v>
      </c>
      <c r="K191" s="27">
        <v>41729</v>
      </c>
      <c r="L191" s="7">
        <v>6367550.3399999999</v>
      </c>
      <c r="M191" s="7">
        <v>0</v>
      </c>
      <c r="N191" s="7"/>
      <c r="O191" s="8">
        <v>6367550.3399999999</v>
      </c>
      <c r="P191" s="7">
        <v>-2970746.55</v>
      </c>
      <c r="Q191" s="7">
        <v>0</v>
      </c>
      <c r="R191" s="7">
        <v>-371228.18</v>
      </c>
      <c r="S191" s="12">
        <f t="shared" si="95"/>
        <v>-3341974.73</v>
      </c>
      <c r="T191" s="18">
        <f t="shared" si="96"/>
        <v>3396803.79</v>
      </c>
      <c r="U191" s="18">
        <v>3025575.61</v>
      </c>
      <c r="V191" s="30">
        <f t="shared" si="97"/>
        <v>41699</v>
      </c>
      <c r="W191" s="28">
        <f t="shared" si="127"/>
        <v>9.1805555555555554</v>
      </c>
      <c r="X191" s="38"/>
      <c r="AD191"/>
      <c r="AE191" s="43" t="s">
        <v>4222</v>
      </c>
      <c r="AF191">
        <f>MATCH(AE191,'CAT-4'!$A:$A,0)</f>
        <v>737</v>
      </c>
      <c r="AG191">
        <f>MATCH(V191,'CAT-4'!$1:$1,0)</f>
        <v>27</v>
      </c>
      <c r="AH191">
        <f>INDEX('CAT-4'!$1:$1048576,FAR!AF191,FAR!AG191)</f>
        <v>104.7</v>
      </c>
      <c r="AI191">
        <f>MATCH($AI$3,'CAT-4'!$1:$1,0)</f>
        <v>133</v>
      </c>
      <c r="AJ191">
        <f>INDEX('CAT-4'!$1:$1048576,FAR!AF191,FAR!AI191)</f>
        <v>125</v>
      </c>
      <c r="AK191" s="28">
        <f t="shared" si="128"/>
        <v>1.1938872970391594</v>
      </c>
      <c r="AL191" s="28">
        <f t="shared" si="129"/>
        <v>1.1938872970391594</v>
      </c>
      <c r="AM191" s="2">
        <f>INDEX(ELSV!$C$4:$G$58,MATCH(AE191,ELSV!$G$4:$G$58,0),MATCH(IF(O191&gt;2000000,"A",IF(O191&gt;1000000,"B",IF(O191&gt;100000,"C","D"))),ELSV!$C$4:$G$4,0))</f>
        <v>15</v>
      </c>
      <c r="AN191" s="77">
        <f>INDEX(ELSV!$G$4:$K$58,MATCH(AE191,ELSV!$G$4:$G$58,0),MATCH(IF(O191&gt;2000000,"A",IF(O191&gt;1000000,"B",IF(O191&gt;100000,"C","D"))),ELSV!$G$4:$K$4,0))</f>
        <v>0.9</v>
      </c>
      <c r="AO191" s="24">
        <f>AL191*O191</f>
        <v>7602137.4641833799</v>
      </c>
      <c r="AP191" s="24">
        <f>AO191*(AN191/AM191)*(IF(W191&gt;AM191,AM191,W191))</f>
        <v>4187510.7198543455</v>
      </c>
      <c r="AQ191" s="25">
        <f t="shared" si="130"/>
        <v>3414626.7443290344</v>
      </c>
    </row>
    <row r="192" spans="1:43" x14ac:dyDescent="0.25">
      <c r="A192" s="11">
        <v>3004</v>
      </c>
      <c r="B192" s="6">
        <v>3004000212</v>
      </c>
      <c r="C192" s="6">
        <v>20000201</v>
      </c>
      <c r="D192" s="6">
        <v>3030000003</v>
      </c>
      <c r="E192" s="6" t="s">
        <v>1583</v>
      </c>
      <c r="F192" s="6" t="s">
        <v>603</v>
      </c>
      <c r="G192" s="6"/>
      <c r="H192" s="6">
        <v>1</v>
      </c>
      <c r="I192" s="6" t="s">
        <v>45</v>
      </c>
      <c r="J192" s="27">
        <v>41729</v>
      </c>
      <c r="K192" s="27">
        <v>41729</v>
      </c>
      <c r="L192" s="7">
        <v>5996973.2000000002</v>
      </c>
      <c r="M192" s="7">
        <v>0</v>
      </c>
      <c r="N192" s="7"/>
      <c r="O192" s="8">
        <v>5996973.2000000002</v>
      </c>
      <c r="P192" s="7">
        <v>-2797855.83</v>
      </c>
      <c r="Q192" s="7">
        <v>0</v>
      </c>
      <c r="R192" s="7">
        <v>-349623.54</v>
      </c>
      <c r="S192" s="12">
        <f t="shared" si="95"/>
        <v>-3147479.37</v>
      </c>
      <c r="T192" s="18">
        <f t="shared" si="96"/>
        <v>3199117.37</v>
      </c>
      <c r="U192" s="18">
        <v>2849493.83</v>
      </c>
      <c r="V192" s="30">
        <f t="shared" si="97"/>
        <v>41699</v>
      </c>
      <c r="W192" s="28">
        <f t="shared" si="127"/>
        <v>9.1805555555555554</v>
      </c>
      <c r="X192" s="38"/>
      <c r="AD192"/>
      <c r="AE192" s="43" t="s">
        <v>4096</v>
      </c>
      <c r="AF192">
        <f>MATCH(AE192,'CAT-4'!$A:$A,0)</f>
        <v>672</v>
      </c>
      <c r="AG192">
        <f>MATCH(V192,'CAT-4'!$1:$1,0)</f>
        <v>27</v>
      </c>
      <c r="AH192">
        <f>INDEX('CAT-4'!$1:$1048576,FAR!AF192,FAR!AG192)</f>
        <v>105.3</v>
      </c>
      <c r="AI192">
        <f>MATCH($AI$3,'CAT-4'!$1:$1,0)</f>
        <v>133</v>
      </c>
      <c r="AJ192">
        <f>INDEX('CAT-4'!$1:$1048576,FAR!AF192,FAR!AI192)</f>
        <v>142.1</v>
      </c>
      <c r="AK192" s="28">
        <f t="shared" si="128"/>
        <v>1.3494776828110162</v>
      </c>
      <c r="AL192" s="28">
        <f t="shared" si="129"/>
        <v>1.3494776828110162</v>
      </c>
      <c r="AM192" s="2">
        <f>INDEX(ELSV!$C$4:$G$58,MATCH(AE192,ELSV!$G$4:$G$58,0),MATCH(IF(O192&gt;2000000,"A",IF(O192&gt;1000000,"B",IF(O192&gt;100000,"C","D"))),ELSV!$C$4:$G$4,0))</f>
        <v>15</v>
      </c>
      <c r="AN192" s="77">
        <f>INDEX(ELSV!$G$4:$K$58,MATCH(AE192,ELSV!$G$4:$G$58,0),MATCH(IF(O192&gt;2000000,"A",IF(O192&gt;1000000,"B",IF(O192&gt;100000,"C","D"))),ELSV!$G$4:$K$4,0))</f>
        <v>0.9</v>
      </c>
      <c r="AO192" s="24">
        <f>AL192*O192</f>
        <v>8092781.4978157654</v>
      </c>
      <c r="AP192" s="24">
        <f>AO192*(AN192/AM192)*(IF(W192&gt;AM192,AM192,W192))</f>
        <v>4457773.8083801847</v>
      </c>
      <c r="AQ192" s="25">
        <f t="shared" si="130"/>
        <v>3635007.6894355807</v>
      </c>
    </row>
    <row r="193" spans="1:43" hidden="1" x14ac:dyDescent="0.25">
      <c r="A193" s="11">
        <v>3007</v>
      </c>
      <c r="B193" s="6">
        <v>3007006801</v>
      </c>
      <c r="C193" s="6">
        <v>20000002</v>
      </c>
      <c r="D193" s="6">
        <v>1010000000</v>
      </c>
      <c r="E193" s="6" t="s">
        <v>1585</v>
      </c>
      <c r="F193" s="6" t="s">
        <v>17</v>
      </c>
      <c r="G193" s="6" t="s">
        <v>1597</v>
      </c>
      <c r="H193" s="83">
        <v>16.335000000000001</v>
      </c>
      <c r="I193" s="6" t="s">
        <v>12</v>
      </c>
      <c r="J193" s="27">
        <v>40360</v>
      </c>
      <c r="K193" s="27">
        <v>40360</v>
      </c>
      <c r="L193" s="7">
        <v>5970417</v>
      </c>
      <c r="M193" s="7">
        <v>0</v>
      </c>
      <c r="N193" s="7"/>
      <c r="O193" s="8">
        <v>5970417</v>
      </c>
      <c r="P193" s="7">
        <v>-2420398.91</v>
      </c>
      <c r="Q193" s="7">
        <v>0</v>
      </c>
      <c r="R193" s="7">
        <v>-205979.39</v>
      </c>
      <c r="S193" s="12">
        <f t="shared" si="95"/>
        <v>-2626378.3000000003</v>
      </c>
      <c r="T193" s="18">
        <f t="shared" si="96"/>
        <v>3550018.09</v>
      </c>
      <c r="U193" s="18">
        <v>3344038.7</v>
      </c>
      <c r="V193" s="30">
        <f t="shared" si="97"/>
        <v>40360</v>
      </c>
      <c r="AD193"/>
      <c r="AL193"/>
      <c r="AO193"/>
    </row>
    <row r="194" spans="1:43" x14ac:dyDescent="0.25">
      <c r="A194" s="11">
        <v>3007</v>
      </c>
      <c r="B194" s="6">
        <v>3007000212</v>
      </c>
      <c r="C194" s="6">
        <v>20000201</v>
      </c>
      <c r="D194" s="6">
        <v>3030000181</v>
      </c>
      <c r="E194" s="6" t="s">
        <v>1585</v>
      </c>
      <c r="F194" s="6" t="s">
        <v>782</v>
      </c>
      <c r="G194" s="6"/>
      <c r="H194" s="6">
        <v>1</v>
      </c>
      <c r="I194" s="6" t="s">
        <v>8</v>
      </c>
      <c r="J194" s="27">
        <v>41729</v>
      </c>
      <c r="K194" s="27">
        <v>41729</v>
      </c>
      <c r="L194" s="7">
        <v>5961931.21</v>
      </c>
      <c r="M194" s="7">
        <v>0</v>
      </c>
      <c r="N194" s="7"/>
      <c r="O194" s="8">
        <v>5961931.21</v>
      </c>
      <c r="P194" s="7">
        <v>-2781507.16</v>
      </c>
      <c r="Q194" s="7">
        <v>0</v>
      </c>
      <c r="R194" s="7">
        <v>-347580.59</v>
      </c>
      <c r="S194" s="12">
        <f t="shared" si="95"/>
        <v>-3129087.75</v>
      </c>
      <c r="T194" s="18">
        <f t="shared" si="96"/>
        <v>3180424.05</v>
      </c>
      <c r="U194" s="18">
        <v>2832843.46</v>
      </c>
      <c r="V194" s="30">
        <f t="shared" si="97"/>
        <v>41699</v>
      </c>
      <c r="W194" s="28">
        <f t="shared" ref="W194:W198" si="131">YEARFRAC(K194,$W$3)</f>
        <v>9.1805555555555554</v>
      </c>
      <c r="X194" s="38"/>
      <c r="AD194"/>
      <c r="AE194" s="43" t="s">
        <v>4096</v>
      </c>
      <c r="AF194">
        <f>MATCH(AE194,'CAT-4'!$A:$A,0)</f>
        <v>672</v>
      </c>
      <c r="AG194">
        <f>MATCH(V194,'CAT-4'!$1:$1,0)</f>
        <v>27</v>
      </c>
      <c r="AH194">
        <f>INDEX('CAT-4'!$1:$1048576,FAR!AF194,FAR!AG194)</f>
        <v>105.3</v>
      </c>
      <c r="AI194">
        <f>MATCH($AI$3,'CAT-4'!$1:$1,0)</f>
        <v>133</v>
      </c>
      <c r="AJ194">
        <f>INDEX('CAT-4'!$1:$1048576,FAR!AF194,FAR!AI194)</f>
        <v>142.1</v>
      </c>
      <c r="AK194" s="28">
        <f t="shared" ref="AK194:AK196" si="132">AJ194/AH194</f>
        <v>1.3494776828110162</v>
      </c>
      <c r="AL194" s="28">
        <f t="shared" ref="AL194:AL196" si="133">AK194</f>
        <v>1.3494776828110162</v>
      </c>
      <c r="AM194" s="2">
        <f>INDEX(ELSV!$C$4:$G$58,MATCH(AE194,ELSV!$G$4:$G$58,0),MATCH(IF(O194&gt;2000000,"A",IF(O194&gt;1000000,"B",IF(O194&gt;100000,"C","D"))),ELSV!$C$4:$G$4,0))</f>
        <v>15</v>
      </c>
      <c r="AN194" s="77">
        <f>INDEX(ELSV!$G$4:$K$58,MATCH(AE194,ELSV!$G$4:$G$58,0),MATCH(IF(O194&gt;2000000,"A",IF(O194&gt;1000000,"B",IF(O194&gt;100000,"C","D"))),ELSV!$G$4:$K$4,0))</f>
        <v>0.9</v>
      </c>
      <c r="AO194" s="24">
        <f>AL194*O194</f>
        <v>8045493.1143494779</v>
      </c>
      <c r="AP194" s="24">
        <f>AO194*(AN194/AM194)*(IF(W194&gt;AM194,AM194,W194))</f>
        <v>4431725.7904875046</v>
      </c>
      <c r="AQ194" s="25">
        <f t="shared" ref="AQ194:AQ196" si="134">AO194-AP194</f>
        <v>3613767.3238619734</v>
      </c>
    </row>
    <row r="195" spans="1:43" x14ac:dyDescent="0.25">
      <c r="A195" s="11">
        <v>3006</v>
      </c>
      <c r="B195" s="6">
        <v>3006000212</v>
      </c>
      <c r="C195" s="6">
        <v>20000201</v>
      </c>
      <c r="D195" s="6">
        <v>3030000064</v>
      </c>
      <c r="E195" s="6" t="s">
        <v>1582</v>
      </c>
      <c r="F195" s="6" t="s">
        <v>664</v>
      </c>
      <c r="G195" s="6"/>
      <c r="H195" s="6">
        <v>1</v>
      </c>
      <c r="I195" s="6" t="s">
        <v>8</v>
      </c>
      <c r="J195" s="27">
        <v>41729</v>
      </c>
      <c r="K195" s="27">
        <v>41729</v>
      </c>
      <c r="L195" s="7">
        <v>5961931</v>
      </c>
      <c r="M195" s="7">
        <v>0</v>
      </c>
      <c r="N195" s="7"/>
      <c r="O195" s="8">
        <v>5961931</v>
      </c>
      <c r="P195" s="7">
        <v>-2781507.08</v>
      </c>
      <c r="Q195" s="7">
        <v>0</v>
      </c>
      <c r="R195" s="7">
        <v>-347580.58</v>
      </c>
      <c r="S195" s="12">
        <f t="shared" si="95"/>
        <v>-3129087.66</v>
      </c>
      <c r="T195" s="18">
        <f t="shared" si="96"/>
        <v>3180423.92</v>
      </c>
      <c r="U195" s="18">
        <v>2832843.34</v>
      </c>
      <c r="V195" s="30">
        <f t="shared" si="97"/>
        <v>41699</v>
      </c>
      <c r="W195" s="28">
        <f t="shared" si="131"/>
        <v>9.1805555555555554</v>
      </c>
      <c r="X195" s="38"/>
      <c r="AD195"/>
      <c r="AE195" s="43" t="s">
        <v>4096</v>
      </c>
      <c r="AF195">
        <f>MATCH(AE195,'CAT-4'!$A:$A,0)</f>
        <v>672</v>
      </c>
      <c r="AG195">
        <f>MATCH(V195,'CAT-4'!$1:$1,0)</f>
        <v>27</v>
      </c>
      <c r="AH195">
        <f>INDEX('CAT-4'!$1:$1048576,FAR!AF195,FAR!AG195)</f>
        <v>105.3</v>
      </c>
      <c r="AI195">
        <f>MATCH($AI$3,'CAT-4'!$1:$1,0)</f>
        <v>133</v>
      </c>
      <c r="AJ195">
        <f>INDEX('CAT-4'!$1:$1048576,FAR!AF195,FAR!AI195)</f>
        <v>142.1</v>
      </c>
      <c r="AK195" s="28">
        <f t="shared" si="132"/>
        <v>1.3494776828110162</v>
      </c>
      <c r="AL195" s="28">
        <f t="shared" si="133"/>
        <v>1.3494776828110162</v>
      </c>
      <c r="AM195" s="2">
        <f>INDEX(ELSV!$C$4:$G$58,MATCH(AE195,ELSV!$G$4:$G$58,0),MATCH(IF(O195&gt;2000000,"A",IF(O195&gt;1000000,"B",IF(O195&gt;100000,"C","D"))),ELSV!$C$4:$G$4,0))</f>
        <v>15</v>
      </c>
      <c r="AN195" s="77">
        <f>INDEX(ELSV!$G$4:$K$58,MATCH(AE195,ELSV!$G$4:$G$58,0),MATCH(IF(O195&gt;2000000,"A",IF(O195&gt;1000000,"B",IF(O195&gt;100000,"C","D"))),ELSV!$G$4:$K$4,0))</f>
        <v>0.9</v>
      </c>
      <c r="AO195" s="24">
        <f>AL195*O195</f>
        <v>8045492.8309591645</v>
      </c>
      <c r="AP195" s="24">
        <f>AO195*(AN195/AM195)*(IF(W195&gt;AM195,AM195,W195))</f>
        <v>4431725.6343866736</v>
      </c>
      <c r="AQ195" s="25">
        <f t="shared" si="134"/>
        <v>3613767.196572491</v>
      </c>
    </row>
    <row r="196" spans="1:43" x14ac:dyDescent="0.25">
      <c r="A196" s="11">
        <v>3005</v>
      </c>
      <c r="B196" s="6">
        <v>3005000212</v>
      </c>
      <c r="C196" s="6">
        <v>20000201</v>
      </c>
      <c r="D196" s="6">
        <v>3030000177</v>
      </c>
      <c r="E196" s="6" t="s">
        <v>1584</v>
      </c>
      <c r="F196" s="6" t="s">
        <v>778</v>
      </c>
      <c r="G196" s="6"/>
      <c r="H196" s="6">
        <v>1</v>
      </c>
      <c r="I196" s="6" t="s">
        <v>8</v>
      </c>
      <c r="J196" s="27">
        <v>41729</v>
      </c>
      <c r="K196" s="27">
        <v>41729</v>
      </c>
      <c r="L196" s="7">
        <v>5961931</v>
      </c>
      <c r="M196" s="7">
        <v>0</v>
      </c>
      <c r="N196" s="7"/>
      <c r="O196" s="8">
        <v>5961931</v>
      </c>
      <c r="P196" s="7">
        <v>-2781507.08</v>
      </c>
      <c r="Q196" s="7">
        <v>0</v>
      </c>
      <c r="R196" s="7">
        <v>-347580.58</v>
      </c>
      <c r="S196" s="12">
        <f t="shared" si="95"/>
        <v>-3129087.66</v>
      </c>
      <c r="T196" s="18">
        <f t="shared" si="96"/>
        <v>3180423.92</v>
      </c>
      <c r="U196" s="18">
        <v>2832843.34</v>
      </c>
      <c r="V196" s="30">
        <f t="shared" si="97"/>
        <v>41699</v>
      </c>
      <c r="W196" s="28">
        <f t="shared" si="131"/>
        <v>9.1805555555555554</v>
      </c>
      <c r="X196" s="38"/>
      <c r="AD196"/>
      <c r="AE196" s="43" t="s">
        <v>4096</v>
      </c>
      <c r="AF196">
        <f>MATCH(AE196,'CAT-4'!$A:$A,0)</f>
        <v>672</v>
      </c>
      <c r="AG196">
        <f>MATCH(V196,'CAT-4'!$1:$1,0)</f>
        <v>27</v>
      </c>
      <c r="AH196">
        <f>INDEX('CAT-4'!$1:$1048576,FAR!AF196,FAR!AG196)</f>
        <v>105.3</v>
      </c>
      <c r="AI196">
        <f>MATCH($AI$3,'CAT-4'!$1:$1,0)</f>
        <v>133</v>
      </c>
      <c r="AJ196">
        <f>INDEX('CAT-4'!$1:$1048576,FAR!AF196,FAR!AI196)</f>
        <v>142.1</v>
      </c>
      <c r="AK196" s="28">
        <f t="shared" si="132"/>
        <v>1.3494776828110162</v>
      </c>
      <c r="AL196" s="28">
        <f t="shared" si="133"/>
        <v>1.3494776828110162</v>
      </c>
      <c r="AM196" s="2">
        <f>INDEX(ELSV!$C$4:$G$58,MATCH(AE196,ELSV!$G$4:$G$58,0),MATCH(IF(O196&gt;2000000,"A",IF(O196&gt;1000000,"B",IF(O196&gt;100000,"C","D"))),ELSV!$C$4:$G$4,0))</f>
        <v>15</v>
      </c>
      <c r="AN196" s="77">
        <f>INDEX(ELSV!$G$4:$K$58,MATCH(AE196,ELSV!$G$4:$G$58,0),MATCH(IF(O196&gt;2000000,"A",IF(O196&gt;1000000,"B",IF(O196&gt;100000,"C","D"))),ELSV!$G$4:$K$4,0))</f>
        <v>0.9</v>
      </c>
      <c r="AO196" s="24">
        <f>AL196*O196</f>
        <v>8045492.8309591645</v>
      </c>
      <c r="AP196" s="24">
        <f>AO196*(AN196/AM196)*(IF(W196&gt;AM196,AM196,W196))</f>
        <v>4431725.6343866736</v>
      </c>
      <c r="AQ196" s="25">
        <f t="shared" si="134"/>
        <v>3613767.196572491</v>
      </c>
    </row>
    <row r="197" spans="1:43" hidden="1" x14ac:dyDescent="0.25">
      <c r="A197" s="11">
        <v>3008</v>
      </c>
      <c r="B197" s="6">
        <v>3008000204</v>
      </c>
      <c r="C197" s="6">
        <v>20000102</v>
      </c>
      <c r="D197" s="6">
        <v>2010000043</v>
      </c>
      <c r="E197" s="6" t="s">
        <v>1586</v>
      </c>
      <c r="F197" s="6" t="s">
        <v>95</v>
      </c>
      <c r="G197" s="6" t="s">
        <v>1597</v>
      </c>
      <c r="H197" s="83">
        <v>1</v>
      </c>
      <c r="I197" s="6" t="s">
        <v>41</v>
      </c>
      <c r="J197" s="27">
        <v>41671</v>
      </c>
      <c r="K197" s="27">
        <v>41671</v>
      </c>
      <c r="L197" s="7">
        <v>5648322.1399999997</v>
      </c>
      <c r="M197" s="7">
        <v>0</v>
      </c>
      <c r="N197" s="7"/>
      <c r="O197" s="8">
        <v>5648322.1399999997</v>
      </c>
      <c r="P197" s="7">
        <v>-1524113.85</v>
      </c>
      <c r="Q197" s="7">
        <v>0</v>
      </c>
      <c r="R197" s="7">
        <v>-188653.96</v>
      </c>
      <c r="S197" s="12">
        <f t="shared" ref="S197:S260" si="135">SUM(P197:R197)</f>
        <v>-1712767.81</v>
      </c>
      <c r="T197" s="18">
        <f t="shared" ref="T197:T260" si="136">L197+P197</f>
        <v>4124208.2899999996</v>
      </c>
      <c r="U197" s="18">
        <v>3935554.33</v>
      </c>
      <c r="V197" s="30">
        <f t="shared" si="97"/>
        <v>41671</v>
      </c>
      <c r="W197" s="28"/>
      <c r="AD197"/>
      <c r="AL197"/>
      <c r="AO197"/>
    </row>
    <row r="198" spans="1:43" hidden="1" x14ac:dyDescent="0.25">
      <c r="A198" s="11">
        <v>3003</v>
      </c>
      <c r="B198" s="6">
        <v>3003006301</v>
      </c>
      <c r="C198" s="6">
        <v>20100001</v>
      </c>
      <c r="D198" s="6">
        <v>11000000009</v>
      </c>
      <c r="E198" s="6"/>
      <c r="F198" s="6" t="s">
        <v>1549</v>
      </c>
      <c r="G198" s="6"/>
      <c r="H198" s="6">
        <v>105</v>
      </c>
      <c r="I198" s="6" t="s">
        <v>41</v>
      </c>
      <c r="J198" s="27">
        <v>40451</v>
      </c>
      <c r="K198" s="27">
        <v>40451</v>
      </c>
      <c r="L198" s="7">
        <v>5324081.9400000004</v>
      </c>
      <c r="M198" s="7">
        <v>0</v>
      </c>
      <c r="N198" s="7"/>
      <c r="O198" s="8">
        <v>5324081.9400000004</v>
      </c>
      <c r="P198" s="7">
        <v>-5324081.9400000004</v>
      </c>
      <c r="Q198" s="7">
        <v>0</v>
      </c>
      <c r="R198" s="7">
        <v>0</v>
      </c>
      <c r="S198" s="12">
        <f t="shared" si="135"/>
        <v>-5324081.9400000004</v>
      </c>
      <c r="T198" s="18">
        <f t="shared" si="136"/>
        <v>0</v>
      </c>
      <c r="U198" s="18">
        <v>0</v>
      </c>
      <c r="V198" s="30">
        <f t="shared" ref="V198:V261" si="137">DATE(YEAR(K198),MONTH(K198),1)</f>
        <v>40422</v>
      </c>
      <c r="W198" s="28">
        <f t="shared" si="131"/>
        <v>12.680555555555555</v>
      </c>
      <c r="X198" s="38" t="s">
        <v>3110</v>
      </c>
      <c r="Y198">
        <f>MATCH(X198,'CAT-3'!$A:$A,0)</f>
        <v>757</v>
      </c>
      <c r="Z198">
        <f>MATCH(V198,'CAT-3'!$1:$1,0)</f>
        <v>72</v>
      </c>
      <c r="AA198">
        <f>INDEX('CAT-3'!$1:$1048576,FAR!Y198,FAR!Z198)</f>
        <v>94.9</v>
      </c>
      <c r="AB198">
        <f>MATCH($AB$3,'CAT-3'!$1:$1,0)</f>
        <v>90</v>
      </c>
      <c r="AC198">
        <f>INDEX('CAT-3'!$1:$1048576,FAR!Y198,FAR!AB198)</f>
        <v>93.3</v>
      </c>
      <c r="AD198" s="28">
        <f>AC198/AA198</f>
        <v>0.98314014752370904</v>
      </c>
      <c r="AE198" s="43" t="s">
        <v>4047</v>
      </c>
      <c r="AF198">
        <f>MATCH(AE198,'CAT-4'!$A:$A,0)</f>
        <v>647</v>
      </c>
      <c r="AG198">
        <f>MATCH($AG$3,'CAT-4'!$1:$1,0)</f>
        <v>4</v>
      </c>
      <c r="AH198">
        <f>INDEX('CAT-4'!$1:$1048576,FAR!AF198,FAR!AG198)</f>
        <v>100.5</v>
      </c>
      <c r="AI198">
        <f>MATCH($AI$3,'CAT-4'!$1:$1,0)</f>
        <v>133</v>
      </c>
      <c r="AJ198">
        <f>INDEX('CAT-4'!$1:$1048576,FAR!AF198,FAR!AI198)</f>
        <v>92.8</v>
      </c>
      <c r="AK198" s="28">
        <f>AJ198/AH198</f>
        <v>0.92338308457711438</v>
      </c>
      <c r="AL198" s="28">
        <f>AK198*AD198</f>
        <v>0.90781498199204169</v>
      </c>
      <c r="AM198" s="2">
        <f>INDEX(ELSV!$C$4:$G$58,MATCH(AE198,ELSV!$G$4:$G$58,0),MATCH(IF(O198&gt;2000000,"A",IF(O198&gt;1000000,"B",IF(O198&gt;100000,"C","D"))),ELSV!$C$4:$G$4,0))</f>
        <v>6</v>
      </c>
      <c r="AN198" s="77">
        <f>INDEX(ELSV!$G$4:$K$58,MATCH(AE198,ELSV!$G$4:$G$58,0),MATCH(IF(O198&gt;2000000,"A",IF(O198&gt;1000000,"B",IF(O198&gt;100000,"C","D"))),ELSV!$G$4:$K$4,0))</f>
        <v>1</v>
      </c>
      <c r="AO198" s="24">
        <f>AL198*O198</f>
        <v>4833281.350485255</v>
      </c>
      <c r="AP198" s="24">
        <f>AO198*(AN198/AM198)*(IF(W198&gt;AM198,AM198,W198))</f>
        <v>4833281.3504852541</v>
      </c>
      <c r="AQ198" s="25">
        <f>AO198-AP198</f>
        <v>0</v>
      </c>
    </row>
    <row r="199" spans="1:43" hidden="1" x14ac:dyDescent="0.25">
      <c r="A199" s="11">
        <v>3004</v>
      </c>
      <c r="B199" s="6">
        <v>3004006201</v>
      </c>
      <c r="C199" s="6">
        <v>20000102</v>
      </c>
      <c r="D199" s="6">
        <v>2070000000</v>
      </c>
      <c r="E199" s="6" t="s">
        <v>1583</v>
      </c>
      <c r="F199" s="6" t="s">
        <v>130</v>
      </c>
      <c r="G199" s="6" t="s">
        <v>1597</v>
      </c>
      <c r="H199" s="83">
        <v>1</v>
      </c>
      <c r="I199" s="6" t="s">
        <v>8</v>
      </c>
      <c r="J199" s="27">
        <v>40992</v>
      </c>
      <c r="K199" s="27">
        <v>40992</v>
      </c>
      <c r="L199" s="7">
        <v>5317709.6100000003</v>
      </c>
      <c r="M199" s="7">
        <v>0</v>
      </c>
      <c r="N199" s="7"/>
      <c r="O199" s="8">
        <v>5317709.6100000003</v>
      </c>
      <c r="P199" s="7">
        <v>-1779997.22</v>
      </c>
      <c r="Q199" s="7">
        <v>0</v>
      </c>
      <c r="R199" s="7">
        <v>-177611.5</v>
      </c>
      <c r="S199" s="12">
        <f t="shared" si="135"/>
        <v>-1957608.72</v>
      </c>
      <c r="T199" s="18">
        <f t="shared" si="136"/>
        <v>3537712.3900000006</v>
      </c>
      <c r="U199" s="18">
        <v>3360100.89</v>
      </c>
      <c r="V199" s="30">
        <f t="shared" si="137"/>
        <v>40969</v>
      </c>
      <c r="AD199"/>
      <c r="AL199"/>
      <c r="AO199"/>
    </row>
    <row r="200" spans="1:43" x14ac:dyDescent="0.25">
      <c r="A200" s="11">
        <v>3008</v>
      </c>
      <c r="B200" s="6">
        <v>3008000212</v>
      </c>
      <c r="C200" s="6">
        <v>20000201</v>
      </c>
      <c r="D200" s="6">
        <v>3030000182</v>
      </c>
      <c r="E200" s="6" t="s">
        <v>1586</v>
      </c>
      <c r="F200" s="6" t="s">
        <v>783</v>
      </c>
      <c r="G200" s="6"/>
      <c r="H200" s="6">
        <v>1</v>
      </c>
      <c r="I200" s="6" t="s">
        <v>8</v>
      </c>
      <c r="J200" s="27">
        <v>41729</v>
      </c>
      <c r="K200" s="27">
        <v>41729</v>
      </c>
      <c r="L200" s="7">
        <v>5271931.2</v>
      </c>
      <c r="M200" s="7">
        <v>0</v>
      </c>
      <c r="N200" s="7"/>
      <c r="O200" s="8">
        <v>5271931.2</v>
      </c>
      <c r="P200" s="7">
        <v>-2459591.34</v>
      </c>
      <c r="Q200" s="7">
        <v>0</v>
      </c>
      <c r="R200" s="7">
        <v>-307353.59000000003</v>
      </c>
      <c r="S200" s="12">
        <f t="shared" si="135"/>
        <v>-2766944.9299999997</v>
      </c>
      <c r="T200" s="18">
        <f t="shared" si="136"/>
        <v>2812339.8600000003</v>
      </c>
      <c r="U200" s="18">
        <v>2504986.27</v>
      </c>
      <c r="V200" s="30">
        <f t="shared" si="137"/>
        <v>41699</v>
      </c>
      <c r="W200" s="28">
        <f>YEARFRAC(K200,$W$3)</f>
        <v>9.1805555555555554</v>
      </c>
      <c r="X200" s="38"/>
      <c r="AD200"/>
      <c r="AE200" s="43" t="s">
        <v>4096</v>
      </c>
      <c r="AF200">
        <f>MATCH(AE200,'CAT-4'!$A:$A,0)</f>
        <v>672</v>
      </c>
      <c r="AG200">
        <f>MATCH(V200,'CAT-4'!$1:$1,0)</f>
        <v>27</v>
      </c>
      <c r="AH200">
        <f>INDEX('CAT-4'!$1:$1048576,FAR!AF200,FAR!AG200)</f>
        <v>105.3</v>
      </c>
      <c r="AI200">
        <f>MATCH($AI$3,'CAT-4'!$1:$1,0)</f>
        <v>133</v>
      </c>
      <c r="AJ200">
        <f>INDEX('CAT-4'!$1:$1048576,FAR!AF200,FAR!AI200)</f>
        <v>142.1</v>
      </c>
      <c r="AK200" s="28">
        <f>AJ200/AH200</f>
        <v>1.3494776828110162</v>
      </c>
      <c r="AL200" s="28">
        <f>AK200</f>
        <v>1.3494776828110162</v>
      </c>
      <c r="AM200" s="2">
        <f>INDEX(ELSV!$C$4:$G$58,MATCH(AE200,ELSV!$G$4:$G$58,0),MATCH(IF(O200&gt;2000000,"A",IF(O200&gt;1000000,"B",IF(O200&gt;100000,"C","D"))),ELSV!$C$4:$G$4,0))</f>
        <v>15</v>
      </c>
      <c r="AN200" s="77">
        <f>INDEX(ELSV!$G$4:$K$58,MATCH(AE200,ELSV!$G$4:$G$58,0),MATCH(IF(O200&gt;2000000,"A",IF(O200&gt;1000000,"B",IF(O200&gt;100000,"C","D"))),ELSV!$G$4:$K$4,0))</f>
        <v>0.9</v>
      </c>
      <c r="AO200" s="24">
        <f>AL200*O200</f>
        <v>7114353.4997151</v>
      </c>
      <c r="AP200" s="24">
        <f>AO200*(AN200/AM200)*(IF(W200&gt;AM200,AM200,W200))</f>
        <v>3918823.0527597349</v>
      </c>
      <c r="AQ200" s="25">
        <f>AO200-AP200</f>
        <v>3195530.4469553651</v>
      </c>
    </row>
    <row r="201" spans="1:43" hidden="1" x14ac:dyDescent="0.25">
      <c r="A201" s="11">
        <v>3005</v>
      </c>
      <c r="B201" s="6">
        <v>3005000204</v>
      </c>
      <c r="C201" s="6">
        <v>20000001</v>
      </c>
      <c r="D201" s="6">
        <v>1000000003</v>
      </c>
      <c r="E201" s="6" t="s">
        <v>1584</v>
      </c>
      <c r="F201" s="6" t="s">
        <v>13</v>
      </c>
      <c r="G201" s="6" t="s">
        <v>1597</v>
      </c>
      <c r="H201" s="83">
        <v>2.37</v>
      </c>
      <c r="I201" s="6" t="s">
        <v>12</v>
      </c>
      <c r="J201" s="27">
        <v>41274</v>
      </c>
      <c r="K201" s="27">
        <v>41244</v>
      </c>
      <c r="L201" s="7">
        <v>5124085</v>
      </c>
      <c r="M201" s="7">
        <v>0</v>
      </c>
      <c r="N201" s="7"/>
      <c r="O201" s="8">
        <v>5124085</v>
      </c>
      <c r="P201" s="7">
        <v>0</v>
      </c>
      <c r="Q201" s="7">
        <v>0</v>
      </c>
      <c r="R201" s="7">
        <v>0</v>
      </c>
      <c r="S201" s="12">
        <f t="shared" si="135"/>
        <v>0</v>
      </c>
      <c r="T201" s="18">
        <f t="shared" si="136"/>
        <v>5124085</v>
      </c>
      <c r="U201" s="18">
        <v>5124085</v>
      </c>
      <c r="V201" s="30">
        <f t="shared" si="137"/>
        <v>41244</v>
      </c>
      <c r="AD201"/>
      <c r="AL201"/>
      <c r="AO201"/>
    </row>
    <row r="202" spans="1:43" hidden="1" x14ac:dyDescent="0.25">
      <c r="A202" s="11">
        <v>3007</v>
      </c>
      <c r="B202" s="6">
        <v>3007000205</v>
      </c>
      <c r="C202" s="6">
        <v>20000002</v>
      </c>
      <c r="D202" s="6">
        <v>1010000010</v>
      </c>
      <c r="E202" s="6" t="s">
        <v>1585</v>
      </c>
      <c r="F202" s="6" t="s">
        <v>27</v>
      </c>
      <c r="G202" s="6" t="s">
        <v>1597</v>
      </c>
      <c r="H202" s="83">
        <v>1.32</v>
      </c>
      <c r="I202" s="6" t="s">
        <v>12</v>
      </c>
      <c r="J202" s="27">
        <v>41305</v>
      </c>
      <c r="K202" s="27">
        <v>41305</v>
      </c>
      <c r="L202" s="7">
        <v>5025430</v>
      </c>
      <c r="M202" s="7">
        <v>0</v>
      </c>
      <c r="N202" s="7"/>
      <c r="O202" s="8">
        <v>5025430</v>
      </c>
      <c r="P202" s="7">
        <v>-1588896.44</v>
      </c>
      <c r="Q202" s="7">
        <v>0</v>
      </c>
      <c r="R202" s="7">
        <v>-173377.34</v>
      </c>
      <c r="S202" s="12">
        <f t="shared" si="135"/>
        <v>-1762273.78</v>
      </c>
      <c r="T202" s="18">
        <f t="shared" si="136"/>
        <v>3436533.56</v>
      </c>
      <c r="U202" s="18">
        <v>3263156.22</v>
      </c>
      <c r="V202" s="30">
        <f t="shared" si="137"/>
        <v>41275</v>
      </c>
      <c r="AD202"/>
      <c r="AL202"/>
      <c r="AO202"/>
    </row>
    <row r="203" spans="1:43" x14ac:dyDescent="0.25">
      <c r="A203" s="11">
        <v>3007</v>
      </c>
      <c r="B203" s="6">
        <v>3007000214</v>
      </c>
      <c r="C203" s="6">
        <v>20000201</v>
      </c>
      <c r="D203" s="6">
        <v>3020000089</v>
      </c>
      <c r="E203" s="6" t="s">
        <v>1585</v>
      </c>
      <c r="F203" s="6" t="s">
        <v>238</v>
      </c>
      <c r="G203" s="6"/>
      <c r="H203" s="6">
        <v>3</v>
      </c>
      <c r="I203" s="6" t="s">
        <v>8</v>
      </c>
      <c r="J203" s="27">
        <v>40996</v>
      </c>
      <c r="K203" s="27">
        <v>40978</v>
      </c>
      <c r="L203" s="7">
        <v>5000013.1500000004</v>
      </c>
      <c r="M203" s="7">
        <v>0</v>
      </c>
      <c r="N203" s="7"/>
      <c r="O203" s="8">
        <v>5000013.1500000004</v>
      </c>
      <c r="P203" s="7">
        <v>-2862892.79</v>
      </c>
      <c r="Q203" s="7">
        <v>0</v>
      </c>
      <c r="R203" s="7">
        <v>-291500.77</v>
      </c>
      <c r="S203" s="12">
        <f t="shared" si="135"/>
        <v>-3154393.56</v>
      </c>
      <c r="T203" s="18">
        <f t="shared" si="136"/>
        <v>2137120.3600000003</v>
      </c>
      <c r="U203" s="18">
        <v>1845619.59</v>
      </c>
      <c r="V203" s="30">
        <f t="shared" si="137"/>
        <v>40969</v>
      </c>
      <c r="W203" s="28">
        <f t="shared" ref="W203:W204" si="138">YEARFRAC(K203,$W$3)</f>
        <v>11.236111111111111</v>
      </c>
      <c r="X203" s="38" t="s">
        <v>2930</v>
      </c>
      <c r="Y203">
        <f>MATCH(X203,'CAT-3'!$A:$A,0)</f>
        <v>667</v>
      </c>
      <c r="Z203">
        <f>MATCH(V203,'CAT-3'!$1:$1,0)</f>
        <v>90</v>
      </c>
      <c r="AA203">
        <f>INDEX('CAT-3'!$1:$1048576,FAR!Y203,FAR!Z203)</f>
        <v>140</v>
      </c>
      <c r="AB203">
        <f>MATCH($AB$3,'CAT-3'!$1:$1,0)</f>
        <v>90</v>
      </c>
      <c r="AC203">
        <f>INDEX('CAT-3'!$1:$1048576,FAR!Y203,FAR!AB203)</f>
        <v>140</v>
      </c>
      <c r="AD203" s="28">
        <f>AC203/AA203</f>
        <v>1</v>
      </c>
      <c r="AE203" s="43" t="s">
        <v>4208</v>
      </c>
      <c r="AF203">
        <f>MATCH(AE203,'CAT-4'!$A:$A,0)</f>
        <v>730</v>
      </c>
      <c r="AG203">
        <f>MATCH($AG$3,'CAT-4'!$1:$1,0)</f>
        <v>4</v>
      </c>
      <c r="AH203">
        <f>INDEX('CAT-4'!$1:$1048576,FAR!AF203,FAR!AG203)</f>
        <v>110.2</v>
      </c>
      <c r="AI203">
        <f>MATCH($AI$3,'CAT-4'!$1:$1,0)</f>
        <v>133</v>
      </c>
      <c r="AJ203">
        <f>INDEX('CAT-4'!$1:$1048576,FAR!AF203,FAR!AI203)</f>
        <v>133.4</v>
      </c>
      <c r="AK203" s="28">
        <f>AJ203/AH203</f>
        <v>1.2105263157894737</v>
      </c>
      <c r="AL203" s="28">
        <f>AK203*AD203</f>
        <v>1.2105263157894737</v>
      </c>
      <c r="AM203" s="2">
        <f>INDEX(ELSV!$C$4:$G$58,MATCH(AE203,ELSV!$G$4:$G$58,0),MATCH(IF(O203&gt;2000000,"A",IF(O203&gt;1000000,"B",IF(O203&gt;100000,"C","D"))),ELSV!$C$4:$G$4,0))</f>
        <v>15</v>
      </c>
      <c r="AN203" s="77">
        <f>INDEX(ELSV!$G$4:$K$58,MATCH(AE203,ELSV!$G$4:$G$58,0),MATCH(IF(O203&gt;2000000,"A",IF(O203&gt;1000000,"B",IF(O203&gt;100000,"C","D"))),ELSV!$G$4:$K$4,0))</f>
        <v>0.9</v>
      </c>
      <c r="AO203" s="24">
        <f>AL203*O203</f>
        <v>6052647.4973684214</v>
      </c>
      <c r="AP203" s="24">
        <f>AO203*(AN203/AM203)*(IF(W203&gt;AM203,AM203,W203))</f>
        <v>4080493.1878092107</v>
      </c>
      <c r="AQ203" s="25">
        <f t="shared" ref="AQ203:AQ204" si="139">AO203-AP203</f>
        <v>1972154.3095592107</v>
      </c>
    </row>
    <row r="204" spans="1:43" x14ac:dyDescent="0.25">
      <c r="A204" s="11">
        <v>3008</v>
      </c>
      <c r="B204" s="6">
        <v>3008000214</v>
      </c>
      <c r="C204" s="6">
        <v>20000201</v>
      </c>
      <c r="D204" s="6">
        <v>3020000161</v>
      </c>
      <c r="E204" s="6" t="s">
        <v>1586</v>
      </c>
      <c r="F204" s="6" t="s">
        <v>308</v>
      </c>
      <c r="G204" s="6"/>
      <c r="H204" s="6">
        <v>3</v>
      </c>
      <c r="I204" s="6" t="s">
        <v>8</v>
      </c>
      <c r="J204" s="27">
        <v>41023</v>
      </c>
      <c r="K204" s="27">
        <v>41023</v>
      </c>
      <c r="L204" s="7">
        <v>4885996.79</v>
      </c>
      <c r="M204" s="7">
        <v>0</v>
      </c>
      <c r="N204" s="7"/>
      <c r="O204" s="8">
        <v>4885996.79</v>
      </c>
      <c r="P204" s="7">
        <v>-2778533.83</v>
      </c>
      <c r="Q204" s="7">
        <v>0</v>
      </c>
      <c r="R204" s="7">
        <v>-284853.61</v>
      </c>
      <c r="S204" s="12">
        <f t="shared" si="135"/>
        <v>-3063387.44</v>
      </c>
      <c r="T204" s="18">
        <f t="shared" si="136"/>
        <v>2107462.96</v>
      </c>
      <c r="U204" s="18">
        <v>1822609.35</v>
      </c>
      <c r="V204" s="30">
        <f t="shared" si="137"/>
        <v>41000</v>
      </c>
      <c r="W204" s="28">
        <f t="shared" si="138"/>
        <v>11.113888888888889</v>
      </c>
      <c r="X204" s="38"/>
      <c r="AD204"/>
      <c r="AE204" s="43" t="s">
        <v>4208</v>
      </c>
      <c r="AF204">
        <f>MATCH(AE204,'CAT-4'!$A:$A,0)</f>
        <v>730</v>
      </c>
      <c r="AG204">
        <f>MATCH(V204,'CAT-4'!$1:$1,0)</f>
        <v>4</v>
      </c>
      <c r="AH204">
        <f>INDEX('CAT-4'!$1:$1048576,FAR!AF204,FAR!AG204)</f>
        <v>110.2</v>
      </c>
      <c r="AI204">
        <f>MATCH($AI$3,'CAT-4'!$1:$1,0)</f>
        <v>133</v>
      </c>
      <c r="AJ204">
        <f>INDEX('CAT-4'!$1:$1048576,FAR!AF204,FAR!AI204)</f>
        <v>133.4</v>
      </c>
      <c r="AK204" s="28">
        <f>AJ204/AH204</f>
        <v>1.2105263157894737</v>
      </c>
      <c r="AL204" s="28">
        <f>AK204</f>
        <v>1.2105263157894737</v>
      </c>
      <c r="AM204" s="2">
        <f>INDEX(ELSV!$C$4:$G$58,MATCH(AE204,ELSV!$G$4:$G$58,0),MATCH(IF(O204&gt;2000000,"A",IF(O204&gt;1000000,"B",IF(O204&gt;100000,"C","D"))),ELSV!$C$4:$G$4,0))</f>
        <v>15</v>
      </c>
      <c r="AN204" s="77">
        <f>INDEX(ELSV!$G$4:$K$58,MATCH(AE204,ELSV!$G$4:$G$58,0),MATCH(IF(O204&gt;2000000,"A",IF(O204&gt;1000000,"B",IF(O204&gt;100000,"C","D"))),ELSV!$G$4:$K$4,0))</f>
        <v>0.9</v>
      </c>
      <c r="AO204" s="24">
        <f>AL204*O204</f>
        <v>5914627.6931578945</v>
      </c>
      <c r="AP204" s="24">
        <f>AO204*(AN204/AM204)*(IF(W204&gt;AM204,AM204,W204))</f>
        <v>3944070.9000541233</v>
      </c>
      <c r="AQ204" s="25">
        <f t="shared" si="139"/>
        <v>1970556.7931037713</v>
      </c>
    </row>
    <row r="205" spans="1:43" hidden="1" x14ac:dyDescent="0.25">
      <c r="A205" s="11">
        <v>3005</v>
      </c>
      <c r="B205" s="6">
        <v>3005006201</v>
      </c>
      <c r="C205" s="6">
        <v>20000102</v>
      </c>
      <c r="D205" s="6">
        <v>2070000001</v>
      </c>
      <c r="E205" s="6" t="s">
        <v>1584</v>
      </c>
      <c r="F205" s="6" t="s">
        <v>131</v>
      </c>
      <c r="G205" s="6" t="s">
        <v>1597</v>
      </c>
      <c r="H205" s="83">
        <v>1</v>
      </c>
      <c r="I205" s="6" t="s">
        <v>8</v>
      </c>
      <c r="J205" s="27">
        <v>40978</v>
      </c>
      <c r="K205" s="27">
        <v>40978</v>
      </c>
      <c r="L205" s="7">
        <v>4807026.67</v>
      </c>
      <c r="M205" s="7">
        <v>0</v>
      </c>
      <c r="N205" s="7"/>
      <c r="O205" s="8">
        <v>4807026.67</v>
      </c>
      <c r="P205" s="7">
        <v>-1615197.73</v>
      </c>
      <c r="Q205" s="7">
        <v>0</v>
      </c>
      <c r="R205" s="7">
        <v>-160554.69</v>
      </c>
      <c r="S205" s="12">
        <f t="shared" si="135"/>
        <v>-1775752.42</v>
      </c>
      <c r="T205" s="18">
        <f t="shared" si="136"/>
        <v>3191828.94</v>
      </c>
      <c r="U205" s="18">
        <v>3031274.25</v>
      </c>
      <c r="V205" s="30">
        <f t="shared" si="137"/>
        <v>40969</v>
      </c>
      <c r="AD205"/>
      <c r="AL205"/>
      <c r="AO205"/>
    </row>
    <row r="206" spans="1:43" hidden="1" x14ac:dyDescent="0.25">
      <c r="A206" s="11">
        <v>3003</v>
      </c>
      <c r="B206" s="6">
        <v>3003006301</v>
      </c>
      <c r="C206" s="6">
        <v>20100001</v>
      </c>
      <c r="D206" s="6">
        <v>11000000020</v>
      </c>
      <c r="E206" s="6"/>
      <c r="F206" s="6" t="s">
        <v>1559</v>
      </c>
      <c r="G206" s="6"/>
      <c r="H206" s="6">
        <v>1</v>
      </c>
      <c r="I206" s="6" t="s">
        <v>672</v>
      </c>
      <c r="J206" s="27">
        <v>40817</v>
      </c>
      <c r="K206" s="27">
        <v>40817</v>
      </c>
      <c r="L206" s="7">
        <v>4780884.4400000004</v>
      </c>
      <c r="M206" s="7">
        <v>0</v>
      </c>
      <c r="N206" s="7"/>
      <c r="O206" s="8">
        <v>4780884.4400000004</v>
      </c>
      <c r="P206" s="7">
        <v>-4780884.4400000004</v>
      </c>
      <c r="Q206" s="7">
        <v>0</v>
      </c>
      <c r="R206" s="7">
        <v>0</v>
      </c>
      <c r="S206" s="12">
        <f t="shared" si="135"/>
        <v>-4780884.4400000004</v>
      </c>
      <c r="T206" s="18">
        <f t="shared" si="136"/>
        <v>0</v>
      </c>
      <c r="U206" s="18">
        <v>0</v>
      </c>
      <c r="V206" s="30">
        <f t="shared" si="137"/>
        <v>40817</v>
      </c>
      <c r="W206" s="28">
        <f t="shared" ref="W206:W209" si="140">YEARFRAC(K206,$W$3)</f>
        <v>11.677777777777777</v>
      </c>
      <c r="X206" s="38" t="s">
        <v>3110</v>
      </c>
      <c r="Y206">
        <f>MATCH(X206,'CAT-3'!$A:$A,0)</f>
        <v>757</v>
      </c>
      <c r="Z206">
        <f>MATCH(V206,'CAT-3'!$1:$1,0)</f>
        <v>85</v>
      </c>
      <c r="AA206">
        <f>INDEX('CAT-3'!$1:$1048576,FAR!Y206,FAR!Z206)</f>
        <v>93.3</v>
      </c>
      <c r="AB206">
        <f>MATCH($AB$3,'CAT-3'!$1:$1,0)</f>
        <v>90</v>
      </c>
      <c r="AC206">
        <f>INDEX('CAT-3'!$1:$1048576,FAR!Y206,FAR!AB206)</f>
        <v>93.3</v>
      </c>
      <c r="AD206" s="28">
        <f>AC206/AA206</f>
        <v>1</v>
      </c>
      <c r="AE206" s="43" t="s">
        <v>4047</v>
      </c>
      <c r="AF206">
        <f>MATCH(AE206,'CAT-4'!$A:$A,0)</f>
        <v>647</v>
      </c>
      <c r="AG206">
        <f>MATCH($AG$3,'CAT-4'!$1:$1,0)</f>
        <v>4</v>
      </c>
      <c r="AH206">
        <f>INDEX('CAT-4'!$1:$1048576,FAR!AF206,FAR!AG206)</f>
        <v>100.5</v>
      </c>
      <c r="AI206">
        <f>MATCH($AI$3,'CAT-4'!$1:$1,0)</f>
        <v>133</v>
      </c>
      <c r="AJ206">
        <f>INDEX('CAT-4'!$1:$1048576,FAR!AF206,FAR!AI206)</f>
        <v>92.8</v>
      </c>
      <c r="AK206" s="28">
        <f>AJ206/AH206</f>
        <v>0.92338308457711438</v>
      </c>
      <c r="AL206" s="28">
        <f>AK206*AD206</f>
        <v>0.92338308457711438</v>
      </c>
      <c r="AM206" s="2">
        <f>INDEX(ELSV!$C$4:$G$58,MATCH(AE206,ELSV!$G$4:$G$58,0),MATCH(IF(O206&gt;2000000,"A",IF(O206&gt;1000000,"B",IF(O206&gt;100000,"C","D"))),ELSV!$C$4:$G$4,0))</f>
        <v>6</v>
      </c>
      <c r="AN206" s="77">
        <f>INDEX(ELSV!$G$4:$K$58,MATCH(AE206,ELSV!$G$4:$G$58,0),MATCH(IF(O206&gt;2000000,"A",IF(O206&gt;1000000,"B",IF(O206&gt;100000,"C","D"))),ELSV!$G$4:$K$4,0))</f>
        <v>1</v>
      </c>
      <c r="AO206" s="24">
        <f>AL206*O206</f>
        <v>4414587.8212139308</v>
      </c>
      <c r="AP206" s="24">
        <f>AO206*(AN206/AM206)*(IF(W206&gt;AM206,AM206,W206))</f>
        <v>4414587.8212139308</v>
      </c>
      <c r="AQ206" s="25">
        <f t="shared" ref="AQ206:AQ209" si="141">AO206-AP206</f>
        <v>0</v>
      </c>
    </row>
    <row r="207" spans="1:43" x14ac:dyDescent="0.25">
      <c r="A207" s="11">
        <v>3006</v>
      </c>
      <c r="B207" s="6">
        <v>3006000214</v>
      </c>
      <c r="C207" s="6">
        <v>20000201</v>
      </c>
      <c r="D207" s="6">
        <v>3020000130</v>
      </c>
      <c r="E207" s="6" t="s">
        <v>1582</v>
      </c>
      <c r="F207" s="6" t="s">
        <v>277</v>
      </c>
      <c r="G207" s="6"/>
      <c r="H207" s="6">
        <v>3</v>
      </c>
      <c r="I207" s="6" t="s">
        <v>8</v>
      </c>
      <c r="J207" s="27">
        <v>41020</v>
      </c>
      <c r="K207" s="27">
        <v>41020</v>
      </c>
      <c r="L207" s="7">
        <v>4760819.62</v>
      </c>
      <c r="M207" s="7">
        <v>0</v>
      </c>
      <c r="N207" s="7"/>
      <c r="O207" s="8">
        <v>4760819.62</v>
      </c>
      <c r="P207" s="7">
        <v>-2709415.03</v>
      </c>
      <c r="Q207" s="7">
        <v>0</v>
      </c>
      <c r="R207" s="7">
        <v>-277555.78000000003</v>
      </c>
      <c r="S207" s="12">
        <f t="shared" si="135"/>
        <v>-2986970.8099999996</v>
      </c>
      <c r="T207" s="18">
        <f t="shared" si="136"/>
        <v>2051404.5900000003</v>
      </c>
      <c r="U207" s="18">
        <v>1773848.81</v>
      </c>
      <c r="V207" s="30">
        <f t="shared" si="137"/>
        <v>41000</v>
      </c>
      <c r="W207" s="28">
        <f t="shared" si="140"/>
        <v>11.122222222222222</v>
      </c>
      <c r="X207" s="38"/>
      <c r="AD207"/>
      <c r="AE207" s="43" t="s">
        <v>4208</v>
      </c>
      <c r="AF207">
        <f>MATCH(AE207,'CAT-4'!$A:$A,0)</f>
        <v>730</v>
      </c>
      <c r="AG207">
        <f>MATCH(V207,'CAT-4'!$1:$1,0)</f>
        <v>4</v>
      </c>
      <c r="AH207">
        <f>INDEX('CAT-4'!$1:$1048576,FAR!AF207,FAR!AG207)</f>
        <v>110.2</v>
      </c>
      <c r="AI207">
        <f>MATCH($AI$3,'CAT-4'!$1:$1,0)</f>
        <v>133</v>
      </c>
      <c r="AJ207">
        <f>INDEX('CAT-4'!$1:$1048576,FAR!AF207,FAR!AI207)</f>
        <v>133.4</v>
      </c>
      <c r="AK207" s="28">
        <f t="shared" ref="AK207:AK208" si="142">AJ207/AH207</f>
        <v>1.2105263157894737</v>
      </c>
      <c r="AL207" s="28">
        <f t="shared" ref="AL207:AL208" si="143">AK207</f>
        <v>1.2105263157894737</v>
      </c>
      <c r="AM207" s="2">
        <f>INDEX(ELSV!$C$4:$G$58,MATCH(AE207,ELSV!$G$4:$G$58,0),MATCH(IF(O207&gt;2000000,"A",IF(O207&gt;1000000,"B",IF(O207&gt;100000,"C","D"))),ELSV!$C$4:$G$4,0))</f>
        <v>15</v>
      </c>
      <c r="AN207" s="77">
        <f>INDEX(ELSV!$G$4:$K$58,MATCH(AE207,ELSV!$G$4:$G$58,0),MATCH(IF(O207&gt;2000000,"A",IF(O207&gt;1000000,"B",IF(O207&gt;100000,"C","D"))),ELSV!$G$4:$K$4,0))</f>
        <v>0.9</v>
      </c>
      <c r="AO207" s="24">
        <f>AL207*O207</f>
        <v>5763097.4347368423</v>
      </c>
      <c r="AP207" s="24">
        <f>AO207*(AN207/AM207)*(IF(W207&gt;AM207,AM207,W207))</f>
        <v>3845907.0214477195</v>
      </c>
      <c r="AQ207" s="25">
        <f t="shared" si="141"/>
        <v>1917190.4132891227</v>
      </c>
    </row>
    <row r="208" spans="1:43" x14ac:dyDescent="0.25">
      <c r="A208" s="11">
        <v>3006</v>
      </c>
      <c r="B208" s="6">
        <v>3006110001</v>
      </c>
      <c r="C208" s="6">
        <v>20000201</v>
      </c>
      <c r="D208" s="6">
        <v>3030000104</v>
      </c>
      <c r="E208" s="6" t="s">
        <v>1582</v>
      </c>
      <c r="F208" s="6" t="s">
        <v>705</v>
      </c>
      <c r="G208" s="6"/>
      <c r="H208" s="6">
        <v>1</v>
      </c>
      <c r="I208" s="6" t="s">
        <v>8</v>
      </c>
      <c r="J208" s="27">
        <v>41729</v>
      </c>
      <c r="K208" s="27">
        <v>41729</v>
      </c>
      <c r="L208" s="7">
        <v>4651262.7</v>
      </c>
      <c r="M208" s="7">
        <v>0</v>
      </c>
      <c r="N208" s="7"/>
      <c r="O208" s="8">
        <v>4651262.7</v>
      </c>
      <c r="P208" s="7">
        <v>-2170021.7999999998</v>
      </c>
      <c r="Q208" s="7">
        <v>0</v>
      </c>
      <c r="R208" s="7">
        <v>-271168.62</v>
      </c>
      <c r="S208" s="12">
        <f t="shared" si="135"/>
        <v>-2441190.42</v>
      </c>
      <c r="T208" s="18">
        <f t="shared" si="136"/>
        <v>2481240.9000000004</v>
      </c>
      <c r="U208" s="18">
        <v>2210072.2799999998</v>
      </c>
      <c r="V208" s="30">
        <f t="shared" si="137"/>
        <v>41699</v>
      </c>
      <c r="W208" s="28">
        <f t="shared" si="140"/>
        <v>9.1805555555555554</v>
      </c>
      <c r="X208" s="38"/>
      <c r="AD208"/>
      <c r="AE208" s="43" t="s">
        <v>4096</v>
      </c>
      <c r="AF208">
        <f>MATCH(AE208,'CAT-4'!$A:$A,0)</f>
        <v>672</v>
      </c>
      <c r="AG208">
        <f>MATCH(V208,'CAT-4'!$1:$1,0)</f>
        <v>27</v>
      </c>
      <c r="AH208">
        <f>INDEX('CAT-4'!$1:$1048576,FAR!AF208,FAR!AG208)</f>
        <v>105.3</v>
      </c>
      <c r="AI208">
        <f>MATCH($AI$3,'CAT-4'!$1:$1,0)</f>
        <v>133</v>
      </c>
      <c r="AJ208">
        <f>INDEX('CAT-4'!$1:$1048576,FAR!AF208,FAR!AI208)</f>
        <v>142.1</v>
      </c>
      <c r="AK208" s="28">
        <f t="shared" si="142"/>
        <v>1.3494776828110162</v>
      </c>
      <c r="AL208" s="28">
        <f t="shared" si="143"/>
        <v>1.3494776828110162</v>
      </c>
      <c r="AM208" s="2">
        <f>INDEX(ELSV!$C$4:$G$58,MATCH(AE208,ELSV!$G$4:$G$58,0),MATCH(IF(O208&gt;2000000,"A",IF(O208&gt;1000000,"B",IF(O208&gt;100000,"C","D"))),ELSV!$C$4:$G$4,0))</f>
        <v>15</v>
      </c>
      <c r="AN208" s="77">
        <f>INDEX(ELSV!$G$4:$K$58,MATCH(AE208,ELSV!$G$4:$G$58,0),MATCH(IF(O208&gt;2000000,"A",IF(O208&gt;1000000,"B",IF(O208&gt;100000,"C","D"))),ELSV!$G$4:$K$4,0))</f>
        <v>0.9</v>
      </c>
      <c r="AO208" s="24">
        <f>AL208*O208</f>
        <v>6276775.2105413107</v>
      </c>
      <c r="AP208" s="24">
        <f>AO208*(AN208/AM208)*(IF(W208&gt;AM208,AM208,W208))</f>
        <v>3457457.0118065053</v>
      </c>
      <c r="AQ208" s="25">
        <f t="shared" si="141"/>
        <v>2819318.1987348055</v>
      </c>
    </row>
    <row r="209" spans="1:43" x14ac:dyDescent="0.25">
      <c r="A209" s="11">
        <v>3005</v>
      </c>
      <c r="B209" s="6">
        <v>3005000214</v>
      </c>
      <c r="C209" s="6">
        <v>20000201</v>
      </c>
      <c r="D209" s="6">
        <v>3020000088</v>
      </c>
      <c r="E209" s="6" t="s">
        <v>1584</v>
      </c>
      <c r="F209" s="6" t="s">
        <v>237</v>
      </c>
      <c r="G209" s="6"/>
      <c r="H209" s="6">
        <v>3</v>
      </c>
      <c r="I209" s="6" t="s">
        <v>8</v>
      </c>
      <c r="J209" s="27">
        <v>40978</v>
      </c>
      <c r="K209" s="27">
        <v>40978</v>
      </c>
      <c r="L209" s="7">
        <v>4636030.8600000003</v>
      </c>
      <c r="M209" s="7">
        <v>0</v>
      </c>
      <c r="N209" s="7"/>
      <c r="O209" s="8">
        <v>4636030.8600000003</v>
      </c>
      <c r="P209" s="7">
        <v>-2666523.36</v>
      </c>
      <c r="Q209" s="7">
        <v>0</v>
      </c>
      <c r="R209" s="7">
        <v>-270280.59999999998</v>
      </c>
      <c r="S209" s="12">
        <f t="shared" si="135"/>
        <v>-2936803.96</v>
      </c>
      <c r="T209" s="18">
        <f t="shared" si="136"/>
        <v>1969507.5000000005</v>
      </c>
      <c r="U209" s="18">
        <v>1699226.9</v>
      </c>
      <c r="V209" s="30">
        <f t="shared" si="137"/>
        <v>40969</v>
      </c>
      <c r="W209" s="28">
        <f t="shared" si="140"/>
        <v>11.236111111111111</v>
      </c>
      <c r="X209" s="38" t="s">
        <v>2930</v>
      </c>
      <c r="Y209">
        <f>MATCH(X209,'CAT-3'!$A:$A,0)</f>
        <v>667</v>
      </c>
      <c r="Z209">
        <f>MATCH(V209,'CAT-3'!$1:$1,0)</f>
        <v>90</v>
      </c>
      <c r="AA209">
        <f>INDEX('CAT-3'!$1:$1048576,FAR!Y209,FAR!Z209)</f>
        <v>140</v>
      </c>
      <c r="AB209">
        <f>MATCH($AB$3,'CAT-3'!$1:$1,0)</f>
        <v>90</v>
      </c>
      <c r="AC209">
        <f>INDEX('CAT-3'!$1:$1048576,FAR!Y209,FAR!AB209)</f>
        <v>140</v>
      </c>
      <c r="AD209" s="28">
        <f>AC209/AA209</f>
        <v>1</v>
      </c>
      <c r="AE209" s="43" t="s">
        <v>4208</v>
      </c>
      <c r="AF209">
        <f>MATCH(AE209,'CAT-4'!$A:$A,0)</f>
        <v>730</v>
      </c>
      <c r="AG209">
        <f>MATCH($AG$3,'CAT-4'!$1:$1,0)</f>
        <v>4</v>
      </c>
      <c r="AH209">
        <f>INDEX('CAT-4'!$1:$1048576,FAR!AF209,FAR!AG209)</f>
        <v>110.2</v>
      </c>
      <c r="AI209">
        <f>MATCH($AI$3,'CAT-4'!$1:$1,0)</f>
        <v>133</v>
      </c>
      <c r="AJ209">
        <f>INDEX('CAT-4'!$1:$1048576,FAR!AF209,FAR!AI209)</f>
        <v>133.4</v>
      </c>
      <c r="AK209" s="28">
        <f>AJ209/AH209</f>
        <v>1.2105263157894737</v>
      </c>
      <c r="AL209" s="28">
        <f>AK209*AD209</f>
        <v>1.2105263157894737</v>
      </c>
      <c r="AM209" s="2">
        <f>INDEX(ELSV!$C$4:$G$58,MATCH(AE209,ELSV!$G$4:$G$58,0),MATCH(IF(O209&gt;2000000,"A",IF(O209&gt;1000000,"B",IF(O209&gt;100000,"C","D"))),ELSV!$C$4:$G$4,0))</f>
        <v>15</v>
      </c>
      <c r="AN209" s="77">
        <f>INDEX(ELSV!$G$4:$K$58,MATCH(AE209,ELSV!$G$4:$G$58,0),MATCH(IF(O209&gt;2000000,"A",IF(O209&gt;1000000,"B",IF(O209&gt;100000,"C","D"))),ELSV!$G$4:$K$4,0))</f>
        <v>0.9</v>
      </c>
      <c r="AO209" s="24">
        <f>AL209*O209</f>
        <v>5612037.3568421053</v>
      </c>
      <c r="AP209" s="24">
        <f>AO209*(AN209/AM209)*(IF(W209&gt;AM209,AM209,W209))</f>
        <v>3783448.5180710526</v>
      </c>
      <c r="AQ209" s="25">
        <f t="shared" si="141"/>
        <v>1828588.8387710527</v>
      </c>
    </row>
    <row r="210" spans="1:43" hidden="1" x14ac:dyDescent="0.25">
      <c r="A210" s="11">
        <v>3006</v>
      </c>
      <c r="B210" s="6">
        <v>3006006201</v>
      </c>
      <c r="C210" s="6">
        <v>20000102</v>
      </c>
      <c r="D210" s="6">
        <v>2060000010</v>
      </c>
      <c r="E210" s="6" t="s">
        <v>1582</v>
      </c>
      <c r="F210" s="6" t="s">
        <v>122</v>
      </c>
      <c r="G210" s="6" t="s">
        <v>1597</v>
      </c>
      <c r="H210" s="83">
        <v>1</v>
      </c>
      <c r="I210" s="6" t="s">
        <v>123</v>
      </c>
      <c r="J210" s="27">
        <v>41364</v>
      </c>
      <c r="K210" s="27">
        <v>41364</v>
      </c>
      <c r="L210" s="7">
        <v>4619420.42</v>
      </c>
      <c r="M210" s="7">
        <v>0</v>
      </c>
      <c r="N210" s="7"/>
      <c r="O210" s="8">
        <v>4619420.42</v>
      </c>
      <c r="P210" s="7">
        <v>-1309811.96</v>
      </c>
      <c r="Q210" s="7">
        <v>0</v>
      </c>
      <c r="R210" s="7">
        <v>-154288.64000000001</v>
      </c>
      <c r="S210" s="12">
        <f t="shared" si="135"/>
        <v>-1464100.6</v>
      </c>
      <c r="T210" s="18">
        <f t="shared" si="136"/>
        <v>3309608.46</v>
      </c>
      <c r="U210" s="18">
        <v>3155319.82</v>
      </c>
      <c r="V210" s="30">
        <f t="shared" si="137"/>
        <v>41334</v>
      </c>
      <c r="AD210"/>
      <c r="AL210"/>
      <c r="AO210"/>
    </row>
    <row r="211" spans="1:43" hidden="1" x14ac:dyDescent="0.25">
      <c r="A211" s="11">
        <v>3006</v>
      </c>
      <c r="B211" s="6">
        <v>3006000201</v>
      </c>
      <c r="C211" s="6">
        <v>20000001</v>
      </c>
      <c r="D211" s="6">
        <v>1000000004</v>
      </c>
      <c r="E211" s="6" t="s">
        <v>1582</v>
      </c>
      <c r="F211" s="6" t="s">
        <v>14</v>
      </c>
      <c r="G211" s="6" t="s">
        <v>1597</v>
      </c>
      <c r="H211" s="83">
        <v>3.2589999999999999</v>
      </c>
      <c r="I211" s="6" t="s">
        <v>12</v>
      </c>
      <c r="J211" s="27">
        <v>41358</v>
      </c>
      <c r="K211" s="27">
        <v>41334</v>
      </c>
      <c r="L211" s="7">
        <v>4571170</v>
      </c>
      <c r="M211" s="7">
        <v>0</v>
      </c>
      <c r="N211" s="7"/>
      <c r="O211" s="8">
        <v>4571170</v>
      </c>
      <c r="P211" s="7">
        <v>0</v>
      </c>
      <c r="Q211" s="7">
        <v>0</v>
      </c>
      <c r="R211" s="7">
        <v>0</v>
      </c>
      <c r="S211" s="12">
        <f t="shared" si="135"/>
        <v>0</v>
      </c>
      <c r="T211" s="18">
        <f t="shared" si="136"/>
        <v>4571170</v>
      </c>
      <c r="U211" s="18">
        <v>4571170</v>
      </c>
      <c r="V211" s="30">
        <f t="shared" si="137"/>
        <v>41334</v>
      </c>
      <c r="AD211"/>
      <c r="AL211"/>
      <c r="AO211"/>
    </row>
    <row r="212" spans="1:43" x14ac:dyDescent="0.25">
      <c r="A212" s="11">
        <v>3006</v>
      </c>
      <c r="B212" s="6">
        <v>3006000204</v>
      </c>
      <c r="C212" s="6">
        <v>20000201</v>
      </c>
      <c r="D212" s="6">
        <v>3030000053</v>
      </c>
      <c r="E212" s="6" t="s">
        <v>1582</v>
      </c>
      <c r="F212" s="6" t="s">
        <v>653</v>
      </c>
      <c r="G212" s="6"/>
      <c r="H212" s="6">
        <v>14</v>
      </c>
      <c r="I212" s="6" t="s">
        <v>8</v>
      </c>
      <c r="J212" s="27">
        <v>41729</v>
      </c>
      <c r="K212" s="27">
        <v>41729</v>
      </c>
      <c r="L212" s="7">
        <v>4497278.7300000004</v>
      </c>
      <c r="M212" s="7">
        <v>0</v>
      </c>
      <c r="N212" s="7"/>
      <c r="O212" s="8">
        <v>4497278.7300000004</v>
      </c>
      <c r="P212" s="7">
        <v>-2098181.37</v>
      </c>
      <c r="Q212" s="7">
        <v>0</v>
      </c>
      <c r="R212" s="7">
        <v>-262191.34999999998</v>
      </c>
      <c r="S212" s="12">
        <f t="shared" si="135"/>
        <v>-2360372.7200000002</v>
      </c>
      <c r="T212" s="18">
        <f t="shared" si="136"/>
        <v>2399097.3600000003</v>
      </c>
      <c r="U212" s="18">
        <v>2136906.0099999998</v>
      </c>
      <c r="V212" s="30">
        <f t="shared" si="137"/>
        <v>41699</v>
      </c>
      <c r="W212" s="28">
        <f t="shared" ref="W212:W221" si="144">YEARFRAC(K212,$W$3)</f>
        <v>9.1805555555555554</v>
      </c>
      <c r="X212" s="38"/>
      <c r="AD212"/>
      <c r="AE212" s="43" t="s">
        <v>4254</v>
      </c>
      <c r="AF212">
        <f>MATCH(AE212,'CAT-4'!$A:$A,0)</f>
        <v>754</v>
      </c>
      <c r="AG212">
        <f>MATCH(V212,'CAT-4'!$1:$1,0)</f>
        <v>27</v>
      </c>
      <c r="AH212">
        <f>INDEX('CAT-4'!$1:$1048576,FAR!AF212,FAR!AG212)</f>
        <v>94.7</v>
      </c>
      <c r="AI212">
        <f>MATCH($AI$3,'CAT-4'!$1:$1,0)</f>
        <v>133</v>
      </c>
      <c r="AJ212">
        <f>INDEX('CAT-4'!$1:$1048576,FAR!AF212,FAR!AI212)</f>
        <v>96.9</v>
      </c>
      <c r="AK212" s="28">
        <f>AJ212/AH212</f>
        <v>1.0232312565997888</v>
      </c>
      <c r="AL212" s="28">
        <f>AK212</f>
        <v>1.0232312565997888</v>
      </c>
      <c r="AM212" s="2">
        <f>INDEX(ELSV!$C$4:$G$58,MATCH(AE212,ELSV!$G$4:$G$58,0),MATCH(IF(O212&gt;2000000,"A",IF(O212&gt;1000000,"B",IF(O212&gt;100000,"C","D"))),ELSV!$C$4:$G$4,0))</f>
        <v>8</v>
      </c>
      <c r="AN212" s="77">
        <f>INDEX(ELSV!$G$4:$K$58,MATCH(AE212,ELSV!$G$4:$G$58,0),MATCH(IF(O212&gt;2000000,"A",IF(O212&gt;1000000,"B",IF(O212&gt;100000,"C","D"))),ELSV!$G$4:$K$4,0))</f>
        <v>0.95</v>
      </c>
      <c r="AO212" s="24">
        <f t="shared" ref="AO212:AO221" si="145">AL212*O212</f>
        <v>4601756.1661774023</v>
      </c>
      <c r="AP212" s="24">
        <f t="shared" ref="AP212:AP221" si="146">AO212*(AN212/AM212)*(IF(W212&gt;AM212,AM212,W212))</f>
        <v>4371668.3578685317</v>
      </c>
      <c r="AQ212" s="25">
        <f t="shared" ref="AQ212:AQ221" si="147">AO212-AP212</f>
        <v>230087.80830887053</v>
      </c>
    </row>
    <row r="213" spans="1:43" x14ac:dyDescent="0.25">
      <c r="A213" s="11">
        <v>3004</v>
      </c>
      <c r="B213" s="6">
        <v>3004000214</v>
      </c>
      <c r="C213" s="6">
        <v>20000201</v>
      </c>
      <c r="D213" s="6">
        <v>3020000026</v>
      </c>
      <c r="E213" s="6" t="s">
        <v>1583</v>
      </c>
      <c r="F213" s="6" t="s">
        <v>179</v>
      </c>
      <c r="G213" s="6"/>
      <c r="H213" s="6">
        <v>3</v>
      </c>
      <c r="I213" s="6" t="s">
        <v>8</v>
      </c>
      <c r="J213" s="27">
        <v>40992</v>
      </c>
      <c r="K213" s="27">
        <v>40992</v>
      </c>
      <c r="L213" s="7">
        <v>4401765.2699999996</v>
      </c>
      <c r="M213" s="7">
        <v>0</v>
      </c>
      <c r="N213" s="7"/>
      <c r="O213" s="8">
        <v>4401765.2699999996</v>
      </c>
      <c r="P213" s="7">
        <v>-2522889.85</v>
      </c>
      <c r="Q213" s="7">
        <v>0</v>
      </c>
      <c r="R213" s="7">
        <v>-256622.92</v>
      </c>
      <c r="S213" s="12">
        <f t="shared" si="135"/>
        <v>-2779512.77</v>
      </c>
      <c r="T213" s="18">
        <f t="shared" si="136"/>
        <v>1878875.4199999995</v>
      </c>
      <c r="U213" s="18">
        <v>1622252.5</v>
      </c>
      <c r="V213" s="30">
        <f t="shared" si="137"/>
        <v>40969</v>
      </c>
      <c r="W213" s="28">
        <f t="shared" si="144"/>
        <v>11.197222222222223</v>
      </c>
      <c r="X213" s="38" t="s">
        <v>2930</v>
      </c>
      <c r="Y213">
        <f>MATCH(X213,'CAT-3'!$A:$A,0)</f>
        <v>667</v>
      </c>
      <c r="Z213">
        <f>MATCH(V213,'CAT-3'!$1:$1,0)</f>
        <v>90</v>
      </c>
      <c r="AA213">
        <f>INDEX('CAT-3'!$1:$1048576,FAR!Y213,FAR!Z213)</f>
        <v>140</v>
      </c>
      <c r="AB213">
        <f>MATCH($AB$3,'CAT-3'!$1:$1,0)</f>
        <v>90</v>
      </c>
      <c r="AC213">
        <f>INDEX('CAT-3'!$1:$1048576,FAR!Y213,FAR!AB213)</f>
        <v>140</v>
      </c>
      <c r="AD213" s="28">
        <f>AC213/AA213</f>
        <v>1</v>
      </c>
      <c r="AE213" s="43" t="s">
        <v>4208</v>
      </c>
      <c r="AF213">
        <f>MATCH(AE213,'CAT-4'!$A:$A,0)</f>
        <v>730</v>
      </c>
      <c r="AG213">
        <f>MATCH($AG$3,'CAT-4'!$1:$1,0)</f>
        <v>4</v>
      </c>
      <c r="AH213">
        <f>INDEX('CAT-4'!$1:$1048576,FAR!AF213,FAR!AG213)</f>
        <v>110.2</v>
      </c>
      <c r="AI213">
        <f>MATCH($AI$3,'CAT-4'!$1:$1,0)</f>
        <v>133</v>
      </c>
      <c r="AJ213">
        <f>INDEX('CAT-4'!$1:$1048576,FAR!AF213,FAR!AI213)</f>
        <v>133.4</v>
      </c>
      <c r="AK213" s="28">
        <f>AJ213/AH213</f>
        <v>1.2105263157894737</v>
      </c>
      <c r="AL213" s="28">
        <f>AK213*AD213</f>
        <v>1.2105263157894737</v>
      </c>
      <c r="AM213" s="2">
        <f>INDEX(ELSV!$C$4:$G$58,MATCH(AE213,ELSV!$G$4:$G$58,0),MATCH(IF(O213&gt;2000000,"A",IF(O213&gt;1000000,"B",IF(O213&gt;100000,"C","D"))),ELSV!$C$4:$G$4,0))</f>
        <v>15</v>
      </c>
      <c r="AN213" s="77">
        <f>INDEX(ELSV!$G$4:$K$58,MATCH(AE213,ELSV!$G$4:$G$58,0),MATCH(IF(O213&gt;2000000,"A",IF(O213&gt;1000000,"B",IF(O213&gt;100000,"C","D"))),ELSV!$G$4:$K$4,0))</f>
        <v>0.9</v>
      </c>
      <c r="AO213" s="24">
        <f t="shared" si="145"/>
        <v>5328452.6952631576</v>
      </c>
      <c r="AP213" s="24">
        <f t="shared" si="146"/>
        <v>3579832.1357676317</v>
      </c>
      <c r="AQ213" s="25">
        <f t="shared" si="147"/>
        <v>1748620.5594955259</v>
      </c>
    </row>
    <row r="214" spans="1:43" x14ac:dyDescent="0.25">
      <c r="A214" s="11">
        <v>3005</v>
      </c>
      <c r="B214" s="6">
        <v>3005000205</v>
      </c>
      <c r="C214" s="6">
        <v>20000201</v>
      </c>
      <c r="D214" s="6">
        <v>3020000459</v>
      </c>
      <c r="E214" s="6" t="s">
        <v>1584</v>
      </c>
      <c r="F214" s="6" t="s">
        <v>583</v>
      </c>
      <c r="G214" s="6"/>
      <c r="H214" s="6">
        <v>1</v>
      </c>
      <c r="I214" s="6" t="s">
        <v>8</v>
      </c>
      <c r="J214" s="27">
        <v>43921</v>
      </c>
      <c r="K214" s="27">
        <v>43921</v>
      </c>
      <c r="L214" s="7">
        <v>4293426.55</v>
      </c>
      <c r="M214" s="7">
        <v>0</v>
      </c>
      <c r="N214" s="7"/>
      <c r="O214" s="8">
        <v>4293426.55</v>
      </c>
      <c r="P214" s="7">
        <v>-498883.13</v>
      </c>
      <c r="Q214" s="7">
        <v>0</v>
      </c>
      <c r="R214" s="7">
        <v>-250306.77</v>
      </c>
      <c r="S214" s="12">
        <f t="shared" si="135"/>
        <v>-749189.9</v>
      </c>
      <c r="T214" s="18">
        <f t="shared" si="136"/>
        <v>3794543.42</v>
      </c>
      <c r="U214" s="18">
        <v>3544236.65</v>
      </c>
      <c r="V214" s="30">
        <f t="shared" si="137"/>
        <v>43891</v>
      </c>
      <c r="W214" s="28">
        <f t="shared" si="144"/>
        <v>3.1805555555555554</v>
      </c>
      <c r="X214" s="38"/>
      <c r="AD214"/>
      <c r="AE214" s="43" t="s">
        <v>4192</v>
      </c>
      <c r="AF214">
        <f>MATCH(AE214,'CAT-4'!$A:$A,0)</f>
        <v>722</v>
      </c>
      <c r="AG214">
        <f>MATCH(V214,'CAT-4'!$1:$1,0)</f>
        <v>99</v>
      </c>
      <c r="AH214">
        <f>INDEX('CAT-4'!$1:$1048576,FAR!AF214,FAR!AG214)</f>
        <v>113.3</v>
      </c>
      <c r="AI214">
        <f>MATCH($AI$3,'CAT-4'!$1:$1,0)</f>
        <v>133</v>
      </c>
      <c r="AJ214">
        <f>INDEX('CAT-4'!$1:$1048576,FAR!AF214,FAR!AI214)</f>
        <v>126.8</v>
      </c>
      <c r="AK214" s="28">
        <f t="shared" ref="AK214:AK215" si="148">AJ214/AH214</f>
        <v>1.119152691968226</v>
      </c>
      <c r="AL214" s="28">
        <f t="shared" ref="AL214:AL215" si="149">AK214</f>
        <v>1.119152691968226</v>
      </c>
      <c r="AM214" s="2">
        <f>INDEX(ELSV!$C$4:$G$58,MATCH(AE214,ELSV!$G$4:$G$58,0),MATCH(IF(O214&gt;2000000,"A",IF(O214&gt;1000000,"B",IF(O214&gt;100000,"C","D"))),ELSV!$C$4:$G$4,0))</f>
        <v>25</v>
      </c>
      <c r="AN214" s="77">
        <f>INDEX(ELSV!$G$4:$K$58,MATCH(AE214,ELSV!$G$4:$G$58,0),MATCH(IF(O214&gt;2000000,"A",IF(O214&gt;1000000,"B",IF(O214&gt;100000,"C","D"))),ELSV!$G$4:$K$4,0))</f>
        <v>0.9</v>
      </c>
      <c r="AO214" s="24">
        <f t="shared" si="145"/>
        <v>4804999.8812003527</v>
      </c>
      <c r="AP214" s="24">
        <f t="shared" si="146"/>
        <v>550172.48639744043</v>
      </c>
      <c r="AQ214" s="25">
        <f t="shared" si="147"/>
        <v>4254827.3948029121</v>
      </c>
    </row>
    <row r="215" spans="1:43" x14ac:dyDescent="0.25">
      <c r="A215" s="11">
        <v>3007</v>
      </c>
      <c r="B215" s="6">
        <v>3007000209</v>
      </c>
      <c r="C215" s="6">
        <v>20000201</v>
      </c>
      <c r="D215" s="6">
        <v>3020000316</v>
      </c>
      <c r="E215" s="6" t="s">
        <v>1583</v>
      </c>
      <c r="F215" s="6" t="s">
        <v>452</v>
      </c>
      <c r="G215" s="6"/>
      <c r="H215" s="6">
        <v>1</v>
      </c>
      <c r="I215" s="6" t="s">
        <v>8</v>
      </c>
      <c r="J215" s="27">
        <v>41848</v>
      </c>
      <c r="K215" s="27">
        <v>41848</v>
      </c>
      <c r="L215" s="7">
        <v>4269538.41</v>
      </c>
      <c r="M215" s="7">
        <v>0</v>
      </c>
      <c r="N215" s="7"/>
      <c r="O215" s="8">
        <v>4269538.41</v>
      </c>
      <c r="P215" s="7">
        <v>-1910841.86</v>
      </c>
      <c r="Q215" s="7">
        <v>0</v>
      </c>
      <c r="R215" s="7">
        <v>-248914.09</v>
      </c>
      <c r="S215" s="12">
        <f t="shared" si="135"/>
        <v>-2159755.9500000002</v>
      </c>
      <c r="T215" s="18">
        <f t="shared" si="136"/>
        <v>2358696.5499999998</v>
      </c>
      <c r="U215" s="18">
        <v>2109782.46</v>
      </c>
      <c r="V215" s="30">
        <f t="shared" si="137"/>
        <v>41821</v>
      </c>
      <c r="W215" s="28">
        <f t="shared" si="144"/>
        <v>8.8527777777777779</v>
      </c>
      <c r="X215" s="38"/>
      <c r="AD215"/>
      <c r="AE215" s="43" t="s">
        <v>4096</v>
      </c>
      <c r="AF215">
        <f>MATCH(AE215,'CAT-4'!$A:$A,0)</f>
        <v>672</v>
      </c>
      <c r="AG215">
        <f>MATCH(V215,'CAT-4'!$1:$1,0)</f>
        <v>31</v>
      </c>
      <c r="AH215">
        <f>INDEX('CAT-4'!$1:$1048576,FAR!AF215,FAR!AG215)</f>
        <v>108.2</v>
      </c>
      <c r="AI215">
        <f>MATCH($AI$3,'CAT-4'!$1:$1,0)</f>
        <v>133</v>
      </c>
      <c r="AJ215">
        <f>INDEX('CAT-4'!$1:$1048576,FAR!AF215,FAR!AI215)</f>
        <v>142.1</v>
      </c>
      <c r="AK215" s="28">
        <f t="shared" si="148"/>
        <v>1.3133086876155267</v>
      </c>
      <c r="AL215" s="28">
        <f t="shared" si="149"/>
        <v>1.3133086876155267</v>
      </c>
      <c r="AM215" s="2">
        <f>INDEX(ELSV!$C$4:$G$58,MATCH(AE215,ELSV!$G$4:$G$58,0),MATCH(IF(O215&gt;2000000,"A",IF(O215&gt;1000000,"B",IF(O215&gt;100000,"C","D"))),ELSV!$C$4:$G$4,0))</f>
        <v>15</v>
      </c>
      <c r="AN215" s="77">
        <f>INDEX(ELSV!$G$4:$K$58,MATCH(AE215,ELSV!$G$4:$G$58,0),MATCH(IF(O215&gt;2000000,"A",IF(O215&gt;1000000,"B",IF(O215&gt;100000,"C","D"))),ELSV!$G$4:$K$4,0))</f>
        <v>0.9</v>
      </c>
      <c r="AO215" s="24">
        <f t="shared" si="145"/>
        <v>5607221.8859611824</v>
      </c>
      <c r="AP215" s="24">
        <f t="shared" si="146"/>
        <v>2978369.3584263814</v>
      </c>
      <c r="AQ215" s="25">
        <f t="shared" si="147"/>
        <v>2628852.527534801</v>
      </c>
    </row>
    <row r="216" spans="1:43" x14ac:dyDescent="0.25">
      <c r="A216" s="11">
        <v>3004</v>
      </c>
      <c r="B216" s="6">
        <v>3004000210</v>
      </c>
      <c r="C216" s="6">
        <v>20000201</v>
      </c>
      <c r="D216" s="6">
        <v>3020000017</v>
      </c>
      <c r="E216" s="6" t="s">
        <v>1583</v>
      </c>
      <c r="F216" s="6" t="s">
        <v>170</v>
      </c>
      <c r="G216" s="6"/>
      <c r="H216" s="6">
        <v>1</v>
      </c>
      <c r="I216" s="6" t="s">
        <v>8</v>
      </c>
      <c r="J216" s="27">
        <v>40992</v>
      </c>
      <c r="K216" s="27">
        <v>40992</v>
      </c>
      <c r="L216" s="7">
        <v>4175824.57</v>
      </c>
      <c r="M216" s="7">
        <v>0</v>
      </c>
      <c r="N216" s="7"/>
      <c r="O216" s="8">
        <v>4175824.57</v>
      </c>
      <c r="P216" s="7">
        <v>-2393390.9500000002</v>
      </c>
      <c r="Q216" s="7">
        <v>0</v>
      </c>
      <c r="R216" s="7">
        <v>-243450.57</v>
      </c>
      <c r="S216" s="12">
        <f t="shared" si="135"/>
        <v>-2636841.52</v>
      </c>
      <c r="T216" s="18">
        <f t="shared" si="136"/>
        <v>1782433.6199999996</v>
      </c>
      <c r="U216" s="18">
        <v>1538983.05</v>
      </c>
      <c r="V216" s="30">
        <f t="shared" si="137"/>
        <v>40969</v>
      </c>
      <c r="W216" s="28">
        <f t="shared" si="144"/>
        <v>11.197222222222223</v>
      </c>
      <c r="X216" s="38" t="s">
        <v>2880</v>
      </c>
      <c r="Y216">
        <f>MATCH(X216,'CAT-3'!$A:$A,0)</f>
        <v>642</v>
      </c>
      <c r="Z216">
        <f>MATCH(V216,'CAT-3'!$1:$1,0)</f>
        <v>90</v>
      </c>
      <c r="AA216">
        <f>INDEX('CAT-3'!$1:$1048576,FAR!Y216,FAR!Z216)</f>
        <v>126.4</v>
      </c>
      <c r="AB216">
        <f>MATCH($AB$3,'CAT-3'!$1:$1,0)</f>
        <v>90</v>
      </c>
      <c r="AC216">
        <f>INDEX('CAT-3'!$1:$1048576,FAR!Y216,FAR!AB216)</f>
        <v>126.4</v>
      </c>
      <c r="AD216" s="28">
        <f>AC216/AA216</f>
        <v>1</v>
      </c>
      <c r="AE216" s="43" t="s">
        <v>4192</v>
      </c>
      <c r="AF216">
        <f>MATCH(AE216,'CAT-4'!$A:$A,0)</f>
        <v>722</v>
      </c>
      <c r="AG216">
        <f>MATCH($AG$3,'CAT-4'!$1:$1,0)</f>
        <v>4</v>
      </c>
      <c r="AH216">
        <f>INDEX('CAT-4'!$1:$1048576,FAR!AF216,FAR!AG216)</f>
        <v>102.2</v>
      </c>
      <c r="AI216">
        <f>MATCH($AI$3,'CAT-4'!$1:$1,0)</f>
        <v>133</v>
      </c>
      <c r="AJ216">
        <f>INDEX('CAT-4'!$1:$1048576,FAR!AF216,FAR!AI216)</f>
        <v>126.8</v>
      </c>
      <c r="AK216" s="28">
        <f>AJ216/AH216</f>
        <v>1.2407045009784736</v>
      </c>
      <c r="AL216" s="28">
        <f>AK216*AD216</f>
        <v>1.2407045009784736</v>
      </c>
      <c r="AM216" s="2">
        <f>INDEX(ELSV!$C$4:$G$58,MATCH(AE216,ELSV!$G$4:$G$58,0),MATCH(IF(O216&gt;2000000,"A",IF(O216&gt;1000000,"B",IF(O216&gt;100000,"C","D"))),ELSV!$C$4:$G$4,0))</f>
        <v>25</v>
      </c>
      <c r="AN216" s="77">
        <f>INDEX(ELSV!$G$4:$K$58,MATCH(AE216,ELSV!$G$4:$G$58,0),MATCH(IF(O216&gt;2000000,"A",IF(O216&gt;1000000,"B",IF(O216&gt;100000,"C","D"))),ELSV!$G$4:$K$4,0))</f>
        <v>0.9</v>
      </c>
      <c r="AO216" s="24">
        <f t="shared" si="145"/>
        <v>5180964.339295499</v>
      </c>
      <c r="AP216" s="24">
        <f t="shared" si="146"/>
        <v>2088446.7251700161</v>
      </c>
      <c r="AQ216" s="25">
        <f t="shared" si="147"/>
        <v>3092517.6141254827</v>
      </c>
    </row>
    <row r="217" spans="1:43" x14ac:dyDescent="0.25">
      <c r="A217" s="11">
        <v>3005</v>
      </c>
      <c r="B217" s="6">
        <v>3005110001</v>
      </c>
      <c r="C217" s="6">
        <v>20000201</v>
      </c>
      <c r="D217" s="6">
        <v>3030000176</v>
      </c>
      <c r="E217" s="6" t="s">
        <v>1584</v>
      </c>
      <c r="F217" s="6" t="s">
        <v>777</v>
      </c>
      <c r="G217" s="6"/>
      <c r="H217" s="6">
        <v>1</v>
      </c>
      <c r="I217" s="6" t="s">
        <v>8</v>
      </c>
      <c r="J217" s="27">
        <v>41729</v>
      </c>
      <c r="K217" s="27">
        <v>41729</v>
      </c>
      <c r="L217" s="7">
        <v>4173352</v>
      </c>
      <c r="M217" s="7">
        <v>0</v>
      </c>
      <c r="N217" s="7"/>
      <c r="O217" s="8">
        <v>4173352</v>
      </c>
      <c r="P217" s="7">
        <v>-1947055.07</v>
      </c>
      <c r="Q217" s="7">
        <v>0</v>
      </c>
      <c r="R217" s="7">
        <v>-243306.42</v>
      </c>
      <c r="S217" s="12">
        <f t="shared" si="135"/>
        <v>-2190361.4900000002</v>
      </c>
      <c r="T217" s="18">
        <f t="shared" si="136"/>
        <v>2226296.9299999997</v>
      </c>
      <c r="U217" s="18">
        <v>1982990.51</v>
      </c>
      <c r="V217" s="30">
        <f t="shared" si="137"/>
        <v>41699</v>
      </c>
      <c r="W217" s="28">
        <f t="shared" si="144"/>
        <v>9.1805555555555554</v>
      </c>
      <c r="X217" s="38"/>
      <c r="AD217"/>
      <c r="AE217" s="43" t="s">
        <v>4200</v>
      </c>
      <c r="AF217">
        <f>MATCH(AE217,'CAT-4'!$A:$A,0)</f>
        <v>726</v>
      </c>
      <c r="AG217">
        <f>MATCH(V217,'CAT-4'!$1:$1,0)</f>
        <v>27</v>
      </c>
      <c r="AH217">
        <f>INDEX('CAT-4'!$1:$1048576,FAR!AF217,FAR!AG217)</f>
        <v>107.1</v>
      </c>
      <c r="AI217">
        <f>MATCH($AI$3,'CAT-4'!$1:$1,0)</f>
        <v>133</v>
      </c>
      <c r="AJ217">
        <f>INDEX('CAT-4'!$1:$1048576,FAR!AF217,FAR!AI217)</f>
        <v>129.9</v>
      </c>
      <c r="AK217" s="28">
        <f>AJ217/AH217</f>
        <v>1.2128851540616248</v>
      </c>
      <c r="AL217" s="28">
        <f>AK217</f>
        <v>1.2128851540616248</v>
      </c>
      <c r="AM217" s="2">
        <f>INDEX(ELSV!$C$4:$G$58,MATCH(AE217,ELSV!$G$4:$G$58,0),MATCH(IF(O217&gt;2000000,"A",IF(O217&gt;1000000,"B",IF(O217&gt;100000,"C","D"))),ELSV!$C$4:$G$4,0))</f>
        <v>15</v>
      </c>
      <c r="AN217" s="77">
        <f>INDEX(ELSV!$G$4:$K$58,MATCH(AE217,ELSV!$G$4:$G$58,0),MATCH(IF(O217&gt;2000000,"A",IF(O217&gt;1000000,"B",IF(O217&gt;100000,"C","D"))),ELSV!$G$4:$K$4,0))</f>
        <v>0.9</v>
      </c>
      <c r="AO217" s="24">
        <f t="shared" si="145"/>
        <v>5061796.6834733896</v>
      </c>
      <c r="AP217" s="24">
        <f t="shared" si="146"/>
        <v>2788206.339813259</v>
      </c>
      <c r="AQ217" s="25">
        <f t="shared" si="147"/>
        <v>2273590.3436601306</v>
      </c>
    </row>
    <row r="218" spans="1:43" x14ac:dyDescent="0.25">
      <c r="A218" s="11">
        <v>3007</v>
      </c>
      <c r="B218" s="6">
        <v>3007000210</v>
      </c>
      <c r="C218" s="6">
        <v>20000201</v>
      </c>
      <c r="D218" s="6">
        <v>3020000071</v>
      </c>
      <c r="E218" s="6" t="s">
        <v>1585</v>
      </c>
      <c r="F218" s="6" t="s">
        <v>220</v>
      </c>
      <c r="G218" s="6"/>
      <c r="H218" s="6">
        <v>1</v>
      </c>
      <c r="I218" s="6" t="s">
        <v>8</v>
      </c>
      <c r="J218" s="27">
        <v>40996</v>
      </c>
      <c r="K218" s="27">
        <v>40978</v>
      </c>
      <c r="L218" s="7">
        <v>4110375.04</v>
      </c>
      <c r="M218" s="7">
        <v>0</v>
      </c>
      <c r="N218" s="7"/>
      <c r="O218" s="8">
        <v>4110375.04</v>
      </c>
      <c r="P218" s="7">
        <v>-2353506.37</v>
      </c>
      <c r="Q218" s="7">
        <v>0</v>
      </c>
      <c r="R218" s="7">
        <v>-239634.86</v>
      </c>
      <c r="S218" s="12">
        <f t="shared" si="135"/>
        <v>-2593141.23</v>
      </c>
      <c r="T218" s="18">
        <f t="shared" si="136"/>
        <v>1756868.67</v>
      </c>
      <c r="U218" s="18">
        <v>1517233.81</v>
      </c>
      <c r="V218" s="30">
        <f t="shared" si="137"/>
        <v>40969</v>
      </c>
      <c r="W218" s="28">
        <f t="shared" si="144"/>
        <v>11.236111111111111</v>
      </c>
      <c r="X218" s="38" t="s">
        <v>2880</v>
      </c>
      <c r="Y218">
        <f>MATCH(X218,'CAT-3'!$A:$A,0)</f>
        <v>642</v>
      </c>
      <c r="Z218">
        <f>MATCH(V218,'CAT-3'!$1:$1,0)</f>
        <v>90</v>
      </c>
      <c r="AA218">
        <f>INDEX('CAT-3'!$1:$1048576,FAR!Y218,FAR!Z218)</f>
        <v>126.4</v>
      </c>
      <c r="AB218">
        <f>MATCH($AB$3,'CAT-3'!$1:$1,0)</f>
        <v>90</v>
      </c>
      <c r="AC218">
        <f>INDEX('CAT-3'!$1:$1048576,FAR!Y218,FAR!AB218)</f>
        <v>126.4</v>
      </c>
      <c r="AD218" s="28">
        <f>AC218/AA218</f>
        <v>1</v>
      </c>
      <c r="AE218" s="43" t="s">
        <v>4192</v>
      </c>
      <c r="AF218">
        <f>MATCH(AE218,'CAT-4'!$A:$A,0)</f>
        <v>722</v>
      </c>
      <c r="AG218">
        <f>MATCH($AG$3,'CAT-4'!$1:$1,0)</f>
        <v>4</v>
      </c>
      <c r="AH218">
        <f>INDEX('CAT-4'!$1:$1048576,FAR!AF218,FAR!AG218)</f>
        <v>102.2</v>
      </c>
      <c r="AI218">
        <f>MATCH($AI$3,'CAT-4'!$1:$1,0)</f>
        <v>133</v>
      </c>
      <c r="AJ218">
        <f>INDEX('CAT-4'!$1:$1048576,FAR!AF218,FAR!AI218)</f>
        <v>126.8</v>
      </c>
      <c r="AK218" s="28">
        <f>AJ218/AH218</f>
        <v>1.2407045009784736</v>
      </c>
      <c r="AL218" s="28">
        <f>AK218*AD218</f>
        <v>1.2407045009784736</v>
      </c>
      <c r="AM218" s="2">
        <f>INDEX(ELSV!$C$4:$G$58,MATCH(AE218,ELSV!$G$4:$G$58,0),MATCH(IF(O218&gt;2000000,"A",IF(O218&gt;1000000,"B",IF(O218&gt;100000,"C","D"))),ELSV!$C$4:$G$4,0))</f>
        <v>25</v>
      </c>
      <c r="AN218" s="77">
        <f>INDEX(ELSV!$G$4:$K$58,MATCH(AE218,ELSV!$G$4:$G$58,0),MATCH(IF(O218&gt;2000000,"A",IF(O218&gt;1000000,"B",IF(O218&gt;100000,"C","D"))),ELSV!$G$4:$K$4,0))</f>
        <v>0.9</v>
      </c>
      <c r="AO218" s="24">
        <f t="shared" si="145"/>
        <v>5099760.8128375737</v>
      </c>
      <c r="AP218" s="24">
        <f t="shared" si="146"/>
        <v>2062853.2487927985</v>
      </c>
      <c r="AQ218" s="25">
        <f t="shared" si="147"/>
        <v>3036907.5640447754</v>
      </c>
    </row>
    <row r="219" spans="1:43" x14ac:dyDescent="0.25">
      <c r="A219" s="11">
        <v>3006</v>
      </c>
      <c r="B219" s="6">
        <v>3006005805</v>
      </c>
      <c r="C219" s="6">
        <v>20000201</v>
      </c>
      <c r="D219" s="6">
        <v>3020000463</v>
      </c>
      <c r="E219" s="6" t="s">
        <v>1582</v>
      </c>
      <c r="F219" s="6" t="s">
        <v>587</v>
      </c>
      <c r="G219" s="6"/>
      <c r="H219" s="6">
        <v>1</v>
      </c>
      <c r="I219" s="6" t="s">
        <v>8</v>
      </c>
      <c r="J219" s="27">
        <v>43921</v>
      </c>
      <c r="K219" s="27">
        <v>43921</v>
      </c>
      <c r="L219" s="7">
        <v>4000879.27</v>
      </c>
      <c r="M219" s="7">
        <v>0</v>
      </c>
      <c r="N219" s="7"/>
      <c r="O219" s="8">
        <v>4000879.27</v>
      </c>
      <c r="P219" s="7">
        <v>-466444.26</v>
      </c>
      <c r="Q219" s="7">
        <v>0</v>
      </c>
      <c r="R219" s="7">
        <v>-233251.26</v>
      </c>
      <c r="S219" s="12">
        <f t="shared" si="135"/>
        <v>-699695.52</v>
      </c>
      <c r="T219" s="18">
        <f t="shared" si="136"/>
        <v>3534435.01</v>
      </c>
      <c r="U219" s="18">
        <v>3301183.75</v>
      </c>
      <c r="V219" s="30">
        <f t="shared" si="137"/>
        <v>43891</v>
      </c>
      <c r="W219" s="28">
        <f t="shared" si="144"/>
        <v>3.1805555555555554</v>
      </c>
      <c r="X219" s="38"/>
      <c r="AD219"/>
      <c r="AE219" s="43" t="s">
        <v>4192</v>
      </c>
      <c r="AF219">
        <f>MATCH(AE219,'CAT-4'!$A:$A,0)</f>
        <v>722</v>
      </c>
      <c r="AG219">
        <f>MATCH(V219,'CAT-4'!$1:$1,0)</f>
        <v>99</v>
      </c>
      <c r="AH219">
        <f>INDEX('CAT-4'!$1:$1048576,FAR!AF219,FAR!AG219)</f>
        <v>113.3</v>
      </c>
      <c r="AI219">
        <f>MATCH($AI$3,'CAT-4'!$1:$1,0)</f>
        <v>133</v>
      </c>
      <c r="AJ219">
        <f>INDEX('CAT-4'!$1:$1048576,FAR!AF219,FAR!AI219)</f>
        <v>126.8</v>
      </c>
      <c r="AK219" s="28">
        <f t="shared" ref="AK219:AK221" si="150">AJ219/AH219</f>
        <v>1.119152691968226</v>
      </c>
      <c r="AL219" s="28">
        <f t="shared" ref="AL219:AL221" si="151">AK219</f>
        <v>1.119152691968226</v>
      </c>
      <c r="AM219" s="2">
        <f>INDEX(ELSV!$C$4:$G$58,MATCH(AE219,ELSV!$G$4:$G$58,0),MATCH(IF(O219&gt;2000000,"A",IF(O219&gt;1000000,"B",IF(O219&gt;100000,"C","D"))),ELSV!$C$4:$G$4,0))</f>
        <v>25</v>
      </c>
      <c r="AN219" s="77">
        <f>INDEX(ELSV!$G$4:$K$58,MATCH(AE219,ELSV!$G$4:$G$58,0),MATCH(IF(O219&gt;2000000,"A",IF(O219&gt;1000000,"B",IF(O219&gt;100000,"C","D"))),ELSV!$G$4:$K$4,0))</f>
        <v>0.9</v>
      </c>
      <c r="AO219" s="24">
        <f t="shared" si="145"/>
        <v>4477594.8052603705</v>
      </c>
      <c r="AP219" s="24">
        <f t="shared" si="146"/>
        <v>512684.60520231241</v>
      </c>
      <c r="AQ219" s="25">
        <f t="shared" si="147"/>
        <v>3964910.2000580579</v>
      </c>
    </row>
    <row r="220" spans="1:43" x14ac:dyDescent="0.25">
      <c r="A220" s="11">
        <v>3008</v>
      </c>
      <c r="B220" s="6">
        <v>3008000210</v>
      </c>
      <c r="C220" s="6">
        <v>20000201</v>
      </c>
      <c r="D220" s="6">
        <v>3020000152</v>
      </c>
      <c r="E220" s="6" t="s">
        <v>1586</v>
      </c>
      <c r="F220" s="6" t="s">
        <v>299</v>
      </c>
      <c r="G220" s="6"/>
      <c r="H220" s="6">
        <v>1</v>
      </c>
      <c r="I220" s="6" t="s">
        <v>8</v>
      </c>
      <c r="J220" s="27">
        <v>41023</v>
      </c>
      <c r="K220" s="27">
        <v>41023</v>
      </c>
      <c r="L220" s="7">
        <v>3874214.15</v>
      </c>
      <c r="M220" s="7">
        <v>0</v>
      </c>
      <c r="N220" s="7"/>
      <c r="O220" s="8">
        <v>3874214.15</v>
      </c>
      <c r="P220" s="7">
        <v>-2203160.4700000002</v>
      </c>
      <c r="Q220" s="7">
        <v>0</v>
      </c>
      <c r="R220" s="7">
        <v>-225866.68</v>
      </c>
      <c r="S220" s="12">
        <f t="shared" si="135"/>
        <v>-2429027.1500000004</v>
      </c>
      <c r="T220" s="18">
        <f t="shared" si="136"/>
        <v>1671053.6799999997</v>
      </c>
      <c r="U220" s="18">
        <v>1445187</v>
      </c>
      <c r="V220" s="30">
        <f t="shared" si="137"/>
        <v>41000</v>
      </c>
      <c r="W220" s="28">
        <f t="shared" si="144"/>
        <v>11.113888888888889</v>
      </c>
      <c r="X220" s="38"/>
      <c r="AD220"/>
      <c r="AE220" s="43" t="s">
        <v>4192</v>
      </c>
      <c r="AF220">
        <f>MATCH(AE220,'CAT-4'!$A:$A,0)</f>
        <v>722</v>
      </c>
      <c r="AG220">
        <f>MATCH(V220,'CAT-4'!$1:$1,0)</f>
        <v>4</v>
      </c>
      <c r="AH220">
        <f>INDEX('CAT-4'!$1:$1048576,FAR!AF220,FAR!AG220)</f>
        <v>102.2</v>
      </c>
      <c r="AI220">
        <f>MATCH($AI$3,'CAT-4'!$1:$1,0)</f>
        <v>133</v>
      </c>
      <c r="AJ220">
        <f>INDEX('CAT-4'!$1:$1048576,FAR!AF220,FAR!AI220)</f>
        <v>126.8</v>
      </c>
      <c r="AK220" s="28">
        <f t="shared" si="150"/>
        <v>1.2407045009784736</v>
      </c>
      <c r="AL220" s="28">
        <f t="shared" si="151"/>
        <v>1.2407045009784736</v>
      </c>
      <c r="AM220" s="2">
        <f>INDEX(ELSV!$C$4:$G$58,MATCH(AE220,ELSV!$G$4:$G$58,0),MATCH(IF(O220&gt;2000000,"A",IF(O220&gt;1000000,"B",IF(O220&gt;100000,"C","D"))),ELSV!$C$4:$G$4,0))</f>
        <v>25</v>
      </c>
      <c r="AN220" s="77">
        <f>INDEX(ELSV!$G$4:$K$58,MATCH(AE220,ELSV!$G$4:$G$58,0),MATCH(IF(O220&gt;2000000,"A",IF(O220&gt;1000000,"B",IF(O220&gt;100000,"C","D"))),ELSV!$G$4:$K$4,0))</f>
        <v>0.9</v>
      </c>
      <c r="AO220" s="24">
        <f t="shared" si="145"/>
        <v>4806754.9336594911</v>
      </c>
      <c r="AP220" s="24">
        <f t="shared" si="146"/>
        <v>1923182.6489571626</v>
      </c>
      <c r="AQ220" s="25">
        <f t="shared" si="147"/>
        <v>2883572.2847023285</v>
      </c>
    </row>
    <row r="221" spans="1:43" x14ac:dyDescent="0.25">
      <c r="A221" s="11">
        <v>3004</v>
      </c>
      <c r="B221" s="6">
        <v>3004005805</v>
      </c>
      <c r="C221" s="6">
        <v>20000201</v>
      </c>
      <c r="D221" s="6">
        <v>3020000461</v>
      </c>
      <c r="E221" s="6" t="s">
        <v>1583</v>
      </c>
      <c r="F221" s="6" t="s">
        <v>585</v>
      </c>
      <c r="G221" s="6"/>
      <c r="H221" s="6">
        <v>1</v>
      </c>
      <c r="I221" s="6" t="s">
        <v>8</v>
      </c>
      <c r="J221" s="27">
        <v>43891</v>
      </c>
      <c r="K221" s="27">
        <v>43891</v>
      </c>
      <c r="L221" s="7">
        <v>3763871.38</v>
      </c>
      <c r="M221" s="7">
        <v>0</v>
      </c>
      <c r="N221" s="7"/>
      <c r="O221" s="8">
        <v>3763871.38</v>
      </c>
      <c r="P221" s="7">
        <v>-456060.44</v>
      </c>
      <c r="Q221" s="7">
        <v>0</v>
      </c>
      <c r="R221" s="7">
        <v>-219433.7</v>
      </c>
      <c r="S221" s="12">
        <f t="shared" si="135"/>
        <v>-675494.14</v>
      </c>
      <c r="T221" s="18">
        <f t="shared" si="136"/>
        <v>3307810.94</v>
      </c>
      <c r="U221" s="18">
        <v>3088377.24</v>
      </c>
      <c r="V221" s="30">
        <f t="shared" si="137"/>
        <v>43891</v>
      </c>
      <c r="W221" s="28">
        <f t="shared" si="144"/>
        <v>3.2611111111111111</v>
      </c>
      <c r="X221" s="38"/>
      <c r="AD221"/>
      <c r="AE221" s="43" t="s">
        <v>4192</v>
      </c>
      <c r="AF221">
        <f>MATCH(AE221,'CAT-4'!$A:$A,0)</f>
        <v>722</v>
      </c>
      <c r="AG221">
        <f>MATCH(V221,'CAT-4'!$1:$1,0)</f>
        <v>99</v>
      </c>
      <c r="AH221">
        <f>INDEX('CAT-4'!$1:$1048576,FAR!AF221,FAR!AG221)</f>
        <v>113.3</v>
      </c>
      <c r="AI221">
        <f>MATCH($AI$3,'CAT-4'!$1:$1,0)</f>
        <v>133</v>
      </c>
      <c r="AJ221">
        <f>INDEX('CAT-4'!$1:$1048576,FAR!AF221,FAR!AI221)</f>
        <v>126.8</v>
      </c>
      <c r="AK221" s="28">
        <f t="shared" si="150"/>
        <v>1.119152691968226</v>
      </c>
      <c r="AL221" s="28">
        <f t="shared" si="151"/>
        <v>1.119152691968226</v>
      </c>
      <c r="AM221" s="2">
        <f>INDEX(ELSV!$C$4:$G$58,MATCH(AE221,ELSV!$G$4:$G$58,0),MATCH(IF(O221&gt;2000000,"A",IF(O221&gt;1000000,"B",IF(O221&gt;100000,"C","D"))),ELSV!$C$4:$G$4,0))</f>
        <v>25</v>
      </c>
      <c r="AN221" s="77">
        <f>INDEX(ELSV!$G$4:$K$58,MATCH(AE221,ELSV!$G$4:$G$58,0),MATCH(IF(O221&gt;2000000,"A",IF(O221&gt;1000000,"B",IF(O221&gt;100000,"C","D"))),ELSV!$G$4:$K$4,0))</f>
        <v>0.9</v>
      </c>
      <c r="AO221" s="24">
        <f t="shared" si="145"/>
        <v>4212346.7871491611</v>
      </c>
      <c r="AP221" s="24">
        <f t="shared" si="146"/>
        <v>494529.51281131158</v>
      </c>
      <c r="AQ221" s="25">
        <f t="shared" si="147"/>
        <v>3717817.2743378496</v>
      </c>
    </row>
    <row r="222" spans="1:43" hidden="1" x14ac:dyDescent="0.25">
      <c r="A222" s="11">
        <v>3008</v>
      </c>
      <c r="B222" s="6">
        <v>3008006201</v>
      </c>
      <c r="C222" s="6">
        <v>20000102</v>
      </c>
      <c r="D222" s="6">
        <v>2060000013</v>
      </c>
      <c r="E222" s="6" t="s">
        <v>1586</v>
      </c>
      <c r="F222" s="6" t="s">
        <v>126</v>
      </c>
      <c r="G222" s="6" t="s">
        <v>1597</v>
      </c>
      <c r="H222" s="83">
        <v>1</v>
      </c>
      <c r="I222" s="6" t="s">
        <v>41</v>
      </c>
      <c r="J222" s="27">
        <v>41729</v>
      </c>
      <c r="K222" s="27">
        <v>41729</v>
      </c>
      <c r="L222" s="7">
        <v>3658898</v>
      </c>
      <c r="M222" s="7">
        <v>0</v>
      </c>
      <c r="N222" s="7"/>
      <c r="O222" s="8">
        <v>3658898</v>
      </c>
      <c r="P222" s="7">
        <v>-977820.92</v>
      </c>
      <c r="Q222" s="7">
        <v>0</v>
      </c>
      <c r="R222" s="7">
        <v>-122207.19</v>
      </c>
      <c r="S222" s="12">
        <f t="shared" si="135"/>
        <v>-1100028.1100000001</v>
      </c>
      <c r="T222" s="18">
        <f t="shared" si="136"/>
        <v>2681077.08</v>
      </c>
      <c r="U222" s="18">
        <v>2558869.89</v>
      </c>
      <c r="V222" s="30">
        <f t="shared" si="137"/>
        <v>41699</v>
      </c>
      <c r="AD222"/>
      <c r="AL222"/>
      <c r="AO222"/>
    </row>
    <row r="223" spans="1:43" x14ac:dyDescent="0.25">
      <c r="A223" s="11">
        <v>3005</v>
      </c>
      <c r="B223" s="6">
        <v>3005110002</v>
      </c>
      <c r="C223" s="6">
        <v>20000201</v>
      </c>
      <c r="D223" s="6">
        <v>3030000044</v>
      </c>
      <c r="E223" s="6" t="s">
        <v>1584</v>
      </c>
      <c r="F223" s="6" t="s">
        <v>644</v>
      </c>
      <c r="G223" s="6"/>
      <c r="H223" s="6">
        <v>1</v>
      </c>
      <c r="I223" s="6" t="s">
        <v>8</v>
      </c>
      <c r="J223" s="27">
        <v>41729</v>
      </c>
      <c r="K223" s="27">
        <v>41729</v>
      </c>
      <c r="L223" s="7">
        <v>3493124.92</v>
      </c>
      <c r="M223" s="7">
        <v>0</v>
      </c>
      <c r="N223" s="7"/>
      <c r="O223" s="8">
        <v>3493124.92</v>
      </c>
      <c r="P223" s="7">
        <v>-1629698.75</v>
      </c>
      <c r="Q223" s="7">
        <v>0</v>
      </c>
      <c r="R223" s="7">
        <v>-203649.18</v>
      </c>
      <c r="S223" s="12">
        <f t="shared" si="135"/>
        <v>-1833347.93</v>
      </c>
      <c r="T223" s="18">
        <f t="shared" si="136"/>
        <v>1863426.17</v>
      </c>
      <c r="U223" s="18">
        <v>1659776.99</v>
      </c>
      <c r="V223" s="30">
        <f t="shared" si="137"/>
        <v>41699</v>
      </c>
      <c r="W223" s="28">
        <f>YEARFRAC(K223,$W$3)</f>
        <v>9.1805555555555554</v>
      </c>
      <c r="X223" s="38"/>
      <c r="AD223"/>
      <c r="AE223" s="43" t="s">
        <v>4093</v>
      </c>
      <c r="AF223">
        <f>MATCH(AE223,'CAT-4'!$A:$A,0)</f>
        <v>670</v>
      </c>
      <c r="AG223">
        <f>MATCH(V223,'CAT-4'!$1:$1,0)</f>
        <v>27</v>
      </c>
      <c r="AH223">
        <f>INDEX('CAT-4'!$1:$1048576,FAR!AF223,FAR!AG223)</f>
        <v>95.6</v>
      </c>
      <c r="AI223">
        <f>MATCH($AI$3,'CAT-4'!$1:$1,0)</f>
        <v>133</v>
      </c>
      <c r="AJ223">
        <f>INDEX('CAT-4'!$1:$1048576,FAR!AF223,FAR!AI223)</f>
        <v>131.6</v>
      </c>
      <c r="AK223" s="28">
        <f>AJ223/AH223</f>
        <v>1.3765690376569037</v>
      </c>
      <c r="AL223" s="28">
        <f>AK223</f>
        <v>1.3765690376569037</v>
      </c>
      <c r="AM223" s="2">
        <f>INDEX(ELSV!$C$4:$G$58,MATCH(AE223,ELSV!$G$4:$G$58,0),MATCH(IF(O223&gt;2000000,"A",IF(O223&gt;1000000,"B",IF(O223&gt;100000,"C","D"))),ELSV!$C$4:$G$4,0))</f>
        <v>20</v>
      </c>
      <c r="AN223" s="77">
        <f>INDEX(ELSV!$G$4:$K$58,MATCH(AE223,ELSV!$G$4:$G$58,0),MATCH(IF(O223&gt;2000000,"A",IF(O223&gt;1000000,"B",IF(O223&gt;100000,"C","D"))),ELSV!$G$4:$K$4,0))</f>
        <v>0.9</v>
      </c>
      <c r="AO223" s="24">
        <f>AL223*O223</f>
        <v>4808527.6095397491</v>
      </c>
      <c r="AP223" s="24">
        <f>AO223*(AN223/AM223)*(IF(W223&gt;AM223,AM223,W223))</f>
        <v>1986522.9686911087</v>
      </c>
      <c r="AQ223" s="25">
        <f>AO223-AP223</f>
        <v>2822004.6408486404</v>
      </c>
    </row>
    <row r="224" spans="1:43" hidden="1" x14ac:dyDescent="0.25">
      <c r="A224" s="11">
        <v>3005</v>
      </c>
      <c r="B224" s="6">
        <v>3005000204</v>
      </c>
      <c r="C224" s="6">
        <v>20000001</v>
      </c>
      <c r="D224" s="6">
        <v>1000000006</v>
      </c>
      <c r="E224" s="6" t="s">
        <v>1584</v>
      </c>
      <c r="F224" s="6" t="s">
        <v>16</v>
      </c>
      <c r="G224" s="6" t="s">
        <v>1597</v>
      </c>
      <c r="H224" s="83">
        <v>1.48</v>
      </c>
      <c r="I224" s="6" t="s">
        <v>12</v>
      </c>
      <c r="J224" s="27">
        <v>41340</v>
      </c>
      <c r="K224" s="27">
        <v>41334</v>
      </c>
      <c r="L224" s="7">
        <v>3457090</v>
      </c>
      <c r="M224" s="7">
        <v>0</v>
      </c>
      <c r="N224" s="7"/>
      <c r="O224" s="8">
        <v>3457090</v>
      </c>
      <c r="P224" s="7">
        <v>0</v>
      </c>
      <c r="Q224" s="7">
        <v>0</v>
      </c>
      <c r="R224" s="7">
        <v>0</v>
      </c>
      <c r="S224" s="12">
        <f t="shared" si="135"/>
        <v>0</v>
      </c>
      <c r="T224" s="18">
        <f t="shared" si="136"/>
        <v>3457090</v>
      </c>
      <c r="U224" s="18">
        <v>3457090</v>
      </c>
      <c r="V224" s="30">
        <f t="shared" si="137"/>
        <v>41334</v>
      </c>
      <c r="AD224"/>
      <c r="AL224"/>
      <c r="AO224"/>
    </row>
    <row r="225" spans="1:43" x14ac:dyDescent="0.25">
      <c r="A225" s="11">
        <v>3006</v>
      </c>
      <c r="B225" s="6">
        <v>3006000214</v>
      </c>
      <c r="C225" s="6">
        <v>20000201</v>
      </c>
      <c r="D225" s="6">
        <v>3020000128</v>
      </c>
      <c r="E225" s="6" t="s">
        <v>1582</v>
      </c>
      <c r="F225" s="6" t="s">
        <v>275</v>
      </c>
      <c r="G225" s="6"/>
      <c r="H225" s="6">
        <v>2</v>
      </c>
      <c r="I225" s="6" t="s">
        <v>8</v>
      </c>
      <c r="J225" s="27">
        <v>41020</v>
      </c>
      <c r="K225" s="27">
        <v>41020</v>
      </c>
      <c r="L225" s="7">
        <v>3393669.53</v>
      </c>
      <c r="M225" s="7">
        <v>0</v>
      </c>
      <c r="N225" s="7"/>
      <c r="O225" s="8">
        <v>3393669.53</v>
      </c>
      <c r="P225" s="7">
        <v>-1896373.2</v>
      </c>
      <c r="Q225" s="7">
        <v>0</v>
      </c>
      <c r="R225" s="7">
        <v>-197850.93</v>
      </c>
      <c r="S225" s="12">
        <f t="shared" si="135"/>
        <v>-2094224.13</v>
      </c>
      <c r="T225" s="18">
        <f t="shared" si="136"/>
        <v>1497296.3299999998</v>
      </c>
      <c r="U225" s="18">
        <v>1299445.3999999999</v>
      </c>
      <c r="V225" s="30">
        <f t="shared" si="137"/>
        <v>41000</v>
      </c>
      <c r="W225" s="28">
        <f t="shared" ref="W225:W227" si="152">YEARFRAC(K225,$W$3)</f>
        <v>11.122222222222222</v>
      </c>
      <c r="X225" s="38"/>
      <c r="AD225"/>
      <c r="AE225" s="43" t="s">
        <v>4089</v>
      </c>
      <c r="AF225">
        <f>MATCH(AE225,'CAT-4'!$A:$A,0)</f>
        <v>668</v>
      </c>
      <c r="AG225">
        <f>MATCH(V225,'CAT-4'!$1:$1,0)</f>
        <v>4</v>
      </c>
      <c r="AH225">
        <f>INDEX('CAT-4'!$1:$1048576,FAR!AF225,FAR!AG225)</f>
        <v>104.4</v>
      </c>
      <c r="AI225">
        <f>MATCH($AI$3,'CAT-4'!$1:$1,0)</f>
        <v>133</v>
      </c>
      <c r="AJ225">
        <f>INDEX('CAT-4'!$1:$1048576,FAR!AF225,FAR!AI225)</f>
        <v>138.5</v>
      </c>
      <c r="AK225" s="28">
        <f>AJ225/AH225</f>
        <v>1.3266283524904214</v>
      </c>
      <c r="AL225" s="28">
        <f>AK225</f>
        <v>1.3266283524904214</v>
      </c>
      <c r="AM225" s="2">
        <f>INDEX(ELSV!$C$4:$G$58,MATCH(AE225,ELSV!$G$4:$G$58,0),MATCH(IF(O225&gt;2000000,"A",IF(O225&gt;1000000,"B",IF(O225&gt;100000,"C","D"))),ELSV!$C$4:$G$4,0))</f>
        <v>25</v>
      </c>
      <c r="AN225" s="77">
        <f>INDEX(ELSV!$G$4:$K$58,MATCH(AE225,ELSV!$G$4:$G$58,0),MATCH(IF(O225&gt;2000000,"A",IF(O225&gt;1000000,"B",IF(O225&gt;100000,"C","D"))),ELSV!$G$4:$K$4,0))</f>
        <v>0.9</v>
      </c>
      <c r="AO225" s="24">
        <f>AL225*O225</f>
        <v>4502138.217480843</v>
      </c>
      <c r="AP225" s="24">
        <f>AO225*(AN225/AM225)*(IF(W225&gt;AM225,AM225,W225))</f>
        <v>1802656.1422793297</v>
      </c>
      <c r="AQ225" s="25">
        <f t="shared" ref="AQ225:AQ227" si="153">AO225-AP225</f>
        <v>2699482.0752015132</v>
      </c>
    </row>
    <row r="226" spans="1:43" x14ac:dyDescent="0.25">
      <c r="A226" s="11">
        <v>3007</v>
      </c>
      <c r="B226" s="6">
        <v>3007000214</v>
      </c>
      <c r="C226" s="6">
        <v>20000201</v>
      </c>
      <c r="D226" s="6">
        <v>3020000085</v>
      </c>
      <c r="E226" s="6" t="s">
        <v>1585</v>
      </c>
      <c r="F226" s="6" t="s">
        <v>234</v>
      </c>
      <c r="G226" s="6"/>
      <c r="H226" s="6">
        <v>2</v>
      </c>
      <c r="I226" s="6" t="s">
        <v>8</v>
      </c>
      <c r="J226" s="27">
        <v>40996</v>
      </c>
      <c r="K226" s="27">
        <v>40978</v>
      </c>
      <c r="L226" s="7">
        <v>3387063.01</v>
      </c>
      <c r="M226" s="7">
        <v>0</v>
      </c>
      <c r="N226" s="7"/>
      <c r="O226" s="8">
        <v>3387063.01</v>
      </c>
      <c r="P226" s="7">
        <v>-1903255.45</v>
      </c>
      <c r="Q226" s="7">
        <v>0</v>
      </c>
      <c r="R226" s="7">
        <v>-197465.77</v>
      </c>
      <c r="S226" s="12">
        <f t="shared" si="135"/>
        <v>-2100721.2199999997</v>
      </c>
      <c r="T226" s="18">
        <f t="shared" si="136"/>
        <v>1483807.5599999998</v>
      </c>
      <c r="U226" s="18">
        <v>1286341.79</v>
      </c>
      <c r="V226" s="30">
        <f t="shared" si="137"/>
        <v>40969</v>
      </c>
      <c r="W226" s="28">
        <f t="shared" si="152"/>
        <v>11.236111111111111</v>
      </c>
      <c r="X226" s="38" t="s">
        <v>3016</v>
      </c>
      <c r="Y226">
        <f>MATCH(X226,'CAT-3'!$A:$A,0)</f>
        <v>710</v>
      </c>
      <c r="Z226">
        <f>MATCH(V226,'CAT-3'!$1:$1,0)</f>
        <v>90</v>
      </c>
      <c r="AA226">
        <f>INDEX('CAT-3'!$1:$1048576,FAR!Y226,FAR!Z226)</f>
        <v>115.5</v>
      </c>
      <c r="AB226">
        <f>MATCH($AB$3,'CAT-3'!$1:$1,0)</f>
        <v>90</v>
      </c>
      <c r="AC226">
        <f>INDEX('CAT-3'!$1:$1048576,FAR!Y226,FAR!AB226)</f>
        <v>115.5</v>
      </c>
      <c r="AD226" s="28">
        <f>AC226/AA226</f>
        <v>1</v>
      </c>
      <c r="AE226" s="43" t="s">
        <v>4089</v>
      </c>
      <c r="AF226">
        <f>MATCH(AE226,'CAT-4'!$A:$A,0)</f>
        <v>668</v>
      </c>
      <c r="AG226">
        <f>MATCH($AG$3,'CAT-4'!$1:$1,0)</f>
        <v>4</v>
      </c>
      <c r="AH226">
        <f>INDEX('CAT-4'!$1:$1048576,FAR!AF226,FAR!AG226)</f>
        <v>104.4</v>
      </c>
      <c r="AI226">
        <f>MATCH($AI$3,'CAT-4'!$1:$1,0)</f>
        <v>133</v>
      </c>
      <c r="AJ226">
        <f>INDEX('CAT-4'!$1:$1048576,FAR!AF226,FAR!AI226)</f>
        <v>138.5</v>
      </c>
      <c r="AK226" s="28">
        <f>AJ226/AH226</f>
        <v>1.3266283524904214</v>
      </c>
      <c r="AL226" s="28">
        <f>AK226*AD226</f>
        <v>1.3266283524904214</v>
      </c>
      <c r="AM226" s="2">
        <f>INDEX(ELSV!$C$4:$G$58,MATCH(AE226,ELSV!$G$4:$G$58,0),MATCH(IF(O226&gt;2000000,"A",IF(O226&gt;1000000,"B",IF(O226&gt;100000,"C","D"))),ELSV!$C$4:$G$4,0))</f>
        <v>25</v>
      </c>
      <c r="AN226" s="77">
        <f>INDEX(ELSV!$G$4:$K$58,MATCH(AE226,ELSV!$G$4:$G$58,0),MATCH(IF(O226&gt;2000000,"A",IF(O226&gt;1000000,"B",IF(O226&gt;100000,"C","D"))),ELSV!$G$4:$K$4,0))</f>
        <v>0.9</v>
      </c>
      <c r="AO226" s="24">
        <f>AL226*O226</f>
        <v>4493373.8207375472</v>
      </c>
      <c r="AP226" s="24">
        <f>AO226*(AN226/AM226)*(IF(W226&gt;AM226,AM226,W226))</f>
        <v>1817569.710488338</v>
      </c>
      <c r="AQ226" s="25">
        <f t="shared" si="153"/>
        <v>2675804.1102492092</v>
      </c>
    </row>
    <row r="227" spans="1:43" x14ac:dyDescent="0.25">
      <c r="A227" s="11">
        <v>3008</v>
      </c>
      <c r="B227" s="6">
        <v>3008000214</v>
      </c>
      <c r="C227" s="6">
        <v>20000201</v>
      </c>
      <c r="D227" s="6">
        <v>3020000159</v>
      </c>
      <c r="E227" s="6" t="s">
        <v>1586</v>
      </c>
      <c r="F227" s="6" t="s">
        <v>306</v>
      </c>
      <c r="G227" s="6"/>
      <c r="H227" s="6">
        <v>2</v>
      </c>
      <c r="I227" s="6" t="s">
        <v>8</v>
      </c>
      <c r="J227" s="27">
        <v>41023</v>
      </c>
      <c r="K227" s="27">
        <v>41023</v>
      </c>
      <c r="L227" s="7">
        <v>3367397.81</v>
      </c>
      <c r="M227" s="7">
        <v>0</v>
      </c>
      <c r="N227" s="7"/>
      <c r="O227" s="8">
        <v>3367397.81</v>
      </c>
      <c r="P227" s="7">
        <v>-1880377.99</v>
      </c>
      <c r="Q227" s="7">
        <v>0</v>
      </c>
      <c r="R227" s="7">
        <v>-196319.29</v>
      </c>
      <c r="S227" s="12">
        <f t="shared" si="135"/>
        <v>-2076697.28</v>
      </c>
      <c r="T227" s="18">
        <f t="shared" si="136"/>
        <v>1487019.82</v>
      </c>
      <c r="U227" s="18">
        <v>1290700.53</v>
      </c>
      <c r="V227" s="30">
        <f t="shared" si="137"/>
        <v>41000</v>
      </c>
      <c r="W227" s="28">
        <f t="shared" si="152"/>
        <v>11.113888888888889</v>
      </c>
      <c r="X227" s="38"/>
      <c r="AD227"/>
      <c r="AE227" s="43" t="s">
        <v>4089</v>
      </c>
      <c r="AF227">
        <f>MATCH(AE227,'CAT-4'!$A:$A,0)</f>
        <v>668</v>
      </c>
      <c r="AG227">
        <f>MATCH(V227,'CAT-4'!$1:$1,0)</f>
        <v>4</v>
      </c>
      <c r="AH227">
        <f>INDEX('CAT-4'!$1:$1048576,FAR!AF227,FAR!AG227)</f>
        <v>104.4</v>
      </c>
      <c r="AI227">
        <f>MATCH($AI$3,'CAT-4'!$1:$1,0)</f>
        <v>133</v>
      </c>
      <c r="AJ227">
        <f>INDEX('CAT-4'!$1:$1048576,FAR!AF227,FAR!AI227)</f>
        <v>138.5</v>
      </c>
      <c r="AK227" s="28">
        <f>AJ227/AH227</f>
        <v>1.3266283524904214</v>
      </c>
      <c r="AL227" s="28">
        <f>AK227</f>
        <v>1.3266283524904214</v>
      </c>
      <c r="AM227" s="2">
        <f>INDEX(ELSV!$C$4:$G$58,MATCH(AE227,ELSV!$G$4:$G$58,0),MATCH(IF(O227&gt;2000000,"A",IF(O227&gt;1000000,"B",IF(O227&gt;100000,"C","D"))),ELSV!$C$4:$G$4,0))</f>
        <v>25</v>
      </c>
      <c r="AN227" s="77">
        <f>INDEX(ELSV!$G$4:$K$58,MATCH(AE227,ELSV!$G$4:$G$58,0),MATCH(IF(O227&gt;2000000,"A",IF(O227&gt;1000000,"B",IF(O227&gt;100000,"C","D"))),ELSV!$G$4:$K$4,0))</f>
        <v>0.9</v>
      </c>
      <c r="AO227" s="24">
        <f>AL227*O227</f>
        <v>4467285.4088601535</v>
      </c>
      <c r="AP227" s="24">
        <f>AO227*(AN227/AM227)*(IF(W227&gt;AM227,AM227,W227))</f>
        <v>1787360.8920849478</v>
      </c>
      <c r="AQ227" s="25">
        <f t="shared" si="153"/>
        <v>2679924.5167752057</v>
      </c>
    </row>
    <row r="228" spans="1:43" hidden="1" x14ac:dyDescent="0.25">
      <c r="A228" s="11">
        <v>3004</v>
      </c>
      <c r="B228" s="6">
        <v>3004006201</v>
      </c>
      <c r="C228" s="6">
        <v>20000102</v>
      </c>
      <c r="D228" s="6">
        <v>2010000004</v>
      </c>
      <c r="E228" s="6" t="s">
        <v>1583</v>
      </c>
      <c r="F228" s="6" t="s">
        <v>63</v>
      </c>
      <c r="G228" s="6" t="s">
        <v>1597</v>
      </c>
      <c r="H228" s="83">
        <v>1</v>
      </c>
      <c r="I228" s="6" t="s">
        <v>8</v>
      </c>
      <c r="J228" s="27">
        <v>40992</v>
      </c>
      <c r="K228" s="27">
        <v>40992</v>
      </c>
      <c r="L228" s="7">
        <v>3295730.28</v>
      </c>
      <c r="M228" s="7">
        <v>0</v>
      </c>
      <c r="N228" s="7"/>
      <c r="O228" s="8">
        <v>3295730.28</v>
      </c>
      <c r="P228" s="7">
        <v>-989234.14</v>
      </c>
      <c r="Q228" s="7">
        <v>0</v>
      </c>
      <c r="R228" s="7">
        <v>-110077.39</v>
      </c>
      <c r="S228" s="12">
        <f t="shared" si="135"/>
        <v>-1099311.53</v>
      </c>
      <c r="T228" s="18">
        <f t="shared" si="136"/>
        <v>2306496.1399999997</v>
      </c>
      <c r="U228" s="18">
        <v>2196418.75</v>
      </c>
      <c r="V228" s="30">
        <f t="shared" si="137"/>
        <v>40969</v>
      </c>
      <c r="AD228"/>
      <c r="AL228"/>
      <c r="AO228"/>
    </row>
    <row r="229" spans="1:43" hidden="1" x14ac:dyDescent="0.25">
      <c r="A229" s="11">
        <v>3006</v>
      </c>
      <c r="B229" s="6">
        <v>3006000204</v>
      </c>
      <c r="C229" s="6">
        <v>20000102</v>
      </c>
      <c r="D229" s="6">
        <v>2010000042</v>
      </c>
      <c r="E229" s="6" t="s">
        <v>1582</v>
      </c>
      <c r="F229" s="6" t="s">
        <v>94</v>
      </c>
      <c r="G229" s="6" t="s">
        <v>1597</v>
      </c>
      <c r="H229" s="83">
        <v>1</v>
      </c>
      <c r="I229" s="6" t="s">
        <v>8</v>
      </c>
      <c r="J229" s="27">
        <v>41671</v>
      </c>
      <c r="K229" s="27">
        <v>41671</v>
      </c>
      <c r="L229" s="7">
        <v>3283932.28</v>
      </c>
      <c r="M229" s="7">
        <v>0</v>
      </c>
      <c r="N229" s="7"/>
      <c r="O229" s="8">
        <v>3283932.28</v>
      </c>
      <c r="P229" s="7">
        <v>-886128.31</v>
      </c>
      <c r="Q229" s="7">
        <v>0</v>
      </c>
      <c r="R229" s="7">
        <v>-109683.34</v>
      </c>
      <c r="S229" s="12">
        <f t="shared" si="135"/>
        <v>-995811.65</v>
      </c>
      <c r="T229" s="18">
        <f t="shared" si="136"/>
        <v>2397803.9699999997</v>
      </c>
      <c r="U229" s="18">
        <v>2288120.63</v>
      </c>
      <c r="V229" s="30">
        <f t="shared" si="137"/>
        <v>41671</v>
      </c>
      <c r="W229" s="28"/>
      <c r="AD229"/>
      <c r="AL229"/>
      <c r="AO229"/>
    </row>
    <row r="230" spans="1:43" x14ac:dyDescent="0.25">
      <c r="A230" s="11">
        <v>3005</v>
      </c>
      <c r="B230" s="6">
        <v>3005000207</v>
      </c>
      <c r="C230" s="6">
        <v>20000201</v>
      </c>
      <c r="D230" s="6">
        <v>3030000047</v>
      </c>
      <c r="E230" s="6" t="s">
        <v>1584</v>
      </c>
      <c r="F230" s="6" t="s">
        <v>647</v>
      </c>
      <c r="G230" s="6"/>
      <c r="H230" s="6">
        <v>1</v>
      </c>
      <c r="I230" s="6" t="s">
        <v>8</v>
      </c>
      <c r="J230" s="27">
        <v>41729</v>
      </c>
      <c r="K230" s="27">
        <v>41729</v>
      </c>
      <c r="L230" s="7">
        <v>3278868.01</v>
      </c>
      <c r="M230" s="7">
        <v>0</v>
      </c>
      <c r="N230" s="7"/>
      <c r="O230" s="8">
        <v>3278868.01</v>
      </c>
      <c r="P230" s="7">
        <v>-1529738.31</v>
      </c>
      <c r="Q230" s="7">
        <v>0</v>
      </c>
      <c r="R230" s="7">
        <v>-191158</v>
      </c>
      <c r="S230" s="12">
        <f t="shared" si="135"/>
        <v>-1720896.31</v>
      </c>
      <c r="T230" s="18">
        <f t="shared" si="136"/>
        <v>1749129.6999999997</v>
      </c>
      <c r="U230" s="18">
        <v>1557971.7</v>
      </c>
      <c r="V230" s="30">
        <f t="shared" si="137"/>
        <v>41699</v>
      </c>
      <c r="W230" s="28">
        <f t="shared" ref="W230:W231" si="154">YEARFRAC(K230,$W$3)</f>
        <v>9.1805555555555554</v>
      </c>
      <c r="X230" s="38"/>
      <c r="AD230"/>
      <c r="AE230" s="43" t="s">
        <v>4096</v>
      </c>
      <c r="AF230">
        <f>MATCH(AE230,'CAT-4'!$A:$A,0)</f>
        <v>672</v>
      </c>
      <c r="AG230">
        <f>MATCH(V230,'CAT-4'!$1:$1,0)</f>
        <v>27</v>
      </c>
      <c r="AH230">
        <f>INDEX('CAT-4'!$1:$1048576,FAR!AF230,FAR!AG230)</f>
        <v>105.3</v>
      </c>
      <c r="AI230">
        <f>MATCH($AI$3,'CAT-4'!$1:$1,0)</f>
        <v>133</v>
      </c>
      <c r="AJ230">
        <f>INDEX('CAT-4'!$1:$1048576,FAR!AF230,FAR!AI230)</f>
        <v>142.1</v>
      </c>
      <c r="AK230" s="28">
        <f>AJ230/AH230</f>
        <v>1.3494776828110162</v>
      </c>
      <c r="AL230" s="28">
        <f>AK230</f>
        <v>1.3494776828110162</v>
      </c>
      <c r="AM230" s="2">
        <f>INDEX(ELSV!$C$4:$G$58,MATCH(AE230,ELSV!$G$4:$G$58,0),MATCH(IF(O230&gt;2000000,"A",IF(O230&gt;1000000,"B",IF(O230&gt;100000,"C","D"))),ELSV!$C$4:$G$4,0))</f>
        <v>15</v>
      </c>
      <c r="AN230" s="77">
        <f>INDEX(ELSV!$G$4:$K$58,MATCH(AE230,ELSV!$G$4:$G$58,0),MATCH(IF(O230&gt;2000000,"A",IF(O230&gt;1000000,"B",IF(O230&gt;100000,"C","D"))),ELSV!$G$4:$K$4,0))</f>
        <v>0.9</v>
      </c>
      <c r="AO230" s="24">
        <f>AL230*O230</f>
        <v>4424759.2043779679</v>
      </c>
      <c r="AP230" s="24">
        <f>AO230*(AN230/AM230)*(IF(W230&gt;AM230,AM230,W230))</f>
        <v>2437304.8617448644</v>
      </c>
      <c r="AQ230" s="25">
        <f t="shared" ref="AQ230:AQ231" si="155">AO230-AP230</f>
        <v>1987454.3426331035</v>
      </c>
    </row>
    <row r="231" spans="1:43" x14ac:dyDescent="0.25">
      <c r="A231" s="11">
        <v>3004</v>
      </c>
      <c r="B231" s="6">
        <v>3004000214</v>
      </c>
      <c r="C231" s="6">
        <v>20000201</v>
      </c>
      <c r="D231" s="6">
        <v>3020000024</v>
      </c>
      <c r="E231" s="6" t="s">
        <v>1583</v>
      </c>
      <c r="F231" s="6" t="s">
        <v>177</v>
      </c>
      <c r="G231" s="6"/>
      <c r="H231" s="6">
        <v>2</v>
      </c>
      <c r="I231" s="6" t="s">
        <v>8</v>
      </c>
      <c r="J231" s="27">
        <v>40992</v>
      </c>
      <c r="K231" s="27">
        <v>40992</v>
      </c>
      <c r="L231" s="7">
        <v>3278259.72</v>
      </c>
      <c r="M231" s="7">
        <v>0</v>
      </c>
      <c r="N231" s="7"/>
      <c r="O231" s="8">
        <v>3278259.72</v>
      </c>
      <c r="P231" s="7">
        <v>-1843818.66</v>
      </c>
      <c r="Q231" s="7">
        <v>0</v>
      </c>
      <c r="R231" s="7">
        <v>-191122.54</v>
      </c>
      <c r="S231" s="12">
        <f t="shared" si="135"/>
        <v>-2034941.2</v>
      </c>
      <c r="T231" s="18">
        <f t="shared" si="136"/>
        <v>1434441.0600000003</v>
      </c>
      <c r="U231" s="18">
        <v>1243318.52</v>
      </c>
      <c r="V231" s="30">
        <f t="shared" si="137"/>
        <v>40969</v>
      </c>
      <c r="W231" s="28">
        <f t="shared" si="154"/>
        <v>11.197222222222223</v>
      </c>
      <c r="X231" s="38" t="s">
        <v>3016</v>
      </c>
      <c r="Y231">
        <f>MATCH(X231,'CAT-3'!$A:$A,0)</f>
        <v>710</v>
      </c>
      <c r="Z231">
        <f>MATCH(V231,'CAT-3'!$1:$1,0)</f>
        <v>90</v>
      </c>
      <c r="AA231">
        <f>INDEX('CAT-3'!$1:$1048576,FAR!Y231,FAR!Z231)</f>
        <v>115.5</v>
      </c>
      <c r="AB231">
        <f>MATCH($AB$3,'CAT-3'!$1:$1,0)</f>
        <v>90</v>
      </c>
      <c r="AC231">
        <f>INDEX('CAT-3'!$1:$1048576,FAR!Y231,FAR!AB231)</f>
        <v>115.5</v>
      </c>
      <c r="AD231" s="28">
        <f>AC231/AA231</f>
        <v>1</v>
      </c>
      <c r="AE231" s="43" t="s">
        <v>4089</v>
      </c>
      <c r="AF231">
        <f>MATCH(AE231,'CAT-4'!$A:$A,0)</f>
        <v>668</v>
      </c>
      <c r="AG231">
        <f>MATCH($AG$3,'CAT-4'!$1:$1,0)</f>
        <v>4</v>
      </c>
      <c r="AH231">
        <f>INDEX('CAT-4'!$1:$1048576,FAR!AF231,FAR!AG231)</f>
        <v>104.4</v>
      </c>
      <c r="AI231">
        <f>MATCH($AI$3,'CAT-4'!$1:$1,0)</f>
        <v>133</v>
      </c>
      <c r="AJ231">
        <f>INDEX('CAT-4'!$1:$1048576,FAR!AF231,FAR!AI231)</f>
        <v>138.5</v>
      </c>
      <c r="AK231" s="28">
        <f>AJ231/AH231</f>
        <v>1.3266283524904214</v>
      </c>
      <c r="AL231" s="28">
        <f>AK231*AD231</f>
        <v>1.3266283524904214</v>
      </c>
      <c r="AM231" s="2">
        <f>INDEX(ELSV!$C$4:$G$58,MATCH(AE231,ELSV!$G$4:$G$58,0),MATCH(IF(O231&gt;2000000,"A",IF(O231&gt;1000000,"B",IF(O231&gt;100000,"C","D"))),ELSV!$C$4:$G$4,0))</f>
        <v>25</v>
      </c>
      <c r="AN231" s="77">
        <f>INDEX(ELSV!$G$4:$K$58,MATCH(AE231,ELSV!$G$4:$G$58,0),MATCH(IF(O231&gt;2000000,"A",IF(O231&gt;1000000,"B",IF(O231&gt;100000,"C","D"))),ELSV!$G$4:$K$4,0))</f>
        <v>0.9</v>
      </c>
      <c r="AO231" s="24">
        <f>AL231*O231</f>
        <v>4349032.2913793102</v>
      </c>
      <c r="AP231" s="24">
        <f>AO231*(AN231/AM231)*(IF(W231&gt;AM231,AM231,W231))</f>
        <v>1753094.9166550003</v>
      </c>
      <c r="AQ231" s="25">
        <f t="shared" si="155"/>
        <v>2595937.3747243099</v>
      </c>
    </row>
    <row r="232" spans="1:43" hidden="1" x14ac:dyDescent="0.25">
      <c r="A232" s="11">
        <v>3006</v>
      </c>
      <c r="B232" s="6">
        <v>3006006201</v>
      </c>
      <c r="C232" s="6">
        <v>20000102</v>
      </c>
      <c r="D232" s="6">
        <v>2060000016</v>
      </c>
      <c r="E232" s="6" t="s">
        <v>1582</v>
      </c>
      <c r="F232" s="6" t="s">
        <v>129</v>
      </c>
      <c r="G232" s="6" t="s">
        <v>1597</v>
      </c>
      <c r="H232" s="83">
        <v>1</v>
      </c>
      <c r="I232" s="6" t="s">
        <v>8</v>
      </c>
      <c r="J232" s="27">
        <v>42004</v>
      </c>
      <c r="K232" s="27">
        <v>42004</v>
      </c>
      <c r="L232" s="7">
        <v>3222827.8</v>
      </c>
      <c r="M232" s="7">
        <v>0</v>
      </c>
      <c r="N232" s="7"/>
      <c r="O232" s="8">
        <v>3222827.8</v>
      </c>
      <c r="P232" s="7">
        <v>-780334.03</v>
      </c>
      <c r="Q232" s="7">
        <v>0</v>
      </c>
      <c r="R232" s="7">
        <v>-107642.45</v>
      </c>
      <c r="S232" s="12">
        <f t="shared" si="135"/>
        <v>-887976.48</v>
      </c>
      <c r="T232" s="18">
        <f t="shared" si="136"/>
        <v>2442493.7699999996</v>
      </c>
      <c r="U232" s="18">
        <v>2334851.3199999998</v>
      </c>
      <c r="V232" s="30">
        <f t="shared" si="137"/>
        <v>41974</v>
      </c>
      <c r="AD232"/>
      <c r="AL232"/>
      <c r="AO232"/>
    </row>
    <row r="233" spans="1:43" x14ac:dyDescent="0.25">
      <c r="A233" s="11">
        <v>3005</v>
      </c>
      <c r="B233" s="6">
        <v>3005000214</v>
      </c>
      <c r="C233" s="6">
        <v>20000201</v>
      </c>
      <c r="D233" s="6">
        <v>3020000084</v>
      </c>
      <c r="E233" s="6" t="s">
        <v>1584</v>
      </c>
      <c r="F233" s="6" t="s">
        <v>233</v>
      </c>
      <c r="G233" s="6"/>
      <c r="H233" s="6">
        <v>2</v>
      </c>
      <c r="I233" s="6" t="s">
        <v>8</v>
      </c>
      <c r="J233" s="27">
        <v>40978</v>
      </c>
      <c r="K233" s="27">
        <v>40978</v>
      </c>
      <c r="L233" s="7">
        <v>3182719.11</v>
      </c>
      <c r="M233" s="7">
        <v>0</v>
      </c>
      <c r="N233" s="7"/>
      <c r="O233" s="8">
        <v>3182719.11</v>
      </c>
      <c r="P233" s="7">
        <v>-1795865.75</v>
      </c>
      <c r="Q233" s="7">
        <v>0</v>
      </c>
      <c r="R233" s="7">
        <v>-185552.52</v>
      </c>
      <c r="S233" s="12">
        <f t="shared" si="135"/>
        <v>-1981418.27</v>
      </c>
      <c r="T233" s="18">
        <f t="shared" si="136"/>
        <v>1386853.3599999999</v>
      </c>
      <c r="U233" s="18">
        <v>1201300.8400000001</v>
      </c>
      <c r="V233" s="30">
        <f t="shared" si="137"/>
        <v>40969</v>
      </c>
      <c r="W233" s="28">
        <f t="shared" ref="W233:W244" si="156">YEARFRAC(K233,$W$3)</f>
        <v>11.236111111111111</v>
      </c>
      <c r="X233" s="38" t="s">
        <v>3016</v>
      </c>
      <c r="Y233">
        <f>MATCH(X233,'CAT-3'!$A:$A,0)</f>
        <v>710</v>
      </c>
      <c r="Z233">
        <f>MATCH(V233,'CAT-3'!$1:$1,0)</f>
        <v>90</v>
      </c>
      <c r="AA233">
        <f>INDEX('CAT-3'!$1:$1048576,FAR!Y233,FAR!Z233)</f>
        <v>115.5</v>
      </c>
      <c r="AB233">
        <f>MATCH($AB$3,'CAT-3'!$1:$1,0)</f>
        <v>90</v>
      </c>
      <c r="AC233">
        <f>INDEX('CAT-3'!$1:$1048576,FAR!Y233,FAR!AB233)</f>
        <v>115.5</v>
      </c>
      <c r="AD233" s="28">
        <f>AC233/AA233</f>
        <v>1</v>
      </c>
      <c r="AE233" s="43" t="s">
        <v>4089</v>
      </c>
      <c r="AF233">
        <f>MATCH(AE233,'CAT-4'!$A:$A,0)</f>
        <v>668</v>
      </c>
      <c r="AG233">
        <f>MATCH($AG$3,'CAT-4'!$1:$1,0)</f>
        <v>4</v>
      </c>
      <c r="AH233">
        <f>INDEX('CAT-4'!$1:$1048576,FAR!AF233,FAR!AG233)</f>
        <v>104.4</v>
      </c>
      <c r="AI233">
        <f>MATCH($AI$3,'CAT-4'!$1:$1,0)</f>
        <v>133</v>
      </c>
      <c r="AJ233">
        <f>INDEX('CAT-4'!$1:$1048576,FAR!AF233,FAR!AI233)</f>
        <v>138.5</v>
      </c>
      <c r="AK233" s="28">
        <f>AJ233/AH233</f>
        <v>1.3266283524904214</v>
      </c>
      <c r="AL233" s="28">
        <f>AK233*AD233</f>
        <v>1.3266283524904214</v>
      </c>
      <c r="AM233" s="2">
        <f>INDEX(ELSV!$C$4:$G$58,MATCH(AE233,ELSV!$G$4:$G$58,0),MATCH(IF(O233&gt;2000000,"A",IF(O233&gt;1000000,"B",IF(O233&gt;100000,"C","D"))),ELSV!$C$4:$G$4,0))</f>
        <v>25</v>
      </c>
      <c r="AN233" s="77">
        <f>INDEX(ELSV!$G$4:$K$58,MATCH(AE233,ELSV!$G$4:$G$58,0),MATCH(IF(O233&gt;2000000,"A",IF(O233&gt;1000000,"B",IF(O233&gt;100000,"C","D"))),ELSV!$G$4:$K$4,0))</f>
        <v>0.9</v>
      </c>
      <c r="AO233" s="24">
        <f t="shared" ref="AO233:AO244" si="157">AL233*O233</f>
        <v>4222285.4093390806</v>
      </c>
      <c r="AP233" s="24">
        <f t="shared" ref="AP233:AP244" si="158">AO233*(AN233/AM233)*(IF(W233&gt;AM233,AM233,W233))</f>
        <v>1707914.4480776582</v>
      </c>
      <c r="AQ233" s="25">
        <f t="shared" ref="AQ233:AQ244" si="159">AO233-AP233</f>
        <v>2514370.9612614224</v>
      </c>
    </row>
    <row r="234" spans="1:43" x14ac:dyDescent="0.25">
      <c r="A234" s="11">
        <v>3005</v>
      </c>
      <c r="B234" s="6">
        <v>3005110002</v>
      </c>
      <c r="C234" s="6">
        <v>20000201</v>
      </c>
      <c r="D234" s="6">
        <v>3030000048</v>
      </c>
      <c r="E234" s="6" t="s">
        <v>1584</v>
      </c>
      <c r="F234" s="6" t="s">
        <v>648</v>
      </c>
      <c r="G234" s="6"/>
      <c r="H234" s="6">
        <v>2</v>
      </c>
      <c r="I234" s="6" t="s">
        <v>8</v>
      </c>
      <c r="J234" s="27">
        <v>41729</v>
      </c>
      <c r="K234" s="27">
        <v>41729</v>
      </c>
      <c r="L234" s="7">
        <v>3135834.04</v>
      </c>
      <c r="M234" s="7">
        <v>0</v>
      </c>
      <c r="N234" s="7"/>
      <c r="O234" s="8">
        <v>3135834.04</v>
      </c>
      <c r="P234" s="7">
        <v>-1463006.58</v>
      </c>
      <c r="Q234" s="7">
        <v>0</v>
      </c>
      <c r="R234" s="7">
        <v>-182819.12</v>
      </c>
      <c r="S234" s="12">
        <f t="shared" si="135"/>
        <v>-1645825.7000000002</v>
      </c>
      <c r="T234" s="18">
        <f t="shared" si="136"/>
        <v>1672827.46</v>
      </c>
      <c r="U234" s="18">
        <v>1490008.34</v>
      </c>
      <c r="V234" s="30">
        <f t="shared" si="137"/>
        <v>41699</v>
      </c>
      <c r="W234" s="28">
        <f t="shared" si="156"/>
        <v>9.1805555555555554</v>
      </c>
      <c r="X234" s="38"/>
      <c r="AD234"/>
      <c r="AE234" s="43" t="s">
        <v>2998</v>
      </c>
      <c r="AF234">
        <f>MATCH(AE234,'CAT-4'!$A:$A,0)</f>
        <v>671</v>
      </c>
      <c r="AG234">
        <f>MATCH(V234,'CAT-4'!$1:$1,0)</f>
        <v>27</v>
      </c>
      <c r="AH234">
        <f>INDEX('CAT-4'!$1:$1048576,FAR!AF234,FAR!AG234)</f>
        <v>106.4</v>
      </c>
      <c r="AI234">
        <f>MATCH($AI$3,'CAT-4'!$1:$1,0)</f>
        <v>133</v>
      </c>
      <c r="AJ234">
        <f>INDEX('CAT-4'!$1:$1048576,FAR!AF234,FAR!AI234)</f>
        <v>122.7</v>
      </c>
      <c r="AK234" s="28">
        <f t="shared" ref="AK234:AK237" si="160">AJ234/AH234</f>
        <v>1.1531954887218046</v>
      </c>
      <c r="AL234" s="28">
        <f t="shared" ref="AL234:AL237" si="161">AK234</f>
        <v>1.1531954887218046</v>
      </c>
      <c r="AM234" s="2">
        <f>INDEX(ELSV!$C$4:$G$58,MATCH(AE234,ELSV!$G$4:$G$58,0),MATCH(IF(O234&gt;2000000,"A",IF(O234&gt;1000000,"B",IF(O234&gt;100000,"C","D"))),ELSV!$C$4:$G$4,0))</f>
        <v>25</v>
      </c>
      <c r="AN234" s="77">
        <f>INDEX(ELSV!$G$4:$K$58,MATCH(AE234,ELSV!$G$4:$G$58,0),MATCH(IF(O234&gt;2000000,"A",IF(O234&gt;1000000,"B",IF(O234&gt;100000,"C","D"))),ELSV!$G$4:$K$4,0))</f>
        <v>0.9</v>
      </c>
      <c r="AO234" s="24">
        <f t="shared" si="157"/>
        <v>3616229.6683082706</v>
      </c>
      <c r="AP234" s="24">
        <f t="shared" si="158"/>
        <v>1195163.9053758834</v>
      </c>
      <c r="AQ234" s="25">
        <f t="shared" si="159"/>
        <v>2421065.7629323872</v>
      </c>
    </row>
    <row r="235" spans="1:43" x14ac:dyDescent="0.25">
      <c r="A235" s="11">
        <v>3006</v>
      </c>
      <c r="B235" s="6">
        <v>3006110001</v>
      </c>
      <c r="C235" s="6">
        <v>20000201</v>
      </c>
      <c r="D235" s="6">
        <v>3030000102</v>
      </c>
      <c r="E235" s="6" t="s">
        <v>1582</v>
      </c>
      <c r="F235" s="6" t="s">
        <v>703</v>
      </c>
      <c r="G235" s="6"/>
      <c r="H235" s="6">
        <v>1</v>
      </c>
      <c r="I235" s="6" t="s">
        <v>8</v>
      </c>
      <c r="J235" s="27">
        <v>41729</v>
      </c>
      <c r="K235" s="27">
        <v>41729</v>
      </c>
      <c r="L235" s="7">
        <v>3026771.34</v>
      </c>
      <c r="M235" s="7">
        <v>0</v>
      </c>
      <c r="N235" s="7"/>
      <c r="O235" s="8">
        <v>3026771.34</v>
      </c>
      <c r="P235" s="7">
        <v>-1412124.01</v>
      </c>
      <c r="Q235" s="7">
        <v>0</v>
      </c>
      <c r="R235" s="7">
        <v>-176460.77</v>
      </c>
      <c r="S235" s="12">
        <f t="shared" si="135"/>
        <v>-1588584.78</v>
      </c>
      <c r="T235" s="18">
        <f t="shared" si="136"/>
        <v>1614647.3299999998</v>
      </c>
      <c r="U235" s="18">
        <v>1438186.56</v>
      </c>
      <c r="V235" s="30">
        <f t="shared" si="137"/>
        <v>41699</v>
      </c>
      <c r="W235" s="28">
        <f t="shared" si="156"/>
        <v>9.1805555555555554</v>
      </c>
      <c r="X235" s="38"/>
      <c r="AD235"/>
      <c r="AE235" s="43" t="s">
        <v>4096</v>
      </c>
      <c r="AF235">
        <f>MATCH(AE235,'CAT-4'!$A:$A,0)</f>
        <v>672</v>
      </c>
      <c r="AG235">
        <f>MATCH(V235,'CAT-4'!$1:$1,0)</f>
        <v>27</v>
      </c>
      <c r="AH235">
        <f>INDEX('CAT-4'!$1:$1048576,FAR!AF235,FAR!AG235)</f>
        <v>105.3</v>
      </c>
      <c r="AI235">
        <f>MATCH($AI$3,'CAT-4'!$1:$1,0)</f>
        <v>133</v>
      </c>
      <c r="AJ235">
        <f>INDEX('CAT-4'!$1:$1048576,FAR!AF235,FAR!AI235)</f>
        <v>142.1</v>
      </c>
      <c r="AK235" s="28">
        <f t="shared" si="160"/>
        <v>1.3494776828110162</v>
      </c>
      <c r="AL235" s="28">
        <f t="shared" si="161"/>
        <v>1.3494776828110162</v>
      </c>
      <c r="AM235" s="2">
        <f>INDEX(ELSV!$C$4:$G$58,MATCH(AE235,ELSV!$G$4:$G$58,0),MATCH(IF(O235&gt;2000000,"A",IF(O235&gt;1000000,"B",IF(O235&gt;100000,"C","D"))),ELSV!$C$4:$G$4,0))</f>
        <v>15</v>
      </c>
      <c r="AN235" s="77">
        <f>INDEX(ELSV!$G$4:$K$58,MATCH(AE235,ELSV!$G$4:$G$58,0),MATCH(IF(O235&gt;2000000,"A",IF(O235&gt;1000000,"B",IF(O235&gt;100000,"C","D"))),ELSV!$G$4:$K$4,0))</f>
        <v>0.9</v>
      </c>
      <c r="AO235" s="24">
        <f t="shared" si="157"/>
        <v>4084560.3743019942</v>
      </c>
      <c r="AP235" s="24">
        <f t="shared" si="158"/>
        <v>2249912.0061780154</v>
      </c>
      <c r="AQ235" s="25">
        <f t="shared" si="159"/>
        <v>1834648.3681239788</v>
      </c>
    </row>
    <row r="236" spans="1:43" x14ac:dyDescent="0.25">
      <c r="A236" s="11">
        <v>3006</v>
      </c>
      <c r="B236" s="6">
        <v>3006000207</v>
      </c>
      <c r="C236" s="6">
        <v>20000201</v>
      </c>
      <c r="D236" s="6">
        <v>3030000103</v>
      </c>
      <c r="E236" s="6" t="s">
        <v>1582</v>
      </c>
      <c r="F236" s="6" t="s">
        <v>704</v>
      </c>
      <c r="G236" s="6"/>
      <c r="H236" s="6">
        <v>1</v>
      </c>
      <c r="I236" s="6" t="s">
        <v>8</v>
      </c>
      <c r="J236" s="27">
        <v>41729</v>
      </c>
      <c r="K236" s="27">
        <v>41729</v>
      </c>
      <c r="L236" s="7">
        <v>2909327.59</v>
      </c>
      <c r="M236" s="7">
        <v>0</v>
      </c>
      <c r="N236" s="7"/>
      <c r="O236" s="8">
        <v>2909327.59</v>
      </c>
      <c r="P236" s="7">
        <v>-1357331.26</v>
      </c>
      <c r="Q236" s="7">
        <v>0</v>
      </c>
      <c r="R236" s="7">
        <v>-169613.8</v>
      </c>
      <c r="S236" s="12">
        <f t="shared" si="135"/>
        <v>-1526945.06</v>
      </c>
      <c r="T236" s="18">
        <f t="shared" si="136"/>
        <v>1551996.3299999998</v>
      </c>
      <c r="U236" s="18">
        <v>1382382.53</v>
      </c>
      <c r="V236" s="30">
        <f t="shared" si="137"/>
        <v>41699</v>
      </c>
      <c r="W236" s="28">
        <f t="shared" si="156"/>
        <v>9.1805555555555554</v>
      </c>
      <c r="X236" s="38"/>
      <c r="AD236"/>
      <c r="AE236" s="43" t="s">
        <v>4096</v>
      </c>
      <c r="AF236">
        <f>MATCH(AE236,'CAT-4'!$A:$A,0)</f>
        <v>672</v>
      </c>
      <c r="AG236">
        <f>MATCH(V236,'CAT-4'!$1:$1,0)</f>
        <v>27</v>
      </c>
      <c r="AH236">
        <f>INDEX('CAT-4'!$1:$1048576,FAR!AF236,FAR!AG236)</f>
        <v>105.3</v>
      </c>
      <c r="AI236">
        <f>MATCH($AI$3,'CAT-4'!$1:$1,0)</f>
        <v>133</v>
      </c>
      <c r="AJ236">
        <f>INDEX('CAT-4'!$1:$1048576,FAR!AF236,FAR!AI236)</f>
        <v>142.1</v>
      </c>
      <c r="AK236" s="28">
        <f t="shared" si="160"/>
        <v>1.3494776828110162</v>
      </c>
      <c r="AL236" s="28">
        <f t="shared" si="161"/>
        <v>1.3494776828110162</v>
      </c>
      <c r="AM236" s="2">
        <f>INDEX(ELSV!$C$4:$G$58,MATCH(AE236,ELSV!$G$4:$G$58,0),MATCH(IF(O236&gt;2000000,"A",IF(O236&gt;1000000,"B",IF(O236&gt;100000,"C","D"))),ELSV!$C$4:$G$4,0))</f>
        <v>15</v>
      </c>
      <c r="AN236" s="77">
        <f>INDEX(ELSV!$G$4:$K$58,MATCH(AE236,ELSV!$G$4:$G$58,0),MATCH(IF(O236&gt;2000000,"A",IF(O236&gt;1000000,"B",IF(O236&gt;100000,"C","D"))),ELSV!$G$4:$K$4,0))</f>
        <v>0.9</v>
      </c>
      <c r="AO236" s="24">
        <f t="shared" si="157"/>
        <v>3926072.6546913581</v>
      </c>
      <c r="AP236" s="24">
        <f t="shared" si="158"/>
        <v>2162611.6872924897</v>
      </c>
      <c r="AQ236" s="25">
        <f t="shared" si="159"/>
        <v>1763460.9673988684</v>
      </c>
    </row>
    <row r="237" spans="1:43" x14ac:dyDescent="0.25">
      <c r="A237" s="11">
        <v>3005</v>
      </c>
      <c r="B237" s="6">
        <v>3005000209</v>
      </c>
      <c r="C237" s="6">
        <v>20000201</v>
      </c>
      <c r="D237" s="6">
        <v>3020000315</v>
      </c>
      <c r="E237" s="6" t="s">
        <v>1583</v>
      </c>
      <c r="F237" s="6" t="s">
        <v>451</v>
      </c>
      <c r="G237" s="6"/>
      <c r="H237" s="6">
        <v>1</v>
      </c>
      <c r="I237" s="6" t="s">
        <v>8</v>
      </c>
      <c r="J237" s="27">
        <v>41848</v>
      </c>
      <c r="K237" s="27">
        <v>41848</v>
      </c>
      <c r="L237" s="7">
        <v>2807044.59</v>
      </c>
      <c r="M237" s="7">
        <v>0</v>
      </c>
      <c r="N237" s="7"/>
      <c r="O237" s="8">
        <v>2807044.59</v>
      </c>
      <c r="P237" s="7">
        <v>-1256299.3500000001</v>
      </c>
      <c r="Q237" s="7">
        <v>0</v>
      </c>
      <c r="R237" s="7">
        <v>-163650.70000000001</v>
      </c>
      <c r="S237" s="12">
        <f t="shared" si="135"/>
        <v>-1419950.05</v>
      </c>
      <c r="T237" s="18">
        <f t="shared" si="136"/>
        <v>1550745.2399999998</v>
      </c>
      <c r="U237" s="18">
        <v>1387094.54</v>
      </c>
      <c r="V237" s="30">
        <f t="shared" si="137"/>
        <v>41821</v>
      </c>
      <c r="W237" s="28">
        <f t="shared" si="156"/>
        <v>8.8527777777777779</v>
      </c>
      <c r="X237" s="38"/>
      <c r="AD237"/>
      <c r="AE237" s="43" t="s">
        <v>4096</v>
      </c>
      <c r="AF237">
        <f>MATCH(AE237,'CAT-4'!$A:$A,0)</f>
        <v>672</v>
      </c>
      <c r="AG237">
        <f>MATCH(V237,'CAT-4'!$1:$1,0)</f>
        <v>31</v>
      </c>
      <c r="AH237">
        <f>INDEX('CAT-4'!$1:$1048576,FAR!AF237,FAR!AG237)</f>
        <v>108.2</v>
      </c>
      <c r="AI237">
        <f>MATCH($AI$3,'CAT-4'!$1:$1,0)</f>
        <v>133</v>
      </c>
      <c r="AJ237">
        <f>INDEX('CAT-4'!$1:$1048576,FAR!AF237,FAR!AI237)</f>
        <v>142.1</v>
      </c>
      <c r="AK237" s="28">
        <f t="shared" si="160"/>
        <v>1.3133086876155267</v>
      </c>
      <c r="AL237" s="28">
        <f t="shared" si="161"/>
        <v>1.3133086876155267</v>
      </c>
      <c r="AM237" s="2">
        <f>INDEX(ELSV!$C$4:$G$58,MATCH(AE237,ELSV!$G$4:$G$58,0),MATCH(IF(O237&gt;2000000,"A",IF(O237&gt;1000000,"B",IF(O237&gt;100000,"C","D"))),ELSV!$C$4:$G$4,0))</f>
        <v>15</v>
      </c>
      <c r="AN237" s="77">
        <f>INDEX(ELSV!$G$4:$K$58,MATCH(AE237,ELSV!$G$4:$G$58,0),MATCH(IF(O237&gt;2000000,"A",IF(O237&gt;1000000,"B",IF(O237&gt;100000,"C","D"))),ELSV!$G$4:$K$4,0))</f>
        <v>0.9</v>
      </c>
      <c r="AO237" s="24">
        <f t="shared" si="157"/>
        <v>3686516.0465711639</v>
      </c>
      <c r="AP237" s="24">
        <f t="shared" si="158"/>
        <v>1958154.4400703833</v>
      </c>
      <c r="AQ237" s="25">
        <f t="shared" si="159"/>
        <v>1728361.6065007807</v>
      </c>
    </row>
    <row r="238" spans="1:43" hidden="1" x14ac:dyDescent="0.25">
      <c r="A238" s="11">
        <v>3003</v>
      </c>
      <c r="B238" s="6">
        <v>3003006301</v>
      </c>
      <c r="C238" s="6">
        <v>20100001</v>
      </c>
      <c r="D238" s="6">
        <v>11000000018</v>
      </c>
      <c r="E238" s="6"/>
      <c r="F238" s="6" t="s">
        <v>1557</v>
      </c>
      <c r="G238" s="6"/>
      <c r="H238" s="6">
        <v>1</v>
      </c>
      <c r="I238" s="6" t="s">
        <v>672</v>
      </c>
      <c r="J238" s="27">
        <v>40817</v>
      </c>
      <c r="K238" s="27">
        <v>40817</v>
      </c>
      <c r="L238" s="7">
        <v>2801620.01</v>
      </c>
      <c r="M238" s="7">
        <v>0</v>
      </c>
      <c r="N238" s="7"/>
      <c r="O238" s="8">
        <v>2801620.01</v>
      </c>
      <c r="P238" s="7">
        <v>-2801620.01</v>
      </c>
      <c r="Q238" s="7">
        <v>0</v>
      </c>
      <c r="R238" s="7">
        <v>0</v>
      </c>
      <c r="S238" s="12">
        <f t="shared" si="135"/>
        <v>-2801620.01</v>
      </c>
      <c r="T238" s="18">
        <f t="shared" si="136"/>
        <v>0</v>
      </c>
      <c r="U238" s="18">
        <v>0</v>
      </c>
      <c r="V238" s="30">
        <f t="shared" si="137"/>
        <v>40817</v>
      </c>
      <c r="W238" s="28">
        <f t="shared" si="156"/>
        <v>11.677777777777777</v>
      </c>
      <c r="X238" s="38" t="s">
        <v>3110</v>
      </c>
      <c r="Y238">
        <f>MATCH(X238,'CAT-3'!$A:$A,0)</f>
        <v>757</v>
      </c>
      <c r="Z238">
        <f>MATCH(V238,'CAT-3'!$1:$1,0)</f>
        <v>85</v>
      </c>
      <c r="AA238">
        <f>INDEX('CAT-3'!$1:$1048576,FAR!Y238,FAR!Z238)</f>
        <v>93.3</v>
      </c>
      <c r="AB238">
        <f>MATCH($AB$3,'CAT-3'!$1:$1,0)</f>
        <v>90</v>
      </c>
      <c r="AC238">
        <f>INDEX('CAT-3'!$1:$1048576,FAR!Y238,FAR!AB238)</f>
        <v>93.3</v>
      </c>
      <c r="AD238" s="28">
        <f>AC238/AA238</f>
        <v>1</v>
      </c>
      <c r="AE238" s="43" t="s">
        <v>4047</v>
      </c>
      <c r="AF238">
        <f>MATCH(AE238,'CAT-4'!$A:$A,0)</f>
        <v>647</v>
      </c>
      <c r="AG238">
        <f>MATCH($AG$3,'CAT-4'!$1:$1,0)</f>
        <v>4</v>
      </c>
      <c r="AH238">
        <f>INDEX('CAT-4'!$1:$1048576,FAR!AF238,FAR!AG238)</f>
        <v>100.5</v>
      </c>
      <c r="AI238">
        <f>MATCH($AI$3,'CAT-4'!$1:$1,0)</f>
        <v>133</v>
      </c>
      <c r="AJ238">
        <f>INDEX('CAT-4'!$1:$1048576,FAR!AF238,FAR!AI238)</f>
        <v>92.8</v>
      </c>
      <c r="AK238" s="28">
        <f>AJ238/AH238</f>
        <v>0.92338308457711438</v>
      </c>
      <c r="AL238" s="28">
        <f>AK238*AD238</f>
        <v>0.92338308457711438</v>
      </c>
      <c r="AM238" s="2">
        <f>INDEX(ELSV!$C$4:$G$58,MATCH(AE238,ELSV!$G$4:$G$58,0),MATCH(IF(O238&gt;2000000,"A",IF(O238&gt;1000000,"B",IF(O238&gt;100000,"C","D"))),ELSV!$C$4:$G$4,0))</f>
        <v>6</v>
      </c>
      <c r="AN238" s="77">
        <f>INDEX(ELSV!$G$4:$K$58,MATCH(AE238,ELSV!$G$4:$G$58,0),MATCH(IF(O238&gt;2000000,"A",IF(O238&gt;1000000,"B",IF(O238&gt;100000,"C","D"))),ELSV!$G$4:$K$4,0))</f>
        <v>1</v>
      </c>
      <c r="AO238" s="24">
        <f t="shared" si="157"/>
        <v>2586968.5266467659</v>
      </c>
      <c r="AP238" s="24">
        <f t="shared" si="158"/>
        <v>2586968.5266467659</v>
      </c>
      <c r="AQ238" s="25">
        <f t="shared" si="159"/>
        <v>0</v>
      </c>
    </row>
    <row r="239" spans="1:43" x14ac:dyDescent="0.25">
      <c r="A239" s="11">
        <v>3007</v>
      </c>
      <c r="B239" s="6">
        <v>3007000212</v>
      </c>
      <c r="C239" s="6">
        <v>20000201</v>
      </c>
      <c r="D239" s="6">
        <v>3020000270</v>
      </c>
      <c r="E239" s="6" t="s">
        <v>1585</v>
      </c>
      <c r="F239" s="6" t="s">
        <v>407</v>
      </c>
      <c r="H239" s="6">
        <v>1</v>
      </c>
      <c r="I239" s="6" t="s">
        <v>8</v>
      </c>
      <c r="J239" s="27">
        <v>41724</v>
      </c>
      <c r="K239" s="27">
        <v>41724</v>
      </c>
      <c r="L239" s="7">
        <v>2766558.84</v>
      </c>
      <c r="M239" s="7">
        <v>0</v>
      </c>
      <c r="N239" s="7"/>
      <c r="O239" s="8">
        <v>2766558.84</v>
      </c>
      <c r="P239" s="7">
        <v>-1292724.26</v>
      </c>
      <c r="Q239" s="7">
        <v>0</v>
      </c>
      <c r="R239" s="7">
        <v>-161290.38</v>
      </c>
      <c r="S239" s="12">
        <f t="shared" si="135"/>
        <v>-1454014.6400000001</v>
      </c>
      <c r="T239" s="18">
        <f t="shared" si="136"/>
        <v>1473834.5799999998</v>
      </c>
      <c r="U239" s="18">
        <v>1312544.2</v>
      </c>
      <c r="V239" s="30">
        <f t="shared" si="137"/>
        <v>41699</v>
      </c>
      <c r="W239" s="28">
        <f t="shared" si="156"/>
        <v>9.1916666666666664</v>
      </c>
      <c r="X239" s="38"/>
      <c r="AD239"/>
      <c r="AE239" s="43" t="s">
        <v>4192</v>
      </c>
      <c r="AF239">
        <f>MATCH(AE239,'CAT-4'!$A:$A,0)</f>
        <v>722</v>
      </c>
      <c r="AG239">
        <f>MATCH(V239,'CAT-4'!$1:$1,0)</f>
        <v>27</v>
      </c>
      <c r="AH239">
        <f>INDEX('CAT-4'!$1:$1048576,FAR!AF239,FAR!AG239)</f>
        <v>107.5</v>
      </c>
      <c r="AI239">
        <f>MATCH($AI$3,'CAT-4'!$1:$1,0)</f>
        <v>133</v>
      </c>
      <c r="AJ239">
        <f>INDEX('CAT-4'!$1:$1048576,FAR!AF239,FAR!AI239)</f>
        <v>126.8</v>
      </c>
      <c r="AK239" s="28">
        <f t="shared" ref="AK239:AK244" si="162">AJ239/AH239</f>
        <v>1.1795348837209303</v>
      </c>
      <c r="AL239" s="28">
        <f t="shared" ref="AL239:AL244" si="163">AK239</f>
        <v>1.1795348837209303</v>
      </c>
      <c r="AM239" s="2">
        <f>INDEX(ELSV!$C$4:$G$58,MATCH(AE239,ELSV!$G$4:$G$58,0),MATCH(IF(O239&gt;2000000,"A",IF(O239&gt;1000000,"B",IF(O239&gt;100000,"C","D"))),ELSV!$C$4:$G$4,0))</f>
        <v>25</v>
      </c>
      <c r="AN239" s="77">
        <f>INDEX(ELSV!$G$4:$K$58,MATCH(AE239,ELSV!$G$4:$G$58,0),MATCH(IF(O239&gt;2000000,"A",IF(O239&gt;1000000,"B",IF(O239&gt;100000,"C","D"))),ELSV!$G$4:$K$4,0))</f>
        <v>0.9</v>
      </c>
      <c r="AO239" s="24">
        <f t="shared" si="157"/>
        <v>3263252.6596465115</v>
      </c>
      <c r="AP239" s="24">
        <f t="shared" si="158"/>
        <v>1079810.3050770308</v>
      </c>
      <c r="AQ239" s="25">
        <f t="shared" si="159"/>
        <v>2183442.3545694808</v>
      </c>
    </row>
    <row r="240" spans="1:43" x14ac:dyDescent="0.25">
      <c r="A240" s="11">
        <v>3007</v>
      </c>
      <c r="B240" s="6">
        <v>3007000204</v>
      </c>
      <c r="C240" s="6">
        <v>20000201</v>
      </c>
      <c r="D240" s="6">
        <v>3030000019</v>
      </c>
      <c r="E240" s="6" t="s">
        <v>1585</v>
      </c>
      <c r="F240" s="6" t="s">
        <v>619</v>
      </c>
      <c r="G240" s="6"/>
      <c r="H240" s="6">
        <v>1</v>
      </c>
      <c r="I240" s="6" t="s">
        <v>8</v>
      </c>
      <c r="J240" s="27">
        <v>41729</v>
      </c>
      <c r="K240" s="27">
        <v>41729</v>
      </c>
      <c r="L240" s="7">
        <v>2682545.5099999998</v>
      </c>
      <c r="M240" s="7">
        <v>0</v>
      </c>
      <c r="N240" s="7"/>
      <c r="O240" s="8">
        <v>2682545.5099999998</v>
      </c>
      <c r="P240" s="7">
        <v>-1251527.28</v>
      </c>
      <c r="Q240" s="7">
        <v>0</v>
      </c>
      <c r="R240" s="7">
        <v>-156392.4</v>
      </c>
      <c r="S240" s="12">
        <f t="shared" si="135"/>
        <v>-1407919.68</v>
      </c>
      <c r="T240" s="18">
        <f t="shared" si="136"/>
        <v>1431018.2299999997</v>
      </c>
      <c r="U240" s="18">
        <v>1274625.83</v>
      </c>
      <c r="V240" s="30">
        <f t="shared" si="137"/>
        <v>41699</v>
      </c>
      <c r="W240" s="28">
        <f t="shared" si="156"/>
        <v>9.1805555555555554</v>
      </c>
      <c r="X240" s="38"/>
      <c r="AD240"/>
      <c r="AE240" s="43" t="s">
        <v>4096</v>
      </c>
      <c r="AF240">
        <f>MATCH(AE240,'CAT-4'!$A:$A,0)</f>
        <v>672</v>
      </c>
      <c r="AG240">
        <f>MATCH(V240,'CAT-4'!$1:$1,0)</f>
        <v>27</v>
      </c>
      <c r="AH240">
        <f>INDEX('CAT-4'!$1:$1048576,FAR!AF240,FAR!AG240)</f>
        <v>105.3</v>
      </c>
      <c r="AI240">
        <f>MATCH($AI$3,'CAT-4'!$1:$1,0)</f>
        <v>133</v>
      </c>
      <c r="AJ240">
        <f>INDEX('CAT-4'!$1:$1048576,FAR!AF240,FAR!AI240)</f>
        <v>142.1</v>
      </c>
      <c r="AK240" s="28">
        <f t="shared" si="162"/>
        <v>1.3494776828110162</v>
      </c>
      <c r="AL240" s="28">
        <f t="shared" si="163"/>
        <v>1.3494776828110162</v>
      </c>
      <c r="AM240" s="2">
        <f>INDEX(ELSV!$C$4:$G$58,MATCH(AE240,ELSV!$G$4:$G$58,0),MATCH(IF(O240&gt;2000000,"A",IF(O240&gt;1000000,"B",IF(O240&gt;100000,"C","D"))),ELSV!$C$4:$G$4,0))</f>
        <v>15</v>
      </c>
      <c r="AN240" s="77">
        <f>INDEX(ELSV!$G$4:$K$58,MATCH(AE240,ELSV!$G$4:$G$58,0),MATCH(IF(O240&gt;2000000,"A",IF(O240&gt;1000000,"B",IF(O240&gt;100000,"C","D"))),ELSV!$G$4:$K$4,0))</f>
        <v>0.9</v>
      </c>
      <c r="AO240" s="24">
        <f t="shared" si="157"/>
        <v>3620035.2988698953</v>
      </c>
      <c r="AP240" s="24">
        <f t="shared" si="158"/>
        <v>1994036.1104608341</v>
      </c>
      <c r="AQ240" s="25">
        <f t="shared" si="159"/>
        <v>1625999.1884090612</v>
      </c>
    </row>
    <row r="241" spans="1:43" x14ac:dyDescent="0.25">
      <c r="A241" s="11">
        <v>3006</v>
      </c>
      <c r="B241" s="6">
        <v>3006000204</v>
      </c>
      <c r="C241" s="6">
        <v>20000201</v>
      </c>
      <c r="D241" s="6">
        <v>3030000058</v>
      </c>
      <c r="E241" s="6" t="s">
        <v>1582</v>
      </c>
      <c r="F241" s="6" t="s">
        <v>658</v>
      </c>
      <c r="G241" s="6"/>
      <c r="H241" s="6">
        <v>1</v>
      </c>
      <c r="I241" s="6" t="s">
        <v>8</v>
      </c>
      <c r="J241" s="27">
        <v>41729</v>
      </c>
      <c r="K241" s="27">
        <v>41729</v>
      </c>
      <c r="L241" s="7">
        <v>2682544.98</v>
      </c>
      <c r="M241" s="7">
        <v>0</v>
      </c>
      <c r="N241" s="7"/>
      <c r="O241" s="8">
        <v>2682544.98</v>
      </c>
      <c r="P241" s="7">
        <v>-1251527.01</v>
      </c>
      <c r="Q241" s="7">
        <v>0</v>
      </c>
      <c r="R241" s="7">
        <v>-156392.37</v>
      </c>
      <c r="S241" s="12">
        <f t="shared" si="135"/>
        <v>-1407919.38</v>
      </c>
      <c r="T241" s="18">
        <f t="shared" si="136"/>
        <v>1431017.97</v>
      </c>
      <c r="U241" s="18">
        <v>1274625.6000000001</v>
      </c>
      <c r="V241" s="30">
        <f t="shared" si="137"/>
        <v>41699</v>
      </c>
      <c r="W241" s="28">
        <f t="shared" si="156"/>
        <v>9.1805555555555554</v>
      </c>
      <c r="X241" s="38"/>
      <c r="AD241"/>
      <c r="AE241" s="43" t="s">
        <v>4096</v>
      </c>
      <c r="AF241">
        <f>MATCH(AE241,'CAT-4'!$A:$A,0)</f>
        <v>672</v>
      </c>
      <c r="AG241">
        <f>MATCH(V241,'CAT-4'!$1:$1,0)</f>
        <v>27</v>
      </c>
      <c r="AH241">
        <f>INDEX('CAT-4'!$1:$1048576,FAR!AF241,FAR!AG241)</f>
        <v>105.3</v>
      </c>
      <c r="AI241">
        <f>MATCH($AI$3,'CAT-4'!$1:$1,0)</f>
        <v>133</v>
      </c>
      <c r="AJ241">
        <f>INDEX('CAT-4'!$1:$1048576,FAR!AF241,FAR!AI241)</f>
        <v>142.1</v>
      </c>
      <c r="AK241" s="28">
        <f t="shared" si="162"/>
        <v>1.3494776828110162</v>
      </c>
      <c r="AL241" s="28">
        <f t="shared" si="163"/>
        <v>1.3494776828110162</v>
      </c>
      <c r="AM241" s="2">
        <f>INDEX(ELSV!$C$4:$G$58,MATCH(AE241,ELSV!$G$4:$G$58,0),MATCH(IF(O241&gt;2000000,"A",IF(O241&gt;1000000,"B",IF(O241&gt;100000,"C","D"))),ELSV!$C$4:$G$4,0))</f>
        <v>15</v>
      </c>
      <c r="AN241" s="77">
        <f>INDEX(ELSV!$G$4:$K$58,MATCH(AE241,ELSV!$G$4:$G$58,0),MATCH(IF(O241&gt;2000000,"A",IF(O241&gt;1000000,"B",IF(O241&gt;100000,"C","D"))),ELSV!$G$4:$K$4,0))</f>
        <v>0.9</v>
      </c>
      <c r="AO241" s="24">
        <f t="shared" si="157"/>
        <v>3620034.583646724</v>
      </c>
      <c r="AP241" s="24">
        <f t="shared" si="158"/>
        <v>1994035.7164920704</v>
      </c>
      <c r="AQ241" s="25">
        <f t="shared" si="159"/>
        <v>1625998.8671546536</v>
      </c>
    </row>
    <row r="242" spans="1:43" hidden="1" x14ac:dyDescent="0.25">
      <c r="A242" s="11">
        <v>3005</v>
      </c>
      <c r="B242" s="6">
        <v>3005000204</v>
      </c>
      <c r="C242" s="6">
        <v>20000201</v>
      </c>
      <c r="D242" s="6">
        <v>3030000183</v>
      </c>
      <c r="E242" s="6"/>
      <c r="F242" s="6" t="s">
        <v>784</v>
      </c>
      <c r="G242" s="6"/>
      <c r="H242" s="6">
        <v>1</v>
      </c>
      <c r="I242" s="6" t="s">
        <v>8</v>
      </c>
      <c r="J242" s="27">
        <v>42339</v>
      </c>
      <c r="K242" s="27">
        <v>42339</v>
      </c>
      <c r="L242" s="7">
        <v>2682544.5099999998</v>
      </c>
      <c r="M242" s="7">
        <v>0</v>
      </c>
      <c r="N242" s="7"/>
      <c r="O242" s="8">
        <v>2682544.5099999998</v>
      </c>
      <c r="P242" s="7">
        <v>-1251526.82</v>
      </c>
      <c r="Q242" s="7">
        <v>0</v>
      </c>
      <c r="R242" s="7">
        <v>-156392.34</v>
      </c>
      <c r="S242" s="12">
        <f t="shared" si="135"/>
        <v>-1407919.1600000001</v>
      </c>
      <c r="T242" s="18">
        <f t="shared" si="136"/>
        <v>1431017.6899999997</v>
      </c>
      <c r="U242" s="18">
        <v>1274625.3500000001</v>
      </c>
      <c r="V242" s="30">
        <f t="shared" si="137"/>
        <v>42339</v>
      </c>
      <c r="W242" s="28">
        <f t="shared" si="156"/>
        <v>7.5111111111111111</v>
      </c>
      <c r="X242" s="38" t="s">
        <v>3000</v>
      </c>
      <c r="AD242"/>
      <c r="AE242" s="43" t="s">
        <v>4096</v>
      </c>
      <c r="AF242">
        <f>MATCH(AE242,'CAT-4'!$A:$A,0)</f>
        <v>672</v>
      </c>
      <c r="AG242">
        <f>MATCH(V242,'CAT-4'!$1:$1,0)</f>
        <v>48</v>
      </c>
      <c r="AH242">
        <f>INDEX('CAT-4'!$1:$1048576,FAR!AF242,FAR!AG242)</f>
        <v>111.3</v>
      </c>
      <c r="AI242">
        <f>MATCH($AI$3,'CAT-4'!$1:$1,0)</f>
        <v>133</v>
      </c>
      <c r="AJ242">
        <f>INDEX('CAT-4'!$1:$1048576,FAR!AF242,FAR!AI242)</f>
        <v>142.1</v>
      </c>
      <c r="AK242" s="28">
        <f t="shared" si="162"/>
        <v>1.2767295597484276</v>
      </c>
      <c r="AL242" s="28">
        <f t="shared" si="163"/>
        <v>1.2767295597484276</v>
      </c>
      <c r="AM242" s="2">
        <f>INDEX(ELSV!$C$4:$G$58,MATCH(AE242,ELSV!$G$4:$G$58,0),MATCH(IF(O242&gt;2000000,"A",IF(O242&gt;1000000,"B",IF(O242&gt;100000,"C","D"))),ELSV!$C$4:$G$4,0))</f>
        <v>15</v>
      </c>
      <c r="AN242" s="77">
        <f>INDEX(ELSV!$G$4:$K$58,MATCH(AE242,ELSV!$G$4:$G$58,0),MATCH(IF(O242&gt;2000000,"A",IF(O242&gt;1000000,"B",IF(O242&gt;100000,"C","D"))),ELSV!$G$4:$K$4,0))</f>
        <v>0.9</v>
      </c>
      <c r="AO242" s="24">
        <f t="shared" si="157"/>
        <v>3424883.8712578611</v>
      </c>
      <c r="AP242" s="24">
        <f t="shared" si="158"/>
        <v>1543480.9979802095</v>
      </c>
      <c r="AQ242" s="25">
        <f t="shared" si="159"/>
        <v>1881402.8732776516</v>
      </c>
    </row>
    <row r="243" spans="1:43" x14ac:dyDescent="0.25">
      <c r="A243" s="11">
        <v>3006</v>
      </c>
      <c r="B243" s="6">
        <v>3006110001</v>
      </c>
      <c r="C243" s="6">
        <v>20000201</v>
      </c>
      <c r="D243" s="6">
        <v>3030000051</v>
      </c>
      <c r="E243" s="6" t="s">
        <v>1582</v>
      </c>
      <c r="F243" s="6" t="s">
        <v>651</v>
      </c>
      <c r="G243" s="6"/>
      <c r="H243" s="6">
        <v>2</v>
      </c>
      <c r="I243" s="6" t="s">
        <v>8</v>
      </c>
      <c r="J243" s="27">
        <v>41729</v>
      </c>
      <c r="K243" s="27">
        <v>41729</v>
      </c>
      <c r="L243" s="7">
        <v>2599000</v>
      </c>
      <c r="M243" s="7">
        <v>0</v>
      </c>
      <c r="N243" s="7"/>
      <c r="O243" s="8">
        <v>2599000</v>
      </c>
      <c r="P243" s="7">
        <v>-1212549.56</v>
      </c>
      <c r="Q243" s="7">
        <v>0</v>
      </c>
      <c r="R243" s="7">
        <v>-151521.70000000001</v>
      </c>
      <c r="S243" s="12">
        <f t="shared" si="135"/>
        <v>-1364071.26</v>
      </c>
      <c r="T243" s="18">
        <f t="shared" si="136"/>
        <v>1386450.44</v>
      </c>
      <c r="U243" s="18">
        <v>1234928.74</v>
      </c>
      <c r="V243" s="30">
        <f t="shared" si="137"/>
        <v>41699</v>
      </c>
      <c r="W243" s="28">
        <f t="shared" si="156"/>
        <v>9.1805555555555554</v>
      </c>
      <c r="X243" s="38"/>
      <c r="AD243"/>
      <c r="AE243" s="43" t="s">
        <v>4192</v>
      </c>
      <c r="AF243">
        <f>MATCH(AE243,'CAT-4'!$A:$A,0)</f>
        <v>722</v>
      </c>
      <c r="AG243">
        <f>MATCH(V243,'CAT-4'!$1:$1,0)</f>
        <v>27</v>
      </c>
      <c r="AH243">
        <f>INDEX('CAT-4'!$1:$1048576,FAR!AF243,FAR!AG243)</f>
        <v>107.5</v>
      </c>
      <c r="AI243">
        <f>MATCH($AI$3,'CAT-4'!$1:$1,0)</f>
        <v>133</v>
      </c>
      <c r="AJ243">
        <f>INDEX('CAT-4'!$1:$1048576,FAR!AF243,FAR!AI243)</f>
        <v>126.8</v>
      </c>
      <c r="AK243" s="28">
        <f t="shared" si="162"/>
        <v>1.1795348837209303</v>
      </c>
      <c r="AL243" s="28">
        <f t="shared" si="163"/>
        <v>1.1795348837209303</v>
      </c>
      <c r="AM243" s="2">
        <f>INDEX(ELSV!$C$4:$G$58,MATCH(AE243,ELSV!$G$4:$G$58,0),MATCH(IF(O243&gt;2000000,"A",IF(O243&gt;1000000,"B",IF(O243&gt;100000,"C","D"))),ELSV!$C$4:$G$4,0))</f>
        <v>25</v>
      </c>
      <c r="AN243" s="77">
        <f>INDEX(ELSV!$G$4:$K$58,MATCH(AE243,ELSV!$G$4:$G$58,0),MATCH(IF(O243&gt;2000000,"A",IF(O243&gt;1000000,"B",IF(O243&gt;100000,"C","D"))),ELSV!$G$4:$K$4,0))</f>
        <v>0.9</v>
      </c>
      <c r="AO243" s="24">
        <f t="shared" si="157"/>
        <v>3065611.162790698</v>
      </c>
      <c r="AP243" s="24">
        <f t="shared" si="158"/>
        <v>1013184.4893023258</v>
      </c>
      <c r="AQ243" s="25">
        <f t="shared" si="159"/>
        <v>2052426.6734883722</v>
      </c>
    </row>
    <row r="244" spans="1:43" x14ac:dyDescent="0.25">
      <c r="A244" s="11">
        <v>3005</v>
      </c>
      <c r="B244" s="6">
        <v>3005000202</v>
      </c>
      <c r="C244" s="6">
        <v>20000201</v>
      </c>
      <c r="D244" s="6">
        <v>3020000275</v>
      </c>
      <c r="E244" s="6" t="s">
        <v>1584</v>
      </c>
      <c r="F244" s="6" t="s">
        <v>412</v>
      </c>
      <c r="G244" s="6"/>
      <c r="H244" s="6">
        <v>1</v>
      </c>
      <c r="I244" s="6" t="s">
        <v>45</v>
      </c>
      <c r="J244" s="27">
        <v>41729</v>
      </c>
      <c r="K244" s="27">
        <v>41729</v>
      </c>
      <c r="L244" s="7">
        <v>2572174.61</v>
      </c>
      <c r="M244" s="7">
        <v>0</v>
      </c>
      <c r="N244" s="7"/>
      <c r="O244" s="8">
        <v>2572174.61</v>
      </c>
      <c r="P244" s="7">
        <v>-1200034.32</v>
      </c>
      <c r="Q244" s="7">
        <v>0</v>
      </c>
      <c r="R244" s="7">
        <v>-149957.78</v>
      </c>
      <c r="S244" s="12">
        <f t="shared" si="135"/>
        <v>-1349992.1</v>
      </c>
      <c r="T244" s="18">
        <f t="shared" si="136"/>
        <v>1372140.2899999998</v>
      </c>
      <c r="U244" s="18">
        <v>1222182.51</v>
      </c>
      <c r="V244" s="30">
        <f t="shared" si="137"/>
        <v>41699</v>
      </c>
      <c r="W244" s="28">
        <f t="shared" si="156"/>
        <v>9.1805555555555554</v>
      </c>
      <c r="X244" s="38"/>
      <c r="AD244"/>
      <c r="AE244" s="43" t="s">
        <v>4192</v>
      </c>
      <c r="AF244">
        <f>MATCH(AE244,'CAT-4'!$A:$A,0)</f>
        <v>722</v>
      </c>
      <c r="AG244">
        <f>MATCH(V244,'CAT-4'!$1:$1,0)</f>
        <v>27</v>
      </c>
      <c r="AH244">
        <f>INDEX('CAT-4'!$1:$1048576,FAR!AF244,FAR!AG244)</f>
        <v>107.5</v>
      </c>
      <c r="AI244">
        <f>MATCH($AI$3,'CAT-4'!$1:$1,0)</f>
        <v>133</v>
      </c>
      <c r="AJ244">
        <f>INDEX('CAT-4'!$1:$1048576,FAR!AF244,FAR!AI244)</f>
        <v>126.8</v>
      </c>
      <c r="AK244" s="28">
        <f t="shared" si="162"/>
        <v>1.1795348837209303</v>
      </c>
      <c r="AL244" s="28">
        <f t="shared" si="163"/>
        <v>1.1795348837209303</v>
      </c>
      <c r="AM244" s="2">
        <f>INDEX(ELSV!$C$4:$G$58,MATCH(AE244,ELSV!$G$4:$G$58,0),MATCH(IF(O244&gt;2000000,"A",IF(O244&gt;1000000,"B",IF(O244&gt;100000,"C","D"))),ELSV!$C$4:$G$4,0))</f>
        <v>25</v>
      </c>
      <c r="AN244" s="77">
        <f>INDEX(ELSV!$G$4:$K$58,MATCH(AE244,ELSV!$G$4:$G$58,0),MATCH(IF(O244&gt;2000000,"A",IF(O244&gt;1000000,"B",IF(O244&gt;100000,"C","D"))),ELSV!$G$4:$K$4,0))</f>
        <v>0.9</v>
      </c>
      <c r="AO244" s="24">
        <f t="shared" si="157"/>
        <v>3033969.6795162791</v>
      </c>
      <c r="AP244" s="24">
        <f t="shared" si="158"/>
        <v>1002726.9790801303</v>
      </c>
      <c r="AQ244" s="25">
        <f t="shared" si="159"/>
        <v>2031242.7004361488</v>
      </c>
    </row>
    <row r="245" spans="1:43" hidden="1" x14ac:dyDescent="0.25">
      <c r="A245" s="11">
        <v>3004</v>
      </c>
      <c r="B245" s="6">
        <v>3004000204</v>
      </c>
      <c r="C245" s="6">
        <v>20000101</v>
      </c>
      <c r="D245" s="6">
        <v>2000000013</v>
      </c>
      <c r="E245" s="6" t="s">
        <v>1583</v>
      </c>
      <c r="F245" s="6" t="s">
        <v>44</v>
      </c>
      <c r="G245" s="6" t="s">
        <v>1597</v>
      </c>
      <c r="H245" s="83">
        <v>1</v>
      </c>
      <c r="I245" s="6" t="s">
        <v>45</v>
      </c>
      <c r="J245" s="27">
        <v>41587</v>
      </c>
      <c r="K245" s="27">
        <v>41587</v>
      </c>
      <c r="L245" s="7">
        <v>2487918</v>
      </c>
      <c r="M245" s="7">
        <v>0</v>
      </c>
      <c r="N245" s="7"/>
      <c r="O245" s="8">
        <v>2487918</v>
      </c>
      <c r="P245" s="7">
        <v>-697327.28</v>
      </c>
      <c r="Q245" s="7">
        <v>0</v>
      </c>
      <c r="R245" s="7">
        <v>-83096.460000000006</v>
      </c>
      <c r="S245" s="12">
        <f t="shared" si="135"/>
        <v>-780423.74</v>
      </c>
      <c r="T245" s="18">
        <f t="shared" si="136"/>
        <v>1790590.72</v>
      </c>
      <c r="U245" s="18">
        <v>1707494.26</v>
      </c>
      <c r="V245" s="30">
        <f t="shared" si="137"/>
        <v>41579</v>
      </c>
      <c r="AD245"/>
      <c r="AL245"/>
      <c r="AO245"/>
    </row>
    <row r="246" spans="1:43" x14ac:dyDescent="0.25">
      <c r="A246" s="11">
        <v>3008</v>
      </c>
      <c r="B246" s="6">
        <v>3008000214</v>
      </c>
      <c r="C246" s="6">
        <v>20000201</v>
      </c>
      <c r="D246" s="6">
        <v>3020000151</v>
      </c>
      <c r="E246" s="6" t="s">
        <v>1586</v>
      </c>
      <c r="F246" s="6" t="s">
        <v>298</v>
      </c>
      <c r="G246" s="6"/>
      <c r="H246" s="6">
        <v>1</v>
      </c>
      <c r="I246" s="6" t="s">
        <v>8</v>
      </c>
      <c r="J246" s="27">
        <v>41023</v>
      </c>
      <c r="K246" s="27">
        <v>41023</v>
      </c>
      <c r="L246" s="7">
        <v>2474139.31</v>
      </c>
      <c r="M246" s="7">
        <v>0</v>
      </c>
      <c r="N246" s="7"/>
      <c r="O246" s="8">
        <v>2474139.31</v>
      </c>
      <c r="P246" s="7">
        <v>-1381576.33</v>
      </c>
      <c r="Q246" s="7">
        <v>0</v>
      </c>
      <c r="R246" s="7">
        <v>-144242.32</v>
      </c>
      <c r="S246" s="12">
        <f t="shared" si="135"/>
        <v>-1525818.6500000001</v>
      </c>
      <c r="T246" s="18">
        <f t="shared" si="136"/>
        <v>1092562.98</v>
      </c>
      <c r="U246" s="18">
        <v>948320.66</v>
      </c>
      <c r="V246" s="30">
        <f t="shared" si="137"/>
        <v>41000</v>
      </c>
      <c r="W246" s="28">
        <f>YEARFRAC(K246,$W$3)</f>
        <v>11.113888888888889</v>
      </c>
      <c r="X246" s="38"/>
      <c r="AD246"/>
      <c r="AE246" s="43" t="s">
        <v>4192</v>
      </c>
      <c r="AF246">
        <f>MATCH(AE246,'CAT-4'!$A:$A,0)</f>
        <v>722</v>
      </c>
      <c r="AG246">
        <f>MATCH(V246,'CAT-4'!$1:$1,0)</f>
        <v>4</v>
      </c>
      <c r="AH246">
        <f>INDEX('CAT-4'!$1:$1048576,FAR!AF246,FAR!AG246)</f>
        <v>102.2</v>
      </c>
      <c r="AI246">
        <f>MATCH($AI$3,'CAT-4'!$1:$1,0)</f>
        <v>133</v>
      </c>
      <c r="AJ246">
        <f>INDEX('CAT-4'!$1:$1048576,FAR!AF246,FAR!AI246)</f>
        <v>126.8</v>
      </c>
      <c r="AK246" s="28">
        <f>AJ246/AH246</f>
        <v>1.2407045009784736</v>
      </c>
      <c r="AL246" s="28">
        <f>AK246</f>
        <v>1.2407045009784736</v>
      </c>
      <c r="AM246" s="2">
        <f>INDEX(ELSV!$C$4:$G$58,MATCH(AE246,ELSV!$G$4:$G$58,0),MATCH(IF(O246&gt;2000000,"A",IF(O246&gt;1000000,"B",IF(O246&gt;100000,"C","D"))),ELSV!$C$4:$G$4,0))</f>
        <v>25</v>
      </c>
      <c r="AN246" s="77">
        <f>INDEX(ELSV!$G$4:$K$58,MATCH(AE246,ELSV!$G$4:$G$58,0),MATCH(IF(O246&gt;2000000,"A",IF(O246&gt;1000000,"B",IF(O246&gt;100000,"C","D"))),ELSV!$G$4:$K$4,0))</f>
        <v>0.9</v>
      </c>
      <c r="AO246" s="24">
        <f>AL246*O246</f>
        <v>3069675.777964775</v>
      </c>
      <c r="AP246" s="24">
        <f>AO246*(AN246/AM246)*(IF(W246&gt;AM246,AM246,W246))</f>
        <v>1228177.2787637066</v>
      </c>
      <c r="AQ246" s="25">
        <f>AO246-AP246</f>
        <v>1841498.4992010684</v>
      </c>
    </row>
    <row r="247" spans="1:43" hidden="1" x14ac:dyDescent="0.25">
      <c r="A247" s="11">
        <v>3008</v>
      </c>
      <c r="B247" s="6">
        <v>3008000204</v>
      </c>
      <c r="C247" s="6">
        <v>20000102</v>
      </c>
      <c r="D247" s="6">
        <v>2060000012</v>
      </c>
      <c r="E247" s="6" t="s">
        <v>1586</v>
      </c>
      <c r="F247" s="6" t="s">
        <v>125</v>
      </c>
      <c r="G247" s="6" t="s">
        <v>1597</v>
      </c>
      <c r="H247" s="83">
        <v>1</v>
      </c>
      <c r="I247" s="6" t="s">
        <v>41</v>
      </c>
      <c r="J247" s="27">
        <v>41671</v>
      </c>
      <c r="K247" s="27">
        <v>41671</v>
      </c>
      <c r="L247" s="7">
        <v>2469536.35</v>
      </c>
      <c r="M247" s="7">
        <v>0</v>
      </c>
      <c r="N247" s="7"/>
      <c r="O247" s="8">
        <v>2469536.35</v>
      </c>
      <c r="P247" s="7">
        <v>-665029.25</v>
      </c>
      <c r="Q247" s="7">
        <v>0</v>
      </c>
      <c r="R247" s="7">
        <v>-82482.509999999995</v>
      </c>
      <c r="S247" s="12">
        <f t="shared" si="135"/>
        <v>-747511.76</v>
      </c>
      <c r="T247" s="18">
        <f t="shared" si="136"/>
        <v>1804507.1</v>
      </c>
      <c r="U247" s="18">
        <v>1722024.59</v>
      </c>
      <c r="V247" s="30">
        <f t="shared" si="137"/>
        <v>41671</v>
      </c>
      <c r="AD247"/>
      <c r="AL247"/>
      <c r="AO247"/>
    </row>
    <row r="248" spans="1:43" x14ac:dyDescent="0.25">
      <c r="A248" s="11">
        <v>3006</v>
      </c>
      <c r="B248" s="6">
        <v>3006000214</v>
      </c>
      <c r="C248" s="6">
        <v>20000201</v>
      </c>
      <c r="D248" s="6">
        <v>3020000120</v>
      </c>
      <c r="E248" s="6" t="s">
        <v>1582</v>
      </c>
      <c r="F248" s="6" t="s">
        <v>267</v>
      </c>
      <c r="G248" s="6"/>
      <c r="H248" s="6">
        <v>1</v>
      </c>
      <c r="I248" s="6" t="s">
        <v>8</v>
      </c>
      <c r="J248" s="27">
        <v>41020</v>
      </c>
      <c r="K248" s="27">
        <v>41020</v>
      </c>
      <c r="L248" s="7">
        <v>2420314.85</v>
      </c>
      <c r="M248" s="7">
        <v>0</v>
      </c>
      <c r="N248" s="7"/>
      <c r="O248" s="8">
        <v>2420314.85</v>
      </c>
      <c r="P248" s="7">
        <v>-1352465.35</v>
      </c>
      <c r="Q248" s="7">
        <v>0</v>
      </c>
      <c r="R248" s="7">
        <v>-141104.35999999999</v>
      </c>
      <c r="S248" s="12">
        <f t="shared" si="135"/>
        <v>-1493569.71</v>
      </c>
      <c r="T248" s="18">
        <f t="shared" si="136"/>
        <v>1067849.5</v>
      </c>
      <c r="U248" s="18">
        <v>926745.14</v>
      </c>
      <c r="V248" s="30">
        <f t="shared" si="137"/>
        <v>41000</v>
      </c>
      <c r="W248" s="28">
        <f t="shared" ref="W248:W261" si="164">YEARFRAC(K248,$W$3)</f>
        <v>11.122222222222222</v>
      </c>
      <c r="X248" s="38"/>
      <c r="AD248"/>
      <c r="AE248" s="43" t="s">
        <v>4192</v>
      </c>
      <c r="AF248">
        <f>MATCH(AE248,'CAT-4'!$A:$A,0)</f>
        <v>722</v>
      </c>
      <c r="AG248">
        <f>MATCH(V248,'CAT-4'!$1:$1,0)</f>
        <v>4</v>
      </c>
      <c r="AH248">
        <f>INDEX('CAT-4'!$1:$1048576,FAR!AF248,FAR!AG248)</f>
        <v>102.2</v>
      </c>
      <c r="AI248">
        <f>MATCH($AI$3,'CAT-4'!$1:$1,0)</f>
        <v>133</v>
      </c>
      <c r="AJ248">
        <f>INDEX('CAT-4'!$1:$1048576,FAR!AF248,FAR!AI248)</f>
        <v>126.8</v>
      </c>
      <c r="AK248" s="28">
        <f t="shared" ref="AK248:AK249" si="165">AJ248/AH248</f>
        <v>1.2407045009784736</v>
      </c>
      <c r="AL248" s="28">
        <f t="shared" ref="AL248:AL249" si="166">AK248</f>
        <v>1.2407045009784736</v>
      </c>
      <c r="AM248" s="2">
        <f>INDEX(ELSV!$C$4:$G$58,MATCH(AE248,ELSV!$G$4:$G$58,0),MATCH(IF(O248&gt;2000000,"A",IF(O248&gt;1000000,"B",IF(O248&gt;100000,"C","D"))),ELSV!$C$4:$G$4,0))</f>
        <v>25</v>
      </c>
      <c r="AN248" s="77">
        <f>INDEX(ELSV!$G$4:$K$58,MATCH(AE248,ELSV!$G$4:$G$58,0),MATCH(IF(O248&gt;2000000,"A",IF(O248&gt;1000000,"B",IF(O248&gt;100000,"C","D"))),ELSV!$G$4:$K$4,0))</f>
        <v>0.9</v>
      </c>
      <c r="AO248" s="24">
        <f t="shared" ref="AO248:AO261" si="167">AL248*O248</f>
        <v>3002895.5281800395</v>
      </c>
      <c r="AP248" s="24">
        <f t="shared" ref="AP248:AP261" si="168">AO248*(AN248/AM248)*(IF(W248&gt;AM248,AM248,W248))</f>
        <v>1202359.3694832879</v>
      </c>
      <c r="AQ248" s="25">
        <f t="shared" ref="AQ248:AQ261" si="169">AO248-AP248</f>
        <v>1800536.1586967516</v>
      </c>
    </row>
    <row r="249" spans="1:43" x14ac:dyDescent="0.25">
      <c r="A249" s="11">
        <v>3008</v>
      </c>
      <c r="B249" s="6">
        <v>3008000210</v>
      </c>
      <c r="C249" s="6">
        <v>20000201</v>
      </c>
      <c r="D249" s="6">
        <v>3020000436</v>
      </c>
      <c r="E249" s="6" t="s">
        <v>1586</v>
      </c>
      <c r="F249" s="6" t="s">
        <v>562</v>
      </c>
      <c r="G249" s="6"/>
      <c r="H249" s="6">
        <v>1</v>
      </c>
      <c r="I249" s="6" t="s">
        <v>8</v>
      </c>
      <c r="J249" s="27">
        <v>42825</v>
      </c>
      <c r="K249" s="27">
        <v>42825</v>
      </c>
      <c r="L249" s="7">
        <v>2404440.9700000002</v>
      </c>
      <c r="M249" s="7">
        <v>0</v>
      </c>
      <c r="N249" s="7"/>
      <c r="O249" s="8">
        <v>2404440.9700000002</v>
      </c>
      <c r="P249" s="7">
        <v>-701278.6</v>
      </c>
      <c r="Q249" s="7">
        <v>0</v>
      </c>
      <c r="R249" s="7">
        <v>-140178.91</v>
      </c>
      <c r="S249" s="12">
        <f t="shared" si="135"/>
        <v>-841457.51</v>
      </c>
      <c r="T249" s="18">
        <f t="shared" si="136"/>
        <v>1703162.37</v>
      </c>
      <c r="U249" s="18">
        <v>1562983.46</v>
      </c>
      <c r="V249" s="30">
        <f t="shared" si="137"/>
        <v>42795</v>
      </c>
      <c r="W249" s="28">
        <f t="shared" si="164"/>
        <v>6.1805555555555554</v>
      </c>
      <c r="X249" s="38"/>
      <c r="AD249"/>
      <c r="AE249" s="43" t="s">
        <v>4192</v>
      </c>
      <c r="AF249">
        <f>MATCH(AE249,'CAT-4'!$A:$A,0)</f>
        <v>722</v>
      </c>
      <c r="AG249">
        <f>MATCH(V249,'CAT-4'!$1:$1,0)</f>
        <v>63</v>
      </c>
      <c r="AH249">
        <f>INDEX('CAT-4'!$1:$1048576,FAR!AF249,FAR!AG249)</f>
        <v>108.3</v>
      </c>
      <c r="AI249">
        <f>MATCH($AI$3,'CAT-4'!$1:$1,0)</f>
        <v>133</v>
      </c>
      <c r="AJ249">
        <f>INDEX('CAT-4'!$1:$1048576,FAR!AF249,FAR!AI249)</f>
        <v>126.8</v>
      </c>
      <c r="AK249" s="28">
        <f t="shared" si="165"/>
        <v>1.1708217913204062</v>
      </c>
      <c r="AL249" s="28">
        <f t="shared" si="166"/>
        <v>1.1708217913204062</v>
      </c>
      <c r="AM249" s="2">
        <f>INDEX(ELSV!$C$4:$G$58,MATCH(AE249,ELSV!$G$4:$G$58,0),MATCH(IF(O249&gt;2000000,"A",IF(O249&gt;1000000,"B",IF(O249&gt;100000,"C","D"))),ELSV!$C$4:$G$4,0))</f>
        <v>25</v>
      </c>
      <c r="AN249" s="77">
        <f>INDEX(ELSV!$G$4:$K$58,MATCH(AE249,ELSV!$G$4:$G$58,0),MATCH(IF(O249&gt;2000000,"A",IF(O249&gt;1000000,"B",IF(O249&gt;100000,"C","D"))),ELSV!$G$4:$K$4,0))</f>
        <v>0.9</v>
      </c>
      <c r="AO249" s="24">
        <f t="shared" si="167"/>
        <v>2815171.8836195753</v>
      </c>
      <c r="AP249" s="24">
        <f t="shared" si="168"/>
        <v>626375.74410535558</v>
      </c>
      <c r="AQ249" s="25">
        <f t="shared" si="169"/>
        <v>2188796.1395142199</v>
      </c>
    </row>
    <row r="250" spans="1:43" x14ac:dyDescent="0.25">
      <c r="A250" s="11">
        <v>3007</v>
      </c>
      <c r="B250" s="6">
        <v>3007000214</v>
      </c>
      <c r="C250" s="6">
        <v>20000201</v>
      </c>
      <c r="D250" s="6">
        <v>3020000069</v>
      </c>
      <c r="E250" s="6" t="s">
        <v>1585</v>
      </c>
      <c r="F250" s="6" t="s">
        <v>218</v>
      </c>
      <c r="G250" s="6"/>
      <c r="H250" s="6">
        <v>1</v>
      </c>
      <c r="I250" s="6" t="s">
        <v>8</v>
      </c>
      <c r="J250" s="27">
        <v>40996</v>
      </c>
      <c r="K250" s="27">
        <v>40978</v>
      </c>
      <c r="L250" s="7">
        <v>2392163.87</v>
      </c>
      <c r="M250" s="7">
        <v>0</v>
      </c>
      <c r="N250" s="7"/>
      <c r="O250" s="8">
        <v>2392163.87</v>
      </c>
      <c r="P250" s="7">
        <v>-1344202.59</v>
      </c>
      <c r="Q250" s="7">
        <v>0</v>
      </c>
      <c r="R250" s="7">
        <v>-139463.15</v>
      </c>
      <c r="S250" s="12">
        <f t="shared" si="135"/>
        <v>-1483665.74</v>
      </c>
      <c r="T250" s="18">
        <f t="shared" si="136"/>
        <v>1047961.28</v>
      </c>
      <c r="U250" s="18">
        <v>908498.13</v>
      </c>
      <c r="V250" s="30">
        <f t="shared" si="137"/>
        <v>40969</v>
      </c>
      <c r="W250" s="28">
        <f t="shared" si="164"/>
        <v>11.236111111111111</v>
      </c>
      <c r="X250" s="38" t="s">
        <v>2880</v>
      </c>
      <c r="Y250">
        <f>MATCH(X250,'CAT-3'!$A:$A,0)</f>
        <v>642</v>
      </c>
      <c r="Z250">
        <f>MATCH(V250,'CAT-3'!$1:$1,0)</f>
        <v>90</v>
      </c>
      <c r="AA250">
        <f>INDEX('CAT-3'!$1:$1048576,FAR!Y250,FAR!Z250)</f>
        <v>126.4</v>
      </c>
      <c r="AB250">
        <f>MATCH($AB$3,'CAT-3'!$1:$1,0)</f>
        <v>90</v>
      </c>
      <c r="AC250">
        <f>INDEX('CAT-3'!$1:$1048576,FAR!Y250,FAR!AB250)</f>
        <v>126.4</v>
      </c>
      <c r="AD250" s="28">
        <f>AC250/AA250</f>
        <v>1</v>
      </c>
      <c r="AE250" s="43" t="s">
        <v>4192</v>
      </c>
      <c r="AF250">
        <f>MATCH(AE250,'CAT-4'!$A:$A,0)</f>
        <v>722</v>
      </c>
      <c r="AG250">
        <f>MATCH($AG$3,'CAT-4'!$1:$1,0)</f>
        <v>4</v>
      </c>
      <c r="AH250">
        <f>INDEX('CAT-4'!$1:$1048576,FAR!AF250,FAR!AG250)</f>
        <v>102.2</v>
      </c>
      <c r="AI250">
        <f>MATCH($AI$3,'CAT-4'!$1:$1,0)</f>
        <v>133</v>
      </c>
      <c r="AJ250">
        <f>INDEX('CAT-4'!$1:$1048576,FAR!AF250,FAR!AI250)</f>
        <v>126.8</v>
      </c>
      <c r="AK250" s="28">
        <f>AJ250/AH250</f>
        <v>1.2407045009784736</v>
      </c>
      <c r="AL250" s="28">
        <f>AK250*AD250</f>
        <v>1.2407045009784736</v>
      </c>
      <c r="AM250" s="2">
        <f>INDEX(ELSV!$C$4:$G$58,MATCH(AE250,ELSV!$G$4:$G$58,0),MATCH(IF(O250&gt;2000000,"A",IF(O250&gt;1000000,"B",IF(O250&gt;100000,"C","D"))),ELSV!$C$4:$G$4,0))</f>
        <v>25</v>
      </c>
      <c r="AN250" s="77">
        <f>INDEX(ELSV!$G$4:$K$58,MATCH(AE250,ELSV!$G$4:$G$58,0),MATCH(IF(O250&gt;2000000,"A",IF(O250&gt;1000000,"B",IF(O250&gt;100000,"C","D"))),ELSV!$G$4:$K$4,0))</f>
        <v>0.9</v>
      </c>
      <c r="AO250" s="24">
        <f t="shared" si="167"/>
        <v>2967968.4805870843</v>
      </c>
      <c r="AP250" s="24">
        <f t="shared" si="168"/>
        <v>1200543.2503974757</v>
      </c>
      <c r="AQ250" s="25">
        <f t="shared" si="169"/>
        <v>1767425.2301896086</v>
      </c>
    </row>
    <row r="251" spans="1:43" x14ac:dyDescent="0.25">
      <c r="A251" s="11">
        <v>3006</v>
      </c>
      <c r="B251" s="6">
        <v>3006110001</v>
      </c>
      <c r="C251" s="6">
        <v>20000201</v>
      </c>
      <c r="D251" s="6">
        <v>3030000046</v>
      </c>
      <c r="E251" s="6" t="s">
        <v>1582</v>
      </c>
      <c r="F251" s="6" t="s">
        <v>646</v>
      </c>
      <c r="G251" s="6"/>
      <c r="H251" s="6">
        <v>1</v>
      </c>
      <c r="I251" s="6" t="s">
        <v>8</v>
      </c>
      <c r="J251" s="27">
        <v>41729</v>
      </c>
      <c r="K251" s="27">
        <v>41729</v>
      </c>
      <c r="L251" s="7">
        <v>2378896</v>
      </c>
      <c r="M251" s="7">
        <v>0</v>
      </c>
      <c r="N251" s="7"/>
      <c r="O251" s="8">
        <v>2378896</v>
      </c>
      <c r="P251" s="7">
        <v>-1109861.25</v>
      </c>
      <c r="Q251" s="7">
        <v>0</v>
      </c>
      <c r="R251" s="7">
        <v>-138689.64000000001</v>
      </c>
      <c r="S251" s="12">
        <f t="shared" si="135"/>
        <v>-1248550.8900000001</v>
      </c>
      <c r="T251" s="18">
        <f t="shared" si="136"/>
        <v>1269034.75</v>
      </c>
      <c r="U251" s="18">
        <v>1130345.1100000001</v>
      </c>
      <c r="V251" s="30">
        <f t="shared" si="137"/>
        <v>41699</v>
      </c>
      <c r="W251" s="28">
        <f t="shared" si="164"/>
        <v>9.1805555555555554</v>
      </c>
      <c r="X251" s="38"/>
      <c r="AD251"/>
      <c r="AE251" s="43" t="s">
        <v>4192</v>
      </c>
      <c r="AF251">
        <f>MATCH(AE251,'CAT-4'!$A:$A,0)</f>
        <v>722</v>
      </c>
      <c r="AG251">
        <f>MATCH(V251,'CAT-4'!$1:$1,0)</f>
        <v>27</v>
      </c>
      <c r="AH251">
        <f>INDEX('CAT-4'!$1:$1048576,FAR!AF251,FAR!AG251)</f>
        <v>107.5</v>
      </c>
      <c r="AI251">
        <f>MATCH($AI$3,'CAT-4'!$1:$1,0)</f>
        <v>133</v>
      </c>
      <c r="AJ251">
        <f>INDEX('CAT-4'!$1:$1048576,FAR!AF251,FAR!AI251)</f>
        <v>126.8</v>
      </c>
      <c r="AK251" s="28">
        <f>AJ251/AH251</f>
        <v>1.1795348837209303</v>
      </c>
      <c r="AL251" s="28">
        <f>AK251</f>
        <v>1.1795348837209303</v>
      </c>
      <c r="AM251" s="2">
        <f>INDEX(ELSV!$C$4:$G$58,MATCH(AE251,ELSV!$G$4:$G$58,0),MATCH(IF(O251&gt;2000000,"A",IF(O251&gt;1000000,"B",IF(O251&gt;100000,"C","D"))),ELSV!$C$4:$G$4,0))</f>
        <v>25</v>
      </c>
      <c r="AN251" s="77">
        <f>INDEX(ELSV!$G$4:$K$58,MATCH(AE251,ELSV!$G$4:$G$58,0),MATCH(IF(O251&gt;2000000,"A",IF(O251&gt;1000000,"B",IF(O251&gt;100000,"C","D"))),ELSV!$G$4:$K$4,0))</f>
        <v>0.9</v>
      </c>
      <c r="AO251" s="24">
        <f t="shared" si="167"/>
        <v>2805990.816744186</v>
      </c>
      <c r="AP251" s="24">
        <f t="shared" si="168"/>
        <v>927379.9649339536</v>
      </c>
      <c r="AQ251" s="25">
        <f t="shared" si="169"/>
        <v>1878610.8518102323</v>
      </c>
    </row>
    <row r="252" spans="1:43" x14ac:dyDescent="0.25">
      <c r="A252" s="11">
        <v>3004</v>
      </c>
      <c r="B252" s="6">
        <v>3004000214</v>
      </c>
      <c r="C252" s="6">
        <v>20000201</v>
      </c>
      <c r="D252" s="6">
        <v>3020000016</v>
      </c>
      <c r="E252" s="6" t="s">
        <v>1583</v>
      </c>
      <c r="F252" s="6" t="s">
        <v>169</v>
      </c>
      <c r="G252" s="6"/>
      <c r="H252" s="6">
        <v>1</v>
      </c>
      <c r="I252" s="6" t="s">
        <v>8</v>
      </c>
      <c r="J252" s="27">
        <v>40992</v>
      </c>
      <c r="K252" s="27">
        <v>40992</v>
      </c>
      <c r="L252" s="7">
        <v>2377674.9300000002</v>
      </c>
      <c r="M252" s="7">
        <v>0</v>
      </c>
      <c r="N252" s="7"/>
      <c r="O252" s="8">
        <v>2377674.9300000002</v>
      </c>
      <c r="P252" s="7">
        <v>-1337295.3400000001</v>
      </c>
      <c r="Q252" s="7">
        <v>0</v>
      </c>
      <c r="R252" s="7">
        <v>-138618.45000000001</v>
      </c>
      <c r="S252" s="12">
        <f t="shared" si="135"/>
        <v>-1475913.79</v>
      </c>
      <c r="T252" s="18">
        <f t="shared" si="136"/>
        <v>1040379.5900000001</v>
      </c>
      <c r="U252" s="18">
        <v>901761.14</v>
      </c>
      <c r="V252" s="30">
        <f t="shared" si="137"/>
        <v>40969</v>
      </c>
      <c r="W252" s="28">
        <f t="shared" si="164"/>
        <v>11.197222222222223</v>
      </c>
      <c r="X252" s="38" t="s">
        <v>2880</v>
      </c>
      <c r="Y252">
        <f>MATCH(X252,'CAT-3'!$A:$A,0)</f>
        <v>642</v>
      </c>
      <c r="Z252">
        <f>MATCH(V252,'CAT-3'!$1:$1,0)</f>
        <v>90</v>
      </c>
      <c r="AA252">
        <f>INDEX('CAT-3'!$1:$1048576,FAR!Y252,FAR!Z252)</f>
        <v>126.4</v>
      </c>
      <c r="AB252">
        <f>MATCH($AB$3,'CAT-3'!$1:$1,0)</f>
        <v>90</v>
      </c>
      <c r="AC252">
        <f>INDEX('CAT-3'!$1:$1048576,FAR!Y252,FAR!AB252)</f>
        <v>126.4</v>
      </c>
      <c r="AD252" s="28">
        <f>AC252/AA252</f>
        <v>1</v>
      </c>
      <c r="AE252" s="43" t="s">
        <v>4192</v>
      </c>
      <c r="AF252">
        <f>MATCH(AE252,'CAT-4'!$A:$A,0)</f>
        <v>722</v>
      </c>
      <c r="AG252">
        <f>MATCH($AG$3,'CAT-4'!$1:$1,0)</f>
        <v>4</v>
      </c>
      <c r="AH252">
        <f>INDEX('CAT-4'!$1:$1048576,FAR!AF252,FAR!AG252)</f>
        <v>102.2</v>
      </c>
      <c r="AI252">
        <f>MATCH($AI$3,'CAT-4'!$1:$1,0)</f>
        <v>133</v>
      </c>
      <c r="AJ252">
        <f>INDEX('CAT-4'!$1:$1048576,FAR!AF252,FAR!AI252)</f>
        <v>126.8</v>
      </c>
      <c r="AK252" s="28">
        <f>AJ252/AH252</f>
        <v>1.2407045009784736</v>
      </c>
      <c r="AL252" s="28">
        <f>AK252*AD252</f>
        <v>1.2407045009784736</v>
      </c>
      <c r="AM252" s="2">
        <f>INDEX(ELSV!$C$4:$G$58,MATCH(AE252,ELSV!$G$4:$G$58,0),MATCH(IF(O252&gt;2000000,"A",IF(O252&gt;1000000,"B",IF(O252&gt;100000,"C","D"))),ELSV!$C$4:$G$4,0))</f>
        <v>25</v>
      </c>
      <c r="AN252" s="77">
        <f>INDEX(ELSV!$G$4:$K$58,MATCH(AE252,ELSV!$G$4:$G$58,0),MATCH(IF(O252&gt;2000000,"A",IF(O252&gt;1000000,"B",IF(O252&gt;100000,"C","D"))),ELSV!$G$4:$K$4,0))</f>
        <v>0.9</v>
      </c>
      <c r="AO252" s="24">
        <f t="shared" si="167"/>
        <v>2949991.9875146775</v>
      </c>
      <c r="AP252" s="24">
        <f t="shared" si="168"/>
        <v>1189141.7701671666</v>
      </c>
      <c r="AQ252" s="25">
        <f t="shared" si="169"/>
        <v>1760850.2173475109</v>
      </c>
    </row>
    <row r="253" spans="1:43" x14ac:dyDescent="0.25">
      <c r="A253" s="11">
        <v>3005</v>
      </c>
      <c r="B253" s="6">
        <v>3005110002</v>
      </c>
      <c r="C253" s="6">
        <v>20000201</v>
      </c>
      <c r="D253" s="6">
        <v>3030000050</v>
      </c>
      <c r="E253" s="6" t="s">
        <v>1584</v>
      </c>
      <c r="F253" s="6" t="s">
        <v>650</v>
      </c>
      <c r="G253" s="6"/>
      <c r="H253" s="6">
        <v>1</v>
      </c>
      <c r="I253" s="6" t="s">
        <v>8</v>
      </c>
      <c r="J253" s="27">
        <v>41729</v>
      </c>
      <c r="K253" s="27">
        <v>41729</v>
      </c>
      <c r="L253" s="7">
        <v>2328749.94</v>
      </c>
      <c r="M253" s="7">
        <v>0</v>
      </c>
      <c r="N253" s="7"/>
      <c r="O253" s="8">
        <v>2328749.94</v>
      </c>
      <c r="P253" s="7">
        <v>-1086465.83</v>
      </c>
      <c r="Q253" s="7">
        <v>0</v>
      </c>
      <c r="R253" s="7">
        <v>-135766.12</v>
      </c>
      <c r="S253" s="12">
        <f t="shared" si="135"/>
        <v>-1222231.9500000002</v>
      </c>
      <c r="T253" s="18">
        <f t="shared" si="136"/>
        <v>1242284.1099999999</v>
      </c>
      <c r="U253" s="18">
        <v>1106517.99</v>
      </c>
      <c r="V253" s="30">
        <f t="shared" si="137"/>
        <v>41699</v>
      </c>
      <c r="W253" s="28">
        <f t="shared" si="164"/>
        <v>9.1805555555555554</v>
      </c>
      <c r="X253" s="38"/>
      <c r="AD253"/>
      <c r="AE253" s="43" t="s">
        <v>4222</v>
      </c>
      <c r="AF253">
        <f>MATCH(AE253,'CAT-4'!$A:$A,0)</f>
        <v>737</v>
      </c>
      <c r="AG253">
        <f>MATCH(V253,'CAT-4'!$1:$1,0)</f>
        <v>27</v>
      </c>
      <c r="AH253">
        <f>INDEX('CAT-4'!$1:$1048576,FAR!AF253,FAR!AG253)</f>
        <v>104.7</v>
      </c>
      <c r="AI253">
        <f>MATCH($AI$3,'CAT-4'!$1:$1,0)</f>
        <v>133</v>
      </c>
      <c r="AJ253">
        <f>INDEX('CAT-4'!$1:$1048576,FAR!AF253,FAR!AI253)</f>
        <v>125</v>
      </c>
      <c r="AK253" s="28">
        <f>AJ253/AH253</f>
        <v>1.1938872970391594</v>
      </c>
      <c r="AL253" s="28">
        <f>AK253</f>
        <v>1.1938872970391594</v>
      </c>
      <c r="AM253" s="2">
        <f>INDEX(ELSV!$C$4:$G$58,MATCH(AE253,ELSV!$G$4:$G$58,0),MATCH(IF(O253&gt;2000000,"A",IF(O253&gt;1000000,"B",IF(O253&gt;100000,"C","D"))),ELSV!$C$4:$G$4,0))</f>
        <v>15</v>
      </c>
      <c r="AN253" s="77">
        <f>INDEX(ELSV!$G$4:$K$58,MATCH(AE253,ELSV!$G$4:$G$58,0),MATCH(IF(O253&gt;2000000,"A",IF(O253&gt;1000000,"B",IF(O253&gt;100000,"C","D"))),ELSV!$G$4:$K$4,0))</f>
        <v>0.9</v>
      </c>
      <c r="AO253" s="24">
        <f t="shared" si="167"/>
        <v>2780264.9713467048</v>
      </c>
      <c r="AP253" s="24">
        <f t="shared" si="168"/>
        <v>1531462.6217168099</v>
      </c>
      <c r="AQ253" s="25">
        <f t="shared" si="169"/>
        <v>1248802.3496298948</v>
      </c>
    </row>
    <row r="254" spans="1:43" x14ac:dyDescent="0.25">
      <c r="A254" s="11">
        <v>3005</v>
      </c>
      <c r="B254" s="6">
        <v>3005000214</v>
      </c>
      <c r="C254" s="6">
        <v>20000201</v>
      </c>
      <c r="D254" s="6">
        <v>3020000068</v>
      </c>
      <c r="E254" s="6" t="s">
        <v>1584</v>
      </c>
      <c r="F254" s="6" t="s">
        <v>217</v>
      </c>
      <c r="G254" s="6"/>
      <c r="H254" s="6">
        <v>1</v>
      </c>
      <c r="I254" s="6" t="s">
        <v>8</v>
      </c>
      <c r="J254" s="27">
        <v>40978</v>
      </c>
      <c r="K254" s="27">
        <v>40978</v>
      </c>
      <c r="L254" s="7">
        <v>2317980.2599999998</v>
      </c>
      <c r="M254" s="7">
        <v>0</v>
      </c>
      <c r="N254" s="7"/>
      <c r="O254" s="8">
        <v>2317980.2599999998</v>
      </c>
      <c r="P254" s="7">
        <v>-1307932.3999999999</v>
      </c>
      <c r="Q254" s="7">
        <v>0</v>
      </c>
      <c r="R254" s="7">
        <v>-135138.25</v>
      </c>
      <c r="S254" s="12">
        <f t="shared" si="135"/>
        <v>-1443070.65</v>
      </c>
      <c r="T254" s="18">
        <f t="shared" si="136"/>
        <v>1010047.8599999999</v>
      </c>
      <c r="U254" s="18">
        <v>874909.61</v>
      </c>
      <c r="V254" s="30">
        <f t="shared" si="137"/>
        <v>40969</v>
      </c>
      <c r="W254" s="28">
        <f t="shared" si="164"/>
        <v>11.236111111111111</v>
      </c>
      <c r="X254" s="38" t="s">
        <v>2880</v>
      </c>
      <c r="Y254">
        <f>MATCH(X254,'CAT-3'!$A:$A,0)</f>
        <v>642</v>
      </c>
      <c r="Z254">
        <f>MATCH(V254,'CAT-3'!$1:$1,0)</f>
        <v>90</v>
      </c>
      <c r="AA254">
        <f>INDEX('CAT-3'!$1:$1048576,FAR!Y254,FAR!Z254)</f>
        <v>126.4</v>
      </c>
      <c r="AB254">
        <f>MATCH($AB$3,'CAT-3'!$1:$1,0)</f>
        <v>90</v>
      </c>
      <c r="AC254">
        <f>INDEX('CAT-3'!$1:$1048576,FAR!Y254,FAR!AB254)</f>
        <v>126.4</v>
      </c>
      <c r="AD254" s="28">
        <f>AC254/AA254</f>
        <v>1</v>
      </c>
      <c r="AE254" s="43" t="s">
        <v>4192</v>
      </c>
      <c r="AF254">
        <f>MATCH(AE254,'CAT-4'!$A:$A,0)</f>
        <v>722</v>
      </c>
      <c r="AG254">
        <f>MATCH($AG$3,'CAT-4'!$1:$1,0)</f>
        <v>4</v>
      </c>
      <c r="AH254">
        <f>INDEX('CAT-4'!$1:$1048576,FAR!AF254,FAR!AG254)</f>
        <v>102.2</v>
      </c>
      <c r="AI254">
        <f>MATCH($AI$3,'CAT-4'!$1:$1,0)</f>
        <v>133</v>
      </c>
      <c r="AJ254">
        <f>INDEX('CAT-4'!$1:$1048576,FAR!AF254,FAR!AI254)</f>
        <v>126.8</v>
      </c>
      <c r="AK254" s="28">
        <f>AJ254/AH254</f>
        <v>1.2407045009784736</v>
      </c>
      <c r="AL254" s="28">
        <f>AK254*AD254</f>
        <v>1.2407045009784736</v>
      </c>
      <c r="AM254" s="2">
        <f>INDEX(ELSV!$C$4:$G$58,MATCH(AE254,ELSV!$G$4:$G$58,0),MATCH(IF(O254&gt;2000000,"A",IF(O254&gt;1000000,"B",IF(O254&gt;100000,"C","D"))),ELSV!$C$4:$G$4,0))</f>
        <v>25</v>
      </c>
      <c r="AN254" s="77">
        <f>INDEX(ELSV!$G$4:$K$58,MATCH(AE254,ELSV!$G$4:$G$58,0),MATCH(IF(O254&gt;2000000,"A",IF(O254&gt;1000000,"B",IF(O254&gt;100000,"C","D"))),ELSV!$G$4:$K$4,0))</f>
        <v>0.9</v>
      </c>
      <c r="AO254" s="24">
        <f t="shared" si="167"/>
        <v>2875928.5417612521</v>
      </c>
      <c r="AP254" s="24">
        <f t="shared" si="168"/>
        <v>1163313.0951424264</v>
      </c>
      <c r="AQ254" s="25">
        <f t="shared" si="169"/>
        <v>1712615.4466188257</v>
      </c>
    </row>
    <row r="255" spans="1:43" x14ac:dyDescent="0.25">
      <c r="A255" s="11">
        <v>3006</v>
      </c>
      <c r="B255" s="6">
        <v>3006000204</v>
      </c>
      <c r="C255" s="6">
        <v>20000201</v>
      </c>
      <c r="D255" s="6">
        <v>3030000101</v>
      </c>
      <c r="E255" s="6" t="s">
        <v>1582</v>
      </c>
      <c r="F255" s="6" t="s">
        <v>702</v>
      </c>
      <c r="G255" s="6"/>
      <c r="H255" s="6">
        <v>1</v>
      </c>
      <c r="I255" s="6" t="s">
        <v>8</v>
      </c>
      <c r="J255" s="27">
        <v>41729</v>
      </c>
      <c r="K255" s="27">
        <v>41729</v>
      </c>
      <c r="L255" s="7">
        <v>2263386.37</v>
      </c>
      <c r="M255" s="7">
        <v>0</v>
      </c>
      <c r="N255" s="7"/>
      <c r="O255" s="8">
        <v>2263386.37</v>
      </c>
      <c r="P255" s="7">
        <v>-1055970.8600000001</v>
      </c>
      <c r="Q255" s="7">
        <v>0</v>
      </c>
      <c r="R255" s="7">
        <v>-131955.43</v>
      </c>
      <c r="S255" s="12">
        <f t="shared" si="135"/>
        <v>-1187926.29</v>
      </c>
      <c r="T255" s="18">
        <f t="shared" si="136"/>
        <v>1207415.51</v>
      </c>
      <c r="U255" s="18">
        <v>1075460.08</v>
      </c>
      <c r="V255" s="30">
        <f t="shared" si="137"/>
        <v>41699</v>
      </c>
      <c r="W255" s="28">
        <f t="shared" si="164"/>
        <v>9.1805555555555554</v>
      </c>
      <c r="X255" s="38"/>
      <c r="AD255"/>
      <c r="AE255" s="43" t="s">
        <v>4096</v>
      </c>
      <c r="AF255">
        <f>MATCH(AE255,'CAT-4'!$A:$A,0)</f>
        <v>672</v>
      </c>
      <c r="AG255">
        <f>MATCH(V255,'CAT-4'!$1:$1,0)</f>
        <v>27</v>
      </c>
      <c r="AH255">
        <f>INDEX('CAT-4'!$1:$1048576,FAR!AF255,FAR!AG255)</f>
        <v>105.3</v>
      </c>
      <c r="AI255">
        <f>MATCH($AI$3,'CAT-4'!$1:$1,0)</f>
        <v>133</v>
      </c>
      <c r="AJ255">
        <f>INDEX('CAT-4'!$1:$1048576,FAR!AF255,FAR!AI255)</f>
        <v>142.1</v>
      </c>
      <c r="AK255" s="28">
        <f t="shared" ref="AK255:AK261" si="170">AJ255/AH255</f>
        <v>1.3494776828110162</v>
      </c>
      <c r="AL255" s="28">
        <f t="shared" ref="AL255:AL261" si="171">AK255</f>
        <v>1.3494776828110162</v>
      </c>
      <c r="AM255" s="2">
        <f>INDEX(ELSV!$C$4:$G$58,MATCH(AE255,ELSV!$G$4:$G$58,0),MATCH(IF(O255&gt;2000000,"A",IF(O255&gt;1000000,"B",IF(O255&gt;100000,"C","D"))),ELSV!$C$4:$G$4,0))</f>
        <v>15</v>
      </c>
      <c r="AN255" s="77">
        <f>INDEX(ELSV!$G$4:$K$58,MATCH(AE255,ELSV!$G$4:$G$58,0),MATCH(IF(O255&gt;2000000,"A",IF(O255&gt;1000000,"B",IF(O255&gt;100000,"C","D"))),ELSV!$G$4:$K$4,0))</f>
        <v>0.9</v>
      </c>
      <c r="AO255" s="24">
        <f t="shared" si="167"/>
        <v>3054389.3938936377</v>
      </c>
      <c r="AP255" s="24">
        <f t="shared" si="168"/>
        <v>1682459.4911364124</v>
      </c>
      <c r="AQ255" s="25">
        <f t="shared" si="169"/>
        <v>1371929.9027572253</v>
      </c>
    </row>
    <row r="256" spans="1:43" x14ac:dyDescent="0.25">
      <c r="A256" s="11">
        <v>3004</v>
      </c>
      <c r="B256" s="6">
        <v>3004006301</v>
      </c>
      <c r="C256" s="6">
        <v>20000401</v>
      </c>
      <c r="D256" s="6">
        <v>5030000264</v>
      </c>
      <c r="E256" s="6" t="s">
        <v>1583</v>
      </c>
      <c r="F256" s="6" t="s">
        <v>1525</v>
      </c>
      <c r="G256" s="6"/>
      <c r="H256" s="6">
        <v>34</v>
      </c>
      <c r="I256" s="6" t="s">
        <v>41</v>
      </c>
      <c r="J256" s="27">
        <v>44686</v>
      </c>
      <c r="K256" s="27">
        <v>44686</v>
      </c>
      <c r="L256" s="7">
        <v>0</v>
      </c>
      <c r="M256" s="7">
        <v>2185737.61</v>
      </c>
      <c r="N256" s="7"/>
      <c r="O256" s="8">
        <v>2185737.61</v>
      </c>
      <c r="P256" s="7">
        <v>0</v>
      </c>
      <c r="Q256" s="7">
        <v>0</v>
      </c>
      <c r="R256" s="7">
        <v>-297320.2</v>
      </c>
      <c r="S256" s="12">
        <f t="shared" si="135"/>
        <v>-297320.2</v>
      </c>
      <c r="T256" s="18">
        <f t="shared" si="136"/>
        <v>0</v>
      </c>
      <c r="U256" s="18">
        <v>1888417.41</v>
      </c>
      <c r="V256" s="30">
        <f t="shared" si="137"/>
        <v>44682</v>
      </c>
      <c r="W256" s="28">
        <f t="shared" si="164"/>
        <v>1.0833333333333333</v>
      </c>
      <c r="X256" s="38"/>
      <c r="AD256"/>
      <c r="AE256" s="43" t="s">
        <v>4043</v>
      </c>
      <c r="AF256">
        <f>MATCH(AE256,'CAT-4'!$A:$A,0)</f>
        <v>645</v>
      </c>
      <c r="AG256">
        <f>MATCH(V256,'CAT-4'!$1:$1,0)</f>
        <v>125</v>
      </c>
      <c r="AH256">
        <f>INDEX('CAT-4'!$1:$1048576,FAR!AF256,FAR!AG256)</f>
        <v>115.6</v>
      </c>
      <c r="AI256">
        <f>MATCH($AI$3,'CAT-4'!$1:$1,0)</f>
        <v>133</v>
      </c>
      <c r="AJ256">
        <f>INDEX('CAT-4'!$1:$1048576,FAR!AF256,FAR!AI256)</f>
        <v>115.6</v>
      </c>
      <c r="AK256" s="28">
        <f t="shared" si="170"/>
        <v>1</v>
      </c>
      <c r="AL256" s="28">
        <f t="shared" si="171"/>
        <v>1</v>
      </c>
      <c r="AM256" s="2">
        <f>INDEX(ELSV!$C$4:$G$58,MATCH(AE256,ELSV!$G$4:$G$58,0),MATCH(IF(O256&gt;2000000,"A",IF(O256&gt;1000000,"B",IF(O256&gt;100000,"C","D"))),ELSV!$C$4:$G$4,0))</f>
        <v>6</v>
      </c>
      <c r="AN256" s="77">
        <f>INDEX(ELSV!$G$4:$K$58,MATCH(AE256,ELSV!$G$4:$G$58,0),MATCH(IF(O256&gt;2000000,"A",IF(O256&gt;1000000,"B",IF(O256&gt;100000,"C","D"))),ELSV!$G$4:$K$4,0))</f>
        <v>0.95</v>
      </c>
      <c r="AO256" s="24">
        <f t="shared" si="167"/>
        <v>2185737.61</v>
      </c>
      <c r="AP256" s="24">
        <f t="shared" si="168"/>
        <v>374914.71504861105</v>
      </c>
      <c r="AQ256" s="25">
        <f t="shared" si="169"/>
        <v>1810822.8949513887</v>
      </c>
    </row>
    <row r="257" spans="1:43" x14ac:dyDescent="0.25">
      <c r="A257" s="11">
        <v>3008</v>
      </c>
      <c r="B257" s="6">
        <v>3008006301</v>
      </c>
      <c r="C257" s="6">
        <v>20000401</v>
      </c>
      <c r="D257" s="6">
        <v>5030000268</v>
      </c>
      <c r="E257" s="6" t="s">
        <v>1586</v>
      </c>
      <c r="F257" s="6" t="s">
        <v>1527</v>
      </c>
      <c r="G257" s="6"/>
      <c r="H257" s="6">
        <v>34</v>
      </c>
      <c r="I257" s="6" t="s">
        <v>41</v>
      </c>
      <c r="J257" s="27">
        <v>44686</v>
      </c>
      <c r="K257" s="27">
        <v>44686</v>
      </c>
      <c r="L257" s="7">
        <v>0</v>
      </c>
      <c r="M257" s="7">
        <v>2185737.61</v>
      </c>
      <c r="N257" s="7"/>
      <c r="O257" s="8">
        <v>2185737.61</v>
      </c>
      <c r="P257" s="7">
        <v>0</v>
      </c>
      <c r="Q257" s="7">
        <v>0</v>
      </c>
      <c r="R257" s="7">
        <v>-297320.2</v>
      </c>
      <c r="S257" s="12">
        <f t="shared" si="135"/>
        <v>-297320.2</v>
      </c>
      <c r="T257" s="18">
        <f t="shared" si="136"/>
        <v>0</v>
      </c>
      <c r="U257" s="18">
        <v>1888417.41</v>
      </c>
      <c r="V257" s="30">
        <f t="shared" si="137"/>
        <v>44682</v>
      </c>
      <c r="W257" s="28">
        <f t="shared" si="164"/>
        <v>1.0833333333333333</v>
      </c>
      <c r="X257" s="38"/>
      <c r="AD257"/>
      <c r="AE257" s="43" t="s">
        <v>4043</v>
      </c>
      <c r="AF257">
        <f>MATCH(AE257,'CAT-4'!$A:$A,0)</f>
        <v>645</v>
      </c>
      <c r="AG257">
        <f>MATCH(V257,'CAT-4'!$1:$1,0)</f>
        <v>125</v>
      </c>
      <c r="AH257">
        <f>INDEX('CAT-4'!$1:$1048576,FAR!AF257,FAR!AG257)</f>
        <v>115.6</v>
      </c>
      <c r="AI257">
        <f>MATCH($AI$3,'CAT-4'!$1:$1,0)</f>
        <v>133</v>
      </c>
      <c r="AJ257">
        <f>INDEX('CAT-4'!$1:$1048576,FAR!AF257,FAR!AI257)</f>
        <v>115.6</v>
      </c>
      <c r="AK257" s="28">
        <f t="shared" si="170"/>
        <v>1</v>
      </c>
      <c r="AL257" s="28">
        <f t="shared" si="171"/>
        <v>1</v>
      </c>
      <c r="AM257" s="2">
        <f>INDEX(ELSV!$C$4:$G$58,MATCH(AE257,ELSV!$G$4:$G$58,0),MATCH(IF(O257&gt;2000000,"A",IF(O257&gt;1000000,"B",IF(O257&gt;100000,"C","D"))),ELSV!$C$4:$G$4,0))</f>
        <v>6</v>
      </c>
      <c r="AN257" s="77">
        <f>INDEX(ELSV!$G$4:$K$58,MATCH(AE257,ELSV!$G$4:$G$58,0),MATCH(IF(O257&gt;2000000,"A",IF(O257&gt;1000000,"B",IF(O257&gt;100000,"C","D"))),ELSV!$G$4:$K$4,0))</f>
        <v>0.95</v>
      </c>
      <c r="AO257" s="24">
        <f t="shared" si="167"/>
        <v>2185737.61</v>
      </c>
      <c r="AP257" s="24">
        <f t="shared" si="168"/>
        <v>374914.71504861105</v>
      </c>
      <c r="AQ257" s="25">
        <f t="shared" si="169"/>
        <v>1810822.8949513887</v>
      </c>
    </row>
    <row r="258" spans="1:43" x14ac:dyDescent="0.25">
      <c r="A258" s="11">
        <v>3005</v>
      </c>
      <c r="B258" s="6">
        <v>3005006301</v>
      </c>
      <c r="C258" s="6">
        <v>20000401</v>
      </c>
      <c r="D258" s="6">
        <v>5030000276</v>
      </c>
      <c r="E258" s="6" t="s">
        <v>1584</v>
      </c>
      <c r="F258" s="6" t="s">
        <v>1531</v>
      </c>
      <c r="G258" s="6"/>
      <c r="H258" s="6">
        <v>34</v>
      </c>
      <c r="I258" s="6" t="s">
        <v>41</v>
      </c>
      <c r="J258" s="27">
        <v>44694</v>
      </c>
      <c r="K258" s="27">
        <v>44694</v>
      </c>
      <c r="L258" s="7">
        <v>0</v>
      </c>
      <c r="M258" s="7">
        <v>2185737.61</v>
      </c>
      <c r="N258" s="7"/>
      <c r="O258" s="8">
        <v>2185737.61</v>
      </c>
      <c r="P258" s="7">
        <v>0</v>
      </c>
      <c r="Q258" s="7">
        <v>0</v>
      </c>
      <c r="R258" s="7">
        <v>-290134.21000000002</v>
      </c>
      <c r="S258" s="12">
        <f t="shared" si="135"/>
        <v>-290134.21000000002</v>
      </c>
      <c r="T258" s="18">
        <f t="shared" si="136"/>
        <v>0</v>
      </c>
      <c r="U258" s="18">
        <v>1895603.4</v>
      </c>
      <c r="V258" s="30">
        <f t="shared" si="137"/>
        <v>44682</v>
      </c>
      <c r="W258" s="28">
        <f t="shared" si="164"/>
        <v>1.0611111111111111</v>
      </c>
      <c r="X258" s="38"/>
      <c r="AD258"/>
      <c r="AE258" s="43" t="s">
        <v>4043</v>
      </c>
      <c r="AF258">
        <f>MATCH(AE258,'CAT-4'!$A:$A,0)</f>
        <v>645</v>
      </c>
      <c r="AG258">
        <f>MATCH(V258,'CAT-4'!$1:$1,0)</f>
        <v>125</v>
      </c>
      <c r="AH258">
        <f>INDEX('CAT-4'!$1:$1048576,FAR!AF258,FAR!AG258)</f>
        <v>115.6</v>
      </c>
      <c r="AI258">
        <f>MATCH($AI$3,'CAT-4'!$1:$1,0)</f>
        <v>133</v>
      </c>
      <c r="AJ258">
        <f>INDEX('CAT-4'!$1:$1048576,FAR!AF258,FAR!AI258)</f>
        <v>115.6</v>
      </c>
      <c r="AK258" s="28">
        <f t="shared" si="170"/>
        <v>1</v>
      </c>
      <c r="AL258" s="28">
        <f t="shared" si="171"/>
        <v>1</v>
      </c>
      <c r="AM258" s="2">
        <f>INDEX(ELSV!$C$4:$G$58,MATCH(AE258,ELSV!$G$4:$G$58,0),MATCH(IF(O258&gt;2000000,"A",IF(O258&gt;1000000,"B",IF(O258&gt;100000,"C","D"))),ELSV!$C$4:$G$4,0))</f>
        <v>6</v>
      </c>
      <c r="AN258" s="77">
        <f>INDEX(ELSV!$G$4:$K$58,MATCH(AE258,ELSV!$G$4:$G$58,0),MATCH(IF(O258&gt;2000000,"A",IF(O258&gt;1000000,"B",IF(O258&gt;100000,"C","D"))),ELSV!$G$4:$K$4,0))</f>
        <v>0.95</v>
      </c>
      <c r="AO258" s="24">
        <f t="shared" si="167"/>
        <v>2185737.61</v>
      </c>
      <c r="AP258" s="24">
        <f t="shared" si="168"/>
        <v>367224.15679120366</v>
      </c>
      <c r="AQ258" s="25">
        <f t="shared" si="169"/>
        <v>1818513.4532087962</v>
      </c>
    </row>
    <row r="259" spans="1:43" x14ac:dyDescent="0.25">
      <c r="A259" s="11">
        <v>3006</v>
      </c>
      <c r="B259" s="6">
        <v>3006006301</v>
      </c>
      <c r="C259" s="6">
        <v>20000401</v>
      </c>
      <c r="D259" s="6">
        <v>5030000260</v>
      </c>
      <c r="E259" s="6" t="s">
        <v>1582</v>
      </c>
      <c r="F259" s="6" t="s">
        <v>1523</v>
      </c>
      <c r="G259" s="6"/>
      <c r="H259" s="6">
        <v>34</v>
      </c>
      <c r="I259" s="6" t="s">
        <v>41</v>
      </c>
      <c r="J259" s="27">
        <v>44698</v>
      </c>
      <c r="K259" s="27">
        <v>44698</v>
      </c>
      <c r="L259" s="7">
        <v>0</v>
      </c>
      <c r="M259" s="7">
        <v>2185737.0099999998</v>
      </c>
      <c r="N259" s="7"/>
      <c r="O259" s="8">
        <v>2185737.0099999998</v>
      </c>
      <c r="P259" s="7">
        <v>0</v>
      </c>
      <c r="Q259" s="7">
        <v>0</v>
      </c>
      <c r="R259" s="7">
        <v>-286541.14</v>
      </c>
      <c r="S259" s="12">
        <f t="shared" si="135"/>
        <v>-286541.14</v>
      </c>
      <c r="T259" s="18">
        <f t="shared" si="136"/>
        <v>0</v>
      </c>
      <c r="U259" s="18">
        <v>1899195.87</v>
      </c>
      <c r="V259" s="30">
        <f t="shared" si="137"/>
        <v>44682</v>
      </c>
      <c r="W259" s="28">
        <f t="shared" si="164"/>
        <v>1.05</v>
      </c>
      <c r="X259" s="38"/>
      <c r="AD259"/>
      <c r="AE259" s="43" t="s">
        <v>4043</v>
      </c>
      <c r="AF259">
        <f>MATCH(AE259,'CAT-4'!$A:$A,0)</f>
        <v>645</v>
      </c>
      <c r="AG259">
        <f>MATCH(V259,'CAT-4'!$1:$1,0)</f>
        <v>125</v>
      </c>
      <c r="AH259">
        <f>INDEX('CAT-4'!$1:$1048576,FAR!AF259,FAR!AG259)</f>
        <v>115.6</v>
      </c>
      <c r="AI259">
        <f>MATCH($AI$3,'CAT-4'!$1:$1,0)</f>
        <v>133</v>
      </c>
      <c r="AJ259">
        <f>INDEX('CAT-4'!$1:$1048576,FAR!AF259,FAR!AI259)</f>
        <v>115.6</v>
      </c>
      <c r="AK259" s="28">
        <f t="shared" si="170"/>
        <v>1</v>
      </c>
      <c r="AL259" s="28">
        <f t="shared" si="171"/>
        <v>1</v>
      </c>
      <c r="AM259" s="2">
        <f>INDEX(ELSV!$C$4:$G$58,MATCH(AE259,ELSV!$G$4:$G$58,0),MATCH(IF(O259&gt;2000000,"A",IF(O259&gt;1000000,"B",IF(O259&gt;100000,"C","D"))),ELSV!$C$4:$G$4,0))</f>
        <v>6</v>
      </c>
      <c r="AN259" s="77">
        <f>INDEX(ELSV!$G$4:$K$58,MATCH(AE259,ELSV!$G$4:$G$58,0),MATCH(IF(O259&gt;2000000,"A",IF(O259&gt;1000000,"B",IF(O259&gt;100000,"C","D"))),ELSV!$G$4:$K$4,0))</f>
        <v>0.95</v>
      </c>
      <c r="AO259" s="24">
        <f t="shared" si="167"/>
        <v>2185737.0099999998</v>
      </c>
      <c r="AP259" s="24">
        <f t="shared" si="168"/>
        <v>363378.77791249997</v>
      </c>
      <c r="AQ259" s="25">
        <f t="shared" si="169"/>
        <v>1822358.2320874999</v>
      </c>
    </row>
    <row r="260" spans="1:43" x14ac:dyDescent="0.25">
      <c r="A260" s="11">
        <v>3007</v>
      </c>
      <c r="B260" s="6">
        <v>3007000204</v>
      </c>
      <c r="C260" s="6">
        <v>20000201</v>
      </c>
      <c r="D260" s="6">
        <v>3030000016</v>
      </c>
      <c r="E260" s="6" t="s">
        <v>1585</v>
      </c>
      <c r="F260" s="6" t="s">
        <v>616</v>
      </c>
      <c r="G260" s="6"/>
      <c r="H260" s="6">
        <v>1</v>
      </c>
      <c r="I260" s="6" t="s">
        <v>8</v>
      </c>
      <c r="J260" s="27">
        <v>41729</v>
      </c>
      <c r="K260" s="27">
        <v>41729</v>
      </c>
      <c r="L260" s="7">
        <v>2175638.2599999998</v>
      </c>
      <c r="M260" s="7">
        <v>0</v>
      </c>
      <c r="N260" s="7"/>
      <c r="O260" s="8">
        <v>2175638.2599999998</v>
      </c>
      <c r="P260" s="7">
        <v>-1015032.4</v>
      </c>
      <c r="Q260" s="7">
        <v>0</v>
      </c>
      <c r="R260" s="7">
        <v>-126839.71</v>
      </c>
      <c r="S260" s="12">
        <f t="shared" si="135"/>
        <v>-1141872.1100000001</v>
      </c>
      <c r="T260" s="18">
        <f t="shared" si="136"/>
        <v>1160605.8599999999</v>
      </c>
      <c r="U260" s="18">
        <v>1033766.15</v>
      </c>
      <c r="V260" s="30">
        <f t="shared" si="137"/>
        <v>41699</v>
      </c>
      <c r="W260" s="28">
        <f t="shared" si="164"/>
        <v>9.1805555555555554</v>
      </c>
      <c r="X260" s="38"/>
      <c r="AD260"/>
      <c r="AE260" s="43" t="s">
        <v>4096</v>
      </c>
      <c r="AF260">
        <f>MATCH(AE260,'CAT-4'!$A:$A,0)</f>
        <v>672</v>
      </c>
      <c r="AG260">
        <f>MATCH(V260,'CAT-4'!$1:$1,0)</f>
        <v>27</v>
      </c>
      <c r="AH260">
        <f>INDEX('CAT-4'!$1:$1048576,FAR!AF260,FAR!AG260)</f>
        <v>105.3</v>
      </c>
      <c r="AI260">
        <f>MATCH($AI$3,'CAT-4'!$1:$1,0)</f>
        <v>133</v>
      </c>
      <c r="AJ260">
        <f>INDEX('CAT-4'!$1:$1048576,FAR!AF260,FAR!AI260)</f>
        <v>142.1</v>
      </c>
      <c r="AK260" s="28">
        <f t="shared" si="170"/>
        <v>1.3494776828110162</v>
      </c>
      <c r="AL260" s="28">
        <f t="shared" si="171"/>
        <v>1.3494776828110162</v>
      </c>
      <c r="AM260" s="2">
        <f>INDEX(ELSV!$C$4:$G$58,MATCH(AE260,ELSV!$G$4:$G$58,0),MATCH(IF(O260&gt;2000000,"A",IF(O260&gt;1000000,"B",IF(O260&gt;100000,"C","D"))),ELSV!$C$4:$G$4,0))</f>
        <v>15</v>
      </c>
      <c r="AN260" s="77">
        <f>INDEX(ELSV!$G$4:$K$58,MATCH(AE260,ELSV!$G$4:$G$58,0),MATCH(IF(O260&gt;2000000,"A",IF(O260&gt;1000000,"B",IF(O260&gt;100000,"C","D"))),ELSV!$G$4:$K$4,0))</f>
        <v>0.9</v>
      </c>
      <c r="AO260" s="24">
        <f t="shared" si="167"/>
        <v>2935975.2777397907</v>
      </c>
      <c r="AP260" s="24">
        <f t="shared" si="168"/>
        <v>1617233.0488216681</v>
      </c>
      <c r="AQ260" s="25">
        <f t="shared" si="169"/>
        <v>1318742.2289181226</v>
      </c>
    </row>
    <row r="261" spans="1:43" x14ac:dyDescent="0.25">
      <c r="A261" s="11">
        <v>3006</v>
      </c>
      <c r="B261" s="6">
        <v>3006110001</v>
      </c>
      <c r="C261" s="6">
        <v>20000201</v>
      </c>
      <c r="D261" s="6">
        <v>3030000049</v>
      </c>
      <c r="E261" s="6" t="s">
        <v>1582</v>
      </c>
      <c r="F261" s="6" t="s">
        <v>649</v>
      </c>
      <c r="G261" s="6"/>
      <c r="H261" s="6">
        <v>2</v>
      </c>
      <c r="I261" s="6" t="s">
        <v>8</v>
      </c>
      <c r="J261" s="27">
        <v>41729</v>
      </c>
      <c r="K261" s="27">
        <v>41729</v>
      </c>
      <c r="L261" s="7">
        <v>2150500</v>
      </c>
      <c r="M261" s="7">
        <v>0</v>
      </c>
      <c r="N261" s="7"/>
      <c r="O261" s="8">
        <v>2150500</v>
      </c>
      <c r="P261" s="7">
        <v>-1003304.29</v>
      </c>
      <c r="Q261" s="7">
        <v>0</v>
      </c>
      <c r="R261" s="7">
        <v>-125374.15</v>
      </c>
      <c r="S261" s="12">
        <f t="shared" ref="S261:S324" si="172">SUM(P261:R261)</f>
        <v>-1128678.44</v>
      </c>
      <c r="T261" s="18">
        <f t="shared" ref="T261:T324" si="173">L261+P261</f>
        <v>1147195.71</v>
      </c>
      <c r="U261" s="18">
        <v>1021821.56</v>
      </c>
      <c r="V261" s="30">
        <f t="shared" si="137"/>
        <v>41699</v>
      </c>
      <c r="W261" s="28">
        <f t="shared" si="164"/>
        <v>9.1805555555555554</v>
      </c>
      <c r="X261" s="38"/>
      <c r="AD261"/>
      <c r="AE261" s="43" t="s">
        <v>4192</v>
      </c>
      <c r="AF261">
        <f>MATCH(AE261,'CAT-4'!$A:$A,0)</f>
        <v>722</v>
      </c>
      <c r="AG261">
        <f>MATCH(V261,'CAT-4'!$1:$1,0)</f>
        <v>27</v>
      </c>
      <c r="AH261">
        <f>INDEX('CAT-4'!$1:$1048576,FAR!AF261,FAR!AG261)</f>
        <v>107.5</v>
      </c>
      <c r="AI261">
        <f>MATCH($AI$3,'CAT-4'!$1:$1,0)</f>
        <v>133</v>
      </c>
      <c r="AJ261">
        <f>INDEX('CAT-4'!$1:$1048576,FAR!AF261,FAR!AI261)</f>
        <v>126.8</v>
      </c>
      <c r="AK261" s="28">
        <f t="shared" si="170"/>
        <v>1.1795348837209303</v>
      </c>
      <c r="AL261" s="28">
        <f t="shared" si="171"/>
        <v>1.1795348837209303</v>
      </c>
      <c r="AM261" s="2">
        <f>INDEX(ELSV!$C$4:$G$58,MATCH(AE261,ELSV!$G$4:$G$58,0),MATCH(IF(O261&gt;2000000,"A",IF(O261&gt;1000000,"B",IF(O261&gt;100000,"C","D"))),ELSV!$C$4:$G$4,0))</f>
        <v>25</v>
      </c>
      <c r="AN261" s="77">
        <f>INDEX(ELSV!$G$4:$K$58,MATCH(AE261,ELSV!$G$4:$G$58,0),MATCH(IF(O261&gt;2000000,"A",IF(O261&gt;1000000,"B",IF(O261&gt;100000,"C","D"))),ELSV!$G$4:$K$4,0))</f>
        <v>0.9</v>
      </c>
      <c r="AO261" s="24">
        <f t="shared" si="167"/>
        <v>2536589.7674418604</v>
      </c>
      <c r="AP261" s="24">
        <f t="shared" si="168"/>
        <v>838342.91813953489</v>
      </c>
      <c r="AQ261" s="25">
        <f t="shared" si="169"/>
        <v>1698246.8493023254</v>
      </c>
    </row>
    <row r="262" spans="1:43" hidden="1" x14ac:dyDescent="0.25">
      <c r="A262" s="11">
        <v>3008</v>
      </c>
      <c r="B262" s="6">
        <v>3008005204</v>
      </c>
      <c r="C262" s="6">
        <v>20000102</v>
      </c>
      <c r="D262" s="6">
        <v>2010000044</v>
      </c>
      <c r="E262" s="6" t="s">
        <v>1586</v>
      </c>
      <c r="F262" s="6" t="s">
        <v>96</v>
      </c>
      <c r="G262" s="6" t="s">
        <v>1597</v>
      </c>
      <c r="H262" s="83">
        <v>1</v>
      </c>
      <c r="I262" s="6" t="s">
        <v>41</v>
      </c>
      <c r="J262" s="27">
        <v>41694</v>
      </c>
      <c r="K262" s="27">
        <v>41694</v>
      </c>
      <c r="L262" s="7">
        <v>2142747.84</v>
      </c>
      <c r="M262" s="7">
        <v>0</v>
      </c>
      <c r="N262" s="7"/>
      <c r="O262" s="8">
        <v>2142747.84</v>
      </c>
      <c r="P262" s="7">
        <v>-575402.97</v>
      </c>
      <c r="Q262" s="7">
        <v>0</v>
      </c>
      <c r="R262" s="7">
        <v>-71567.78</v>
      </c>
      <c r="S262" s="12">
        <f t="shared" si="172"/>
        <v>-646970.75</v>
      </c>
      <c r="T262" s="18">
        <f t="shared" si="173"/>
        <v>1567344.8699999999</v>
      </c>
      <c r="U262" s="18">
        <v>1495777.09</v>
      </c>
      <c r="V262" s="30">
        <f t="shared" ref="V262:V325" si="174">DATE(YEAR(K262),MONTH(K262),1)</f>
        <v>41671</v>
      </c>
      <c r="AD262"/>
      <c r="AL262"/>
      <c r="AO262"/>
    </row>
    <row r="263" spans="1:43" x14ac:dyDescent="0.25">
      <c r="A263" s="11">
        <v>3005</v>
      </c>
      <c r="B263" s="6">
        <v>3005110002</v>
      </c>
      <c r="C263" s="6">
        <v>20000201</v>
      </c>
      <c r="D263" s="6">
        <v>3030000052</v>
      </c>
      <c r="E263" s="6" t="s">
        <v>1584</v>
      </c>
      <c r="F263" s="6" t="s">
        <v>652</v>
      </c>
      <c r="G263" s="6"/>
      <c r="H263" s="6">
        <v>1</v>
      </c>
      <c r="I263" s="6" t="s">
        <v>8</v>
      </c>
      <c r="J263" s="27">
        <v>41729</v>
      </c>
      <c r="K263" s="27">
        <v>41729</v>
      </c>
      <c r="L263" s="7">
        <v>2121749.86</v>
      </c>
      <c r="M263" s="7">
        <v>0</v>
      </c>
      <c r="N263" s="7"/>
      <c r="O263" s="8">
        <v>2121749.86</v>
      </c>
      <c r="P263" s="7">
        <v>-989891.09</v>
      </c>
      <c r="Q263" s="7">
        <v>0</v>
      </c>
      <c r="R263" s="7">
        <v>-123698.02</v>
      </c>
      <c r="S263" s="12">
        <f t="shared" si="172"/>
        <v>-1113589.1099999999</v>
      </c>
      <c r="T263" s="18">
        <f t="shared" si="173"/>
        <v>1131858.77</v>
      </c>
      <c r="U263" s="18">
        <v>1008160.75</v>
      </c>
      <c r="V263" s="30">
        <f t="shared" si="174"/>
        <v>41699</v>
      </c>
      <c r="W263" s="28">
        <f t="shared" ref="W263:W268" si="175">YEARFRAC(K263,$W$3)</f>
        <v>9.1805555555555554</v>
      </c>
      <c r="X263" s="38"/>
      <c r="AD263"/>
      <c r="AE263" s="43" t="s">
        <v>4228</v>
      </c>
      <c r="AF263">
        <f>MATCH(AE263,'CAT-4'!$A:$A,0)</f>
        <v>740</v>
      </c>
      <c r="AG263">
        <f>MATCH(V263,'CAT-4'!$1:$1,0)</f>
        <v>27</v>
      </c>
      <c r="AH263">
        <f>INDEX('CAT-4'!$1:$1048576,FAR!AF263,FAR!AG263)</f>
        <v>112.6</v>
      </c>
      <c r="AI263">
        <f>MATCH($AI$3,'CAT-4'!$1:$1,0)</f>
        <v>133</v>
      </c>
      <c r="AJ263">
        <f>INDEX('CAT-4'!$1:$1048576,FAR!AF263,FAR!AI263)</f>
        <v>127.9</v>
      </c>
      <c r="AK263" s="28">
        <f t="shared" ref="AK263:AK266" si="176">AJ263/AH263</f>
        <v>1.1358792184724691</v>
      </c>
      <c r="AL263" s="28">
        <f t="shared" ref="AL263:AL266" si="177">AK263</f>
        <v>1.1358792184724691</v>
      </c>
      <c r="AM263" s="2">
        <f>INDEX(ELSV!$C$4:$G$58,MATCH(AE263,ELSV!$G$4:$G$58,0),MATCH(IF(O263&gt;2000000,"A",IF(O263&gt;1000000,"B",IF(O263&gt;100000,"C","D"))),ELSV!$C$4:$G$4,0))</f>
        <v>12</v>
      </c>
      <c r="AN263" s="77">
        <f>INDEX(ELSV!$G$4:$K$58,MATCH(AE263,ELSV!$G$4:$G$58,0),MATCH(IF(O263&gt;2000000,"A",IF(O263&gt;1000000,"B",IF(O263&gt;100000,"C","D"))),ELSV!$G$4:$K$4,0))</f>
        <v>0.95</v>
      </c>
      <c r="AO263" s="24">
        <f t="shared" ref="AO263:AO268" si="178">AL263*O263</f>
        <v>2410051.5727708708</v>
      </c>
      <c r="AP263" s="24">
        <f t="shared" ref="AP263:AP268" si="179">AO263*(AN263/AM263)*(IF(W263&gt;AM263,AM263,W263))</f>
        <v>1751610.9781498476</v>
      </c>
      <c r="AQ263" s="25">
        <f t="shared" ref="AQ263:AQ268" si="180">AO263-AP263</f>
        <v>658440.59462102316</v>
      </c>
    </row>
    <row r="264" spans="1:43" x14ac:dyDescent="0.25">
      <c r="A264" s="11">
        <v>3006</v>
      </c>
      <c r="B264" s="6">
        <v>3006000213</v>
      </c>
      <c r="C264" s="6">
        <v>20000201</v>
      </c>
      <c r="D264" s="6">
        <v>3020000109</v>
      </c>
      <c r="E264" s="6" t="s">
        <v>1582</v>
      </c>
      <c r="F264" s="6" t="s">
        <v>256</v>
      </c>
      <c r="G264" s="6"/>
      <c r="H264" s="6">
        <v>1</v>
      </c>
      <c r="I264" s="6" t="s">
        <v>8</v>
      </c>
      <c r="J264" s="27">
        <v>41020</v>
      </c>
      <c r="K264" s="27">
        <v>41020</v>
      </c>
      <c r="L264" s="7">
        <v>2076497.55</v>
      </c>
      <c r="M264" s="7">
        <v>0</v>
      </c>
      <c r="N264" s="7"/>
      <c r="O264" s="8">
        <v>2076497.55</v>
      </c>
      <c r="P264" s="7">
        <v>-1181749</v>
      </c>
      <c r="Q264" s="7">
        <v>0</v>
      </c>
      <c r="R264" s="7">
        <v>-121059.81</v>
      </c>
      <c r="S264" s="12">
        <f t="shared" si="172"/>
        <v>-1302808.81</v>
      </c>
      <c r="T264" s="18">
        <f t="shared" si="173"/>
        <v>894748.55</v>
      </c>
      <c r="U264" s="18">
        <v>773688.74</v>
      </c>
      <c r="V264" s="30">
        <f t="shared" si="174"/>
        <v>41000</v>
      </c>
      <c r="W264" s="28">
        <f t="shared" si="175"/>
        <v>11.122222222222222</v>
      </c>
      <c r="X264" s="38"/>
      <c r="AD264"/>
      <c r="AE264" s="43" t="s">
        <v>4234</v>
      </c>
      <c r="AF264">
        <f>MATCH(AE264,'CAT-4'!$A:$A,0)</f>
        <v>743</v>
      </c>
      <c r="AG264">
        <f>MATCH(V264,'CAT-4'!$1:$1,0)</f>
        <v>4</v>
      </c>
      <c r="AH264">
        <f>INDEX('CAT-4'!$1:$1048576,FAR!AF264,FAR!AG264)</f>
        <v>101.6</v>
      </c>
      <c r="AI264">
        <f>MATCH($AI$3,'CAT-4'!$1:$1,0)</f>
        <v>133</v>
      </c>
      <c r="AJ264">
        <f>INDEX('CAT-4'!$1:$1048576,FAR!AF264,FAR!AI264)</f>
        <v>127</v>
      </c>
      <c r="AK264" s="28">
        <f t="shared" si="176"/>
        <v>1.25</v>
      </c>
      <c r="AL264" s="28">
        <f t="shared" si="177"/>
        <v>1.25</v>
      </c>
      <c r="AM264" s="2">
        <f>INDEX(ELSV!$C$4:$G$58,MATCH(AE264,ELSV!$G$4:$G$58,0),MATCH(IF(O264&gt;2000000,"A",IF(O264&gt;1000000,"B",IF(O264&gt;100000,"C","D"))),ELSV!$C$4:$G$4,0))</f>
        <v>15</v>
      </c>
      <c r="AN264" s="77">
        <f>INDEX(ELSV!$G$4:$K$58,MATCH(AE264,ELSV!$G$4:$G$58,0),MATCH(IF(O264&gt;2000000,"A",IF(O264&gt;1000000,"B",IF(O264&gt;100000,"C","D"))),ELSV!$G$4:$K$4,0))</f>
        <v>0.9</v>
      </c>
      <c r="AO264" s="24">
        <f t="shared" si="178"/>
        <v>2595621.9375</v>
      </c>
      <c r="AP264" s="24">
        <f t="shared" si="179"/>
        <v>1732145.039625</v>
      </c>
      <c r="AQ264" s="25">
        <f t="shared" si="180"/>
        <v>863476.89787500002</v>
      </c>
    </row>
    <row r="265" spans="1:43" x14ac:dyDescent="0.25">
      <c r="A265" s="11">
        <v>3007</v>
      </c>
      <c r="B265" s="6">
        <v>3007110001</v>
      </c>
      <c r="C265" s="6">
        <v>20000201</v>
      </c>
      <c r="D265" s="6">
        <v>3030000013</v>
      </c>
      <c r="E265" s="6" t="s">
        <v>1585</v>
      </c>
      <c r="F265" s="6" t="s">
        <v>613</v>
      </c>
      <c r="G265" s="6"/>
      <c r="H265" s="6">
        <v>1</v>
      </c>
      <c r="I265" s="6" t="s">
        <v>8</v>
      </c>
      <c r="J265" s="27">
        <v>41729</v>
      </c>
      <c r="K265" s="27">
        <v>41729</v>
      </c>
      <c r="L265" s="7">
        <v>2076380</v>
      </c>
      <c r="M265" s="7">
        <v>0</v>
      </c>
      <c r="N265" s="7"/>
      <c r="O265" s="8">
        <v>2076380</v>
      </c>
      <c r="P265" s="7">
        <v>-968723.96</v>
      </c>
      <c r="Q265" s="7">
        <v>0</v>
      </c>
      <c r="R265" s="7">
        <v>-121052.95</v>
      </c>
      <c r="S265" s="12">
        <f t="shared" si="172"/>
        <v>-1089776.9099999999</v>
      </c>
      <c r="T265" s="18">
        <f t="shared" si="173"/>
        <v>1107656.04</v>
      </c>
      <c r="U265" s="18">
        <v>986603.09</v>
      </c>
      <c r="V265" s="30">
        <f t="shared" si="174"/>
        <v>41699</v>
      </c>
      <c r="W265" s="28">
        <f t="shared" si="175"/>
        <v>9.1805555555555554</v>
      </c>
      <c r="X265" s="38"/>
      <c r="AD265"/>
      <c r="AE265" s="43" t="s">
        <v>4192</v>
      </c>
      <c r="AF265">
        <f>MATCH(AE265,'CAT-4'!$A:$A,0)</f>
        <v>722</v>
      </c>
      <c r="AG265">
        <f>MATCH(V265,'CAT-4'!$1:$1,0)</f>
        <v>27</v>
      </c>
      <c r="AH265">
        <f>INDEX('CAT-4'!$1:$1048576,FAR!AF265,FAR!AG265)</f>
        <v>107.5</v>
      </c>
      <c r="AI265">
        <f>MATCH($AI$3,'CAT-4'!$1:$1,0)</f>
        <v>133</v>
      </c>
      <c r="AJ265">
        <f>INDEX('CAT-4'!$1:$1048576,FAR!AF265,FAR!AI265)</f>
        <v>126.8</v>
      </c>
      <c r="AK265" s="28">
        <f t="shared" si="176"/>
        <v>1.1795348837209303</v>
      </c>
      <c r="AL265" s="28">
        <f t="shared" si="177"/>
        <v>1.1795348837209303</v>
      </c>
      <c r="AM265" s="2">
        <f>INDEX(ELSV!$C$4:$G$58,MATCH(AE265,ELSV!$G$4:$G$58,0),MATCH(IF(O265&gt;2000000,"A",IF(O265&gt;1000000,"B",IF(O265&gt;100000,"C","D"))),ELSV!$C$4:$G$4,0))</f>
        <v>25</v>
      </c>
      <c r="AN265" s="77">
        <f>INDEX(ELSV!$G$4:$K$58,MATCH(AE265,ELSV!$G$4:$G$58,0),MATCH(IF(O265&gt;2000000,"A",IF(O265&gt;1000000,"B",IF(O265&gt;100000,"C","D"))),ELSV!$G$4:$K$4,0))</f>
        <v>0.9</v>
      </c>
      <c r="AO265" s="24">
        <f t="shared" si="178"/>
        <v>2449162.6418604651</v>
      </c>
      <c r="AP265" s="24">
        <f t="shared" si="179"/>
        <v>809448.25313488382</v>
      </c>
      <c r="AQ265" s="25">
        <f t="shared" si="180"/>
        <v>1639714.3887255811</v>
      </c>
    </row>
    <row r="266" spans="1:43" x14ac:dyDescent="0.25">
      <c r="A266" s="11">
        <v>3008</v>
      </c>
      <c r="B266" s="6">
        <v>3008000213</v>
      </c>
      <c r="C266" s="6">
        <v>20000201</v>
      </c>
      <c r="D266" s="6">
        <v>3020000140</v>
      </c>
      <c r="E266" s="6" t="s">
        <v>1586</v>
      </c>
      <c r="F266" s="6" t="s">
        <v>287</v>
      </c>
      <c r="G266" s="6"/>
      <c r="H266" s="6">
        <v>2</v>
      </c>
      <c r="I266" s="6" t="s">
        <v>8</v>
      </c>
      <c r="J266" s="27">
        <v>41023</v>
      </c>
      <c r="K266" s="27">
        <v>41023</v>
      </c>
      <c r="L266" s="7">
        <v>2066623.99</v>
      </c>
      <c r="M266" s="7">
        <v>0</v>
      </c>
      <c r="N266" s="7"/>
      <c r="O266" s="8">
        <v>2066623.99</v>
      </c>
      <c r="P266" s="7">
        <v>-1175233.02</v>
      </c>
      <c r="Q266" s="7">
        <v>0</v>
      </c>
      <c r="R266" s="7">
        <v>-120484.18</v>
      </c>
      <c r="S266" s="12">
        <f t="shared" si="172"/>
        <v>-1295717.2</v>
      </c>
      <c r="T266" s="18">
        <f t="shared" si="173"/>
        <v>891390.97</v>
      </c>
      <c r="U266" s="18">
        <v>770906.79</v>
      </c>
      <c r="V266" s="30">
        <f t="shared" si="174"/>
        <v>41000</v>
      </c>
      <c r="W266" s="28">
        <f t="shared" si="175"/>
        <v>11.113888888888889</v>
      </c>
      <c r="X266" s="38"/>
      <c r="AD266"/>
      <c r="AE266" s="43" t="s">
        <v>4234</v>
      </c>
      <c r="AF266">
        <f>MATCH(AE266,'CAT-4'!$A:$A,0)</f>
        <v>743</v>
      </c>
      <c r="AG266">
        <f>MATCH(V266,'CAT-4'!$1:$1,0)</f>
        <v>4</v>
      </c>
      <c r="AH266">
        <f>INDEX('CAT-4'!$1:$1048576,FAR!AF266,FAR!AG266)</f>
        <v>101.6</v>
      </c>
      <c r="AI266">
        <f>MATCH($AI$3,'CAT-4'!$1:$1,0)</f>
        <v>133</v>
      </c>
      <c r="AJ266">
        <f>INDEX('CAT-4'!$1:$1048576,FAR!AF266,FAR!AI266)</f>
        <v>127</v>
      </c>
      <c r="AK266" s="28">
        <f t="shared" si="176"/>
        <v>1.25</v>
      </c>
      <c r="AL266" s="28">
        <f t="shared" si="177"/>
        <v>1.25</v>
      </c>
      <c r="AM266" s="2">
        <f>INDEX(ELSV!$C$4:$G$58,MATCH(AE266,ELSV!$G$4:$G$58,0),MATCH(IF(O266&gt;2000000,"A",IF(O266&gt;1000000,"B",IF(O266&gt;100000,"C","D"))),ELSV!$C$4:$G$4,0))</f>
        <v>15</v>
      </c>
      <c r="AN266" s="77">
        <f>INDEX(ELSV!$G$4:$K$58,MATCH(AE266,ELSV!$G$4:$G$58,0),MATCH(IF(O266&gt;2000000,"A",IF(O266&gt;1000000,"B",IF(O266&gt;100000,"C","D"))),ELSV!$G$4:$K$4,0))</f>
        <v>0.9</v>
      </c>
      <c r="AO266" s="24">
        <f t="shared" si="178"/>
        <v>2583279.9874999998</v>
      </c>
      <c r="AP266" s="24">
        <f t="shared" si="179"/>
        <v>1722617.2049979167</v>
      </c>
      <c r="AQ266" s="25">
        <f t="shared" si="180"/>
        <v>860662.78250208311</v>
      </c>
    </row>
    <row r="267" spans="1:43" x14ac:dyDescent="0.25">
      <c r="A267" s="11">
        <v>3007</v>
      </c>
      <c r="B267" s="6">
        <v>3007000213</v>
      </c>
      <c r="C267" s="6">
        <v>20000201</v>
      </c>
      <c r="D267" s="6">
        <v>3020000046</v>
      </c>
      <c r="E267" s="6" t="s">
        <v>1585</v>
      </c>
      <c r="F267" s="6" t="s">
        <v>196</v>
      </c>
      <c r="G267" s="6"/>
      <c r="H267" s="6">
        <v>2</v>
      </c>
      <c r="I267" s="6" t="s">
        <v>8</v>
      </c>
      <c r="J267" s="27">
        <v>40996</v>
      </c>
      <c r="K267" s="27">
        <v>40978</v>
      </c>
      <c r="L267" s="7">
        <v>2052346.39</v>
      </c>
      <c r="M267" s="7">
        <v>0</v>
      </c>
      <c r="N267" s="7"/>
      <c r="O267" s="8">
        <v>2052346.39</v>
      </c>
      <c r="P267" s="7">
        <v>-1175126.3999999999</v>
      </c>
      <c r="Q267" s="7">
        <v>0</v>
      </c>
      <c r="R267" s="7">
        <v>-119651.79</v>
      </c>
      <c r="S267" s="12">
        <f t="shared" si="172"/>
        <v>-1294778.19</v>
      </c>
      <c r="T267" s="18">
        <f t="shared" si="173"/>
        <v>877219.99</v>
      </c>
      <c r="U267" s="18">
        <v>757568.2</v>
      </c>
      <c r="V267" s="30">
        <f t="shared" si="174"/>
        <v>40969</v>
      </c>
      <c r="W267" s="28">
        <f t="shared" si="175"/>
        <v>11.236111111111111</v>
      </c>
      <c r="X267" s="38" t="s">
        <v>2904</v>
      </c>
      <c r="Y267">
        <f>MATCH(X267,'CAT-3'!$A:$A,0)</f>
        <v>654</v>
      </c>
      <c r="Z267">
        <f>MATCH(V267,'CAT-3'!$1:$1,0)</f>
        <v>90</v>
      </c>
      <c r="AA267">
        <f>INDEX('CAT-3'!$1:$1048576,FAR!Y267,FAR!Z267)</f>
        <v>170.7</v>
      </c>
      <c r="AB267">
        <f>MATCH($AB$3,'CAT-3'!$1:$1,0)</f>
        <v>90</v>
      </c>
      <c r="AC267">
        <f>INDEX('CAT-3'!$1:$1048576,FAR!Y267,FAR!AB267)</f>
        <v>170.7</v>
      </c>
      <c r="AD267" s="28">
        <f t="shared" ref="AD267:AD268" si="181">AC267/AA267</f>
        <v>1</v>
      </c>
      <c r="AE267" s="43" t="s">
        <v>4234</v>
      </c>
      <c r="AF267">
        <f>MATCH(AE267,'CAT-4'!$A:$A,0)</f>
        <v>743</v>
      </c>
      <c r="AG267">
        <f>MATCH($AG$3,'CAT-4'!$1:$1,0)</f>
        <v>4</v>
      </c>
      <c r="AH267">
        <f>INDEX('CAT-4'!$1:$1048576,FAR!AF267,FAR!AG267)</f>
        <v>101.6</v>
      </c>
      <c r="AI267">
        <f>MATCH($AI$3,'CAT-4'!$1:$1,0)</f>
        <v>133</v>
      </c>
      <c r="AJ267">
        <f>INDEX('CAT-4'!$1:$1048576,FAR!AF267,FAR!AI267)</f>
        <v>127</v>
      </c>
      <c r="AK267" s="28">
        <f t="shared" ref="AK267:AK268" si="182">AJ267/AH267</f>
        <v>1.25</v>
      </c>
      <c r="AL267" s="28">
        <f t="shared" ref="AL267:AL268" si="183">AK267*AD267</f>
        <v>1.25</v>
      </c>
      <c r="AM267" s="2">
        <f>INDEX(ELSV!$C$4:$G$58,MATCH(AE267,ELSV!$G$4:$G$58,0),MATCH(IF(O267&gt;2000000,"A",IF(O267&gt;1000000,"B",IF(O267&gt;100000,"C","D"))),ELSV!$C$4:$G$4,0))</f>
        <v>15</v>
      </c>
      <c r="AN267" s="77">
        <f>INDEX(ELSV!$G$4:$K$58,MATCH(AE267,ELSV!$G$4:$G$58,0),MATCH(IF(O267&gt;2000000,"A",IF(O267&gt;1000000,"B",IF(O267&gt;100000,"C","D"))),ELSV!$G$4:$K$4,0))</f>
        <v>0.9</v>
      </c>
      <c r="AO267" s="24">
        <f t="shared" si="178"/>
        <v>2565432.9874999998</v>
      </c>
      <c r="AP267" s="24">
        <f t="shared" si="179"/>
        <v>1729529.4057395833</v>
      </c>
      <c r="AQ267" s="25">
        <f t="shared" si="180"/>
        <v>835903.58176041651</v>
      </c>
    </row>
    <row r="268" spans="1:43" x14ac:dyDescent="0.25">
      <c r="A268" s="11">
        <v>3004</v>
      </c>
      <c r="B268" s="6">
        <v>3004000213</v>
      </c>
      <c r="C268" s="6">
        <v>20000201</v>
      </c>
      <c r="D268" s="6">
        <v>3020000005</v>
      </c>
      <c r="E268" s="6" t="s">
        <v>1583</v>
      </c>
      <c r="F268" s="6" t="s">
        <v>158</v>
      </c>
      <c r="G268" s="6"/>
      <c r="H268" s="6">
        <v>1</v>
      </c>
      <c r="I268" s="6" t="s">
        <v>8</v>
      </c>
      <c r="J268" s="27">
        <v>40992</v>
      </c>
      <c r="K268" s="27">
        <v>40992</v>
      </c>
      <c r="L268" s="7">
        <v>2039914.84</v>
      </c>
      <c r="M268" s="7">
        <v>0</v>
      </c>
      <c r="N268" s="7"/>
      <c r="O268" s="8">
        <v>2039914.84</v>
      </c>
      <c r="P268" s="7">
        <v>-1169185.58</v>
      </c>
      <c r="Q268" s="7">
        <v>0</v>
      </c>
      <c r="R268" s="7">
        <v>-118927.03999999999</v>
      </c>
      <c r="S268" s="12">
        <f t="shared" si="172"/>
        <v>-1288112.6200000001</v>
      </c>
      <c r="T268" s="18">
        <f t="shared" si="173"/>
        <v>870729.26</v>
      </c>
      <c r="U268" s="18">
        <v>751802.22</v>
      </c>
      <c r="V268" s="30">
        <f t="shared" si="174"/>
        <v>40969</v>
      </c>
      <c r="W268" s="28">
        <f t="shared" si="175"/>
        <v>11.197222222222223</v>
      </c>
      <c r="X268" s="38" t="s">
        <v>2904</v>
      </c>
      <c r="Y268">
        <f>MATCH(X268,'CAT-3'!$A:$A,0)</f>
        <v>654</v>
      </c>
      <c r="Z268">
        <f>MATCH(V268,'CAT-3'!$1:$1,0)</f>
        <v>90</v>
      </c>
      <c r="AA268">
        <f>INDEX('CAT-3'!$1:$1048576,FAR!Y268,FAR!Z268)</f>
        <v>170.7</v>
      </c>
      <c r="AB268">
        <f>MATCH($AB$3,'CAT-3'!$1:$1,0)</f>
        <v>90</v>
      </c>
      <c r="AC268">
        <f>INDEX('CAT-3'!$1:$1048576,FAR!Y268,FAR!AB268)</f>
        <v>170.7</v>
      </c>
      <c r="AD268" s="28">
        <f t="shared" si="181"/>
        <v>1</v>
      </c>
      <c r="AE268" s="43" t="s">
        <v>4234</v>
      </c>
      <c r="AF268">
        <f>MATCH(AE268,'CAT-4'!$A:$A,0)</f>
        <v>743</v>
      </c>
      <c r="AG268">
        <f>MATCH($AG$3,'CAT-4'!$1:$1,0)</f>
        <v>4</v>
      </c>
      <c r="AH268">
        <f>INDEX('CAT-4'!$1:$1048576,FAR!AF268,FAR!AG268)</f>
        <v>101.6</v>
      </c>
      <c r="AI268">
        <f>MATCH($AI$3,'CAT-4'!$1:$1,0)</f>
        <v>133</v>
      </c>
      <c r="AJ268">
        <f>INDEX('CAT-4'!$1:$1048576,FAR!AF268,FAR!AI268)</f>
        <v>127</v>
      </c>
      <c r="AK268" s="28">
        <f t="shared" si="182"/>
        <v>1.25</v>
      </c>
      <c r="AL268" s="28">
        <f t="shared" si="183"/>
        <v>1.25</v>
      </c>
      <c r="AM268" s="2">
        <f>INDEX(ELSV!$C$4:$G$58,MATCH(AE268,ELSV!$G$4:$G$58,0),MATCH(IF(O268&gt;2000000,"A",IF(O268&gt;1000000,"B",IF(O268&gt;100000,"C","D"))),ELSV!$C$4:$G$4,0))</f>
        <v>15</v>
      </c>
      <c r="AN268" s="77">
        <f>INDEX(ELSV!$G$4:$K$58,MATCH(AE268,ELSV!$G$4:$G$58,0),MATCH(IF(O268&gt;2000000,"A",IF(O268&gt;1000000,"B",IF(O268&gt;100000,"C","D"))),ELSV!$G$4:$K$4,0))</f>
        <v>0.9</v>
      </c>
      <c r="AO268" s="24">
        <f t="shared" si="178"/>
        <v>2549893.5500000003</v>
      </c>
      <c r="AP268" s="24">
        <f t="shared" si="179"/>
        <v>1713103.4833416673</v>
      </c>
      <c r="AQ268" s="25">
        <f t="shared" si="180"/>
        <v>836790.06665833294</v>
      </c>
    </row>
    <row r="269" spans="1:43" hidden="1" x14ac:dyDescent="0.25">
      <c r="A269" s="11">
        <v>3006</v>
      </c>
      <c r="B269" s="6">
        <v>3006006201</v>
      </c>
      <c r="C269" s="6">
        <v>20000102</v>
      </c>
      <c r="D269" s="6">
        <v>2010000025</v>
      </c>
      <c r="E269" s="6" t="s">
        <v>1582</v>
      </c>
      <c r="F269" s="6" t="s">
        <v>80</v>
      </c>
      <c r="G269" s="6" t="s">
        <v>1597</v>
      </c>
      <c r="H269" s="83">
        <v>1</v>
      </c>
      <c r="I269" s="6" t="s">
        <v>8</v>
      </c>
      <c r="J269" s="27">
        <v>41020</v>
      </c>
      <c r="K269" s="27">
        <v>41020</v>
      </c>
      <c r="L269" s="7">
        <v>1985636.65</v>
      </c>
      <c r="M269" s="7">
        <v>0</v>
      </c>
      <c r="N269" s="7"/>
      <c r="O269" s="8">
        <v>1985636.65</v>
      </c>
      <c r="P269" s="7">
        <v>-593520.36</v>
      </c>
      <c r="Q269" s="7">
        <v>0</v>
      </c>
      <c r="R269" s="7">
        <v>-66320.259999999995</v>
      </c>
      <c r="S269" s="12">
        <f t="shared" si="172"/>
        <v>-659840.62</v>
      </c>
      <c r="T269" s="18">
        <f t="shared" si="173"/>
        <v>1392116.29</v>
      </c>
      <c r="U269" s="18">
        <v>1325796.03</v>
      </c>
      <c r="V269" s="30">
        <f t="shared" si="174"/>
        <v>41000</v>
      </c>
      <c r="AD269"/>
      <c r="AL269"/>
      <c r="AO269"/>
    </row>
    <row r="270" spans="1:43" x14ac:dyDescent="0.25">
      <c r="A270" s="11">
        <v>3005</v>
      </c>
      <c r="B270" s="6">
        <v>3005000213</v>
      </c>
      <c r="C270" s="6">
        <v>20000201</v>
      </c>
      <c r="D270" s="6">
        <v>3020000045</v>
      </c>
      <c r="E270" s="6" t="s">
        <v>1584</v>
      </c>
      <c r="F270" s="6" t="s">
        <v>195</v>
      </c>
      <c r="G270" s="6"/>
      <c r="H270" s="6">
        <v>2</v>
      </c>
      <c r="I270" s="6" t="s">
        <v>8</v>
      </c>
      <c r="J270" s="27">
        <v>40978</v>
      </c>
      <c r="K270" s="27">
        <v>40978</v>
      </c>
      <c r="L270" s="7">
        <v>1977477.05</v>
      </c>
      <c r="M270" s="7">
        <v>0</v>
      </c>
      <c r="N270" s="7"/>
      <c r="O270" s="8">
        <v>1977477.05</v>
      </c>
      <c r="P270" s="7">
        <v>-1137392.92</v>
      </c>
      <c r="Q270" s="7">
        <v>0</v>
      </c>
      <c r="R270" s="7">
        <v>-115286.91</v>
      </c>
      <c r="S270" s="12">
        <f t="shared" si="172"/>
        <v>-1252679.8299999998</v>
      </c>
      <c r="T270" s="18">
        <f t="shared" si="173"/>
        <v>840084.13000000012</v>
      </c>
      <c r="U270" s="18">
        <v>724797.22</v>
      </c>
      <c r="V270" s="30">
        <f t="shared" si="174"/>
        <v>40969</v>
      </c>
      <c r="W270" s="28">
        <f t="shared" ref="W270:W287" si="184">YEARFRAC(K270,$W$3)</f>
        <v>11.236111111111111</v>
      </c>
      <c r="X270" s="38" t="s">
        <v>2904</v>
      </c>
      <c r="Y270">
        <f>MATCH(X270,'CAT-3'!$A:$A,0)</f>
        <v>654</v>
      </c>
      <c r="Z270">
        <f>MATCH(V270,'CAT-3'!$1:$1,0)</f>
        <v>90</v>
      </c>
      <c r="AA270">
        <f>INDEX('CAT-3'!$1:$1048576,FAR!Y270,FAR!Z270)</f>
        <v>170.7</v>
      </c>
      <c r="AB270">
        <f>MATCH($AB$3,'CAT-3'!$1:$1,0)</f>
        <v>90</v>
      </c>
      <c r="AC270">
        <f>INDEX('CAT-3'!$1:$1048576,FAR!Y270,FAR!AB270)</f>
        <v>170.7</v>
      </c>
      <c r="AD270" s="28">
        <f>AC270/AA270</f>
        <v>1</v>
      </c>
      <c r="AE270" s="43" t="s">
        <v>4234</v>
      </c>
      <c r="AF270">
        <f>MATCH(AE270,'CAT-4'!$A:$A,0)</f>
        <v>743</v>
      </c>
      <c r="AG270">
        <f>MATCH($AG$3,'CAT-4'!$1:$1,0)</f>
        <v>4</v>
      </c>
      <c r="AH270">
        <f>INDEX('CAT-4'!$1:$1048576,FAR!AF270,FAR!AG270)</f>
        <v>101.6</v>
      </c>
      <c r="AI270">
        <f>MATCH($AI$3,'CAT-4'!$1:$1,0)</f>
        <v>133</v>
      </c>
      <c r="AJ270">
        <f>INDEX('CAT-4'!$1:$1048576,FAR!AF270,FAR!AI270)</f>
        <v>127</v>
      </c>
      <c r="AK270" s="28">
        <f>AJ270/AH270</f>
        <v>1.25</v>
      </c>
      <c r="AL270" s="28">
        <f>AK270*AD270</f>
        <v>1.25</v>
      </c>
      <c r="AM270" s="2">
        <f>INDEX(ELSV!$C$4:$G$58,MATCH(AE270,ELSV!$G$4:$G$58,0),MATCH(IF(O270&gt;2000000,"A",IF(O270&gt;1000000,"B",IF(O270&gt;100000,"C","D"))),ELSV!$C$4:$G$4,0))</f>
        <v>15</v>
      </c>
      <c r="AN270" s="77">
        <f>INDEX(ELSV!$G$4:$K$58,MATCH(AE270,ELSV!$G$4:$G$58,0),MATCH(IF(O270&gt;2000000,"A",IF(O270&gt;1000000,"B",IF(O270&gt;100000,"C","D"))),ELSV!$G$4:$K$4,0))</f>
        <v>0.9</v>
      </c>
      <c r="AO270" s="24">
        <f t="shared" ref="AO270:AO282" si="185">AL270*O270</f>
        <v>2471846.3125</v>
      </c>
      <c r="AP270" s="24">
        <f t="shared" ref="AP270:AP282" si="186">AO270*(AN270/AM270)*(IF(W270&gt;AM270,AM270,W270))</f>
        <v>1666436.3890104166</v>
      </c>
      <c r="AQ270" s="25">
        <f t="shared" ref="AQ270:AQ282" si="187">AO270-AP270</f>
        <v>805409.92348958342</v>
      </c>
    </row>
    <row r="271" spans="1:43" x14ac:dyDescent="0.25">
      <c r="A271" s="11">
        <v>3007</v>
      </c>
      <c r="B271" s="6">
        <v>3007005805</v>
      </c>
      <c r="C271" s="6">
        <v>20000201</v>
      </c>
      <c r="D271" s="6">
        <v>3020000430</v>
      </c>
      <c r="E271" s="6" t="s">
        <v>1585</v>
      </c>
      <c r="F271" s="6" t="s">
        <v>556</v>
      </c>
      <c r="G271" s="6"/>
      <c r="H271" s="6">
        <v>1</v>
      </c>
      <c r="I271" s="6" t="s">
        <v>8</v>
      </c>
      <c r="J271" s="27">
        <v>42675</v>
      </c>
      <c r="K271" s="27">
        <v>42675</v>
      </c>
      <c r="L271" s="7">
        <v>1942972.95</v>
      </c>
      <c r="M271" s="7">
        <v>0</v>
      </c>
      <c r="N271" s="7"/>
      <c r="O271" s="8">
        <v>1942972.95</v>
      </c>
      <c r="P271" s="7">
        <v>-613231.02</v>
      </c>
      <c r="Q271" s="7">
        <v>0</v>
      </c>
      <c r="R271" s="7">
        <v>-113275.32</v>
      </c>
      <c r="S271" s="12">
        <f t="shared" si="172"/>
        <v>-726506.34000000008</v>
      </c>
      <c r="T271" s="18">
        <f t="shared" si="173"/>
        <v>1329741.93</v>
      </c>
      <c r="U271" s="18">
        <v>1216466.6100000001</v>
      </c>
      <c r="V271" s="30">
        <f t="shared" si="174"/>
        <v>42675</v>
      </c>
      <c r="W271" s="28">
        <f t="shared" si="184"/>
        <v>6.5944444444444441</v>
      </c>
      <c r="X271" s="38"/>
      <c r="AD271"/>
      <c r="AE271" s="43" t="s">
        <v>4192</v>
      </c>
      <c r="AF271">
        <f>MATCH(AE271,'CAT-4'!$A:$A,0)</f>
        <v>722</v>
      </c>
      <c r="AG271">
        <f>MATCH(V271,'CAT-4'!$1:$1,0)</f>
        <v>59</v>
      </c>
      <c r="AH271">
        <f>INDEX('CAT-4'!$1:$1048576,FAR!AF271,FAR!AG271)</f>
        <v>107.5</v>
      </c>
      <c r="AI271">
        <f>MATCH($AI$3,'CAT-4'!$1:$1,0)</f>
        <v>133</v>
      </c>
      <c r="AJ271">
        <f>INDEX('CAT-4'!$1:$1048576,FAR!AF271,FAR!AI271)</f>
        <v>126.8</v>
      </c>
      <c r="AK271" s="28">
        <f t="shared" ref="AK271:AK282" si="188">AJ271/AH271</f>
        <v>1.1795348837209303</v>
      </c>
      <c r="AL271" s="28">
        <f t="shared" ref="AL271:AL282" si="189">AK271</f>
        <v>1.1795348837209303</v>
      </c>
      <c r="AM271" s="2">
        <f>INDEX(ELSV!$C$4:$G$58,MATCH(AE271,ELSV!$G$4:$G$58,0),MATCH(IF(O271&gt;2000000,"A",IF(O271&gt;1000000,"B",IF(O271&gt;100000,"C","D"))),ELSV!$C$4:$G$4,0))</f>
        <v>15</v>
      </c>
      <c r="AN271" s="77">
        <f>INDEX(ELSV!$G$4:$K$58,MATCH(AE271,ELSV!$G$4:$G$58,0),MATCH(IF(O271&gt;2000000,"A",IF(O271&gt;1000000,"B",IF(O271&gt;100000,"C","D"))),ELSV!$G$4:$K$4,0))</f>
        <v>0.9</v>
      </c>
      <c r="AO271" s="24">
        <f t="shared" si="185"/>
        <v>2291804.372651163</v>
      </c>
      <c r="AP271" s="24">
        <f t="shared" si="186"/>
        <v>906790.59677897696</v>
      </c>
      <c r="AQ271" s="25">
        <f t="shared" si="187"/>
        <v>1385013.7758721861</v>
      </c>
    </row>
    <row r="272" spans="1:43" x14ac:dyDescent="0.25">
      <c r="A272" s="11">
        <v>3007</v>
      </c>
      <c r="B272" s="6">
        <v>3007000209</v>
      </c>
      <c r="C272" s="6">
        <v>20000201</v>
      </c>
      <c r="D272" s="6">
        <v>3020000327</v>
      </c>
      <c r="E272" s="6" t="s">
        <v>1585</v>
      </c>
      <c r="F272" s="6" t="s">
        <v>463</v>
      </c>
      <c r="G272" s="6"/>
      <c r="H272" s="6">
        <v>1</v>
      </c>
      <c r="I272" s="6" t="s">
        <v>8</v>
      </c>
      <c r="J272" s="27">
        <v>41852</v>
      </c>
      <c r="K272" s="27">
        <v>41852</v>
      </c>
      <c r="L272" s="7">
        <v>1937768</v>
      </c>
      <c r="M272" s="7">
        <v>0</v>
      </c>
      <c r="N272" s="7"/>
      <c r="O272" s="8">
        <v>1937768</v>
      </c>
      <c r="P272" s="7">
        <v>-866014.5</v>
      </c>
      <c r="Q272" s="7">
        <v>0</v>
      </c>
      <c r="R272" s="7">
        <v>-112971.87</v>
      </c>
      <c r="S272" s="12">
        <f t="shared" si="172"/>
        <v>-978986.37</v>
      </c>
      <c r="T272" s="18">
        <f t="shared" si="173"/>
        <v>1071753.5</v>
      </c>
      <c r="U272" s="18">
        <v>958781.63</v>
      </c>
      <c r="V272" s="30">
        <f t="shared" si="174"/>
        <v>41852</v>
      </c>
      <c r="W272" s="28">
        <f t="shared" si="184"/>
        <v>8.844444444444445</v>
      </c>
      <c r="X272" s="38"/>
      <c r="AD272"/>
      <c r="AE272" s="43" t="s">
        <v>4047</v>
      </c>
      <c r="AF272">
        <f>MATCH(AE272,'CAT-4'!$A:$A,0)</f>
        <v>647</v>
      </c>
      <c r="AG272">
        <f>MATCH(V272,'CAT-4'!$1:$1,0)</f>
        <v>32</v>
      </c>
      <c r="AH272">
        <f>INDEX('CAT-4'!$1:$1048576,FAR!AF272,FAR!AG272)</f>
        <v>93.6</v>
      </c>
      <c r="AI272">
        <f>MATCH($AI$3,'CAT-4'!$1:$1,0)</f>
        <v>133</v>
      </c>
      <c r="AJ272">
        <f>INDEX('CAT-4'!$1:$1048576,FAR!AF272,FAR!AI272)</f>
        <v>92.8</v>
      </c>
      <c r="AK272" s="28">
        <f t="shared" si="188"/>
        <v>0.99145299145299148</v>
      </c>
      <c r="AL272" s="28">
        <f t="shared" si="189"/>
        <v>0.99145299145299148</v>
      </c>
      <c r="AM272" s="2">
        <f>INDEX(ELSV!$C$4:$G$58,MATCH(AE272,ELSV!$G$4:$G$58,0),MATCH(IF(O272&gt;2000000,"A",IF(O272&gt;1000000,"B",IF(O272&gt;100000,"C","D"))),ELSV!$C$4:$G$4,0))</f>
        <v>6</v>
      </c>
      <c r="AN272" s="77">
        <f>INDEX(ELSV!$G$4:$K$58,MATCH(AE272,ELSV!$G$4:$G$58,0),MATCH(IF(O272&gt;2000000,"A",IF(O272&gt;1000000,"B",IF(O272&gt;100000,"C","D"))),ELSV!$G$4:$K$4,0))</f>
        <v>1</v>
      </c>
      <c r="AO272" s="24">
        <f t="shared" si="185"/>
        <v>1921205.8803418805</v>
      </c>
      <c r="AP272" s="24">
        <f t="shared" si="186"/>
        <v>1921205.8803418803</v>
      </c>
      <c r="AQ272" s="25">
        <f t="shared" si="187"/>
        <v>0</v>
      </c>
    </row>
    <row r="273" spans="1:43" x14ac:dyDescent="0.25">
      <c r="A273" s="11">
        <v>3004</v>
      </c>
      <c r="B273" s="6">
        <v>3004000209</v>
      </c>
      <c r="C273" s="6">
        <v>20000201</v>
      </c>
      <c r="D273" s="6">
        <v>3020000338</v>
      </c>
      <c r="E273" s="6" t="s">
        <v>1583</v>
      </c>
      <c r="F273" s="6" t="s">
        <v>474</v>
      </c>
      <c r="G273" s="6"/>
      <c r="H273" s="6">
        <v>1</v>
      </c>
      <c r="I273" s="6" t="s">
        <v>8</v>
      </c>
      <c r="J273" s="27">
        <v>41852</v>
      </c>
      <c r="K273" s="27">
        <v>41852</v>
      </c>
      <c r="L273" s="7">
        <v>1937154</v>
      </c>
      <c r="M273" s="7">
        <v>0</v>
      </c>
      <c r="N273" s="7"/>
      <c r="O273" s="8">
        <v>1937154</v>
      </c>
      <c r="P273" s="7">
        <v>-863932</v>
      </c>
      <c r="Q273" s="7">
        <v>0</v>
      </c>
      <c r="R273" s="7">
        <v>-112936.08</v>
      </c>
      <c r="S273" s="12">
        <f t="shared" si="172"/>
        <v>-976868.08</v>
      </c>
      <c r="T273" s="18">
        <f t="shared" si="173"/>
        <v>1073222</v>
      </c>
      <c r="U273" s="18">
        <v>960285.92</v>
      </c>
      <c r="V273" s="30">
        <f t="shared" si="174"/>
        <v>41852</v>
      </c>
      <c r="W273" s="28">
        <f t="shared" si="184"/>
        <v>8.844444444444445</v>
      </c>
      <c r="X273" s="38"/>
      <c r="AD273"/>
      <c r="AE273" s="43" t="s">
        <v>4047</v>
      </c>
      <c r="AF273">
        <f>MATCH(AE273,'CAT-4'!$A:$A,0)</f>
        <v>647</v>
      </c>
      <c r="AG273">
        <f>MATCH(V273,'CAT-4'!$1:$1,0)</f>
        <v>32</v>
      </c>
      <c r="AH273">
        <f>INDEX('CAT-4'!$1:$1048576,FAR!AF273,FAR!AG273)</f>
        <v>93.6</v>
      </c>
      <c r="AI273">
        <f>MATCH($AI$3,'CAT-4'!$1:$1,0)</f>
        <v>133</v>
      </c>
      <c r="AJ273">
        <f>INDEX('CAT-4'!$1:$1048576,FAR!AF273,FAR!AI273)</f>
        <v>92.8</v>
      </c>
      <c r="AK273" s="28">
        <f t="shared" si="188"/>
        <v>0.99145299145299148</v>
      </c>
      <c r="AL273" s="28">
        <f t="shared" si="189"/>
        <v>0.99145299145299148</v>
      </c>
      <c r="AM273" s="2">
        <f>INDEX(ELSV!$C$4:$G$58,MATCH(AE273,ELSV!$G$4:$G$58,0),MATCH(IF(O273&gt;2000000,"A",IF(O273&gt;1000000,"B",IF(O273&gt;100000,"C","D"))),ELSV!$C$4:$G$4,0))</f>
        <v>6</v>
      </c>
      <c r="AN273" s="77">
        <f>INDEX(ELSV!$G$4:$K$58,MATCH(AE273,ELSV!$G$4:$G$58,0),MATCH(IF(O273&gt;2000000,"A",IF(O273&gt;1000000,"B",IF(O273&gt;100000,"C","D"))),ELSV!$G$4:$K$4,0))</f>
        <v>1</v>
      </c>
      <c r="AO273" s="24">
        <f t="shared" si="185"/>
        <v>1920597.1282051282</v>
      </c>
      <c r="AP273" s="24">
        <f t="shared" si="186"/>
        <v>1920597.1282051282</v>
      </c>
      <c r="AQ273" s="25">
        <f t="shared" si="187"/>
        <v>0</v>
      </c>
    </row>
    <row r="274" spans="1:43" x14ac:dyDescent="0.25">
      <c r="A274" s="11">
        <v>3005</v>
      </c>
      <c r="B274" s="6">
        <v>3005000209</v>
      </c>
      <c r="C274" s="6">
        <v>20000201</v>
      </c>
      <c r="D274" s="6">
        <v>3020000352</v>
      </c>
      <c r="E274" s="6" t="s">
        <v>1584</v>
      </c>
      <c r="F274" s="6" t="s">
        <v>487</v>
      </c>
      <c r="G274" s="6"/>
      <c r="H274" s="6">
        <v>1</v>
      </c>
      <c r="I274" s="6" t="s">
        <v>8</v>
      </c>
      <c r="J274" s="27">
        <v>41912</v>
      </c>
      <c r="K274" s="27">
        <v>41912</v>
      </c>
      <c r="L274" s="7">
        <v>1935389.04</v>
      </c>
      <c r="M274" s="7">
        <v>0</v>
      </c>
      <c r="N274" s="7"/>
      <c r="O274" s="8">
        <v>1935389.04</v>
      </c>
      <c r="P274" s="7">
        <v>-841037.32</v>
      </c>
      <c r="Q274" s="7">
        <v>0</v>
      </c>
      <c r="R274" s="7">
        <v>-112833.18</v>
      </c>
      <c r="S274" s="12">
        <f t="shared" si="172"/>
        <v>-953870.5</v>
      </c>
      <c r="T274" s="18">
        <f t="shared" si="173"/>
        <v>1094351.7200000002</v>
      </c>
      <c r="U274" s="18">
        <v>981518.54</v>
      </c>
      <c r="V274" s="30">
        <f t="shared" si="174"/>
        <v>41883</v>
      </c>
      <c r="W274" s="28">
        <f t="shared" si="184"/>
        <v>8.6805555555555554</v>
      </c>
      <c r="X274" s="38"/>
      <c r="AD274"/>
      <c r="AE274" s="43" t="s">
        <v>4047</v>
      </c>
      <c r="AF274">
        <f>MATCH(AE274,'CAT-4'!$A:$A,0)</f>
        <v>647</v>
      </c>
      <c r="AG274">
        <f>MATCH(V274,'CAT-4'!$1:$1,0)</f>
        <v>33</v>
      </c>
      <c r="AH274">
        <f>INDEX('CAT-4'!$1:$1048576,FAR!AF274,FAR!AG274)</f>
        <v>93.6</v>
      </c>
      <c r="AI274">
        <f>MATCH($AI$3,'CAT-4'!$1:$1,0)</f>
        <v>133</v>
      </c>
      <c r="AJ274">
        <f>INDEX('CAT-4'!$1:$1048576,FAR!AF274,FAR!AI274)</f>
        <v>92.8</v>
      </c>
      <c r="AK274" s="28">
        <f t="shared" si="188"/>
        <v>0.99145299145299148</v>
      </c>
      <c r="AL274" s="28">
        <f t="shared" si="189"/>
        <v>0.99145299145299148</v>
      </c>
      <c r="AM274" s="2">
        <f>INDEX(ELSV!$C$4:$G$58,MATCH(AE274,ELSV!$G$4:$G$58,0),MATCH(IF(O274&gt;2000000,"A",IF(O274&gt;1000000,"B",IF(O274&gt;100000,"C","D"))),ELSV!$C$4:$G$4,0))</f>
        <v>6</v>
      </c>
      <c r="AN274" s="77">
        <f>INDEX(ELSV!$G$4:$K$58,MATCH(AE274,ELSV!$G$4:$G$58,0),MATCH(IF(O274&gt;2000000,"A",IF(O274&gt;1000000,"B",IF(O274&gt;100000,"C","D"))),ELSV!$G$4:$K$4,0))</f>
        <v>1</v>
      </c>
      <c r="AO274" s="24">
        <f t="shared" si="185"/>
        <v>1918847.2533333334</v>
      </c>
      <c r="AP274" s="24">
        <f t="shared" si="186"/>
        <v>1918847.2533333334</v>
      </c>
      <c r="AQ274" s="25">
        <f t="shared" si="187"/>
        <v>0</v>
      </c>
    </row>
    <row r="275" spans="1:43" x14ac:dyDescent="0.25">
      <c r="A275" s="11">
        <v>3008</v>
      </c>
      <c r="B275" s="6">
        <v>3008000209</v>
      </c>
      <c r="C275" s="6">
        <v>20000201</v>
      </c>
      <c r="D275" s="6">
        <v>3020000331</v>
      </c>
      <c r="E275" s="6" t="s">
        <v>1586</v>
      </c>
      <c r="F275" s="6" t="s">
        <v>467</v>
      </c>
      <c r="G275" s="6"/>
      <c r="H275" s="6">
        <v>1</v>
      </c>
      <c r="I275" s="6" t="s">
        <v>8</v>
      </c>
      <c r="J275" s="27">
        <v>41882</v>
      </c>
      <c r="K275" s="27">
        <v>41882</v>
      </c>
      <c r="L275" s="7">
        <v>1931696.83</v>
      </c>
      <c r="M275" s="7">
        <v>0</v>
      </c>
      <c r="N275" s="7"/>
      <c r="O275" s="8">
        <v>1931696.83</v>
      </c>
      <c r="P275" s="7">
        <v>-854045.01</v>
      </c>
      <c r="Q275" s="7">
        <v>0</v>
      </c>
      <c r="R275" s="7">
        <v>-112617.93</v>
      </c>
      <c r="S275" s="12">
        <f t="shared" si="172"/>
        <v>-966662.94</v>
      </c>
      <c r="T275" s="18">
        <f t="shared" si="173"/>
        <v>1077651.82</v>
      </c>
      <c r="U275" s="18">
        <v>965033.89</v>
      </c>
      <c r="V275" s="30">
        <f t="shared" si="174"/>
        <v>41852</v>
      </c>
      <c r="W275" s="28">
        <f t="shared" si="184"/>
        <v>8.7638888888888893</v>
      </c>
      <c r="X275" s="38"/>
      <c r="AD275"/>
      <c r="AE275" s="43" t="s">
        <v>4047</v>
      </c>
      <c r="AF275">
        <f>MATCH(AE275,'CAT-4'!$A:$A,0)</f>
        <v>647</v>
      </c>
      <c r="AG275">
        <f>MATCH(V275,'CAT-4'!$1:$1,0)</f>
        <v>32</v>
      </c>
      <c r="AH275">
        <f>INDEX('CAT-4'!$1:$1048576,FAR!AF275,FAR!AG275)</f>
        <v>93.6</v>
      </c>
      <c r="AI275">
        <f>MATCH($AI$3,'CAT-4'!$1:$1,0)</f>
        <v>133</v>
      </c>
      <c r="AJ275">
        <f>INDEX('CAT-4'!$1:$1048576,FAR!AF275,FAR!AI275)</f>
        <v>92.8</v>
      </c>
      <c r="AK275" s="28">
        <f t="shared" si="188"/>
        <v>0.99145299145299148</v>
      </c>
      <c r="AL275" s="28">
        <f t="shared" si="189"/>
        <v>0.99145299145299148</v>
      </c>
      <c r="AM275" s="2">
        <f>INDEX(ELSV!$C$4:$G$58,MATCH(AE275,ELSV!$G$4:$G$58,0),MATCH(IF(O275&gt;2000000,"A",IF(O275&gt;1000000,"B",IF(O275&gt;100000,"C","D"))),ELSV!$C$4:$G$4,0))</f>
        <v>6</v>
      </c>
      <c r="AN275" s="77">
        <f>INDEX(ELSV!$G$4:$K$58,MATCH(AE275,ELSV!$G$4:$G$58,0),MATCH(IF(O275&gt;2000000,"A",IF(O275&gt;1000000,"B",IF(O275&gt;100000,"C","D"))),ELSV!$G$4:$K$4,0))</f>
        <v>1</v>
      </c>
      <c r="AO275" s="24">
        <f t="shared" si="185"/>
        <v>1915186.6006837608</v>
      </c>
      <c r="AP275" s="24">
        <f t="shared" si="186"/>
        <v>1915186.6006837608</v>
      </c>
      <c r="AQ275" s="25">
        <f t="shared" si="187"/>
        <v>0</v>
      </c>
    </row>
    <row r="276" spans="1:43" x14ac:dyDescent="0.25">
      <c r="A276" s="11">
        <v>3006</v>
      </c>
      <c r="B276" s="6">
        <v>3006000209</v>
      </c>
      <c r="C276" s="6">
        <v>20000201</v>
      </c>
      <c r="D276" s="6">
        <v>3020000353</v>
      </c>
      <c r="E276" s="6" t="s">
        <v>1582</v>
      </c>
      <c r="F276" s="6" t="s">
        <v>488</v>
      </c>
      <c r="G276" s="6"/>
      <c r="H276" s="6">
        <v>1</v>
      </c>
      <c r="I276" s="6" t="s">
        <v>8</v>
      </c>
      <c r="J276" s="27">
        <v>41912</v>
      </c>
      <c r="K276" s="27">
        <v>41912</v>
      </c>
      <c r="L276" s="7">
        <v>1931021</v>
      </c>
      <c r="M276" s="7">
        <v>0</v>
      </c>
      <c r="N276" s="7"/>
      <c r="O276" s="8">
        <v>1931021</v>
      </c>
      <c r="P276" s="7">
        <v>-844493.12</v>
      </c>
      <c r="Q276" s="7">
        <v>0</v>
      </c>
      <c r="R276" s="7">
        <v>-112578.52</v>
      </c>
      <c r="S276" s="12">
        <f t="shared" si="172"/>
        <v>-957071.64</v>
      </c>
      <c r="T276" s="18">
        <f t="shared" si="173"/>
        <v>1086527.8799999999</v>
      </c>
      <c r="U276" s="18">
        <v>973949.36</v>
      </c>
      <c r="V276" s="30">
        <f t="shared" si="174"/>
        <v>41883</v>
      </c>
      <c r="W276" s="28">
        <f t="shared" si="184"/>
        <v>8.6805555555555554</v>
      </c>
      <c r="X276" s="38"/>
      <c r="AD276"/>
      <c r="AE276" s="43" t="s">
        <v>4047</v>
      </c>
      <c r="AF276">
        <f>MATCH(AE276,'CAT-4'!$A:$A,0)</f>
        <v>647</v>
      </c>
      <c r="AG276">
        <f>MATCH(V276,'CAT-4'!$1:$1,0)</f>
        <v>33</v>
      </c>
      <c r="AH276">
        <f>INDEX('CAT-4'!$1:$1048576,FAR!AF276,FAR!AG276)</f>
        <v>93.6</v>
      </c>
      <c r="AI276">
        <f>MATCH($AI$3,'CAT-4'!$1:$1,0)</f>
        <v>133</v>
      </c>
      <c r="AJ276">
        <f>INDEX('CAT-4'!$1:$1048576,FAR!AF276,FAR!AI276)</f>
        <v>92.8</v>
      </c>
      <c r="AK276" s="28">
        <f t="shared" si="188"/>
        <v>0.99145299145299148</v>
      </c>
      <c r="AL276" s="28">
        <f t="shared" si="189"/>
        <v>0.99145299145299148</v>
      </c>
      <c r="AM276" s="2">
        <f>INDEX(ELSV!$C$4:$G$58,MATCH(AE276,ELSV!$G$4:$G$58,0),MATCH(IF(O276&gt;2000000,"A",IF(O276&gt;1000000,"B",IF(O276&gt;100000,"C","D"))),ELSV!$C$4:$G$4,0))</f>
        <v>6</v>
      </c>
      <c r="AN276" s="77">
        <f>INDEX(ELSV!$G$4:$K$58,MATCH(AE276,ELSV!$G$4:$G$58,0),MATCH(IF(O276&gt;2000000,"A",IF(O276&gt;1000000,"B",IF(O276&gt;100000,"C","D"))),ELSV!$G$4:$K$4,0))</f>
        <v>1</v>
      </c>
      <c r="AO276" s="24">
        <f t="shared" si="185"/>
        <v>1914516.547008547</v>
      </c>
      <c r="AP276" s="24">
        <f t="shared" si="186"/>
        <v>1914516.547008547</v>
      </c>
      <c r="AQ276" s="25">
        <f t="shared" si="187"/>
        <v>0</v>
      </c>
    </row>
    <row r="277" spans="1:43" x14ac:dyDescent="0.25">
      <c r="A277" s="11">
        <v>3006</v>
      </c>
      <c r="B277" s="6">
        <v>3006000204</v>
      </c>
      <c r="C277" s="6">
        <v>20000201</v>
      </c>
      <c r="D277" s="6">
        <v>3030000055</v>
      </c>
      <c r="E277" s="6" t="s">
        <v>1582</v>
      </c>
      <c r="F277" s="6" t="s">
        <v>655</v>
      </c>
      <c r="G277" s="6"/>
      <c r="H277" s="6">
        <v>1</v>
      </c>
      <c r="I277" s="6" t="s">
        <v>8</v>
      </c>
      <c r="J277" s="27">
        <v>41729</v>
      </c>
      <c r="K277" s="27">
        <v>41729</v>
      </c>
      <c r="L277" s="7">
        <v>1925675.15</v>
      </c>
      <c r="M277" s="7">
        <v>0</v>
      </c>
      <c r="N277" s="7"/>
      <c r="O277" s="8">
        <v>1925675.15</v>
      </c>
      <c r="P277" s="7">
        <v>-898413.44</v>
      </c>
      <c r="Q277" s="7">
        <v>0</v>
      </c>
      <c r="R277" s="7">
        <v>-112266.86</v>
      </c>
      <c r="S277" s="12">
        <f t="shared" si="172"/>
        <v>-1010680.2999999999</v>
      </c>
      <c r="T277" s="18">
        <f t="shared" si="173"/>
        <v>1027261.71</v>
      </c>
      <c r="U277" s="18">
        <v>914994.85</v>
      </c>
      <c r="V277" s="30">
        <f t="shared" si="174"/>
        <v>41699</v>
      </c>
      <c r="W277" s="28">
        <f t="shared" si="184"/>
        <v>9.1805555555555554</v>
      </c>
      <c r="X277" s="38"/>
      <c r="AD277"/>
      <c r="AE277" s="43" t="s">
        <v>4096</v>
      </c>
      <c r="AF277">
        <f>MATCH(AE277,'CAT-4'!$A:$A,0)</f>
        <v>672</v>
      </c>
      <c r="AG277">
        <f>MATCH(V277,'CAT-4'!$1:$1,0)</f>
        <v>27</v>
      </c>
      <c r="AH277">
        <f>INDEX('CAT-4'!$1:$1048576,FAR!AF277,FAR!AG277)</f>
        <v>105.3</v>
      </c>
      <c r="AI277">
        <f>MATCH($AI$3,'CAT-4'!$1:$1,0)</f>
        <v>133</v>
      </c>
      <c r="AJ277">
        <f>INDEX('CAT-4'!$1:$1048576,FAR!AF277,FAR!AI277)</f>
        <v>142.1</v>
      </c>
      <c r="AK277" s="28">
        <f t="shared" si="188"/>
        <v>1.3494776828110162</v>
      </c>
      <c r="AL277" s="28">
        <f t="shared" si="189"/>
        <v>1.3494776828110162</v>
      </c>
      <c r="AM277" s="2">
        <f>INDEX(ELSV!$C$4:$G$58,MATCH(AE277,ELSV!$G$4:$G$58,0),MATCH(IF(O277&gt;2000000,"A",IF(O277&gt;1000000,"B",IF(O277&gt;100000,"C","D"))),ELSV!$C$4:$G$4,0))</f>
        <v>15</v>
      </c>
      <c r="AN277" s="77">
        <f>INDEX(ELSV!$G$4:$K$58,MATCH(AE277,ELSV!$G$4:$G$58,0),MATCH(IF(O277&gt;2000000,"A",IF(O277&gt;1000000,"B",IF(O277&gt;100000,"C","D"))),ELSV!$G$4:$K$4,0))</f>
        <v>0.9</v>
      </c>
      <c r="AO277" s="24">
        <f t="shared" si="185"/>
        <v>2598655.6392687559</v>
      </c>
      <c r="AP277" s="24">
        <f t="shared" si="186"/>
        <v>1431426.1479638731</v>
      </c>
      <c r="AQ277" s="25">
        <f t="shared" si="187"/>
        <v>1167229.4913048828</v>
      </c>
    </row>
    <row r="278" spans="1:43" x14ac:dyDescent="0.25">
      <c r="A278" s="11">
        <v>3004</v>
      </c>
      <c r="B278" s="6">
        <v>3004000202</v>
      </c>
      <c r="C278" s="6">
        <v>20000201</v>
      </c>
      <c r="D278" s="6">
        <v>3020000267</v>
      </c>
      <c r="E278" s="6" t="s">
        <v>1583</v>
      </c>
      <c r="F278" s="6" t="s">
        <v>404</v>
      </c>
      <c r="G278" s="6"/>
      <c r="H278" s="6">
        <v>1</v>
      </c>
      <c r="I278" s="6" t="s">
        <v>45</v>
      </c>
      <c r="J278" s="27">
        <v>41671</v>
      </c>
      <c r="K278" s="27">
        <v>41671</v>
      </c>
      <c r="L278" s="7">
        <v>1916018.38</v>
      </c>
      <c r="M278" s="7">
        <v>0</v>
      </c>
      <c r="N278" s="7"/>
      <c r="O278" s="8">
        <v>1916018.38</v>
      </c>
      <c r="P278" s="7">
        <v>-909983.78</v>
      </c>
      <c r="Q278" s="7">
        <v>0</v>
      </c>
      <c r="R278" s="7">
        <v>-111703.87</v>
      </c>
      <c r="S278" s="12">
        <f t="shared" si="172"/>
        <v>-1021687.65</v>
      </c>
      <c r="T278" s="18">
        <f t="shared" si="173"/>
        <v>1006034.5999999999</v>
      </c>
      <c r="U278" s="18">
        <v>894330.73</v>
      </c>
      <c r="V278" s="30">
        <f t="shared" si="174"/>
        <v>41671</v>
      </c>
      <c r="W278" s="28">
        <f t="shared" si="184"/>
        <v>9.344444444444445</v>
      </c>
      <c r="X278" s="38"/>
      <c r="AD278"/>
      <c r="AE278" s="43" t="s">
        <v>4192</v>
      </c>
      <c r="AF278">
        <f>MATCH(AE278,'CAT-4'!$A:$A,0)</f>
        <v>722</v>
      </c>
      <c r="AG278">
        <f>MATCH(V278,'CAT-4'!$1:$1,0)</f>
        <v>26</v>
      </c>
      <c r="AH278">
        <f>INDEX('CAT-4'!$1:$1048576,FAR!AF278,FAR!AG278)</f>
        <v>106.9</v>
      </c>
      <c r="AI278">
        <f>MATCH($AI$3,'CAT-4'!$1:$1,0)</f>
        <v>133</v>
      </c>
      <c r="AJ278">
        <f>INDEX('CAT-4'!$1:$1048576,FAR!AF278,FAR!AI278)</f>
        <v>126.8</v>
      </c>
      <c r="AK278" s="28">
        <f t="shared" si="188"/>
        <v>1.186155285313377</v>
      </c>
      <c r="AL278" s="28">
        <f t="shared" si="189"/>
        <v>1.186155285313377</v>
      </c>
      <c r="AM278" s="2">
        <f>INDEX(ELSV!$C$4:$G$58,MATCH(AE278,ELSV!$G$4:$G$58,0),MATCH(IF(O278&gt;2000000,"A",IF(O278&gt;1000000,"B",IF(O278&gt;100000,"C","D"))),ELSV!$C$4:$G$4,0))</f>
        <v>15</v>
      </c>
      <c r="AN278" s="77">
        <f>INDEX(ELSV!$G$4:$K$58,MATCH(AE278,ELSV!$G$4:$G$58,0),MATCH(IF(O278&gt;2000000,"A",IF(O278&gt;1000000,"B",IF(O278&gt;100000,"C","D"))),ELSV!$G$4:$K$4,0))</f>
        <v>0.9</v>
      </c>
      <c r="AO278" s="24">
        <f t="shared" si="185"/>
        <v>2272695.3281945745</v>
      </c>
      <c r="AP278" s="24">
        <f t="shared" si="186"/>
        <v>1274224.5140077583</v>
      </c>
      <c r="AQ278" s="25">
        <f t="shared" si="187"/>
        <v>998470.8141868161</v>
      </c>
    </row>
    <row r="279" spans="1:43" x14ac:dyDescent="0.25">
      <c r="A279" s="11">
        <v>3007</v>
      </c>
      <c r="B279" s="6">
        <v>3007000203</v>
      </c>
      <c r="C279" s="6">
        <v>20000201</v>
      </c>
      <c r="D279" s="6">
        <v>3020000483</v>
      </c>
      <c r="E279" s="6" t="s">
        <v>1585</v>
      </c>
      <c r="F279" s="6" t="s">
        <v>599</v>
      </c>
      <c r="G279" s="6"/>
      <c r="H279" s="6">
        <v>1</v>
      </c>
      <c r="I279" s="6" t="s">
        <v>8</v>
      </c>
      <c r="J279" s="27">
        <v>44942</v>
      </c>
      <c r="K279" s="27">
        <v>44942</v>
      </c>
      <c r="L279" s="7">
        <v>0</v>
      </c>
      <c r="M279" s="7">
        <v>1888000.02</v>
      </c>
      <c r="N279" s="7"/>
      <c r="O279" s="8">
        <v>1888000.02</v>
      </c>
      <c r="P279" s="7">
        <v>0</v>
      </c>
      <c r="Q279" s="7">
        <v>0</v>
      </c>
      <c r="R279" s="7">
        <v>-20483.509999999998</v>
      </c>
      <c r="S279" s="12">
        <f t="shared" si="172"/>
        <v>-20483.509999999998</v>
      </c>
      <c r="T279" s="18">
        <f t="shared" si="173"/>
        <v>0</v>
      </c>
      <c r="U279" s="18">
        <v>1867516.51</v>
      </c>
      <c r="V279" s="30">
        <f t="shared" si="174"/>
        <v>44927</v>
      </c>
      <c r="W279" s="28">
        <f t="shared" si="184"/>
        <v>0.38611111111111113</v>
      </c>
      <c r="X279" s="38"/>
      <c r="AD279"/>
      <c r="AE279" s="43" t="s">
        <v>4061</v>
      </c>
      <c r="AF279">
        <f>MATCH(AE279,'CAT-4'!$A:$A,0)</f>
        <v>654</v>
      </c>
      <c r="AG279">
        <f>MATCH(V279,'CAT-4'!$1:$1,0)</f>
        <v>133</v>
      </c>
      <c r="AH279">
        <f>INDEX('CAT-4'!$1:$1048576,FAR!AF279,FAR!AG279)</f>
        <v>112.9</v>
      </c>
      <c r="AI279">
        <f>MATCH($AI$3,'CAT-4'!$1:$1,0)</f>
        <v>133</v>
      </c>
      <c r="AJ279">
        <f>INDEX('CAT-4'!$1:$1048576,FAR!AF279,FAR!AI279)</f>
        <v>112.9</v>
      </c>
      <c r="AK279" s="28">
        <f t="shared" si="188"/>
        <v>1</v>
      </c>
      <c r="AL279" s="28">
        <f t="shared" si="189"/>
        <v>1</v>
      </c>
      <c r="AM279" s="2">
        <f>INDEX(ELSV!$C$4:$G$58,MATCH(AE279,ELSV!$G$4:$G$58,0),MATCH(IF(O279&gt;2000000,"A",IF(O279&gt;1000000,"B",IF(O279&gt;100000,"C","D"))),ELSV!$C$4:$G$4,0))</f>
        <v>8</v>
      </c>
      <c r="AN279" s="77">
        <f>INDEX(ELSV!$G$4:$K$58,MATCH(AE279,ELSV!$G$4:$G$58,0),MATCH(IF(O279&gt;2000000,"A",IF(O279&gt;1000000,"B",IF(O279&gt;100000,"C","D"))),ELSV!$G$4:$K$4,0))</f>
        <v>0.95</v>
      </c>
      <c r="AO279" s="24">
        <f t="shared" si="185"/>
        <v>1888000.02</v>
      </c>
      <c r="AP279" s="24">
        <f t="shared" si="186"/>
        <v>86566.11202812499</v>
      </c>
      <c r="AQ279" s="25">
        <f t="shared" si="187"/>
        <v>1801433.907971875</v>
      </c>
    </row>
    <row r="280" spans="1:43" x14ac:dyDescent="0.25">
      <c r="A280" s="11">
        <v>3005</v>
      </c>
      <c r="B280" s="6">
        <v>3005000209</v>
      </c>
      <c r="C280" s="6">
        <v>20000201</v>
      </c>
      <c r="D280" s="6">
        <v>3020000276</v>
      </c>
      <c r="E280" s="6" t="s">
        <v>1584</v>
      </c>
      <c r="F280" s="6" t="s">
        <v>413</v>
      </c>
      <c r="G280" s="6"/>
      <c r="H280" s="6">
        <v>4</v>
      </c>
      <c r="I280" s="6" t="s">
        <v>45</v>
      </c>
      <c r="J280" s="27">
        <v>41729</v>
      </c>
      <c r="K280" s="27">
        <v>41729</v>
      </c>
      <c r="L280" s="7">
        <v>1830844.02</v>
      </c>
      <c r="M280" s="7">
        <v>0</v>
      </c>
      <c r="N280" s="7"/>
      <c r="O280" s="8">
        <v>1830844.02</v>
      </c>
      <c r="P280" s="7">
        <v>-854170.53</v>
      </c>
      <c r="Q280" s="7">
        <v>0</v>
      </c>
      <c r="R280" s="7">
        <v>-106738.21</v>
      </c>
      <c r="S280" s="12">
        <f t="shared" si="172"/>
        <v>-960908.74</v>
      </c>
      <c r="T280" s="18">
        <f t="shared" si="173"/>
        <v>976673.49</v>
      </c>
      <c r="U280" s="18">
        <v>869935.28</v>
      </c>
      <c r="V280" s="30">
        <f t="shared" si="174"/>
        <v>41699</v>
      </c>
      <c r="W280" s="28">
        <f t="shared" si="184"/>
        <v>9.1805555555555554</v>
      </c>
      <c r="X280" s="38"/>
      <c r="AD280"/>
      <c r="AE280" s="43" t="s">
        <v>4192</v>
      </c>
      <c r="AF280">
        <f>MATCH(AE280,'CAT-4'!$A:$A,0)</f>
        <v>722</v>
      </c>
      <c r="AG280">
        <f>MATCH(V280,'CAT-4'!$1:$1,0)</f>
        <v>27</v>
      </c>
      <c r="AH280">
        <f>INDEX('CAT-4'!$1:$1048576,FAR!AF280,FAR!AG280)</f>
        <v>107.5</v>
      </c>
      <c r="AI280">
        <f>MATCH($AI$3,'CAT-4'!$1:$1,0)</f>
        <v>133</v>
      </c>
      <c r="AJ280">
        <f>INDEX('CAT-4'!$1:$1048576,FAR!AF280,FAR!AI280)</f>
        <v>126.8</v>
      </c>
      <c r="AK280" s="28">
        <f t="shared" si="188"/>
        <v>1.1795348837209303</v>
      </c>
      <c r="AL280" s="28">
        <f t="shared" si="189"/>
        <v>1.1795348837209303</v>
      </c>
      <c r="AM280" s="2">
        <f>INDEX(ELSV!$C$4:$G$58,MATCH(AE280,ELSV!$G$4:$G$58,0),MATCH(IF(O280&gt;2000000,"A",IF(O280&gt;1000000,"B",IF(O280&gt;100000,"C","D"))),ELSV!$C$4:$G$4,0))</f>
        <v>15</v>
      </c>
      <c r="AN280" s="77">
        <f>INDEX(ELSV!$G$4:$K$58,MATCH(AE280,ELSV!$G$4:$G$58,0),MATCH(IF(O280&gt;2000000,"A",IF(O280&gt;1000000,"B",IF(O280&gt;100000,"C","D"))),ELSV!$G$4:$K$4,0))</f>
        <v>0.9</v>
      </c>
      <c r="AO280" s="24">
        <f t="shared" si="185"/>
        <v>2159544.3882418605</v>
      </c>
      <c r="AP280" s="24">
        <f t="shared" si="186"/>
        <v>1189549.0338565581</v>
      </c>
      <c r="AQ280" s="25">
        <f t="shared" si="187"/>
        <v>969995.3543853024</v>
      </c>
    </row>
    <row r="281" spans="1:43" x14ac:dyDescent="0.25">
      <c r="A281" s="11">
        <v>3008</v>
      </c>
      <c r="B281" s="6">
        <v>3008000208</v>
      </c>
      <c r="C281" s="6">
        <v>20000201</v>
      </c>
      <c r="D281" s="6">
        <v>3020000216</v>
      </c>
      <c r="E281" s="6" t="s">
        <v>1586</v>
      </c>
      <c r="F281" s="6" t="s">
        <v>358</v>
      </c>
      <c r="G281" s="6"/>
      <c r="H281" s="6">
        <v>1</v>
      </c>
      <c r="I281" s="6" t="s">
        <v>41</v>
      </c>
      <c r="J281" s="27">
        <v>41364</v>
      </c>
      <c r="K281" s="27">
        <v>41364</v>
      </c>
      <c r="L281" s="7">
        <v>1719366.63</v>
      </c>
      <c r="M281" s="7">
        <v>0</v>
      </c>
      <c r="N281" s="7"/>
      <c r="O281" s="8">
        <v>1719366.63</v>
      </c>
      <c r="P281" s="7">
        <v>-892943.84</v>
      </c>
      <c r="Q281" s="7">
        <v>0</v>
      </c>
      <c r="R281" s="7">
        <v>-100239.07</v>
      </c>
      <c r="S281" s="12">
        <f t="shared" si="172"/>
        <v>-993182.90999999992</v>
      </c>
      <c r="T281" s="18">
        <f t="shared" si="173"/>
        <v>826422.78999999992</v>
      </c>
      <c r="U281" s="18">
        <v>726183.72</v>
      </c>
      <c r="V281" s="30">
        <f t="shared" si="174"/>
        <v>41334</v>
      </c>
      <c r="W281" s="28">
        <f t="shared" si="184"/>
        <v>10.180555555555555</v>
      </c>
      <c r="X281" s="38"/>
      <c r="AD281"/>
      <c r="AE281" s="43" t="s">
        <v>4192</v>
      </c>
      <c r="AF281">
        <f>MATCH(AE281,'CAT-4'!$A:$A,0)</f>
        <v>722</v>
      </c>
      <c r="AG281">
        <f>MATCH(V281,'CAT-4'!$1:$1,0)</f>
        <v>15</v>
      </c>
      <c r="AH281">
        <f>INDEX('CAT-4'!$1:$1048576,FAR!AF281,FAR!AG281)</f>
        <v>105</v>
      </c>
      <c r="AI281">
        <f>MATCH($AI$3,'CAT-4'!$1:$1,0)</f>
        <v>133</v>
      </c>
      <c r="AJ281">
        <f>INDEX('CAT-4'!$1:$1048576,FAR!AF281,FAR!AI281)</f>
        <v>126.8</v>
      </c>
      <c r="AK281" s="28">
        <f t="shared" si="188"/>
        <v>1.2076190476190476</v>
      </c>
      <c r="AL281" s="28">
        <f t="shared" si="189"/>
        <v>1.2076190476190476</v>
      </c>
      <c r="AM281" s="2">
        <f>INDEX(ELSV!$C$4:$G$58,MATCH(AE281,ELSV!$G$4:$G$58,0),MATCH(IF(O281&gt;2000000,"A",IF(O281&gt;1000000,"B",IF(O281&gt;100000,"C","D"))),ELSV!$C$4:$G$4,0))</f>
        <v>15</v>
      </c>
      <c r="AN281" s="77">
        <f>INDEX(ELSV!$G$4:$K$58,MATCH(AE281,ELSV!$G$4:$G$58,0),MATCH(IF(O281&gt;2000000,"A",IF(O281&gt;1000000,"B",IF(O281&gt;100000,"C","D"))),ELSV!$G$4:$K$4,0))</f>
        <v>0.9</v>
      </c>
      <c r="AO281" s="24">
        <f t="shared" si="185"/>
        <v>2076339.8922285712</v>
      </c>
      <c r="AP281" s="24">
        <f t="shared" si="186"/>
        <v>1268297.6175029525</v>
      </c>
      <c r="AQ281" s="25">
        <f t="shared" si="187"/>
        <v>808042.27472561877</v>
      </c>
    </row>
    <row r="282" spans="1:43" x14ac:dyDescent="0.25">
      <c r="A282" s="11">
        <v>3005</v>
      </c>
      <c r="B282" s="6">
        <v>3005110001</v>
      </c>
      <c r="C282" s="6">
        <v>20000201</v>
      </c>
      <c r="D282" s="6">
        <v>3030000054</v>
      </c>
      <c r="E282" s="6" t="s">
        <v>1584</v>
      </c>
      <c r="F282" s="6" t="s">
        <v>654</v>
      </c>
      <c r="G282" s="6"/>
      <c r="H282" s="6">
        <v>1</v>
      </c>
      <c r="I282" s="6" t="s">
        <v>8</v>
      </c>
      <c r="J282" s="27">
        <v>41729</v>
      </c>
      <c r="K282" s="27">
        <v>41729</v>
      </c>
      <c r="L282" s="7">
        <v>1719089.57</v>
      </c>
      <c r="M282" s="7">
        <v>0</v>
      </c>
      <c r="N282" s="7"/>
      <c r="O282" s="8">
        <v>1719089.57</v>
      </c>
      <c r="P282" s="7">
        <v>-802032.04</v>
      </c>
      <c r="Q282" s="7">
        <v>0</v>
      </c>
      <c r="R282" s="7">
        <v>-100222.92</v>
      </c>
      <c r="S282" s="12">
        <f t="shared" si="172"/>
        <v>-902254.96000000008</v>
      </c>
      <c r="T282" s="18">
        <f t="shared" si="173"/>
        <v>917057.53</v>
      </c>
      <c r="U282" s="18">
        <v>816834.61</v>
      </c>
      <c r="V282" s="30">
        <f t="shared" si="174"/>
        <v>41699</v>
      </c>
      <c r="W282" s="28">
        <f t="shared" si="184"/>
        <v>9.1805555555555554</v>
      </c>
      <c r="X282" s="38"/>
      <c r="AD282"/>
      <c r="AE282" s="43" t="s">
        <v>4096</v>
      </c>
      <c r="AF282">
        <f>MATCH(AE282,'CAT-4'!$A:$A,0)</f>
        <v>672</v>
      </c>
      <c r="AG282">
        <f>MATCH(V282,'CAT-4'!$1:$1,0)</f>
        <v>27</v>
      </c>
      <c r="AH282">
        <f>INDEX('CAT-4'!$1:$1048576,FAR!AF282,FAR!AG282)</f>
        <v>105.3</v>
      </c>
      <c r="AI282">
        <f>MATCH($AI$3,'CAT-4'!$1:$1,0)</f>
        <v>133</v>
      </c>
      <c r="AJ282">
        <f>INDEX('CAT-4'!$1:$1048576,FAR!AF282,FAR!AI282)</f>
        <v>142.1</v>
      </c>
      <c r="AK282" s="28">
        <f t="shared" si="188"/>
        <v>1.3494776828110162</v>
      </c>
      <c r="AL282" s="28">
        <f t="shared" si="189"/>
        <v>1.3494776828110162</v>
      </c>
      <c r="AM282" s="2">
        <f>INDEX(ELSV!$C$4:$G$58,MATCH(AE282,ELSV!$G$4:$G$58,0),MATCH(IF(O282&gt;2000000,"A",IF(O282&gt;1000000,"B",IF(O282&gt;100000,"C","D"))),ELSV!$C$4:$G$4,0))</f>
        <v>15</v>
      </c>
      <c r="AN282" s="77">
        <f>INDEX(ELSV!$G$4:$K$58,MATCH(AE282,ELSV!$G$4:$G$58,0),MATCH(IF(O282&gt;2000000,"A",IF(O282&gt;1000000,"B",IF(O282&gt;100000,"C","D"))),ELSV!$G$4:$K$4,0))</f>
        <v>0.9</v>
      </c>
      <c r="AO282" s="24">
        <f t="shared" si="185"/>
        <v>2319873.0094681862</v>
      </c>
      <c r="AP282" s="24">
        <f t="shared" si="186"/>
        <v>1277863.3827153926</v>
      </c>
      <c r="AQ282" s="25">
        <f t="shared" si="187"/>
        <v>1042009.6267527936</v>
      </c>
    </row>
    <row r="283" spans="1:43" hidden="1" x14ac:dyDescent="0.25">
      <c r="A283" s="11">
        <v>3003</v>
      </c>
      <c r="B283" s="6">
        <v>3003006201</v>
      </c>
      <c r="C283" s="6">
        <v>20000301</v>
      </c>
      <c r="D283" s="6">
        <v>4000000148</v>
      </c>
      <c r="E283" s="6"/>
      <c r="F283" s="6" t="s">
        <v>909</v>
      </c>
      <c r="G283" s="6" t="s">
        <v>1597</v>
      </c>
      <c r="H283" s="83">
        <v>1</v>
      </c>
      <c r="I283" s="6" t="s">
        <v>672</v>
      </c>
      <c r="J283" s="27">
        <v>40623</v>
      </c>
      <c r="K283" s="27">
        <v>40623</v>
      </c>
      <c r="L283" s="7">
        <v>1715668.51</v>
      </c>
      <c r="M283" s="7">
        <v>0</v>
      </c>
      <c r="N283" s="7"/>
      <c r="O283" s="8">
        <v>1715668.51</v>
      </c>
      <c r="P283" s="7">
        <v>-1197892.95</v>
      </c>
      <c r="Q283" s="7">
        <v>0</v>
      </c>
      <c r="R283" s="7">
        <v>-108601.82</v>
      </c>
      <c r="S283" s="12">
        <f t="shared" si="172"/>
        <v>-1306494.77</v>
      </c>
      <c r="T283" s="18">
        <f t="shared" si="173"/>
        <v>517775.56000000006</v>
      </c>
      <c r="U283" s="18">
        <v>409173.74</v>
      </c>
      <c r="V283" s="30">
        <f t="shared" si="174"/>
        <v>40603</v>
      </c>
      <c r="W283" s="28"/>
      <c r="AD283"/>
      <c r="AL283"/>
      <c r="AO283"/>
    </row>
    <row r="284" spans="1:43" x14ac:dyDescent="0.25">
      <c r="A284" s="11">
        <v>3006</v>
      </c>
      <c r="B284" s="6">
        <v>3006000204</v>
      </c>
      <c r="C284" s="6">
        <v>20000201</v>
      </c>
      <c r="D284" s="6">
        <v>3030000179</v>
      </c>
      <c r="E284" s="6" t="s">
        <v>1582</v>
      </c>
      <c r="F284" s="6" t="s">
        <v>780</v>
      </c>
      <c r="G284" s="6"/>
      <c r="H284" s="6">
        <v>1</v>
      </c>
      <c r="I284" s="6" t="s">
        <v>8</v>
      </c>
      <c r="J284" s="27">
        <v>41729</v>
      </c>
      <c r="K284" s="27">
        <v>41729</v>
      </c>
      <c r="L284" s="7">
        <v>1696772.55</v>
      </c>
      <c r="M284" s="7">
        <v>0</v>
      </c>
      <c r="N284" s="7"/>
      <c r="O284" s="8">
        <v>1696772.55</v>
      </c>
      <c r="P284" s="7">
        <v>-791620.17</v>
      </c>
      <c r="Q284" s="7">
        <v>0</v>
      </c>
      <c r="R284" s="7">
        <v>-98921.84</v>
      </c>
      <c r="S284" s="12">
        <f t="shared" si="172"/>
        <v>-890542.01</v>
      </c>
      <c r="T284" s="18">
        <f t="shared" si="173"/>
        <v>905152.38</v>
      </c>
      <c r="U284" s="18">
        <v>806230.54</v>
      </c>
      <c r="V284" s="30">
        <f t="shared" si="174"/>
        <v>41699</v>
      </c>
      <c r="W284" s="28">
        <f t="shared" si="184"/>
        <v>9.1805555555555554</v>
      </c>
      <c r="X284" s="38"/>
      <c r="AD284"/>
      <c r="AE284" s="43" t="s">
        <v>4254</v>
      </c>
      <c r="AF284">
        <f>MATCH(AE284,'CAT-4'!$A:$A,0)</f>
        <v>754</v>
      </c>
      <c r="AG284">
        <f>MATCH(V284,'CAT-4'!$1:$1,0)</f>
        <v>27</v>
      </c>
      <c r="AH284">
        <f>INDEX('CAT-4'!$1:$1048576,FAR!AF284,FAR!AG284)</f>
        <v>94.7</v>
      </c>
      <c r="AI284">
        <f>MATCH($AI$3,'CAT-4'!$1:$1,0)</f>
        <v>133</v>
      </c>
      <c r="AJ284">
        <f>INDEX('CAT-4'!$1:$1048576,FAR!AF284,FAR!AI284)</f>
        <v>96.9</v>
      </c>
      <c r="AK284" s="28">
        <f t="shared" ref="AK284:AK285" si="190">AJ284/AH284</f>
        <v>1.0232312565997888</v>
      </c>
      <c r="AL284" s="28">
        <f t="shared" ref="AL284:AL285" si="191">AK284</f>
        <v>1.0232312565997888</v>
      </c>
      <c r="AM284" s="2">
        <f>INDEX(ELSV!$C$4:$G$58,MATCH(AE284,ELSV!$G$4:$G$58,0),MATCH(IF(O284&gt;2000000,"A",IF(O284&gt;1000000,"B",IF(O284&gt;100000,"C","D"))),ELSV!$C$4:$G$4,0))</f>
        <v>8</v>
      </c>
      <c r="AN284" s="77">
        <f>INDEX(ELSV!$G$4:$K$58,MATCH(AE284,ELSV!$G$4:$G$58,0),MATCH(IF(O284&gt;2000000,"A",IF(O284&gt;1000000,"B",IF(O284&gt;100000,"C","D"))),ELSV!$G$4:$K$4,0))</f>
        <v>1</v>
      </c>
      <c r="AO284" s="24">
        <f>AL284*O284</f>
        <v>1736190.708500528</v>
      </c>
      <c r="AP284" s="24">
        <f>AO284*(AN284/AM284)*(IF(W284&gt;AM284,AM284,W284))</f>
        <v>1736190.708500528</v>
      </c>
      <c r="AQ284" s="25">
        <f t="shared" ref="AQ284:AQ287" si="192">AO284-AP284</f>
        <v>0</v>
      </c>
    </row>
    <row r="285" spans="1:43" x14ac:dyDescent="0.25">
      <c r="A285" s="11">
        <v>3007</v>
      </c>
      <c r="B285" s="6">
        <v>3007006301</v>
      </c>
      <c r="C285" s="6">
        <v>20000401</v>
      </c>
      <c r="D285" s="6">
        <v>5030000273</v>
      </c>
      <c r="E285" s="6" t="s">
        <v>1585</v>
      </c>
      <c r="F285" s="6" t="s">
        <v>1530</v>
      </c>
      <c r="G285" s="6"/>
      <c r="H285" s="6">
        <v>26</v>
      </c>
      <c r="I285" s="6" t="s">
        <v>41</v>
      </c>
      <c r="J285" s="27">
        <v>44712</v>
      </c>
      <c r="K285" s="27">
        <v>44712</v>
      </c>
      <c r="L285" s="7">
        <v>0</v>
      </c>
      <c r="M285" s="7">
        <v>1671446.01</v>
      </c>
      <c r="N285" s="7"/>
      <c r="O285" s="8">
        <v>1671446.01</v>
      </c>
      <c r="P285" s="7">
        <v>0</v>
      </c>
      <c r="Q285" s="7">
        <v>0</v>
      </c>
      <c r="R285" s="7">
        <v>-209503.16</v>
      </c>
      <c r="S285" s="12">
        <f t="shared" si="172"/>
        <v>-209503.16</v>
      </c>
      <c r="T285" s="18">
        <f t="shared" si="173"/>
        <v>0</v>
      </c>
      <c r="U285" s="18">
        <v>1461942.85</v>
      </c>
      <c r="V285" s="30">
        <f t="shared" si="174"/>
        <v>44682</v>
      </c>
      <c r="W285" s="28">
        <f t="shared" si="184"/>
        <v>1.0138888888888888</v>
      </c>
      <c r="X285" s="38"/>
      <c r="AD285"/>
      <c r="AE285" s="43" t="s">
        <v>4043</v>
      </c>
      <c r="AF285">
        <f>MATCH(AE285,'CAT-4'!$A:$A,0)</f>
        <v>645</v>
      </c>
      <c r="AG285">
        <f>MATCH(V285,'CAT-4'!$1:$1,0)</f>
        <v>125</v>
      </c>
      <c r="AH285">
        <f>INDEX('CAT-4'!$1:$1048576,FAR!AF285,FAR!AG285)</f>
        <v>115.6</v>
      </c>
      <c r="AI285">
        <f>MATCH($AI$3,'CAT-4'!$1:$1,0)</f>
        <v>133</v>
      </c>
      <c r="AJ285">
        <f>INDEX('CAT-4'!$1:$1048576,FAR!AF285,FAR!AI285)</f>
        <v>115.6</v>
      </c>
      <c r="AK285" s="28">
        <f t="shared" si="190"/>
        <v>1</v>
      </c>
      <c r="AL285" s="28">
        <f t="shared" si="191"/>
        <v>1</v>
      </c>
      <c r="AM285" s="2">
        <f>INDEX(ELSV!$C$4:$G$58,MATCH(AE285,ELSV!$G$4:$G$58,0),MATCH(IF(O285&gt;2000000,"A",IF(O285&gt;1000000,"B",IF(O285&gt;100000,"C","D"))),ELSV!$C$4:$G$4,0))</f>
        <v>6</v>
      </c>
      <c r="AN285" s="77">
        <f>INDEX(ELSV!$G$4:$K$58,MATCH(AE285,ELSV!$G$4:$G$58,0),MATCH(IF(O285&gt;2000000,"A",IF(O285&gt;1000000,"B",IF(O285&gt;100000,"C","D"))),ELSV!$G$4:$K$4,0))</f>
        <v>1</v>
      </c>
      <c r="AO285" s="24">
        <f>AL285*O285</f>
        <v>1671446.01</v>
      </c>
      <c r="AP285" s="24">
        <f>AO285*(AN285/AM285)*(IF(W285&gt;AM285,AM285,W285))</f>
        <v>282443.42298611108</v>
      </c>
      <c r="AQ285" s="25">
        <f t="shared" si="192"/>
        <v>1389002.5870138889</v>
      </c>
    </row>
    <row r="286" spans="1:43" hidden="1" x14ac:dyDescent="0.25">
      <c r="A286" s="11">
        <v>3003</v>
      </c>
      <c r="B286" s="6">
        <v>3003006301</v>
      </c>
      <c r="C286" s="6">
        <v>20100001</v>
      </c>
      <c r="D286" s="6">
        <v>11000000017</v>
      </c>
      <c r="E286" s="6"/>
      <c r="F286" s="6" t="s">
        <v>1556</v>
      </c>
      <c r="G286" s="6"/>
      <c r="H286" s="6">
        <v>4</v>
      </c>
      <c r="I286" s="6" t="s">
        <v>672</v>
      </c>
      <c r="J286" s="27">
        <v>40817</v>
      </c>
      <c r="K286" s="27">
        <v>40817</v>
      </c>
      <c r="L286" s="7">
        <v>1646610.02</v>
      </c>
      <c r="M286" s="7">
        <v>0</v>
      </c>
      <c r="N286" s="7"/>
      <c r="O286" s="8">
        <v>1646610.02</v>
      </c>
      <c r="P286" s="7">
        <v>-1646610.02</v>
      </c>
      <c r="Q286" s="7">
        <v>0</v>
      </c>
      <c r="R286" s="7">
        <v>0</v>
      </c>
      <c r="S286" s="12">
        <f t="shared" si="172"/>
        <v>-1646610.02</v>
      </c>
      <c r="T286" s="18">
        <f t="shared" si="173"/>
        <v>0</v>
      </c>
      <c r="U286" s="18">
        <v>0</v>
      </c>
      <c r="V286" s="30">
        <f t="shared" si="174"/>
        <v>40817</v>
      </c>
      <c r="W286" s="28">
        <f t="shared" si="184"/>
        <v>11.677777777777777</v>
      </c>
      <c r="X286" s="38" t="s">
        <v>3078</v>
      </c>
      <c r="Y286">
        <f>MATCH(X286,'CAT-3'!$A:$A,0)</f>
        <v>741</v>
      </c>
      <c r="Z286">
        <f>MATCH(V286,'CAT-3'!$1:$1,0)</f>
        <v>85</v>
      </c>
      <c r="AA286">
        <f>INDEX('CAT-3'!$1:$1048576,FAR!Y286,FAR!Z286)</f>
        <v>85.2</v>
      </c>
      <c r="AB286">
        <f>MATCH($AB$3,'CAT-3'!$1:$1,0)</f>
        <v>90</v>
      </c>
      <c r="AC286">
        <f>INDEX('CAT-3'!$1:$1048576,FAR!Y286,FAR!AB286)</f>
        <v>85.7</v>
      </c>
      <c r="AD286" s="28">
        <f>AC286/AA286</f>
        <v>1.005868544600939</v>
      </c>
      <c r="AE286" s="43" t="s">
        <v>4034</v>
      </c>
      <c r="AF286">
        <f>MATCH(AE286,'CAT-4'!$A:$A,0)</f>
        <v>640</v>
      </c>
      <c r="AG286">
        <f>MATCH($AG$3,'CAT-4'!$1:$1,0)</f>
        <v>4</v>
      </c>
      <c r="AH286">
        <f>INDEX('CAT-4'!$1:$1048576,FAR!AF286,FAR!AG286)</f>
        <v>103.4</v>
      </c>
      <c r="AI286">
        <f>MATCH($AI$3,'CAT-4'!$1:$1,0)</f>
        <v>133</v>
      </c>
      <c r="AJ286">
        <f>INDEX('CAT-4'!$1:$1048576,FAR!AF286,FAR!AI286)</f>
        <v>115.5</v>
      </c>
      <c r="AK286" s="28">
        <f>AJ286/AH286</f>
        <v>1.1170212765957446</v>
      </c>
      <c r="AL286" s="28">
        <f>AK286*AD286</f>
        <v>1.1235765657776444</v>
      </c>
      <c r="AM286" s="2">
        <f>INDEX(ELSV!$C$4:$G$58,MATCH(AE286,ELSV!$G$4:$G$58,0),MATCH(IF(O286&gt;2000000,"A",IF(O286&gt;1000000,"B",IF(O286&gt;100000,"C","D"))),ELSV!$C$4:$G$4,0))</f>
        <v>12</v>
      </c>
      <c r="AN286" s="77">
        <f>INDEX(ELSV!$G$4:$K$58,MATCH(AE286,ELSV!$G$4:$G$58,0),MATCH(IF(O286&gt;2000000,"A",IF(O286&gt;1000000,"B",IF(O286&gt;100000,"C","D"))),ELSV!$G$4:$K$4,0))</f>
        <v>1</v>
      </c>
      <c r="AO286" s="24">
        <f>AL286*O286</f>
        <v>1850092.4314466584</v>
      </c>
      <c r="AP286" s="24">
        <f>AO286*(AN286/AM286)*(IF(W286&gt;AM286,AM286,W286))</f>
        <v>1800414.0235652202</v>
      </c>
      <c r="AQ286" s="25">
        <f t="shared" si="192"/>
        <v>49678.407881438266</v>
      </c>
    </row>
    <row r="287" spans="1:43" x14ac:dyDescent="0.25">
      <c r="A287" s="11">
        <v>3007</v>
      </c>
      <c r="B287" s="6">
        <v>3007000209</v>
      </c>
      <c r="C287" s="6">
        <v>20000201</v>
      </c>
      <c r="D287" s="6">
        <v>3020000271</v>
      </c>
      <c r="E287" s="6" t="s">
        <v>1585</v>
      </c>
      <c r="F287" s="6" t="s">
        <v>408</v>
      </c>
      <c r="G287" s="6"/>
      <c r="H287" s="6">
        <v>3</v>
      </c>
      <c r="I287" s="6" t="s">
        <v>8</v>
      </c>
      <c r="J287" s="27">
        <v>41729</v>
      </c>
      <c r="K287" s="27">
        <v>41729</v>
      </c>
      <c r="L287" s="7">
        <v>1638933.75</v>
      </c>
      <c r="M287" s="7">
        <v>0</v>
      </c>
      <c r="N287" s="7"/>
      <c r="O287" s="8">
        <v>1638933.75</v>
      </c>
      <c r="P287" s="7">
        <v>-764635.78</v>
      </c>
      <c r="Q287" s="7">
        <v>0</v>
      </c>
      <c r="R287" s="7">
        <v>-95549.84</v>
      </c>
      <c r="S287" s="12">
        <f t="shared" si="172"/>
        <v>-860185.62</v>
      </c>
      <c r="T287" s="18">
        <f t="shared" si="173"/>
        <v>874297.97</v>
      </c>
      <c r="U287" s="18">
        <v>778748.13</v>
      </c>
      <c r="V287" s="30">
        <f t="shared" si="174"/>
        <v>41699</v>
      </c>
      <c r="W287" s="28">
        <f t="shared" si="184"/>
        <v>9.1805555555555554</v>
      </c>
      <c r="X287" s="38"/>
      <c r="AD287"/>
      <c r="AE287" s="43" t="s">
        <v>4192</v>
      </c>
      <c r="AF287">
        <f>MATCH(AE287,'CAT-4'!$A:$A,0)</f>
        <v>722</v>
      </c>
      <c r="AG287">
        <f>MATCH(V287,'CAT-4'!$1:$1,0)</f>
        <v>27</v>
      </c>
      <c r="AH287">
        <f>INDEX('CAT-4'!$1:$1048576,FAR!AF287,FAR!AG287)</f>
        <v>107.5</v>
      </c>
      <c r="AI287">
        <f>MATCH($AI$3,'CAT-4'!$1:$1,0)</f>
        <v>133</v>
      </c>
      <c r="AJ287">
        <f>INDEX('CAT-4'!$1:$1048576,FAR!AF287,FAR!AI287)</f>
        <v>126.8</v>
      </c>
      <c r="AK287" s="28">
        <f>AJ287/AH287</f>
        <v>1.1795348837209303</v>
      </c>
      <c r="AL287" s="28">
        <f>AK287</f>
        <v>1.1795348837209303</v>
      </c>
      <c r="AM287" s="2">
        <f>INDEX(ELSV!$C$4:$G$58,MATCH(AE287,ELSV!$G$4:$G$58,0),MATCH(IF(O287&gt;2000000,"A",IF(O287&gt;1000000,"B",IF(O287&gt;100000,"C","D"))),ELSV!$C$4:$G$4,0))</f>
        <v>15</v>
      </c>
      <c r="AN287" s="77">
        <f>INDEX(ELSV!$G$4:$K$58,MATCH(AE287,ELSV!$G$4:$G$58,0),MATCH(IF(O287&gt;2000000,"A",IF(O287&gt;1000000,"B",IF(O287&gt;100000,"C","D"))),ELSV!$G$4:$K$4,0))</f>
        <v>0.9</v>
      </c>
      <c r="AO287" s="24">
        <f>AL287*O287</f>
        <v>1933179.5302325583</v>
      </c>
      <c r="AP287" s="24">
        <f>AO287*(AN287/AM287)*(IF(W287&gt;AM287,AM287,W287))</f>
        <v>1064859.7245697675</v>
      </c>
      <c r="AQ287" s="25">
        <f t="shared" si="192"/>
        <v>868319.80566279078</v>
      </c>
    </row>
    <row r="288" spans="1:43" hidden="1" x14ac:dyDescent="0.25">
      <c r="A288" s="11">
        <v>3008</v>
      </c>
      <c r="B288" s="6">
        <v>3008006201</v>
      </c>
      <c r="C288" s="6">
        <v>20000102</v>
      </c>
      <c r="D288" s="6">
        <v>2060000014</v>
      </c>
      <c r="E288" s="6" t="s">
        <v>1586</v>
      </c>
      <c r="F288" s="6" t="s">
        <v>127</v>
      </c>
      <c r="G288" s="6" t="s">
        <v>1597</v>
      </c>
      <c r="H288" s="83">
        <v>1</v>
      </c>
      <c r="I288" s="6" t="s">
        <v>41</v>
      </c>
      <c r="J288" s="27">
        <v>41729</v>
      </c>
      <c r="K288" s="27">
        <v>41729</v>
      </c>
      <c r="L288" s="7">
        <v>1621709.99</v>
      </c>
      <c r="M288" s="7">
        <v>0</v>
      </c>
      <c r="N288" s="7"/>
      <c r="O288" s="8">
        <v>1621709.99</v>
      </c>
      <c r="P288" s="7">
        <v>-433393.3</v>
      </c>
      <c r="Q288" s="7">
        <v>0</v>
      </c>
      <c r="R288" s="7">
        <v>-54165.11</v>
      </c>
      <c r="S288" s="12">
        <f t="shared" si="172"/>
        <v>-487558.41</v>
      </c>
      <c r="T288" s="18">
        <f t="shared" si="173"/>
        <v>1188316.69</v>
      </c>
      <c r="U288" s="18">
        <v>1134151.58</v>
      </c>
      <c r="V288" s="30">
        <f t="shared" si="174"/>
        <v>41699</v>
      </c>
      <c r="AD288"/>
      <c r="AL288"/>
      <c r="AO288"/>
    </row>
    <row r="289" spans="1:43" x14ac:dyDescent="0.25">
      <c r="A289" s="11">
        <v>3007</v>
      </c>
      <c r="B289" s="6">
        <v>3007110001</v>
      </c>
      <c r="C289" s="6">
        <v>20000201</v>
      </c>
      <c r="D289" s="6">
        <v>3030000015</v>
      </c>
      <c r="E289" s="6" t="s">
        <v>1585</v>
      </c>
      <c r="F289" s="6" t="s">
        <v>615</v>
      </c>
      <c r="G289" s="6"/>
      <c r="H289" s="6">
        <v>1</v>
      </c>
      <c r="I289" s="6" t="s">
        <v>8</v>
      </c>
      <c r="J289" s="27">
        <v>41729</v>
      </c>
      <c r="K289" s="27">
        <v>41729</v>
      </c>
      <c r="L289" s="7">
        <v>1618165</v>
      </c>
      <c r="M289" s="7">
        <v>0</v>
      </c>
      <c r="N289" s="7"/>
      <c r="O289" s="8">
        <v>1618165</v>
      </c>
      <c r="P289" s="7">
        <v>-754946.24</v>
      </c>
      <c r="Q289" s="7">
        <v>0</v>
      </c>
      <c r="R289" s="7">
        <v>-94339.02</v>
      </c>
      <c r="S289" s="12">
        <f t="shared" si="172"/>
        <v>-849285.26</v>
      </c>
      <c r="T289" s="18">
        <f t="shared" si="173"/>
        <v>863218.76</v>
      </c>
      <c r="U289" s="18">
        <v>768879.74</v>
      </c>
      <c r="V289" s="30">
        <f t="shared" si="174"/>
        <v>41699</v>
      </c>
      <c r="W289" s="28">
        <f t="shared" ref="W289:W293" si="193">YEARFRAC(K289,$W$3)</f>
        <v>9.1805555555555554</v>
      </c>
      <c r="X289" s="38"/>
      <c r="AD289"/>
      <c r="AE289" s="43" t="s">
        <v>4192</v>
      </c>
      <c r="AF289">
        <f>MATCH(AE289,'CAT-4'!$A:$A,0)</f>
        <v>722</v>
      </c>
      <c r="AG289">
        <f>MATCH(V289,'CAT-4'!$1:$1,0)</f>
        <v>27</v>
      </c>
      <c r="AH289">
        <f>INDEX('CAT-4'!$1:$1048576,FAR!AF289,FAR!AG289)</f>
        <v>107.5</v>
      </c>
      <c r="AI289">
        <f>MATCH($AI$3,'CAT-4'!$1:$1,0)</f>
        <v>133</v>
      </c>
      <c r="AJ289">
        <f>INDEX('CAT-4'!$1:$1048576,FAR!AF289,FAR!AI289)</f>
        <v>126.8</v>
      </c>
      <c r="AK289" s="28">
        <f t="shared" ref="AK289:AK293" si="194">AJ289/AH289</f>
        <v>1.1795348837209303</v>
      </c>
      <c r="AL289" s="28">
        <f t="shared" ref="AL289:AL293" si="195">AK289</f>
        <v>1.1795348837209303</v>
      </c>
      <c r="AM289" s="2">
        <f>INDEX(ELSV!$C$4:$G$58,MATCH(AE289,ELSV!$G$4:$G$58,0),MATCH(IF(O289&gt;2000000,"A",IF(O289&gt;1000000,"B",IF(O289&gt;100000,"C","D"))),ELSV!$C$4:$G$4,0))</f>
        <v>15</v>
      </c>
      <c r="AN289" s="77">
        <f>INDEX(ELSV!$G$4:$K$58,MATCH(AE289,ELSV!$G$4:$G$58,0),MATCH(IF(O289&gt;2000000,"A",IF(O289&gt;1000000,"B",IF(O289&gt;100000,"C","D"))),ELSV!$G$4:$K$4,0))</f>
        <v>0.9</v>
      </c>
      <c r="AO289" s="24">
        <f>AL289*O289</f>
        <v>1908682.0651162791</v>
      </c>
      <c r="AP289" s="24">
        <f>AO289*(AN289/AM289)*(IF(W289&gt;AM289,AM289,W289))</f>
        <v>1051365.7042015505</v>
      </c>
      <c r="AQ289" s="25">
        <f t="shared" ref="AQ289:AQ293" si="196">AO289-AP289</f>
        <v>857316.3609147286</v>
      </c>
    </row>
    <row r="290" spans="1:43" x14ac:dyDescent="0.25">
      <c r="A290" s="11">
        <v>3005</v>
      </c>
      <c r="B290" s="6">
        <v>3005110001</v>
      </c>
      <c r="C290" s="6">
        <v>20000201</v>
      </c>
      <c r="D290" s="6">
        <v>3030000057</v>
      </c>
      <c r="E290" s="6" t="s">
        <v>1584</v>
      </c>
      <c r="F290" s="6" t="s">
        <v>657</v>
      </c>
      <c r="G290" s="6"/>
      <c r="H290" s="6">
        <v>1</v>
      </c>
      <c r="I290" s="6" t="s">
        <v>8</v>
      </c>
      <c r="J290" s="27">
        <v>41729</v>
      </c>
      <c r="K290" s="27">
        <v>41729</v>
      </c>
      <c r="L290" s="7">
        <v>1616250</v>
      </c>
      <c r="M290" s="7">
        <v>0</v>
      </c>
      <c r="N290" s="7"/>
      <c r="O290" s="8">
        <v>1616250</v>
      </c>
      <c r="P290" s="7">
        <v>-754052.84</v>
      </c>
      <c r="Q290" s="7">
        <v>0</v>
      </c>
      <c r="R290" s="7">
        <v>-94227.38</v>
      </c>
      <c r="S290" s="12">
        <f t="shared" si="172"/>
        <v>-848280.22</v>
      </c>
      <c r="T290" s="18">
        <f t="shared" si="173"/>
        <v>862197.16</v>
      </c>
      <c r="U290" s="18">
        <v>767969.78</v>
      </c>
      <c r="V290" s="30">
        <f t="shared" si="174"/>
        <v>41699</v>
      </c>
      <c r="W290" s="28">
        <f t="shared" si="193"/>
        <v>9.1805555555555554</v>
      </c>
      <c r="X290" s="38"/>
      <c r="AD290"/>
      <c r="AE290" s="43" t="s">
        <v>4198</v>
      </c>
      <c r="AF290">
        <f>MATCH(AE290,'CAT-4'!$A:$A,0)</f>
        <v>725</v>
      </c>
      <c r="AG290">
        <f>MATCH(V290,'CAT-4'!$1:$1,0)</f>
        <v>27</v>
      </c>
      <c r="AH290">
        <f>INDEX('CAT-4'!$1:$1048576,FAR!AF290,FAR!AG290)</f>
        <v>103.2</v>
      </c>
      <c r="AI290">
        <f>MATCH($AI$3,'CAT-4'!$1:$1,0)</f>
        <v>133</v>
      </c>
      <c r="AJ290">
        <f>INDEX('CAT-4'!$1:$1048576,FAR!AF290,FAR!AI290)</f>
        <v>128.19999999999999</v>
      </c>
      <c r="AK290" s="28">
        <f t="shared" si="194"/>
        <v>1.2422480620155036</v>
      </c>
      <c r="AL290" s="28">
        <f t="shared" si="195"/>
        <v>1.2422480620155036</v>
      </c>
      <c r="AM290" s="2">
        <f>INDEX(ELSV!$C$4:$G$58,MATCH(AE290,ELSV!$G$4:$G$58,0),MATCH(IF(O290&gt;2000000,"A",IF(O290&gt;1000000,"B",IF(O290&gt;100000,"C","D"))),ELSV!$C$4:$G$4,0))</f>
        <v>8</v>
      </c>
      <c r="AN290" s="77">
        <f>INDEX(ELSV!$G$4:$K$58,MATCH(AE290,ELSV!$G$4:$G$58,0),MATCH(IF(O290&gt;2000000,"A",IF(O290&gt;1000000,"B",IF(O290&gt;100000,"C","D"))),ELSV!$G$4:$K$4,0))</f>
        <v>0.95</v>
      </c>
      <c r="AO290" s="24">
        <f>AL290*O290</f>
        <v>2007783.4302325577</v>
      </c>
      <c r="AP290" s="24">
        <f>AO290*(AN290/AM290)*(IF(W290&gt;AM290,AM290,W290))</f>
        <v>1907394.2587209297</v>
      </c>
      <c r="AQ290" s="25">
        <f t="shared" si="196"/>
        <v>100389.17151162797</v>
      </c>
    </row>
    <row r="291" spans="1:43" x14ac:dyDescent="0.25">
      <c r="A291" s="11">
        <v>3006</v>
      </c>
      <c r="B291" s="6">
        <v>3006000216</v>
      </c>
      <c r="C291" s="6">
        <v>20000201</v>
      </c>
      <c r="D291" s="6">
        <v>3020000404</v>
      </c>
      <c r="E291" s="6" t="s">
        <v>1582</v>
      </c>
      <c r="F291" s="6" t="s">
        <v>536</v>
      </c>
      <c r="G291" s="6"/>
      <c r="H291" s="6">
        <v>3</v>
      </c>
      <c r="I291" s="6" t="s">
        <v>8</v>
      </c>
      <c r="J291" s="27">
        <v>42429</v>
      </c>
      <c r="K291" s="27">
        <v>42429</v>
      </c>
      <c r="L291" s="7">
        <v>1611209.75</v>
      </c>
      <c r="M291" s="7">
        <v>0</v>
      </c>
      <c r="N291" s="7"/>
      <c r="O291" s="8">
        <v>1611209.75</v>
      </c>
      <c r="P291" s="7">
        <v>-571564.04</v>
      </c>
      <c r="Q291" s="7">
        <v>0</v>
      </c>
      <c r="R291" s="7">
        <v>-93933.53</v>
      </c>
      <c r="S291" s="12">
        <f t="shared" si="172"/>
        <v>-665497.57000000007</v>
      </c>
      <c r="T291" s="18">
        <f t="shared" si="173"/>
        <v>1039645.71</v>
      </c>
      <c r="U291" s="18">
        <v>945712.18</v>
      </c>
      <c r="V291" s="30">
        <f t="shared" si="174"/>
        <v>42401</v>
      </c>
      <c r="W291" s="28">
        <f t="shared" si="193"/>
        <v>7.2638888888888893</v>
      </c>
      <c r="X291" s="38"/>
      <c r="AD291"/>
      <c r="AE291" s="43" t="s">
        <v>4192</v>
      </c>
      <c r="AF291">
        <f>MATCH(AE291,'CAT-4'!$A:$A,0)</f>
        <v>722</v>
      </c>
      <c r="AG291">
        <f>MATCH(V291,'CAT-4'!$1:$1,0)</f>
        <v>50</v>
      </c>
      <c r="AH291">
        <f>INDEX('CAT-4'!$1:$1048576,FAR!AF291,FAR!AG291)</f>
        <v>108.1</v>
      </c>
      <c r="AI291">
        <f>MATCH($AI$3,'CAT-4'!$1:$1,0)</f>
        <v>133</v>
      </c>
      <c r="AJ291">
        <f>INDEX('CAT-4'!$1:$1048576,FAR!AF291,FAR!AI291)</f>
        <v>126.8</v>
      </c>
      <c r="AK291" s="28">
        <f t="shared" si="194"/>
        <v>1.1729879740980573</v>
      </c>
      <c r="AL291" s="28">
        <f t="shared" si="195"/>
        <v>1.1729879740980573</v>
      </c>
      <c r="AM291" s="2">
        <f>INDEX(ELSV!$C$4:$G$58,MATCH(AE291,ELSV!$G$4:$G$58,0),MATCH(IF(O291&gt;2000000,"A",IF(O291&gt;1000000,"B",IF(O291&gt;100000,"C","D"))),ELSV!$C$4:$G$4,0))</f>
        <v>15</v>
      </c>
      <c r="AN291" s="77">
        <f>INDEX(ELSV!$G$4:$K$58,MATCH(AE291,ELSV!$G$4:$G$58,0),MATCH(IF(O291&gt;2000000,"A",IF(O291&gt;1000000,"B",IF(O291&gt;100000,"C","D"))),ELSV!$G$4:$K$4,0))</f>
        <v>0.9</v>
      </c>
      <c r="AO291" s="24">
        <f>AL291*O291</f>
        <v>1889929.6604995374</v>
      </c>
      <c r="AP291" s="24">
        <f>AO291*(AN291/AM291)*(IF(W291&gt;AM291,AM291,W291))</f>
        <v>823694.34370104852</v>
      </c>
      <c r="AQ291" s="25">
        <f t="shared" si="196"/>
        <v>1066235.3167984888</v>
      </c>
    </row>
    <row r="292" spans="1:43" x14ac:dyDescent="0.25">
      <c r="A292" s="11">
        <v>3006</v>
      </c>
      <c r="B292" s="6">
        <v>3006000209</v>
      </c>
      <c r="C292" s="6">
        <v>20000201</v>
      </c>
      <c r="D292" s="6">
        <v>3020000378</v>
      </c>
      <c r="E292" s="6" t="s">
        <v>1582</v>
      </c>
      <c r="F292" s="6" t="s">
        <v>511</v>
      </c>
      <c r="G292" s="6"/>
      <c r="H292" s="6">
        <v>4</v>
      </c>
      <c r="I292" s="6" t="s">
        <v>8</v>
      </c>
      <c r="J292" s="27">
        <v>42094</v>
      </c>
      <c r="K292" s="27">
        <v>42094</v>
      </c>
      <c r="L292" s="7">
        <v>1607518.15</v>
      </c>
      <c r="M292" s="7">
        <v>0</v>
      </c>
      <c r="N292" s="7"/>
      <c r="O292" s="8">
        <v>1607518.15</v>
      </c>
      <c r="P292" s="7">
        <v>-656284.93000000005</v>
      </c>
      <c r="Q292" s="7">
        <v>0</v>
      </c>
      <c r="R292" s="7">
        <v>-93718.31</v>
      </c>
      <c r="S292" s="12">
        <f t="shared" si="172"/>
        <v>-750003.24</v>
      </c>
      <c r="T292" s="18">
        <f t="shared" si="173"/>
        <v>951233.21999999986</v>
      </c>
      <c r="U292" s="18">
        <v>857514.91</v>
      </c>
      <c r="V292" s="30">
        <f t="shared" si="174"/>
        <v>42064</v>
      </c>
      <c r="W292" s="28">
        <f t="shared" si="193"/>
        <v>8.1805555555555554</v>
      </c>
      <c r="X292" s="38"/>
      <c r="AD292"/>
      <c r="AE292" s="43" t="s">
        <v>4091</v>
      </c>
      <c r="AF292">
        <f>MATCH(AE292,'CAT-4'!$A:$A,0)</f>
        <v>669</v>
      </c>
      <c r="AG292">
        <f>MATCH(V292,'CAT-4'!$1:$1,0)</f>
        <v>39</v>
      </c>
      <c r="AH292">
        <f>INDEX('CAT-4'!$1:$1048576,FAR!AF292,FAR!AG292)</f>
        <v>113.1</v>
      </c>
      <c r="AI292">
        <f>MATCH($AI$3,'CAT-4'!$1:$1,0)</f>
        <v>133</v>
      </c>
      <c r="AJ292">
        <f>INDEX('CAT-4'!$1:$1048576,FAR!AF292,FAR!AI292)</f>
        <v>162.4</v>
      </c>
      <c r="AK292" s="28">
        <f t="shared" si="194"/>
        <v>1.4358974358974361</v>
      </c>
      <c r="AL292" s="28">
        <f t="shared" si="195"/>
        <v>1.4358974358974361</v>
      </c>
      <c r="AM292" s="2">
        <f>INDEX(ELSV!$C$4:$G$58,MATCH(AE292,ELSV!$G$4:$G$58,0),MATCH(IF(O292&gt;2000000,"A",IF(O292&gt;1000000,"B",IF(O292&gt;100000,"C","D"))),ELSV!$C$4:$G$4,0))</f>
        <v>15</v>
      </c>
      <c r="AN292" s="77">
        <f>INDEX(ELSV!$G$4:$K$58,MATCH(AE292,ELSV!$G$4:$G$58,0),MATCH(IF(O292&gt;2000000,"A",IF(O292&gt;1000000,"B",IF(O292&gt;100000,"C","D"))),ELSV!$G$4:$K$4,0))</f>
        <v>0.95</v>
      </c>
      <c r="AO292" s="24">
        <f>AL292*O292</f>
        <v>2308231.1897435901</v>
      </c>
      <c r="AP292" s="24">
        <f>AO292*(AN292/AM292)*(IF(W292&gt;AM292,AM292,W292))</f>
        <v>1195898.853908357</v>
      </c>
      <c r="AQ292" s="25">
        <f t="shared" si="196"/>
        <v>1112332.3358352331</v>
      </c>
    </row>
    <row r="293" spans="1:43" x14ac:dyDescent="0.25">
      <c r="A293" s="11">
        <v>3006</v>
      </c>
      <c r="B293" s="6">
        <v>3006110001</v>
      </c>
      <c r="C293" s="6">
        <v>20000201</v>
      </c>
      <c r="D293" s="6">
        <v>3030000033</v>
      </c>
      <c r="E293" s="6" t="s">
        <v>1582</v>
      </c>
      <c r="F293" s="6" t="s">
        <v>633</v>
      </c>
      <c r="G293" s="6"/>
      <c r="H293" s="6">
        <v>1</v>
      </c>
      <c r="I293" s="6" t="s">
        <v>8</v>
      </c>
      <c r="J293" s="27">
        <v>41729</v>
      </c>
      <c r="K293" s="27">
        <v>41729</v>
      </c>
      <c r="L293" s="7">
        <v>1600978.01</v>
      </c>
      <c r="M293" s="7">
        <v>0</v>
      </c>
      <c r="N293" s="7"/>
      <c r="O293" s="8">
        <v>1600978.01</v>
      </c>
      <c r="P293" s="7">
        <v>-746927.75</v>
      </c>
      <c r="Q293" s="7">
        <v>0</v>
      </c>
      <c r="R293" s="7">
        <v>-93337.02</v>
      </c>
      <c r="S293" s="12">
        <f t="shared" si="172"/>
        <v>-840264.77</v>
      </c>
      <c r="T293" s="18">
        <f t="shared" si="173"/>
        <v>854050.26</v>
      </c>
      <c r="U293" s="18">
        <v>760713.24</v>
      </c>
      <c r="V293" s="30">
        <f t="shared" si="174"/>
        <v>41699</v>
      </c>
      <c r="W293" s="28">
        <f t="shared" si="193"/>
        <v>9.1805555555555554</v>
      </c>
      <c r="X293" s="38"/>
      <c r="AD293"/>
      <c r="AE293" s="43" t="s">
        <v>4198</v>
      </c>
      <c r="AF293">
        <f>MATCH(AE293,'CAT-4'!$A:$A,0)</f>
        <v>725</v>
      </c>
      <c r="AG293">
        <f>MATCH(V293,'CAT-4'!$1:$1,0)</f>
        <v>27</v>
      </c>
      <c r="AH293">
        <f>INDEX('CAT-4'!$1:$1048576,FAR!AF293,FAR!AG293)</f>
        <v>103.2</v>
      </c>
      <c r="AI293">
        <f>MATCH($AI$3,'CAT-4'!$1:$1,0)</f>
        <v>133</v>
      </c>
      <c r="AJ293">
        <f>INDEX('CAT-4'!$1:$1048576,FAR!AF293,FAR!AI293)</f>
        <v>128.19999999999999</v>
      </c>
      <c r="AK293" s="28">
        <f t="shared" si="194"/>
        <v>1.2422480620155036</v>
      </c>
      <c r="AL293" s="28">
        <f t="shared" si="195"/>
        <v>1.2422480620155036</v>
      </c>
      <c r="AM293" s="2">
        <f>INDEX(ELSV!$C$4:$G$58,MATCH(AE293,ELSV!$G$4:$G$58,0),MATCH(IF(O293&gt;2000000,"A",IF(O293&gt;1000000,"B",IF(O293&gt;100000,"C","D"))),ELSV!$C$4:$G$4,0))</f>
        <v>8</v>
      </c>
      <c r="AN293" s="77">
        <f>INDEX(ELSV!$G$4:$K$58,MATCH(AE293,ELSV!$G$4:$G$58,0),MATCH(IF(O293&gt;2000000,"A",IF(O293&gt;1000000,"B",IF(O293&gt;100000,"C","D"))),ELSV!$G$4:$K$4,0))</f>
        <v>0.95</v>
      </c>
      <c r="AO293" s="24">
        <f>AL293*O293</f>
        <v>1988811.8302519377</v>
      </c>
      <c r="AP293" s="24">
        <f>AO293*(AN293/AM293)*(IF(W293&gt;AM293,AM293,W293))</f>
        <v>1889371.2387393408</v>
      </c>
      <c r="AQ293" s="25">
        <f t="shared" si="196"/>
        <v>99440.591512596933</v>
      </c>
    </row>
    <row r="294" spans="1:43" hidden="1" x14ac:dyDescent="0.25">
      <c r="A294" s="11">
        <v>3005</v>
      </c>
      <c r="B294" s="6">
        <v>3005006201</v>
      </c>
      <c r="C294" s="6">
        <v>20000102</v>
      </c>
      <c r="D294" s="6">
        <v>2010000015</v>
      </c>
      <c r="E294" s="6" t="s">
        <v>1584</v>
      </c>
      <c r="F294" s="6" t="s">
        <v>72</v>
      </c>
      <c r="G294" s="6" t="s">
        <v>1597</v>
      </c>
      <c r="H294" s="83">
        <v>1</v>
      </c>
      <c r="I294" s="6" t="s">
        <v>8</v>
      </c>
      <c r="J294" s="27">
        <v>40978</v>
      </c>
      <c r="K294" s="27">
        <v>40978</v>
      </c>
      <c r="L294" s="7">
        <v>1598634.6</v>
      </c>
      <c r="M294" s="7">
        <v>0</v>
      </c>
      <c r="N294" s="7"/>
      <c r="O294" s="8">
        <v>1598634.6</v>
      </c>
      <c r="P294" s="7">
        <v>-480836.99</v>
      </c>
      <c r="Q294" s="7">
        <v>0</v>
      </c>
      <c r="R294" s="7">
        <v>-53394.400000000001</v>
      </c>
      <c r="S294" s="12">
        <f t="shared" si="172"/>
        <v>-534231.39</v>
      </c>
      <c r="T294" s="18">
        <f t="shared" si="173"/>
        <v>1117797.6100000001</v>
      </c>
      <c r="U294" s="18">
        <v>1064403.21</v>
      </c>
      <c r="V294" s="30">
        <f t="shared" si="174"/>
        <v>40969</v>
      </c>
      <c r="AD294"/>
      <c r="AL294"/>
      <c r="AO294"/>
    </row>
    <row r="295" spans="1:43" x14ac:dyDescent="0.25">
      <c r="A295" s="11">
        <v>3008</v>
      </c>
      <c r="B295" s="6">
        <v>3008006201</v>
      </c>
      <c r="C295" s="6">
        <v>20000102</v>
      </c>
      <c r="D295" s="6">
        <v>2010000029</v>
      </c>
      <c r="E295" s="6" t="s">
        <v>1586</v>
      </c>
      <c r="F295" s="6" t="s">
        <v>83</v>
      </c>
      <c r="G295" s="6"/>
      <c r="H295" s="6">
        <v>1</v>
      </c>
      <c r="I295" s="6" t="s">
        <v>8</v>
      </c>
      <c r="J295" s="27">
        <v>41023</v>
      </c>
      <c r="K295" s="27">
        <v>41023</v>
      </c>
      <c r="L295" s="7">
        <v>1587365.93</v>
      </c>
      <c r="M295" s="7">
        <v>0</v>
      </c>
      <c r="N295" s="7"/>
      <c r="O295" s="8">
        <v>1587365.93</v>
      </c>
      <c r="P295" s="7">
        <v>-474261.86</v>
      </c>
      <c r="Q295" s="7">
        <v>0</v>
      </c>
      <c r="R295" s="7">
        <v>-53018.02</v>
      </c>
      <c r="S295" s="12">
        <f t="shared" si="172"/>
        <v>-527279.88</v>
      </c>
      <c r="T295" s="18">
        <f t="shared" si="173"/>
        <v>1113104.0699999998</v>
      </c>
      <c r="U295" s="18">
        <v>1060086.05</v>
      </c>
      <c r="V295" s="30">
        <f t="shared" si="174"/>
        <v>41000</v>
      </c>
      <c r="W295" s="28">
        <f>YEARFRAC(K295,$W$3)</f>
        <v>11.113888888888889</v>
      </c>
      <c r="X295" s="38"/>
      <c r="AD295"/>
      <c r="AE295" s="43" t="s">
        <v>4192</v>
      </c>
      <c r="AF295">
        <f>MATCH(AE295,'CAT-4'!$A:$A,0)</f>
        <v>722</v>
      </c>
      <c r="AG295">
        <f>MATCH(V295,'CAT-4'!$1:$1,0)</f>
        <v>4</v>
      </c>
      <c r="AH295">
        <f>INDEX('CAT-4'!$1:$1048576,FAR!AF295,FAR!AG295)</f>
        <v>102.2</v>
      </c>
      <c r="AI295">
        <f>MATCH($AI$3,'CAT-4'!$1:$1,0)</f>
        <v>133</v>
      </c>
      <c r="AJ295">
        <f>INDEX('CAT-4'!$1:$1048576,FAR!AF295,FAR!AI295)</f>
        <v>126.8</v>
      </c>
      <c r="AK295" s="28">
        <f>AJ295/AH295</f>
        <v>1.2407045009784736</v>
      </c>
      <c r="AL295" s="28">
        <f>AK295</f>
        <v>1.2407045009784736</v>
      </c>
      <c r="AM295" s="2">
        <f>INDEX(ELSV!$C$4:$G$58,MATCH(AE295,ELSV!$G$4:$G$58,0),MATCH(IF(O295&gt;2000000,"A",IF(O295&gt;1000000,"B",IF(O295&gt;100000,"C","D"))),ELSV!$C$4:$G$4,0))</f>
        <v>15</v>
      </c>
      <c r="AN295" s="77">
        <f>INDEX(ELSV!$G$4:$K$58,MATCH(AE295,ELSV!$G$4:$G$58,0),MATCH(IF(O295&gt;2000000,"A",IF(O295&gt;1000000,"B",IF(O295&gt;100000,"C","D"))),ELSV!$G$4:$K$4,0))</f>
        <v>0.9</v>
      </c>
      <c r="AO295" s="24">
        <f>AL295*O295</f>
        <v>1969452.0540508807</v>
      </c>
      <c r="AP295" s="24">
        <f>AO295*(AN295/AM295)*(IF(W295&gt;AM295,AM295,W295))</f>
        <v>1313296.278042929</v>
      </c>
      <c r="AQ295" s="25">
        <f>AO295-AP295</f>
        <v>656155.7760079517</v>
      </c>
    </row>
    <row r="296" spans="1:43" hidden="1" x14ac:dyDescent="0.25">
      <c r="A296" s="11">
        <v>3007</v>
      </c>
      <c r="B296" s="6">
        <v>3007006201</v>
      </c>
      <c r="C296" s="6">
        <v>20000102</v>
      </c>
      <c r="D296" s="6">
        <v>2010000018</v>
      </c>
      <c r="E296" s="6" t="s">
        <v>1585</v>
      </c>
      <c r="F296" s="6" t="s">
        <v>75</v>
      </c>
      <c r="G296" s="6" t="s">
        <v>1597</v>
      </c>
      <c r="H296" s="83">
        <v>1</v>
      </c>
      <c r="I296" s="6" t="s">
        <v>8</v>
      </c>
      <c r="J296" s="27">
        <v>40996</v>
      </c>
      <c r="K296" s="27">
        <v>40978</v>
      </c>
      <c r="L296" s="7">
        <v>1571970.37</v>
      </c>
      <c r="M296" s="7">
        <v>0</v>
      </c>
      <c r="N296" s="7"/>
      <c r="O296" s="8">
        <v>1571970.37</v>
      </c>
      <c r="P296" s="7">
        <v>-471556.75</v>
      </c>
      <c r="Q296" s="7">
        <v>0</v>
      </c>
      <c r="R296" s="7">
        <v>-52503.81</v>
      </c>
      <c r="S296" s="12">
        <f t="shared" si="172"/>
        <v>-524060.56</v>
      </c>
      <c r="T296" s="18">
        <f t="shared" si="173"/>
        <v>1100413.6200000001</v>
      </c>
      <c r="U296" s="18">
        <v>1047909.81</v>
      </c>
      <c r="V296" s="30">
        <f t="shared" si="174"/>
        <v>40969</v>
      </c>
      <c r="AD296"/>
      <c r="AL296"/>
      <c r="AO296"/>
    </row>
    <row r="297" spans="1:43" x14ac:dyDescent="0.25">
      <c r="A297" s="11">
        <v>3005</v>
      </c>
      <c r="B297" s="6">
        <v>3005110002</v>
      </c>
      <c r="C297" s="6">
        <v>20000201</v>
      </c>
      <c r="D297" s="6">
        <v>3030000059</v>
      </c>
      <c r="E297" s="6" t="s">
        <v>1584</v>
      </c>
      <c r="F297" s="6" t="s">
        <v>659</v>
      </c>
      <c r="G297" s="6"/>
      <c r="H297" s="6">
        <v>1</v>
      </c>
      <c r="I297" s="6" t="s">
        <v>8</v>
      </c>
      <c r="J297" s="27">
        <v>41729</v>
      </c>
      <c r="K297" s="27">
        <v>41729</v>
      </c>
      <c r="L297" s="7">
        <v>1491808.09</v>
      </c>
      <c r="M297" s="7">
        <v>0</v>
      </c>
      <c r="N297" s="7"/>
      <c r="O297" s="8">
        <v>1491808.09</v>
      </c>
      <c r="P297" s="7">
        <v>-695995.08</v>
      </c>
      <c r="Q297" s="7">
        <v>0</v>
      </c>
      <c r="R297" s="7">
        <v>-86972.41</v>
      </c>
      <c r="S297" s="12">
        <f t="shared" si="172"/>
        <v>-782967.49</v>
      </c>
      <c r="T297" s="18">
        <f t="shared" si="173"/>
        <v>795813.01000000013</v>
      </c>
      <c r="U297" s="18">
        <v>708840.6</v>
      </c>
      <c r="V297" s="30">
        <f t="shared" si="174"/>
        <v>41699</v>
      </c>
      <c r="W297" s="28">
        <f t="shared" ref="W297:W306" si="197">YEARFRAC(K297,$W$3)</f>
        <v>9.1805555555555554</v>
      </c>
      <c r="X297" s="38"/>
      <c r="AD297"/>
      <c r="AE297" s="43" t="s">
        <v>4093</v>
      </c>
      <c r="AF297">
        <f>MATCH(AE297,'CAT-4'!$A:$A,0)</f>
        <v>670</v>
      </c>
      <c r="AG297">
        <f>MATCH(V297,'CAT-4'!$1:$1,0)</f>
        <v>27</v>
      </c>
      <c r="AH297">
        <f>INDEX('CAT-4'!$1:$1048576,FAR!AF297,FAR!AG297)</f>
        <v>95.6</v>
      </c>
      <c r="AI297">
        <f>MATCH($AI$3,'CAT-4'!$1:$1,0)</f>
        <v>133</v>
      </c>
      <c r="AJ297">
        <f>INDEX('CAT-4'!$1:$1048576,FAR!AF297,FAR!AI297)</f>
        <v>131.6</v>
      </c>
      <c r="AK297" s="28">
        <f t="shared" ref="AK297:AK303" si="198">AJ297/AH297</f>
        <v>1.3765690376569037</v>
      </c>
      <c r="AL297" s="28">
        <f t="shared" ref="AL297:AL303" si="199">AK297</f>
        <v>1.3765690376569037</v>
      </c>
      <c r="AM297" s="2">
        <f>INDEX(ELSV!$C$4:$G$58,MATCH(AE297,ELSV!$G$4:$G$58,0),MATCH(IF(O297&gt;2000000,"A",IF(O297&gt;1000000,"B",IF(O297&gt;100000,"C","D"))),ELSV!$C$4:$G$4,0))</f>
        <v>15</v>
      </c>
      <c r="AN297" s="77">
        <f>INDEX(ELSV!$G$4:$K$58,MATCH(AE297,ELSV!$G$4:$G$58,0),MATCH(IF(O297&gt;2000000,"A",IF(O297&gt;1000000,"B",IF(O297&gt;100000,"C","D"))),ELSV!$G$4:$K$4,0))</f>
        <v>0.9</v>
      </c>
      <c r="AO297" s="24">
        <f t="shared" ref="AO297:AO303" si="200">AL297*O297</f>
        <v>2053576.8268200837</v>
      </c>
      <c r="AP297" s="24">
        <f t="shared" ref="AP297:AP303" si="201">AO297*(AN297/AM297)*(IF(W297&gt;AM297,AM297,W297))</f>
        <v>1131178.5687733961</v>
      </c>
      <c r="AQ297" s="25">
        <f t="shared" ref="AQ297:AQ303" si="202">AO297-AP297</f>
        <v>922398.25804668758</v>
      </c>
    </row>
    <row r="298" spans="1:43" x14ac:dyDescent="0.25">
      <c r="A298" s="11">
        <v>3005</v>
      </c>
      <c r="B298" s="6">
        <v>3005110001</v>
      </c>
      <c r="C298" s="6">
        <v>20000201</v>
      </c>
      <c r="D298" s="6">
        <v>3030000060</v>
      </c>
      <c r="E298" s="6" t="s">
        <v>1584</v>
      </c>
      <c r="F298" s="6" t="s">
        <v>660</v>
      </c>
      <c r="G298" s="6"/>
      <c r="H298" s="6">
        <v>1</v>
      </c>
      <c r="I298" s="6" t="s">
        <v>8</v>
      </c>
      <c r="J298" s="27">
        <v>41729</v>
      </c>
      <c r="K298" s="27">
        <v>41729</v>
      </c>
      <c r="L298" s="7">
        <v>1478616.32</v>
      </c>
      <c r="M298" s="7">
        <v>0</v>
      </c>
      <c r="N298" s="7"/>
      <c r="O298" s="8">
        <v>1478616.32</v>
      </c>
      <c r="P298" s="7">
        <v>-689840.53</v>
      </c>
      <c r="Q298" s="7">
        <v>0</v>
      </c>
      <c r="R298" s="7">
        <v>-86203.33</v>
      </c>
      <c r="S298" s="12">
        <f t="shared" si="172"/>
        <v>-776043.86</v>
      </c>
      <c r="T298" s="18">
        <f t="shared" si="173"/>
        <v>788775.79</v>
      </c>
      <c r="U298" s="18">
        <v>702572.46</v>
      </c>
      <c r="V298" s="30">
        <f t="shared" si="174"/>
        <v>41699</v>
      </c>
      <c r="W298" s="28">
        <f t="shared" si="197"/>
        <v>9.1805555555555554</v>
      </c>
      <c r="X298" s="38"/>
      <c r="AD298"/>
      <c r="AE298" s="43" t="s">
        <v>4093</v>
      </c>
      <c r="AF298">
        <f>MATCH(AE298,'CAT-4'!$A:$A,0)</f>
        <v>670</v>
      </c>
      <c r="AG298">
        <f>MATCH(V298,'CAT-4'!$1:$1,0)</f>
        <v>27</v>
      </c>
      <c r="AH298">
        <f>INDEX('CAT-4'!$1:$1048576,FAR!AF298,FAR!AG298)</f>
        <v>95.6</v>
      </c>
      <c r="AI298">
        <f>MATCH($AI$3,'CAT-4'!$1:$1,0)</f>
        <v>133</v>
      </c>
      <c r="AJ298">
        <f>INDEX('CAT-4'!$1:$1048576,FAR!AF298,FAR!AI298)</f>
        <v>131.6</v>
      </c>
      <c r="AK298" s="28">
        <f t="shared" si="198"/>
        <v>1.3765690376569037</v>
      </c>
      <c r="AL298" s="28">
        <f t="shared" si="199"/>
        <v>1.3765690376569037</v>
      </c>
      <c r="AM298" s="2">
        <f>INDEX(ELSV!$C$4:$G$58,MATCH(AE298,ELSV!$G$4:$G$58,0),MATCH(IF(O298&gt;2000000,"A",IF(O298&gt;1000000,"B",IF(O298&gt;100000,"C","D"))),ELSV!$C$4:$G$4,0))</f>
        <v>15</v>
      </c>
      <c r="AN298" s="77">
        <f>INDEX(ELSV!$G$4:$K$58,MATCH(AE298,ELSV!$G$4:$G$58,0),MATCH(IF(O298&gt;2000000,"A",IF(O298&gt;1000000,"B",IF(O298&gt;100000,"C","D"))),ELSV!$G$4:$K$4,0))</f>
        <v>0.9</v>
      </c>
      <c r="AO298" s="24">
        <f t="shared" si="200"/>
        <v>2035417.4446861926</v>
      </c>
      <c r="AP298" s="24">
        <f t="shared" si="201"/>
        <v>1121175.7757813111</v>
      </c>
      <c r="AQ298" s="25">
        <f t="shared" si="202"/>
        <v>914241.66890488146</v>
      </c>
    </row>
    <row r="299" spans="1:43" x14ac:dyDescent="0.25">
      <c r="A299" s="11">
        <v>3006</v>
      </c>
      <c r="B299" s="6">
        <v>3006110001</v>
      </c>
      <c r="C299" s="6">
        <v>20000201</v>
      </c>
      <c r="D299" s="6">
        <v>3030000045</v>
      </c>
      <c r="E299" s="6" t="s">
        <v>1582</v>
      </c>
      <c r="F299" s="6" t="s">
        <v>645</v>
      </c>
      <c r="G299" s="6"/>
      <c r="H299" s="6">
        <v>1</v>
      </c>
      <c r="I299" s="6" t="s">
        <v>8</v>
      </c>
      <c r="J299" s="27">
        <v>41729</v>
      </c>
      <c r="K299" s="27">
        <v>41729</v>
      </c>
      <c r="L299" s="7">
        <v>1478616.15</v>
      </c>
      <c r="M299" s="7">
        <v>0</v>
      </c>
      <c r="N299" s="7"/>
      <c r="O299" s="8">
        <v>1478616.15</v>
      </c>
      <c r="P299" s="7">
        <v>-689840.45</v>
      </c>
      <c r="Q299" s="7">
        <v>0</v>
      </c>
      <c r="R299" s="7">
        <v>-86203.32</v>
      </c>
      <c r="S299" s="12">
        <f t="shared" si="172"/>
        <v>-776043.77</v>
      </c>
      <c r="T299" s="18">
        <f t="shared" si="173"/>
        <v>788775.7</v>
      </c>
      <c r="U299" s="18">
        <v>702572.38</v>
      </c>
      <c r="V299" s="30">
        <f t="shared" si="174"/>
        <v>41699</v>
      </c>
      <c r="W299" s="28">
        <f t="shared" si="197"/>
        <v>9.1805555555555554</v>
      </c>
      <c r="X299" s="38"/>
      <c r="AD299"/>
      <c r="AE299" s="43" t="s">
        <v>4093</v>
      </c>
      <c r="AF299">
        <f>MATCH(AE299,'CAT-4'!$A:$A,0)</f>
        <v>670</v>
      </c>
      <c r="AG299">
        <f>MATCH(V299,'CAT-4'!$1:$1,0)</f>
        <v>27</v>
      </c>
      <c r="AH299">
        <f>INDEX('CAT-4'!$1:$1048576,FAR!AF299,FAR!AG299)</f>
        <v>95.6</v>
      </c>
      <c r="AI299">
        <f>MATCH($AI$3,'CAT-4'!$1:$1,0)</f>
        <v>133</v>
      </c>
      <c r="AJ299">
        <f>INDEX('CAT-4'!$1:$1048576,FAR!AF299,FAR!AI299)</f>
        <v>131.6</v>
      </c>
      <c r="AK299" s="28">
        <f t="shared" si="198"/>
        <v>1.3765690376569037</v>
      </c>
      <c r="AL299" s="28">
        <f t="shared" si="199"/>
        <v>1.3765690376569037</v>
      </c>
      <c r="AM299" s="2">
        <f>INDEX(ELSV!$C$4:$G$58,MATCH(AE299,ELSV!$G$4:$G$58,0),MATCH(IF(O299&gt;2000000,"A",IF(O299&gt;1000000,"B",IF(O299&gt;100000,"C","D"))),ELSV!$C$4:$G$4,0))</f>
        <v>15</v>
      </c>
      <c r="AN299" s="77">
        <f>INDEX(ELSV!$G$4:$K$58,MATCH(AE299,ELSV!$G$4:$G$58,0),MATCH(IF(O299&gt;2000000,"A",IF(O299&gt;1000000,"B",IF(O299&gt;100000,"C","D"))),ELSV!$G$4:$K$4,0))</f>
        <v>0.9</v>
      </c>
      <c r="AO299" s="24">
        <f t="shared" si="200"/>
        <v>2035417.2106694558</v>
      </c>
      <c r="AP299" s="24">
        <f t="shared" si="201"/>
        <v>1121175.6468770918</v>
      </c>
      <c r="AQ299" s="25">
        <f t="shared" si="202"/>
        <v>914241.56379236397</v>
      </c>
    </row>
    <row r="300" spans="1:43" x14ac:dyDescent="0.25">
      <c r="A300" s="11">
        <v>3005</v>
      </c>
      <c r="B300" s="6">
        <v>3005110002</v>
      </c>
      <c r="C300" s="6">
        <v>20000201</v>
      </c>
      <c r="D300" s="6">
        <v>3030000071</v>
      </c>
      <c r="E300" s="6" t="s">
        <v>1584</v>
      </c>
      <c r="F300" s="6" t="s">
        <v>671</v>
      </c>
      <c r="G300" s="6"/>
      <c r="H300" s="6">
        <v>2</v>
      </c>
      <c r="I300" s="6" t="s">
        <v>672</v>
      </c>
      <c r="J300" s="27">
        <v>41729</v>
      </c>
      <c r="K300" s="27">
        <v>41729</v>
      </c>
      <c r="L300" s="7">
        <v>1460501.64</v>
      </c>
      <c r="M300" s="7">
        <v>0</v>
      </c>
      <c r="N300" s="7"/>
      <c r="O300" s="8">
        <v>1460501.64</v>
      </c>
      <c r="P300" s="7">
        <v>-681389.27</v>
      </c>
      <c r="Q300" s="7">
        <v>0</v>
      </c>
      <c r="R300" s="7">
        <v>-85147.25</v>
      </c>
      <c r="S300" s="12">
        <f t="shared" si="172"/>
        <v>-766536.52</v>
      </c>
      <c r="T300" s="18">
        <f t="shared" si="173"/>
        <v>779112.36999999988</v>
      </c>
      <c r="U300" s="18">
        <v>693965.12</v>
      </c>
      <c r="V300" s="30">
        <f t="shared" si="174"/>
        <v>41699</v>
      </c>
      <c r="W300" s="28">
        <f t="shared" si="197"/>
        <v>9.1805555555555554</v>
      </c>
      <c r="X300" s="38"/>
      <c r="AD300"/>
      <c r="AE300" s="43" t="s">
        <v>4200</v>
      </c>
      <c r="AF300">
        <f>MATCH(AE300,'CAT-4'!$A:$A,0)</f>
        <v>726</v>
      </c>
      <c r="AG300">
        <f>MATCH(V300,'CAT-4'!$1:$1,0)</f>
        <v>27</v>
      </c>
      <c r="AH300">
        <f>INDEX('CAT-4'!$1:$1048576,FAR!AF300,FAR!AG300)</f>
        <v>107.1</v>
      </c>
      <c r="AI300">
        <f>MATCH($AI$3,'CAT-4'!$1:$1,0)</f>
        <v>133</v>
      </c>
      <c r="AJ300">
        <f>INDEX('CAT-4'!$1:$1048576,FAR!AF300,FAR!AI300)</f>
        <v>129.9</v>
      </c>
      <c r="AK300" s="28">
        <f t="shared" si="198"/>
        <v>1.2128851540616248</v>
      </c>
      <c r="AL300" s="28">
        <f t="shared" si="199"/>
        <v>1.2128851540616248</v>
      </c>
      <c r="AM300" s="2">
        <f>INDEX(ELSV!$C$4:$G$58,MATCH(AE300,ELSV!$G$4:$G$58,0),MATCH(IF(O300&gt;2000000,"A",IF(O300&gt;1000000,"B",IF(O300&gt;100000,"C","D"))),ELSV!$C$4:$G$4,0))</f>
        <v>15</v>
      </c>
      <c r="AN300" s="77">
        <f>INDEX(ELSV!$G$4:$K$58,MATCH(AE300,ELSV!$G$4:$G$58,0),MATCH(IF(O300&gt;2000000,"A",IF(O300&gt;1000000,"B",IF(O300&gt;100000,"C","D"))),ELSV!$G$4:$K$4,0))</f>
        <v>0.9</v>
      </c>
      <c r="AO300" s="24">
        <f t="shared" si="200"/>
        <v>1771420.7566386554</v>
      </c>
      <c r="AP300" s="24">
        <f t="shared" si="201"/>
        <v>975757.60011512612</v>
      </c>
      <c r="AQ300" s="25">
        <f t="shared" si="202"/>
        <v>795663.15652352932</v>
      </c>
    </row>
    <row r="301" spans="1:43" x14ac:dyDescent="0.25">
      <c r="A301" s="11">
        <v>3005</v>
      </c>
      <c r="B301" s="6">
        <v>3005110002</v>
      </c>
      <c r="C301" s="6">
        <v>20000201</v>
      </c>
      <c r="D301" s="6">
        <v>3030000072</v>
      </c>
      <c r="E301" s="6" t="s">
        <v>1584</v>
      </c>
      <c r="F301" s="6" t="s">
        <v>673</v>
      </c>
      <c r="G301" s="6"/>
      <c r="H301" s="6">
        <v>2</v>
      </c>
      <c r="I301" s="6" t="s">
        <v>8</v>
      </c>
      <c r="J301" s="27">
        <v>41729</v>
      </c>
      <c r="K301" s="27">
        <v>41729</v>
      </c>
      <c r="L301" s="7">
        <v>1458081.01</v>
      </c>
      <c r="M301" s="7">
        <v>0</v>
      </c>
      <c r="N301" s="7"/>
      <c r="O301" s="8">
        <v>1458081.01</v>
      </c>
      <c r="P301" s="7">
        <v>-680259.88</v>
      </c>
      <c r="Q301" s="7">
        <v>0</v>
      </c>
      <c r="R301" s="7">
        <v>-85006.12</v>
      </c>
      <c r="S301" s="12">
        <f t="shared" si="172"/>
        <v>-765266</v>
      </c>
      <c r="T301" s="18">
        <f t="shared" si="173"/>
        <v>777821.13</v>
      </c>
      <c r="U301" s="18">
        <v>692815.01</v>
      </c>
      <c r="V301" s="30">
        <f t="shared" si="174"/>
        <v>41699</v>
      </c>
      <c r="W301" s="28">
        <f t="shared" si="197"/>
        <v>9.1805555555555554</v>
      </c>
      <c r="X301" s="38"/>
      <c r="AD301"/>
      <c r="AE301" s="43" t="s">
        <v>4087</v>
      </c>
      <c r="AF301">
        <f>MATCH(AE301,'CAT-4'!$A:$A,0)</f>
        <v>667</v>
      </c>
      <c r="AG301">
        <f>MATCH(V301,'CAT-4'!$1:$1,0)</f>
        <v>27</v>
      </c>
      <c r="AH301">
        <f>INDEX('CAT-4'!$1:$1048576,FAR!AF301,FAR!AG301)</f>
        <v>102.1</v>
      </c>
      <c r="AI301">
        <f>MATCH($AI$3,'CAT-4'!$1:$1,0)</f>
        <v>133</v>
      </c>
      <c r="AJ301">
        <f>INDEX('CAT-4'!$1:$1048576,FAR!AF301,FAR!AI301)</f>
        <v>129.19999999999999</v>
      </c>
      <c r="AK301" s="28">
        <f t="shared" si="198"/>
        <v>1.2654260528893242</v>
      </c>
      <c r="AL301" s="28">
        <f t="shared" si="199"/>
        <v>1.2654260528893242</v>
      </c>
      <c r="AM301" s="2">
        <f>INDEX(ELSV!$C$4:$G$58,MATCH(AE301,ELSV!$G$4:$G$58,0),MATCH(IF(O301&gt;2000000,"A",IF(O301&gt;1000000,"B",IF(O301&gt;100000,"C","D"))),ELSV!$C$4:$G$4,0))</f>
        <v>12</v>
      </c>
      <c r="AN301" s="77">
        <f>INDEX(ELSV!$G$4:$K$58,MATCH(AE301,ELSV!$G$4:$G$58,0),MATCH(IF(O301&gt;2000000,"A",IF(O301&gt;1000000,"B",IF(O301&gt;100000,"C","D"))),ELSV!$G$4:$K$4,0))</f>
        <v>0.9</v>
      </c>
      <c r="AO301" s="24">
        <f t="shared" si="200"/>
        <v>1845093.6972771792</v>
      </c>
      <c r="AP301" s="24">
        <f t="shared" si="201"/>
        <v>1270423.889479391</v>
      </c>
      <c r="AQ301" s="25">
        <f t="shared" si="202"/>
        <v>574669.80779778818</v>
      </c>
    </row>
    <row r="302" spans="1:43" x14ac:dyDescent="0.25">
      <c r="A302" s="11">
        <v>3008</v>
      </c>
      <c r="B302" s="6">
        <v>3008000214</v>
      </c>
      <c r="C302" s="6">
        <v>20000201</v>
      </c>
      <c r="D302" s="6">
        <v>3020000168</v>
      </c>
      <c r="E302" s="6" t="s">
        <v>1586</v>
      </c>
      <c r="F302" s="6" t="s">
        <v>315</v>
      </c>
      <c r="G302" s="6"/>
      <c r="H302" s="6">
        <v>1</v>
      </c>
      <c r="I302" s="6" t="s">
        <v>8</v>
      </c>
      <c r="J302" s="27">
        <v>41023</v>
      </c>
      <c r="K302" s="27">
        <v>41023</v>
      </c>
      <c r="L302" s="7">
        <v>1453500.02</v>
      </c>
      <c r="M302" s="7">
        <v>0</v>
      </c>
      <c r="N302" s="7"/>
      <c r="O302" s="8">
        <v>1453500.02</v>
      </c>
      <c r="P302" s="7">
        <v>-811644.36</v>
      </c>
      <c r="Q302" s="7">
        <v>0</v>
      </c>
      <c r="R302" s="7">
        <v>-84739.05</v>
      </c>
      <c r="S302" s="12">
        <f t="shared" si="172"/>
        <v>-896383.41</v>
      </c>
      <c r="T302" s="18">
        <f t="shared" si="173"/>
        <v>641855.66</v>
      </c>
      <c r="U302" s="18">
        <v>557116.61</v>
      </c>
      <c r="V302" s="30">
        <f t="shared" si="174"/>
        <v>41000</v>
      </c>
      <c r="W302" s="28">
        <f t="shared" si="197"/>
        <v>11.113888888888889</v>
      </c>
      <c r="X302" s="38"/>
      <c r="AD302"/>
      <c r="AE302" s="43" t="s">
        <v>4061</v>
      </c>
      <c r="AF302">
        <f>MATCH(AE302,'CAT-4'!$A:$A,0)</f>
        <v>654</v>
      </c>
      <c r="AG302">
        <f>MATCH(V302,'CAT-4'!$1:$1,0)</f>
        <v>4</v>
      </c>
      <c r="AH302">
        <f>INDEX('CAT-4'!$1:$1048576,FAR!AF302,FAR!AG302)</f>
        <v>94.7</v>
      </c>
      <c r="AI302">
        <f>MATCH($AI$3,'CAT-4'!$1:$1,0)</f>
        <v>133</v>
      </c>
      <c r="AJ302">
        <f>INDEX('CAT-4'!$1:$1048576,FAR!AF302,FAR!AI302)</f>
        <v>112.9</v>
      </c>
      <c r="AK302" s="28">
        <f t="shared" si="198"/>
        <v>1.1921858500527984</v>
      </c>
      <c r="AL302" s="28">
        <f t="shared" si="199"/>
        <v>1.1921858500527984</v>
      </c>
      <c r="AM302" s="2">
        <f>INDEX(ELSV!$C$4:$G$58,MATCH(AE302,ELSV!$G$4:$G$58,0),MATCH(IF(O302&gt;2000000,"A",IF(O302&gt;1000000,"B",IF(O302&gt;100000,"C","D"))),ELSV!$C$4:$G$4,0))</f>
        <v>8</v>
      </c>
      <c r="AN302" s="77">
        <f>INDEX(ELSV!$G$4:$K$58,MATCH(AE302,ELSV!$G$4:$G$58,0),MATCH(IF(O302&gt;2000000,"A",IF(O302&gt;1000000,"B",IF(O302&gt;100000,"C","D"))),ELSV!$G$4:$K$4,0))</f>
        <v>0.95</v>
      </c>
      <c r="AO302" s="24">
        <f t="shared" si="200"/>
        <v>1732842.1568954596</v>
      </c>
      <c r="AP302" s="24">
        <f t="shared" si="201"/>
        <v>1646200.0490506866</v>
      </c>
      <c r="AQ302" s="25">
        <f t="shared" si="202"/>
        <v>86642.107844772981</v>
      </c>
    </row>
    <row r="303" spans="1:43" x14ac:dyDescent="0.25">
      <c r="A303" s="11">
        <v>3005</v>
      </c>
      <c r="B303" s="6">
        <v>3005000208</v>
      </c>
      <c r="C303" s="6">
        <v>20000201</v>
      </c>
      <c r="D303" s="6">
        <v>3020000181</v>
      </c>
      <c r="E303" s="6" t="s">
        <v>1584</v>
      </c>
      <c r="F303" s="6" t="s">
        <v>327</v>
      </c>
      <c r="G303" s="6"/>
      <c r="H303" s="6">
        <v>1</v>
      </c>
      <c r="I303" s="6" t="s">
        <v>41</v>
      </c>
      <c r="J303" s="27">
        <v>41029</v>
      </c>
      <c r="K303" s="27">
        <v>41029</v>
      </c>
      <c r="L303" s="7">
        <v>1453500.01</v>
      </c>
      <c r="M303" s="7">
        <v>0</v>
      </c>
      <c r="N303" s="7"/>
      <c r="O303" s="8">
        <v>1453500.01</v>
      </c>
      <c r="P303" s="7">
        <v>-810509.43</v>
      </c>
      <c r="Q303" s="7">
        <v>0</v>
      </c>
      <c r="R303" s="7">
        <v>-84739.05</v>
      </c>
      <c r="S303" s="12">
        <f t="shared" si="172"/>
        <v>-895248.4800000001</v>
      </c>
      <c r="T303" s="18">
        <f t="shared" si="173"/>
        <v>642990.57999999996</v>
      </c>
      <c r="U303" s="18">
        <v>558251.53</v>
      </c>
      <c r="V303" s="30">
        <f t="shared" si="174"/>
        <v>41000</v>
      </c>
      <c r="W303" s="28">
        <f t="shared" si="197"/>
        <v>11.097222222222221</v>
      </c>
      <c r="X303" s="38"/>
      <c r="AD303"/>
      <c r="AE303" s="43" t="s">
        <v>4061</v>
      </c>
      <c r="AF303">
        <f>MATCH(AE303,'CAT-4'!$A:$A,0)</f>
        <v>654</v>
      </c>
      <c r="AG303">
        <f>MATCH(V303,'CAT-4'!$1:$1,0)</f>
        <v>4</v>
      </c>
      <c r="AH303">
        <f>INDEX('CAT-4'!$1:$1048576,FAR!AF303,FAR!AG303)</f>
        <v>94.7</v>
      </c>
      <c r="AI303">
        <f>MATCH($AI$3,'CAT-4'!$1:$1,0)</f>
        <v>133</v>
      </c>
      <c r="AJ303">
        <f>INDEX('CAT-4'!$1:$1048576,FAR!AF303,FAR!AI303)</f>
        <v>112.9</v>
      </c>
      <c r="AK303" s="28">
        <f t="shared" si="198"/>
        <v>1.1921858500527984</v>
      </c>
      <c r="AL303" s="28">
        <f t="shared" si="199"/>
        <v>1.1921858500527984</v>
      </c>
      <c r="AM303" s="2">
        <f>INDEX(ELSV!$C$4:$G$58,MATCH(AE303,ELSV!$G$4:$G$58,0),MATCH(IF(O303&gt;2000000,"A",IF(O303&gt;1000000,"B",IF(O303&gt;100000,"C","D"))),ELSV!$C$4:$G$4,0))</f>
        <v>8</v>
      </c>
      <c r="AN303" s="77">
        <f>INDEX(ELSV!$G$4:$K$58,MATCH(AE303,ELSV!$G$4:$G$58,0),MATCH(IF(O303&gt;2000000,"A",IF(O303&gt;1000000,"B",IF(O303&gt;100000,"C","D"))),ELSV!$G$4:$K$4,0))</f>
        <v>0.95</v>
      </c>
      <c r="AO303" s="24">
        <f t="shared" si="200"/>
        <v>1732842.144973601</v>
      </c>
      <c r="AP303" s="24">
        <f t="shared" si="201"/>
        <v>1646200.0377249208</v>
      </c>
      <c r="AQ303" s="25">
        <f t="shared" si="202"/>
        <v>86642.1072486802</v>
      </c>
    </row>
    <row r="304" spans="1:43" hidden="1" x14ac:dyDescent="0.25">
      <c r="A304" s="11">
        <v>3004</v>
      </c>
      <c r="B304" s="6">
        <v>3004000205</v>
      </c>
      <c r="C304" s="6">
        <v>20000101</v>
      </c>
      <c r="D304" s="6">
        <v>2070000021</v>
      </c>
      <c r="E304" s="6" t="s">
        <v>1583</v>
      </c>
      <c r="F304" s="6" t="s">
        <v>148</v>
      </c>
      <c r="G304" s="6" t="s">
        <v>1597</v>
      </c>
      <c r="H304" s="83">
        <v>1</v>
      </c>
      <c r="I304" s="6" t="s">
        <v>8</v>
      </c>
      <c r="J304" s="27">
        <v>44620</v>
      </c>
      <c r="K304" s="27">
        <v>44620</v>
      </c>
      <c r="L304" s="7">
        <v>1440819.8</v>
      </c>
      <c r="M304" s="7">
        <v>0</v>
      </c>
      <c r="N304" s="7"/>
      <c r="O304" s="8">
        <v>1440819.8</v>
      </c>
      <c r="P304" s="7">
        <v>-4219.04</v>
      </c>
      <c r="Q304" s="7">
        <v>0</v>
      </c>
      <c r="R304" s="7">
        <v>-48123.38</v>
      </c>
      <c r="S304" s="12">
        <f t="shared" si="172"/>
        <v>-52342.42</v>
      </c>
      <c r="T304" s="18">
        <f t="shared" si="173"/>
        <v>1436600.76</v>
      </c>
      <c r="U304" s="18">
        <v>1388477.38</v>
      </c>
      <c r="V304" s="30">
        <f t="shared" si="174"/>
        <v>44593</v>
      </c>
      <c r="W304" s="28"/>
      <c r="AD304"/>
      <c r="AL304"/>
      <c r="AO304"/>
    </row>
    <row r="305" spans="1:43" x14ac:dyDescent="0.25">
      <c r="A305" s="11">
        <v>3007</v>
      </c>
      <c r="B305" s="6">
        <v>3007000212</v>
      </c>
      <c r="C305" s="6">
        <v>20000201</v>
      </c>
      <c r="D305" s="6">
        <v>3030000022</v>
      </c>
      <c r="E305" s="6" t="s">
        <v>1585</v>
      </c>
      <c r="F305" s="6" t="s">
        <v>622</v>
      </c>
      <c r="G305" s="6"/>
      <c r="H305" s="6">
        <v>1</v>
      </c>
      <c r="I305" s="6" t="s">
        <v>8</v>
      </c>
      <c r="J305" s="27">
        <v>41729</v>
      </c>
      <c r="K305" s="27">
        <v>41729</v>
      </c>
      <c r="L305" s="7">
        <v>1435936.63</v>
      </c>
      <c r="M305" s="7">
        <v>0</v>
      </c>
      <c r="N305" s="7"/>
      <c r="O305" s="8">
        <v>1435936.63</v>
      </c>
      <c r="P305" s="7">
        <v>-669928.6</v>
      </c>
      <c r="Q305" s="7">
        <v>0</v>
      </c>
      <c r="R305" s="7">
        <v>-83715.11</v>
      </c>
      <c r="S305" s="12">
        <f t="shared" si="172"/>
        <v>-753643.71</v>
      </c>
      <c r="T305" s="18">
        <f t="shared" si="173"/>
        <v>766008.02999999991</v>
      </c>
      <c r="U305" s="18">
        <v>682292.92</v>
      </c>
      <c r="V305" s="30">
        <f t="shared" si="174"/>
        <v>41699</v>
      </c>
      <c r="W305" s="28">
        <f t="shared" si="197"/>
        <v>9.1805555555555554</v>
      </c>
      <c r="X305" s="38"/>
      <c r="AD305"/>
      <c r="AE305" s="43" t="s">
        <v>4218</v>
      </c>
      <c r="AF305">
        <f>MATCH(AE305,'CAT-4'!$A:$A,0)</f>
        <v>735</v>
      </c>
      <c r="AG305">
        <f>MATCH(V305,'CAT-4'!$1:$1,0)</f>
        <v>27</v>
      </c>
      <c r="AH305">
        <f>INDEX('CAT-4'!$1:$1048576,FAR!AF305,FAR!AG305)</f>
        <v>107.8</v>
      </c>
      <c r="AI305">
        <f>MATCH($AI$3,'CAT-4'!$1:$1,0)</f>
        <v>133</v>
      </c>
      <c r="AJ305">
        <f>INDEX('CAT-4'!$1:$1048576,FAR!AF305,FAR!AI305)</f>
        <v>130.4</v>
      </c>
      <c r="AK305" s="28">
        <f t="shared" ref="AK305:AK307" si="203">AJ305/AH305</f>
        <v>1.2096474953617811</v>
      </c>
      <c r="AL305" s="28">
        <f t="shared" ref="AL305:AL307" si="204">AK305</f>
        <v>1.2096474953617811</v>
      </c>
      <c r="AM305" s="2">
        <f>INDEX(ELSV!$C$4:$G$58,MATCH(AE305,ELSV!$G$4:$G$58,0),MATCH(IF(O305&gt;2000000,"A",IF(O305&gt;1000000,"B",IF(O305&gt;100000,"C","D"))),ELSV!$C$4:$G$4,0))</f>
        <v>15</v>
      </c>
      <c r="AN305" s="77">
        <f>INDEX(ELSV!$G$4:$K$58,MATCH(AE305,ELSV!$G$4:$G$58,0),MATCH(IF(O305&gt;2000000,"A",IF(O305&gt;1000000,"B",IF(O305&gt;100000,"C","D"))),ELSV!$G$4:$K$4,0))</f>
        <v>0.9</v>
      </c>
      <c r="AO305" s="24">
        <f>AL305*O305</f>
        <v>1736977.1479777363</v>
      </c>
      <c r="AP305" s="24">
        <f>AO305*(AN305/AM305)*(IF(W305&gt;AM305,AM305,W305))</f>
        <v>956784.9123444031</v>
      </c>
      <c r="AQ305" s="25">
        <f t="shared" ref="AQ305:AQ307" si="205">AO305-AP305</f>
        <v>780192.23563333321</v>
      </c>
    </row>
    <row r="306" spans="1:43" x14ac:dyDescent="0.25">
      <c r="A306" s="11">
        <v>3006</v>
      </c>
      <c r="B306" s="6">
        <v>3006000212</v>
      </c>
      <c r="C306" s="6">
        <v>20000201</v>
      </c>
      <c r="D306" s="6">
        <v>3030000067</v>
      </c>
      <c r="E306" s="6" t="s">
        <v>1582</v>
      </c>
      <c r="F306" s="6" t="s">
        <v>667</v>
      </c>
      <c r="G306" s="6"/>
      <c r="H306" s="6">
        <v>1</v>
      </c>
      <c r="I306" s="6" t="s">
        <v>8</v>
      </c>
      <c r="J306" s="27">
        <v>41729</v>
      </c>
      <c r="K306" s="27">
        <v>41729</v>
      </c>
      <c r="L306" s="7">
        <v>1435936.63</v>
      </c>
      <c r="M306" s="7">
        <v>0</v>
      </c>
      <c r="N306" s="7"/>
      <c r="O306" s="8">
        <v>1435936.63</v>
      </c>
      <c r="P306" s="7">
        <v>-669928.6</v>
      </c>
      <c r="Q306" s="7">
        <v>0</v>
      </c>
      <c r="R306" s="7">
        <v>-83715.11</v>
      </c>
      <c r="S306" s="12">
        <f t="shared" si="172"/>
        <v>-753643.71</v>
      </c>
      <c r="T306" s="18">
        <f t="shared" si="173"/>
        <v>766008.02999999991</v>
      </c>
      <c r="U306" s="18">
        <v>682292.92</v>
      </c>
      <c r="V306" s="30">
        <f t="shared" si="174"/>
        <v>41699</v>
      </c>
      <c r="W306" s="28">
        <f t="shared" si="197"/>
        <v>9.1805555555555554</v>
      </c>
      <c r="X306" s="38"/>
      <c r="AD306"/>
      <c r="AE306" s="43" t="s">
        <v>4218</v>
      </c>
      <c r="AF306">
        <f>MATCH(AE306,'CAT-4'!$A:$A,0)</f>
        <v>735</v>
      </c>
      <c r="AG306">
        <f>MATCH(V306,'CAT-4'!$1:$1,0)</f>
        <v>27</v>
      </c>
      <c r="AH306">
        <f>INDEX('CAT-4'!$1:$1048576,FAR!AF306,FAR!AG306)</f>
        <v>107.8</v>
      </c>
      <c r="AI306">
        <f>MATCH($AI$3,'CAT-4'!$1:$1,0)</f>
        <v>133</v>
      </c>
      <c r="AJ306">
        <f>INDEX('CAT-4'!$1:$1048576,FAR!AF306,FAR!AI306)</f>
        <v>130.4</v>
      </c>
      <c r="AK306" s="28">
        <f t="shared" si="203"/>
        <v>1.2096474953617811</v>
      </c>
      <c r="AL306" s="28">
        <f t="shared" si="204"/>
        <v>1.2096474953617811</v>
      </c>
      <c r="AM306" s="2">
        <f>INDEX(ELSV!$C$4:$G$58,MATCH(AE306,ELSV!$G$4:$G$58,0),MATCH(IF(O306&gt;2000000,"A",IF(O306&gt;1000000,"B",IF(O306&gt;100000,"C","D"))),ELSV!$C$4:$G$4,0))</f>
        <v>15</v>
      </c>
      <c r="AN306" s="77">
        <f>INDEX(ELSV!$G$4:$K$58,MATCH(AE306,ELSV!$G$4:$G$58,0),MATCH(IF(O306&gt;2000000,"A",IF(O306&gt;1000000,"B",IF(O306&gt;100000,"C","D"))),ELSV!$G$4:$K$4,0))</f>
        <v>0.9</v>
      </c>
      <c r="AO306" s="24">
        <f>AL306*O306</f>
        <v>1736977.1479777363</v>
      </c>
      <c r="AP306" s="24">
        <f>AO306*(AN306/AM306)*(IF(W306&gt;AM306,AM306,W306))</f>
        <v>956784.9123444031</v>
      </c>
      <c r="AQ306" s="25">
        <f t="shared" si="205"/>
        <v>780192.23563333321</v>
      </c>
    </row>
    <row r="307" spans="1:43" x14ac:dyDescent="0.25">
      <c r="A307" s="11">
        <v>3005</v>
      </c>
      <c r="B307" s="6">
        <v>3005110002</v>
      </c>
      <c r="C307" s="6">
        <v>20000201</v>
      </c>
      <c r="D307" s="6">
        <v>3030000073</v>
      </c>
      <c r="E307" s="6" t="s">
        <v>1584</v>
      </c>
      <c r="F307" s="6" t="s">
        <v>674</v>
      </c>
      <c r="G307" s="6"/>
      <c r="H307" s="83">
        <v>1</v>
      </c>
      <c r="I307" s="6" t="s">
        <v>8</v>
      </c>
      <c r="J307" s="27">
        <v>41729</v>
      </c>
      <c r="K307" s="27">
        <v>41729</v>
      </c>
      <c r="L307" s="7">
        <v>1390590.59</v>
      </c>
      <c r="M307" s="7">
        <v>0</v>
      </c>
      <c r="N307" s="7"/>
      <c r="O307" s="8">
        <v>1390590.59</v>
      </c>
      <c r="P307" s="7">
        <v>-648772.6</v>
      </c>
      <c r="Q307" s="7">
        <v>0</v>
      </c>
      <c r="R307" s="7">
        <v>-81071.429999999993</v>
      </c>
      <c r="S307" s="12">
        <f t="shared" si="172"/>
        <v>-729844.03</v>
      </c>
      <c r="T307" s="18">
        <f t="shared" si="173"/>
        <v>741817.99000000011</v>
      </c>
      <c r="U307" s="18">
        <v>660746.56000000006</v>
      </c>
      <c r="V307" s="30">
        <f t="shared" si="174"/>
        <v>41699</v>
      </c>
      <c r="AD307"/>
      <c r="AE307" s="43" t="s">
        <v>4061</v>
      </c>
      <c r="AF307">
        <f>MATCH(AE307,'CAT-4'!$A:$A,0)</f>
        <v>654</v>
      </c>
      <c r="AG307">
        <f>MATCH(V307,'CAT-4'!$1:$1,0)</f>
        <v>27</v>
      </c>
      <c r="AH307">
        <f>INDEX('CAT-4'!$1:$1048576,FAR!AF307,FAR!AG307)</f>
        <v>100.5</v>
      </c>
      <c r="AI307">
        <f>MATCH($AI$3,'CAT-4'!$1:$1,0)</f>
        <v>133</v>
      </c>
      <c r="AJ307">
        <f>INDEX('CAT-4'!$1:$1048576,FAR!AF307,FAR!AI307)</f>
        <v>112.9</v>
      </c>
      <c r="AK307" s="28">
        <f t="shared" si="203"/>
        <v>1.1233830845771144</v>
      </c>
      <c r="AL307" s="28">
        <f t="shared" si="204"/>
        <v>1.1233830845771144</v>
      </c>
      <c r="AM307" s="2">
        <f>INDEX(ELSV!$C$4:$G$58,MATCH(AE307,ELSV!$G$4:$G$58,0),MATCH(IF(O307&gt;2000000,"A",IF(O307&gt;1000000,"B",IF(O307&gt;100000,"C","D"))),ELSV!$C$4:$G$4,0))</f>
        <v>8</v>
      </c>
      <c r="AN307" s="77">
        <f>INDEX(ELSV!$G$4:$K$58,MATCH(AE307,ELSV!$G$4:$G$58,0),MATCH(IF(O307&gt;2000000,"A",IF(O307&gt;1000000,"B",IF(O307&gt;100000,"C","D"))),ELSV!$G$4:$K$4,0))</f>
        <v>0.95</v>
      </c>
      <c r="AO307" s="24">
        <f t="shared" ref="AO307" si="206">AL307*O307</f>
        <v>1562165.9463781095</v>
      </c>
      <c r="AP307" s="24">
        <f t="shared" ref="AP307" si="207">AO307*(AN307/AM307)*(IF(W307&gt;AM307,AM307,W307))</f>
        <v>0</v>
      </c>
      <c r="AQ307" s="25">
        <f t="shared" si="205"/>
        <v>1562165.9463781095</v>
      </c>
    </row>
    <row r="308" spans="1:43" hidden="1" x14ac:dyDescent="0.25">
      <c r="A308" s="11">
        <v>3003</v>
      </c>
      <c r="B308" s="6">
        <v>3003006201</v>
      </c>
      <c r="C308" s="6">
        <v>20000001</v>
      </c>
      <c r="D308" s="6">
        <v>1000000001</v>
      </c>
      <c r="E308" s="6"/>
      <c r="F308" s="6" t="s">
        <v>9</v>
      </c>
      <c r="G308" s="6" t="s">
        <v>1597</v>
      </c>
      <c r="H308" s="83">
        <v>180</v>
      </c>
      <c r="I308" s="6" t="s">
        <v>10</v>
      </c>
      <c r="J308" s="27">
        <v>40451</v>
      </c>
      <c r="K308" s="27">
        <v>40422</v>
      </c>
      <c r="L308" s="7">
        <v>1386110</v>
      </c>
      <c r="M308" s="7">
        <v>0</v>
      </c>
      <c r="N308" s="7"/>
      <c r="O308" s="8">
        <v>1386110</v>
      </c>
      <c r="P308" s="7">
        <v>0</v>
      </c>
      <c r="Q308" s="7">
        <v>0</v>
      </c>
      <c r="R308" s="7">
        <v>0</v>
      </c>
      <c r="S308" s="12">
        <f t="shared" si="172"/>
        <v>0</v>
      </c>
      <c r="T308" s="18">
        <f t="shared" si="173"/>
        <v>1386110</v>
      </c>
      <c r="U308" s="18">
        <v>1386110</v>
      </c>
      <c r="V308" s="30">
        <f t="shared" si="174"/>
        <v>40422</v>
      </c>
      <c r="AD308"/>
      <c r="AL308"/>
      <c r="AO308"/>
    </row>
    <row r="309" spans="1:43" hidden="1" x14ac:dyDescent="0.25">
      <c r="A309" s="11">
        <v>3004</v>
      </c>
      <c r="B309" s="6">
        <v>3004000205</v>
      </c>
      <c r="C309" s="6">
        <v>20000102</v>
      </c>
      <c r="D309" s="6">
        <v>2060000015</v>
      </c>
      <c r="E309" s="6" t="s">
        <v>1583</v>
      </c>
      <c r="F309" s="6" t="s">
        <v>128</v>
      </c>
      <c r="G309" s="6" t="s">
        <v>1597</v>
      </c>
      <c r="H309" s="83">
        <v>1</v>
      </c>
      <c r="I309" s="6" t="s">
        <v>45</v>
      </c>
      <c r="J309" s="27">
        <v>41729</v>
      </c>
      <c r="K309" s="27">
        <v>41729</v>
      </c>
      <c r="L309" s="7">
        <v>1367362.29</v>
      </c>
      <c r="M309" s="7">
        <v>0</v>
      </c>
      <c r="N309" s="7"/>
      <c r="O309" s="8">
        <v>1367362.29</v>
      </c>
      <c r="P309" s="7">
        <v>-365420.26</v>
      </c>
      <c r="Q309" s="7">
        <v>0</v>
      </c>
      <c r="R309" s="7">
        <v>-45669.9</v>
      </c>
      <c r="S309" s="12">
        <f t="shared" si="172"/>
        <v>-411090.16000000003</v>
      </c>
      <c r="T309" s="18">
        <f t="shared" si="173"/>
        <v>1001942.03</v>
      </c>
      <c r="U309" s="18">
        <v>956272.13</v>
      </c>
      <c r="V309" s="30">
        <f t="shared" si="174"/>
        <v>41699</v>
      </c>
      <c r="AD309"/>
      <c r="AL309"/>
      <c r="AO309"/>
    </row>
    <row r="310" spans="1:43" x14ac:dyDescent="0.25">
      <c r="A310" s="11">
        <v>3005</v>
      </c>
      <c r="B310" s="6">
        <v>3005110002</v>
      </c>
      <c r="C310" s="6">
        <v>20000201</v>
      </c>
      <c r="D310" s="6">
        <v>3030000074</v>
      </c>
      <c r="E310" s="6" t="s">
        <v>1584</v>
      </c>
      <c r="F310" s="6" t="s">
        <v>675</v>
      </c>
      <c r="G310" s="6"/>
      <c r="H310" s="6">
        <v>1</v>
      </c>
      <c r="I310" s="6" t="s">
        <v>8</v>
      </c>
      <c r="J310" s="27">
        <v>41729</v>
      </c>
      <c r="K310" s="27">
        <v>41729</v>
      </c>
      <c r="L310" s="7">
        <v>1340824.6599999999</v>
      </c>
      <c r="M310" s="7">
        <v>0</v>
      </c>
      <c r="N310" s="7"/>
      <c r="O310" s="8">
        <v>1340824.6599999999</v>
      </c>
      <c r="P310" s="7">
        <v>-625554.6</v>
      </c>
      <c r="Q310" s="7">
        <v>0</v>
      </c>
      <c r="R310" s="7">
        <v>-78170.080000000002</v>
      </c>
      <c r="S310" s="12">
        <f t="shared" si="172"/>
        <v>-703724.67999999993</v>
      </c>
      <c r="T310" s="18">
        <f t="shared" si="173"/>
        <v>715270.05999999994</v>
      </c>
      <c r="U310" s="18">
        <v>637099.98</v>
      </c>
      <c r="V310" s="30">
        <f t="shared" si="174"/>
        <v>41699</v>
      </c>
      <c r="W310" s="28">
        <f t="shared" ref="W310:W318" si="208">YEARFRAC(K310,$W$3)</f>
        <v>9.1805555555555554</v>
      </c>
      <c r="X310" s="38"/>
      <c r="AD310"/>
      <c r="AE310" s="43" t="s">
        <v>4200</v>
      </c>
      <c r="AF310">
        <f>MATCH(AE310,'CAT-4'!$A:$A,0)</f>
        <v>726</v>
      </c>
      <c r="AG310">
        <f>MATCH(V310,'CAT-4'!$1:$1,0)</f>
        <v>27</v>
      </c>
      <c r="AH310">
        <f>INDEX('CAT-4'!$1:$1048576,FAR!AF310,FAR!AG310)</f>
        <v>107.1</v>
      </c>
      <c r="AI310">
        <f>MATCH($AI$3,'CAT-4'!$1:$1,0)</f>
        <v>133</v>
      </c>
      <c r="AJ310">
        <f>INDEX('CAT-4'!$1:$1048576,FAR!AF310,FAR!AI310)</f>
        <v>129.9</v>
      </c>
      <c r="AK310" s="28">
        <f>AJ310/AH310</f>
        <v>1.2128851540616248</v>
      </c>
      <c r="AL310" s="28">
        <f>AK310</f>
        <v>1.2128851540616248</v>
      </c>
      <c r="AM310" s="2">
        <f>INDEX(ELSV!$C$4:$G$58,MATCH(AE310,ELSV!$G$4:$G$58,0),MATCH(IF(O310&gt;2000000,"A",IF(O310&gt;1000000,"B",IF(O310&gt;100000,"C","D"))),ELSV!$C$4:$G$4,0))</f>
        <v>15</v>
      </c>
      <c r="AN310" s="77">
        <f>INDEX(ELSV!$G$4:$K$58,MATCH(AE310,ELSV!$G$4:$G$58,0),MATCH(IF(O310&gt;2000000,"A",IF(O310&gt;1000000,"B",IF(O310&gt;100000,"C","D"))),ELSV!$G$4:$K$4,0))</f>
        <v>0.9</v>
      </c>
      <c r="AO310" s="24">
        <f>AL310*O310</f>
        <v>1626266.3243137256</v>
      </c>
      <c r="AP310" s="24">
        <f>AO310*(AN310/AM310)*(IF(W310&gt;AM310,AM310,W310))</f>
        <v>895801.70030947716</v>
      </c>
      <c r="AQ310" s="25">
        <f>AO310-AP310</f>
        <v>730464.62400424841</v>
      </c>
    </row>
    <row r="311" spans="1:43" hidden="1" x14ac:dyDescent="0.25">
      <c r="A311" s="11">
        <v>3005</v>
      </c>
      <c r="B311" s="6">
        <v>3005005204</v>
      </c>
      <c r="C311" s="6">
        <v>20000102</v>
      </c>
      <c r="D311" s="6">
        <v>2010000053</v>
      </c>
      <c r="E311" s="6" t="s">
        <v>1584</v>
      </c>
      <c r="F311" s="6" t="s">
        <v>104</v>
      </c>
      <c r="G311" s="6" t="s">
        <v>1597</v>
      </c>
      <c r="H311" s="83">
        <v>1</v>
      </c>
      <c r="I311" s="6" t="s">
        <v>45</v>
      </c>
      <c r="J311" s="27">
        <v>41729</v>
      </c>
      <c r="K311" s="27">
        <v>41729</v>
      </c>
      <c r="L311" s="7">
        <v>1324762.32</v>
      </c>
      <c r="M311" s="7">
        <v>0</v>
      </c>
      <c r="N311" s="7"/>
      <c r="O311" s="8">
        <v>1324762.32</v>
      </c>
      <c r="P311" s="7">
        <v>-354035.64</v>
      </c>
      <c r="Q311" s="7">
        <v>0</v>
      </c>
      <c r="R311" s="7">
        <v>-44247.06</v>
      </c>
      <c r="S311" s="12">
        <f t="shared" si="172"/>
        <v>-398282.7</v>
      </c>
      <c r="T311" s="18">
        <f t="shared" si="173"/>
        <v>970726.68</v>
      </c>
      <c r="U311" s="18">
        <v>926479.62</v>
      </c>
      <c r="V311" s="30">
        <f t="shared" si="174"/>
        <v>41699</v>
      </c>
      <c r="W311" s="28"/>
      <c r="AD311"/>
      <c r="AL311"/>
      <c r="AO311"/>
    </row>
    <row r="312" spans="1:43" x14ac:dyDescent="0.25">
      <c r="A312" s="11">
        <v>3004</v>
      </c>
      <c r="B312" s="6">
        <v>3004000206</v>
      </c>
      <c r="C312" s="6">
        <v>20000201</v>
      </c>
      <c r="D312" s="6">
        <v>3030000005</v>
      </c>
      <c r="E312" s="6" t="s">
        <v>1583</v>
      </c>
      <c r="F312" s="6" t="s">
        <v>605</v>
      </c>
      <c r="G312" s="6"/>
      <c r="H312" s="6">
        <v>1</v>
      </c>
      <c r="I312" s="6" t="s">
        <v>45</v>
      </c>
      <c r="J312" s="27">
        <v>41729</v>
      </c>
      <c r="K312" s="27">
        <v>41729</v>
      </c>
      <c r="L312" s="7">
        <v>1319625</v>
      </c>
      <c r="M312" s="7">
        <v>0</v>
      </c>
      <c r="N312" s="7"/>
      <c r="O312" s="8">
        <v>1319625</v>
      </c>
      <c r="P312" s="7">
        <v>-615664.01</v>
      </c>
      <c r="Q312" s="7">
        <v>0</v>
      </c>
      <c r="R312" s="7">
        <v>-76934.14</v>
      </c>
      <c r="S312" s="12">
        <f t="shared" si="172"/>
        <v>-692598.15</v>
      </c>
      <c r="T312" s="18">
        <f t="shared" si="173"/>
        <v>703960.99</v>
      </c>
      <c r="U312" s="18">
        <v>627026.85</v>
      </c>
      <c r="V312" s="30">
        <f t="shared" si="174"/>
        <v>41699</v>
      </c>
      <c r="W312" s="28">
        <f t="shared" si="208"/>
        <v>9.1805555555555554</v>
      </c>
      <c r="X312" s="38"/>
      <c r="AD312"/>
      <c r="AE312" s="43" t="s">
        <v>4037</v>
      </c>
      <c r="AF312">
        <f>MATCH(AE312,'CAT-4'!$A:$A,0)</f>
        <v>642</v>
      </c>
      <c r="AG312">
        <f>MATCH(V312,'CAT-4'!$1:$1,0)</f>
        <v>27</v>
      </c>
      <c r="AH312">
        <f>INDEX('CAT-4'!$1:$1048576,FAR!AF312,FAR!AG312)</f>
        <v>102.6</v>
      </c>
      <c r="AI312">
        <f>MATCH($AI$3,'CAT-4'!$1:$1,0)</f>
        <v>133</v>
      </c>
      <c r="AJ312">
        <f>INDEX('CAT-4'!$1:$1048576,FAR!AF312,FAR!AI312)</f>
        <v>88.6</v>
      </c>
      <c r="AK312" s="28">
        <f t="shared" ref="AK312:AK318" si="209">AJ312/AH312</f>
        <v>0.8635477582846004</v>
      </c>
      <c r="AL312" s="28">
        <f t="shared" ref="AL312:AL318" si="210">AK312</f>
        <v>0.8635477582846004</v>
      </c>
      <c r="AM312" s="2">
        <f>INDEX(ELSV!$C$4:$G$58,MATCH(AE312,ELSV!$G$4:$G$58,0),MATCH(IF(O312&gt;2000000,"A",IF(O312&gt;1000000,"B",IF(O312&gt;100000,"C","D"))),ELSV!$C$4:$G$4,0))</f>
        <v>12</v>
      </c>
      <c r="AN312" s="77">
        <f>INDEX(ELSV!$G$4:$K$58,MATCH(AE312,ELSV!$G$4:$G$58,0),MATCH(IF(O312&gt;2000000,"A",IF(O312&gt;1000000,"B",IF(O312&gt;100000,"C","D"))),ELSV!$G$4:$K$4,0))</f>
        <v>0.95</v>
      </c>
      <c r="AO312" s="24">
        <f t="shared" ref="AO312:AO318" si="211">AL312*O312</f>
        <v>1139559.2105263157</v>
      </c>
      <c r="AP312" s="24">
        <f t="shared" ref="AP312:AP318" si="212">AO312*(AN312/AM312)*(IF(W312&gt;AM312,AM312,W312))</f>
        <v>828224.77575231472</v>
      </c>
      <c r="AQ312" s="25">
        <f t="shared" ref="AQ312:AQ318" si="213">AO312-AP312</f>
        <v>311334.43477400101</v>
      </c>
    </row>
    <row r="313" spans="1:43" x14ac:dyDescent="0.25">
      <c r="A313" s="11">
        <v>3005</v>
      </c>
      <c r="B313" s="6">
        <v>3005000206</v>
      </c>
      <c r="C313" s="6">
        <v>20000201</v>
      </c>
      <c r="D313" s="6">
        <v>3030000075</v>
      </c>
      <c r="E313" s="6" t="s">
        <v>1584</v>
      </c>
      <c r="F313" s="6" t="s">
        <v>676</v>
      </c>
      <c r="G313" s="6"/>
      <c r="H313" s="6">
        <v>1</v>
      </c>
      <c r="I313" s="6" t="s">
        <v>8</v>
      </c>
      <c r="J313" s="27">
        <v>41729</v>
      </c>
      <c r="K313" s="27">
        <v>41729</v>
      </c>
      <c r="L313" s="7">
        <v>1319624.67</v>
      </c>
      <c r="M313" s="7">
        <v>0</v>
      </c>
      <c r="N313" s="7"/>
      <c r="O313" s="8">
        <v>1319624.67</v>
      </c>
      <c r="P313" s="7">
        <v>-615663.85</v>
      </c>
      <c r="Q313" s="7">
        <v>0</v>
      </c>
      <c r="R313" s="7">
        <v>-76934.12</v>
      </c>
      <c r="S313" s="12">
        <f t="shared" si="172"/>
        <v>-692597.97</v>
      </c>
      <c r="T313" s="18">
        <f t="shared" si="173"/>
        <v>703960.82</v>
      </c>
      <c r="U313" s="18">
        <v>627026.69999999995</v>
      </c>
      <c r="V313" s="30">
        <f t="shared" si="174"/>
        <v>41699</v>
      </c>
      <c r="W313" s="28">
        <f t="shared" si="208"/>
        <v>9.1805555555555554</v>
      </c>
      <c r="X313" s="38"/>
      <c r="AD313"/>
      <c r="AE313" s="43" t="s">
        <v>4037</v>
      </c>
      <c r="AF313">
        <f>MATCH(AE313,'CAT-4'!$A:$A,0)</f>
        <v>642</v>
      </c>
      <c r="AG313">
        <f>MATCH(V313,'CAT-4'!$1:$1,0)</f>
        <v>27</v>
      </c>
      <c r="AH313">
        <f>INDEX('CAT-4'!$1:$1048576,FAR!AF313,FAR!AG313)</f>
        <v>102.6</v>
      </c>
      <c r="AI313">
        <f>MATCH($AI$3,'CAT-4'!$1:$1,0)</f>
        <v>133</v>
      </c>
      <c r="AJ313">
        <f>INDEX('CAT-4'!$1:$1048576,FAR!AF313,FAR!AI313)</f>
        <v>88.6</v>
      </c>
      <c r="AK313" s="28">
        <f t="shared" si="209"/>
        <v>0.8635477582846004</v>
      </c>
      <c r="AL313" s="28">
        <f t="shared" si="210"/>
        <v>0.8635477582846004</v>
      </c>
      <c r="AM313" s="2">
        <f>INDEX(ELSV!$C$4:$G$58,MATCH(AE313,ELSV!$G$4:$G$58,0),MATCH(IF(O313&gt;2000000,"A",IF(O313&gt;1000000,"B",IF(O313&gt;100000,"C","D"))),ELSV!$C$4:$G$4,0))</f>
        <v>12</v>
      </c>
      <c r="AN313" s="77">
        <f>INDEX(ELSV!$G$4:$K$58,MATCH(AE313,ELSV!$G$4:$G$58,0),MATCH(IF(O313&gt;2000000,"A",IF(O313&gt;1000000,"B",IF(O313&gt;100000,"C","D"))),ELSV!$G$4:$K$4,0))</f>
        <v>0.95</v>
      </c>
      <c r="AO313" s="24">
        <f t="shared" si="211"/>
        <v>1139558.9255555556</v>
      </c>
      <c r="AP313" s="24">
        <f t="shared" si="212"/>
        <v>828224.56863728142</v>
      </c>
      <c r="AQ313" s="25">
        <f t="shared" si="213"/>
        <v>311334.35691827419</v>
      </c>
    </row>
    <row r="314" spans="1:43" x14ac:dyDescent="0.25">
      <c r="A314" s="11">
        <v>3007</v>
      </c>
      <c r="B314" s="6">
        <v>3007000206</v>
      </c>
      <c r="C314" s="6">
        <v>20000201</v>
      </c>
      <c r="D314" s="6">
        <v>3030000032</v>
      </c>
      <c r="E314" s="6" t="s">
        <v>1585</v>
      </c>
      <c r="F314" s="6" t="s">
        <v>632</v>
      </c>
      <c r="G314" s="6"/>
      <c r="H314" s="6">
        <v>1</v>
      </c>
      <c r="I314" s="6" t="s">
        <v>8</v>
      </c>
      <c r="J314" s="27">
        <v>41729</v>
      </c>
      <c r="K314" s="27">
        <v>41729</v>
      </c>
      <c r="L314" s="7">
        <v>1315118.77</v>
      </c>
      <c r="M314" s="7">
        <v>0</v>
      </c>
      <c r="N314" s="7"/>
      <c r="O314" s="8">
        <v>1315118.77</v>
      </c>
      <c r="P314" s="7">
        <v>-613561.59999999998</v>
      </c>
      <c r="Q314" s="7">
        <v>0</v>
      </c>
      <c r="R314" s="7">
        <v>-76671.42</v>
      </c>
      <c r="S314" s="12">
        <f t="shared" si="172"/>
        <v>-690233.02</v>
      </c>
      <c r="T314" s="18">
        <f t="shared" si="173"/>
        <v>701557.17</v>
      </c>
      <c r="U314" s="18">
        <v>624885.75</v>
      </c>
      <c r="V314" s="30">
        <f t="shared" si="174"/>
        <v>41699</v>
      </c>
      <c r="W314" s="28">
        <f t="shared" si="208"/>
        <v>9.1805555555555554</v>
      </c>
      <c r="X314" s="38"/>
      <c r="AD314"/>
      <c r="AE314" s="43" t="s">
        <v>4037</v>
      </c>
      <c r="AF314">
        <f>MATCH(AE314,'CAT-4'!$A:$A,0)</f>
        <v>642</v>
      </c>
      <c r="AG314">
        <f>MATCH(V314,'CAT-4'!$1:$1,0)</f>
        <v>27</v>
      </c>
      <c r="AH314">
        <f>INDEX('CAT-4'!$1:$1048576,FAR!AF314,FAR!AG314)</f>
        <v>102.6</v>
      </c>
      <c r="AI314">
        <f>MATCH($AI$3,'CAT-4'!$1:$1,0)</f>
        <v>133</v>
      </c>
      <c r="AJ314">
        <f>INDEX('CAT-4'!$1:$1048576,FAR!AF314,FAR!AI314)</f>
        <v>88.6</v>
      </c>
      <c r="AK314" s="28">
        <f t="shared" si="209"/>
        <v>0.8635477582846004</v>
      </c>
      <c r="AL314" s="28">
        <f t="shared" si="210"/>
        <v>0.8635477582846004</v>
      </c>
      <c r="AM314" s="2">
        <f>INDEX(ELSV!$C$4:$G$58,MATCH(AE314,ELSV!$G$4:$G$58,0),MATCH(IF(O314&gt;2000000,"A",IF(O314&gt;1000000,"B",IF(O314&gt;100000,"C","D"))),ELSV!$C$4:$G$4,0))</f>
        <v>12</v>
      </c>
      <c r="AN314" s="77">
        <f>INDEX(ELSV!$G$4:$K$58,MATCH(AE314,ELSV!$G$4:$G$58,0),MATCH(IF(O314&gt;2000000,"A",IF(O314&gt;1000000,"B",IF(O314&gt;100000,"C","D"))),ELSV!$G$4:$K$4,0))</f>
        <v>0.95</v>
      </c>
      <c r="AO314" s="24">
        <f t="shared" si="211"/>
        <v>1135667.8657115011</v>
      </c>
      <c r="AP314" s="24">
        <f t="shared" si="212"/>
        <v>825396.56976103829</v>
      </c>
      <c r="AQ314" s="25">
        <f t="shared" si="213"/>
        <v>310271.29595046281</v>
      </c>
    </row>
    <row r="315" spans="1:43" x14ac:dyDescent="0.25">
      <c r="A315" s="11">
        <v>3004</v>
      </c>
      <c r="B315" s="6">
        <v>3004000208</v>
      </c>
      <c r="C315" s="6">
        <v>20000201</v>
      </c>
      <c r="D315" s="6">
        <v>3020000198</v>
      </c>
      <c r="E315" s="6" t="s">
        <v>1583</v>
      </c>
      <c r="F315" s="6" t="s">
        <v>341</v>
      </c>
      <c r="G315" s="6"/>
      <c r="H315" s="6">
        <v>1</v>
      </c>
      <c r="I315" s="6" t="s">
        <v>8</v>
      </c>
      <c r="J315" s="27">
        <v>41274</v>
      </c>
      <c r="K315" s="27">
        <v>41274</v>
      </c>
      <c r="L315" s="7">
        <v>1290178.99</v>
      </c>
      <c r="M315" s="7">
        <v>0</v>
      </c>
      <c r="N315" s="7"/>
      <c r="O315" s="8">
        <v>1290178.99</v>
      </c>
      <c r="P315" s="7">
        <v>-686844.67</v>
      </c>
      <c r="Q315" s="7">
        <v>0</v>
      </c>
      <c r="R315" s="7">
        <v>-75217.440000000002</v>
      </c>
      <c r="S315" s="12">
        <f t="shared" si="172"/>
        <v>-762062.1100000001</v>
      </c>
      <c r="T315" s="18">
        <f t="shared" si="173"/>
        <v>603334.31999999995</v>
      </c>
      <c r="U315" s="18">
        <v>528116.88</v>
      </c>
      <c r="V315" s="30">
        <f t="shared" si="174"/>
        <v>41244</v>
      </c>
      <c r="W315" s="28">
        <f t="shared" si="208"/>
        <v>10.430555555555555</v>
      </c>
      <c r="X315" s="38"/>
      <c r="AD315"/>
      <c r="AE315" s="43" t="s">
        <v>3980</v>
      </c>
      <c r="AF315">
        <f>MATCH(AE315,'CAT-4'!$A:$A,0)</f>
        <v>613</v>
      </c>
      <c r="AG315">
        <f>MATCH(V315,'CAT-4'!$1:$1,0)</f>
        <v>12</v>
      </c>
      <c r="AH315">
        <f>INDEX('CAT-4'!$1:$1048576,FAR!AF315,FAR!AG315)</f>
        <v>102.1</v>
      </c>
      <c r="AI315">
        <f>MATCH($AI$3,'CAT-4'!$1:$1,0)</f>
        <v>133</v>
      </c>
      <c r="AJ315">
        <f>INDEX('CAT-4'!$1:$1048576,FAR!AF315,FAR!AI315)</f>
        <v>155.6</v>
      </c>
      <c r="AK315" s="28">
        <f t="shared" si="209"/>
        <v>1.523996082272282</v>
      </c>
      <c r="AL315" s="28">
        <f t="shared" si="210"/>
        <v>1.523996082272282</v>
      </c>
      <c r="AM315" s="2">
        <f>INDEX(ELSV!$C$4:$G$58,MATCH(AE315,ELSV!$G$4:$G$58,0),MATCH(IF(O315&gt;2000000,"A",IF(O315&gt;1000000,"B",IF(O315&gt;100000,"C","D"))),ELSV!$C$4:$G$4,0))</f>
        <v>15</v>
      </c>
      <c r="AN315" s="77">
        <f>INDEX(ELSV!$G$4:$K$58,MATCH(AE315,ELSV!$G$4:$G$58,0),MATCH(IF(O315&gt;2000000,"A",IF(O315&gt;1000000,"B",IF(O315&gt;100000,"C","D"))),ELSV!$G$4:$K$4,0))</f>
        <v>0.9</v>
      </c>
      <c r="AO315" s="24">
        <f t="shared" si="211"/>
        <v>1966227.7261900096</v>
      </c>
      <c r="AP315" s="24">
        <f t="shared" si="212"/>
        <v>1230530.8519739143</v>
      </c>
      <c r="AQ315" s="25">
        <f t="shared" si="213"/>
        <v>735696.87421609531</v>
      </c>
    </row>
    <row r="316" spans="1:43" x14ac:dyDescent="0.25">
      <c r="A316" s="11">
        <v>3005</v>
      </c>
      <c r="B316" s="6">
        <v>3005110002</v>
      </c>
      <c r="C316" s="6">
        <v>20000201</v>
      </c>
      <c r="D316" s="6">
        <v>3030000076</v>
      </c>
      <c r="E316" s="6" t="s">
        <v>1584</v>
      </c>
      <c r="F316" s="6" t="s">
        <v>677</v>
      </c>
      <c r="G316" s="6"/>
      <c r="H316" s="6">
        <v>1</v>
      </c>
      <c r="I316" s="6" t="s">
        <v>8</v>
      </c>
      <c r="J316" s="27">
        <v>41729</v>
      </c>
      <c r="K316" s="27">
        <v>41729</v>
      </c>
      <c r="L316" s="7">
        <v>1267875</v>
      </c>
      <c r="M316" s="7">
        <v>0</v>
      </c>
      <c r="N316" s="7"/>
      <c r="O316" s="8">
        <v>1267875</v>
      </c>
      <c r="P316" s="7">
        <v>-591520.29</v>
      </c>
      <c r="Q316" s="7">
        <v>0</v>
      </c>
      <c r="R316" s="7">
        <v>-73917.11</v>
      </c>
      <c r="S316" s="12">
        <f t="shared" si="172"/>
        <v>-665437.4</v>
      </c>
      <c r="T316" s="18">
        <f t="shared" si="173"/>
        <v>676354.71</v>
      </c>
      <c r="U316" s="18">
        <v>602437.6</v>
      </c>
      <c r="V316" s="30">
        <f t="shared" si="174"/>
        <v>41699</v>
      </c>
      <c r="W316" s="28">
        <f t="shared" si="208"/>
        <v>9.1805555555555554</v>
      </c>
      <c r="X316" s="38"/>
      <c r="AD316"/>
      <c r="AE316" s="43" t="s">
        <v>4200</v>
      </c>
      <c r="AF316">
        <f>MATCH(AE316,'CAT-4'!$A:$A,0)</f>
        <v>726</v>
      </c>
      <c r="AG316">
        <f>MATCH(V316,'CAT-4'!$1:$1,0)</f>
        <v>27</v>
      </c>
      <c r="AH316">
        <f>INDEX('CAT-4'!$1:$1048576,FAR!AF316,FAR!AG316)</f>
        <v>107.1</v>
      </c>
      <c r="AI316">
        <f>MATCH($AI$3,'CAT-4'!$1:$1,0)</f>
        <v>133</v>
      </c>
      <c r="AJ316">
        <f>INDEX('CAT-4'!$1:$1048576,FAR!AF316,FAR!AI316)</f>
        <v>129.9</v>
      </c>
      <c r="AK316" s="28">
        <f t="shared" si="209"/>
        <v>1.2128851540616248</v>
      </c>
      <c r="AL316" s="28">
        <f t="shared" si="210"/>
        <v>1.2128851540616248</v>
      </c>
      <c r="AM316" s="2">
        <f>INDEX(ELSV!$C$4:$G$58,MATCH(AE316,ELSV!$G$4:$G$58,0),MATCH(IF(O316&gt;2000000,"A",IF(O316&gt;1000000,"B",IF(O316&gt;100000,"C","D"))),ELSV!$C$4:$G$4,0))</f>
        <v>15</v>
      </c>
      <c r="AN316" s="77">
        <f>INDEX(ELSV!$G$4:$K$58,MATCH(AE316,ELSV!$G$4:$G$58,0),MATCH(IF(O316&gt;2000000,"A",IF(O316&gt;1000000,"B",IF(O316&gt;100000,"C","D"))),ELSV!$G$4:$K$4,0))</f>
        <v>0.9</v>
      </c>
      <c r="AO316" s="24">
        <f t="shared" si="211"/>
        <v>1537786.7647058824</v>
      </c>
      <c r="AP316" s="24">
        <f t="shared" si="212"/>
        <v>847064.20955882361</v>
      </c>
      <c r="AQ316" s="25">
        <f t="shared" si="213"/>
        <v>690722.5551470588</v>
      </c>
    </row>
    <row r="317" spans="1:43" x14ac:dyDescent="0.25">
      <c r="A317" s="11">
        <v>3006</v>
      </c>
      <c r="B317" s="6">
        <v>3006110001</v>
      </c>
      <c r="C317" s="6">
        <v>20000201</v>
      </c>
      <c r="D317" s="6">
        <v>3030000037</v>
      </c>
      <c r="E317" s="6" t="s">
        <v>1582</v>
      </c>
      <c r="F317" s="6" t="s">
        <v>637</v>
      </c>
      <c r="G317" s="6"/>
      <c r="H317" s="6">
        <v>2</v>
      </c>
      <c r="I317" s="6" t="s">
        <v>8</v>
      </c>
      <c r="J317" s="27">
        <v>41729</v>
      </c>
      <c r="K317" s="27">
        <v>41729</v>
      </c>
      <c r="L317" s="7">
        <v>1251058.1200000001</v>
      </c>
      <c r="M317" s="7">
        <v>0</v>
      </c>
      <c r="N317" s="7"/>
      <c r="O317" s="8">
        <v>1251058.1200000001</v>
      </c>
      <c r="P317" s="7">
        <v>-583674.49</v>
      </c>
      <c r="Q317" s="7">
        <v>0</v>
      </c>
      <c r="R317" s="7">
        <v>-72936.69</v>
      </c>
      <c r="S317" s="12">
        <f t="shared" si="172"/>
        <v>-656611.17999999993</v>
      </c>
      <c r="T317" s="18">
        <f t="shared" si="173"/>
        <v>667383.63000000012</v>
      </c>
      <c r="U317" s="18">
        <v>594446.93999999994</v>
      </c>
      <c r="V317" s="30">
        <f t="shared" si="174"/>
        <v>41699</v>
      </c>
      <c r="W317" s="28">
        <f t="shared" si="208"/>
        <v>9.1805555555555554</v>
      </c>
      <c r="X317" s="38"/>
      <c r="AD317"/>
      <c r="AE317" s="43" t="s">
        <v>4198</v>
      </c>
      <c r="AF317">
        <f>MATCH(AE317,'CAT-4'!$A:$A,0)</f>
        <v>725</v>
      </c>
      <c r="AG317">
        <f>MATCH(V317,'CAT-4'!$1:$1,0)</f>
        <v>27</v>
      </c>
      <c r="AH317">
        <f>INDEX('CAT-4'!$1:$1048576,FAR!AF317,FAR!AG317)</f>
        <v>103.2</v>
      </c>
      <c r="AI317">
        <f>MATCH($AI$3,'CAT-4'!$1:$1,0)</f>
        <v>133</v>
      </c>
      <c r="AJ317">
        <f>INDEX('CAT-4'!$1:$1048576,FAR!AF317,FAR!AI317)</f>
        <v>128.19999999999999</v>
      </c>
      <c r="AK317" s="28">
        <f t="shared" si="209"/>
        <v>1.2422480620155036</v>
      </c>
      <c r="AL317" s="28">
        <f t="shared" si="210"/>
        <v>1.2422480620155036</v>
      </c>
      <c r="AM317" s="2">
        <f>INDEX(ELSV!$C$4:$G$58,MATCH(AE317,ELSV!$G$4:$G$58,0),MATCH(IF(O317&gt;2000000,"A",IF(O317&gt;1000000,"B",IF(O317&gt;100000,"C","D"))),ELSV!$C$4:$G$4,0))</f>
        <v>8</v>
      </c>
      <c r="AN317" s="77">
        <f>INDEX(ELSV!$G$4:$K$58,MATCH(AE317,ELSV!$G$4:$G$58,0),MATCH(IF(O317&gt;2000000,"A",IF(O317&gt;1000000,"B",IF(O317&gt;100000,"C","D"))),ELSV!$G$4:$K$4,0))</f>
        <v>0.95</v>
      </c>
      <c r="AO317" s="24">
        <f t="shared" si="211"/>
        <v>1554124.5250387595</v>
      </c>
      <c r="AP317" s="24">
        <f t="shared" si="212"/>
        <v>1476418.2987868213</v>
      </c>
      <c r="AQ317" s="25">
        <f t="shared" si="213"/>
        <v>77706.226251938147</v>
      </c>
    </row>
    <row r="318" spans="1:43" x14ac:dyDescent="0.25">
      <c r="A318" s="11">
        <v>3006</v>
      </c>
      <c r="B318" s="6">
        <v>3006110001</v>
      </c>
      <c r="C318" s="6">
        <v>20000201</v>
      </c>
      <c r="D318" s="6">
        <v>3030000034</v>
      </c>
      <c r="E318" s="6" t="s">
        <v>1582</v>
      </c>
      <c r="F318" s="6" t="s">
        <v>634</v>
      </c>
      <c r="G318" s="6"/>
      <c r="H318" s="6">
        <v>2</v>
      </c>
      <c r="I318" s="6" t="s">
        <v>8</v>
      </c>
      <c r="J318" s="27">
        <v>41729</v>
      </c>
      <c r="K318" s="27">
        <v>41729</v>
      </c>
      <c r="L318" s="7">
        <v>1247114.19</v>
      </c>
      <c r="M318" s="7">
        <v>0</v>
      </c>
      <c r="N318" s="7"/>
      <c r="O318" s="8">
        <v>1247114.19</v>
      </c>
      <c r="P318" s="7">
        <v>-581834.48</v>
      </c>
      <c r="Q318" s="7">
        <v>0</v>
      </c>
      <c r="R318" s="7">
        <v>-72706.759999999995</v>
      </c>
      <c r="S318" s="12">
        <f t="shared" si="172"/>
        <v>-654541.24</v>
      </c>
      <c r="T318" s="18">
        <f t="shared" si="173"/>
        <v>665279.71</v>
      </c>
      <c r="U318" s="18">
        <v>592572.94999999995</v>
      </c>
      <c r="V318" s="30">
        <f t="shared" si="174"/>
        <v>41699</v>
      </c>
      <c r="W318" s="28">
        <f t="shared" si="208"/>
        <v>9.1805555555555554</v>
      </c>
      <c r="X318" s="38"/>
      <c r="AD318"/>
      <c r="AE318" s="43" t="s">
        <v>4198</v>
      </c>
      <c r="AF318">
        <f>MATCH(AE318,'CAT-4'!$A:$A,0)</f>
        <v>725</v>
      </c>
      <c r="AG318">
        <f>MATCH(V318,'CAT-4'!$1:$1,0)</f>
        <v>27</v>
      </c>
      <c r="AH318">
        <f>INDEX('CAT-4'!$1:$1048576,FAR!AF318,FAR!AG318)</f>
        <v>103.2</v>
      </c>
      <c r="AI318">
        <f>MATCH($AI$3,'CAT-4'!$1:$1,0)</f>
        <v>133</v>
      </c>
      <c r="AJ318">
        <f>INDEX('CAT-4'!$1:$1048576,FAR!AF318,FAR!AI318)</f>
        <v>128.19999999999999</v>
      </c>
      <c r="AK318" s="28">
        <f t="shared" si="209"/>
        <v>1.2422480620155036</v>
      </c>
      <c r="AL318" s="28">
        <f t="shared" si="210"/>
        <v>1.2422480620155036</v>
      </c>
      <c r="AM318" s="2">
        <f>INDEX(ELSV!$C$4:$G$58,MATCH(AE318,ELSV!$G$4:$G$58,0),MATCH(IF(O318&gt;2000000,"A",IF(O318&gt;1000000,"B",IF(O318&gt;100000,"C","D"))),ELSV!$C$4:$G$4,0))</f>
        <v>8</v>
      </c>
      <c r="AN318" s="77">
        <f>INDEX(ELSV!$G$4:$K$58,MATCH(AE318,ELSV!$G$4:$G$58,0),MATCH(IF(O318&gt;2000000,"A",IF(O318&gt;1000000,"B",IF(O318&gt;100000,"C","D"))),ELSV!$G$4:$K$4,0))</f>
        <v>0.95</v>
      </c>
      <c r="AO318" s="24">
        <f t="shared" si="211"/>
        <v>1549225.1856395346</v>
      </c>
      <c r="AP318" s="24">
        <f t="shared" si="212"/>
        <v>1471763.9263575578</v>
      </c>
      <c r="AQ318" s="25">
        <f t="shared" si="213"/>
        <v>77461.259281976847</v>
      </c>
    </row>
    <row r="319" spans="1:43" hidden="1" x14ac:dyDescent="0.25">
      <c r="A319" s="11">
        <v>3008</v>
      </c>
      <c r="B319" s="6">
        <v>3008006201</v>
      </c>
      <c r="C319" s="6">
        <v>20000102</v>
      </c>
      <c r="D319" s="6">
        <v>2010000031</v>
      </c>
      <c r="E319" s="6" t="s">
        <v>1586</v>
      </c>
      <c r="F319" s="6" t="s">
        <v>85</v>
      </c>
      <c r="G319" s="6" t="s">
        <v>1597</v>
      </c>
      <c r="H319" s="83">
        <v>1</v>
      </c>
      <c r="I319" s="6" t="s">
        <v>8</v>
      </c>
      <c r="J319" s="27">
        <v>41023</v>
      </c>
      <c r="K319" s="27">
        <v>41023</v>
      </c>
      <c r="L319" s="7">
        <v>1245489.9099999999</v>
      </c>
      <c r="M319" s="7">
        <v>0</v>
      </c>
      <c r="N319" s="7"/>
      <c r="O319" s="8">
        <v>1245489.9099999999</v>
      </c>
      <c r="P319" s="7">
        <v>-372118.58</v>
      </c>
      <c r="Q319" s="7">
        <v>0</v>
      </c>
      <c r="R319" s="7">
        <v>-41599.360000000001</v>
      </c>
      <c r="S319" s="12">
        <f t="shared" si="172"/>
        <v>-413717.94</v>
      </c>
      <c r="T319" s="18">
        <f t="shared" si="173"/>
        <v>873371.32999999984</v>
      </c>
      <c r="U319" s="18">
        <v>831771.97</v>
      </c>
      <c r="V319" s="30">
        <f t="shared" si="174"/>
        <v>41000</v>
      </c>
      <c r="AD319"/>
      <c r="AL319"/>
      <c r="AO319"/>
    </row>
    <row r="320" spans="1:43" hidden="1" x14ac:dyDescent="0.25">
      <c r="A320" s="11">
        <v>3005</v>
      </c>
      <c r="B320" s="6">
        <v>3005006201</v>
      </c>
      <c r="C320" s="6">
        <v>20000102</v>
      </c>
      <c r="D320" s="6">
        <v>2010000017</v>
      </c>
      <c r="E320" s="6" t="s">
        <v>1584</v>
      </c>
      <c r="F320" s="6" t="s">
        <v>74</v>
      </c>
      <c r="G320" s="6" t="s">
        <v>1597</v>
      </c>
      <c r="H320" s="83">
        <v>2</v>
      </c>
      <c r="I320" s="6" t="s">
        <v>8</v>
      </c>
      <c r="J320" s="27">
        <v>40978</v>
      </c>
      <c r="K320" s="27">
        <v>40978</v>
      </c>
      <c r="L320" s="7">
        <v>1228558.3400000001</v>
      </c>
      <c r="M320" s="7">
        <v>0</v>
      </c>
      <c r="N320" s="7"/>
      <c r="O320" s="8">
        <v>1228558.3400000001</v>
      </c>
      <c r="P320" s="7">
        <v>-369525.52</v>
      </c>
      <c r="Q320" s="7">
        <v>0</v>
      </c>
      <c r="R320" s="7">
        <v>-41033.85</v>
      </c>
      <c r="S320" s="12">
        <f t="shared" si="172"/>
        <v>-410559.37</v>
      </c>
      <c r="T320" s="18">
        <f t="shared" si="173"/>
        <v>859032.82000000007</v>
      </c>
      <c r="U320" s="18">
        <v>817998.97</v>
      </c>
      <c r="V320" s="30">
        <f t="shared" si="174"/>
        <v>40969</v>
      </c>
      <c r="AD320"/>
      <c r="AL320"/>
      <c r="AO320"/>
    </row>
    <row r="321" spans="1:43" hidden="1" x14ac:dyDescent="0.25">
      <c r="A321" s="11">
        <v>3006</v>
      </c>
      <c r="B321" s="6">
        <v>3006000205</v>
      </c>
      <c r="C321" s="6">
        <v>20000002</v>
      </c>
      <c r="D321" s="6">
        <v>1010000011</v>
      </c>
      <c r="E321" s="6" t="s">
        <v>1582</v>
      </c>
      <c r="F321" s="6" t="s">
        <v>28</v>
      </c>
      <c r="G321" s="6" t="s">
        <v>1597</v>
      </c>
      <c r="H321" s="83">
        <v>1.284</v>
      </c>
      <c r="I321" s="6" t="s">
        <v>12</v>
      </c>
      <c r="J321" s="27">
        <v>41305</v>
      </c>
      <c r="K321" s="27">
        <v>41305</v>
      </c>
      <c r="L321" s="7">
        <v>1204564</v>
      </c>
      <c r="M321" s="7">
        <v>0</v>
      </c>
      <c r="N321" s="7"/>
      <c r="O321" s="8">
        <v>1204564</v>
      </c>
      <c r="P321" s="7">
        <v>-380848.5</v>
      </c>
      <c r="Q321" s="7">
        <v>0</v>
      </c>
      <c r="R321" s="7">
        <v>-41557.46</v>
      </c>
      <c r="S321" s="12">
        <f t="shared" si="172"/>
        <v>-422405.96</v>
      </c>
      <c r="T321" s="18">
        <f t="shared" si="173"/>
        <v>823715.5</v>
      </c>
      <c r="U321" s="18">
        <v>782158.04</v>
      </c>
      <c r="V321" s="30">
        <f t="shared" si="174"/>
        <v>41275</v>
      </c>
      <c r="AD321"/>
      <c r="AL321"/>
      <c r="AO321"/>
    </row>
    <row r="322" spans="1:43" hidden="1" x14ac:dyDescent="0.25">
      <c r="A322" s="11">
        <v>3006</v>
      </c>
      <c r="B322" s="6">
        <v>3006005204</v>
      </c>
      <c r="C322" s="6">
        <v>20000102</v>
      </c>
      <c r="D322" s="6">
        <v>2010000058</v>
      </c>
      <c r="E322" s="6" t="s">
        <v>1582</v>
      </c>
      <c r="F322" s="6" t="s">
        <v>109</v>
      </c>
      <c r="G322" s="6" t="s">
        <v>1597</v>
      </c>
      <c r="H322" s="83">
        <v>1</v>
      </c>
      <c r="I322" s="6" t="s">
        <v>8</v>
      </c>
      <c r="J322" s="27">
        <v>41943</v>
      </c>
      <c r="K322" s="27">
        <v>41943</v>
      </c>
      <c r="L322" s="7">
        <v>1183607.8799999999</v>
      </c>
      <c r="M322" s="7">
        <v>0</v>
      </c>
      <c r="N322" s="7"/>
      <c r="O322" s="8">
        <v>1183607.8799999999</v>
      </c>
      <c r="P322" s="7">
        <v>-293190.34999999998</v>
      </c>
      <c r="Q322" s="7">
        <v>0</v>
      </c>
      <c r="R322" s="7">
        <v>-39532.5</v>
      </c>
      <c r="S322" s="12">
        <f t="shared" si="172"/>
        <v>-332722.84999999998</v>
      </c>
      <c r="T322" s="18">
        <f t="shared" si="173"/>
        <v>890417.52999999991</v>
      </c>
      <c r="U322" s="18">
        <v>850885.03</v>
      </c>
      <c r="V322" s="30">
        <f t="shared" si="174"/>
        <v>41913</v>
      </c>
      <c r="W322" s="28"/>
      <c r="AD322"/>
      <c r="AL322"/>
      <c r="AO322"/>
    </row>
    <row r="323" spans="1:43" x14ac:dyDescent="0.25">
      <c r="A323" s="11">
        <v>3006</v>
      </c>
      <c r="B323" s="6">
        <v>3006000208</v>
      </c>
      <c r="C323" s="6">
        <v>20000201</v>
      </c>
      <c r="D323" s="6">
        <v>3020000206</v>
      </c>
      <c r="E323" s="6" t="s">
        <v>1582</v>
      </c>
      <c r="F323" s="6" t="s">
        <v>348</v>
      </c>
      <c r="G323" s="6"/>
      <c r="H323" s="6">
        <v>2</v>
      </c>
      <c r="I323" s="6" t="s">
        <v>8</v>
      </c>
      <c r="J323" s="27">
        <v>41274</v>
      </c>
      <c r="K323" s="27">
        <v>41274</v>
      </c>
      <c r="L323" s="7">
        <v>1157471.49</v>
      </c>
      <c r="M323" s="7">
        <v>0</v>
      </c>
      <c r="N323" s="7"/>
      <c r="O323" s="8">
        <v>1157471.49</v>
      </c>
      <c r="P323" s="7">
        <v>-616195.97</v>
      </c>
      <c r="Q323" s="7">
        <v>0</v>
      </c>
      <c r="R323" s="7">
        <v>-67480.59</v>
      </c>
      <c r="S323" s="12">
        <f t="shared" si="172"/>
        <v>-683676.55999999994</v>
      </c>
      <c r="T323" s="18">
        <f t="shared" si="173"/>
        <v>541275.52</v>
      </c>
      <c r="U323" s="18">
        <v>473794.93</v>
      </c>
      <c r="V323" s="30">
        <f t="shared" si="174"/>
        <v>41244</v>
      </c>
      <c r="W323" s="28">
        <f t="shared" ref="W323:W328" si="214">YEARFRAC(K323,$W$3)</f>
        <v>10.430555555555555</v>
      </c>
      <c r="X323" s="38"/>
      <c r="AD323"/>
      <c r="AE323" s="43" t="s">
        <v>3980</v>
      </c>
      <c r="AF323">
        <f>MATCH(AE323,'CAT-4'!$A:$A,0)</f>
        <v>613</v>
      </c>
      <c r="AG323">
        <f>MATCH(V323,'CAT-4'!$1:$1,0)</f>
        <v>12</v>
      </c>
      <c r="AH323">
        <f>INDEX('CAT-4'!$1:$1048576,FAR!AF323,FAR!AG323)</f>
        <v>102.1</v>
      </c>
      <c r="AI323">
        <f>MATCH($AI$3,'CAT-4'!$1:$1,0)</f>
        <v>133</v>
      </c>
      <c r="AJ323">
        <f>INDEX('CAT-4'!$1:$1048576,FAR!AF323,FAR!AI323)</f>
        <v>155.6</v>
      </c>
      <c r="AK323" s="28">
        <f t="shared" ref="AK323:AK324" si="215">AJ323/AH323</f>
        <v>1.523996082272282</v>
      </c>
      <c r="AL323" s="28">
        <f t="shared" ref="AL323:AL324" si="216">AK323</f>
        <v>1.523996082272282</v>
      </c>
      <c r="AM323" s="2">
        <f>INDEX(ELSV!$C$4:$G$58,MATCH(AE323,ELSV!$G$4:$G$58,0),MATCH(IF(O323&gt;2000000,"A",IF(O323&gt;1000000,"B",IF(O323&gt;100000,"C","D"))),ELSV!$C$4:$G$4,0))</f>
        <v>15</v>
      </c>
      <c r="AN323" s="77">
        <f>INDEX(ELSV!$G$4:$K$58,MATCH(AE323,ELSV!$G$4:$G$58,0),MATCH(IF(O323&gt;2000000,"A",IF(O323&gt;1000000,"B",IF(O323&gt;100000,"C","D"))),ELSV!$G$4:$K$4,0))</f>
        <v>0.9</v>
      </c>
      <c r="AO323" s="24">
        <f t="shared" ref="AO323:AO328" si="217">AL323*O323</f>
        <v>1763982.0161018609</v>
      </c>
      <c r="AP323" s="24">
        <f t="shared" ref="AP323:AP328" si="218">AO323*(AN323/AM323)*(IF(W323&gt;AM323,AM323,W323))</f>
        <v>1103958.7450770813</v>
      </c>
      <c r="AQ323" s="25">
        <f t="shared" ref="AQ323:AQ328" si="219">AO323-AP323</f>
        <v>660023.27102477965</v>
      </c>
    </row>
    <row r="324" spans="1:43" x14ac:dyDescent="0.25">
      <c r="A324" s="11">
        <v>3005</v>
      </c>
      <c r="B324" s="6">
        <v>3005000206</v>
      </c>
      <c r="C324" s="6">
        <v>20000201</v>
      </c>
      <c r="D324" s="6">
        <v>3030000077</v>
      </c>
      <c r="E324" s="6" t="s">
        <v>1584</v>
      </c>
      <c r="F324" s="6" t="s">
        <v>678</v>
      </c>
      <c r="G324" s="6"/>
      <c r="H324" s="6">
        <v>5</v>
      </c>
      <c r="I324" s="6" t="s">
        <v>8</v>
      </c>
      <c r="J324" s="27">
        <v>41729</v>
      </c>
      <c r="K324" s="27">
        <v>41729</v>
      </c>
      <c r="L324" s="7">
        <v>1138499.8999999999</v>
      </c>
      <c r="M324" s="7">
        <v>0</v>
      </c>
      <c r="N324" s="7"/>
      <c r="O324" s="8">
        <v>1138499.8999999999</v>
      </c>
      <c r="P324" s="7">
        <v>-531161.01</v>
      </c>
      <c r="Q324" s="7">
        <v>0</v>
      </c>
      <c r="R324" s="7">
        <v>-66374.539999999994</v>
      </c>
      <c r="S324" s="12">
        <f t="shared" si="172"/>
        <v>-597535.55000000005</v>
      </c>
      <c r="T324" s="18">
        <f t="shared" si="173"/>
        <v>607338.8899999999</v>
      </c>
      <c r="U324" s="18">
        <v>540964.35</v>
      </c>
      <c r="V324" s="30">
        <f t="shared" si="174"/>
        <v>41699</v>
      </c>
      <c r="W324" s="28">
        <f t="shared" si="214"/>
        <v>9.1805555555555554</v>
      </c>
      <c r="X324" s="38"/>
      <c r="AD324"/>
      <c r="AE324" s="43" t="s">
        <v>4034</v>
      </c>
      <c r="AF324">
        <f>MATCH(AE324,'CAT-4'!$A:$A,0)</f>
        <v>640</v>
      </c>
      <c r="AG324">
        <f>MATCH(V324,'CAT-4'!$1:$1,0)</f>
        <v>27</v>
      </c>
      <c r="AH324">
        <f>INDEX('CAT-4'!$1:$1048576,FAR!AF324,FAR!AG324)</f>
        <v>110.7</v>
      </c>
      <c r="AI324">
        <f>MATCH($AI$3,'CAT-4'!$1:$1,0)</f>
        <v>133</v>
      </c>
      <c r="AJ324">
        <f>INDEX('CAT-4'!$1:$1048576,FAR!AF324,FAR!AI324)</f>
        <v>115.5</v>
      </c>
      <c r="AK324" s="28">
        <f t="shared" si="215"/>
        <v>1.0433604336043361</v>
      </c>
      <c r="AL324" s="28">
        <f t="shared" si="216"/>
        <v>1.0433604336043361</v>
      </c>
      <c r="AM324" s="2">
        <f>INDEX(ELSV!$C$4:$G$58,MATCH(AE324,ELSV!$G$4:$G$58,0),MATCH(IF(O324&gt;2000000,"A",IF(O324&gt;1000000,"B",IF(O324&gt;100000,"C","D"))),ELSV!$C$4:$G$4,0))</f>
        <v>12</v>
      </c>
      <c r="AN324" s="77">
        <f>INDEX(ELSV!$G$4:$K$58,MATCH(AE324,ELSV!$G$4:$G$58,0),MATCH(IF(O324&gt;2000000,"A",IF(O324&gt;1000000,"B",IF(O324&gt;100000,"C","D"))),ELSV!$G$4:$K$4,0))</f>
        <v>1</v>
      </c>
      <c r="AO324" s="24">
        <f t="shared" si="217"/>
        <v>1187865.7493224931</v>
      </c>
      <c r="AP324" s="24">
        <f t="shared" si="218"/>
        <v>908772.29201639805</v>
      </c>
      <c r="AQ324" s="25">
        <f t="shared" si="219"/>
        <v>279093.45730609505</v>
      </c>
    </row>
    <row r="325" spans="1:43" hidden="1" x14ac:dyDescent="0.25">
      <c r="A325" s="11">
        <v>3003</v>
      </c>
      <c r="B325" s="6">
        <v>3003006301</v>
      </c>
      <c r="C325" s="6">
        <v>20000401</v>
      </c>
      <c r="D325" s="6">
        <v>5030000102</v>
      </c>
      <c r="E325" s="6"/>
      <c r="F325" s="6" t="s">
        <v>1409</v>
      </c>
      <c r="G325" s="6"/>
      <c r="H325" s="6">
        <v>41</v>
      </c>
      <c r="I325" s="6" t="s">
        <v>41</v>
      </c>
      <c r="J325" s="27">
        <v>40675</v>
      </c>
      <c r="K325" s="27">
        <v>40675</v>
      </c>
      <c r="L325" s="7">
        <v>1107000.01</v>
      </c>
      <c r="M325" s="7">
        <v>0</v>
      </c>
      <c r="N325" s="7"/>
      <c r="O325" s="8">
        <v>1107000.01</v>
      </c>
      <c r="P325" s="7">
        <v>-996300.01</v>
      </c>
      <c r="Q325" s="7">
        <v>0</v>
      </c>
      <c r="R325" s="7">
        <v>0</v>
      </c>
      <c r="S325" s="12">
        <f t="shared" ref="S325:S388" si="220">SUM(P325:R325)</f>
        <v>-996300.01</v>
      </c>
      <c r="T325" s="18">
        <f t="shared" ref="T325:T388" si="221">L325+P325</f>
        <v>110700</v>
      </c>
      <c r="U325" s="18">
        <v>110700</v>
      </c>
      <c r="V325" s="30">
        <f t="shared" si="174"/>
        <v>40664</v>
      </c>
      <c r="W325" s="28">
        <f t="shared" si="214"/>
        <v>12.063888888888888</v>
      </c>
      <c r="X325" s="38" t="s">
        <v>3108</v>
      </c>
      <c r="Y325">
        <f>MATCH(X325,'CAT-3'!$A:$A,0)</f>
        <v>756</v>
      </c>
      <c r="Z325">
        <f>MATCH(V325,'CAT-3'!$1:$1,0)</f>
        <v>80</v>
      </c>
      <c r="AA325">
        <f>INDEX('CAT-3'!$1:$1048576,FAR!Y325,FAR!Z325)</f>
        <v>84.1</v>
      </c>
      <c r="AB325">
        <f>MATCH($AB$3,'CAT-3'!$1:$1,0)</f>
        <v>90</v>
      </c>
      <c r="AC325">
        <f>INDEX('CAT-3'!$1:$1048576,FAR!Y325,FAR!AB325)</f>
        <v>87</v>
      </c>
      <c r="AD325" s="28">
        <f t="shared" ref="AD325:AD326" si="222">AC325/AA325</f>
        <v>1.0344827586206897</v>
      </c>
      <c r="AE325" s="43" t="s">
        <v>4043</v>
      </c>
      <c r="AF325">
        <f>MATCH(AE325,'CAT-4'!$A:$A,0)</f>
        <v>645</v>
      </c>
      <c r="AG325">
        <f>MATCH($AG$3,'CAT-4'!$1:$1,0)</f>
        <v>4</v>
      </c>
      <c r="AH325">
        <f>INDEX('CAT-4'!$1:$1048576,FAR!AF325,FAR!AG325)</f>
        <v>100.5</v>
      </c>
      <c r="AI325">
        <f>MATCH($AI$3,'CAT-4'!$1:$1,0)</f>
        <v>133</v>
      </c>
      <c r="AJ325">
        <f>INDEX('CAT-4'!$1:$1048576,FAR!AF325,FAR!AI325)</f>
        <v>115.6</v>
      </c>
      <c r="AK325" s="28">
        <f t="shared" ref="AK325:AK328" si="223">AJ325/AH325</f>
        <v>1.1502487562189054</v>
      </c>
      <c r="AL325" s="28">
        <f t="shared" ref="AL325:AL326" si="224">AK325*AD325</f>
        <v>1.1899125064333504</v>
      </c>
      <c r="AM325" s="2">
        <f>INDEX(ELSV!$C$4:$G$58,MATCH(AE325,ELSV!$G$4:$G$58,0),MATCH(IF(O325&gt;2000000,"A",IF(O325&gt;1000000,"B",IF(O325&gt;100000,"C","D"))),ELSV!$C$4:$G$4,0))</f>
        <v>6</v>
      </c>
      <c r="AN325" s="77">
        <f>INDEX(ELSV!$G$4:$K$58,MATCH(AE325,ELSV!$G$4:$G$58,0),MATCH(IF(O325&gt;2000000,"A",IF(O325&gt;1000000,"B",IF(O325&gt;100000,"C","D"))),ELSV!$G$4:$K$4,0))</f>
        <v>1</v>
      </c>
      <c r="AO325" s="24">
        <f t="shared" si="217"/>
        <v>1317233.156520844</v>
      </c>
      <c r="AP325" s="24">
        <f t="shared" si="218"/>
        <v>1317233.156520844</v>
      </c>
      <c r="AQ325" s="25">
        <f t="shared" si="219"/>
        <v>0</v>
      </c>
    </row>
    <row r="326" spans="1:43" x14ac:dyDescent="0.25">
      <c r="A326" s="11">
        <v>3005</v>
      </c>
      <c r="B326" s="6">
        <v>3005006301</v>
      </c>
      <c r="C326" s="6">
        <v>20000401</v>
      </c>
      <c r="D326" s="6">
        <v>5000000113</v>
      </c>
      <c r="E326" s="6" t="s">
        <v>1584</v>
      </c>
      <c r="F326" s="6" t="s">
        <v>1139</v>
      </c>
      <c r="G326" s="6"/>
      <c r="H326" s="6">
        <v>1</v>
      </c>
      <c r="I326" s="6" t="s">
        <v>8</v>
      </c>
      <c r="J326" s="27">
        <v>40999</v>
      </c>
      <c r="K326" s="27">
        <v>40999</v>
      </c>
      <c r="L326" s="7">
        <v>1078820.72</v>
      </c>
      <c r="M326" s="7">
        <v>0</v>
      </c>
      <c r="N326" s="7"/>
      <c r="O326" s="8">
        <v>1078820.72</v>
      </c>
      <c r="P326" s="7">
        <v>-644457.09</v>
      </c>
      <c r="Q326" s="7">
        <v>0</v>
      </c>
      <c r="R326" s="7">
        <v>-68289.350000000006</v>
      </c>
      <c r="S326" s="12">
        <f t="shared" si="220"/>
        <v>-712746.44</v>
      </c>
      <c r="T326" s="18">
        <f t="shared" si="221"/>
        <v>434363.63</v>
      </c>
      <c r="U326" s="18">
        <v>366074.28</v>
      </c>
      <c r="V326" s="30">
        <f t="shared" ref="V326:V389" si="225">DATE(YEAR(K326),MONTH(K326),1)</f>
        <v>40969</v>
      </c>
      <c r="W326" s="28">
        <f t="shared" si="214"/>
        <v>11.180555555555555</v>
      </c>
      <c r="X326" s="38" t="s">
        <v>3078</v>
      </c>
      <c r="Y326">
        <f>MATCH(X326,'CAT-3'!$A:$A,0)</f>
        <v>741</v>
      </c>
      <c r="Z326">
        <f>MATCH(V326,'CAT-3'!$1:$1,0)</f>
        <v>90</v>
      </c>
      <c r="AA326">
        <f>INDEX('CAT-3'!$1:$1048576,FAR!Y326,FAR!Z326)</f>
        <v>85.7</v>
      </c>
      <c r="AB326">
        <f>MATCH($AB$3,'CAT-3'!$1:$1,0)</f>
        <v>90</v>
      </c>
      <c r="AC326">
        <f>INDEX('CAT-3'!$1:$1048576,FAR!Y326,FAR!AB326)</f>
        <v>85.7</v>
      </c>
      <c r="AD326" s="28">
        <f t="shared" si="222"/>
        <v>1</v>
      </c>
      <c r="AE326" s="43" t="s">
        <v>4034</v>
      </c>
      <c r="AF326">
        <f>MATCH(AE326,'CAT-4'!$A:$A,0)</f>
        <v>640</v>
      </c>
      <c r="AG326">
        <f>MATCH($AG$3,'CAT-4'!$1:$1,0)</f>
        <v>4</v>
      </c>
      <c r="AH326">
        <f>INDEX('CAT-4'!$1:$1048576,FAR!AF326,FAR!AG326)</f>
        <v>103.4</v>
      </c>
      <c r="AI326">
        <f>MATCH($AI$3,'CAT-4'!$1:$1,0)</f>
        <v>133</v>
      </c>
      <c r="AJ326">
        <f>INDEX('CAT-4'!$1:$1048576,FAR!AF326,FAR!AI326)</f>
        <v>115.5</v>
      </c>
      <c r="AK326" s="28">
        <f t="shared" si="223"/>
        <v>1.1170212765957446</v>
      </c>
      <c r="AL326" s="28">
        <f t="shared" si="224"/>
        <v>1.1170212765957446</v>
      </c>
      <c r="AM326" s="2">
        <f>INDEX(ELSV!$C$4:$G$58,MATCH(AE326,ELSV!$G$4:$G$58,0),MATCH(IF(O326&gt;2000000,"A",IF(O326&gt;1000000,"B",IF(O326&gt;100000,"C","D"))),ELSV!$C$4:$G$4,0))</f>
        <v>12</v>
      </c>
      <c r="AN326" s="77">
        <f>INDEX(ELSV!$G$4:$K$58,MATCH(AE326,ELSV!$G$4:$G$58,0),MATCH(IF(O326&gt;2000000,"A",IF(O326&gt;1000000,"B",IF(O326&gt;100000,"C","D"))),ELSV!$G$4:$K$4,0))</f>
        <v>1</v>
      </c>
      <c r="AO326" s="24">
        <f t="shared" si="217"/>
        <v>1205065.6978723402</v>
      </c>
      <c r="AP326" s="24">
        <f t="shared" si="218"/>
        <v>1122775.3319296688</v>
      </c>
      <c r="AQ326" s="25">
        <f t="shared" si="219"/>
        <v>82290.365942671429</v>
      </c>
    </row>
    <row r="327" spans="1:43" x14ac:dyDescent="0.25">
      <c r="A327" s="11">
        <v>3005</v>
      </c>
      <c r="B327" s="6">
        <v>3005006301</v>
      </c>
      <c r="C327" s="6">
        <v>20000401</v>
      </c>
      <c r="D327" s="6">
        <v>5000000225</v>
      </c>
      <c r="E327" s="6" t="s">
        <v>1584</v>
      </c>
      <c r="F327" s="6" t="s">
        <v>1139</v>
      </c>
      <c r="G327" s="6"/>
      <c r="H327" s="6">
        <v>1</v>
      </c>
      <c r="I327" s="6" t="s">
        <v>41</v>
      </c>
      <c r="J327" s="27">
        <v>41182</v>
      </c>
      <c r="K327" s="27">
        <v>41182</v>
      </c>
      <c r="L327" s="7">
        <v>1078820.72</v>
      </c>
      <c r="M327" s="7">
        <v>0</v>
      </c>
      <c r="N327" s="7"/>
      <c r="O327" s="8">
        <v>1078820.72</v>
      </c>
      <c r="P327" s="7">
        <v>-621750.29</v>
      </c>
      <c r="Q327" s="7">
        <v>0</v>
      </c>
      <c r="R327" s="7">
        <v>-68289.350000000006</v>
      </c>
      <c r="S327" s="12">
        <f t="shared" si="220"/>
        <v>-690039.64</v>
      </c>
      <c r="T327" s="18">
        <f t="shared" si="221"/>
        <v>457070.42999999993</v>
      </c>
      <c r="U327" s="18">
        <v>388781.08</v>
      </c>
      <c r="V327" s="30">
        <f t="shared" si="225"/>
        <v>41153</v>
      </c>
      <c r="W327" s="28">
        <f t="shared" si="214"/>
        <v>10.680555555555555</v>
      </c>
      <c r="X327" s="38"/>
      <c r="AD327"/>
      <c r="AE327" s="43" t="s">
        <v>4034</v>
      </c>
      <c r="AF327">
        <f>MATCH(AE327,'CAT-4'!$A:$A,0)</f>
        <v>640</v>
      </c>
      <c r="AG327">
        <f>MATCH(V327,'CAT-4'!$1:$1,0)</f>
        <v>9</v>
      </c>
      <c r="AH327">
        <f>INDEX('CAT-4'!$1:$1048576,FAR!AF327,FAR!AG327)</f>
        <v>101.1</v>
      </c>
      <c r="AI327">
        <f>MATCH($AI$3,'CAT-4'!$1:$1,0)</f>
        <v>133</v>
      </c>
      <c r="AJ327">
        <f>INDEX('CAT-4'!$1:$1048576,FAR!AF327,FAR!AI327)</f>
        <v>115.5</v>
      </c>
      <c r="AK327" s="28">
        <f t="shared" si="223"/>
        <v>1.142433234421365</v>
      </c>
      <c r="AL327" s="28">
        <f t="shared" ref="AL327:AL328" si="226">AK327</f>
        <v>1.142433234421365</v>
      </c>
      <c r="AM327" s="2">
        <f>INDEX(ELSV!$C$4:$G$58,MATCH(AE327,ELSV!$G$4:$G$58,0),MATCH(IF(O327&gt;2000000,"A",IF(O327&gt;1000000,"B",IF(O327&gt;100000,"C","D"))),ELSV!$C$4:$G$4,0))</f>
        <v>12</v>
      </c>
      <c r="AN327" s="77">
        <f>INDEX(ELSV!$G$4:$K$58,MATCH(AE327,ELSV!$G$4:$G$58,0),MATCH(IF(O327&gt;2000000,"A",IF(O327&gt;1000000,"B",IF(O327&gt;100000,"C","D"))),ELSV!$G$4:$K$4,0))</f>
        <v>1</v>
      </c>
      <c r="AO327" s="24">
        <f t="shared" si="217"/>
        <v>1232480.6445103858</v>
      </c>
      <c r="AP327" s="24">
        <f t="shared" si="218"/>
        <v>1096964.8329033409</v>
      </c>
      <c r="AQ327" s="25">
        <f t="shared" si="219"/>
        <v>135515.81160704489</v>
      </c>
    </row>
    <row r="328" spans="1:43" x14ac:dyDescent="0.25">
      <c r="A328" s="11">
        <v>3005</v>
      </c>
      <c r="B328" s="6">
        <v>3005000209</v>
      </c>
      <c r="C328" s="6">
        <v>20000201</v>
      </c>
      <c r="D328" s="6">
        <v>3020000287</v>
      </c>
      <c r="E328" s="6" t="s">
        <v>1584</v>
      </c>
      <c r="F328" s="6" t="s">
        <v>423</v>
      </c>
      <c r="G328" s="6"/>
      <c r="H328" s="6">
        <v>5</v>
      </c>
      <c r="I328" s="6" t="s">
        <v>45</v>
      </c>
      <c r="J328" s="27">
        <v>41729</v>
      </c>
      <c r="K328" s="27">
        <v>41729</v>
      </c>
      <c r="L328" s="7">
        <v>1055700</v>
      </c>
      <c r="M328" s="7">
        <v>0</v>
      </c>
      <c r="N328" s="7"/>
      <c r="O328" s="8">
        <v>1055700</v>
      </c>
      <c r="P328" s="7">
        <v>-492515.87</v>
      </c>
      <c r="Q328" s="7">
        <v>0</v>
      </c>
      <c r="R328" s="7">
        <v>-61547.31</v>
      </c>
      <c r="S328" s="12">
        <f t="shared" si="220"/>
        <v>-554063.17999999993</v>
      </c>
      <c r="T328" s="18">
        <f t="shared" si="221"/>
        <v>563184.13</v>
      </c>
      <c r="U328" s="18">
        <v>501636.82</v>
      </c>
      <c r="V328" s="30">
        <f t="shared" si="225"/>
        <v>41699</v>
      </c>
      <c r="W328" s="28">
        <f t="shared" si="214"/>
        <v>9.1805555555555554</v>
      </c>
      <c r="X328" s="38"/>
      <c r="AD328"/>
      <c r="AE328" s="43" t="s">
        <v>4061</v>
      </c>
      <c r="AF328">
        <f>MATCH(AE328,'CAT-4'!$A:$A,0)</f>
        <v>654</v>
      </c>
      <c r="AG328">
        <f>MATCH(V328,'CAT-4'!$1:$1,0)</f>
        <v>27</v>
      </c>
      <c r="AH328">
        <f>INDEX('CAT-4'!$1:$1048576,FAR!AF328,FAR!AG328)</f>
        <v>100.5</v>
      </c>
      <c r="AI328">
        <f>MATCH($AI$3,'CAT-4'!$1:$1,0)</f>
        <v>133</v>
      </c>
      <c r="AJ328">
        <f>INDEX('CAT-4'!$1:$1048576,FAR!AF328,FAR!AI328)</f>
        <v>112.9</v>
      </c>
      <c r="AK328" s="28">
        <f t="shared" si="223"/>
        <v>1.1233830845771144</v>
      </c>
      <c r="AL328" s="28">
        <f t="shared" si="226"/>
        <v>1.1233830845771144</v>
      </c>
      <c r="AM328" s="2">
        <f>INDEX(ELSV!$C$4:$G$58,MATCH(AE328,ELSV!$G$4:$G$58,0),MATCH(IF(O328&gt;2000000,"A",IF(O328&gt;1000000,"B",IF(O328&gt;100000,"C","D"))),ELSV!$C$4:$G$4,0))</f>
        <v>8</v>
      </c>
      <c r="AN328" s="77">
        <f>INDEX(ELSV!$G$4:$K$58,MATCH(AE328,ELSV!$G$4:$G$58,0),MATCH(IF(O328&gt;2000000,"A",IF(O328&gt;1000000,"B",IF(O328&gt;100000,"C","D"))),ELSV!$G$4:$K$4,0))</f>
        <v>0.95</v>
      </c>
      <c r="AO328" s="24">
        <f t="shared" si="217"/>
        <v>1185955.5223880596</v>
      </c>
      <c r="AP328" s="24">
        <f t="shared" si="218"/>
        <v>1126657.7462686566</v>
      </c>
      <c r="AQ328" s="25">
        <f t="shared" si="219"/>
        <v>59297.776119403075</v>
      </c>
    </row>
    <row r="329" spans="1:43" hidden="1" x14ac:dyDescent="0.25">
      <c r="A329" s="11">
        <v>3004</v>
      </c>
      <c r="B329" s="6">
        <v>3004006201</v>
      </c>
      <c r="C329" s="6">
        <v>20000102</v>
      </c>
      <c r="D329" s="6">
        <v>2060000009</v>
      </c>
      <c r="E329" s="6" t="s">
        <v>1583</v>
      </c>
      <c r="F329" s="6" t="s">
        <v>117</v>
      </c>
      <c r="G329" s="6" t="s">
        <v>1597</v>
      </c>
      <c r="H329" s="83">
        <v>1</v>
      </c>
      <c r="I329" s="6" t="s">
        <v>8</v>
      </c>
      <c r="J329" s="27">
        <v>41182</v>
      </c>
      <c r="K329" s="27">
        <v>41182</v>
      </c>
      <c r="L329" s="7">
        <v>1050267.73</v>
      </c>
      <c r="M329" s="7">
        <v>0</v>
      </c>
      <c r="N329" s="7"/>
      <c r="O329" s="8">
        <v>1050267.73</v>
      </c>
      <c r="P329" s="7">
        <v>-306334.01</v>
      </c>
      <c r="Q329" s="7">
        <v>0</v>
      </c>
      <c r="R329" s="7">
        <v>-35078.94</v>
      </c>
      <c r="S329" s="12">
        <f t="shared" si="220"/>
        <v>-341412.95</v>
      </c>
      <c r="T329" s="18">
        <f t="shared" si="221"/>
        <v>743933.72</v>
      </c>
      <c r="U329" s="18">
        <v>708854.78</v>
      </c>
      <c r="V329" s="30">
        <f t="shared" si="225"/>
        <v>41153</v>
      </c>
      <c r="AD329"/>
      <c r="AL329"/>
      <c r="AO329"/>
    </row>
    <row r="330" spans="1:43" x14ac:dyDescent="0.25">
      <c r="A330" s="11">
        <v>3004</v>
      </c>
      <c r="B330" s="6">
        <v>3004006301</v>
      </c>
      <c r="C330" s="6">
        <v>20000401</v>
      </c>
      <c r="D330" s="6">
        <v>5030000157</v>
      </c>
      <c r="E330" s="6" t="s">
        <v>1583</v>
      </c>
      <c r="F330" s="6" t="s">
        <v>1443</v>
      </c>
      <c r="G330" s="6"/>
      <c r="H330" s="6">
        <v>1</v>
      </c>
      <c r="I330" s="6" t="s">
        <v>8</v>
      </c>
      <c r="J330" s="27">
        <v>41274</v>
      </c>
      <c r="K330" s="27">
        <v>41274</v>
      </c>
      <c r="L330" s="7">
        <v>1048448.54</v>
      </c>
      <c r="M330" s="7">
        <v>0</v>
      </c>
      <c r="N330" s="7"/>
      <c r="O330" s="8">
        <v>1048448.54</v>
      </c>
      <c r="P330" s="7">
        <v>-943603.69</v>
      </c>
      <c r="Q330" s="7">
        <v>0</v>
      </c>
      <c r="R330" s="7">
        <v>0</v>
      </c>
      <c r="S330" s="12">
        <f t="shared" si="220"/>
        <v>-943603.69</v>
      </c>
      <c r="T330" s="18">
        <f t="shared" si="221"/>
        <v>104844.85000000009</v>
      </c>
      <c r="U330" s="18">
        <v>104844.85</v>
      </c>
      <c r="V330" s="30">
        <f t="shared" si="225"/>
        <v>41244</v>
      </c>
      <c r="W330" s="28">
        <f t="shared" ref="W330:W331" si="227">YEARFRAC(K330,$W$3)</f>
        <v>10.430555555555555</v>
      </c>
      <c r="X330" s="38"/>
      <c r="AD330"/>
      <c r="AE330" s="43" t="s">
        <v>4032</v>
      </c>
      <c r="AF330">
        <f>MATCH(AE330,'CAT-4'!$A:$A,0)</f>
        <v>639</v>
      </c>
      <c r="AG330">
        <f>MATCH(V330,'CAT-4'!$1:$1,0)</f>
        <v>12</v>
      </c>
      <c r="AH330">
        <f>INDEX('CAT-4'!$1:$1048576,FAR!AF330,FAR!AG330)</f>
        <v>102.1</v>
      </c>
      <c r="AI330">
        <f>MATCH($AI$3,'CAT-4'!$1:$1,0)</f>
        <v>133</v>
      </c>
      <c r="AJ330">
        <f>INDEX('CAT-4'!$1:$1048576,FAR!AF330,FAR!AI330)</f>
        <v>117.6</v>
      </c>
      <c r="AK330" s="28">
        <f t="shared" ref="AK330:AK331" si="228">AJ330/AH330</f>
        <v>1.1518119490695398</v>
      </c>
      <c r="AL330" s="28">
        <f t="shared" ref="AL330:AL331" si="229">AK330</f>
        <v>1.1518119490695398</v>
      </c>
      <c r="AM330" s="2">
        <f>INDEX(ELSV!$C$4:$G$58,MATCH(AE330,ELSV!$G$4:$G$58,0),MATCH(IF(O330&gt;2000000,"A",IF(O330&gt;1000000,"B",IF(O330&gt;100000,"C","D"))),ELSV!$C$4:$G$4,0))</f>
        <v>6</v>
      </c>
      <c r="AN330" s="77">
        <f>INDEX(ELSV!$G$4:$K$58,MATCH(AE330,ELSV!$G$4:$G$58,0),MATCH(IF(O330&gt;2000000,"A",IF(O330&gt;1000000,"B",IF(O330&gt;100000,"C","D"))),ELSV!$G$4:$K$4,0))</f>
        <v>0.95</v>
      </c>
      <c r="AO330" s="24">
        <f>AL330*O330</f>
        <v>1207615.5563565134</v>
      </c>
      <c r="AP330" s="24">
        <f>AO330*(AN330/AM330)*(IF(W330&gt;AM330,AM330,W330))</f>
        <v>1147234.7785386876</v>
      </c>
      <c r="AQ330" s="25">
        <f t="shared" ref="AQ330:AQ331" si="230">AO330-AP330</f>
        <v>60380.777817825787</v>
      </c>
    </row>
    <row r="331" spans="1:43" x14ac:dyDescent="0.25">
      <c r="A331" s="11">
        <v>3004</v>
      </c>
      <c r="B331" s="6">
        <v>3004005804</v>
      </c>
      <c r="C331" s="6">
        <v>20000201</v>
      </c>
      <c r="D331" s="6">
        <v>3020000242</v>
      </c>
      <c r="E331" s="6" t="s">
        <v>1583</v>
      </c>
      <c r="F331" s="6" t="s">
        <v>379</v>
      </c>
      <c r="G331" s="6"/>
      <c r="H331" s="6">
        <v>1</v>
      </c>
      <c r="I331" s="6" t="s">
        <v>41</v>
      </c>
      <c r="J331" s="27">
        <v>41487</v>
      </c>
      <c r="K331" s="27">
        <v>41487</v>
      </c>
      <c r="L331" s="7">
        <v>1045368.66</v>
      </c>
      <c r="M331" s="7">
        <v>0</v>
      </c>
      <c r="N331" s="7"/>
      <c r="O331" s="8">
        <v>1045368.66</v>
      </c>
      <c r="P331" s="7">
        <v>-520617.91</v>
      </c>
      <c r="Q331" s="7">
        <v>0</v>
      </c>
      <c r="R331" s="7">
        <v>-60944.99</v>
      </c>
      <c r="S331" s="12">
        <f t="shared" si="220"/>
        <v>-581562.9</v>
      </c>
      <c r="T331" s="18">
        <f t="shared" si="221"/>
        <v>524750.75</v>
      </c>
      <c r="U331" s="18">
        <v>463805.76</v>
      </c>
      <c r="V331" s="30">
        <f t="shared" si="225"/>
        <v>41487</v>
      </c>
      <c r="W331" s="28">
        <f t="shared" si="227"/>
        <v>9.844444444444445</v>
      </c>
      <c r="X331" s="38"/>
      <c r="AD331"/>
      <c r="AE331" s="43" t="s">
        <v>4192</v>
      </c>
      <c r="AF331">
        <f>MATCH(AE331,'CAT-4'!$A:$A,0)</f>
        <v>722</v>
      </c>
      <c r="AG331">
        <f>MATCH(V331,'CAT-4'!$1:$1,0)</f>
        <v>20</v>
      </c>
      <c r="AH331">
        <f>INDEX('CAT-4'!$1:$1048576,FAR!AF331,FAR!AG331)</f>
        <v>105.1</v>
      </c>
      <c r="AI331">
        <f>MATCH($AI$3,'CAT-4'!$1:$1,0)</f>
        <v>133</v>
      </c>
      <c r="AJ331">
        <f>INDEX('CAT-4'!$1:$1048576,FAR!AF331,FAR!AI331)</f>
        <v>126.8</v>
      </c>
      <c r="AK331" s="28">
        <f t="shared" si="228"/>
        <v>1.2064700285442436</v>
      </c>
      <c r="AL331" s="28">
        <f t="shared" si="229"/>
        <v>1.2064700285442436</v>
      </c>
      <c r="AM331" s="2">
        <f>INDEX(ELSV!$C$4:$G$58,MATCH(AE331,ELSV!$G$4:$G$58,0),MATCH(IF(O331&gt;2000000,"A",IF(O331&gt;1000000,"B",IF(O331&gt;100000,"C","D"))),ELSV!$C$4:$G$4,0))</f>
        <v>15</v>
      </c>
      <c r="AN331" s="77">
        <f>INDEX(ELSV!$G$4:$K$58,MATCH(AE331,ELSV!$G$4:$G$58,0),MATCH(IF(O331&gt;2000000,"A",IF(O331&gt;1000000,"B",IF(O331&gt;100000,"C","D"))),ELSV!$G$4:$K$4,0))</f>
        <v>0.9</v>
      </c>
      <c r="AO331" s="24">
        <f>AL331*O331</f>
        <v>1261205.9570694577</v>
      </c>
      <c r="AP331" s="24">
        <f>AO331*(AN331/AM331)*(IF(W331&gt;AM331,AM331,W331))</f>
        <v>744952.31864235981</v>
      </c>
      <c r="AQ331" s="25">
        <f t="shared" si="230"/>
        <v>516253.63842709793</v>
      </c>
    </row>
    <row r="332" spans="1:43" hidden="1" x14ac:dyDescent="0.25">
      <c r="A332" s="11">
        <v>3004</v>
      </c>
      <c r="B332" s="6">
        <v>3004006201</v>
      </c>
      <c r="C332" s="6">
        <v>20000102</v>
      </c>
      <c r="D332" s="6">
        <v>2010000006</v>
      </c>
      <c r="E332" s="6" t="s">
        <v>1583</v>
      </c>
      <c r="F332" s="6" t="s">
        <v>65</v>
      </c>
      <c r="G332" s="6" t="s">
        <v>1597</v>
      </c>
      <c r="H332" s="83">
        <v>1</v>
      </c>
      <c r="I332" s="6" t="s">
        <v>8</v>
      </c>
      <c r="J332" s="27">
        <v>40992</v>
      </c>
      <c r="K332" s="27">
        <v>40992</v>
      </c>
      <c r="L332" s="7">
        <v>1037932.67</v>
      </c>
      <c r="M332" s="7">
        <v>0</v>
      </c>
      <c r="N332" s="7"/>
      <c r="O332" s="8">
        <v>1037932.67</v>
      </c>
      <c r="P332" s="7">
        <v>-311542</v>
      </c>
      <c r="Q332" s="7">
        <v>0</v>
      </c>
      <c r="R332" s="7">
        <v>-34666.949999999997</v>
      </c>
      <c r="S332" s="12">
        <f t="shared" si="220"/>
        <v>-346208.95</v>
      </c>
      <c r="T332" s="18">
        <f t="shared" si="221"/>
        <v>726390.67</v>
      </c>
      <c r="U332" s="18">
        <v>691723.72</v>
      </c>
      <c r="V332" s="30">
        <f t="shared" si="225"/>
        <v>40969</v>
      </c>
      <c r="AD332"/>
      <c r="AL332"/>
      <c r="AO332"/>
    </row>
    <row r="333" spans="1:43" hidden="1" x14ac:dyDescent="0.25">
      <c r="A333" s="11">
        <v>3003</v>
      </c>
      <c r="B333" s="6">
        <v>3003006301</v>
      </c>
      <c r="C333" s="6">
        <v>20100001</v>
      </c>
      <c r="D333" s="6">
        <v>11000000016</v>
      </c>
      <c r="E333" s="6"/>
      <c r="F333" s="6" t="s">
        <v>1555</v>
      </c>
      <c r="G333" s="6" t="s">
        <v>1597</v>
      </c>
      <c r="H333" s="83">
        <v>1</v>
      </c>
      <c r="I333" s="6" t="s">
        <v>672</v>
      </c>
      <c r="J333" s="27">
        <v>40817</v>
      </c>
      <c r="K333" s="27">
        <v>40817</v>
      </c>
      <c r="L333" s="7">
        <v>1016339.01</v>
      </c>
      <c r="M333" s="7">
        <v>0</v>
      </c>
      <c r="N333" s="7"/>
      <c r="O333" s="8">
        <v>1016339.01</v>
      </c>
      <c r="P333" s="7">
        <v>-1016339.01</v>
      </c>
      <c r="Q333" s="7">
        <v>0</v>
      </c>
      <c r="R333" s="7">
        <v>0</v>
      </c>
      <c r="S333" s="12">
        <f t="shared" si="220"/>
        <v>-1016339.01</v>
      </c>
      <c r="T333" s="18">
        <f t="shared" si="221"/>
        <v>0</v>
      </c>
      <c r="U333" s="18">
        <v>0</v>
      </c>
      <c r="V333" s="30">
        <f t="shared" si="225"/>
        <v>40817</v>
      </c>
      <c r="W333" s="28"/>
      <c r="AD333"/>
      <c r="AL333"/>
      <c r="AO333"/>
    </row>
    <row r="334" spans="1:43" x14ac:dyDescent="0.25">
      <c r="A334" s="11">
        <v>3008</v>
      </c>
      <c r="B334" s="6">
        <v>3008000202</v>
      </c>
      <c r="C334" s="6">
        <v>20000201</v>
      </c>
      <c r="D334" s="6">
        <v>3020000273</v>
      </c>
      <c r="E334" s="6" t="s">
        <v>1586</v>
      </c>
      <c r="F334" s="6" t="s">
        <v>410</v>
      </c>
      <c r="G334" s="6"/>
      <c r="H334" s="6">
        <v>1</v>
      </c>
      <c r="I334" s="6" t="s">
        <v>41</v>
      </c>
      <c r="J334" s="27">
        <v>41729</v>
      </c>
      <c r="K334" s="27">
        <v>41729</v>
      </c>
      <c r="L334" s="7">
        <v>1001727.21</v>
      </c>
      <c r="M334" s="7">
        <v>0</v>
      </c>
      <c r="N334" s="7"/>
      <c r="O334" s="8">
        <v>1001727.21</v>
      </c>
      <c r="P334" s="7">
        <v>-467350.51</v>
      </c>
      <c r="Q334" s="7">
        <v>0</v>
      </c>
      <c r="R334" s="7">
        <v>-58400.7</v>
      </c>
      <c r="S334" s="12">
        <f t="shared" si="220"/>
        <v>-525751.21</v>
      </c>
      <c r="T334" s="18">
        <f t="shared" si="221"/>
        <v>534376.69999999995</v>
      </c>
      <c r="U334" s="18">
        <v>475976</v>
      </c>
      <c r="V334" s="30">
        <f t="shared" si="225"/>
        <v>41699</v>
      </c>
      <c r="W334" s="28">
        <f t="shared" ref="W334:W346" si="231">YEARFRAC(K334,$W$3)</f>
        <v>9.1805555555555554</v>
      </c>
      <c r="X334" s="38"/>
      <c r="AD334"/>
      <c r="AE334" s="43" t="s">
        <v>4192</v>
      </c>
      <c r="AF334">
        <f>MATCH(AE334,'CAT-4'!$A:$A,0)</f>
        <v>722</v>
      </c>
      <c r="AG334">
        <f>MATCH(V334,'CAT-4'!$1:$1,0)</f>
        <v>27</v>
      </c>
      <c r="AH334">
        <f>INDEX('CAT-4'!$1:$1048576,FAR!AF334,FAR!AG334)</f>
        <v>107.5</v>
      </c>
      <c r="AI334">
        <f>MATCH($AI$3,'CAT-4'!$1:$1,0)</f>
        <v>133</v>
      </c>
      <c r="AJ334">
        <f>INDEX('CAT-4'!$1:$1048576,FAR!AF334,FAR!AI334)</f>
        <v>126.8</v>
      </c>
      <c r="AK334" s="28">
        <f t="shared" ref="AK334:AK335" si="232">AJ334/AH334</f>
        <v>1.1795348837209303</v>
      </c>
      <c r="AL334" s="28">
        <f t="shared" ref="AL334:AL335" si="233">AK334</f>
        <v>1.1795348837209303</v>
      </c>
      <c r="AM334" s="2">
        <f>INDEX(ELSV!$C$4:$G$58,MATCH(AE334,ELSV!$G$4:$G$58,0),MATCH(IF(O334&gt;2000000,"A",IF(O334&gt;1000000,"B",IF(O334&gt;100000,"C","D"))),ELSV!$C$4:$G$4,0))</f>
        <v>15</v>
      </c>
      <c r="AN334" s="77">
        <f>INDEX(ELSV!$G$4:$K$58,MATCH(AE334,ELSV!$G$4:$G$58,0),MATCH(IF(O334&gt;2000000,"A",IF(O334&gt;1000000,"B",IF(O334&gt;100000,"C","D"))),ELSV!$G$4:$K$4,0))</f>
        <v>0.9</v>
      </c>
      <c r="AO334" s="24">
        <f t="shared" ref="AO334:AO371" si="234">AL334*O334</f>
        <v>1181572.1881674419</v>
      </c>
      <c r="AP334" s="24">
        <f t="shared" ref="AP334:AP371" si="235">AO334*(AN334/AM334)*(IF(W334&gt;AM334,AM334,W334))</f>
        <v>650849.34698223264</v>
      </c>
      <c r="AQ334" s="25">
        <f t="shared" ref="AQ334:AQ344" si="236">AO334-AP334</f>
        <v>530722.84118520922</v>
      </c>
    </row>
    <row r="335" spans="1:43" x14ac:dyDescent="0.25">
      <c r="A335" s="11">
        <v>3005</v>
      </c>
      <c r="B335" s="6">
        <v>3005000216</v>
      </c>
      <c r="C335" s="6">
        <v>20000102</v>
      </c>
      <c r="D335" s="6">
        <v>2010000061</v>
      </c>
      <c r="E335" s="6" t="s">
        <v>1584</v>
      </c>
      <c r="F335" s="6" t="s">
        <v>112</v>
      </c>
      <c r="G335" s="6"/>
      <c r="H335" s="6">
        <v>1</v>
      </c>
      <c r="I335" s="6" t="s">
        <v>8</v>
      </c>
      <c r="J335" s="27">
        <v>42394</v>
      </c>
      <c r="K335" s="27">
        <v>42394</v>
      </c>
      <c r="L335" s="7">
        <v>989695.34</v>
      </c>
      <c r="M335" s="7">
        <v>0</v>
      </c>
      <c r="N335" s="7"/>
      <c r="O335" s="8">
        <v>989695.34</v>
      </c>
      <c r="P335" s="7">
        <v>-204155.17</v>
      </c>
      <c r="Q335" s="7">
        <v>0</v>
      </c>
      <c r="R335" s="7">
        <v>-33055.82</v>
      </c>
      <c r="S335" s="12">
        <f t="shared" si="220"/>
        <v>-237210.99000000002</v>
      </c>
      <c r="T335" s="18">
        <f t="shared" si="221"/>
        <v>785540.16999999993</v>
      </c>
      <c r="U335" s="18">
        <v>752484.35</v>
      </c>
      <c r="V335" s="30">
        <f t="shared" si="225"/>
        <v>42370</v>
      </c>
      <c r="W335" s="28">
        <f t="shared" si="231"/>
        <v>7.3611111111111107</v>
      </c>
      <c r="X335" s="38"/>
      <c r="AD335"/>
      <c r="AE335" s="43" t="s">
        <v>4135</v>
      </c>
      <c r="AF335">
        <f>MATCH(AE335,'CAT-4'!$A:$A,0)</f>
        <v>693</v>
      </c>
      <c r="AG335">
        <f>MATCH(V335,'CAT-4'!$1:$1,0)</f>
        <v>49</v>
      </c>
      <c r="AH335">
        <f>INDEX('CAT-4'!$1:$1048576,FAR!AF335,FAR!AG335)</f>
        <v>102.7</v>
      </c>
      <c r="AI335">
        <f>MATCH($AI$3,'CAT-4'!$1:$1,0)</f>
        <v>133</v>
      </c>
      <c r="AJ335">
        <f>INDEX('CAT-4'!$1:$1048576,FAR!AF335,FAR!AI335)</f>
        <v>143.69999999999999</v>
      </c>
      <c r="AK335" s="28">
        <f t="shared" si="232"/>
        <v>1.3992210321324243</v>
      </c>
      <c r="AL335" s="28">
        <f t="shared" si="233"/>
        <v>1.3992210321324243</v>
      </c>
      <c r="AM335" s="2">
        <f>INDEX(ELSV!$C$4:$G$58,MATCH(AE335,ELSV!$G$4:$G$58,0),MATCH(IF(O335&gt;2000000,"A",IF(O335&gt;1000000,"B",IF(O335&gt;100000,"C","D"))),ELSV!$C$4:$G$4,0))</f>
        <v>8</v>
      </c>
      <c r="AN335" s="77">
        <f>INDEX(ELSV!$G$4:$K$58,MATCH(AE335,ELSV!$G$4:$G$58,0),MATCH(IF(O335&gt;2000000,"A",IF(O335&gt;1000000,"B",IF(O335&gt;100000,"C","D"))),ELSV!$G$4:$K$4,0))</f>
        <v>0.95</v>
      </c>
      <c r="AO335" s="24">
        <f t="shared" si="234"/>
        <v>1384802.5351314505</v>
      </c>
      <c r="AP335" s="24">
        <f t="shared" si="235"/>
        <v>1210500.1327060508</v>
      </c>
      <c r="AQ335" s="25">
        <f t="shared" si="236"/>
        <v>174302.40242539975</v>
      </c>
    </row>
    <row r="336" spans="1:43" hidden="1" x14ac:dyDescent="0.25">
      <c r="A336" s="11">
        <v>3003</v>
      </c>
      <c r="B336" s="6">
        <v>3003006301</v>
      </c>
      <c r="C336" s="6">
        <v>20100001</v>
      </c>
      <c r="D336" s="6">
        <v>11000000010</v>
      </c>
      <c r="E336" s="6"/>
      <c r="F336" s="6" t="s">
        <v>1550</v>
      </c>
      <c r="G336" s="6"/>
      <c r="H336" s="6">
        <v>100</v>
      </c>
      <c r="I336" s="6" t="s">
        <v>41</v>
      </c>
      <c r="J336" s="27">
        <v>40451</v>
      </c>
      <c r="K336" s="27">
        <v>40451</v>
      </c>
      <c r="L336" s="7">
        <v>979896.5</v>
      </c>
      <c r="M336" s="7">
        <v>0</v>
      </c>
      <c r="N336" s="7"/>
      <c r="O336" s="8">
        <v>979896.5</v>
      </c>
      <c r="P336" s="7">
        <v>-979896.5</v>
      </c>
      <c r="Q336" s="7">
        <v>0</v>
      </c>
      <c r="R336" s="7">
        <v>0</v>
      </c>
      <c r="S336" s="12">
        <f t="shared" si="220"/>
        <v>-979896.5</v>
      </c>
      <c r="T336" s="18">
        <f t="shared" si="221"/>
        <v>0</v>
      </c>
      <c r="U336" s="18">
        <v>0</v>
      </c>
      <c r="V336" s="30">
        <f t="shared" si="225"/>
        <v>40422</v>
      </c>
      <c r="W336" s="28">
        <f t="shared" si="231"/>
        <v>12.680555555555555</v>
      </c>
      <c r="X336" s="38" t="s">
        <v>3110</v>
      </c>
      <c r="Y336">
        <f>MATCH(X336,'CAT-3'!$A:$A,0)</f>
        <v>757</v>
      </c>
      <c r="Z336">
        <f>MATCH(V336,'CAT-3'!$1:$1,0)</f>
        <v>72</v>
      </c>
      <c r="AA336">
        <f>INDEX('CAT-3'!$1:$1048576,FAR!Y336,FAR!Z336)</f>
        <v>94.9</v>
      </c>
      <c r="AB336">
        <f>MATCH($AB$3,'CAT-3'!$1:$1,0)</f>
        <v>90</v>
      </c>
      <c r="AC336">
        <f>INDEX('CAT-3'!$1:$1048576,FAR!Y336,FAR!AB336)</f>
        <v>93.3</v>
      </c>
      <c r="AD336" s="28">
        <f>AC336/AA336</f>
        <v>0.98314014752370904</v>
      </c>
      <c r="AE336" s="43" t="s">
        <v>4047</v>
      </c>
      <c r="AF336">
        <f>MATCH(AE336,'CAT-4'!$A:$A,0)</f>
        <v>647</v>
      </c>
      <c r="AG336">
        <f>MATCH($AG$3,'CAT-4'!$1:$1,0)</f>
        <v>4</v>
      </c>
      <c r="AH336">
        <f>INDEX('CAT-4'!$1:$1048576,FAR!AF336,FAR!AG336)</f>
        <v>100.5</v>
      </c>
      <c r="AI336">
        <f>MATCH($AI$3,'CAT-4'!$1:$1,0)</f>
        <v>133</v>
      </c>
      <c r="AJ336">
        <f>INDEX('CAT-4'!$1:$1048576,FAR!AF336,FAR!AI336)</f>
        <v>92.8</v>
      </c>
      <c r="AK336" s="28">
        <f>AJ336/AH336</f>
        <v>0.92338308457711438</v>
      </c>
      <c r="AL336" s="28">
        <f>AK336*AD336</f>
        <v>0.90781498199204169</v>
      </c>
      <c r="AM336" s="2">
        <f>INDEX(ELSV!$C$4:$G$58,MATCH(AE336,ELSV!$G$4:$G$58,0),MATCH(IF(O336&gt;2000000,"A",IF(O336&gt;1000000,"B",IF(O336&gt;100000,"C","D"))),ELSV!$C$4:$G$4,0))</f>
        <v>6</v>
      </c>
      <c r="AN336" s="77">
        <f>INDEX(ELSV!$G$4:$K$58,MATCH(AE336,ELSV!$G$4:$G$58,0),MATCH(IF(O336&gt;2000000,"A",IF(O336&gt;1000000,"B",IF(O336&gt;100000,"C","D"))),ELSV!$G$4:$K$4,0))</f>
        <v>1</v>
      </c>
      <c r="AO336" s="24">
        <f t="shared" si="234"/>
        <v>889564.7235015647</v>
      </c>
      <c r="AP336" s="24">
        <f t="shared" si="235"/>
        <v>889564.72350156459</v>
      </c>
      <c r="AQ336" s="25">
        <f t="shared" si="236"/>
        <v>0</v>
      </c>
    </row>
    <row r="337" spans="1:43" x14ac:dyDescent="0.25">
      <c r="A337" s="11">
        <v>3005</v>
      </c>
      <c r="B337" s="6">
        <v>3005000206</v>
      </c>
      <c r="C337" s="6">
        <v>20000201</v>
      </c>
      <c r="D337" s="6">
        <v>3030000078</v>
      </c>
      <c r="E337" s="6" t="s">
        <v>1584</v>
      </c>
      <c r="F337" s="6" t="s">
        <v>679</v>
      </c>
      <c r="G337" s="6"/>
      <c r="H337" s="6">
        <v>1</v>
      </c>
      <c r="I337" s="6" t="s">
        <v>8</v>
      </c>
      <c r="J337" s="27">
        <v>41729</v>
      </c>
      <c r="K337" s="27">
        <v>41729</v>
      </c>
      <c r="L337" s="7">
        <v>977499.97</v>
      </c>
      <c r="M337" s="7">
        <v>0</v>
      </c>
      <c r="N337" s="7"/>
      <c r="O337" s="8">
        <v>977499.97</v>
      </c>
      <c r="P337" s="7">
        <v>-456047.4</v>
      </c>
      <c r="Q337" s="7">
        <v>0</v>
      </c>
      <c r="R337" s="7">
        <v>-56988.25</v>
      </c>
      <c r="S337" s="12">
        <f t="shared" si="220"/>
        <v>-513035.65</v>
      </c>
      <c r="T337" s="18">
        <f t="shared" si="221"/>
        <v>521452.56999999995</v>
      </c>
      <c r="U337" s="18">
        <v>464464.32</v>
      </c>
      <c r="V337" s="30">
        <f t="shared" si="225"/>
        <v>41699</v>
      </c>
      <c r="W337" s="28">
        <f t="shared" si="231"/>
        <v>9.1805555555555554</v>
      </c>
      <c r="X337" s="38"/>
      <c r="AD337"/>
      <c r="AE337" s="43" t="s">
        <v>4034</v>
      </c>
      <c r="AF337">
        <f>MATCH(AE337,'CAT-4'!$A:$A,0)</f>
        <v>640</v>
      </c>
      <c r="AG337">
        <f>MATCH(V337,'CAT-4'!$1:$1,0)</f>
        <v>27</v>
      </c>
      <c r="AH337">
        <f>INDEX('CAT-4'!$1:$1048576,FAR!AF337,FAR!AG337)</f>
        <v>110.7</v>
      </c>
      <c r="AI337">
        <f>MATCH($AI$3,'CAT-4'!$1:$1,0)</f>
        <v>133</v>
      </c>
      <c r="AJ337">
        <f>INDEX('CAT-4'!$1:$1048576,FAR!AF337,FAR!AI337)</f>
        <v>115.5</v>
      </c>
      <c r="AK337" s="28">
        <f t="shared" ref="AK337:AK342" si="237">AJ337/AH337</f>
        <v>1.0433604336043361</v>
      </c>
      <c r="AL337" s="28">
        <f t="shared" ref="AL337:AL342" si="238">AK337</f>
        <v>1.0433604336043361</v>
      </c>
      <c r="AM337" s="2">
        <f>INDEX(ELSV!$C$4:$G$58,MATCH(AE337,ELSV!$G$4:$G$58,0),MATCH(IF(O337&gt;2000000,"A",IF(O337&gt;1000000,"B",IF(O337&gt;100000,"C","D"))),ELSV!$C$4:$G$4,0))</f>
        <v>8</v>
      </c>
      <c r="AN337" s="77">
        <f>INDEX(ELSV!$G$4:$K$58,MATCH(AE337,ELSV!$G$4:$G$58,0),MATCH(IF(O337&gt;2000000,"A",IF(O337&gt;1000000,"B",IF(O337&gt;100000,"C","D"))),ELSV!$G$4:$K$4,0))</f>
        <v>1</v>
      </c>
      <c r="AO337" s="24">
        <f t="shared" si="234"/>
        <v>1019884.7925474255</v>
      </c>
      <c r="AP337" s="24">
        <f t="shared" si="235"/>
        <v>1019884.7925474255</v>
      </c>
      <c r="AQ337" s="25">
        <f t="shared" si="236"/>
        <v>0</v>
      </c>
    </row>
    <row r="338" spans="1:43" x14ac:dyDescent="0.25">
      <c r="A338" s="11">
        <v>3006</v>
      </c>
      <c r="B338" s="6">
        <v>3006000204</v>
      </c>
      <c r="C338" s="6">
        <v>20000201</v>
      </c>
      <c r="D338" s="6">
        <v>3030000178</v>
      </c>
      <c r="E338" s="6" t="s">
        <v>1582</v>
      </c>
      <c r="F338" s="6" t="s">
        <v>779</v>
      </c>
      <c r="G338" s="6"/>
      <c r="H338" s="6">
        <v>2</v>
      </c>
      <c r="I338" s="6" t="s">
        <v>8</v>
      </c>
      <c r="J338" s="27">
        <v>41729</v>
      </c>
      <c r="K338" s="27">
        <v>41729</v>
      </c>
      <c r="L338" s="7">
        <v>977499.93</v>
      </c>
      <c r="M338" s="7">
        <v>0</v>
      </c>
      <c r="N338" s="7"/>
      <c r="O338" s="8">
        <v>977499.93</v>
      </c>
      <c r="P338" s="7">
        <v>-456047.4</v>
      </c>
      <c r="Q338" s="7">
        <v>0</v>
      </c>
      <c r="R338" s="7">
        <v>-56988.25</v>
      </c>
      <c r="S338" s="12">
        <f t="shared" si="220"/>
        <v>-513035.65</v>
      </c>
      <c r="T338" s="18">
        <f t="shared" si="221"/>
        <v>521452.53</v>
      </c>
      <c r="U338" s="18">
        <v>464464.28</v>
      </c>
      <c r="V338" s="30">
        <f t="shared" si="225"/>
        <v>41699</v>
      </c>
      <c r="W338" s="28">
        <f t="shared" si="231"/>
        <v>9.1805555555555554</v>
      </c>
      <c r="X338" s="38"/>
      <c r="AD338"/>
      <c r="AE338" s="43" t="s">
        <v>4093</v>
      </c>
      <c r="AF338">
        <f>MATCH(AE338,'CAT-4'!$A:$A,0)</f>
        <v>670</v>
      </c>
      <c r="AG338">
        <f>MATCH(V338,'CAT-4'!$1:$1,0)</f>
        <v>27</v>
      </c>
      <c r="AH338">
        <f>INDEX('CAT-4'!$1:$1048576,FAR!AF338,FAR!AG338)</f>
        <v>95.6</v>
      </c>
      <c r="AI338">
        <f>MATCH($AI$3,'CAT-4'!$1:$1,0)</f>
        <v>133</v>
      </c>
      <c r="AJ338">
        <f>INDEX('CAT-4'!$1:$1048576,FAR!AF338,FAR!AI338)</f>
        <v>131.6</v>
      </c>
      <c r="AK338" s="28">
        <f t="shared" si="237"/>
        <v>1.3765690376569037</v>
      </c>
      <c r="AL338" s="28">
        <f t="shared" si="238"/>
        <v>1.3765690376569037</v>
      </c>
      <c r="AM338" s="2">
        <f>INDEX(ELSV!$C$4:$G$58,MATCH(AE338,ELSV!$G$4:$G$58,0),MATCH(IF(O338&gt;2000000,"A",IF(O338&gt;1000000,"B",IF(O338&gt;100000,"C","D"))),ELSV!$C$4:$G$4,0))</f>
        <v>12</v>
      </c>
      <c r="AN338" s="77">
        <f>INDEX(ELSV!$G$4:$K$58,MATCH(AE338,ELSV!$G$4:$G$58,0),MATCH(IF(O338&gt;2000000,"A",IF(O338&gt;1000000,"B",IF(O338&gt;100000,"C","D"))),ELSV!$G$4:$K$4,0))</f>
        <v>0.9</v>
      </c>
      <c r="AO338" s="24">
        <f t="shared" si="234"/>
        <v>1345596.1379497908</v>
      </c>
      <c r="AP338" s="24">
        <f t="shared" si="235"/>
        <v>926499.00748417887</v>
      </c>
      <c r="AQ338" s="25">
        <f t="shared" si="236"/>
        <v>419097.13046561193</v>
      </c>
    </row>
    <row r="339" spans="1:43" x14ac:dyDescent="0.25">
      <c r="A339" s="11">
        <v>3006</v>
      </c>
      <c r="B339" s="6">
        <v>3006110001</v>
      </c>
      <c r="C339" s="6">
        <v>20000201</v>
      </c>
      <c r="D339" s="6">
        <v>3030000035</v>
      </c>
      <c r="E339" s="6" t="s">
        <v>1582</v>
      </c>
      <c r="F339" s="6" t="s">
        <v>635</v>
      </c>
      <c r="G339" s="6"/>
      <c r="H339" s="6">
        <v>1</v>
      </c>
      <c r="I339" s="6" t="s">
        <v>8</v>
      </c>
      <c r="J339" s="27">
        <v>41729</v>
      </c>
      <c r="K339" s="27">
        <v>41729</v>
      </c>
      <c r="L339" s="7">
        <v>968068.28</v>
      </c>
      <c r="M339" s="7">
        <v>0</v>
      </c>
      <c r="N339" s="7"/>
      <c r="O339" s="8">
        <v>968068.28</v>
      </c>
      <c r="P339" s="7">
        <v>-451647.08</v>
      </c>
      <c r="Q339" s="7">
        <v>0</v>
      </c>
      <c r="R339" s="7">
        <v>-56438.38</v>
      </c>
      <c r="S339" s="12">
        <f t="shared" si="220"/>
        <v>-508085.46</v>
      </c>
      <c r="T339" s="18">
        <f t="shared" si="221"/>
        <v>516421.2</v>
      </c>
      <c r="U339" s="18">
        <v>459982.82</v>
      </c>
      <c r="V339" s="30">
        <f t="shared" si="225"/>
        <v>41699</v>
      </c>
      <c r="W339" s="28">
        <f t="shared" si="231"/>
        <v>9.1805555555555554</v>
      </c>
      <c r="X339" s="38"/>
      <c r="AD339"/>
      <c r="AE339" s="43" t="s">
        <v>4198</v>
      </c>
      <c r="AF339">
        <f>MATCH(AE339,'CAT-4'!$A:$A,0)</f>
        <v>725</v>
      </c>
      <c r="AG339">
        <f>MATCH(V339,'CAT-4'!$1:$1,0)</f>
        <v>27</v>
      </c>
      <c r="AH339">
        <f>INDEX('CAT-4'!$1:$1048576,FAR!AF339,FAR!AG339)</f>
        <v>103.2</v>
      </c>
      <c r="AI339">
        <f>MATCH($AI$3,'CAT-4'!$1:$1,0)</f>
        <v>133</v>
      </c>
      <c r="AJ339">
        <f>INDEX('CAT-4'!$1:$1048576,FAR!AF339,FAR!AI339)</f>
        <v>128.19999999999999</v>
      </c>
      <c r="AK339" s="28">
        <f t="shared" si="237"/>
        <v>1.2422480620155036</v>
      </c>
      <c r="AL339" s="28">
        <f t="shared" si="238"/>
        <v>1.2422480620155036</v>
      </c>
      <c r="AM339" s="2">
        <f>INDEX(ELSV!$C$4:$G$58,MATCH(AE339,ELSV!$G$4:$G$58,0),MATCH(IF(O339&gt;2000000,"A",IF(O339&gt;1000000,"B",IF(O339&gt;100000,"C","D"))),ELSV!$C$4:$G$4,0))</f>
        <v>8</v>
      </c>
      <c r="AN339" s="77">
        <f>INDEX(ELSV!$G$4:$K$58,MATCH(AE339,ELSV!$G$4:$G$58,0),MATCH(IF(O339&gt;2000000,"A",IF(O339&gt;1000000,"B",IF(O339&gt;100000,"C","D"))),ELSV!$G$4:$K$4,0))</f>
        <v>0.95</v>
      </c>
      <c r="AO339" s="24">
        <f t="shared" si="234"/>
        <v>1202580.9447286821</v>
      </c>
      <c r="AP339" s="24">
        <f t="shared" si="235"/>
        <v>1142451.8974922479</v>
      </c>
      <c r="AQ339" s="25">
        <f t="shared" si="236"/>
        <v>60129.047236434184</v>
      </c>
    </row>
    <row r="340" spans="1:43" x14ac:dyDescent="0.25">
      <c r="A340" s="11">
        <v>3005</v>
      </c>
      <c r="B340" s="6">
        <v>3005006301</v>
      </c>
      <c r="C340" s="6">
        <v>20000401</v>
      </c>
      <c r="D340" s="6">
        <v>5030000158</v>
      </c>
      <c r="E340" s="6" t="s">
        <v>1584</v>
      </c>
      <c r="F340" s="6" t="s">
        <v>1444</v>
      </c>
      <c r="G340" s="6"/>
      <c r="H340" s="6">
        <v>1</v>
      </c>
      <c r="I340" s="6" t="s">
        <v>8</v>
      </c>
      <c r="J340" s="27">
        <v>41274</v>
      </c>
      <c r="K340" s="27">
        <v>41274</v>
      </c>
      <c r="L340" s="7">
        <v>958103</v>
      </c>
      <c r="M340" s="7">
        <v>0</v>
      </c>
      <c r="N340" s="7"/>
      <c r="O340" s="8">
        <v>958103</v>
      </c>
      <c r="P340" s="7">
        <v>-862292.7</v>
      </c>
      <c r="Q340" s="7">
        <v>0</v>
      </c>
      <c r="R340" s="7">
        <v>0</v>
      </c>
      <c r="S340" s="12">
        <f t="shared" si="220"/>
        <v>-862292.7</v>
      </c>
      <c r="T340" s="18">
        <f t="shared" si="221"/>
        <v>95810.300000000047</v>
      </c>
      <c r="U340" s="18">
        <v>95810.3</v>
      </c>
      <c r="V340" s="30">
        <f t="shared" si="225"/>
        <v>41244</v>
      </c>
      <c r="W340" s="28">
        <f t="shared" si="231"/>
        <v>10.430555555555555</v>
      </c>
      <c r="X340" s="38"/>
      <c r="AD340"/>
      <c r="AE340" s="43" t="s">
        <v>4032</v>
      </c>
      <c r="AF340">
        <f>MATCH(AE340,'CAT-4'!$A:$A,0)</f>
        <v>639</v>
      </c>
      <c r="AG340">
        <f>MATCH(V340,'CAT-4'!$1:$1,0)</f>
        <v>12</v>
      </c>
      <c r="AH340">
        <f>INDEX('CAT-4'!$1:$1048576,FAR!AF340,FAR!AG340)</f>
        <v>102.1</v>
      </c>
      <c r="AI340">
        <f>MATCH($AI$3,'CAT-4'!$1:$1,0)</f>
        <v>133</v>
      </c>
      <c r="AJ340">
        <f>INDEX('CAT-4'!$1:$1048576,FAR!AF340,FAR!AI340)</f>
        <v>117.6</v>
      </c>
      <c r="AK340" s="28">
        <f t="shared" si="237"/>
        <v>1.1518119490695398</v>
      </c>
      <c r="AL340" s="28">
        <f t="shared" si="238"/>
        <v>1.1518119490695398</v>
      </c>
      <c r="AM340" s="2">
        <f>INDEX(ELSV!$C$4:$G$58,MATCH(AE340,ELSV!$G$4:$G$58,0),MATCH(IF(O340&gt;2000000,"A",IF(O340&gt;1000000,"B",IF(O340&gt;100000,"C","D"))),ELSV!$C$4:$G$4,0))</f>
        <v>6</v>
      </c>
      <c r="AN340" s="77">
        <f>INDEX(ELSV!$G$4:$K$58,MATCH(AE340,ELSV!$G$4:$G$58,0),MATCH(IF(O340&gt;2000000,"A",IF(O340&gt;1000000,"B",IF(O340&gt;100000,"C","D"))),ELSV!$G$4:$K$4,0))</f>
        <v>1</v>
      </c>
      <c r="AO340" s="24">
        <f t="shared" si="234"/>
        <v>1103554.4838393733</v>
      </c>
      <c r="AP340" s="24">
        <f t="shared" si="235"/>
        <v>1103554.4838393731</v>
      </c>
      <c r="AQ340" s="25">
        <f t="shared" si="236"/>
        <v>0</v>
      </c>
    </row>
    <row r="341" spans="1:43" x14ac:dyDescent="0.25">
      <c r="A341" s="11">
        <v>3007</v>
      </c>
      <c r="B341" s="6">
        <v>3007000212</v>
      </c>
      <c r="C341" s="6">
        <v>20000201</v>
      </c>
      <c r="D341" s="6">
        <v>3030000023</v>
      </c>
      <c r="E341" s="6" t="s">
        <v>1585</v>
      </c>
      <c r="F341" s="6" t="s">
        <v>623</v>
      </c>
      <c r="G341" s="6"/>
      <c r="H341" s="6">
        <v>1</v>
      </c>
      <c r="I341" s="6" t="s">
        <v>8</v>
      </c>
      <c r="J341" s="27">
        <v>41729</v>
      </c>
      <c r="K341" s="27">
        <v>41729</v>
      </c>
      <c r="L341" s="7">
        <v>954909.36</v>
      </c>
      <c r="M341" s="7">
        <v>0</v>
      </c>
      <c r="N341" s="7"/>
      <c r="O341" s="8">
        <v>954909.36</v>
      </c>
      <c r="P341" s="7">
        <v>-445507.89</v>
      </c>
      <c r="Q341" s="7">
        <v>0</v>
      </c>
      <c r="R341" s="7">
        <v>-55671.22</v>
      </c>
      <c r="S341" s="12">
        <f t="shared" si="220"/>
        <v>-501179.11</v>
      </c>
      <c r="T341" s="18">
        <f t="shared" si="221"/>
        <v>509401.47</v>
      </c>
      <c r="U341" s="18">
        <v>453730.25</v>
      </c>
      <c r="V341" s="30">
        <f t="shared" si="225"/>
        <v>41699</v>
      </c>
      <c r="W341" s="28">
        <f t="shared" si="231"/>
        <v>9.1805555555555554</v>
      </c>
      <c r="X341" s="38"/>
      <c r="AD341"/>
      <c r="AE341" s="43" t="s">
        <v>4218</v>
      </c>
      <c r="AF341">
        <f>MATCH(AE341,'CAT-4'!$A:$A,0)</f>
        <v>735</v>
      </c>
      <c r="AG341">
        <f>MATCH(V341,'CAT-4'!$1:$1,0)</f>
        <v>27</v>
      </c>
      <c r="AH341">
        <f>INDEX('CAT-4'!$1:$1048576,FAR!AF341,FAR!AG341)</f>
        <v>107.8</v>
      </c>
      <c r="AI341">
        <f>MATCH($AI$3,'CAT-4'!$1:$1,0)</f>
        <v>133</v>
      </c>
      <c r="AJ341">
        <f>INDEX('CAT-4'!$1:$1048576,FAR!AF341,FAR!AI341)</f>
        <v>130.4</v>
      </c>
      <c r="AK341" s="28">
        <f t="shared" si="237"/>
        <v>1.2096474953617811</v>
      </c>
      <c r="AL341" s="28">
        <f t="shared" si="238"/>
        <v>1.2096474953617811</v>
      </c>
      <c r="AM341" s="2">
        <f>INDEX(ELSV!$C$4:$G$58,MATCH(AE341,ELSV!$G$4:$G$58,0),MATCH(IF(O341&gt;2000000,"A",IF(O341&gt;1000000,"B",IF(O341&gt;100000,"C","D"))),ELSV!$C$4:$G$4,0))</f>
        <v>12</v>
      </c>
      <c r="AN341" s="77">
        <f>INDEX(ELSV!$G$4:$K$58,MATCH(AE341,ELSV!$G$4:$G$58,0),MATCH(IF(O341&gt;2000000,"A",IF(O341&gt;1000000,"B",IF(O341&gt;100000,"C","D"))),ELSV!$G$4:$K$4,0))</f>
        <v>0.9</v>
      </c>
      <c r="AO341" s="24">
        <f t="shared" si="234"/>
        <v>1155103.7156215212</v>
      </c>
      <c r="AP341" s="24">
        <f t="shared" si="235"/>
        <v>795337.03752690146</v>
      </c>
      <c r="AQ341" s="25">
        <f t="shared" si="236"/>
        <v>359766.67809461977</v>
      </c>
    </row>
    <row r="342" spans="1:43" x14ac:dyDescent="0.25">
      <c r="A342" s="11">
        <v>3006</v>
      </c>
      <c r="B342" s="6">
        <v>3006000212</v>
      </c>
      <c r="C342" s="6">
        <v>20000201</v>
      </c>
      <c r="D342" s="6">
        <v>3030000068</v>
      </c>
      <c r="E342" s="6" t="s">
        <v>1582</v>
      </c>
      <c r="F342" s="6" t="s">
        <v>668</v>
      </c>
      <c r="G342" s="6"/>
      <c r="H342" s="6">
        <v>1</v>
      </c>
      <c r="I342" s="6" t="s">
        <v>8</v>
      </c>
      <c r="J342" s="27">
        <v>41729</v>
      </c>
      <c r="K342" s="27">
        <v>41729</v>
      </c>
      <c r="L342" s="7">
        <v>954909.36</v>
      </c>
      <c r="M342" s="7">
        <v>0</v>
      </c>
      <c r="N342" s="7"/>
      <c r="O342" s="8">
        <v>954909.36</v>
      </c>
      <c r="P342" s="7">
        <v>-445507.89</v>
      </c>
      <c r="Q342" s="7">
        <v>0</v>
      </c>
      <c r="R342" s="7">
        <v>-55671.22</v>
      </c>
      <c r="S342" s="12">
        <f t="shared" si="220"/>
        <v>-501179.11</v>
      </c>
      <c r="T342" s="18">
        <f t="shared" si="221"/>
        <v>509401.47</v>
      </c>
      <c r="U342" s="18">
        <v>453730.25</v>
      </c>
      <c r="V342" s="30">
        <f t="shared" si="225"/>
        <v>41699</v>
      </c>
      <c r="W342" s="28">
        <f t="shared" si="231"/>
        <v>9.1805555555555554</v>
      </c>
      <c r="X342" s="38"/>
      <c r="AD342"/>
      <c r="AE342" s="43" t="s">
        <v>4218</v>
      </c>
      <c r="AF342">
        <f>MATCH(AE342,'CAT-4'!$A:$A,0)</f>
        <v>735</v>
      </c>
      <c r="AG342">
        <f>MATCH(V342,'CAT-4'!$1:$1,0)</f>
        <v>27</v>
      </c>
      <c r="AH342">
        <f>INDEX('CAT-4'!$1:$1048576,FAR!AF342,FAR!AG342)</f>
        <v>107.8</v>
      </c>
      <c r="AI342">
        <f>MATCH($AI$3,'CAT-4'!$1:$1,0)</f>
        <v>133</v>
      </c>
      <c r="AJ342">
        <f>INDEX('CAT-4'!$1:$1048576,FAR!AF342,FAR!AI342)</f>
        <v>130.4</v>
      </c>
      <c r="AK342" s="28">
        <f t="shared" si="237"/>
        <v>1.2096474953617811</v>
      </c>
      <c r="AL342" s="28">
        <f t="shared" si="238"/>
        <v>1.2096474953617811</v>
      </c>
      <c r="AM342" s="2">
        <f>INDEX(ELSV!$C$4:$G$58,MATCH(AE342,ELSV!$G$4:$G$58,0),MATCH(IF(O342&gt;2000000,"A",IF(O342&gt;1000000,"B",IF(O342&gt;100000,"C","D"))),ELSV!$C$4:$G$4,0))</f>
        <v>12</v>
      </c>
      <c r="AN342" s="77">
        <f>INDEX(ELSV!$G$4:$K$58,MATCH(AE342,ELSV!$G$4:$G$58,0),MATCH(IF(O342&gt;2000000,"A",IF(O342&gt;1000000,"B",IF(O342&gt;100000,"C","D"))),ELSV!$G$4:$K$4,0))</f>
        <v>0.9</v>
      </c>
      <c r="AO342" s="24">
        <f t="shared" si="234"/>
        <v>1155103.7156215212</v>
      </c>
      <c r="AP342" s="24">
        <f t="shared" si="235"/>
        <v>795337.03752690146</v>
      </c>
      <c r="AQ342" s="25">
        <f t="shared" si="236"/>
        <v>359766.67809461977</v>
      </c>
    </row>
    <row r="343" spans="1:43" x14ac:dyDescent="0.25">
      <c r="A343" s="11">
        <v>3008</v>
      </c>
      <c r="B343" s="6">
        <v>3008006301</v>
      </c>
      <c r="C343" s="6">
        <v>20000401</v>
      </c>
      <c r="D343" s="6">
        <v>5000000141</v>
      </c>
      <c r="E343" s="6" t="s">
        <v>1586</v>
      </c>
      <c r="F343" s="6" t="s">
        <v>1143</v>
      </c>
      <c r="G343" s="6"/>
      <c r="H343" s="6">
        <v>1</v>
      </c>
      <c r="I343" s="6" t="s">
        <v>8</v>
      </c>
      <c r="J343" s="27">
        <v>40999</v>
      </c>
      <c r="K343" s="27">
        <v>40999</v>
      </c>
      <c r="L343" s="7">
        <v>953477.87</v>
      </c>
      <c r="M343" s="7">
        <v>0</v>
      </c>
      <c r="N343" s="7"/>
      <c r="O343" s="8">
        <v>953477.87</v>
      </c>
      <c r="P343" s="7">
        <v>-573545.34</v>
      </c>
      <c r="Q343" s="7">
        <v>0</v>
      </c>
      <c r="R343" s="7">
        <v>-60355.15</v>
      </c>
      <c r="S343" s="12">
        <f t="shared" si="220"/>
        <v>-633900.49</v>
      </c>
      <c r="T343" s="18">
        <f t="shared" si="221"/>
        <v>379932.53</v>
      </c>
      <c r="U343" s="18">
        <v>319577.38</v>
      </c>
      <c r="V343" s="30">
        <f t="shared" si="225"/>
        <v>40969</v>
      </c>
      <c r="W343" s="28">
        <f t="shared" si="231"/>
        <v>11.180555555555555</v>
      </c>
      <c r="X343" s="38" t="s">
        <v>3078</v>
      </c>
      <c r="Y343">
        <f>MATCH(X343,'CAT-3'!$A:$A,0)</f>
        <v>741</v>
      </c>
      <c r="Z343">
        <f>MATCH(V343,'CAT-3'!$1:$1,0)</f>
        <v>90</v>
      </c>
      <c r="AA343">
        <f>INDEX('CAT-3'!$1:$1048576,FAR!Y343,FAR!Z343)</f>
        <v>85.7</v>
      </c>
      <c r="AB343">
        <f>MATCH($AB$3,'CAT-3'!$1:$1,0)</f>
        <v>90</v>
      </c>
      <c r="AC343">
        <f>INDEX('CAT-3'!$1:$1048576,FAR!Y343,FAR!AB343)</f>
        <v>85.7</v>
      </c>
      <c r="AD343" s="28">
        <f>AC343/AA343</f>
        <v>1</v>
      </c>
      <c r="AE343" s="43" t="s">
        <v>4034</v>
      </c>
      <c r="AF343">
        <f>MATCH(AE343,'CAT-4'!$A:$A,0)</f>
        <v>640</v>
      </c>
      <c r="AG343">
        <f>MATCH($AG$3,'CAT-4'!$1:$1,0)</f>
        <v>4</v>
      </c>
      <c r="AH343">
        <f>INDEX('CAT-4'!$1:$1048576,FAR!AF343,FAR!AG343)</f>
        <v>103.4</v>
      </c>
      <c r="AI343">
        <f>MATCH($AI$3,'CAT-4'!$1:$1,0)</f>
        <v>133</v>
      </c>
      <c r="AJ343">
        <f>INDEX('CAT-4'!$1:$1048576,FAR!AF343,FAR!AI343)</f>
        <v>115.5</v>
      </c>
      <c r="AK343" s="28">
        <f>AJ343/AH343</f>
        <v>1.1170212765957446</v>
      </c>
      <c r="AL343" s="28">
        <f>AK343*AD343</f>
        <v>1.1170212765957446</v>
      </c>
      <c r="AM343" s="2">
        <f>INDEX(ELSV!$C$4:$G$58,MATCH(AE343,ELSV!$G$4:$G$58,0),MATCH(IF(O343&gt;2000000,"A",IF(O343&gt;1000000,"B",IF(O343&gt;100000,"C","D"))),ELSV!$C$4:$G$4,0))</f>
        <v>8</v>
      </c>
      <c r="AN343" s="77">
        <f>INDEX(ELSV!$G$4:$K$58,MATCH(AE343,ELSV!$G$4:$G$58,0),MATCH(IF(O343&gt;2000000,"A",IF(O343&gt;1000000,"B",IF(O343&gt;100000,"C","D"))),ELSV!$G$4:$K$4,0))</f>
        <v>1</v>
      </c>
      <c r="AO343" s="24">
        <f t="shared" si="234"/>
        <v>1065055.0675531914</v>
      </c>
      <c r="AP343" s="24">
        <f t="shared" si="235"/>
        <v>1065055.0675531914</v>
      </c>
      <c r="AQ343" s="25">
        <f t="shared" si="236"/>
        <v>0</v>
      </c>
    </row>
    <row r="344" spans="1:43" x14ac:dyDescent="0.25">
      <c r="A344" s="11">
        <v>3006</v>
      </c>
      <c r="B344" s="6">
        <v>3006006301</v>
      </c>
      <c r="C344" s="6">
        <v>20000401</v>
      </c>
      <c r="D344" s="6">
        <v>5030000179</v>
      </c>
      <c r="E344" s="6" t="s">
        <v>1582</v>
      </c>
      <c r="F344" s="6" t="s">
        <v>1456</v>
      </c>
      <c r="G344" s="6"/>
      <c r="H344" s="6">
        <v>2</v>
      </c>
      <c r="I344" s="6" t="s">
        <v>8</v>
      </c>
      <c r="J344" s="27">
        <v>41671</v>
      </c>
      <c r="K344" s="27">
        <v>41671</v>
      </c>
      <c r="L344" s="7">
        <v>949571.01</v>
      </c>
      <c r="M344" s="7">
        <v>0</v>
      </c>
      <c r="N344" s="7"/>
      <c r="O344" s="8">
        <v>949571.01</v>
      </c>
      <c r="P344" s="7">
        <v>-854708.25</v>
      </c>
      <c r="Q344" s="7">
        <v>0</v>
      </c>
      <c r="R344" s="7">
        <v>0</v>
      </c>
      <c r="S344" s="12">
        <f t="shared" si="220"/>
        <v>-854708.25</v>
      </c>
      <c r="T344" s="18">
        <f t="shared" si="221"/>
        <v>94862.760000000009</v>
      </c>
      <c r="U344" s="18">
        <v>94862.76</v>
      </c>
      <c r="V344" s="30">
        <f t="shared" si="225"/>
        <v>41671</v>
      </c>
      <c r="W344" s="28">
        <f t="shared" si="231"/>
        <v>9.344444444444445</v>
      </c>
      <c r="X344" s="38"/>
      <c r="AD344"/>
      <c r="AE344" s="43" t="s">
        <v>4032</v>
      </c>
      <c r="AF344">
        <f>MATCH(AE344,'CAT-4'!$A:$A,0)</f>
        <v>639</v>
      </c>
      <c r="AG344">
        <f>MATCH(V344,'CAT-4'!$1:$1,0)</f>
        <v>26</v>
      </c>
      <c r="AH344">
        <f>INDEX('CAT-4'!$1:$1048576,FAR!AF344,FAR!AG344)</f>
        <v>104</v>
      </c>
      <c r="AI344">
        <f>MATCH($AI$3,'CAT-4'!$1:$1,0)</f>
        <v>133</v>
      </c>
      <c r="AJ344">
        <f>INDEX('CAT-4'!$1:$1048576,FAR!AF344,FAR!AI344)</f>
        <v>117.6</v>
      </c>
      <c r="AK344" s="28">
        <f>AJ344/AH344</f>
        <v>1.1307692307692307</v>
      </c>
      <c r="AL344" s="28">
        <f>AK344</f>
        <v>1.1307692307692307</v>
      </c>
      <c r="AM344" s="2">
        <f>INDEX(ELSV!$C$4:$G$58,MATCH(AE344,ELSV!$G$4:$G$58,0),MATCH(IF(O344&gt;2000000,"A",IF(O344&gt;1000000,"B",IF(O344&gt;100000,"C","D"))),ELSV!$C$4:$G$4,0))</f>
        <v>6</v>
      </c>
      <c r="AN344" s="77">
        <f>INDEX(ELSV!$G$4:$K$58,MATCH(AE344,ELSV!$G$4:$G$58,0),MATCH(IF(O344&gt;2000000,"A",IF(O344&gt;1000000,"B",IF(O344&gt;100000,"C","D"))),ELSV!$G$4:$K$4,0))</f>
        <v>1</v>
      </c>
      <c r="AO344" s="24">
        <f t="shared" si="234"/>
        <v>1073745.6805384615</v>
      </c>
      <c r="AP344" s="24">
        <f t="shared" si="235"/>
        <v>1073745.6805384615</v>
      </c>
      <c r="AQ344" s="25">
        <f t="shared" si="236"/>
        <v>0</v>
      </c>
    </row>
    <row r="345" spans="1:43" x14ac:dyDescent="0.25">
      <c r="A345" s="11">
        <v>3007</v>
      </c>
      <c r="B345" s="6">
        <v>3007000204</v>
      </c>
      <c r="C345" s="6">
        <v>20000201</v>
      </c>
      <c r="D345" s="6">
        <v>3030000180</v>
      </c>
      <c r="E345" s="6" t="s">
        <v>1585</v>
      </c>
      <c r="F345" s="6" t="s">
        <v>781</v>
      </c>
      <c r="G345" s="6"/>
      <c r="H345" s="83">
        <v>1</v>
      </c>
      <c r="I345" s="6" t="s">
        <v>8</v>
      </c>
      <c r="J345" s="27">
        <v>41729</v>
      </c>
      <c r="K345" s="27">
        <v>41729</v>
      </c>
      <c r="L345" s="7">
        <v>948204.01</v>
      </c>
      <c r="M345" s="7">
        <v>0</v>
      </c>
      <c r="N345" s="7"/>
      <c r="O345" s="8">
        <v>948204.01</v>
      </c>
      <c r="P345" s="7">
        <v>-442379.48</v>
      </c>
      <c r="Q345" s="7">
        <v>0</v>
      </c>
      <c r="R345" s="7">
        <v>-55280.29</v>
      </c>
      <c r="S345" s="12">
        <f t="shared" si="220"/>
        <v>-497659.76999999996</v>
      </c>
      <c r="T345" s="18">
        <f t="shared" si="221"/>
        <v>505824.53</v>
      </c>
      <c r="U345" s="18">
        <v>450544.24</v>
      </c>
      <c r="V345" s="30">
        <f t="shared" si="225"/>
        <v>41699</v>
      </c>
      <c r="W345" s="28">
        <f t="shared" si="231"/>
        <v>9.1805555555555554</v>
      </c>
      <c r="AD345"/>
      <c r="AE345" s="23" t="s">
        <v>4228</v>
      </c>
      <c r="AF345">
        <f>MATCH(AE345,'CAT-4'!$A:$A,0)</f>
        <v>740</v>
      </c>
      <c r="AG345">
        <f>MATCH(V345,'CAT-4'!$1:$1,0)</f>
        <v>27</v>
      </c>
      <c r="AH345">
        <f>INDEX('CAT-4'!$1:$1048576,FAR!AF345,FAR!AG345)</f>
        <v>112.6</v>
      </c>
      <c r="AI345">
        <f>MATCH($AI$3,'CAT-4'!$1:$1,0)</f>
        <v>133</v>
      </c>
      <c r="AJ345">
        <f>INDEX('CAT-4'!$1:$1048576,FAR!AF345,FAR!AI345)</f>
        <v>127.9</v>
      </c>
      <c r="AK345" s="28">
        <f>AJ345/AH345</f>
        <v>1.1358792184724691</v>
      </c>
      <c r="AL345" s="28">
        <f>AK345</f>
        <v>1.1358792184724691</v>
      </c>
      <c r="AM345" s="2">
        <f>INDEX(ELSV!$C$4:$G$58,MATCH(AE345,ELSV!$G$4:$G$58,0),MATCH(IF(O345&gt;2000000,"A",IF(O345&gt;1000000,"B",IF(O345&gt;100000,"C","D"))),ELSV!$C$4:$G$4,0))</f>
        <v>8</v>
      </c>
      <c r="AN345" s="77">
        <f>INDEX(ELSV!$G$4:$K$58,MATCH(AE345,ELSV!$G$4:$G$58,0),MATCH(IF(O345&gt;2000000,"A",IF(O345&gt;1000000,"B",IF(O345&gt;100000,"C","D"))),ELSV!$G$4:$K$4,0))</f>
        <v>0.95</v>
      </c>
      <c r="AO345" s="24">
        <f t="shared" si="234"/>
        <v>1077045.2298312613</v>
      </c>
      <c r="AP345" s="24">
        <f t="shared" si="235"/>
        <v>1023192.9683396982</v>
      </c>
      <c r="AQ345" s="25">
        <f t="shared" ref="AQ345" si="239">AO345-AP345</f>
        <v>53852.261491563171</v>
      </c>
    </row>
    <row r="346" spans="1:43" x14ac:dyDescent="0.25">
      <c r="A346" s="11">
        <v>3006</v>
      </c>
      <c r="B346" s="6">
        <v>3006000204</v>
      </c>
      <c r="C346" s="6">
        <v>20000201</v>
      </c>
      <c r="D346" s="6">
        <v>3030000061</v>
      </c>
      <c r="E346" s="6" t="s">
        <v>1582</v>
      </c>
      <c r="F346" s="6" t="s">
        <v>661</v>
      </c>
      <c r="G346" s="6"/>
      <c r="H346" s="83">
        <v>1</v>
      </c>
      <c r="I346" s="6" t="s">
        <v>8</v>
      </c>
      <c r="J346" s="27">
        <v>41729</v>
      </c>
      <c r="K346" s="27">
        <v>41729</v>
      </c>
      <c r="L346" s="7">
        <v>947429</v>
      </c>
      <c r="M346" s="7">
        <v>0</v>
      </c>
      <c r="N346" s="7"/>
      <c r="O346" s="8">
        <v>947429</v>
      </c>
      <c r="P346" s="7">
        <v>-442017.93</v>
      </c>
      <c r="Q346" s="7">
        <v>0</v>
      </c>
      <c r="R346" s="7">
        <v>-55235.11</v>
      </c>
      <c r="S346" s="12">
        <f t="shared" si="220"/>
        <v>-497253.04</v>
      </c>
      <c r="T346" s="18">
        <f t="shared" si="221"/>
        <v>505411.07</v>
      </c>
      <c r="U346" s="18">
        <v>450175.96</v>
      </c>
      <c r="V346" s="30">
        <f t="shared" si="225"/>
        <v>41699</v>
      </c>
      <c r="W346" s="28">
        <f t="shared" si="231"/>
        <v>9.1805555555555554</v>
      </c>
      <c r="AD346"/>
      <c r="AE346" s="23" t="s">
        <v>4228</v>
      </c>
      <c r="AF346">
        <f>MATCH(AE346,'CAT-4'!$A:$A,0)</f>
        <v>740</v>
      </c>
      <c r="AG346">
        <f>MATCH(V346,'CAT-4'!$1:$1,0)</f>
        <v>27</v>
      </c>
      <c r="AH346">
        <f>INDEX('CAT-4'!$1:$1048576,FAR!AF346,FAR!AG346)</f>
        <v>112.6</v>
      </c>
      <c r="AI346">
        <f>MATCH($AI$3,'CAT-4'!$1:$1,0)</f>
        <v>133</v>
      </c>
      <c r="AJ346">
        <f>INDEX('CAT-4'!$1:$1048576,FAR!AF346,FAR!AI346)</f>
        <v>127.9</v>
      </c>
      <c r="AK346" s="28">
        <f>AJ346/AH346</f>
        <v>1.1358792184724691</v>
      </c>
      <c r="AL346" s="28">
        <f>AK346</f>
        <v>1.1358792184724691</v>
      </c>
      <c r="AM346" s="2">
        <f>INDEX(ELSV!$C$4:$G$58,MATCH(AE346,ELSV!$G$4:$G$58,0),MATCH(IF(O346&gt;2000000,"A",IF(O346&gt;1000000,"B",IF(O346&gt;100000,"C","D"))),ELSV!$C$4:$G$4,0))</f>
        <v>8</v>
      </c>
      <c r="AN346" s="77">
        <f>INDEX(ELSV!$G$4:$K$58,MATCH(AE346,ELSV!$G$4:$G$58,0),MATCH(IF(O346&gt;2000000,"A",IF(O346&gt;1000000,"B",IF(O346&gt;100000,"C","D"))),ELSV!$G$4:$K$4,0))</f>
        <v>0.95</v>
      </c>
      <c r="AO346" s="24">
        <f t="shared" si="234"/>
        <v>1076164.9120781529</v>
      </c>
      <c r="AP346" s="24">
        <f t="shared" si="235"/>
        <v>1022356.6664742451</v>
      </c>
      <c r="AQ346" s="25">
        <f t="shared" ref="AQ346" si="240">AO346-AP346</f>
        <v>53808.245603907737</v>
      </c>
    </row>
    <row r="347" spans="1:43" hidden="1" x14ac:dyDescent="0.25">
      <c r="A347" s="11">
        <v>3006</v>
      </c>
      <c r="B347" s="6">
        <v>3006000202</v>
      </c>
      <c r="C347" s="6">
        <v>20000201</v>
      </c>
      <c r="D347" s="6">
        <v>3020000245</v>
      </c>
      <c r="E347" s="6"/>
      <c r="F347" s="6" t="s">
        <v>381</v>
      </c>
      <c r="G347" s="6"/>
      <c r="H347" s="6"/>
      <c r="I347" s="6"/>
      <c r="J347" s="27">
        <v>41578</v>
      </c>
      <c r="K347" s="27">
        <v>41578</v>
      </c>
      <c r="L347" s="7">
        <v>938798</v>
      </c>
      <c r="M347" s="7">
        <v>0</v>
      </c>
      <c r="N347" s="7"/>
      <c r="O347" s="8">
        <v>938798</v>
      </c>
      <c r="P347" s="7">
        <v>-458497.6</v>
      </c>
      <c r="Q347" s="7">
        <v>0</v>
      </c>
      <c r="R347" s="7">
        <v>-54731.92</v>
      </c>
      <c r="S347" s="12">
        <f t="shared" si="220"/>
        <v>-513229.51999999996</v>
      </c>
      <c r="T347" s="18">
        <f t="shared" si="221"/>
        <v>480300.4</v>
      </c>
      <c r="U347" s="18">
        <v>425568.48</v>
      </c>
      <c r="V347" s="30">
        <f t="shared" si="225"/>
        <v>41548</v>
      </c>
      <c r="W347" s="28">
        <f t="shared" ref="W347:W371" si="241">YEARFRAC(K347,$W$3)</f>
        <v>9.5972222222222214</v>
      </c>
      <c r="X347" s="38" t="s">
        <v>2880</v>
      </c>
      <c r="AD347"/>
      <c r="AE347" s="43" t="s">
        <v>4192</v>
      </c>
      <c r="AF347">
        <f>MATCH(AE347,'CAT-4'!$A:$A,0)</f>
        <v>722</v>
      </c>
      <c r="AG347">
        <f>MATCH(V347,'CAT-4'!$1:$1,0)</f>
        <v>22</v>
      </c>
      <c r="AH347">
        <f>INDEX('CAT-4'!$1:$1048576,FAR!AF347,FAR!AG347)</f>
        <v>105.8</v>
      </c>
      <c r="AI347">
        <f>MATCH($AI$3,'CAT-4'!$1:$1,0)</f>
        <v>133</v>
      </c>
      <c r="AJ347">
        <f>INDEX('CAT-4'!$1:$1048576,FAR!AF347,FAR!AI347)</f>
        <v>126.8</v>
      </c>
      <c r="AK347" s="28">
        <f>AJ347/AH347</f>
        <v>1.1984877126654063</v>
      </c>
      <c r="AL347" s="28">
        <f>AK347</f>
        <v>1.1984877126654063</v>
      </c>
      <c r="AM347" s="2">
        <f>INDEX(ELSV!$C$4:$G$58,MATCH(AE347,ELSV!$G$4:$G$58,0),MATCH(IF(O347&gt;2000000,"A",IF(O347&gt;1000000,"B",IF(O347&gt;100000,"C","D"))),ELSV!$C$4:$G$4,0))</f>
        <v>12</v>
      </c>
      <c r="AN347" s="77">
        <f>INDEX(ELSV!$G$4:$K$58,MATCH(AE347,ELSV!$G$4:$G$58,0),MATCH(IF(O347&gt;2000000,"A",IF(O347&gt;1000000,"B",IF(O347&gt;100000,"C","D"))),ELSV!$G$4:$K$4,0))</f>
        <v>0.9</v>
      </c>
      <c r="AO347" s="24">
        <f t="shared" si="234"/>
        <v>1125137.8676748581</v>
      </c>
      <c r="AP347" s="24">
        <f t="shared" si="235"/>
        <v>809864.86100346548</v>
      </c>
      <c r="AQ347" s="25">
        <f t="shared" ref="AQ347:AQ371" si="242">AO347-AP347</f>
        <v>315273.00667139259</v>
      </c>
    </row>
    <row r="348" spans="1:43" x14ac:dyDescent="0.25">
      <c r="A348" s="11">
        <v>3005</v>
      </c>
      <c r="B348" s="6">
        <v>3005006201</v>
      </c>
      <c r="C348" s="6">
        <v>20000102</v>
      </c>
      <c r="D348" s="6">
        <v>2010000009</v>
      </c>
      <c r="E348" s="6" t="s">
        <v>1584</v>
      </c>
      <c r="F348" s="6" t="s">
        <v>68</v>
      </c>
      <c r="G348" s="6"/>
      <c r="H348" s="6">
        <v>1</v>
      </c>
      <c r="I348" s="6" t="s">
        <v>8</v>
      </c>
      <c r="J348" s="27">
        <v>40978</v>
      </c>
      <c r="K348" s="27">
        <v>40978</v>
      </c>
      <c r="L348" s="7">
        <v>930417.13</v>
      </c>
      <c r="M348" s="7">
        <v>0</v>
      </c>
      <c r="N348" s="7"/>
      <c r="O348" s="8">
        <v>930417.13</v>
      </c>
      <c r="P348" s="7">
        <v>-279850.65000000002</v>
      </c>
      <c r="Q348" s="7">
        <v>0</v>
      </c>
      <c r="R348" s="7">
        <v>-31075.93</v>
      </c>
      <c r="S348" s="12">
        <f t="shared" si="220"/>
        <v>-310926.58</v>
      </c>
      <c r="T348" s="18">
        <f t="shared" si="221"/>
        <v>650566.48</v>
      </c>
      <c r="U348" s="18">
        <v>619490.55000000005</v>
      </c>
      <c r="V348" s="30">
        <f t="shared" si="225"/>
        <v>40969</v>
      </c>
      <c r="W348" s="28">
        <f t="shared" si="241"/>
        <v>11.236111111111111</v>
      </c>
      <c r="X348" s="38" t="s">
        <v>2880</v>
      </c>
      <c r="Y348">
        <f>MATCH(X348,'CAT-3'!$A:$A,0)</f>
        <v>642</v>
      </c>
      <c r="Z348">
        <f>MATCH(V348,'CAT-3'!$1:$1,0)</f>
        <v>90</v>
      </c>
      <c r="AA348">
        <f>INDEX('CAT-3'!$1:$1048576,FAR!Y348,FAR!Z348)</f>
        <v>126.4</v>
      </c>
      <c r="AB348">
        <f>MATCH($AB$3,'CAT-3'!$1:$1,0)</f>
        <v>90</v>
      </c>
      <c r="AC348">
        <f>INDEX('CAT-3'!$1:$1048576,FAR!Y348,FAR!AB348)</f>
        <v>126.4</v>
      </c>
      <c r="AD348" s="28">
        <f t="shared" ref="AD348:AD350" si="243">AC348/AA348</f>
        <v>1</v>
      </c>
      <c r="AE348" s="43" t="s">
        <v>4192</v>
      </c>
      <c r="AF348">
        <f>MATCH(AE348,'CAT-4'!$A:$A,0)</f>
        <v>722</v>
      </c>
      <c r="AG348">
        <f>MATCH($AG$3,'CAT-4'!$1:$1,0)</f>
        <v>4</v>
      </c>
      <c r="AH348">
        <f>INDEX('CAT-4'!$1:$1048576,FAR!AF348,FAR!AG348)</f>
        <v>102.2</v>
      </c>
      <c r="AI348">
        <f>MATCH($AI$3,'CAT-4'!$1:$1,0)</f>
        <v>133</v>
      </c>
      <c r="AJ348">
        <f>INDEX('CAT-4'!$1:$1048576,FAR!AF348,FAR!AI348)</f>
        <v>126.8</v>
      </c>
      <c r="AK348" s="28">
        <f t="shared" ref="AK348:AK352" si="244">AJ348/AH348</f>
        <v>1.2407045009784736</v>
      </c>
      <c r="AL348" s="28">
        <f t="shared" ref="AL348:AL350" si="245">AK348*AD348</f>
        <v>1.2407045009784736</v>
      </c>
      <c r="AM348" s="2">
        <f>INDEX(ELSV!$C$4:$G$58,MATCH(AE348,ELSV!$G$4:$G$58,0),MATCH(IF(O348&gt;2000000,"A",IF(O348&gt;1000000,"B",IF(O348&gt;100000,"C","D"))),ELSV!$C$4:$G$4,0))</f>
        <v>12</v>
      </c>
      <c r="AN348" s="77">
        <f>INDEX(ELSV!$G$4:$K$58,MATCH(AE348,ELSV!$G$4:$G$58,0),MATCH(IF(O348&gt;2000000,"A",IF(O348&gt;1000000,"B",IF(O348&gt;100000,"C","D"))),ELSV!$G$4:$K$4,0))</f>
        <v>0.9</v>
      </c>
      <c r="AO348" s="24">
        <f t="shared" si="234"/>
        <v>1154372.7209784735</v>
      </c>
      <c r="AP348" s="24">
        <f t="shared" si="235"/>
        <v>972799.51174123434</v>
      </c>
      <c r="AQ348" s="25">
        <f t="shared" si="242"/>
        <v>181573.20923723921</v>
      </c>
    </row>
    <row r="349" spans="1:43" x14ac:dyDescent="0.25">
      <c r="A349" s="11">
        <v>3004</v>
      </c>
      <c r="B349" s="6">
        <v>3004006201</v>
      </c>
      <c r="C349" s="6">
        <v>20000102</v>
      </c>
      <c r="D349" s="6">
        <v>2010000001</v>
      </c>
      <c r="E349" s="6" t="s">
        <v>1583</v>
      </c>
      <c r="F349" s="6" t="s">
        <v>61</v>
      </c>
      <c r="G349" s="6"/>
      <c r="H349" s="6">
        <v>1</v>
      </c>
      <c r="I349" s="6" t="s">
        <v>8</v>
      </c>
      <c r="J349" s="27">
        <v>40992</v>
      </c>
      <c r="K349" s="27">
        <v>40992</v>
      </c>
      <c r="L349" s="7">
        <v>929819.56</v>
      </c>
      <c r="M349" s="7">
        <v>0</v>
      </c>
      <c r="N349" s="7"/>
      <c r="O349" s="8">
        <v>929819.56</v>
      </c>
      <c r="P349" s="7">
        <v>-279091.15999999997</v>
      </c>
      <c r="Q349" s="7">
        <v>0</v>
      </c>
      <c r="R349" s="7">
        <v>-31055.97</v>
      </c>
      <c r="S349" s="12">
        <f t="shared" si="220"/>
        <v>-310147.13</v>
      </c>
      <c r="T349" s="18">
        <f t="shared" si="221"/>
        <v>650728.40000000014</v>
      </c>
      <c r="U349" s="18">
        <v>619672.43000000005</v>
      </c>
      <c r="V349" s="30">
        <f t="shared" si="225"/>
        <v>40969</v>
      </c>
      <c r="W349" s="28">
        <f t="shared" si="241"/>
        <v>11.197222222222223</v>
      </c>
      <c r="X349" s="38" t="s">
        <v>2880</v>
      </c>
      <c r="Y349">
        <f>MATCH(X349,'CAT-3'!$A:$A,0)</f>
        <v>642</v>
      </c>
      <c r="Z349">
        <f>MATCH(V349,'CAT-3'!$1:$1,0)</f>
        <v>90</v>
      </c>
      <c r="AA349">
        <f>INDEX('CAT-3'!$1:$1048576,FAR!Y349,FAR!Z349)</f>
        <v>126.4</v>
      </c>
      <c r="AB349">
        <f>MATCH($AB$3,'CAT-3'!$1:$1,0)</f>
        <v>90</v>
      </c>
      <c r="AC349">
        <f>INDEX('CAT-3'!$1:$1048576,FAR!Y349,FAR!AB349)</f>
        <v>126.4</v>
      </c>
      <c r="AD349" s="28">
        <f t="shared" si="243"/>
        <v>1</v>
      </c>
      <c r="AE349" s="43" t="s">
        <v>4192</v>
      </c>
      <c r="AF349">
        <f>MATCH(AE349,'CAT-4'!$A:$A,0)</f>
        <v>722</v>
      </c>
      <c r="AG349">
        <f>MATCH($AG$3,'CAT-4'!$1:$1,0)</f>
        <v>4</v>
      </c>
      <c r="AH349">
        <f>INDEX('CAT-4'!$1:$1048576,FAR!AF349,FAR!AG349)</f>
        <v>102.2</v>
      </c>
      <c r="AI349">
        <f>MATCH($AI$3,'CAT-4'!$1:$1,0)</f>
        <v>133</v>
      </c>
      <c r="AJ349">
        <f>INDEX('CAT-4'!$1:$1048576,FAR!AF349,FAR!AI349)</f>
        <v>126.8</v>
      </c>
      <c r="AK349" s="28">
        <f t="shared" si="244"/>
        <v>1.2407045009784736</v>
      </c>
      <c r="AL349" s="28">
        <f t="shared" si="245"/>
        <v>1.2407045009784736</v>
      </c>
      <c r="AM349" s="2">
        <f>INDEX(ELSV!$C$4:$G$58,MATCH(AE349,ELSV!$G$4:$G$58,0),MATCH(IF(O349&gt;2000000,"A",IF(O349&gt;1000000,"B",IF(O349&gt;100000,"C","D"))),ELSV!$C$4:$G$4,0))</f>
        <v>12</v>
      </c>
      <c r="AN349" s="77">
        <f>INDEX(ELSV!$G$4:$K$58,MATCH(AE349,ELSV!$G$4:$G$58,0),MATCH(IF(O349&gt;2000000,"A",IF(O349&gt;1000000,"B",IF(O349&gt;100000,"C","D"))),ELSV!$G$4:$K$4,0))</f>
        <v>0.9</v>
      </c>
      <c r="AO349" s="24">
        <f t="shared" si="234"/>
        <v>1153631.3131898239</v>
      </c>
      <c r="AP349" s="24">
        <f t="shared" si="235"/>
        <v>968809.96322253754</v>
      </c>
      <c r="AQ349" s="25">
        <f t="shared" si="242"/>
        <v>184821.34996728634</v>
      </c>
    </row>
    <row r="350" spans="1:43" x14ac:dyDescent="0.25">
      <c r="A350" s="11">
        <v>3006</v>
      </c>
      <c r="B350" s="6">
        <v>3006006803</v>
      </c>
      <c r="C350" s="6">
        <v>20000401</v>
      </c>
      <c r="D350" s="6">
        <v>5000000067</v>
      </c>
      <c r="E350" s="6" t="s">
        <v>1582</v>
      </c>
      <c r="F350" s="6" t="s">
        <v>1124</v>
      </c>
      <c r="G350" s="6"/>
      <c r="H350" s="6">
        <v>16</v>
      </c>
      <c r="I350" s="6" t="s">
        <v>41</v>
      </c>
      <c r="J350" s="27">
        <v>40868</v>
      </c>
      <c r="K350" s="27">
        <v>40868</v>
      </c>
      <c r="L350" s="7">
        <v>929664.86</v>
      </c>
      <c r="M350" s="7">
        <v>0</v>
      </c>
      <c r="N350" s="7"/>
      <c r="O350" s="8">
        <v>929664.86</v>
      </c>
      <c r="P350" s="7">
        <v>-929664.86</v>
      </c>
      <c r="Q350" s="7">
        <v>0</v>
      </c>
      <c r="R350" s="7">
        <v>0</v>
      </c>
      <c r="S350" s="12">
        <f t="shared" si="220"/>
        <v>-929664.86</v>
      </c>
      <c r="T350" s="18">
        <f t="shared" si="221"/>
        <v>0</v>
      </c>
      <c r="U350" s="18">
        <v>0</v>
      </c>
      <c r="V350" s="30">
        <f t="shared" si="225"/>
        <v>40848</v>
      </c>
      <c r="W350" s="28">
        <f t="shared" si="241"/>
        <v>11.53888888888889</v>
      </c>
      <c r="X350" s="38" t="s">
        <v>2994</v>
      </c>
      <c r="Y350">
        <f>MATCH(X350,'CAT-3'!$A:$A,0)</f>
        <v>699</v>
      </c>
      <c r="Z350">
        <f>MATCH(V350,'CAT-3'!$1:$1,0)</f>
        <v>86</v>
      </c>
      <c r="AA350">
        <f>INDEX('CAT-3'!$1:$1048576,FAR!Y350,FAR!Z350)</f>
        <v>130.80000000000001</v>
      </c>
      <c r="AB350">
        <f>MATCH($AB$3,'CAT-3'!$1:$1,0)</f>
        <v>90</v>
      </c>
      <c r="AC350">
        <f>INDEX('CAT-3'!$1:$1048576,FAR!Y350,FAR!AB350)</f>
        <v>130.9</v>
      </c>
      <c r="AD350" s="28">
        <f t="shared" si="243"/>
        <v>1.0007645259938838</v>
      </c>
      <c r="AE350" s="43" t="s">
        <v>4085</v>
      </c>
      <c r="AF350">
        <f>MATCH(AE350,'CAT-4'!$A:$A,0)</f>
        <v>666</v>
      </c>
      <c r="AG350">
        <f>MATCH($AG$3,'CAT-4'!$1:$1,0)</f>
        <v>4</v>
      </c>
      <c r="AH350">
        <f>INDEX('CAT-4'!$1:$1048576,FAR!AF350,FAR!AG350)</f>
        <v>104.1</v>
      </c>
      <c r="AI350">
        <f>MATCH($AI$3,'CAT-4'!$1:$1,0)</f>
        <v>133</v>
      </c>
      <c r="AJ350">
        <f>INDEX('CAT-4'!$1:$1048576,FAR!AF350,FAR!AI350)</f>
        <v>130</v>
      </c>
      <c r="AK350" s="28">
        <f t="shared" si="244"/>
        <v>1.2487992315081653</v>
      </c>
      <c r="AL350" s="28">
        <f t="shared" si="245"/>
        <v>1.2497539709817953</v>
      </c>
      <c r="AM350" s="2">
        <f>INDEX(ELSV!$C$4:$G$58,MATCH(AE350,ELSV!$G$4:$G$58,0),MATCH(IF(O350&gt;2000000,"A",IF(O350&gt;1000000,"B",IF(O350&gt;100000,"C","D"))),ELSV!$C$4:$G$4,0))</f>
        <v>12</v>
      </c>
      <c r="AN350" s="77">
        <f>INDEX(ELSV!$G$4:$K$58,MATCH(AE350,ELSV!$G$4:$G$58,0),MATCH(IF(O350&gt;2000000,"A",IF(O350&gt;1000000,"B",IF(O350&gt;100000,"C","D"))),ELSV!$G$4:$K$4,0))</f>
        <v>0.95</v>
      </c>
      <c r="AO350" s="24">
        <f t="shared" si="234"/>
        <v>1161852.3504672348</v>
      </c>
      <c r="AP350" s="24">
        <f t="shared" si="235"/>
        <v>1061346.7432057522</v>
      </c>
      <c r="AQ350" s="25">
        <f t="shared" si="242"/>
        <v>100505.60726148263</v>
      </c>
    </row>
    <row r="351" spans="1:43" x14ac:dyDescent="0.25">
      <c r="A351" s="11">
        <v>3007</v>
      </c>
      <c r="B351" s="6">
        <v>3007000209</v>
      </c>
      <c r="C351" s="6">
        <v>20000201</v>
      </c>
      <c r="D351" s="6">
        <v>3020000355</v>
      </c>
      <c r="E351" s="6" t="s">
        <v>1585</v>
      </c>
      <c r="F351" s="6" t="s">
        <v>490</v>
      </c>
      <c r="G351" s="6"/>
      <c r="H351" s="6">
        <v>1</v>
      </c>
      <c r="I351" s="6" t="s">
        <v>8</v>
      </c>
      <c r="J351" s="27">
        <v>41913</v>
      </c>
      <c r="K351" s="27">
        <v>41913</v>
      </c>
      <c r="L351" s="7">
        <v>922782.73</v>
      </c>
      <c r="M351" s="7">
        <v>0</v>
      </c>
      <c r="N351" s="7"/>
      <c r="O351" s="8">
        <v>922782.73</v>
      </c>
      <c r="P351" s="7">
        <v>-403413.03</v>
      </c>
      <c r="Q351" s="7">
        <v>0</v>
      </c>
      <c r="R351" s="7">
        <v>-53798.23</v>
      </c>
      <c r="S351" s="12">
        <f t="shared" si="220"/>
        <v>-457211.26</v>
      </c>
      <c r="T351" s="18">
        <f t="shared" si="221"/>
        <v>519369.69999999995</v>
      </c>
      <c r="U351" s="18">
        <v>465571.47</v>
      </c>
      <c r="V351" s="30">
        <f t="shared" si="225"/>
        <v>41913</v>
      </c>
      <c r="W351" s="28">
        <f t="shared" si="241"/>
        <v>8.6777777777777771</v>
      </c>
      <c r="X351" s="38"/>
      <c r="AD351"/>
      <c r="AE351" s="43" t="s">
        <v>4093</v>
      </c>
      <c r="AF351">
        <f>MATCH(AE351,'CAT-4'!$A:$A,0)</f>
        <v>670</v>
      </c>
      <c r="AG351">
        <f>MATCH(V351,'CAT-4'!$1:$1,0)</f>
        <v>34</v>
      </c>
      <c r="AH351">
        <f>INDEX('CAT-4'!$1:$1048576,FAR!AF351,FAR!AG351)</f>
        <v>94.3</v>
      </c>
      <c r="AI351">
        <f>MATCH($AI$3,'CAT-4'!$1:$1,0)</f>
        <v>133</v>
      </c>
      <c r="AJ351">
        <f>INDEX('CAT-4'!$1:$1048576,FAR!AF351,FAR!AI351)</f>
        <v>131.6</v>
      </c>
      <c r="AK351" s="28">
        <f t="shared" si="244"/>
        <v>1.3955461293743372</v>
      </c>
      <c r="AL351" s="28">
        <f t="shared" ref="AL351:AL352" si="246">AK351</f>
        <v>1.3955461293743372</v>
      </c>
      <c r="AM351" s="2">
        <f>INDEX(ELSV!$C$4:$G$58,MATCH(AE351,ELSV!$G$4:$G$58,0),MATCH(IF(O351&gt;2000000,"A",IF(O351&gt;1000000,"B",IF(O351&gt;100000,"C","D"))),ELSV!$C$4:$G$4,0))</f>
        <v>12</v>
      </c>
      <c r="AN351" s="77">
        <f>INDEX(ELSV!$G$4:$K$58,MATCH(AE351,ELSV!$G$4:$G$58,0),MATCH(IF(O351&gt;2000000,"A",IF(O351&gt;1000000,"B",IF(O351&gt;100000,"C","D"))),ELSV!$G$4:$K$4,0))</f>
        <v>0.9</v>
      </c>
      <c r="AO351" s="24">
        <f t="shared" si="234"/>
        <v>1287785.8671049841</v>
      </c>
      <c r="AP351" s="24">
        <f t="shared" si="235"/>
        <v>838133.96850749385</v>
      </c>
      <c r="AQ351" s="25">
        <f t="shared" si="242"/>
        <v>449651.89859749028</v>
      </c>
    </row>
    <row r="352" spans="1:43" x14ac:dyDescent="0.25">
      <c r="A352" s="11">
        <v>3006</v>
      </c>
      <c r="B352" s="6">
        <v>3006000206</v>
      </c>
      <c r="C352" s="6">
        <v>20000201</v>
      </c>
      <c r="D352" s="6">
        <v>3030000174</v>
      </c>
      <c r="E352" s="6" t="s">
        <v>1582</v>
      </c>
      <c r="F352" s="6" t="s">
        <v>775</v>
      </c>
      <c r="G352" s="6"/>
      <c r="H352" s="6">
        <v>4</v>
      </c>
      <c r="I352" s="6" t="s">
        <v>8</v>
      </c>
      <c r="J352" s="27">
        <v>41729</v>
      </c>
      <c r="K352" s="27">
        <v>41729</v>
      </c>
      <c r="L352" s="7">
        <v>910799.92</v>
      </c>
      <c r="M352" s="7">
        <v>0</v>
      </c>
      <c r="N352" s="7"/>
      <c r="O352" s="8">
        <v>910799.92</v>
      </c>
      <c r="P352" s="7">
        <v>-424928.87</v>
      </c>
      <c r="Q352" s="7">
        <v>0</v>
      </c>
      <c r="R352" s="7">
        <v>-53099.64</v>
      </c>
      <c r="S352" s="12">
        <f t="shared" si="220"/>
        <v>-478028.51</v>
      </c>
      <c r="T352" s="18">
        <f t="shared" si="221"/>
        <v>485871.05000000005</v>
      </c>
      <c r="U352" s="18">
        <v>432771.41</v>
      </c>
      <c r="V352" s="30">
        <f t="shared" si="225"/>
        <v>41699</v>
      </c>
      <c r="W352" s="28">
        <f t="shared" si="241"/>
        <v>9.1805555555555554</v>
      </c>
      <c r="X352" s="38"/>
      <c r="AD352"/>
      <c r="AE352" s="43" t="s">
        <v>4034</v>
      </c>
      <c r="AF352">
        <f>MATCH(AE352,'CAT-4'!$A:$A,0)</f>
        <v>640</v>
      </c>
      <c r="AG352">
        <f>MATCH(V352,'CAT-4'!$1:$1,0)</f>
        <v>27</v>
      </c>
      <c r="AH352">
        <f>INDEX('CAT-4'!$1:$1048576,FAR!AF352,FAR!AG352)</f>
        <v>110.7</v>
      </c>
      <c r="AI352">
        <f>MATCH($AI$3,'CAT-4'!$1:$1,0)</f>
        <v>133</v>
      </c>
      <c r="AJ352">
        <f>INDEX('CAT-4'!$1:$1048576,FAR!AF352,FAR!AI352)</f>
        <v>115.5</v>
      </c>
      <c r="AK352" s="28">
        <f t="shared" si="244"/>
        <v>1.0433604336043361</v>
      </c>
      <c r="AL352" s="28">
        <f t="shared" si="246"/>
        <v>1.0433604336043361</v>
      </c>
      <c r="AM352" s="2">
        <f>INDEX(ELSV!$C$4:$G$58,MATCH(AE352,ELSV!$G$4:$G$58,0),MATCH(IF(O352&gt;2000000,"A",IF(O352&gt;1000000,"B",IF(O352&gt;100000,"C","D"))),ELSV!$C$4:$G$4,0))</f>
        <v>8</v>
      </c>
      <c r="AN352" s="77">
        <f>INDEX(ELSV!$G$4:$K$58,MATCH(AE352,ELSV!$G$4:$G$58,0),MATCH(IF(O352&gt;2000000,"A",IF(O352&gt;1000000,"B",IF(O352&gt;100000,"C","D"))),ELSV!$G$4:$K$4,0))</f>
        <v>1</v>
      </c>
      <c r="AO352" s="24">
        <f t="shared" si="234"/>
        <v>950292.59945799469</v>
      </c>
      <c r="AP352" s="24">
        <f t="shared" si="235"/>
        <v>950292.59945799469</v>
      </c>
      <c r="AQ352" s="25">
        <f t="shared" si="242"/>
        <v>0</v>
      </c>
    </row>
    <row r="353" spans="1:43" hidden="1" x14ac:dyDescent="0.25">
      <c r="A353" s="11">
        <v>3003</v>
      </c>
      <c r="B353" s="6">
        <v>3003006203</v>
      </c>
      <c r="C353" s="6">
        <v>20000501</v>
      </c>
      <c r="D353" s="6">
        <v>6010000002</v>
      </c>
      <c r="E353" s="6"/>
      <c r="F353" s="6" t="s">
        <v>1539</v>
      </c>
      <c r="G353" s="6"/>
      <c r="H353" s="6">
        <v>1</v>
      </c>
      <c r="I353" s="6" t="s">
        <v>41</v>
      </c>
      <c r="J353" s="27">
        <v>40816</v>
      </c>
      <c r="K353" s="27">
        <v>40816</v>
      </c>
      <c r="L353" s="7">
        <v>904344.01</v>
      </c>
      <c r="M353" s="7">
        <v>0</v>
      </c>
      <c r="N353" s="7"/>
      <c r="O353" s="8">
        <v>904344.01</v>
      </c>
      <c r="P353" s="7">
        <v>-813910.01</v>
      </c>
      <c r="Q353" s="7">
        <v>0</v>
      </c>
      <c r="R353" s="7">
        <v>0</v>
      </c>
      <c r="S353" s="12">
        <f t="shared" si="220"/>
        <v>-813910.01</v>
      </c>
      <c r="T353" s="18">
        <f t="shared" si="221"/>
        <v>90434</v>
      </c>
      <c r="U353" s="18">
        <v>90434</v>
      </c>
      <c r="V353" s="30">
        <f t="shared" si="225"/>
        <v>40787</v>
      </c>
      <c r="W353" s="28">
        <f t="shared" si="241"/>
        <v>11.680555555555555</v>
      </c>
      <c r="X353" s="38" t="s">
        <v>3124</v>
      </c>
      <c r="Y353">
        <f>MATCH(X353,'CAT-3'!$A:$A,0)</f>
        <v>764</v>
      </c>
      <c r="Z353">
        <f>MATCH(V353,'CAT-3'!$1:$1,0)</f>
        <v>84</v>
      </c>
      <c r="AA353">
        <f>INDEX('CAT-3'!$1:$1048576,FAR!Y353,FAR!Z353)</f>
        <v>118</v>
      </c>
      <c r="AB353">
        <f>MATCH($AB$3,'CAT-3'!$1:$1,0)</f>
        <v>90</v>
      </c>
      <c r="AC353">
        <f>INDEX('CAT-3'!$1:$1048576,FAR!Y353,FAR!AB353)</f>
        <v>118.9</v>
      </c>
      <c r="AD353" s="28">
        <f>AC353/AA353</f>
        <v>1.007627118644068</v>
      </c>
      <c r="AE353" s="43" t="s">
        <v>4348</v>
      </c>
      <c r="AF353">
        <f>MATCH(AE353,'CAT-4'!$A:$A,0)</f>
        <v>803</v>
      </c>
      <c r="AG353">
        <f>MATCH($AG$3,'CAT-4'!$1:$1,0)</f>
        <v>4</v>
      </c>
      <c r="AH353">
        <f>INDEX('CAT-4'!$1:$1048576,FAR!AF353,FAR!AG353)</f>
        <v>82.4</v>
      </c>
      <c r="AI353">
        <f>MATCH($AI$3,'CAT-4'!$1:$1,0)</f>
        <v>133</v>
      </c>
      <c r="AJ353">
        <f>INDEX('CAT-4'!$1:$1048576,FAR!AF353,FAR!AI353)</f>
        <v>116.8</v>
      </c>
      <c r="AK353" s="28">
        <f>AJ353/AH353</f>
        <v>1.4174757281553396</v>
      </c>
      <c r="AL353" s="28">
        <f>AK353*AD353</f>
        <v>1.428286983709067</v>
      </c>
      <c r="AM353" s="2">
        <f>INDEX(ELSV!$C$4:$G$58,MATCH(AE353,ELSV!$G$4:$G$58,0),MATCH(IF(O353&gt;2000000,"A",IF(O353&gt;1000000,"B",IF(O353&gt;100000,"C","D"))),ELSV!$C$4:$G$4,0))</f>
        <v>12</v>
      </c>
      <c r="AN353" s="77">
        <f>INDEX(ELSV!$G$4:$K$58,MATCH(AE353,ELSV!$G$4:$G$58,0),MATCH(IF(O353&gt;2000000,"A",IF(O353&gt;1000000,"B",IF(O353&gt;100000,"C","D"))),ELSV!$G$4:$K$4,0))</f>
        <v>0.9</v>
      </c>
      <c r="AO353" s="24">
        <f t="shared" si="234"/>
        <v>1291662.7782782624</v>
      </c>
      <c r="AP353" s="24">
        <f t="shared" si="235"/>
        <v>1131550.4130541859</v>
      </c>
      <c r="AQ353" s="25">
        <f t="shared" si="242"/>
        <v>160112.36522407643</v>
      </c>
    </row>
    <row r="354" spans="1:43" x14ac:dyDescent="0.25">
      <c r="A354" s="11">
        <v>3005</v>
      </c>
      <c r="B354" s="6">
        <v>3005110002</v>
      </c>
      <c r="C354" s="6">
        <v>20000201</v>
      </c>
      <c r="D354" s="6">
        <v>3030000079</v>
      </c>
      <c r="E354" s="6" t="s">
        <v>1584</v>
      </c>
      <c r="F354" s="6" t="s">
        <v>680</v>
      </c>
      <c r="G354" s="6"/>
      <c r="H354" s="6">
        <v>1</v>
      </c>
      <c r="I354" s="6" t="s">
        <v>8</v>
      </c>
      <c r="J354" s="27">
        <v>41729</v>
      </c>
      <c r="K354" s="27">
        <v>41729</v>
      </c>
      <c r="L354" s="7">
        <v>896487.31</v>
      </c>
      <c r="M354" s="7">
        <v>0</v>
      </c>
      <c r="N354" s="7"/>
      <c r="O354" s="8">
        <v>896487.31</v>
      </c>
      <c r="P354" s="7">
        <v>-418251.36</v>
      </c>
      <c r="Q354" s="7">
        <v>0</v>
      </c>
      <c r="R354" s="7">
        <v>-52265.21</v>
      </c>
      <c r="S354" s="12">
        <f t="shared" si="220"/>
        <v>-470516.57</v>
      </c>
      <c r="T354" s="18">
        <f t="shared" si="221"/>
        <v>478235.95000000007</v>
      </c>
      <c r="U354" s="18">
        <v>425970.74</v>
      </c>
      <c r="V354" s="30">
        <f t="shared" si="225"/>
        <v>41699</v>
      </c>
      <c r="W354" s="28">
        <f t="shared" si="241"/>
        <v>9.1805555555555554</v>
      </c>
      <c r="X354" s="38"/>
      <c r="AD354"/>
      <c r="AE354" s="43" t="s">
        <v>4222</v>
      </c>
      <c r="AF354">
        <f>MATCH(AE354,'CAT-4'!$A:$A,0)</f>
        <v>737</v>
      </c>
      <c r="AG354">
        <f>MATCH(V354,'CAT-4'!$1:$1,0)</f>
        <v>27</v>
      </c>
      <c r="AH354">
        <f>INDEX('CAT-4'!$1:$1048576,FAR!AF354,FAR!AG354)</f>
        <v>104.7</v>
      </c>
      <c r="AI354">
        <f>MATCH($AI$3,'CAT-4'!$1:$1,0)</f>
        <v>133</v>
      </c>
      <c r="AJ354">
        <f>INDEX('CAT-4'!$1:$1048576,FAR!AF354,FAR!AI354)</f>
        <v>125</v>
      </c>
      <c r="AK354" s="28">
        <f t="shared" ref="AK354:AK355" si="247">AJ354/AH354</f>
        <v>1.1938872970391594</v>
      </c>
      <c r="AL354" s="28">
        <f t="shared" ref="AL354:AL355" si="248">AK354</f>
        <v>1.1938872970391594</v>
      </c>
      <c r="AM354" s="2">
        <f>INDEX(ELSV!$C$4:$G$58,MATCH(AE354,ELSV!$G$4:$G$58,0),MATCH(IF(O354&gt;2000000,"A",IF(O354&gt;1000000,"B",IF(O354&gt;100000,"C","D"))),ELSV!$C$4:$G$4,0))</f>
        <v>12</v>
      </c>
      <c r="AN354" s="77">
        <f>INDEX(ELSV!$G$4:$K$58,MATCH(AE354,ELSV!$G$4:$G$58,0),MATCH(IF(O354&gt;2000000,"A",IF(O354&gt;1000000,"B",IF(O354&gt;100000,"C","D"))),ELSV!$G$4:$K$4,0))</f>
        <v>0.95</v>
      </c>
      <c r="AO354" s="24">
        <f t="shared" si="234"/>
        <v>1070304.811365807</v>
      </c>
      <c r="AP354" s="24">
        <f t="shared" si="235"/>
        <v>777891.09525134077</v>
      </c>
      <c r="AQ354" s="25">
        <f t="shared" si="242"/>
        <v>292413.71611446619</v>
      </c>
    </row>
    <row r="355" spans="1:43" x14ac:dyDescent="0.25">
      <c r="A355" s="11">
        <v>3004</v>
      </c>
      <c r="B355" s="6">
        <v>3004000209</v>
      </c>
      <c r="C355" s="6">
        <v>20000201</v>
      </c>
      <c r="D355" s="6">
        <v>3020000274</v>
      </c>
      <c r="E355" s="6" t="s">
        <v>1583</v>
      </c>
      <c r="F355" s="6" t="s">
        <v>411</v>
      </c>
      <c r="G355" s="6"/>
      <c r="H355" s="6">
        <v>2</v>
      </c>
      <c r="I355" s="6" t="s">
        <v>45</v>
      </c>
      <c r="J355" s="27">
        <v>41720</v>
      </c>
      <c r="K355" s="27">
        <v>41720</v>
      </c>
      <c r="L355" s="7">
        <v>896124.38</v>
      </c>
      <c r="M355" s="7">
        <v>0</v>
      </c>
      <c r="N355" s="7"/>
      <c r="O355" s="8">
        <v>896124.38</v>
      </c>
      <c r="P355" s="7">
        <v>-419248.71</v>
      </c>
      <c r="Q355" s="7">
        <v>0</v>
      </c>
      <c r="R355" s="7">
        <v>-52244.05</v>
      </c>
      <c r="S355" s="12">
        <f t="shared" si="220"/>
        <v>-471492.76</v>
      </c>
      <c r="T355" s="18">
        <f t="shared" si="221"/>
        <v>476875.67</v>
      </c>
      <c r="U355" s="18">
        <v>424631.62</v>
      </c>
      <c r="V355" s="30">
        <f t="shared" si="225"/>
        <v>41699</v>
      </c>
      <c r="W355" s="28">
        <f t="shared" si="241"/>
        <v>9.2027777777777775</v>
      </c>
      <c r="X355" s="38"/>
      <c r="AD355"/>
      <c r="AE355" s="43" t="s">
        <v>4100</v>
      </c>
      <c r="AF355">
        <f>MATCH(AE355,'CAT-4'!$A:$A,0)</f>
        <v>674</v>
      </c>
      <c r="AG355">
        <f>MATCH(V355,'CAT-4'!$1:$1,0)</f>
        <v>27</v>
      </c>
      <c r="AH355">
        <f>INDEX('CAT-4'!$1:$1048576,FAR!AF355,FAR!AG355)</f>
        <v>109.9</v>
      </c>
      <c r="AI355">
        <f>MATCH($AI$3,'CAT-4'!$1:$1,0)</f>
        <v>133</v>
      </c>
      <c r="AJ355">
        <f>INDEX('CAT-4'!$1:$1048576,FAR!AF355,FAR!AI355)</f>
        <v>123.6</v>
      </c>
      <c r="AK355" s="28">
        <f t="shared" si="247"/>
        <v>1.1246587807097359</v>
      </c>
      <c r="AL355" s="28">
        <f t="shared" si="248"/>
        <v>1.1246587807097359</v>
      </c>
      <c r="AM355" s="2">
        <f>INDEX(ELSV!$C$4:$G$58,MATCH(AE355,ELSV!$G$4:$G$58,0),MATCH(IF(O355&gt;2000000,"A",IF(O355&gt;1000000,"B",IF(O355&gt;100000,"C","D"))),ELSV!$C$4:$G$4,0))</f>
        <v>12</v>
      </c>
      <c r="AN355" s="77">
        <f>INDEX(ELSV!$G$4:$K$58,MATCH(AE355,ELSV!$G$4:$G$58,0),MATCH(IF(O355&gt;2000000,"A",IF(O355&gt;1000000,"B",IF(O355&gt;100000,"C","D"))),ELSV!$G$4:$K$4,0))</f>
        <v>0.95</v>
      </c>
      <c r="AO355" s="24">
        <f t="shared" si="234"/>
        <v>1007834.1525750681</v>
      </c>
      <c r="AP355" s="24">
        <f t="shared" si="235"/>
        <v>734260.83798776404</v>
      </c>
      <c r="AQ355" s="25">
        <f t="shared" si="242"/>
        <v>273573.31458730402</v>
      </c>
    </row>
    <row r="356" spans="1:43" x14ac:dyDescent="0.25">
      <c r="A356" s="11">
        <v>3005</v>
      </c>
      <c r="B356" s="6">
        <v>3005000210</v>
      </c>
      <c r="C356" s="6">
        <v>20000201</v>
      </c>
      <c r="D356" s="6">
        <v>3020000070</v>
      </c>
      <c r="E356" s="6" t="s">
        <v>1584</v>
      </c>
      <c r="F356" s="6" t="s">
        <v>219</v>
      </c>
      <c r="G356" s="6"/>
      <c r="H356" s="6">
        <v>1</v>
      </c>
      <c r="I356" s="6" t="s">
        <v>8</v>
      </c>
      <c r="J356" s="27">
        <v>40978</v>
      </c>
      <c r="K356" s="27">
        <v>40978</v>
      </c>
      <c r="L356" s="7">
        <v>893558.31</v>
      </c>
      <c r="M356" s="7">
        <v>0</v>
      </c>
      <c r="N356" s="7"/>
      <c r="O356" s="8">
        <v>893558.31</v>
      </c>
      <c r="P356" s="7">
        <v>-513951.31</v>
      </c>
      <c r="Q356" s="7">
        <v>0</v>
      </c>
      <c r="R356" s="7">
        <v>-52094.45</v>
      </c>
      <c r="S356" s="12">
        <f t="shared" si="220"/>
        <v>-566045.76</v>
      </c>
      <c r="T356" s="18">
        <f t="shared" si="221"/>
        <v>379607.00000000006</v>
      </c>
      <c r="U356" s="18">
        <v>327512.55</v>
      </c>
      <c r="V356" s="30">
        <f t="shared" si="225"/>
        <v>40969</v>
      </c>
      <c r="W356" s="28">
        <f t="shared" si="241"/>
        <v>11.236111111111111</v>
      </c>
      <c r="X356" s="38" t="s">
        <v>2880</v>
      </c>
      <c r="Y356">
        <f>MATCH(X356,'CAT-3'!$A:$A,0)</f>
        <v>642</v>
      </c>
      <c r="Z356">
        <f>MATCH(V356,'CAT-3'!$1:$1,0)</f>
        <v>90</v>
      </c>
      <c r="AA356">
        <f>INDEX('CAT-3'!$1:$1048576,FAR!Y356,FAR!Z356)</f>
        <v>126.4</v>
      </c>
      <c r="AB356">
        <f>MATCH($AB$3,'CAT-3'!$1:$1,0)</f>
        <v>90</v>
      </c>
      <c r="AC356">
        <f>INDEX('CAT-3'!$1:$1048576,FAR!Y356,FAR!AB356)</f>
        <v>126.4</v>
      </c>
      <c r="AD356" s="28">
        <f>AC356/AA356</f>
        <v>1</v>
      </c>
      <c r="AE356" s="43" t="s">
        <v>4192</v>
      </c>
      <c r="AF356">
        <f>MATCH(AE356,'CAT-4'!$A:$A,0)</f>
        <v>722</v>
      </c>
      <c r="AG356">
        <f>MATCH($AG$3,'CAT-4'!$1:$1,0)</f>
        <v>4</v>
      </c>
      <c r="AH356">
        <f>INDEX('CAT-4'!$1:$1048576,FAR!AF356,FAR!AG356)</f>
        <v>102.2</v>
      </c>
      <c r="AI356">
        <f>MATCH($AI$3,'CAT-4'!$1:$1,0)</f>
        <v>133</v>
      </c>
      <c r="AJ356">
        <f>INDEX('CAT-4'!$1:$1048576,FAR!AF356,FAR!AI356)</f>
        <v>126.8</v>
      </c>
      <c r="AK356" s="28">
        <f>AJ356/AH356</f>
        <v>1.2407045009784736</v>
      </c>
      <c r="AL356" s="28">
        <f>AK356*AD356</f>
        <v>1.2407045009784736</v>
      </c>
      <c r="AM356" s="2">
        <f>INDEX(ELSV!$C$4:$G$58,MATCH(AE356,ELSV!$G$4:$G$58,0),MATCH(IF(O356&gt;2000000,"A",IF(O356&gt;1000000,"B",IF(O356&gt;100000,"C","D"))),ELSV!$C$4:$G$4,0))</f>
        <v>12</v>
      </c>
      <c r="AN356" s="77">
        <f>INDEX(ELSV!$G$4:$K$58,MATCH(AE356,ELSV!$G$4:$G$58,0),MATCH(IF(O356&gt;2000000,"A",IF(O356&gt;1000000,"B",IF(O356&gt;100000,"C","D"))),ELSV!$G$4:$K$4,0))</f>
        <v>0.9</v>
      </c>
      <c r="AO356" s="24">
        <f t="shared" si="234"/>
        <v>1108641.8171037184</v>
      </c>
      <c r="AP356" s="24">
        <f t="shared" si="235"/>
        <v>934261.69795511267</v>
      </c>
      <c r="AQ356" s="25">
        <f t="shared" si="242"/>
        <v>174380.11914860574</v>
      </c>
    </row>
    <row r="357" spans="1:43" x14ac:dyDescent="0.25">
      <c r="A357" s="11">
        <v>3006</v>
      </c>
      <c r="B357" s="6">
        <v>3006000209</v>
      </c>
      <c r="C357" s="6">
        <v>20000201</v>
      </c>
      <c r="D357" s="6">
        <v>3020000464</v>
      </c>
      <c r="E357" s="6" t="s">
        <v>1582</v>
      </c>
      <c r="F357" s="6" t="s">
        <v>535</v>
      </c>
      <c r="G357" s="6"/>
      <c r="H357" s="6">
        <v>1</v>
      </c>
      <c r="I357" s="6" t="s">
        <v>8</v>
      </c>
      <c r="J357" s="27">
        <v>43921</v>
      </c>
      <c r="K357" s="27">
        <v>43921</v>
      </c>
      <c r="L357" s="7">
        <v>867300.01</v>
      </c>
      <c r="M357" s="7">
        <v>0</v>
      </c>
      <c r="N357" s="7"/>
      <c r="O357" s="8">
        <v>867300.01</v>
      </c>
      <c r="P357" s="7">
        <v>-101265.33</v>
      </c>
      <c r="Q357" s="7">
        <v>0</v>
      </c>
      <c r="R357" s="7">
        <v>-50563.59</v>
      </c>
      <c r="S357" s="12">
        <f t="shared" si="220"/>
        <v>-151828.91999999998</v>
      </c>
      <c r="T357" s="18">
        <f t="shared" si="221"/>
        <v>766034.68</v>
      </c>
      <c r="U357" s="18">
        <v>715471.09</v>
      </c>
      <c r="V357" s="30">
        <f t="shared" si="225"/>
        <v>43891</v>
      </c>
      <c r="W357" s="28">
        <f t="shared" si="241"/>
        <v>3.1805555555555554</v>
      </c>
      <c r="X357" s="38"/>
      <c r="AD357"/>
      <c r="AE357" s="43" t="s">
        <v>4061</v>
      </c>
      <c r="AF357">
        <f>MATCH(AE357,'CAT-4'!$A:$A,0)</f>
        <v>654</v>
      </c>
      <c r="AG357">
        <f>MATCH(V357,'CAT-4'!$1:$1,0)</f>
        <v>99</v>
      </c>
      <c r="AH357">
        <f>INDEX('CAT-4'!$1:$1048576,FAR!AF357,FAR!AG357)</f>
        <v>111</v>
      </c>
      <c r="AI357">
        <f>MATCH($AI$3,'CAT-4'!$1:$1,0)</f>
        <v>133</v>
      </c>
      <c r="AJ357">
        <f>INDEX('CAT-4'!$1:$1048576,FAR!AF357,FAR!AI357)</f>
        <v>112.9</v>
      </c>
      <c r="AK357" s="28">
        <f t="shared" ref="AK357:AK359" si="249">AJ357/AH357</f>
        <v>1.0171171171171172</v>
      </c>
      <c r="AL357" s="28">
        <f t="shared" ref="AL357:AL359" si="250">AK357</f>
        <v>1.0171171171171172</v>
      </c>
      <c r="AM357" s="2">
        <f>INDEX(ELSV!$C$4:$G$58,MATCH(AE357,ELSV!$G$4:$G$58,0),MATCH(IF(O357&gt;2000000,"A",IF(O357&gt;1000000,"B",IF(O357&gt;100000,"C","D"))),ELSV!$C$4:$G$4,0))</f>
        <v>6</v>
      </c>
      <c r="AN357" s="77">
        <f>INDEX(ELSV!$G$4:$K$58,MATCH(AE357,ELSV!$G$4:$G$58,0),MATCH(IF(O357&gt;2000000,"A",IF(O357&gt;1000000,"B",IF(O357&gt;100000,"C","D"))),ELSV!$G$4:$K$4,0))</f>
        <v>0.95</v>
      </c>
      <c r="AO357" s="24">
        <f t="shared" si="234"/>
        <v>882145.6858468469</v>
      </c>
      <c r="AP357" s="24">
        <f t="shared" si="235"/>
        <v>444237.94897217944</v>
      </c>
      <c r="AQ357" s="25">
        <f t="shared" si="242"/>
        <v>437907.73687466746</v>
      </c>
    </row>
    <row r="358" spans="1:43" x14ac:dyDescent="0.25">
      <c r="A358" s="11">
        <v>3007</v>
      </c>
      <c r="B358" s="6">
        <v>3007000204</v>
      </c>
      <c r="C358" s="6">
        <v>20000201</v>
      </c>
      <c r="D358" s="6">
        <v>3020000240</v>
      </c>
      <c r="E358" s="6" t="s">
        <v>1585</v>
      </c>
      <c r="F358" s="6" t="s">
        <v>377</v>
      </c>
      <c r="G358" s="6"/>
      <c r="H358" s="6">
        <v>1</v>
      </c>
      <c r="I358" s="6" t="s">
        <v>8</v>
      </c>
      <c r="J358" s="27">
        <v>41518</v>
      </c>
      <c r="K358" s="27">
        <v>41518</v>
      </c>
      <c r="L358" s="7">
        <v>857946.08</v>
      </c>
      <c r="M358" s="7">
        <v>0</v>
      </c>
      <c r="N358" s="7"/>
      <c r="O358" s="8">
        <v>857946.08</v>
      </c>
      <c r="P358" s="7">
        <v>-423178.32</v>
      </c>
      <c r="Q358" s="7">
        <v>0</v>
      </c>
      <c r="R358" s="7">
        <v>-50018.26</v>
      </c>
      <c r="S358" s="12">
        <f t="shared" si="220"/>
        <v>-473196.58</v>
      </c>
      <c r="T358" s="18">
        <f t="shared" si="221"/>
        <v>434767.75999999995</v>
      </c>
      <c r="U358" s="18">
        <v>384749.5</v>
      </c>
      <c r="V358" s="30">
        <f t="shared" si="225"/>
        <v>41518</v>
      </c>
      <c r="W358" s="28">
        <f t="shared" si="241"/>
        <v>9.7611111111111111</v>
      </c>
      <c r="X358" s="38"/>
      <c r="AD358"/>
      <c r="AE358" s="43" t="s">
        <v>4192</v>
      </c>
      <c r="AF358">
        <f>MATCH(AE358,'CAT-4'!$A:$A,0)</f>
        <v>722</v>
      </c>
      <c r="AG358">
        <f>MATCH(V358,'CAT-4'!$1:$1,0)</f>
        <v>21</v>
      </c>
      <c r="AH358">
        <f>INDEX('CAT-4'!$1:$1048576,FAR!AF358,FAR!AG358)</f>
        <v>105.3</v>
      </c>
      <c r="AI358">
        <f>MATCH($AI$3,'CAT-4'!$1:$1,0)</f>
        <v>133</v>
      </c>
      <c r="AJ358">
        <f>INDEX('CAT-4'!$1:$1048576,FAR!AF358,FAR!AI358)</f>
        <v>126.8</v>
      </c>
      <c r="AK358" s="28">
        <f t="shared" si="249"/>
        <v>1.2041785375118708</v>
      </c>
      <c r="AL358" s="28">
        <f t="shared" si="250"/>
        <v>1.2041785375118708</v>
      </c>
      <c r="AM358" s="2">
        <f>INDEX(ELSV!$C$4:$G$58,MATCH(AE358,ELSV!$G$4:$G$58,0),MATCH(IF(O358&gt;2000000,"A",IF(O358&gt;1000000,"B",IF(O358&gt;100000,"C","D"))),ELSV!$C$4:$G$4,0))</f>
        <v>12</v>
      </c>
      <c r="AN358" s="77">
        <f>INDEX(ELSV!$G$4:$K$58,MATCH(AE358,ELSV!$G$4:$G$58,0),MATCH(IF(O358&gt;2000000,"A",IF(O358&gt;1000000,"B",IF(O358&gt;100000,"C","D"))),ELSV!$G$4:$K$4,0))</f>
        <v>0.9</v>
      </c>
      <c r="AO358" s="24">
        <f t="shared" si="234"/>
        <v>1033120.2558784424</v>
      </c>
      <c r="AP358" s="24">
        <f t="shared" si="235"/>
        <v>756330.12065767637</v>
      </c>
      <c r="AQ358" s="25">
        <f t="shared" si="242"/>
        <v>276790.13522076607</v>
      </c>
    </row>
    <row r="359" spans="1:43" x14ac:dyDescent="0.25">
      <c r="A359" s="11">
        <v>3006</v>
      </c>
      <c r="B359" s="6">
        <v>3006000209</v>
      </c>
      <c r="C359" s="6">
        <v>20000201</v>
      </c>
      <c r="D359" s="6">
        <v>3020000371</v>
      </c>
      <c r="E359" s="6" t="s">
        <v>1582</v>
      </c>
      <c r="F359" s="6" t="s">
        <v>505</v>
      </c>
      <c r="G359" s="6"/>
      <c r="H359" s="6">
        <v>2</v>
      </c>
      <c r="I359" s="6" t="s">
        <v>8</v>
      </c>
      <c r="J359" s="27">
        <v>42063</v>
      </c>
      <c r="K359" s="27">
        <v>42063</v>
      </c>
      <c r="L359" s="7">
        <v>844054.07</v>
      </c>
      <c r="M359" s="7">
        <v>0</v>
      </c>
      <c r="N359" s="7"/>
      <c r="O359" s="8">
        <v>844054.07</v>
      </c>
      <c r="P359" s="7">
        <v>-347911.64</v>
      </c>
      <c r="Q359" s="7">
        <v>0</v>
      </c>
      <c r="R359" s="7">
        <v>-49208.35</v>
      </c>
      <c r="S359" s="12">
        <f t="shared" si="220"/>
        <v>-397119.99</v>
      </c>
      <c r="T359" s="18">
        <f t="shared" si="221"/>
        <v>496142.42999999993</v>
      </c>
      <c r="U359" s="18">
        <v>446934.08</v>
      </c>
      <c r="V359" s="30">
        <f t="shared" si="225"/>
        <v>42036</v>
      </c>
      <c r="W359" s="28">
        <f t="shared" si="241"/>
        <v>8.2638888888888893</v>
      </c>
      <c r="X359" s="38"/>
      <c r="AD359"/>
      <c r="AE359" s="43" t="s">
        <v>4100</v>
      </c>
      <c r="AF359">
        <f>MATCH(AE359,'CAT-4'!$A:$A,0)</f>
        <v>674</v>
      </c>
      <c r="AG359">
        <f>MATCH(V359,'CAT-4'!$1:$1,0)</f>
        <v>38</v>
      </c>
      <c r="AH359">
        <f>INDEX('CAT-4'!$1:$1048576,FAR!AF359,FAR!AG359)</f>
        <v>109.1</v>
      </c>
      <c r="AI359">
        <f>MATCH($AI$3,'CAT-4'!$1:$1,0)</f>
        <v>133</v>
      </c>
      <c r="AJ359">
        <f>INDEX('CAT-4'!$1:$1048576,FAR!AF359,FAR!AI359)</f>
        <v>123.6</v>
      </c>
      <c r="AK359" s="28">
        <f t="shared" si="249"/>
        <v>1.1329055912007333</v>
      </c>
      <c r="AL359" s="28">
        <f t="shared" si="250"/>
        <v>1.1329055912007333</v>
      </c>
      <c r="AM359" s="2">
        <f>INDEX(ELSV!$C$4:$G$58,MATCH(AE359,ELSV!$G$4:$G$58,0),MATCH(IF(O359&gt;2000000,"A",IF(O359&gt;1000000,"B",IF(O359&gt;100000,"C","D"))),ELSV!$C$4:$G$4,0))</f>
        <v>12</v>
      </c>
      <c r="AN359" s="77">
        <f>INDEX(ELSV!$G$4:$K$58,MATCH(AE359,ELSV!$G$4:$G$58,0),MATCH(IF(O359&gt;2000000,"A",IF(O359&gt;1000000,"B",IF(O359&gt;100000,"C","D"))),ELSV!$G$4:$K$4,0))</f>
        <v>0.95</v>
      </c>
      <c r="AO359" s="24">
        <f t="shared" si="234"/>
        <v>956233.57517873507</v>
      </c>
      <c r="AP359" s="24">
        <f t="shared" si="235"/>
        <v>625591.46802057861</v>
      </c>
      <c r="AQ359" s="25">
        <f t="shared" si="242"/>
        <v>330642.10715815646</v>
      </c>
    </row>
    <row r="360" spans="1:43" x14ac:dyDescent="0.25">
      <c r="A360" s="11">
        <v>3008</v>
      </c>
      <c r="B360" s="6">
        <v>3008006301</v>
      </c>
      <c r="C360" s="6">
        <v>20000401</v>
      </c>
      <c r="D360" s="6">
        <v>5030000023</v>
      </c>
      <c r="E360" s="6" t="s">
        <v>1586</v>
      </c>
      <c r="F360" s="6" t="s">
        <v>1350</v>
      </c>
      <c r="G360" s="6"/>
      <c r="H360" s="6">
        <v>20</v>
      </c>
      <c r="I360" s="6" t="s">
        <v>8</v>
      </c>
      <c r="J360" s="27">
        <v>40633</v>
      </c>
      <c r="K360" s="27">
        <v>40633</v>
      </c>
      <c r="L360" s="7">
        <v>843896</v>
      </c>
      <c r="M360" s="7">
        <v>0</v>
      </c>
      <c r="N360" s="7"/>
      <c r="O360" s="8">
        <v>843896</v>
      </c>
      <c r="P360" s="7">
        <v>-759506.4</v>
      </c>
      <c r="Q360" s="7">
        <v>0</v>
      </c>
      <c r="R360" s="7">
        <v>0</v>
      </c>
      <c r="S360" s="12">
        <f t="shared" si="220"/>
        <v>-759506.4</v>
      </c>
      <c r="T360" s="18">
        <f t="shared" si="221"/>
        <v>84389.599999999977</v>
      </c>
      <c r="U360" s="18">
        <v>84389.6</v>
      </c>
      <c r="V360" s="30">
        <f t="shared" si="225"/>
        <v>40603</v>
      </c>
      <c r="W360" s="28">
        <f t="shared" si="241"/>
        <v>12.180555555555555</v>
      </c>
      <c r="X360" s="38" t="s">
        <v>3108</v>
      </c>
      <c r="Y360">
        <f>MATCH(X360,'CAT-3'!$A:$A,0)</f>
        <v>756</v>
      </c>
      <c r="Z360">
        <f>MATCH(V360,'CAT-3'!$1:$1,0)</f>
        <v>78</v>
      </c>
      <c r="AA360">
        <f>INDEX('CAT-3'!$1:$1048576,FAR!Y360,FAR!Z360)</f>
        <v>83.1</v>
      </c>
      <c r="AB360">
        <f>MATCH($AB$3,'CAT-3'!$1:$1,0)</f>
        <v>90</v>
      </c>
      <c r="AC360">
        <f>INDEX('CAT-3'!$1:$1048576,FAR!Y360,FAR!AB360)</f>
        <v>87</v>
      </c>
      <c r="AD360" s="28">
        <f>AC360/AA360</f>
        <v>1.0469314079422383</v>
      </c>
      <c r="AE360" s="43" t="s">
        <v>4043</v>
      </c>
      <c r="AF360">
        <f>MATCH(AE360,'CAT-4'!$A:$A,0)</f>
        <v>645</v>
      </c>
      <c r="AG360">
        <f>MATCH($AG$3,'CAT-4'!$1:$1,0)</f>
        <v>4</v>
      </c>
      <c r="AH360">
        <f>INDEX('CAT-4'!$1:$1048576,FAR!AF360,FAR!AG360)</f>
        <v>100.5</v>
      </c>
      <c r="AI360">
        <f>MATCH($AI$3,'CAT-4'!$1:$1,0)</f>
        <v>133</v>
      </c>
      <c r="AJ360">
        <f>INDEX('CAT-4'!$1:$1048576,FAR!AF360,FAR!AI360)</f>
        <v>115.6</v>
      </c>
      <c r="AK360" s="28">
        <f>AJ360/AH360</f>
        <v>1.1502487562189054</v>
      </c>
      <c r="AL360" s="28">
        <f>AK360*AD360</f>
        <v>1.204231549832067</v>
      </c>
      <c r="AM360" s="2">
        <f>INDEX(ELSV!$C$4:$G$58,MATCH(AE360,ELSV!$G$4:$G$58,0),MATCH(IF(O360&gt;2000000,"A",IF(O360&gt;1000000,"B",IF(O360&gt;100000,"C","D"))),ELSV!$C$4:$G$4,0))</f>
        <v>6</v>
      </c>
      <c r="AN360" s="77">
        <f>INDEX(ELSV!$G$4:$K$58,MATCH(AE360,ELSV!$G$4:$G$58,0),MATCH(IF(O360&gt;2000000,"A",IF(O360&gt;1000000,"B",IF(O360&gt;100000,"C","D"))),ELSV!$G$4:$K$4,0))</f>
        <v>1</v>
      </c>
      <c r="AO360" s="24">
        <f t="shared" si="234"/>
        <v>1016246.1879770821</v>
      </c>
      <c r="AP360" s="24">
        <f t="shared" si="235"/>
        <v>1016246.1879770821</v>
      </c>
      <c r="AQ360" s="25">
        <f t="shared" si="242"/>
        <v>0</v>
      </c>
    </row>
    <row r="361" spans="1:43" x14ac:dyDescent="0.25">
      <c r="A361" s="11">
        <v>3008</v>
      </c>
      <c r="B361" s="6">
        <v>3008000214</v>
      </c>
      <c r="C361" s="6">
        <v>20000201</v>
      </c>
      <c r="D361" s="6">
        <v>3020000163</v>
      </c>
      <c r="E361" s="6" t="s">
        <v>1586</v>
      </c>
      <c r="F361" s="6" t="s">
        <v>310</v>
      </c>
      <c r="G361" s="6"/>
      <c r="H361" s="6">
        <v>1</v>
      </c>
      <c r="I361" s="6" t="s">
        <v>8</v>
      </c>
      <c r="J361" s="27">
        <v>41023</v>
      </c>
      <c r="K361" s="27">
        <v>41023</v>
      </c>
      <c r="L361" s="7">
        <v>836379.02</v>
      </c>
      <c r="M361" s="7">
        <v>0</v>
      </c>
      <c r="N361" s="7"/>
      <c r="O361" s="8">
        <v>836379.02</v>
      </c>
      <c r="P361" s="7">
        <v>-467039.8</v>
      </c>
      <c r="Q361" s="7">
        <v>0</v>
      </c>
      <c r="R361" s="7">
        <v>-48760.9</v>
      </c>
      <c r="S361" s="12">
        <f t="shared" si="220"/>
        <v>-515800.7</v>
      </c>
      <c r="T361" s="18">
        <f t="shared" si="221"/>
        <v>369339.22000000003</v>
      </c>
      <c r="U361" s="18">
        <v>320578.32</v>
      </c>
      <c r="V361" s="30">
        <f t="shared" si="225"/>
        <v>41000</v>
      </c>
      <c r="W361" s="28">
        <f t="shared" si="241"/>
        <v>11.113888888888889</v>
      </c>
      <c r="X361" s="38"/>
      <c r="AD361"/>
      <c r="AE361" s="43" t="s">
        <v>4192</v>
      </c>
      <c r="AF361">
        <f>MATCH(AE361,'CAT-4'!$A:$A,0)</f>
        <v>722</v>
      </c>
      <c r="AG361">
        <f>MATCH(V361,'CAT-4'!$1:$1,0)</f>
        <v>4</v>
      </c>
      <c r="AH361">
        <f>INDEX('CAT-4'!$1:$1048576,FAR!AF361,FAR!AG361)</f>
        <v>102.2</v>
      </c>
      <c r="AI361">
        <f>MATCH($AI$3,'CAT-4'!$1:$1,0)</f>
        <v>133</v>
      </c>
      <c r="AJ361">
        <f>INDEX('CAT-4'!$1:$1048576,FAR!AF361,FAR!AI361)</f>
        <v>126.8</v>
      </c>
      <c r="AK361" s="28">
        <f t="shared" ref="AK361:AK363" si="251">AJ361/AH361</f>
        <v>1.2407045009784736</v>
      </c>
      <c r="AL361" s="28">
        <f t="shared" ref="AL361:AL363" si="252">AK361</f>
        <v>1.2407045009784736</v>
      </c>
      <c r="AM361" s="2">
        <f>INDEX(ELSV!$C$4:$G$58,MATCH(AE361,ELSV!$G$4:$G$58,0),MATCH(IF(O361&gt;2000000,"A",IF(O361&gt;1000000,"B",IF(O361&gt;100000,"C","D"))),ELSV!$C$4:$G$4,0))</f>
        <v>12</v>
      </c>
      <c r="AN361" s="77">
        <f>INDEX(ELSV!$G$4:$K$58,MATCH(AE361,ELSV!$G$4:$G$58,0),MATCH(IF(O361&gt;2000000,"A",IF(O361&gt;1000000,"B",IF(O361&gt;100000,"C","D"))),ELSV!$G$4:$K$4,0))</f>
        <v>0.9</v>
      </c>
      <c r="AO361" s="24">
        <f t="shared" si="234"/>
        <v>1037699.2146379648</v>
      </c>
      <c r="AP361" s="24">
        <f t="shared" si="235"/>
        <v>864965.53286802024</v>
      </c>
      <c r="AQ361" s="25">
        <f t="shared" si="242"/>
        <v>172733.68176994461</v>
      </c>
    </row>
    <row r="362" spans="1:43" x14ac:dyDescent="0.25">
      <c r="A362" s="11">
        <v>3007</v>
      </c>
      <c r="B362" s="6">
        <v>3007000212</v>
      </c>
      <c r="C362" s="6">
        <v>20000201</v>
      </c>
      <c r="D362" s="6">
        <v>3030000024</v>
      </c>
      <c r="E362" s="6" t="s">
        <v>1585</v>
      </c>
      <c r="F362" s="6" t="s">
        <v>624</v>
      </c>
      <c r="G362" s="6"/>
      <c r="H362" s="6">
        <v>1</v>
      </c>
      <c r="I362" s="6" t="s">
        <v>8</v>
      </c>
      <c r="J362" s="27">
        <v>41729</v>
      </c>
      <c r="K362" s="27">
        <v>41729</v>
      </c>
      <c r="L362" s="7">
        <v>828292.01</v>
      </c>
      <c r="M362" s="7">
        <v>0</v>
      </c>
      <c r="N362" s="7"/>
      <c r="O362" s="8">
        <v>828292.01</v>
      </c>
      <c r="P362" s="7">
        <v>-386435.18</v>
      </c>
      <c r="Q362" s="7">
        <v>0</v>
      </c>
      <c r="R362" s="7">
        <v>-48289.42</v>
      </c>
      <c r="S362" s="12">
        <f t="shared" si="220"/>
        <v>-434724.6</v>
      </c>
      <c r="T362" s="18">
        <f t="shared" si="221"/>
        <v>441856.83</v>
      </c>
      <c r="U362" s="18">
        <v>393567.41</v>
      </c>
      <c r="V362" s="30">
        <f t="shared" si="225"/>
        <v>41699</v>
      </c>
      <c r="W362" s="28">
        <f t="shared" si="241"/>
        <v>9.1805555555555554</v>
      </c>
      <c r="X362" s="38"/>
      <c r="AD362"/>
      <c r="AE362" s="43" t="s">
        <v>4096</v>
      </c>
      <c r="AF362">
        <f>MATCH(AE362,'CAT-4'!$A:$A,0)</f>
        <v>672</v>
      </c>
      <c r="AG362">
        <f>MATCH(V362,'CAT-4'!$1:$1,0)</f>
        <v>27</v>
      </c>
      <c r="AH362">
        <f>INDEX('CAT-4'!$1:$1048576,FAR!AF362,FAR!AG362)</f>
        <v>105.3</v>
      </c>
      <c r="AI362">
        <f>MATCH($AI$3,'CAT-4'!$1:$1,0)</f>
        <v>133</v>
      </c>
      <c r="AJ362">
        <f>INDEX('CAT-4'!$1:$1048576,FAR!AF362,FAR!AI362)</f>
        <v>142.1</v>
      </c>
      <c r="AK362" s="28">
        <f t="shared" si="251"/>
        <v>1.3494776828110162</v>
      </c>
      <c r="AL362" s="28">
        <f t="shared" si="252"/>
        <v>1.3494776828110162</v>
      </c>
      <c r="AM362" s="2">
        <f>INDEX(ELSV!$C$4:$G$58,MATCH(AE362,ELSV!$G$4:$G$58,0),MATCH(IF(O362&gt;2000000,"A",IF(O362&gt;1000000,"B",IF(O362&gt;100000,"C","D"))),ELSV!$C$4:$G$4,0))</f>
        <v>8</v>
      </c>
      <c r="AN362" s="77">
        <f>INDEX(ELSV!$G$4:$K$58,MATCH(AE362,ELSV!$G$4:$G$58,0),MATCH(IF(O362&gt;2000000,"A",IF(O362&gt;1000000,"B",IF(O362&gt;100000,"C","D"))),ELSV!$G$4:$K$4,0))</f>
        <v>0.9</v>
      </c>
      <c r="AO362" s="24">
        <f t="shared" si="234"/>
        <v>1117761.5823456792</v>
      </c>
      <c r="AP362" s="24">
        <f t="shared" si="235"/>
        <v>1005985.4241111113</v>
      </c>
      <c r="AQ362" s="25">
        <f t="shared" si="242"/>
        <v>111776.15823456785</v>
      </c>
    </row>
    <row r="363" spans="1:43" x14ac:dyDescent="0.25">
      <c r="A363" s="11">
        <v>3006</v>
      </c>
      <c r="B363" s="6">
        <v>3006000212</v>
      </c>
      <c r="C363" s="6">
        <v>20000201</v>
      </c>
      <c r="D363" s="6">
        <v>3030000069</v>
      </c>
      <c r="E363" s="6" t="s">
        <v>1582</v>
      </c>
      <c r="F363" s="6" t="s">
        <v>669</v>
      </c>
      <c r="G363" s="6"/>
      <c r="H363" s="6">
        <v>1</v>
      </c>
      <c r="I363" s="6" t="s">
        <v>8</v>
      </c>
      <c r="J363" s="27">
        <v>41729</v>
      </c>
      <c r="K363" s="27">
        <v>41729</v>
      </c>
      <c r="L363" s="7">
        <v>828292.01</v>
      </c>
      <c r="M363" s="7">
        <v>0</v>
      </c>
      <c r="N363" s="7"/>
      <c r="O363" s="8">
        <v>828292.01</v>
      </c>
      <c r="P363" s="7">
        <v>-386435.18</v>
      </c>
      <c r="Q363" s="7">
        <v>0</v>
      </c>
      <c r="R363" s="7">
        <v>-48289.42</v>
      </c>
      <c r="S363" s="12">
        <f t="shared" si="220"/>
        <v>-434724.6</v>
      </c>
      <c r="T363" s="18">
        <f t="shared" si="221"/>
        <v>441856.83</v>
      </c>
      <c r="U363" s="18">
        <v>393567.41</v>
      </c>
      <c r="V363" s="30">
        <f t="shared" si="225"/>
        <v>41699</v>
      </c>
      <c r="W363" s="28">
        <f t="shared" si="241"/>
        <v>9.1805555555555554</v>
      </c>
      <c r="X363" s="38"/>
      <c r="AD363"/>
      <c r="AE363" s="43" t="s">
        <v>4096</v>
      </c>
      <c r="AF363">
        <f>MATCH(AE363,'CAT-4'!$A:$A,0)</f>
        <v>672</v>
      </c>
      <c r="AG363">
        <f>MATCH(V363,'CAT-4'!$1:$1,0)</f>
        <v>27</v>
      </c>
      <c r="AH363">
        <f>INDEX('CAT-4'!$1:$1048576,FAR!AF363,FAR!AG363)</f>
        <v>105.3</v>
      </c>
      <c r="AI363">
        <f>MATCH($AI$3,'CAT-4'!$1:$1,0)</f>
        <v>133</v>
      </c>
      <c r="AJ363">
        <f>INDEX('CAT-4'!$1:$1048576,FAR!AF363,FAR!AI363)</f>
        <v>142.1</v>
      </c>
      <c r="AK363" s="28">
        <f t="shared" si="251"/>
        <v>1.3494776828110162</v>
      </c>
      <c r="AL363" s="28">
        <f t="shared" si="252"/>
        <v>1.3494776828110162</v>
      </c>
      <c r="AM363" s="2">
        <f>INDEX(ELSV!$C$4:$G$58,MATCH(AE363,ELSV!$G$4:$G$58,0),MATCH(IF(O363&gt;2000000,"A",IF(O363&gt;1000000,"B",IF(O363&gt;100000,"C","D"))),ELSV!$C$4:$G$4,0))</f>
        <v>8</v>
      </c>
      <c r="AN363" s="77">
        <f>INDEX(ELSV!$G$4:$K$58,MATCH(AE363,ELSV!$G$4:$G$58,0),MATCH(IF(O363&gt;2000000,"A",IF(O363&gt;1000000,"B",IF(O363&gt;100000,"C","D"))),ELSV!$G$4:$K$4,0))</f>
        <v>0.9</v>
      </c>
      <c r="AO363" s="24">
        <f t="shared" si="234"/>
        <v>1117761.5823456792</v>
      </c>
      <c r="AP363" s="24">
        <f t="shared" si="235"/>
        <v>1005985.4241111113</v>
      </c>
      <c r="AQ363" s="25">
        <f t="shared" si="242"/>
        <v>111776.15823456785</v>
      </c>
    </row>
    <row r="364" spans="1:43" x14ac:dyDescent="0.25">
      <c r="A364" s="11">
        <v>3007</v>
      </c>
      <c r="B364" s="6">
        <v>3007006301</v>
      </c>
      <c r="C364" s="6">
        <v>20000401</v>
      </c>
      <c r="D364" s="6">
        <v>5000000009</v>
      </c>
      <c r="E364" s="6" t="s">
        <v>1585</v>
      </c>
      <c r="F364" s="6" t="s">
        <v>1078</v>
      </c>
      <c r="G364" s="6"/>
      <c r="H364" s="6">
        <v>1</v>
      </c>
      <c r="I364" s="6" t="s">
        <v>8</v>
      </c>
      <c r="J364" s="27">
        <v>40814</v>
      </c>
      <c r="K364" s="27">
        <v>40814</v>
      </c>
      <c r="L364" s="7">
        <v>817798.12</v>
      </c>
      <c r="M364" s="7">
        <v>0</v>
      </c>
      <c r="N364" s="7"/>
      <c r="O364" s="8">
        <v>817798.12</v>
      </c>
      <c r="P364" s="7">
        <v>-511564.89</v>
      </c>
      <c r="Q364" s="7">
        <v>0</v>
      </c>
      <c r="R364" s="7">
        <v>-51766.62</v>
      </c>
      <c r="S364" s="12">
        <f t="shared" si="220"/>
        <v>-563331.51</v>
      </c>
      <c r="T364" s="18">
        <f t="shared" si="221"/>
        <v>306233.23</v>
      </c>
      <c r="U364" s="18">
        <v>254466.61</v>
      </c>
      <c r="V364" s="30">
        <f t="shared" si="225"/>
        <v>40787</v>
      </c>
      <c r="W364" s="28">
        <f t="shared" si="241"/>
        <v>11.686111111111112</v>
      </c>
      <c r="X364" s="38" t="s">
        <v>3112</v>
      </c>
      <c r="Y364">
        <f>MATCH(X364,'CAT-3'!$A:$A,0)</f>
        <v>758</v>
      </c>
      <c r="Z364">
        <f>MATCH(V364,'CAT-3'!$1:$1,0)</f>
        <v>84</v>
      </c>
      <c r="AA364">
        <f>INDEX('CAT-3'!$1:$1048576,FAR!Y364,FAR!Z364)</f>
        <v>94.2</v>
      </c>
      <c r="AB364">
        <f>MATCH($AB$3,'CAT-3'!$1:$1,0)</f>
        <v>90</v>
      </c>
      <c r="AC364">
        <f>INDEX('CAT-3'!$1:$1048576,FAR!Y364,FAR!AB364)</f>
        <v>95.1</v>
      </c>
      <c r="AD364" s="28">
        <f t="shared" ref="AD364:AD366" si="253">AC364/AA364</f>
        <v>1.0095541401273884</v>
      </c>
      <c r="AE364" s="43" t="s">
        <v>4049</v>
      </c>
      <c r="AF364">
        <f>MATCH(AE364,'CAT-4'!$A:$A,0)</f>
        <v>648</v>
      </c>
      <c r="AG364">
        <f>MATCH($AG$3,'CAT-4'!$1:$1,0)</f>
        <v>4</v>
      </c>
      <c r="AH364">
        <f>INDEX('CAT-4'!$1:$1048576,FAR!AF364,FAR!AG364)</f>
        <v>103.2</v>
      </c>
      <c r="AI364">
        <f>MATCH($AI$3,'CAT-4'!$1:$1,0)</f>
        <v>133</v>
      </c>
      <c r="AJ364">
        <f>INDEX('CAT-4'!$1:$1048576,FAR!AF364,FAR!AI364)</f>
        <v>130.69999999999999</v>
      </c>
      <c r="AK364" s="28">
        <f t="shared" ref="AK364:AK369" si="254">AJ364/AH364</f>
        <v>1.2664728682170541</v>
      </c>
      <c r="AL364" s="28">
        <f t="shared" ref="AL364:AL366" si="255">AK364*AD364</f>
        <v>1.2785729274675353</v>
      </c>
      <c r="AM364" s="2">
        <f>INDEX(ELSV!$C$4:$G$58,MATCH(AE364,ELSV!$G$4:$G$58,0),MATCH(IF(O364&gt;2000000,"A",IF(O364&gt;1000000,"B",IF(O364&gt;100000,"C","D"))),ELSV!$C$4:$G$4,0))</f>
        <v>5</v>
      </c>
      <c r="AN364" s="77">
        <f>INDEX(ELSV!$G$4:$K$58,MATCH(AE364,ELSV!$G$4:$G$58,0),MATCH(IF(O364&gt;2000000,"A",IF(O364&gt;1000000,"B",IF(O364&gt;100000,"C","D"))),ELSV!$G$4:$K$4,0))</f>
        <v>1</v>
      </c>
      <c r="AO364" s="24">
        <f t="shared" si="234"/>
        <v>1045614.5363658466</v>
      </c>
      <c r="AP364" s="24">
        <f t="shared" si="235"/>
        <v>1045614.5363658468</v>
      </c>
      <c r="AQ364" s="25">
        <f t="shared" si="242"/>
        <v>0</v>
      </c>
    </row>
    <row r="365" spans="1:43" x14ac:dyDescent="0.25">
      <c r="A365" s="11">
        <v>3006</v>
      </c>
      <c r="B365" s="6">
        <v>3006006301</v>
      </c>
      <c r="C365" s="6">
        <v>20000401</v>
      </c>
      <c r="D365" s="6">
        <v>5000000061</v>
      </c>
      <c r="E365" s="6" t="s">
        <v>1582</v>
      </c>
      <c r="F365" s="6" t="s">
        <v>1120</v>
      </c>
      <c r="G365" s="6"/>
      <c r="H365" s="6">
        <v>1</v>
      </c>
      <c r="I365" s="6" t="s">
        <v>41</v>
      </c>
      <c r="J365" s="27">
        <v>40847</v>
      </c>
      <c r="K365" s="27">
        <v>40847</v>
      </c>
      <c r="L365" s="7">
        <v>817798.11</v>
      </c>
      <c r="M365" s="7">
        <v>0</v>
      </c>
      <c r="N365" s="7"/>
      <c r="O365" s="8">
        <v>817798.11</v>
      </c>
      <c r="P365" s="7">
        <v>-508062.44</v>
      </c>
      <c r="Q365" s="7">
        <v>0</v>
      </c>
      <c r="R365" s="7">
        <v>-51766.62</v>
      </c>
      <c r="S365" s="12">
        <f t="shared" si="220"/>
        <v>-559829.06000000006</v>
      </c>
      <c r="T365" s="18">
        <f t="shared" si="221"/>
        <v>309735.67</v>
      </c>
      <c r="U365" s="18">
        <v>257969.05</v>
      </c>
      <c r="V365" s="30">
        <f t="shared" si="225"/>
        <v>40817</v>
      </c>
      <c r="W365" s="28">
        <f t="shared" si="241"/>
        <v>11.597222222222221</v>
      </c>
      <c r="X365" s="38" t="s">
        <v>3112</v>
      </c>
      <c r="Y365">
        <f>MATCH(X365,'CAT-3'!$A:$A,0)</f>
        <v>758</v>
      </c>
      <c r="Z365">
        <f>MATCH(V365,'CAT-3'!$1:$1,0)</f>
        <v>85</v>
      </c>
      <c r="AA365">
        <f>INDEX('CAT-3'!$1:$1048576,FAR!Y365,FAR!Z365)</f>
        <v>94.2</v>
      </c>
      <c r="AB365">
        <f>MATCH($AB$3,'CAT-3'!$1:$1,0)</f>
        <v>90</v>
      </c>
      <c r="AC365">
        <f>INDEX('CAT-3'!$1:$1048576,FAR!Y365,FAR!AB365)</f>
        <v>95.1</v>
      </c>
      <c r="AD365" s="28">
        <f t="shared" si="253"/>
        <v>1.0095541401273884</v>
      </c>
      <c r="AE365" s="43" t="s">
        <v>4049</v>
      </c>
      <c r="AF365">
        <f>MATCH(AE365,'CAT-4'!$A:$A,0)</f>
        <v>648</v>
      </c>
      <c r="AG365">
        <f>MATCH($AG$3,'CAT-4'!$1:$1,0)</f>
        <v>4</v>
      </c>
      <c r="AH365">
        <f>INDEX('CAT-4'!$1:$1048576,FAR!AF365,FAR!AG365)</f>
        <v>103.2</v>
      </c>
      <c r="AI365">
        <f>MATCH($AI$3,'CAT-4'!$1:$1,0)</f>
        <v>133</v>
      </c>
      <c r="AJ365">
        <f>INDEX('CAT-4'!$1:$1048576,FAR!AF365,FAR!AI365)</f>
        <v>130.69999999999999</v>
      </c>
      <c r="AK365" s="28">
        <f t="shared" si="254"/>
        <v>1.2664728682170541</v>
      </c>
      <c r="AL365" s="28">
        <f t="shared" si="255"/>
        <v>1.2785729274675353</v>
      </c>
      <c r="AM365" s="2">
        <f>INDEX(ELSV!$C$4:$G$58,MATCH(AE365,ELSV!$G$4:$G$58,0),MATCH(IF(O365&gt;2000000,"A",IF(O365&gt;1000000,"B",IF(O365&gt;100000,"C","D"))),ELSV!$C$4:$G$4,0))</f>
        <v>5</v>
      </c>
      <c r="AN365" s="77">
        <f>INDEX(ELSV!$G$4:$K$58,MATCH(AE365,ELSV!$G$4:$G$58,0),MATCH(IF(O365&gt;2000000,"A",IF(O365&gt;1000000,"B",IF(O365&gt;100000,"C","D"))),ELSV!$G$4:$K$4,0))</f>
        <v>1</v>
      </c>
      <c r="AO365" s="24">
        <f t="shared" si="234"/>
        <v>1045614.5235801174</v>
      </c>
      <c r="AP365" s="24">
        <f t="shared" si="235"/>
        <v>1045614.5235801174</v>
      </c>
      <c r="AQ365" s="25">
        <f t="shared" si="242"/>
        <v>0</v>
      </c>
    </row>
    <row r="366" spans="1:43" x14ac:dyDescent="0.25">
      <c r="A366" s="11">
        <v>3004</v>
      </c>
      <c r="B366" s="6">
        <v>3004006301</v>
      </c>
      <c r="C366" s="6">
        <v>20000401</v>
      </c>
      <c r="D366" s="6">
        <v>5000000045</v>
      </c>
      <c r="E366" s="6" t="s">
        <v>1583</v>
      </c>
      <c r="F366" s="6" t="s">
        <v>1106</v>
      </c>
      <c r="G366" s="6"/>
      <c r="H366" s="6">
        <v>1</v>
      </c>
      <c r="I366" s="6" t="s">
        <v>8</v>
      </c>
      <c r="J366" s="27">
        <v>40909</v>
      </c>
      <c r="K366" s="27">
        <v>40909</v>
      </c>
      <c r="L366" s="7">
        <v>816030.66</v>
      </c>
      <c r="M366" s="7">
        <v>0</v>
      </c>
      <c r="N366" s="7"/>
      <c r="O366" s="8">
        <v>816030.66</v>
      </c>
      <c r="P366" s="7">
        <v>-498328.66</v>
      </c>
      <c r="Q366" s="7">
        <v>0</v>
      </c>
      <c r="R366" s="7">
        <v>-51654.74</v>
      </c>
      <c r="S366" s="12">
        <f t="shared" si="220"/>
        <v>-549983.4</v>
      </c>
      <c r="T366" s="18">
        <f t="shared" si="221"/>
        <v>317702.00000000006</v>
      </c>
      <c r="U366" s="18">
        <v>266047.26</v>
      </c>
      <c r="V366" s="30">
        <f t="shared" si="225"/>
        <v>40909</v>
      </c>
      <c r="W366" s="28">
        <f t="shared" si="241"/>
        <v>11.427777777777777</v>
      </c>
      <c r="X366" s="38" t="s">
        <v>3112</v>
      </c>
      <c r="Y366">
        <f>MATCH(X366,'CAT-3'!$A:$A,0)</f>
        <v>758</v>
      </c>
      <c r="Z366">
        <f>MATCH(V366,'CAT-3'!$1:$1,0)</f>
        <v>88</v>
      </c>
      <c r="AA366">
        <f>INDEX('CAT-3'!$1:$1048576,FAR!Y366,FAR!Z366)</f>
        <v>94.2</v>
      </c>
      <c r="AB366">
        <f>MATCH($AB$3,'CAT-3'!$1:$1,0)</f>
        <v>90</v>
      </c>
      <c r="AC366">
        <f>INDEX('CAT-3'!$1:$1048576,FAR!Y366,FAR!AB366)</f>
        <v>95.1</v>
      </c>
      <c r="AD366" s="28">
        <f t="shared" si="253"/>
        <v>1.0095541401273884</v>
      </c>
      <c r="AE366" s="43" t="s">
        <v>4049</v>
      </c>
      <c r="AF366">
        <f>MATCH(AE366,'CAT-4'!$A:$A,0)</f>
        <v>648</v>
      </c>
      <c r="AG366">
        <f>MATCH($AG$3,'CAT-4'!$1:$1,0)</f>
        <v>4</v>
      </c>
      <c r="AH366">
        <f>INDEX('CAT-4'!$1:$1048576,FAR!AF366,FAR!AG366)</f>
        <v>103.2</v>
      </c>
      <c r="AI366">
        <f>MATCH($AI$3,'CAT-4'!$1:$1,0)</f>
        <v>133</v>
      </c>
      <c r="AJ366">
        <f>INDEX('CAT-4'!$1:$1048576,FAR!AF366,FAR!AI366)</f>
        <v>130.69999999999999</v>
      </c>
      <c r="AK366" s="28">
        <f t="shared" si="254"/>
        <v>1.2664728682170541</v>
      </c>
      <c r="AL366" s="28">
        <f t="shared" si="255"/>
        <v>1.2785729274675353</v>
      </c>
      <c r="AM366" s="2">
        <f>INDEX(ELSV!$C$4:$G$58,MATCH(AE366,ELSV!$G$4:$G$58,0),MATCH(IF(O366&gt;2000000,"A",IF(O366&gt;1000000,"B",IF(O366&gt;100000,"C","D"))),ELSV!$C$4:$G$4,0))</f>
        <v>5</v>
      </c>
      <c r="AN366" s="77">
        <f>INDEX(ELSV!$G$4:$K$58,MATCH(AE366,ELSV!$G$4:$G$58,0),MATCH(IF(O366&gt;2000000,"A",IF(O366&gt;1000000,"B",IF(O366&gt;100000,"C","D"))),ELSV!$G$4:$K$4,0))</f>
        <v>1</v>
      </c>
      <c r="AO366" s="24">
        <f t="shared" si="234"/>
        <v>1043354.709859465</v>
      </c>
      <c r="AP366" s="24">
        <f t="shared" si="235"/>
        <v>1043354.709859465</v>
      </c>
      <c r="AQ366" s="25">
        <f t="shared" si="242"/>
        <v>0</v>
      </c>
    </row>
    <row r="367" spans="1:43" x14ac:dyDescent="0.25">
      <c r="A367" s="11">
        <v>3004</v>
      </c>
      <c r="B367" s="6">
        <v>3004005204</v>
      </c>
      <c r="C367" s="6">
        <v>20000301</v>
      </c>
      <c r="D367" s="6">
        <v>4000000216</v>
      </c>
      <c r="E367" s="6" t="s">
        <v>1583</v>
      </c>
      <c r="F367" s="6" t="s">
        <v>956</v>
      </c>
      <c r="G367" s="6"/>
      <c r="H367" s="7">
        <v>7420</v>
      </c>
      <c r="I367" s="6" t="s">
        <v>395</v>
      </c>
      <c r="J367" s="27">
        <v>41668</v>
      </c>
      <c r="K367" s="27">
        <v>41668</v>
      </c>
      <c r="L367" s="7">
        <v>811685.41</v>
      </c>
      <c r="M367" s="7">
        <v>0</v>
      </c>
      <c r="N367" s="7"/>
      <c r="O367" s="8">
        <v>811685.41</v>
      </c>
      <c r="P367" s="7">
        <v>-417550.47</v>
      </c>
      <c r="Q367" s="7">
        <v>0</v>
      </c>
      <c r="R367" s="7">
        <v>-51379.69</v>
      </c>
      <c r="S367" s="12">
        <f t="shared" si="220"/>
        <v>-468930.16</v>
      </c>
      <c r="T367" s="18">
        <f t="shared" si="221"/>
        <v>394134.94000000006</v>
      </c>
      <c r="U367" s="18">
        <v>342755.25</v>
      </c>
      <c r="V367" s="30">
        <f t="shared" si="225"/>
        <v>41640</v>
      </c>
      <c r="W367" s="28">
        <f t="shared" si="241"/>
        <v>9.35</v>
      </c>
      <c r="X367" s="38"/>
      <c r="AD367"/>
      <c r="AE367" s="43" t="s">
        <v>4429</v>
      </c>
      <c r="AF367">
        <f>MATCH(AE367,'CAT-4'!$A:$A,0)</f>
        <v>844</v>
      </c>
      <c r="AG367">
        <f>MATCH(V367,'CAT-4'!$1:$1,0)</f>
        <v>25</v>
      </c>
      <c r="AH367">
        <f>INDEX('CAT-4'!$1:$1048576,FAR!AF367,FAR!AG367)</f>
        <v>115.4</v>
      </c>
      <c r="AI367">
        <f>MATCH($AI$3,'CAT-4'!$1:$1,0)</f>
        <v>133</v>
      </c>
      <c r="AJ367">
        <f>INDEX('CAT-4'!$1:$1048576,FAR!AF367,FAR!AI367)</f>
        <v>157.9</v>
      </c>
      <c r="AK367" s="28">
        <f t="shared" si="254"/>
        <v>1.3682842287694974</v>
      </c>
      <c r="AL367" s="28">
        <f t="shared" ref="AL367:AL369" si="256">AK367</f>
        <v>1.3682842287694974</v>
      </c>
      <c r="AM367" s="2">
        <f>INDEX(ELSV!$C$4:$G$58,MATCH(AE367,ELSV!$G$4:$G$58,0),MATCH(IF(O367&gt;2000000,"A",IF(O367&gt;1000000,"B",IF(O367&gt;100000,"C","D"))),ELSV!$C$4:$G$4,0))</f>
        <v>8</v>
      </c>
      <c r="AN367" s="77">
        <f>INDEX(ELSV!$G$4:$K$58,MATCH(AE367,ELSV!$G$4:$G$58,0),MATCH(IF(O367&gt;2000000,"A",IF(O367&gt;1000000,"B",IF(O367&gt;100000,"C","D"))),ELSV!$G$4:$K$4,0))</f>
        <v>0.95</v>
      </c>
      <c r="AO367" s="24">
        <f t="shared" si="234"/>
        <v>1110616.3452253034</v>
      </c>
      <c r="AP367" s="24">
        <f t="shared" si="235"/>
        <v>1055085.5279640383</v>
      </c>
      <c r="AQ367" s="25">
        <f t="shared" si="242"/>
        <v>55530.817261265125</v>
      </c>
    </row>
    <row r="368" spans="1:43" x14ac:dyDescent="0.25">
      <c r="A368" s="11">
        <v>3008</v>
      </c>
      <c r="B368" s="6">
        <v>3008006301</v>
      </c>
      <c r="C368" s="6">
        <v>20000401</v>
      </c>
      <c r="D368" s="6">
        <v>5030000173</v>
      </c>
      <c r="E368" s="6" t="s">
        <v>1586</v>
      </c>
      <c r="F368" s="6" t="s">
        <v>1453</v>
      </c>
      <c r="G368" s="6"/>
      <c r="H368" s="6">
        <v>1</v>
      </c>
      <c r="I368" s="6" t="s">
        <v>8</v>
      </c>
      <c r="J368" s="27">
        <v>41455</v>
      </c>
      <c r="K368" s="27">
        <v>41455</v>
      </c>
      <c r="L368" s="7">
        <v>809762.89</v>
      </c>
      <c r="M368" s="7">
        <v>0</v>
      </c>
      <c r="N368" s="7"/>
      <c r="O368" s="8">
        <v>809762.89</v>
      </c>
      <c r="P368" s="7">
        <v>-728786.6</v>
      </c>
      <c r="Q368" s="7">
        <v>0</v>
      </c>
      <c r="R368" s="7">
        <v>0</v>
      </c>
      <c r="S368" s="12">
        <f t="shared" si="220"/>
        <v>-728786.6</v>
      </c>
      <c r="T368" s="18">
        <f t="shared" si="221"/>
        <v>80976.290000000037</v>
      </c>
      <c r="U368" s="18">
        <v>80976.289999999994</v>
      </c>
      <c r="V368" s="30">
        <f t="shared" si="225"/>
        <v>41426</v>
      </c>
      <c r="W368" s="28">
        <f t="shared" si="241"/>
        <v>9.9305555555555554</v>
      </c>
      <c r="X368" s="38"/>
      <c r="AD368"/>
      <c r="AE368" s="43" t="s">
        <v>4032</v>
      </c>
      <c r="AF368">
        <f>MATCH(AE368,'CAT-4'!$A:$A,0)</f>
        <v>639</v>
      </c>
      <c r="AG368">
        <f>MATCH(V368,'CAT-4'!$1:$1,0)</f>
        <v>18</v>
      </c>
      <c r="AH368">
        <f>INDEX('CAT-4'!$1:$1048576,FAR!AF368,FAR!AG368)</f>
        <v>102.6</v>
      </c>
      <c r="AI368">
        <f>MATCH($AI$3,'CAT-4'!$1:$1,0)</f>
        <v>133</v>
      </c>
      <c r="AJ368">
        <f>INDEX('CAT-4'!$1:$1048576,FAR!AF368,FAR!AI368)</f>
        <v>117.6</v>
      </c>
      <c r="AK368" s="28">
        <f t="shared" si="254"/>
        <v>1.1461988304093567</v>
      </c>
      <c r="AL368" s="28">
        <f t="shared" si="256"/>
        <v>1.1461988304093567</v>
      </c>
      <c r="AM368" s="2">
        <f>INDEX(ELSV!$C$4:$G$58,MATCH(AE368,ELSV!$G$4:$G$58,0),MATCH(IF(O368&gt;2000000,"A",IF(O368&gt;1000000,"B",IF(O368&gt;100000,"C","D"))),ELSV!$C$4:$G$4,0))</f>
        <v>6</v>
      </c>
      <c r="AN368" s="77">
        <f>INDEX(ELSV!$G$4:$K$58,MATCH(AE368,ELSV!$G$4:$G$58,0),MATCH(IF(O368&gt;2000000,"A",IF(O368&gt;1000000,"B",IF(O368&gt;100000,"C","D"))),ELSV!$G$4:$K$4,0))</f>
        <v>1</v>
      </c>
      <c r="AO368" s="24">
        <f t="shared" si="234"/>
        <v>928149.27742690057</v>
      </c>
      <c r="AP368" s="24">
        <f t="shared" si="235"/>
        <v>928149.27742690046</v>
      </c>
      <c r="AQ368" s="25">
        <f t="shared" si="242"/>
        <v>0</v>
      </c>
    </row>
    <row r="369" spans="1:43" x14ac:dyDescent="0.25">
      <c r="A369" s="11">
        <v>3006</v>
      </c>
      <c r="B369" s="6">
        <v>3006006201</v>
      </c>
      <c r="C369" s="6">
        <v>20000102</v>
      </c>
      <c r="D369" s="6">
        <v>2010000023</v>
      </c>
      <c r="E369" s="6" t="s">
        <v>1582</v>
      </c>
      <c r="F369" s="6" t="s">
        <v>78</v>
      </c>
      <c r="G369" s="6"/>
      <c r="H369" s="6">
        <v>1</v>
      </c>
      <c r="I369" s="6" t="s">
        <v>8</v>
      </c>
      <c r="J369" s="27">
        <v>41020</v>
      </c>
      <c r="K369" s="27">
        <v>41020</v>
      </c>
      <c r="L369" s="7">
        <v>797075.34</v>
      </c>
      <c r="M369" s="7">
        <v>0</v>
      </c>
      <c r="N369" s="7"/>
      <c r="O369" s="8">
        <v>797075.34</v>
      </c>
      <c r="P369" s="7">
        <v>-238251.31</v>
      </c>
      <c r="Q369" s="7">
        <v>0</v>
      </c>
      <c r="R369" s="7">
        <v>-26622.32</v>
      </c>
      <c r="S369" s="12">
        <f t="shared" si="220"/>
        <v>-264873.63</v>
      </c>
      <c r="T369" s="18">
        <f t="shared" si="221"/>
        <v>558824.03</v>
      </c>
      <c r="U369" s="18">
        <v>532201.71</v>
      </c>
      <c r="V369" s="30">
        <f t="shared" si="225"/>
        <v>41000</v>
      </c>
      <c r="W369" s="28">
        <f t="shared" si="241"/>
        <v>11.122222222222222</v>
      </c>
      <c r="X369" s="38"/>
      <c r="AD369"/>
      <c r="AE369" s="43" t="s">
        <v>4192</v>
      </c>
      <c r="AF369">
        <f>MATCH(AE369,'CAT-4'!$A:$A,0)</f>
        <v>722</v>
      </c>
      <c r="AG369">
        <f>MATCH(V369,'CAT-4'!$1:$1,0)</f>
        <v>4</v>
      </c>
      <c r="AH369">
        <f>INDEX('CAT-4'!$1:$1048576,FAR!AF369,FAR!AG369)</f>
        <v>102.2</v>
      </c>
      <c r="AI369">
        <f>MATCH($AI$3,'CAT-4'!$1:$1,0)</f>
        <v>133</v>
      </c>
      <c r="AJ369">
        <f>INDEX('CAT-4'!$1:$1048576,FAR!AF369,FAR!AI369)</f>
        <v>126.8</v>
      </c>
      <c r="AK369" s="28">
        <f t="shared" si="254"/>
        <v>1.2407045009784736</v>
      </c>
      <c r="AL369" s="28">
        <f t="shared" si="256"/>
        <v>1.2407045009784736</v>
      </c>
      <c r="AM369" s="2">
        <f>INDEX(ELSV!$C$4:$G$58,MATCH(AE369,ELSV!$G$4:$G$58,0),MATCH(IF(O369&gt;2000000,"A",IF(O369&gt;1000000,"B",IF(O369&gt;100000,"C","D"))),ELSV!$C$4:$G$4,0))</f>
        <v>12</v>
      </c>
      <c r="AN369" s="77">
        <f>INDEX(ELSV!$G$4:$K$58,MATCH(AE369,ELSV!$G$4:$G$58,0),MATCH(IF(O369&gt;2000000,"A",IF(O369&gt;1000000,"B",IF(O369&gt;100000,"C","D"))),ELSV!$G$4:$K$4,0))</f>
        <v>0.9</v>
      </c>
      <c r="AO369" s="24">
        <f t="shared" si="234"/>
        <v>988934.96195694711</v>
      </c>
      <c r="AP369" s="24">
        <f t="shared" si="235"/>
        <v>824936.58076575329</v>
      </c>
      <c r="AQ369" s="25">
        <f t="shared" si="242"/>
        <v>163998.38119119382</v>
      </c>
    </row>
    <row r="370" spans="1:43" x14ac:dyDescent="0.25">
      <c r="A370" s="11">
        <v>3007</v>
      </c>
      <c r="B370" s="6">
        <v>3007000214</v>
      </c>
      <c r="C370" s="6">
        <v>20000201</v>
      </c>
      <c r="D370" s="6">
        <v>3020000099</v>
      </c>
      <c r="E370" s="6" t="s">
        <v>1585</v>
      </c>
      <c r="F370" s="6" t="s">
        <v>247</v>
      </c>
      <c r="G370" s="6"/>
      <c r="H370" s="6">
        <v>1</v>
      </c>
      <c r="I370" s="6" t="s">
        <v>8</v>
      </c>
      <c r="J370" s="27">
        <v>40996</v>
      </c>
      <c r="K370" s="27">
        <v>40996</v>
      </c>
      <c r="L370" s="7">
        <v>794764.1</v>
      </c>
      <c r="M370" s="7">
        <v>0</v>
      </c>
      <c r="N370" s="7"/>
      <c r="O370" s="8">
        <v>794764.1</v>
      </c>
      <c r="P370" s="7">
        <v>-446593.16</v>
      </c>
      <c r="Q370" s="7">
        <v>0</v>
      </c>
      <c r="R370" s="7">
        <v>-46334.75</v>
      </c>
      <c r="S370" s="12">
        <f t="shared" si="220"/>
        <v>-492927.91</v>
      </c>
      <c r="T370" s="18">
        <f t="shared" si="221"/>
        <v>348170.94</v>
      </c>
      <c r="U370" s="18">
        <v>301836.19</v>
      </c>
      <c r="V370" s="30">
        <f t="shared" si="225"/>
        <v>40969</v>
      </c>
      <c r="W370" s="28">
        <f t="shared" si="241"/>
        <v>11.186111111111112</v>
      </c>
      <c r="X370" s="38" t="s">
        <v>2880</v>
      </c>
      <c r="Y370">
        <f>MATCH(X370,'CAT-3'!$A:$A,0)</f>
        <v>642</v>
      </c>
      <c r="Z370">
        <f>MATCH(V370,'CAT-3'!$1:$1,0)</f>
        <v>90</v>
      </c>
      <c r="AA370">
        <f>INDEX('CAT-3'!$1:$1048576,FAR!Y370,FAR!Z370)</f>
        <v>126.4</v>
      </c>
      <c r="AB370">
        <f>MATCH($AB$3,'CAT-3'!$1:$1,0)</f>
        <v>90</v>
      </c>
      <c r="AC370">
        <f>INDEX('CAT-3'!$1:$1048576,FAR!Y370,FAR!AB370)</f>
        <v>126.4</v>
      </c>
      <c r="AD370" s="28">
        <f>AC370/AA370</f>
        <v>1</v>
      </c>
      <c r="AE370" s="43" t="s">
        <v>4192</v>
      </c>
      <c r="AF370">
        <f>MATCH(AE370,'CAT-4'!$A:$A,0)</f>
        <v>722</v>
      </c>
      <c r="AG370">
        <f>MATCH($AG$3,'CAT-4'!$1:$1,0)</f>
        <v>4</v>
      </c>
      <c r="AH370">
        <f>INDEX('CAT-4'!$1:$1048576,FAR!AF370,FAR!AG370)</f>
        <v>102.2</v>
      </c>
      <c r="AI370">
        <f>MATCH($AI$3,'CAT-4'!$1:$1,0)</f>
        <v>133</v>
      </c>
      <c r="AJ370">
        <f>INDEX('CAT-4'!$1:$1048576,FAR!AF370,FAR!AI370)</f>
        <v>126.8</v>
      </c>
      <c r="AK370" s="28">
        <f>AJ370/AH370</f>
        <v>1.2407045009784736</v>
      </c>
      <c r="AL370" s="28">
        <f>AK370*AD370</f>
        <v>1.2407045009784736</v>
      </c>
      <c r="AM370" s="2">
        <f>INDEX(ELSV!$C$4:$G$58,MATCH(AE370,ELSV!$G$4:$G$58,0),MATCH(IF(O370&gt;2000000,"A",IF(O370&gt;1000000,"B",IF(O370&gt;100000,"C","D"))),ELSV!$C$4:$G$4,0))</f>
        <v>12</v>
      </c>
      <c r="AN370" s="77">
        <f>INDEX(ELSV!$G$4:$K$58,MATCH(AE370,ELSV!$G$4:$G$58,0),MATCH(IF(O370&gt;2000000,"A",IF(O370&gt;1000000,"B",IF(O370&gt;100000,"C","D"))),ELSV!$G$4:$K$4,0))</f>
        <v>0.9</v>
      </c>
      <c r="AO370" s="24">
        <f t="shared" si="234"/>
        <v>986067.39608610573</v>
      </c>
      <c r="AP370" s="24">
        <f t="shared" si="235"/>
        <v>827269.4591747392</v>
      </c>
      <c r="AQ370" s="25">
        <f t="shared" si="242"/>
        <v>158797.93691136653</v>
      </c>
    </row>
    <row r="371" spans="1:43" x14ac:dyDescent="0.25">
      <c r="A371" s="11">
        <v>3004</v>
      </c>
      <c r="B371" s="6">
        <v>3004000209</v>
      </c>
      <c r="C371" s="6">
        <v>20000201</v>
      </c>
      <c r="D371" s="6">
        <v>3020000313</v>
      </c>
      <c r="E371" s="6" t="s">
        <v>1583</v>
      </c>
      <c r="F371" s="6" t="s">
        <v>449</v>
      </c>
      <c r="G371" s="6"/>
      <c r="H371" s="6">
        <v>1</v>
      </c>
      <c r="I371" s="6" t="s">
        <v>8</v>
      </c>
      <c r="J371" s="27">
        <v>41849</v>
      </c>
      <c r="K371" s="27">
        <v>41849</v>
      </c>
      <c r="L371" s="7">
        <v>784078.43</v>
      </c>
      <c r="M371" s="7">
        <v>0</v>
      </c>
      <c r="N371" s="7"/>
      <c r="O371" s="8">
        <v>784078.43</v>
      </c>
      <c r="P371" s="7">
        <v>-348913.45</v>
      </c>
      <c r="Q371" s="7">
        <v>0</v>
      </c>
      <c r="R371" s="7">
        <v>-45711.77</v>
      </c>
      <c r="S371" s="12">
        <f t="shared" si="220"/>
        <v>-394625.22000000003</v>
      </c>
      <c r="T371" s="18">
        <f t="shared" si="221"/>
        <v>435164.98000000004</v>
      </c>
      <c r="U371" s="18">
        <v>389453.21</v>
      </c>
      <c r="V371" s="30">
        <f t="shared" si="225"/>
        <v>41821</v>
      </c>
      <c r="W371" s="28">
        <f t="shared" si="241"/>
        <v>8.85</v>
      </c>
      <c r="X371" s="38"/>
      <c r="AD371"/>
      <c r="AE371" s="43" t="s">
        <v>4061</v>
      </c>
      <c r="AF371">
        <f>MATCH(AE371,'CAT-4'!$A:$A,0)</f>
        <v>654</v>
      </c>
      <c r="AG371">
        <f>MATCH(V371,'CAT-4'!$1:$1,0)</f>
        <v>31</v>
      </c>
      <c r="AH371">
        <f>INDEX('CAT-4'!$1:$1048576,FAR!AF371,FAR!AG371)</f>
        <v>97.5</v>
      </c>
      <c r="AI371">
        <f>MATCH($AI$3,'CAT-4'!$1:$1,0)</f>
        <v>133</v>
      </c>
      <c r="AJ371">
        <f>INDEX('CAT-4'!$1:$1048576,FAR!AF371,FAR!AI371)</f>
        <v>112.9</v>
      </c>
      <c r="AK371" s="28">
        <f>AJ371/AH371</f>
        <v>1.157948717948718</v>
      </c>
      <c r="AL371" s="28">
        <f>AK371</f>
        <v>1.157948717948718</v>
      </c>
      <c r="AM371" s="2">
        <f>INDEX(ELSV!$C$4:$G$58,MATCH(AE371,ELSV!$G$4:$G$58,0),MATCH(IF(O371&gt;2000000,"A",IF(O371&gt;1000000,"B",IF(O371&gt;100000,"C","D"))),ELSV!$C$4:$G$4,0))</f>
        <v>6</v>
      </c>
      <c r="AN371" s="77">
        <f>INDEX(ELSV!$G$4:$K$58,MATCH(AE371,ELSV!$G$4:$G$58,0),MATCH(IF(O371&gt;2000000,"A",IF(O371&gt;1000000,"B",IF(O371&gt;100000,"C","D"))),ELSV!$G$4:$K$4,0))</f>
        <v>0.95</v>
      </c>
      <c r="AO371" s="24">
        <f t="shared" si="234"/>
        <v>907922.6127897437</v>
      </c>
      <c r="AP371" s="24">
        <f t="shared" si="235"/>
        <v>862526.4821502564</v>
      </c>
      <c r="AQ371" s="25">
        <f t="shared" si="242"/>
        <v>45396.130639487295</v>
      </c>
    </row>
    <row r="372" spans="1:43" hidden="1" x14ac:dyDescent="0.25">
      <c r="A372" s="11">
        <v>3004</v>
      </c>
      <c r="B372" s="6">
        <v>3004000205</v>
      </c>
      <c r="C372" s="6">
        <v>20000102</v>
      </c>
      <c r="D372" s="6">
        <v>2010000047</v>
      </c>
      <c r="E372" s="6" t="s">
        <v>1583</v>
      </c>
      <c r="F372" s="6" t="s">
        <v>98</v>
      </c>
      <c r="G372" s="6" t="s">
        <v>1597</v>
      </c>
      <c r="H372" s="83">
        <v>1</v>
      </c>
      <c r="I372" s="6" t="s">
        <v>45</v>
      </c>
      <c r="J372" s="27">
        <v>41724</v>
      </c>
      <c r="K372" s="27">
        <v>41724</v>
      </c>
      <c r="L372" s="7">
        <v>781076.76</v>
      </c>
      <c r="M372" s="7">
        <v>0</v>
      </c>
      <c r="N372" s="7"/>
      <c r="O372" s="8">
        <v>781076.76</v>
      </c>
      <c r="P372" s="7">
        <v>-208912.97</v>
      </c>
      <c r="Q372" s="7">
        <v>0</v>
      </c>
      <c r="R372" s="7">
        <v>-26087.96</v>
      </c>
      <c r="S372" s="12">
        <f t="shared" si="220"/>
        <v>-235000.93</v>
      </c>
      <c r="T372" s="18">
        <f t="shared" si="221"/>
        <v>572163.79</v>
      </c>
      <c r="U372" s="18">
        <v>546075.82999999996</v>
      </c>
      <c r="V372" s="30">
        <f t="shared" si="225"/>
        <v>41699</v>
      </c>
      <c r="AD372"/>
      <c r="AL372"/>
      <c r="AO372"/>
    </row>
    <row r="373" spans="1:43" x14ac:dyDescent="0.25">
      <c r="A373" s="11">
        <v>3005</v>
      </c>
      <c r="B373" s="6">
        <v>3005000209</v>
      </c>
      <c r="C373" s="6">
        <v>20000201</v>
      </c>
      <c r="D373" s="6">
        <v>3020000310</v>
      </c>
      <c r="E373" s="6" t="s">
        <v>1584</v>
      </c>
      <c r="F373" s="6" t="s">
        <v>446</v>
      </c>
      <c r="G373" s="6"/>
      <c r="H373" s="6">
        <v>1</v>
      </c>
      <c r="I373" s="6" t="s">
        <v>8</v>
      </c>
      <c r="J373" s="27">
        <v>41848</v>
      </c>
      <c r="K373" s="27">
        <v>41848</v>
      </c>
      <c r="L373" s="7">
        <v>776900.58</v>
      </c>
      <c r="M373" s="7">
        <v>0</v>
      </c>
      <c r="N373" s="7"/>
      <c r="O373" s="8">
        <v>776900.58</v>
      </c>
      <c r="P373" s="7">
        <v>-347622.87</v>
      </c>
      <c r="Q373" s="7">
        <v>0</v>
      </c>
      <c r="R373" s="7">
        <v>-45293.3</v>
      </c>
      <c r="S373" s="12">
        <f t="shared" si="220"/>
        <v>-392916.17</v>
      </c>
      <c r="T373" s="18">
        <f t="shared" si="221"/>
        <v>429277.70999999996</v>
      </c>
      <c r="U373" s="18">
        <v>383984.41</v>
      </c>
      <c r="V373" s="30">
        <f t="shared" si="225"/>
        <v>41821</v>
      </c>
      <c r="W373" s="28">
        <f>YEARFRAC(K373,$W$3)</f>
        <v>8.8527777777777779</v>
      </c>
      <c r="X373" s="38"/>
      <c r="AD373"/>
      <c r="AE373" s="43" t="s">
        <v>4061</v>
      </c>
      <c r="AF373">
        <f>MATCH(AE373,'CAT-4'!$A:$A,0)</f>
        <v>654</v>
      </c>
      <c r="AG373">
        <f>MATCH(V373,'CAT-4'!$1:$1,0)</f>
        <v>31</v>
      </c>
      <c r="AH373">
        <f>INDEX('CAT-4'!$1:$1048576,FAR!AF373,FAR!AG373)</f>
        <v>97.5</v>
      </c>
      <c r="AI373">
        <f>MATCH($AI$3,'CAT-4'!$1:$1,0)</f>
        <v>133</v>
      </c>
      <c r="AJ373">
        <f>INDEX('CAT-4'!$1:$1048576,FAR!AF373,FAR!AI373)</f>
        <v>112.9</v>
      </c>
      <c r="AK373" s="28">
        <f>AJ373/AH373</f>
        <v>1.157948717948718</v>
      </c>
      <c r="AL373" s="28">
        <f>AK373</f>
        <v>1.157948717948718</v>
      </c>
      <c r="AM373" s="2">
        <f>INDEX(ELSV!$C$4:$G$58,MATCH(AE373,ELSV!$G$4:$G$58,0),MATCH(IF(O373&gt;2000000,"A",IF(O373&gt;1000000,"B",IF(O373&gt;100000,"C","D"))),ELSV!$C$4:$G$4,0))</f>
        <v>6</v>
      </c>
      <c r="AN373" s="77">
        <f>INDEX(ELSV!$G$4:$K$58,MATCH(AE373,ELSV!$G$4:$G$58,0),MATCH(IF(O373&gt;2000000,"A",IF(O373&gt;1000000,"B",IF(O373&gt;100000,"C","D"))),ELSV!$G$4:$K$4,0))</f>
        <v>0.95</v>
      </c>
      <c r="AO373" s="24">
        <f>AL373*O373</f>
        <v>899611.03058461542</v>
      </c>
      <c r="AP373" s="24">
        <f>AO373*(AN373/AM373)*(IF(W373&gt;AM373,AM373,W373))</f>
        <v>854630.47905538464</v>
      </c>
      <c r="AQ373" s="25">
        <f>AO373-AP373</f>
        <v>44980.551529230783</v>
      </c>
    </row>
    <row r="374" spans="1:43" hidden="1" x14ac:dyDescent="0.25">
      <c r="A374" s="11">
        <v>3004</v>
      </c>
      <c r="B374" s="6">
        <v>3004000205</v>
      </c>
      <c r="C374" s="6">
        <v>20000102</v>
      </c>
      <c r="D374" s="6">
        <v>2070000011</v>
      </c>
      <c r="E374" s="6" t="s">
        <v>1583</v>
      </c>
      <c r="F374" s="6" t="s">
        <v>138</v>
      </c>
      <c r="G374" s="6" t="s">
        <v>1597</v>
      </c>
      <c r="H374" s="83">
        <v>1</v>
      </c>
      <c r="I374" s="6" t="s">
        <v>8</v>
      </c>
      <c r="J374" s="27">
        <v>41883</v>
      </c>
      <c r="K374" s="27">
        <v>41883</v>
      </c>
      <c r="L374" s="7">
        <v>775926.27</v>
      </c>
      <c r="M374" s="7">
        <v>0</v>
      </c>
      <c r="N374" s="7"/>
      <c r="O374" s="8">
        <v>775926.27</v>
      </c>
      <c r="P374" s="7">
        <v>-196464.12</v>
      </c>
      <c r="Q374" s="7">
        <v>0</v>
      </c>
      <c r="R374" s="7">
        <v>-25915.94</v>
      </c>
      <c r="S374" s="12">
        <f t="shared" si="220"/>
        <v>-222380.06</v>
      </c>
      <c r="T374" s="18">
        <f t="shared" si="221"/>
        <v>579462.15</v>
      </c>
      <c r="U374" s="18">
        <v>553546.21</v>
      </c>
      <c r="V374" s="30">
        <f t="shared" si="225"/>
        <v>41883</v>
      </c>
      <c r="AD374"/>
      <c r="AL374"/>
      <c r="AO374"/>
    </row>
    <row r="375" spans="1:43" x14ac:dyDescent="0.25">
      <c r="A375" s="11">
        <v>3007</v>
      </c>
      <c r="B375" s="6">
        <v>3007006201</v>
      </c>
      <c r="C375" s="6">
        <v>20000102</v>
      </c>
      <c r="D375" s="6">
        <v>2010000010</v>
      </c>
      <c r="E375" s="6" t="s">
        <v>1585</v>
      </c>
      <c r="F375" s="6" t="s">
        <v>69</v>
      </c>
      <c r="G375" s="6"/>
      <c r="H375" s="6">
        <v>1</v>
      </c>
      <c r="I375" s="6" t="s">
        <v>8</v>
      </c>
      <c r="J375" s="27">
        <v>40996</v>
      </c>
      <c r="K375" s="27">
        <v>40978</v>
      </c>
      <c r="L375" s="7">
        <v>774506.32</v>
      </c>
      <c r="M375" s="7">
        <v>0</v>
      </c>
      <c r="N375" s="7"/>
      <c r="O375" s="8">
        <v>774506.32</v>
      </c>
      <c r="P375" s="7">
        <v>-232334.95</v>
      </c>
      <c r="Q375" s="7">
        <v>0</v>
      </c>
      <c r="R375" s="7">
        <v>-25868.51</v>
      </c>
      <c r="S375" s="12">
        <f t="shared" si="220"/>
        <v>-258203.46000000002</v>
      </c>
      <c r="T375" s="18">
        <f t="shared" si="221"/>
        <v>542171.36999999988</v>
      </c>
      <c r="U375" s="18">
        <v>516302.86</v>
      </c>
      <c r="V375" s="30">
        <f t="shared" si="225"/>
        <v>40969</v>
      </c>
      <c r="W375" s="28">
        <f t="shared" ref="W375:W438" si="257">YEARFRAC(K375,$W$3)</f>
        <v>11.236111111111111</v>
      </c>
      <c r="X375" s="38" t="s">
        <v>2880</v>
      </c>
      <c r="Y375">
        <f>MATCH(X375,'CAT-3'!$A:$A,0)</f>
        <v>642</v>
      </c>
      <c r="Z375">
        <f>MATCH(V375,'CAT-3'!$1:$1,0)</f>
        <v>90</v>
      </c>
      <c r="AA375">
        <f>INDEX('CAT-3'!$1:$1048576,FAR!Y375,FAR!Z375)</f>
        <v>126.4</v>
      </c>
      <c r="AB375">
        <f>MATCH($AB$3,'CAT-3'!$1:$1,0)</f>
        <v>90</v>
      </c>
      <c r="AC375">
        <f>INDEX('CAT-3'!$1:$1048576,FAR!Y375,FAR!AB375)</f>
        <v>126.4</v>
      </c>
      <c r="AD375" s="28">
        <f>AC375/AA375</f>
        <v>1</v>
      </c>
      <c r="AE375" s="43" t="s">
        <v>4192</v>
      </c>
      <c r="AF375">
        <f>MATCH(AE375,'CAT-4'!$A:$A,0)</f>
        <v>722</v>
      </c>
      <c r="AG375">
        <f>MATCH($AG$3,'CAT-4'!$1:$1,0)</f>
        <v>4</v>
      </c>
      <c r="AH375">
        <f>INDEX('CAT-4'!$1:$1048576,FAR!AF375,FAR!AG375)</f>
        <v>102.2</v>
      </c>
      <c r="AI375">
        <f>MATCH($AI$3,'CAT-4'!$1:$1,0)</f>
        <v>133</v>
      </c>
      <c r="AJ375">
        <f>INDEX('CAT-4'!$1:$1048576,FAR!AF375,FAR!AI375)</f>
        <v>126.8</v>
      </c>
      <c r="AK375" s="28">
        <f>AJ375/AH375</f>
        <v>1.2407045009784736</v>
      </c>
      <c r="AL375" s="28">
        <f>AK375*AD375</f>
        <v>1.2407045009784736</v>
      </c>
      <c r="AM375" s="2">
        <f>INDEX(ELSV!$C$4:$G$58,MATCH(AE375,ELSV!$G$4:$G$58,0),MATCH(IF(O375&gt;2000000,"A",IF(O375&gt;1000000,"B",IF(O375&gt;100000,"C","D"))),ELSV!$C$4:$G$4,0))</f>
        <v>12</v>
      </c>
      <c r="AN375" s="77">
        <f>INDEX(ELSV!$G$4:$K$58,MATCH(AE375,ELSV!$G$4:$G$58,0),MATCH(IF(O375&gt;2000000,"A",IF(O375&gt;1000000,"B",IF(O375&gt;100000,"C","D"))),ELSV!$G$4:$K$4,0))</f>
        <v>0.9</v>
      </c>
      <c r="AO375" s="24">
        <f t="shared" ref="AO375:AO406" si="258">AL375*O375</f>
        <v>960933.477260274</v>
      </c>
      <c r="AP375" s="24">
        <f t="shared" ref="AP375:AP406" si="259">AO375*(AN375/AM375)*(IF(W375&gt;AM375,AM375,W375))</f>
        <v>809786.64906621003</v>
      </c>
      <c r="AQ375" s="25">
        <f t="shared" ref="AQ375:AQ434" si="260">AO375-AP375</f>
        <v>151146.82819406397</v>
      </c>
    </row>
    <row r="376" spans="1:43" x14ac:dyDescent="0.25">
      <c r="A376" s="11">
        <v>3006</v>
      </c>
      <c r="B376" s="6">
        <v>3006110001</v>
      </c>
      <c r="C376" s="6">
        <v>20000201</v>
      </c>
      <c r="D376" s="6">
        <v>3030000105</v>
      </c>
      <c r="E376" s="6" t="s">
        <v>1582</v>
      </c>
      <c r="F376" s="6" t="s">
        <v>706</v>
      </c>
      <c r="G376" s="6"/>
      <c r="H376" s="6">
        <v>2</v>
      </c>
      <c r="I376" s="6" t="s">
        <v>8</v>
      </c>
      <c r="J376" s="27">
        <v>41729</v>
      </c>
      <c r="K376" s="27">
        <v>41729</v>
      </c>
      <c r="L376" s="7">
        <v>766670.67</v>
      </c>
      <c r="M376" s="7">
        <v>0</v>
      </c>
      <c r="N376" s="7"/>
      <c r="O376" s="8">
        <v>766670.67</v>
      </c>
      <c r="P376" s="7">
        <v>-357686.1</v>
      </c>
      <c r="Q376" s="7">
        <v>0</v>
      </c>
      <c r="R376" s="7">
        <v>-44696.9</v>
      </c>
      <c r="S376" s="12">
        <f t="shared" si="220"/>
        <v>-402383</v>
      </c>
      <c r="T376" s="18">
        <f t="shared" si="221"/>
        <v>408984.57000000007</v>
      </c>
      <c r="U376" s="18">
        <v>364287.67</v>
      </c>
      <c r="V376" s="30">
        <f t="shared" si="225"/>
        <v>41699</v>
      </c>
      <c r="W376" s="28">
        <f t="shared" si="257"/>
        <v>9.1805555555555554</v>
      </c>
      <c r="X376" s="38"/>
      <c r="AD376"/>
      <c r="AE376" s="43" t="s">
        <v>4096</v>
      </c>
      <c r="AF376">
        <f>MATCH(AE376,'CAT-4'!$A:$A,0)</f>
        <v>672</v>
      </c>
      <c r="AG376">
        <f>MATCH(V376,'CAT-4'!$1:$1,0)</f>
        <v>27</v>
      </c>
      <c r="AH376">
        <f>INDEX('CAT-4'!$1:$1048576,FAR!AF376,FAR!AG376)</f>
        <v>105.3</v>
      </c>
      <c r="AI376">
        <f>MATCH($AI$3,'CAT-4'!$1:$1,0)</f>
        <v>133</v>
      </c>
      <c r="AJ376">
        <f>INDEX('CAT-4'!$1:$1048576,FAR!AF376,FAR!AI376)</f>
        <v>142.1</v>
      </c>
      <c r="AK376" s="28">
        <f t="shared" ref="AK376:AK380" si="261">AJ376/AH376</f>
        <v>1.3494776828110162</v>
      </c>
      <c r="AL376" s="28">
        <f t="shared" ref="AL376:AL380" si="262">AK376</f>
        <v>1.3494776828110162</v>
      </c>
      <c r="AM376" s="2">
        <f>INDEX(ELSV!$C$4:$G$58,MATCH(AE376,ELSV!$G$4:$G$58,0),MATCH(IF(O376&gt;2000000,"A",IF(O376&gt;1000000,"B",IF(O376&gt;100000,"C","D"))),ELSV!$C$4:$G$4,0))</f>
        <v>8</v>
      </c>
      <c r="AN376" s="77">
        <f>INDEX(ELSV!$G$4:$K$58,MATCH(AE376,ELSV!$G$4:$G$58,0),MATCH(IF(O376&gt;2000000,"A",IF(O376&gt;1000000,"B",IF(O376&gt;100000,"C","D"))),ELSV!$G$4:$K$4,0))</f>
        <v>0.9</v>
      </c>
      <c r="AO376" s="24">
        <f t="shared" si="258"/>
        <v>1034604.9592307693</v>
      </c>
      <c r="AP376" s="24">
        <f t="shared" si="259"/>
        <v>931144.46330769244</v>
      </c>
      <c r="AQ376" s="25">
        <f t="shared" si="260"/>
        <v>103460.49592307687</v>
      </c>
    </row>
    <row r="377" spans="1:43" x14ac:dyDescent="0.25">
      <c r="A377" s="11">
        <v>3008</v>
      </c>
      <c r="B377" s="6">
        <v>3008005202</v>
      </c>
      <c r="C377" s="6">
        <v>20000201</v>
      </c>
      <c r="D377" s="6">
        <v>3020000304</v>
      </c>
      <c r="E377" s="6" t="s">
        <v>1586</v>
      </c>
      <c r="F377" s="6" t="s">
        <v>440</v>
      </c>
      <c r="G377" s="6"/>
      <c r="H377" s="6">
        <v>1</v>
      </c>
      <c r="I377" s="6" t="s">
        <v>8</v>
      </c>
      <c r="J377" s="27">
        <v>41820</v>
      </c>
      <c r="K377" s="27">
        <v>41820</v>
      </c>
      <c r="L377" s="7">
        <v>761264.82</v>
      </c>
      <c r="M377" s="7">
        <v>0</v>
      </c>
      <c r="N377" s="7"/>
      <c r="O377" s="8">
        <v>761264.82</v>
      </c>
      <c r="P377" s="7">
        <v>-344110.48</v>
      </c>
      <c r="Q377" s="7">
        <v>0</v>
      </c>
      <c r="R377" s="7">
        <v>-44381.74</v>
      </c>
      <c r="S377" s="12">
        <f t="shared" si="220"/>
        <v>-388492.22</v>
      </c>
      <c r="T377" s="18">
        <f t="shared" si="221"/>
        <v>417154.33999999997</v>
      </c>
      <c r="U377" s="18">
        <v>372772.6</v>
      </c>
      <c r="V377" s="30">
        <f t="shared" si="225"/>
        <v>41791</v>
      </c>
      <c r="W377" s="28">
        <f t="shared" si="257"/>
        <v>8.9305555555555554</v>
      </c>
      <c r="X377" s="38"/>
      <c r="AD377"/>
      <c r="AE377" s="43" t="s">
        <v>3966</v>
      </c>
      <c r="AF377">
        <f>MATCH(AE377,'CAT-4'!$A:$A,0)</f>
        <v>606</v>
      </c>
      <c r="AG377">
        <f>MATCH(V377,'CAT-4'!$1:$1,0)</f>
        <v>30</v>
      </c>
      <c r="AH377">
        <f>INDEX('CAT-4'!$1:$1048576,FAR!AF377,FAR!AG377)</f>
        <v>106.1</v>
      </c>
      <c r="AI377">
        <f>MATCH($AI$3,'CAT-4'!$1:$1,0)</f>
        <v>133</v>
      </c>
      <c r="AJ377">
        <f>INDEX('CAT-4'!$1:$1048576,FAR!AF377,FAR!AI377)</f>
        <v>131.4</v>
      </c>
      <c r="AK377" s="28">
        <f t="shared" si="261"/>
        <v>1.2384542884071632</v>
      </c>
      <c r="AL377" s="28">
        <f t="shared" si="262"/>
        <v>1.2384542884071632</v>
      </c>
      <c r="AM377" s="2">
        <f>INDEX(ELSV!$C$4:$G$58,MATCH(AE377,ELSV!$G$4:$G$58,0),MATCH(IF(O377&gt;2000000,"A",IF(O377&gt;1000000,"B",IF(O377&gt;100000,"C","D"))),ELSV!$C$4:$G$4,0))</f>
        <v>12</v>
      </c>
      <c r="AN377" s="77">
        <f>INDEX(ELSV!$G$4:$K$58,MATCH(AE377,ELSV!$G$4:$G$58,0),MATCH(IF(O377&gt;2000000,"A",IF(O377&gt;1000000,"B",IF(O377&gt;100000,"C","D"))),ELSV!$G$4:$K$4,0))</f>
        <v>0.95</v>
      </c>
      <c r="AO377" s="24">
        <f t="shared" si="258"/>
        <v>942791.68094250711</v>
      </c>
      <c r="AP377" s="24">
        <f t="shared" si="259"/>
        <v>666555.90081450285</v>
      </c>
      <c r="AQ377" s="25">
        <f t="shared" si="260"/>
        <v>276235.78012800426</v>
      </c>
    </row>
    <row r="378" spans="1:43" x14ac:dyDescent="0.25">
      <c r="A378" s="11">
        <v>3005</v>
      </c>
      <c r="B378" s="6">
        <v>3005110002</v>
      </c>
      <c r="C378" s="6">
        <v>20000201</v>
      </c>
      <c r="D378" s="6">
        <v>3030000080</v>
      </c>
      <c r="E378" s="6" t="s">
        <v>1584</v>
      </c>
      <c r="F378" s="6" t="s">
        <v>681</v>
      </c>
      <c r="G378" s="6"/>
      <c r="H378" s="6">
        <v>2</v>
      </c>
      <c r="I378" s="6" t="s">
        <v>8</v>
      </c>
      <c r="J378" s="27">
        <v>41729</v>
      </c>
      <c r="K378" s="27">
        <v>41729</v>
      </c>
      <c r="L378" s="7">
        <v>755994.44</v>
      </c>
      <c r="M378" s="7">
        <v>0</v>
      </c>
      <c r="N378" s="7"/>
      <c r="O378" s="8">
        <v>755994.44</v>
      </c>
      <c r="P378" s="7">
        <v>-352705.2</v>
      </c>
      <c r="Q378" s="7">
        <v>0</v>
      </c>
      <c r="R378" s="7">
        <v>-44074.48</v>
      </c>
      <c r="S378" s="12">
        <f t="shared" si="220"/>
        <v>-396779.68</v>
      </c>
      <c r="T378" s="18">
        <f t="shared" si="221"/>
        <v>403289.23999999993</v>
      </c>
      <c r="U378" s="18">
        <v>359214.76</v>
      </c>
      <c r="V378" s="30">
        <f t="shared" si="225"/>
        <v>41699</v>
      </c>
      <c r="W378" s="28">
        <f t="shared" si="257"/>
        <v>9.1805555555555554</v>
      </c>
      <c r="X378" s="38"/>
      <c r="AD378"/>
      <c r="AE378" s="43" t="s">
        <v>4096</v>
      </c>
      <c r="AF378">
        <f>MATCH(AE378,'CAT-4'!$A:$A,0)</f>
        <v>672</v>
      </c>
      <c r="AG378">
        <f>MATCH(V378,'CAT-4'!$1:$1,0)</f>
        <v>27</v>
      </c>
      <c r="AH378">
        <f>INDEX('CAT-4'!$1:$1048576,FAR!AF378,FAR!AG378)</f>
        <v>105.3</v>
      </c>
      <c r="AI378">
        <f>MATCH($AI$3,'CAT-4'!$1:$1,0)</f>
        <v>133</v>
      </c>
      <c r="AJ378">
        <f>INDEX('CAT-4'!$1:$1048576,FAR!AF378,FAR!AI378)</f>
        <v>142.1</v>
      </c>
      <c r="AK378" s="28">
        <f t="shared" si="261"/>
        <v>1.3494776828110162</v>
      </c>
      <c r="AL378" s="28">
        <f t="shared" si="262"/>
        <v>1.3494776828110162</v>
      </c>
      <c r="AM378" s="2">
        <f>INDEX(ELSV!$C$4:$G$58,MATCH(AE378,ELSV!$G$4:$G$58,0),MATCH(IF(O378&gt;2000000,"A",IF(O378&gt;1000000,"B",IF(O378&gt;100000,"C","D"))),ELSV!$C$4:$G$4,0))</f>
        <v>8</v>
      </c>
      <c r="AN378" s="77">
        <f>INDEX(ELSV!$G$4:$K$58,MATCH(AE378,ELSV!$G$4:$G$58,0),MATCH(IF(O378&gt;2000000,"A",IF(O378&gt;1000000,"B",IF(O378&gt;100000,"C","D"))),ELSV!$G$4:$K$4,0))</f>
        <v>0.9</v>
      </c>
      <c r="AO378" s="24">
        <f t="shared" si="258"/>
        <v>1020197.6251092118</v>
      </c>
      <c r="AP378" s="24">
        <f t="shared" si="259"/>
        <v>918177.86259829067</v>
      </c>
      <c r="AQ378" s="25">
        <f t="shared" si="260"/>
        <v>102019.76251092111</v>
      </c>
    </row>
    <row r="379" spans="1:43" x14ac:dyDescent="0.25">
      <c r="A379" s="11">
        <v>3007</v>
      </c>
      <c r="B379" s="6">
        <v>3007000209</v>
      </c>
      <c r="C379" s="6">
        <v>20000201</v>
      </c>
      <c r="D379" s="6">
        <v>3030000029</v>
      </c>
      <c r="E379" s="6" t="s">
        <v>1585</v>
      </c>
      <c r="F379" s="6" t="s">
        <v>629</v>
      </c>
      <c r="G379" s="6"/>
      <c r="H379" s="6">
        <v>1</v>
      </c>
      <c r="I379" s="6" t="s">
        <v>8</v>
      </c>
      <c r="J379" s="27">
        <v>41729</v>
      </c>
      <c r="K379" s="27">
        <v>41729</v>
      </c>
      <c r="L379" s="7">
        <v>755249.42</v>
      </c>
      <c r="M379" s="7">
        <v>0</v>
      </c>
      <c r="N379" s="7"/>
      <c r="O379" s="8">
        <v>755249.42</v>
      </c>
      <c r="P379" s="7">
        <v>-352357.57</v>
      </c>
      <c r="Q379" s="7">
        <v>0</v>
      </c>
      <c r="R379" s="7">
        <v>-44031.040000000001</v>
      </c>
      <c r="S379" s="12">
        <f t="shared" si="220"/>
        <v>-396388.61</v>
      </c>
      <c r="T379" s="18">
        <f t="shared" si="221"/>
        <v>402891.85000000003</v>
      </c>
      <c r="U379" s="18">
        <v>358860.81</v>
      </c>
      <c r="V379" s="30">
        <f t="shared" si="225"/>
        <v>41699</v>
      </c>
      <c r="W379" s="28">
        <f t="shared" si="257"/>
        <v>9.1805555555555554</v>
      </c>
      <c r="X379" s="38"/>
      <c r="AD379"/>
      <c r="AE379" s="43" t="s">
        <v>4087</v>
      </c>
      <c r="AF379">
        <f>MATCH(AE379,'CAT-4'!$A:$A,0)</f>
        <v>667</v>
      </c>
      <c r="AG379">
        <f>MATCH(V379,'CAT-4'!$1:$1,0)</f>
        <v>27</v>
      </c>
      <c r="AH379">
        <f>INDEX('CAT-4'!$1:$1048576,FAR!AF379,FAR!AG379)</f>
        <v>102.1</v>
      </c>
      <c r="AI379">
        <f>MATCH($AI$3,'CAT-4'!$1:$1,0)</f>
        <v>133</v>
      </c>
      <c r="AJ379">
        <f>INDEX('CAT-4'!$1:$1048576,FAR!AF379,FAR!AI379)</f>
        <v>129.19999999999999</v>
      </c>
      <c r="AK379" s="28">
        <f t="shared" si="261"/>
        <v>1.2654260528893242</v>
      </c>
      <c r="AL379" s="28">
        <f t="shared" si="262"/>
        <v>1.2654260528893242</v>
      </c>
      <c r="AM379" s="2">
        <f>INDEX(ELSV!$C$4:$G$58,MATCH(AE379,ELSV!$G$4:$G$58,0),MATCH(IF(O379&gt;2000000,"A",IF(O379&gt;1000000,"B",IF(O379&gt;100000,"C","D"))),ELSV!$C$4:$G$4,0))</f>
        <v>12</v>
      </c>
      <c r="AN379" s="77">
        <f>INDEX(ELSV!$G$4:$K$58,MATCH(AE379,ELSV!$G$4:$G$58,0),MATCH(IF(O379&gt;2000000,"A",IF(O379&gt;1000000,"B",IF(O379&gt;100000,"C","D"))),ELSV!$G$4:$K$4,0))</f>
        <v>0.95</v>
      </c>
      <c r="AO379" s="24">
        <f t="shared" si="258"/>
        <v>955712.29249755142</v>
      </c>
      <c r="AP379" s="24">
        <f t="shared" si="259"/>
        <v>694605.94221508945</v>
      </c>
      <c r="AQ379" s="25">
        <f t="shared" si="260"/>
        <v>261106.35028246196</v>
      </c>
    </row>
    <row r="380" spans="1:43" x14ac:dyDescent="0.25">
      <c r="A380" s="11">
        <v>3006</v>
      </c>
      <c r="B380" s="6">
        <v>3006000209</v>
      </c>
      <c r="C380" s="6">
        <v>20000201</v>
      </c>
      <c r="D380" s="6">
        <v>3030000094</v>
      </c>
      <c r="E380" s="6" t="s">
        <v>1582</v>
      </c>
      <c r="F380" s="6" t="s">
        <v>695</v>
      </c>
      <c r="G380" s="6"/>
      <c r="H380" s="6">
        <v>1</v>
      </c>
      <c r="I380" s="6" t="s">
        <v>8</v>
      </c>
      <c r="J380" s="27">
        <v>41729</v>
      </c>
      <c r="K380" s="27">
        <v>41729</v>
      </c>
      <c r="L380" s="7">
        <v>755249.42</v>
      </c>
      <c r="M380" s="7">
        <v>0</v>
      </c>
      <c r="N380" s="7"/>
      <c r="O380" s="8">
        <v>755249.42</v>
      </c>
      <c r="P380" s="7">
        <v>-352357.57</v>
      </c>
      <c r="Q380" s="7">
        <v>0</v>
      </c>
      <c r="R380" s="7">
        <v>-44031.040000000001</v>
      </c>
      <c r="S380" s="12">
        <f t="shared" si="220"/>
        <v>-396388.61</v>
      </c>
      <c r="T380" s="18">
        <f t="shared" si="221"/>
        <v>402891.85000000003</v>
      </c>
      <c r="U380" s="18">
        <v>358860.81</v>
      </c>
      <c r="V380" s="30">
        <f t="shared" si="225"/>
        <v>41699</v>
      </c>
      <c r="W380" s="28">
        <f t="shared" si="257"/>
        <v>9.1805555555555554</v>
      </c>
      <c r="X380" s="38"/>
      <c r="AD380"/>
      <c r="AE380" s="43" t="s">
        <v>4087</v>
      </c>
      <c r="AF380">
        <f>MATCH(AE380,'CAT-4'!$A:$A,0)</f>
        <v>667</v>
      </c>
      <c r="AG380">
        <f>MATCH(V380,'CAT-4'!$1:$1,0)</f>
        <v>27</v>
      </c>
      <c r="AH380">
        <f>INDEX('CAT-4'!$1:$1048576,FAR!AF380,FAR!AG380)</f>
        <v>102.1</v>
      </c>
      <c r="AI380">
        <f>MATCH($AI$3,'CAT-4'!$1:$1,0)</f>
        <v>133</v>
      </c>
      <c r="AJ380">
        <f>INDEX('CAT-4'!$1:$1048576,FAR!AF380,FAR!AI380)</f>
        <v>129.19999999999999</v>
      </c>
      <c r="AK380" s="28">
        <f t="shared" si="261"/>
        <v>1.2654260528893242</v>
      </c>
      <c r="AL380" s="28">
        <f t="shared" si="262"/>
        <v>1.2654260528893242</v>
      </c>
      <c r="AM380" s="2">
        <f>INDEX(ELSV!$C$4:$G$58,MATCH(AE380,ELSV!$G$4:$G$58,0),MATCH(IF(O380&gt;2000000,"A",IF(O380&gt;1000000,"B",IF(O380&gt;100000,"C","D"))),ELSV!$C$4:$G$4,0))</f>
        <v>12</v>
      </c>
      <c r="AN380" s="77">
        <f>INDEX(ELSV!$G$4:$K$58,MATCH(AE380,ELSV!$G$4:$G$58,0),MATCH(IF(O380&gt;2000000,"A",IF(O380&gt;1000000,"B",IF(O380&gt;100000,"C","D"))),ELSV!$G$4:$K$4,0))</f>
        <v>0.95</v>
      </c>
      <c r="AO380" s="24">
        <f t="shared" si="258"/>
        <v>955712.29249755142</v>
      </c>
      <c r="AP380" s="24">
        <f t="shared" si="259"/>
        <v>694605.94221508945</v>
      </c>
      <c r="AQ380" s="25">
        <f t="shared" si="260"/>
        <v>261106.35028246196</v>
      </c>
    </row>
    <row r="381" spans="1:43" x14ac:dyDescent="0.25">
      <c r="A381" s="11">
        <v>3004</v>
      </c>
      <c r="B381" s="6">
        <v>3004000214</v>
      </c>
      <c r="C381" s="6">
        <v>20000201</v>
      </c>
      <c r="D381" s="6">
        <v>3020000030</v>
      </c>
      <c r="E381" s="6" t="s">
        <v>1583</v>
      </c>
      <c r="F381" s="6" t="s">
        <v>182</v>
      </c>
      <c r="G381" s="6"/>
      <c r="H381" s="6">
        <v>1</v>
      </c>
      <c r="I381" s="6" t="s">
        <v>8</v>
      </c>
      <c r="J381" s="27">
        <v>40992</v>
      </c>
      <c r="K381" s="27">
        <v>40992</v>
      </c>
      <c r="L381" s="7">
        <v>754500.88</v>
      </c>
      <c r="M381" s="7">
        <v>0</v>
      </c>
      <c r="N381" s="7"/>
      <c r="O381" s="8">
        <v>754500.88</v>
      </c>
      <c r="P381" s="7">
        <v>-369992.77</v>
      </c>
      <c r="Q381" s="7">
        <v>0</v>
      </c>
      <c r="R381" s="7">
        <v>-43987.4</v>
      </c>
      <c r="S381" s="12">
        <f t="shared" si="220"/>
        <v>-413980.17000000004</v>
      </c>
      <c r="T381" s="18">
        <f t="shared" si="221"/>
        <v>384508.11</v>
      </c>
      <c r="U381" s="18">
        <v>340520.71</v>
      </c>
      <c r="V381" s="30">
        <f t="shared" si="225"/>
        <v>40969</v>
      </c>
      <c r="W381" s="28">
        <f t="shared" si="257"/>
        <v>11.197222222222223</v>
      </c>
      <c r="X381" s="38" t="s">
        <v>2996</v>
      </c>
      <c r="Y381">
        <f>MATCH(X381,'CAT-3'!$A:$A,0)</f>
        <v>700</v>
      </c>
      <c r="Z381">
        <f>MATCH(V381,'CAT-3'!$1:$1,0)</f>
        <v>90</v>
      </c>
      <c r="AA381">
        <f>INDEX('CAT-3'!$1:$1048576,FAR!Y381,FAR!Z381)</f>
        <v>136.4</v>
      </c>
      <c r="AB381">
        <f>MATCH($AB$3,'CAT-3'!$1:$1,0)</f>
        <v>90</v>
      </c>
      <c r="AC381">
        <f>INDEX('CAT-3'!$1:$1048576,FAR!Y381,FAR!AB381)</f>
        <v>136.4</v>
      </c>
      <c r="AD381" s="28">
        <f>AC381/AA381</f>
        <v>1</v>
      </c>
      <c r="AE381" s="43" t="s">
        <v>4200</v>
      </c>
      <c r="AF381">
        <f>MATCH(AE381,'CAT-4'!$A:$A,0)</f>
        <v>726</v>
      </c>
      <c r="AG381">
        <f>MATCH($AG$3,'CAT-4'!$1:$1,0)</f>
        <v>4</v>
      </c>
      <c r="AH381">
        <f>INDEX('CAT-4'!$1:$1048576,FAR!AF381,FAR!AG381)</f>
        <v>106.1</v>
      </c>
      <c r="AI381">
        <f>MATCH($AI$3,'CAT-4'!$1:$1,0)</f>
        <v>133</v>
      </c>
      <c r="AJ381">
        <f>INDEX('CAT-4'!$1:$1048576,FAR!AF381,FAR!AI381)</f>
        <v>129.9</v>
      </c>
      <c r="AK381" s="28">
        <f>AJ381/AH381</f>
        <v>1.2243166823751179</v>
      </c>
      <c r="AL381" s="28">
        <f>AK381*AD381</f>
        <v>1.2243166823751179</v>
      </c>
      <c r="AM381" s="2">
        <f>INDEX(ELSV!$C$4:$G$58,MATCH(AE381,ELSV!$G$4:$G$58,0),MATCH(IF(O381&gt;2000000,"A",IF(O381&gt;1000000,"B",IF(O381&gt;100000,"C","D"))),ELSV!$C$4:$G$4,0))</f>
        <v>12</v>
      </c>
      <c r="AN381" s="77">
        <f>INDEX(ELSV!$G$4:$K$58,MATCH(AE381,ELSV!$G$4:$G$58,0),MATCH(IF(O381&gt;2000000,"A",IF(O381&gt;1000000,"B",IF(O381&gt;100000,"C","D"))),ELSV!$G$4:$K$4,0))</f>
        <v>0.95</v>
      </c>
      <c r="AO381" s="24">
        <f t="shared" si="258"/>
        <v>923748.014250707</v>
      </c>
      <c r="AP381" s="24">
        <f t="shared" si="259"/>
        <v>818853.43360471539</v>
      </c>
      <c r="AQ381" s="25">
        <f t="shared" si="260"/>
        <v>104894.58064599161</v>
      </c>
    </row>
    <row r="382" spans="1:43" x14ac:dyDescent="0.25">
      <c r="A382" s="11">
        <v>3007</v>
      </c>
      <c r="B382" s="6">
        <v>3007006301</v>
      </c>
      <c r="C382" s="6">
        <v>20000401</v>
      </c>
      <c r="D382" s="6">
        <v>5030000162</v>
      </c>
      <c r="E382" s="6" t="s">
        <v>1585</v>
      </c>
      <c r="F382" s="6" t="s">
        <v>1447</v>
      </c>
      <c r="G382" s="6"/>
      <c r="H382" s="6">
        <v>1</v>
      </c>
      <c r="I382" s="6" t="s">
        <v>8</v>
      </c>
      <c r="J382" s="27">
        <v>41364</v>
      </c>
      <c r="K382" s="27">
        <v>41364</v>
      </c>
      <c r="L382" s="7">
        <v>754493</v>
      </c>
      <c r="M382" s="7">
        <v>0</v>
      </c>
      <c r="N382" s="7"/>
      <c r="O382" s="8">
        <v>754493</v>
      </c>
      <c r="P382" s="7">
        <v>-679043.7</v>
      </c>
      <c r="Q382" s="7">
        <v>0</v>
      </c>
      <c r="R382" s="7">
        <v>0</v>
      </c>
      <c r="S382" s="12">
        <f t="shared" si="220"/>
        <v>-679043.7</v>
      </c>
      <c r="T382" s="18">
        <f t="shared" si="221"/>
        <v>75449.300000000047</v>
      </c>
      <c r="U382" s="18">
        <v>75449.3</v>
      </c>
      <c r="V382" s="30">
        <f t="shared" si="225"/>
        <v>41334</v>
      </c>
      <c r="W382" s="28">
        <f t="shared" si="257"/>
        <v>10.180555555555555</v>
      </c>
      <c r="X382" s="38"/>
      <c r="AD382"/>
      <c r="AE382" s="43" t="s">
        <v>4032</v>
      </c>
      <c r="AF382">
        <f>MATCH(AE382,'CAT-4'!$A:$A,0)</f>
        <v>639</v>
      </c>
      <c r="AG382">
        <f>MATCH(V382,'CAT-4'!$1:$1,0)</f>
        <v>15</v>
      </c>
      <c r="AH382">
        <f>INDEX('CAT-4'!$1:$1048576,FAR!AF382,FAR!AG382)</f>
        <v>101.9</v>
      </c>
      <c r="AI382">
        <f>MATCH($AI$3,'CAT-4'!$1:$1,0)</f>
        <v>133</v>
      </c>
      <c r="AJ382">
        <f>INDEX('CAT-4'!$1:$1048576,FAR!AF382,FAR!AI382)</f>
        <v>117.6</v>
      </c>
      <c r="AK382" s="28">
        <f t="shared" ref="AK382:AK387" si="263">AJ382/AH382</f>
        <v>1.1540726202158977</v>
      </c>
      <c r="AL382" s="28">
        <f t="shared" ref="AL382:AL387" si="264">AK382</f>
        <v>1.1540726202158977</v>
      </c>
      <c r="AM382" s="2">
        <f>INDEX(ELSV!$C$4:$G$58,MATCH(AE382,ELSV!$G$4:$G$58,0),MATCH(IF(O382&gt;2000000,"A",IF(O382&gt;1000000,"B",IF(O382&gt;100000,"C","D"))),ELSV!$C$4:$G$4,0))</f>
        <v>6</v>
      </c>
      <c r="AN382" s="77">
        <f>INDEX(ELSV!$G$4:$K$58,MATCH(AE382,ELSV!$G$4:$G$58,0),MATCH(IF(O382&gt;2000000,"A",IF(O382&gt;1000000,"B",IF(O382&gt;100000,"C","D"))),ELSV!$G$4:$K$4,0))</f>
        <v>1</v>
      </c>
      <c r="AO382" s="24">
        <f t="shared" si="258"/>
        <v>870739.71344455332</v>
      </c>
      <c r="AP382" s="24">
        <f t="shared" si="259"/>
        <v>870739.71344455332</v>
      </c>
      <c r="AQ382" s="25">
        <f t="shared" si="260"/>
        <v>0</v>
      </c>
    </row>
    <row r="383" spans="1:43" x14ac:dyDescent="0.25">
      <c r="A383" s="11">
        <v>3005</v>
      </c>
      <c r="B383" s="6">
        <v>3005000206</v>
      </c>
      <c r="C383" s="6">
        <v>20000201</v>
      </c>
      <c r="D383" s="6">
        <v>3030000081</v>
      </c>
      <c r="E383" s="6" t="s">
        <v>1584</v>
      </c>
      <c r="F383" s="6" t="s">
        <v>682</v>
      </c>
      <c r="G383" s="6"/>
      <c r="H383" s="6">
        <v>1</v>
      </c>
      <c r="I383" s="6" t="s">
        <v>8</v>
      </c>
      <c r="J383" s="27">
        <v>41729</v>
      </c>
      <c r="K383" s="27">
        <v>41729</v>
      </c>
      <c r="L383" s="7">
        <v>751927.7</v>
      </c>
      <c r="M383" s="7">
        <v>0</v>
      </c>
      <c r="N383" s="7"/>
      <c r="O383" s="8">
        <v>751927.7</v>
      </c>
      <c r="P383" s="7">
        <v>-350807.81</v>
      </c>
      <c r="Q383" s="7">
        <v>0</v>
      </c>
      <c r="R383" s="7">
        <v>-43837.38</v>
      </c>
      <c r="S383" s="12">
        <f t="shared" si="220"/>
        <v>-394645.19</v>
      </c>
      <c r="T383" s="18">
        <f t="shared" si="221"/>
        <v>401119.88999999996</v>
      </c>
      <c r="U383" s="18">
        <v>357282.51</v>
      </c>
      <c r="V383" s="30">
        <f t="shared" si="225"/>
        <v>41699</v>
      </c>
      <c r="W383" s="28">
        <f t="shared" si="257"/>
        <v>9.1805555555555554</v>
      </c>
      <c r="X383" s="38"/>
      <c r="AD383"/>
      <c r="AE383" s="43" t="s">
        <v>4087</v>
      </c>
      <c r="AF383">
        <f>MATCH(AE383,'CAT-4'!$A:$A,0)</f>
        <v>667</v>
      </c>
      <c r="AG383">
        <f>MATCH(V383,'CAT-4'!$1:$1,0)</f>
        <v>27</v>
      </c>
      <c r="AH383">
        <f>INDEX('CAT-4'!$1:$1048576,FAR!AF383,FAR!AG383)</f>
        <v>102.1</v>
      </c>
      <c r="AI383">
        <f>MATCH($AI$3,'CAT-4'!$1:$1,0)</f>
        <v>133</v>
      </c>
      <c r="AJ383">
        <f>INDEX('CAT-4'!$1:$1048576,FAR!AF383,FAR!AI383)</f>
        <v>129.19999999999999</v>
      </c>
      <c r="AK383" s="28">
        <f t="shared" si="263"/>
        <v>1.2654260528893242</v>
      </c>
      <c r="AL383" s="28">
        <f t="shared" si="264"/>
        <v>1.2654260528893242</v>
      </c>
      <c r="AM383" s="2">
        <f>INDEX(ELSV!$C$4:$G$58,MATCH(AE383,ELSV!$G$4:$G$58,0),MATCH(IF(O383&gt;2000000,"A",IF(O383&gt;1000000,"B",IF(O383&gt;100000,"C","D"))),ELSV!$C$4:$G$4,0))</f>
        <v>12</v>
      </c>
      <c r="AN383" s="77">
        <f>INDEX(ELSV!$G$4:$K$58,MATCH(AE383,ELSV!$G$4:$G$58,0),MATCH(IF(O383&gt;2000000,"A",IF(O383&gt;1000000,"B",IF(O383&gt;100000,"C","D"))),ELSV!$G$4:$K$4,0))</f>
        <v>0.95</v>
      </c>
      <c r="AO383" s="24">
        <f t="shared" si="258"/>
        <v>951508.90146914788</v>
      </c>
      <c r="AP383" s="24">
        <f t="shared" si="259"/>
        <v>691550.94291383261</v>
      </c>
      <c r="AQ383" s="25">
        <f t="shared" si="260"/>
        <v>259957.95855531527</v>
      </c>
    </row>
    <row r="384" spans="1:43" x14ac:dyDescent="0.25">
      <c r="A384" s="11">
        <v>3006</v>
      </c>
      <c r="B384" s="6">
        <v>3006000206</v>
      </c>
      <c r="C384" s="6">
        <v>20000201</v>
      </c>
      <c r="D384" s="6">
        <v>3030000090</v>
      </c>
      <c r="E384" s="6" t="s">
        <v>1582</v>
      </c>
      <c r="F384" s="6" t="s">
        <v>691</v>
      </c>
      <c r="G384" s="6"/>
      <c r="H384" s="6">
        <v>1</v>
      </c>
      <c r="I384" s="6" t="s">
        <v>8</v>
      </c>
      <c r="J384" s="27">
        <v>41729</v>
      </c>
      <c r="K384" s="27">
        <v>41729</v>
      </c>
      <c r="L384" s="7">
        <v>751927.7</v>
      </c>
      <c r="M384" s="7">
        <v>0</v>
      </c>
      <c r="N384" s="7"/>
      <c r="O384" s="8">
        <v>751927.7</v>
      </c>
      <c r="P384" s="7">
        <v>-350807.81</v>
      </c>
      <c r="Q384" s="7">
        <v>0</v>
      </c>
      <c r="R384" s="7">
        <v>-43837.38</v>
      </c>
      <c r="S384" s="12">
        <f t="shared" si="220"/>
        <v>-394645.19</v>
      </c>
      <c r="T384" s="18">
        <f t="shared" si="221"/>
        <v>401119.88999999996</v>
      </c>
      <c r="U384" s="18">
        <v>357282.51</v>
      </c>
      <c r="V384" s="30">
        <f t="shared" si="225"/>
        <v>41699</v>
      </c>
      <c r="W384" s="28">
        <f t="shared" si="257"/>
        <v>9.1805555555555554</v>
      </c>
      <c r="X384" s="38"/>
      <c r="AD384"/>
      <c r="AE384" s="43" t="s">
        <v>4087</v>
      </c>
      <c r="AF384">
        <f>MATCH(AE384,'CAT-4'!$A:$A,0)</f>
        <v>667</v>
      </c>
      <c r="AG384">
        <f>MATCH(V384,'CAT-4'!$1:$1,0)</f>
        <v>27</v>
      </c>
      <c r="AH384">
        <f>INDEX('CAT-4'!$1:$1048576,FAR!AF384,FAR!AG384)</f>
        <v>102.1</v>
      </c>
      <c r="AI384">
        <f>MATCH($AI$3,'CAT-4'!$1:$1,0)</f>
        <v>133</v>
      </c>
      <c r="AJ384">
        <f>INDEX('CAT-4'!$1:$1048576,FAR!AF384,FAR!AI384)</f>
        <v>129.19999999999999</v>
      </c>
      <c r="AK384" s="28">
        <f t="shared" si="263"/>
        <v>1.2654260528893242</v>
      </c>
      <c r="AL384" s="28">
        <f t="shared" si="264"/>
        <v>1.2654260528893242</v>
      </c>
      <c r="AM384" s="2">
        <f>INDEX(ELSV!$C$4:$G$58,MATCH(AE384,ELSV!$G$4:$G$58,0),MATCH(IF(O384&gt;2000000,"A",IF(O384&gt;1000000,"B",IF(O384&gt;100000,"C","D"))),ELSV!$C$4:$G$4,0))</f>
        <v>12</v>
      </c>
      <c r="AN384" s="77">
        <f>INDEX(ELSV!$G$4:$K$58,MATCH(AE384,ELSV!$G$4:$G$58,0),MATCH(IF(O384&gt;2000000,"A",IF(O384&gt;1000000,"B",IF(O384&gt;100000,"C","D"))),ELSV!$G$4:$K$4,0))</f>
        <v>0.95</v>
      </c>
      <c r="AO384" s="24">
        <f t="shared" si="258"/>
        <v>951508.90146914788</v>
      </c>
      <c r="AP384" s="24">
        <f t="shared" si="259"/>
        <v>691550.94291383261</v>
      </c>
      <c r="AQ384" s="25">
        <f t="shared" si="260"/>
        <v>259957.95855531527</v>
      </c>
    </row>
    <row r="385" spans="1:43" x14ac:dyDescent="0.25">
      <c r="A385" s="11">
        <v>3006</v>
      </c>
      <c r="B385" s="6">
        <v>3006005204</v>
      </c>
      <c r="C385" s="6">
        <v>20000301</v>
      </c>
      <c r="D385" s="6">
        <v>4000000222</v>
      </c>
      <c r="E385" s="6" t="s">
        <v>1582</v>
      </c>
      <c r="F385" s="6" t="s">
        <v>957</v>
      </c>
      <c r="G385" s="6"/>
      <c r="H385" s="6">
        <v>1</v>
      </c>
      <c r="I385" s="6" t="s">
        <v>8</v>
      </c>
      <c r="J385" s="27">
        <v>41820</v>
      </c>
      <c r="K385" s="27">
        <v>41820</v>
      </c>
      <c r="L385" s="7">
        <v>746621.01</v>
      </c>
      <c r="M385" s="7">
        <v>0</v>
      </c>
      <c r="N385" s="7"/>
      <c r="O385" s="8">
        <v>746621.01</v>
      </c>
      <c r="P385" s="7">
        <v>-366435.46</v>
      </c>
      <c r="Q385" s="7">
        <v>0</v>
      </c>
      <c r="R385" s="7">
        <v>-47261.11</v>
      </c>
      <c r="S385" s="12">
        <f t="shared" si="220"/>
        <v>-413696.57</v>
      </c>
      <c r="T385" s="18">
        <f t="shared" si="221"/>
        <v>380185.55</v>
      </c>
      <c r="U385" s="18">
        <v>332924.44</v>
      </c>
      <c r="V385" s="30">
        <f t="shared" si="225"/>
        <v>41791</v>
      </c>
      <c r="W385" s="28">
        <f t="shared" si="257"/>
        <v>8.9305555555555554</v>
      </c>
      <c r="X385" s="38"/>
      <c r="AD385"/>
      <c r="AE385" s="43" t="s">
        <v>4429</v>
      </c>
      <c r="AF385">
        <f>MATCH(AE385,'CAT-4'!$A:$A,0)</f>
        <v>844</v>
      </c>
      <c r="AG385">
        <f>MATCH(V385,'CAT-4'!$1:$1,0)</f>
        <v>30</v>
      </c>
      <c r="AH385">
        <f>INDEX('CAT-4'!$1:$1048576,FAR!AF385,FAR!AG385)</f>
        <v>118.1</v>
      </c>
      <c r="AI385">
        <f>MATCH($AI$3,'CAT-4'!$1:$1,0)</f>
        <v>133</v>
      </c>
      <c r="AJ385">
        <f>INDEX('CAT-4'!$1:$1048576,FAR!AF385,FAR!AI385)</f>
        <v>157.9</v>
      </c>
      <c r="AK385" s="28">
        <f t="shared" si="263"/>
        <v>1.3370025402201526</v>
      </c>
      <c r="AL385" s="28">
        <f t="shared" si="264"/>
        <v>1.3370025402201526</v>
      </c>
      <c r="AM385" s="2">
        <f>INDEX(ELSV!$C$4:$G$58,MATCH(AE385,ELSV!$G$4:$G$58,0),MATCH(IF(O385&gt;2000000,"A",IF(O385&gt;1000000,"B",IF(O385&gt;100000,"C","D"))),ELSV!$C$4:$G$4,0))</f>
        <v>8</v>
      </c>
      <c r="AN385" s="77">
        <f>INDEX(ELSV!$G$4:$K$58,MATCH(AE385,ELSV!$G$4:$G$58,0),MATCH(IF(O385&gt;2000000,"A",IF(O385&gt;1000000,"B",IF(O385&gt;100000,"C","D"))),ELSV!$G$4:$K$4,0))</f>
        <v>0.95</v>
      </c>
      <c r="AO385" s="24">
        <f t="shared" si="258"/>
        <v>998234.18695173599</v>
      </c>
      <c r="AP385" s="24">
        <f t="shared" si="259"/>
        <v>948322.47760414914</v>
      </c>
      <c r="AQ385" s="25">
        <f t="shared" si="260"/>
        <v>49911.709347586846</v>
      </c>
    </row>
    <row r="386" spans="1:43" x14ac:dyDescent="0.25">
      <c r="A386" s="11">
        <v>3008</v>
      </c>
      <c r="B386" s="6">
        <v>3008000212</v>
      </c>
      <c r="C386" s="6">
        <v>20000201</v>
      </c>
      <c r="D386" s="6">
        <v>3020000311</v>
      </c>
      <c r="E386" s="6" t="s">
        <v>1586</v>
      </c>
      <c r="F386" s="6" t="s">
        <v>447</v>
      </c>
      <c r="G386" s="6"/>
      <c r="H386" s="6">
        <v>1</v>
      </c>
      <c r="I386" s="6" t="s">
        <v>8</v>
      </c>
      <c r="J386" s="27">
        <v>41848</v>
      </c>
      <c r="K386" s="27">
        <v>41848</v>
      </c>
      <c r="L386" s="7">
        <v>739767.69</v>
      </c>
      <c r="M386" s="7">
        <v>0</v>
      </c>
      <c r="N386" s="7"/>
      <c r="O386" s="8">
        <v>739767.69</v>
      </c>
      <c r="P386" s="7">
        <v>-331004.02</v>
      </c>
      <c r="Q386" s="7">
        <v>0</v>
      </c>
      <c r="R386" s="7">
        <v>-43128.46</v>
      </c>
      <c r="S386" s="12">
        <f t="shared" si="220"/>
        <v>-374132.48000000004</v>
      </c>
      <c r="T386" s="18">
        <f t="shared" si="221"/>
        <v>408763.66999999993</v>
      </c>
      <c r="U386" s="18">
        <v>365635.21</v>
      </c>
      <c r="V386" s="30">
        <f t="shared" si="225"/>
        <v>41821</v>
      </c>
      <c r="W386" s="28">
        <f t="shared" si="257"/>
        <v>8.8527777777777779</v>
      </c>
      <c r="X386" s="38"/>
      <c r="AD386"/>
      <c r="AE386" s="43" t="s">
        <v>4061</v>
      </c>
      <c r="AF386">
        <f>MATCH(AE386,'CAT-4'!$A:$A,0)</f>
        <v>654</v>
      </c>
      <c r="AG386">
        <f>MATCH(V386,'CAT-4'!$1:$1,0)</f>
        <v>31</v>
      </c>
      <c r="AH386">
        <f>INDEX('CAT-4'!$1:$1048576,FAR!AF386,FAR!AG386)</f>
        <v>97.5</v>
      </c>
      <c r="AI386">
        <f>MATCH($AI$3,'CAT-4'!$1:$1,0)</f>
        <v>133</v>
      </c>
      <c r="AJ386">
        <f>INDEX('CAT-4'!$1:$1048576,FAR!AF386,FAR!AI386)</f>
        <v>112.9</v>
      </c>
      <c r="AK386" s="28">
        <f t="shared" si="263"/>
        <v>1.157948717948718</v>
      </c>
      <c r="AL386" s="28">
        <f t="shared" si="264"/>
        <v>1.157948717948718</v>
      </c>
      <c r="AM386" s="2">
        <f>INDEX(ELSV!$C$4:$G$58,MATCH(AE386,ELSV!$G$4:$G$58,0),MATCH(IF(O386&gt;2000000,"A",IF(O386&gt;1000000,"B",IF(O386&gt;100000,"C","D"))),ELSV!$C$4:$G$4,0))</f>
        <v>6</v>
      </c>
      <c r="AN386" s="77">
        <f>INDEX(ELSV!$G$4:$K$58,MATCH(AE386,ELSV!$G$4:$G$58,0),MATCH(IF(O386&gt;2000000,"A",IF(O386&gt;1000000,"B",IF(O386&gt;100000,"C","D"))),ELSV!$G$4:$K$4,0))</f>
        <v>0.95</v>
      </c>
      <c r="AO386" s="24">
        <f t="shared" si="258"/>
        <v>856613.0482153846</v>
      </c>
      <c r="AP386" s="24">
        <f t="shared" si="259"/>
        <v>813782.39580461546</v>
      </c>
      <c r="AQ386" s="25">
        <f t="shared" si="260"/>
        <v>42830.652410769137</v>
      </c>
    </row>
    <row r="387" spans="1:43" x14ac:dyDescent="0.25">
      <c r="A387" s="11">
        <v>3006</v>
      </c>
      <c r="B387" s="6">
        <v>3006000212</v>
      </c>
      <c r="C387" s="6">
        <v>20000201</v>
      </c>
      <c r="D387" s="6">
        <v>3020000312</v>
      </c>
      <c r="E387" s="6" t="s">
        <v>1582</v>
      </c>
      <c r="F387" s="6" t="s">
        <v>448</v>
      </c>
      <c r="G387" s="6"/>
      <c r="H387" s="6">
        <v>1</v>
      </c>
      <c r="I387" s="6" t="s">
        <v>8</v>
      </c>
      <c r="J387" s="27">
        <v>41848</v>
      </c>
      <c r="K387" s="27">
        <v>41848</v>
      </c>
      <c r="L387" s="7">
        <v>737279.46</v>
      </c>
      <c r="M387" s="7">
        <v>0</v>
      </c>
      <c r="N387" s="7"/>
      <c r="O387" s="8">
        <v>737279.46</v>
      </c>
      <c r="P387" s="7">
        <v>-329890.36</v>
      </c>
      <c r="Q387" s="7">
        <v>0</v>
      </c>
      <c r="R387" s="7">
        <v>-42983.39</v>
      </c>
      <c r="S387" s="12">
        <f t="shared" si="220"/>
        <v>-372873.75</v>
      </c>
      <c r="T387" s="18">
        <f t="shared" si="221"/>
        <v>407389.1</v>
      </c>
      <c r="U387" s="18">
        <v>364405.71</v>
      </c>
      <c r="V387" s="30">
        <f t="shared" si="225"/>
        <v>41821</v>
      </c>
      <c r="W387" s="28">
        <f t="shared" si="257"/>
        <v>8.8527777777777779</v>
      </c>
      <c r="X387" s="38"/>
      <c r="AD387"/>
      <c r="AE387" s="43" t="s">
        <v>4061</v>
      </c>
      <c r="AF387">
        <f>MATCH(AE387,'CAT-4'!$A:$A,0)</f>
        <v>654</v>
      </c>
      <c r="AG387">
        <f>MATCH(V387,'CAT-4'!$1:$1,0)</f>
        <v>31</v>
      </c>
      <c r="AH387">
        <f>INDEX('CAT-4'!$1:$1048576,FAR!AF387,FAR!AG387)</f>
        <v>97.5</v>
      </c>
      <c r="AI387">
        <f>MATCH($AI$3,'CAT-4'!$1:$1,0)</f>
        <v>133</v>
      </c>
      <c r="AJ387">
        <f>INDEX('CAT-4'!$1:$1048576,FAR!AF387,FAR!AI387)</f>
        <v>112.9</v>
      </c>
      <c r="AK387" s="28">
        <f t="shared" si="263"/>
        <v>1.157948717948718</v>
      </c>
      <c r="AL387" s="28">
        <f t="shared" si="264"/>
        <v>1.157948717948718</v>
      </c>
      <c r="AM387" s="2">
        <f>INDEX(ELSV!$C$4:$G$58,MATCH(AE387,ELSV!$G$4:$G$58,0),MATCH(IF(O387&gt;2000000,"A",IF(O387&gt;1000000,"B",IF(O387&gt;100000,"C","D"))),ELSV!$C$4:$G$4,0))</f>
        <v>6</v>
      </c>
      <c r="AN387" s="77">
        <f>INDEX(ELSV!$G$4:$K$58,MATCH(AE387,ELSV!$G$4:$G$58,0),MATCH(IF(O387&gt;2000000,"A",IF(O387&gt;1000000,"B",IF(O387&gt;100000,"C","D"))),ELSV!$G$4:$K$4,0))</f>
        <v>0.95</v>
      </c>
      <c r="AO387" s="24">
        <f t="shared" si="258"/>
        <v>853731.80547692312</v>
      </c>
      <c r="AP387" s="24">
        <f t="shared" si="259"/>
        <v>811045.21520307707</v>
      </c>
      <c r="AQ387" s="25">
        <f t="shared" si="260"/>
        <v>42686.590273846057</v>
      </c>
    </row>
    <row r="388" spans="1:43" x14ac:dyDescent="0.25">
      <c r="A388" s="11">
        <v>3005</v>
      </c>
      <c r="B388" s="6">
        <v>3005000214</v>
      </c>
      <c r="C388" s="6">
        <v>20000201</v>
      </c>
      <c r="D388" s="6">
        <v>3020000098</v>
      </c>
      <c r="E388" s="6" t="s">
        <v>1584</v>
      </c>
      <c r="F388" s="6" t="s">
        <v>246</v>
      </c>
      <c r="G388" s="6"/>
      <c r="H388" s="6">
        <v>1</v>
      </c>
      <c r="I388" s="6" t="s">
        <v>8</v>
      </c>
      <c r="J388" s="27">
        <v>40978</v>
      </c>
      <c r="K388" s="27">
        <v>40978</v>
      </c>
      <c r="L388" s="7">
        <v>736225.14</v>
      </c>
      <c r="M388" s="7">
        <v>0</v>
      </c>
      <c r="N388" s="7"/>
      <c r="O388" s="8">
        <v>736225.14</v>
      </c>
      <c r="P388" s="7">
        <v>-415418.88</v>
      </c>
      <c r="Q388" s="7">
        <v>0</v>
      </c>
      <c r="R388" s="7">
        <v>-42921.93</v>
      </c>
      <c r="S388" s="12">
        <f t="shared" si="220"/>
        <v>-458340.81</v>
      </c>
      <c r="T388" s="18">
        <f t="shared" si="221"/>
        <v>320806.26</v>
      </c>
      <c r="U388" s="18">
        <v>277884.33</v>
      </c>
      <c r="V388" s="30">
        <f t="shared" si="225"/>
        <v>40969</v>
      </c>
      <c r="W388" s="28">
        <f t="shared" si="257"/>
        <v>11.236111111111111</v>
      </c>
      <c r="X388" s="38" t="s">
        <v>2880</v>
      </c>
      <c r="Y388">
        <f>MATCH(X388,'CAT-3'!$A:$A,0)</f>
        <v>642</v>
      </c>
      <c r="Z388">
        <f>MATCH(V388,'CAT-3'!$1:$1,0)</f>
        <v>90</v>
      </c>
      <c r="AA388">
        <f>INDEX('CAT-3'!$1:$1048576,FAR!Y388,FAR!Z388)</f>
        <v>126.4</v>
      </c>
      <c r="AB388">
        <f>MATCH($AB$3,'CAT-3'!$1:$1,0)</f>
        <v>90</v>
      </c>
      <c r="AC388">
        <f>INDEX('CAT-3'!$1:$1048576,FAR!Y388,FAR!AB388)</f>
        <v>126.4</v>
      </c>
      <c r="AD388" s="28">
        <f t="shared" ref="AD388:AD389" si="265">AC388/AA388</f>
        <v>1</v>
      </c>
      <c r="AE388" s="43" t="s">
        <v>4192</v>
      </c>
      <c r="AF388">
        <f>MATCH(AE388,'CAT-4'!$A:$A,0)</f>
        <v>722</v>
      </c>
      <c r="AG388">
        <f>MATCH($AG$3,'CAT-4'!$1:$1,0)</f>
        <v>4</v>
      </c>
      <c r="AH388">
        <f>INDEX('CAT-4'!$1:$1048576,FAR!AF388,FAR!AG388)</f>
        <v>102.2</v>
      </c>
      <c r="AI388">
        <f>MATCH($AI$3,'CAT-4'!$1:$1,0)</f>
        <v>133</v>
      </c>
      <c r="AJ388">
        <f>INDEX('CAT-4'!$1:$1048576,FAR!AF388,FAR!AI388)</f>
        <v>126.8</v>
      </c>
      <c r="AK388" s="28">
        <f t="shared" ref="AK388:AK395" si="266">AJ388/AH388</f>
        <v>1.2407045009784736</v>
      </c>
      <c r="AL388" s="28">
        <f t="shared" ref="AL388:AL389" si="267">AK388*AD388</f>
        <v>1.2407045009784736</v>
      </c>
      <c r="AM388" s="2">
        <f>INDEX(ELSV!$C$4:$G$58,MATCH(AE388,ELSV!$G$4:$G$58,0),MATCH(IF(O388&gt;2000000,"A",IF(O388&gt;1000000,"B",IF(O388&gt;100000,"C","D"))),ELSV!$C$4:$G$4,0))</f>
        <v>12</v>
      </c>
      <c r="AN388" s="77">
        <f>INDEX(ELSV!$G$4:$K$58,MATCH(AE388,ELSV!$G$4:$G$58,0),MATCH(IF(O388&gt;2000000,"A",IF(O388&gt;1000000,"B",IF(O388&gt;100000,"C","D"))),ELSV!$G$4:$K$4,0))</f>
        <v>0.9</v>
      </c>
      <c r="AO388" s="24">
        <f t="shared" si="258"/>
        <v>913437.8449315069</v>
      </c>
      <c r="AP388" s="24">
        <f t="shared" si="259"/>
        <v>769761.68390582199</v>
      </c>
      <c r="AQ388" s="25">
        <f t="shared" si="260"/>
        <v>143676.16102568491</v>
      </c>
    </row>
    <row r="389" spans="1:43" hidden="1" x14ac:dyDescent="0.25">
      <c r="A389" s="11">
        <v>3003</v>
      </c>
      <c r="B389" s="6">
        <v>3003006301</v>
      </c>
      <c r="C389" s="6">
        <v>20100001</v>
      </c>
      <c r="D389" s="6">
        <v>11000000008</v>
      </c>
      <c r="E389" s="6"/>
      <c r="F389" s="6" t="s">
        <v>1548</v>
      </c>
      <c r="G389" s="6"/>
      <c r="H389" s="6">
        <v>5</v>
      </c>
      <c r="I389" s="6" t="s">
        <v>41</v>
      </c>
      <c r="J389" s="27">
        <v>40623</v>
      </c>
      <c r="K389" s="27">
        <v>40623</v>
      </c>
      <c r="L389" s="7">
        <v>729750.01</v>
      </c>
      <c r="M389" s="7">
        <v>0</v>
      </c>
      <c r="N389" s="7"/>
      <c r="O389" s="8">
        <v>729750.01</v>
      </c>
      <c r="P389" s="7">
        <v>-729750.01</v>
      </c>
      <c r="Q389" s="7">
        <v>0</v>
      </c>
      <c r="R389" s="7">
        <v>0</v>
      </c>
      <c r="S389" s="12">
        <f t="shared" ref="S389:S452" si="268">SUM(P389:R389)</f>
        <v>-729750.01</v>
      </c>
      <c r="T389" s="18">
        <f t="shared" ref="T389:T452" si="269">L389+P389</f>
        <v>0</v>
      </c>
      <c r="U389" s="18">
        <v>0</v>
      </c>
      <c r="V389" s="30">
        <f t="shared" si="225"/>
        <v>40603</v>
      </c>
      <c r="W389" s="28">
        <f t="shared" si="257"/>
        <v>12.205555555555556</v>
      </c>
      <c r="X389" s="38" t="s">
        <v>3110</v>
      </c>
      <c r="Y389">
        <f>MATCH(X389,'CAT-3'!$A:$A,0)</f>
        <v>757</v>
      </c>
      <c r="Z389">
        <f>MATCH(V389,'CAT-3'!$1:$1,0)</f>
        <v>78</v>
      </c>
      <c r="AA389">
        <f>INDEX('CAT-3'!$1:$1048576,FAR!Y389,FAR!Z389)</f>
        <v>93.3</v>
      </c>
      <c r="AB389">
        <f>MATCH($AB$3,'CAT-3'!$1:$1,0)</f>
        <v>90</v>
      </c>
      <c r="AC389">
        <f>INDEX('CAT-3'!$1:$1048576,FAR!Y389,FAR!AB389)</f>
        <v>93.3</v>
      </c>
      <c r="AD389" s="28">
        <f t="shared" si="265"/>
        <v>1</v>
      </c>
      <c r="AE389" s="43" t="s">
        <v>4047</v>
      </c>
      <c r="AF389">
        <f>MATCH(AE389,'CAT-4'!$A:$A,0)</f>
        <v>647</v>
      </c>
      <c r="AG389">
        <f>MATCH($AG$3,'CAT-4'!$1:$1,0)</f>
        <v>4</v>
      </c>
      <c r="AH389">
        <f>INDEX('CAT-4'!$1:$1048576,FAR!AF389,FAR!AG389)</f>
        <v>100.5</v>
      </c>
      <c r="AI389">
        <f>MATCH($AI$3,'CAT-4'!$1:$1,0)</f>
        <v>133</v>
      </c>
      <c r="AJ389">
        <f>INDEX('CAT-4'!$1:$1048576,FAR!AF389,FAR!AI389)</f>
        <v>92.8</v>
      </c>
      <c r="AK389" s="28">
        <f t="shared" si="266"/>
        <v>0.92338308457711438</v>
      </c>
      <c r="AL389" s="28">
        <f t="shared" si="267"/>
        <v>0.92338308457711438</v>
      </c>
      <c r="AM389" s="2">
        <f>INDEX(ELSV!$C$4:$G$58,MATCH(AE389,ELSV!$G$4:$G$58,0),MATCH(IF(O389&gt;2000000,"A",IF(O389&gt;1000000,"B",IF(O389&gt;100000,"C","D"))),ELSV!$C$4:$G$4,0))</f>
        <v>6</v>
      </c>
      <c r="AN389" s="77">
        <f>INDEX(ELSV!$G$4:$K$58,MATCH(AE389,ELSV!$G$4:$G$58,0),MATCH(IF(O389&gt;2000000,"A",IF(O389&gt;1000000,"B",IF(O389&gt;100000,"C","D"))),ELSV!$G$4:$K$4,0))</f>
        <v>1</v>
      </c>
      <c r="AO389" s="24">
        <f t="shared" si="258"/>
        <v>673838.81520398008</v>
      </c>
      <c r="AP389" s="24">
        <f t="shared" si="259"/>
        <v>673838.81520398008</v>
      </c>
      <c r="AQ389" s="25">
        <f t="shared" si="260"/>
        <v>0</v>
      </c>
    </row>
    <row r="390" spans="1:43" x14ac:dyDescent="0.25">
      <c r="A390" s="11">
        <v>3007</v>
      </c>
      <c r="B390" s="6">
        <v>3007000209</v>
      </c>
      <c r="C390" s="6">
        <v>20000201</v>
      </c>
      <c r="D390" s="6">
        <v>3020000325</v>
      </c>
      <c r="E390" s="6" t="s">
        <v>1585</v>
      </c>
      <c r="F390" s="6" t="s">
        <v>461</v>
      </c>
      <c r="G390" s="6"/>
      <c r="H390" s="6">
        <v>1</v>
      </c>
      <c r="I390" s="6" t="s">
        <v>8</v>
      </c>
      <c r="J390" s="27">
        <v>41852</v>
      </c>
      <c r="K390" s="27">
        <v>41852</v>
      </c>
      <c r="L390" s="7">
        <v>728474.64</v>
      </c>
      <c r="M390" s="7">
        <v>0</v>
      </c>
      <c r="N390" s="7"/>
      <c r="O390" s="8">
        <v>728474.64</v>
      </c>
      <c r="P390" s="7">
        <v>-325565.09000000003</v>
      </c>
      <c r="Q390" s="7">
        <v>0</v>
      </c>
      <c r="R390" s="7">
        <v>-42470.07</v>
      </c>
      <c r="S390" s="12">
        <f t="shared" si="268"/>
        <v>-368035.16000000003</v>
      </c>
      <c r="T390" s="18">
        <f t="shared" si="269"/>
        <v>402909.55</v>
      </c>
      <c r="U390" s="18">
        <v>360439.48</v>
      </c>
      <c r="V390" s="30">
        <f t="shared" ref="V390:V453" si="270">DATE(YEAR(K390),MONTH(K390),1)</f>
        <v>41852</v>
      </c>
      <c r="W390" s="28">
        <f t="shared" si="257"/>
        <v>8.844444444444445</v>
      </c>
      <c r="X390" s="38"/>
      <c r="AD390"/>
      <c r="AE390" s="43" t="s">
        <v>4061</v>
      </c>
      <c r="AF390">
        <f>MATCH(AE390,'CAT-4'!$A:$A,0)</f>
        <v>654</v>
      </c>
      <c r="AG390">
        <f>MATCH(V390,'CAT-4'!$1:$1,0)</f>
        <v>32</v>
      </c>
      <c r="AH390">
        <f>INDEX('CAT-4'!$1:$1048576,FAR!AF390,FAR!AG390)</f>
        <v>105.3</v>
      </c>
      <c r="AI390">
        <f>MATCH($AI$3,'CAT-4'!$1:$1,0)</f>
        <v>133</v>
      </c>
      <c r="AJ390">
        <f>INDEX('CAT-4'!$1:$1048576,FAR!AF390,FAR!AI390)</f>
        <v>112.9</v>
      </c>
      <c r="AK390" s="28">
        <f t="shared" si="266"/>
        <v>1.0721747388414056</v>
      </c>
      <c r="AL390" s="28">
        <f t="shared" ref="AL390:AL395" si="271">AK390</f>
        <v>1.0721747388414056</v>
      </c>
      <c r="AM390" s="2">
        <f>INDEX(ELSV!$C$4:$G$58,MATCH(AE390,ELSV!$G$4:$G$58,0),MATCH(IF(O390&gt;2000000,"A",IF(O390&gt;1000000,"B",IF(O390&gt;100000,"C","D"))),ELSV!$C$4:$G$4,0))</f>
        <v>6</v>
      </c>
      <c r="AN390" s="77">
        <f>INDEX(ELSV!$G$4:$K$58,MATCH(AE390,ELSV!$G$4:$G$58,0),MATCH(IF(O390&gt;2000000,"A",IF(O390&gt;1000000,"B",IF(O390&gt;100000,"C","D"))),ELSV!$G$4:$K$4,0))</f>
        <v>0.95</v>
      </c>
      <c r="AO390" s="24">
        <f t="shared" si="258"/>
        <v>781052.10689458693</v>
      </c>
      <c r="AP390" s="24">
        <f t="shared" si="259"/>
        <v>741999.50154985755</v>
      </c>
      <c r="AQ390" s="25">
        <f t="shared" si="260"/>
        <v>39052.605344729382</v>
      </c>
    </row>
    <row r="391" spans="1:43" x14ac:dyDescent="0.25">
      <c r="A391" s="11">
        <v>3006</v>
      </c>
      <c r="B391" s="6">
        <v>3006000204</v>
      </c>
      <c r="C391" s="6">
        <v>20000201</v>
      </c>
      <c r="D391" s="6">
        <v>3020000234</v>
      </c>
      <c r="E391" s="6" t="s">
        <v>1582</v>
      </c>
      <c r="F391" s="6" t="s">
        <v>372</v>
      </c>
      <c r="G391" s="6"/>
      <c r="H391" s="6">
        <v>1</v>
      </c>
      <c r="I391" s="6" t="s">
        <v>41</v>
      </c>
      <c r="J391" s="27">
        <v>41530</v>
      </c>
      <c r="K391" s="27">
        <v>41530</v>
      </c>
      <c r="L391" s="7">
        <v>720159.17</v>
      </c>
      <c r="M391" s="7">
        <v>0</v>
      </c>
      <c r="N391" s="7"/>
      <c r="O391" s="8">
        <v>720159.17</v>
      </c>
      <c r="P391" s="7">
        <v>-354626.11</v>
      </c>
      <c r="Q391" s="7">
        <v>0</v>
      </c>
      <c r="R391" s="7">
        <v>-41985.279999999999</v>
      </c>
      <c r="S391" s="12">
        <f t="shared" si="268"/>
        <v>-396611.39</v>
      </c>
      <c r="T391" s="18">
        <f t="shared" si="269"/>
        <v>365533.06000000006</v>
      </c>
      <c r="U391" s="18">
        <v>323547.78000000003</v>
      </c>
      <c r="V391" s="30">
        <f t="shared" si="270"/>
        <v>41518</v>
      </c>
      <c r="W391" s="28">
        <f t="shared" si="257"/>
        <v>9.7277777777777779</v>
      </c>
      <c r="X391" s="38"/>
      <c r="AD391"/>
      <c r="AE391" s="43" t="s">
        <v>4192</v>
      </c>
      <c r="AF391">
        <f>MATCH(AE391,'CAT-4'!$A:$A,0)</f>
        <v>722</v>
      </c>
      <c r="AG391">
        <f>MATCH(V391,'CAT-4'!$1:$1,0)</f>
        <v>21</v>
      </c>
      <c r="AH391">
        <f>INDEX('CAT-4'!$1:$1048576,FAR!AF391,FAR!AG391)</f>
        <v>105.3</v>
      </c>
      <c r="AI391">
        <f>MATCH($AI$3,'CAT-4'!$1:$1,0)</f>
        <v>133</v>
      </c>
      <c r="AJ391">
        <f>INDEX('CAT-4'!$1:$1048576,FAR!AF391,FAR!AI391)</f>
        <v>126.8</v>
      </c>
      <c r="AK391" s="28">
        <f t="shared" si="266"/>
        <v>1.2041785375118708</v>
      </c>
      <c r="AL391" s="28">
        <f t="shared" si="271"/>
        <v>1.2041785375118708</v>
      </c>
      <c r="AM391" s="2">
        <f>INDEX(ELSV!$C$4:$G$58,MATCH(AE391,ELSV!$G$4:$G$58,0),MATCH(IF(O391&gt;2000000,"A",IF(O391&gt;1000000,"B",IF(O391&gt;100000,"C","D"))),ELSV!$C$4:$G$4,0))</f>
        <v>12</v>
      </c>
      <c r="AN391" s="77">
        <f>INDEX(ELSV!$G$4:$K$58,MATCH(AE391,ELSV!$G$4:$G$58,0),MATCH(IF(O391&gt;2000000,"A",IF(O391&gt;1000000,"B",IF(O391&gt;100000,"C","D"))),ELSV!$G$4:$K$4,0))</f>
        <v>0.9</v>
      </c>
      <c r="AO391" s="24">
        <f t="shared" si="258"/>
        <v>867200.21610636276</v>
      </c>
      <c r="AP391" s="24">
        <f t="shared" si="259"/>
        <v>632694.82433426718</v>
      </c>
      <c r="AQ391" s="25">
        <f t="shared" si="260"/>
        <v>234505.39177209558</v>
      </c>
    </row>
    <row r="392" spans="1:43" x14ac:dyDescent="0.25">
      <c r="A392" s="11">
        <v>3005</v>
      </c>
      <c r="B392" s="6">
        <v>3005000206</v>
      </c>
      <c r="C392" s="6">
        <v>20000201</v>
      </c>
      <c r="D392" s="6">
        <v>3030000082</v>
      </c>
      <c r="E392" s="6" t="s">
        <v>1584</v>
      </c>
      <c r="F392" s="6" t="s">
        <v>683</v>
      </c>
      <c r="G392" s="6"/>
      <c r="H392" s="6">
        <v>1</v>
      </c>
      <c r="I392" s="6" t="s">
        <v>8</v>
      </c>
      <c r="J392" s="27">
        <v>41729</v>
      </c>
      <c r="K392" s="27">
        <v>41729</v>
      </c>
      <c r="L392" s="7">
        <v>711544</v>
      </c>
      <c r="M392" s="7">
        <v>0</v>
      </c>
      <c r="N392" s="7"/>
      <c r="O392" s="8">
        <v>711544</v>
      </c>
      <c r="P392" s="7">
        <v>-331967.09000000003</v>
      </c>
      <c r="Q392" s="7">
        <v>0</v>
      </c>
      <c r="R392" s="7">
        <v>-41483.019999999997</v>
      </c>
      <c r="S392" s="12">
        <f t="shared" si="268"/>
        <v>-373450.11000000004</v>
      </c>
      <c r="T392" s="18">
        <f t="shared" si="269"/>
        <v>379576.91</v>
      </c>
      <c r="U392" s="18">
        <v>338093.89</v>
      </c>
      <c r="V392" s="30">
        <f t="shared" si="270"/>
        <v>41699</v>
      </c>
      <c r="W392" s="28">
        <f t="shared" si="257"/>
        <v>9.1805555555555554</v>
      </c>
      <c r="X392" s="38"/>
      <c r="AD392"/>
      <c r="AE392" s="43" t="s">
        <v>4192</v>
      </c>
      <c r="AF392">
        <f>MATCH(AE392,'CAT-4'!$A:$A,0)</f>
        <v>722</v>
      </c>
      <c r="AG392">
        <f>MATCH(V392,'CAT-4'!$1:$1,0)</f>
        <v>27</v>
      </c>
      <c r="AH392">
        <f>INDEX('CAT-4'!$1:$1048576,FAR!AF392,FAR!AG392)</f>
        <v>107.5</v>
      </c>
      <c r="AI392">
        <f>MATCH($AI$3,'CAT-4'!$1:$1,0)</f>
        <v>133</v>
      </c>
      <c r="AJ392">
        <f>INDEX('CAT-4'!$1:$1048576,FAR!AF392,FAR!AI392)</f>
        <v>126.8</v>
      </c>
      <c r="AK392" s="28">
        <f t="shared" si="266"/>
        <v>1.1795348837209303</v>
      </c>
      <c r="AL392" s="28">
        <f t="shared" si="271"/>
        <v>1.1795348837209303</v>
      </c>
      <c r="AM392" s="2">
        <f>INDEX(ELSV!$C$4:$G$58,MATCH(AE392,ELSV!$G$4:$G$58,0),MATCH(IF(O392&gt;2000000,"A",IF(O392&gt;1000000,"B",IF(O392&gt;100000,"C","D"))),ELSV!$C$4:$G$4,0))</f>
        <v>12</v>
      </c>
      <c r="AN392" s="77">
        <f>INDEX(ELSV!$G$4:$K$58,MATCH(AE392,ELSV!$G$4:$G$58,0),MATCH(IF(O392&gt;2000000,"A",IF(O392&gt;1000000,"B",IF(O392&gt;100000,"C","D"))),ELSV!$G$4:$K$4,0))</f>
        <v>0.9</v>
      </c>
      <c r="AO392" s="24">
        <f t="shared" si="258"/>
        <v>839290.96930232563</v>
      </c>
      <c r="AP392" s="24">
        <f t="shared" si="259"/>
        <v>577886.80282170547</v>
      </c>
      <c r="AQ392" s="25">
        <f t="shared" si="260"/>
        <v>261404.16648062016</v>
      </c>
    </row>
    <row r="393" spans="1:43" x14ac:dyDescent="0.25">
      <c r="A393" s="11">
        <v>3005</v>
      </c>
      <c r="B393" s="6">
        <v>3005000206</v>
      </c>
      <c r="C393" s="6">
        <v>20000201</v>
      </c>
      <c r="D393" s="6">
        <v>3030000083</v>
      </c>
      <c r="E393" s="6" t="s">
        <v>1584</v>
      </c>
      <c r="F393" s="6" t="s">
        <v>684</v>
      </c>
      <c r="G393" s="6"/>
      <c r="H393" s="6">
        <v>1</v>
      </c>
      <c r="I393" s="6" t="s">
        <v>8</v>
      </c>
      <c r="J393" s="27">
        <v>41729</v>
      </c>
      <c r="K393" s="27">
        <v>41729</v>
      </c>
      <c r="L393" s="7">
        <v>699879.01</v>
      </c>
      <c r="M393" s="7">
        <v>0</v>
      </c>
      <c r="N393" s="7"/>
      <c r="O393" s="8">
        <v>699879.01</v>
      </c>
      <c r="P393" s="7">
        <v>-326524.84000000003</v>
      </c>
      <c r="Q393" s="7">
        <v>0</v>
      </c>
      <c r="R393" s="7">
        <v>-40802.949999999997</v>
      </c>
      <c r="S393" s="12">
        <f t="shared" si="268"/>
        <v>-367327.79000000004</v>
      </c>
      <c r="T393" s="18">
        <f t="shared" si="269"/>
        <v>373354.17</v>
      </c>
      <c r="U393" s="18">
        <v>332551.21999999997</v>
      </c>
      <c r="V393" s="30">
        <f t="shared" si="270"/>
        <v>41699</v>
      </c>
      <c r="W393" s="28">
        <f t="shared" si="257"/>
        <v>9.1805555555555554</v>
      </c>
      <c r="X393" s="38"/>
      <c r="AD393"/>
      <c r="AE393" s="43" t="s">
        <v>4192</v>
      </c>
      <c r="AF393">
        <f>MATCH(AE393,'CAT-4'!$A:$A,0)</f>
        <v>722</v>
      </c>
      <c r="AG393">
        <f>MATCH(V393,'CAT-4'!$1:$1,0)</f>
        <v>27</v>
      </c>
      <c r="AH393">
        <f>INDEX('CAT-4'!$1:$1048576,FAR!AF393,FAR!AG393)</f>
        <v>107.5</v>
      </c>
      <c r="AI393">
        <f>MATCH($AI$3,'CAT-4'!$1:$1,0)</f>
        <v>133</v>
      </c>
      <c r="AJ393">
        <f>INDEX('CAT-4'!$1:$1048576,FAR!AF393,FAR!AI393)</f>
        <v>126.8</v>
      </c>
      <c r="AK393" s="28">
        <f t="shared" si="266"/>
        <v>1.1795348837209303</v>
      </c>
      <c r="AL393" s="28">
        <f t="shared" si="271"/>
        <v>1.1795348837209303</v>
      </c>
      <c r="AM393" s="2">
        <f>INDEX(ELSV!$C$4:$G$58,MATCH(AE393,ELSV!$G$4:$G$58,0),MATCH(IF(O393&gt;2000000,"A",IF(O393&gt;1000000,"B",IF(O393&gt;100000,"C","D"))),ELSV!$C$4:$G$4,0))</f>
        <v>12</v>
      </c>
      <c r="AN393" s="77">
        <f>INDEX(ELSV!$G$4:$K$58,MATCH(AE393,ELSV!$G$4:$G$58,0),MATCH(IF(O393&gt;2000000,"A",IF(O393&gt;1000000,"B",IF(O393&gt;100000,"C","D"))),ELSV!$G$4:$K$4,0))</f>
        <v>0.9</v>
      </c>
      <c r="AO393" s="24">
        <f t="shared" si="258"/>
        <v>825531.70667906979</v>
      </c>
      <c r="AP393" s="24">
        <f t="shared" si="259"/>
        <v>568412.97720298439</v>
      </c>
      <c r="AQ393" s="25">
        <f t="shared" si="260"/>
        <v>257118.7294760854</v>
      </c>
    </row>
    <row r="394" spans="1:43" x14ac:dyDescent="0.25">
      <c r="A394" s="11">
        <v>3004</v>
      </c>
      <c r="B394" s="6">
        <v>3004000209</v>
      </c>
      <c r="C394" s="6">
        <v>20000201</v>
      </c>
      <c r="D394" s="6">
        <v>3020000286</v>
      </c>
      <c r="E394" s="6" t="s">
        <v>1583</v>
      </c>
      <c r="F394" s="6" t="s">
        <v>422</v>
      </c>
      <c r="G394" s="6"/>
      <c r="H394" s="6">
        <v>4</v>
      </c>
      <c r="I394" s="6" t="s">
        <v>45</v>
      </c>
      <c r="J394" s="27">
        <v>41729</v>
      </c>
      <c r="K394" s="27">
        <v>41729</v>
      </c>
      <c r="L394" s="7">
        <v>695580</v>
      </c>
      <c r="M394" s="7">
        <v>0</v>
      </c>
      <c r="N394" s="7"/>
      <c r="O394" s="8">
        <v>695580</v>
      </c>
      <c r="P394" s="7">
        <v>-324509</v>
      </c>
      <c r="Q394" s="7">
        <v>0</v>
      </c>
      <c r="R394" s="7">
        <v>-40552.31</v>
      </c>
      <c r="S394" s="12">
        <f t="shared" si="268"/>
        <v>-365061.31</v>
      </c>
      <c r="T394" s="18">
        <f t="shared" si="269"/>
        <v>371071</v>
      </c>
      <c r="U394" s="18">
        <v>330518.69</v>
      </c>
      <c r="V394" s="30">
        <f t="shared" si="270"/>
        <v>41699</v>
      </c>
      <c r="W394" s="28">
        <f t="shared" si="257"/>
        <v>9.1805555555555554</v>
      </c>
      <c r="X394" s="38"/>
      <c r="AD394"/>
      <c r="AE394" s="43" t="s">
        <v>4061</v>
      </c>
      <c r="AF394">
        <f>MATCH(AE394,'CAT-4'!$A:$A,0)</f>
        <v>654</v>
      </c>
      <c r="AG394">
        <f>MATCH(V394,'CAT-4'!$1:$1,0)</f>
        <v>27</v>
      </c>
      <c r="AH394">
        <f>INDEX('CAT-4'!$1:$1048576,FAR!AF394,FAR!AG394)</f>
        <v>100.5</v>
      </c>
      <c r="AI394">
        <f>MATCH($AI$3,'CAT-4'!$1:$1,0)</f>
        <v>133</v>
      </c>
      <c r="AJ394">
        <f>INDEX('CAT-4'!$1:$1048576,FAR!AF394,FAR!AI394)</f>
        <v>112.9</v>
      </c>
      <c r="AK394" s="28">
        <f t="shared" si="266"/>
        <v>1.1233830845771144</v>
      </c>
      <c r="AL394" s="28">
        <f t="shared" si="271"/>
        <v>1.1233830845771144</v>
      </c>
      <c r="AM394" s="2">
        <f>INDEX(ELSV!$C$4:$G$58,MATCH(AE394,ELSV!$G$4:$G$58,0),MATCH(IF(O394&gt;2000000,"A",IF(O394&gt;1000000,"B",IF(O394&gt;100000,"C","D"))),ELSV!$C$4:$G$4,0))</f>
        <v>6</v>
      </c>
      <c r="AN394" s="77">
        <f>INDEX(ELSV!$G$4:$K$58,MATCH(AE394,ELSV!$G$4:$G$58,0),MATCH(IF(O394&gt;2000000,"A",IF(O394&gt;1000000,"B",IF(O394&gt;100000,"C","D"))),ELSV!$G$4:$K$4,0))</f>
        <v>0.95</v>
      </c>
      <c r="AO394" s="24">
        <f t="shared" si="258"/>
        <v>781402.80597014923</v>
      </c>
      <c r="AP394" s="24">
        <f t="shared" si="259"/>
        <v>742332.66567164171</v>
      </c>
      <c r="AQ394" s="25">
        <f t="shared" si="260"/>
        <v>39070.140298507526</v>
      </c>
    </row>
    <row r="395" spans="1:43" x14ac:dyDescent="0.25">
      <c r="A395" s="11">
        <v>3008</v>
      </c>
      <c r="B395" s="6">
        <v>3008000209</v>
      </c>
      <c r="C395" s="6">
        <v>20000201</v>
      </c>
      <c r="D395" s="6">
        <v>3020000289</v>
      </c>
      <c r="E395" s="6" t="s">
        <v>1586</v>
      </c>
      <c r="F395" s="6" t="s">
        <v>425</v>
      </c>
      <c r="G395" s="6"/>
      <c r="H395" s="6">
        <v>4</v>
      </c>
      <c r="I395" s="6" t="s">
        <v>45</v>
      </c>
      <c r="J395" s="27">
        <v>41729</v>
      </c>
      <c r="K395" s="27">
        <v>41729</v>
      </c>
      <c r="L395" s="7">
        <v>695580</v>
      </c>
      <c r="M395" s="7">
        <v>0</v>
      </c>
      <c r="N395" s="7"/>
      <c r="O395" s="8">
        <v>695580</v>
      </c>
      <c r="P395" s="7">
        <v>-324509</v>
      </c>
      <c r="Q395" s="7">
        <v>0</v>
      </c>
      <c r="R395" s="7">
        <v>-40552.31</v>
      </c>
      <c r="S395" s="12">
        <f t="shared" si="268"/>
        <v>-365061.31</v>
      </c>
      <c r="T395" s="18">
        <f t="shared" si="269"/>
        <v>371071</v>
      </c>
      <c r="U395" s="18">
        <v>330518.69</v>
      </c>
      <c r="V395" s="30">
        <f t="shared" si="270"/>
        <v>41699</v>
      </c>
      <c r="W395" s="28">
        <f t="shared" si="257"/>
        <v>9.1805555555555554</v>
      </c>
      <c r="X395" s="38"/>
      <c r="AD395"/>
      <c r="AE395" s="43" t="s">
        <v>4061</v>
      </c>
      <c r="AF395">
        <f>MATCH(AE395,'CAT-4'!$A:$A,0)</f>
        <v>654</v>
      </c>
      <c r="AG395">
        <f>MATCH(V395,'CAT-4'!$1:$1,0)</f>
        <v>27</v>
      </c>
      <c r="AH395">
        <f>INDEX('CAT-4'!$1:$1048576,FAR!AF395,FAR!AG395)</f>
        <v>100.5</v>
      </c>
      <c r="AI395">
        <f>MATCH($AI$3,'CAT-4'!$1:$1,0)</f>
        <v>133</v>
      </c>
      <c r="AJ395">
        <f>INDEX('CAT-4'!$1:$1048576,FAR!AF395,FAR!AI395)</f>
        <v>112.9</v>
      </c>
      <c r="AK395" s="28">
        <f t="shared" si="266"/>
        <v>1.1233830845771144</v>
      </c>
      <c r="AL395" s="28">
        <f t="shared" si="271"/>
        <v>1.1233830845771144</v>
      </c>
      <c r="AM395" s="2">
        <f>INDEX(ELSV!$C$4:$G$58,MATCH(AE395,ELSV!$G$4:$G$58,0),MATCH(IF(O395&gt;2000000,"A",IF(O395&gt;1000000,"B",IF(O395&gt;100000,"C","D"))),ELSV!$C$4:$G$4,0))</f>
        <v>6</v>
      </c>
      <c r="AN395" s="77">
        <f>INDEX(ELSV!$G$4:$K$58,MATCH(AE395,ELSV!$G$4:$G$58,0),MATCH(IF(O395&gt;2000000,"A",IF(O395&gt;1000000,"B",IF(O395&gt;100000,"C","D"))),ELSV!$G$4:$K$4,0))</f>
        <v>0.95</v>
      </c>
      <c r="AO395" s="24">
        <f t="shared" si="258"/>
        <v>781402.80597014923</v>
      </c>
      <c r="AP395" s="24">
        <f t="shared" si="259"/>
        <v>742332.66567164171</v>
      </c>
      <c r="AQ395" s="25">
        <f t="shared" si="260"/>
        <v>39070.140298507526</v>
      </c>
    </row>
    <row r="396" spans="1:43" hidden="1" x14ac:dyDescent="0.25">
      <c r="A396" s="11">
        <v>3003</v>
      </c>
      <c r="B396" s="6">
        <v>3003006301</v>
      </c>
      <c r="C396" s="6">
        <v>20100001</v>
      </c>
      <c r="D396" s="6">
        <v>11000000012</v>
      </c>
      <c r="E396" s="6"/>
      <c r="F396" s="6" t="s">
        <v>1551</v>
      </c>
      <c r="G396" s="6"/>
      <c r="H396" s="6">
        <v>50</v>
      </c>
      <c r="I396" s="6" t="s">
        <v>41</v>
      </c>
      <c r="J396" s="27">
        <v>40700</v>
      </c>
      <c r="K396" s="27">
        <v>40700</v>
      </c>
      <c r="L396" s="7">
        <v>683152.3</v>
      </c>
      <c r="M396" s="7">
        <v>0</v>
      </c>
      <c r="N396" s="7"/>
      <c r="O396" s="8">
        <v>683152.3</v>
      </c>
      <c r="P396" s="7">
        <v>-683152.3</v>
      </c>
      <c r="Q396" s="7">
        <v>0</v>
      </c>
      <c r="R396" s="7">
        <v>0</v>
      </c>
      <c r="S396" s="12">
        <f t="shared" si="268"/>
        <v>-683152.3</v>
      </c>
      <c r="T396" s="18">
        <f t="shared" si="269"/>
        <v>0</v>
      </c>
      <c r="U396" s="18">
        <v>0</v>
      </c>
      <c r="V396" s="30">
        <f t="shared" si="270"/>
        <v>40695</v>
      </c>
      <c r="W396" s="28">
        <f t="shared" si="257"/>
        <v>11.997222222222222</v>
      </c>
      <c r="X396" s="38" t="s">
        <v>3110</v>
      </c>
      <c r="Y396">
        <f>MATCH(X396,'CAT-3'!$A:$A,0)</f>
        <v>757</v>
      </c>
      <c r="Z396">
        <f>MATCH(V396,'CAT-3'!$1:$1,0)</f>
        <v>81</v>
      </c>
      <c r="AA396">
        <f>INDEX('CAT-3'!$1:$1048576,FAR!Y396,FAR!Z396)</f>
        <v>93.3</v>
      </c>
      <c r="AB396">
        <f>MATCH($AB$3,'CAT-3'!$1:$1,0)</f>
        <v>90</v>
      </c>
      <c r="AC396">
        <f>INDEX('CAT-3'!$1:$1048576,FAR!Y396,FAR!AB396)</f>
        <v>93.3</v>
      </c>
      <c r="AD396" s="28">
        <f t="shared" ref="AD396:AD401" si="272">AC396/AA396</f>
        <v>1</v>
      </c>
      <c r="AE396" s="43" t="s">
        <v>4047</v>
      </c>
      <c r="AF396">
        <f>MATCH(AE396,'CAT-4'!$A:$A,0)</f>
        <v>647</v>
      </c>
      <c r="AG396">
        <f>MATCH($AG$3,'CAT-4'!$1:$1,0)</f>
        <v>4</v>
      </c>
      <c r="AH396">
        <f>INDEX('CAT-4'!$1:$1048576,FAR!AF396,FAR!AG396)</f>
        <v>100.5</v>
      </c>
      <c r="AI396">
        <f>MATCH($AI$3,'CAT-4'!$1:$1,0)</f>
        <v>133</v>
      </c>
      <c r="AJ396">
        <f>INDEX('CAT-4'!$1:$1048576,FAR!AF396,FAR!AI396)</f>
        <v>92.8</v>
      </c>
      <c r="AK396" s="28">
        <f t="shared" ref="AK396:AK426" si="273">AJ396/AH396</f>
        <v>0.92338308457711438</v>
      </c>
      <c r="AL396" s="28">
        <f t="shared" ref="AL396:AL401" si="274">AK396*AD396</f>
        <v>0.92338308457711438</v>
      </c>
      <c r="AM396" s="2">
        <f>INDEX(ELSV!$C$4:$G$58,MATCH(AE396,ELSV!$G$4:$G$58,0),MATCH(IF(O396&gt;2000000,"A",IF(O396&gt;1000000,"B",IF(O396&gt;100000,"C","D"))),ELSV!$C$4:$G$4,0))</f>
        <v>6</v>
      </c>
      <c r="AN396" s="77">
        <f>INDEX(ELSV!$G$4:$K$58,MATCH(AE396,ELSV!$G$4:$G$58,0),MATCH(IF(O396&gt;2000000,"A",IF(O396&gt;1000000,"B",IF(O396&gt;100000,"C","D"))),ELSV!$G$4:$K$4,0))</f>
        <v>1</v>
      </c>
      <c r="AO396" s="24">
        <f t="shared" si="258"/>
        <v>630811.2780099503</v>
      </c>
      <c r="AP396" s="24">
        <f t="shared" si="259"/>
        <v>630811.2780099503</v>
      </c>
      <c r="AQ396" s="25">
        <f t="shared" si="260"/>
        <v>0</v>
      </c>
    </row>
    <row r="397" spans="1:43" x14ac:dyDescent="0.25">
      <c r="A397" s="11">
        <v>3004</v>
      </c>
      <c r="B397" s="6">
        <v>3004006301</v>
      </c>
      <c r="C397" s="6">
        <v>20000401</v>
      </c>
      <c r="D397" s="6">
        <v>5030000034</v>
      </c>
      <c r="E397" s="6" t="s">
        <v>1583</v>
      </c>
      <c r="F397" s="6" t="s">
        <v>1352</v>
      </c>
      <c r="G397" s="6"/>
      <c r="H397" s="6">
        <v>25</v>
      </c>
      <c r="I397" s="6" t="s">
        <v>41</v>
      </c>
      <c r="J397" s="27">
        <v>40633</v>
      </c>
      <c r="K397" s="27">
        <v>40633</v>
      </c>
      <c r="L397" s="7">
        <v>681104.98</v>
      </c>
      <c r="M397" s="7">
        <v>0</v>
      </c>
      <c r="N397" s="7"/>
      <c r="O397" s="8">
        <v>681104.98</v>
      </c>
      <c r="P397" s="7">
        <v>-612994.48</v>
      </c>
      <c r="Q397" s="7">
        <v>0</v>
      </c>
      <c r="R397" s="7">
        <v>0</v>
      </c>
      <c r="S397" s="12">
        <f t="shared" si="268"/>
        <v>-612994.48</v>
      </c>
      <c r="T397" s="18">
        <f t="shared" si="269"/>
        <v>68110.5</v>
      </c>
      <c r="U397" s="18">
        <v>68110.5</v>
      </c>
      <c r="V397" s="30">
        <f t="shared" si="270"/>
        <v>40603</v>
      </c>
      <c r="W397" s="28">
        <f t="shared" si="257"/>
        <v>12.180555555555555</v>
      </c>
      <c r="X397" s="38" t="s">
        <v>3108</v>
      </c>
      <c r="Y397">
        <f>MATCH(X397,'CAT-3'!$A:$A,0)</f>
        <v>756</v>
      </c>
      <c r="Z397">
        <f>MATCH(V397,'CAT-3'!$1:$1,0)</f>
        <v>78</v>
      </c>
      <c r="AA397">
        <f>INDEX('CAT-3'!$1:$1048576,FAR!Y397,FAR!Z397)</f>
        <v>83.1</v>
      </c>
      <c r="AB397">
        <f>MATCH($AB$3,'CAT-3'!$1:$1,0)</f>
        <v>90</v>
      </c>
      <c r="AC397">
        <f>INDEX('CAT-3'!$1:$1048576,FAR!Y397,FAR!AB397)</f>
        <v>87</v>
      </c>
      <c r="AD397" s="28">
        <f t="shared" si="272"/>
        <v>1.0469314079422383</v>
      </c>
      <c r="AE397" s="43" t="s">
        <v>4043</v>
      </c>
      <c r="AF397">
        <f>MATCH(AE397,'CAT-4'!$A:$A,0)</f>
        <v>645</v>
      </c>
      <c r="AG397">
        <f>MATCH($AG$3,'CAT-4'!$1:$1,0)</f>
        <v>4</v>
      </c>
      <c r="AH397">
        <f>INDEX('CAT-4'!$1:$1048576,FAR!AF397,FAR!AG397)</f>
        <v>100.5</v>
      </c>
      <c r="AI397">
        <f>MATCH($AI$3,'CAT-4'!$1:$1,0)</f>
        <v>133</v>
      </c>
      <c r="AJ397">
        <f>INDEX('CAT-4'!$1:$1048576,FAR!AF397,FAR!AI397)</f>
        <v>115.6</v>
      </c>
      <c r="AK397" s="28">
        <f t="shared" si="273"/>
        <v>1.1502487562189054</v>
      </c>
      <c r="AL397" s="28">
        <f t="shared" si="274"/>
        <v>1.204231549832067</v>
      </c>
      <c r="AM397" s="2">
        <f>INDEX(ELSV!$C$4:$G$58,MATCH(AE397,ELSV!$G$4:$G$58,0),MATCH(IF(O397&gt;2000000,"A",IF(O397&gt;1000000,"B",IF(O397&gt;100000,"C","D"))),ELSV!$C$4:$G$4,0))</f>
        <v>6</v>
      </c>
      <c r="AN397" s="77">
        <f>INDEX(ELSV!$G$4:$K$58,MATCH(AE397,ELSV!$G$4:$G$58,0),MATCH(IF(O397&gt;2000000,"A",IF(O397&gt;1000000,"B",IF(O397&gt;100000,"C","D"))),ELSV!$G$4:$K$4,0))</f>
        <v>1</v>
      </c>
      <c r="AO397" s="24">
        <f t="shared" si="258"/>
        <v>820208.10566373903</v>
      </c>
      <c r="AP397" s="24">
        <f t="shared" si="259"/>
        <v>820208.10566373891</v>
      </c>
      <c r="AQ397" s="25">
        <f t="shared" si="260"/>
        <v>0</v>
      </c>
    </row>
    <row r="398" spans="1:43" x14ac:dyDescent="0.25">
      <c r="A398" s="11">
        <v>3008</v>
      </c>
      <c r="B398" s="6">
        <v>3008006301</v>
      </c>
      <c r="C398" s="6">
        <v>20000401</v>
      </c>
      <c r="D398" s="6">
        <v>5030000022</v>
      </c>
      <c r="E398" s="6" t="s">
        <v>1586</v>
      </c>
      <c r="F398" s="6" t="s">
        <v>1349</v>
      </c>
      <c r="G398" s="6"/>
      <c r="H398" s="6">
        <v>25</v>
      </c>
      <c r="I398" s="6" t="s">
        <v>8</v>
      </c>
      <c r="J398" s="27">
        <v>40633</v>
      </c>
      <c r="K398" s="27">
        <v>40633</v>
      </c>
      <c r="L398" s="7">
        <v>681075</v>
      </c>
      <c r="M398" s="7">
        <v>0</v>
      </c>
      <c r="N398" s="7"/>
      <c r="O398" s="8">
        <v>681075</v>
      </c>
      <c r="P398" s="7">
        <v>-612967.5</v>
      </c>
      <c r="Q398" s="7">
        <v>0</v>
      </c>
      <c r="R398" s="7">
        <v>0</v>
      </c>
      <c r="S398" s="12">
        <f t="shared" si="268"/>
        <v>-612967.5</v>
      </c>
      <c r="T398" s="18">
        <f t="shared" si="269"/>
        <v>68107.5</v>
      </c>
      <c r="U398" s="18">
        <v>68107.5</v>
      </c>
      <c r="V398" s="30">
        <f t="shared" si="270"/>
        <v>40603</v>
      </c>
      <c r="W398" s="28">
        <f t="shared" si="257"/>
        <v>12.180555555555555</v>
      </c>
      <c r="X398" s="38" t="s">
        <v>3108</v>
      </c>
      <c r="Y398">
        <f>MATCH(X398,'CAT-3'!$A:$A,0)</f>
        <v>756</v>
      </c>
      <c r="Z398">
        <f>MATCH(V398,'CAT-3'!$1:$1,0)</f>
        <v>78</v>
      </c>
      <c r="AA398">
        <f>INDEX('CAT-3'!$1:$1048576,FAR!Y398,FAR!Z398)</f>
        <v>83.1</v>
      </c>
      <c r="AB398">
        <f>MATCH($AB$3,'CAT-3'!$1:$1,0)</f>
        <v>90</v>
      </c>
      <c r="AC398">
        <f>INDEX('CAT-3'!$1:$1048576,FAR!Y398,FAR!AB398)</f>
        <v>87</v>
      </c>
      <c r="AD398" s="28">
        <f t="shared" si="272"/>
        <v>1.0469314079422383</v>
      </c>
      <c r="AE398" s="43" t="s">
        <v>4043</v>
      </c>
      <c r="AF398">
        <f>MATCH(AE398,'CAT-4'!$A:$A,0)</f>
        <v>645</v>
      </c>
      <c r="AG398">
        <f>MATCH($AG$3,'CAT-4'!$1:$1,0)</f>
        <v>4</v>
      </c>
      <c r="AH398">
        <f>INDEX('CAT-4'!$1:$1048576,FAR!AF398,FAR!AG398)</f>
        <v>100.5</v>
      </c>
      <c r="AI398">
        <f>MATCH($AI$3,'CAT-4'!$1:$1,0)</f>
        <v>133</v>
      </c>
      <c r="AJ398">
        <f>INDEX('CAT-4'!$1:$1048576,FAR!AF398,FAR!AI398)</f>
        <v>115.6</v>
      </c>
      <c r="AK398" s="28">
        <f t="shared" si="273"/>
        <v>1.1502487562189054</v>
      </c>
      <c r="AL398" s="28">
        <f t="shared" si="274"/>
        <v>1.204231549832067</v>
      </c>
      <c r="AM398" s="2">
        <f>INDEX(ELSV!$C$4:$G$58,MATCH(AE398,ELSV!$G$4:$G$58,0),MATCH(IF(O398&gt;2000000,"A",IF(O398&gt;1000000,"B",IF(O398&gt;100000,"C","D"))),ELSV!$C$4:$G$4,0))</f>
        <v>6</v>
      </c>
      <c r="AN398" s="77">
        <f>INDEX(ELSV!$G$4:$K$58,MATCH(AE398,ELSV!$G$4:$G$58,0),MATCH(IF(O398&gt;2000000,"A",IF(O398&gt;1000000,"B",IF(O398&gt;100000,"C","D"))),ELSV!$G$4:$K$4,0))</f>
        <v>1</v>
      </c>
      <c r="AO398" s="24">
        <f t="shared" si="258"/>
        <v>820172.002801875</v>
      </c>
      <c r="AP398" s="24">
        <f t="shared" si="259"/>
        <v>820172.00280187489</v>
      </c>
      <c r="AQ398" s="25">
        <f t="shared" si="260"/>
        <v>0</v>
      </c>
    </row>
    <row r="399" spans="1:43" x14ac:dyDescent="0.25">
      <c r="A399" s="11">
        <v>3006</v>
      </c>
      <c r="B399" s="6">
        <v>3006006301</v>
      </c>
      <c r="C399" s="6">
        <v>20000401</v>
      </c>
      <c r="D399" s="6">
        <v>5030000050</v>
      </c>
      <c r="E399" s="6" t="s">
        <v>1582</v>
      </c>
      <c r="F399" s="6" t="s">
        <v>1367</v>
      </c>
      <c r="G399" s="6"/>
      <c r="H399" s="6">
        <v>25</v>
      </c>
      <c r="I399" s="6" t="s">
        <v>41</v>
      </c>
      <c r="J399" s="27">
        <v>40625</v>
      </c>
      <c r="K399" s="27">
        <v>40625</v>
      </c>
      <c r="L399" s="7">
        <v>681075</v>
      </c>
      <c r="M399" s="7">
        <v>0</v>
      </c>
      <c r="N399" s="7"/>
      <c r="O399" s="8">
        <v>681075</v>
      </c>
      <c r="P399" s="7">
        <v>-612967.5</v>
      </c>
      <c r="Q399" s="7">
        <v>0</v>
      </c>
      <c r="R399" s="7">
        <v>0</v>
      </c>
      <c r="S399" s="12">
        <f t="shared" si="268"/>
        <v>-612967.5</v>
      </c>
      <c r="T399" s="18">
        <f t="shared" si="269"/>
        <v>68107.5</v>
      </c>
      <c r="U399" s="18">
        <v>68107.5</v>
      </c>
      <c r="V399" s="30">
        <f t="shared" si="270"/>
        <v>40603</v>
      </c>
      <c r="W399" s="28">
        <f t="shared" si="257"/>
        <v>12.2</v>
      </c>
      <c r="X399" s="38" t="s">
        <v>3108</v>
      </c>
      <c r="Y399">
        <f>MATCH(X399,'CAT-3'!$A:$A,0)</f>
        <v>756</v>
      </c>
      <c r="Z399">
        <f>MATCH(V399,'CAT-3'!$1:$1,0)</f>
        <v>78</v>
      </c>
      <c r="AA399">
        <f>INDEX('CAT-3'!$1:$1048576,FAR!Y399,FAR!Z399)</f>
        <v>83.1</v>
      </c>
      <c r="AB399">
        <f>MATCH($AB$3,'CAT-3'!$1:$1,0)</f>
        <v>90</v>
      </c>
      <c r="AC399">
        <f>INDEX('CAT-3'!$1:$1048576,FAR!Y399,FAR!AB399)</f>
        <v>87</v>
      </c>
      <c r="AD399" s="28">
        <f t="shared" si="272"/>
        <v>1.0469314079422383</v>
      </c>
      <c r="AE399" s="43" t="s">
        <v>4043</v>
      </c>
      <c r="AF399">
        <f>MATCH(AE399,'CAT-4'!$A:$A,0)</f>
        <v>645</v>
      </c>
      <c r="AG399">
        <f>MATCH($AG$3,'CAT-4'!$1:$1,0)</f>
        <v>4</v>
      </c>
      <c r="AH399">
        <f>INDEX('CAT-4'!$1:$1048576,FAR!AF399,FAR!AG399)</f>
        <v>100.5</v>
      </c>
      <c r="AI399">
        <f>MATCH($AI$3,'CAT-4'!$1:$1,0)</f>
        <v>133</v>
      </c>
      <c r="AJ399">
        <f>INDEX('CAT-4'!$1:$1048576,FAR!AF399,FAR!AI399)</f>
        <v>115.6</v>
      </c>
      <c r="AK399" s="28">
        <f t="shared" si="273"/>
        <v>1.1502487562189054</v>
      </c>
      <c r="AL399" s="28">
        <f t="shared" si="274"/>
        <v>1.204231549832067</v>
      </c>
      <c r="AM399" s="2">
        <f>INDEX(ELSV!$C$4:$G$58,MATCH(AE399,ELSV!$G$4:$G$58,0),MATCH(IF(O399&gt;2000000,"A",IF(O399&gt;1000000,"B",IF(O399&gt;100000,"C","D"))),ELSV!$C$4:$G$4,0))</f>
        <v>6</v>
      </c>
      <c r="AN399" s="77">
        <f>INDEX(ELSV!$G$4:$K$58,MATCH(AE399,ELSV!$G$4:$G$58,0),MATCH(IF(O399&gt;2000000,"A",IF(O399&gt;1000000,"B",IF(O399&gt;100000,"C","D"))),ELSV!$G$4:$K$4,0))</f>
        <v>1</v>
      </c>
      <c r="AO399" s="24">
        <f t="shared" si="258"/>
        <v>820172.002801875</v>
      </c>
      <c r="AP399" s="24">
        <f t="shared" si="259"/>
        <v>820172.00280187489</v>
      </c>
      <c r="AQ399" s="25">
        <f t="shared" si="260"/>
        <v>0</v>
      </c>
    </row>
    <row r="400" spans="1:43" hidden="1" x14ac:dyDescent="0.25">
      <c r="A400" s="11">
        <v>3003</v>
      </c>
      <c r="B400" s="6">
        <v>3003006301</v>
      </c>
      <c r="C400" s="6">
        <v>20000401</v>
      </c>
      <c r="D400" s="6">
        <v>5030000076</v>
      </c>
      <c r="E400" s="6"/>
      <c r="F400" s="6" t="s">
        <v>1386</v>
      </c>
      <c r="G400" s="6"/>
      <c r="H400" s="6">
        <v>22</v>
      </c>
      <c r="I400" s="6" t="s">
        <v>41</v>
      </c>
      <c r="J400" s="27">
        <v>40360</v>
      </c>
      <c r="K400" s="27">
        <v>40360</v>
      </c>
      <c r="L400" s="7">
        <v>662112.01</v>
      </c>
      <c r="M400" s="7">
        <v>0</v>
      </c>
      <c r="N400" s="7"/>
      <c r="O400" s="8">
        <v>662112.01</v>
      </c>
      <c r="P400" s="7">
        <v>-595901.01</v>
      </c>
      <c r="Q400" s="7">
        <v>0</v>
      </c>
      <c r="R400" s="7">
        <v>0</v>
      </c>
      <c r="S400" s="12">
        <f t="shared" si="268"/>
        <v>-595901.01</v>
      </c>
      <c r="T400" s="18">
        <f t="shared" si="269"/>
        <v>66211</v>
      </c>
      <c r="U400" s="18">
        <v>66211</v>
      </c>
      <c r="V400" s="30">
        <f t="shared" si="270"/>
        <v>40360</v>
      </c>
      <c r="W400" s="28">
        <f t="shared" si="257"/>
        <v>12.927777777777777</v>
      </c>
      <c r="X400" s="38" t="s">
        <v>3108</v>
      </c>
      <c r="Y400">
        <f>MATCH(X400,'CAT-3'!$A:$A,0)</f>
        <v>756</v>
      </c>
      <c r="Z400">
        <f>MATCH(V400,'CAT-3'!$1:$1,0)</f>
        <v>70</v>
      </c>
      <c r="AA400">
        <f>INDEX('CAT-3'!$1:$1048576,FAR!Y400,FAR!Z400)</f>
        <v>83.1</v>
      </c>
      <c r="AB400">
        <f>MATCH($AB$3,'CAT-3'!$1:$1,0)</f>
        <v>90</v>
      </c>
      <c r="AC400">
        <f>INDEX('CAT-3'!$1:$1048576,FAR!Y400,FAR!AB400)</f>
        <v>87</v>
      </c>
      <c r="AD400" s="28">
        <f t="shared" si="272"/>
        <v>1.0469314079422383</v>
      </c>
      <c r="AE400" s="43" t="s">
        <v>4043</v>
      </c>
      <c r="AF400">
        <f>MATCH(AE400,'CAT-4'!$A:$A,0)</f>
        <v>645</v>
      </c>
      <c r="AG400">
        <f>MATCH($AG$3,'CAT-4'!$1:$1,0)</f>
        <v>4</v>
      </c>
      <c r="AH400">
        <f>INDEX('CAT-4'!$1:$1048576,FAR!AF400,FAR!AG400)</f>
        <v>100.5</v>
      </c>
      <c r="AI400">
        <f>MATCH($AI$3,'CAT-4'!$1:$1,0)</f>
        <v>133</v>
      </c>
      <c r="AJ400">
        <f>INDEX('CAT-4'!$1:$1048576,FAR!AF400,FAR!AI400)</f>
        <v>115.6</v>
      </c>
      <c r="AK400" s="28">
        <f t="shared" si="273"/>
        <v>1.1502487562189054</v>
      </c>
      <c r="AL400" s="28">
        <f t="shared" si="274"/>
        <v>1.204231549832067</v>
      </c>
      <c r="AM400" s="2">
        <f>INDEX(ELSV!$C$4:$G$58,MATCH(AE400,ELSV!$G$4:$G$58,0),MATCH(IF(O400&gt;2000000,"A",IF(O400&gt;1000000,"B",IF(O400&gt;100000,"C","D"))),ELSV!$C$4:$G$4,0))</f>
        <v>6</v>
      </c>
      <c r="AN400" s="77">
        <f>INDEX(ELSV!$G$4:$K$58,MATCH(AE400,ELSV!$G$4:$G$58,0),MATCH(IF(O400&gt;2000000,"A",IF(O400&gt;1000000,"B",IF(O400&gt;100000,"C","D"))),ELSV!$G$4:$K$4,0))</f>
        <v>1</v>
      </c>
      <c r="AO400" s="24">
        <f t="shared" si="258"/>
        <v>797336.17196472513</v>
      </c>
      <c r="AP400" s="24">
        <f t="shared" si="259"/>
        <v>797336.17196472501</v>
      </c>
      <c r="AQ400" s="25">
        <f t="shared" si="260"/>
        <v>0</v>
      </c>
    </row>
    <row r="401" spans="1:43" x14ac:dyDescent="0.25">
      <c r="A401" s="11">
        <v>3005</v>
      </c>
      <c r="B401" s="6">
        <v>3005006301</v>
      </c>
      <c r="C401" s="6">
        <v>20000401</v>
      </c>
      <c r="D401" s="6">
        <v>5030000058</v>
      </c>
      <c r="E401" s="6" t="s">
        <v>1584</v>
      </c>
      <c r="F401" s="6" t="s">
        <v>1375</v>
      </c>
      <c r="G401" s="6"/>
      <c r="H401" s="6">
        <v>24</v>
      </c>
      <c r="I401" s="6" t="s">
        <v>8</v>
      </c>
      <c r="J401" s="27">
        <v>40633</v>
      </c>
      <c r="K401" s="27">
        <v>40633</v>
      </c>
      <c r="L401" s="7">
        <v>653832</v>
      </c>
      <c r="M401" s="7">
        <v>0</v>
      </c>
      <c r="N401" s="7"/>
      <c r="O401" s="8">
        <v>653832</v>
      </c>
      <c r="P401" s="7">
        <v>-588448.80000000005</v>
      </c>
      <c r="Q401" s="7">
        <v>0</v>
      </c>
      <c r="R401" s="7">
        <v>0</v>
      </c>
      <c r="S401" s="12">
        <f t="shared" si="268"/>
        <v>-588448.80000000005</v>
      </c>
      <c r="T401" s="18">
        <f t="shared" si="269"/>
        <v>65383.199999999953</v>
      </c>
      <c r="U401" s="18">
        <v>65383.199999999997</v>
      </c>
      <c r="V401" s="30">
        <f t="shared" si="270"/>
        <v>40603</v>
      </c>
      <c r="W401" s="28">
        <f t="shared" si="257"/>
        <v>12.180555555555555</v>
      </c>
      <c r="X401" s="38" t="s">
        <v>3108</v>
      </c>
      <c r="Y401">
        <f>MATCH(X401,'CAT-3'!$A:$A,0)</f>
        <v>756</v>
      </c>
      <c r="Z401">
        <f>MATCH(V401,'CAT-3'!$1:$1,0)</f>
        <v>78</v>
      </c>
      <c r="AA401">
        <f>INDEX('CAT-3'!$1:$1048576,FAR!Y401,FAR!Z401)</f>
        <v>83.1</v>
      </c>
      <c r="AB401">
        <f>MATCH($AB$3,'CAT-3'!$1:$1,0)</f>
        <v>90</v>
      </c>
      <c r="AC401">
        <f>INDEX('CAT-3'!$1:$1048576,FAR!Y401,FAR!AB401)</f>
        <v>87</v>
      </c>
      <c r="AD401" s="28">
        <f t="shared" si="272"/>
        <v>1.0469314079422383</v>
      </c>
      <c r="AE401" s="43" t="s">
        <v>4043</v>
      </c>
      <c r="AF401">
        <f>MATCH(AE401,'CAT-4'!$A:$A,0)</f>
        <v>645</v>
      </c>
      <c r="AG401">
        <f>MATCH($AG$3,'CAT-4'!$1:$1,0)</f>
        <v>4</v>
      </c>
      <c r="AH401">
        <f>INDEX('CAT-4'!$1:$1048576,FAR!AF401,FAR!AG401)</f>
        <v>100.5</v>
      </c>
      <c r="AI401">
        <f>MATCH($AI$3,'CAT-4'!$1:$1,0)</f>
        <v>133</v>
      </c>
      <c r="AJ401">
        <f>INDEX('CAT-4'!$1:$1048576,FAR!AF401,FAR!AI401)</f>
        <v>115.6</v>
      </c>
      <c r="AK401" s="28">
        <f t="shared" si="273"/>
        <v>1.1502487562189054</v>
      </c>
      <c r="AL401" s="28">
        <f t="shared" si="274"/>
        <v>1.204231549832067</v>
      </c>
      <c r="AM401" s="2">
        <f>INDEX(ELSV!$C$4:$G$58,MATCH(AE401,ELSV!$G$4:$G$58,0),MATCH(IF(O401&gt;2000000,"A",IF(O401&gt;1000000,"B",IF(O401&gt;100000,"C","D"))),ELSV!$C$4:$G$4,0))</f>
        <v>6</v>
      </c>
      <c r="AN401" s="77">
        <f>INDEX(ELSV!$G$4:$K$58,MATCH(AE401,ELSV!$G$4:$G$58,0),MATCH(IF(O401&gt;2000000,"A",IF(O401&gt;1000000,"B",IF(O401&gt;100000,"C","D"))),ELSV!$G$4:$K$4,0))</f>
        <v>1</v>
      </c>
      <c r="AO401" s="24">
        <f t="shared" si="258"/>
        <v>787365.1226898001</v>
      </c>
      <c r="AP401" s="24">
        <f t="shared" si="259"/>
        <v>787365.12268979999</v>
      </c>
      <c r="AQ401" s="25">
        <f t="shared" si="260"/>
        <v>0</v>
      </c>
    </row>
    <row r="402" spans="1:43" x14ac:dyDescent="0.25">
      <c r="A402" s="11">
        <v>3007</v>
      </c>
      <c r="B402" s="6">
        <v>3007000209</v>
      </c>
      <c r="C402" s="6">
        <v>20000201</v>
      </c>
      <c r="D402" s="6">
        <v>3020000328</v>
      </c>
      <c r="E402" s="6" t="s">
        <v>1585</v>
      </c>
      <c r="F402" s="6" t="s">
        <v>464</v>
      </c>
      <c r="G402" s="6"/>
      <c r="H402" s="6">
        <v>2</v>
      </c>
      <c r="I402" s="6" t="s">
        <v>8</v>
      </c>
      <c r="J402" s="27">
        <v>41853</v>
      </c>
      <c r="K402" s="27">
        <v>41853</v>
      </c>
      <c r="L402" s="7">
        <v>642462</v>
      </c>
      <c r="M402" s="7">
        <v>0</v>
      </c>
      <c r="N402" s="7"/>
      <c r="O402" s="8">
        <v>642462</v>
      </c>
      <c r="P402" s="7">
        <v>-279453.23</v>
      </c>
      <c r="Q402" s="7">
        <v>0</v>
      </c>
      <c r="R402" s="7">
        <v>-37455.53</v>
      </c>
      <c r="S402" s="12">
        <f t="shared" si="268"/>
        <v>-316908.76</v>
      </c>
      <c r="T402" s="18">
        <f t="shared" si="269"/>
        <v>363008.77</v>
      </c>
      <c r="U402" s="18">
        <v>325553.24</v>
      </c>
      <c r="V402" s="30">
        <f t="shared" si="270"/>
        <v>41852</v>
      </c>
      <c r="W402" s="28">
        <f t="shared" si="257"/>
        <v>8.8416666666666668</v>
      </c>
      <c r="X402" s="38"/>
      <c r="AD402"/>
      <c r="AE402" s="43" t="s">
        <v>4100</v>
      </c>
      <c r="AF402">
        <f>MATCH(AE402,'CAT-4'!$A:$A,0)</f>
        <v>674</v>
      </c>
      <c r="AG402">
        <f>MATCH(V402,'CAT-4'!$1:$1,0)</f>
        <v>32</v>
      </c>
      <c r="AH402">
        <f>INDEX('CAT-4'!$1:$1048576,FAR!AF402,FAR!AG402)</f>
        <v>110.5</v>
      </c>
      <c r="AI402">
        <f>MATCH($AI$3,'CAT-4'!$1:$1,0)</f>
        <v>133</v>
      </c>
      <c r="AJ402">
        <f>INDEX('CAT-4'!$1:$1048576,FAR!AF402,FAR!AI402)</f>
        <v>123.6</v>
      </c>
      <c r="AK402" s="28">
        <f t="shared" si="273"/>
        <v>1.118552036199095</v>
      </c>
      <c r="AL402" s="28">
        <f t="shared" ref="AL402:AL426" si="275">AK402</f>
        <v>1.118552036199095</v>
      </c>
      <c r="AM402" s="2">
        <f>INDEX(ELSV!$C$4:$G$58,MATCH(AE402,ELSV!$G$4:$G$58,0),MATCH(IF(O402&gt;2000000,"A",IF(O402&gt;1000000,"B",IF(O402&gt;100000,"C","D"))),ELSV!$C$4:$G$4,0))</f>
        <v>12</v>
      </c>
      <c r="AN402" s="77">
        <f>INDEX(ELSV!$G$4:$K$58,MATCH(AE402,ELSV!$G$4:$G$58,0),MATCH(IF(O402&gt;2000000,"A",IF(O402&gt;1000000,"B",IF(O402&gt;100000,"C","D"))),ELSV!$G$4:$K$4,0))</f>
        <v>0.95</v>
      </c>
      <c r="AO402" s="24">
        <f t="shared" si="258"/>
        <v>718627.17828054295</v>
      </c>
      <c r="AP402" s="24">
        <f t="shared" si="259"/>
        <v>503014.0724638009</v>
      </c>
      <c r="AQ402" s="25">
        <f t="shared" si="260"/>
        <v>215613.10581674206</v>
      </c>
    </row>
    <row r="403" spans="1:43" x14ac:dyDescent="0.25">
      <c r="A403" s="11">
        <v>3005</v>
      </c>
      <c r="B403" s="6">
        <v>3005000206</v>
      </c>
      <c r="C403" s="6">
        <v>20000201</v>
      </c>
      <c r="D403" s="6">
        <v>3030000084</v>
      </c>
      <c r="E403" s="6" t="s">
        <v>1584</v>
      </c>
      <c r="F403" s="6" t="s">
        <v>685</v>
      </c>
      <c r="G403" s="6"/>
      <c r="H403" s="6">
        <v>1</v>
      </c>
      <c r="I403" s="6" t="s">
        <v>8</v>
      </c>
      <c r="J403" s="27">
        <v>41729</v>
      </c>
      <c r="K403" s="27">
        <v>41729</v>
      </c>
      <c r="L403" s="7">
        <v>633650.26</v>
      </c>
      <c r="M403" s="7">
        <v>0</v>
      </c>
      <c r="N403" s="7"/>
      <c r="O403" s="8">
        <v>633650.26</v>
      </c>
      <c r="P403" s="7">
        <v>-295626.14</v>
      </c>
      <c r="Q403" s="7">
        <v>0</v>
      </c>
      <c r="R403" s="7">
        <v>-36941.81</v>
      </c>
      <c r="S403" s="12">
        <f t="shared" si="268"/>
        <v>-332567.95</v>
      </c>
      <c r="T403" s="18">
        <f t="shared" si="269"/>
        <v>338024.12</v>
      </c>
      <c r="U403" s="18">
        <v>301082.31</v>
      </c>
      <c r="V403" s="30">
        <f t="shared" si="270"/>
        <v>41699</v>
      </c>
      <c r="W403" s="28">
        <f t="shared" si="257"/>
        <v>9.1805555555555554</v>
      </c>
      <c r="X403" s="38"/>
      <c r="AD403"/>
      <c r="AE403" s="43" t="s">
        <v>4061</v>
      </c>
      <c r="AF403">
        <f>MATCH(AE403,'CAT-4'!$A:$A,0)</f>
        <v>654</v>
      </c>
      <c r="AG403">
        <f>MATCH(V403,'CAT-4'!$1:$1,0)</f>
        <v>27</v>
      </c>
      <c r="AH403">
        <f>INDEX('CAT-4'!$1:$1048576,FAR!AF403,FAR!AG403)</f>
        <v>100.5</v>
      </c>
      <c r="AI403">
        <f>MATCH($AI$3,'CAT-4'!$1:$1,0)</f>
        <v>133</v>
      </c>
      <c r="AJ403">
        <f>INDEX('CAT-4'!$1:$1048576,FAR!AF403,FAR!AI403)</f>
        <v>112.9</v>
      </c>
      <c r="AK403" s="28">
        <f t="shared" si="273"/>
        <v>1.1233830845771144</v>
      </c>
      <c r="AL403" s="28">
        <f t="shared" si="275"/>
        <v>1.1233830845771144</v>
      </c>
      <c r="AM403" s="2">
        <f>INDEX(ELSV!$C$4:$G$58,MATCH(AE403,ELSV!$G$4:$G$58,0),MATCH(IF(O403&gt;2000000,"A",IF(O403&gt;1000000,"B",IF(O403&gt;100000,"C","D"))),ELSV!$C$4:$G$4,0))</f>
        <v>6</v>
      </c>
      <c r="AN403" s="77">
        <f>INDEX(ELSV!$G$4:$K$58,MATCH(AE403,ELSV!$G$4:$G$58,0),MATCH(IF(O403&gt;2000000,"A",IF(O403&gt;1000000,"B",IF(O403&gt;100000,"C","D"))),ELSV!$G$4:$K$4,0))</f>
        <v>0.95</v>
      </c>
      <c r="AO403" s="24">
        <f t="shared" si="258"/>
        <v>711831.98362189054</v>
      </c>
      <c r="AP403" s="24">
        <f t="shared" si="259"/>
        <v>676240.38444079598</v>
      </c>
      <c r="AQ403" s="25">
        <f t="shared" si="260"/>
        <v>35591.599181094556</v>
      </c>
    </row>
    <row r="404" spans="1:43" hidden="1" x14ac:dyDescent="0.25">
      <c r="A404" s="11">
        <v>3004</v>
      </c>
      <c r="B404" s="6">
        <v>3004000205</v>
      </c>
      <c r="C404" s="6">
        <v>20000102</v>
      </c>
      <c r="D404" s="6">
        <v>2010000050</v>
      </c>
      <c r="E404" s="6" t="s">
        <v>1583</v>
      </c>
      <c r="F404" s="6" t="s">
        <v>101</v>
      </c>
      <c r="G404" s="6" t="s">
        <v>1597</v>
      </c>
      <c r="H404" s="6">
        <v>1</v>
      </c>
      <c r="I404" s="6" t="s">
        <v>45</v>
      </c>
      <c r="J404" s="27">
        <v>41729</v>
      </c>
      <c r="K404" s="27">
        <v>41729</v>
      </c>
      <c r="L404" s="7">
        <v>633203.22</v>
      </c>
      <c r="M404" s="7">
        <v>0</v>
      </c>
      <c r="N404" s="7"/>
      <c r="O404" s="8">
        <v>633203.22</v>
      </c>
      <c r="P404" s="7">
        <v>-169220.2</v>
      </c>
      <c r="Q404" s="7">
        <v>0</v>
      </c>
      <c r="R404" s="7">
        <v>-21148.99</v>
      </c>
      <c r="S404" s="12">
        <f t="shared" si="268"/>
        <v>-190369.19</v>
      </c>
      <c r="T404" s="18">
        <f t="shared" si="269"/>
        <v>463983.01999999996</v>
      </c>
      <c r="U404" s="18">
        <v>442834.03</v>
      </c>
      <c r="V404" s="30">
        <f t="shared" si="270"/>
        <v>41699</v>
      </c>
      <c r="W404" s="28"/>
      <c r="X404" s="38"/>
      <c r="AD404"/>
      <c r="AE404" s="43"/>
      <c r="AF404" t="e">
        <f>MATCH(AE404,'CAT-4'!$A:$A,0)</f>
        <v>#N/A</v>
      </c>
      <c r="AG404">
        <f>MATCH(V404,'CAT-4'!$1:$1,0)</f>
        <v>27</v>
      </c>
      <c r="AH404" t="e">
        <f>INDEX('CAT-4'!$1:$1048576,FAR!AF404,FAR!AG404)</f>
        <v>#N/A</v>
      </c>
      <c r="AI404">
        <f>MATCH($AI$3,'CAT-4'!$1:$1,0)</f>
        <v>133</v>
      </c>
      <c r="AJ404" t="e">
        <f>INDEX('CAT-4'!$1:$1048576,FAR!AF404,FAR!AI404)</f>
        <v>#N/A</v>
      </c>
      <c r="AK404" s="28" t="e">
        <f t="shared" si="273"/>
        <v>#N/A</v>
      </c>
      <c r="AM404" s="2"/>
      <c r="AN404" s="77"/>
      <c r="AP404" s="24"/>
      <c r="AQ404" s="25"/>
    </row>
    <row r="405" spans="1:43" x14ac:dyDescent="0.25">
      <c r="A405" s="11">
        <v>3004</v>
      </c>
      <c r="B405" s="6">
        <v>3004005204</v>
      </c>
      <c r="C405" s="6">
        <v>20000102</v>
      </c>
      <c r="D405" s="6">
        <v>2010000052</v>
      </c>
      <c r="E405" s="6" t="s">
        <v>1583</v>
      </c>
      <c r="F405" s="6" t="s">
        <v>103</v>
      </c>
      <c r="G405" s="6"/>
      <c r="H405" s="6">
        <v>1</v>
      </c>
      <c r="I405" s="6" t="s">
        <v>45</v>
      </c>
      <c r="J405" s="27">
        <v>41699</v>
      </c>
      <c r="K405" s="27">
        <v>41699</v>
      </c>
      <c r="L405" s="7">
        <v>629491.16</v>
      </c>
      <c r="M405" s="7">
        <v>0</v>
      </c>
      <c r="N405" s="7"/>
      <c r="O405" s="8">
        <v>629491.16</v>
      </c>
      <c r="P405" s="7">
        <v>-169071.46</v>
      </c>
      <c r="Q405" s="7">
        <v>0</v>
      </c>
      <c r="R405" s="7">
        <v>-21025</v>
      </c>
      <c r="S405" s="12">
        <f t="shared" si="268"/>
        <v>-190096.46</v>
      </c>
      <c r="T405" s="18">
        <f t="shared" si="269"/>
        <v>460419.70000000007</v>
      </c>
      <c r="U405" s="18">
        <v>439394.7</v>
      </c>
      <c r="V405" s="30">
        <f t="shared" si="270"/>
        <v>41699</v>
      </c>
      <c r="W405" s="28">
        <f t="shared" si="257"/>
        <v>9.2611111111111111</v>
      </c>
      <c r="X405" s="38"/>
      <c r="AD405"/>
      <c r="AE405" s="43" t="s">
        <v>4192</v>
      </c>
      <c r="AF405">
        <f>MATCH(AE405,'CAT-4'!$A:$A,0)</f>
        <v>722</v>
      </c>
      <c r="AG405">
        <f>MATCH(V405,'CAT-4'!$1:$1,0)</f>
        <v>27</v>
      </c>
      <c r="AH405">
        <f>INDEX('CAT-4'!$1:$1048576,FAR!AF405,FAR!AG405)</f>
        <v>107.5</v>
      </c>
      <c r="AI405">
        <f>MATCH($AI$3,'CAT-4'!$1:$1,0)</f>
        <v>133</v>
      </c>
      <c r="AJ405">
        <f>INDEX('CAT-4'!$1:$1048576,FAR!AF405,FAR!AI405)</f>
        <v>126.8</v>
      </c>
      <c r="AK405" s="28">
        <f t="shared" si="273"/>
        <v>1.1795348837209303</v>
      </c>
      <c r="AL405" s="28">
        <f t="shared" si="275"/>
        <v>1.1795348837209303</v>
      </c>
      <c r="AM405" s="2">
        <f>INDEX(ELSV!$C$4:$G$58,MATCH(AE405,ELSV!$G$4:$G$58,0),MATCH(IF(O405&gt;2000000,"A",IF(O405&gt;1000000,"B",IF(O405&gt;100000,"C","D"))),ELSV!$C$4:$G$4,0))</f>
        <v>12</v>
      </c>
      <c r="AN405" s="77">
        <f>INDEX(ELSV!$G$4:$K$58,MATCH(AE405,ELSV!$G$4:$G$58,0),MATCH(IF(O405&gt;2000000,"A",IF(O405&gt;1000000,"B",IF(O405&gt;100000,"C","D"))),ELSV!$G$4:$K$4,0))</f>
        <v>0.9</v>
      </c>
      <c r="AO405" s="24">
        <f t="shared" si="258"/>
        <v>742506.78221395356</v>
      </c>
      <c r="AP405" s="24">
        <f t="shared" si="259"/>
        <v>515732.83581277524</v>
      </c>
      <c r="AQ405" s="25">
        <f t="shared" si="260"/>
        <v>226773.94640117831</v>
      </c>
    </row>
    <row r="406" spans="1:43" x14ac:dyDescent="0.25">
      <c r="A406" s="11">
        <v>3007</v>
      </c>
      <c r="B406" s="6">
        <v>3007000208</v>
      </c>
      <c r="C406" s="6">
        <v>20000201</v>
      </c>
      <c r="D406" s="6">
        <v>3020000194</v>
      </c>
      <c r="E406" s="6" t="s">
        <v>1585</v>
      </c>
      <c r="F406" s="6" t="s">
        <v>337</v>
      </c>
      <c r="G406" s="6"/>
      <c r="H406" s="6">
        <v>1</v>
      </c>
      <c r="I406" s="6" t="s">
        <v>8</v>
      </c>
      <c r="J406" s="27">
        <v>41207</v>
      </c>
      <c r="K406" s="27">
        <v>41207</v>
      </c>
      <c r="L406" s="7">
        <v>628223.03</v>
      </c>
      <c r="M406" s="7">
        <v>0</v>
      </c>
      <c r="N406" s="7"/>
      <c r="O406" s="8">
        <v>628223.03</v>
      </c>
      <c r="P406" s="7">
        <v>-338183.71</v>
      </c>
      <c r="Q406" s="7">
        <v>0</v>
      </c>
      <c r="R406" s="7">
        <v>-36625.4</v>
      </c>
      <c r="S406" s="12">
        <f t="shared" si="268"/>
        <v>-374809.11000000004</v>
      </c>
      <c r="T406" s="18">
        <f t="shared" si="269"/>
        <v>290039.32</v>
      </c>
      <c r="U406" s="18">
        <v>253413.92</v>
      </c>
      <c r="V406" s="30">
        <f t="shared" si="270"/>
        <v>41183</v>
      </c>
      <c r="W406" s="28">
        <f t="shared" si="257"/>
        <v>10.611111111111111</v>
      </c>
      <c r="X406" s="38"/>
      <c r="AD406"/>
      <c r="AE406" s="43" t="s">
        <v>3980</v>
      </c>
      <c r="AF406">
        <f>MATCH(AE406,'CAT-4'!$A:$A,0)</f>
        <v>613</v>
      </c>
      <c r="AG406">
        <f>MATCH(V406,'CAT-4'!$1:$1,0)</f>
        <v>10</v>
      </c>
      <c r="AH406">
        <f>INDEX('CAT-4'!$1:$1048576,FAR!AF406,FAR!AG406)</f>
        <v>102.2</v>
      </c>
      <c r="AI406">
        <f>MATCH($AI$3,'CAT-4'!$1:$1,0)</f>
        <v>133</v>
      </c>
      <c r="AJ406">
        <f>INDEX('CAT-4'!$1:$1048576,FAR!AF406,FAR!AI406)</f>
        <v>155.6</v>
      </c>
      <c r="AK406" s="28">
        <f t="shared" si="273"/>
        <v>1.5225048923679059</v>
      </c>
      <c r="AL406" s="28">
        <f t="shared" si="275"/>
        <v>1.5225048923679059</v>
      </c>
      <c r="AM406" s="2">
        <f>INDEX(ELSV!$C$4:$G$58,MATCH(AE406,ELSV!$G$4:$G$58,0),MATCH(IF(O406&gt;2000000,"A",IF(O406&gt;1000000,"B",IF(O406&gt;100000,"C","D"))),ELSV!$C$4:$G$4,0))</f>
        <v>12</v>
      </c>
      <c r="AN406" s="77">
        <f>INDEX(ELSV!$G$4:$K$58,MATCH(AE406,ELSV!$G$4:$G$58,0),MATCH(IF(O406&gt;2000000,"A",IF(O406&gt;1000000,"B",IF(O406&gt;100000,"C","D"))),ELSV!$G$4:$K$4,0))</f>
        <v>0.9</v>
      </c>
      <c r="AO406" s="24">
        <f t="shared" si="258"/>
        <v>956472.6366731897</v>
      </c>
      <c r="AP406" s="24">
        <f t="shared" si="259"/>
        <v>761192.80668574676</v>
      </c>
      <c r="AQ406" s="25">
        <f t="shared" si="260"/>
        <v>195279.82998744294</v>
      </c>
    </row>
    <row r="407" spans="1:43" x14ac:dyDescent="0.25">
      <c r="A407" s="11">
        <v>3005</v>
      </c>
      <c r="B407" s="6">
        <v>3005110002</v>
      </c>
      <c r="C407" s="6">
        <v>20000201</v>
      </c>
      <c r="D407" s="6">
        <v>3030000085</v>
      </c>
      <c r="E407" s="6" t="s">
        <v>1584</v>
      </c>
      <c r="F407" s="6" t="s">
        <v>686</v>
      </c>
      <c r="G407" s="6"/>
      <c r="H407" s="6">
        <v>1</v>
      </c>
      <c r="I407" s="6" t="s">
        <v>8</v>
      </c>
      <c r="J407" s="27">
        <v>41729</v>
      </c>
      <c r="K407" s="27">
        <v>41729</v>
      </c>
      <c r="L407" s="7">
        <v>625864.59</v>
      </c>
      <c r="M407" s="7">
        <v>0</v>
      </c>
      <c r="N407" s="7"/>
      <c r="O407" s="8">
        <v>625864.59</v>
      </c>
      <c r="P407" s="7">
        <v>-291993.82</v>
      </c>
      <c r="Q407" s="7">
        <v>0</v>
      </c>
      <c r="R407" s="7">
        <v>-36487.910000000003</v>
      </c>
      <c r="S407" s="12">
        <f t="shared" si="268"/>
        <v>-328481.73</v>
      </c>
      <c r="T407" s="18">
        <f t="shared" si="269"/>
        <v>333870.76999999996</v>
      </c>
      <c r="U407" s="18">
        <v>297382.86</v>
      </c>
      <c r="V407" s="30">
        <f t="shared" si="270"/>
        <v>41699</v>
      </c>
      <c r="W407" s="28">
        <f t="shared" si="257"/>
        <v>9.1805555555555554</v>
      </c>
      <c r="X407" s="38"/>
      <c r="AD407"/>
      <c r="AE407" s="43" t="s">
        <v>4089</v>
      </c>
      <c r="AF407">
        <f>MATCH(AE407,'CAT-4'!$A:$A,0)</f>
        <v>668</v>
      </c>
      <c r="AG407">
        <f>MATCH(V407,'CAT-4'!$1:$1,0)</f>
        <v>27</v>
      </c>
      <c r="AH407">
        <f>INDEX('CAT-4'!$1:$1048576,FAR!AF407,FAR!AG407)</f>
        <v>93</v>
      </c>
      <c r="AI407">
        <f>MATCH($AI$3,'CAT-4'!$1:$1,0)</f>
        <v>133</v>
      </c>
      <c r="AJ407">
        <f>INDEX('CAT-4'!$1:$1048576,FAR!AF407,FAR!AI407)</f>
        <v>138.5</v>
      </c>
      <c r="AK407" s="28">
        <f t="shared" si="273"/>
        <v>1.489247311827957</v>
      </c>
      <c r="AL407" s="28">
        <f t="shared" si="275"/>
        <v>1.489247311827957</v>
      </c>
      <c r="AM407" s="2">
        <f>INDEX(ELSV!$C$4:$G$58,MATCH(AE407,ELSV!$G$4:$G$58,0),MATCH(IF(O407&gt;2000000,"A",IF(O407&gt;1000000,"B",IF(O407&gt;100000,"C","D"))),ELSV!$C$4:$G$4,0))</f>
        <v>12</v>
      </c>
      <c r="AN407" s="77">
        <f>INDEX(ELSV!$G$4:$K$58,MATCH(AE407,ELSV!$G$4:$G$58,0),MATCH(IF(O407&gt;2000000,"A",IF(O407&gt;1000000,"B",IF(O407&gt;100000,"C","D"))),ELSV!$G$4:$K$4,0))</f>
        <v>0.9</v>
      </c>
      <c r="AO407" s="24">
        <f t="shared" ref="AO407:AO434" si="276">AL407*O407</f>
        <v>932067.15822580643</v>
      </c>
      <c r="AP407" s="24">
        <f t="shared" ref="AP407:AP434" si="277">AO407*(AN407/AM407)*(IF(W407&gt;AM407,AM407,W407))</f>
        <v>641767.07457006047</v>
      </c>
      <c r="AQ407" s="25">
        <f t="shared" si="260"/>
        <v>290300.08365574596</v>
      </c>
    </row>
    <row r="408" spans="1:43" x14ac:dyDescent="0.25">
      <c r="A408" s="11">
        <v>3006</v>
      </c>
      <c r="B408" s="6">
        <v>3006000206</v>
      </c>
      <c r="C408" s="6">
        <v>20000201</v>
      </c>
      <c r="D408" s="6">
        <v>3030000148</v>
      </c>
      <c r="E408" s="6" t="s">
        <v>1582</v>
      </c>
      <c r="F408" s="6" t="s">
        <v>749</v>
      </c>
      <c r="G408" s="6"/>
      <c r="H408" s="6">
        <v>2</v>
      </c>
      <c r="I408" s="6" t="s">
        <v>8</v>
      </c>
      <c r="J408" s="27">
        <v>41729</v>
      </c>
      <c r="K408" s="27">
        <v>41729</v>
      </c>
      <c r="L408" s="7">
        <v>621658.56000000006</v>
      </c>
      <c r="M408" s="7">
        <v>0</v>
      </c>
      <c r="N408" s="7"/>
      <c r="O408" s="8">
        <v>621658.56000000006</v>
      </c>
      <c r="P408" s="7">
        <v>-290031.45</v>
      </c>
      <c r="Q408" s="7">
        <v>0</v>
      </c>
      <c r="R408" s="7">
        <v>-36242.69</v>
      </c>
      <c r="S408" s="12">
        <f t="shared" si="268"/>
        <v>-326274.14</v>
      </c>
      <c r="T408" s="18">
        <f t="shared" si="269"/>
        <v>331627.11000000004</v>
      </c>
      <c r="U408" s="18">
        <v>295384.42</v>
      </c>
      <c r="V408" s="30">
        <f t="shared" si="270"/>
        <v>41699</v>
      </c>
      <c r="W408" s="28">
        <f t="shared" si="257"/>
        <v>9.1805555555555554</v>
      </c>
      <c r="X408" s="38"/>
      <c r="AD408"/>
      <c r="AE408" s="43" t="s">
        <v>4087</v>
      </c>
      <c r="AF408">
        <f>MATCH(AE408,'CAT-4'!$A:$A,0)</f>
        <v>667</v>
      </c>
      <c r="AG408">
        <f>MATCH(V408,'CAT-4'!$1:$1,0)</f>
        <v>27</v>
      </c>
      <c r="AH408">
        <f>INDEX('CAT-4'!$1:$1048576,FAR!AF408,FAR!AG408)</f>
        <v>102.1</v>
      </c>
      <c r="AI408">
        <f>MATCH($AI$3,'CAT-4'!$1:$1,0)</f>
        <v>133</v>
      </c>
      <c r="AJ408">
        <f>INDEX('CAT-4'!$1:$1048576,FAR!AF408,FAR!AI408)</f>
        <v>129.19999999999999</v>
      </c>
      <c r="AK408" s="28">
        <f t="shared" si="273"/>
        <v>1.2654260528893242</v>
      </c>
      <c r="AL408" s="28">
        <f t="shared" si="275"/>
        <v>1.2654260528893242</v>
      </c>
      <c r="AM408" s="2">
        <f>INDEX(ELSV!$C$4:$G$58,MATCH(AE408,ELSV!$G$4:$G$58,0),MATCH(IF(O408&gt;2000000,"A",IF(O408&gt;1000000,"B",IF(O408&gt;100000,"C","D"))),ELSV!$C$4:$G$4,0))</f>
        <v>12</v>
      </c>
      <c r="AN408" s="77">
        <f>INDEX(ELSV!$G$4:$K$58,MATCH(AE408,ELSV!$G$4:$G$58,0),MATCH(IF(O408&gt;2000000,"A",IF(O408&gt;1000000,"B",IF(O408&gt;100000,"C","D"))),ELSV!$G$4:$K$4,0))</f>
        <v>0.95</v>
      </c>
      <c r="AO408" s="24">
        <f t="shared" si="276"/>
        <v>786662.93782566115</v>
      </c>
      <c r="AP408" s="24">
        <f t="shared" si="277"/>
        <v>571741.8886662313</v>
      </c>
      <c r="AQ408" s="25">
        <f t="shared" si="260"/>
        <v>214921.04915942985</v>
      </c>
    </row>
    <row r="409" spans="1:43" x14ac:dyDescent="0.25">
      <c r="A409" s="11">
        <v>3004</v>
      </c>
      <c r="B409" s="6">
        <v>3004000209</v>
      </c>
      <c r="C409" s="6">
        <v>20000201</v>
      </c>
      <c r="D409" s="6">
        <v>3020000370</v>
      </c>
      <c r="E409" s="6" t="s">
        <v>1583</v>
      </c>
      <c r="F409" s="6" t="s">
        <v>504</v>
      </c>
      <c r="G409" s="6"/>
      <c r="H409" s="6">
        <v>2</v>
      </c>
      <c r="I409" s="6" t="s">
        <v>8</v>
      </c>
      <c r="J409" s="27">
        <v>42038</v>
      </c>
      <c r="K409" s="27">
        <v>42038</v>
      </c>
      <c r="L409" s="7">
        <v>620057.4</v>
      </c>
      <c r="M409" s="7">
        <v>0</v>
      </c>
      <c r="N409" s="7"/>
      <c r="O409" s="8">
        <v>620057.4</v>
      </c>
      <c r="P409" s="7">
        <v>-258690.69</v>
      </c>
      <c r="Q409" s="7">
        <v>0</v>
      </c>
      <c r="R409" s="7">
        <v>-36149.35</v>
      </c>
      <c r="S409" s="12">
        <f t="shared" si="268"/>
        <v>-294840.03999999998</v>
      </c>
      <c r="T409" s="18">
        <f t="shared" si="269"/>
        <v>361366.71</v>
      </c>
      <c r="U409" s="18">
        <v>325217.36</v>
      </c>
      <c r="V409" s="30">
        <f t="shared" si="270"/>
        <v>42036</v>
      </c>
      <c r="W409" s="28">
        <f t="shared" si="257"/>
        <v>8.3388888888888886</v>
      </c>
      <c r="X409" s="38"/>
      <c r="AD409"/>
      <c r="AE409" s="43" t="s">
        <v>4100</v>
      </c>
      <c r="AF409">
        <f>MATCH(AE409,'CAT-4'!$A:$A,0)</f>
        <v>674</v>
      </c>
      <c r="AG409">
        <f>MATCH(V409,'CAT-4'!$1:$1,0)</f>
        <v>38</v>
      </c>
      <c r="AH409">
        <f>INDEX('CAT-4'!$1:$1048576,FAR!AF409,FAR!AG409)</f>
        <v>109.1</v>
      </c>
      <c r="AI409">
        <f>MATCH($AI$3,'CAT-4'!$1:$1,0)</f>
        <v>133</v>
      </c>
      <c r="AJ409">
        <f>INDEX('CAT-4'!$1:$1048576,FAR!AF409,FAR!AI409)</f>
        <v>123.6</v>
      </c>
      <c r="AK409" s="28">
        <f t="shared" si="273"/>
        <v>1.1329055912007333</v>
      </c>
      <c r="AL409" s="28">
        <f t="shared" si="275"/>
        <v>1.1329055912007333</v>
      </c>
      <c r="AM409" s="2">
        <f>INDEX(ELSV!$C$4:$G$58,MATCH(AE409,ELSV!$G$4:$G$58,0),MATCH(IF(O409&gt;2000000,"A",IF(O409&gt;1000000,"B",IF(O409&gt;100000,"C","D"))),ELSV!$C$4:$G$4,0))</f>
        <v>12</v>
      </c>
      <c r="AN409" s="77">
        <f>INDEX(ELSV!$G$4:$K$58,MATCH(AE409,ELSV!$G$4:$G$58,0),MATCH(IF(O409&gt;2000000,"A",IF(O409&gt;1000000,"B",IF(O409&gt;100000,"C","D"))),ELSV!$G$4:$K$4,0))</f>
        <v>0.95</v>
      </c>
      <c r="AO409" s="24">
        <f t="shared" si="276"/>
        <v>702466.49532538955</v>
      </c>
      <c r="AP409" s="24">
        <f t="shared" si="277"/>
        <v>463741.71250427741</v>
      </c>
      <c r="AQ409" s="25">
        <f t="shared" si="260"/>
        <v>238724.78282111214</v>
      </c>
    </row>
    <row r="410" spans="1:43" x14ac:dyDescent="0.25">
      <c r="A410" s="11">
        <v>3005</v>
      </c>
      <c r="B410" s="6">
        <v>3005000209</v>
      </c>
      <c r="C410" s="6">
        <v>20000201</v>
      </c>
      <c r="D410" s="6">
        <v>3020000376</v>
      </c>
      <c r="E410" s="6" t="s">
        <v>1584</v>
      </c>
      <c r="F410" s="6" t="s">
        <v>509</v>
      </c>
      <c r="G410" s="6"/>
      <c r="H410" s="6">
        <v>2</v>
      </c>
      <c r="I410" s="6" t="s">
        <v>8</v>
      </c>
      <c r="J410" s="27">
        <v>42063</v>
      </c>
      <c r="K410" s="27">
        <v>42063</v>
      </c>
      <c r="L410" s="7">
        <v>614160</v>
      </c>
      <c r="M410" s="7">
        <v>0</v>
      </c>
      <c r="N410" s="7"/>
      <c r="O410" s="8">
        <v>614160</v>
      </c>
      <c r="P410" s="7">
        <v>-253777.82</v>
      </c>
      <c r="Q410" s="7">
        <v>0</v>
      </c>
      <c r="R410" s="7">
        <v>-35805.53</v>
      </c>
      <c r="S410" s="12">
        <f t="shared" si="268"/>
        <v>-289583.34999999998</v>
      </c>
      <c r="T410" s="18">
        <f t="shared" si="269"/>
        <v>360382.18</v>
      </c>
      <c r="U410" s="18">
        <v>324576.65000000002</v>
      </c>
      <c r="V410" s="30">
        <f t="shared" si="270"/>
        <v>42036</v>
      </c>
      <c r="W410" s="28">
        <f t="shared" si="257"/>
        <v>8.2638888888888893</v>
      </c>
      <c r="X410" s="38"/>
      <c r="AD410"/>
      <c r="AE410" s="43" t="s">
        <v>4100</v>
      </c>
      <c r="AF410">
        <f>MATCH(AE410,'CAT-4'!$A:$A,0)</f>
        <v>674</v>
      </c>
      <c r="AG410">
        <f>MATCH(V410,'CAT-4'!$1:$1,0)</f>
        <v>38</v>
      </c>
      <c r="AH410">
        <f>INDEX('CAT-4'!$1:$1048576,FAR!AF410,FAR!AG410)</f>
        <v>109.1</v>
      </c>
      <c r="AI410">
        <f>MATCH($AI$3,'CAT-4'!$1:$1,0)</f>
        <v>133</v>
      </c>
      <c r="AJ410">
        <f>INDEX('CAT-4'!$1:$1048576,FAR!AF410,FAR!AI410)</f>
        <v>123.6</v>
      </c>
      <c r="AK410" s="28">
        <f t="shared" si="273"/>
        <v>1.1329055912007333</v>
      </c>
      <c r="AL410" s="28">
        <f t="shared" si="275"/>
        <v>1.1329055912007333</v>
      </c>
      <c r="AM410" s="2">
        <f>INDEX(ELSV!$C$4:$G$58,MATCH(AE410,ELSV!$G$4:$G$58,0),MATCH(IF(O410&gt;2000000,"A",IF(O410&gt;1000000,"B",IF(O410&gt;100000,"C","D"))),ELSV!$C$4:$G$4,0))</f>
        <v>12</v>
      </c>
      <c r="AN410" s="77">
        <f>INDEX(ELSV!$G$4:$K$58,MATCH(AE410,ELSV!$G$4:$G$58,0),MATCH(IF(O410&gt;2000000,"A",IF(O410&gt;1000000,"B",IF(O410&gt;100000,"C","D"))),ELSV!$G$4:$K$4,0))</f>
        <v>0.95</v>
      </c>
      <c r="AO410" s="24">
        <f t="shared" si="276"/>
        <v>695785.29789184232</v>
      </c>
      <c r="AP410" s="24">
        <f t="shared" si="277"/>
        <v>455199.81439046748</v>
      </c>
      <c r="AQ410" s="25">
        <f t="shared" si="260"/>
        <v>240585.48350137484</v>
      </c>
    </row>
    <row r="411" spans="1:43" x14ac:dyDescent="0.25">
      <c r="A411" s="11">
        <v>3007</v>
      </c>
      <c r="B411" s="6">
        <v>3007110001</v>
      </c>
      <c r="C411" s="6">
        <v>20000201</v>
      </c>
      <c r="D411" s="6">
        <v>3030000014</v>
      </c>
      <c r="E411" s="6" t="s">
        <v>1585</v>
      </c>
      <c r="F411" s="6" t="s">
        <v>614</v>
      </c>
      <c r="G411" s="6"/>
      <c r="H411" s="6">
        <v>1</v>
      </c>
      <c r="I411" s="6" t="s">
        <v>8</v>
      </c>
      <c r="J411" s="27">
        <v>41729</v>
      </c>
      <c r="K411" s="27">
        <v>41729</v>
      </c>
      <c r="L411" s="7">
        <v>611314</v>
      </c>
      <c r="M411" s="7">
        <v>0</v>
      </c>
      <c r="N411" s="7"/>
      <c r="O411" s="8">
        <v>611314</v>
      </c>
      <c r="P411" s="7">
        <v>-285205.31</v>
      </c>
      <c r="Q411" s="7">
        <v>0</v>
      </c>
      <c r="R411" s="7">
        <v>-35639.61</v>
      </c>
      <c r="S411" s="12">
        <f t="shared" si="268"/>
        <v>-320844.92</v>
      </c>
      <c r="T411" s="18">
        <f t="shared" si="269"/>
        <v>326108.69</v>
      </c>
      <c r="U411" s="18">
        <v>290469.08</v>
      </c>
      <c r="V411" s="30">
        <f t="shared" si="270"/>
        <v>41699</v>
      </c>
      <c r="W411" s="28">
        <f t="shared" si="257"/>
        <v>9.1805555555555554</v>
      </c>
      <c r="X411" s="38"/>
      <c r="AD411"/>
      <c r="AE411" s="43" t="s">
        <v>4192</v>
      </c>
      <c r="AF411">
        <f>MATCH(AE411,'CAT-4'!$A:$A,0)</f>
        <v>722</v>
      </c>
      <c r="AG411">
        <f>MATCH(V411,'CAT-4'!$1:$1,0)</f>
        <v>27</v>
      </c>
      <c r="AH411">
        <f>INDEX('CAT-4'!$1:$1048576,FAR!AF411,FAR!AG411)</f>
        <v>107.5</v>
      </c>
      <c r="AI411">
        <f>MATCH($AI$3,'CAT-4'!$1:$1,0)</f>
        <v>133</v>
      </c>
      <c r="AJ411">
        <f>INDEX('CAT-4'!$1:$1048576,FAR!AF411,FAR!AI411)</f>
        <v>126.8</v>
      </c>
      <c r="AK411" s="28">
        <f t="shared" si="273"/>
        <v>1.1795348837209303</v>
      </c>
      <c r="AL411" s="28">
        <f t="shared" si="275"/>
        <v>1.1795348837209303</v>
      </c>
      <c r="AM411" s="2">
        <f>INDEX(ELSV!$C$4:$G$58,MATCH(AE411,ELSV!$G$4:$G$58,0),MATCH(IF(O411&gt;2000000,"A",IF(O411&gt;1000000,"B",IF(O411&gt;100000,"C","D"))),ELSV!$C$4:$G$4,0))</f>
        <v>12</v>
      </c>
      <c r="AN411" s="77">
        <f>INDEX(ELSV!$G$4:$K$58,MATCH(AE411,ELSV!$G$4:$G$58,0),MATCH(IF(O411&gt;2000000,"A",IF(O411&gt;1000000,"B",IF(O411&gt;100000,"C","D"))),ELSV!$G$4:$K$4,0))</f>
        <v>0.9</v>
      </c>
      <c r="AO411" s="24">
        <f t="shared" si="276"/>
        <v>721066.18790697679</v>
      </c>
      <c r="AP411" s="24">
        <f t="shared" si="277"/>
        <v>496484.11479844962</v>
      </c>
      <c r="AQ411" s="25">
        <f t="shared" si="260"/>
        <v>224582.07310852717</v>
      </c>
    </row>
    <row r="412" spans="1:43" x14ac:dyDescent="0.25">
      <c r="A412" s="11">
        <v>3008</v>
      </c>
      <c r="B412" s="6">
        <v>3008000209</v>
      </c>
      <c r="C412" s="6">
        <v>20000201</v>
      </c>
      <c r="D412" s="6">
        <v>3020000372</v>
      </c>
      <c r="E412" s="6" t="s">
        <v>1586</v>
      </c>
      <c r="F412" s="6" t="s">
        <v>506</v>
      </c>
      <c r="G412" s="6"/>
      <c r="H412" s="6">
        <v>2</v>
      </c>
      <c r="I412" s="6" t="s">
        <v>8</v>
      </c>
      <c r="J412" s="27">
        <v>42063</v>
      </c>
      <c r="K412" s="27">
        <v>42063</v>
      </c>
      <c r="L412" s="7">
        <v>607532.4</v>
      </c>
      <c r="M412" s="7">
        <v>0</v>
      </c>
      <c r="N412" s="7"/>
      <c r="O412" s="8">
        <v>607532.4</v>
      </c>
      <c r="P412" s="7">
        <v>-251039.22</v>
      </c>
      <c r="Q412" s="7">
        <v>0</v>
      </c>
      <c r="R412" s="7">
        <v>-35419.14</v>
      </c>
      <c r="S412" s="12">
        <f t="shared" si="268"/>
        <v>-286458.36</v>
      </c>
      <c r="T412" s="18">
        <f t="shared" si="269"/>
        <v>356493.18000000005</v>
      </c>
      <c r="U412" s="18">
        <v>321074.03999999998</v>
      </c>
      <c r="V412" s="30">
        <f t="shared" si="270"/>
        <v>42036</v>
      </c>
      <c r="W412" s="28">
        <f t="shared" si="257"/>
        <v>8.2638888888888893</v>
      </c>
      <c r="X412" s="38"/>
      <c r="AD412"/>
      <c r="AE412" s="43" t="s">
        <v>4100</v>
      </c>
      <c r="AF412">
        <f>MATCH(AE412,'CAT-4'!$A:$A,0)</f>
        <v>674</v>
      </c>
      <c r="AG412">
        <f>MATCH(V412,'CAT-4'!$1:$1,0)</f>
        <v>38</v>
      </c>
      <c r="AH412">
        <f>INDEX('CAT-4'!$1:$1048576,FAR!AF412,FAR!AG412)</f>
        <v>109.1</v>
      </c>
      <c r="AI412">
        <f>MATCH($AI$3,'CAT-4'!$1:$1,0)</f>
        <v>133</v>
      </c>
      <c r="AJ412">
        <f>INDEX('CAT-4'!$1:$1048576,FAR!AF412,FAR!AI412)</f>
        <v>123.6</v>
      </c>
      <c r="AK412" s="28">
        <f t="shared" si="273"/>
        <v>1.1329055912007333</v>
      </c>
      <c r="AL412" s="28">
        <f t="shared" si="275"/>
        <v>1.1329055912007333</v>
      </c>
      <c r="AM412" s="2">
        <f>INDEX(ELSV!$C$4:$G$58,MATCH(AE412,ELSV!$G$4:$G$58,0),MATCH(IF(O412&gt;2000000,"A",IF(O412&gt;1000000,"B",IF(O412&gt;100000,"C","D"))),ELSV!$C$4:$G$4,0))</f>
        <v>12</v>
      </c>
      <c r="AN412" s="77">
        <f>INDEX(ELSV!$G$4:$K$58,MATCH(AE412,ELSV!$G$4:$G$58,0),MATCH(IF(O412&gt;2000000,"A",IF(O412&gt;1000000,"B",IF(O412&gt;100000,"C","D"))),ELSV!$G$4:$K$4,0))</f>
        <v>0.95</v>
      </c>
      <c r="AO412" s="24">
        <f t="shared" si="276"/>
        <v>688276.85279560043</v>
      </c>
      <c r="AP412" s="24">
        <f t="shared" si="277"/>
        <v>450287.60537351057</v>
      </c>
      <c r="AQ412" s="25">
        <f t="shared" si="260"/>
        <v>237989.24742208986</v>
      </c>
    </row>
    <row r="413" spans="1:43" x14ac:dyDescent="0.25">
      <c r="A413" s="11">
        <v>3005</v>
      </c>
      <c r="B413" s="6">
        <v>3005110001</v>
      </c>
      <c r="C413" s="6">
        <v>20000201</v>
      </c>
      <c r="D413" s="6">
        <v>3030000086</v>
      </c>
      <c r="E413" s="6" t="s">
        <v>1584</v>
      </c>
      <c r="F413" s="6" t="s">
        <v>687</v>
      </c>
      <c r="G413" s="6"/>
      <c r="H413" s="6">
        <v>1</v>
      </c>
      <c r="I413" s="6" t="s">
        <v>8</v>
      </c>
      <c r="J413" s="27">
        <v>41729</v>
      </c>
      <c r="K413" s="27">
        <v>41729</v>
      </c>
      <c r="L413" s="7">
        <v>600048.64000000001</v>
      </c>
      <c r="M413" s="7">
        <v>0</v>
      </c>
      <c r="N413" s="7"/>
      <c r="O413" s="8">
        <v>600048.64000000001</v>
      </c>
      <c r="P413" s="7">
        <v>-279949.52</v>
      </c>
      <c r="Q413" s="7">
        <v>0</v>
      </c>
      <c r="R413" s="7">
        <v>-34982.839999999997</v>
      </c>
      <c r="S413" s="12">
        <f t="shared" si="268"/>
        <v>-314932.36</v>
      </c>
      <c r="T413" s="18">
        <f t="shared" si="269"/>
        <v>320099.12</v>
      </c>
      <c r="U413" s="18">
        <v>285116.28000000003</v>
      </c>
      <c r="V413" s="30">
        <f t="shared" si="270"/>
        <v>41699</v>
      </c>
      <c r="W413" s="28">
        <f t="shared" si="257"/>
        <v>9.1805555555555554</v>
      </c>
      <c r="X413" s="38"/>
      <c r="AD413"/>
      <c r="AE413" s="43" t="s">
        <v>4198</v>
      </c>
      <c r="AF413">
        <f>MATCH(AE413,'CAT-4'!$A:$A,0)</f>
        <v>725</v>
      </c>
      <c r="AG413">
        <f>MATCH(V413,'CAT-4'!$1:$1,0)</f>
        <v>27</v>
      </c>
      <c r="AH413">
        <f>INDEX('CAT-4'!$1:$1048576,FAR!AF413,FAR!AG413)</f>
        <v>103.2</v>
      </c>
      <c r="AI413">
        <f>MATCH($AI$3,'CAT-4'!$1:$1,0)</f>
        <v>133</v>
      </c>
      <c r="AJ413">
        <f>INDEX('CAT-4'!$1:$1048576,FAR!AF413,FAR!AI413)</f>
        <v>128.19999999999999</v>
      </c>
      <c r="AK413" s="28">
        <f t="shared" si="273"/>
        <v>1.2422480620155036</v>
      </c>
      <c r="AL413" s="28">
        <f t="shared" si="275"/>
        <v>1.2422480620155036</v>
      </c>
      <c r="AM413" s="2">
        <f>INDEX(ELSV!$C$4:$G$58,MATCH(AE413,ELSV!$G$4:$G$58,0),MATCH(IF(O413&gt;2000000,"A",IF(O413&gt;1000000,"B",IF(O413&gt;100000,"C","D"))),ELSV!$C$4:$G$4,0))</f>
        <v>8</v>
      </c>
      <c r="AN413" s="77">
        <f>INDEX(ELSV!$G$4:$K$58,MATCH(AE413,ELSV!$G$4:$G$58,0),MATCH(IF(O413&gt;2000000,"A",IF(O413&gt;1000000,"B",IF(O413&gt;100000,"C","D"))),ELSV!$G$4:$K$4,0))</f>
        <v>0.95</v>
      </c>
      <c r="AO413" s="24">
        <f t="shared" si="276"/>
        <v>745409.26015503868</v>
      </c>
      <c r="AP413" s="24">
        <f t="shared" si="277"/>
        <v>708138.79714728671</v>
      </c>
      <c r="AQ413" s="25">
        <f t="shared" si="260"/>
        <v>37270.463007751969</v>
      </c>
    </row>
    <row r="414" spans="1:43" x14ac:dyDescent="0.25">
      <c r="A414" s="11">
        <v>3004</v>
      </c>
      <c r="B414" s="6">
        <v>3004000208</v>
      </c>
      <c r="C414" s="6">
        <v>20000201</v>
      </c>
      <c r="D414" s="6">
        <v>3020000218</v>
      </c>
      <c r="E414" s="6" t="s">
        <v>1583</v>
      </c>
      <c r="F414" s="6" t="s">
        <v>360</v>
      </c>
      <c r="G414" s="6"/>
      <c r="H414" s="6">
        <v>1</v>
      </c>
      <c r="I414" s="6" t="s">
        <v>41</v>
      </c>
      <c r="J414" s="27">
        <v>41364</v>
      </c>
      <c r="K414" s="27">
        <v>41364</v>
      </c>
      <c r="L414" s="7">
        <v>594649.30000000005</v>
      </c>
      <c r="M414" s="7">
        <v>0</v>
      </c>
      <c r="N414" s="7"/>
      <c r="O414" s="8">
        <v>594649.30000000005</v>
      </c>
      <c r="P414" s="7">
        <v>-308827.90000000002</v>
      </c>
      <c r="Q414" s="7">
        <v>0</v>
      </c>
      <c r="R414" s="7">
        <v>-34668.050000000003</v>
      </c>
      <c r="S414" s="12">
        <f t="shared" si="268"/>
        <v>-343495.95</v>
      </c>
      <c r="T414" s="18">
        <f t="shared" si="269"/>
        <v>285821.40000000002</v>
      </c>
      <c r="U414" s="18">
        <v>251153.35</v>
      </c>
      <c r="V414" s="30">
        <f t="shared" si="270"/>
        <v>41334</v>
      </c>
      <c r="W414" s="28">
        <f t="shared" si="257"/>
        <v>10.180555555555555</v>
      </c>
      <c r="X414" s="38"/>
      <c r="AD414"/>
      <c r="AE414" s="43" t="s">
        <v>3980</v>
      </c>
      <c r="AF414">
        <f>MATCH(AE414,'CAT-4'!$A:$A,0)</f>
        <v>613</v>
      </c>
      <c r="AG414">
        <f>MATCH(V414,'CAT-4'!$1:$1,0)</f>
        <v>15</v>
      </c>
      <c r="AH414">
        <f>INDEX('CAT-4'!$1:$1048576,FAR!AF414,FAR!AG414)</f>
        <v>101.9</v>
      </c>
      <c r="AI414">
        <f>MATCH($AI$3,'CAT-4'!$1:$1,0)</f>
        <v>133</v>
      </c>
      <c r="AJ414">
        <f>INDEX('CAT-4'!$1:$1048576,FAR!AF414,FAR!AI414)</f>
        <v>155.6</v>
      </c>
      <c r="AK414" s="28">
        <f t="shared" si="273"/>
        <v>1.5269872423945043</v>
      </c>
      <c r="AL414" s="28">
        <f t="shared" si="275"/>
        <v>1.5269872423945043</v>
      </c>
      <c r="AM414" s="2">
        <f>INDEX(ELSV!$C$4:$G$58,MATCH(AE414,ELSV!$G$4:$G$58,0),MATCH(IF(O414&gt;2000000,"A",IF(O414&gt;1000000,"B",IF(O414&gt;100000,"C","D"))),ELSV!$C$4:$G$4,0))</f>
        <v>12</v>
      </c>
      <c r="AN414" s="77">
        <f>INDEX(ELSV!$G$4:$K$58,MATCH(AE414,ELSV!$G$4:$G$58,0),MATCH(IF(O414&gt;2000000,"A",IF(O414&gt;1000000,"B",IF(O414&gt;100000,"C","D"))),ELSV!$G$4:$K$4,0))</f>
        <v>0.9</v>
      </c>
      <c r="AO414" s="24">
        <f t="shared" si="276"/>
        <v>908021.89479882235</v>
      </c>
      <c r="AP414" s="24">
        <f t="shared" si="277"/>
        <v>693312.55092451745</v>
      </c>
      <c r="AQ414" s="25">
        <f t="shared" si="260"/>
        <v>214709.3438743049</v>
      </c>
    </row>
    <row r="415" spans="1:43" hidden="1" x14ac:dyDescent="0.25">
      <c r="A415" s="11">
        <v>3004</v>
      </c>
      <c r="B415" s="6">
        <v>3004000204</v>
      </c>
      <c r="C415" s="6">
        <v>20000201</v>
      </c>
      <c r="D415" s="6">
        <v>3030000184</v>
      </c>
      <c r="E415" s="6"/>
      <c r="F415" s="6" t="s">
        <v>785</v>
      </c>
      <c r="G415" s="6"/>
      <c r="H415" s="6">
        <v>2</v>
      </c>
      <c r="I415" s="6" t="s">
        <v>8</v>
      </c>
      <c r="J415" s="27">
        <v>42339</v>
      </c>
      <c r="K415" s="27">
        <v>42339</v>
      </c>
      <c r="L415" s="7">
        <v>589491.47</v>
      </c>
      <c r="M415" s="7">
        <v>0</v>
      </c>
      <c r="N415" s="7"/>
      <c r="O415" s="8">
        <v>589491.47</v>
      </c>
      <c r="P415" s="7">
        <v>-275024.08</v>
      </c>
      <c r="Q415" s="7">
        <v>0</v>
      </c>
      <c r="R415" s="7">
        <v>-34367.35</v>
      </c>
      <c r="S415" s="12">
        <f t="shared" si="268"/>
        <v>-309391.43</v>
      </c>
      <c r="T415" s="18">
        <f t="shared" si="269"/>
        <v>314467.38999999996</v>
      </c>
      <c r="U415" s="18">
        <v>280100.03999999998</v>
      </c>
      <c r="V415" s="30">
        <f t="shared" si="270"/>
        <v>42339</v>
      </c>
      <c r="W415" s="28">
        <f t="shared" si="257"/>
        <v>7.5111111111111111</v>
      </c>
      <c r="X415" s="38" t="s">
        <v>3016</v>
      </c>
      <c r="AD415"/>
      <c r="AE415" s="43" t="s">
        <v>4093</v>
      </c>
      <c r="AF415">
        <f>MATCH(AE415,'CAT-4'!$A:$A,0)</f>
        <v>670</v>
      </c>
      <c r="AG415">
        <f>MATCH(V415,'CAT-4'!$1:$1,0)</f>
        <v>48</v>
      </c>
      <c r="AH415">
        <f>INDEX('CAT-4'!$1:$1048576,FAR!AF415,FAR!AG415)</f>
        <v>90.2</v>
      </c>
      <c r="AI415">
        <f>MATCH($AI$3,'CAT-4'!$1:$1,0)</f>
        <v>133</v>
      </c>
      <c r="AJ415">
        <f>INDEX('CAT-4'!$1:$1048576,FAR!AF415,FAR!AI415)</f>
        <v>131.6</v>
      </c>
      <c r="AK415" s="28">
        <f t="shared" si="273"/>
        <v>1.4589800443458978</v>
      </c>
      <c r="AL415" s="28">
        <f t="shared" si="275"/>
        <v>1.4589800443458978</v>
      </c>
      <c r="AM415" s="2">
        <f>INDEX(ELSV!$C$4:$G$58,MATCH(AE415,ELSV!$G$4:$G$58,0),MATCH(IF(O415&gt;2000000,"A",IF(O415&gt;1000000,"B",IF(O415&gt;100000,"C","D"))),ELSV!$C$4:$G$4,0))</f>
        <v>12</v>
      </c>
      <c r="AN415" s="77">
        <f>INDEX(ELSV!$G$4:$K$58,MATCH(AE415,ELSV!$G$4:$G$58,0),MATCH(IF(O415&gt;2000000,"A",IF(O415&gt;1000000,"B",IF(O415&gt;100000,"C","D"))),ELSV!$G$4:$K$4,0))</f>
        <v>0.9</v>
      </c>
      <c r="AO415" s="24">
        <f t="shared" si="276"/>
        <v>860056.29104212846</v>
      </c>
      <c r="AP415" s="24">
        <f t="shared" si="277"/>
        <v>484498.37728706567</v>
      </c>
      <c r="AQ415" s="25">
        <f t="shared" si="260"/>
        <v>375557.91375506279</v>
      </c>
    </row>
    <row r="416" spans="1:43" x14ac:dyDescent="0.25">
      <c r="A416" s="11">
        <v>3007</v>
      </c>
      <c r="B416" s="6">
        <v>3007000204</v>
      </c>
      <c r="C416" s="6">
        <v>20000201</v>
      </c>
      <c r="D416" s="6">
        <v>3030000017</v>
      </c>
      <c r="E416" s="6" t="s">
        <v>1585</v>
      </c>
      <c r="F416" s="6" t="s">
        <v>617</v>
      </c>
      <c r="G416" s="6"/>
      <c r="H416" s="6">
        <v>1</v>
      </c>
      <c r="I416" s="6" t="s">
        <v>8</v>
      </c>
      <c r="J416" s="27">
        <v>41729</v>
      </c>
      <c r="K416" s="27">
        <v>41729</v>
      </c>
      <c r="L416" s="7">
        <v>589491.46</v>
      </c>
      <c r="M416" s="7">
        <v>0</v>
      </c>
      <c r="N416" s="7"/>
      <c r="O416" s="8">
        <v>589491.46</v>
      </c>
      <c r="P416" s="7">
        <v>-275024.07</v>
      </c>
      <c r="Q416" s="7">
        <v>0</v>
      </c>
      <c r="R416" s="7">
        <v>-34367.35</v>
      </c>
      <c r="S416" s="12">
        <f t="shared" si="268"/>
        <v>-309391.42</v>
      </c>
      <c r="T416" s="18">
        <f t="shared" si="269"/>
        <v>314467.38999999996</v>
      </c>
      <c r="U416" s="18">
        <v>280100.03999999998</v>
      </c>
      <c r="V416" s="30">
        <f t="shared" si="270"/>
        <v>41699</v>
      </c>
      <c r="W416" s="28">
        <f t="shared" si="257"/>
        <v>9.1805555555555554</v>
      </c>
      <c r="X416" s="38"/>
      <c r="AD416"/>
      <c r="AE416" s="43" t="s">
        <v>4093</v>
      </c>
      <c r="AF416">
        <f>MATCH(AE416,'CAT-4'!$A:$A,0)</f>
        <v>670</v>
      </c>
      <c r="AG416">
        <f>MATCH(V416,'CAT-4'!$1:$1,0)</f>
        <v>27</v>
      </c>
      <c r="AH416">
        <f>INDEX('CAT-4'!$1:$1048576,FAR!AF416,FAR!AG416)</f>
        <v>95.6</v>
      </c>
      <c r="AI416">
        <f>MATCH($AI$3,'CAT-4'!$1:$1,0)</f>
        <v>133</v>
      </c>
      <c r="AJ416">
        <f>INDEX('CAT-4'!$1:$1048576,FAR!AF416,FAR!AI416)</f>
        <v>131.6</v>
      </c>
      <c r="AK416" s="28">
        <f t="shared" si="273"/>
        <v>1.3765690376569037</v>
      </c>
      <c r="AL416" s="28">
        <f t="shared" si="275"/>
        <v>1.3765690376569037</v>
      </c>
      <c r="AM416" s="2">
        <f>INDEX(ELSV!$C$4:$G$58,MATCH(AE416,ELSV!$G$4:$G$58,0),MATCH(IF(O416&gt;2000000,"A",IF(O416&gt;1000000,"B",IF(O416&gt;100000,"C","D"))),ELSV!$C$4:$G$4,0))</f>
        <v>12</v>
      </c>
      <c r="AN416" s="77">
        <f>INDEX(ELSV!$G$4:$K$58,MATCH(AE416,ELSV!$G$4:$G$58,0),MATCH(IF(O416&gt;2000000,"A",IF(O416&gt;1000000,"B",IF(O416&gt;100000,"C","D"))),ELSV!$G$4:$K$4,0))</f>
        <v>0.9</v>
      </c>
      <c r="AO416" s="24">
        <f t="shared" si="276"/>
        <v>811475.69179916312</v>
      </c>
      <c r="AP416" s="24">
        <f t="shared" si="277"/>
        <v>558734.82529088203</v>
      </c>
      <c r="AQ416" s="25">
        <f t="shared" si="260"/>
        <v>252740.86650828109</v>
      </c>
    </row>
    <row r="417" spans="1:43" x14ac:dyDescent="0.25">
      <c r="A417" s="11">
        <v>3004</v>
      </c>
      <c r="B417" s="6">
        <v>3004000206</v>
      </c>
      <c r="C417" s="6">
        <v>20000201</v>
      </c>
      <c r="D417" s="6">
        <v>3030000004</v>
      </c>
      <c r="E417" s="6" t="s">
        <v>1583</v>
      </c>
      <c r="F417" s="6" t="s">
        <v>604</v>
      </c>
      <c r="G417" s="6"/>
      <c r="H417" s="6">
        <v>1</v>
      </c>
      <c r="I417" s="6" t="s">
        <v>45</v>
      </c>
      <c r="J417" s="27">
        <v>41729</v>
      </c>
      <c r="K417" s="27">
        <v>41729</v>
      </c>
      <c r="L417" s="7">
        <v>578036.55000000005</v>
      </c>
      <c r="M417" s="7">
        <v>0</v>
      </c>
      <c r="N417" s="7"/>
      <c r="O417" s="8">
        <v>578036.55000000005</v>
      </c>
      <c r="P417" s="7">
        <v>-269679.86</v>
      </c>
      <c r="Q417" s="7">
        <v>0</v>
      </c>
      <c r="R417" s="7">
        <v>-33699.53</v>
      </c>
      <c r="S417" s="12">
        <f t="shared" si="268"/>
        <v>-303379.39</v>
      </c>
      <c r="T417" s="18">
        <f t="shared" si="269"/>
        <v>308356.69000000006</v>
      </c>
      <c r="U417" s="18">
        <v>274657.15999999997</v>
      </c>
      <c r="V417" s="30">
        <f t="shared" si="270"/>
        <v>41699</v>
      </c>
      <c r="W417" s="28">
        <f t="shared" si="257"/>
        <v>9.1805555555555554</v>
      </c>
      <c r="X417" s="38"/>
      <c r="AD417"/>
      <c r="AE417" s="43" t="s">
        <v>4100</v>
      </c>
      <c r="AF417">
        <f>MATCH(AE417,'CAT-4'!$A:$A,0)</f>
        <v>674</v>
      </c>
      <c r="AG417">
        <f>MATCH(V417,'CAT-4'!$1:$1,0)</f>
        <v>27</v>
      </c>
      <c r="AH417">
        <f>INDEX('CAT-4'!$1:$1048576,FAR!AF417,FAR!AG417)</f>
        <v>109.9</v>
      </c>
      <c r="AI417">
        <f>MATCH($AI$3,'CAT-4'!$1:$1,0)</f>
        <v>133</v>
      </c>
      <c r="AJ417">
        <f>INDEX('CAT-4'!$1:$1048576,FAR!AF417,FAR!AI417)</f>
        <v>123.6</v>
      </c>
      <c r="AK417" s="28">
        <f t="shared" si="273"/>
        <v>1.1246587807097359</v>
      </c>
      <c r="AL417" s="28">
        <f t="shared" si="275"/>
        <v>1.1246587807097359</v>
      </c>
      <c r="AM417" s="2">
        <f>INDEX(ELSV!$C$4:$G$58,MATCH(AE417,ELSV!$G$4:$G$58,0),MATCH(IF(O417&gt;2000000,"A",IF(O417&gt;1000000,"B",IF(O417&gt;100000,"C","D"))),ELSV!$C$4:$G$4,0))</f>
        <v>12</v>
      </c>
      <c r="AN417" s="77">
        <f>INDEX(ELSV!$G$4:$K$58,MATCH(AE417,ELSV!$G$4:$G$58,0),MATCH(IF(O417&gt;2000000,"A",IF(O417&gt;1000000,"B",IF(O417&gt;100000,"C","D"))),ELSV!$G$4:$K$4,0))</f>
        <v>0.95</v>
      </c>
      <c r="AO417" s="24">
        <f t="shared" si="276"/>
        <v>650093.8815286624</v>
      </c>
      <c r="AP417" s="24">
        <f t="shared" si="277"/>
        <v>472484.32049296703</v>
      </c>
      <c r="AQ417" s="25">
        <f t="shared" si="260"/>
        <v>177609.56103569537</v>
      </c>
    </row>
    <row r="418" spans="1:43" x14ac:dyDescent="0.25">
      <c r="A418" s="11">
        <v>3006</v>
      </c>
      <c r="B418" s="6">
        <v>3006000207</v>
      </c>
      <c r="C418" s="6">
        <v>20000201</v>
      </c>
      <c r="D418" s="6">
        <v>3030000063</v>
      </c>
      <c r="E418" s="6" t="s">
        <v>1582</v>
      </c>
      <c r="F418" s="6" t="s">
        <v>663</v>
      </c>
      <c r="G418" s="6"/>
      <c r="H418" s="6">
        <v>1</v>
      </c>
      <c r="I418" s="6" t="s">
        <v>8</v>
      </c>
      <c r="J418" s="27">
        <v>41729</v>
      </c>
      <c r="K418" s="27">
        <v>41729</v>
      </c>
      <c r="L418" s="7">
        <v>572710.57999999996</v>
      </c>
      <c r="M418" s="7">
        <v>0</v>
      </c>
      <c r="N418" s="7"/>
      <c r="O418" s="8">
        <v>572710.57999999996</v>
      </c>
      <c r="P418" s="7">
        <v>-267195.09000000003</v>
      </c>
      <c r="Q418" s="7">
        <v>0</v>
      </c>
      <c r="R418" s="7">
        <v>-33389.03</v>
      </c>
      <c r="S418" s="12">
        <f t="shared" si="268"/>
        <v>-300584.12</v>
      </c>
      <c r="T418" s="18">
        <f t="shared" si="269"/>
        <v>305515.48999999993</v>
      </c>
      <c r="U418" s="18">
        <v>272126.46000000002</v>
      </c>
      <c r="V418" s="30">
        <f t="shared" si="270"/>
        <v>41699</v>
      </c>
      <c r="W418" s="28">
        <f t="shared" si="257"/>
        <v>9.1805555555555554</v>
      </c>
      <c r="X418" s="38"/>
      <c r="AD418"/>
      <c r="AE418" s="43" t="s">
        <v>4222</v>
      </c>
      <c r="AF418">
        <f>MATCH(AE418,'CAT-4'!$A:$A,0)</f>
        <v>737</v>
      </c>
      <c r="AG418">
        <f>MATCH(V418,'CAT-4'!$1:$1,0)</f>
        <v>27</v>
      </c>
      <c r="AH418">
        <f>INDEX('CAT-4'!$1:$1048576,FAR!AF418,FAR!AG418)</f>
        <v>104.7</v>
      </c>
      <c r="AI418">
        <f>MATCH($AI$3,'CAT-4'!$1:$1,0)</f>
        <v>133</v>
      </c>
      <c r="AJ418">
        <f>INDEX('CAT-4'!$1:$1048576,FAR!AF418,FAR!AI418)</f>
        <v>125</v>
      </c>
      <c r="AK418" s="28">
        <f t="shared" si="273"/>
        <v>1.1938872970391594</v>
      </c>
      <c r="AL418" s="28">
        <f t="shared" si="275"/>
        <v>1.1938872970391594</v>
      </c>
      <c r="AM418" s="2">
        <f>INDEX(ELSV!$C$4:$G$58,MATCH(AE418,ELSV!$G$4:$G$58,0),MATCH(IF(O418&gt;2000000,"A",IF(O418&gt;1000000,"B",IF(O418&gt;100000,"C","D"))),ELSV!$C$4:$G$4,0))</f>
        <v>12</v>
      </c>
      <c r="AN418" s="77">
        <f>INDEX(ELSV!$G$4:$K$58,MATCH(AE418,ELSV!$G$4:$G$58,0),MATCH(IF(O418&gt;2000000,"A",IF(O418&gt;1000000,"B",IF(O418&gt;100000,"C","D"))),ELSV!$G$4:$K$4,0))</f>
        <v>0.95</v>
      </c>
      <c r="AO418" s="24">
        <f t="shared" si="276"/>
        <v>683751.8863419292</v>
      </c>
      <c r="AP418" s="24">
        <f t="shared" si="277"/>
        <v>496946.75581992412</v>
      </c>
      <c r="AQ418" s="25">
        <f t="shared" si="260"/>
        <v>186805.13052200509</v>
      </c>
    </row>
    <row r="419" spans="1:43" x14ac:dyDescent="0.25">
      <c r="A419" s="11">
        <v>3004</v>
      </c>
      <c r="B419" s="6">
        <v>3004000207</v>
      </c>
      <c r="C419" s="6">
        <v>20000201</v>
      </c>
      <c r="D419" s="6">
        <v>3030000001</v>
      </c>
      <c r="E419" s="6" t="s">
        <v>1583</v>
      </c>
      <c r="F419" s="6" t="s">
        <v>601</v>
      </c>
      <c r="G419" s="6"/>
      <c r="H419" s="6">
        <v>1</v>
      </c>
      <c r="I419" s="6" t="s">
        <v>45</v>
      </c>
      <c r="J419" s="27">
        <v>41729</v>
      </c>
      <c r="K419" s="27">
        <v>41729</v>
      </c>
      <c r="L419" s="7">
        <v>572710.35</v>
      </c>
      <c r="M419" s="7">
        <v>0</v>
      </c>
      <c r="N419" s="7"/>
      <c r="O419" s="8">
        <v>572710.35</v>
      </c>
      <c r="P419" s="7">
        <v>-267194.93</v>
      </c>
      <c r="Q419" s="7">
        <v>0</v>
      </c>
      <c r="R419" s="7">
        <v>-33389.01</v>
      </c>
      <c r="S419" s="12">
        <f t="shared" si="268"/>
        <v>-300583.94</v>
      </c>
      <c r="T419" s="18">
        <f t="shared" si="269"/>
        <v>305515.42</v>
      </c>
      <c r="U419" s="18">
        <v>272126.40999999997</v>
      </c>
      <c r="V419" s="30">
        <f t="shared" si="270"/>
        <v>41699</v>
      </c>
      <c r="W419" s="28">
        <f t="shared" si="257"/>
        <v>9.1805555555555554</v>
      </c>
      <c r="X419" s="38"/>
      <c r="AD419"/>
      <c r="AE419" s="43" t="s">
        <v>4222</v>
      </c>
      <c r="AF419">
        <f>MATCH(AE419,'CAT-4'!$A:$A,0)</f>
        <v>737</v>
      </c>
      <c r="AG419">
        <f>MATCH(V419,'CAT-4'!$1:$1,0)</f>
        <v>27</v>
      </c>
      <c r="AH419">
        <f>INDEX('CAT-4'!$1:$1048576,FAR!AF419,FAR!AG419)</f>
        <v>104.7</v>
      </c>
      <c r="AI419">
        <f>MATCH($AI$3,'CAT-4'!$1:$1,0)</f>
        <v>133</v>
      </c>
      <c r="AJ419">
        <f>INDEX('CAT-4'!$1:$1048576,FAR!AF419,FAR!AI419)</f>
        <v>125</v>
      </c>
      <c r="AK419" s="28">
        <f t="shared" si="273"/>
        <v>1.1938872970391594</v>
      </c>
      <c r="AL419" s="28">
        <f t="shared" si="275"/>
        <v>1.1938872970391594</v>
      </c>
      <c r="AM419" s="2">
        <f>INDEX(ELSV!$C$4:$G$58,MATCH(AE419,ELSV!$G$4:$G$58,0),MATCH(IF(O419&gt;2000000,"A",IF(O419&gt;1000000,"B",IF(O419&gt;100000,"C","D"))),ELSV!$C$4:$G$4,0))</f>
        <v>12</v>
      </c>
      <c r="AN419" s="77">
        <f>INDEX(ELSV!$G$4:$K$58,MATCH(AE419,ELSV!$G$4:$G$58,0),MATCH(IF(O419&gt;2000000,"A",IF(O419&gt;1000000,"B",IF(O419&gt;100000,"C","D"))),ELSV!$G$4:$K$4,0))</f>
        <v>0.95</v>
      </c>
      <c r="AO419" s="24">
        <f t="shared" si="276"/>
        <v>683751.6117478509</v>
      </c>
      <c r="AP419" s="24">
        <f t="shared" si="277"/>
        <v>496946.55624660064</v>
      </c>
      <c r="AQ419" s="25">
        <f t="shared" si="260"/>
        <v>186805.05550125026</v>
      </c>
    </row>
    <row r="420" spans="1:43" x14ac:dyDescent="0.25">
      <c r="A420" s="11">
        <v>3005</v>
      </c>
      <c r="B420" s="6">
        <v>3005000208</v>
      </c>
      <c r="C420" s="6">
        <v>20000201</v>
      </c>
      <c r="D420" s="6">
        <v>3020000186</v>
      </c>
      <c r="E420" s="6" t="s">
        <v>1584</v>
      </c>
      <c r="F420" s="6" t="s">
        <v>331</v>
      </c>
      <c r="G420" s="6"/>
      <c r="H420" s="6">
        <v>1</v>
      </c>
      <c r="I420" s="6" t="s">
        <v>41</v>
      </c>
      <c r="J420" s="27">
        <v>41274</v>
      </c>
      <c r="K420" s="27">
        <v>41274</v>
      </c>
      <c r="L420" s="7">
        <v>571688.01</v>
      </c>
      <c r="M420" s="7">
        <v>0</v>
      </c>
      <c r="N420" s="7"/>
      <c r="O420" s="8">
        <v>571688.01</v>
      </c>
      <c r="P420" s="7">
        <v>-300560.65999999997</v>
      </c>
      <c r="Q420" s="7">
        <v>0</v>
      </c>
      <c r="R420" s="7">
        <v>-33329.410000000003</v>
      </c>
      <c r="S420" s="12">
        <f t="shared" si="268"/>
        <v>-333890.06999999995</v>
      </c>
      <c r="T420" s="18">
        <f t="shared" si="269"/>
        <v>271127.35000000003</v>
      </c>
      <c r="U420" s="18">
        <v>237797.94</v>
      </c>
      <c r="V420" s="30">
        <f t="shared" si="270"/>
        <v>41244</v>
      </c>
      <c r="W420" s="28">
        <f t="shared" si="257"/>
        <v>10.430555555555555</v>
      </c>
      <c r="X420" s="38"/>
      <c r="AD420"/>
      <c r="AE420" s="43" t="s">
        <v>3964</v>
      </c>
      <c r="AF420">
        <f>MATCH(AE420,'CAT-4'!$A:$A,0)</f>
        <v>605</v>
      </c>
      <c r="AG420">
        <f>MATCH(V420,'CAT-4'!$1:$1,0)</f>
        <v>12</v>
      </c>
      <c r="AH420">
        <f>INDEX('CAT-4'!$1:$1048576,FAR!AF420,FAR!AG420)</f>
        <v>102.4</v>
      </c>
      <c r="AI420">
        <f>MATCH($AI$3,'CAT-4'!$1:$1,0)</f>
        <v>133</v>
      </c>
      <c r="AJ420">
        <f>INDEX('CAT-4'!$1:$1048576,FAR!AF420,FAR!AI420)</f>
        <v>137.69999999999999</v>
      </c>
      <c r="AK420" s="28">
        <f t="shared" si="273"/>
        <v>1.3447265624999998</v>
      </c>
      <c r="AL420" s="28">
        <f t="shared" si="275"/>
        <v>1.3447265624999998</v>
      </c>
      <c r="AM420" s="2">
        <f>INDEX(ELSV!$C$4:$G$58,MATCH(AE420,ELSV!$G$4:$G$58,0),MATCH(IF(O420&gt;2000000,"A",IF(O420&gt;1000000,"B",IF(O420&gt;100000,"C","D"))),ELSV!$C$4:$G$4,0))</f>
        <v>12</v>
      </c>
      <c r="AN420" s="77">
        <f>INDEX(ELSV!$G$4:$K$58,MATCH(AE420,ELSV!$G$4:$G$58,0),MATCH(IF(O420&gt;2000000,"A",IF(O420&gt;1000000,"B",IF(O420&gt;100000,"C","D"))),ELSV!$G$4:$K$4,0))</f>
        <v>0.95</v>
      </c>
      <c r="AO420" s="24">
        <f t="shared" si="276"/>
        <v>768764.05250976549</v>
      </c>
      <c r="AP420" s="24">
        <f t="shared" si="277"/>
        <v>634808.69590635668</v>
      </c>
      <c r="AQ420" s="25">
        <f t="shared" si="260"/>
        <v>133955.35660340881</v>
      </c>
    </row>
    <row r="421" spans="1:43" x14ac:dyDescent="0.25">
      <c r="A421" s="11">
        <v>3006</v>
      </c>
      <c r="B421" s="6">
        <v>3006000208</v>
      </c>
      <c r="C421" s="6">
        <v>20000201</v>
      </c>
      <c r="D421" s="6">
        <v>3020000191</v>
      </c>
      <c r="E421" s="6" t="s">
        <v>1582</v>
      </c>
      <c r="F421" s="6" t="s">
        <v>334</v>
      </c>
      <c r="G421" s="6"/>
      <c r="H421" s="6">
        <v>1</v>
      </c>
      <c r="I421" s="6" t="s">
        <v>41</v>
      </c>
      <c r="J421" s="27">
        <v>41274</v>
      </c>
      <c r="K421" s="27">
        <v>41274</v>
      </c>
      <c r="L421" s="7">
        <v>571688.01</v>
      </c>
      <c r="M421" s="7">
        <v>0</v>
      </c>
      <c r="N421" s="7"/>
      <c r="O421" s="8">
        <v>571688.01</v>
      </c>
      <c r="P421" s="7">
        <v>-300560.65999999997</v>
      </c>
      <c r="Q421" s="7">
        <v>0</v>
      </c>
      <c r="R421" s="7">
        <v>-33329.410000000003</v>
      </c>
      <c r="S421" s="12">
        <f t="shared" si="268"/>
        <v>-333890.06999999995</v>
      </c>
      <c r="T421" s="18">
        <f t="shared" si="269"/>
        <v>271127.35000000003</v>
      </c>
      <c r="U421" s="18">
        <v>237797.94</v>
      </c>
      <c r="V421" s="30">
        <f t="shared" si="270"/>
        <v>41244</v>
      </c>
      <c r="W421" s="28">
        <f t="shared" si="257"/>
        <v>10.430555555555555</v>
      </c>
      <c r="X421" s="38"/>
      <c r="AD421"/>
      <c r="AE421" s="43" t="s">
        <v>3964</v>
      </c>
      <c r="AF421">
        <f>MATCH(AE421,'CAT-4'!$A:$A,0)</f>
        <v>605</v>
      </c>
      <c r="AG421">
        <f>MATCH(V421,'CAT-4'!$1:$1,0)</f>
        <v>12</v>
      </c>
      <c r="AH421">
        <f>INDEX('CAT-4'!$1:$1048576,FAR!AF421,FAR!AG421)</f>
        <v>102.4</v>
      </c>
      <c r="AI421">
        <f>MATCH($AI$3,'CAT-4'!$1:$1,0)</f>
        <v>133</v>
      </c>
      <c r="AJ421">
        <f>INDEX('CAT-4'!$1:$1048576,FAR!AF421,FAR!AI421)</f>
        <v>137.69999999999999</v>
      </c>
      <c r="AK421" s="28">
        <f t="shared" si="273"/>
        <v>1.3447265624999998</v>
      </c>
      <c r="AL421" s="28">
        <f t="shared" si="275"/>
        <v>1.3447265624999998</v>
      </c>
      <c r="AM421" s="2">
        <f>INDEX(ELSV!$C$4:$G$58,MATCH(AE421,ELSV!$G$4:$G$58,0),MATCH(IF(O421&gt;2000000,"A",IF(O421&gt;1000000,"B",IF(O421&gt;100000,"C","D"))),ELSV!$C$4:$G$4,0))</f>
        <v>12</v>
      </c>
      <c r="AN421" s="77">
        <f>INDEX(ELSV!$G$4:$K$58,MATCH(AE421,ELSV!$G$4:$G$58,0),MATCH(IF(O421&gt;2000000,"A",IF(O421&gt;1000000,"B",IF(O421&gt;100000,"C","D"))),ELSV!$G$4:$K$4,0))</f>
        <v>0.95</v>
      </c>
      <c r="AO421" s="24">
        <f t="shared" si="276"/>
        <v>768764.05250976549</v>
      </c>
      <c r="AP421" s="24">
        <f t="shared" si="277"/>
        <v>634808.69590635668</v>
      </c>
      <c r="AQ421" s="25">
        <f t="shared" si="260"/>
        <v>133955.35660340881</v>
      </c>
    </row>
    <row r="422" spans="1:43" x14ac:dyDescent="0.25">
      <c r="A422" s="11">
        <v>3007</v>
      </c>
      <c r="B422" s="6">
        <v>3007000208</v>
      </c>
      <c r="C422" s="6">
        <v>20000201</v>
      </c>
      <c r="D422" s="6">
        <v>3020000211</v>
      </c>
      <c r="E422" s="6" t="s">
        <v>1585</v>
      </c>
      <c r="F422" s="6" t="s">
        <v>353</v>
      </c>
      <c r="G422" s="6"/>
      <c r="H422" s="6">
        <v>1</v>
      </c>
      <c r="I422" s="6" t="s">
        <v>8</v>
      </c>
      <c r="J422" s="27">
        <v>41274</v>
      </c>
      <c r="K422" s="27">
        <v>41274</v>
      </c>
      <c r="L422" s="7">
        <v>571688.01</v>
      </c>
      <c r="M422" s="7">
        <v>0</v>
      </c>
      <c r="N422" s="7"/>
      <c r="O422" s="8">
        <v>571688.01</v>
      </c>
      <c r="P422" s="7">
        <v>-300560.65000000002</v>
      </c>
      <c r="Q422" s="7">
        <v>0</v>
      </c>
      <c r="R422" s="7">
        <v>-33329.410000000003</v>
      </c>
      <c r="S422" s="12">
        <f t="shared" si="268"/>
        <v>-333890.06000000006</v>
      </c>
      <c r="T422" s="18">
        <f t="shared" si="269"/>
        <v>271127.36</v>
      </c>
      <c r="U422" s="18">
        <v>237797.95</v>
      </c>
      <c r="V422" s="30">
        <f t="shared" si="270"/>
        <v>41244</v>
      </c>
      <c r="W422" s="28">
        <f t="shared" si="257"/>
        <v>10.430555555555555</v>
      </c>
      <c r="X422" s="38"/>
      <c r="AD422"/>
      <c r="AE422" s="43" t="s">
        <v>3964</v>
      </c>
      <c r="AF422">
        <f>MATCH(AE422,'CAT-4'!$A:$A,0)</f>
        <v>605</v>
      </c>
      <c r="AG422">
        <f>MATCH(V422,'CAT-4'!$1:$1,0)</f>
        <v>12</v>
      </c>
      <c r="AH422">
        <f>INDEX('CAT-4'!$1:$1048576,FAR!AF422,FAR!AG422)</f>
        <v>102.4</v>
      </c>
      <c r="AI422">
        <f>MATCH($AI$3,'CAT-4'!$1:$1,0)</f>
        <v>133</v>
      </c>
      <c r="AJ422">
        <f>INDEX('CAT-4'!$1:$1048576,FAR!AF422,FAR!AI422)</f>
        <v>137.69999999999999</v>
      </c>
      <c r="AK422" s="28">
        <f t="shared" si="273"/>
        <v>1.3447265624999998</v>
      </c>
      <c r="AL422" s="28">
        <f t="shared" si="275"/>
        <v>1.3447265624999998</v>
      </c>
      <c r="AM422" s="2">
        <f>INDEX(ELSV!$C$4:$G$58,MATCH(AE422,ELSV!$G$4:$G$58,0),MATCH(IF(O422&gt;2000000,"A",IF(O422&gt;1000000,"B",IF(O422&gt;100000,"C","D"))),ELSV!$C$4:$G$4,0))</f>
        <v>12</v>
      </c>
      <c r="AN422" s="77">
        <f>INDEX(ELSV!$G$4:$K$58,MATCH(AE422,ELSV!$G$4:$G$58,0),MATCH(IF(O422&gt;2000000,"A",IF(O422&gt;1000000,"B",IF(O422&gt;100000,"C","D"))),ELSV!$G$4:$K$4,0))</f>
        <v>0.95</v>
      </c>
      <c r="AO422" s="24">
        <f t="shared" si="276"/>
        <v>768764.05250976549</v>
      </c>
      <c r="AP422" s="24">
        <f t="shared" si="277"/>
        <v>634808.69590635668</v>
      </c>
      <c r="AQ422" s="25">
        <f t="shared" si="260"/>
        <v>133955.35660340881</v>
      </c>
    </row>
    <row r="423" spans="1:43" x14ac:dyDescent="0.25">
      <c r="A423" s="11">
        <v>3004</v>
      </c>
      <c r="B423" s="6">
        <v>3004000208</v>
      </c>
      <c r="C423" s="6">
        <v>20000201</v>
      </c>
      <c r="D423" s="6">
        <v>3020000187</v>
      </c>
      <c r="E423" s="6" t="s">
        <v>1583</v>
      </c>
      <c r="F423" s="6" t="s">
        <v>332</v>
      </c>
      <c r="G423" s="6"/>
      <c r="H423" s="6">
        <v>1</v>
      </c>
      <c r="I423" s="6" t="s">
        <v>41</v>
      </c>
      <c r="J423" s="27">
        <v>41274</v>
      </c>
      <c r="K423" s="27">
        <v>41274</v>
      </c>
      <c r="L423" s="7">
        <v>571686</v>
      </c>
      <c r="M423" s="7">
        <v>0</v>
      </c>
      <c r="N423" s="7"/>
      <c r="O423" s="8">
        <v>571686</v>
      </c>
      <c r="P423" s="7">
        <v>-300559.58</v>
      </c>
      <c r="Q423" s="7">
        <v>0</v>
      </c>
      <c r="R423" s="7">
        <v>-33329.29</v>
      </c>
      <c r="S423" s="12">
        <f t="shared" si="268"/>
        <v>-333888.87</v>
      </c>
      <c r="T423" s="18">
        <f t="shared" si="269"/>
        <v>271126.42</v>
      </c>
      <c r="U423" s="18">
        <v>237797.13</v>
      </c>
      <c r="V423" s="30">
        <f t="shared" si="270"/>
        <v>41244</v>
      </c>
      <c r="W423" s="28">
        <f t="shared" si="257"/>
        <v>10.430555555555555</v>
      </c>
      <c r="X423" s="38"/>
      <c r="AD423"/>
      <c r="AE423" s="43" t="s">
        <v>3964</v>
      </c>
      <c r="AF423">
        <f>MATCH(AE423,'CAT-4'!$A:$A,0)</f>
        <v>605</v>
      </c>
      <c r="AG423">
        <f>MATCH(V423,'CAT-4'!$1:$1,0)</f>
        <v>12</v>
      </c>
      <c r="AH423">
        <f>INDEX('CAT-4'!$1:$1048576,FAR!AF423,FAR!AG423)</f>
        <v>102.4</v>
      </c>
      <c r="AI423">
        <f>MATCH($AI$3,'CAT-4'!$1:$1,0)</f>
        <v>133</v>
      </c>
      <c r="AJ423">
        <f>INDEX('CAT-4'!$1:$1048576,FAR!AF423,FAR!AI423)</f>
        <v>137.69999999999999</v>
      </c>
      <c r="AK423" s="28">
        <f t="shared" si="273"/>
        <v>1.3447265624999998</v>
      </c>
      <c r="AL423" s="28">
        <f t="shared" si="275"/>
        <v>1.3447265624999998</v>
      </c>
      <c r="AM423" s="2">
        <f>INDEX(ELSV!$C$4:$G$58,MATCH(AE423,ELSV!$G$4:$G$58,0),MATCH(IF(O423&gt;2000000,"A",IF(O423&gt;1000000,"B",IF(O423&gt;100000,"C","D"))),ELSV!$C$4:$G$4,0))</f>
        <v>12</v>
      </c>
      <c r="AN423" s="77">
        <f>INDEX(ELSV!$G$4:$K$58,MATCH(AE423,ELSV!$G$4:$G$58,0),MATCH(IF(O423&gt;2000000,"A",IF(O423&gt;1000000,"B",IF(O423&gt;100000,"C","D"))),ELSV!$G$4:$K$4,0))</f>
        <v>0.95</v>
      </c>
      <c r="AO423" s="24">
        <f t="shared" si="276"/>
        <v>768761.34960937488</v>
      </c>
      <c r="AP423" s="24">
        <f t="shared" si="277"/>
        <v>634806.46398010245</v>
      </c>
      <c r="AQ423" s="25">
        <f t="shared" si="260"/>
        <v>133954.88562927244</v>
      </c>
    </row>
    <row r="424" spans="1:43" x14ac:dyDescent="0.25">
      <c r="A424" s="11">
        <v>3008</v>
      </c>
      <c r="B424" s="6">
        <v>3008000208</v>
      </c>
      <c r="C424" s="6">
        <v>20000201</v>
      </c>
      <c r="D424" s="6">
        <v>3020000193</v>
      </c>
      <c r="E424" s="6" t="s">
        <v>1586</v>
      </c>
      <c r="F424" s="6" t="s">
        <v>336</v>
      </c>
      <c r="G424" s="6"/>
      <c r="H424" s="6">
        <v>1</v>
      </c>
      <c r="I424" s="6" t="s">
        <v>41</v>
      </c>
      <c r="J424" s="27">
        <v>41265</v>
      </c>
      <c r="K424" s="27">
        <v>41265</v>
      </c>
      <c r="L424" s="7">
        <v>571685.93999999994</v>
      </c>
      <c r="M424" s="7">
        <v>0</v>
      </c>
      <c r="N424" s="7"/>
      <c r="O424" s="8">
        <v>571685.93999999994</v>
      </c>
      <c r="P424" s="7">
        <v>-301229.15000000002</v>
      </c>
      <c r="Q424" s="7">
        <v>0</v>
      </c>
      <c r="R424" s="7">
        <v>-33329.29</v>
      </c>
      <c r="S424" s="12">
        <f t="shared" si="268"/>
        <v>-334558.44</v>
      </c>
      <c r="T424" s="18">
        <f t="shared" si="269"/>
        <v>270456.78999999992</v>
      </c>
      <c r="U424" s="18">
        <v>237127.5</v>
      </c>
      <c r="V424" s="30">
        <f t="shared" si="270"/>
        <v>41244</v>
      </c>
      <c r="W424" s="28">
        <f t="shared" si="257"/>
        <v>10.452777777777778</v>
      </c>
      <c r="X424" s="38"/>
      <c r="AD424"/>
      <c r="AE424" s="43" t="s">
        <v>3964</v>
      </c>
      <c r="AF424">
        <f>MATCH(AE424,'CAT-4'!$A:$A,0)</f>
        <v>605</v>
      </c>
      <c r="AG424">
        <f>MATCH(V424,'CAT-4'!$1:$1,0)</f>
        <v>12</v>
      </c>
      <c r="AH424">
        <f>INDEX('CAT-4'!$1:$1048576,FAR!AF424,FAR!AG424)</f>
        <v>102.4</v>
      </c>
      <c r="AI424">
        <f>MATCH($AI$3,'CAT-4'!$1:$1,0)</f>
        <v>133</v>
      </c>
      <c r="AJ424">
        <f>INDEX('CAT-4'!$1:$1048576,FAR!AF424,FAR!AI424)</f>
        <v>137.69999999999999</v>
      </c>
      <c r="AK424" s="28">
        <f t="shared" si="273"/>
        <v>1.3447265624999998</v>
      </c>
      <c r="AL424" s="28">
        <f t="shared" si="275"/>
        <v>1.3447265624999998</v>
      </c>
      <c r="AM424" s="2">
        <f>INDEX(ELSV!$C$4:$G$58,MATCH(AE424,ELSV!$G$4:$G$58,0),MATCH(IF(O424&gt;2000000,"A",IF(O424&gt;1000000,"B",IF(O424&gt;100000,"C","D"))),ELSV!$C$4:$G$4,0))</f>
        <v>12</v>
      </c>
      <c r="AN424" s="77">
        <f>INDEX(ELSV!$G$4:$K$58,MATCH(AE424,ELSV!$G$4:$G$58,0),MATCH(IF(O424&gt;2000000,"A",IF(O424&gt;1000000,"B",IF(O424&gt;100000,"C","D"))),ELSV!$G$4:$K$4,0))</f>
        <v>0.95</v>
      </c>
      <c r="AO424" s="24">
        <f t="shared" si="276"/>
        <v>768761.26892578101</v>
      </c>
      <c r="AP424" s="24">
        <f t="shared" si="277"/>
        <v>636158.8477359555</v>
      </c>
      <c r="AQ424" s="25">
        <f t="shared" si="260"/>
        <v>132602.42118982552</v>
      </c>
    </row>
    <row r="425" spans="1:43" x14ac:dyDescent="0.25">
      <c r="A425" s="11">
        <v>3004</v>
      </c>
      <c r="B425" s="6">
        <v>3004000206</v>
      </c>
      <c r="C425" s="6">
        <v>20000201</v>
      </c>
      <c r="D425" s="6">
        <v>3020000336</v>
      </c>
      <c r="E425" s="6" t="s">
        <v>1583</v>
      </c>
      <c r="F425" s="6" t="s">
        <v>472</v>
      </c>
      <c r="G425" s="6"/>
      <c r="H425" s="6">
        <v>2</v>
      </c>
      <c r="I425" s="6" t="s">
        <v>8</v>
      </c>
      <c r="J425" s="27">
        <v>41881</v>
      </c>
      <c r="K425" s="27">
        <v>41881</v>
      </c>
      <c r="L425" s="7">
        <v>563696</v>
      </c>
      <c r="M425" s="7">
        <v>0</v>
      </c>
      <c r="N425" s="7"/>
      <c r="O425" s="8">
        <v>563696</v>
      </c>
      <c r="P425" s="7">
        <v>-249312.26</v>
      </c>
      <c r="Q425" s="7">
        <v>0</v>
      </c>
      <c r="R425" s="7">
        <v>-32863.480000000003</v>
      </c>
      <c r="S425" s="12">
        <f t="shared" si="268"/>
        <v>-282175.74</v>
      </c>
      <c r="T425" s="18">
        <f t="shared" si="269"/>
        <v>314383.74</v>
      </c>
      <c r="U425" s="18">
        <v>281520.26</v>
      </c>
      <c r="V425" s="30">
        <f t="shared" si="270"/>
        <v>41852</v>
      </c>
      <c r="W425" s="28">
        <f t="shared" si="257"/>
        <v>8.7638888888888893</v>
      </c>
      <c r="X425" s="38"/>
      <c r="AD425"/>
      <c r="AE425" s="43" t="s">
        <v>4061</v>
      </c>
      <c r="AF425">
        <f>MATCH(AE425,'CAT-4'!$A:$A,0)</f>
        <v>654</v>
      </c>
      <c r="AG425">
        <f>MATCH(V425,'CAT-4'!$1:$1,0)</f>
        <v>32</v>
      </c>
      <c r="AH425">
        <f>INDEX('CAT-4'!$1:$1048576,FAR!AF425,FAR!AG425)</f>
        <v>105.3</v>
      </c>
      <c r="AI425">
        <f>MATCH($AI$3,'CAT-4'!$1:$1,0)</f>
        <v>133</v>
      </c>
      <c r="AJ425">
        <f>INDEX('CAT-4'!$1:$1048576,FAR!AF425,FAR!AI425)</f>
        <v>112.9</v>
      </c>
      <c r="AK425" s="28">
        <f t="shared" si="273"/>
        <v>1.0721747388414056</v>
      </c>
      <c r="AL425" s="28">
        <f t="shared" si="275"/>
        <v>1.0721747388414056</v>
      </c>
      <c r="AM425" s="2">
        <f>INDEX(ELSV!$C$4:$G$58,MATCH(AE425,ELSV!$G$4:$G$58,0),MATCH(IF(O425&gt;2000000,"A",IF(O425&gt;1000000,"B",IF(O425&gt;100000,"C","D"))),ELSV!$C$4:$G$4,0))</f>
        <v>6</v>
      </c>
      <c r="AN425" s="77">
        <f>INDEX(ELSV!$G$4:$K$58,MATCH(AE425,ELSV!$G$4:$G$58,0),MATCH(IF(O425&gt;2000000,"A",IF(O425&gt;1000000,"B",IF(O425&gt;100000,"C","D"))),ELSV!$G$4:$K$4,0))</f>
        <v>0.95</v>
      </c>
      <c r="AO425" s="24">
        <f t="shared" si="276"/>
        <v>604380.61158594501</v>
      </c>
      <c r="AP425" s="24">
        <f t="shared" si="277"/>
        <v>574161.58100664767</v>
      </c>
      <c r="AQ425" s="25">
        <f t="shared" si="260"/>
        <v>30219.030579297338</v>
      </c>
    </row>
    <row r="426" spans="1:43" x14ac:dyDescent="0.25">
      <c r="A426" s="11">
        <v>3008</v>
      </c>
      <c r="B426" s="6">
        <v>3008000212</v>
      </c>
      <c r="C426" s="6">
        <v>20000201</v>
      </c>
      <c r="D426" s="6">
        <v>3020000334</v>
      </c>
      <c r="E426" s="6" t="s">
        <v>1586</v>
      </c>
      <c r="F426" s="6" t="s">
        <v>470</v>
      </c>
      <c r="G426" s="6"/>
      <c r="H426" s="6">
        <v>1</v>
      </c>
      <c r="I426" s="6" t="s">
        <v>8</v>
      </c>
      <c r="J426" s="27">
        <v>41882</v>
      </c>
      <c r="K426" s="27">
        <v>41882</v>
      </c>
      <c r="L426" s="7">
        <v>562118.05000000005</v>
      </c>
      <c r="M426" s="7">
        <v>0</v>
      </c>
      <c r="N426" s="7"/>
      <c r="O426" s="8">
        <v>562118.05000000005</v>
      </c>
      <c r="P426" s="7">
        <v>-248524.54</v>
      </c>
      <c r="Q426" s="7">
        <v>0</v>
      </c>
      <c r="R426" s="7">
        <v>-32771.480000000003</v>
      </c>
      <c r="S426" s="12">
        <f t="shared" si="268"/>
        <v>-281296.02</v>
      </c>
      <c r="T426" s="18">
        <f t="shared" si="269"/>
        <v>313593.51</v>
      </c>
      <c r="U426" s="18">
        <v>280822.03000000003</v>
      </c>
      <c r="V426" s="30">
        <f t="shared" si="270"/>
        <v>41852</v>
      </c>
      <c r="W426" s="28">
        <f t="shared" si="257"/>
        <v>8.7638888888888893</v>
      </c>
      <c r="X426" s="38"/>
      <c r="AD426"/>
      <c r="AE426" s="43" t="s">
        <v>4100</v>
      </c>
      <c r="AF426">
        <f>MATCH(AE426,'CAT-4'!$A:$A,0)</f>
        <v>674</v>
      </c>
      <c r="AG426">
        <f>MATCH(V426,'CAT-4'!$1:$1,0)</f>
        <v>32</v>
      </c>
      <c r="AH426">
        <f>INDEX('CAT-4'!$1:$1048576,FAR!AF426,FAR!AG426)</f>
        <v>110.5</v>
      </c>
      <c r="AI426">
        <f>MATCH($AI$3,'CAT-4'!$1:$1,0)</f>
        <v>133</v>
      </c>
      <c r="AJ426">
        <f>INDEX('CAT-4'!$1:$1048576,FAR!AF426,FAR!AI426)</f>
        <v>123.6</v>
      </c>
      <c r="AK426" s="28">
        <f t="shared" si="273"/>
        <v>1.118552036199095</v>
      </c>
      <c r="AL426" s="28">
        <f t="shared" si="275"/>
        <v>1.118552036199095</v>
      </c>
      <c r="AM426" s="2">
        <f>INDEX(ELSV!$C$4:$G$58,MATCH(AE426,ELSV!$G$4:$G$58,0),MATCH(IF(O426&gt;2000000,"A",IF(O426&gt;1000000,"B",IF(O426&gt;100000,"C","D"))),ELSV!$C$4:$G$4,0))</f>
        <v>12</v>
      </c>
      <c r="AN426" s="77">
        <f>INDEX(ELSV!$G$4:$K$58,MATCH(AE426,ELSV!$G$4:$G$58,0),MATCH(IF(O426&gt;2000000,"A",IF(O426&gt;1000000,"B",IF(O426&gt;100000,"C","D"))),ELSV!$G$4:$K$4,0))</f>
        <v>0.95</v>
      </c>
      <c r="AO426" s="24">
        <f t="shared" si="276"/>
        <v>628758.28941176482</v>
      </c>
      <c r="AP426" s="24">
        <f t="shared" si="277"/>
        <v>436237.44975449354</v>
      </c>
      <c r="AQ426" s="25">
        <f t="shared" si="260"/>
        <v>192520.83965727128</v>
      </c>
    </row>
    <row r="427" spans="1:43" hidden="1" x14ac:dyDescent="0.25">
      <c r="A427" s="11">
        <v>3003</v>
      </c>
      <c r="B427" s="6">
        <v>3003006301</v>
      </c>
      <c r="C427" s="6">
        <v>20100001</v>
      </c>
      <c r="D427" s="6">
        <v>11000000015</v>
      </c>
      <c r="E427" s="6"/>
      <c r="F427" s="6" t="s">
        <v>1554</v>
      </c>
      <c r="G427" s="6"/>
      <c r="H427" s="6">
        <v>500</v>
      </c>
      <c r="I427" s="6" t="s">
        <v>41</v>
      </c>
      <c r="J427" s="27">
        <v>40700</v>
      </c>
      <c r="K427" s="27">
        <v>40700</v>
      </c>
      <c r="L427" s="7">
        <v>562087.43000000005</v>
      </c>
      <c r="M427" s="7">
        <v>0</v>
      </c>
      <c r="N427" s="7"/>
      <c r="O427" s="8">
        <v>562087.43000000005</v>
      </c>
      <c r="P427" s="7">
        <v>-562087.43000000005</v>
      </c>
      <c r="Q427" s="7">
        <v>0</v>
      </c>
      <c r="R427" s="7">
        <v>0</v>
      </c>
      <c r="S427" s="12">
        <f t="shared" si="268"/>
        <v>-562087.43000000005</v>
      </c>
      <c r="T427" s="18">
        <f t="shared" si="269"/>
        <v>0</v>
      </c>
      <c r="U427" s="18">
        <v>0</v>
      </c>
      <c r="V427" s="30">
        <f t="shared" si="270"/>
        <v>40695</v>
      </c>
      <c r="W427" s="28">
        <f t="shared" si="257"/>
        <v>11.997222222222222</v>
      </c>
      <c r="X427" s="38" t="s">
        <v>3078</v>
      </c>
      <c r="Y427">
        <f>MATCH(X427,'CAT-3'!$A:$A,0)</f>
        <v>741</v>
      </c>
      <c r="Z427">
        <f>MATCH(V427,'CAT-3'!$1:$1,0)</f>
        <v>81</v>
      </c>
      <c r="AA427">
        <f>INDEX('CAT-3'!$1:$1048576,FAR!Y427,FAR!Z427)</f>
        <v>84.2</v>
      </c>
      <c r="AB427">
        <f>MATCH($AB$3,'CAT-3'!$1:$1,0)</f>
        <v>90</v>
      </c>
      <c r="AC427">
        <f>INDEX('CAT-3'!$1:$1048576,FAR!Y427,FAR!AB427)</f>
        <v>85.7</v>
      </c>
      <c r="AD427" s="28">
        <f>AC427/AA427</f>
        <v>1.0178147268408551</v>
      </c>
      <c r="AE427" s="43" t="s">
        <v>4034</v>
      </c>
      <c r="AF427">
        <f>MATCH(AE427,'CAT-4'!$A:$A,0)</f>
        <v>640</v>
      </c>
      <c r="AG427">
        <f>MATCH($AG$3,'CAT-4'!$1:$1,0)</f>
        <v>4</v>
      </c>
      <c r="AH427">
        <f>INDEX('CAT-4'!$1:$1048576,FAR!AF427,FAR!AG427)</f>
        <v>103.4</v>
      </c>
      <c r="AI427">
        <f>MATCH($AI$3,'CAT-4'!$1:$1,0)</f>
        <v>133</v>
      </c>
      <c r="AJ427">
        <f>INDEX('CAT-4'!$1:$1048576,FAR!AF427,FAR!AI427)</f>
        <v>115.5</v>
      </c>
      <c r="AK427" s="28">
        <f>AJ427/AH427</f>
        <v>1.1170212765957446</v>
      </c>
      <c r="AL427" s="28">
        <f>AK427*AD427</f>
        <v>1.1369207055137209</v>
      </c>
      <c r="AM427" s="2">
        <f>INDEX(ELSV!$C$4:$G$58,MATCH(AE427,ELSV!$G$4:$G$58,0),MATCH(IF(O427&gt;2000000,"A",IF(O427&gt;1000000,"B",IF(O427&gt;100000,"C","D"))),ELSV!$C$4:$G$4,0))</f>
        <v>8</v>
      </c>
      <c r="AN427" s="77">
        <f>INDEX(ELSV!$G$4:$K$58,MATCH(AE427,ELSV!$G$4:$G$58,0),MATCH(IF(O427&gt;2000000,"A",IF(O427&gt;1000000,"B",IF(O427&gt;100000,"C","D"))),ELSV!$G$4:$K$4,0))</f>
        <v>1</v>
      </c>
      <c r="AO427" s="24">
        <f t="shared" si="276"/>
        <v>639048.83747599425</v>
      </c>
      <c r="AP427" s="24">
        <f t="shared" si="277"/>
        <v>639048.83747599425</v>
      </c>
      <c r="AQ427" s="25">
        <f t="shared" si="260"/>
        <v>0</v>
      </c>
    </row>
    <row r="428" spans="1:43" x14ac:dyDescent="0.25">
      <c r="A428" s="11">
        <v>3007</v>
      </c>
      <c r="B428" s="6">
        <v>3007000206</v>
      </c>
      <c r="C428" s="6">
        <v>20000201</v>
      </c>
      <c r="D428" s="6">
        <v>3020000326</v>
      </c>
      <c r="E428" s="6" t="s">
        <v>1585</v>
      </c>
      <c r="F428" s="6" t="s">
        <v>462</v>
      </c>
      <c r="G428" s="6"/>
      <c r="H428" s="6">
        <v>2</v>
      </c>
      <c r="I428" s="6" t="s">
        <v>8</v>
      </c>
      <c r="J428" s="27">
        <v>41852</v>
      </c>
      <c r="K428" s="27">
        <v>41852</v>
      </c>
      <c r="L428" s="7">
        <v>560183.6</v>
      </c>
      <c r="M428" s="7">
        <v>0</v>
      </c>
      <c r="N428" s="7"/>
      <c r="O428" s="8">
        <v>560183.6</v>
      </c>
      <c r="P428" s="7">
        <v>-250353.54</v>
      </c>
      <c r="Q428" s="7">
        <v>0</v>
      </c>
      <c r="R428" s="7">
        <v>-32658.7</v>
      </c>
      <c r="S428" s="12">
        <f t="shared" si="268"/>
        <v>-283012.24</v>
      </c>
      <c r="T428" s="18">
        <f t="shared" si="269"/>
        <v>309830.05999999994</v>
      </c>
      <c r="U428" s="18">
        <v>277171.36</v>
      </c>
      <c r="V428" s="30">
        <f t="shared" si="270"/>
        <v>41852</v>
      </c>
      <c r="W428" s="28">
        <f t="shared" si="257"/>
        <v>8.844444444444445</v>
      </c>
      <c r="X428" s="38"/>
      <c r="AD428"/>
      <c r="AE428" s="43" t="s">
        <v>4061</v>
      </c>
      <c r="AF428">
        <f>MATCH(AE428,'CAT-4'!$A:$A,0)</f>
        <v>654</v>
      </c>
      <c r="AG428">
        <f>MATCH(V428,'CAT-4'!$1:$1,0)</f>
        <v>32</v>
      </c>
      <c r="AH428">
        <f>INDEX('CAT-4'!$1:$1048576,FAR!AF428,FAR!AG428)</f>
        <v>105.3</v>
      </c>
      <c r="AI428">
        <f>MATCH($AI$3,'CAT-4'!$1:$1,0)</f>
        <v>133</v>
      </c>
      <c r="AJ428">
        <f>INDEX('CAT-4'!$1:$1048576,FAR!AF428,FAR!AI428)</f>
        <v>112.9</v>
      </c>
      <c r="AK428" s="28">
        <f t="shared" ref="AK428:AK429" si="278">AJ428/AH428</f>
        <v>1.0721747388414056</v>
      </c>
      <c r="AL428" s="28">
        <f t="shared" ref="AL428:AL429" si="279">AK428</f>
        <v>1.0721747388414056</v>
      </c>
      <c r="AM428" s="2">
        <f>INDEX(ELSV!$C$4:$G$58,MATCH(AE428,ELSV!$G$4:$G$58,0),MATCH(IF(O428&gt;2000000,"A",IF(O428&gt;1000000,"B",IF(O428&gt;100000,"C","D"))),ELSV!$C$4:$G$4,0))</f>
        <v>6</v>
      </c>
      <c r="AN428" s="77">
        <f>INDEX(ELSV!$G$4:$K$58,MATCH(AE428,ELSV!$G$4:$G$58,0),MATCH(IF(O428&gt;2000000,"A",IF(O428&gt;1000000,"B",IF(O428&gt;100000,"C","D"))),ELSV!$G$4:$K$4,0))</f>
        <v>0.95</v>
      </c>
      <c r="AO428" s="24">
        <f t="shared" si="276"/>
        <v>600614.7050332384</v>
      </c>
      <c r="AP428" s="24">
        <f t="shared" si="277"/>
        <v>570583.96978157642</v>
      </c>
      <c r="AQ428" s="25">
        <f t="shared" si="260"/>
        <v>30030.735251661972</v>
      </c>
    </row>
    <row r="429" spans="1:43" x14ac:dyDescent="0.25">
      <c r="A429" s="11">
        <v>3005</v>
      </c>
      <c r="B429" s="6">
        <v>3005000206</v>
      </c>
      <c r="C429" s="6">
        <v>20000201</v>
      </c>
      <c r="D429" s="6">
        <v>3020000339</v>
      </c>
      <c r="E429" s="6" t="s">
        <v>1584</v>
      </c>
      <c r="F429" s="6" t="s">
        <v>475</v>
      </c>
      <c r="G429" s="6"/>
      <c r="H429" s="6">
        <v>2</v>
      </c>
      <c r="I429" s="6" t="s">
        <v>439</v>
      </c>
      <c r="J429" s="27">
        <v>41882</v>
      </c>
      <c r="K429" s="27">
        <v>41882</v>
      </c>
      <c r="L429" s="7">
        <v>553660.01</v>
      </c>
      <c r="M429" s="7">
        <v>0</v>
      </c>
      <c r="N429" s="7"/>
      <c r="O429" s="8">
        <v>553660.01</v>
      </c>
      <c r="P429" s="7">
        <v>-244785.08</v>
      </c>
      <c r="Q429" s="7">
        <v>0</v>
      </c>
      <c r="R429" s="7">
        <v>-32278.38</v>
      </c>
      <c r="S429" s="12">
        <f t="shared" si="268"/>
        <v>-277063.45999999996</v>
      </c>
      <c r="T429" s="18">
        <f t="shared" si="269"/>
        <v>308874.93000000005</v>
      </c>
      <c r="U429" s="18">
        <v>276596.55</v>
      </c>
      <c r="V429" s="30">
        <f t="shared" si="270"/>
        <v>41852</v>
      </c>
      <c r="W429" s="28">
        <f t="shared" si="257"/>
        <v>8.7638888888888893</v>
      </c>
      <c r="X429" s="38"/>
      <c r="AD429"/>
      <c r="AE429" s="43" t="s">
        <v>4061</v>
      </c>
      <c r="AF429">
        <f>MATCH(AE429,'CAT-4'!$A:$A,0)</f>
        <v>654</v>
      </c>
      <c r="AG429">
        <f>MATCH(V429,'CAT-4'!$1:$1,0)</f>
        <v>32</v>
      </c>
      <c r="AH429">
        <f>INDEX('CAT-4'!$1:$1048576,FAR!AF429,FAR!AG429)</f>
        <v>105.3</v>
      </c>
      <c r="AI429">
        <f>MATCH($AI$3,'CAT-4'!$1:$1,0)</f>
        <v>133</v>
      </c>
      <c r="AJ429">
        <f>INDEX('CAT-4'!$1:$1048576,FAR!AF429,FAR!AI429)</f>
        <v>112.9</v>
      </c>
      <c r="AK429" s="28">
        <f t="shared" si="278"/>
        <v>1.0721747388414056</v>
      </c>
      <c r="AL429" s="28">
        <f t="shared" si="279"/>
        <v>1.0721747388414056</v>
      </c>
      <c r="AM429" s="2">
        <f>INDEX(ELSV!$C$4:$G$58,MATCH(AE429,ELSV!$G$4:$G$58,0),MATCH(IF(O429&gt;2000000,"A",IF(O429&gt;1000000,"B",IF(O429&gt;100000,"C","D"))),ELSV!$C$4:$G$4,0))</f>
        <v>6</v>
      </c>
      <c r="AN429" s="77">
        <f>INDEX(ELSV!$G$4:$K$58,MATCH(AE429,ELSV!$G$4:$G$58,0),MATCH(IF(O429&gt;2000000,"A",IF(O429&gt;1000000,"B",IF(O429&gt;100000,"C","D"))),ELSV!$G$4:$K$4,0))</f>
        <v>0.95</v>
      </c>
      <c r="AO429" s="24">
        <f t="shared" si="276"/>
        <v>593620.27662868006</v>
      </c>
      <c r="AP429" s="24">
        <f t="shared" si="277"/>
        <v>563939.26279724599</v>
      </c>
      <c r="AQ429" s="25">
        <f t="shared" si="260"/>
        <v>29681.013831434073</v>
      </c>
    </row>
    <row r="430" spans="1:43" x14ac:dyDescent="0.25">
      <c r="A430" s="11">
        <v>3004</v>
      </c>
      <c r="B430" s="6">
        <v>3004006301</v>
      </c>
      <c r="C430" s="6">
        <v>20000401</v>
      </c>
      <c r="D430" s="6">
        <v>5030000031</v>
      </c>
      <c r="E430" s="6" t="s">
        <v>1583</v>
      </c>
      <c r="F430" s="6" t="s">
        <v>1358</v>
      </c>
      <c r="G430" s="6"/>
      <c r="H430" s="6">
        <v>20</v>
      </c>
      <c r="I430" s="6" t="s">
        <v>41</v>
      </c>
      <c r="J430" s="27">
        <v>40553</v>
      </c>
      <c r="K430" s="27">
        <v>40553</v>
      </c>
      <c r="L430" s="7">
        <v>553200</v>
      </c>
      <c r="M430" s="7">
        <v>0</v>
      </c>
      <c r="N430" s="7"/>
      <c r="O430" s="8">
        <v>553200</v>
      </c>
      <c r="P430" s="7">
        <v>-497880</v>
      </c>
      <c r="Q430" s="7">
        <v>0</v>
      </c>
      <c r="R430" s="7">
        <v>0</v>
      </c>
      <c r="S430" s="12">
        <f t="shared" si="268"/>
        <v>-497880</v>
      </c>
      <c r="T430" s="18">
        <f t="shared" si="269"/>
        <v>55320</v>
      </c>
      <c r="U430" s="18">
        <v>55320</v>
      </c>
      <c r="V430" s="30">
        <f t="shared" si="270"/>
        <v>40544</v>
      </c>
      <c r="W430" s="28">
        <f t="shared" si="257"/>
        <v>12.402777777777779</v>
      </c>
      <c r="X430" s="38" t="s">
        <v>3110</v>
      </c>
      <c r="Y430">
        <f>MATCH(X430,'CAT-3'!$A:$A,0)</f>
        <v>757</v>
      </c>
      <c r="Z430">
        <f>MATCH(V430,'CAT-3'!$1:$1,0)</f>
        <v>76</v>
      </c>
      <c r="AA430">
        <f>INDEX('CAT-3'!$1:$1048576,FAR!Y430,FAR!Z430)</f>
        <v>94.9</v>
      </c>
      <c r="AB430">
        <f>MATCH($AB$3,'CAT-3'!$1:$1,0)</f>
        <v>90</v>
      </c>
      <c r="AC430">
        <f>INDEX('CAT-3'!$1:$1048576,FAR!Y430,FAR!AB430)</f>
        <v>93.3</v>
      </c>
      <c r="AD430" s="28">
        <f t="shared" ref="AD430:AD431" si="280">AC430/AA430</f>
        <v>0.98314014752370904</v>
      </c>
      <c r="AE430" s="43" t="s">
        <v>4047</v>
      </c>
      <c r="AF430">
        <f>MATCH(AE430,'CAT-4'!$A:$A,0)</f>
        <v>647</v>
      </c>
      <c r="AG430">
        <f>MATCH($AG$3,'CAT-4'!$1:$1,0)</f>
        <v>4</v>
      </c>
      <c r="AH430">
        <f>INDEX('CAT-4'!$1:$1048576,FAR!AF430,FAR!AG430)</f>
        <v>100.5</v>
      </c>
      <c r="AI430">
        <f>MATCH($AI$3,'CAT-4'!$1:$1,0)</f>
        <v>133</v>
      </c>
      <c r="AJ430">
        <f>INDEX('CAT-4'!$1:$1048576,FAR!AF430,FAR!AI430)</f>
        <v>92.8</v>
      </c>
      <c r="AK430" s="28">
        <f t="shared" ref="AK430:AK434" si="281">AJ430/AH430</f>
        <v>0.92338308457711438</v>
      </c>
      <c r="AL430" s="28">
        <f t="shared" ref="AL430:AL431" si="282">AK430*AD430</f>
        <v>0.90781498199204169</v>
      </c>
      <c r="AM430" s="2">
        <f>INDEX(ELSV!$C$4:$G$58,MATCH(AE430,ELSV!$G$4:$G$58,0),MATCH(IF(O430&gt;2000000,"A",IF(O430&gt;1000000,"B",IF(O430&gt;100000,"C","D"))),ELSV!$C$4:$G$4,0))</f>
        <v>6</v>
      </c>
      <c r="AN430" s="77">
        <f>INDEX(ELSV!$G$4:$K$58,MATCH(AE430,ELSV!$G$4:$G$58,0),MATCH(IF(O430&gt;2000000,"A",IF(O430&gt;1000000,"B",IF(O430&gt;100000,"C","D"))),ELSV!$G$4:$K$4,0))</f>
        <v>1</v>
      </c>
      <c r="AO430" s="24">
        <f t="shared" si="276"/>
        <v>502203.24803799746</v>
      </c>
      <c r="AP430" s="24">
        <f t="shared" si="277"/>
        <v>502203.2480379974</v>
      </c>
      <c r="AQ430" s="25">
        <f t="shared" si="260"/>
        <v>0</v>
      </c>
    </row>
    <row r="431" spans="1:43" x14ac:dyDescent="0.25">
      <c r="A431" s="11">
        <v>3005</v>
      </c>
      <c r="B431" s="6">
        <v>3005006301</v>
      </c>
      <c r="C431" s="6">
        <v>20000401</v>
      </c>
      <c r="D431" s="6">
        <v>5030000051</v>
      </c>
      <c r="E431" s="6" t="s">
        <v>1584</v>
      </c>
      <c r="F431" s="6" t="s">
        <v>1368</v>
      </c>
      <c r="G431" s="6"/>
      <c r="H431" s="6">
        <v>20</v>
      </c>
      <c r="I431" s="6" t="s">
        <v>8</v>
      </c>
      <c r="J431" s="27">
        <v>40482</v>
      </c>
      <c r="K431" s="27">
        <v>40482</v>
      </c>
      <c r="L431" s="7">
        <v>553200</v>
      </c>
      <c r="M431" s="7">
        <v>0</v>
      </c>
      <c r="N431" s="7"/>
      <c r="O431" s="8">
        <v>553200</v>
      </c>
      <c r="P431" s="7">
        <v>-497880</v>
      </c>
      <c r="Q431" s="7">
        <v>0</v>
      </c>
      <c r="R431" s="7">
        <v>0</v>
      </c>
      <c r="S431" s="12">
        <f t="shared" si="268"/>
        <v>-497880</v>
      </c>
      <c r="T431" s="18">
        <f t="shared" si="269"/>
        <v>55320</v>
      </c>
      <c r="U431" s="18">
        <v>55320</v>
      </c>
      <c r="V431" s="30">
        <f t="shared" si="270"/>
        <v>40452</v>
      </c>
      <c r="W431" s="28">
        <f t="shared" si="257"/>
        <v>12.597222222222221</v>
      </c>
      <c r="X431" s="38" t="s">
        <v>3108</v>
      </c>
      <c r="Y431">
        <f>MATCH(X431,'CAT-3'!$A:$A,0)</f>
        <v>756</v>
      </c>
      <c r="Z431">
        <f>MATCH(V431,'CAT-3'!$1:$1,0)</f>
        <v>73</v>
      </c>
      <c r="AA431">
        <f>INDEX('CAT-3'!$1:$1048576,FAR!Y431,FAR!Z431)</f>
        <v>83.1</v>
      </c>
      <c r="AB431">
        <f>MATCH($AB$3,'CAT-3'!$1:$1,0)</f>
        <v>90</v>
      </c>
      <c r="AC431">
        <f>INDEX('CAT-3'!$1:$1048576,FAR!Y431,FAR!AB431)</f>
        <v>87</v>
      </c>
      <c r="AD431" s="28">
        <f t="shared" si="280"/>
        <v>1.0469314079422383</v>
      </c>
      <c r="AE431" s="43" t="s">
        <v>4043</v>
      </c>
      <c r="AF431">
        <f>MATCH(AE431,'CAT-4'!$A:$A,0)</f>
        <v>645</v>
      </c>
      <c r="AG431">
        <f>MATCH($AG$3,'CAT-4'!$1:$1,0)</f>
        <v>4</v>
      </c>
      <c r="AH431">
        <f>INDEX('CAT-4'!$1:$1048576,FAR!AF431,FAR!AG431)</f>
        <v>100.5</v>
      </c>
      <c r="AI431">
        <f>MATCH($AI$3,'CAT-4'!$1:$1,0)</f>
        <v>133</v>
      </c>
      <c r="AJ431">
        <f>INDEX('CAT-4'!$1:$1048576,FAR!AF431,FAR!AI431)</f>
        <v>115.6</v>
      </c>
      <c r="AK431" s="28">
        <f t="shared" si="281"/>
        <v>1.1502487562189054</v>
      </c>
      <c r="AL431" s="28">
        <f t="shared" si="282"/>
        <v>1.204231549832067</v>
      </c>
      <c r="AM431" s="2">
        <f>INDEX(ELSV!$C$4:$G$58,MATCH(AE431,ELSV!$G$4:$G$58,0),MATCH(IF(O431&gt;2000000,"A",IF(O431&gt;1000000,"B",IF(O431&gt;100000,"C","D"))),ELSV!$C$4:$G$4,0))</f>
        <v>6</v>
      </c>
      <c r="AN431" s="77">
        <f>INDEX(ELSV!$G$4:$K$58,MATCH(AE431,ELSV!$G$4:$G$58,0),MATCH(IF(O431&gt;2000000,"A",IF(O431&gt;1000000,"B",IF(O431&gt;100000,"C","D"))),ELSV!$G$4:$K$4,0))</f>
        <v>1</v>
      </c>
      <c r="AO431" s="24">
        <f t="shared" si="276"/>
        <v>666180.89336709946</v>
      </c>
      <c r="AP431" s="24">
        <f t="shared" si="277"/>
        <v>666180.89336709946</v>
      </c>
      <c r="AQ431" s="25">
        <f t="shared" si="260"/>
        <v>0</v>
      </c>
    </row>
    <row r="432" spans="1:43" x14ac:dyDescent="0.25">
      <c r="A432" s="11">
        <v>3004</v>
      </c>
      <c r="B432" s="6">
        <v>3004000205</v>
      </c>
      <c r="C432" s="6">
        <v>20000102</v>
      </c>
      <c r="D432" s="6">
        <v>2010000063</v>
      </c>
      <c r="E432" s="6" t="s">
        <v>1583</v>
      </c>
      <c r="F432" s="6" t="s">
        <v>114</v>
      </c>
      <c r="G432" s="6"/>
      <c r="H432" s="6">
        <v>1</v>
      </c>
      <c r="I432" s="6" t="s">
        <v>8</v>
      </c>
      <c r="J432" s="27">
        <v>42460</v>
      </c>
      <c r="K432" s="27">
        <v>42460</v>
      </c>
      <c r="L432" s="7">
        <v>548223.64</v>
      </c>
      <c r="M432" s="7">
        <v>0</v>
      </c>
      <c r="N432" s="7"/>
      <c r="O432" s="8">
        <v>548223.64</v>
      </c>
      <c r="P432" s="7">
        <v>-109914.05</v>
      </c>
      <c r="Q432" s="7">
        <v>0</v>
      </c>
      <c r="R432" s="7">
        <v>-18310.669999999998</v>
      </c>
      <c r="S432" s="12">
        <f t="shared" si="268"/>
        <v>-128224.72</v>
      </c>
      <c r="T432" s="18">
        <f t="shared" si="269"/>
        <v>438309.59</v>
      </c>
      <c r="U432" s="18">
        <v>419998.92</v>
      </c>
      <c r="V432" s="30">
        <f t="shared" si="270"/>
        <v>42430</v>
      </c>
      <c r="W432" s="28">
        <f t="shared" si="257"/>
        <v>7.1805555555555554</v>
      </c>
      <c r="X432" s="38"/>
      <c r="AD432"/>
      <c r="AE432" s="43" t="s">
        <v>4135</v>
      </c>
      <c r="AF432">
        <f>MATCH(AE432,'CAT-4'!$A:$A,0)</f>
        <v>693</v>
      </c>
      <c r="AG432">
        <f>MATCH(V432,'CAT-4'!$1:$1,0)</f>
        <v>51</v>
      </c>
      <c r="AH432">
        <f>INDEX('CAT-4'!$1:$1048576,FAR!AF432,FAR!AG432)</f>
        <v>99.4</v>
      </c>
      <c r="AI432">
        <f>MATCH($AI$3,'CAT-4'!$1:$1,0)</f>
        <v>133</v>
      </c>
      <c r="AJ432">
        <f>INDEX('CAT-4'!$1:$1048576,FAR!AF432,FAR!AI432)</f>
        <v>143.69999999999999</v>
      </c>
      <c r="AK432" s="28">
        <f t="shared" si="281"/>
        <v>1.4456740442655933</v>
      </c>
      <c r="AL432" s="28">
        <f t="shared" ref="AL432:AL434" si="283">AK432</f>
        <v>1.4456740442655933</v>
      </c>
      <c r="AM432" s="2">
        <f>INDEX(ELSV!$C$4:$G$58,MATCH(AE432,ELSV!$G$4:$G$58,0),MATCH(IF(O432&gt;2000000,"A",IF(O432&gt;1000000,"B",IF(O432&gt;100000,"C","D"))),ELSV!$C$4:$G$4,0))</f>
        <v>8</v>
      </c>
      <c r="AN432" s="77">
        <f>INDEX(ELSV!$G$4:$K$58,MATCH(AE432,ELSV!$G$4:$G$58,0),MATCH(IF(O432&gt;2000000,"A",IF(O432&gt;1000000,"B",IF(O432&gt;100000,"C","D"))),ELSV!$G$4:$K$4,0))</f>
        <v>0.95</v>
      </c>
      <c r="AO432" s="24">
        <f t="shared" si="276"/>
        <v>792552.68680080469</v>
      </c>
      <c r="AP432" s="24">
        <f t="shared" si="277"/>
        <v>675802.52104551252</v>
      </c>
      <c r="AQ432" s="25">
        <f t="shared" si="260"/>
        <v>116750.16575529217</v>
      </c>
    </row>
    <row r="433" spans="1:43" x14ac:dyDescent="0.25">
      <c r="A433" s="11">
        <v>3006</v>
      </c>
      <c r="B433" s="6">
        <v>3006000204</v>
      </c>
      <c r="C433" s="6">
        <v>20000201</v>
      </c>
      <c r="D433" s="6">
        <v>3020000285</v>
      </c>
      <c r="E433" s="6" t="s">
        <v>1582</v>
      </c>
      <c r="F433" s="6" t="s">
        <v>421</v>
      </c>
      <c r="G433" s="6"/>
      <c r="H433" s="6">
        <v>3</v>
      </c>
      <c r="I433" s="6" t="s">
        <v>8</v>
      </c>
      <c r="J433" s="27">
        <v>41729</v>
      </c>
      <c r="K433" s="27">
        <v>41729</v>
      </c>
      <c r="L433" s="7">
        <v>546966</v>
      </c>
      <c r="M433" s="7">
        <v>0</v>
      </c>
      <c r="N433" s="7"/>
      <c r="O433" s="8">
        <v>546966</v>
      </c>
      <c r="P433" s="7">
        <v>-255176.13</v>
      </c>
      <c r="Q433" s="7">
        <v>0</v>
      </c>
      <c r="R433" s="7">
        <v>-31888.12</v>
      </c>
      <c r="S433" s="12">
        <f t="shared" si="268"/>
        <v>-287064.25</v>
      </c>
      <c r="T433" s="18">
        <f t="shared" si="269"/>
        <v>291789.87</v>
      </c>
      <c r="U433" s="18">
        <v>259901.75</v>
      </c>
      <c r="V433" s="30">
        <f t="shared" si="270"/>
        <v>41699</v>
      </c>
      <c r="W433" s="28">
        <f t="shared" si="257"/>
        <v>9.1805555555555554</v>
      </c>
      <c r="X433" s="38"/>
      <c r="AD433"/>
      <c r="AE433" s="43" t="s">
        <v>4061</v>
      </c>
      <c r="AF433">
        <f>MATCH(AE433,'CAT-4'!$A:$A,0)</f>
        <v>654</v>
      </c>
      <c r="AG433">
        <f>MATCH(V433,'CAT-4'!$1:$1,0)</f>
        <v>27</v>
      </c>
      <c r="AH433">
        <f>INDEX('CAT-4'!$1:$1048576,FAR!AF433,FAR!AG433)</f>
        <v>100.5</v>
      </c>
      <c r="AI433">
        <f>MATCH($AI$3,'CAT-4'!$1:$1,0)</f>
        <v>133</v>
      </c>
      <c r="AJ433">
        <f>INDEX('CAT-4'!$1:$1048576,FAR!AF433,FAR!AI433)</f>
        <v>112.9</v>
      </c>
      <c r="AK433" s="28">
        <f t="shared" si="281"/>
        <v>1.1233830845771144</v>
      </c>
      <c r="AL433" s="28">
        <f t="shared" si="283"/>
        <v>1.1233830845771144</v>
      </c>
      <c r="AM433" s="2">
        <f>INDEX(ELSV!$C$4:$G$58,MATCH(AE433,ELSV!$G$4:$G$58,0),MATCH(IF(O433&gt;2000000,"A",IF(O433&gt;1000000,"B",IF(O433&gt;100000,"C","D"))),ELSV!$C$4:$G$4,0))</f>
        <v>6</v>
      </c>
      <c r="AN433" s="77">
        <f>INDEX(ELSV!$G$4:$K$58,MATCH(AE433,ELSV!$G$4:$G$58,0),MATCH(IF(O433&gt;2000000,"A",IF(O433&gt;1000000,"B",IF(O433&gt;100000,"C","D"))),ELSV!$G$4:$K$4,0))</f>
        <v>0.95</v>
      </c>
      <c r="AO433" s="24">
        <f t="shared" si="276"/>
        <v>614452.35223880596</v>
      </c>
      <c r="AP433" s="24">
        <f t="shared" si="277"/>
        <v>583729.7346268656</v>
      </c>
      <c r="AQ433" s="25">
        <f t="shared" si="260"/>
        <v>30722.617611940368</v>
      </c>
    </row>
    <row r="434" spans="1:43" x14ac:dyDescent="0.25">
      <c r="A434" s="11">
        <v>3005</v>
      </c>
      <c r="B434" s="6">
        <v>3005000209</v>
      </c>
      <c r="C434" s="6">
        <v>20000201</v>
      </c>
      <c r="D434" s="6">
        <v>3020000423</v>
      </c>
      <c r="E434" s="6" t="s">
        <v>1584</v>
      </c>
      <c r="F434" s="6" t="s">
        <v>413</v>
      </c>
      <c r="G434" s="6"/>
      <c r="H434" s="6">
        <v>1</v>
      </c>
      <c r="I434" s="6" t="s">
        <v>8</v>
      </c>
      <c r="J434" s="27">
        <v>42588</v>
      </c>
      <c r="K434" s="27">
        <v>42588</v>
      </c>
      <c r="L434" s="7">
        <v>546311.25</v>
      </c>
      <c r="M434" s="7">
        <v>0</v>
      </c>
      <c r="N434" s="7"/>
      <c r="O434" s="8">
        <v>546311.25</v>
      </c>
      <c r="P434" s="7">
        <v>-254878.62</v>
      </c>
      <c r="Q434" s="7">
        <v>0</v>
      </c>
      <c r="R434" s="7">
        <v>-31849.95</v>
      </c>
      <c r="S434" s="12">
        <f t="shared" si="268"/>
        <v>-286728.57</v>
      </c>
      <c r="T434" s="18">
        <f t="shared" si="269"/>
        <v>291432.63</v>
      </c>
      <c r="U434" s="18">
        <v>259582.68</v>
      </c>
      <c r="V434" s="30">
        <f t="shared" si="270"/>
        <v>42583</v>
      </c>
      <c r="W434" s="28">
        <f t="shared" si="257"/>
        <v>6.8305555555555557</v>
      </c>
      <c r="X434" s="38"/>
      <c r="AD434"/>
      <c r="AE434" s="43" t="s">
        <v>4100</v>
      </c>
      <c r="AF434">
        <f>MATCH(AE434,'CAT-4'!$A:$A,0)</f>
        <v>674</v>
      </c>
      <c r="AG434">
        <f>MATCH(V434,'CAT-4'!$1:$1,0)</f>
        <v>56</v>
      </c>
      <c r="AH434">
        <f>INDEX('CAT-4'!$1:$1048576,FAR!AF434,FAR!AG434)</f>
        <v>110</v>
      </c>
      <c r="AI434">
        <f>MATCH($AI$3,'CAT-4'!$1:$1,0)</f>
        <v>133</v>
      </c>
      <c r="AJ434">
        <f>INDEX('CAT-4'!$1:$1048576,FAR!AF434,FAR!AI434)</f>
        <v>123.6</v>
      </c>
      <c r="AK434" s="28">
        <f t="shared" si="281"/>
        <v>1.1236363636363635</v>
      </c>
      <c r="AL434" s="28">
        <f t="shared" si="283"/>
        <v>1.1236363636363635</v>
      </c>
      <c r="AM434" s="2">
        <f>INDEX(ELSV!$C$4:$G$58,MATCH(AE434,ELSV!$G$4:$G$58,0),MATCH(IF(O434&gt;2000000,"A",IF(O434&gt;1000000,"B",IF(O434&gt;100000,"C","D"))),ELSV!$C$4:$G$4,0))</f>
        <v>12</v>
      </c>
      <c r="AN434" s="77">
        <f>INDEX(ELSV!$G$4:$K$58,MATCH(AE434,ELSV!$G$4:$G$58,0),MATCH(IF(O434&gt;2000000,"A",IF(O434&gt;1000000,"B",IF(O434&gt;100000,"C","D"))),ELSV!$G$4:$K$4,0))</f>
        <v>0.95</v>
      </c>
      <c r="AO434" s="24">
        <f t="shared" si="276"/>
        <v>613855.18636363628</v>
      </c>
      <c r="AP434" s="24">
        <f t="shared" si="277"/>
        <v>331943.61298721586</v>
      </c>
      <c r="AQ434" s="25">
        <f t="shared" si="260"/>
        <v>281911.57337642042</v>
      </c>
    </row>
    <row r="435" spans="1:43" hidden="1" x14ac:dyDescent="0.25">
      <c r="A435" s="11">
        <v>3006</v>
      </c>
      <c r="B435" s="6">
        <v>3006005204</v>
      </c>
      <c r="C435" s="6">
        <v>20000102</v>
      </c>
      <c r="D435" s="6">
        <v>2010000064</v>
      </c>
      <c r="E435" s="6" t="s">
        <v>1582</v>
      </c>
      <c r="F435" s="6" t="s">
        <v>115</v>
      </c>
      <c r="G435" s="6" t="s">
        <v>1597</v>
      </c>
      <c r="H435" s="83">
        <v>1</v>
      </c>
      <c r="I435" s="6" t="s">
        <v>8</v>
      </c>
      <c r="J435" s="27">
        <v>42460</v>
      </c>
      <c r="K435" s="27">
        <v>42460</v>
      </c>
      <c r="L435" s="7">
        <v>540707.14</v>
      </c>
      <c r="M435" s="7">
        <v>0</v>
      </c>
      <c r="N435" s="7"/>
      <c r="O435" s="8">
        <v>540707.14</v>
      </c>
      <c r="P435" s="7">
        <v>-108407.06</v>
      </c>
      <c r="Q435" s="7">
        <v>0</v>
      </c>
      <c r="R435" s="7">
        <v>-18059.62</v>
      </c>
      <c r="S435" s="12">
        <f t="shared" si="268"/>
        <v>-126466.68</v>
      </c>
      <c r="T435" s="18">
        <f t="shared" si="269"/>
        <v>432300.08</v>
      </c>
      <c r="U435" s="18">
        <v>414240.46</v>
      </c>
      <c r="V435" s="30">
        <f t="shared" si="270"/>
        <v>42430</v>
      </c>
      <c r="W435" s="28"/>
      <c r="AD435"/>
      <c r="AL435"/>
      <c r="AO435"/>
    </row>
    <row r="436" spans="1:43" x14ac:dyDescent="0.25">
      <c r="A436" s="11">
        <v>3005</v>
      </c>
      <c r="B436" s="6">
        <v>3005000206</v>
      </c>
      <c r="C436" s="6">
        <v>20000201</v>
      </c>
      <c r="D436" s="6">
        <v>3030000087</v>
      </c>
      <c r="E436" s="6" t="s">
        <v>1584</v>
      </c>
      <c r="F436" s="6" t="s">
        <v>688</v>
      </c>
      <c r="G436" s="6"/>
      <c r="H436" s="6">
        <v>18</v>
      </c>
      <c r="I436" s="6" t="s">
        <v>8</v>
      </c>
      <c r="J436" s="27">
        <v>41729</v>
      </c>
      <c r="K436" s="27">
        <v>41729</v>
      </c>
      <c r="L436" s="7">
        <v>534060</v>
      </c>
      <c r="M436" s="7">
        <v>0</v>
      </c>
      <c r="N436" s="7"/>
      <c r="O436" s="8">
        <v>534060</v>
      </c>
      <c r="P436" s="7">
        <v>-249162.86</v>
      </c>
      <c r="Q436" s="7">
        <v>0</v>
      </c>
      <c r="R436" s="7">
        <v>-31135.7</v>
      </c>
      <c r="S436" s="12">
        <f t="shared" si="268"/>
        <v>-280298.56</v>
      </c>
      <c r="T436" s="18">
        <f t="shared" si="269"/>
        <v>284897.14</v>
      </c>
      <c r="U436" s="18">
        <v>253761.44</v>
      </c>
      <c r="V436" s="30">
        <f t="shared" si="270"/>
        <v>41699</v>
      </c>
      <c r="W436" s="28">
        <f t="shared" si="257"/>
        <v>9.1805555555555554</v>
      </c>
      <c r="X436" s="38"/>
      <c r="AD436"/>
      <c r="AE436" s="43" t="s">
        <v>4034</v>
      </c>
      <c r="AF436">
        <f>MATCH(AE436,'CAT-4'!$A:$A,0)</f>
        <v>640</v>
      </c>
      <c r="AG436">
        <f>MATCH(V436,'CAT-4'!$1:$1,0)</f>
        <v>27</v>
      </c>
      <c r="AH436">
        <f>INDEX('CAT-4'!$1:$1048576,FAR!AF436,FAR!AG436)</f>
        <v>110.7</v>
      </c>
      <c r="AI436">
        <f>MATCH($AI$3,'CAT-4'!$1:$1,0)</f>
        <v>133</v>
      </c>
      <c r="AJ436">
        <f>INDEX('CAT-4'!$1:$1048576,FAR!AF436,FAR!AI436)</f>
        <v>115.5</v>
      </c>
      <c r="AK436" s="28">
        <f t="shared" ref="AK436:AK443" si="284">AJ436/AH436</f>
        <v>1.0433604336043361</v>
      </c>
      <c r="AL436" s="28">
        <f t="shared" ref="AL436:AL443" si="285">AK436</f>
        <v>1.0433604336043361</v>
      </c>
      <c r="AM436" s="2">
        <f>INDEX(ELSV!$C$4:$G$58,MATCH(AE436,ELSV!$G$4:$G$58,0),MATCH(IF(O436&gt;2000000,"A",IF(O436&gt;1000000,"B",IF(O436&gt;100000,"C","D"))),ELSV!$C$4:$G$4,0))</f>
        <v>8</v>
      </c>
      <c r="AN436" s="77">
        <f>INDEX(ELSV!$G$4:$K$58,MATCH(AE436,ELSV!$G$4:$G$58,0),MATCH(IF(O436&gt;2000000,"A",IF(O436&gt;1000000,"B",IF(O436&gt;100000,"C","D"))),ELSV!$G$4:$K$4,0))</f>
        <v>1</v>
      </c>
      <c r="AO436" s="24">
        <f t="shared" ref="AO436:AO451" si="286">AL436*O436</f>
        <v>557217.07317073166</v>
      </c>
      <c r="AP436" s="24">
        <f t="shared" ref="AP436:AP451" si="287">AO436*(AN436/AM436)*(IF(W436&gt;AM436,AM436,W436))</f>
        <v>557217.07317073166</v>
      </c>
      <c r="AQ436" s="25">
        <f t="shared" ref="AQ436:AQ451" si="288">AO436-AP436</f>
        <v>0</v>
      </c>
    </row>
    <row r="437" spans="1:43" x14ac:dyDescent="0.25">
      <c r="A437" s="11">
        <v>3006</v>
      </c>
      <c r="B437" s="6">
        <v>3006000206</v>
      </c>
      <c r="C437" s="6">
        <v>20000201</v>
      </c>
      <c r="D437" s="6">
        <v>3030000175</v>
      </c>
      <c r="E437" s="6" t="s">
        <v>1582</v>
      </c>
      <c r="F437" s="6" t="s">
        <v>776</v>
      </c>
      <c r="G437" s="6"/>
      <c r="H437" s="6">
        <v>18</v>
      </c>
      <c r="I437" s="6" t="s">
        <v>8</v>
      </c>
      <c r="J437" s="27">
        <v>41729</v>
      </c>
      <c r="K437" s="27">
        <v>41729</v>
      </c>
      <c r="L437" s="7">
        <v>534060</v>
      </c>
      <c r="M437" s="7">
        <v>0</v>
      </c>
      <c r="N437" s="7"/>
      <c r="O437" s="8">
        <v>534060</v>
      </c>
      <c r="P437" s="7">
        <v>-249162.86</v>
      </c>
      <c r="Q437" s="7">
        <v>0</v>
      </c>
      <c r="R437" s="7">
        <v>-31135.7</v>
      </c>
      <c r="S437" s="12">
        <f t="shared" si="268"/>
        <v>-280298.56</v>
      </c>
      <c r="T437" s="18">
        <f t="shared" si="269"/>
        <v>284897.14</v>
      </c>
      <c r="U437" s="18">
        <v>253761.44</v>
      </c>
      <c r="V437" s="30">
        <f t="shared" si="270"/>
        <v>41699</v>
      </c>
      <c r="W437" s="28">
        <f t="shared" si="257"/>
        <v>9.1805555555555554</v>
      </c>
      <c r="X437" s="38"/>
      <c r="AD437"/>
      <c r="AE437" s="43" t="s">
        <v>4034</v>
      </c>
      <c r="AF437">
        <f>MATCH(AE437,'CAT-4'!$A:$A,0)</f>
        <v>640</v>
      </c>
      <c r="AG437">
        <f>MATCH(V437,'CAT-4'!$1:$1,0)</f>
        <v>27</v>
      </c>
      <c r="AH437">
        <f>INDEX('CAT-4'!$1:$1048576,FAR!AF437,FAR!AG437)</f>
        <v>110.7</v>
      </c>
      <c r="AI437">
        <f>MATCH($AI$3,'CAT-4'!$1:$1,0)</f>
        <v>133</v>
      </c>
      <c r="AJ437">
        <f>INDEX('CAT-4'!$1:$1048576,FAR!AF437,FAR!AI437)</f>
        <v>115.5</v>
      </c>
      <c r="AK437" s="28">
        <f t="shared" si="284"/>
        <v>1.0433604336043361</v>
      </c>
      <c r="AL437" s="28">
        <f t="shared" si="285"/>
        <v>1.0433604336043361</v>
      </c>
      <c r="AM437" s="2">
        <f>INDEX(ELSV!$C$4:$G$58,MATCH(AE437,ELSV!$G$4:$G$58,0),MATCH(IF(O437&gt;2000000,"A",IF(O437&gt;1000000,"B",IF(O437&gt;100000,"C","D"))),ELSV!$C$4:$G$4,0))</f>
        <v>8</v>
      </c>
      <c r="AN437" s="77">
        <f>INDEX(ELSV!$G$4:$K$58,MATCH(AE437,ELSV!$G$4:$G$58,0),MATCH(IF(O437&gt;2000000,"A",IF(O437&gt;1000000,"B",IF(O437&gt;100000,"C","D"))),ELSV!$G$4:$K$4,0))</f>
        <v>1</v>
      </c>
      <c r="AO437" s="24">
        <f t="shared" si="286"/>
        <v>557217.07317073166</v>
      </c>
      <c r="AP437" s="24">
        <f t="shared" si="287"/>
        <v>557217.07317073166</v>
      </c>
      <c r="AQ437" s="25">
        <f t="shared" si="288"/>
        <v>0</v>
      </c>
    </row>
    <row r="438" spans="1:43" x14ac:dyDescent="0.25">
      <c r="A438" s="11">
        <v>3005</v>
      </c>
      <c r="B438" s="6">
        <v>3005110002</v>
      </c>
      <c r="C438" s="6">
        <v>20000201</v>
      </c>
      <c r="D438" s="6">
        <v>3030000106</v>
      </c>
      <c r="E438" s="6" t="s">
        <v>1584</v>
      </c>
      <c r="F438" s="6" t="s">
        <v>707</v>
      </c>
      <c r="G438" s="6"/>
      <c r="H438" s="6">
        <v>1</v>
      </c>
      <c r="I438" s="6" t="s">
        <v>8</v>
      </c>
      <c r="J438" s="27">
        <v>41729</v>
      </c>
      <c r="K438" s="27">
        <v>41729</v>
      </c>
      <c r="L438" s="7">
        <v>534059.73</v>
      </c>
      <c r="M438" s="7">
        <v>0</v>
      </c>
      <c r="N438" s="7"/>
      <c r="O438" s="8">
        <v>534059.73</v>
      </c>
      <c r="P438" s="7">
        <v>-249162.7</v>
      </c>
      <c r="Q438" s="7">
        <v>0</v>
      </c>
      <c r="R438" s="7">
        <v>-31135.68</v>
      </c>
      <c r="S438" s="12">
        <f t="shared" si="268"/>
        <v>-280298.38</v>
      </c>
      <c r="T438" s="18">
        <f t="shared" si="269"/>
        <v>284897.02999999997</v>
      </c>
      <c r="U438" s="18">
        <v>253761.35</v>
      </c>
      <c r="V438" s="30">
        <f t="shared" si="270"/>
        <v>41699</v>
      </c>
      <c r="W438" s="28">
        <f t="shared" si="257"/>
        <v>9.1805555555555554</v>
      </c>
      <c r="X438" s="38"/>
      <c r="AD438"/>
      <c r="AE438" s="43" t="s">
        <v>4192</v>
      </c>
      <c r="AF438">
        <f>MATCH(AE438,'CAT-4'!$A:$A,0)</f>
        <v>722</v>
      </c>
      <c r="AG438">
        <f>MATCH(V438,'CAT-4'!$1:$1,0)</f>
        <v>27</v>
      </c>
      <c r="AH438">
        <f>INDEX('CAT-4'!$1:$1048576,FAR!AF438,FAR!AG438)</f>
        <v>107.5</v>
      </c>
      <c r="AI438">
        <f>MATCH($AI$3,'CAT-4'!$1:$1,0)</f>
        <v>133</v>
      </c>
      <c r="AJ438">
        <f>INDEX('CAT-4'!$1:$1048576,FAR!AF438,FAR!AI438)</f>
        <v>126.8</v>
      </c>
      <c r="AK438" s="28">
        <f t="shared" si="284"/>
        <v>1.1795348837209303</v>
      </c>
      <c r="AL438" s="28">
        <f t="shared" si="285"/>
        <v>1.1795348837209303</v>
      </c>
      <c r="AM438" s="2">
        <f>INDEX(ELSV!$C$4:$G$58,MATCH(AE438,ELSV!$G$4:$G$58,0),MATCH(IF(O438&gt;2000000,"A",IF(O438&gt;1000000,"B",IF(O438&gt;100000,"C","D"))),ELSV!$C$4:$G$4,0))</f>
        <v>12</v>
      </c>
      <c r="AN438" s="77">
        <f>INDEX(ELSV!$G$4:$K$58,MATCH(AE438,ELSV!$G$4:$G$58,0),MATCH(IF(O438&gt;2000000,"A",IF(O438&gt;1000000,"B",IF(O438&gt;100000,"C","D"))),ELSV!$G$4:$K$4,0))</f>
        <v>0.9</v>
      </c>
      <c r="AO438" s="24">
        <f t="shared" si="286"/>
        <v>629942.08152558142</v>
      </c>
      <c r="AP438" s="24">
        <f t="shared" si="287"/>
        <v>433741.370717093</v>
      </c>
      <c r="AQ438" s="25">
        <f t="shared" si="288"/>
        <v>196200.71080848842</v>
      </c>
    </row>
    <row r="439" spans="1:43" x14ac:dyDescent="0.25">
      <c r="A439" s="11">
        <v>3008</v>
      </c>
      <c r="B439" s="6">
        <v>3008006201</v>
      </c>
      <c r="C439" s="6">
        <v>20000102</v>
      </c>
      <c r="D439" s="6">
        <v>2010000034</v>
      </c>
      <c r="E439" s="6" t="s">
        <v>1586</v>
      </c>
      <c r="F439" s="6" t="s">
        <v>86</v>
      </c>
      <c r="G439" s="6"/>
      <c r="H439" s="6">
        <v>1</v>
      </c>
      <c r="I439" s="6" t="s">
        <v>8</v>
      </c>
      <c r="J439" s="27">
        <v>41023</v>
      </c>
      <c r="K439" s="27">
        <v>41023</v>
      </c>
      <c r="L439" s="7">
        <v>532768.02</v>
      </c>
      <c r="M439" s="7">
        <v>0</v>
      </c>
      <c r="N439" s="7"/>
      <c r="O439" s="8">
        <v>532768.02</v>
      </c>
      <c r="P439" s="7">
        <v>-159176.62</v>
      </c>
      <c r="Q439" s="7">
        <v>0</v>
      </c>
      <c r="R439" s="7">
        <v>-17794.45</v>
      </c>
      <c r="S439" s="12">
        <f t="shared" si="268"/>
        <v>-176971.07</v>
      </c>
      <c r="T439" s="18">
        <f t="shared" si="269"/>
        <v>373591.4</v>
      </c>
      <c r="U439" s="18">
        <v>355796.95</v>
      </c>
      <c r="V439" s="30">
        <f t="shared" si="270"/>
        <v>41000</v>
      </c>
      <c r="W439" s="28">
        <f t="shared" ref="W439:W451" si="289">YEARFRAC(K439,$W$3)</f>
        <v>11.113888888888889</v>
      </c>
      <c r="X439" s="38"/>
      <c r="AD439"/>
      <c r="AE439" s="43" t="s">
        <v>4200</v>
      </c>
      <c r="AF439">
        <f>MATCH(AE439,'CAT-4'!$A:$A,0)</f>
        <v>726</v>
      </c>
      <c r="AG439">
        <f>MATCH(V439,'CAT-4'!$1:$1,0)</f>
        <v>4</v>
      </c>
      <c r="AH439">
        <f>INDEX('CAT-4'!$1:$1048576,FAR!AF439,FAR!AG439)</f>
        <v>106.1</v>
      </c>
      <c r="AI439">
        <f>MATCH($AI$3,'CAT-4'!$1:$1,0)</f>
        <v>133</v>
      </c>
      <c r="AJ439">
        <f>INDEX('CAT-4'!$1:$1048576,FAR!AF439,FAR!AI439)</f>
        <v>129.9</v>
      </c>
      <c r="AK439" s="28">
        <f t="shared" si="284"/>
        <v>1.2243166823751179</v>
      </c>
      <c r="AL439" s="28">
        <f t="shared" si="285"/>
        <v>1.2243166823751179</v>
      </c>
      <c r="AM439" s="2">
        <f>INDEX(ELSV!$C$4:$G$58,MATCH(AE439,ELSV!$G$4:$G$58,0),MATCH(IF(O439&gt;2000000,"A",IF(O439&gt;1000000,"B",IF(O439&gt;100000,"C","D"))),ELSV!$C$4:$G$4,0))</f>
        <v>12</v>
      </c>
      <c r="AN439" s="77">
        <f>INDEX(ELSV!$G$4:$K$58,MATCH(AE439,ELSV!$G$4:$G$58,0),MATCH(IF(O439&gt;2000000,"A",IF(O439&gt;1000000,"B",IF(O439&gt;100000,"C","D"))),ELSV!$G$4:$K$4,0))</f>
        <v>0.95</v>
      </c>
      <c r="AO439" s="24">
        <f t="shared" si="286"/>
        <v>652276.77472196054</v>
      </c>
      <c r="AP439" s="24">
        <f t="shared" si="287"/>
        <v>573905.41825912858</v>
      </c>
      <c r="AQ439" s="25">
        <f t="shared" si="288"/>
        <v>78371.356462831958</v>
      </c>
    </row>
    <row r="440" spans="1:43" x14ac:dyDescent="0.25">
      <c r="A440" s="11">
        <v>3007</v>
      </c>
      <c r="B440" s="6">
        <v>3007000212</v>
      </c>
      <c r="C440" s="6">
        <v>20000201</v>
      </c>
      <c r="D440" s="6">
        <v>3030000021</v>
      </c>
      <c r="E440" s="6" t="s">
        <v>1585</v>
      </c>
      <c r="F440" s="6" t="s">
        <v>621</v>
      </c>
      <c r="G440" s="6"/>
      <c r="H440" s="6">
        <v>1</v>
      </c>
      <c r="I440" s="6" t="s">
        <v>8</v>
      </c>
      <c r="J440" s="27">
        <v>41729</v>
      </c>
      <c r="K440" s="27">
        <v>41729</v>
      </c>
      <c r="L440" s="7">
        <v>518568.04</v>
      </c>
      <c r="M440" s="7">
        <v>0</v>
      </c>
      <c r="N440" s="7"/>
      <c r="O440" s="8">
        <v>518568.04</v>
      </c>
      <c r="P440" s="7">
        <v>-241935.17</v>
      </c>
      <c r="Q440" s="7">
        <v>0</v>
      </c>
      <c r="R440" s="7">
        <v>-30232.52</v>
      </c>
      <c r="S440" s="12">
        <f t="shared" si="268"/>
        <v>-272167.69</v>
      </c>
      <c r="T440" s="18">
        <f t="shared" si="269"/>
        <v>276632.87</v>
      </c>
      <c r="U440" s="18">
        <v>246400.35</v>
      </c>
      <c r="V440" s="30">
        <f t="shared" si="270"/>
        <v>41699</v>
      </c>
      <c r="W440" s="28">
        <f t="shared" si="289"/>
        <v>9.1805555555555554</v>
      </c>
      <c r="X440" s="38"/>
      <c r="AD440"/>
      <c r="AE440" s="43" t="s">
        <v>4170</v>
      </c>
      <c r="AF440">
        <f>MATCH(AE440,'CAT-4'!$A:$A,0)</f>
        <v>711</v>
      </c>
      <c r="AG440">
        <f>MATCH(V440,'CAT-4'!$1:$1,0)</f>
        <v>27</v>
      </c>
      <c r="AH440">
        <f>INDEX('CAT-4'!$1:$1048576,FAR!AF440,FAR!AG440)</f>
        <v>111.3</v>
      </c>
      <c r="AI440">
        <f>MATCH($AI$3,'CAT-4'!$1:$1,0)</f>
        <v>133</v>
      </c>
      <c r="AJ440">
        <f>INDEX('CAT-4'!$1:$1048576,FAR!AF440,FAR!AI440)</f>
        <v>129.9</v>
      </c>
      <c r="AK440" s="28">
        <f t="shared" si="284"/>
        <v>1.1671159029649596</v>
      </c>
      <c r="AL440" s="28">
        <f t="shared" si="285"/>
        <v>1.1671159029649596</v>
      </c>
      <c r="AM440" s="2">
        <f>INDEX(ELSV!$C$4:$G$58,MATCH(AE440,ELSV!$G$4:$G$58,0),MATCH(IF(O440&gt;2000000,"A",IF(O440&gt;1000000,"B",IF(O440&gt;100000,"C","D"))),ELSV!$C$4:$G$4,0))</f>
        <v>8</v>
      </c>
      <c r="AN440" s="77">
        <f>INDEX(ELSV!$G$4:$K$58,MATCH(AE440,ELSV!$G$4:$G$58,0),MATCH(IF(O440&gt;2000000,"A",IF(O440&gt;1000000,"B",IF(O440&gt;100000,"C","D"))),ELSV!$G$4:$K$4,0))</f>
        <v>0.95</v>
      </c>
      <c r="AO440" s="24">
        <f t="shared" si="286"/>
        <v>605229.00625336927</v>
      </c>
      <c r="AP440" s="24">
        <f t="shared" si="287"/>
        <v>574967.55594070081</v>
      </c>
      <c r="AQ440" s="25">
        <f t="shared" si="288"/>
        <v>30261.450312668458</v>
      </c>
    </row>
    <row r="441" spans="1:43" hidden="1" x14ac:dyDescent="0.25">
      <c r="A441" s="11">
        <v>3002</v>
      </c>
      <c r="B441" s="6">
        <v>3002006201</v>
      </c>
      <c r="C441" s="6">
        <v>20000401</v>
      </c>
      <c r="D441" s="6">
        <v>5000000359</v>
      </c>
      <c r="E441" s="6"/>
      <c r="F441" s="6" t="s">
        <v>1240</v>
      </c>
      <c r="G441" s="6"/>
      <c r="H441" s="6">
        <v>1</v>
      </c>
      <c r="I441" s="6" t="s">
        <v>8</v>
      </c>
      <c r="J441" s="27">
        <v>42916</v>
      </c>
      <c r="K441" s="27">
        <v>42916</v>
      </c>
      <c r="L441" s="7">
        <v>517500</v>
      </c>
      <c r="M441" s="7">
        <v>0</v>
      </c>
      <c r="N441" s="7"/>
      <c r="O441" s="8">
        <v>517500</v>
      </c>
      <c r="P441" s="7">
        <v>-155711.5</v>
      </c>
      <c r="Q441" s="7">
        <v>0</v>
      </c>
      <c r="R441" s="7">
        <v>-32757.75</v>
      </c>
      <c r="S441" s="12">
        <f t="shared" si="268"/>
        <v>-188469.25</v>
      </c>
      <c r="T441" s="18">
        <f t="shared" si="269"/>
        <v>361788.5</v>
      </c>
      <c r="U441" s="18">
        <v>329030.75</v>
      </c>
      <c r="V441" s="30">
        <f t="shared" si="270"/>
        <v>42887</v>
      </c>
      <c r="W441" s="28">
        <f t="shared" si="289"/>
        <v>5.9305555555555554</v>
      </c>
      <c r="X441" s="38" t="s">
        <v>2880</v>
      </c>
      <c r="AD441"/>
      <c r="AE441" s="43" t="s">
        <v>4192</v>
      </c>
      <c r="AF441">
        <f>MATCH(AE441,'CAT-4'!$A:$A,0)</f>
        <v>722</v>
      </c>
      <c r="AG441">
        <f>MATCH(V441,'CAT-4'!$1:$1,0)</f>
        <v>66</v>
      </c>
      <c r="AH441">
        <f>INDEX('CAT-4'!$1:$1048576,FAR!AF441,FAR!AG441)</f>
        <v>108.5</v>
      </c>
      <c r="AI441">
        <f>MATCH($AI$3,'CAT-4'!$1:$1,0)</f>
        <v>133</v>
      </c>
      <c r="AJ441">
        <f>INDEX('CAT-4'!$1:$1048576,FAR!AF441,FAR!AI441)</f>
        <v>126.8</v>
      </c>
      <c r="AK441" s="28">
        <f t="shared" si="284"/>
        <v>1.1686635944700461</v>
      </c>
      <c r="AL441" s="28">
        <f t="shared" si="285"/>
        <v>1.1686635944700461</v>
      </c>
      <c r="AM441" s="2">
        <f>INDEX(ELSV!$C$4:$G$58,MATCH(AE441,ELSV!$G$4:$G$58,0),MATCH(IF(O441&gt;2000000,"A",IF(O441&gt;1000000,"B",IF(O441&gt;100000,"C","D"))),ELSV!$C$4:$G$4,0))</f>
        <v>12</v>
      </c>
      <c r="AN441" s="77">
        <f>INDEX(ELSV!$G$4:$K$58,MATCH(AE441,ELSV!$G$4:$G$58,0),MATCH(IF(O441&gt;2000000,"A",IF(O441&gt;1000000,"B",IF(O441&gt;100000,"C","D"))),ELSV!$G$4:$K$4,0))</f>
        <v>0.9</v>
      </c>
      <c r="AO441" s="24">
        <f t="shared" si="286"/>
        <v>604783.41013824882</v>
      </c>
      <c r="AP441" s="24">
        <f t="shared" si="287"/>
        <v>269002.62096774188</v>
      </c>
      <c r="AQ441" s="25">
        <f t="shared" si="288"/>
        <v>335780.78917050693</v>
      </c>
    </row>
    <row r="442" spans="1:43" x14ac:dyDescent="0.25">
      <c r="A442" s="11">
        <v>3008</v>
      </c>
      <c r="B442" s="6">
        <v>3008000206</v>
      </c>
      <c r="C442" s="6">
        <v>20000201</v>
      </c>
      <c r="D442" s="6">
        <v>3020000303</v>
      </c>
      <c r="E442" s="6" t="s">
        <v>1586</v>
      </c>
      <c r="F442" s="6" t="s">
        <v>438</v>
      </c>
      <c r="G442" s="6"/>
      <c r="H442" s="6">
        <v>2</v>
      </c>
      <c r="I442" s="6" t="s">
        <v>439</v>
      </c>
      <c r="J442" s="27">
        <v>41820</v>
      </c>
      <c r="K442" s="27">
        <v>41820</v>
      </c>
      <c r="L442" s="7">
        <v>517398.45</v>
      </c>
      <c r="M442" s="7">
        <v>0</v>
      </c>
      <c r="N442" s="7"/>
      <c r="O442" s="8">
        <v>517398.45</v>
      </c>
      <c r="P442" s="7">
        <v>-233876.86</v>
      </c>
      <c r="Q442" s="7">
        <v>0</v>
      </c>
      <c r="R442" s="7">
        <v>-30164.33</v>
      </c>
      <c r="S442" s="12">
        <f t="shared" si="268"/>
        <v>-264041.19</v>
      </c>
      <c r="T442" s="18">
        <f t="shared" si="269"/>
        <v>283521.59000000003</v>
      </c>
      <c r="U442" s="18">
        <v>253357.26</v>
      </c>
      <c r="V442" s="30">
        <f t="shared" si="270"/>
        <v>41791</v>
      </c>
      <c r="W442" s="28">
        <f t="shared" si="289"/>
        <v>8.9305555555555554</v>
      </c>
      <c r="X442" s="38"/>
      <c r="AD442"/>
      <c r="AE442" s="43" t="s">
        <v>4429</v>
      </c>
      <c r="AF442">
        <f>MATCH(AE442,'CAT-4'!$A:$A,0)</f>
        <v>844</v>
      </c>
      <c r="AG442">
        <f>MATCH(V442,'CAT-4'!$1:$1,0)</f>
        <v>30</v>
      </c>
      <c r="AH442">
        <f>INDEX('CAT-4'!$1:$1048576,FAR!AF442,FAR!AG442)</f>
        <v>118.1</v>
      </c>
      <c r="AI442">
        <f>MATCH($AI$3,'CAT-4'!$1:$1,0)</f>
        <v>133</v>
      </c>
      <c r="AJ442">
        <f>INDEX('CAT-4'!$1:$1048576,FAR!AF442,FAR!AI442)</f>
        <v>157.9</v>
      </c>
      <c r="AK442" s="28">
        <f t="shared" si="284"/>
        <v>1.3370025402201526</v>
      </c>
      <c r="AL442" s="28">
        <f t="shared" si="285"/>
        <v>1.3370025402201526</v>
      </c>
      <c r="AM442" s="2">
        <f>INDEX(ELSV!$C$4:$G$58,MATCH(AE442,ELSV!$G$4:$G$58,0),MATCH(IF(O442&gt;2000000,"A",IF(O442&gt;1000000,"B",IF(O442&gt;100000,"C","D"))),ELSV!$C$4:$G$4,0))</f>
        <v>8</v>
      </c>
      <c r="AN442" s="77">
        <f>INDEX(ELSV!$G$4:$K$58,MATCH(AE442,ELSV!$G$4:$G$58,0),MATCH(IF(O442&gt;2000000,"A",IF(O442&gt;1000000,"B",IF(O442&gt;100000,"C","D"))),ELSV!$G$4:$K$4,0))</f>
        <v>0.95</v>
      </c>
      <c r="AO442" s="24">
        <f t="shared" si="286"/>
        <v>691763.04195596965</v>
      </c>
      <c r="AP442" s="24">
        <f t="shared" si="287"/>
        <v>657174.88985817111</v>
      </c>
      <c r="AQ442" s="25">
        <f t="shared" si="288"/>
        <v>34588.152097798535</v>
      </c>
    </row>
    <row r="443" spans="1:43" x14ac:dyDescent="0.25">
      <c r="A443" s="11">
        <v>3006</v>
      </c>
      <c r="B443" s="6">
        <v>3006000202</v>
      </c>
      <c r="C443" s="6">
        <v>20000201</v>
      </c>
      <c r="D443" s="6">
        <v>3020000282</v>
      </c>
      <c r="E443" s="6" t="s">
        <v>1582</v>
      </c>
      <c r="F443" s="6" t="s">
        <v>418</v>
      </c>
      <c r="G443" s="6"/>
      <c r="H443" s="6">
        <v>2</v>
      </c>
      <c r="I443" s="6" t="s">
        <v>45</v>
      </c>
      <c r="J443" s="27">
        <v>41729</v>
      </c>
      <c r="K443" s="27">
        <v>41729</v>
      </c>
      <c r="L443" s="7">
        <v>516572.77</v>
      </c>
      <c r="M443" s="7">
        <v>0</v>
      </c>
      <c r="N443" s="7"/>
      <c r="O443" s="8">
        <v>516572.77</v>
      </c>
      <c r="P443" s="7">
        <v>-241004.25</v>
      </c>
      <c r="Q443" s="7">
        <v>0</v>
      </c>
      <c r="R443" s="7">
        <v>-30116.19</v>
      </c>
      <c r="S443" s="12">
        <f t="shared" si="268"/>
        <v>-271120.44</v>
      </c>
      <c r="T443" s="18">
        <f t="shared" si="269"/>
        <v>275568.52</v>
      </c>
      <c r="U443" s="18">
        <v>245452.33</v>
      </c>
      <c r="V443" s="30">
        <f t="shared" si="270"/>
        <v>41699</v>
      </c>
      <c r="W443" s="28">
        <f t="shared" si="289"/>
        <v>9.1805555555555554</v>
      </c>
      <c r="X443" s="38"/>
      <c r="AD443"/>
      <c r="AE443" s="43" t="s">
        <v>4061</v>
      </c>
      <c r="AF443">
        <f>MATCH(AE443,'CAT-4'!$A:$A,0)</f>
        <v>654</v>
      </c>
      <c r="AG443">
        <f>MATCH(V443,'CAT-4'!$1:$1,0)</f>
        <v>27</v>
      </c>
      <c r="AH443">
        <f>INDEX('CAT-4'!$1:$1048576,FAR!AF443,FAR!AG443)</f>
        <v>100.5</v>
      </c>
      <c r="AI443">
        <f>MATCH($AI$3,'CAT-4'!$1:$1,0)</f>
        <v>133</v>
      </c>
      <c r="AJ443">
        <f>INDEX('CAT-4'!$1:$1048576,FAR!AF443,FAR!AI443)</f>
        <v>112.9</v>
      </c>
      <c r="AK443" s="28">
        <f t="shared" si="284"/>
        <v>1.1233830845771144</v>
      </c>
      <c r="AL443" s="28">
        <f t="shared" si="285"/>
        <v>1.1233830845771144</v>
      </c>
      <c r="AM443" s="2">
        <f>INDEX(ELSV!$C$4:$G$58,MATCH(AE443,ELSV!$G$4:$G$58,0),MATCH(IF(O443&gt;2000000,"A",IF(O443&gt;1000000,"B",IF(O443&gt;100000,"C","D"))),ELSV!$C$4:$G$4,0))</f>
        <v>6</v>
      </c>
      <c r="AN443" s="77">
        <f>INDEX(ELSV!$G$4:$K$58,MATCH(AE443,ELSV!$G$4:$G$58,0),MATCH(IF(O443&gt;2000000,"A",IF(O443&gt;1000000,"B",IF(O443&gt;100000,"C","D"))),ELSV!$G$4:$K$4,0))</f>
        <v>0.95</v>
      </c>
      <c r="AO443" s="24">
        <f t="shared" si="286"/>
        <v>580309.11177114432</v>
      </c>
      <c r="AP443" s="24">
        <f t="shared" si="287"/>
        <v>551293.65618258715</v>
      </c>
      <c r="AQ443" s="25">
        <f t="shared" si="288"/>
        <v>29015.455588557175</v>
      </c>
    </row>
    <row r="444" spans="1:43" x14ac:dyDescent="0.25">
      <c r="A444" s="11">
        <v>3007</v>
      </c>
      <c r="B444" s="6">
        <v>3007006301</v>
      </c>
      <c r="C444" s="6">
        <v>20000401</v>
      </c>
      <c r="D444" s="6">
        <v>5030000009</v>
      </c>
      <c r="E444" s="6" t="s">
        <v>1585</v>
      </c>
      <c r="F444" s="6" t="s">
        <v>1337</v>
      </c>
      <c r="G444" s="6"/>
      <c r="H444" s="6">
        <v>19</v>
      </c>
      <c r="I444" s="6" t="s">
        <v>8</v>
      </c>
      <c r="J444" s="27">
        <v>40633</v>
      </c>
      <c r="K444" s="27">
        <v>40633</v>
      </c>
      <c r="L444" s="7">
        <v>513000.01</v>
      </c>
      <c r="M444" s="7">
        <v>0</v>
      </c>
      <c r="N444" s="7"/>
      <c r="O444" s="8">
        <v>513000.01</v>
      </c>
      <c r="P444" s="7">
        <v>-459000.01</v>
      </c>
      <c r="Q444" s="7">
        <v>0</v>
      </c>
      <c r="R444" s="7">
        <v>0</v>
      </c>
      <c r="S444" s="12">
        <f t="shared" si="268"/>
        <v>-459000.01</v>
      </c>
      <c r="T444" s="18">
        <f t="shared" si="269"/>
        <v>54000</v>
      </c>
      <c r="U444" s="18">
        <v>54000</v>
      </c>
      <c r="V444" s="30">
        <f t="shared" si="270"/>
        <v>40603</v>
      </c>
      <c r="W444" s="28">
        <f t="shared" si="289"/>
        <v>12.180555555555555</v>
      </c>
      <c r="X444" s="38" t="s">
        <v>3108</v>
      </c>
      <c r="Y444">
        <f>MATCH(X444,'CAT-3'!$A:$A,0)</f>
        <v>756</v>
      </c>
      <c r="Z444">
        <f>MATCH(V444,'CAT-3'!$1:$1,0)</f>
        <v>78</v>
      </c>
      <c r="AA444">
        <f>INDEX('CAT-3'!$1:$1048576,FAR!Y444,FAR!Z444)</f>
        <v>83.1</v>
      </c>
      <c r="AB444">
        <f>MATCH($AB$3,'CAT-3'!$1:$1,0)</f>
        <v>90</v>
      </c>
      <c r="AC444">
        <f>INDEX('CAT-3'!$1:$1048576,FAR!Y444,FAR!AB444)</f>
        <v>87</v>
      </c>
      <c r="AD444" s="28">
        <f>AC444/AA444</f>
        <v>1.0469314079422383</v>
      </c>
      <c r="AE444" s="43" t="s">
        <v>4043</v>
      </c>
      <c r="AF444">
        <f>MATCH(AE444,'CAT-4'!$A:$A,0)</f>
        <v>645</v>
      </c>
      <c r="AG444">
        <f>MATCH($AG$3,'CAT-4'!$1:$1,0)</f>
        <v>4</v>
      </c>
      <c r="AH444">
        <f>INDEX('CAT-4'!$1:$1048576,FAR!AF444,FAR!AG444)</f>
        <v>100.5</v>
      </c>
      <c r="AI444">
        <f>MATCH($AI$3,'CAT-4'!$1:$1,0)</f>
        <v>133</v>
      </c>
      <c r="AJ444">
        <f>INDEX('CAT-4'!$1:$1048576,FAR!AF444,FAR!AI444)</f>
        <v>115.6</v>
      </c>
      <c r="AK444" s="28">
        <f>AJ444/AH444</f>
        <v>1.1502487562189054</v>
      </c>
      <c r="AL444" s="28">
        <f>AK444*AD444</f>
        <v>1.204231549832067</v>
      </c>
      <c r="AM444" s="2">
        <f>INDEX(ELSV!$C$4:$G$58,MATCH(AE444,ELSV!$G$4:$G$58,0),MATCH(IF(O444&gt;2000000,"A",IF(O444&gt;1000000,"B",IF(O444&gt;100000,"C","D"))),ELSV!$C$4:$G$4,0))</f>
        <v>6</v>
      </c>
      <c r="AN444" s="77">
        <f>INDEX(ELSV!$G$4:$K$58,MATCH(AE444,ELSV!$G$4:$G$58,0),MATCH(IF(O444&gt;2000000,"A",IF(O444&gt;1000000,"B",IF(O444&gt;100000,"C","D"))),ELSV!$G$4:$K$4,0))</f>
        <v>1</v>
      </c>
      <c r="AO444" s="24">
        <f t="shared" si="286"/>
        <v>617770.7971061659</v>
      </c>
      <c r="AP444" s="24">
        <f t="shared" si="287"/>
        <v>617770.7971061659</v>
      </c>
      <c r="AQ444" s="25">
        <f t="shared" si="288"/>
        <v>0</v>
      </c>
    </row>
    <row r="445" spans="1:43" x14ac:dyDescent="0.25">
      <c r="A445" s="11">
        <v>3006</v>
      </c>
      <c r="B445" s="6">
        <v>3006000212</v>
      </c>
      <c r="C445" s="6">
        <v>20000201</v>
      </c>
      <c r="D445" s="6">
        <v>3030000066</v>
      </c>
      <c r="E445" s="6" t="s">
        <v>1582</v>
      </c>
      <c r="F445" s="6" t="s">
        <v>666</v>
      </c>
      <c r="G445" s="6"/>
      <c r="H445" s="6">
        <v>1</v>
      </c>
      <c r="I445" s="6" t="s">
        <v>8</v>
      </c>
      <c r="J445" s="27">
        <v>41729</v>
      </c>
      <c r="K445" s="27">
        <v>41729</v>
      </c>
      <c r="L445" s="7">
        <v>509704.25</v>
      </c>
      <c r="M445" s="7">
        <v>0</v>
      </c>
      <c r="N445" s="7"/>
      <c r="O445" s="8">
        <v>509704.25</v>
      </c>
      <c r="P445" s="7">
        <v>-237799.81</v>
      </c>
      <c r="Q445" s="7">
        <v>0</v>
      </c>
      <c r="R445" s="7">
        <v>-29715.759999999998</v>
      </c>
      <c r="S445" s="12">
        <f t="shared" si="268"/>
        <v>-267515.57</v>
      </c>
      <c r="T445" s="18">
        <f t="shared" si="269"/>
        <v>271904.44</v>
      </c>
      <c r="U445" s="18">
        <v>242188.68</v>
      </c>
      <c r="V445" s="30">
        <f t="shared" si="270"/>
        <v>41699</v>
      </c>
      <c r="W445" s="28">
        <f t="shared" si="289"/>
        <v>9.1805555555555554</v>
      </c>
      <c r="X445" s="38"/>
      <c r="AD445"/>
      <c r="AE445" s="43" t="s">
        <v>4170</v>
      </c>
      <c r="AF445">
        <f>MATCH(AE445,'CAT-4'!$A:$A,0)</f>
        <v>711</v>
      </c>
      <c r="AG445">
        <f>MATCH(V445,'CAT-4'!$1:$1,0)</f>
        <v>27</v>
      </c>
      <c r="AH445">
        <f>INDEX('CAT-4'!$1:$1048576,FAR!AF445,FAR!AG445)</f>
        <v>111.3</v>
      </c>
      <c r="AI445">
        <f>MATCH($AI$3,'CAT-4'!$1:$1,0)</f>
        <v>133</v>
      </c>
      <c r="AJ445">
        <f>INDEX('CAT-4'!$1:$1048576,FAR!AF445,FAR!AI445)</f>
        <v>129.9</v>
      </c>
      <c r="AK445" s="28">
        <f t="shared" ref="AK445:AK447" si="290">AJ445/AH445</f>
        <v>1.1671159029649596</v>
      </c>
      <c r="AL445" s="28">
        <f t="shared" ref="AL445:AL447" si="291">AK445</f>
        <v>1.1671159029649596</v>
      </c>
      <c r="AM445" s="2">
        <f>INDEX(ELSV!$C$4:$G$58,MATCH(AE445,ELSV!$G$4:$G$58,0),MATCH(IF(O445&gt;2000000,"A",IF(O445&gt;1000000,"B",IF(O445&gt;100000,"C","D"))),ELSV!$C$4:$G$4,0))</f>
        <v>8</v>
      </c>
      <c r="AN445" s="77">
        <f>INDEX(ELSV!$G$4:$K$58,MATCH(AE445,ELSV!$G$4:$G$58,0),MATCH(IF(O445&gt;2000000,"A",IF(O445&gt;1000000,"B",IF(O445&gt;100000,"C","D"))),ELSV!$G$4:$K$4,0))</f>
        <v>0.95</v>
      </c>
      <c r="AO445" s="24">
        <f t="shared" si="286"/>
        <v>594883.93598382745</v>
      </c>
      <c r="AP445" s="24">
        <f t="shared" si="287"/>
        <v>565139.73918463604</v>
      </c>
      <c r="AQ445" s="25">
        <f t="shared" si="288"/>
        <v>29744.196799191413</v>
      </c>
    </row>
    <row r="446" spans="1:43" x14ac:dyDescent="0.25">
      <c r="A446" s="11">
        <v>3006</v>
      </c>
      <c r="B446" s="6">
        <v>3006110001</v>
      </c>
      <c r="C446" s="6">
        <v>20000201</v>
      </c>
      <c r="D446" s="6">
        <v>3030000039</v>
      </c>
      <c r="E446" s="6" t="s">
        <v>1582</v>
      </c>
      <c r="F446" s="6" t="s">
        <v>639</v>
      </c>
      <c r="G446" s="6"/>
      <c r="H446" s="6">
        <v>2</v>
      </c>
      <c r="I446" s="6" t="s">
        <v>8</v>
      </c>
      <c r="J446" s="27">
        <v>41729</v>
      </c>
      <c r="K446" s="27">
        <v>41729</v>
      </c>
      <c r="L446" s="7">
        <v>509474.85</v>
      </c>
      <c r="M446" s="7">
        <v>0</v>
      </c>
      <c r="N446" s="7"/>
      <c r="O446" s="8">
        <v>509474.85</v>
      </c>
      <c r="P446" s="7">
        <v>-237692.74</v>
      </c>
      <c r="Q446" s="7">
        <v>0</v>
      </c>
      <c r="R446" s="7">
        <v>-29702.38</v>
      </c>
      <c r="S446" s="12">
        <f t="shared" si="268"/>
        <v>-267395.12</v>
      </c>
      <c r="T446" s="18">
        <f t="shared" si="269"/>
        <v>271782.11</v>
      </c>
      <c r="U446" s="18">
        <v>242079.73</v>
      </c>
      <c r="V446" s="30">
        <f t="shared" si="270"/>
        <v>41699</v>
      </c>
      <c r="W446" s="28">
        <f t="shared" si="289"/>
        <v>9.1805555555555554</v>
      </c>
      <c r="X446" s="38"/>
      <c r="AD446"/>
      <c r="AE446" s="43" t="s">
        <v>4198</v>
      </c>
      <c r="AF446">
        <f>MATCH(AE446,'CAT-4'!$A:$A,0)</f>
        <v>725</v>
      </c>
      <c r="AG446">
        <f>MATCH(V446,'CAT-4'!$1:$1,0)</f>
        <v>27</v>
      </c>
      <c r="AH446">
        <f>INDEX('CAT-4'!$1:$1048576,FAR!AF446,FAR!AG446)</f>
        <v>103.2</v>
      </c>
      <c r="AI446">
        <f>MATCH($AI$3,'CAT-4'!$1:$1,0)</f>
        <v>133</v>
      </c>
      <c r="AJ446">
        <f>INDEX('CAT-4'!$1:$1048576,FAR!AF446,FAR!AI446)</f>
        <v>128.19999999999999</v>
      </c>
      <c r="AK446" s="28">
        <f t="shared" si="290"/>
        <v>1.2422480620155036</v>
      </c>
      <c r="AL446" s="28">
        <f t="shared" si="291"/>
        <v>1.2422480620155036</v>
      </c>
      <c r="AM446" s="2">
        <f>INDEX(ELSV!$C$4:$G$58,MATCH(AE446,ELSV!$G$4:$G$58,0),MATCH(IF(O446&gt;2000000,"A",IF(O446&gt;1000000,"B",IF(O446&gt;100000,"C","D"))),ELSV!$C$4:$G$4,0))</f>
        <v>8</v>
      </c>
      <c r="AN446" s="77">
        <f>INDEX(ELSV!$G$4:$K$58,MATCH(AE446,ELSV!$G$4:$G$58,0),MATCH(IF(O446&gt;2000000,"A",IF(O446&gt;1000000,"B",IF(O446&gt;100000,"C","D"))),ELSV!$G$4:$K$4,0))</f>
        <v>0.95</v>
      </c>
      <c r="AO446" s="24">
        <f t="shared" si="286"/>
        <v>632894.14505813934</v>
      </c>
      <c r="AP446" s="24">
        <f t="shared" si="287"/>
        <v>601249.43780523236</v>
      </c>
      <c r="AQ446" s="25">
        <f t="shared" si="288"/>
        <v>31644.707252906985</v>
      </c>
    </row>
    <row r="447" spans="1:43" x14ac:dyDescent="0.25">
      <c r="A447" s="11">
        <v>3005</v>
      </c>
      <c r="B447" s="6">
        <v>3005000209</v>
      </c>
      <c r="C447" s="6">
        <v>20000201</v>
      </c>
      <c r="D447" s="6">
        <v>3020000458</v>
      </c>
      <c r="E447" s="6" t="s">
        <v>1584</v>
      </c>
      <c r="F447" s="6" t="s">
        <v>582</v>
      </c>
      <c r="G447" s="6"/>
      <c r="H447" s="6">
        <v>1</v>
      </c>
      <c r="I447" s="6" t="s">
        <v>8</v>
      </c>
      <c r="J447" s="27">
        <v>43830</v>
      </c>
      <c r="K447" s="27">
        <v>43830</v>
      </c>
      <c r="L447" s="7">
        <v>500467.01</v>
      </c>
      <c r="M447" s="7">
        <v>0</v>
      </c>
      <c r="N447" s="7"/>
      <c r="O447" s="8">
        <v>500467.01</v>
      </c>
      <c r="P447" s="7">
        <v>-65688.63</v>
      </c>
      <c r="Q447" s="7">
        <v>0</v>
      </c>
      <c r="R447" s="7">
        <v>-29177.23</v>
      </c>
      <c r="S447" s="12">
        <f t="shared" si="268"/>
        <v>-94865.86</v>
      </c>
      <c r="T447" s="18">
        <f t="shared" si="269"/>
        <v>434778.38</v>
      </c>
      <c r="U447" s="18">
        <v>405601.15</v>
      </c>
      <c r="V447" s="30">
        <f t="shared" si="270"/>
        <v>43800</v>
      </c>
      <c r="W447" s="28">
        <f t="shared" si="289"/>
        <v>3.4305555555555554</v>
      </c>
      <c r="X447" s="38"/>
      <c r="AD447"/>
      <c r="AE447" s="43" t="s">
        <v>4192</v>
      </c>
      <c r="AF447">
        <f>MATCH(AE447,'CAT-4'!$A:$A,0)</f>
        <v>722</v>
      </c>
      <c r="AG447">
        <f>MATCH(V447,'CAT-4'!$1:$1,0)</f>
        <v>96</v>
      </c>
      <c r="AH447">
        <f>INDEX('CAT-4'!$1:$1048576,FAR!AF447,FAR!AG447)</f>
        <v>113</v>
      </c>
      <c r="AI447">
        <f>MATCH($AI$3,'CAT-4'!$1:$1,0)</f>
        <v>133</v>
      </c>
      <c r="AJ447">
        <f>INDEX('CAT-4'!$1:$1048576,FAR!AF447,FAR!AI447)</f>
        <v>126.8</v>
      </c>
      <c r="AK447" s="28">
        <f t="shared" si="290"/>
        <v>1.1221238938053097</v>
      </c>
      <c r="AL447" s="28">
        <f t="shared" si="291"/>
        <v>1.1221238938053097</v>
      </c>
      <c r="AM447" s="2">
        <f>INDEX(ELSV!$C$4:$G$58,MATCH(AE447,ELSV!$G$4:$G$58,0),MATCH(IF(O447&gt;2000000,"A",IF(O447&gt;1000000,"B",IF(O447&gt;100000,"C","D"))),ELSV!$C$4:$G$4,0))</f>
        <v>12</v>
      </c>
      <c r="AN447" s="77">
        <f>INDEX(ELSV!$G$4:$K$58,MATCH(AE447,ELSV!$G$4:$G$58,0),MATCH(IF(O447&gt;2000000,"A",IF(O447&gt;1000000,"B",IF(O447&gt;100000,"C","D"))),ELSV!$G$4:$K$4,0))</f>
        <v>0.9</v>
      </c>
      <c r="AO447" s="24">
        <f t="shared" si="286"/>
        <v>561585.9899823009</v>
      </c>
      <c r="AP447" s="24">
        <f t="shared" si="287"/>
        <v>144491.39533919614</v>
      </c>
      <c r="AQ447" s="25">
        <f t="shared" si="288"/>
        <v>417094.59464310476</v>
      </c>
    </row>
    <row r="448" spans="1:43" x14ac:dyDescent="0.25">
      <c r="A448" s="11">
        <v>3007</v>
      </c>
      <c r="B448" s="6">
        <v>3007006301</v>
      </c>
      <c r="C448" s="6">
        <v>20000401</v>
      </c>
      <c r="D448" s="6">
        <v>5030000004</v>
      </c>
      <c r="E448" s="6" t="s">
        <v>1585</v>
      </c>
      <c r="F448" s="6" t="s">
        <v>1332</v>
      </c>
      <c r="G448" s="6"/>
      <c r="H448" s="6">
        <v>18</v>
      </c>
      <c r="I448" s="6" t="s">
        <v>8</v>
      </c>
      <c r="J448" s="27">
        <v>40482</v>
      </c>
      <c r="K448" s="27">
        <v>40482</v>
      </c>
      <c r="L448" s="7">
        <v>497880</v>
      </c>
      <c r="M448" s="7">
        <v>0</v>
      </c>
      <c r="N448" s="7"/>
      <c r="O448" s="8">
        <v>497880</v>
      </c>
      <c r="P448" s="7">
        <v>-442560</v>
      </c>
      <c r="Q448" s="7">
        <v>0</v>
      </c>
      <c r="R448" s="7">
        <v>0</v>
      </c>
      <c r="S448" s="12">
        <f t="shared" si="268"/>
        <v>-442560</v>
      </c>
      <c r="T448" s="18">
        <f t="shared" si="269"/>
        <v>55320</v>
      </c>
      <c r="U448" s="18">
        <v>55320</v>
      </c>
      <c r="V448" s="30">
        <f t="shared" si="270"/>
        <v>40452</v>
      </c>
      <c r="W448" s="28">
        <f t="shared" si="289"/>
        <v>12.597222222222221</v>
      </c>
      <c r="X448" s="38" t="s">
        <v>3108</v>
      </c>
      <c r="Y448">
        <f>MATCH(X448,'CAT-3'!$A:$A,0)</f>
        <v>756</v>
      </c>
      <c r="Z448">
        <f>MATCH(V448,'CAT-3'!$1:$1,0)</f>
        <v>73</v>
      </c>
      <c r="AA448">
        <f>INDEX('CAT-3'!$1:$1048576,FAR!Y448,FAR!Z448)</f>
        <v>83.1</v>
      </c>
      <c r="AB448">
        <f>MATCH($AB$3,'CAT-3'!$1:$1,0)</f>
        <v>90</v>
      </c>
      <c r="AC448">
        <f>INDEX('CAT-3'!$1:$1048576,FAR!Y448,FAR!AB448)</f>
        <v>87</v>
      </c>
      <c r="AD448" s="28">
        <f>AC448/AA448</f>
        <v>1.0469314079422383</v>
      </c>
      <c r="AE448" s="43" t="s">
        <v>4043</v>
      </c>
      <c r="AF448">
        <f>MATCH(AE448,'CAT-4'!$A:$A,0)</f>
        <v>645</v>
      </c>
      <c r="AG448">
        <f>MATCH($AG$3,'CAT-4'!$1:$1,0)</f>
        <v>4</v>
      </c>
      <c r="AH448">
        <f>INDEX('CAT-4'!$1:$1048576,FAR!AF448,FAR!AG448)</f>
        <v>100.5</v>
      </c>
      <c r="AI448">
        <f>MATCH($AI$3,'CAT-4'!$1:$1,0)</f>
        <v>133</v>
      </c>
      <c r="AJ448">
        <f>INDEX('CAT-4'!$1:$1048576,FAR!AF448,FAR!AI448)</f>
        <v>115.6</v>
      </c>
      <c r="AK448" s="28">
        <f>AJ448/AH448</f>
        <v>1.1502487562189054</v>
      </c>
      <c r="AL448" s="28">
        <f>AK448*AD448</f>
        <v>1.204231549832067</v>
      </c>
      <c r="AM448" s="2">
        <f>INDEX(ELSV!$C$4:$G$58,MATCH(AE448,ELSV!$G$4:$G$58,0),MATCH(IF(O448&gt;2000000,"A",IF(O448&gt;1000000,"B",IF(O448&gt;100000,"C","D"))),ELSV!$C$4:$G$4,0))</f>
        <v>6</v>
      </c>
      <c r="AN448" s="77">
        <f>INDEX(ELSV!$G$4:$K$58,MATCH(AE448,ELSV!$G$4:$G$58,0),MATCH(IF(O448&gt;2000000,"A",IF(O448&gt;1000000,"B",IF(O448&gt;100000,"C","D"))),ELSV!$G$4:$K$4,0))</f>
        <v>1</v>
      </c>
      <c r="AO448" s="24">
        <f t="shared" si="286"/>
        <v>599562.80403038952</v>
      </c>
      <c r="AP448" s="24">
        <f t="shared" si="287"/>
        <v>599562.80403038952</v>
      </c>
      <c r="AQ448" s="25">
        <f t="shared" si="288"/>
        <v>0</v>
      </c>
    </row>
    <row r="449" spans="1:43" x14ac:dyDescent="0.25">
      <c r="A449" s="11">
        <v>3005</v>
      </c>
      <c r="B449" s="6">
        <v>3005000206</v>
      </c>
      <c r="C449" s="6">
        <v>20000201</v>
      </c>
      <c r="D449" s="6">
        <v>3020000185</v>
      </c>
      <c r="E449" s="6" t="s">
        <v>1584</v>
      </c>
      <c r="F449" s="6" t="s">
        <v>330</v>
      </c>
      <c r="G449" s="6"/>
      <c r="H449" s="6">
        <v>1</v>
      </c>
      <c r="I449" s="6" t="s">
        <v>41</v>
      </c>
      <c r="J449" s="27">
        <v>41267</v>
      </c>
      <c r="K449" s="27">
        <v>41267</v>
      </c>
      <c r="L449" s="7">
        <v>493523</v>
      </c>
      <c r="M449" s="7">
        <v>0</v>
      </c>
      <c r="N449" s="7"/>
      <c r="O449" s="8">
        <v>493523</v>
      </c>
      <c r="P449" s="7">
        <v>-259915.57</v>
      </c>
      <c r="Q449" s="7">
        <v>0</v>
      </c>
      <c r="R449" s="7">
        <v>-28772.39</v>
      </c>
      <c r="S449" s="12">
        <f t="shared" si="268"/>
        <v>-288687.96000000002</v>
      </c>
      <c r="T449" s="18">
        <f t="shared" si="269"/>
        <v>233607.43</v>
      </c>
      <c r="U449" s="18">
        <v>204835.04</v>
      </c>
      <c r="V449" s="30">
        <f t="shared" si="270"/>
        <v>41244</v>
      </c>
      <c r="W449" s="28">
        <f t="shared" si="289"/>
        <v>10.447222222222223</v>
      </c>
      <c r="X449" s="38"/>
      <c r="AD449"/>
      <c r="AE449" s="43" t="s">
        <v>4061</v>
      </c>
      <c r="AF449">
        <f>MATCH(AE449,'CAT-4'!$A:$A,0)</f>
        <v>654</v>
      </c>
      <c r="AG449">
        <f>MATCH(V449,'CAT-4'!$1:$1,0)</f>
        <v>12</v>
      </c>
      <c r="AH449">
        <f>INDEX('CAT-4'!$1:$1048576,FAR!AF449,FAR!AG449)</f>
        <v>107.9</v>
      </c>
      <c r="AI449">
        <f>MATCH($AI$3,'CAT-4'!$1:$1,0)</f>
        <v>133</v>
      </c>
      <c r="AJ449">
        <f>INDEX('CAT-4'!$1:$1048576,FAR!AF449,FAR!AI449)</f>
        <v>112.9</v>
      </c>
      <c r="AK449" s="28">
        <f t="shared" ref="AK449:AK450" si="292">AJ449/AH449</f>
        <v>1.046339202965709</v>
      </c>
      <c r="AL449" s="28">
        <f t="shared" ref="AL449:AL450" si="293">AK449</f>
        <v>1.046339202965709</v>
      </c>
      <c r="AM449" s="2">
        <f>INDEX(ELSV!$C$4:$G$58,MATCH(AE449,ELSV!$G$4:$G$58,0),MATCH(IF(O449&gt;2000000,"A",IF(O449&gt;1000000,"B",IF(O449&gt;100000,"C","D"))),ELSV!$C$4:$G$4,0))</f>
        <v>6</v>
      </c>
      <c r="AN449" s="77">
        <f>INDEX(ELSV!$G$4:$K$58,MATCH(AE449,ELSV!$G$4:$G$58,0),MATCH(IF(O449&gt;2000000,"A",IF(O449&gt;1000000,"B",IF(O449&gt;100000,"C","D"))),ELSV!$G$4:$K$4,0))</f>
        <v>0.95</v>
      </c>
      <c r="AO449" s="24">
        <f t="shared" si="286"/>
        <v>516392.46246524563</v>
      </c>
      <c r="AP449" s="24">
        <f t="shared" si="287"/>
        <v>490572.83934198332</v>
      </c>
      <c r="AQ449" s="25">
        <f t="shared" si="288"/>
        <v>25819.62312326231</v>
      </c>
    </row>
    <row r="450" spans="1:43" x14ac:dyDescent="0.25">
      <c r="A450" s="11">
        <v>3006</v>
      </c>
      <c r="B450" s="6">
        <v>3006000214</v>
      </c>
      <c r="C450" s="6">
        <v>20000201</v>
      </c>
      <c r="D450" s="6">
        <v>3020000132</v>
      </c>
      <c r="E450" s="6" t="s">
        <v>1582</v>
      </c>
      <c r="F450" s="6" t="s">
        <v>279</v>
      </c>
      <c r="G450" s="6"/>
      <c r="H450" s="6">
        <v>1</v>
      </c>
      <c r="I450" s="6" t="s">
        <v>8</v>
      </c>
      <c r="J450" s="27">
        <v>41020</v>
      </c>
      <c r="K450" s="27">
        <v>41020</v>
      </c>
      <c r="L450" s="7">
        <v>493217.51</v>
      </c>
      <c r="M450" s="7">
        <v>0</v>
      </c>
      <c r="N450" s="7"/>
      <c r="O450" s="8">
        <v>493217.51</v>
      </c>
      <c r="P450" s="7">
        <v>-275608.58</v>
      </c>
      <c r="Q450" s="7">
        <v>0</v>
      </c>
      <c r="R450" s="7">
        <v>-28754.58</v>
      </c>
      <c r="S450" s="12">
        <f t="shared" si="268"/>
        <v>-304363.16000000003</v>
      </c>
      <c r="T450" s="18">
        <f t="shared" si="269"/>
        <v>217608.93</v>
      </c>
      <c r="U450" s="18">
        <v>188854.35</v>
      </c>
      <c r="V450" s="30">
        <f t="shared" si="270"/>
        <v>41000</v>
      </c>
      <c r="W450" s="28">
        <f t="shared" si="289"/>
        <v>11.122222222222222</v>
      </c>
      <c r="X450" s="38"/>
      <c r="AD450"/>
      <c r="AE450" s="43" t="s">
        <v>4192</v>
      </c>
      <c r="AF450">
        <f>MATCH(AE450,'CAT-4'!$A:$A,0)</f>
        <v>722</v>
      </c>
      <c r="AG450">
        <f>MATCH(V450,'CAT-4'!$1:$1,0)</f>
        <v>4</v>
      </c>
      <c r="AH450">
        <f>INDEX('CAT-4'!$1:$1048576,FAR!AF450,FAR!AG450)</f>
        <v>102.2</v>
      </c>
      <c r="AI450">
        <f>MATCH($AI$3,'CAT-4'!$1:$1,0)</f>
        <v>133</v>
      </c>
      <c r="AJ450">
        <f>INDEX('CAT-4'!$1:$1048576,FAR!AF450,FAR!AI450)</f>
        <v>126.8</v>
      </c>
      <c r="AK450" s="28">
        <f t="shared" si="292"/>
        <v>1.2407045009784736</v>
      </c>
      <c r="AL450" s="28">
        <f t="shared" si="293"/>
        <v>1.2407045009784736</v>
      </c>
      <c r="AM450" s="2">
        <f>INDEX(ELSV!$C$4:$G$58,MATCH(AE450,ELSV!$G$4:$G$58,0),MATCH(IF(O450&gt;2000000,"A",IF(O450&gt;1000000,"B",IF(O450&gt;100000,"C","D"))),ELSV!$C$4:$G$4,0))</f>
        <v>12</v>
      </c>
      <c r="AN450" s="77">
        <f>INDEX(ELSV!$G$4:$K$58,MATCH(AE450,ELSV!$G$4:$G$58,0),MATCH(IF(O450&gt;2000000,"A",IF(O450&gt;1000000,"B",IF(O450&gt;100000,"C","D"))),ELSV!$G$4:$K$4,0))</f>
        <v>0.9</v>
      </c>
      <c r="AO450" s="24">
        <f t="shared" si="286"/>
        <v>611937.18461839529</v>
      </c>
      <c r="AP450" s="24">
        <f t="shared" si="287"/>
        <v>510457.60150251142</v>
      </c>
      <c r="AQ450" s="25">
        <f t="shared" si="288"/>
        <v>101479.58311588387</v>
      </c>
    </row>
    <row r="451" spans="1:43" hidden="1" x14ac:dyDescent="0.25">
      <c r="A451" s="11">
        <v>3003</v>
      </c>
      <c r="B451" s="6">
        <v>3003006301</v>
      </c>
      <c r="C451" s="6">
        <v>20100001</v>
      </c>
      <c r="D451" s="6">
        <v>11000000002</v>
      </c>
      <c r="E451" s="6"/>
      <c r="F451" s="6" t="s">
        <v>1544</v>
      </c>
      <c r="G451" s="6"/>
      <c r="H451" s="6">
        <v>26</v>
      </c>
      <c r="I451" s="6" t="s">
        <v>41</v>
      </c>
      <c r="J451" s="27">
        <v>40185</v>
      </c>
      <c r="K451" s="27">
        <v>40185</v>
      </c>
      <c r="L451" s="7">
        <v>492840.64</v>
      </c>
      <c r="M451" s="7">
        <v>0</v>
      </c>
      <c r="N451" s="7"/>
      <c r="O451" s="8">
        <v>492840.64</v>
      </c>
      <c r="P451" s="7">
        <v>-492840.64</v>
      </c>
      <c r="Q451" s="7">
        <v>0</v>
      </c>
      <c r="R451" s="7">
        <v>0</v>
      </c>
      <c r="S451" s="12">
        <f t="shared" si="268"/>
        <v>-492840.64</v>
      </c>
      <c r="T451" s="18">
        <f t="shared" si="269"/>
        <v>0</v>
      </c>
      <c r="U451" s="18">
        <v>0</v>
      </c>
      <c r="V451" s="30">
        <f t="shared" si="270"/>
        <v>40179</v>
      </c>
      <c r="W451" s="28">
        <f t="shared" si="289"/>
        <v>13.411111111111111</v>
      </c>
      <c r="X451" s="38" t="s">
        <v>3110</v>
      </c>
      <c r="Y451">
        <f>MATCH(X451,'CAT-3'!$A:$A,0)</f>
        <v>757</v>
      </c>
      <c r="Z451">
        <f>MATCH(V451,'CAT-3'!$1:$1,0)</f>
        <v>64</v>
      </c>
      <c r="AA451">
        <f>INDEX('CAT-3'!$1:$1048576,FAR!Y451,FAR!Z451)</f>
        <v>94.9</v>
      </c>
      <c r="AB451">
        <f>MATCH($AB$3,'CAT-3'!$1:$1,0)</f>
        <v>90</v>
      </c>
      <c r="AC451">
        <f>INDEX('CAT-3'!$1:$1048576,FAR!Y451,FAR!AB451)</f>
        <v>93.3</v>
      </c>
      <c r="AD451" s="28">
        <f>AC451/AA451</f>
        <v>0.98314014752370904</v>
      </c>
      <c r="AE451" s="43" t="s">
        <v>4047</v>
      </c>
      <c r="AF451">
        <f>MATCH(AE451,'CAT-4'!$A:$A,0)</f>
        <v>647</v>
      </c>
      <c r="AG451">
        <f>MATCH($AG$3,'CAT-4'!$1:$1,0)</f>
        <v>4</v>
      </c>
      <c r="AH451">
        <f>INDEX('CAT-4'!$1:$1048576,FAR!AF451,FAR!AG451)</f>
        <v>100.5</v>
      </c>
      <c r="AI451">
        <f>MATCH($AI$3,'CAT-4'!$1:$1,0)</f>
        <v>133</v>
      </c>
      <c r="AJ451">
        <f>INDEX('CAT-4'!$1:$1048576,FAR!AF451,FAR!AI451)</f>
        <v>92.8</v>
      </c>
      <c r="AK451" s="28">
        <f>AJ451/AH451</f>
        <v>0.92338308457711438</v>
      </c>
      <c r="AL451" s="28">
        <f>AK451*AD451</f>
        <v>0.90781498199204169</v>
      </c>
      <c r="AM451" s="2">
        <f>INDEX(ELSV!$C$4:$G$58,MATCH(AE451,ELSV!$G$4:$G$58,0),MATCH(IF(O451&gt;2000000,"A",IF(O451&gt;1000000,"B",IF(O451&gt;100000,"C","D"))),ELSV!$C$4:$G$4,0))</f>
        <v>6</v>
      </c>
      <c r="AN451" s="77">
        <f>INDEX(ELSV!$G$4:$K$58,MATCH(AE451,ELSV!$G$4:$G$58,0),MATCH(IF(O451&gt;2000000,"A",IF(O451&gt;1000000,"B",IF(O451&gt;100000,"C","D"))),ELSV!$G$4:$K$4,0))</f>
        <v>1</v>
      </c>
      <c r="AO451" s="24">
        <f t="shared" si="286"/>
        <v>447408.11672654632</v>
      </c>
      <c r="AP451" s="24">
        <f t="shared" si="287"/>
        <v>447408.11672654632</v>
      </c>
      <c r="AQ451" s="25">
        <f t="shared" si="288"/>
        <v>0</v>
      </c>
    </row>
    <row r="452" spans="1:43" hidden="1" x14ac:dyDescent="0.25">
      <c r="A452" s="11">
        <v>3007</v>
      </c>
      <c r="B452" s="6">
        <v>3007006201</v>
      </c>
      <c r="C452" s="6">
        <v>20000102</v>
      </c>
      <c r="D452" s="6">
        <v>2010000016</v>
      </c>
      <c r="E452" s="6" t="s">
        <v>1585</v>
      </c>
      <c r="F452" s="6" t="s">
        <v>73</v>
      </c>
      <c r="G452" s="6" t="s">
        <v>1597</v>
      </c>
      <c r="H452" s="83">
        <v>1</v>
      </c>
      <c r="I452" s="6" t="s">
        <v>8</v>
      </c>
      <c r="J452" s="27">
        <v>40996</v>
      </c>
      <c r="K452" s="27">
        <v>40978</v>
      </c>
      <c r="L452" s="7">
        <v>489583.96</v>
      </c>
      <c r="M452" s="7">
        <v>0</v>
      </c>
      <c r="N452" s="7"/>
      <c r="O452" s="8">
        <v>489583.96</v>
      </c>
      <c r="P452" s="7">
        <v>-146864.46</v>
      </c>
      <c r="Q452" s="7">
        <v>0</v>
      </c>
      <c r="R452" s="7">
        <v>-16352.1</v>
      </c>
      <c r="S452" s="12">
        <f t="shared" si="268"/>
        <v>-163216.56</v>
      </c>
      <c r="T452" s="18">
        <f t="shared" si="269"/>
        <v>342719.5</v>
      </c>
      <c r="U452" s="18">
        <v>326367.40000000002</v>
      </c>
      <c r="V452" s="30">
        <f t="shared" si="270"/>
        <v>40969</v>
      </c>
      <c r="AD452"/>
      <c r="AL452"/>
      <c r="AO452"/>
    </row>
    <row r="453" spans="1:43" x14ac:dyDescent="0.25">
      <c r="A453" s="11">
        <v>3005</v>
      </c>
      <c r="B453" s="6">
        <v>3005000209</v>
      </c>
      <c r="C453" s="6">
        <v>20000201</v>
      </c>
      <c r="D453" s="6">
        <v>3030000107</v>
      </c>
      <c r="E453" s="6" t="s">
        <v>1584</v>
      </c>
      <c r="F453" s="6" t="s">
        <v>708</v>
      </c>
      <c r="G453" s="6"/>
      <c r="H453" s="6">
        <v>1</v>
      </c>
      <c r="I453" s="6" t="s">
        <v>8</v>
      </c>
      <c r="J453" s="27">
        <v>41729</v>
      </c>
      <c r="K453" s="27">
        <v>41729</v>
      </c>
      <c r="L453" s="7">
        <v>482602</v>
      </c>
      <c r="M453" s="7">
        <v>0</v>
      </c>
      <c r="N453" s="7"/>
      <c r="O453" s="8">
        <v>482602</v>
      </c>
      <c r="P453" s="7">
        <v>-225155.41</v>
      </c>
      <c r="Q453" s="7">
        <v>0</v>
      </c>
      <c r="R453" s="7">
        <v>-28135.7</v>
      </c>
      <c r="S453" s="12">
        <f t="shared" ref="S453:S516" si="294">SUM(P453:R453)</f>
        <v>-253291.11000000002</v>
      </c>
      <c r="T453" s="18">
        <f t="shared" ref="T453:T516" si="295">L453+P453</f>
        <v>257446.59</v>
      </c>
      <c r="U453" s="18">
        <v>229310.89</v>
      </c>
      <c r="V453" s="30">
        <f t="shared" si="270"/>
        <v>41699</v>
      </c>
      <c r="W453" s="28">
        <f t="shared" ref="W453:W464" si="296">YEARFRAC(K453,$W$3)</f>
        <v>9.1805555555555554</v>
      </c>
      <c r="X453" s="38"/>
      <c r="AD453"/>
      <c r="AE453" s="43" t="s">
        <v>4100</v>
      </c>
      <c r="AF453">
        <f>MATCH(AE453,'CAT-4'!$A:$A,0)</f>
        <v>674</v>
      </c>
      <c r="AG453">
        <f>MATCH(V453,'CAT-4'!$1:$1,0)</f>
        <v>27</v>
      </c>
      <c r="AH453">
        <f>INDEX('CAT-4'!$1:$1048576,FAR!AF453,FAR!AG453)</f>
        <v>109.9</v>
      </c>
      <c r="AI453">
        <f>MATCH($AI$3,'CAT-4'!$1:$1,0)</f>
        <v>133</v>
      </c>
      <c r="AJ453">
        <f>INDEX('CAT-4'!$1:$1048576,FAR!AF453,FAR!AI453)</f>
        <v>123.6</v>
      </c>
      <c r="AK453" s="28">
        <f t="shared" ref="AK453:AK462" si="297">AJ453/AH453</f>
        <v>1.1246587807097359</v>
      </c>
      <c r="AL453" s="28">
        <f t="shared" ref="AL453:AL462" si="298">AK453</f>
        <v>1.1246587807097359</v>
      </c>
      <c r="AM453" s="2">
        <f>INDEX(ELSV!$C$4:$G$58,MATCH(AE453,ELSV!$G$4:$G$58,0),MATCH(IF(O453&gt;2000000,"A",IF(O453&gt;1000000,"B",IF(O453&gt;100000,"C","D"))),ELSV!$C$4:$G$4,0))</f>
        <v>12</v>
      </c>
      <c r="AN453" s="77">
        <f>INDEX(ELSV!$G$4:$K$58,MATCH(AE453,ELSV!$G$4:$G$58,0),MATCH(IF(O453&gt;2000000,"A",IF(O453&gt;1000000,"B",IF(O453&gt;100000,"C","D"))),ELSV!$G$4:$K$4,0))</f>
        <v>0.95</v>
      </c>
      <c r="AO453" s="24">
        <f t="shared" ref="AO453:AO464" si="299">AL453*O453</f>
        <v>542762.57688807999</v>
      </c>
      <c r="AP453" s="24">
        <f t="shared" ref="AP453:AP464" si="300">AO453*(AN453/AM453)*(IF(W453&gt;AM453,AM453,W453))</f>
        <v>394476.57425563637</v>
      </c>
      <c r="AQ453" s="25">
        <f t="shared" ref="AQ453:AQ464" si="301">AO453-AP453</f>
        <v>148286.00263244362</v>
      </c>
    </row>
    <row r="454" spans="1:43" x14ac:dyDescent="0.25">
      <c r="A454" s="11">
        <v>3006</v>
      </c>
      <c r="B454" s="6">
        <v>3006000202</v>
      </c>
      <c r="C454" s="6">
        <v>20000201</v>
      </c>
      <c r="D454" s="6">
        <v>3020000307</v>
      </c>
      <c r="E454" s="6" t="s">
        <v>1582</v>
      </c>
      <c r="F454" s="6" t="s">
        <v>443</v>
      </c>
      <c r="G454" s="6"/>
      <c r="H454" s="6">
        <v>1</v>
      </c>
      <c r="I454" s="6" t="s">
        <v>8</v>
      </c>
      <c r="J454" s="27">
        <v>41820</v>
      </c>
      <c r="K454" s="27">
        <v>41820</v>
      </c>
      <c r="L454" s="7">
        <v>481450.2</v>
      </c>
      <c r="M454" s="7">
        <v>0</v>
      </c>
      <c r="N454" s="7"/>
      <c r="O454" s="8">
        <v>481450.2</v>
      </c>
      <c r="P454" s="7">
        <v>-217627.39</v>
      </c>
      <c r="Q454" s="7">
        <v>0</v>
      </c>
      <c r="R454" s="7">
        <v>-28068.55</v>
      </c>
      <c r="S454" s="12">
        <f t="shared" si="294"/>
        <v>-245695.94</v>
      </c>
      <c r="T454" s="18">
        <f t="shared" si="295"/>
        <v>263822.81</v>
      </c>
      <c r="U454" s="18">
        <v>235754.26</v>
      </c>
      <c r="V454" s="30">
        <f t="shared" ref="V454:V517" si="302">DATE(YEAR(K454),MONTH(K454),1)</f>
        <v>41791</v>
      </c>
      <c r="W454" s="28">
        <f t="shared" si="296"/>
        <v>8.9305555555555554</v>
      </c>
      <c r="X454" s="38"/>
      <c r="AD454"/>
      <c r="AE454" s="43" t="s">
        <v>3966</v>
      </c>
      <c r="AF454">
        <f>MATCH(AE454,'CAT-4'!$A:$A,0)</f>
        <v>606</v>
      </c>
      <c r="AG454">
        <f>MATCH(V454,'CAT-4'!$1:$1,0)</f>
        <v>30</v>
      </c>
      <c r="AH454">
        <f>INDEX('CAT-4'!$1:$1048576,FAR!AF454,FAR!AG454)</f>
        <v>106.1</v>
      </c>
      <c r="AI454">
        <f>MATCH($AI$3,'CAT-4'!$1:$1,0)</f>
        <v>133</v>
      </c>
      <c r="AJ454">
        <f>INDEX('CAT-4'!$1:$1048576,FAR!AF454,FAR!AI454)</f>
        <v>131.4</v>
      </c>
      <c r="AK454" s="28">
        <f t="shared" si="297"/>
        <v>1.2384542884071632</v>
      </c>
      <c r="AL454" s="28">
        <f t="shared" si="298"/>
        <v>1.2384542884071632</v>
      </c>
      <c r="AM454" s="2">
        <f>INDEX(ELSV!$C$4:$G$58,MATCH(AE454,ELSV!$G$4:$G$58,0),MATCH(IF(O454&gt;2000000,"A",IF(O454&gt;1000000,"B",IF(O454&gt;100000,"C","D"))),ELSV!$C$4:$G$4,0))</f>
        <v>12</v>
      </c>
      <c r="AN454" s="77">
        <f>INDEX(ELSV!$G$4:$K$58,MATCH(AE454,ELSV!$G$4:$G$58,0),MATCH(IF(O454&gt;2000000,"A",IF(O454&gt;1000000,"B",IF(O454&gt;100000,"C","D"))),ELSV!$G$4:$K$4,0))</f>
        <v>0.95</v>
      </c>
      <c r="AO454" s="24">
        <f t="shared" si="299"/>
        <v>596254.06484448642</v>
      </c>
      <c r="AP454" s="24">
        <f t="shared" si="300"/>
        <v>421553.00406279456</v>
      </c>
      <c r="AQ454" s="25">
        <f t="shared" si="301"/>
        <v>174701.06078169186</v>
      </c>
    </row>
    <row r="455" spans="1:43" x14ac:dyDescent="0.25">
      <c r="A455" s="11">
        <v>3008</v>
      </c>
      <c r="B455" s="6">
        <v>3008000203</v>
      </c>
      <c r="C455" s="6">
        <v>20000201</v>
      </c>
      <c r="D455" s="6">
        <v>3030000223</v>
      </c>
      <c r="E455" s="6" t="s">
        <v>1586</v>
      </c>
      <c r="F455" s="6" t="s">
        <v>789</v>
      </c>
      <c r="G455" s="6"/>
      <c r="H455" s="6">
        <v>1</v>
      </c>
      <c r="I455" s="6" t="s">
        <v>8</v>
      </c>
      <c r="J455" s="27">
        <v>44651</v>
      </c>
      <c r="K455" s="27">
        <v>44651</v>
      </c>
      <c r="L455" s="7">
        <v>472000.01</v>
      </c>
      <c r="M455" s="7">
        <v>0</v>
      </c>
      <c r="N455" s="7"/>
      <c r="O455" s="8">
        <v>472000.01</v>
      </c>
      <c r="P455" s="7">
        <v>-75.39</v>
      </c>
      <c r="Q455" s="7">
        <v>0</v>
      </c>
      <c r="R455" s="7">
        <v>-27517.599999999999</v>
      </c>
      <c r="S455" s="12">
        <f t="shared" si="294"/>
        <v>-27592.989999999998</v>
      </c>
      <c r="T455" s="18">
        <f t="shared" si="295"/>
        <v>471924.62</v>
      </c>
      <c r="U455" s="18">
        <v>444407.02</v>
      </c>
      <c r="V455" s="30">
        <f t="shared" si="302"/>
        <v>44621</v>
      </c>
      <c r="W455" s="28">
        <f t="shared" si="296"/>
        <v>1.1805555555555556</v>
      </c>
      <c r="X455" s="38"/>
      <c r="AD455"/>
      <c r="AE455" s="43" t="s">
        <v>4192</v>
      </c>
      <c r="AF455">
        <f>MATCH(AE455,'CAT-4'!$A:$A,0)</f>
        <v>722</v>
      </c>
      <c r="AG455">
        <f>MATCH(V455,'CAT-4'!$1:$1,0)</f>
        <v>123</v>
      </c>
      <c r="AH455">
        <f>INDEX('CAT-4'!$1:$1048576,FAR!AF455,FAR!AG455)</f>
        <v>122.3</v>
      </c>
      <c r="AI455">
        <f>MATCH($AI$3,'CAT-4'!$1:$1,0)</f>
        <v>133</v>
      </c>
      <c r="AJ455">
        <f>INDEX('CAT-4'!$1:$1048576,FAR!AF455,FAR!AI455)</f>
        <v>126.8</v>
      </c>
      <c r="AK455" s="28">
        <f t="shared" si="297"/>
        <v>1.0367947669664759</v>
      </c>
      <c r="AL455" s="28">
        <f t="shared" si="298"/>
        <v>1.0367947669664759</v>
      </c>
      <c r="AM455" s="2">
        <f>INDEX(ELSV!$C$4:$G$58,MATCH(AE455,ELSV!$G$4:$G$58,0),MATCH(IF(O455&gt;2000000,"A",IF(O455&gt;1000000,"B",IF(O455&gt;100000,"C","D"))),ELSV!$C$4:$G$4,0))</f>
        <v>12</v>
      </c>
      <c r="AN455" s="77">
        <f>INDEX(ELSV!$G$4:$K$58,MATCH(AE455,ELSV!$G$4:$G$58,0),MATCH(IF(O455&gt;2000000,"A",IF(O455&gt;1000000,"B",IF(O455&gt;100000,"C","D"))),ELSV!$G$4:$K$4,0))</f>
        <v>0.9</v>
      </c>
      <c r="AO455" s="24">
        <f t="shared" si="299"/>
        <v>489367.1403761243</v>
      </c>
      <c r="AP455" s="24">
        <f t="shared" si="300"/>
        <v>43329.382220802676</v>
      </c>
      <c r="AQ455" s="25">
        <f t="shared" si="301"/>
        <v>446037.75815532164</v>
      </c>
    </row>
    <row r="456" spans="1:43" x14ac:dyDescent="0.25">
      <c r="A456" s="11">
        <v>3005</v>
      </c>
      <c r="B456" s="6">
        <v>3005000209</v>
      </c>
      <c r="C456" s="6">
        <v>20000201</v>
      </c>
      <c r="D456" s="6">
        <v>3030000108</v>
      </c>
      <c r="E456" s="6" t="s">
        <v>1584</v>
      </c>
      <c r="F456" s="6" t="s">
        <v>709</v>
      </c>
      <c r="G456" s="6"/>
      <c r="H456" s="6">
        <v>1</v>
      </c>
      <c r="I456" s="6" t="s">
        <v>8</v>
      </c>
      <c r="J456" s="27">
        <v>41729</v>
      </c>
      <c r="K456" s="27">
        <v>41729</v>
      </c>
      <c r="L456" s="7">
        <v>459003</v>
      </c>
      <c r="M456" s="7">
        <v>0</v>
      </c>
      <c r="N456" s="7"/>
      <c r="O456" s="8">
        <v>459003</v>
      </c>
      <c r="P456" s="7">
        <v>-214145.36</v>
      </c>
      <c r="Q456" s="7">
        <v>0</v>
      </c>
      <c r="R456" s="7">
        <v>-26759.87</v>
      </c>
      <c r="S456" s="12">
        <f t="shared" si="294"/>
        <v>-240905.22999999998</v>
      </c>
      <c r="T456" s="18">
        <f t="shared" si="295"/>
        <v>244857.64</v>
      </c>
      <c r="U456" s="18">
        <v>218097.77</v>
      </c>
      <c r="V456" s="30">
        <f t="shared" si="302"/>
        <v>41699</v>
      </c>
      <c r="W456" s="28">
        <f t="shared" si="296"/>
        <v>9.1805555555555554</v>
      </c>
      <c r="X456" s="38"/>
      <c r="AD456"/>
      <c r="AE456" s="43" t="s">
        <v>4100</v>
      </c>
      <c r="AF456">
        <f>MATCH(AE456,'CAT-4'!$A:$A,0)</f>
        <v>674</v>
      </c>
      <c r="AG456">
        <f>MATCH(V456,'CAT-4'!$1:$1,0)</f>
        <v>27</v>
      </c>
      <c r="AH456">
        <f>INDEX('CAT-4'!$1:$1048576,FAR!AF456,FAR!AG456)</f>
        <v>109.9</v>
      </c>
      <c r="AI456">
        <f>MATCH($AI$3,'CAT-4'!$1:$1,0)</f>
        <v>133</v>
      </c>
      <c r="AJ456">
        <f>INDEX('CAT-4'!$1:$1048576,FAR!AF456,FAR!AI456)</f>
        <v>123.6</v>
      </c>
      <c r="AK456" s="28">
        <f t="shared" si="297"/>
        <v>1.1246587807097359</v>
      </c>
      <c r="AL456" s="28">
        <f t="shared" si="298"/>
        <v>1.1246587807097359</v>
      </c>
      <c r="AM456" s="2">
        <f>INDEX(ELSV!$C$4:$G$58,MATCH(AE456,ELSV!$G$4:$G$58,0),MATCH(IF(O456&gt;2000000,"A",IF(O456&gt;1000000,"B",IF(O456&gt;100000,"C","D"))),ELSV!$C$4:$G$4,0))</f>
        <v>12</v>
      </c>
      <c r="AN456" s="77">
        <f>INDEX(ELSV!$G$4:$K$58,MATCH(AE456,ELSV!$G$4:$G$58,0),MATCH(IF(O456&gt;2000000,"A",IF(O456&gt;1000000,"B",IF(O456&gt;100000,"C","D"))),ELSV!$G$4:$K$4,0))</f>
        <v>0.95</v>
      </c>
      <c r="AO456" s="24">
        <f t="shared" si="299"/>
        <v>516221.75432211091</v>
      </c>
      <c r="AP456" s="24">
        <f t="shared" si="300"/>
        <v>375186.86415112211</v>
      </c>
      <c r="AQ456" s="25">
        <f t="shared" si="301"/>
        <v>141034.8901709888</v>
      </c>
    </row>
    <row r="457" spans="1:43" x14ac:dyDescent="0.25">
      <c r="A457" s="11">
        <v>3006</v>
      </c>
      <c r="B457" s="6">
        <v>3006110001</v>
      </c>
      <c r="C457" s="6">
        <v>20000201</v>
      </c>
      <c r="D457" s="6">
        <v>3030000041</v>
      </c>
      <c r="E457" s="6" t="s">
        <v>1582</v>
      </c>
      <c r="F457" s="6" t="s">
        <v>641</v>
      </c>
      <c r="G457" s="6"/>
      <c r="H457" s="6">
        <v>1</v>
      </c>
      <c r="I457" s="6" t="s">
        <v>8</v>
      </c>
      <c r="J457" s="27">
        <v>41729</v>
      </c>
      <c r="K457" s="27">
        <v>41729</v>
      </c>
      <c r="L457" s="7">
        <v>458100.44</v>
      </c>
      <c r="M457" s="7">
        <v>0</v>
      </c>
      <c r="N457" s="7"/>
      <c r="O457" s="8">
        <v>458100.44</v>
      </c>
      <c r="P457" s="7">
        <v>-213724.35</v>
      </c>
      <c r="Q457" s="7">
        <v>0</v>
      </c>
      <c r="R457" s="7">
        <v>-26707.26</v>
      </c>
      <c r="S457" s="12">
        <f t="shared" si="294"/>
        <v>-240431.61000000002</v>
      </c>
      <c r="T457" s="18">
        <f t="shared" si="295"/>
        <v>244376.09</v>
      </c>
      <c r="U457" s="18">
        <v>217668.83</v>
      </c>
      <c r="V457" s="30">
        <f t="shared" si="302"/>
        <v>41699</v>
      </c>
      <c r="W457" s="28">
        <f t="shared" si="296"/>
        <v>9.1805555555555554</v>
      </c>
      <c r="X457" s="38"/>
      <c r="AD457"/>
      <c r="AE457" s="43" t="s">
        <v>4198</v>
      </c>
      <c r="AF457">
        <f>MATCH(AE457,'CAT-4'!$A:$A,0)</f>
        <v>725</v>
      </c>
      <c r="AG457">
        <f>MATCH(V457,'CAT-4'!$1:$1,0)</f>
        <v>27</v>
      </c>
      <c r="AH457">
        <f>INDEX('CAT-4'!$1:$1048576,FAR!AF457,FAR!AG457)</f>
        <v>103.2</v>
      </c>
      <c r="AI457">
        <f>MATCH($AI$3,'CAT-4'!$1:$1,0)</f>
        <v>133</v>
      </c>
      <c r="AJ457">
        <f>INDEX('CAT-4'!$1:$1048576,FAR!AF457,FAR!AI457)</f>
        <v>128.19999999999999</v>
      </c>
      <c r="AK457" s="28">
        <f t="shared" si="297"/>
        <v>1.2422480620155036</v>
      </c>
      <c r="AL457" s="28">
        <f t="shared" si="298"/>
        <v>1.2422480620155036</v>
      </c>
      <c r="AM457" s="2">
        <f>INDEX(ELSV!$C$4:$G$58,MATCH(AE457,ELSV!$G$4:$G$58,0),MATCH(IF(O457&gt;2000000,"A",IF(O457&gt;1000000,"B",IF(O457&gt;100000,"C","D"))),ELSV!$C$4:$G$4,0))</f>
        <v>8</v>
      </c>
      <c r="AN457" s="77">
        <f>INDEX(ELSV!$G$4:$K$58,MATCH(AE457,ELSV!$G$4:$G$58,0),MATCH(IF(O457&gt;2000000,"A",IF(O457&gt;1000000,"B",IF(O457&gt;100000,"C","D"))),ELSV!$G$4:$K$4,0))</f>
        <v>0.95</v>
      </c>
      <c r="AO457" s="24">
        <f t="shared" si="299"/>
        <v>569074.38379844953</v>
      </c>
      <c r="AP457" s="24">
        <f t="shared" si="300"/>
        <v>540620.66460852697</v>
      </c>
      <c r="AQ457" s="25">
        <f t="shared" si="301"/>
        <v>28453.719189922558</v>
      </c>
    </row>
    <row r="458" spans="1:43" x14ac:dyDescent="0.25">
      <c r="A458" s="11">
        <v>3008</v>
      </c>
      <c r="B458" s="6">
        <v>3008000208</v>
      </c>
      <c r="C458" s="6">
        <v>20000201</v>
      </c>
      <c r="D458" s="6">
        <v>3020000214</v>
      </c>
      <c r="E458" s="6" t="s">
        <v>1586</v>
      </c>
      <c r="F458" s="6" t="s">
        <v>356</v>
      </c>
      <c r="G458" s="6"/>
      <c r="H458" s="6">
        <v>1</v>
      </c>
      <c r="I458" s="6" t="s">
        <v>41</v>
      </c>
      <c r="J458" s="27">
        <v>41364</v>
      </c>
      <c r="K458" s="27">
        <v>41364</v>
      </c>
      <c r="L458" s="7">
        <v>457281.6</v>
      </c>
      <c r="M458" s="7">
        <v>0</v>
      </c>
      <c r="N458" s="7"/>
      <c r="O458" s="8">
        <v>457281.6</v>
      </c>
      <c r="P458" s="7">
        <v>-230716.65</v>
      </c>
      <c r="Q458" s="7">
        <v>0</v>
      </c>
      <c r="R458" s="7">
        <v>-26659.52</v>
      </c>
      <c r="S458" s="12">
        <f t="shared" si="294"/>
        <v>-257376.16999999998</v>
      </c>
      <c r="T458" s="18">
        <f t="shared" si="295"/>
        <v>226564.94999999998</v>
      </c>
      <c r="U458" s="18">
        <v>199905.43</v>
      </c>
      <c r="V458" s="30">
        <f t="shared" si="302"/>
        <v>41334</v>
      </c>
      <c r="W458" s="28">
        <f t="shared" si="296"/>
        <v>10.180555555555555</v>
      </c>
      <c r="X458" s="38"/>
      <c r="AD458"/>
      <c r="AE458" s="43" t="s">
        <v>3980</v>
      </c>
      <c r="AF458">
        <f>MATCH(AE458,'CAT-4'!$A:$A,0)</f>
        <v>613</v>
      </c>
      <c r="AG458">
        <f>MATCH(V458,'CAT-4'!$1:$1,0)</f>
        <v>15</v>
      </c>
      <c r="AH458">
        <f>INDEX('CAT-4'!$1:$1048576,FAR!AF458,FAR!AG458)</f>
        <v>101.9</v>
      </c>
      <c r="AI458">
        <f>MATCH($AI$3,'CAT-4'!$1:$1,0)</f>
        <v>133</v>
      </c>
      <c r="AJ458">
        <f>INDEX('CAT-4'!$1:$1048576,FAR!AF458,FAR!AI458)</f>
        <v>155.6</v>
      </c>
      <c r="AK458" s="28">
        <f t="shared" si="297"/>
        <v>1.5269872423945043</v>
      </c>
      <c r="AL458" s="28">
        <f t="shared" si="298"/>
        <v>1.5269872423945043</v>
      </c>
      <c r="AM458" s="2">
        <f>INDEX(ELSV!$C$4:$G$58,MATCH(AE458,ELSV!$G$4:$G$58,0),MATCH(IF(O458&gt;2000000,"A",IF(O458&gt;1000000,"B",IF(O458&gt;100000,"C","D"))),ELSV!$C$4:$G$4,0))</f>
        <v>12</v>
      </c>
      <c r="AN458" s="77">
        <f>INDEX(ELSV!$G$4:$K$58,MATCH(AE458,ELSV!$G$4:$G$58,0),MATCH(IF(O458&gt;2000000,"A",IF(O458&gt;1000000,"B",IF(O458&gt;100000,"C","D"))),ELSV!$G$4:$K$4,0))</f>
        <v>0.9</v>
      </c>
      <c r="AO458" s="24">
        <f t="shared" si="299"/>
        <v>698263.16938174679</v>
      </c>
      <c r="AP458" s="24">
        <f t="shared" si="300"/>
        <v>533153.02412168786</v>
      </c>
      <c r="AQ458" s="25">
        <f t="shared" si="301"/>
        <v>165110.14526005893</v>
      </c>
    </row>
    <row r="459" spans="1:43" x14ac:dyDescent="0.25">
      <c r="A459" s="11">
        <v>3007</v>
      </c>
      <c r="B459" s="6">
        <v>3007000203</v>
      </c>
      <c r="C459" s="6">
        <v>20000201</v>
      </c>
      <c r="D459" s="6">
        <v>3030000221</v>
      </c>
      <c r="E459" s="6" t="s">
        <v>1585</v>
      </c>
      <c r="F459" s="6" t="s">
        <v>787</v>
      </c>
      <c r="G459" s="6"/>
      <c r="H459" s="6">
        <v>1</v>
      </c>
      <c r="I459" s="6" t="s">
        <v>8</v>
      </c>
      <c r="J459" s="27">
        <v>44255</v>
      </c>
      <c r="K459" s="27">
        <v>44255</v>
      </c>
      <c r="L459" s="7">
        <v>455480</v>
      </c>
      <c r="M459" s="7">
        <v>0</v>
      </c>
      <c r="N459" s="7"/>
      <c r="O459" s="8">
        <v>455480</v>
      </c>
      <c r="P459" s="7">
        <v>-28882.54</v>
      </c>
      <c r="Q459" s="7">
        <v>0</v>
      </c>
      <c r="R459" s="7">
        <v>-26554.48</v>
      </c>
      <c r="S459" s="12">
        <f t="shared" si="294"/>
        <v>-55437.020000000004</v>
      </c>
      <c r="T459" s="18">
        <f t="shared" si="295"/>
        <v>426597.46</v>
      </c>
      <c r="U459" s="18">
        <v>400042.98</v>
      </c>
      <c r="V459" s="30">
        <f t="shared" si="302"/>
        <v>44228</v>
      </c>
      <c r="W459" s="28">
        <f t="shared" si="296"/>
        <v>2.2638888888888888</v>
      </c>
      <c r="X459" s="38"/>
      <c r="AD459"/>
      <c r="AE459" s="43" t="s">
        <v>4192</v>
      </c>
      <c r="AF459">
        <f>MATCH(AE459,'CAT-4'!$A:$A,0)</f>
        <v>722</v>
      </c>
      <c r="AG459">
        <f>MATCH(V459,'CAT-4'!$1:$1,0)</f>
        <v>110</v>
      </c>
      <c r="AH459">
        <f>INDEX('CAT-4'!$1:$1048576,FAR!AF459,FAR!AG459)</f>
        <v>115.4</v>
      </c>
      <c r="AI459">
        <f>MATCH($AI$3,'CAT-4'!$1:$1,0)</f>
        <v>133</v>
      </c>
      <c r="AJ459">
        <f>INDEX('CAT-4'!$1:$1048576,FAR!AF459,FAR!AI459)</f>
        <v>126.8</v>
      </c>
      <c r="AK459" s="28">
        <f t="shared" si="297"/>
        <v>1.0987868284228768</v>
      </c>
      <c r="AL459" s="28">
        <f t="shared" si="298"/>
        <v>1.0987868284228768</v>
      </c>
      <c r="AM459" s="2">
        <f>INDEX(ELSV!$C$4:$G$58,MATCH(AE459,ELSV!$G$4:$G$58,0),MATCH(IF(O459&gt;2000000,"A",IF(O459&gt;1000000,"B",IF(O459&gt;100000,"C","D"))),ELSV!$C$4:$G$4,0))</f>
        <v>12</v>
      </c>
      <c r="AN459" s="77">
        <f>INDEX(ELSV!$G$4:$K$58,MATCH(AE459,ELSV!$G$4:$G$58,0),MATCH(IF(O459&gt;2000000,"A",IF(O459&gt;1000000,"B",IF(O459&gt;100000,"C","D"))),ELSV!$G$4:$K$4,0))</f>
        <v>0.9</v>
      </c>
      <c r="AO459" s="24">
        <f t="shared" si="299"/>
        <v>500475.42461005191</v>
      </c>
      <c r="AP459" s="24">
        <f t="shared" si="300"/>
        <v>84976.556470248383</v>
      </c>
      <c r="AQ459" s="25">
        <f t="shared" si="301"/>
        <v>415498.86813980353</v>
      </c>
    </row>
    <row r="460" spans="1:43" x14ac:dyDescent="0.25">
      <c r="A460" s="11">
        <v>3008</v>
      </c>
      <c r="B460" s="6">
        <v>3008000204</v>
      </c>
      <c r="C460" s="6">
        <v>20000201</v>
      </c>
      <c r="D460" s="6">
        <v>3020000265</v>
      </c>
      <c r="E460" s="6" t="s">
        <v>1586</v>
      </c>
      <c r="F460" s="6" t="s">
        <v>402</v>
      </c>
      <c r="G460" s="6"/>
      <c r="H460" s="6">
        <v>1</v>
      </c>
      <c r="I460" s="6" t="s">
        <v>41</v>
      </c>
      <c r="J460" s="27">
        <v>41694</v>
      </c>
      <c r="K460" s="27">
        <v>41694</v>
      </c>
      <c r="L460" s="7">
        <v>451107.7</v>
      </c>
      <c r="M460" s="7">
        <v>0</v>
      </c>
      <c r="N460" s="7"/>
      <c r="O460" s="8">
        <v>451107.7</v>
      </c>
      <c r="P460" s="7">
        <v>-212510.05</v>
      </c>
      <c r="Q460" s="7">
        <v>0</v>
      </c>
      <c r="R460" s="7">
        <v>-26299.58</v>
      </c>
      <c r="S460" s="12">
        <f t="shared" si="294"/>
        <v>-238809.63</v>
      </c>
      <c r="T460" s="18">
        <f t="shared" si="295"/>
        <v>238597.65000000002</v>
      </c>
      <c r="U460" s="18">
        <v>212298.07</v>
      </c>
      <c r="V460" s="30">
        <f t="shared" si="302"/>
        <v>41671</v>
      </c>
      <c r="W460" s="28">
        <f t="shared" si="296"/>
        <v>9.280555555555555</v>
      </c>
      <c r="X460" s="38"/>
      <c r="AD460"/>
      <c r="AE460" s="43" t="s">
        <v>4192</v>
      </c>
      <c r="AF460">
        <f>MATCH(AE460,'CAT-4'!$A:$A,0)</f>
        <v>722</v>
      </c>
      <c r="AG460">
        <f>MATCH(V460,'CAT-4'!$1:$1,0)</f>
        <v>26</v>
      </c>
      <c r="AH460">
        <f>INDEX('CAT-4'!$1:$1048576,FAR!AF460,FAR!AG460)</f>
        <v>106.9</v>
      </c>
      <c r="AI460">
        <f>MATCH($AI$3,'CAT-4'!$1:$1,0)</f>
        <v>133</v>
      </c>
      <c r="AJ460">
        <f>INDEX('CAT-4'!$1:$1048576,FAR!AF460,FAR!AI460)</f>
        <v>126.8</v>
      </c>
      <c r="AK460" s="28">
        <f t="shared" si="297"/>
        <v>1.186155285313377</v>
      </c>
      <c r="AL460" s="28">
        <f t="shared" si="298"/>
        <v>1.186155285313377</v>
      </c>
      <c r="AM460" s="2">
        <f>INDEX(ELSV!$C$4:$G$58,MATCH(AE460,ELSV!$G$4:$G$58,0),MATCH(IF(O460&gt;2000000,"A",IF(O460&gt;1000000,"B",IF(O460&gt;100000,"C","D"))),ELSV!$C$4:$G$4,0))</f>
        <v>12</v>
      </c>
      <c r="AN460" s="77">
        <f>INDEX(ELSV!$G$4:$K$58,MATCH(AE460,ELSV!$G$4:$G$58,0),MATCH(IF(O460&gt;2000000,"A",IF(O460&gt;1000000,"B",IF(O460&gt;100000,"C","D"))),ELSV!$G$4:$K$4,0))</f>
        <v>0.9</v>
      </c>
      <c r="AO460" s="24">
        <f t="shared" si="299"/>
        <v>535083.78260056127</v>
      </c>
      <c r="AP460" s="24">
        <f t="shared" si="300"/>
        <v>372440.60784759902</v>
      </c>
      <c r="AQ460" s="25">
        <f t="shared" si="301"/>
        <v>162643.17475296225</v>
      </c>
    </row>
    <row r="461" spans="1:43" x14ac:dyDescent="0.25">
      <c r="A461" s="11">
        <v>3008</v>
      </c>
      <c r="B461" s="6">
        <v>3008000209</v>
      </c>
      <c r="C461" s="6">
        <v>20000201</v>
      </c>
      <c r="D461" s="6">
        <v>3030000008</v>
      </c>
      <c r="E461" s="6" t="s">
        <v>1586</v>
      </c>
      <c r="F461" s="6" t="s">
        <v>608</v>
      </c>
      <c r="G461" s="6"/>
      <c r="H461" s="6">
        <v>1</v>
      </c>
      <c r="I461" s="6" t="s">
        <v>45</v>
      </c>
      <c r="J461" s="27">
        <v>41729</v>
      </c>
      <c r="K461" s="27">
        <v>41729</v>
      </c>
      <c r="L461" s="7">
        <v>448362.01</v>
      </c>
      <c r="M461" s="7">
        <v>0</v>
      </c>
      <c r="N461" s="7"/>
      <c r="O461" s="8">
        <v>448362.01</v>
      </c>
      <c r="P461" s="7">
        <v>-209180.94</v>
      </c>
      <c r="Q461" s="7">
        <v>0</v>
      </c>
      <c r="R461" s="7">
        <v>-26139.51</v>
      </c>
      <c r="S461" s="12">
        <f t="shared" si="294"/>
        <v>-235320.45</v>
      </c>
      <c r="T461" s="18">
        <f t="shared" si="295"/>
        <v>239181.07</v>
      </c>
      <c r="U461" s="18">
        <v>213041.56</v>
      </c>
      <c r="V461" s="30">
        <f t="shared" si="302"/>
        <v>41699</v>
      </c>
      <c r="W461" s="28">
        <f t="shared" si="296"/>
        <v>9.1805555555555554</v>
      </c>
      <c r="X461" s="38"/>
      <c r="AD461"/>
      <c r="AE461" s="43" t="s">
        <v>4192</v>
      </c>
      <c r="AF461">
        <f>MATCH(AE461,'CAT-4'!$A:$A,0)</f>
        <v>722</v>
      </c>
      <c r="AG461">
        <f>MATCH(V461,'CAT-4'!$1:$1,0)</f>
        <v>27</v>
      </c>
      <c r="AH461">
        <f>INDEX('CAT-4'!$1:$1048576,FAR!AF461,FAR!AG461)</f>
        <v>107.5</v>
      </c>
      <c r="AI461">
        <f>MATCH($AI$3,'CAT-4'!$1:$1,0)</f>
        <v>133</v>
      </c>
      <c r="AJ461">
        <f>INDEX('CAT-4'!$1:$1048576,FAR!AF461,FAR!AI461)</f>
        <v>126.8</v>
      </c>
      <c r="AK461" s="28">
        <f t="shared" si="297"/>
        <v>1.1795348837209303</v>
      </c>
      <c r="AL461" s="28">
        <f t="shared" si="298"/>
        <v>1.1795348837209303</v>
      </c>
      <c r="AM461" s="2">
        <f>INDEX(ELSV!$C$4:$G$58,MATCH(AE461,ELSV!$G$4:$G$58,0),MATCH(IF(O461&gt;2000000,"A",IF(O461&gt;1000000,"B",IF(O461&gt;100000,"C","D"))),ELSV!$C$4:$G$4,0))</f>
        <v>12</v>
      </c>
      <c r="AN461" s="77">
        <f>INDEX(ELSV!$G$4:$K$58,MATCH(AE461,ELSV!$G$4:$G$58,0),MATCH(IF(O461&gt;2000000,"A",IF(O461&gt;1000000,"B",IF(O461&gt;100000,"C","D"))),ELSV!$G$4:$K$4,0))</f>
        <v>0.9</v>
      </c>
      <c r="AO461" s="24">
        <f t="shared" si="299"/>
        <v>528858.6313302326</v>
      </c>
      <c r="AP461" s="24">
        <f t="shared" si="300"/>
        <v>364141.20344717056</v>
      </c>
      <c r="AQ461" s="25">
        <f t="shared" si="301"/>
        <v>164717.42788306205</v>
      </c>
    </row>
    <row r="462" spans="1:43" x14ac:dyDescent="0.25">
      <c r="A462" s="11">
        <v>3008</v>
      </c>
      <c r="B462" s="6">
        <v>3008000216</v>
      </c>
      <c r="C462" s="6">
        <v>20000201</v>
      </c>
      <c r="D462" s="6">
        <v>3020000362</v>
      </c>
      <c r="E462" s="6" t="s">
        <v>1586</v>
      </c>
      <c r="F462" s="6" t="s">
        <v>410</v>
      </c>
      <c r="G462" s="6"/>
      <c r="H462" s="6">
        <v>1</v>
      </c>
      <c r="I462" s="6" t="s">
        <v>8</v>
      </c>
      <c r="J462" s="27">
        <v>42004</v>
      </c>
      <c r="K462" s="27">
        <v>42004</v>
      </c>
      <c r="L462" s="7">
        <v>446333.16</v>
      </c>
      <c r="M462" s="7">
        <v>0</v>
      </c>
      <c r="N462" s="7"/>
      <c r="O462" s="8">
        <v>446333.16</v>
      </c>
      <c r="P462" s="7">
        <v>-188636.02</v>
      </c>
      <c r="Q462" s="7">
        <v>0</v>
      </c>
      <c r="R462" s="7">
        <v>-26021.22</v>
      </c>
      <c r="S462" s="12">
        <f t="shared" si="294"/>
        <v>-214657.24</v>
      </c>
      <c r="T462" s="18">
        <f t="shared" si="295"/>
        <v>257697.13999999998</v>
      </c>
      <c r="U462" s="18">
        <v>231675.92</v>
      </c>
      <c r="V462" s="30">
        <f t="shared" si="302"/>
        <v>41974</v>
      </c>
      <c r="W462" s="28">
        <f t="shared" si="296"/>
        <v>8.4305555555555554</v>
      </c>
      <c r="X462" s="38"/>
      <c r="AD462"/>
      <c r="AE462" s="43" t="s">
        <v>4192</v>
      </c>
      <c r="AF462">
        <f>MATCH(AE462,'CAT-4'!$A:$A,0)</f>
        <v>722</v>
      </c>
      <c r="AG462">
        <f>MATCH(V462,'CAT-4'!$1:$1,0)</f>
        <v>36</v>
      </c>
      <c r="AH462">
        <f>INDEX('CAT-4'!$1:$1048576,FAR!AF462,FAR!AG462)</f>
        <v>108.1</v>
      </c>
      <c r="AI462">
        <f>MATCH($AI$3,'CAT-4'!$1:$1,0)</f>
        <v>133</v>
      </c>
      <c r="AJ462">
        <f>INDEX('CAT-4'!$1:$1048576,FAR!AF462,FAR!AI462)</f>
        <v>126.8</v>
      </c>
      <c r="AK462" s="28">
        <f t="shared" si="297"/>
        <v>1.1729879740980573</v>
      </c>
      <c r="AL462" s="28">
        <f t="shared" si="298"/>
        <v>1.1729879740980573</v>
      </c>
      <c r="AM462" s="2">
        <f>INDEX(ELSV!$C$4:$G$58,MATCH(AE462,ELSV!$G$4:$G$58,0),MATCH(IF(O462&gt;2000000,"A",IF(O462&gt;1000000,"B",IF(O462&gt;100000,"C","D"))),ELSV!$C$4:$G$4,0))</f>
        <v>12</v>
      </c>
      <c r="AN462" s="77">
        <f>INDEX(ELSV!$G$4:$K$58,MATCH(AE462,ELSV!$G$4:$G$58,0),MATCH(IF(O462&gt;2000000,"A",IF(O462&gt;1000000,"B",IF(O462&gt;100000,"C","D"))),ELSV!$G$4:$K$4,0))</f>
        <v>0.9</v>
      </c>
      <c r="AO462" s="24">
        <f t="shared" si="299"/>
        <v>523543.42912118405</v>
      </c>
      <c r="AP462" s="24">
        <f t="shared" si="300"/>
        <v>331032.14737141534</v>
      </c>
      <c r="AQ462" s="25">
        <f t="shared" si="301"/>
        <v>192511.28174976871</v>
      </c>
    </row>
    <row r="463" spans="1:43" x14ac:dyDescent="0.25">
      <c r="A463" s="11">
        <v>3004</v>
      </c>
      <c r="B463" s="6">
        <v>3004006601</v>
      </c>
      <c r="C463" s="6">
        <v>20000401</v>
      </c>
      <c r="D463" s="6">
        <v>5030000025</v>
      </c>
      <c r="E463" s="6" t="s">
        <v>1583</v>
      </c>
      <c r="F463" s="6" t="s">
        <v>1352</v>
      </c>
      <c r="G463" s="6"/>
      <c r="H463" s="6">
        <v>5</v>
      </c>
      <c r="I463" s="6" t="s">
        <v>41</v>
      </c>
      <c r="J463" s="27">
        <v>40441</v>
      </c>
      <c r="K463" s="27">
        <v>40441</v>
      </c>
      <c r="L463" s="7">
        <v>442221</v>
      </c>
      <c r="M463" s="7">
        <v>0</v>
      </c>
      <c r="N463" s="7"/>
      <c r="O463" s="8">
        <v>442221</v>
      </c>
      <c r="P463" s="7">
        <v>-397998.9</v>
      </c>
      <c r="Q463" s="7">
        <v>0</v>
      </c>
      <c r="R463" s="7">
        <v>0</v>
      </c>
      <c r="S463" s="12">
        <f t="shared" si="294"/>
        <v>-397998.9</v>
      </c>
      <c r="T463" s="18">
        <f t="shared" si="295"/>
        <v>44222.099999999977</v>
      </c>
      <c r="U463" s="18">
        <v>44222.1</v>
      </c>
      <c r="V463" s="30">
        <f t="shared" si="302"/>
        <v>40422</v>
      </c>
      <c r="W463" s="28">
        <f t="shared" si="296"/>
        <v>12.708333333333334</v>
      </c>
      <c r="X463" s="38" t="s">
        <v>3108</v>
      </c>
      <c r="Y463">
        <f>MATCH(X463,'CAT-3'!$A:$A,0)</f>
        <v>756</v>
      </c>
      <c r="Z463">
        <f>MATCH(V463,'CAT-3'!$1:$1,0)</f>
        <v>72</v>
      </c>
      <c r="AA463">
        <f>INDEX('CAT-3'!$1:$1048576,FAR!Y463,FAR!Z463)</f>
        <v>83.1</v>
      </c>
      <c r="AB463">
        <f>MATCH($AB$3,'CAT-3'!$1:$1,0)</f>
        <v>90</v>
      </c>
      <c r="AC463">
        <f>INDEX('CAT-3'!$1:$1048576,FAR!Y463,FAR!AB463)</f>
        <v>87</v>
      </c>
      <c r="AD463" s="28">
        <f>AC463/AA463</f>
        <v>1.0469314079422383</v>
      </c>
      <c r="AE463" s="43" t="s">
        <v>4043</v>
      </c>
      <c r="AF463">
        <f>MATCH(AE463,'CAT-4'!$A:$A,0)</f>
        <v>645</v>
      </c>
      <c r="AG463">
        <f>MATCH($AG$3,'CAT-4'!$1:$1,0)</f>
        <v>4</v>
      </c>
      <c r="AH463">
        <f>INDEX('CAT-4'!$1:$1048576,FAR!AF463,FAR!AG463)</f>
        <v>100.5</v>
      </c>
      <c r="AI463">
        <f>MATCH($AI$3,'CAT-4'!$1:$1,0)</f>
        <v>133</v>
      </c>
      <c r="AJ463">
        <f>INDEX('CAT-4'!$1:$1048576,FAR!AF463,FAR!AI463)</f>
        <v>115.6</v>
      </c>
      <c r="AK463" s="28">
        <f>AJ463/AH463</f>
        <v>1.1502487562189054</v>
      </c>
      <c r="AL463" s="28">
        <f>AK463*AD463</f>
        <v>1.204231549832067</v>
      </c>
      <c r="AM463" s="2">
        <f>INDEX(ELSV!$C$4:$G$58,MATCH(AE463,ELSV!$G$4:$G$58,0),MATCH(IF(O463&gt;2000000,"A",IF(O463&gt;1000000,"B",IF(O463&gt;100000,"C","D"))),ELSV!$C$4:$G$4,0))</f>
        <v>6</v>
      </c>
      <c r="AN463" s="77">
        <f>INDEX(ELSV!$G$4:$K$58,MATCH(AE463,ELSV!$G$4:$G$58,0),MATCH(IF(O463&gt;2000000,"A",IF(O463&gt;1000000,"B",IF(O463&gt;100000,"C","D"))),ELSV!$G$4:$K$4,0))</f>
        <v>1</v>
      </c>
      <c r="AO463" s="24">
        <f t="shared" si="299"/>
        <v>532536.48019828647</v>
      </c>
      <c r="AP463" s="24">
        <f t="shared" si="300"/>
        <v>532536.48019828647</v>
      </c>
      <c r="AQ463" s="25">
        <f t="shared" si="301"/>
        <v>0</v>
      </c>
    </row>
    <row r="464" spans="1:43" x14ac:dyDescent="0.25">
      <c r="A464" s="11">
        <v>3006</v>
      </c>
      <c r="B464" s="6">
        <v>3006000202</v>
      </c>
      <c r="C464" s="6">
        <v>20000201</v>
      </c>
      <c r="D464" s="6">
        <v>3020000280</v>
      </c>
      <c r="E464" s="6" t="s">
        <v>1582</v>
      </c>
      <c r="F464" s="6" t="s">
        <v>416</v>
      </c>
      <c r="G464" s="6"/>
      <c r="H464" s="6">
        <v>1</v>
      </c>
      <c r="I464" s="6" t="s">
        <v>45</v>
      </c>
      <c r="J464" s="27">
        <v>41729</v>
      </c>
      <c r="K464" s="27">
        <v>41729</v>
      </c>
      <c r="L464" s="7">
        <v>438695.95</v>
      </c>
      <c r="M464" s="7">
        <v>0</v>
      </c>
      <c r="N464" s="7"/>
      <c r="O464" s="8">
        <v>438695.95</v>
      </c>
      <c r="P464" s="7">
        <v>-204671.22</v>
      </c>
      <c r="Q464" s="7">
        <v>0</v>
      </c>
      <c r="R464" s="7">
        <v>-25575.97</v>
      </c>
      <c r="S464" s="12">
        <f t="shared" si="294"/>
        <v>-230247.19</v>
      </c>
      <c r="T464" s="18">
        <f t="shared" si="295"/>
        <v>234024.73</v>
      </c>
      <c r="U464" s="18">
        <v>208448.76</v>
      </c>
      <c r="V464" s="30">
        <f t="shared" si="302"/>
        <v>41699</v>
      </c>
      <c r="W464" s="28">
        <f t="shared" si="296"/>
        <v>9.1805555555555554</v>
      </c>
      <c r="X464" s="38"/>
      <c r="AD464"/>
      <c r="AE464" s="43" t="s">
        <v>4192</v>
      </c>
      <c r="AF464">
        <f>MATCH(AE464,'CAT-4'!$A:$A,0)</f>
        <v>722</v>
      </c>
      <c r="AG464">
        <f>MATCH(V464,'CAT-4'!$1:$1,0)</f>
        <v>27</v>
      </c>
      <c r="AH464">
        <f>INDEX('CAT-4'!$1:$1048576,FAR!AF464,FAR!AG464)</f>
        <v>107.5</v>
      </c>
      <c r="AI464">
        <f>MATCH($AI$3,'CAT-4'!$1:$1,0)</f>
        <v>133</v>
      </c>
      <c r="AJ464">
        <f>INDEX('CAT-4'!$1:$1048576,FAR!AF464,FAR!AI464)</f>
        <v>126.8</v>
      </c>
      <c r="AK464" s="28">
        <f>AJ464/AH464</f>
        <v>1.1795348837209303</v>
      </c>
      <c r="AL464" s="28">
        <f>AK464</f>
        <v>1.1795348837209303</v>
      </c>
      <c r="AM464" s="2">
        <f>INDEX(ELSV!$C$4:$G$58,MATCH(AE464,ELSV!$G$4:$G$58,0),MATCH(IF(O464&gt;2000000,"A",IF(O464&gt;1000000,"B",IF(O464&gt;100000,"C","D"))),ELSV!$C$4:$G$4,0))</f>
        <v>12</v>
      </c>
      <c r="AN464" s="77">
        <f>INDEX(ELSV!$G$4:$K$58,MATCH(AE464,ELSV!$G$4:$G$58,0),MATCH(IF(O464&gt;2000000,"A",IF(O464&gt;1000000,"B",IF(O464&gt;100000,"C","D"))),ELSV!$G$4:$K$4,0))</f>
        <v>0.9</v>
      </c>
      <c r="AO464" s="24">
        <f t="shared" si="299"/>
        <v>517457.17637209309</v>
      </c>
      <c r="AP464" s="24">
        <f t="shared" si="300"/>
        <v>356290.82664786826</v>
      </c>
      <c r="AQ464" s="25">
        <f t="shared" si="301"/>
        <v>161166.34972422483</v>
      </c>
    </row>
    <row r="465" spans="1:43" hidden="1" x14ac:dyDescent="0.25">
      <c r="A465" s="11">
        <v>3007</v>
      </c>
      <c r="B465" s="6">
        <v>3007006201</v>
      </c>
      <c r="C465" s="6">
        <v>20000102</v>
      </c>
      <c r="D465" s="6">
        <v>2060000011</v>
      </c>
      <c r="E465" s="6" t="s">
        <v>1585</v>
      </c>
      <c r="F465" s="6" t="s">
        <v>124</v>
      </c>
      <c r="G465" s="6" t="s">
        <v>1597</v>
      </c>
      <c r="H465" s="83">
        <v>0</v>
      </c>
      <c r="I465" s="6" t="s">
        <v>41</v>
      </c>
      <c r="J465" s="27">
        <v>41364</v>
      </c>
      <c r="K465" s="27">
        <v>41364</v>
      </c>
      <c r="L465" s="7">
        <v>436195.83</v>
      </c>
      <c r="M465" s="7">
        <v>0</v>
      </c>
      <c r="N465" s="7"/>
      <c r="O465" s="8">
        <v>436195.83</v>
      </c>
      <c r="P465" s="7">
        <v>-123680.99</v>
      </c>
      <c r="Q465" s="7">
        <v>0</v>
      </c>
      <c r="R465" s="7">
        <v>-14568.94</v>
      </c>
      <c r="S465" s="12">
        <f t="shared" si="294"/>
        <v>-138249.93</v>
      </c>
      <c r="T465" s="18">
        <f t="shared" si="295"/>
        <v>312514.84000000003</v>
      </c>
      <c r="U465" s="18">
        <v>297945.90000000002</v>
      </c>
      <c r="V465" s="30">
        <f t="shared" si="302"/>
        <v>41334</v>
      </c>
      <c r="AD465"/>
      <c r="AL465"/>
      <c r="AO465"/>
    </row>
    <row r="466" spans="1:43" hidden="1" x14ac:dyDescent="0.25">
      <c r="A466" s="11">
        <v>3007</v>
      </c>
      <c r="B466" s="6">
        <v>3007000205</v>
      </c>
      <c r="C466" s="6">
        <v>20000101</v>
      </c>
      <c r="D466" s="6">
        <v>2070000024</v>
      </c>
      <c r="E466" s="6" t="s">
        <v>1585</v>
      </c>
      <c r="F466" s="6" t="s">
        <v>150</v>
      </c>
      <c r="G466" s="6" t="s">
        <v>1597</v>
      </c>
      <c r="H466" s="83">
        <v>1</v>
      </c>
      <c r="I466" s="6" t="s">
        <v>8</v>
      </c>
      <c r="J466" s="27">
        <v>44651</v>
      </c>
      <c r="K466" s="27">
        <v>44651</v>
      </c>
      <c r="L466" s="7">
        <v>435885</v>
      </c>
      <c r="M466" s="7">
        <v>0</v>
      </c>
      <c r="N466" s="7"/>
      <c r="O466" s="8">
        <v>435885</v>
      </c>
      <c r="P466" s="7">
        <v>-39.89</v>
      </c>
      <c r="Q466" s="7">
        <v>0</v>
      </c>
      <c r="R466" s="7">
        <v>-14558.56</v>
      </c>
      <c r="S466" s="12">
        <f t="shared" si="294"/>
        <v>-14598.449999999999</v>
      </c>
      <c r="T466" s="18">
        <f t="shared" si="295"/>
        <v>435845.11</v>
      </c>
      <c r="U466" s="18">
        <v>421286.55</v>
      </c>
      <c r="V466" s="30">
        <f t="shared" si="302"/>
        <v>44621</v>
      </c>
      <c r="W466" s="28"/>
      <c r="AD466"/>
      <c r="AL466"/>
      <c r="AO466"/>
    </row>
    <row r="467" spans="1:43" x14ac:dyDescent="0.25">
      <c r="A467" s="11">
        <v>3005</v>
      </c>
      <c r="B467" s="6">
        <v>3005110002</v>
      </c>
      <c r="C467" s="6">
        <v>20000201</v>
      </c>
      <c r="D467" s="6">
        <v>3030000109</v>
      </c>
      <c r="E467" s="6" t="s">
        <v>1584</v>
      </c>
      <c r="F467" s="6" t="s">
        <v>710</v>
      </c>
      <c r="G467" s="6"/>
      <c r="H467" s="6">
        <v>1</v>
      </c>
      <c r="I467" s="6" t="s">
        <v>8</v>
      </c>
      <c r="J467" s="27">
        <v>41729</v>
      </c>
      <c r="K467" s="27">
        <v>41729</v>
      </c>
      <c r="L467" s="7">
        <v>424350.06</v>
      </c>
      <c r="M467" s="7">
        <v>0</v>
      </c>
      <c r="N467" s="7"/>
      <c r="O467" s="8">
        <v>424350.06</v>
      </c>
      <c r="P467" s="7">
        <v>-197978.27</v>
      </c>
      <c r="Q467" s="7">
        <v>0</v>
      </c>
      <c r="R467" s="7">
        <v>-24739.61</v>
      </c>
      <c r="S467" s="12">
        <f t="shared" si="294"/>
        <v>-222717.88</v>
      </c>
      <c r="T467" s="18">
        <f t="shared" si="295"/>
        <v>226371.79</v>
      </c>
      <c r="U467" s="18">
        <v>201632.18</v>
      </c>
      <c r="V467" s="30">
        <f t="shared" si="302"/>
        <v>41699</v>
      </c>
      <c r="W467" s="28">
        <f t="shared" ref="W467:W484" si="303">YEARFRAC(K467,$W$3)</f>
        <v>9.1805555555555554</v>
      </c>
      <c r="X467" s="38"/>
      <c r="AD467"/>
      <c r="AE467" s="43" t="s">
        <v>4222</v>
      </c>
      <c r="AF467">
        <f>MATCH(AE467,'CAT-4'!$A:$A,0)</f>
        <v>737</v>
      </c>
      <c r="AG467">
        <f>MATCH(V467,'CAT-4'!$1:$1,0)</f>
        <v>27</v>
      </c>
      <c r="AH467">
        <f>INDEX('CAT-4'!$1:$1048576,FAR!AF467,FAR!AG467)</f>
        <v>104.7</v>
      </c>
      <c r="AI467">
        <f>MATCH($AI$3,'CAT-4'!$1:$1,0)</f>
        <v>133</v>
      </c>
      <c r="AJ467">
        <f>INDEX('CAT-4'!$1:$1048576,FAR!AF467,FAR!AI467)</f>
        <v>125</v>
      </c>
      <c r="AK467" s="28">
        <f>AJ467/AH467</f>
        <v>1.1938872970391594</v>
      </c>
      <c r="AL467" s="28">
        <f>AK467</f>
        <v>1.1938872970391594</v>
      </c>
      <c r="AM467" s="2">
        <f>INDEX(ELSV!$C$4:$G$58,MATCH(AE467,ELSV!$G$4:$G$58,0),MATCH(IF(O467&gt;2000000,"A",IF(O467&gt;1000000,"B",IF(O467&gt;100000,"C","D"))),ELSV!$C$4:$G$4,0))</f>
        <v>12</v>
      </c>
      <c r="AN467" s="77">
        <f>INDEX(ELSV!$G$4:$K$58,MATCH(AE467,ELSV!$G$4:$G$58,0),MATCH(IF(O467&gt;2000000,"A",IF(O467&gt;1000000,"B",IF(O467&gt;100000,"C","D"))),ELSV!$G$4:$K$4,0))</f>
        <v>0.95</v>
      </c>
      <c r="AO467" s="24">
        <f t="shared" ref="AO467:AO484" si="304">AL467*O467</f>
        <v>506626.14613180514</v>
      </c>
      <c r="AP467" s="24">
        <f t="shared" ref="AP467:AP484" si="305">AO467*(AN467/AM467)*(IF(W467&gt;AM467,AM467,W467))</f>
        <v>368212.83386975346</v>
      </c>
      <c r="AQ467" s="25">
        <f t="shared" ref="AQ467:AQ484" si="306">AO467-AP467</f>
        <v>138413.31226205168</v>
      </c>
    </row>
    <row r="468" spans="1:43" hidden="1" x14ac:dyDescent="0.25">
      <c r="A468" s="11">
        <v>3003</v>
      </c>
      <c r="B468" s="6">
        <v>3003006301</v>
      </c>
      <c r="C468" s="6">
        <v>20000401</v>
      </c>
      <c r="D468" s="6">
        <v>5030000098</v>
      </c>
      <c r="E468" s="6"/>
      <c r="F468" s="6" t="s">
        <v>1405</v>
      </c>
      <c r="G468" s="6"/>
      <c r="H468" s="6">
        <v>2</v>
      </c>
      <c r="I468" s="6" t="s">
        <v>41</v>
      </c>
      <c r="J468" s="27">
        <v>40633</v>
      </c>
      <c r="K468" s="27">
        <v>40633</v>
      </c>
      <c r="L468" s="7">
        <v>419999.86</v>
      </c>
      <c r="M468" s="7">
        <v>0</v>
      </c>
      <c r="N468" s="7"/>
      <c r="O468" s="8">
        <v>419999.86</v>
      </c>
      <c r="P468" s="7">
        <v>-377999.87</v>
      </c>
      <c r="Q468" s="7">
        <v>0</v>
      </c>
      <c r="R468" s="7">
        <v>0</v>
      </c>
      <c r="S468" s="12">
        <f t="shared" si="294"/>
        <v>-377999.87</v>
      </c>
      <c r="T468" s="18">
        <f t="shared" si="295"/>
        <v>41999.989999999991</v>
      </c>
      <c r="U468" s="18">
        <v>41999.99</v>
      </c>
      <c r="V468" s="30">
        <f t="shared" si="302"/>
        <v>40603</v>
      </c>
      <c r="W468" s="28">
        <f t="shared" si="303"/>
        <v>12.180555555555555</v>
      </c>
      <c r="X468" s="38" t="s">
        <v>3074</v>
      </c>
      <c r="Y468">
        <f>MATCH(X468,'CAT-3'!$A:$A,0)</f>
        <v>739</v>
      </c>
      <c r="Z468">
        <f>MATCH(V468,'CAT-3'!$1:$1,0)</f>
        <v>78</v>
      </c>
      <c r="AA468">
        <f>INDEX('CAT-3'!$1:$1048576,FAR!Y468,FAR!Z468)</f>
        <v>126.4</v>
      </c>
      <c r="AB468">
        <f>MATCH($AB$3,'CAT-3'!$1:$1,0)</f>
        <v>90</v>
      </c>
      <c r="AC468">
        <f>INDEX('CAT-3'!$1:$1048576,FAR!Y468,FAR!AB468)</f>
        <v>128.4</v>
      </c>
      <c r="AD468" s="28">
        <f>AC468/AA468</f>
        <v>1.0158227848101267</v>
      </c>
      <c r="AE468" s="43" t="s">
        <v>4037</v>
      </c>
      <c r="AF468">
        <f>MATCH(AE468,'CAT-4'!$A:$A,0)</f>
        <v>642</v>
      </c>
      <c r="AG468">
        <f>MATCH($AG$3,'CAT-4'!$1:$1,0)</f>
        <v>4</v>
      </c>
      <c r="AH468">
        <f>INDEX('CAT-4'!$1:$1048576,FAR!AF468,FAR!AG468)</f>
        <v>100.4</v>
      </c>
      <c r="AI468">
        <f>MATCH($AI$3,'CAT-4'!$1:$1,0)</f>
        <v>133</v>
      </c>
      <c r="AJ468">
        <f>INDEX('CAT-4'!$1:$1048576,FAR!AF468,FAR!AI468)</f>
        <v>88.6</v>
      </c>
      <c r="AK468" s="28">
        <f>AJ468/AH468</f>
        <v>0.88247011952191223</v>
      </c>
      <c r="AL468" s="28">
        <f>AK468*AD468</f>
        <v>0.89643325432447418</v>
      </c>
      <c r="AM468" s="2">
        <f>INDEX(ELSV!$C$4:$G$58,MATCH(AE468,ELSV!$G$4:$G$58,0),MATCH(IF(O468&gt;2000000,"A",IF(O468&gt;1000000,"B",IF(O468&gt;100000,"C","D"))),ELSV!$C$4:$G$4,0))</f>
        <v>8</v>
      </c>
      <c r="AN468" s="77">
        <f>INDEX(ELSV!$G$4:$K$58,MATCH(AE468,ELSV!$G$4:$G$58,0),MATCH(IF(O468&gt;2000000,"A",IF(O468&gt;1000000,"B",IF(O468&gt;100000,"C","D"))),ELSV!$G$4:$K$4,0))</f>
        <v>0.95</v>
      </c>
      <c r="AO468" s="24">
        <f t="shared" si="304"/>
        <v>376501.84131562355</v>
      </c>
      <c r="AP468" s="24">
        <f t="shared" si="305"/>
        <v>357676.74924984237</v>
      </c>
      <c r="AQ468" s="25">
        <f t="shared" si="306"/>
        <v>18825.09206578118</v>
      </c>
    </row>
    <row r="469" spans="1:43" x14ac:dyDescent="0.25">
      <c r="A469" s="11">
        <v>3008</v>
      </c>
      <c r="B469" s="6">
        <v>3008000203</v>
      </c>
      <c r="C469" s="6">
        <v>20000201</v>
      </c>
      <c r="D469" s="6">
        <v>3020000389</v>
      </c>
      <c r="E469" s="6" t="s">
        <v>1586</v>
      </c>
      <c r="F469" s="6" t="s">
        <v>521</v>
      </c>
      <c r="G469" s="6"/>
      <c r="H469" s="6">
        <v>1</v>
      </c>
      <c r="I469" s="6" t="s">
        <v>8</v>
      </c>
      <c r="J469" s="27">
        <v>42277</v>
      </c>
      <c r="K469" s="27">
        <v>42277</v>
      </c>
      <c r="L469" s="7">
        <v>418200.01</v>
      </c>
      <c r="M469" s="7">
        <v>0</v>
      </c>
      <c r="N469" s="7"/>
      <c r="O469" s="8">
        <v>418200.01</v>
      </c>
      <c r="P469" s="7">
        <v>-158543.51</v>
      </c>
      <c r="Q469" s="7">
        <v>0</v>
      </c>
      <c r="R469" s="7">
        <v>-24381.06</v>
      </c>
      <c r="S469" s="12">
        <f t="shared" si="294"/>
        <v>-182924.57</v>
      </c>
      <c r="T469" s="18">
        <f t="shared" si="295"/>
        <v>259656.5</v>
      </c>
      <c r="U469" s="18">
        <v>235275.44</v>
      </c>
      <c r="V469" s="30">
        <f t="shared" si="302"/>
        <v>42248</v>
      </c>
      <c r="W469" s="28">
        <f t="shared" si="303"/>
        <v>7.6805555555555554</v>
      </c>
      <c r="X469" s="38"/>
      <c r="AD469"/>
      <c r="AE469" s="43" t="s">
        <v>4429</v>
      </c>
      <c r="AF469">
        <f>MATCH(AE469,'CAT-4'!$A:$A,0)</f>
        <v>844</v>
      </c>
      <c r="AG469">
        <f>MATCH(V469,'CAT-4'!$1:$1,0)</f>
        <v>45</v>
      </c>
      <c r="AH469">
        <f>INDEX('CAT-4'!$1:$1048576,FAR!AF469,FAR!AG469)</f>
        <v>110.9</v>
      </c>
      <c r="AI469">
        <f>MATCH($AI$3,'CAT-4'!$1:$1,0)</f>
        <v>133</v>
      </c>
      <c r="AJ469">
        <f>INDEX('CAT-4'!$1:$1048576,FAR!AF469,FAR!AI469)</f>
        <v>157.9</v>
      </c>
      <c r="AK469" s="28">
        <f t="shared" ref="AK469:AK472" si="307">AJ469/AH469</f>
        <v>1.42380522993688</v>
      </c>
      <c r="AL469" s="28">
        <f t="shared" ref="AL469:AL472" si="308">AK469</f>
        <v>1.42380522993688</v>
      </c>
      <c r="AM469" s="2">
        <f>INDEX(ELSV!$C$4:$G$58,MATCH(AE469,ELSV!$G$4:$G$58,0),MATCH(IF(O469&gt;2000000,"A",IF(O469&gt;1000000,"B",IF(O469&gt;100000,"C","D"))),ELSV!$C$4:$G$4,0))</f>
        <v>8</v>
      </c>
      <c r="AN469" s="77">
        <f>INDEX(ELSV!$G$4:$K$58,MATCH(AE469,ELSV!$G$4:$G$58,0),MATCH(IF(O469&gt;2000000,"A",IF(O469&gt;1000000,"B",IF(O469&gt;100000,"C","D"))),ELSV!$G$4:$K$4,0))</f>
        <v>0.95</v>
      </c>
      <c r="AO469" s="24">
        <f t="shared" si="304"/>
        <v>595435.36139765556</v>
      </c>
      <c r="AP469" s="24">
        <f t="shared" si="305"/>
        <v>543076.33178864303</v>
      </c>
      <c r="AQ469" s="25">
        <f t="shared" si="306"/>
        <v>52359.029609012534</v>
      </c>
    </row>
    <row r="470" spans="1:43" x14ac:dyDescent="0.25">
      <c r="A470" s="11">
        <v>3007</v>
      </c>
      <c r="B470" s="6">
        <v>3007000203</v>
      </c>
      <c r="C470" s="6">
        <v>20000201</v>
      </c>
      <c r="D470" s="6">
        <v>3020000392</v>
      </c>
      <c r="E470" s="6" t="s">
        <v>1585</v>
      </c>
      <c r="F470" s="6" t="s">
        <v>524</v>
      </c>
      <c r="G470" s="6"/>
      <c r="H470" s="6">
        <v>1</v>
      </c>
      <c r="I470" s="6" t="s">
        <v>8</v>
      </c>
      <c r="J470" s="27">
        <v>42309</v>
      </c>
      <c r="K470" s="27">
        <v>42309</v>
      </c>
      <c r="L470" s="7">
        <v>418200.01</v>
      </c>
      <c r="M470" s="7">
        <v>0</v>
      </c>
      <c r="N470" s="7"/>
      <c r="O470" s="8">
        <v>418200.01</v>
      </c>
      <c r="P470" s="7">
        <v>-156411.82999999999</v>
      </c>
      <c r="Q470" s="7">
        <v>0</v>
      </c>
      <c r="R470" s="7">
        <v>-24381.06</v>
      </c>
      <c r="S470" s="12">
        <f t="shared" si="294"/>
        <v>-180792.88999999998</v>
      </c>
      <c r="T470" s="18">
        <f t="shared" si="295"/>
        <v>261788.18000000002</v>
      </c>
      <c r="U470" s="18">
        <v>237407.12</v>
      </c>
      <c r="V470" s="30">
        <f t="shared" si="302"/>
        <v>42309</v>
      </c>
      <c r="W470" s="28">
        <f t="shared" si="303"/>
        <v>7.5944444444444441</v>
      </c>
      <c r="X470" s="38"/>
      <c r="AD470"/>
      <c r="AE470" s="43" t="s">
        <v>4429</v>
      </c>
      <c r="AF470">
        <f>MATCH(AE470,'CAT-4'!$A:$A,0)</f>
        <v>844</v>
      </c>
      <c r="AG470">
        <f>MATCH(V470,'CAT-4'!$1:$1,0)</f>
        <v>47</v>
      </c>
      <c r="AH470">
        <f>INDEX('CAT-4'!$1:$1048576,FAR!AF470,FAR!AG470)</f>
        <v>112.7</v>
      </c>
      <c r="AI470">
        <f>MATCH($AI$3,'CAT-4'!$1:$1,0)</f>
        <v>133</v>
      </c>
      <c r="AJ470">
        <f>INDEX('CAT-4'!$1:$1048576,FAR!AF470,FAR!AI470)</f>
        <v>157.9</v>
      </c>
      <c r="AK470" s="28">
        <f t="shared" si="307"/>
        <v>1.4010647737355812</v>
      </c>
      <c r="AL470" s="28">
        <f t="shared" si="308"/>
        <v>1.4010647737355812</v>
      </c>
      <c r="AM470" s="2">
        <f>INDEX(ELSV!$C$4:$G$58,MATCH(AE470,ELSV!$G$4:$G$58,0),MATCH(IF(O470&gt;2000000,"A",IF(O470&gt;1000000,"B",IF(O470&gt;100000,"C","D"))),ELSV!$C$4:$G$4,0))</f>
        <v>8</v>
      </c>
      <c r="AN470" s="77">
        <f>INDEX(ELSV!$G$4:$K$58,MATCH(AE470,ELSV!$G$4:$G$58,0),MATCH(IF(O470&gt;2000000,"A",IF(O470&gt;1000000,"B",IF(O470&gt;100000,"C","D"))),ELSV!$G$4:$K$4,0))</f>
        <v>0.95</v>
      </c>
      <c r="AO470" s="24">
        <f t="shared" si="304"/>
        <v>585925.30238686781</v>
      </c>
      <c r="AP470" s="24">
        <f t="shared" si="305"/>
        <v>528411.03746160131</v>
      </c>
      <c r="AQ470" s="25">
        <f t="shared" si="306"/>
        <v>57514.2649252665</v>
      </c>
    </row>
    <row r="471" spans="1:43" x14ac:dyDescent="0.25">
      <c r="A471" s="11">
        <v>3006</v>
      </c>
      <c r="B471" s="6">
        <v>3006000206</v>
      </c>
      <c r="C471" s="6">
        <v>20000201</v>
      </c>
      <c r="D471" s="6">
        <v>3030000089</v>
      </c>
      <c r="E471" s="6" t="s">
        <v>1582</v>
      </c>
      <c r="F471" s="6" t="s">
        <v>690</v>
      </c>
      <c r="G471" s="6"/>
      <c r="H471" s="6">
        <v>1</v>
      </c>
      <c r="I471" s="6" t="s">
        <v>8</v>
      </c>
      <c r="J471" s="27">
        <v>41729</v>
      </c>
      <c r="K471" s="27">
        <v>41729</v>
      </c>
      <c r="L471" s="7">
        <v>415552.61</v>
      </c>
      <c r="M471" s="7">
        <v>0</v>
      </c>
      <c r="N471" s="7"/>
      <c r="O471" s="8">
        <v>415552.61</v>
      </c>
      <c r="P471" s="7">
        <v>-193873.87</v>
      </c>
      <c r="Q471" s="7">
        <v>0</v>
      </c>
      <c r="R471" s="7">
        <v>-24226.720000000001</v>
      </c>
      <c r="S471" s="12">
        <f t="shared" si="294"/>
        <v>-218100.59</v>
      </c>
      <c r="T471" s="18">
        <f t="shared" si="295"/>
        <v>221678.74</v>
      </c>
      <c r="U471" s="18">
        <v>197452.02</v>
      </c>
      <c r="V471" s="30">
        <f t="shared" si="302"/>
        <v>41699</v>
      </c>
      <c r="W471" s="28">
        <f t="shared" si="303"/>
        <v>9.1805555555555554</v>
      </c>
      <c r="X471" s="38"/>
      <c r="AD471"/>
      <c r="AE471" s="43" t="s">
        <v>4192</v>
      </c>
      <c r="AF471">
        <f>MATCH(AE471,'CAT-4'!$A:$A,0)</f>
        <v>722</v>
      </c>
      <c r="AG471">
        <f>MATCH(V471,'CAT-4'!$1:$1,0)</f>
        <v>27</v>
      </c>
      <c r="AH471">
        <f>INDEX('CAT-4'!$1:$1048576,FAR!AF471,FAR!AG471)</f>
        <v>107.5</v>
      </c>
      <c r="AI471">
        <f>MATCH($AI$3,'CAT-4'!$1:$1,0)</f>
        <v>133</v>
      </c>
      <c r="AJ471">
        <f>INDEX('CAT-4'!$1:$1048576,FAR!AF471,FAR!AI471)</f>
        <v>126.8</v>
      </c>
      <c r="AK471" s="28">
        <f t="shared" si="307"/>
        <v>1.1795348837209303</v>
      </c>
      <c r="AL471" s="28">
        <f t="shared" si="308"/>
        <v>1.1795348837209303</v>
      </c>
      <c r="AM471" s="2">
        <f>INDEX(ELSV!$C$4:$G$58,MATCH(AE471,ELSV!$G$4:$G$58,0),MATCH(IF(O471&gt;2000000,"A",IF(O471&gt;1000000,"B",IF(O471&gt;100000,"C","D"))),ELSV!$C$4:$G$4,0))</f>
        <v>12</v>
      </c>
      <c r="AN471" s="77">
        <f>INDEX(ELSV!$G$4:$K$58,MATCH(AE471,ELSV!$G$4:$G$58,0),MATCH(IF(O471&gt;2000000,"A",IF(O471&gt;1000000,"B",IF(O471&gt;100000,"C","D"))),ELSV!$G$4:$K$4,0))</f>
        <v>0.9</v>
      </c>
      <c r="AO471" s="24">
        <f t="shared" si="304"/>
        <v>490158.79951627908</v>
      </c>
      <c r="AP471" s="24">
        <f t="shared" si="305"/>
        <v>337494.75675027131</v>
      </c>
      <c r="AQ471" s="25">
        <f t="shared" si="306"/>
        <v>152664.04276600777</v>
      </c>
    </row>
    <row r="472" spans="1:43" x14ac:dyDescent="0.25">
      <c r="A472" s="11">
        <v>3005</v>
      </c>
      <c r="B472" s="6">
        <v>3005000206</v>
      </c>
      <c r="C472" s="6">
        <v>20000201</v>
      </c>
      <c r="D472" s="6">
        <v>3030000110</v>
      </c>
      <c r="E472" s="6" t="s">
        <v>1584</v>
      </c>
      <c r="F472" s="6" t="s">
        <v>711</v>
      </c>
      <c r="G472" s="6"/>
      <c r="H472" s="6">
        <v>1</v>
      </c>
      <c r="I472" s="6" t="s">
        <v>8</v>
      </c>
      <c r="J472" s="27">
        <v>41729</v>
      </c>
      <c r="K472" s="27">
        <v>41729</v>
      </c>
      <c r="L472" s="7">
        <v>415552.61</v>
      </c>
      <c r="M472" s="7">
        <v>0</v>
      </c>
      <c r="N472" s="7"/>
      <c r="O472" s="8">
        <v>415552.61</v>
      </c>
      <c r="P472" s="7">
        <v>-193873.87</v>
      </c>
      <c r="Q472" s="7">
        <v>0</v>
      </c>
      <c r="R472" s="7">
        <v>-24226.720000000001</v>
      </c>
      <c r="S472" s="12">
        <f t="shared" si="294"/>
        <v>-218100.59</v>
      </c>
      <c r="T472" s="18">
        <f t="shared" si="295"/>
        <v>221678.74</v>
      </c>
      <c r="U472" s="18">
        <v>197452.02</v>
      </c>
      <c r="V472" s="30">
        <f t="shared" si="302"/>
        <v>41699</v>
      </c>
      <c r="W472" s="28">
        <f t="shared" si="303"/>
        <v>9.1805555555555554</v>
      </c>
      <c r="X472" s="38"/>
      <c r="AD472"/>
      <c r="AE472" s="43" t="s">
        <v>4192</v>
      </c>
      <c r="AF472">
        <f>MATCH(AE472,'CAT-4'!$A:$A,0)</f>
        <v>722</v>
      </c>
      <c r="AG472">
        <f>MATCH(V472,'CAT-4'!$1:$1,0)</f>
        <v>27</v>
      </c>
      <c r="AH472">
        <f>INDEX('CAT-4'!$1:$1048576,FAR!AF472,FAR!AG472)</f>
        <v>107.5</v>
      </c>
      <c r="AI472">
        <f>MATCH($AI$3,'CAT-4'!$1:$1,0)</f>
        <v>133</v>
      </c>
      <c r="AJ472">
        <f>INDEX('CAT-4'!$1:$1048576,FAR!AF472,FAR!AI472)</f>
        <v>126.8</v>
      </c>
      <c r="AK472" s="28">
        <f t="shared" si="307"/>
        <v>1.1795348837209303</v>
      </c>
      <c r="AL472" s="28">
        <f t="shared" si="308"/>
        <v>1.1795348837209303</v>
      </c>
      <c r="AM472" s="2">
        <f>INDEX(ELSV!$C$4:$G$58,MATCH(AE472,ELSV!$G$4:$G$58,0),MATCH(IF(O472&gt;2000000,"A",IF(O472&gt;1000000,"B",IF(O472&gt;100000,"C","D"))),ELSV!$C$4:$G$4,0))</f>
        <v>12</v>
      </c>
      <c r="AN472" s="77">
        <f>INDEX(ELSV!$G$4:$K$58,MATCH(AE472,ELSV!$G$4:$G$58,0),MATCH(IF(O472&gt;2000000,"A",IF(O472&gt;1000000,"B",IF(O472&gt;100000,"C","D"))),ELSV!$G$4:$K$4,0))</f>
        <v>0.9</v>
      </c>
      <c r="AO472" s="24">
        <f t="shared" si="304"/>
        <v>490158.79951627908</v>
      </c>
      <c r="AP472" s="24">
        <f t="shared" si="305"/>
        <v>337494.75675027131</v>
      </c>
      <c r="AQ472" s="25">
        <f t="shared" si="306"/>
        <v>152664.04276600777</v>
      </c>
    </row>
    <row r="473" spans="1:43" hidden="1" x14ac:dyDescent="0.25">
      <c r="A473" s="11">
        <v>3003</v>
      </c>
      <c r="B473" s="6">
        <v>3003006301</v>
      </c>
      <c r="C473" s="6">
        <v>20000401</v>
      </c>
      <c r="D473" s="6">
        <v>5030000086</v>
      </c>
      <c r="E473" s="6"/>
      <c r="F473" s="6" t="s">
        <v>1395</v>
      </c>
      <c r="G473" s="6"/>
      <c r="H473" s="6">
        <v>15</v>
      </c>
      <c r="I473" s="6" t="s">
        <v>41</v>
      </c>
      <c r="J473" s="27">
        <v>40602</v>
      </c>
      <c r="K473" s="27">
        <v>40602</v>
      </c>
      <c r="L473" s="7">
        <v>414900</v>
      </c>
      <c r="M473" s="7">
        <v>0</v>
      </c>
      <c r="N473" s="7"/>
      <c r="O473" s="8">
        <v>414900</v>
      </c>
      <c r="P473" s="7">
        <v>-373410</v>
      </c>
      <c r="Q473" s="7">
        <v>0</v>
      </c>
      <c r="R473" s="7">
        <v>0</v>
      </c>
      <c r="S473" s="12">
        <f t="shared" si="294"/>
        <v>-373410</v>
      </c>
      <c r="T473" s="18">
        <f t="shared" si="295"/>
        <v>41490</v>
      </c>
      <c r="U473" s="18">
        <v>41490</v>
      </c>
      <c r="V473" s="30">
        <f t="shared" si="302"/>
        <v>40575</v>
      </c>
      <c r="W473" s="28">
        <f t="shared" si="303"/>
        <v>12.263888888888889</v>
      </c>
      <c r="X473" s="38" t="s">
        <v>3108</v>
      </c>
      <c r="Y473">
        <f>MATCH(X473,'CAT-3'!$A:$A,0)</f>
        <v>756</v>
      </c>
      <c r="Z473">
        <f>MATCH(V473,'CAT-3'!$1:$1,0)</f>
        <v>77</v>
      </c>
      <c r="AA473">
        <f>INDEX('CAT-3'!$1:$1048576,FAR!Y473,FAR!Z473)</f>
        <v>84</v>
      </c>
      <c r="AB473">
        <f>MATCH($AB$3,'CAT-3'!$1:$1,0)</f>
        <v>90</v>
      </c>
      <c r="AC473">
        <f>INDEX('CAT-3'!$1:$1048576,FAR!Y473,FAR!AB473)</f>
        <v>87</v>
      </c>
      <c r="AD473" s="28">
        <f>AC473/AA473</f>
        <v>1.0357142857142858</v>
      </c>
      <c r="AE473" s="43" t="s">
        <v>4043</v>
      </c>
      <c r="AF473">
        <f>MATCH(AE473,'CAT-4'!$A:$A,0)</f>
        <v>645</v>
      </c>
      <c r="AG473">
        <f>MATCH($AG$3,'CAT-4'!$1:$1,0)</f>
        <v>4</v>
      </c>
      <c r="AH473">
        <f>INDEX('CAT-4'!$1:$1048576,FAR!AF473,FAR!AG473)</f>
        <v>100.5</v>
      </c>
      <c r="AI473">
        <f>MATCH($AI$3,'CAT-4'!$1:$1,0)</f>
        <v>133</v>
      </c>
      <c r="AJ473">
        <f>INDEX('CAT-4'!$1:$1048576,FAR!AF473,FAR!AI473)</f>
        <v>115.6</v>
      </c>
      <c r="AK473" s="28">
        <f>AJ473/AH473</f>
        <v>1.1502487562189054</v>
      </c>
      <c r="AL473" s="28">
        <f>AK473*AD473</f>
        <v>1.1913290689410092</v>
      </c>
      <c r="AM473" s="2">
        <f>INDEX(ELSV!$C$4:$G$58,MATCH(AE473,ELSV!$G$4:$G$58,0),MATCH(IF(O473&gt;2000000,"A",IF(O473&gt;1000000,"B",IF(O473&gt;100000,"C","D"))),ELSV!$C$4:$G$4,0))</f>
        <v>6</v>
      </c>
      <c r="AN473" s="77">
        <f>INDEX(ELSV!$G$4:$K$58,MATCH(AE473,ELSV!$G$4:$G$58,0),MATCH(IF(O473&gt;2000000,"A",IF(O473&gt;1000000,"B",IF(O473&gt;100000,"C","D"))),ELSV!$G$4:$K$4,0))</f>
        <v>1</v>
      </c>
      <c r="AO473" s="24">
        <f t="shared" si="304"/>
        <v>494282.43070362473</v>
      </c>
      <c r="AP473" s="24">
        <f t="shared" si="305"/>
        <v>494282.43070362473</v>
      </c>
      <c r="AQ473" s="25">
        <f t="shared" si="306"/>
        <v>0</v>
      </c>
    </row>
    <row r="474" spans="1:43" x14ac:dyDescent="0.25">
      <c r="A474" s="11">
        <v>3006</v>
      </c>
      <c r="B474" s="6">
        <v>3006110002</v>
      </c>
      <c r="C474" s="6">
        <v>20000201</v>
      </c>
      <c r="D474" s="6">
        <v>3020000368</v>
      </c>
      <c r="E474" s="6" t="s">
        <v>1582</v>
      </c>
      <c r="F474" s="6" t="s">
        <v>502</v>
      </c>
      <c r="G474" s="6"/>
      <c r="H474" s="6">
        <v>1</v>
      </c>
      <c r="I474" s="6" t="s">
        <v>8</v>
      </c>
      <c r="J474" s="27">
        <v>42035</v>
      </c>
      <c r="K474" s="27">
        <v>42035</v>
      </c>
      <c r="L474" s="7">
        <v>412586</v>
      </c>
      <c r="M474" s="7">
        <v>0</v>
      </c>
      <c r="N474" s="7"/>
      <c r="O474" s="8">
        <v>412586</v>
      </c>
      <c r="P474" s="7">
        <v>-172330.36</v>
      </c>
      <c r="Q474" s="7">
        <v>0</v>
      </c>
      <c r="R474" s="7">
        <v>-24053.759999999998</v>
      </c>
      <c r="S474" s="12">
        <f t="shared" si="294"/>
        <v>-196384.12</v>
      </c>
      <c r="T474" s="18">
        <f t="shared" si="295"/>
        <v>240255.64</v>
      </c>
      <c r="U474" s="18">
        <v>216201.88</v>
      </c>
      <c r="V474" s="30">
        <f t="shared" si="302"/>
        <v>42005</v>
      </c>
      <c r="W474" s="28">
        <f t="shared" si="303"/>
        <v>8.3472222222222214</v>
      </c>
      <c r="X474" s="38"/>
      <c r="AD474"/>
      <c r="AE474" s="43" t="s">
        <v>4096</v>
      </c>
      <c r="AF474">
        <f>MATCH(AE474,'CAT-4'!$A:$A,0)</f>
        <v>672</v>
      </c>
      <c r="AG474">
        <f>MATCH(V474,'CAT-4'!$1:$1,0)</f>
        <v>37</v>
      </c>
      <c r="AH474">
        <f>INDEX('CAT-4'!$1:$1048576,FAR!AF474,FAR!AG474)</f>
        <v>110.5</v>
      </c>
      <c r="AI474">
        <f>MATCH($AI$3,'CAT-4'!$1:$1,0)</f>
        <v>133</v>
      </c>
      <c r="AJ474">
        <f>INDEX('CAT-4'!$1:$1048576,FAR!AF474,FAR!AI474)</f>
        <v>142.1</v>
      </c>
      <c r="AK474" s="28">
        <f t="shared" ref="AK474:AK482" si="309">AJ474/AH474</f>
        <v>1.2859728506787329</v>
      </c>
      <c r="AL474" s="28">
        <f t="shared" ref="AL474:AL482" si="310">AK474</f>
        <v>1.2859728506787329</v>
      </c>
      <c r="AM474" s="2">
        <f>INDEX(ELSV!$C$4:$G$58,MATCH(AE474,ELSV!$G$4:$G$58,0),MATCH(IF(O474&gt;2000000,"A",IF(O474&gt;1000000,"B",IF(O474&gt;100000,"C","D"))),ELSV!$C$4:$G$4,0))</f>
        <v>8</v>
      </c>
      <c r="AN474" s="77">
        <f>INDEX(ELSV!$G$4:$K$58,MATCH(AE474,ELSV!$G$4:$G$58,0),MATCH(IF(O474&gt;2000000,"A",IF(O474&gt;1000000,"B",IF(O474&gt;100000,"C","D"))),ELSV!$G$4:$K$4,0))</f>
        <v>0.9</v>
      </c>
      <c r="AO474" s="24">
        <f t="shared" si="304"/>
        <v>530574.39457013574</v>
      </c>
      <c r="AP474" s="24">
        <f t="shared" si="305"/>
        <v>477516.95511312218</v>
      </c>
      <c r="AQ474" s="25">
        <f t="shared" si="306"/>
        <v>53057.439457013563</v>
      </c>
    </row>
    <row r="475" spans="1:43" hidden="1" x14ac:dyDescent="0.25">
      <c r="A475" s="11">
        <v>3003</v>
      </c>
      <c r="B475" s="6">
        <v>3003006301</v>
      </c>
      <c r="C475" s="6">
        <v>20100001</v>
      </c>
      <c r="D475" s="6">
        <v>11000000034</v>
      </c>
      <c r="E475" s="6"/>
      <c r="F475" s="6" t="s">
        <v>1569</v>
      </c>
      <c r="G475" s="6"/>
      <c r="H475" s="6">
        <v>200</v>
      </c>
      <c r="I475" s="6" t="s">
        <v>41</v>
      </c>
      <c r="J475" s="27">
        <v>44043</v>
      </c>
      <c r="K475" s="27">
        <v>44043</v>
      </c>
      <c r="L475" s="7">
        <v>398427</v>
      </c>
      <c r="M475" s="7">
        <v>0</v>
      </c>
      <c r="N475" s="7"/>
      <c r="O475" s="8">
        <v>398427</v>
      </c>
      <c r="P475" s="7">
        <v>-132954.54</v>
      </c>
      <c r="Q475" s="7">
        <v>0</v>
      </c>
      <c r="R475" s="7">
        <v>-79685.399999999994</v>
      </c>
      <c r="S475" s="12">
        <f t="shared" si="294"/>
        <v>-212639.94</v>
      </c>
      <c r="T475" s="18">
        <f t="shared" si="295"/>
        <v>265472.45999999996</v>
      </c>
      <c r="U475" s="18">
        <v>185787.06</v>
      </c>
      <c r="V475" s="30">
        <f t="shared" si="302"/>
        <v>44013</v>
      </c>
      <c r="W475" s="28">
        <f t="shared" si="303"/>
        <v>2.8472222222222223</v>
      </c>
      <c r="X475" s="38" t="s">
        <v>2880</v>
      </c>
      <c r="AD475"/>
      <c r="AE475" s="43" t="s">
        <v>4192</v>
      </c>
      <c r="AF475">
        <f>MATCH(AE475,'CAT-4'!$A:$A,0)</f>
        <v>722</v>
      </c>
      <c r="AG475">
        <f>MATCH(V475,'CAT-4'!$1:$1,0)</f>
        <v>103</v>
      </c>
      <c r="AH475">
        <f>INDEX('CAT-4'!$1:$1048576,FAR!AF475,FAR!AG475)</f>
        <v>112.9</v>
      </c>
      <c r="AI475">
        <f>MATCH($AI$3,'CAT-4'!$1:$1,0)</f>
        <v>133</v>
      </c>
      <c r="AJ475">
        <f>INDEX('CAT-4'!$1:$1048576,FAR!AF475,FAR!AI475)</f>
        <v>126.8</v>
      </c>
      <c r="AK475" s="28">
        <f t="shared" si="309"/>
        <v>1.1231178033658105</v>
      </c>
      <c r="AL475" s="28">
        <f t="shared" si="310"/>
        <v>1.1231178033658105</v>
      </c>
      <c r="AM475" s="2">
        <f>INDEX(ELSV!$C$4:$G$58,MATCH(AE475,ELSV!$G$4:$G$58,0),MATCH(IF(O475&gt;2000000,"A",IF(O475&gt;1000000,"B",IF(O475&gt;100000,"C","D"))),ELSV!$C$4:$G$4,0))</f>
        <v>12</v>
      </c>
      <c r="AN475" s="77">
        <f>INDEX(ELSV!$G$4:$K$58,MATCH(AE475,ELSV!$G$4:$G$58,0),MATCH(IF(O475&gt;2000000,"A",IF(O475&gt;1000000,"B",IF(O475&gt;100000,"C","D"))),ELSV!$G$4:$K$4,0))</f>
        <v>0.9</v>
      </c>
      <c r="AO475" s="24">
        <f t="shared" si="304"/>
        <v>447480.45704162976</v>
      </c>
      <c r="AP475" s="24">
        <f t="shared" si="305"/>
        <v>95555.722597431348</v>
      </c>
      <c r="AQ475" s="25">
        <f t="shared" si="306"/>
        <v>351924.73444419843</v>
      </c>
    </row>
    <row r="476" spans="1:43" x14ac:dyDescent="0.25">
      <c r="A476" s="11">
        <v>3007</v>
      </c>
      <c r="B476" s="6">
        <v>3007005204</v>
      </c>
      <c r="C476" s="6">
        <v>20000201</v>
      </c>
      <c r="D476" s="6">
        <v>3020000258</v>
      </c>
      <c r="E476" s="6" t="s">
        <v>1585</v>
      </c>
      <c r="F476" s="6" t="s">
        <v>394</v>
      </c>
      <c r="G476" s="6"/>
      <c r="H476" s="7">
        <v>4950</v>
      </c>
      <c r="I476" s="6" t="s">
        <v>395</v>
      </c>
      <c r="J476" s="27">
        <v>41671</v>
      </c>
      <c r="K476" s="27">
        <v>41671</v>
      </c>
      <c r="L476" s="7">
        <v>396397.74</v>
      </c>
      <c r="M476" s="7">
        <v>0</v>
      </c>
      <c r="N476" s="7"/>
      <c r="O476" s="8">
        <v>396397.74</v>
      </c>
      <c r="P476" s="7">
        <v>-187943.37</v>
      </c>
      <c r="Q476" s="7">
        <v>0</v>
      </c>
      <c r="R476" s="7">
        <v>-23109.99</v>
      </c>
      <c r="S476" s="12">
        <f t="shared" si="294"/>
        <v>-211053.36</v>
      </c>
      <c r="T476" s="18">
        <f t="shared" si="295"/>
        <v>208454.37</v>
      </c>
      <c r="U476" s="18">
        <v>185344.38</v>
      </c>
      <c r="V476" s="30">
        <f t="shared" si="302"/>
        <v>41671</v>
      </c>
      <c r="W476" s="28">
        <f t="shared" si="303"/>
        <v>9.344444444444445</v>
      </c>
      <c r="X476" s="38"/>
      <c r="AD476"/>
      <c r="AE476" s="43" t="s">
        <v>4429</v>
      </c>
      <c r="AF476">
        <f>MATCH(AE476,'CAT-4'!$A:$A,0)</f>
        <v>844</v>
      </c>
      <c r="AG476">
        <f>MATCH(V476,'CAT-4'!$1:$1,0)</f>
        <v>26</v>
      </c>
      <c r="AH476">
        <f>INDEX('CAT-4'!$1:$1048576,FAR!AF476,FAR!AG476)</f>
        <v>115.1</v>
      </c>
      <c r="AI476">
        <f>MATCH($AI$3,'CAT-4'!$1:$1,0)</f>
        <v>133</v>
      </c>
      <c r="AJ476">
        <f>INDEX('CAT-4'!$1:$1048576,FAR!AF476,FAR!AI476)</f>
        <v>157.9</v>
      </c>
      <c r="AK476" s="28">
        <f t="shared" si="309"/>
        <v>1.3718505647263251</v>
      </c>
      <c r="AL476" s="28">
        <f t="shared" si="310"/>
        <v>1.3718505647263251</v>
      </c>
      <c r="AM476" s="2">
        <f>INDEX(ELSV!$C$4:$G$58,MATCH(AE476,ELSV!$G$4:$G$58,0),MATCH(IF(O476&gt;2000000,"A",IF(O476&gt;1000000,"B",IF(O476&gt;100000,"C","D"))),ELSV!$C$4:$G$4,0))</f>
        <v>8</v>
      </c>
      <c r="AN476" s="77">
        <f>INDEX(ELSV!$G$4:$K$58,MATCH(AE476,ELSV!$G$4:$G$58,0),MATCH(IF(O476&gt;2000000,"A",IF(O476&gt;1000000,"B",IF(O476&gt;100000,"C","D"))),ELSV!$G$4:$K$4,0))</f>
        <v>0.95</v>
      </c>
      <c r="AO476" s="24">
        <f t="shared" si="304"/>
        <v>543798.463475239</v>
      </c>
      <c r="AP476" s="24">
        <f t="shared" si="305"/>
        <v>516608.54030147701</v>
      </c>
      <c r="AQ476" s="25">
        <f t="shared" si="306"/>
        <v>27189.923173761985</v>
      </c>
    </row>
    <row r="477" spans="1:43" x14ac:dyDescent="0.25">
      <c r="A477" s="11">
        <v>3008</v>
      </c>
      <c r="B477" s="6">
        <v>3008006301</v>
      </c>
      <c r="C477" s="6">
        <v>20000201</v>
      </c>
      <c r="D477" s="6">
        <v>3020000332</v>
      </c>
      <c r="E477" s="6" t="s">
        <v>1586</v>
      </c>
      <c r="F477" s="6" t="s">
        <v>468</v>
      </c>
      <c r="G477" s="6"/>
      <c r="H477" s="6">
        <v>1</v>
      </c>
      <c r="I477" s="6" t="s">
        <v>8</v>
      </c>
      <c r="J477" s="27">
        <v>41882</v>
      </c>
      <c r="K477" s="27">
        <v>41882</v>
      </c>
      <c r="L477" s="7">
        <v>395590</v>
      </c>
      <c r="M477" s="7">
        <v>0</v>
      </c>
      <c r="N477" s="7"/>
      <c r="O477" s="8">
        <v>395590</v>
      </c>
      <c r="P477" s="7">
        <v>-174898.92</v>
      </c>
      <c r="Q477" s="7">
        <v>0</v>
      </c>
      <c r="R477" s="7">
        <v>-23062.9</v>
      </c>
      <c r="S477" s="12">
        <f t="shared" si="294"/>
        <v>-197961.82</v>
      </c>
      <c r="T477" s="18">
        <f t="shared" si="295"/>
        <v>220691.08</v>
      </c>
      <c r="U477" s="18">
        <v>197628.18</v>
      </c>
      <c r="V477" s="30">
        <f t="shared" si="302"/>
        <v>41852</v>
      </c>
      <c r="W477" s="28">
        <f t="shared" si="303"/>
        <v>8.7638888888888893</v>
      </c>
      <c r="X477" s="38"/>
      <c r="AD477"/>
      <c r="AE477" s="43" t="s">
        <v>4192</v>
      </c>
      <c r="AF477">
        <f>MATCH(AE477,'CAT-4'!$A:$A,0)</f>
        <v>722</v>
      </c>
      <c r="AG477">
        <f>MATCH(V477,'CAT-4'!$1:$1,0)</f>
        <v>32</v>
      </c>
      <c r="AH477">
        <f>INDEX('CAT-4'!$1:$1048576,FAR!AF477,FAR!AG477)</f>
        <v>107.2</v>
      </c>
      <c r="AI477">
        <f>MATCH($AI$3,'CAT-4'!$1:$1,0)</f>
        <v>133</v>
      </c>
      <c r="AJ477">
        <f>INDEX('CAT-4'!$1:$1048576,FAR!AF477,FAR!AI477)</f>
        <v>126.8</v>
      </c>
      <c r="AK477" s="28">
        <f t="shared" si="309"/>
        <v>1.1828358208955223</v>
      </c>
      <c r="AL477" s="28">
        <f t="shared" si="310"/>
        <v>1.1828358208955223</v>
      </c>
      <c r="AM477" s="2">
        <f>INDEX(ELSV!$C$4:$G$58,MATCH(AE477,ELSV!$G$4:$G$58,0),MATCH(IF(O477&gt;2000000,"A",IF(O477&gt;1000000,"B",IF(O477&gt;100000,"C","D"))),ELSV!$C$4:$G$4,0))</f>
        <v>12</v>
      </c>
      <c r="AN477" s="77">
        <f>INDEX(ELSV!$G$4:$K$58,MATCH(AE477,ELSV!$G$4:$G$58,0),MATCH(IF(O477&gt;2000000,"A",IF(O477&gt;1000000,"B",IF(O477&gt;100000,"C","D"))),ELSV!$G$4:$K$4,0))</f>
        <v>0.9</v>
      </c>
      <c r="AO477" s="24">
        <f t="shared" si="304"/>
        <v>467918.02238805965</v>
      </c>
      <c r="AP477" s="24">
        <f t="shared" si="305"/>
        <v>307558.6167988184</v>
      </c>
      <c r="AQ477" s="25">
        <f t="shared" si="306"/>
        <v>160359.40558924124</v>
      </c>
    </row>
    <row r="478" spans="1:43" x14ac:dyDescent="0.25">
      <c r="A478" s="11">
        <v>3007</v>
      </c>
      <c r="B478" s="6">
        <v>3007006301</v>
      </c>
      <c r="C478" s="6">
        <v>20000201</v>
      </c>
      <c r="D478" s="6">
        <v>3020000438</v>
      </c>
      <c r="E478" s="6" t="s">
        <v>1585</v>
      </c>
      <c r="F478" s="6" t="s">
        <v>563</v>
      </c>
      <c r="G478" s="6"/>
      <c r="H478" s="6">
        <v>1</v>
      </c>
      <c r="I478" s="6" t="s">
        <v>8</v>
      </c>
      <c r="J478" s="27">
        <v>42915</v>
      </c>
      <c r="K478" s="27">
        <v>42915</v>
      </c>
      <c r="L478" s="7">
        <v>395590</v>
      </c>
      <c r="M478" s="7">
        <v>0</v>
      </c>
      <c r="N478" s="7"/>
      <c r="O478" s="8">
        <v>395590</v>
      </c>
      <c r="P478" s="7">
        <v>-183739.78</v>
      </c>
      <c r="Q478" s="7">
        <v>0</v>
      </c>
      <c r="R478" s="7">
        <v>-23062.9</v>
      </c>
      <c r="S478" s="12">
        <f t="shared" si="294"/>
        <v>-206802.68</v>
      </c>
      <c r="T478" s="18">
        <f t="shared" si="295"/>
        <v>211850.22</v>
      </c>
      <c r="U478" s="18">
        <v>188787.32</v>
      </c>
      <c r="V478" s="30">
        <f t="shared" si="302"/>
        <v>42887</v>
      </c>
      <c r="W478" s="28">
        <f t="shared" si="303"/>
        <v>5.9333333333333336</v>
      </c>
      <c r="X478" s="38"/>
      <c r="AD478"/>
      <c r="AE478" s="43" t="s">
        <v>4192</v>
      </c>
      <c r="AF478">
        <f>MATCH(AE478,'CAT-4'!$A:$A,0)</f>
        <v>722</v>
      </c>
      <c r="AG478">
        <f>MATCH(V478,'CAT-4'!$1:$1,0)</f>
        <v>66</v>
      </c>
      <c r="AH478">
        <f>INDEX('CAT-4'!$1:$1048576,FAR!AF478,FAR!AG478)</f>
        <v>108.5</v>
      </c>
      <c r="AI478">
        <f>MATCH($AI$3,'CAT-4'!$1:$1,0)</f>
        <v>133</v>
      </c>
      <c r="AJ478">
        <f>INDEX('CAT-4'!$1:$1048576,FAR!AF478,FAR!AI478)</f>
        <v>126.8</v>
      </c>
      <c r="AK478" s="28">
        <f t="shared" si="309"/>
        <v>1.1686635944700461</v>
      </c>
      <c r="AL478" s="28">
        <f t="shared" si="310"/>
        <v>1.1686635944700461</v>
      </c>
      <c r="AM478" s="2">
        <f>INDEX(ELSV!$C$4:$G$58,MATCH(AE478,ELSV!$G$4:$G$58,0),MATCH(IF(O478&gt;2000000,"A",IF(O478&gt;1000000,"B",IF(O478&gt;100000,"C","D"))),ELSV!$C$4:$G$4,0))</f>
        <v>12</v>
      </c>
      <c r="AN478" s="77">
        <f>INDEX(ELSV!$G$4:$K$58,MATCH(AE478,ELSV!$G$4:$G$58,0),MATCH(IF(O478&gt;2000000,"A",IF(O478&gt;1000000,"B",IF(O478&gt;100000,"C","D"))),ELSV!$G$4:$K$4,0))</f>
        <v>0.9</v>
      </c>
      <c r="AO478" s="24">
        <f t="shared" si="304"/>
        <v>462311.63133640552</v>
      </c>
      <c r="AP478" s="24">
        <f t="shared" si="305"/>
        <v>205728.67594470046</v>
      </c>
      <c r="AQ478" s="25">
        <f t="shared" si="306"/>
        <v>256582.95539170507</v>
      </c>
    </row>
    <row r="479" spans="1:43" x14ac:dyDescent="0.25">
      <c r="A479" s="11">
        <v>3008</v>
      </c>
      <c r="B479" s="6">
        <v>3008000209</v>
      </c>
      <c r="C479" s="6">
        <v>20000201</v>
      </c>
      <c r="D479" s="6">
        <v>3030000007</v>
      </c>
      <c r="E479" s="6" t="s">
        <v>1583</v>
      </c>
      <c r="F479" s="6" t="s">
        <v>607</v>
      </c>
      <c r="G479" s="6"/>
      <c r="H479" s="6">
        <v>1</v>
      </c>
      <c r="I479" s="6" t="s">
        <v>45</v>
      </c>
      <c r="J479" s="27">
        <v>41729</v>
      </c>
      <c r="K479" s="27">
        <v>41729</v>
      </c>
      <c r="L479" s="7">
        <v>394595</v>
      </c>
      <c r="M479" s="7">
        <v>0</v>
      </c>
      <c r="N479" s="7"/>
      <c r="O479" s="8">
        <v>394595</v>
      </c>
      <c r="P479" s="7">
        <v>-184096.2</v>
      </c>
      <c r="Q479" s="7">
        <v>0</v>
      </c>
      <c r="R479" s="7">
        <v>-23004.89</v>
      </c>
      <c r="S479" s="12">
        <f t="shared" si="294"/>
        <v>-207101.09000000003</v>
      </c>
      <c r="T479" s="18">
        <f t="shared" si="295"/>
        <v>210498.8</v>
      </c>
      <c r="U479" s="18">
        <v>187493.91</v>
      </c>
      <c r="V479" s="30">
        <f t="shared" si="302"/>
        <v>41699</v>
      </c>
      <c r="W479" s="28">
        <f t="shared" si="303"/>
        <v>9.1805555555555554</v>
      </c>
      <c r="X479" s="38"/>
      <c r="AD479"/>
      <c r="AE479" s="43" t="s">
        <v>4100</v>
      </c>
      <c r="AF479">
        <f>MATCH(AE479,'CAT-4'!$A:$A,0)</f>
        <v>674</v>
      </c>
      <c r="AG479">
        <f>MATCH(V479,'CAT-4'!$1:$1,0)</f>
        <v>27</v>
      </c>
      <c r="AH479">
        <f>INDEX('CAT-4'!$1:$1048576,FAR!AF479,FAR!AG479)</f>
        <v>109.9</v>
      </c>
      <c r="AI479">
        <f>MATCH($AI$3,'CAT-4'!$1:$1,0)</f>
        <v>133</v>
      </c>
      <c r="AJ479">
        <f>INDEX('CAT-4'!$1:$1048576,FAR!AF479,FAR!AI479)</f>
        <v>123.6</v>
      </c>
      <c r="AK479" s="28">
        <f t="shared" si="309"/>
        <v>1.1246587807097359</v>
      </c>
      <c r="AL479" s="28">
        <f t="shared" si="310"/>
        <v>1.1246587807097359</v>
      </c>
      <c r="AM479" s="2">
        <f>INDEX(ELSV!$C$4:$G$58,MATCH(AE479,ELSV!$G$4:$G$58,0),MATCH(IF(O479&gt;2000000,"A",IF(O479&gt;1000000,"B",IF(O479&gt;100000,"C","D"))),ELSV!$C$4:$G$4,0))</f>
        <v>12</v>
      </c>
      <c r="AN479" s="77">
        <f>INDEX(ELSV!$G$4:$K$58,MATCH(AE479,ELSV!$G$4:$G$58,0),MATCH(IF(O479&gt;2000000,"A",IF(O479&gt;1000000,"B",IF(O479&gt;100000,"C","D"))),ELSV!$G$4:$K$4,0))</f>
        <v>0.95</v>
      </c>
      <c r="AO479" s="24">
        <f t="shared" si="304"/>
        <v>443784.73157415824</v>
      </c>
      <c r="AP479" s="24">
        <f t="shared" si="305"/>
        <v>322540.07198147295</v>
      </c>
      <c r="AQ479" s="25">
        <f t="shared" si="306"/>
        <v>121244.65959268529</v>
      </c>
    </row>
    <row r="480" spans="1:43" hidden="1" x14ac:dyDescent="0.25">
      <c r="A480" s="11">
        <v>3004</v>
      </c>
      <c r="B480" s="6">
        <v>3004000206</v>
      </c>
      <c r="C480" s="6">
        <v>20000201</v>
      </c>
      <c r="D480" s="6">
        <v>3020000247</v>
      </c>
      <c r="E480" s="6"/>
      <c r="F480" s="6" t="s">
        <v>383</v>
      </c>
      <c r="G480" s="6"/>
      <c r="H480" s="6">
        <v>1</v>
      </c>
      <c r="I480" s="6" t="s">
        <v>45</v>
      </c>
      <c r="J480" s="27">
        <v>41548</v>
      </c>
      <c r="K480" s="27">
        <v>41548</v>
      </c>
      <c r="L480" s="7">
        <v>394515.43</v>
      </c>
      <c r="M480" s="7">
        <v>0</v>
      </c>
      <c r="N480" s="7"/>
      <c r="O480" s="8">
        <v>394515.43</v>
      </c>
      <c r="P480" s="7">
        <v>-194388.67</v>
      </c>
      <c r="Q480" s="7">
        <v>0</v>
      </c>
      <c r="R480" s="7">
        <v>-23000.25</v>
      </c>
      <c r="S480" s="12">
        <f t="shared" si="294"/>
        <v>-217388.92</v>
      </c>
      <c r="T480" s="18">
        <f t="shared" si="295"/>
        <v>200126.75999999998</v>
      </c>
      <c r="U480" s="18">
        <v>177126.51</v>
      </c>
      <c r="V480" s="30">
        <f t="shared" si="302"/>
        <v>41548</v>
      </c>
      <c r="W480" s="28">
        <f t="shared" si="303"/>
        <v>9.6777777777777771</v>
      </c>
      <c r="X480" s="38" t="s">
        <v>2880</v>
      </c>
      <c r="AD480"/>
      <c r="AE480" s="43" t="s">
        <v>4192</v>
      </c>
      <c r="AF480">
        <f>MATCH(AE480,'CAT-4'!$A:$A,0)</f>
        <v>722</v>
      </c>
      <c r="AG480">
        <f>MATCH(V480,'CAT-4'!$1:$1,0)</f>
        <v>22</v>
      </c>
      <c r="AH480">
        <f>INDEX('CAT-4'!$1:$1048576,FAR!AF480,FAR!AG480)</f>
        <v>105.8</v>
      </c>
      <c r="AI480">
        <f>MATCH($AI$3,'CAT-4'!$1:$1,0)</f>
        <v>133</v>
      </c>
      <c r="AJ480">
        <f>INDEX('CAT-4'!$1:$1048576,FAR!AF480,FAR!AI480)</f>
        <v>126.8</v>
      </c>
      <c r="AK480" s="28">
        <f t="shared" si="309"/>
        <v>1.1984877126654063</v>
      </c>
      <c r="AL480" s="28">
        <f t="shared" si="310"/>
        <v>1.1984877126654063</v>
      </c>
      <c r="AM480" s="2">
        <f>INDEX(ELSV!$C$4:$G$58,MATCH(AE480,ELSV!$G$4:$G$58,0),MATCH(IF(O480&gt;2000000,"A",IF(O480&gt;1000000,"B",IF(O480&gt;100000,"C","D"))),ELSV!$C$4:$G$4,0))</f>
        <v>12</v>
      </c>
      <c r="AN480" s="77">
        <f>INDEX(ELSV!$G$4:$K$58,MATCH(AE480,ELSV!$G$4:$G$58,0),MATCH(IF(O480&gt;2000000,"A",IF(O480&gt;1000000,"B",IF(O480&gt;100000,"C","D"))),ELSV!$G$4:$K$4,0))</f>
        <v>0.9</v>
      </c>
      <c r="AO480" s="24">
        <f t="shared" si="304"/>
        <v>472821.8953119092</v>
      </c>
      <c r="AP480" s="24">
        <f t="shared" si="305"/>
        <v>343189.89234722743</v>
      </c>
      <c r="AQ480" s="25">
        <f t="shared" si="306"/>
        <v>129632.00296468177</v>
      </c>
    </row>
    <row r="481" spans="1:43" x14ac:dyDescent="0.25">
      <c r="A481" s="11">
        <v>3007</v>
      </c>
      <c r="B481" s="6">
        <v>3007000211</v>
      </c>
      <c r="C481" s="6">
        <v>20000201</v>
      </c>
      <c r="D481" s="6">
        <v>3020000291</v>
      </c>
      <c r="E481" s="6" t="s">
        <v>1585</v>
      </c>
      <c r="F481" s="6" t="s">
        <v>426</v>
      </c>
      <c r="G481" s="6"/>
      <c r="H481" s="6">
        <v>1</v>
      </c>
      <c r="I481" s="6" t="s">
        <v>8</v>
      </c>
      <c r="J481" s="27">
        <v>41769</v>
      </c>
      <c r="K481" s="27">
        <v>41769</v>
      </c>
      <c r="L481" s="7">
        <v>388716.5</v>
      </c>
      <c r="M481" s="7">
        <v>0</v>
      </c>
      <c r="N481" s="7"/>
      <c r="O481" s="8">
        <v>388716.5</v>
      </c>
      <c r="P481" s="7">
        <v>-178875.92</v>
      </c>
      <c r="Q481" s="7">
        <v>0</v>
      </c>
      <c r="R481" s="7">
        <v>-22662.17</v>
      </c>
      <c r="S481" s="12">
        <f t="shared" si="294"/>
        <v>-201538.09000000003</v>
      </c>
      <c r="T481" s="18">
        <f t="shared" si="295"/>
        <v>209840.58</v>
      </c>
      <c r="U481" s="18">
        <v>187178.41</v>
      </c>
      <c r="V481" s="30">
        <f t="shared" si="302"/>
        <v>41760</v>
      </c>
      <c r="W481" s="28">
        <f t="shared" si="303"/>
        <v>9.0694444444444446</v>
      </c>
      <c r="X481" s="38"/>
      <c r="AD481"/>
      <c r="AE481" s="43" t="s">
        <v>3966</v>
      </c>
      <c r="AF481">
        <f>MATCH(AE481,'CAT-4'!$A:$A,0)</f>
        <v>606</v>
      </c>
      <c r="AG481">
        <f>MATCH(V481,'CAT-4'!$1:$1,0)</f>
        <v>29</v>
      </c>
      <c r="AH481">
        <f>INDEX('CAT-4'!$1:$1048576,FAR!AF481,FAR!AG481)</f>
        <v>106.7</v>
      </c>
      <c r="AI481">
        <f>MATCH($AI$3,'CAT-4'!$1:$1,0)</f>
        <v>133</v>
      </c>
      <c r="AJ481">
        <f>INDEX('CAT-4'!$1:$1048576,FAR!AF481,FAR!AI481)</f>
        <v>131.4</v>
      </c>
      <c r="AK481" s="28">
        <f t="shared" si="309"/>
        <v>1.231490159325211</v>
      </c>
      <c r="AL481" s="28">
        <f t="shared" si="310"/>
        <v>1.231490159325211</v>
      </c>
      <c r="AM481" s="2">
        <f>INDEX(ELSV!$C$4:$G$58,MATCH(AE481,ELSV!$G$4:$G$58,0),MATCH(IF(O481&gt;2000000,"A",IF(O481&gt;1000000,"B",IF(O481&gt;100000,"C","D"))),ELSV!$C$4:$G$4,0))</f>
        <v>12</v>
      </c>
      <c r="AN481" s="77">
        <f>INDEX(ELSV!$G$4:$K$58,MATCH(AE481,ELSV!$G$4:$G$58,0),MATCH(IF(O481&gt;2000000,"A",IF(O481&gt;1000000,"B",IF(O481&gt;100000,"C","D"))),ELSV!$G$4:$K$4,0))</f>
        <v>0.95</v>
      </c>
      <c r="AO481" s="24">
        <f t="shared" si="304"/>
        <v>478700.54451733839</v>
      </c>
      <c r="AP481" s="24">
        <f t="shared" si="305"/>
        <v>343705.88286033663</v>
      </c>
      <c r="AQ481" s="25">
        <f t="shared" si="306"/>
        <v>134994.66165700176</v>
      </c>
    </row>
    <row r="482" spans="1:43" x14ac:dyDescent="0.25">
      <c r="A482" s="11">
        <v>3005</v>
      </c>
      <c r="B482" s="6">
        <v>3005110002</v>
      </c>
      <c r="C482" s="6">
        <v>20000201</v>
      </c>
      <c r="D482" s="6">
        <v>3030000111</v>
      </c>
      <c r="E482" s="6" t="s">
        <v>1584</v>
      </c>
      <c r="F482" s="6" t="s">
        <v>712</v>
      </c>
      <c r="G482" s="6"/>
      <c r="H482" s="6">
        <v>1</v>
      </c>
      <c r="I482" s="6" t="s">
        <v>8</v>
      </c>
      <c r="J482" s="27">
        <v>41729</v>
      </c>
      <c r="K482" s="27">
        <v>41729</v>
      </c>
      <c r="L482" s="7">
        <v>388123.89</v>
      </c>
      <c r="M482" s="7">
        <v>0</v>
      </c>
      <c r="N482" s="7"/>
      <c r="O482" s="8">
        <v>388123.89</v>
      </c>
      <c r="P482" s="7">
        <v>-181077.11</v>
      </c>
      <c r="Q482" s="7">
        <v>0</v>
      </c>
      <c r="R482" s="7">
        <v>-22627.62</v>
      </c>
      <c r="S482" s="12">
        <f t="shared" si="294"/>
        <v>-203704.72999999998</v>
      </c>
      <c r="T482" s="18">
        <f t="shared" si="295"/>
        <v>207046.78000000003</v>
      </c>
      <c r="U482" s="18">
        <v>184419.16</v>
      </c>
      <c r="V482" s="30">
        <f t="shared" si="302"/>
        <v>41699</v>
      </c>
      <c r="W482" s="28">
        <f t="shared" si="303"/>
        <v>9.1805555555555554</v>
      </c>
      <c r="X482" s="38"/>
      <c r="AD482"/>
      <c r="AE482" s="43" t="s">
        <v>4100</v>
      </c>
      <c r="AF482">
        <f>MATCH(AE482,'CAT-4'!$A:$A,0)</f>
        <v>674</v>
      </c>
      <c r="AG482">
        <f>MATCH(V482,'CAT-4'!$1:$1,0)</f>
        <v>27</v>
      </c>
      <c r="AH482">
        <f>INDEX('CAT-4'!$1:$1048576,FAR!AF482,FAR!AG482)</f>
        <v>109.9</v>
      </c>
      <c r="AI482">
        <f>MATCH($AI$3,'CAT-4'!$1:$1,0)</f>
        <v>133</v>
      </c>
      <c r="AJ482">
        <f>INDEX('CAT-4'!$1:$1048576,FAR!AF482,FAR!AI482)</f>
        <v>123.6</v>
      </c>
      <c r="AK482" s="28">
        <f t="shared" si="309"/>
        <v>1.1246587807097359</v>
      </c>
      <c r="AL482" s="28">
        <f t="shared" si="310"/>
        <v>1.1246587807097359</v>
      </c>
      <c r="AM482" s="2">
        <f>INDEX(ELSV!$C$4:$G$58,MATCH(AE482,ELSV!$G$4:$G$58,0),MATCH(IF(O482&gt;2000000,"A",IF(O482&gt;1000000,"B",IF(O482&gt;100000,"C","D"))),ELSV!$C$4:$G$4,0))</f>
        <v>12</v>
      </c>
      <c r="AN482" s="77">
        <f>INDEX(ELSV!$G$4:$K$58,MATCH(AE482,ELSV!$G$4:$G$58,0),MATCH(IF(O482&gt;2000000,"A",IF(O482&gt;1000000,"B",IF(O482&gt;100000,"C","D"))),ELSV!$G$4:$K$4,0))</f>
        <v>0.95</v>
      </c>
      <c r="AO482" s="24">
        <f t="shared" si="304"/>
        <v>436506.94089171966</v>
      </c>
      <c r="AP482" s="24">
        <f t="shared" si="305"/>
        <v>317250.61751499464</v>
      </c>
      <c r="AQ482" s="25">
        <f t="shared" si="306"/>
        <v>119256.32337672502</v>
      </c>
    </row>
    <row r="483" spans="1:43" hidden="1" x14ac:dyDescent="0.25">
      <c r="A483" s="11">
        <v>3003</v>
      </c>
      <c r="B483" s="6">
        <v>3003006301</v>
      </c>
      <c r="C483" s="6">
        <v>20000401</v>
      </c>
      <c r="D483" s="6">
        <v>5030000101</v>
      </c>
      <c r="E483" s="6"/>
      <c r="F483" s="6" t="s">
        <v>1408</v>
      </c>
      <c r="G483" s="6"/>
      <c r="H483" s="6">
        <v>1</v>
      </c>
      <c r="I483" s="6" t="s">
        <v>41</v>
      </c>
      <c r="J483" s="27">
        <v>40722</v>
      </c>
      <c r="K483" s="27">
        <v>40722</v>
      </c>
      <c r="L483" s="7">
        <v>383250</v>
      </c>
      <c r="M483" s="7">
        <v>0</v>
      </c>
      <c r="N483" s="7"/>
      <c r="O483" s="8">
        <v>383250</v>
      </c>
      <c r="P483" s="7">
        <v>-344925</v>
      </c>
      <c r="Q483" s="7">
        <v>0</v>
      </c>
      <c r="R483" s="7">
        <v>0</v>
      </c>
      <c r="S483" s="12">
        <f t="shared" si="294"/>
        <v>-344925</v>
      </c>
      <c r="T483" s="18">
        <f t="shared" si="295"/>
        <v>38325</v>
      </c>
      <c r="U483" s="18">
        <v>38325</v>
      </c>
      <c r="V483" s="30">
        <f t="shared" si="302"/>
        <v>40695</v>
      </c>
      <c r="W483" s="28">
        <f t="shared" si="303"/>
        <v>11.936111111111112</v>
      </c>
      <c r="X483" s="38" t="s">
        <v>3110</v>
      </c>
      <c r="Y483">
        <f>MATCH(X483,'CAT-3'!$A:$A,0)</f>
        <v>757</v>
      </c>
      <c r="Z483">
        <f>MATCH(V483,'CAT-3'!$1:$1,0)</f>
        <v>81</v>
      </c>
      <c r="AA483">
        <f>INDEX('CAT-3'!$1:$1048576,FAR!Y483,FAR!Z483)</f>
        <v>93.3</v>
      </c>
      <c r="AB483">
        <f>MATCH($AB$3,'CAT-3'!$1:$1,0)</f>
        <v>90</v>
      </c>
      <c r="AC483">
        <f>INDEX('CAT-3'!$1:$1048576,FAR!Y483,FAR!AB483)</f>
        <v>93.3</v>
      </c>
      <c r="AD483" s="28">
        <f>AC483/AA483</f>
        <v>1</v>
      </c>
      <c r="AE483" s="43" t="s">
        <v>4047</v>
      </c>
      <c r="AF483">
        <f>MATCH(AE483,'CAT-4'!$A:$A,0)</f>
        <v>647</v>
      </c>
      <c r="AG483">
        <f>MATCH($AG$3,'CAT-4'!$1:$1,0)</f>
        <v>4</v>
      </c>
      <c r="AH483">
        <f>INDEX('CAT-4'!$1:$1048576,FAR!AF483,FAR!AG483)</f>
        <v>100.5</v>
      </c>
      <c r="AI483">
        <f>MATCH($AI$3,'CAT-4'!$1:$1,0)</f>
        <v>133</v>
      </c>
      <c r="AJ483">
        <f>INDEX('CAT-4'!$1:$1048576,FAR!AF483,FAR!AI483)</f>
        <v>92.8</v>
      </c>
      <c r="AK483" s="28">
        <f>AJ483/AH483</f>
        <v>0.92338308457711438</v>
      </c>
      <c r="AL483" s="28">
        <f>AK483*AD483</f>
        <v>0.92338308457711438</v>
      </c>
      <c r="AM483" s="2">
        <f>INDEX(ELSV!$C$4:$G$58,MATCH(AE483,ELSV!$G$4:$G$58,0),MATCH(IF(O483&gt;2000000,"A",IF(O483&gt;1000000,"B",IF(O483&gt;100000,"C","D"))),ELSV!$C$4:$G$4,0))</f>
        <v>6</v>
      </c>
      <c r="AN483" s="77">
        <f>INDEX(ELSV!$G$4:$K$58,MATCH(AE483,ELSV!$G$4:$G$58,0),MATCH(IF(O483&gt;2000000,"A",IF(O483&gt;1000000,"B",IF(O483&gt;100000,"C","D"))),ELSV!$G$4:$K$4,0))</f>
        <v>1</v>
      </c>
      <c r="AO483" s="24">
        <f t="shared" si="304"/>
        <v>353886.56716417911</v>
      </c>
      <c r="AP483" s="24">
        <f t="shared" si="305"/>
        <v>353886.56716417905</v>
      </c>
      <c r="AQ483" s="25">
        <f t="shared" si="306"/>
        <v>0</v>
      </c>
    </row>
    <row r="484" spans="1:43" x14ac:dyDescent="0.25">
      <c r="A484" s="11">
        <v>3006</v>
      </c>
      <c r="B484" s="6">
        <v>3006000209</v>
      </c>
      <c r="C484" s="6">
        <v>20000201</v>
      </c>
      <c r="D484" s="6">
        <v>3020000210</v>
      </c>
      <c r="E484" s="6" t="s">
        <v>1582</v>
      </c>
      <c r="F484" s="6" t="s">
        <v>352</v>
      </c>
      <c r="G484" s="6"/>
      <c r="H484" s="6">
        <v>4</v>
      </c>
      <c r="I484" s="6" t="s">
        <v>41</v>
      </c>
      <c r="J484" s="27">
        <v>41274</v>
      </c>
      <c r="K484" s="27">
        <v>41274</v>
      </c>
      <c r="L484" s="7">
        <v>382501.02</v>
      </c>
      <c r="M484" s="7">
        <v>0</v>
      </c>
      <c r="N484" s="7"/>
      <c r="O484" s="8">
        <v>382501.02</v>
      </c>
      <c r="P484" s="7">
        <v>-201097.04</v>
      </c>
      <c r="Q484" s="7">
        <v>0</v>
      </c>
      <c r="R484" s="7">
        <v>-22299.81</v>
      </c>
      <c r="S484" s="12">
        <f t="shared" si="294"/>
        <v>-223396.85</v>
      </c>
      <c r="T484" s="18">
        <f t="shared" si="295"/>
        <v>181403.98</v>
      </c>
      <c r="U484" s="18">
        <v>159104.17000000001</v>
      </c>
      <c r="V484" s="30">
        <f t="shared" si="302"/>
        <v>41244</v>
      </c>
      <c r="W484" s="28">
        <f t="shared" si="303"/>
        <v>10.430555555555555</v>
      </c>
      <c r="X484" s="38"/>
      <c r="AD484"/>
      <c r="AE484" s="43" t="s">
        <v>2998</v>
      </c>
      <c r="AF484">
        <f>MATCH(AE484,'CAT-4'!$A:$A,0)</f>
        <v>671</v>
      </c>
      <c r="AG484">
        <f>MATCH(V484,'CAT-4'!$1:$1,0)</f>
        <v>12</v>
      </c>
      <c r="AH484">
        <f>INDEX('CAT-4'!$1:$1048576,FAR!AF484,FAR!AG484)</f>
        <v>105.4</v>
      </c>
      <c r="AI484">
        <f>MATCH($AI$3,'CAT-4'!$1:$1,0)</f>
        <v>133</v>
      </c>
      <c r="AJ484">
        <f>INDEX('CAT-4'!$1:$1048576,FAR!AF484,FAR!AI484)</f>
        <v>122.7</v>
      </c>
      <c r="AK484" s="28">
        <f>AJ484/AH484</f>
        <v>1.1641366223908918</v>
      </c>
      <c r="AL484" s="28">
        <f>AK484</f>
        <v>1.1641366223908918</v>
      </c>
      <c r="AM484" s="2">
        <f>INDEX(ELSV!$C$4:$G$58,MATCH(AE484,ELSV!$G$4:$G$58,0),MATCH(IF(O484&gt;2000000,"A",IF(O484&gt;1000000,"B",IF(O484&gt;100000,"C","D"))),ELSV!$C$4:$G$4,0))</f>
        <v>12</v>
      </c>
      <c r="AN484" s="77">
        <f>INDEX(ELSV!$G$4:$K$58,MATCH(AE484,ELSV!$G$4:$G$58,0),MATCH(IF(O484&gt;2000000,"A",IF(O484&gt;1000000,"B",IF(O484&gt;100000,"C","D"))),ELSV!$G$4:$K$4,0))</f>
        <v>0.9</v>
      </c>
      <c r="AO484" s="24">
        <f t="shared" si="304"/>
        <v>445283.44548387098</v>
      </c>
      <c r="AP484" s="24">
        <f t="shared" si="305"/>
        <v>348341.52870665322</v>
      </c>
      <c r="AQ484" s="25">
        <f t="shared" si="306"/>
        <v>96941.916777217761</v>
      </c>
    </row>
    <row r="485" spans="1:43" hidden="1" x14ac:dyDescent="0.25">
      <c r="A485" s="11">
        <v>3004</v>
      </c>
      <c r="B485" s="6">
        <v>3004005204</v>
      </c>
      <c r="C485" s="6">
        <v>20000102</v>
      </c>
      <c r="D485" s="6">
        <v>2010000062</v>
      </c>
      <c r="E485" s="6" t="s">
        <v>1583</v>
      </c>
      <c r="F485" s="6" t="s">
        <v>113</v>
      </c>
      <c r="G485" s="6" t="s">
        <v>1597</v>
      </c>
      <c r="H485" s="83">
        <v>1</v>
      </c>
      <c r="I485" s="6" t="s">
        <v>8</v>
      </c>
      <c r="J485" s="27">
        <v>42451</v>
      </c>
      <c r="K485" s="27">
        <v>42451</v>
      </c>
      <c r="L485" s="7">
        <v>382050.07</v>
      </c>
      <c r="M485" s="7">
        <v>0</v>
      </c>
      <c r="N485" s="7"/>
      <c r="O485" s="8">
        <v>382050.07</v>
      </c>
      <c r="P485" s="7">
        <v>-76911.47</v>
      </c>
      <c r="Q485" s="7">
        <v>0</v>
      </c>
      <c r="R485" s="7">
        <v>-12760.47</v>
      </c>
      <c r="S485" s="12">
        <f t="shared" si="294"/>
        <v>-89671.94</v>
      </c>
      <c r="T485" s="18">
        <f t="shared" si="295"/>
        <v>305138.59999999998</v>
      </c>
      <c r="U485" s="18">
        <v>292378.13</v>
      </c>
      <c r="V485" s="30">
        <f t="shared" si="302"/>
        <v>42430</v>
      </c>
      <c r="AD485"/>
      <c r="AL485"/>
      <c r="AO485"/>
    </row>
    <row r="486" spans="1:43" hidden="1" x14ac:dyDescent="0.25">
      <c r="A486" s="11">
        <v>3003</v>
      </c>
      <c r="B486" s="6">
        <v>3003006301</v>
      </c>
      <c r="C486" s="6">
        <v>20000401</v>
      </c>
      <c r="D486" s="6">
        <v>5030000091</v>
      </c>
      <c r="E486" s="6"/>
      <c r="F486" s="6" t="s">
        <v>1399</v>
      </c>
      <c r="G486" s="6"/>
      <c r="H486" s="6">
        <v>9</v>
      </c>
      <c r="I486" s="6" t="s">
        <v>41</v>
      </c>
      <c r="J486" s="27">
        <v>40623</v>
      </c>
      <c r="K486" s="27">
        <v>40623</v>
      </c>
      <c r="L486" s="7">
        <v>376902.28</v>
      </c>
      <c r="M486" s="7">
        <v>0</v>
      </c>
      <c r="N486" s="7"/>
      <c r="O486" s="8">
        <v>376902.28</v>
      </c>
      <c r="P486" s="7">
        <v>-339212.28</v>
      </c>
      <c r="Q486" s="7">
        <v>0</v>
      </c>
      <c r="R486" s="7">
        <v>0</v>
      </c>
      <c r="S486" s="12">
        <f t="shared" si="294"/>
        <v>-339212.28</v>
      </c>
      <c r="T486" s="18">
        <f t="shared" si="295"/>
        <v>37690</v>
      </c>
      <c r="U486" s="18">
        <v>37690</v>
      </c>
      <c r="V486" s="30">
        <f t="shared" si="302"/>
        <v>40603</v>
      </c>
      <c r="W486" s="28">
        <f t="shared" ref="W486:W526" si="311">YEARFRAC(K486,$W$3)</f>
        <v>12.205555555555556</v>
      </c>
      <c r="X486" s="38" t="s">
        <v>3108</v>
      </c>
      <c r="Y486">
        <f>MATCH(X486,'CAT-3'!$A:$A,0)</f>
        <v>756</v>
      </c>
      <c r="Z486">
        <f>MATCH(V486,'CAT-3'!$1:$1,0)</f>
        <v>78</v>
      </c>
      <c r="AA486">
        <f>INDEX('CAT-3'!$1:$1048576,FAR!Y486,FAR!Z486)</f>
        <v>83.1</v>
      </c>
      <c r="AB486">
        <f>MATCH($AB$3,'CAT-3'!$1:$1,0)</f>
        <v>90</v>
      </c>
      <c r="AC486">
        <f>INDEX('CAT-3'!$1:$1048576,FAR!Y486,FAR!AB486)</f>
        <v>87</v>
      </c>
      <c r="AD486" s="28">
        <f>AC486/AA486</f>
        <v>1.0469314079422383</v>
      </c>
      <c r="AE486" s="43" t="s">
        <v>4043</v>
      </c>
      <c r="AF486">
        <f>MATCH(AE486,'CAT-4'!$A:$A,0)</f>
        <v>645</v>
      </c>
      <c r="AG486">
        <f>MATCH($AG$3,'CAT-4'!$1:$1,0)</f>
        <v>4</v>
      </c>
      <c r="AH486">
        <f>INDEX('CAT-4'!$1:$1048576,FAR!AF486,FAR!AG486)</f>
        <v>100.5</v>
      </c>
      <c r="AI486">
        <f>MATCH($AI$3,'CAT-4'!$1:$1,0)</f>
        <v>133</v>
      </c>
      <c r="AJ486">
        <f>INDEX('CAT-4'!$1:$1048576,FAR!AF486,FAR!AI486)</f>
        <v>115.6</v>
      </c>
      <c r="AK486" s="28">
        <f>AJ486/AH486</f>
        <v>1.1502487562189054</v>
      </c>
      <c r="AL486" s="28">
        <f>AK486*AD486</f>
        <v>1.204231549832067</v>
      </c>
      <c r="AM486" s="2">
        <f>INDEX(ELSV!$C$4:$G$58,MATCH(AE486,ELSV!$G$4:$G$58,0),MATCH(IF(O486&gt;2000000,"A",IF(O486&gt;1000000,"B",IF(O486&gt;100000,"C","D"))),ELSV!$C$4:$G$4,0))</f>
        <v>6</v>
      </c>
      <c r="AN486" s="77">
        <f>INDEX(ELSV!$G$4:$K$58,MATCH(AE486,ELSV!$G$4:$G$58,0),MATCH(IF(O486&gt;2000000,"A",IF(O486&gt;1000000,"B",IF(O486&gt;100000,"C","D"))),ELSV!$G$4:$K$4,0))</f>
        <v>1</v>
      </c>
      <c r="AO486" s="24">
        <f t="shared" ref="AO486:AO519" si="312">AL486*O486</f>
        <v>453877.61677963973</v>
      </c>
      <c r="AP486" s="24">
        <f t="shared" ref="AP486:AP519" si="313">AO486*(AN486/AM486)*(IF(W486&gt;AM486,AM486,W486))</f>
        <v>453877.61677963973</v>
      </c>
      <c r="AQ486" s="25">
        <f t="shared" ref="AQ486:AQ519" si="314">AO486-AP486</f>
        <v>0</v>
      </c>
    </row>
    <row r="487" spans="1:43" x14ac:dyDescent="0.25">
      <c r="A487" s="11">
        <v>3005</v>
      </c>
      <c r="B487" s="6">
        <v>3005110001</v>
      </c>
      <c r="C487" s="6">
        <v>20000201</v>
      </c>
      <c r="D487" s="6">
        <v>3030000112</v>
      </c>
      <c r="E487" s="6" t="s">
        <v>1584</v>
      </c>
      <c r="F487" s="6" t="s">
        <v>713</v>
      </c>
      <c r="G487" s="6"/>
      <c r="H487" s="6">
        <v>1</v>
      </c>
      <c r="I487" s="6" t="s">
        <v>8</v>
      </c>
      <c r="J487" s="27">
        <v>41729</v>
      </c>
      <c r="K487" s="27">
        <v>41729</v>
      </c>
      <c r="L487" s="7">
        <v>376427.83</v>
      </c>
      <c r="M487" s="7">
        <v>0</v>
      </c>
      <c r="N487" s="7"/>
      <c r="O487" s="8">
        <v>376427.83</v>
      </c>
      <c r="P487" s="7">
        <v>-175620.37</v>
      </c>
      <c r="Q487" s="7">
        <v>0</v>
      </c>
      <c r="R487" s="7">
        <v>-21945.74</v>
      </c>
      <c r="S487" s="12">
        <f t="shared" si="294"/>
        <v>-197566.11</v>
      </c>
      <c r="T487" s="18">
        <f t="shared" si="295"/>
        <v>200807.46000000002</v>
      </c>
      <c r="U487" s="18">
        <v>178861.72</v>
      </c>
      <c r="V487" s="30">
        <f t="shared" si="302"/>
        <v>41699</v>
      </c>
      <c r="W487" s="28">
        <f t="shared" si="311"/>
        <v>9.1805555555555554</v>
      </c>
      <c r="X487" s="38"/>
      <c r="AD487"/>
      <c r="AE487" s="43" t="s">
        <v>4198</v>
      </c>
      <c r="AF487">
        <f>MATCH(AE487,'CAT-4'!$A:$A,0)</f>
        <v>725</v>
      </c>
      <c r="AG487">
        <f>MATCH(V487,'CAT-4'!$1:$1,0)</f>
        <v>27</v>
      </c>
      <c r="AH487">
        <f>INDEX('CAT-4'!$1:$1048576,FAR!AF487,FAR!AG487)</f>
        <v>103.2</v>
      </c>
      <c r="AI487">
        <f>MATCH($AI$3,'CAT-4'!$1:$1,0)</f>
        <v>133</v>
      </c>
      <c r="AJ487">
        <f>INDEX('CAT-4'!$1:$1048576,FAR!AF487,FAR!AI487)</f>
        <v>128.19999999999999</v>
      </c>
      <c r="AK487" s="28">
        <f t="shared" ref="AK487:AK489" si="315">AJ487/AH487</f>
        <v>1.2422480620155036</v>
      </c>
      <c r="AL487" s="28">
        <f t="shared" ref="AL487:AL489" si="316">AK487</f>
        <v>1.2422480620155036</v>
      </c>
      <c r="AM487" s="2">
        <f>INDEX(ELSV!$C$4:$G$58,MATCH(AE487,ELSV!$G$4:$G$58,0),MATCH(IF(O487&gt;2000000,"A",IF(O487&gt;1000000,"B",IF(O487&gt;100000,"C","D"))),ELSV!$C$4:$G$4,0))</f>
        <v>8</v>
      </c>
      <c r="AN487" s="77">
        <f>INDEX(ELSV!$G$4:$K$58,MATCH(AE487,ELSV!$G$4:$G$58,0),MATCH(IF(O487&gt;2000000,"A",IF(O487&gt;1000000,"B",IF(O487&gt;100000,"C","D"))),ELSV!$G$4:$K$4,0))</f>
        <v>0.95</v>
      </c>
      <c r="AO487" s="24">
        <f t="shared" si="312"/>
        <v>467616.74230620149</v>
      </c>
      <c r="AP487" s="24">
        <f t="shared" si="313"/>
        <v>444235.90519089141</v>
      </c>
      <c r="AQ487" s="25">
        <f t="shared" si="314"/>
        <v>23380.837115310074</v>
      </c>
    </row>
    <row r="488" spans="1:43" x14ac:dyDescent="0.25">
      <c r="A488" s="11">
        <v>3008</v>
      </c>
      <c r="B488" s="6">
        <v>3008000209</v>
      </c>
      <c r="C488" s="6">
        <v>20000201</v>
      </c>
      <c r="D488" s="6">
        <v>3030000006</v>
      </c>
      <c r="E488" s="6" t="s">
        <v>1586</v>
      </c>
      <c r="F488" s="6" t="s">
        <v>606</v>
      </c>
      <c r="G488" s="6"/>
      <c r="H488" s="6">
        <v>1</v>
      </c>
      <c r="I488" s="6" t="s">
        <v>45</v>
      </c>
      <c r="J488" s="27">
        <v>41729</v>
      </c>
      <c r="K488" s="27">
        <v>41729</v>
      </c>
      <c r="L488" s="7">
        <v>375695</v>
      </c>
      <c r="M488" s="7">
        <v>0</v>
      </c>
      <c r="N488" s="7"/>
      <c r="O488" s="8">
        <v>375695</v>
      </c>
      <c r="P488" s="7">
        <v>-175278.51</v>
      </c>
      <c r="Q488" s="7">
        <v>0</v>
      </c>
      <c r="R488" s="7">
        <v>-21903.02</v>
      </c>
      <c r="S488" s="12">
        <f t="shared" si="294"/>
        <v>-197181.53</v>
      </c>
      <c r="T488" s="18">
        <f t="shared" si="295"/>
        <v>200416.49</v>
      </c>
      <c r="U488" s="18">
        <v>178513.47</v>
      </c>
      <c r="V488" s="30">
        <f t="shared" si="302"/>
        <v>41699</v>
      </c>
      <c r="W488" s="28">
        <f t="shared" si="311"/>
        <v>9.1805555555555554</v>
      </c>
      <c r="X488" s="38"/>
      <c r="AD488"/>
      <c r="AE488" s="43" t="s">
        <v>4100</v>
      </c>
      <c r="AF488">
        <f>MATCH(AE488,'CAT-4'!$A:$A,0)</f>
        <v>674</v>
      </c>
      <c r="AG488">
        <f>MATCH(V488,'CAT-4'!$1:$1,0)</f>
        <v>27</v>
      </c>
      <c r="AH488">
        <f>INDEX('CAT-4'!$1:$1048576,FAR!AF488,FAR!AG488)</f>
        <v>109.9</v>
      </c>
      <c r="AI488">
        <f>MATCH($AI$3,'CAT-4'!$1:$1,0)</f>
        <v>133</v>
      </c>
      <c r="AJ488">
        <f>INDEX('CAT-4'!$1:$1048576,FAR!AF488,FAR!AI488)</f>
        <v>123.6</v>
      </c>
      <c r="AK488" s="28">
        <f t="shared" si="315"/>
        <v>1.1246587807097359</v>
      </c>
      <c r="AL488" s="28">
        <f t="shared" si="316"/>
        <v>1.1246587807097359</v>
      </c>
      <c r="AM488" s="2">
        <f>INDEX(ELSV!$C$4:$G$58,MATCH(AE488,ELSV!$G$4:$G$58,0),MATCH(IF(O488&gt;2000000,"A",IF(O488&gt;1000000,"B",IF(O488&gt;100000,"C","D"))),ELSV!$C$4:$G$4,0))</f>
        <v>12</v>
      </c>
      <c r="AN488" s="77">
        <f>INDEX(ELSV!$G$4:$K$58,MATCH(AE488,ELSV!$G$4:$G$58,0),MATCH(IF(O488&gt;2000000,"A",IF(O488&gt;1000000,"B",IF(O488&gt;100000,"C","D"))),ELSV!$G$4:$K$4,0))</f>
        <v>0.95</v>
      </c>
      <c r="AO488" s="24">
        <f t="shared" si="312"/>
        <v>422528.68061874423</v>
      </c>
      <c r="AP488" s="24">
        <f t="shared" si="313"/>
        <v>307091.30207701441</v>
      </c>
      <c r="AQ488" s="25">
        <f t="shared" si="314"/>
        <v>115437.37854172982</v>
      </c>
    </row>
    <row r="489" spans="1:43" x14ac:dyDescent="0.25">
      <c r="A489" s="11">
        <v>3004</v>
      </c>
      <c r="B489" s="6">
        <v>3004000212</v>
      </c>
      <c r="C489" s="6">
        <v>20000201</v>
      </c>
      <c r="D489" s="6">
        <v>3020000182</v>
      </c>
      <c r="E489" s="6" t="s">
        <v>1583</v>
      </c>
      <c r="F489" s="6" t="s">
        <v>328</v>
      </c>
      <c r="G489" s="6"/>
      <c r="H489" s="6">
        <v>1</v>
      </c>
      <c r="I489" s="6" t="s">
        <v>41</v>
      </c>
      <c r="J489" s="27">
        <v>41182</v>
      </c>
      <c r="K489" s="27">
        <v>41182</v>
      </c>
      <c r="L489" s="7">
        <v>374494</v>
      </c>
      <c r="M489" s="7">
        <v>0</v>
      </c>
      <c r="N489" s="7"/>
      <c r="O489" s="8">
        <v>374494</v>
      </c>
      <c r="P489" s="7">
        <v>-199860.26</v>
      </c>
      <c r="Q489" s="7">
        <v>0</v>
      </c>
      <c r="R489" s="7">
        <v>-21833</v>
      </c>
      <c r="S489" s="12">
        <f t="shared" si="294"/>
        <v>-221693.26</v>
      </c>
      <c r="T489" s="18">
        <f t="shared" si="295"/>
        <v>174633.74</v>
      </c>
      <c r="U489" s="18">
        <v>152800.74</v>
      </c>
      <c r="V489" s="30">
        <f t="shared" si="302"/>
        <v>41153</v>
      </c>
      <c r="W489" s="28">
        <f t="shared" si="311"/>
        <v>10.680555555555555</v>
      </c>
      <c r="X489" s="38"/>
      <c r="AD489"/>
      <c r="AE489" s="43" t="s">
        <v>4208</v>
      </c>
      <c r="AF489">
        <f>MATCH(AE489,'CAT-4'!$A:$A,0)</f>
        <v>730</v>
      </c>
      <c r="AG489">
        <f>MATCH(V489,'CAT-4'!$1:$1,0)</f>
        <v>9</v>
      </c>
      <c r="AH489">
        <f>INDEX('CAT-4'!$1:$1048576,FAR!AF489,FAR!AG489)</f>
        <v>115.7</v>
      </c>
      <c r="AI489">
        <f>MATCH($AI$3,'CAT-4'!$1:$1,0)</f>
        <v>133</v>
      </c>
      <c r="AJ489">
        <f>INDEX('CAT-4'!$1:$1048576,FAR!AF489,FAR!AI489)</f>
        <v>133.4</v>
      </c>
      <c r="AK489" s="28">
        <f t="shared" si="315"/>
        <v>1.1529818496110631</v>
      </c>
      <c r="AL489" s="28">
        <f t="shared" si="316"/>
        <v>1.1529818496110631</v>
      </c>
      <c r="AM489" s="2">
        <f>INDEX(ELSV!$C$4:$G$58,MATCH(AE489,ELSV!$G$4:$G$58,0),MATCH(IF(O489&gt;2000000,"A",IF(O489&gt;1000000,"B",IF(O489&gt;100000,"C","D"))),ELSV!$C$4:$G$4,0))</f>
        <v>8</v>
      </c>
      <c r="AN489" s="77">
        <f>INDEX(ELSV!$G$4:$K$58,MATCH(AE489,ELSV!$G$4:$G$58,0),MATCH(IF(O489&gt;2000000,"A",IF(O489&gt;1000000,"B",IF(O489&gt;100000,"C","D"))),ELSV!$G$4:$K$4,0))</f>
        <v>0.9</v>
      </c>
      <c r="AO489" s="24">
        <f t="shared" si="312"/>
        <v>431784.78478824545</v>
      </c>
      <c r="AP489" s="24">
        <f t="shared" si="313"/>
        <v>388606.30630942091</v>
      </c>
      <c r="AQ489" s="25">
        <f t="shared" si="314"/>
        <v>43178.478478824545</v>
      </c>
    </row>
    <row r="490" spans="1:43" hidden="1" x14ac:dyDescent="0.25">
      <c r="A490" s="11">
        <v>3003</v>
      </c>
      <c r="B490" s="6">
        <v>3003006201</v>
      </c>
      <c r="C490" s="6">
        <v>20000401</v>
      </c>
      <c r="D490" s="6">
        <v>5000000084</v>
      </c>
      <c r="E490" s="6"/>
      <c r="F490" s="6" t="s">
        <v>1132</v>
      </c>
      <c r="G490" s="6"/>
      <c r="H490" s="6">
        <v>10</v>
      </c>
      <c r="I490" s="6" t="s">
        <v>41</v>
      </c>
      <c r="J490" s="27">
        <v>40623</v>
      </c>
      <c r="K490" s="27">
        <v>40623</v>
      </c>
      <c r="L490" s="7">
        <v>371439.49</v>
      </c>
      <c r="M490" s="7">
        <v>0</v>
      </c>
      <c r="N490" s="7"/>
      <c r="O490" s="8">
        <v>371439.49</v>
      </c>
      <c r="P490" s="7">
        <v>-241618.15</v>
      </c>
      <c r="Q490" s="7">
        <v>0</v>
      </c>
      <c r="R490" s="7">
        <v>-23512.12</v>
      </c>
      <c r="S490" s="12">
        <f t="shared" si="294"/>
        <v>-265130.27</v>
      </c>
      <c r="T490" s="18">
        <f t="shared" si="295"/>
        <v>129821.34</v>
      </c>
      <c r="U490" s="18">
        <v>106309.22</v>
      </c>
      <c r="V490" s="30">
        <f t="shared" si="302"/>
        <v>40603</v>
      </c>
      <c r="W490" s="28">
        <f t="shared" si="311"/>
        <v>12.205555555555556</v>
      </c>
      <c r="X490" s="38" t="s">
        <v>2968</v>
      </c>
      <c r="Y490">
        <f>MATCH(X490,'CAT-3'!$A:$A,0)</f>
        <v>686</v>
      </c>
      <c r="Z490">
        <f>MATCH(V490,'CAT-3'!$1:$1,0)</f>
        <v>78</v>
      </c>
      <c r="AA490">
        <f>INDEX('CAT-3'!$1:$1048576,FAR!Y490,FAR!Z490)</f>
        <v>101.8</v>
      </c>
      <c r="AB490">
        <f>MATCH($AB$3,'CAT-3'!$1:$1,0)</f>
        <v>90</v>
      </c>
      <c r="AC490">
        <f>INDEX('CAT-3'!$1:$1048576,FAR!Y490,FAR!AB490)</f>
        <v>103.4</v>
      </c>
      <c r="AD490" s="28">
        <f t="shared" ref="AD490:AD491" si="317">AC490/AA490</f>
        <v>1.0157170923379175</v>
      </c>
      <c r="AE490" s="43" t="s">
        <v>4059</v>
      </c>
      <c r="AF490">
        <f>MATCH(AE490,'CAT-4'!$A:$A,0)</f>
        <v>653</v>
      </c>
      <c r="AG490">
        <f>MATCH($AG$3,'CAT-4'!$1:$1,0)</f>
        <v>4</v>
      </c>
      <c r="AH490">
        <f>INDEX('CAT-4'!$1:$1048576,FAR!AF490,FAR!AG490)</f>
        <v>100.8</v>
      </c>
      <c r="AI490">
        <f>MATCH($AI$3,'CAT-4'!$1:$1,0)</f>
        <v>133</v>
      </c>
      <c r="AJ490">
        <f>INDEX('CAT-4'!$1:$1048576,FAR!AF490,FAR!AI490)</f>
        <v>120.5</v>
      </c>
      <c r="AK490" s="28">
        <f t="shared" ref="AK490:AK493" si="318">AJ490/AH490</f>
        <v>1.1954365079365079</v>
      </c>
      <c r="AL490" s="28">
        <f t="shared" ref="AL490:AL491" si="319">AK490*AD490</f>
        <v>1.2142252939158638</v>
      </c>
      <c r="AM490" s="2">
        <f>INDEX(ELSV!$C$4:$G$58,MATCH(AE490,ELSV!$G$4:$G$58,0),MATCH(IF(O490&gt;2000000,"A",IF(O490&gt;1000000,"B",IF(O490&gt;100000,"C","D"))),ELSV!$C$4:$G$4,0))</f>
        <v>8</v>
      </c>
      <c r="AN490" s="77">
        <f>INDEX(ELSV!$G$4:$K$58,MATCH(AE490,ELSV!$G$4:$G$58,0),MATCH(IF(O490&gt;2000000,"A",IF(O490&gt;1000000,"B",IF(O490&gt;100000,"C","D"))),ELSV!$G$4:$K$4,0))</f>
        <v>0.9</v>
      </c>
      <c r="AO490" s="24">
        <f t="shared" si="312"/>
        <v>451011.22391720855</v>
      </c>
      <c r="AP490" s="24">
        <f t="shared" si="313"/>
        <v>405910.10152548773</v>
      </c>
      <c r="AQ490" s="25">
        <f t="shared" si="314"/>
        <v>45101.122391720826</v>
      </c>
    </row>
    <row r="491" spans="1:43" hidden="1" x14ac:dyDescent="0.25">
      <c r="A491" s="11">
        <v>3003</v>
      </c>
      <c r="B491" s="6">
        <v>3003006301</v>
      </c>
      <c r="C491" s="6">
        <v>20000401</v>
      </c>
      <c r="D491" s="6">
        <v>5030000099</v>
      </c>
      <c r="E491" s="6"/>
      <c r="F491" s="6" t="s">
        <v>1406</v>
      </c>
      <c r="G491" s="6"/>
      <c r="H491" s="6">
        <v>2</v>
      </c>
      <c r="I491" s="6" t="s">
        <v>41</v>
      </c>
      <c r="J491" s="27">
        <v>40633</v>
      </c>
      <c r="K491" s="27">
        <v>40633</v>
      </c>
      <c r="L491" s="7">
        <v>367000.17</v>
      </c>
      <c r="M491" s="7">
        <v>0</v>
      </c>
      <c r="N491" s="7"/>
      <c r="O491" s="8">
        <v>367000.17</v>
      </c>
      <c r="P491" s="7">
        <v>-330300.15000000002</v>
      </c>
      <c r="Q491" s="7">
        <v>0</v>
      </c>
      <c r="R491" s="7">
        <v>0</v>
      </c>
      <c r="S491" s="12">
        <f t="shared" si="294"/>
        <v>-330300.15000000002</v>
      </c>
      <c r="T491" s="18">
        <f t="shared" si="295"/>
        <v>36700.01999999996</v>
      </c>
      <c r="U491" s="18">
        <v>36700.019999999997</v>
      </c>
      <c r="V491" s="30">
        <f t="shared" si="302"/>
        <v>40603</v>
      </c>
      <c r="W491" s="28">
        <f t="shared" si="311"/>
        <v>12.180555555555555</v>
      </c>
      <c r="X491" s="38" t="s">
        <v>3074</v>
      </c>
      <c r="Y491">
        <f>MATCH(X491,'CAT-3'!$A:$A,0)</f>
        <v>739</v>
      </c>
      <c r="Z491">
        <f>MATCH(V491,'CAT-3'!$1:$1,0)</f>
        <v>78</v>
      </c>
      <c r="AA491">
        <f>INDEX('CAT-3'!$1:$1048576,FAR!Y491,FAR!Z491)</f>
        <v>126.4</v>
      </c>
      <c r="AB491">
        <f>MATCH($AB$3,'CAT-3'!$1:$1,0)</f>
        <v>90</v>
      </c>
      <c r="AC491">
        <f>INDEX('CAT-3'!$1:$1048576,FAR!Y491,FAR!AB491)</f>
        <v>128.4</v>
      </c>
      <c r="AD491" s="28">
        <f t="shared" si="317"/>
        <v>1.0158227848101267</v>
      </c>
      <c r="AE491" s="43" t="s">
        <v>4037</v>
      </c>
      <c r="AF491">
        <f>MATCH(AE491,'CAT-4'!$A:$A,0)</f>
        <v>642</v>
      </c>
      <c r="AG491">
        <f>MATCH($AG$3,'CAT-4'!$1:$1,0)</f>
        <v>4</v>
      </c>
      <c r="AH491">
        <f>INDEX('CAT-4'!$1:$1048576,FAR!AF491,FAR!AG491)</f>
        <v>100.4</v>
      </c>
      <c r="AI491">
        <f>MATCH($AI$3,'CAT-4'!$1:$1,0)</f>
        <v>133</v>
      </c>
      <c r="AJ491">
        <f>INDEX('CAT-4'!$1:$1048576,FAR!AF491,FAR!AI491)</f>
        <v>88.6</v>
      </c>
      <c r="AK491" s="28">
        <f t="shared" si="318"/>
        <v>0.88247011952191223</v>
      </c>
      <c r="AL491" s="28">
        <f t="shared" si="319"/>
        <v>0.89643325432447418</v>
      </c>
      <c r="AM491" s="2">
        <f>INDEX(ELSV!$C$4:$G$58,MATCH(AE491,ELSV!$G$4:$G$58,0),MATCH(IF(O491&gt;2000000,"A",IF(O491&gt;1000000,"B",IF(O491&gt;100000,"C","D"))),ELSV!$C$4:$G$4,0))</f>
        <v>8</v>
      </c>
      <c r="AN491" s="77">
        <f>INDEX(ELSV!$G$4:$K$58,MATCH(AE491,ELSV!$G$4:$G$58,0),MATCH(IF(O491&gt;2000000,"A",IF(O491&gt;1000000,"B",IF(O491&gt;100000,"C","D"))),ELSV!$G$4:$K$4,0))</f>
        <v>0.95</v>
      </c>
      <c r="AO491" s="24">
        <f t="shared" si="312"/>
        <v>328991.15673073527</v>
      </c>
      <c r="AP491" s="24">
        <f t="shared" si="313"/>
        <v>312541.59889419848</v>
      </c>
      <c r="AQ491" s="25">
        <f t="shared" si="314"/>
        <v>16449.557836536784</v>
      </c>
    </row>
    <row r="492" spans="1:43" x14ac:dyDescent="0.25">
      <c r="A492" s="11">
        <v>3006</v>
      </c>
      <c r="B492" s="6">
        <v>3006110001</v>
      </c>
      <c r="C492" s="6">
        <v>20000201</v>
      </c>
      <c r="D492" s="6">
        <v>3030000099</v>
      </c>
      <c r="E492" s="6" t="s">
        <v>1582</v>
      </c>
      <c r="F492" s="6" t="s">
        <v>700</v>
      </c>
      <c r="G492" s="6"/>
      <c r="H492" s="6">
        <v>2</v>
      </c>
      <c r="I492" s="6" t="s">
        <v>8</v>
      </c>
      <c r="J492" s="27">
        <v>41729</v>
      </c>
      <c r="K492" s="27">
        <v>41729</v>
      </c>
      <c r="L492" s="7">
        <v>366740.33</v>
      </c>
      <c r="M492" s="7">
        <v>0</v>
      </c>
      <c r="N492" s="7"/>
      <c r="O492" s="8">
        <v>366740.33</v>
      </c>
      <c r="P492" s="7">
        <v>-171100.73</v>
      </c>
      <c r="Q492" s="7">
        <v>0</v>
      </c>
      <c r="R492" s="7">
        <v>-21380.959999999999</v>
      </c>
      <c r="S492" s="12">
        <f t="shared" si="294"/>
        <v>-192481.69</v>
      </c>
      <c r="T492" s="18">
        <f t="shared" si="295"/>
        <v>195639.6</v>
      </c>
      <c r="U492" s="18">
        <v>174258.64</v>
      </c>
      <c r="V492" s="30">
        <f t="shared" si="302"/>
        <v>41699</v>
      </c>
      <c r="W492" s="28">
        <f t="shared" si="311"/>
        <v>9.1805555555555554</v>
      </c>
      <c r="X492" s="38"/>
      <c r="AD492"/>
      <c r="AE492" s="43" t="s">
        <v>4085</v>
      </c>
      <c r="AF492">
        <f>MATCH(AE492,'CAT-4'!$A:$A,0)</f>
        <v>666</v>
      </c>
      <c r="AG492">
        <f>MATCH(V492,'CAT-4'!$1:$1,0)</f>
        <v>27</v>
      </c>
      <c r="AH492">
        <f>INDEX('CAT-4'!$1:$1048576,FAR!AF492,FAR!AG492)</f>
        <v>107.2</v>
      </c>
      <c r="AI492">
        <f>MATCH($AI$3,'CAT-4'!$1:$1,0)</f>
        <v>133</v>
      </c>
      <c r="AJ492">
        <f>INDEX('CAT-4'!$1:$1048576,FAR!AF492,FAR!AI492)</f>
        <v>130</v>
      </c>
      <c r="AK492" s="28">
        <f t="shared" si="318"/>
        <v>1.2126865671641791</v>
      </c>
      <c r="AL492" s="28">
        <f t="shared" ref="AL492:AL493" si="320">AK492</f>
        <v>1.2126865671641791</v>
      </c>
      <c r="AM492" s="2">
        <f>INDEX(ELSV!$C$4:$G$58,MATCH(AE492,ELSV!$G$4:$G$58,0),MATCH(IF(O492&gt;2000000,"A",IF(O492&gt;1000000,"B",IF(O492&gt;100000,"C","D"))),ELSV!$C$4:$G$4,0))</f>
        <v>12</v>
      </c>
      <c r="AN492" s="77">
        <f>INDEX(ELSV!$G$4:$K$58,MATCH(AE492,ELSV!$G$4:$G$58,0),MATCH(IF(O492&gt;2000000,"A",IF(O492&gt;1000000,"B",IF(O492&gt;100000,"C","D"))),ELSV!$G$4:$K$4,0))</f>
        <v>0.95</v>
      </c>
      <c r="AO492" s="24">
        <f t="shared" si="312"/>
        <v>444741.07182835822</v>
      </c>
      <c r="AP492" s="24">
        <f t="shared" si="313"/>
        <v>323235.13432247401</v>
      </c>
      <c r="AQ492" s="25">
        <f t="shared" si="314"/>
        <v>121505.93750588421</v>
      </c>
    </row>
    <row r="493" spans="1:43" x14ac:dyDescent="0.25">
      <c r="A493" s="11">
        <v>3005</v>
      </c>
      <c r="B493" s="6">
        <v>3005000209</v>
      </c>
      <c r="C493" s="6">
        <v>20000201</v>
      </c>
      <c r="D493" s="6">
        <v>3030000113</v>
      </c>
      <c r="E493" s="6" t="s">
        <v>1584</v>
      </c>
      <c r="F493" s="6" t="s">
        <v>714</v>
      </c>
      <c r="G493" s="6"/>
      <c r="H493" s="6">
        <v>1</v>
      </c>
      <c r="I493" s="6" t="s">
        <v>8</v>
      </c>
      <c r="J493" s="27">
        <v>41729</v>
      </c>
      <c r="K493" s="27">
        <v>41729</v>
      </c>
      <c r="L493" s="7">
        <v>365940</v>
      </c>
      <c r="M493" s="7">
        <v>0</v>
      </c>
      <c r="N493" s="7"/>
      <c r="O493" s="8">
        <v>365940</v>
      </c>
      <c r="P493" s="7">
        <v>-170727.34</v>
      </c>
      <c r="Q493" s="7">
        <v>0</v>
      </c>
      <c r="R493" s="7">
        <v>-21334.3</v>
      </c>
      <c r="S493" s="12">
        <f t="shared" si="294"/>
        <v>-192061.63999999998</v>
      </c>
      <c r="T493" s="18">
        <f t="shared" si="295"/>
        <v>195212.66</v>
      </c>
      <c r="U493" s="18">
        <v>173878.36</v>
      </c>
      <c r="V493" s="30">
        <f t="shared" si="302"/>
        <v>41699</v>
      </c>
      <c r="W493" s="28">
        <f t="shared" si="311"/>
        <v>9.1805555555555554</v>
      </c>
      <c r="X493" s="38"/>
      <c r="AD493"/>
      <c r="AE493" s="43" t="s">
        <v>4192</v>
      </c>
      <c r="AF493">
        <f>MATCH(AE493,'CAT-4'!$A:$A,0)</f>
        <v>722</v>
      </c>
      <c r="AG493">
        <f>MATCH(V493,'CAT-4'!$1:$1,0)</f>
        <v>27</v>
      </c>
      <c r="AH493">
        <f>INDEX('CAT-4'!$1:$1048576,FAR!AF493,FAR!AG493)</f>
        <v>107.5</v>
      </c>
      <c r="AI493">
        <f>MATCH($AI$3,'CAT-4'!$1:$1,0)</f>
        <v>133</v>
      </c>
      <c r="AJ493">
        <f>INDEX('CAT-4'!$1:$1048576,FAR!AF493,FAR!AI493)</f>
        <v>126.8</v>
      </c>
      <c r="AK493" s="28">
        <f t="shared" si="318"/>
        <v>1.1795348837209303</v>
      </c>
      <c r="AL493" s="28">
        <f t="shared" si="320"/>
        <v>1.1795348837209303</v>
      </c>
      <c r="AM493" s="2">
        <f>INDEX(ELSV!$C$4:$G$58,MATCH(AE493,ELSV!$G$4:$G$58,0),MATCH(IF(O493&gt;2000000,"A",IF(O493&gt;1000000,"B",IF(O493&gt;100000,"C","D"))),ELSV!$C$4:$G$4,0))</f>
        <v>12</v>
      </c>
      <c r="AN493" s="77">
        <f>INDEX(ELSV!$G$4:$K$58,MATCH(AE493,ELSV!$G$4:$G$58,0),MATCH(IF(O493&gt;2000000,"A",IF(O493&gt;1000000,"B",IF(O493&gt;100000,"C","D"))),ELSV!$G$4:$K$4,0))</f>
        <v>0.9</v>
      </c>
      <c r="AO493" s="24">
        <f t="shared" si="312"/>
        <v>431638.99534883723</v>
      </c>
      <c r="AP493" s="24">
        <f t="shared" si="313"/>
        <v>297201.43325581396</v>
      </c>
      <c r="AQ493" s="25">
        <f t="shared" si="314"/>
        <v>134437.56209302327</v>
      </c>
    </row>
    <row r="494" spans="1:43" x14ac:dyDescent="0.25">
      <c r="A494" s="11">
        <v>3007</v>
      </c>
      <c r="B494" s="6">
        <v>3007000214</v>
      </c>
      <c r="C494" s="6">
        <v>20000201</v>
      </c>
      <c r="D494" s="6">
        <v>3020000093</v>
      </c>
      <c r="E494" s="6" t="s">
        <v>1585</v>
      </c>
      <c r="F494" s="6" t="s">
        <v>242</v>
      </c>
      <c r="G494" s="6"/>
      <c r="H494" s="6">
        <v>1</v>
      </c>
      <c r="I494" s="6" t="s">
        <v>8</v>
      </c>
      <c r="J494" s="27">
        <v>40996</v>
      </c>
      <c r="K494" s="27">
        <v>40996</v>
      </c>
      <c r="L494" s="7">
        <v>365616</v>
      </c>
      <c r="M494" s="7">
        <v>0</v>
      </c>
      <c r="N494" s="7"/>
      <c r="O494" s="8">
        <v>365616</v>
      </c>
      <c r="P494" s="7">
        <v>-205446.6</v>
      </c>
      <c r="Q494" s="7">
        <v>0</v>
      </c>
      <c r="R494" s="7">
        <v>-21315.41</v>
      </c>
      <c r="S494" s="12">
        <f t="shared" si="294"/>
        <v>-226762.01</v>
      </c>
      <c r="T494" s="18">
        <f t="shared" si="295"/>
        <v>160169.4</v>
      </c>
      <c r="U494" s="18">
        <v>138853.99</v>
      </c>
      <c r="V494" s="30">
        <f t="shared" si="302"/>
        <v>40969</v>
      </c>
      <c r="W494" s="28">
        <f t="shared" si="311"/>
        <v>11.186111111111112</v>
      </c>
      <c r="X494" s="38" t="s">
        <v>2996</v>
      </c>
      <c r="Y494">
        <f>MATCH(X494,'CAT-3'!$A:$A,0)</f>
        <v>700</v>
      </c>
      <c r="Z494">
        <f>MATCH(V494,'CAT-3'!$1:$1,0)</f>
        <v>90</v>
      </c>
      <c r="AA494">
        <f>INDEX('CAT-3'!$1:$1048576,FAR!Y494,FAR!Z494)</f>
        <v>136.4</v>
      </c>
      <c r="AB494">
        <f>MATCH($AB$3,'CAT-3'!$1:$1,0)</f>
        <v>90</v>
      </c>
      <c r="AC494">
        <f>INDEX('CAT-3'!$1:$1048576,FAR!Y494,FAR!AB494)</f>
        <v>136.4</v>
      </c>
      <c r="AD494" s="28">
        <f>AC494/AA494</f>
        <v>1</v>
      </c>
      <c r="AE494" s="43" t="s">
        <v>4200</v>
      </c>
      <c r="AF494">
        <f>MATCH(AE494,'CAT-4'!$A:$A,0)</f>
        <v>726</v>
      </c>
      <c r="AG494">
        <f>MATCH($AG$3,'CAT-4'!$1:$1,0)</f>
        <v>4</v>
      </c>
      <c r="AH494">
        <f>INDEX('CAT-4'!$1:$1048576,FAR!AF494,FAR!AG494)</f>
        <v>106.1</v>
      </c>
      <c r="AI494">
        <f>MATCH($AI$3,'CAT-4'!$1:$1,0)</f>
        <v>133</v>
      </c>
      <c r="AJ494">
        <f>INDEX('CAT-4'!$1:$1048576,FAR!AF494,FAR!AI494)</f>
        <v>129.9</v>
      </c>
      <c r="AK494" s="28">
        <f>AJ494/AH494</f>
        <v>1.2243166823751179</v>
      </c>
      <c r="AL494" s="28">
        <f>AK494*AD494</f>
        <v>1.2243166823751179</v>
      </c>
      <c r="AM494" s="2">
        <f>INDEX(ELSV!$C$4:$G$58,MATCH(AE494,ELSV!$G$4:$G$58,0),MATCH(IF(O494&gt;2000000,"A",IF(O494&gt;1000000,"B",IF(O494&gt;100000,"C","D"))),ELSV!$C$4:$G$4,0))</f>
        <v>12</v>
      </c>
      <c r="AN494" s="77">
        <f>INDEX(ELSV!$G$4:$K$58,MATCH(AE494,ELSV!$G$4:$G$58,0),MATCH(IF(O494&gt;2000000,"A",IF(O494&gt;1000000,"B",IF(O494&gt;100000,"C","D"))),ELSV!$G$4:$K$4,0))</f>
        <v>0.95</v>
      </c>
      <c r="AO494" s="24">
        <f t="shared" si="312"/>
        <v>447629.76814326114</v>
      </c>
      <c r="AP494" s="24">
        <f t="shared" si="313"/>
        <v>396406.20891140436</v>
      </c>
      <c r="AQ494" s="25">
        <f t="shared" si="314"/>
        <v>51223.55923185678</v>
      </c>
    </row>
    <row r="495" spans="1:43" x14ac:dyDescent="0.25">
      <c r="A495" s="11">
        <v>3007</v>
      </c>
      <c r="B495" s="6">
        <v>3007000209</v>
      </c>
      <c r="C495" s="6">
        <v>20000201</v>
      </c>
      <c r="D495" s="6">
        <v>3020000288</v>
      </c>
      <c r="E495" s="6" t="s">
        <v>1585</v>
      </c>
      <c r="F495" s="6" t="s">
        <v>424</v>
      </c>
      <c r="G495" s="6"/>
      <c r="H495" s="6">
        <v>3</v>
      </c>
      <c r="I495" s="6" t="s">
        <v>45</v>
      </c>
      <c r="J495" s="27">
        <v>41729</v>
      </c>
      <c r="K495" s="27">
        <v>41729</v>
      </c>
      <c r="L495" s="7">
        <v>364644</v>
      </c>
      <c r="M495" s="7">
        <v>0</v>
      </c>
      <c r="N495" s="7"/>
      <c r="O495" s="8">
        <v>364644</v>
      </c>
      <c r="P495" s="7">
        <v>-170117.45</v>
      </c>
      <c r="Q495" s="7">
        <v>0</v>
      </c>
      <c r="R495" s="7">
        <v>-21258.75</v>
      </c>
      <c r="S495" s="12">
        <f t="shared" si="294"/>
        <v>-191376.2</v>
      </c>
      <c r="T495" s="18">
        <f t="shared" si="295"/>
        <v>194526.55</v>
      </c>
      <c r="U495" s="18">
        <v>173267.8</v>
      </c>
      <c r="V495" s="30">
        <f t="shared" si="302"/>
        <v>41699</v>
      </c>
      <c r="W495" s="28">
        <f t="shared" si="311"/>
        <v>9.1805555555555554</v>
      </c>
      <c r="X495" s="38"/>
      <c r="AD495"/>
      <c r="AE495" s="43" t="s">
        <v>4061</v>
      </c>
      <c r="AF495">
        <f>MATCH(AE495,'CAT-4'!$A:$A,0)</f>
        <v>654</v>
      </c>
      <c r="AG495">
        <f>MATCH(V495,'CAT-4'!$1:$1,0)</f>
        <v>27</v>
      </c>
      <c r="AH495">
        <f>INDEX('CAT-4'!$1:$1048576,FAR!AF495,FAR!AG495)</f>
        <v>100.5</v>
      </c>
      <c r="AI495">
        <f>MATCH($AI$3,'CAT-4'!$1:$1,0)</f>
        <v>133</v>
      </c>
      <c r="AJ495">
        <f>INDEX('CAT-4'!$1:$1048576,FAR!AF495,FAR!AI495)</f>
        <v>112.9</v>
      </c>
      <c r="AK495" s="28">
        <f>AJ495/AH495</f>
        <v>1.1233830845771144</v>
      </c>
      <c r="AL495" s="28">
        <f>AK495</f>
        <v>1.1233830845771144</v>
      </c>
      <c r="AM495" s="2">
        <f>INDEX(ELSV!$C$4:$G$58,MATCH(AE495,ELSV!$G$4:$G$58,0),MATCH(IF(O495&gt;2000000,"A",IF(O495&gt;1000000,"B",IF(O495&gt;100000,"C","D"))),ELSV!$C$4:$G$4,0))</f>
        <v>6</v>
      </c>
      <c r="AN495" s="77">
        <f>INDEX(ELSV!$G$4:$K$58,MATCH(AE495,ELSV!$G$4:$G$58,0),MATCH(IF(O495&gt;2000000,"A",IF(O495&gt;1000000,"B",IF(O495&gt;100000,"C","D"))),ELSV!$G$4:$K$4,0))</f>
        <v>0.95</v>
      </c>
      <c r="AO495" s="24">
        <f t="shared" si="312"/>
        <v>409634.90149253729</v>
      </c>
      <c r="AP495" s="24">
        <f t="shared" si="313"/>
        <v>389153.15641791036</v>
      </c>
      <c r="AQ495" s="25">
        <f t="shared" si="314"/>
        <v>20481.745074626931</v>
      </c>
    </row>
    <row r="496" spans="1:43" x14ac:dyDescent="0.25">
      <c r="A496" s="11">
        <v>3006</v>
      </c>
      <c r="B496" s="6">
        <v>3006005901</v>
      </c>
      <c r="C496" s="6">
        <v>20000401</v>
      </c>
      <c r="D496" s="6">
        <v>5030000035</v>
      </c>
      <c r="E496" s="6" t="s">
        <v>1582</v>
      </c>
      <c r="F496" s="6" t="s">
        <v>1361</v>
      </c>
      <c r="G496" s="6"/>
      <c r="H496" s="6">
        <v>20</v>
      </c>
      <c r="I496" s="6" t="s">
        <v>41</v>
      </c>
      <c r="J496" s="27">
        <v>40448</v>
      </c>
      <c r="K496" s="27">
        <v>40448</v>
      </c>
      <c r="L496" s="7">
        <v>362547.85</v>
      </c>
      <c r="M496" s="7">
        <v>0</v>
      </c>
      <c r="N496" s="7"/>
      <c r="O496" s="8">
        <v>362547.85</v>
      </c>
      <c r="P496" s="7">
        <v>-326293.06</v>
      </c>
      <c r="Q496" s="7">
        <v>0</v>
      </c>
      <c r="R496" s="7">
        <v>0</v>
      </c>
      <c r="S496" s="12">
        <f t="shared" si="294"/>
        <v>-326293.06</v>
      </c>
      <c r="T496" s="18">
        <f t="shared" si="295"/>
        <v>36254.789999999979</v>
      </c>
      <c r="U496" s="18">
        <v>36254.79</v>
      </c>
      <c r="V496" s="30">
        <f t="shared" si="302"/>
        <v>40422</v>
      </c>
      <c r="W496" s="28">
        <f t="shared" si="311"/>
        <v>12.688888888888888</v>
      </c>
      <c r="X496" s="38" t="s">
        <v>3110</v>
      </c>
      <c r="Y496">
        <f>MATCH(X496,'CAT-3'!$A:$A,0)</f>
        <v>757</v>
      </c>
      <c r="Z496">
        <f>MATCH(V496,'CAT-3'!$1:$1,0)</f>
        <v>72</v>
      </c>
      <c r="AA496">
        <f>INDEX('CAT-3'!$1:$1048576,FAR!Y496,FAR!Z496)</f>
        <v>94.9</v>
      </c>
      <c r="AB496">
        <f>MATCH($AB$3,'CAT-3'!$1:$1,0)</f>
        <v>90</v>
      </c>
      <c r="AC496">
        <f>INDEX('CAT-3'!$1:$1048576,FAR!Y496,FAR!AB496)</f>
        <v>93.3</v>
      </c>
      <c r="AD496" s="28">
        <f t="shared" ref="AD496:AD497" si="321">AC496/AA496</f>
        <v>0.98314014752370904</v>
      </c>
      <c r="AE496" s="43" t="s">
        <v>4047</v>
      </c>
      <c r="AF496">
        <f>MATCH(AE496,'CAT-4'!$A:$A,0)</f>
        <v>647</v>
      </c>
      <c r="AG496">
        <f>MATCH($AG$3,'CAT-4'!$1:$1,0)</f>
        <v>4</v>
      </c>
      <c r="AH496">
        <f>INDEX('CAT-4'!$1:$1048576,FAR!AF496,FAR!AG496)</f>
        <v>100.5</v>
      </c>
      <c r="AI496">
        <f>MATCH($AI$3,'CAT-4'!$1:$1,0)</f>
        <v>133</v>
      </c>
      <c r="AJ496">
        <f>INDEX('CAT-4'!$1:$1048576,FAR!AF496,FAR!AI496)</f>
        <v>92.8</v>
      </c>
      <c r="AK496" s="28">
        <f t="shared" ref="AK496:AK511" si="322">AJ496/AH496</f>
        <v>0.92338308457711438</v>
      </c>
      <c r="AL496" s="28">
        <f t="shared" ref="AL496:AL497" si="323">AK496*AD496</f>
        <v>0.90781498199204169</v>
      </c>
      <c r="AM496" s="2">
        <f>INDEX(ELSV!$C$4:$G$58,MATCH(AE496,ELSV!$G$4:$G$58,0),MATCH(IF(O496&gt;2000000,"A",IF(O496&gt;1000000,"B",IF(O496&gt;100000,"C","D"))),ELSV!$C$4:$G$4,0))</f>
        <v>6</v>
      </c>
      <c r="AN496" s="77">
        <f>INDEX(ELSV!$G$4:$K$58,MATCH(AE496,ELSV!$G$4:$G$58,0),MATCH(IF(O496&gt;2000000,"A",IF(O496&gt;1000000,"B",IF(O496&gt;100000,"C","D"))),ELSV!$G$4:$K$4,0))</f>
        <v>1</v>
      </c>
      <c r="AO496" s="24">
        <f t="shared" si="312"/>
        <v>329126.36991900339</v>
      </c>
      <c r="AP496" s="24">
        <f t="shared" si="313"/>
        <v>329126.36991900339</v>
      </c>
      <c r="AQ496" s="25">
        <f t="shared" si="314"/>
        <v>0</v>
      </c>
    </row>
    <row r="497" spans="1:43" hidden="1" x14ac:dyDescent="0.25">
      <c r="A497" s="11">
        <v>3003</v>
      </c>
      <c r="B497" s="6">
        <v>3003006301</v>
      </c>
      <c r="C497" s="6">
        <v>20000401</v>
      </c>
      <c r="D497" s="6">
        <v>5030000075</v>
      </c>
      <c r="E497" s="6"/>
      <c r="F497" s="6" t="s">
        <v>1385</v>
      </c>
      <c r="G497" s="6"/>
      <c r="H497" s="6">
        <v>1</v>
      </c>
      <c r="I497" s="6" t="s">
        <v>41</v>
      </c>
      <c r="J497" s="27">
        <v>40360</v>
      </c>
      <c r="K497" s="27">
        <v>40360</v>
      </c>
      <c r="L497" s="7">
        <v>361622.82</v>
      </c>
      <c r="M497" s="7">
        <v>0</v>
      </c>
      <c r="N497" s="7"/>
      <c r="O497" s="8">
        <v>361622.82</v>
      </c>
      <c r="P497" s="7">
        <v>-325460.53999999998</v>
      </c>
      <c r="Q497" s="7">
        <v>0</v>
      </c>
      <c r="R497" s="7">
        <v>0</v>
      </c>
      <c r="S497" s="12">
        <f t="shared" si="294"/>
        <v>-325460.53999999998</v>
      </c>
      <c r="T497" s="18">
        <f t="shared" si="295"/>
        <v>36162.280000000028</v>
      </c>
      <c r="U497" s="18">
        <v>36162.28</v>
      </c>
      <c r="V497" s="30">
        <f t="shared" si="302"/>
        <v>40360</v>
      </c>
      <c r="W497" s="28">
        <f t="shared" si="311"/>
        <v>12.927777777777777</v>
      </c>
      <c r="X497" s="38" t="s">
        <v>3110</v>
      </c>
      <c r="Y497">
        <f>MATCH(X497,'CAT-3'!$A:$A,0)</f>
        <v>757</v>
      </c>
      <c r="Z497">
        <f>MATCH(V497,'CAT-3'!$1:$1,0)</f>
        <v>70</v>
      </c>
      <c r="AA497">
        <f>INDEX('CAT-3'!$1:$1048576,FAR!Y497,FAR!Z497)</f>
        <v>94.9</v>
      </c>
      <c r="AB497">
        <f>MATCH($AB$3,'CAT-3'!$1:$1,0)</f>
        <v>90</v>
      </c>
      <c r="AC497">
        <f>INDEX('CAT-3'!$1:$1048576,FAR!Y497,FAR!AB497)</f>
        <v>93.3</v>
      </c>
      <c r="AD497" s="28">
        <f t="shared" si="321"/>
        <v>0.98314014752370904</v>
      </c>
      <c r="AE497" s="43" t="s">
        <v>4047</v>
      </c>
      <c r="AF497">
        <f>MATCH(AE497,'CAT-4'!$A:$A,0)</f>
        <v>647</v>
      </c>
      <c r="AG497">
        <f>MATCH($AG$3,'CAT-4'!$1:$1,0)</f>
        <v>4</v>
      </c>
      <c r="AH497">
        <f>INDEX('CAT-4'!$1:$1048576,FAR!AF497,FAR!AG497)</f>
        <v>100.5</v>
      </c>
      <c r="AI497">
        <f>MATCH($AI$3,'CAT-4'!$1:$1,0)</f>
        <v>133</v>
      </c>
      <c r="AJ497">
        <f>INDEX('CAT-4'!$1:$1048576,FAR!AF497,FAR!AI497)</f>
        <v>92.8</v>
      </c>
      <c r="AK497" s="28">
        <f t="shared" si="322"/>
        <v>0.92338308457711438</v>
      </c>
      <c r="AL497" s="28">
        <f t="shared" si="323"/>
        <v>0.90781498199204169</v>
      </c>
      <c r="AM497" s="2">
        <f>INDEX(ELSV!$C$4:$G$58,MATCH(AE497,ELSV!$G$4:$G$58,0),MATCH(IF(O497&gt;2000000,"A",IF(O497&gt;1000000,"B",IF(O497&gt;100000,"C","D"))),ELSV!$C$4:$G$4,0))</f>
        <v>6</v>
      </c>
      <c r="AN497" s="77">
        <f>INDEX(ELSV!$G$4:$K$58,MATCH(AE497,ELSV!$G$4:$G$58,0),MATCH(IF(O497&gt;2000000,"A",IF(O497&gt;1000000,"B",IF(O497&gt;100000,"C","D"))),ELSV!$G$4:$K$4,0))</f>
        <v>1</v>
      </c>
      <c r="AO497" s="24">
        <f t="shared" si="312"/>
        <v>328286.61382621137</v>
      </c>
      <c r="AP497" s="24">
        <f t="shared" si="313"/>
        <v>328286.61382621137</v>
      </c>
      <c r="AQ497" s="25">
        <f t="shared" si="314"/>
        <v>0</v>
      </c>
    </row>
    <row r="498" spans="1:43" x14ac:dyDescent="0.25">
      <c r="A498" s="11">
        <v>3005</v>
      </c>
      <c r="B498" s="6">
        <v>3005110001</v>
      </c>
      <c r="C498" s="6">
        <v>20000201</v>
      </c>
      <c r="D498" s="6">
        <v>3030000114</v>
      </c>
      <c r="E498" s="6" t="s">
        <v>1584</v>
      </c>
      <c r="F498" s="6" t="s">
        <v>715</v>
      </c>
      <c r="G498" s="6"/>
      <c r="H498" s="6">
        <v>1</v>
      </c>
      <c r="I498" s="6" t="s">
        <v>8</v>
      </c>
      <c r="J498" s="27">
        <v>41729</v>
      </c>
      <c r="K498" s="27">
        <v>41729</v>
      </c>
      <c r="L498" s="7">
        <v>361421.91</v>
      </c>
      <c r="M498" s="7">
        <v>0</v>
      </c>
      <c r="N498" s="7"/>
      <c r="O498" s="8">
        <v>361421.91</v>
      </c>
      <c r="P498" s="7">
        <v>-168619.48</v>
      </c>
      <c r="Q498" s="7">
        <v>0</v>
      </c>
      <c r="R498" s="7">
        <v>-21070.9</v>
      </c>
      <c r="S498" s="12">
        <f t="shared" si="294"/>
        <v>-189690.38</v>
      </c>
      <c r="T498" s="18">
        <f t="shared" si="295"/>
        <v>192802.42999999996</v>
      </c>
      <c r="U498" s="18">
        <v>171731.53</v>
      </c>
      <c r="V498" s="30">
        <f t="shared" si="302"/>
        <v>41699</v>
      </c>
      <c r="W498" s="28">
        <f t="shared" si="311"/>
        <v>9.1805555555555554</v>
      </c>
      <c r="X498" s="38"/>
      <c r="AD498"/>
      <c r="AE498" s="43" t="s">
        <v>4100</v>
      </c>
      <c r="AF498">
        <f>MATCH(AE498,'CAT-4'!$A:$A,0)</f>
        <v>674</v>
      </c>
      <c r="AG498">
        <f>MATCH(V498,'CAT-4'!$1:$1,0)</f>
        <v>27</v>
      </c>
      <c r="AH498">
        <f>INDEX('CAT-4'!$1:$1048576,FAR!AF498,FAR!AG498)</f>
        <v>109.9</v>
      </c>
      <c r="AI498">
        <f>MATCH($AI$3,'CAT-4'!$1:$1,0)</f>
        <v>133</v>
      </c>
      <c r="AJ498">
        <f>INDEX('CAT-4'!$1:$1048576,FAR!AF498,FAR!AI498)</f>
        <v>123.6</v>
      </c>
      <c r="AK498" s="28">
        <f t="shared" si="322"/>
        <v>1.1246587807097359</v>
      </c>
      <c r="AL498" s="28">
        <f t="shared" ref="AL498:AL511" si="324">AK498</f>
        <v>1.1246587807097359</v>
      </c>
      <c r="AM498" s="2">
        <f>INDEX(ELSV!$C$4:$G$58,MATCH(AE498,ELSV!$G$4:$G$58,0),MATCH(IF(O498&gt;2000000,"A",IF(O498&gt;1000000,"B",IF(O498&gt;100000,"C","D"))),ELSV!$C$4:$G$4,0))</f>
        <v>12</v>
      </c>
      <c r="AN498" s="77">
        <f>INDEX(ELSV!$G$4:$K$58,MATCH(AE498,ELSV!$G$4:$G$58,0),MATCH(IF(O498&gt;2000000,"A",IF(O498&gt;1000000,"B",IF(O498&gt;100000,"C","D"))),ELSV!$G$4:$K$4,0))</f>
        <v>0.95</v>
      </c>
      <c r="AO498" s="24">
        <f t="shared" si="312"/>
        <v>406476.32462238387</v>
      </c>
      <c r="AP498" s="24">
        <f t="shared" si="313"/>
        <v>295424.54635026149</v>
      </c>
      <c r="AQ498" s="25">
        <f t="shared" si="314"/>
        <v>111051.77827212238</v>
      </c>
    </row>
    <row r="499" spans="1:43" x14ac:dyDescent="0.25">
      <c r="A499" s="11">
        <v>3007</v>
      </c>
      <c r="B499" s="6">
        <v>3007110001</v>
      </c>
      <c r="C499" s="6">
        <v>20000201</v>
      </c>
      <c r="D499" s="6">
        <v>3030000031</v>
      </c>
      <c r="E499" s="6" t="s">
        <v>1585</v>
      </c>
      <c r="F499" s="6" t="s">
        <v>631</v>
      </c>
      <c r="G499" s="6"/>
      <c r="H499" s="6">
        <v>1</v>
      </c>
      <c r="I499" s="6" t="s">
        <v>8</v>
      </c>
      <c r="J499" s="27">
        <v>41729</v>
      </c>
      <c r="K499" s="27">
        <v>41729</v>
      </c>
      <c r="L499" s="7">
        <v>360187.21</v>
      </c>
      <c r="M499" s="7">
        <v>0</v>
      </c>
      <c r="N499" s="7"/>
      <c r="O499" s="8">
        <v>360187.21</v>
      </c>
      <c r="P499" s="7">
        <v>-168043.38</v>
      </c>
      <c r="Q499" s="7">
        <v>0</v>
      </c>
      <c r="R499" s="7">
        <v>-20998.91</v>
      </c>
      <c r="S499" s="12">
        <f t="shared" si="294"/>
        <v>-189042.29</v>
      </c>
      <c r="T499" s="18">
        <f t="shared" si="295"/>
        <v>192143.83000000002</v>
      </c>
      <c r="U499" s="18">
        <v>171144.92</v>
      </c>
      <c r="V499" s="30">
        <f t="shared" si="302"/>
        <v>41699</v>
      </c>
      <c r="W499" s="28">
        <f t="shared" si="311"/>
        <v>9.1805555555555554</v>
      </c>
      <c r="X499" s="38"/>
      <c r="AD499"/>
      <c r="AE499" s="43" t="s">
        <v>4100</v>
      </c>
      <c r="AF499">
        <f>MATCH(AE499,'CAT-4'!$A:$A,0)</f>
        <v>674</v>
      </c>
      <c r="AG499">
        <f>MATCH(V499,'CAT-4'!$1:$1,0)</f>
        <v>27</v>
      </c>
      <c r="AH499">
        <f>INDEX('CAT-4'!$1:$1048576,FAR!AF499,FAR!AG499)</f>
        <v>109.9</v>
      </c>
      <c r="AI499">
        <f>MATCH($AI$3,'CAT-4'!$1:$1,0)</f>
        <v>133</v>
      </c>
      <c r="AJ499">
        <f>INDEX('CAT-4'!$1:$1048576,FAR!AF499,FAR!AI499)</f>
        <v>123.6</v>
      </c>
      <c r="AK499" s="28">
        <f t="shared" si="322"/>
        <v>1.1246587807097359</v>
      </c>
      <c r="AL499" s="28">
        <f t="shared" si="324"/>
        <v>1.1246587807097359</v>
      </c>
      <c r="AM499" s="2">
        <f>INDEX(ELSV!$C$4:$G$58,MATCH(AE499,ELSV!$G$4:$G$58,0),MATCH(IF(O499&gt;2000000,"A",IF(O499&gt;1000000,"B",IF(O499&gt;100000,"C","D"))),ELSV!$C$4:$G$4,0))</f>
        <v>12</v>
      </c>
      <c r="AN499" s="77">
        <f>INDEX(ELSV!$G$4:$K$58,MATCH(AE499,ELSV!$G$4:$G$58,0),MATCH(IF(O499&gt;2000000,"A",IF(O499&gt;1000000,"B",IF(O499&gt;100000,"C","D"))),ELSV!$G$4:$K$4,0))</f>
        <v>0.95</v>
      </c>
      <c r="AO499" s="24">
        <f t="shared" si="312"/>
        <v>405087.70842584164</v>
      </c>
      <c r="AP499" s="24">
        <f t="shared" si="313"/>
        <v>294415.30845602689</v>
      </c>
      <c r="AQ499" s="25">
        <f t="shared" si="314"/>
        <v>110672.39996981475</v>
      </c>
    </row>
    <row r="500" spans="1:43" x14ac:dyDescent="0.25">
      <c r="A500" s="11">
        <v>3006</v>
      </c>
      <c r="B500" s="6">
        <v>3006000206</v>
      </c>
      <c r="C500" s="6">
        <v>20000201</v>
      </c>
      <c r="D500" s="6">
        <v>3030000170</v>
      </c>
      <c r="E500" s="6" t="s">
        <v>1582</v>
      </c>
      <c r="F500" s="6" t="s">
        <v>771</v>
      </c>
      <c r="G500" s="6"/>
      <c r="H500" s="6">
        <v>1</v>
      </c>
      <c r="I500" s="6" t="s">
        <v>8</v>
      </c>
      <c r="J500" s="27">
        <v>41729</v>
      </c>
      <c r="K500" s="27">
        <v>41729</v>
      </c>
      <c r="L500" s="7">
        <v>357842.15</v>
      </c>
      <c r="M500" s="7">
        <v>0</v>
      </c>
      <c r="N500" s="7"/>
      <c r="O500" s="8">
        <v>357842.15</v>
      </c>
      <c r="P500" s="7">
        <v>-166949.35999999999</v>
      </c>
      <c r="Q500" s="7">
        <v>0</v>
      </c>
      <c r="R500" s="7">
        <v>-20862.2</v>
      </c>
      <c r="S500" s="12">
        <f t="shared" si="294"/>
        <v>-187811.56</v>
      </c>
      <c r="T500" s="18">
        <f t="shared" si="295"/>
        <v>190892.79000000004</v>
      </c>
      <c r="U500" s="18">
        <v>170030.59</v>
      </c>
      <c r="V500" s="30">
        <f t="shared" si="302"/>
        <v>41699</v>
      </c>
      <c r="W500" s="28">
        <f t="shared" si="311"/>
        <v>9.1805555555555554</v>
      </c>
      <c r="X500" s="38"/>
      <c r="AD500"/>
      <c r="AE500" s="43" t="s">
        <v>4085</v>
      </c>
      <c r="AF500">
        <f>MATCH(AE500,'CAT-4'!$A:$A,0)</f>
        <v>666</v>
      </c>
      <c r="AG500">
        <f>MATCH(V500,'CAT-4'!$1:$1,0)</f>
        <v>27</v>
      </c>
      <c r="AH500">
        <f>INDEX('CAT-4'!$1:$1048576,FAR!AF500,FAR!AG500)</f>
        <v>107.2</v>
      </c>
      <c r="AI500">
        <f>MATCH($AI$3,'CAT-4'!$1:$1,0)</f>
        <v>133</v>
      </c>
      <c r="AJ500">
        <f>INDEX('CAT-4'!$1:$1048576,FAR!AF500,FAR!AI500)</f>
        <v>130</v>
      </c>
      <c r="AK500" s="28">
        <f t="shared" si="322"/>
        <v>1.2126865671641791</v>
      </c>
      <c r="AL500" s="28">
        <f t="shared" si="324"/>
        <v>1.2126865671641791</v>
      </c>
      <c r="AM500" s="2">
        <f>INDEX(ELSV!$C$4:$G$58,MATCH(AE500,ELSV!$G$4:$G$58,0),MATCH(IF(O500&gt;2000000,"A",IF(O500&gt;1000000,"B",IF(O500&gt;100000,"C","D"))),ELSV!$C$4:$G$4,0))</f>
        <v>12</v>
      </c>
      <c r="AN500" s="77">
        <f>INDEX(ELSV!$G$4:$K$58,MATCH(AE500,ELSV!$G$4:$G$58,0),MATCH(IF(O500&gt;2000000,"A",IF(O500&gt;1000000,"B",IF(O500&gt;100000,"C","D"))),ELSV!$G$4:$K$4,0))</f>
        <v>0.95</v>
      </c>
      <c r="AO500" s="24">
        <f t="shared" si="312"/>
        <v>433950.36847014929</v>
      </c>
      <c r="AP500" s="24">
        <f t="shared" si="313"/>
        <v>315392.51606577571</v>
      </c>
      <c r="AQ500" s="25">
        <f t="shared" si="314"/>
        <v>118557.85240437358</v>
      </c>
    </row>
    <row r="501" spans="1:43" x14ac:dyDescent="0.25">
      <c r="A501" s="11">
        <v>3006</v>
      </c>
      <c r="B501" s="6">
        <v>3006000206</v>
      </c>
      <c r="C501" s="6">
        <v>20000201</v>
      </c>
      <c r="D501" s="6">
        <v>3020000402</v>
      </c>
      <c r="E501" s="6" t="s">
        <v>1582</v>
      </c>
      <c r="F501" s="6" t="s">
        <v>534</v>
      </c>
      <c r="G501" s="6"/>
      <c r="H501" s="6">
        <v>1</v>
      </c>
      <c r="I501" s="6" t="s">
        <v>8</v>
      </c>
      <c r="J501" s="27">
        <v>42401</v>
      </c>
      <c r="K501" s="27">
        <v>42401</v>
      </c>
      <c r="L501" s="7">
        <v>355725.01</v>
      </c>
      <c r="M501" s="7">
        <v>0</v>
      </c>
      <c r="N501" s="7"/>
      <c r="O501" s="8">
        <v>355725.01</v>
      </c>
      <c r="P501" s="7">
        <v>-127832.42</v>
      </c>
      <c r="Q501" s="7">
        <v>0</v>
      </c>
      <c r="R501" s="7">
        <v>-20738.77</v>
      </c>
      <c r="S501" s="12">
        <f t="shared" si="294"/>
        <v>-148571.19</v>
      </c>
      <c r="T501" s="18">
        <f t="shared" si="295"/>
        <v>227892.59000000003</v>
      </c>
      <c r="U501" s="18">
        <v>207153.82</v>
      </c>
      <c r="V501" s="30">
        <f t="shared" si="302"/>
        <v>42401</v>
      </c>
      <c r="W501" s="28">
        <f t="shared" si="311"/>
        <v>7.3444444444444441</v>
      </c>
      <c r="X501" s="38"/>
      <c r="AD501"/>
      <c r="AE501" s="43" t="s">
        <v>4061</v>
      </c>
      <c r="AF501">
        <f>MATCH(AE501,'CAT-4'!$A:$A,0)</f>
        <v>654</v>
      </c>
      <c r="AG501">
        <f>MATCH(V501,'CAT-4'!$1:$1,0)</f>
        <v>50</v>
      </c>
      <c r="AH501">
        <f>INDEX('CAT-4'!$1:$1048576,FAR!AF501,FAR!AG501)</f>
        <v>101.5</v>
      </c>
      <c r="AI501">
        <f>MATCH($AI$3,'CAT-4'!$1:$1,0)</f>
        <v>133</v>
      </c>
      <c r="AJ501">
        <f>INDEX('CAT-4'!$1:$1048576,FAR!AF501,FAR!AI501)</f>
        <v>112.9</v>
      </c>
      <c r="AK501" s="28">
        <f t="shared" si="322"/>
        <v>1.1123152709359607</v>
      </c>
      <c r="AL501" s="28">
        <f t="shared" si="324"/>
        <v>1.1123152709359607</v>
      </c>
      <c r="AM501" s="2">
        <f>INDEX(ELSV!$C$4:$G$58,MATCH(AE501,ELSV!$G$4:$G$58,0),MATCH(IF(O501&gt;2000000,"A",IF(O501&gt;1000000,"B",IF(O501&gt;100000,"C","D"))),ELSV!$C$4:$G$4,0))</f>
        <v>6</v>
      </c>
      <c r="AN501" s="77">
        <f>INDEX(ELSV!$G$4:$K$58,MATCH(AE501,ELSV!$G$4:$G$58,0),MATCH(IF(O501&gt;2000000,"A",IF(O501&gt;1000000,"B",IF(O501&gt;100000,"C","D"))),ELSV!$G$4:$K$4,0))</f>
        <v>0.95</v>
      </c>
      <c r="AO501" s="24">
        <f t="shared" si="312"/>
        <v>395678.36087684735</v>
      </c>
      <c r="AP501" s="24">
        <f t="shared" si="313"/>
        <v>375894.44283300499</v>
      </c>
      <c r="AQ501" s="25">
        <f t="shared" si="314"/>
        <v>19783.918043842365</v>
      </c>
    </row>
    <row r="502" spans="1:43" x14ac:dyDescent="0.25">
      <c r="A502" s="11">
        <v>3008</v>
      </c>
      <c r="B502" s="6">
        <v>3008000206</v>
      </c>
      <c r="C502" s="6">
        <v>20000201</v>
      </c>
      <c r="D502" s="6">
        <v>3020000405</v>
      </c>
      <c r="E502" s="6" t="s">
        <v>1586</v>
      </c>
      <c r="F502" s="6" t="s">
        <v>537</v>
      </c>
      <c r="G502" s="6"/>
      <c r="H502" s="6">
        <v>1</v>
      </c>
      <c r="I502" s="6" t="s">
        <v>8</v>
      </c>
      <c r="J502" s="27">
        <v>42429</v>
      </c>
      <c r="K502" s="27">
        <v>42429</v>
      </c>
      <c r="L502" s="7">
        <v>355725.01</v>
      </c>
      <c r="M502" s="7">
        <v>0</v>
      </c>
      <c r="N502" s="7"/>
      <c r="O502" s="8">
        <v>355725.01</v>
      </c>
      <c r="P502" s="7">
        <v>-126245.85</v>
      </c>
      <c r="Q502" s="7">
        <v>0</v>
      </c>
      <c r="R502" s="7">
        <v>-20738.77</v>
      </c>
      <c r="S502" s="12">
        <f t="shared" si="294"/>
        <v>-146984.62</v>
      </c>
      <c r="T502" s="18">
        <f t="shared" si="295"/>
        <v>229479.16</v>
      </c>
      <c r="U502" s="18">
        <v>208740.39</v>
      </c>
      <c r="V502" s="30">
        <f t="shared" si="302"/>
        <v>42401</v>
      </c>
      <c r="W502" s="28">
        <f t="shared" si="311"/>
        <v>7.2638888888888893</v>
      </c>
      <c r="X502" s="38"/>
      <c r="AD502"/>
      <c r="AE502" s="43" t="s">
        <v>4061</v>
      </c>
      <c r="AF502">
        <f>MATCH(AE502,'CAT-4'!$A:$A,0)</f>
        <v>654</v>
      </c>
      <c r="AG502">
        <f>MATCH(V502,'CAT-4'!$1:$1,0)</f>
        <v>50</v>
      </c>
      <c r="AH502">
        <f>INDEX('CAT-4'!$1:$1048576,FAR!AF502,FAR!AG502)</f>
        <v>101.5</v>
      </c>
      <c r="AI502">
        <f>MATCH($AI$3,'CAT-4'!$1:$1,0)</f>
        <v>133</v>
      </c>
      <c r="AJ502">
        <f>INDEX('CAT-4'!$1:$1048576,FAR!AF502,FAR!AI502)</f>
        <v>112.9</v>
      </c>
      <c r="AK502" s="28">
        <f t="shared" si="322"/>
        <v>1.1123152709359607</v>
      </c>
      <c r="AL502" s="28">
        <f t="shared" si="324"/>
        <v>1.1123152709359607</v>
      </c>
      <c r="AM502" s="2">
        <f>INDEX(ELSV!$C$4:$G$58,MATCH(AE502,ELSV!$G$4:$G$58,0),MATCH(IF(O502&gt;2000000,"A",IF(O502&gt;1000000,"B",IF(O502&gt;100000,"C","D"))),ELSV!$C$4:$G$4,0))</f>
        <v>6</v>
      </c>
      <c r="AN502" s="77">
        <f>INDEX(ELSV!$G$4:$K$58,MATCH(AE502,ELSV!$G$4:$G$58,0),MATCH(IF(O502&gt;2000000,"A",IF(O502&gt;1000000,"B",IF(O502&gt;100000,"C","D"))),ELSV!$G$4:$K$4,0))</f>
        <v>0.95</v>
      </c>
      <c r="AO502" s="24">
        <f t="shared" si="312"/>
        <v>395678.36087684735</v>
      </c>
      <c r="AP502" s="24">
        <f t="shared" si="313"/>
        <v>375894.44283300499</v>
      </c>
      <c r="AQ502" s="25">
        <f t="shared" si="314"/>
        <v>19783.918043842365</v>
      </c>
    </row>
    <row r="503" spans="1:43" x14ac:dyDescent="0.25">
      <c r="A503" s="11">
        <v>3004</v>
      </c>
      <c r="B503" s="6">
        <v>3004000206</v>
      </c>
      <c r="C503" s="6">
        <v>20000201</v>
      </c>
      <c r="D503" s="6">
        <v>3020000408</v>
      </c>
      <c r="E503" s="6" t="s">
        <v>1583</v>
      </c>
      <c r="F503" s="6" t="s">
        <v>540</v>
      </c>
      <c r="G503" s="6"/>
      <c r="H503" s="6">
        <v>1</v>
      </c>
      <c r="I503" s="6" t="s">
        <v>8</v>
      </c>
      <c r="J503" s="27">
        <v>42401</v>
      </c>
      <c r="K503" s="27">
        <v>42401</v>
      </c>
      <c r="L503" s="7">
        <v>355725.01</v>
      </c>
      <c r="M503" s="7">
        <v>0</v>
      </c>
      <c r="N503" s="7"/>
      <c r="O503" s="8">
        <v>355725.01</v>
      </c>
      <c r="P503" s="7">
        <v>-127832.42</v>
      </c>
      <c r="Q503" s="7">
        <v>0</v>
      </c>
      <c r="R503" s="7">
        <v>-20738.77</v>
      </c>
      <c r="S503" s="12">
        <f t="shared" si="294"/>
        <v>-148571.19</v>
      </c>
      <c r="T503" s="18">
        <f t="shared" si="295"/>
        <v>227892.59000000003</v>
      </c>
      <c r="U503" s="18">
        <v>207153.82</v>
      </c>
      <c r="V503" s="30">
        <f t="shared" si="302"/>
        <v>42401</v>
      </c>
      <c r="W503" s="28">
        <f t="shared" si="311"/>
        <v>7.3444444444444441</v>
      </c>
      <c r="X503" s="38"/>
      <c r="AD503"/>
      <c r="AE503" s="43" t="s">
        <v>4061</v>
      </c>
      <c r="AF503">
        <f>MATCH(AE503,'CAT-4'!$A:$A,0)</f>
        <v>654</v>
      </c>
      <c r="AG503">
        <f>MATCH(V503,'CAT-4'!$1:$1,0)</f>
        <v>50</v>
      </c>
      <c r="AH503">
        <f>INDEX('CAT-4'!$1:$1048576,FAR!AF503,FAR!AG503)</f>
        <v>101.5</v>
      </c>
      <c r="AI503">
        <f>MATCH($AI$3,'CAT-4'!$1:$1,0)</f>
        <v>133</v>
      </c>
      <c r="AJ503">
        <f>INDEX('CAT-4'!$1:$1048576,FAR!AF503,FAR!AI503)</f>
        <v>112.9</v>
      </c>
      <c r="AK503" s="28">
        <f t="shared" si="322"/>
        <v>1.1123152709359607</v>
      </c>
      <c r="AL503" s="28">
        <f t="shared" si="324"/>
        <v>1.1123152709359607</v>
      </c>
      <c r="AM503" s="2">
        <f>INDEX(ELSV!$C$4:$G$58,MATCH(AE503,ELSV!$G$4:$G$58,0),MATCH(IF(O503&gt;2000000,"A",IF(O503&gt;1000000,"B",IF(O503&gt;100000,"C","D"))),ELSV!$C$4:$G$4,0))</f>
        <v>6</v>
      </c>
      <c r="AN503" s="77">
        <f>INDEX(ELSV!$G$4:$K$58,MATCH(AE503,ELSV!$G$4:$G$58,0),MATCH(IF(O503&gt;2000000,"A",IF(O503&gt;1000000,"B",IF(O503&gt;100000,"C","D"))),ELSV!$G$4:$K$4,0))</f>
        <v>0.95</v>
      </c>
      <c r="AO503" s="24">
        <f t="shared" si="312"/>
        <v>395678.36087684735</v>
      </c>
      <c r="AP503" s="24">
        <f t="shared" si="313"/>
        <v>375894.44283300499</v>
      </c>
      <c r="AQ503" s="25">
        <f t="shared" si="314"/>
        <v>19783.918043842365</v>
      </c>
    </row>
    <row r="504" spans="1:43" x14ac:dyDescent="0.25">
      <c r="A504" s="11">
        <v>3005</v>
      </c>
      <c r="B504" s="6">
        <v>3005000206</v>
      </c>
      <c r="C504" s="6">
        <v>20000201</v>
      </c>
      <c r="D504" s="6">
        <v>3020000410</v>
      </c>
      <c r="E504" s="6" t="s">
        <v>1584</v>
      </c>
      <c r="F504" s="6" t="s">
        <v>542</v>
      </c>
      <c r="G504" s="6"/>
      <c r="H504" s="6">
        <v>1</v>
      </c>
      <c r="I504" s="6" t="s">
        <v>8</v>
      </c>
      <c r="J504" s="27">
        <v>42430</v>
      </c>
      <c r="K504" s="27">
        <v>42430</v>
      </c>
      <c r="L504" s="7">
        <v>355725.01</v>
      </c>
      <c r="M504" s="7">
        <v>0</v>
      </c>
      <c r="N504" s="7"/>
      <c r="O504" s="8">
        <v>355725.01</v>
      </c>
      <c r="P504" s="7">
        <v>-126189.18</v>
      </c>
      <c r="Q504" s="7">
        <v>0</v>
      </c>
      <c r="R504" s="7">
        <v>-20738.77</v>
      </c>
      <c r="S504" s="12">
        <f t="shared" si="294"/>
        <v>-146927.94999999998</v>
      </c>
      <c r="T504" s="18">
        <f t="shared" si="295"/>
        <v>229535.83000000002</v>
      </c>
      <c r="U504" s="18">
        <v>208797.06</v>
      </c>
      <c r="V504" s="30">
        <f t="shared" si="302"/>
        <v>42430</v>
      </c>
      <c r="W504" s="28">
        <f t="shared" si="311"/>
        <v>7.2611111111111111</v>
      </c>
      <c r="X504" s="38"/>
      <c r="AD504"/>
      <c r="AE504" s="43" t="s">
        <v>4085</v>
      </c>
      <c r="AF504">
        <f>MATCH(AE504,'CAT-4'!$A:$A,0)</f>
        <v>666</v>
      </c>
      <c r="AG504">
        <f>MATCH(V504,'CAT-4'!$1:$1,0)</f>
        <v>51</v>
      </c>
      <c r="AH504">
        <f>INDEX('CAT-4'!$1:$1048576,FAR!AF504,FAR!AG504)</f>
        <v>108.5</v>
      </c>
      <c r="AI504">
        <f>MATCH($AI$3,'CAT-4'!$1:$1,0)</f>
        <v>133</v>
      </c>
      <c r="AJ504">
        <f>INDEX('CAT-4'!$1:$1048576,FAR!AF504,FAR!AI504)</f>
        <v>130</v>
      </c>
      <c r="AK504" s="28">
        <f t="shared" si="322"/>
        <v>1.1981566820276497</v>
      </c>
      <c r="AL504" s="28">
        <f t="shared" si="324"/>
        <v>1.1981566820276497</v>
      </c>
      <c r="AM504" s="2">
        <f>INDEX(ELSV!$C$4:$G$58,MATCH(AE504,ELSV!$G$4:$G$58,0),MATCH(IF(O504&gt;2000000,"A",IF(O504&gt;1000000,"B",IF(O504&gt;100000,"C","D"))),ELSV!$C$4:$G$4,0))</f>
        <v>12</v>
      </c>
      <c r="AN504" s="77">
        <f>INDEX(ELSV!$G$4:$K$58,MATCH(AE504,ELSV!$G$4:$G$58,0),MATCH(IF(O504&gt;2000000,"A",IF(O504&gt;1000000,"B",IF(O504&gt;100000,"C","D"))),ELSV!$G$4:$K$4,0))</f>
        <v>0.95</v>
      </c>
      <c r="AO504" s="24">
        <f t="shared" si="312"/>
        <v>426214.29769585253</v>
      </c>
      <c r="AP504" s="24">
        <f t="shared" si="313"/>
        <v>245004.15867317372</v>
      </c>
      <c r="AQ504" s="25">
        <f t="shared" si="314"/>
        <v>181210.13902267881</v>
      </c>
    </row>
    <row r="505" spans="1:43" x14ac:dyDescent="0.25">
      <c r="A505" s="11">
        <v>3007</v>
      </c>
      <c r="B505" s="6">
        <v>3007000206</v>
      </c>
      <c r="C505" s="6">
        <v>20000201</v>
      </c>
      <c r="D505" s="6">
        <v>3020000411</v>
      </c>
      <c r="E505" s="6" t="s">
        <v>1585</v>
      </c>
      <c r="F505" s="6" t="s">
        <v>543</v>
      </c>
      <c r="G505" s="6"/>
      <c r="H505" s="6">
        <v>1</v>
      </c>
      <c r="I505" s="6" t="s">
        <v>8</v>
      </c>
      <c r="J505" s="27">
        <v>42430</v>
      </c>
      <c r="K505" s="27">
        <v>42430</v>
      </c>
      <c r="L505" s="7">
        <v>355725.01</v>
      </c>
      <c r="M505" s="7">
        <v>0</v>
      </c>
      <c r="N505" s="7"/>
      <c r="O505" s="8">
        <v>355725.01</v>
      </c>
      <c r="P505" s="7">
        <v>-126189.18</v>
      </c>
      <c r="Q505" s="7">
        <v>0</v>
      </c>
      <c r="R505" s="7">
        <v>-20738.77</v>
      </c>
      <c r="S505" s="12">
        <f t="shared" si="294"/>
        <v>-146927.94999999998</v>
      </c>
      <c r="T505" s="18">
        <f t="shared" si="295"/>
        <v>229535.83000000002</v>
      </c>
      <c r="U505" s="18">
        <v>208797.06</v>
      </c>
      <c r="V505" s="30">
        <f t="shared" si="302"/>
        <v>42430</v>
      </c>
      <c r="W505" s="28">
        <f t="shared" si="311"/>
        <v>7.2611111111111111</v>
      </c>
      <c r="X505" s="38"/>
      <c r="AD505"/>
      <c r="AE505" s="43" t="s">
        <v>4061</v>
      </c>
      <c r="AF505">
        <f>MATCH(AE505,'CAT-4'!$A:$A,0)</f>
        <v>654</v>
      </c>
      <c r="AG505">
        <f>MATCH(V505,'CAT-4'!$1:$1,0)</f>
        <v>51</v>
      </c>
      <c r="AH505">
        <f>INDEX('CAT-4'!$1:$1048576,FAR!AF505,FAR!AG505)</f>
        <v>101.5</v>
      </c>
      <c r="AI505">
        <f>MATCH($AI$3,'CAT-4'!$1:$1,0)</f>
        <v>133</v>
      </c>
      <c r="AJ505">
        <f>INDEX('CAT-4'!$1:$1048576,FAR!AF505,FAR!AI505)</f>
        <v>112.9</v>
      </c>
      <c r="AK505" s="28">
        <f t="shared" si="322"/>
        <v>1.1123152709359607</v>
      </c>
      <c r="AL505" s="28">
        <f t="shared" si="324"/>
        <v>1.1123152709359607</v>
      </c>
      <c r="AM505" s="2">
        <f>INDEX(ELSV!$C$4:$G$58,MATCH(AE505,ELSV!$G$4:$G$58,0),MATCH(IF(O505&gt;2000000,"A",IF(O505&gt;1000000,"B",IF(O505&gt;100000,"C","D"))),ELSV!$C$4:$G$4,0))</f>
        <v>6</v>
      </c>
      <c r="AN505" s="77">
        <f>INDEX(ELSV!$G$4:$K$58,MATCH(AE505,ELSV!$G$4:$G$58,0),MATCH(IF(O505&gt;2000000,"A",IF(O505&gt;1000000,"B",IF(O505&gt;100000,"C","D"))),ELSV!$G$4:$K$4,0))</f>
        <v>0.95</v>
      </c>
      <c r="AO505" s="24">
        <f t="shared" si="312"/>
        <v>395678.36087684735</v>
      </c>
      <c r="AP505" s="24">
        <f t="shared" si="313"/>
        <v>375894.44283300499</v>
      </c>
      <c r="AQ505" s="25">
        <f t="shared" si="314"/>
        <v>19783.918043842365</v>
      </c>
    </row>
    <row r="506" spans="1:43" x14ac:dyDescent="0.25">
      <c r="A506" s="11">
        <v>3007</v>
      </c>
      <c r="B506" s="6">
        <v>3007000216</v>
      </c>
      <c r="C506" s="6">
        <v>20000201</v>
      </c>
      <c r="D506" s="6">
        <v>3020000380</v>
      </c>
      <c r="E506" s="6" t="s">
        <v>1585</v>
      </c>
      <c r="F506" s="6" t="s">
        <v>513</v>
      </c>
      <c r="G506" s="6"/>
      <c r="H506" s="6">
        <v>2</v>
      </c>
      <c r="I506" s="6" t="s">
        <v>8</v>
      </c>
      <c r="J506" s="27">
        <v>42138</v>
      </c>
      <c r="K506" s="27">
        <v>42138</v>
      </c>
      <c r="L506" s="7">
        <v>350124</v>
      </c>
      <c r="M506" s="7">
        <v>0</v>
      </c>
      <c r="N506" s="7"/>
      <c r="O506" s="8">
        <v>350124</v>
      </c>
      <c r="P506" s="7">
        <v>-140487.45000000001</v>
      </c>
      <c r="Q506" s="7">
        <v>0</v>
      </c>
      <c r="R506" s="7">
        <v>-20412.23</v>
      </c>
      <c r="S506" s="12">
        <f t="shared" si="294"/>
        <v>-160899.68000000002</v>
      </c>
      <c r="T506" s="18">
        <f t="shared" si="295"/>
        <v>209636.55</v>
      </c>
      <c r="U506" s="18">
        <v>189224.32000000001</v>
      </c>
      <c r="V506" s="30">
        <f t="shared" si="302"/>
        <v>42125</v>
      </c>
      <c r="W506" s="28">
        <f t="shared" si="311"/>
        <v>8.0583333333333336</v>
      </c>
      <c r="X506" s="38"/>
      <c r="AD506"/>
      <c r="AE506" s="43" t="s">
        <v>4085</v>
      </c>
      <c r="AF506">
        <f>MATCH(AE506,'CAT-4'!$A:$A,0)</f>
        <v>666</v>
      </c>
      <c r="AG506">
        <f>MATCH(V506,'CAT-4'!$1:$1,0)</f>
        <v>41</v>
      </c>
      <c r="AH506">
        <f>INDEX('CAT-4'!$1:$1048576,FAR!AF506,FAR!AG506)</f>
        <v>109.5</v>
      </c>
      <c r="AI506">
        <f>MATCH($AI$3,'CAT-4'!$1:$1,0)</f>
        <v>133</v>
      </c>
      <c r="AJ506">
        <f>INDEX('CAT-4'!$1:$1048576,FAR!AF506,FAR!AI506)</f>
        <v>130</v>
      </c>
      <c r="AK506" s="28">
        <f t="shared" si="322"/>
        <v>1.1872146118721461</v>
      </c>
      <c r="AL506" s="28">
        <f t="shared" si="324"/>
        <v>1.1872146118721461</v>
      </c>
      <c r="AM506" s="2">
        <f>INDEX(ELSV!$C$4:$G$58,MATCH(AE506,ELSV!$G$4:$G$58,0),MATCH(IF(O506&gt;2000000,"A",IF(O506&gt;1000000,"B",IF(O506&gt;100000,"C","D"))),ELSV!$C$4:$G$4,0))</f>
        <v>12</v>
      </c>
      <c r="AN506" s="77">
        <f>INDEX(ELSV!$G$4:$K$58,MATCH(AE506,ELSV!$G$4:$G$58,0),MATCH(IF(O506&gt;2000000,"A",IF(O506&gt;1000000,"B",IF(O506&gt;100000,"C","D"))),ELSV!$G$4:$K$4,0))</f>
        <v>0.95</v>
      </c>
      <c r="AO506" s="24">
        <f t="shared" si="312"/>
        <v>415672.32876712328</v>
      </c>
      <c r="AP506" s="24">
        <f t="shared" si="313"/>
        <v>265178.73945966514</v>
      </c>
      <c r="AQ506" s="25">
        <f t="shared" si="314"/>
        <v>150493.58930745814</v>
      </c>
    </row>
    <row r="507" spans="1:43" x14ac:dyDescent="0.25">
      <c r="A507" s="11">
        <v>3004</v>
      </c>
      <c r="B507" s="6">
        <v>3004000207</v>
      </c>
      <c r="C507" s="6">
        <v>20000201</v>
      </c>
      <c r="D507" s="6">
        <v>3030000002</v>
      </c>
      <c r="E507" s="6" t="s">
        <v>1583</v>
      </c>
      <c r="F507" s="6" t="s">
        <v>602</v>
      </c>
      <c r="G507" s="6"/>
      <c r="H507" s="6">
        <v>1</v>
      </c>
      <c r="I507" s="6" t="s">
        <v>45</v>
      </c>
      <c r="J507" s="27">
        <v>41729</v>
      </c>
      <c r="K507" s="27">
        <v>41729</v>
      </c>
      <c r="L507" s="7">
        <v>349520.43</v>
      </c>
      <c r="M507" s="7">
        <v>0</v>
      </c>
      <c r="N507" s="7"/>
      <c r="O507" s="8">
        <v>349520.43</v>
      </c>
      <c r="P507" s="7">
        <v>-163066.88</v>
      </c>
      <c r="Q507" s="7">
        <v>0</v>
      </c>
      <c r="R507" s="7">
        <v>-20377.04</v>
      </c>
      <c r="S507" s="12">
        <f t="shared" si="294"/>
        <v>-183443.92</v>
      </c>
      <c r="T507" s="18">
        <f t="shared" si="295"/>
        <v>186453.55</v>
      </c>
      <c r="U507" s="18">
        <v>166076.51</v>
      </c>
      <c r="V507" s="30">
        <f t="shared" si="302"/>
        <v>41699</v>
      </c>
      <c r="W507" s="28">
        <f t="shared" si="311"/>
        <v>9.1805555555555554</v>
      </c>
      <c r="X507" s="38"/>
      <c r="AD507"/>
      <c r="AE507" s="43" t="s">
        <v>4100</v>
      </c>
      <c r="AF507">
        <f>MATCH(AE507,'CAT-4'!$A:$A,0)</f>
        <v>674</v>
      </c>
      <c r="AG507">
        <f>MATCH(V507,'CAT-4'!$1:$1,0)</f>
        <v>27</v>
      </c>
      <c r="AH507">
        <f>INDEX('CAT-4'!$1:$1048576,FAR!AF507,FAR!AG507)</f>
        <v>109.9</v>
      </c>
      <c r="AI507">
        <f>MATCH($AI$3,'CAT-4'!$1:$1,0)</f>
        <v>133</v>
      </c>
      <c r="AJ507">
        <f>INDEX('CAT-4'!$1:$1048576,FAR!AF507,FAR!AI507)</f>
        <v>123.6</v>
      </c>
      <c r="AK507" s="28">
        <f t="shared" si="322"/>
        <v>1.1246587807097359</v>
      </c>
      <c r="AL507" s="28">
        <f t="shared" si="324"/>
        <v>1.1246587807097359</v>
      </c>
      <c r="AM507" s="2">
        <f>INDEX(ELSV!$C$4:$G$58,MATCH(AE507,ELSV!$G$4:$G$58,0),MATCH(IF(O507&gt;2000000,"A",IF(O507&gt;1000000,"B",IF(O507&gt;100000,"C","D"))),ELSV!$C$4:$G$4,0))</f>
        <v>12</v>
      </c>
      <c r="AN507" s="77">
        <f>INDEX(ELSV!$G$4:$K$58,MATCH(AE507,ELSV!$G$4:$G$58,0),MATCH(IF(O507&gt;2000000,"A",IF(O507&gt;1000000,"B",IF(O507&gt;100000,"C","D"))),ELSV!$G$4:$K$4,0))</f>
        <v>0.95</v>
      </c>
      <c r="AO507" s="24">
        <f t="shared" si="312"/>
        <v>393091.2206369426</v>
      </c>
      <c r="AP507" s="24">
        <f t="shared" si="313"/>
        <v>285696.33333213901</v>
      </c>
      <c r="AQ507" s="25">
        <f t="shared" si="314"/>
        <v>107394.88730480359</v>
      </c>
    </row>
    <row r="508" spans="1:43" x14ac:dyDescent="0.25">
      <c r="A508" s="11">
        <v>3007</v>
      </c>
      <c r="B508" s="6">
        <v>3007006201</v>
      </c>
      <c r="C508" s="6">
        <v>20000401</v>
      </c>
      <c r="D508" s="6">
        <v>5030000209</v>
      </c>
      <c r="E508" s="6" t="s">
        <v>1585</v>
      </c>
      <c r="F508" s="6" t="s">
        <v>1483</v>
      </c>
      <c r="G508" s="6"/>
      <c r="H508" s="6">
        <v>8</v>
      </c>
      <c r="I508" s="6" t="s">
        <v>8</v>
      </c>
      <c r="J508" s="27">
        <v>43788</v>
      </c>
      <c r="K508" s="27">
        <v>43788</v>
      </c>
      <c r="L508" s="7">
        <v>349279.8</v>
      </c>
      <c r="M508" s="7">
        <v>0</v>
      </c>
      <c r="N508" s="7"/>
      <c r="O508" s="8">
        <v>349279.8</v>
      </c>
      <c r="P508" s="7">
        <v>-123965.7</v>
      </c>
      <c r="Q508" s="7">
        <v>0</v>
      </c>
      <c r="R508" s="7">
        <v>-52391.97</v>
      </c>
      <c r="S508" s="12">
        <f t="shared" si="294"/>
        <v>-176357.66999999998</v>
      </c>
      <c r="T508" s="18">
        <f t="shared" si="295"/>
        <v>225314.09999999998</v>
      </c>
      <c r="U508" s="18">
        <v>172922.13</v>
      </c>
      <c r="V508" s="30">
        <f t="shared" si="302"/>
        <v>43770</v>
      </c>
      <c r="W508" s="28">
        <f t="shared" si="311"/>
        <v>3.5444444444444443</v>
      </c>
      <c r="X508" s="38"/>
      <c r="AD508"/>
      <c r="AE508" s="43" t="s">
        <v>4043</v>
      </c>
      <c r="AF508">
        <f>MATCH(AE508,'CAT-4'!$A:$A,0)</f>
        <v>645</v>
      </c>
      <c r="AG508">
        <f>MATCH(V508,'CAT-4'!$1:$1,0)</f>
        <v>95</v>
      </c>
      <c r="AH508">
        <f>INDEX('CAT-4'!$1:$1048576,FAR!AF508,FAR!AG508)</f>
        <v>115.6</v>
      </c>
      <c r="AI508">
        <f>MATCH($AI$3,'CAT-4'!$1:$1,0)</f>
        <v>133</v>
      </c>
      <c r="AJ508">
        <f>INDEX('CAT-4'!$1:$1048576,FAR!AF508,FAR!AI508)</f>
        <v>115.6</v>
      </c>
      <c r="AK508" s="28">
        <f t="shared" si="322"/>
        <v>1</v>
      </c>
      <c r="AL508" s="28">
        <f t="shared" si="324"/>
        <v>1</v>
      </c>
      <c r="AM508" s="2">
        <f>INDEX(ELSV!$C$4:$G$58,MATCH(AE508,ELSV!$G$4:$G$58,0),MATCH(IF(O508&gt;2000000,"A",IF(O508&gt;1000000,"B",IF(O508&gt;100000,"C","D"))),ELSV!$C$4:$G$4,0))</f>
        <v>6</v>
      </c>
      <c r="AN508" s="77">
        <f>INDEX(ELSV!$G$4:$K$58,MATCH(AE508,ELSV!$G$4:$G$58,0),MATCH(IF(O508&gt;2000000,"A",IF(O508&gt;1000000,"B",IF(O508&gt;100000,"C","D"))),ELSV!$G$4:$K$4,0))</f>
        <v>1</v>
      </c>
      <c r="AO508" s="24">
        <f t="shared" si="312"/>
        <v>349279.8</v>
      </c>
      <c r="AP508" s="24">
        <f t="shared" si="313"/>
        <v>206333.80777777775</v>
      </c>
      <c r="AQ508" s="25">
        <f t="shared" si="314"/>
        <v>142945.99222222224</v>
      </c>
    </row>
    <row r="509" spans="1:43" x14ac:dyDescent="0.25">
      <c r="A509" s="11">
        <v>3005</v>
      </c>
      <c r="B509" s="6">
        <v>3005000206</v>
      </c>
      <c r="C509" s="6">
        <v>20000201</v>
      </c>
      <c r="D509" s="6">
        <v>3020000177</v>
      </c>
      <c r="E509" s="6" t="s">
        <v>1584</v>
      </c>
      <c r="F509" s="6" t="s">
        <v>323</v>
      </c>
      <c r="G509" s="6"/>
      <c r="H509" s="6">
        <v>1</v>
      </c>
      <c r="I509" s="6" t="s">
        <v>41</v>
      </c>
      <c r="J509" s="27">
        <v>41029</v>
      </c>
      <c r="K509" s="27">
        <v>41029</v>
      </c>
      <c r="L509" s="7">
        <v>343765.15</v>
      </c>
      <c r="M509" s="7">
        <v>0</v>
      </c>
      <c r="N509" s="7"/>
      <c r="O509" s="8">
        <v>343765.15</v>
      </c>
      <c r="P509" s="7">
        <v>-195191.56</v>
      </c>
      <c r="Q509" s="7">
        <v>0</v>
      </c>
      <c r="R509" s="7">
        <v>-20041.509999999998</v>
      </c>
      <c r="S509" s="12">
        <f t="shared" si="294"/>
        <v>-215233.07</v>
      </c>
      <c r="T509" s="18">
        <f t="shared" si="295"/>
        <v>148573.59000000003</v>
      </c>
      <c r="U509" s="18">
        <v>128532.08</v>
      </c>
      <c r="V509" s="30">
        <f t="shared" si="302"/>
        <v>41000</v>
      </c>
      <c r="W509" s="28">
        <f t="shared" si="311"/>
        <v>11.097222222222221</v>
      </c>
      <c r="X509" s="38"/>
      <c r="AD509"/>
      <c r="AE509" s="43" t="s">
        <v>4085</v>
      </c>
      <c r="AF509">
        <f>MATCH(AE509,'CAT-4'!$A:$A,0)</f>
        <v>666</v>
      </c>
      <c r="AG509">
        <f>MATCH(V509,'CAT-4'!$1:$1,0)</f>
        <v>4</v>
      </c>
      <c r="AH509">
        <f>INDEX('CAT-4'!$1:$1048576,FAR!AF509,FAR!AG509)</f>
        <v>104.1</v>
      </c>
      <c r="AI509">
        <f>MATCH($AI$3,'CAT-4'!$1:$1,0)</f>
        <v>133</v>
      </c>
      <c r="AJ509">
        <f>INDEX('CAT-4'!$1:$1048576,FAR!AF509,FAR!AI509)</f>
        <v>130</v>
      </c>
      <c r="AK509" s="28">
        <f t="shared" si="322"/>
        <v>1.2487992315081653</v>
      </c>
      <c r="AL509" s="28">
        <f t="shared" si="324"/>
        <v>1.2487992315081653</v>
      </c>
      <c r="AM509" s="2">
        <f>INDEX(ELSV!$C$4:$G$58,MATCH(AE509,ELSV!$G$4:$G$58,0),MATCH(IF(O509&gt;2000000,"A",IF(O509&gt;1000000,"B",IF(O509&gt;100000,"C","D"))),ELSV!$C$4:$G$4,0))</f>
        <v>12</v>
      </c>
      <c r="AN509" s="77">
        <f>INDEX(ELSV!$G$4:$K$58,MATCH(AE509,ELSV!$G$4:$G$58,0),MATCH(IF(O509&gt;2000000,"A",IF(O509&gt;1000000,"B",IF(O509&gt;100000,"C","D"))),ELSV!$G$4:$K$4,0))</f>
        <v>0.95</v>
      </c>
      <c r="AO509" s="24">
        <f t="shared" si="312"/>
        <v>429293.65513928921</v>
      </c>
      <c r="AP509" s="24">
        <f t="shared" si="313"/>
        <v>377147.39459893224</v>
      </c>
      <c r="AQ509" s="25">
        <f t="shared" si="314"/>
        <v>52146.260540356976</v>
      </c>
    </row>
    <row r="510" spans="1:43" x14ac:dyDescent="0.25">
      <c r="A510" s="11">
        <v>3004</v>
      </c>
      <c r="B510" s="6">
        <v>3004000203</v>
      </c>
      <c r="C510" s="6">
        <v>20000201</v>
      </c>
      <c r="D510" s="6">
        <v>3020000450</v>
      </c>
      <c r="E510" s="6" t="s">
        <v>1583</v>
      </c>
      <c r="F510" s="6" t="s">
        <v>575</v>
      </c>
      <c r="G510" s="6"/>
      <c r="H510" s="6">
        <v>1</v>
      </c>
      <c r="I510" s="6" t="s">
        <v>8</v>
      </c>
      <c r="J510" s="27">
        <v>43600</v>
      </c>
      <c r="K510" s="27">
        <v>43600</v>
      </c>
      <c r="L510" s="7">
        <v>342200</v>
      </c>
      <c r="M510" s="7">
        <v>0</v>
      </c>
      <c r="N510" s="7"/>
      <c r="O510" s="8">
        <v>342200</v>
      </c>
      <c r="P510" s="7">
        <v>-57452.39</v>
      </c>
      <c r="Q510" s="7">
        <v>0</v>
      </c>
      <c r="R510" s="7">
        <v>-19950.259999999998</v>
      </c>
      <c r="S510" s="12">
        <f t="shared" si="294"/>
        <v>-77402.649999999994</v>
      </c>
      <c r="T510" s="18">
        <f t="shared" si="295"/>
        <v>284747.61</v>
      </c>
      <c r="U510" s="18">
        <v>264797.34999999998</v>
      </c>
      <c r="V510" s="30">
        <f t="shared" si="302"/>
        <v>43586</v>
      </c>
      <c r="W510" s="28">
        <f t="shared" si="311"/>
        <v>4.0555555555555554</v>
      </c>
      <c r="X510" s="38"/>
      <c r="AD510"/>
      <c r="AE510" s="43" t="s">
        <v>4061</v>
      </c>
      <c r="AF510">
        <f>MATCH(AE510,'CAT-4'!$A:$A,0)</f>
        <v>654</v>
      </c>
      <c r="AG510">
        <f>MATCH(V510,'CAT-4'!$1:$1,0)</f>
        <v>89</v>
      </c>
      <c r="AH510">
        <f>INDEX('CAT-4'!$1:$1048576,FAR!AF510,FAR!AG510)</f>
        <v>112.1</v>
      </c>
      <c r="AI510">
        <f>MATCH($AI$3,'CAT-4'!$1:$1,0)</f>
        <v>133</v>
      </c>
      <c r="AJ510">
        <f>INDEX('CAT-4'!$1:$1048576,FAR!AF510,FAR!AI510)</f>
        <v>112.9</v>
      </c>
      <c r="AK510" s="28">
        <f t="shared" si="322"/>
        <v>1.0071364852809992</v>
      </c>
      <c r="AL510" s="28">
        <f t="shared" si="324"/>
        <v>1.0071364852809992</v>
      </c>
      <c r="AM510" s="2">
        <f>INDEX(ELSV!$C$4:$G$58,MATCH(AE510,ELSV!$G$4:$G$58,0),MATCH(IF(O510&gt;2000000,"A",IF(O510&gt;1000000,"B",IF(O510&gt;100000,"C","D"))),ELSV!$C$4:$G$4,0))</f>
        <v>6</v>
      </c>
      <c r="AN510" s="77">
        <f>INDEX(ELSV!$G$4:$K$58,MATCH(AE510,ELSV!$G$4:$G$58,0),MATCH(IF(O510&gt;2000000,"A",IF(O510&gt;1000000,"B",IF(O510&gt;100000,"C","D"))),ELSV!$G$4:$K$4,0))</f>
        <v>0.95</v>
      </c>
      <c r="AO510" s="24">
        <f t="shared" si="312"/>
        <v>344642.10526315792</v>
      </c>
      <c r="AP510" s="24">
        <f t="shared" si="313"/>
        <v>221304.90740740742</v>
      </c>
      <c r="AQ510" s="25">
        <f t="shared" si="314"/>
        <v>123337.19785575051</v>
      </c>
    </row>
    <row r="511" spans="1:43" x14ac:dyDescent="0.25">
      <c r="A511" s="11">
        <v>3005</v>
      </c>
      <c r="B511" s="6">
        <v>3005000203</v>
      </c>
      <c r="C511" s="6">
        <v>20000201</v>
      </c>
      <c r="D511" s="6">
        <v>3020000478</v>
      </c>
      <c r="E511" s="6" t="s">
        <v>1585</v>
      </c>
      <c r="F511" s="6" t="s">
        <v>595</v>
      </c>
      <c r="G511" s="6"/>
      <c r="H511" s="6">
        <v>1</v>
      </c>
      <c r="I511" s="6" t="s">
        <v>8</v>
      </c>
      <c r="J511" s="27">
        <v>44651</v>
      </c>
      <c r="K511" s="27">
        <v>44651</v>
      </c>
      <c r="L511" s="7">
        <v>342200</v>
      </c>
      <c r="M511" s="7">
        <v>0</v>
      </c>
      <c r="N511" s="7"/>
      <c r="O511" s="8">
        <v>342200</v>
      </c>
      <c r="P511" s="7">
        <v>-54.66</v>
      </c>
      <c r="Q511" s="7">
        <v>0</v>
      </c>
      <c r="R511" s="7">
        <v>-19950.259999999998</v>
      </c>
      <c r="S511" s="12">
        <f t="shared" si="294"/>
        <v>-20004.919999999998</v>
      </c>
      <c r="T511" s="18">
        <f t="shared" si="295"/>
        <v>342145.34</v>
      </c>
      <c r="U511" s="18">
        <v>322195.08</v>
      </c>
      <c r="V511" s="30">
        <f t="shared" si="302"/>
        <v>44621</v>
      </c>
      <c r="W511" s="28">
        <f t="shared" si="311"/>
        <v>1.1805555555555556</v>
      </c>
      <c r="X511" s="38"/>
      <c r="AD511"/>
      <c r="AE511" s="43" t="s">
        <v>4061</v>
      </c>
      <c r="AF511">
        <f>MATCH(AE511,'CAT-4'!$A:$A,0)</f>
        <v>654</v>
      </c>
      <c r="AG511">
        <f>MATCH(V511,'CAT-4'!$1:$1,0)</f>
        <v>123</v>
      </c>
      <c r="AH511">
        <f>INDEX('CAT-4'!$1:$1048576,FAR!AF511,FAR!AG511)</f>
        <v>112.2</v>
      </c>
      <c r="AI511">
        <f>MATCH($AI$3,'CAT-4'!$1:$1,0)</f>
        <v>133</v>
      </c>
      <c r="AJ511">
        <f>INDEX('CAT-4'!$1:$1048576,FAR!AF511,FAR!AI511)</f>
        <v>112.9</v>
      </c>
      <c r="AK511" s="28">
        <f t="shared" si="322"/>
        <v>1.0062388591800357</v>
      </c>
      <c r="AL511" s="28">
        <f t="shared" si="324"/>
        <v>1.0062388591800357</v>
      </c>
      <c r="AM511" s="2">
        <f>INDEX(ELSV!$C$4:$G$58,MATCH(AE511,ELSV!$G$4:$G$58,0),MATCH(IF(O511&gt;2000000,"A",IF(O511&gt;1000000,"B",IF(O511&gt;100000,"C","D"))),ELSV!$C$4:$G$4,0))</f>
        <v>6</v>
      </c>
      <c r="AN511" s="77">
        <f>INDEX(ELSV!$G$4:$K$58,MATCH(AE511,ELSV!$G$4:$G$58,0),MATCH(IF(O511&gt;2000000,"A",IF(O511&gt;1000000,"B",IF(O511&gt;100000,"C","D"))),ELSV!$G$4:$K$4,0))</f>
        <v>0.95</v>
      </c>
      <c r="AO511" s="24">
        <f t="shared" si="312"/>
        <v>344334.93761140824</v>
      </c>
      <c r="AP511" s="24">
        <f t="shared" si="313"/>
        <v>64363.532898428741</v>
      </c>
      <c r="AQ511" s="25">
        <f t="shared" si="314"/>
        <v>279971.40471297951</v>
      </c>
    </row>
    <row r="512" spans="1:43" x14ac:dyDescent="0.25">
      <c r="A512" s="11">
        <v>3007</v>
      </c>
      <c r="B512" s="6">
        <v>3007006301</v>
      </c>
      <c r="C512" s="6">
        <v>20000401</v>
      </c>
      <c r="D512" s="6">
        <v>5030000010</v>
      </c>
      <c r="E512" s="6" t="s">
        <v>1585</v>
      </c>
      <c r="F512" s="6" t="s">
        <v>1338</v>
      </c>
      <c r="G512" s="6" t="s">
        <v>4516</v>
      </c>
      <c r="H512" s="6">
        <v>25</v>
      </c>
      <c r="I512" s="6" t="s">
        <v>8</v>
      </c>
      <c r="J512" s="27">
        <v>40602</v>
      </c>
      <c r="K512" s="27">
        <v>40602</v>
      </c>
      <c r="L512" s="7">
        <v>341577</v>
      </c>
      <c r="M512" s="7">
        <v>0</v>
      </c>
      <c r="N512" s="7"/>
      <c r="O512" s="8">
        <v>341577</v>
      </c>
      <c r="P512" s="7">
        <v>-307419.3</v>
      </c>
      <c r="Q512" s="7">
        <v>0</v>
      </c>
      <c r="R512" s="7">
        <v>0</v>
      </c>
      <c r="S512" s="12">
        <f t="shared" si="294"/>
        <v>-307419.3</v>
      </c>
      <c r="T512" s="18">
        <f t="shared" si="295"/>
        <v>34157.700000000012</v>
      </c>
      <c r="U512" s="18">
        <v>34157.699999999997</v>
      </c>
      <c r="V512" s="30">
        <f t="shared" si="302"/>
        <v>40575</v>
      </c>
      <c r="W512" s="28">
        <f t="shared" si="311"/>
        <v>12.263888888888889</v>
      </c>
      <c r="X512" s="38" t="s">
        <v>3110</v>
      </c>
      <c r="Y512">
        <f>MATCH(X512,'CAT-3'!$A:$A,0)</f>
        <v>757</v>
      </c>
      <c r="Z512">
        <f>MATCH(V512,'CAT-3'!$1:$1,0)</f>
        <v>77</v>
      </c>
      <c r="AA512">
        <f>INDEX('CAT-3'!$1:$1048576,FAR!Y512,FAR!Z512)</f>
        <v>93.7</v>
      </c>
      <c r="AB512">
        <f>MATCH($AB$3,'CAT-3'!$1:$1,0)</f>
        <v>90</v>
      </c>
      <c r="AC512">
        <f>INDEX('CAT-3'!$1:$1048576,FAR!Y512,FAR!AB512)</f>
        <v>93.3</v>
      </c>
      <c r="AD512" s="28">
        <f t="shared" ref="AD512:AD517" si="325">AC512/AA512</f>
        <v>0.99573105656350047</v>
      </c>
      <c r="AE512" s="43" t="s">
        <v>4047</v>
      </c>
      <c r="AF512">
        <f>MATCH(AE512,'CAT-4'!$A:$A,0)</f>
        <v>647</v>
      </c>
      <c r="AG512">
        <f>MATCH($AG$3,'CAT-4'!$1:$1,0)</f>
        <v>4</v>
      </c>
      <c r="AH512">
        <f>INDEX('CAT-4'!$1:$1048576,FAR!AF512,FAR!AG512)</f>
        <v>100.5</v>
      </c>
      <c r="AI512">
        <f>MATCH($AI$3,'CAT-4'!$1:$1,0)</f>
        <v>133</v>
      </c>
      <c r="AJ512">
        <f>INDEX('CAT-4'!$1:$1048576,FAR!AF512,FAR!AI512)</f>
        <v>92.8</v>
      </c>
      <c r="AK512" s="28">
        <f t="shared" ref="AK512:AK519" si="326">AJ512/AH512</f>
        <v>0.92338308457711438</v>
      </c>
      <c r="AL512" s="28">
        <f t="shared" ref="AL512:AL517" si="327">AK512*AD512</f>
        <v>0.9194412144188342</v>
      </c>
      <c r="AM512" s="2">
        <f>INDEX(ELSV!$C$4:$G$58,MATCH(AE512,ELSV!$G$4:$G$58,0),MATCH(IF(O512&gt;2000000,"A",IF(O512&gt;1000000,"B",IF(O512&gt;100000,"C","D"))),ELSV!$C$4:$G$4,0))</f>
        <v>6</v>
      </c>
      <c r="AN512" s="77">
        <f>INDEX(ELSV!$G$4:$K$58,MATCH(AE512,ELSV!$G$4:$G$58,0),MATCH(IF(O512&gt;2000000,"A",IF(O512&gt;1000000,"B",IF(O512&gt;100000,"C","D"))),ELSV!$G$4:$K$4,0))</f>
        <v>1</v>
      </c>
      <c r="AO512" s="24">
        <f t="shared" si="312"/>
        <v>314059.97169754212</v>
      </c>
      <c r="AP512" s="24">
        <f t="shared" si="313"/>
        <v>314059.97169754212</v>
      </c>
      <c r="AQ512" s="25">
        <f t="shared" si="314"/>
        <v>0</v>
      </c>
    </row>
    <row r="513" spans="1:43" x14ac:dyDescent="0.25">
      <c r="A513" s="11">
        <v>3008</v>
      </c>
      <c r="B513" s="6">
        <v>3008006301</v>
      </c>
      <c r="C513" s="6">
        <v>20000401</v>
      </c>
      <c r="D513" s="6">
        <v>5030000021</v>
      </c>
      <c r="E513" s="6" t="s">
        <v>1586</v>
      </c>
      <c r="F513" s="6" t="s">
        <v>1348</v>
      </c>
      <c r="G513" s="6" t="s">
        <v>4516</v>
      </c>
      <c r="H513" s="6">
        <v>25</v>
      </c>
      <c r="I513" s="6" t="s">
        <v>8</v>
      </c>
      <c r="J513" s="27">
        <v>40633</v>
      </c>
      <c r="K513" s="27">
        <v>40633</v>
      </c>
      <c r="L513" s="7">
        <v>341577</v>
      </c>
      <c r="M513" s="7">
        <v>0</v>
      </c>
      <c r="N513" s="7"/>
      <c r="O513" s="8">
        <v>341577</v>
      </c>
      <c r="P513" s="7">
        <v>-307419.3</v>
      </c>
      <c r="Q513" s="7">
        <v>0</v>
      </c>
      <c r="R513" s="7">
        <v>0</v>
      </c>
      <c r="S513" s="12">
        <f t="shared" si="294"/>
        <v>-307419.3</v>
      </c>
      <c r="T513" s="18">
        <f t="shared" si="295"/>
        <v>34157.700000000012</v>
      </c>
      <c r="U513" s="18">
        <v>34157.699999999997</v>
      </c>
      <c r="V513" s="30">
        <f t="shared" si="302"/>
        <v>40603</v>
      </c>
      <c r="W513" s="28">
        <f t="shared" si="311"/>
        <v>12.180555555555555</v>
      </c>
      <c r="X513" s="38" t="s">
        <v>3110</v>
      </c>
      <c r="Y513">
        <f>MATCH(X513,'CAT-3'!$A:$A,0)</f>
        <v>757</v>
      </c>
      <c r="Z513">
        <f>MATCH(V513,'CAT-3'!$1:$1,0)</f>
        <v>78</v>
      </c>
      <c r="AA513">
        <f>INDEX('CAT-3'!$1:$1048576,FAR!Y513,FAR!Z513)</f>
        <v>93.3</v>
      </c>
      <c r="AB513">
        <f>MATCH($AB$3,'CAT-3'!$1:$1,0)</f>
        <v>90</v>
      </c>
      <c r="AC513">
        <f>INDEX('CAT-3'!$1:$1048576,FAR!Y513,FAR!AB513)</f>
        <v>93.3</v>
      </c>
      <c r="AD513" s="28">
        <f t="shared" si="325"/>
        <v>1</v>
      </c>
      <c r="AE513" s="43" t="s">
        <v>4047</v>
      </c>
      <c r="AF513">
        <f>MATCH(AE513,'CAT-4'!$A:$A,0)</f>
        <v>647</v>
      </c>
      <c r="AG513">
        <f>MATCH($AG$3,'CAT-4'!$1:$1,0)</f>
        <v>4</v>
      </c>
      <c r="AH513">
        <f>INDEX('CAT-4'!$1:$1048576,FAR!AF513,FAR!AG513)</f>
        <v>100.5</v>
      </c>
      <c r="AI513">
        <f>MATCH($AI$3,'CAT-4'!$1:$1,0)</f>
        <v>133</v>
      </c>
      <c r="AJ513">
        <f>INDEX('CAT-4'!$1:$1048576,FAR!AF513,FAR!AI513)</f>
        <v>92.8</v>
      </c>
      <c r="AK513" s="28">
        <f t="shared" si="326"/>
        <v>0.92338308457711438</v>
      </c>
      <c r="AL513" s="28">
        <f t="shared" si="327"/>
        <v>0.92338308457711438</v>
      </c>
      <c r="AM513" s="2">
        <f>INDEX(ELSV!$C$4:$G$58,MATCH(AE513,ELSV!$G$4:$G$58,0),MATCH(IF(O513&gt;2000000,"A",IF(O513&gt;1000000,"B",IF(O513&gt;100000,"C","D"))),ELSV!$C$4:$G$4,0))</f>
        <v>6</v>
      </c>
      <c r="AN513" s="77">
        <f>INDEX(ELSV!$G$4:$K$58,MATCH(AE513,ELSV!$G$4:$G$58,0),MATCH(IF(O513&gt;2000000,"A",IF(O513&gt;1000000,"B",IF(O513&gt;100000,"C","D"))),ELSV!$G$4:$K$4,0))</f>
        <v>1</v>
      </c>
      <c r="AO513" s="24">
        <f t="shared" si="312"/>
        <v>315406.42388059699</v>
      </c>
      <c r="AP513" s="24">
        <f t="shared" si="313"/>
        <v>315406.42388059699</v>
      </c>
      <c r="AQ513" s="25">
        <f t="shared" si="314"/>
        <v>0</v>
      </c>
    </row>
    <row r="514" spans="1:43" x14ac:dyDescent="0.25">
      <c r="A514" s="11">
        <v>3006</v>
      </c>
      <c r="B514" s="6">
        <v>3006006301</v>
      </c>
      <c r="C514" s="6">
        <v>20100001</v>
      </c>
      <c r="D514" s="6">
        <v>11000000000</v>
      </c>
      <c r="E514" s="6" t="s">
        <v>1582</v>
      </c>
      <c r="F514" s="6" t="s">
        <v>1542</v>
      </c>
      <c r="G514" s="6"/>
      <c r="H514" s="6">
        <v>25</v>
      </c>
      <c r="I514" s="6" t="s">
        <v>41</v>
      </c>
      <c r="J514" s="27">
        <v>40602</v>
      </c>
      <c r="K514" s="27">
        <v>40602</v>
      </c>
      <c r="L514" s="7">
        <v>341577</v>
      </c>
      <c r="M514" s="7">
        <v>0</v>
      </c>
      <c r="N514" s="7"/>
      <c r="O514" s="8">
        <v>341577</v>
      </c>
      <c r="P514" s="7">
        <v>-341577</v>
      </c>
      <c r="Q514" s="7">
        <v>0</v>
      </c>
      <c r="R514" s="7">
        <v>0</v>
      </c>
      <c r="S514" s="12">
        <f t="shared" si="294"/>
        <v>-341577</v>
      </c>
      <c r="T514" s="18">
        <f t="shared" si="295"/>
        <v>0</v>
      </c>
      <c r="U514" s="18">
        <v>0</v>
      </c>
      <c r="V514" s="30">
        <f t="shared" si="302"/>
        <v>40575</v>
      </c>
      <c r="W514" s="28">
        <f t="shared" si="311"/>
        <v>12.263888888888889</v>
      </c>
      <c r="X514" s="38" t="s">
        <v>3110</v>
      </c>
      <c r="Y514">
        <f>MATCH(X514,'CAT-3'!$A:$A,0)</f>
        <v>757</v>
      </c>
      <c r="Z514">
        <f>MATCH(V514,'CAT-3'!$1:$1,0)</f>
        <v>77</v>
      </c>
      <c r="AA514">
        <f>INDEX('CAT-3'!$1:$1048576,FAR!Y514,FAR!Z514)</f>
        <v>93.7</v>
      </c>
      <c r="AB514">
        <f>MATCH($AB$3,'CAT-3'!$1:$1,0)</f>
        <v>90</v>
      </c>
      <c r="AC514">
        <f>INDEX('CAT-3'!$1:$1048576,FAR!Y514,FAR!AB514)</f>
        <v>93.3</v>
      </c>
      <c r="AD514" s="28">
        <f t="shared" si="325"/>
        <v>0.99573105656350047</v>
      </c>
      <c r="AE514" s="43" t="s">
        <v>4047</v>
      </c>
      <c r="AF514">
        <f>MATCH(AE514,'CAT-4'!$A:$A,0)</f>
        <v>647</v>
      </c>
      <c r="AG514">
        <f>MATCH($AG$3,'CAT-4'!$1:$1,0)</f>
        <v>4</v>
      </c>
      <c r="AH514">
        <f>INDEX('CAT-4'!$1:$1048576,FAR!AF514,FAR!AG514)</f>
        <v>100.5</v>
      </c>
      <c r="AI514">
        <f>MATCH($AI$3,'CAT-4'!$1:$1,0)</f>
        <v>133</v>
      </c>
      <c r="AJ514">
        <f>INDEX('CAT-4'!$1:$1048576,FAR!AF514,FAR!AI514)</f>
        <v>92.8</v>
      </c>
      <c r="AK514" s="28">
        <f t="shared" si="326"/>
        <v>0.92338308457711438</v>
      </c>
      <c r="AL514" s="28">
        <f t="shared" si="327"/>
        <v>0.9194412144188342</v>
      </c>
      <c r="AM514" s="2">
        <f>INDEX(ELSV!$C$4:$G$58,MATCH(AE514,ELSV!$G$4:$G$58,0),MATCH(IF(O514&gt;2000000,"A",IF(O514&gt;1000000,"B",IF(O514&gt;100000,"C","D"))),ELSV!$C$4:$G$4,0))</f>
        <v>6</v>
      </c>
      <c r="AN514" s="77">
        <f>INDEX(ELSV!$G$4:$K$58,MATCH(AE514,ELSV!$G$4:$G$58,0),MATCH(IF(O514&gt;2000000,"A",IF(O514&gt;1000000,"B",IF(O514&gt;100000,"C","D"))),ELSV!$G$4:$K$4,0))</f>
        <v>1</v>
      </c>
      <c r="AO514" s="24">
        <f t="shared" si="312"/>
        <v>314059.97169754212</v>
      </c>
      <c r="AP514" s="24">
        <f t="shared" si="313"/>
        <v>314059.97169754212</v>
      </c>
      <c r="AQ514" s="25">
        <f t="shared" si="314"/>
        <v>0</v>
      </c>
    </row>
    <row r="515" spans="1:43" x14ac:dyDescent="0.25">
      <c r="A515" s="11">
        <v>3005</v>
      </c>
      <c r="B515" s="6">
        <v>3005006301</v>
      </c>
      <c r="C515" s="6">
        <v>20100001</v>
      </c>
      <c r="D515" s="6">
        <v>11000000001</v>
      </c>
      <c r="E515" s="6" t="s">
        <v>1584</v>
      </c>
      <c r="F515" s="6" t="s">
        <v>1543</v>
      </c>
      <c r="G515" s="6"/>
      <c r="H515" s="6">
        <v>20</v>
      </c>
      <c r="I515" s="6" t="s">
        <v>8</v>
      </c>
      <c r="J515" s="27">
        <v>40633</v>
      </c>
      <c r="K515" s="27">
        <v>40633</v>
      </c>
      <c r="L515" s="7">
        <v>341577</v>
      </c>
      <c r="M515" s="7">
        <v>0</v>
      </c>
      <c r="N515" s="7"/>
      <c r="O515" s="8">
        <v>341577</v>
      </c>
      <c r="P515" s="7">
        <v>-341577</v>
      </c>
      <c r="Q515" s="7">
        <v>0</v>
      </c>
      <c r="R515" s="7">
        <v>0</v>
      </c>
      <c r="S515" s="12">
        <f t="shared" si="294"/>
        <v>-341577</v>
      </c>
      <c r="T515" s="18">
        <f t="shared" si="295"/>
        <v>0</v>
      </c>
      <c r="U515" s="18">
        <v>0</v>
      </c>
      <c r="V515" s="30">
        <f t="shared" si="302"/>
        <v>40603</v>
      </c>
      <c r="W515" s="28">
        <f t="shared" si="311"/>
        <v>12.180555555555555</v>
      </c>
      <c r="X515" s="38" t="s">
        <v>3110</v>
      </c>
      <c r="Y515">
        <f>MATCH(X515,'CAT-3'!$A:$A,0)</f>
        <v>757</v>
      </c>
      <c r="Z515">
        <f>MATCH(V515,'CAT-3'!$1:$1,0)</f>
        <v>78</v>
      </c>
      <c r="AA515">
        <f>INDEX('CAT-3'!$1:$1048576,FAR!Y515,FAR!Z515)</f>
        <v>93.3</v>
      </c>
      <c r="AB515">
        <f>MATCH($AB$3,'CAT-3'!$1:$1,0)</f>
        <v>90</v>
      </c>
      <c r="AC515">
        <f>INDEX('CAT-3'!$1:$1048576,FAR!Y515,FAR!AB515)</f>
        <v>93.3</v>
      </c>
      <c r="AD515" s="28">
        <f t="shared" si="325"/>
        <v>1</v>
      </c>
      <c r="AE515" s="43" t="s">
        <v>4047</v>
      </c>
      <c r="AF515">
        <f>MATCH(AE515,'CAT-4'!$A:$A,0)</f>
        <v>647</v>
      </c>
      <c r="AG515">
        <f>MATCH($AG$3,'CAT-4'!$1:$1,0)</f>
        <v>4</v>
      </c>
      <c r="AH515">
        <f>INDEX('CAT-4'!$1:$1048576,FAR!AF515,FAR!AG515)</f>
        <v>100.5</v>
      </c>
      <c r="AI515">
        <f>MATCH($AI$3,'CAT-4'!$1:$1,0)</f>
        <v>133</v>
      </c>
      <c r="AJ515">
        <f>INDEX('CAT-4'!$1:$1048576,FAR!AF515,FAR!AI515)</f>
        <v>92.8</v>
      </c>
      <c r="AK515" s="28">
        <f t="shared" si="326"/>
        <v>0.92338308457711438</v>
      </c>
      <c r="AL515" s="28">
        <f t="shared" si="327"/>
        <v>0.92338308457711438</v>
      </c>
      <c r="AM515" s="2">
        <f>INDEX(ELSV!$C$4:$G$58,MATCH(AE515,ELSV!$G$4:$G$58,0),MATCH(IF(O515&gt;2000000,"A",IF(O515&gt;1000000,"B",IF(O515&gt;100000,"C","D"))),ELSV!$C$4:$G$4,0))</f>
        <v>6</v>
      </c>
      <c r="AN515" s="77">
        <f>INDEX(ELSV!$G$4:$K$58,MATCH(AE515,ELSV!$G$4:$G$58,0),MATCH(IF(O515&gt;2000000,"A",IF(O515&gt;1000000,"B",IF(O515&gt;100000,"C","D"))),ELSV!$G$4:$K$4,0))</f>
        <v>1</v>
      </c>
      <c r="AO515" s="24">
        <f t="shared" si="312"/>
        <v>315406.42388059699</v>
      </c>
      <c r="AP515" s="24">
        <f t="shared" si="313"/>
        <v>315406.42388059699</v>
      </c>
      <c r="AQ515" s="25">
        <f t="shared" si="314"/>
        <v>0</v>
      </c>
    </row>
    <row r="516" spans="1:43" x14ac:dyDescent="0.25">
      <c r="A516" s="11">
        <v>3004</v>
      </c>
      <c r="B516" s="6">
        <v>3004006301</v>
      </c>
      <c r="C516" s="6">
        <v>20100001</v>
      </c>
      <c r="D516" s="6">
        <v>11000000023</v>
      </c>
      <c r="E516" s="6" t="s">
        <v>1583</v>
      </c>
      <c r="F516" s="6" t="s">
        <v>1561</v>
      </c>
      <c r="G516" s="6"/>
      <c r="H516" s="6">
        <v>25</v>
      </c>
      <c r="I516" s="6" t="s">
        <v>41</v>
      </c>
      <c r="J516" s="27">
        <v>40999</v>
      </c>
      <c r="K516" s="27">
        <v>40999</v>
      </c>
      <c r="L516" s="7">
        <v>341577</v>
      </c>
      <c r="M516" s="7">
        <v>0</v>
      </c>
      <c r="N516" s="7"/>
      <c r="O516" s="8">
        <v>341577</v>
      </c>
      <c r="P516" s="7">
        <v>-341577</v>
      </c>
      <c r="Q516" s="7">
        <v>0</v>
      </c>
      <c r="R516" s="7">
        <v>0</v>
      </c>
      <c r="S516" s="12">
        <f t="shared" si="294"/>
        <v>-341577</v>
      </c>
      <c r="T516" s="18">
        <f t="shared" si="295"/>
        <v>0</v>
      </c>
      <c r="U516" s="18">
        <v>0</v>
      </c>
      <c r="V516" s="30">
        <f t="shared" si="302"/>
        <v>40969</v>
      </c>
      <c r="W516" s="28">
        <f t="shared" si="311"/>
        <v>11.180555555555555</v>
      </c>
      <c r="X516" s="38" t="s">
        <v>3110</v>
      </c>
      <c r="Y516">
        <f>MATCH(X516,'CAT-3'!$A:$A,0)</f>
        <v>757</v>
      </c>
      <c r="Z516">
        <f>MATCH(V516,'CAT-3'!$1:$1,0)</f>
        <v>90</v>
      </c>
      <c r="AA516">
        <f>INDEX('CAT-3'!$1:$1048576,FAR!Y516,FAR!Z516)</f>
        <v>93.3</v>
      </c>
      <c r="AB516">
        <f>MATCH($AB$3,'CAT-3'!$1:$1,0)</f>
        <v>90</v>
      </c>
      <c r="AC516">
        <f>INDEX('CAT-3'!$1:$1048576,FAR!Y516,FAR!AB516)</f>
        <v>93.3</v>
      </c>
      <c r="AD516" s="28">
        <f t="shared" si="325"/>
        <v>1</v>
      </c>
      <c r="AE516" s="43" t="s">
        <v>4047</v>
      </c>
      <c r="AF516">
        <f>MATCH(AE516,'CAT-4'!$A:$A,0)</f>
        <v>647</v>
      </c>
      <c r="AG516">
        <f>MATCH($AG$3,'CAT-4'!$1:$1,0)</f>
        <v>4</v>
      </c>
      <c r="AH516">
        <f>INDEX('CAT-4'!$1:$1048576,FAR!AF516,FAR!AG516)</f>
        <v>100.5</v>
      </c>
      <c r="AI516">
        <f>MATCH($AI$3,'CAT-4'!$1:$1,0)</f>
        <v>133</v>
      </c>
      <c r="AJ516">
        <f>INDEX('CAT-4'!$1:$1048576,FAR!AF516,FAR!AI516)</f>
        <v>92.8</v>
      </c>
      <c r="AK516" s="28">
        <f t="shared" si="326"/>
        <v>0.92338308457711438</v>
      </c>
      <c r="AL516" s="28">
        <f t="shared" si="327"/>
        <v>0.92338308457711438</v>
      </c>
      <c r="AM516" s="2">
        <f>INDEX(ELSV!$C$4:$G$58,MATCH(AE516,ELSV!$G$4:$G$58,0),MATCH(IF(O516&gt;2000000,"A",IF(O516&gt;1000000,"B",IF(O516&gt;100000,"C","D"))),ELSV!$C$4:$G$4,0))</f>
        <v>6</v>
      </c>
      <c r="AN516" s="77">
        <f>INDEX(ELSV!$G$4:$K$58,MATCH(AE516,ELSV!$G$4:$G$58,0),MATCH(IF(O516&gt;2000000,"A",IF(O516&gt;1000000,"B",IF(O516&gt;100000,"C","D"))),ELSV!$G$4:$K$4,0))</f>
        <v>1</v>
      </c>
      <c r="AO516" s="24">
        <f t="shared" si="312"/>
        <v>315406.42388059699</v>
      </c>
      <c r="AP516" s="24">
        <f t="shared" si="313"/>
        <v>315406.42388059699</v>
      </c>
      <c r="AQ516" s="25">
        <f t="shared" si="314"/>
        <v>0</v>
      </c>
    </row>
    <row r="517" spans="1:43" x14ac:dyDescent="0.25">
      <c r="A517" s="11">
        <v>3006</v>
      </c>
      <c r="B517" s="6">
        <v>3006006301</v>
      </c>
      <c r="C517" s="6">
        <v>20000401</v>
      </c>
      <c r="D517" s="6">
        <v>5030000049</v>
      </c>
      <c r="E517" s="6" t="s">
        <v>1582</v>
      </c>
      <c r="F517" s="6" t="s">
        <v>1367</v>
      </c>
      <c r="G517" s="6"/>
      <c r="H517" s="6">
        <v>12</v>
      </c>
      <c r="I517" s="6" t="s">
        <v>41</v>
      </c>
      <c r="J517" s="27">
        <v>40492</v>
      </c>
      <c r="K517" s="27">
        <v>40492</v>
      </c>
      <c r="L517" s="7">
        <v>331920</v>
      </c>
      <c r="M517" s="7">
        <v>0</v>
      </c>
      <c r="N517" s="7"/>
      <c r="O517" s="8">
        <v>331920</v>
      </c>
      <c r="P517" s="7">
        <v>-298728</v>
      </c>
      <c r="Q517" s="7">
        <v>0</v>
      </c>
      <c r="R517" s="7">
        <v>0</v>
      </c>
      <c r="S517" s="12">
        <f t="shared" ref="S517:S580" si="328">SUM(P517:R517)</f>
        <v>-298728</v>
      </c>
      <c r="T517" s="18">
        <f t="shared" ref="T517:T580" si="329">L517+P517</f>
        <v>33192</v>
      </c>
      <c r="U517" s="18">
        <v>33192</v>
      </c>
      <c r="V517" s="30">
        <f t="shared" si="302"/>
        <v>40483</v>
      </c>
      <c r="W517" s="28">
        <f t="shared" si="311"/>
        <v>12.569444444444445</v>
      </c>
      <c r="X517" s="38" t="s">
        <v>3108</v>
      </c>
      <c r="Y517">
        <f>MATCH(X517,'CAT-3'!$A:$A,0)</f>
        <v>756</v>
      </c>
      <c r="Z517">
        <f>MATCH(V517,'CAT-3'!$1:$1,0)</f>
        <v>74</v>
      </c>
      <c r="AA517">
        <f>INDEX('CAT-3'!$1:$1048576,FAR!Y517,FAR!Z517)</f>
        <v>83.1</v>
      </c>
      <c r="AB517">
        <f>MATCH($AB$3,'CAT-3'!$1:$1,0)</f>
        <v>90</v>
      </c>
      <c r="AC517">
        <f>INDEX('CAT-3'!$1:$1048576,FAR!Y517,FAR!AB517)</f>
        <v>87</v>
      </c>
      <c r="AD517" s="28">
        <f t="shared" si="325"/>
        <v>1.0469314079422383</v>
      </c>
      <c r="AE517" s="43" t="s">
        <v>4043</v>
      </c>
      <c r="AF517">
        <f>MATCH(AE517,'CAT-4'!$A:$A,0)</f>
        <v>645</v>
      </c>
      <c r="AG517">
        <f>MATCH($AG$3,'CAT-4'!$1:$1,0)</f>
        <v>4</v>
      </c>
      <c r="AH517">
        <f>INDEX('CAT-4'!$1:$1048576,FAR!AF517,FAR!AG517)</f>
        <v>100.5</v>
      </c>
      <c r="AI517">
        <f>MATCH($AI$3,'CAT-4'!$1:$1,0)</f>
        <v>133</v>
      </c>
      <c r="AJ517">
        <f>INDEX('CAT-4'!$1:$1048576,FAR!AF517,FAR!AI517)</f>
        <v>115.6</v>
      </c>
      <c r="AK517" s="28">
        <f t="shared" si="326"/>
        <v>1.1502487562189054</v>
      </c>
      <c r="AL517" s="28">
        <f t="shared" si="327"/>
        <v>1.204231549832067</v>
      </c>
      <c r="AM517" s="2">
        <f>INDEX(ELSV!$C$4:$G$58,MATCH(AE517,ELSV!$G$4:$G$58,0),MATCH(IF(O517&gt;2000000,"A",IF(O517&gt;1000000,"B",IF(O517&gt;100000,"C","D"))),ELSV!$C$4:$G$4,0))</f>
        <v>6</v>
      </c>
      <c r="AN517" s="77">
        <f>INDEX(ELSV!$G$4:$K$58,MATCH(AE517,ELSV!$G$4:$G$58,0),MATCH(IF(O517&gt;2000000,"A",IF(O517&gt;1000000,"B",IF(O517&gt;100000,"C","D"))),ELSV!$G$4:$K$4,0))</f>
        <v>1</v>
      </c>
      <c r="AO517" s="24">
        <f t="shared" si="312"/>
        <v>399708.53602025966</v>
      </c>
      <c r="AP517" s="24">
        <f t="shared" si="313"/>
        <v>399708.53602025961</v>
      </c>
      <c r="AQ517" s="25">
        <f t="shared" si="314"/>
        <v>0</v>
      </c>
    </row>
    <row r="518" spans="1:43" x14ac:dyDescent="0.25">
      <c r="A518" s="11">
        <v>3005</v>
      </c>
      <c r="B518" s="6">
        <v>3005000206</v>
      </c>
      <c r="C518" s="6">
        <v>20000201</v>
      </c>
      <c r="D518" s="6">
        <v>3030000115</v>
      </c>
      <c r="E518" s="6" t="s">
        <v>1584</v>
      </c>
      <c r="F518" s="6" t="s">
        <v>716</v>
      </c>
      <c r="G518" s="6"/>
      <c r="H518" s="6">
        <v>1</v>
      </c>
      <c r="I518" s="6" t="s">
        <v>8</v>
      </c>
      <c r="J518" s="27">
        <v>41729</v>
      </c>
      <c r="K518" s="27">
        <v>41729</v>
      </c>
      <c r="L518" s="7">
        <v>329667.15999999997</v>
      </c>
      <c r="M518" s="7">
        <v>0</v>
      </c>
      <c r="N518" s="7"/>
      <c r="O518" s="8">
        <v>329667.15999999997</v>
      </c>
      <c r="P518" s="7">
        <v>-153804.49</v>
      </c>
      <c r="Q518" s="7">
        <v>0</v>
      </c>
      <c r="R518" s="7">
        <v>-19219.599999999999</v>
      </c>
      <c r="S518" s="12">
        <f t="shared" si="328"/>
        <v>-173024.09</v>
      </c>
      <c r="T518" s="18">
        <f t="shared" si="329"/>
        <v>175862.66999999998</v>
      </c>
      <c r="U518" s="18">
        <v>156643.07</v>
      </c>
      <c r="V518" s="30">
        <f t="shared" ref="V518:V581" si="330">DATE(YEAR(K518),MONTH(K518),1)</f>
        <v>41699</v>
      </c>
      <c r="W518" s="28">
        <f t="shared" si="311"/>
        <v>9.1805555555555554</v>
      </c>
      <c r="X518" s="38"/>
      <c r="AD518"/>
      <c r="AE518" s="43" t="s">
        <v>4085</v>
      </c>
      <c r="AF518">
        <f>MATCH(AE518,'CAT-4'!$A:$A,0)</f>
        <v>666</v>
      </c>
      <c r="AG518">
        <f>MATCH(V518,'CAT-4'!$1:$1,0)</f>
        <v>27</v>
      </c>
      <c r="AH518">
        <f>INDEX('CAT-4'!$1:$1048576,FAR!AF518,FAR!AG518)</f>
        <v>107.2</v>
      </c>
      <c r="AI518">
        <f>MATCH($AI$3,'CAT-4'!$1:$1,0)</f>
        <v>133</v>
      </c>
      <c r="AJ518">
        <f>INDEX('CAT-4'!$1:$1048576,FAR!AF518,FAR!AI518)</f>
        <v>130</v>
      </c>
      <c r="AK518" s="28">
        <f t="shared" si="326"/>
        <v>1.2126865671641791</v>
      </c>
      <c r="AL518" s="28">
        <f t="shared" ref="AL518:AL519" si="331">AK518</f>
        <v>1.2126865671641791</v>
      </c>
      <c r="AM518" s="2">
        <f>INDEX(ELSV!$C$4:$G$58,MATCH(AE518,ELSV!$G$4:$G$58,0),MATCH(IF(O518&gt;2000000,"A",IF(O518&gt;1000000,"B",IF(O518&gt;100000,"C","D"))),ELSV!$C$4:$G$4,0))</f>
        <v>12</v>
      </c>
      <c r="AN518" s="77">
        <f>INDEX(ELSV!$G$4:$K$58,MATCH(AE518,ELSV!$G$4:$G$58,0),MATCH(IF(O518&gt;2000000,"A",IF(O518&gt;1000000,"B",IF(O518&gt;100000,"C","D"))),ELSV!$G$4:$K$4,0))</f>
        <v>0.95</v>
      </c>
      <c r="AO518" s="24">
        <f t="shared" si="312"/>
        <v>399782.93656716414</v>
      </c>
      <c r="AP518" s="24">
        <f t="shared" si="313"/>
        <v>290559.83219600777</v>
      </c>
      <c r="AQ518" s="25">
        <f t="shared" si="314"/>
        <v>109223.10437115637</v>
      </c>
    </row>
    <row r="519" spans="1:43" x14ac:dyDescent="0.25">
      <c r="A519" s="11">
        <v>3006</v>
      </c>
      <c r="B519" s="6">
        <v>3006000209</v>
      </c>
      <c r="C519" s="6">
        <v>20000201</v>
      </c>
      <c r="D519" s="6">
        <v>3020000367</v>
      </c>
      <c r="E519" s="6" t="s">
        <v>1582</v>
      </c>
      <c r="F519" s="6" t="s">
        <v>501</v>
      </c>
      <c r="G519" s="6"/>
      <c r="H519" s="6">
        <v>1</v>
      </c>
      <c r="I519" s="6" t="s">
        <v>8</v>
      </c>
      <c r="J519" s="27">
        <v>42004</v>
      </c>
      <c r="K519" s="27">
        <v>42004</v>
      </c>
      <c r="L519" s="7">
        <v>328794</v>
      </c>
      <c r="M519" s="7">
        <v>0</v>
      </c>
      <c r="N519" s="7"/>
      <c r="O519" s="8">
        <v>328794</v>
      </c>
      <c r="P519" s="7">
        <v>-138959.87</v>
      </c>
      <c r="Q519" s="7">
        <v>0</v>
      </c>
      <c r="R519" s="7">
        <v>-19168.689999999999</v>
      </c>
      <c r="S519" s="12">
        <f t="shared" si="328"/>
        <v>-158128.56</v>
      </c>
      <c r="T519" s="18">
        <f t="shared" si="329"/>
        <v>189834.13</v>
      </c>
      <c r="U519" s="18">
        <v>170665.44</v>
      </c>
      <c r="V519" s="30">
        <f t="shared" si="330"/>
        <v>41974</v>
      </c>
      <c r="W519" s="28">
        <f t="shared" si="311"/>
        <v>8.4305555555555554</v>
      </c>
      <c r="X519" s="38"/>
      <c r="AD519"/>
      <c r="AE519" s="43" t="s">
        <v>4085</v>
      </c>
      <c r="AF519">
        <f>MATCH(AE519,'CAT-4'!$A:$A,0)</f>
        <v>666</v>
      </c>
      <c r="AG519">
        <f>MATCH(V519,'CAT-4'!$1:$1,0)</f>
        <v>36</v>
      </c>
      <c r="AH519">
        <f>INDEX('CAT-4'!$1:$1048576,FAR!AF519,FAR!AG519)</f>
        <v>109.6</v>
      </c>
      <c r="AI519">
        <f>MATCH($AI$3,'CAT-4'!$1:$1,0)</f>
        <v>133</v>
      </c>
      <c r="AJ519">
        <f>INDEX('CAT-4'!$1:$1048576,FAR!AF519,FAR!AI519)</f>
        <v>130</v>
      </c>
      <c r="AK519" s="28">
        <f t="shared" si="326"/>
        <v>1.1861313868613139</v>
      </c>
      <c r="AL519" s="28">
        <f t="shared" si="331"/>
        <v>1.1861313868613139</v>
      </c>
      <c r="AM519" s="2">
        <f>INDEX(ELSV!$C$4:$G$58,MATCH(AE519,ELSV!$G$4:$G$58,0),MATCH(IF(O519&gt;2000000,"A",IF(O519&gt;1000000,"B",IF(O519&gt;100000,"C","D"))),ELSV!$C$4:$G$4,0))</f>
        <v>12</v>
      </c>
      <c r="AN519" s="77">
        <f>INDEX(ELSV!$G$4:$K$58,MATCH(AE519,ELSV!$G$4:$G$58,0),MATCH(IF(O519&gt;2000000,"A",IF(O519&gt;1000000,"B",IF(O519&gt;100000,"C","D"))),ELSV!$G$4:$K$4,0))</f>
        <v>0.95</v>
      </c>
      <c r="AO519" s="24">
        <f t="shared" si="312"/>
        <v>389992.88321167883</v>
      </c>
      <c r="AP519" s="24">
        <f t="shared" si="313"/>
        <v>260288.65289816502</v>
      </c>
      <c r="AQ519" s="25">
        <f t="shared" si="314"/>
        <v>129704.23031351381</v>
      </c>
    </row>
    <row r="520" spans="1:43" hidden="1" x14ac:dyDescent="0.25">
      <c r="A520" s="11">
        <v>3005</v>
      </c>
      <c r="B520" s="6">
        <v>3005000205</v>
      </c>
      <c r="C520" s="6">
        <v>20000101</v>
      </c>
      <c r="D520" s="6">
        <v>2070000019</v>
      </c>
      <c r="E520" s="6" t="s">
        <v>1584</v>
      </c>
      <c r="F520" s="6" t="s">
        <v>146</v>
      </c>
      <c r="G520" s="6" t="s">
        <v>1597</v>
      </c>
      <c r="H520" s="83">
        <v>1</v>
      </c>
      <c r="I520" s="6" t="s">
        <v>8</v>
      </c>
      <c r="J520" s="27">
        <v>44592</v>
      </c>
      <c r="K520" s="27">
        <v>44592</v>
      </c>
      <c r="L520" s="7">
        <v>327704.59999999998</v>
      </c>
      <c r="M520" s="7">
        <v>0</v>
      </c>
      <c r="N520" s="7"/>
      <c r="O520" s="8">
        <v>327704.59999999998</v>
      </c>
      <c r="P520" s="7">
        <v>-1799.23</v>
      </c>
      <c r="Q520" s="7">
        <v>0</v>
      </c>
      <c r="R520" s="7">
        <v>-10945.33</v>
      </c>
      <c r="S520" s="12">
        <f t="shared" si="328"/>
        <v>-12744.56</v>
      </c>
      <c r="T520" s="18">
        <f t="shared" si="329"/>
        <v>325905.37</v>
      </c>
      <c r="U520" s="18">
        <v>314960.03999999998</v>
      </c>
      <c r="V520" s="30">
        <f t="shared" si="330"/>
        <v>44562</v>
      </c>
      <c r="W520" s="28"/>
      <c r="AD520"/>
      <c r="AL520"/>
      <c r="AO520"/>
    </row>
    <row r="521" spans="1:43" hidden="1" x14ac:dyDescent="0.25">
      <c r="A521" s="11">
        <v>3005</v>
      </c>
      <c r="B521" s="6">
        <v>3005000204</v>
      </c>
      <c r="C521" s="6">
        <v>20000102</v>
      </c>
      <c r="D521" s="6">
        <v>2010000065</v>
      </c>
      <c r="E521" s="6" t="s">
        <v>1584</v>
      </c>
      <c r="F521" s="6" t="s">
        <v>116</v>
      </c>
      <c r="G521" s="6" t="s">
        <v>1597</v>
      </c>
      <c r="H521" s="83">
        <v>2</v>
      </c>
      <c r="I521" s="6" t="s">
        <v>8</v>
      </c>
      <c r="J521" s="27">
        <v>42460</v>
      </c>
      <c r="K521" s="27">
        <v>42460</v>
      </c>
      <c r="L521" s="7">
        <v>323047.52</v>
      </c>
      <c r="M521" s="7">
        <v>0</v>
      </c>
      <c r="N521" s="7"/>
      <c r="O521" s="8">
        <v>323047.52</v>
      </c>
      <c r="P521" s="7">
        <v>-64768.22</v>
      </c>
      <c r="Q521" s="7">
        <v>0</v>
      </c>
      <c r="R521" s="7">
        <v>-10789.79</v>
      </c>
      <c r="S521" s="12">
        <f t="shared" si="328"/>
        <v>-75558.010000000009</v>
      </c>
      <c r="T521" s="18">
        <f t="shared" si="329"/>
        <v>258279.30000000002</v>
      </c>
      <c r="U521" s="18">
        <v>247489.51</v>
      </c>
      <c r="V521" s="30">
        <f t="shared" si="330"/>
        <v>42430</v>
      </c>
      <c r="W521" s="28"/>
      <c r="AD521"/>
      <c r="AL521"/>
      <c r="AO521"/>
    </row>
    <row r="522" spans="1:43" x14ac:dyDescent="0.25">
      <c r="A522" s="11">
        <v>3004</v>
      </c>
      <c r="B522" s="6">
        <v>3004000202</v>
      </c>
      <c r="C522" s="6">
        <v>20000201</v>
      </c>
      <c r="D522" s="6">
        <v>3020000409</v>
      </c>
      <c r="E522" s="6" t="s">
        <v>1583</v>
      </c>
      <c r="F522" s="6" t="s">
        <v>541</v>
      </c>
      <c r="G522" s="6"/>
      <c r="H522" s="6">
        <v>1</v>
      </c>
      <c r="I522" s="6" t="s">
        <v>8</v>
      </c>
      <c r="J522" s="27">
        <v>42425</v>
      </c>
      <c r="K522" s="27">
        <v>42425</v>
      </c>
      <c r="L522" s="7">
        <v>321820.82</v>
      </c>
      <c r="M522" s="7">
        <v>0</v>
      </c>
      <c r="N522" s="7"/>
      <c r="O522" s="8">
        <v>321820.82</v>
      </c>
      <c r="P522" s="7">
        <v>-114418.36</v>
      </c>
      <c r="Q522" s="7">
        <v>0</v>
      </c>
      <c r="R522" s="7">
        <v>-18762.150000000001</v>
      </c>
      <c r="S522" s="12">
        <f t="shared" si="328"/>
        <v>-133180.51</v>
      </c>
      <c r="T522" s="18">
        <f t="shared" si="329"/>
        <v>207402.46000000002</v>
      </c>
      <c r="U522" s="18">
        <v>188640.31</v>
      </c>
      <c r="V522" s="30">
        <f t="shared" si="330"/>
        <v>42401</v>
      </c>
      <c r="W522" s="28">
        <f t="shared" si="311"/>
        <v>7.2777777777777777</v>
      </c>
      <c r="X522" s="38"/>
      <c r="AD522"/>
      <c r="AE522" s="43" t="s">
        <v>3966</v>
      </c>
      <c r="AF522">
        <f>MATCH(AE522,'CAT-4'!$A:$A,0)</f>
        <v>606</v>
      </c>
      <c r="AG522">
        <f>MATCH(V522,'CAT-4'!$1:$1,0)</f>
        <v>50</v>
      </c>
      <c r="AH522">
        <f>INDEX('CAT-4'!$1:$1048576,FAR!AF522,FAR!AG522)</f>
        <v>104.4</v>
      </c>
      <c r="AI522">
        <f>MATCH($AI$3,'CAT-4'!$1:$1,0)</f>
        <v>133</v>
      </c>
      <c r="AJ522">
        <f>INDEX('CAT-4'!$1:$1048576,FAR!AF522,FAR!AI522)</f>
        <v>131.4</v>
      </c>
      <c r="AK522" s="28">
        <f t="shared" ref="AK522:AK525" si="332">AJ522/AH522</f>
        <v>1.2586206896551724</v>
      </c>
      <c r="AL522" s="28">
        <f t="shared" ref="AL522:AL525" si="333">AK522</f>
        <v>1.2586206896551724</v>
      </c>
      <c r="AM522" s="2">
        <f>INDEX(ELSV!$C$4:$G$58,MATCH(AE522,ELSV!$G$4:$G$58,0),MATCH(IF(O522&gt;2000000,"A",IF(O522&gt;1000000,"B",IF(O522&gt;100000,"C","D"))),ELSV!$C$4:$G$4,0))</f>
        <v>12</v>
      </c>
      <c r="AN522" s="77">
        <f>INDEX(ELSV!$G$4:$K$58,MATCH(AE522,ELSV!$G$4:$G$58,0),MATCH(IF(O522&gt;2000000,"A",IF(O522&gt;1000000,"B",IF(O522&gt;100000,"C","D"))),ELSV!$G$4:$K$4,0))</f>
        <v>0.95</v>
      </c>
      <c r="AO522" s="24">
        <f>AL522*O522</f>
        <v>405050.34241379309</v>
      </c>
      <c r="AP522" s="24">
        <f>AO522*(AN522/AM522)*(IF(W522&gt;AM522,AM522,W522))</f>
        <v>233372.75515461364</v>
      </c>
      <c r="AQ522" s="25">
        <f t="shared" ref="AQ522:AQ526" si="334">AO522-AP522</f>
        <v>171677.58725917945</v>
      </c>
    </row>
    <row r="523" spans="1:43" x14ac:dyDescent="0.25">
      <c r="A523" s="11">
        <v>3005</v>
      </c>
      <c r="B523" s="6">
        <v>3005000204</v>
      </c>
      <c r="C523" s="6">
        <v>20000201</v>
      </c>
      <c r="D523" s="6">
        <v>3020000298</v>
      </c>
      <c r="E523" s="6" t="s">
        <v>1584</v>
      </c>
      <c r="F523" s="6" t="s">
        <v>433</v>
      </c>
      <c r="G523" s="6"/>
      <c r="H523" s="6">
        <v>1</v>
      </c>
      <c r="I523" s="6" t="s">
        <v>8</v>
      </c>
      <c r="J523" s="27">
        <v>41820</v>
      </c>
      <c r="K523" s="27">
        <v>41820</v>
      </c>
      <c r="L523" s="7">
        <v>319448.82</v>
      </c>
      <c r="M523" s="7">
        <v>0</v>
      </c>
      <c r="N523" s="7"/>
      <c r="O523" s="8">
        <v>319448.82</v>
      </c>
      <c r="P523" s="7">
        <v>-144398.76999999999</v>
      </c>
      <c r="Q523" s="7">
        <v>0</v>
      </c>
      <c r="R523" s="7">
        <v>-18623.87</v>
      </c>
      <c r="S523" s="12">
        <f t="shared" si="328"/>
        <v>-163022.63999999998</v>
      </c>
      <c r="T523" s="18">
        <f t="shared" si="329"/>
        <v>175050.05000000002</v>
      </c>
      <c r="U523" s="18">
        <v>156426.18</v>
      </c>
      <c r="V523" s="30">
        <f t="shared" si="330"/>
        <v>41791</v>
      </c>
      <c r="W523" s="28">
        <f t="shared" si="311"/>
        <v>8.9305555555555554</v>
      </c>
      <c r="X523" s="38"/>
      <c r="AD523"/>
      <c r="AE523" s="43" t="s">
        <v>4085</v>
      </c>
      <c r="AF523">
        <f>MATCH(AE523,'CAT-4'!$A:$A,0)</f>
        <v>666</v>
      </c>
      <c r="AG523">
        <f>MATCH(V523,'CAT-4'!$1:$1,0)</f>
        <v>30</v>
      </c>
      <c r="AH523">
        <f>INDEX('CAT-4'!$1:$1048576,FAR!AF523,FAR!AG523)</f>
        <v>108</v>
      </c>
      <c r="AI523">
        <f>MATCH($AI$3,'CAT-4'!$1:$1,0)</f>
        <v>133</v>
      </c>
      <c r="AJ523">
        <f>INDEX('CAT-4'!$1:$1048576,FAR!AF523,FAR!AI523)</f>
        <v>130</v>
      </c>
      <c r="AK523" s="28">
        <f t="shared" si="332"/>
        <v>1.2037037037037037</v>
      </c>
      <c r="AL523" s="28">
        <f t="shared" si="333"/>
        <v>1.2037037037037037</v>
      </c>
      <c r="AM523" s="2">
        <f>INDEX(ELSV!$C$4:$G$58,MATCH(AE523,ELSV!$G$4:$G$58,0),MATCH(IF(O523&gt;2000000,"A",IF(O523&gt;1000000,"B",IF(O523&gt;100000,"C","D"))),ELSV!$C$4:$G$4,0))</f>
        <v>12</v>
      </c>
      <c r="AN523" s="77">
        <f>INDEX(ELSV!$G$4:$K$58,MATCH(AE523,ELSV!$G$4:$G$58,0),MATCH(IF(O523&gt;2000000,"A",IF(O523&gt;1000000,"B",IF(O523&gt;100000,"C","D"))),ELSV!$G$4:$K$4,0))</f>
        <v>0.95</v>
      </c>
      <c r="AO523" s="24">
        <f>AL523*O523</f>
        <v>384521.72777777776</v>
      </c>
      <c r="AP523" s="24">
        <f>AO523*(AN523/AM523)*(IF(W523&gt;AM523,AM523,W523))</f>
        <v>271857.75163548096</v>
      </c>
      <c r="AQ523" s="25">
        <f t="shared" si="334"/>
        <v>112663.9761422968</v>
      </c>
    </row>
    <row r="524" spans="1:43" x14ac:dyDescent="0.25">
      <c r="A524" s="11">
        <v>3007</v>
      </c>
      <c r="B524" s="6">
        <v>3007000209</v>
      </c>
      <c r="C524" s="6">
        <v>20000201</v>
      </c>
      <c r="D524" s="6">
        <v>3030000030</v>
      </c>
      <c r="E524" s="6" t="s">
        <v>1585</v>
      </c>
      <c r="F524" s="6" t="s">
        <v>630</v>
      </c>
      <c r="G524" s="6"/>
      <c r="H524" s="6">
        <v>1</v>
      </c>
      <c r="I524" s="6" t="s">
        <v>8</v>
      </c>
      <c r="J524" s="27">
        <v>41729</v>
      </c>
      <c r="K524" s="27">
        <v>41729</v>
      </c>
      <c r="L524" s="7">
        <v>317205.26</v>
      </c>
      <c r="M524" s="7">
        <v>0</v>
      </c>
      <c r="N524" s="7"/>
      <c r="O524" s="8">
        <v>317205.26</v>
      </c>
      <c r="P524" s="7">
        <v>-147990.45000000001</v>
      </c>
      <c r="Q524" s="7">
        <v>0</v>
      </c>
      <c r="R524" s="7">
        <v>-18493.07</v>
      </c>
      <c r="S524" s="12">
        <f t="shared" si="328"/>
        <v>-166483.52000000002</v>
      </c>
      <c r="T524" s="18">
        <f t="shared" si="329"/>
        <v>169214.81</v>
      </c>
      <c r="U524" s="18">
        <v>150721.74</v>
      </c>
      <c r="V524" s="30">
        <f t="shared" si="330"/>
        <v>41699</v>
      </c>
      <c r="W524" s="28">
        <f t="shared" si="311"/>
        <v>9.1805555555555554</v>
      </c>
      <c r="X524" s="38"/>
      <c r="AD524"/>
      <c r="AE524" s="43" t="s">
        <v>4085</v>
      </c>
      <c r="AF524">
        <f>MATCH(AE524,'CAT-4'!$A:$A,0)</f>
        <v>666</v>
      </c>
      <c r="AG524">
        <f>MATCH(V524,'CAT-4'!$1:$1,0)</f>
        <v>27</v>
      </c>
      <c r="AH524">
        <f>INDEX('CAT-4'!$1:$1048576,FAR!AF524,FAR!AG524)</f>
        <v>107.2</v>
      </c>
      <c r="AI524">
        <f>MATCH($AI$3,'CAT-4'!$1:$1,0)</f>
        <v>133</v>
      </c>
      <c r="AJ524">
        <f>INDEX('CAT-4'!$1:$1048576,FAR!AF524,FAR!AI524)</f>
        <v>130</v>
      </c>
      <c r="AK524" s="28">
        <f t="shared" si="332"/>
        <v>1.2126865671641791</v>
      </c>
      <c r="AL524" s="28">
        <f t="shared" si="333"/>
        <v>1.2126865671641791</v>
      </c>
      <c r="AM524" s="2">
        <f>INDEX(ELSV!$C$4:$G$58,MATCH(AE524,ELSV!$G$4:$G$58,0),MATCH(IF(O524&gt;2000000,"A",IF(O524&gt;1000000,"B",IF(O524&gt;100000,"C","D"))),ELSV!$C$4:$G$4,0))</f>
        <v>12</v>
      </c>
      <c r="AN524" s="77">
        <f>INDEX(ELSV!$G$4:$K$58,MATCH(AE524,ELSV!$G$4:$G$58,0),MATCH(IF(O524&gt;2000000,"A",IF(O524&gt;1000000,"B",IF(O524&gt;100000,"C","D"))),ELSV!$G$4:$K$4,0))</f>
        <v>0.95</v>
      </c>
      <c r="AO524" s="24">
        <f>AL524*O524</f>
        <v>384670.55783582089</v>
      </c>
      <c r="AP524" s="24">
        <f>AO524*(AN524/AM524)*(IF(W524&gt;AM524,AM524,W524))</f>
        <v>279576.24628819874</v>
      </c>
      <c r="AQ524" s="25">
        <f t="shared" si="334"/>
        <v>105094.31154762214</v>
      </c>
    </row>
    <row r="525" spans="1:43" x14ac:dyDescent="0.25">
      <c r="A525" s="11">
        <v>3006</v>
      </c>
      <c r="B525" s="6">
        <v>3006000209</v>
      </c>
      <c r="C525" s="6">
        <v>20000201</v>
      </c>
      <c r="D525" s="6">
        <v>3030000095</v>
      </c>
      <c r="E525" s="6" t="s">
        <v>1582</v>
      </c>
      <c r="F525" s="6" t="s">
        <v>696</v>
      </c>
      <c r="G525" s="6"/>
      <c r="H525" s="6">
        <v>1</v>
      </c>
      <c r="I525" s="6" t="s">
        <v>8</v>
      </c>
      <c r="J525" s="27">
        <v>41729</v>
      </c>
      <c r="K525" s="27">
        <v>41729</v>
      </c>
      <c r="L525" s="7">
        <v>317205.26</v>
      </c>
      <c r="M525" s="7">
        <v>0</v>
      </c>
      <c r="N525" s="7"/>
      <c r="O525" s="8">
        <v>317205.26</v>
      </c>
      <c r="P525" s="7">
        <v>-147990.45000000001</v>
      </c>
      <c r="Q525" s="7">
        <v>0</v>
      </c>
      <c r="R525" s="7">
        <v>-18493.07</v>
      </c>
      <c r="S525" s="12">
        <f t="shared" si="328"/>
        <v>-166483.52000000002</v>
      </c>
      <c r="T525" s="18">
        <f t="shared" si="329"/>
        <v>169214.81</v>
      </c>
      <c r="U525" s="18">
        <v>150721.74</v>
      </c>
      <c r="V525" s="30">
        <f t="shared" si="330"/>
        <v>41699</v>
      </c>
      <c r="W525" s="28">
        <f t="shared" si="311"/>
        <v>9.1805555555555554</v>
      </c>
      <c r="X525" s="38"/>
      <c r="AD525"/>
      <c r="AE525" s="43" t="s">
        <v>4085</v>
      </c>
      <c r="AF525">
        <f>MATCH(AE525,'CAT-4'!$A:$A,0)</f>
        <v>666</v>
      </c>
      <c r="AG525">
        <f>MATCH(V525,'CAT-4'!$1:$1,0)</f>
        <v>27</v>
      </c>
      <c r="AH525">
        <f>INDEX('CAT-4'!$1:$1048576,FAR!AF525,FAR!AG525)</f>
        <v>107.2</v>
      </c>
      <c r="AI525">
        <f>MATCH($AI$3,'CAT-4'!$1:$1,0)</f>
        <v>133</v>
      </c>
      <c r="AJ525">
        <f>INDEX('CAT-4'!$1:$1048576,FAR!AF525,FAR!AI525)</f>
        <v>130</v>
      </c>
      <c r="AK525" s="28">
        <f t="shared" si="332"/>
        <v>1.2126865671641791</v>
      </c>
      <c r="AL525" s="28">
        <f t="shared" si="333"/>
        <v>1.2126865671641791</v>
      </c>
      <c r="AM525" s="2">
        <f>INDEX(ELSV!$C$4:$G$58,MATCH(AE525,ELSV!$G$4:$G$58,0),MATCH(IF(O525&gt;2000000,"A",IF(O525&gt;1000000,"B",IF(O525&gt;100000,"C","D"))),ELSV!$C$4:$G$4,0))</f>
        <v>12</v>
      </c>
      <c r="AN525" s="77">
        <f>INDEX(ELSV!$G$4:$K$58,MATCH(AE525,ELSV!$G$4:$G$58,0),MATCH(IF(O525&gt;2000000,"A",IF(O525&gt;1000000,"B",IF(O525&gt;100000,"C","D"))),ELSV!$G$4:$K$4,0))</f>
        <v>0.95</v>
      </c>
      <c r="AO525" s="24">
        <f>AL525*O525</f>
        <v>384670.55783582089</v>
      </c>
      <c r="AP525" s="24">
        <f>AO525*(AN525/AM525)*(IF(W525&gt;AM525,AM525,W525))</f>
        <v>279576.24628819874</v>
      </c>
      <c r="AQ525" s="25">
        <f t="shared" si="334"/>
        <v>105094.31154762214</v>
      </c>
    </row>
    <row r="526" spans="1:43" x14ac:dyDescent="0.25">
      <c r="A526" s="11">
        <v>3005</v>
      </c>
      <c r="B526" s="6">
        <v>3005006203</v>
      </c>
      <c r="C526" s="6">
        <v>20000301</v>
      </c>
      <c r="D526" s="6">
        <v>4000000137</v>
      </c>
      <c r="E526" s="6" t="s">
        <v>1584</v>
      </c>
      <c r="F526" s="6" t="s">
        <v>899</v>
      </c>
      <c r="G526" s="6"/>
      <c r="H526" s="6">
        <v>21</v>
      </c>
      <c r="I526" s="6" t="s">
        <v>8</v>
      </c>
      <c r="J526" s="27">
        <v>40754</v>
      </c>
      <c r="K526" s="27">
        <v>40754</v>
      </c>
      <c r="L526" s="7">
        <v>315135</v>
      </c>
      <c r="M526" s="7">
        <v>0</v>
      </c>
      <c r="N526" s="7"/>
      <c r="O526" s="8">
        <v>315135</v>
      </c>
      <c r="P526" s="7">
        <v>-212888.2</v>
      </c>
      <c r="Q526" s="7">
        <v>0</v>
      </c>
      <c r="R526" s="7">
        <v>-19948.05</v>
      </c>
      <c r="S526" s="12">
        <f t="shared" si="328"/>
        <v>-232836.25</v>
      </c>
      <c r="T526" s="18">
        <f t="shared" si="329"/>
        <v>102246.79999999999</v>
      </c>
      <c r="U526" s="18">
        <v>82298.75</v>
      </c>
      <c r="V526" s="30">
        <f t="shared" si="330"/>
        <v>40725</v>
      </c>
      <c r="W526" s="28">
        <f t="shared" si="311"/>
        <v>11.847222222222221</v>
      </c>
      <c r="X526" s="38" t="s">
        <v>2852</v>
      </c>
      <c r="Y526">
        <f>MATCH(X526,'CAT-3'!$A:$A,0)</f>
        <v>628</v>
      </c>
      <c r="Z526">
        <f>MATCH(V526,'CAT-3'!$1:$1,0)</f>
        <v>82</v>
      </c>
      <c r="AA526">
        <f>INDEX('CAT-3'!$1:$1048576,FAR!Y526,FAR!Z526)</f>
        <v>134.9</v>
      </c>
      <c r="AB526">
        <f>MATCH($AB$3,'CAT-3'!$1:$1,0)</f>
        <v>90</v>
      </c>
      <c r="AC526">
        <f>INDEX('CAT-3'!$1:$1048576,FAR!Y526,FAR!AB526)</f>
        <v>138.4</v>
      </c>
      <c r="AD526" s="28">
        <f>AC526/AA526</f>
        <v>1.0259451445515197</v>
      </c>
      <c r="AE526" s="43" t="s">
        <v>4429</v>
      </c>
      <c r="AF526">
        <f>MATCH(AE526,'CAT-4'!$A:$A,0)</f>
        <v>844</v>
      </c>
      <c r="AG526">
        <f>MATCH($AG$3,'CAT-4'!$1:$1,0)</f>
        <v>4</v>
      </c>
      <c r="AH526">
        <f>INDEX('CAT-4'!$1:$1048576,FAR!AF526,FAR!AG526)</f>
        <v>103.9</v>
      </c>
      <c r="AI526">
        <f>MATCH($AI$3,'CAT-4'!$1:$1,0)</f>
        <v>133</v>
      </c>
      <c r="AJ526">
        <f>INDEX('CAT-4'!$1:$1048576,FAR!AF526,FAR!AI526)</f>
        <v>157.9</v>
      </c>
      <c r="AK526" s="28">
        <f>AJ526/AH526</f>
        <v>1.5197305101058709</v>
      </c>
      <c r="AL526" s="28">
        <f>AK526*AD526</f>
        <v>1.5591601378699225</v>
      </c>
      <c r="AM526" s="2">
        <f>INDEX(ELSV!$C$4:$G$58,MATCH(AE526,ELSV!$G$4:$G$58,0),MATCH(IF(O526&gt;2000000,"A",IF(O526&gt;1000000,"B",IF(O526&gt;100000,"C","D"))),ELSV!$C$4:$G$4,0))</f>
        <v>8</v>
      </c>
      <c r="AN526" s="77">
        <f>INDEX(ELSV!$G$4:$K$58,MATCH(AE526,ELSV!$G$4:$G$58,0),MATCH(IF(O526&gt;2000000,"A",IF(O526&gt;1000000,"B",IF(O526&gt;100000,"C","D"))),ELSV!$G$4:$K$4,0))</f>
        <v>0.95</v>
      </c>
      <c r="AO526" s="24">
        <f>AL526*O526</f>
        <v>491345.93004763802</v>
      </c>
      <c r="AP526" s="24">
        <f>AO526*(AN526/AM526)*(IF(W526&gt;AM526,AM526,W526))</f>
        <v>466778.6335452561</v>
      </c>
      <c r="AQ526" s="25">
        <f t="shared" si="334"/>
        <v>24567.296502381912</v>
      </c>
    </row>
    <row r="527" spans="1:43" hidden="1" x14ac:dyDescent="0.25">
      <c r="A527" s="11">
        <v>3004</v>
      </c>
      <c r="B527" s="6">
        <v>3004000205</v>
      </c>
      <c r="C527" s="6">
        <v>20000101</v>
      </c>
      <c r="D527" s="6">
        <v>2070000009</v>
      </c>
      <c r="E527" s="6" t="s">
        <v>1583</v>
      </c>
      <c r="F527" s="6" t="s">
        <v>136</v>
      </c>
      <c r="G527" s="6" t="s">
        <v>1597</v>
      </c>
      <c r="H527" s="83">
        <v>1</v>
      </c>
      <c r="I527" s="6" t="s">
        <v>41</v>
      </c>
      <c r="J527" s="27">
        <v>41424</v>
      </c>
      <c r="K527" s="27">
        <v>41424</v>
      </c>
      <c r="L527" s="7">
        <v>312000</v>
      </c>
      <c r="M527" s="7">
        <v>0</v>
      </c>
      <c r="N527" s="7"/>
      <c r="O527" s="8">
        <v>312000</v>
      </c>
      <c r="P527" s="7">
        <v>-87629.94</v>
      </c>
      <c r="Q527" s="7">
        <v>0</v>
      </c>
      <c r="R527" s="7">
        <v>-10420.799999999999</v>
      </c>
      <c r="S527" s="12">
        <f t="shared" si="328"/>
        <v>-98050.74</v>
      </c>
      <c r="T527" s="18">
        <f t="shared" si="329"/>
        <v>224370.06</v>
      </c>
      <c r="U527" s="18">
        <v>213949.26</v>
      </c>
      <c r="V527" s="30">
        <f t="shared" si="330"/>
        <v>41395</v>
      </c>
      <c r="AD527"/>
      <c r="AL527"/>
      <c r="AO527"/>
    </row>
    <row r="528" spans="1:43" hidden="1" x14ac:dyDescent="0.25">
      <c r="A528" s="11">
        <v>3008</v>
      </c>
      <c r="B528" s="6">
        <v>3008000204</v>
      </c>
      <c r="C528" s="6">
        <v>20000102</v>
      </c>
      <c r="D528" s="6">
        <v>2010000045</v>
      </c>
      <c r="E528" s="6" t="s">
        <v>1586</v>
      </c>
      <c r="F528" s="6" t="s">
        <v>97</v>
      </c>
      <c r="G528" s="6" t="s">
        <v>1597</v>
      </c>
      <c r="H528" s="83">
        <v>1</v>
      </c>
      <c r="I528" s="6" t="s">
        <v>41</v>
      </c>
      <c r="J528" s="27">
        <v>41671</v>
      </c>
      <c r="K528" s="27">
        <v>41671</v>
      </c>
      <c r="L528" s="7">
        <v>310769.53999999998</v>
      </c>
      <c r="M528" s="7">
        <v>0</v>
      </c>
      <c r="N528" s="7"/>
      <c r="O528" s="8">
        <v>310769.53999999998</v>
      </c>
      <c r="P528" s="7">
        <v>-83856.41</v>
      </c>
      <c r="Q528" s="7">
        <v>0</v>
      </c>
      <c r="R528" s="7">
        <v>-10379.700000000001</v>
      </c>
      <c r="S528" s="12">
        <f t="shared" si="328"/>
        <v>-94236.11</v>
      </c>
      <c r="T528" s="18">
        <f t="shared" si="329"/>
        <v>226913.12999999998</v>
      </c>
      <c r="U528" s="18">
        <v>216533.43</v>
      </c>
      <c r="V528" s="30">
        <f t="shared" si="330"/>
        <v>41671</v>
      </c>
      <c r="AD528"/>
      <c r="AL528"/>
      <c r="AO528"/>
    </row>
    <row r="529" spans="1:43" x14ac:dyDescent="0.25">
      <c r="A529" s="11">
        <v>3005</v>
      </c>
      <c r="B529" s="6">
        <v>3005110002</v>
      </c>
      <c r="C529" s="6">
        <v>20000201</v>
      </c>
      <c r="D529" s="6">
        <v>3030000116</v>
      </c>
      <c r="E529" s="6" t="s">
        <v>1584</v>
      </c>
      <c r="F529" s="6" t="s">
        <v>717</v>
      </c>
      <c r="G529" s="6"/>
      <c r="H529" s="6">
        <v>2</v>
      </c>
      <c r="I529" s="6" t="s">
        <v>8</v>
      </c>
      <c r="J529" s="27">
        <v>41729</v>
      </c>
      <c r="K529" s="27">
        <v>41729</v>
      </c>
      <c r="L529" s="7">
        <v>310500.05</v>
      </c>
      <c r="M529" s="7">
        <v>0</v>
      </c>
      <c r="N529" s="7"/>
      <c r="O529" s="8">
        <v>310500.05</v>
      </c>
      <c r="P529" s="7">
        <v>-144862.12</v>
      </c>
      <c r="Q529" s="7">
        <v>0</v>
      </c>
      <c r="R529" s="7">
        <v>-18102.150000000001</v>
      </c>
      <c r="S529" s="12">
        <f t="shared" si="328"/>
        <v>-162964.26999999999</v>
      </c>
      <c r="T529" s="18">
        <f t="shared" si="329"/>
        <v>165637.93</v>
      </c>
      <c r="U529" s="18">
        <v>147535.78</v>
      </c>
      <c r="V529" s="30">
        <f t="shared" si="330"/>
        <v>41699</v>
      </c>
      <c r="W529" s="28">
        <f t="shared" ref="W529:W534" si="335">YEARFRAC(K529,$W$3)</f>
        <v>9.1805555555555554</v>
      </c>
      <c r="X529" s="38"/>
      <c r="AD529"/>
      <c r="AE529" s="43" t="s">
        <v>4085</v>
      </c>
      <c r="AF529">
        <f>MATCH(AE529,'CAT-4'!$A:$A,0)</f>
        <v>666</v>
      </c>
      <c r="AG529">
        <f>MATCH(V529,'CAT-4'!$1:$1,0)</f>
        <v>27</v>
      </c>
      <c r="AH529">
        <f>INDEX('CAT-4'!$1:$1048576,FAR!AF529,FAR!AG529)</f>
        <v>107.2</v>
      </c>
      <c r="AI529">
        <f>MATCH($AI$3,'CAT-4'!$1:$1,0)</f>
        <v>133</v>
      </c>
      <c r="AJ529">
        <f>INDEX('CAT-4'!$1:$1048576,FAR!AF529,FAR!AI529)</f>
        <v>130</v>
      </c>
      <c r="AK529" s="28">
        <f t="shared" ref="AK529:AK530" si="336">AJ529/AH529</f>
        <v>1.2126865671641791</v>
      </c>
      <c r="AL529" s="28">
        <f t="shared" ref="AL529:AL530" si="337">AK529</f>
        <v>1.2126865671641791</v>
      </c>
      <c r="AM529" s="2">
        <f>INDEX(ELSV!$C$4:$G$58,MATCH(AE529,ELSV!$G$4:$G$58,0),MATCH(IF(O529&gt;2000000,"A",IF(O529&gt;1000000,"B",IF(O529&gt;100000,"C","D"))),ELSV!$C$4:$G$4,0))</f>
        <v>12</v>
      </c>
      <c r="AN529" s="77">
        <f>INDEX(ELSV!$G$4:$K$58,MATCH(AE529,ELSV!$G$4:$G$58,0),MATCH(IF(O529&gt;2000000,"A",IF(O529&gt;1000000,"B",IF(O529&gt;100000,"C","D"))),ELSV!$G$4:$K$4,0))</f>
        <v>0.95</v>
      </c>
      <c r="AO529" s="24">
        <f>AL529*O529</f>
        <v>376539.23973880598</v>
      </c>
      <c r="AP529" s="24">
        <f>AO529*(AN529/AM529)*(IF(W529&gt;AM529,AM529,W529))</f>
        <v>273666.45323377685</v>
      </c>
      <c r="AQ529" s="25">
        <f t="shared" ref="AQ529:AQ530" si="338">AO529-AP529</f>
        <v>102872.78650502913</v>
      </c>
    </row>
    <row r="530" spans="1:43" x14ac:dyDescent="0.25">
      <c r="A530" s="11">
        <v>3005</v>
      </c>
      <c r="B530" s="6">
        <v>3005000204</v>
      </c>
      <c r="C530" s="6">
        <v>20000201</v>
      </c>
      <c r="D530" s="6">
        <v>3030000117</v>
      </c>
      <c r="E530" s="6" t="s">
        <v>1584</v>
      </c>
      <c r="F530" s="6" t="s">
        <v>718</v>
      </c>
      <c r="G530" s="6"/>
      <c r="H530" s="6">
        <v>1</v>
      </c>
      <c r="I530" s="6" t="s">
        <v>8</v>
      </c>
      <c r="J530" s="27">
        <v>41729</v>
      </c>
      <c r="K530" s="27">
        <v>41729</v>
      </c>
      <c r="L530" s="7">
        <v>306638.48</v>
      </c>
      <c r="M530" s="7">
        <v>0</v>
      </c>
      <c r="N530" s="7"/>
      <c r="O530" s="8">
        <v>306638.48</v>
      </c>
      <c r="P530" s="7">
        <v>-143060.51999999999</v>
      </c>
      <c r="Q530" s="7">
        <v>0</v>
      </c>
      <c r="R530" s="7">
        <v>-17877.02</v>
      </c>
      <c r="S530" s="12">
        <f t="shared" si="328"/>
        <v>-160937.53999999998</v>
      </c>
      <c r="T530" s="18">
        <f t="shared" si="329"/>
        <v>163577.96</v>
      </c>
      <c r="U530" s="18">
        <v>145700.94</v>
      </c>
      <c r="V530" s="30">
        <f t="shared" si="330"/>
        <v>41699</v>
      </c>
      <c r="W530" s="28">
        <f t="shared" si="335"/>
        <v>9.1805555555555554</v>
      </c>
      <c r="X530" s="38"/>
      <c r="AD530"/>
      <c r="AE530" s="43" t="s">
        <v>4096</v>
      </c>
      <c r="AF530">
        <f>MATCH(AE530,'CAT-4'!$A:$A,0)</f>
        <v>672</v>
      </c>
      <c r="AG530">
        <f>MATCH(V530,'CAT-4'!$1:$1,0)</f>
        <v>27</v>
      </c>
      <c r="AH530">
        <f>INDEX('CAT-4'!$1:$1048576,FAR!AF530,FAR!AG530)</f>
        <v>105.3</v>
      </c>
      <c r="AI530">
        <f>MATCH($AI$3,'CAT-4'!$1:$1,0)</f>
        <v>133</v>
      </c>
      <c r="AJ530">
        <f>INDEX('CAT-4'!$1:$1048576,FAR!AF530,FAR!AI530)</f>
        <v>142.1</v>
      </c>
      <c r="AK530" s="28">
        <f t="shared" si="336"/>
        <v>1.3494776828110162</v>
      </c>
      <c r="AL530" s="28">
        <f t="shared" si="337"/>
        <v>1.3494776828110162</v>
      </c>
      <c r="AM530" s="2">
        <f>INDEX(ELSV!$C$4:$G$58,MATCH(AE530,ELSV!$G$4:$G$58,0),MATCH(IF(O530&gt;2000000,"A",IF(O530&gt;1000000,"B",IF(O530&gt;100000,"C","D"))),ELSV!$C$4:$G$4,0))</f>
        <v>8</v>
      </c>
      <c r="AN530" s="77">
        <f>INDEX(ELSV!$G$4:$K$58,MATCH(AE530,ELSV!$G$4:$G$58,0),MATCH(IF(O530&gt;2000000,"A",IF(O530&gt;1000000,"B",IF(O530&gt;100000,"C","D"))),ELSV!$G$4:$K$4,0))</f>
        <v>0.9</v>
      </c>
      <c r="AO530" s="24">
        <f>AL530*O530</f>
        <v>413801.78545109212</v>
      </c>
      <c r="AP530" s="24">
        <f>AO530*(AN530/AM530)*(IF(W530&gt;AM530,AM530,W530))</f>
        <v>372421.60690598289</v>
      </c>
      <c r="AQ530" s="25">
        <f t="shared" si="338"/>
        <v>41380.178545109229</v>
      </c>
    </row>
    <row r="531" spans="1:43" hidden="1" x14ac:dyDescent="0.25">
      <c r="A531" s="11">
        <v>3008</v>
      </c>
      <c r="B531" s="6">
        <v>3008000205</v>
      </c>
      <c r="C531" s="6">
        <v>20000101</v>
      </c>
      <c r="D531" s="6">
        <v>2070000025</v>
      </c>
      <c r="E531" s="6" t="s">
        <v>1586</v>
      </c>
      <c r="F531" s="6" t="s">
        <v>151</v>
      </c>
      <c r="G531" s="6" t="s">
        <v>1597</v>
      </c>
      <c r="H531" s="83">
        <v>1</v>
      </c>
      <c r="I531" s="6" t="s">
        <v>8</v>
      </c>
      <c r="J531" s="27">
        <v>44651</v>
      </c>
      <c r="K531" s="27">
        <v>44651</v>
      </c>
      <c r="L531" s="7">
        <v>300861.32</v>
      </c>
      <c r="M531" s="7">
        <v>0</v>
      </c>
      <c r="N531" s="7"/>
      <c r="O531" s="8">
        <v>300861.32</v>
      </c>
      <c r="P531" s="7">
        <v>-27.53</v>
      </c>
      <c r="Q531" s="7">
        <v>0</v>
      </c>
      <c r="R531" s="7">
        <v>-10048.77</v>
      </c>
      <c r="S531" s="12">
        <f t="shared" si="328"/>
        <v>-10076.300000000001</v>
      </c>
      <c r="T531" s="18">
        <f t="shared" si="329"/>
        <v>300833.78999999998</v>
      </c>
      <c r="U531" s="18">
        <v>290785.02</v>
      </c>
      <c r="V531" s="30">
        <f t="shared" si="330"/>
        <v>44621</v>
      </c>
      <c r="W531" s="28"/>
      <c r="AD531"/>
      <c r="AL531"/>
      <c r="AO531"/>
    </row>
    <row r="532" spans="1:43" x14ac:dyDescent="0.25">
      <c r="A532" s="11">
        <v>3007</v>
      </c>
      <c r="B532" s="6">
        <v>3007006203</v>
      </c>
      <c r="C532" s="6">
        <v>20000301</v>
      </c>
      <c r="D532" s="6">
        <v>4000000020</v>
      </c>
      <c r="E532" s="6" t="s">
        <v>1585</v>
      </c>
      <c r="F532" s="6" t="s">
        <v>793</v>
      </c>
      <c r="G532" s="6"/>
      <c r="H532" s="6">
        <v>20</v>
      </c>
      <c r="I532" s="6" t="s">
        <v>8</v>
      </c>
      <c r="J532" s="27">
        <v>40746</v>
      </c>
      <c r="K532" s="27">
        <v>40746</v>
      </c>
      <c r="L532" s="7">
        <v>300682</v>
      </c>
      <c r="M532" s="7">
        <v>0</v>
      </c>
      <c r="N532" s="7"/>
      <c r="O532" s="8">
        <v>300682</v>
      </c>
      <c r="P532" s="7">
        <v>-203540.51</v>
      </c>
      <c r="Q532" s="7">
        <v>0</v>
      </c>
      <c r="R532" s="7">
        <v>-19033.169999999998</v>
      </c>
      <c r="S532" s="12">
        <f t="shared" si="328"/>
        <v>-222573.68</v>
      </c>
      <c r="T532" s="18">
        <f t="shared" si="329"/>
        <v>97141.489999999991</v>
      </c>
      <c r="U532" s="18">
        <v>78108.320000000007</v>
      </c>
      <c r="V532" s="30">
        <f t="shared" si="330"/>
        <v>40725</v>
      </c>
      <c r="W532" s="28">
        <f t="shared" si="335"/>
        <v>11.869444444444444</v>
      </c>
      <c r="X532" s="38" t="s">
        <v>2852</v>
      </c>
      <c r="Y532">
        <f>MATCH(X532,'CAT-3'!$A:$A,0)</f>
        <v>628</v>
      </c>
      <c r="Z532">
        <f>MATCH(V532,'CAT-3'!$1:$1,0)</f>
        <v>82</v>
      </c>
      <c r="AA532">
        <f>INDEX('CAT-3'!$1:$1048576,FAR!Y532,FAR!Z532)</f>
        <v>134.9</v>
      </c>
      <c r="AB532">
        <f>MATCH($AB$3,'CAT-3'!$1:$1,0)</f>
        <v>90</v>
      </c>
      <c r="AC532">
        <f>INDEX('CAT-3'!$1:$1048576,FAR!Y532,FAR!AB532)</f>
        <v>138.4</v>
      </c>
      <c r="AD532" s="28">
        <f>AC532/AA532</f>
        <v>1.0259451445515197</v>
      </c>
      <c r="AE532" s="43" t="s">
        <v>4429</v>
      </c>
      <c r="AF532">
        <f>MATCH(AE532,'CAT-4'!$A:$A,0)</f>
        <v>844</v>
      </c>
      <c r="AG532">
        <f>MATCH($AG$3,'CAT-4'!$1:$1,0)</f>
        <v>4</v>
      </c>
      <c r="AH532">
        <f>INDEX('CAT-4'!$1:$1048576,FAR!AF532,FAR!AG532)</f>
        <v>103.9</v>
      </c>
      <c r="AI532">
        <f>MATCH($AI$3,'CAT-4'!$1:$1,0)</f>
        <v>133</v>
      </c>
      <c r="AJ532">
        <f>INDEX('CAT-4'!$1:$1048576,FAR!AF532,FAR!AI532)</f>
        <v>157.9</v>
      </c>
      <c r="AK532" s="28">
        <f>AJ532/AH532</f>
        <v>1.5197305101058709</v>
      </c>
      <c r="AL532" s="28">
        <f>AK532*AD532</f>
        <v>1.5591601378699225</v>
      </c>
      <c r="AM532" s="2">
        <f>INDEX(ELSV!$C$4:$G$58,MATCH(AE532,ELSV!$G$4:$G$58,0),MATCH(IF(O532&gt;2000000,"A",IF(O532&gt;1000000,"B",IF(O532&gt;100000,"C","D"))),ELSV!$C$4:$G$4,0))</f>
        <v>8</v>
      </c>
      <c r="AN532" s="77">
        <f>INDEX(ELSV!$G$4:$K$58,MATCH(AE532,ELSV!$G$4:$G$58,0),MATCH(IF(O532&gt;2000000,"A",IF(O532&gt;1000000,"B",IF(O532&gt;100000,"C","D"))),ELSV!$G$4:$K$4,0))</f>
        <v>0.95</v>
      </c>
      <c r="AO532" s="24">
        <f>AL532*O532</f>
        <v>468811.38857500401</v>
      </c>
      <c r="AP532" s="24">
        <f>AO532*(AN532/AM532)*(IF(W532&gt;AM532,AM532,W532))</f>
        <v>445370.81914625381</v>
      </c>
      <c r="AQ532" s="25">
        <f t="shared" ref="AQ532:AQ534" si="339">AO532-AP532</f>
        <v>23440.569428750197</v>
      </c>
    </row>
    <row r="533" spans="1:43" x14ac:dyDescent="0.25">
      <c r="A533" s="11">
        <v>3008</v>
      </c>
      <c r="B533" s="6">
        <v>3008000209</v>
      </c>
      <c r="C533" s="6">
        <v>20000201</v>
      </c>
      <c r="D533" s="6">
        <v>3030000012</v>
      </c>
      <c r="E533" s="6" t="s">
        <v>1586</v>
      </c>
      <c r="F533" s="6" t="s">
        <v>612</v>
      </c>
      <c r="G533" s="6"/>
      <c r="H533" s="6">
        <v>1</v>
      </c>
      <c r="I533" s="6" t="s">
        <v>8</v>
      </c>
      <c r="J533" s="27">
        <v>41729</v>
      </c>
      <c r="K533" s="27">
        <v>41729</v>
      </c>
      <c r="L533" s="7">
        <v>298530</v>
      </c>
      <c r="M533" s="7">
        <v>0</v>
      </c>
      <c r="N533" s="7"/>
      <c r="O533" s="8">
        <v>298530</v>
      </c>
      <c r="P533" s="7">
        <v>-139277.57999999999</v>
      </c>
      <c r="Q533" s="7">
        <v>0</v>
      </c>
      <c r="R533" s="7">
        <v>-17404.3</v>
      </c>
      <c r="S533" s="12">
        <f t="shared" si="328"/>
        <v>-156681.87999999998</v>
      </c>
      <c r="T533" s="18">
        <f t="shared" si="329"/>
        <v>159252.42000000001</v>
      </c>
      <c r="U533" s="18">
        <v>141848.12</v>
      </c>
      <c r="V533" s="30">
        <f t="shared" si="330"/>
        <v>41699</v>
      </c>
      <c r="W533" s="28">
        <f t="shared" si="335"/>
        <v>9.1805555555555554</v>
      </c>
      <c r="X533" s="38"/>
      <c r="AD533"/>
      <c r="AE533" s="43" t="s">
        <v>4085</v>
      </c>
      <c r="AF533">
        <f>MATCH(AE533,'CAT-4'!$A:$A,0)</f>
        <v>666</v>
      </c>
      <c r="AG533">
        <f>MATCH(V533,'CAT-4'!$1:$1,0)</f>
        <v>27</v>
      </c>
      <c r="AH533">
        <f>INDEX('CAT-4'!$1:$1048576,FAR!AF533,FAR!AG533)</f>
        <v>107.2</v>
      </c>
      <c r="AI533">
        <f>MATCH($AI$3,'CAT-4'!$1:$1,0)</f>
        <v>133</v>
      </c>
      <c r="AJ533">
        <f>INDEX('CAT-4'!$1:$1048576,FAR!AF533,FAR!AI533)</f>
        <v>130</v>
      </c>
      <c r="AK533" s="28">
        <f t="shared" ref="AK533:AK534" si="340">AJ533/AH533</f>
        <v>1.2126865671641791</v>
      </c>
      <c r="AL533" s="28">
        <f t="shared" ref="AL533:AL534" si="341">AK533</f>
        <v>1.2126865671641791</v>
      </c>
      <c r="AM533" s="2">
        <f>INDEX(ELSV!$C$4:$G$58,MATCH(AE533,ELSV!$G$4:$G$58,0),MATCH(IF(O533&gt;2000000,"A",IF(O533&gt;1000000,"B",IF(O533&gt;100000,"C","D"))),ELSV!$C$4:$G$4,0))</f>
        <v>12</v>
      </c>
      <c r="AN533" s="77">
        <f>INDEX(ELSV!$G$4:$K$58,MATCH(AE533,ELSV!$G$4:$G$58,0),MATCH(IF(O533&gt;2000000,"A",IF(O533&gt;1000000,"B",IF(O533&gt;100000,"C","D"))),ELSV!$G$4:$K$4,0))</f>
        <v>0.95</v>
      </c>
      <c r="AO533" s="24">
        <f>AL533*O533</f>
        <v>362023.32089552237</v>
      </c>
      <c r="AP533" s="24">
        <f>AO533*(AN533/AM533)*(IF(W533&gt;AM533,AM533,W533))</f>
        <v>263116.37078280468</v>
      </c>
      <c r="AQ533" s="25">
        <f t="shared" si="339"/>
        <v>98906.950112717692</v>
      </c>
    </row>
    <row r="534" spans="1:43" hidden="1" x14ac:dyDescent="0.25">
      <c r="A534" s="11">
        <v>3003</v>
      </c>
      <c r="B534" s="6">
        <v>3003006301</v>
      </c>
      <c r="C534" s="6">
        <v>20000401</v>
      </c>
      <c r="D534" s="6">
        <v>5030000229</v>
      </c>
      <c r="E534" s="6"/>
      <c r="F534" s="6" t="s">
        <v>1499</v>
      </c>
      <c r="G534" s="6"/>
      <c r="H534" s="6">
        <v>5</v>
      </c>
      <c r="I534" s="6" t="s">
        <v>8</v>
      </c>
      <c r="J534" s="27">
        <v>44135</v>
      </c>
      <c r="K534" s="27">
        <v>44135</v>
      </c>
      <c r="L534" s="7">
        <v>297950</v>
      </c>
      <c r="M534" s="7">
        <v>0</v>
      </c>
      <c r="N534" s="7"/>
      <c r="O534" s="8">
        <v>297950</v>
      </c>
      <c r="P534" s="7">
        <v>-63304.17</v>
      </c>
      <c r="Q534" s="7">
        <v>0</v>
      </c>
      <c r="R534" s="7">
        <v>-44692.5</v>
      </c>
      <c r="S534" s="12">
        <f t="shared" si="328"/>
        <v>-107996.67</v>
      </c>
      <c r="T534" s="18">
        <f t="shared" si="329"/>
        <v>234645.83000000002</v>
      </c>
      <c r="U534" s="18">
        <v>189953.33</v>
      </c>
      <c r="V534" s="30">
        <f t="shared" si="330"/>
        <v>44105</v>
      </c>
      <c r="W534" s="28">
        <f t="shared" si="335"/>
        <v>2.5972222222222223</v>
      </c>
      <c r="X534" s="38" t="s">
        <v>3108</v>
      </c>
      <c r="AD534"/>
      <c r="AE534" s="43" t="s">
        <v>4045</v>
      </c>
      <c r="AF534">
        <f>MATCH(AE534,'CAT-4'!$A:$A,0)</f>
        <v>646</v>
      </c>
      <c r="AG534">
        <f>MATCH(V534,'CAT-4'!$1:$1,0)</f>
        <v>106</v>
      </c>
      <c r="AH534">
        <f>INDEX('CAT-4'!$1:$1048576,FAR!AF534,FAR!AG534)</f>
        <v>154.1</v>
      </c>
      <c r="AI534">
        <f>MATCH($AI$3,'CAT-4'!$1:$1,0)</f>
        <v>133</v>
      </c>
      <c r="AJ534">
        <f>INDEX('CAT-4'!$1:$1048576,FAR!AF534,FAR!AI534)</f>
        <v>154.1</v>
      </c>
      <c r="AK534" s="28">
        <f t="shared" si="340"/>
        <v>1</v>
      </c>
      <c r="AL534" s="28">
        <f t="shared" si="341"/>
        <v>1</v>
      </c>
      <c r="AM534" s="2">
        <f>INDEX(ELSV!$C$4:$G$58,MATCH(AE534,ELSV!$G$4:$G$58,0),MATCH(IF(O534&gt;2000000,"A",IF(O534&gt;1000000,"B",IF(O534&gt;100000,"C","D"))),ELSV!$C$4:$G$4,0))</f>
        <v>5</v>
      </c>
      <c r="AN534" s="77">
        <f>INDEX(ELSV!$G$4:$K$58,MATCH(AE534,ELSV!$G$4:$G$58,0),MATCH(IF(O534&gt;2000000,"A",IF(O534&gt;1000000,"B",IF(O534&gt;100000,"C","D"))),ELSV!$G$4:$K$4,0))</f>
        <v>1</v>
      </c>
      <c r="AO534" s="24">
        <f>AL534*O534</f>
        <v>297950</v>
      </c>
      <c r="AP534" s="24">
        <f>AO534*(AN534/AM534)*(IF(W534&gt;AM534,AM534,W534))</f>
        <v>154768.47222222222</v>
      </c>
      <c r="AQ534" s="25">
        <f t="shared" si="339"/>
        <v>143181.52777777778</v>
      </c>
    </row>
    <row r="535" spans="1:43" hidden="1" x14ac:dyDescent="0.25">
      <c r="A535" s="11">
        <v>3006</v>
      </c>
      <c r="B535" s="6">
        <v>3006000204</v>
      </c>
      <c r="C535" s="6">
        <v>20000102</v>
      </c>
      <c r="D535" s="6">
        <v>2010000054</v>
      </c>
      <c r="E535" s="6" t="s">
        <v>1582</v>
      </c>
      <c r="F535" s="6" t="s">
        <v>105</v>
      </c>
      <c r="G535" s="6" t="s">
        <v>1597</v>
      </c>
      <c r="H535" s="83">
        <v>1</v>
      </c>
      <c r="I535" s="6" t="s">
        <v>45</v>
      </c>
      <c r="J535" s="27">
        <v>41729</v>
      </c>
      <c r="K535" s="27">
        <v>41729</v>
      </c>
      <c r="L535" s="7">
        <v>294111.90000000002</v>
      </c>
      <c r="M535" s="7">
        <v>0</v>
      </c>
      <c r="N535" s="7"/>
      <c r="O535" s="8">
        <v>294111.90000000002</v>
      </c>
      <c r="P535" s="7">
        <v>-78599.850000000006</v>
      </c>
      <c r="Q535" s="7">
        <v>0</v>
      </c>
      <c r="R535" s="7">
        <v>-9823.34</v>
      </c>
      <c r="S535" s="12">
        <f t="shared" si="328"/>
        <v>-88423.19</v>
      </c>
      <c r="T535" s="18">
        <f t="shared" si="329"/>
        <v>215512.05000000002</v>
      </c>
      <c r="U535" s="18">
        <v>205688.71</v>
      </c>
      <c r="V535" s="30">
        <f t="shared" si="330"/>
        <v>41699</v>
      </c>
      <c r="AD535"/>
      <c r="AL535"/>
      <c r="AO535"/>
    </row>
    <row r="536" spans="1:43" hidden="1" x14ac:dyDescent="0.25">
      <c r="A536" s="11">
        <v>3003</v>
      </c>
      <c r="B536" s="6">
        <v>3003006301</v>
      </c>
      <c r="C536" s="6">
        <v>20100001</v>
      </c>
      <c r="D536" s="6">
        <v>11000000033</v>
      </c>
      <c r="E536" s="6"/>
      <c r="F536" s="6" t="s">
        <v>1568</v>
      </c>
      <c r="G536" s="6"/>
      <c r="H536" s="6">
        <v>5</v>
      </c>
      <c r="I536" s="6" t="s">
        <v>41</v>
      </c>
      <c r="J536" s="27">
        <v>44043</v>
      </c>
      <c r="K536" s="27">
        <v>44043</v>
      </c>
      <c r="L536" s="7">
        <v>293081</v>
      </c>
      <c r="M536" s="7">
        <v>0</v>
      </c>
      <c r="N536" s="7"/>
      <c r="O536" s="8">
        <v>293081</v>
      </c>
      <c r="P536" s="7">
        <v>-97800.73</v>
      </c>
      <c r="Q536" s="7">
        <v>0</v>
      </c>
      <c r="R536" s="7">
        <v>-58616.2</v>
      </c>
      <c r="S536" s="12">
        <f t="shared" si="328"/>
        <v>-156416.93</v>
      </c>
      <c r="T536" s="18">
        <f t="shared" si="329"/>
        <v>195280.27000000002</v>
      </c>
      <c r="U536" s="18">
        <v>136664.07</v>
      </c>
      <c r="V536" s="30">
        <f t="shared" si="330"/>
        <v>44013</v>
      </c>
      <c r="W536" s="28">
        <f t="shared" ref="W536:W550" si="342">YEARFRAC(K536,$W$3)</f>
        <v>2.8472222222222223</v>
      </c>
      <c r="X536" s="38" t="s">
        <v>3110</v>
      </c>
      <c r="AD536"/>
      <c r="AE536" s="43" t="s">
        <v>4047</v>
      </c>
      <c r="AF536">
        <f>MATCH(AE536,'CAT-4'!$A:$A,0)</f>
        <v>647</v>
      </c>
      <c r="AG536">
        <f>MATCH(V536,'CAT-4'!$1:$1,0)</f>
        <v>103</v>
      </c>
      <c r="AH536">
        <f>INDEX('CAT-4'!$1:$1048576,FAR!AF536,FAR!AG536)</f>
        <v>93.4</v>
      </c>
      <c r="AI536">
        <f>MATCH($AI$3,'CAT-4'!$1:$1,0)</f>
        <v>133</v>
      </c>
      <c r="AJ536">
        <f>INDEX('CAT-4'!$1:$1048576,FAR!AF536,FAR!AI536)</f>
        <v>92.8</v>
      </c>
      <c r="AK536" s="28">
        <f t="shared" ref="AK536:AK541" si="343">AJ536/AH536</f>
        <v>0.99357601713062094</v>
      </c>
      <c r="AL536" s="28">
        <f t="shared" ref="AL536:AL541" si="344">AK536</f>
        <v>0.99357601713062094</v>
      </c>
      <c r="AM536" s="2">
        <f>INDEX(ELSV!$C$4:$G$58,MATCH(AE536,ELSV!$G$4:$G$58,0),MATCH(IF(O536&gt;2000000,"A",IF(O536&gt;1000000,"B",IF(O536&gt;100000,"C","D"))),ELSV!$C$4:$G$4,0))</f>
        <v>6</v>
      </c>
      <c r="AN536" s="77">
        <f>INDEX(ELSV!$G$4:$K$58,MATCH(AE536,ELSV!$G$4:$G$58,0),MATCH(IF(O536&gt;2000000,"A",IF(O536&gt;1000000,"B",IF(O536&gt;100000,"C","D"))),ELSV!$G$4:$K$4,0))</f>
        <v>1</v>
      </c>
      <c r="AO536" s="24">
        <f t="shared" ref="AO536:AO550" si="345">AL536*O536</f>
        <v>291198.2526766595</v>
      </c>
      <c r="AP536" s="24">
        <f t="shared" ref="AP536:AP550" si="346">AO536*(AN536/AM536)*(IF(W536&gt;AM536,AM536,W536))</f>
        <v>138184.35601554444</v>
      </c>
      <c r="AQ536" s="25">
        <f t="shared" ref="AQ536:AQ550" si="347">AO536-AP536</f>
        <v>153013.89666111505</v>
      </c>
    </row>
    <row r="537" spans="1:43" x14ac:dyDescent="0.25">
      <c r="A537" s="11">
        <v>3005</v>
      </c>
      <c r="B537" s="6">
        <v>3005000206</v>
      </c>
      <c r="C537" s="6">
        <v>20000201</v>
      </c>
      <c r="D537" s="6">
        <v>3030000118</v>
      </c>
      <c r="E537" s="6" t="s">
        <v>1584</v>
      </c>
      <c r="F537" s="6" t="s">
        <v>719</v>
      </c>
      <c r="G537" s="6"/>
      <c r="H537" s="6">
        <v>1</v>
      </c>
      <c r="I537" s="6" t="s">
        <v>8</v>
      </c>
      <c r="J537" s="27">
        <v>41729</v>
      </c>
      <c r="K537" s="27">
        <v>41729</v>
      </c>
      <c r="L537" s="7">
        <v>291759.68</v>
      </c>
      <c r="M537" s="7">
        <v>0</v>
      </c>
      <c r="N537" s="7"/>
      <c r="O537" s="8">
        <v>291759.68</v>
      </c>
      <c r="P537" s="7">
        <v>-136118.93</v>
      </c>
      <c r="Q537" s="7">
        <v>0</v>
      </c>
      <c r="R537" s="7">
        <v>-17009.59</v>
      </c>
      <c r="S537" s="12">
        <f t="shared" si="328"/>
        <v>-153128.51999999999</v>
      </c>
      <c r="T537" s="18">
        <f t="shared" si="329"/>
        <v>155640.75</v>
      </c>
      <c r="U537" s="18">
        <v>138631.16</v>
      </c>
      <c r="V537" s="30">
        <f t="shared" si="330"/>
        <v>41699</v>
      </c>
      <c r="W537" s="28">
        <f t="shared" si="342"/>
        <v>9.1805555555555554</v>
      </c>
      <c r="X537" s="38"/>
      <c r="AD537"/>
      <c r="AE537" s="43" t="s">
        <v>4085</v>
      </c>
      <c r="AF537">
        <f>MATCH(AE537,'CAT-4'!$A:$A,0)</f>
        <v>666</v>
      </c>
      <c r="AG537">
        <f>MATCH(V537,'CAT-4'!$1:$1,0)</f>
        <v>27</v>
      </c>
      <c r="AH537">
        <f>INDEX('CAT-4'!$1:$1048576,FAR!AF537,FAR!AG537)</f>
        <v>107.2</v>
      </c>
      <c r="AI537">
        <f>MATCH($AI$3,'CAT-4'!$1:$1,0)</f>
        <v>133</v>
      </c>
      <c r="AJ537">
        <f>INDEX('CAT-4'!$1:$1048576,FAR!AF537,FAR!AI537)</f>
        <v>130</v>
      </c>
      <c r="AK537" s="28">
        <f t="shared" si="343"/>
        <v>1.2126865671641791</v>
      </c>
      <c r="AL537" s="28">
        <f t="shared" si="344"/>
        <v>1.2126865671641791</v>
      </c>
      <c r="AM537" s="2">
        <f>INDEX(ELSV!$C$4:$G$58,MATCH(AE537,ELSV!$G$4:$G$58,0),MATCH(IF(O537&gt;2000000,"A",IF(O537&gt;1000000,"B",IF(O537&gt;100000,"C","D"))),ELSV!$C$4:$G$4,0))</f>
        <v>12</v>
      </c>
      <c r="AN537" s="77">
        <f>INDEX(ELSV!$G$4:$K$58,MATCH(AE537,ELSV!$G$4:$G$58,0),MATCH(IF(O537&gt;2000000,"A",IF(O537&gt;1000000,"B",IF(O537&gt;100000,"C","D"))),ELSV!$G$4:$K$4,0))</f>
        <v>0.95</v>
      </c>
      <c r="AO537" s="24">
        <f t="shared" si="345"/>
        <v>353813.04477611941</v>
      </c>
      <c r="AP537" s="24">
        <f t="shared" si="346"/>
        <v>257149.1915129215</v>
      </c>
      <c r="AQ537" s="25">
        <f t="shared" si="347"/>
        <v>96663.853263197903</v>
      </c>
    </row>
    <row r="538" spans="1:43" x14ac:dyDescent="0.25">
      <c r="A538" s="11">
        <v>3008</v>
      </c>
      <c r="B538" s="6">
        <v>3008000209</v>
      </c>
      <c r="C538" s="6">
        <v>20000201</v>
      </c>
      <c r="D538" s="6">
        <v>3020000192</v>
      </c>
      <c r="E538" s="6" t="s">
        <v>1586</v>
      </c>
      <c r="F538" s="6" t="s">
        <v>335</v>
      </c>
      <c r="G538" s="6"/>
      <c r="H538" s="6">
        <v>1</v>
      </c>
      <c r="I538" s="6" t="s">
        <v>41</v>
      </c>
      <c r="J538" s="27">
        <v>41232</v>
      </c>
      <c r="K538" s="27">
        <v>41232</v>
      </c>
      <c r="L538" s="7">
        <v>291208.59999999998</v>
      </c>
      <c r="M538" s="7">
        <v>0</v>
      </c>
      <c r="N538" s="7"/>
      <c r="O538" s="8">
        <v>291208.59999999998</v>
      </c>
      <c r="P538" s="7">
        <v>-154692.39000000001</v>
      </c>
      <c r="Q538" s="7">
        <v>0</v>
      </c>
      <c r="R538" s="7">
        <v>-16977.46</v>
      </c>
      <c r="S538" s="12">
        <f t="shared" si="328"/>
        <v>-171669.85</v>
      </c>
      <c r="T538" s="18">
        <f t="shared" si="329"/>
        <v>136516.20999999996</v>
      </c>
      <c r="U538" s="18">
        <v>119538.75</v>
      </c>
      <c r="V538" s="30">
        <f t="shared" si="330"/>
        <v>41214</v>
      </c>
      <c r="W538" s="28">
        <f t="shared" si="342"/>
        <v>10.544444444444444</v>
      </c>
      <c r="X538" s="38"/>
      <c r="AD538"/>
      <c r="AE538" s="43" t="s">
        <v>4034</v>
      </c>
      <c r="AF538">
        <f>MATCH(AE538,'CAT-4'!$A:$A,0)</f>
        <v>640</v>
      </c>
      <c r="AG538">
        <f>MATCH(V538,'CAT-4'!$1:$1,0)</f>
        <v>11</v>
      </c>
      <c r="AH538">
        <f>INDEX('CAT-4'!$1:$1048576,FAR!AF538,FAR!AG538)</f>
        <v>104.6</v>
      </c>
      <c r="AI538">
        <f>MATCH($AI$3,'CAT-4'!$1:$1,0)</f>
        <v>133</v>
      </c>
      <c r="AJ538">
        <f>INDEX('CAT-4'!$1:$1048576,FAR!AF538,FAR!AI538)</f>
        <v>115.5</v>
      </c>
      <c r="AK538" s="28">
        <f t="shared" si="343"/>
        <v>1.1042065009560229</v>
      </c>
      <c r="AL538" s="28">
        <f t="shared" si="344"/>
        <v>1.1042065009560229</v>
      </c>
      <c r="AM538" s="2">
        <f>INDEX(ELSV!$C$4:$G$58,MATCH(AE538,ELSV!$G$4:$G$58,0),MATCH(IF(O538&gt;2000000,"A",IF(O538&gt;1000000,"B",IF(O538&gt;100000,"C","D"))),ELSV!$C$4:$G$4,0))</f>
        <v>8</v>
      </c>
      <c r="AN538" s="77">
        <f>INDEX(ELSV!$G$4:$K$58,MATCH(AE538,ELSV!$G$4:$G$58,0),MATCH(IF(O538&gt;2000000,"A",IF(O538&gt;1000000,"B",IF(O538&gt;100000,"C","D"))),ELSV!$G$4:$K$4,0))</f>
        <v>1</v>
      </c>
      <c r="AO538" s="24">
        <f t="shared" si="345"/>
        <v>321554.42925430206</v>
      </c>
      <c r="AP538" s="24">
        <f t="shared" si="346"/>
        <v>321554.42925430206</v>
      </c>
      <c r="AQ538" s="25">
        <f t="shared" si="347"/>
        <v>0</v>
      </c>
    </row>
    <row r="539" spans="1:43" x14ac:dyDescent="0.25">
      <c r="A539" s="11">
        <v>3006</v>
      </c>
      <c r="B539" s="6">
        <v>3006000206</v>
      </c>
      <c r="C539" s="6">
        <v>20000201</v>
      </c>
      <c r="D539" s="6">
        <v>3020000175</v>
      </c>
      <c r="E539" s="6" t="s">
        <v>1582</v>
      </c>
      <c r="F539" s="6" t="s">
        <v>321</v>
      </c>
      <c r="G539" s="6"/>
      <c r="H539" s="6">
        <v>1</v>
      </c>
      <c r="I539" s="6" t="s">
        <v>8</v>
      </c>
      <c r="J539" s="27">
        <v>41183</v>
      </c>
      <c r="K539" s="27">
        <v>41183</v>
      </c>
      <c r="L539" s="7">
        <v>291157.05</v>
      </c>
      <c r="M539" s="7">
        <v>0</v>
      </c>
      <c r="N539" s="7"/>
      <c r="O539" s="8">
        <v>291157.05</v>
      </c>
      <c r="P539" s="7">
        <v>-158328.84</v>
      </c>
      <c r="Q539" s="7">
        <v>0</v>
      </c>
      <c r="R539" s="7">
        <v>-16974.46</v>
      </c>
      <c r="S539" s="12">
        <f t="shared" si="328"/>
        <v>-175303.3</v>
      </c>
      <c r="T539" s="18">
        <f t="shared" si="329"/>
        <v>132828.21</v>
      </c>
      <c r="U539" s="18">
        <v>115853.75</v>
      </c>
      <c r="V539" s="30">
        <f t="shared" si="330"/>
        <v>41183</v>
      </c>
      <c r="W539" s="28">
        <f t="shared" si="342"/>
        <v>10.677777777777777</v>
      </c>
      <c r="X539" s="38"/>
      <c r="AD539"/>
      <c r="AE539" s="43" t="s">
        <v>4034</v>
      </c>
      <c r="AF539">
        <f>MATCH(AE539,'CAT-4'!$A:$A,0)</f>
        <v>640</v>
      </c>
      <c r="AG539">
        <f>MATCH(V539,'CAT-4'!$1:$1,0)</f>
        <v>10</v>
      </c>
      <c r="AH539">
        <f>INDEX('CAT-4'!$1:$1048576,FAR!AF539,FAR!AG539)</f>
        <v>104.7</v>
      </c>
      <c r="AI539">
        <f>MATCH($AI$3,'CAT-4'!$1:$1,0)</f>
        <v>133</v>
      </c>
      <c r="AJ539">
        <f>INDEX('CAT-4'!$1:$1048576,FAR!AF539,FAR!AI539)</f>
        <v>115.5</v>
      </c>
      <c r="AK539" s="28">
        <f t="shared" si="343"/>
        <v>1.1031518624641834</v>
      </c>
      <c r="AL539" s="28">
        <f t="shared" si="344"/>
        <v>1.1031518624641834</v>
      </c>
      <c r="AM539" s="2">
        <f>INDEX(ELSV!$C$4:$G$58,MATCH(AE539,ELSV!$G$4:$G$58,0),MATCH(IF(O539&gt;2000000,"A",IF(O539&gt;1000000,"B",IF(O539&gt;100000,"C","D"))),ELSV!$C$4:$G$4,0))</f>
        <v>8</v>
      </c>
      <c r="AN539" s="77">
        <f>INDEX(ELSV!$G$4:$K$58,MATCH(AE539,ELSV!$G$4:$G$58,0),MATCH(IF(O539&gt;2000000,"A",IF(O539&gt;1000000,"B",IF(O539&gt;100000,"C","D"))),ELSV!$G$4:$K$4,0))</f>
        <v>1</v>
      </c>
      <c r="AO539" s="24">
        <f t="shared" si="345"/>
        <v>321190.44197707734</v>
      </c>
      <c r="AP539" s="24">
        <f t="shared" si="346"/>
        <v>321190.44197707734</v>
      </c>
      <c r="AQ539" s="25">
        <f t="shared" si="347"/>
        <v>0</v>
      </c>
    </row>
    <row r="540" spans="1:43" x14ac:dyDescent="0.25">
      <c r="A540" s="11">
        <v>3006</v>
      </c>
      <c r="B540" s="6">
        <v>3006005805</v>
      </c>
      <c r="C540" s="6">
        <v>20000201</v>
      </c>
      <c r="D540" s="6">
        <v>3020000446</v>
      </c>
      <c r="E540" s="6" t="s">
        <v>1582</v>
      </c>
      <c r="F540" s="6" t="s">
        <v>571</v>
      </c>
      <c r="G540" s="6"/>
      <c r="H540" s="6">
        <v>2</v>
      </c>
      <c r="I540" s="6" t="s">
        <v>8</v>
      </c>
      <c r="J540" s="27">
        <v>43555</v>
      </c>
      <c r="K540" s="27">
        <v>43555</v>
      </c>
      <c r="L540" s="7">
        <v>290870</v>
      </c>
      <c r="M540" s="7">
        <v>0</v>
      </c>
      <c r="N540" s="7"/>
      <c r="O540" s="8">
        <v>290870</v>
      </c>
      <c r="P540" s="7">
        <v>-35716.14</v>
      </c>
      <c r="Q540" s="7">
        <v>0</v>
      </c>
      <c r="R540" s="7">
        <v>-16957.72</v>
      </c>
      <c r="S540" s="12">
        <f t="shared" si="328"/>
        <v>-52673.86</v>
      </c>
      <c r="T540" s="18">
        <f t="shared" si="329"/>
        <v>255153.86</v>
      </c>
      <c r="U540" s="18">
        <v>238196.14</v>
      </c>
      <c r="V540" s="30">
        <f t="shared" si="330"/>
        <v>43525</v>
      </c>
      <c r="W540" s="28">
        <f t="shared" si="342"/>
        <v>4.1805555555555554</v>
      </c>
      <c r="X540" s="38"/>
      <c r="AD540"/>
      <c r="AE540" s="43" t="s">
        <v>4061</v>
      </c>
      <c r="AF540">
        <f>MATCH(AE540,'CAT-4'!$A:$A,0)</f>
        <v>654</v>
      </c>
      <c r="AG540">
        <f>MATCH(V540,'CAT-4'!$1:$1,0)</f>
        <v>87</v>
      </c>
      <c r="AH540">
        <f>INDEX('CAT-4'!$1:$1048576,FAR!AF540,FAR!AG540)</f>
        <v>108.4</v>
      </c>
      <c r="AI540">
        <f>MATCH($AI$3,'CAT-4'!$1:$1,0)</f>
        <v>133</v>
      </c>
      <c r="AJ540">
        <f>INDEX('CAT-4'!$1:$1048576,FAR!AF540,FAR!AI540)</f>
        <v>112.9</v>
      </c>
      <c r="AK540" s="28">
        <f t="shared" si="343"/>
        <v>1.0415129151291513</v>
      </c>
      <c r="AL540" s="28">
        <f t="shared" si="344"/>
        <v>1.0415129151291513</v>
      </c>
      <c r="AM540" s="2">
        <f>INDEX(ELSV!$C$4:$G$58,MATCH(AE540,ELSV!$G$4:$G$58,0),MATCH(IF(O540&gt;2000000,"A",IF(O540&gt;1000000,"B",IF(O540&gt;100000,"C","D"))),ELSV!$C$4:$G$4,0))</f>
        <v>6</v>
      </c>
      <c r="AN540" s="77">
        <f>INDEX(ELSV!$G$4:$K$58,MATCH(AE540,ELSV!$G$4:$G$58,0),MATCH(IF(O540&gt;2000000,"A",IF(O540&gt;1000000,"B",IF(O540&gt;100000,"C","D"))),ELSV!$G$4:$K$4,0))</f>
        <v>0.95</v>
      </c>
      <c r="AO540" s="24">
        <f t="shared" si="345"/>
        <v>302944.86162361625</v>
      </c>
      <c r="AP540" s="24">
        <f t="shared" si="346"/>
        <v>200525.65551220617</v>
      </c>
      <c r="AQ540" s="25">
        <f t="shared" si="347"/>
        <v>102419.20611141008</v>
      </c>
    </row>
    <row r="541" spans="1:43" x14ac:dyDescent="0.25">
      <c r="A541" s="11">
        <v>3008</v>
      </c>
      <c r="B541" s="6">
        <v>3008005805</v>
      </c>
      <c r="C541" s="6">
        <v>20000201</v>
      </c>
      <c r="D541" s="6">
        <v>3020000449</v>
      </c>
      <c r="E541" s="6" t="s">
        <v>1586</v>
      </c>
      <c r="F541" s="6" t="s">
        <v>574</v>
      </c>
      <c r="G541" s="6"/>
      <c r="H541" s="6">
        <v>2</v>
      </c>
      <c r="I541" s="6" t="s">
        <v>8</v>
      </c>
      <c r="J541" s="27">
        <v>43555</v>
      </c>
      <c r="K541" s="27">
        <v>43555</v>
      </c>
      <c r="L541" s="7">
        <v>290870</v>
      </c>
      <c r="M541" s="7">
        <v>0</v>
      </c>
      <c r="N541" s="7"/>
      <c r="O541" s="8">
        <v>290870</v>
      </c>
      <c r="P541" s="7">
        <v>-36361.760000000002</v>
      </c>
      <c r="Q541" s="7">
        <v>0</v>
      </c>
      <c r="R541" s="7">
        <v>-16957.72</v>
      </c>
      <c r="S541" s="12">
        <f t="shared" si="328"/>
        <v>-53319.48</v>
      </c>
      <c r="T541" s="18">
        <f t="shared" si="329"/>
        <v>254508.24</v>
      </c>
      <c r="U541" s="18">
        <v>237550.52</v>
      </c>
      <c r="V541" s="30">
        <f t="shared" si="330"/>
        <v>43525</v>
      </c>
      <c r="W541" s="28">
        <f t="shared" si="342"/>
        <v>4.1805555555555554</v>
      </c>
      <c r="X541" s="38"/>
      <c r="AD541"/>
      <c r="AE541" s="43" t="s">
        <v>4061</v>
      </c>
      <c r="AF541">
        <f>MATCH(AE541,'CAT-4'!$A:$A,0)</f>
        <v>654</v>
      </c>
      <c r="AG541">
        <f>MATCH(V541,'CAT-4'!$1:$1,0)</f>
        <v>87</v>
      </c>
      <c r="AH541">
        <f>INDEX('CAT-4'!$1:$1048576,FAR!AF541,FAR!AG541)</f>
        <v>108.4</v>
      </c>
      <c r="AI541">
        <f>MATCH($AI$3,'CAT-4'!$1:$1,0)</f>
        <v>133</v>
      </c>
      <c r="AJ541">
        <f>INDEX('CAT-4'!$1:$1048576,FAR!AF541,FAR!AI541)</f>
        <v>112.9</v>
      </c>
      <c r="AK541" s="28">
        <f t="shared" si="343"/>
        <v>1.0415129151291513</v>
      </c>
      <c r="AL541" s="28">
        <f t="shared" si="344"/>
        <v>1.0415129151291513</v>
      </c>
      <c r="AM541" s="2">
        <f>INDEX(ELSV!$C$4:$G$58,MATCH(AE541,ELSV!$G$4:$G$58,0),MATCH(IF(O541&gt;2000000,"A",IF(O541&gt;1000000,"B",IF(O541&gt;100000,"C","D"))),ELSV!$C$4:$G$4,0))</f>
        <v>6</v>
      </c>
      <c r="AN541" s="77">
        <f>INDEX(ELSV!$G$4:$K$58,MATCH(AE541,ELSV!$G$4:$G$58,0),MATCH(IF(O541&gt;2000000,"A",IF(O541&gt;1000000,"B",IF(O541&gt;100000,"C","D"))),ELSV!$G$4:$K$4,0))</f>
        <v>0.95</v>
      </c>
      <c r="AO541" s="24">
        <f t="shared" si="345"/>
        <v>302944.86162361625</v>
      </c>
      <c r="AP541" s="24">
        <f t="shared" si="346"/>
        <v>200525.65551220617</v>
      </c>
      <c r="AQ541" s="25">
        <f t="shared" si="347"/>
        <v>102419.20611141008</v>
      </c>
    </row>
    <row r="542" spans="1:43" x14ac:dyDescent="0.25">
      <c r="A542" s="11">
        <v>3005</v>
      </c>
      <c r="B542" s="6">
        <v>3005006301</v>
      </c>
      <c r="C542" s="6">
        <v>20000401</v>
      </c>
      <c r="D542" s="6">
        <v>5030000052</v>
      </c>
      <c r="E542" s="6" t="s">
        <v>1584</v>
      </c>
      <c r="F542" s="6" t="s">
        <v>1369</v>
      </c>
      <c r="G542" s="6" t="s">
        <v>4516</v>
      </c>
      <c r="H542" s="6">
        <v>20</v>
      </c>
      <c r="I542" s="6" t="s">
        <v>8</v>
      </c>
      <c r="J542" s="27">
        <v>40446</v>
      </c>
      <c r="K542" s="27">
        <v>40446</v>
      </c>
      <c r="L542" s="7">
        <v>290696</v>
      </c>
      <c r="M542" s="7">
        <v>0</v>
      </c>
      <c r="N542" s="7"/>
      <c r="O542" s="8">
        <v>290696</v>
      </c>
      <c r="P542" s="7">
        <v>-261626.4</v>
      </c>
      <c r="Q542" s="7">
        <v>0</v>
      </c>
      <c r="R542" s="7">
        <v>0</v>
      </c>
      <c r="S542" s="12">
        <f t="shared" si="328"/>
        <v>-261626.4</v>
      </c>
      <c r="T542" s="18">
        <f t="shared" si="329"/>
        <v>29069.600000000006</v>
      </c>
      <c r="U542" s="18">
        <v>29069.599999999999</v>
      </c>
      <c r="V542" s="30">
        <f t="shared" si="330"/>
        <v>40422</v>
      </c>
      <c r="W542" s="28">
        <f t="shared" si="342"/>
        <v>12.694444444444445</v>
      </c>
      <c r="X542" s="38" t="s">
        <v>3110</v>
      </c>
      <c r="Y542">
        <f>MATCH(X542,'CAT-3'!$A:$A,0)</f>
        <v>757</v>
      </c>
      <c r="Z542">
        <f>MATCH(V542,'CAT-3'!$1:$1,0)</f>
        <v>72</v>
      </c>
      <c r="AA542">
        <f>INDEX('CAT-3'!$1:$1048576,FAR!Y542,FAR!Z542)</f>
        <v>94.9</v>
      </c>
      <c r="AB542">
        <f>MATCH($AB$3,'CAT-3'!$1:$1,0)</f>
        <v>90</v>
      </c>
      <c r="AC542">
        <f>INDEX('CAT-3'!$1:$1048576,FAR!Y542,FAR!AB542)</f>
        <v>93.3</v>
      </c>
      <c r="AD542" s="28">
        <f t="shared" ref="AD542:AD543" si="348">AC542/AA542</f>
        <v>0.98314014752370904</v>
      </c>
      <c r="AE542" s="43" t="s">
        <v>4047</v>
      </c>
      <c r="AF542">
        <f>MATCH(AE542,'CAT-4'!$A:$A,0)</f>
        <v>647</v>
      </c>
      <c r="AG542">
        <f>MATCH($AG$3,'CAT-4'!$1:$1,0)</f>
        <v>4</v>
      </c>
      <c r="AH542">
        <f>INDEX('CAT-4'!$1:$1048576,FAR!AF542,FAR!AG542)</f>
        <v>100.5</v>
      </c>
      <c r="AI542">
        <f>MATCH($AI$3,'CAT-4'!$1:$1,0)</f>
        <v>133</v>
      </c>
      <c r="AJ542">
        <f>INDEX('CAT-4'!$1:$1048576,FAR!AF542,FAR!AI542)</f>
        <v>92.8</v>
      </c>
      <c r="AK542" s="28">
        <f t="shared" ref="AK542:AK548" si="349">AJ542/AH542</f>
        <v>0.92338308457711438</v>
      </c>
      <c r="AL542" s="28">
        <f t="shared" ref="AL542:AL543" si="350">AK542*AD542</f>
        <v>0.90781498199204169</v>
      </c>
      <c r="AM542" s="2">
        <f>INDEX(ELSV!$C$4:$G$58,MATCH(AE542,ELSV!$G$4:$G$58,0),MATCH(IF(O542&gt;2000000,"A",IF(O542&gt;1000000,"B",IF(O542&gt;100000,"C","D"))),ELSV!$C$4:$G$4,0))</f>
        <v>6</v>
      </c>
      <c r="AN542" s="77">
        <f>INDEX(ELSV!$G$4:$K$58,MATCH(AE542,ELSV!$G$4:$G$58,0),MATCH(IF(O542&gt;2000000,"A",IF(O542&gt;1000000,"B",IF(O542&gt;100000,"C","D"))),ELSV!$G$4:$K$4,0))</f>
        <v>1</v>
      </c>
      <c r="AO542" s="24">
        <f t="shared" si="345"/>
        <v>263898.18400515855</v>
      </c>
      <c r="AP542" s="24">
        <f t="shared" si="346"/>
        <v>263898.18400515855</v>
      </c>
      <c r="AQ542" s="25">
        <f t="shared" si="347"/>
        <v>0</v>
      </c>
    </row>
    <row r="543" spans="1:43" x14ac:dyDescent="0.25">
      <c r="A543" s="11">
        <v>3007</v>
      </c>
      <c r="B543" s="6">
        <v>3007006301</v>
      </c>
      <c r="C543" s="6">
        <v>20000401</v>
      </c>
      <c r="D543" s="6">
        <v>5030000131</v>
      </c>
      <c r="E543" s="6" t="s">
        <v>1585</v>
      </c>
      <c r="F543" s="6" t="s">
        <v>1430</v>
      </c>
      <c r="G543" s="6" t="s">
        <v>4516</v>
      </c>
      <c r="H543" s="6">
        <v>20</v>
      </c>
      <c r="I543" s="6" t="s">
        <v>8</v>
      </c>
      <c r="J543" s="27">
        <v>40634</v>
      </c>
      <c r="K543" s="27">
        <v>40634</v>
      </c>
      <c r="L543" s="7">
        <v>290696</v>
      </c>
      <c r="M543" s="7">
        <v>0</v>
      </c>
      <c r="N543" s="7"/>
      <c r="O543" s="8">
        <v>290696</v>
      </c>
      <c r="P543" s="7">
        <v>-290696</v>
      </c>
      <c r="Q543" s="7">
        <v>0</v>
      </c>
      <c r="R543" s="7">
        <v>0</v>
      </c>
      <c r="S543" s="12">
        <f t="shared" si="328"/>
        <v>-290696</v>
      </c>
      <c r="T543" s="18">
        <f t="shared" si="329"/>
        <v>0</v>
      </c>
      <c r="U543" s="18">
        <v>0</v>
      </c>
      <c r="V543" s="30">
        <f t="shared" si="330"/>
        <v>40634</v>
      </c>
      <c r="W543" s="28">
        <f t="shared" si="342"/>
        <v>12.177777777777777</v>
      </c>
      <c r="X543" s="38" t="s">
        <v>3110</v>
      </c>
      <c r="Y543">
        <f>MATCH(X543,'CAT-3'!$A:$A,0)</f>
        <v>757</v>
      </c>
      <c r="Z543">
        <f>MATCH(V543,'CAT-3'!$1:$1,0)</f>
        <v>79</v>
      </c>
      <c r="AA543">
        <f>INDEX('CAT-3'!$1:$1048576,FAR!Y543,FAR!Z543)</f>
        <v>93.3</v>
      </c>
      <c r="AB543">
        <f>MATCH($AB$3,'CAT-3'!$1:$1,0)</f>
        <v>90</v>
      </c>
      <c r="AC543">
        <f>INDEX('CAT-3'!$1:$1048576,FAR!Y543,FAR!AB543)</f>
        <v>93.3</v>
      </c>
      <c r="AD543" s="28">
        <f t="shared" si="348"/>
        <v>1</v>
      </c>
      <c r="AE543" s="43" t="s">
        <v>4047</v>
      </c>
      <c r="AF543">
        <f>MATCH(AE543,'CAT-4'!$A:$A,0)</f>
        <v>647</v>
      </c>
      <c r="AG543">
        <f>MATCH($AG$3,'CAT-4'!$1:$1,0)</f>
        <v>4</v>
      </c>
      <c r="AH543">
        <f>INDEX('CAT-4'!$1:$1048576,FAR!AF543,FAR!AG543)</f>
        <v>100.5</v>
      </c>
      <c r="AI543">
        <f>MATCH($AI$3,'CAT-4'!$1:$1,0)</f>
        <v>133</v>
      </c>
      <c r="AJ543">
        <f>INDEX('CAT-4'!$1:$1048576,FAR!AF543,FAR!AI543)</f>
        <v>92.8</v>
      </c>
      <c r="AK543" s="28">
        <f t="shared" si="349"/>
        <v>0.92338308457711438</v>
      </c>
      <c r="AL543" s="28">
        <f t="shared" si="350"/>
        <v>0.92338308457711438</v>
      </c>
      <c r="AM543" s="2">
        <f>INDEX(ELSV!$C$4:$G$58,MATCH(AE543,ELSV!$G$4:$G$58,0),MATCH(IF(O543&gt;2000000,"A",IF(O543&gt;1000000,"B",IF(O543&gt;100000,"C","D"))),ELSV!$C$4:$G$4,0))</f>
        <v>6</v>
      </c>
      <c r="AN543" s="77">
        <f>INDEX(ELSV!$G$4:$K$58,MATCH(AE543,ELSV!$G$4:$G$58,0),MATCH(IF(O543&gt;2000000,"A",IF(O543&gt;1000000,"B",IF(O543&gt;100000,"C","D"))),ELSV!$G$4:$K$4,0))</f>
        <v>1</v>
      </c>
      <c r="AO543" s="24">
        <f t="shared" si="345"/>
        <v>268423.76915422885</v>
      </c>
      <c r="AP543" s="24">
        <f t="shared" si="346"/>
        <v>268423.76915422885</v>
      </c>
      <c r="AQ543" s="25">
        <f t="shared" si="347"/>
        <v>0</v>
      </c>
    </row>
    <row r="544" spans="1:43" x14ac:dyDescent="0.25">
      <c r="A544" s="11">
        <v>3007</v>
      </c>
      <c r="B544" s="6">
        <v>3007000206</v>
      </c>
      <c r="C544" s="6">
        <v>20000201</v>
      </c>
      <c r="D544" s="6">
        <v>3020000173</v>
      </c>
      <c r="E544" s="6" t="s">
        <v>1585</v>
      </c>
      <c r="F544" s="6" t="s">
        <v>319</v>
      </c>
      <c r="G544" s="6"/>
      <c r="H544" s="6">
        <v>1</v>
      </c>
      <c r="I544" s="6" t="s">
        <v>8</v>
      </c>
      <c r="J544" s="27">
        <v>41182</v>
      </c>
      <c r="K544" s="27">
        <v>41182</v>
      </c>
      <c r="L544" s="7">
        <v>290178</v>
      </c>
      <c r="M544" s="7">
        <v>0</v>
      </c>
      <c r="N544" s="7"/>
      <c r="O544" s="8">
        <v>290178</v>
      </c>
      <c r="P544" s="7">
        <v>-158342.13</v>
      </c>
      <c r="Q544" s="7">
        <v>0</v>
      </c>
      <c r="R544" s="7">
        <v>-16917.38</v>
      </c>
      <c r="S544" s="12">
        <f t="shared" si="328"/>
        <v>-175259.51</v>
      </c>
      <c r="T544" s="18">
        <f t="shared" si="329"/>
        <v>131835.87</v>
      </c>
      <c r="U544" s="18">
        <v>114918.49</v>
      </c>
      <c r="V544" s="30">
        <f t="shared" si="330"/>
        <v>41153</v>
      </c>
      <c r="W544" s="28">
        <f t="shared" si="342"/>
        <v>10.680555555555555</v>
      </c>
      <c r="X544" s="38"/>
      <c r="AD544"/>
      <c r="AE544" s="43" t="s">
        <v>4034</v>
      </c>
      <c r="AF544">
        <f>MATCH(AE544,'CAT-4'!$A:$A,0)</f>
        <v>640</v>
      </c>
      <c r="AG544">
        <f>MATCH(V544,'CAT-4'!$1:$1,0)</f>
        <v>9</v>
      </c>
      <c r="AH544">
        <f>INDEX('CAT-4'!$1:$1048576,FAR!AF544,FAR!AG544)</f>
        <v>101.1</v>
      </c>
      <c r="AI544">
        <f>MATCH($AI$3,'CAT-4'!$1:$1,0)</f>
        <v>133</v>
      </c>
      <c r="AJ544">
        <f>INDEX('CAT-4'!$1:$1048576,FAR!AF544,FAR!AI544)</f>
        <v>115.5</v>
      </c>
      <c r="AK544" s="28">
        <f t="shared" si="349"/>
        <v>1.142433234421365</v>
      </c>
      <c r="AL544" s="28">
        <f t="shared" ref="AL544:AL548" si="351">AK544</f>
        <v>1.142433234421365</v>
      </c>
      <c r="AM544" s="2">
        <f>INDEX(ELSV!$C$4:$G$58,MATCH(AE544,ELSV!$G$4:$G$58,0),MATCH(IF(O544&gt;2000000,"A",IF(O544&gt;1000000,"B",IF(O544&gt;100000,"C","D"))),ELSV!$C$4:$G$4,0))</f>
        <v>8</v>
      </c>
      <c r="AN544" s="77">
        <f>INDEX(ELSV!$G$4:$K$58,MATCH(AE544,ELSV!$G$4:$G$58,0),MATCH(IF(O544&gt;2000000,"A",IF(O544&gt;1000000,"B",IF(O544&gt;100000,"C","D"))),ELSV!$G$4:$K$4,0))</f>
        <v>1</v>
      </c>
      <c r="AO544" s="24">
        <f t="shared" si="345"/>
        <v>331508.99109792284</v>
      </c>
      <c r="AP544" s="24">
        <f t="shared" si="346"/>
        <v>331508.99109792284</v>
      </c>
      <c r="AQ544" s="25">
        <f t="shared" si="347"/>
        <v>0</v>
      </c>
    </row>
    <row r="545" spans="1:43" x14ac:dyDescent="0.25">
      <c r="A545" s="11">
        <v>3004</v>
      </c>
      <c r="B545" s="6">
        <v>3004000206</v>
      </c>
      <c r="C545" s="6">
        <v>20000201</v>
      </c>
      <c r="D545" s="6">
        <v>3020000174</v>
      </c>
      <c r="E545" s="6" t="s">
        <v>1583</v>
      </c>
      <c r="F545" s="6" t="s">
        <v>320</v>
      </c>
      <c r="G545" s="6"/>
      <c r="H545" s="6">
        <v>1</v>
      </c>
      <c r="I545" s="6" t="s">
        <v>8</v>
      </c>
      <c r="J545" s="27">
        <v>41182</v>
      </c>
      <c r="K545" s="27">
        <v>41182</v>
      </c>
      <c r="L545" s="7">
        <v>290178</v>
      </c>
      <c r="M545" s="7">
        <v>0</v>
      </c>
      <c r="N545" s="7"/>
      <c r="O545" s="8">
        <v>290178</v>
      </c>
      <c r="P545" s="7">
        <v>-158342.13</v>
      </c>
      <c r="Q545" s="7">
        <v>0</v>
      </c>
      <c r="R545" s="7">
        <v>-16917.38</v>
      </c>
      <c r="S545" s="12">
        <f t="shared" si="328"/>
        <v>-175259.51</v>
      </c>
      <c r="T545" s="18">
        <f t="shared" si="329"/>
        <v>131835.87</v>
      </c>
      <c r="U545" s="18">
        <v>114918.49</v>
      </c>
      <c r="V545" s="30">
        <f t="shared" si="330"/>
        <v>41153</v>
      </c>
      <c r="W545" s="28">
        <f t="shared" si="342"/>
        <v>10.680555555555555</v>
      </c>
      <c r="X545" s="38"/>
      <c r="AD545"/>
      <c r="AE545" s="43" t="s">
        <v>4034</v>
      </c>
      <c r="AF545">
        <f>MATCH(AE545,'CAT-4'!$A:$A,0)</f>
        <v>640</v>
      </c>
      <c r="AG545">
        <f>MATCH(V545,'CAT-4'!$1:$1,0)</f>
        <v>9</v>
      </c>
      <c r="AH545">
        <f>INDEX('CAT-4'!$1:$1048576,FAR!AF545,FAR!AG545)</f>
        <v>101.1</v>
      </c>
      <c r="AI545">
        <f>MATCH($AI$3,'CAT-4'!$1:$1,0)</f>
        <v>133</v>
      </c>
      <c r="AJ545">
        <f>INDEX('CAT-4'!$1:$1048576,FAR!AF545,FAR!AI545)</f>
        <v>115.5</v>
      </c>
      <c r="AK545" s="28">
        <f t="shared" si="349"/>
        <v>1.142433234421365</v>
      </c>
      <c r="AL545" s="28">
        <f t="shared" si="351"/>
        <v>1.142433234421365</v>
      </c>
      <c r="AM545" s="2">
        <f>INDEX(ELSV!$C$4:$G$58,MATCH(AE545,ELSV!$G$4:$G$58,0),MATCH(IF(O545&gt;2000000,"A",IF(O545&gt;1000000,"B",IF(O545&gt;100000,"C","D"))),ELSV!$C$4:$G$4,0))</f>
        <v>8</v>
      </c>
      <c r="AN545" s="77">
        <f>INDEX(ELSV!$G$4:$K$58,MATCH(AE545,ELSV!$G$4:$G$58,0),MATCH(IF(O545&gt;2000000,"A",IF(O545&gt;1000000,"B",IF(O545&gt;100000,"C","D"))),ELSV!$G$4:$K$4,0))</f>
        <v>1</v>
      </c>
      <c r="AO545" s="24">
        <f t="shared" si="345"/>
        <v>331508.99109792284</v>
      </c>
      <c r="AP545" s="24">
        <f t="shared" si="346"/>
        <v>331508.99109792284</v>
      </c>
      <c r="AQ545" s="25">
        <f t="shared" si="347"/>
        <v>0</v>
      </c>
    </row>
    <row r="546" spans="1:43" x14ac:dyDescent="0.25">
      <c r="A546" s="11">
        <v>3005</v>
      </c>
      <c r="B546" s="6">
        <v>3005000206</v>
      </c>
      <c r="C546" s="6">
        <v>20000201</v>
      </c>
      <c r="D546" s="6">
        <v>3020000172</v>
      </c>
      <c r="E546" s="6" t="s">
        <v>1584</v>
      </c>
      <c r="F546" s="6" t="s">
        <v>318</v>
      </c>
      <c r="G546" s="6"/>
      <c r="H546" s="6">
        <v>1</v>
      </c>
      <c r="I546" s="6" t="s">
        <v>8</v>
      </c>
      <c r="J546" s="27">
        <v>41182</v>
      </c>
      <c r="K546" s="27">
        <v>41182</v>
      </c>
      <c r="L546" s="7">
        <v>290177.7</v>
      </c>
      <c r="M546" s="7">
        <v>0</v>
      </c>
      <c r="N546" s="7"/>
      <c r="O546" s="8">
        <v>290177.7</v>
      </c>
      <c r="P546" s="7">
        <v>-158341.94</v>
      </c>
      <c r="Q546" s="7">
        <v>0</v>
      </c>
      <c r="R546" s="7">
        <v>-16917.36</v>
      </c>
      <c r="S546" s="12">
        <f t="shared" si="328"/>
        <v>-175259.3</v>
      </c>
      <c r="T546" s="18">
        <f t="shared" si="329"/>
        <v>131835.76</v>
      </c>
      <c r="U546" s="18">
        <v>114918.39999999999</v>
      </c>
      <c r="V546" s="30">
        <f t="shared" si="330"/>
        <v>41153</v>
      </c>
      <c r="W546" s="28">
        <f t="shared" si="342"/>
        <v>10.680555555555555</v>
      </c>
      <c r="X546" s="38"/>
      <c r="AD546"/>
      <c r="AE546" s="43" t="s">
        <v>4034</v>
      </c>
      <c r="AF546">
        <f>MATCH(AE546,'CAT-4'!$A:$A,0)</f>
        <v>640</v>
      </c>
      <c r="AG546">
        <f>MATCH(V546,'CAT-4'!$1:$1,0)</f>
        <v>9</v>
      </c>
      <c r="AH546">
        <f>INDEX('CAT-4'!$1:$1048576,FAR!AF546,FAR!AG546)</f>
        <v>101.1</v>
      </c>
      <c r="AI546">
        <f>MATCH($AI$3,'CAT-4'!$1:$1,0)</f>
        <v>133</v>
      </c>
      <c r="AJ546">
        <f>INDEX('CAT-4'!$1:$1048576,FAR!AF546,FAR!AI546)</f>
        <v>115.5</v>
      </c>
      <c r="AK546" s="28">
        <f t="shared" si="349"/>
        <v>1.142433234421365</v>
      </c>
      <c r="AL546" s="28">
        <f t="shared" si="351"/>
        <v>1.142433234421365</v>
      </c>
      <c r="AM546" s="2">
        <f>INDEX(ELSV!$C$4:$G$58,MATCH(AE546,ELSV!$G$4:$G$58,0),MATCH(IF(O546&gt;2000000,"A",IF(O546&gt;1000000,"B",IF(O546&gt;100000,"C","D"))),ELSV!$C$4:$G$4,0))</f>
        <v>8</v>
      </c>
      <c r="AN546" s="77">
        <f>INDEX(ELSV!$G$4:$K$58,MATCH(AE546,ELSV!$G$4:$G$58,0),MATCH(IF(O546&gt;2000000,"A",IF(O546&gt;1000000,"B",IF(O546&gt;100000,"C","D"))),ELSV!$G$4:$K$4,0))</f>
        <v>1</v>
      </c>
      <c r="AO546" s="24">
        <f t="shared" si="345"/>
        <v>331508.64836795256</v>
      </c>
      <c r="AP546" s="24">
        <f t="shared" si="346"/>
        <v>331508.64836795256</v>
      </c>
      <c r="AQ546" s="25">
        <f t="shared" si="347"/>
        <v>0</v>
      </c>
    </row>
    <row r="547" spans="1:43" x14ac:dyDescent="0.25">
      <c r="A547" s="11">
        <v>3005</v>
      </c>
      <c r="B547" s="6">
        <v>3005110002</v>
      </c>
      <c r="C547" s="6">
        <v>20000201</v>
      </c>
      <c r="D547" s="6">
        <v>3030000119</v>
      </c>
      <c r="E547" s="6" t="s">
        <v>1584</v>
      </c>
      <c r="F547" s="6" t="s">
        <v>720</v>
      </c>
      <c r="G547" s="6"/>
      <c r="H547" s="6">
        <v>2</v>
      </c>
      <c r="I547" s="6" t="s">
        <v>8</v>
      </c>
      <c r="J547" s="27">
        <v>41729</v>
      </c>
      <c r="K547" s="27">
        <v>41729</v>
      </c>
      <c r="L547" s="7">
        <v>286416</v>
      </c>
      <c r="M547" s="7">
        <v>0</v>
      </c>
      <c r="N547" s="7"/>
      <c r="O547" s="8">
        <v>286416</v>
      </c>
      <c r="P547" s="7">
        <v>-133625.82999999999</v>
      </c>
      <c r="Q547" s="7">
        <v>0</v>
      </c>
      <c r="R547" s="7">
        <v>-16698.05</v>
      </c>
      <c r="S547" s="12">
        <f t="shared" si="328"/>
        <v>-150323.87999999998</v>
      </c>
      <c r="T547" s="18">
        <f t="shared" si="329"/>
        <v>152790.17000000001</v>
      </c>
      <c r="U547" s="18">
        <v>136092.12</v>
      </c>
      <c r="V547" s="30">
        <f t="shared" si="330"/>
        <v>41699</v>
      </c>
      <c r="W547" s="28">
        <f t="shared" si="342"/>
        <v>9.1805555555555554</v>
      </c>
      <c r="X547" s="38"/>
      <c r="AD547"/>
      <c r="AE547" s="43" t="s">
        <v>4085</v>
      </c>
      <c r="AF547">
        <f>MATCH(AE547,'CAT-4'!$A:$A,0)</f>
        <v>666</v>
      </c>
      <c r="AG547">
        <f>MATCH(V547,'CAT-4'!$1:$1,0)</f>
        <v>27</v>
      </c>
      <c r="AH547">
        <f>INDEX('CAT-4'!$1:$1048576,FAR!AF547,FAR!AG547)</f>
        <v>107.2</v>
      </c>
      <c r="AI547">
        <f>MATCH($AI$3,'CAT-4'!$1:$1,0)</f>
        <v>133</v>
      </c>
      <c r="AJ547">
        <f>INDEX('CAT-4'!$1:$1048576,FAR!AF547,FAR!AI547)</f>
        <v>130</v>
      </c>
      <c r="AK547" s="28">
        <f t="shared" si="349"/>
        <v>1.2126865671641791</v>
      </c>
      <c r="AL547" s="28">
        <f t="shared" si="351"/>
        <v>1.2126865671641791</v>
      </c>
      <c r="AM547" s="2">
        <f>INDEX(ELSV!$C$4:$G$58,MATCH(AE547,ELSV!$G$4:$G$58,0),MATCH(IF(O547&gt;2000000,"A",IF(O547&gt;1000000,"B",IF(O547&gt;100000,"C","D"))),ELSV!$C$4:$G$4,0))</f>
        <v>12</v>
      </c>
      <c r="AN547" s="77">
        <f>INDEX(ELSV!$G$4:$K$58,MATCH(AE547,ELSV!$G$4:$G$58,0),MATCH(IF(O547&gt;2000000,"A",IF(O547&gt;1000000,"B",IF(O547&gt;100000,"C","D"))),ELSV!$G$4:$K$4,0))</f>
        <v>0.95</v>
      </c>
      <c r="AO547" s="24">
        <f t="shared" si="345"/>
        <v>347332.8358208955</v>
      </c>
      <c r="AP547" s="24">
        <f t="shared" si="346"/>
        <v>252439.41464552234</v>
      </c>
      <c r="AQ547" s="25">
        <f t="shared" si="347"/>
        <v>94893.421175373165</v>
      </c>
    </row>
    <row r="548" spans="1:43" x14ac:dyDescent="0.25">
      <c r="A548" s="11">
        <v>3005</v>
      </c>
      <c r="B548" s="6">
        <v>3005000209</v>
      </c>
      <c r="C548" s="6">
        <v>20000201</v>
      </c>
      <c r="D548" s="6">
        <v>3020000262</v>
      </c>
      <c r="E548" s="6" t="s">
        <v>1584</v>
      </c>
      <c r="F548" s="6" t="s">
        <v>399</v>
      </c>
      <c r="G548" s="6"/>
      <c r="H548" s="6">
        <v>1</v>
      </c>
      <c r="I548" s="6" t="s">
        <v>41</v>
      </c>
      <c r="J548" s="27">
        <v>41698</v>
      </c>
      <c r="K548" s="27">
        <v>41698</v>
      </c>
      <c r="L548" s="7">
        <v>285440</v>
      </c>
      <c r="M548" s="7">
        <v>0</v>
      </c>
      <c r="N548" s="7"/>
      <c r="O548" s="8">
        <v>285440</v>
      </c>
      <c r="P548" s="7">
        <v>-134450.51</v>
      </c>
      <c r="Q548" s="7">
        <v>0</v>
      </c>
      <c r="R548" s="7">
        <v>-16641.150000000001</v>
      </c>
      <c r="S548" s="12">
        <f t="shared" si="328"/>
        <v>-151091.66</v>
      </c>
      <c r="T548" s="18">
        <f t="shared" si="329"/>
        <v>150989.49</v>
      </c>
      <c r="U548" s="18">
        <v>134348.34</v>
      </c>
      <c r="V548" s="30">
        <f t="shared" si="330"/>
        <v>41671</v>
      </c>
      <c r="W548" s="28">
        <f t="shared" si="342"/>
        <v>9.2638888888888893</v>
      </c>
      <c r="X548" s="38"/>
      <c r="AD548"/>
      <c r="AE548" s="43" t="s">
        <v>4085</v>
      </c>
      <c r="AF548">
        <f>MATCH(AE548,'CAT-4'!$A:$A,0)</f>
        <v>666</v>
      </c>
      <c r="AG548">
        <f>MATCH(V548,'CAT-4'!$1:$1,0)</f>
        <v>26</v>
      </c>
      <c r="AH548">
        <f>INDEX('CAT-4'!$1:$1048576,FAR!AF548,FAR!AG548)</f>
        <v>106.2</v>
      </c>
      <c r="AI548">
        <f>MATCH($AI$3,'CAT-4'!$1:$1,0)</f>
        <v>133</v>
      </c>
      <c r="AJ548">
        <f>INDEX('CAT-4'!$1:$1048576,FAR!AF548,FAR!AI548)</f>
        <v>130</v>
      </c>
      <c r="AK548" s="28">
        <f t="shared" si="349"/>
        <v>1.2241054613935969</v>
      </c>
      <c r="AL548" s="28">
        <f t="shared" si="351"/>
        <v>1.2241054613935969</v>
      </c>
      <c r="AM548" s="2">
        <f>INDEX(ELSV!$C$4:$G$58,MATCH(AE548,ELSV!$G$4:$G$58,0),MATCH(IF(O548&gt;2000000,"A",IF(O548&gt;1000000,"B",IF(O548&gt;100000,"C","D"))),ELSV!$C$4:$G$4,0))</f>
        <v>12</v>
      </c>
      <c r="AN548" s="77">
        <f>INDEX(ELSV!$G$4:$K$58,MATCH(AE548,ELSV!$G$4:$G$58,0),MATCH(IF(O548&gt;2000000,"A",IF(O548&gt;1000000,"B",IF(O548&gt;100000,"C","D"))),ELSV!$G$4:$K$4,0))</f>
        <v>0.95</v>
      </c>
      <c r="AO548" s="24">
        <f t="shared" si="345"/>
        <v>349408.6629001883</v>
      </c>
      <c r="AP548" s="24">
        <f t="shared" si="346"/>
        <v>256253.23986887073</v>
      </c>
      <c r="AQ548" s="25">
        <f t="shared" si="347"/>
        <v>93155.423031317565</v>
      </c>
    </row>
    <row r="549" spans="1:43" hidden="1" x14ac:dyDescent="0.25">
      <c r="A549" s="11">
        <v>3003</v>
      </c>
      <c r="B549" s="6">
        <v>3003006301</v>
      </c>
      <c r="C549" s="6">
        <v>20100001</v>
      </c>
      <c r="D549" s="6">
        <v>11000000004</v>
      </c>
      <c r="E549" s="6"/>
      <c r="F549" s="6" t="s">
        <v>1545</v>
      </c>
      <c r="G549" s="6"/>
      <c r="H549" s="6">
        <v>20</v>
      </c>
      <c r="I549" s="6" t="s">
        <v>41</v>
      </c>
      <c r="J549" s="27">
        <v>40602</v>
      </c>
      <c r="K549" s="27">
        <v>40602</v>
      </c>
      <c r="L549" s="7">
        <v>283390.63</v>
      </c>
      <c r="M549" s="7">
        <v>0</v>
      </c>
      <c r="N549" s="7"/>
      <c r="O549" s="8">
        <v>283390.63</v>
      </c>
      <c r="P549" s="7">
        <v>-283390.63</v>
      </c>
      <c r="Q549" s="7">
        <v>0</v>
      </c>
      <c r="R549" s="7">
        <v>0</v>
      </c>
      <c r="S549" s="12">
        <f t="shared" si="328"/>
        <v>-283390.63</v>
      </c>
      <c r="T549" s="18">
        <f t="shared" si="329"/>
        <v>0</v>
      </c>
      <c r="U549" s="18">
        <v>0</v>
      </c>
      <c r="V549" s="30">
        <f t="shared" si="330"/>
        <v>40575</v>
      </c>
      <c r="W549" s="28">
        <f t="shared" si="342"/>
        <v>12.263888888888889</v>
      </c>
      <c r="X549" s="38" t="s">
        <v>3110</v>
      </c>
      <c r="Y549">
        <f>MATCH(X549,'CAT-3'!$A:$A,0)</f>
        <v>757</v>
      </c>
      <c r="Z549">
        <f>MATCH(V549,'CAT-3'!$1:$1,0)</f>
        <v>77</v>
      </c>
      <c r="AA549">
        <f>INDEX('CAT-3'!$1:$1048576,FAR!Y549,FAR!Z549)</f>
        <v>93.7</v>
      </c>
      <c r="AB549">
        <f>MATCH($AB$3,'CAT-3'!$1:$1,0)</f>
        <v>90</v>
      </c>
      <c r="AC549">
        <f>INDEX('CAT-3'!$1:$1048576,FAR!Y549,FAR!AB549)</f>
        <v>93.3</v>
      </c>
      <c r="AD549" s="28">
        <f>AC549/AA549</f>
        <v>0.99573105656350047</v>
      </c>
      <c r="AE549" s="43" t="s">
        <v>4047</v>
      </c>
      <c r="AF549">
        <f>MATCH(AE549,'CAT-4'!$A:$A,0)</f>
        <v>647</v>
      </c>
      <c r="AG549">
        <f>MATCH($AG$3,'CAT-4'!$1:$1,0)</f>
        <v>4</v>
      </c>
      <c r="AH549">
        <f>INDEX('CAT-4'!$1:$1048576,FAR!AF549,FAR!AG549)</f>
        <v>100.5</v>
      </c>
      <c r="AI549">
        <f>MATCH($AI$3,'CAT-4'!$1:$1,0)</f>
        <v>133</v>
      </c>
      <c r="AJ549">
        <f>INDEX('CAT-4'!$1:$1048576,FAR!AF549,FAR!AI549)</f>
        <v>92.8</v>
      </c>
      <c r="AK549" s="28">
        <f>AJ549/AH549</f>
        <v>0.92338308457711438</v>
      </c>
      <c r="AL549" s="28">
        <f>AK549*AD549</f>
        <v>0.9194412144188342</v>
      </c>
      <c r="AM549" s="2">
        <f>INDEX(ELSV!$C$4:$G$58,MATCH(AE549,ELSV!$G$4:$G$58,0),MATCH(IF(O549&gt;2000000,"A",IF(O549&gt;1000000,"B",IF(O549&gt;100000,"C","D"))),ELSV!$C$4:$G$4,0))</f>
        <v>6</v>
      </c>
      <c r="AN549" s="77">
        <f>INDEX(ELSV!$G$4:$K$58,MATCH(AE549,ELSV!$G$4:$G$58,0),MATCH(IF(O549&gt;2000000,"A",IF(O549&gt;1000000,"B",IF(O549&gt;100000,"C","D"))),ELSV!$G$4:$K$4,0))</f>
        <v>1</v>
      </c>
      <c r="AO549" s="24">
        <f t="shared" si="345"/>
        <v>260561.02500211852</v>
      </c>
      <c r="AP549" s="24">
        <f t="shared" si="346"/>
        <v>260561.02500211849</v>
      </c>
      <c r="AQ549" s="25">
        <f t="shared" si="347"/>
        <v>0</v>
      </c>
    </row>
    <row r="550" spans="1:43" x14ac:dyDescent="0.25">
      <c r="A550" s="11">
        <v>3004</v>
      </c>
      <c r="B550" s="6">
        <v>3004006301</v>
      </c>
      <c r="C550" s="6">
        <v>20000401</v>
      </c>
      <c r="D550" s="6">
        <v>5000000364</v>
      </c>
      <c r="E550" s="6" t="s">
        <v>1583</v>
      </c>
      <c r="F550" s="6" t="s">
        <v>1170</v>
      </c>
      <c r="G550" s="6"/>
      <c r="H550" s="6">
        <v>6</v>
      </c>
      <c r="I550" s="6" t="s">
        <v>8</v>
      </c>
      <c r="J550" s="27">
        <v>42979</v>
      </c>
      <c r="K550" s="27">
        <v>42979</v>
      </c>
      <c r="L550" s="7">
        <v>282457.53999999998</v>
      </c>
      <c r="M550" s="7">
        <v>0</v>
      </c>
      <c r="N550" s="7"/>
      <c r="O550" s="8">
        <v>282457.53999999998</v>
      </c>
      <c r="P550" s="7">
        <v>-81903.08</v>
      </c>
      <c r="Q550" s="7">
        <v>0</v>
      </c>
      <c r="R550" s="7">
        <v>-17879.560000000001</v>
      </c>
      <c r="S550" s="12">
        <f t="shared" si="328"/>
        <v>-99782.64</v>
      </c>
      <c r="T550" s="18">
        <f t="shared" si="329"/>
        <v>200554.45999999996</v>
      </c>
      <c r="U550" s="18">
        <v>182674.9</v>
      </c>
      <c r="V550" s="30">
        <f t="shared" si="330"/>
        <v>42979</v>
      </c>
      <c r="W550" s="28">
        <f t="shared" si="342"/>
        <v>5.7611111111111111</v>
      </c>
      <c r="X550" s="38"/>
      <c r="AD550"/>
      <c r="AE550" s="43" t="s">
        <v>4032</v>
      </c>
      <c r="AF550">
        <f>MATCH(AE550,'CAT-4'!$A:$A,0)</f>
        <v>639</v>
      </c>
      <c r="AG550">
        <f>MATCH(V550,'CAT-4'!$1:$1,0)</f>
        <v>69</v>
      </c>
      <c r="AH550">
        <f>INDEX('CAT-4'!$1:$1048576,FAR!AF550,FAR!AG550)</f>
        <v>111.7</v>
      </c>
      <c r="AI550">
        <f>MATCH($AI$3,'CAT-4'!$1:$1,0)</f>
        <v>133</v>
      </c>
      <c r="AJ550">
        <f>INDEX('CAT-4'!$1:$1048576,FAR!AF550,FAR!AI550)</f>
        <v>117.6</v>
      </c>
      <c r="AK550" s="28">
        <f>AJ550/AH550</f>
        <v>1.0528200537153087</v>
      </c>
      <c r="AL550" s="28">
        <f>AK550</f>
        <v>1.0528200537153087</v>
      </c>
      <c r="AM550" s="2">
        <f>INDEX(ELSV!$C$4:$G$58,MATCH(AE550,ELSV!$G$4:$G$58,0),MATCH(IF(O550&gt;2000000,"A",IF(O550&gt;1000000,"B",IF(O550&gt;100000,"C","D"))),ELSV!$C$4:$G$4,0))</f>
        <v>6</v>
      </c>
      <c r="AN550" s="77">
        <f>INDEX(ELSV!$G$4:$K$58,MATCH(AE550,ELSV!$G$4:$G$58,0),MATCH(IF(O550&gt;2000000,"A",IF(O550&gt;1000000,"B",IF(O550&gt;100000,"C","D"))),ELSV!$G$4:$K$4,0))</f>
        <v>1</v>
      </c>
      <c r="AO550" s="24">
        <f t="shared" si="345"/>
        <v>297376.96243509394</v>
      </c>
      <c r="AP550" s="24">
        <f t="shared" si="346"/>
        <v>285536.9537455485</v>
      </c>
      <c r="AQ550" s="25">
        <f t="shared" si="347"/>
        <v>11840.008689545444</v>
      </c>
    </row>
    <row r="551" spans="1:43" hidden="1" x14ac:dyDescent="0.25">
      <c r="A551" s="11">
        <v>3008</v>
      </c>
      <c r="B551" s="6">
        <v>3008006201</v>
      </c>
      <c r="C551" s="6">
        <v>20000102</v>
      </c>
      <c r="D551" s="6">
        <v>2010000060</v>
      </c>
      <c r="E551" s="6" t="s">
        <v>1586</v>
      </c>
      <c r="F551" s="6" t="s">
        <v>111</v>
      </c>
      <c r="G551" s="6" t="s">
        <v>1597</v>
      </c>
      <c r="H551" s="83">
        <v>1</v>
      </c>
      <c r="I551" s="6" t="s">
        <v>8</v>
      </c>
      <c r="J551" s="27">
        <v>42004</v>
      </c>
      <c r="K551" s="27">
        <v>42004</v>
      </c>
      <c r="L551" s="7">
        <v>281862.14</v>
      </c>
      <c r="M551" s="7">
        <v>0</v>
      </c>
      <c r="N551" s="7"/>
      <c r="O551" s="8">
        <v>281862.14</v>
      </c>
      <c r="P551" s="7">
        <v>-68246.5</v>
      </c>
      <c r="Q551" s="7">
        <v>0</v>
      </c>
      <c r="R551" s="7">
        <v>-9414.2000000000007</v>
      </c>
      <c r="S551" s="12">
        <f t="shared" si="328"/>
        <v>-77660.7</v>
      </c>
      <c r="T551" s="18">
        <f t="shared" si="329"/>
        <v>213615.64</v>
      </c>
      <c r="U551" s="18">
        <v>204201.44</v>
      </c>
      <c r="V551" s="30">
        <f t="shared" si="330"/>
        <v>41974</v>
      </c>
      <c r="AD551"/>
      <c r="AL551"/>
      <c r="AO551"/>
    </row>
    <row r="552" spans="1:43" x14ac:dyDescent="0.25">
      <c r="A552" s="11">
        <v>3006</v>
      </c>
      <c r="B552" s="6">
        <v>3006000202</v>
      </c>
      <c r="C552" s="6">
        <v>20000201</v>
      </c>
      <c r="D552" s="6">
        <v>3020000356</v>
      </c>
      <c r="E552" s="6" t="s">
        <v>1582</v>
      </c>
      <c r="F552" s="6" t="s">
        <v>491</v>
      </c>
      <c r="G552" s="6"/>
      <c r="H552" s="6">
        <v>1</v>
      </c>
      <c r="I552" s="6" t="s">
        <v>8</v>
      </c>
      <c r="J552" s="27">
        <v>41943</v>
      </c>
      <c r="K552" s="27">
        <v>41943</v>
      </c>
      <c r="L552" s="7">
        <v>277199.3</v>
      </c>
      <c r="M552" s="7">
        <v>0</v>
      </c>
      <c r="N552" s="7"/>
      <c r="O552" s="8">
        <v>277199.3</v>
      </c>
      <c r="P552" s="7">
        <v>-119854.98</v>
      </c>
      <c r="Q552" s="7">
        <v>0</v>
      </c>
      <c r="R552" s="7">
        <v>-16160.72</v>
      </c>
      <c r="S552" s="12">
        <f t="shared" si="328"/>
        <v>-136015.69999999998</v>
      </c>
      <c r="T552" s="18">
        <f t="shared" si="329"/>
        <v>157344.32000000001</v>
      </c>
      <c r="U552" s="18">
        <v>141183.6</v>
      </c>
      <c r="V552" s="30">
        <f t="shared" si="330"/>
        <v>41913</v>
      </c>
      <c r="W552" s="28">
        <f t="shared" ref="W552:W560" si="352">YEARFRAC(K552,$W$3)</f>
        <v>8.5972222222222214</v>
      </c>
      <c r="X552" s="38"/>
      <c r="AD552"/>
      <c r="AE552" s="43" t="s">
        <v>4192</v>
      </c>
      <c r="AF552">
        <f>MATCH(AE552,'CAT-4'!$A:$A,0)</f>
        <v>722</v>
      </c>
      <c r="AG552">
        <f>MATCH(V552,'CAT-4'!$1:$1,0)</f>
        <v>34</v>
      </c>
      <c r="AH552">
        <f>INDEX('CAT-4'!$1:$1048576,FAR!AF552,FAR!AG552)</f>
        <v>108.3</v>
      </c>
      <c r="AI552">
        <f>MATCH($AI$3,'CAT-4'!$1:$1,0)</f>
        <v>133</v>
      </c>
      <c r="AJ552">
        <f>INDEX('CAT-4'!$1:$1048576,FAR!AF552,FAR!AI552)</f>
        <v>126.8</v>
      </c>
      <c r="AK552" s="28">
        <f t="shared" ref="AK552:AK559" si="353">AJ552/AH552</f>
        <v>1.1708217913204062</v>
      </c>
      <c r="AL552" s="28">
        <f t="shared" ref="AL552:AL559" si="354">AK552</f>
        <v>1.1708217913204062</v>
      </c>
      <c r="AM552" s="2">
        <f>INDEX(ELSV!$C$4:$G$58,MATCH(AE552,ELSV!$G$4:$G$58,0),MATCH(IF(O552&gt;2000000,"A",IF(O552&gt;1000000,"B",IF(O552&gt;100000,"C","D"))),ELSV!$C$4:$G$4,0))</f>
        <v>12</v>
      </c>
      <c r="AN552" s="77">
        <f>INDEX(ELSV!$G$4:$K$58,MATCH(AE552,ELSV!$G$4:$G$58,0),MATCH(IF(O552&gt;2000000,"A",IF(O552&gt;1000000,"B",IF(O552&gt;100000,"C","D"))),ELSV!$G$4:$K$4,0))</f>
        <v>0.9</v>
      </c>
      <c r="AO552" s="24">
        <f t="shared" ref="AO552:AO560" si="355">AL552*O552</f>
        <v>324550.98097876267</v>
      </c>
      <c r="AP552" s="24">
        <f t="shared" ref="AP552:AP560" si="356">AO552*(AN552/AM552)*(IF(W552&gt;AM552,AM552,W552))</f>
        <v>209267.76794359801</v>
      </c>
      <c r="AQ552" s="25">
        <f t="shared" ref="AQ552:AQ560" si="357">AO552-AP552</f>
        <v>115283.21303516466</v>
      </c>
    </row>
    <row r="553" spans="1:43" x14ac:dyDescent="0.25">
      <c r="A553" s="11">
        <v>3004</v>
      </c>
      <c r="B553" s="6">
        <v>3004110001</v>
      </c>
      <c r="C553" s="6">
        <v>20000201</v>
      </c>
      <c r="D553" s="6">
        <v>3030000000</v>
      </c>
      <c r="E553" s="6" t="s">
        <v>1583</v>
      </c>
      <c r="F553" s="6" t="s">
        <v>600</v>
      </c>
      <c r="G553" s="6"/>
      <c r="H553" s="6">
        <v>1</v>
      </c>
      <c r="I553" s="6" t="s">
        <v>45</v>
      </c>
      <c r="J553" s="27">
        <v>41729</v>
      </c>
      <c r="K553" s="27">
        <v>41729</v>
      </c>
      <c r="L553" s="7">
        <v>275655</v>
      </c>
      <c r="M553" s="7">
        <v>0</v>
      </c>
      <c r="N553" s="7"/>
      <c r="O553" s="8">
        <v>275655</v>
      </c>
      <c r="P553" s="7">
        <v>-128605.4</v>
      </c>
      <c r="Q553" s="7">
        <v>0</v>
      </c>
      <c r="R553" s="7">
        <v>-16070.69</v>
      </c>
      <c r="S553" s="12">
        <f t="shared" si="328"/>
        <v>-144676.09</v>
      </c>
      <c r="T553" s="18">
        <f t="shared" si="329"/>
        <v>147049.60000000001</v>
      </c>
      <c r="U553" s="18">
        <v>130978.91</v>
      </c>
      <c r="V553" s="30">
        <f t="shared" si="330"/>
        <v>41699</v>
      </c>
      <c r="W553" s="28">
        <f t="shared" si="352"/>
        <v>9.1805555555555554</v>
      </c>
      <c r="X553" s="38"/>
      <c r="AD553"/>
      <c r="AE553" s="43" t="s">
        <v>4222</v>
      </c>
      <c r="AF553">
        <f>MATCH(AE553,'CAT-4'!$A:$A,0)</f>
        <v>737</v>
      </c>
      <c r="AG553">
        <f>MATCH(V553,'CAT-4'!$1:$1,0)</f>
        <v>27</v>
      </c>
      <c r="AH553">
        <f>INDEX('CAT-4'!$1:$1048576,FAR!AF553,FAR!AG553)</f>
        <v>104.7</v>
      </c>
      <c r="AI553">
        <f>MATCH($AI$3,'CAT-4'!$1:$1,0)</f>
        <v>133</v>
      </c>
      <c r="AJ553">
        <f>INDEX('CAT-4'!$1:$1048576,FAR!AF553,FAR!AI553)</f>
        <v>125</v>
      </c>
      <c r="AK553" s="28">
        <f t="shared" si="353"/>
        <v>1.1938872970391594</v>
      </c>
      <c r="AL553" s="28">
        <f t="shared" si="354"/>
        <v>1.1938872970391594</v>
      </c>
      <c r="AM553" s="2">
        <f>INDEX(ELSV!$C$4:$G$58,MATCH(AE553,ELSV!$G$4:$G$58,0),MATCH(IF(O553&gt;2000000,"A",IF(O553&gt;1000000,"B",IF(O553&gt;100000,"C","D"))),ELSV!$C$4:$G$4,0))</f>
        <v>12</v>
      </c>
      <c r="AN553" s="77">
        <f>INDEX(ELSV!$G$4:$K$58,MATCH(AE553,ELSV!$G$4:$G$58,0),MATCH(IF(O553&gt;2000000,"A",IF(O553&gt;1000000,"B",IF(O553&gt;100000,"C","D"))),ELSV!$G$4:$K$4,0))</f>
        <v>0.95</v>
      </c>
      <c r="AO553" s="24">
        <f t="shared" si="355"/>
        <v>329101.0028653295</v>
      </c>
      <c r="AP553" s="24">
        <f t="shared" si="356"/>
        <v>239188.62818204126</v>
      </c>
      <c r="AQ553" s="25">
        <f t="shared" si="357"/>
        <v>89912.374683288246</v>
      </c>
    </row>
    <row r="554" spans="1:43" x14ac:dyDescent="0.25">
      <c r="A554" s="11">
        <v>3005</v>
      </c>
      <c r="B554" s="6">
        <v>3005110001</v>
      </c>
      <c r="C554" s="6">
        <v>20000201</v>
      </c>
      <c r="D554" s="6">
        <v>3030000120</v>
      </c>
      <c r="E554" s="6" t="s">
        <v>1584</v>
      </c>
      <c r="F554" s="6" t="s">
        <v>721</v>
      </c>
      <c r="G554" s="6"/>
      <c r="H554" s="6">
        <v>1</v>
      </c>
      <c r="I554" s="6" t="s">
        <v>8</v>
      </c>
      <c r="J554" s="27">
        <v>41729</v>
      </c>
      <c r="K554" s="27">
        <v>41729</v>
      </c>
      <c r="L554" s="7">
        <v>273882.43</v>
      </c>
      <c r="M554" s="7">
        <v>0</v>
      </c>
      <c r="N554" s="7"/>
      <c r="O554" s="8">
        <v>273882.43</v>
      </c>
      <c r="P554" s="7">
        <v>-127778.42</v>
      </c>
      <c r="Q554" s="7">
        <v>0</v>
      </c>
      <c r="R554" s="7">
        <v>-15967.35</v>
      </c>
      <c r="S554" s="12">
        <f t="shared" si="328"/>
        <v>-143745.76999999999</v>
      </c>
      <c r="T554" s="18">
        <f t="shared" si="329"/>
        <v>146104.01</v>
      </c>
      <c r="U554" s="18">
        <v>130136.66</v>
      </c>
      <c r="V554" s="30">
        <f t="shared" si="330"/>
        <v>41699</v>
      </c>
      <c r="W554" s="28">
        <f t="shared" si="352"/>
        <v>9.1805555555555554</v>
      </c>
      <c r="X554" s="38"/>
      <c r="AD554"/>
      <c r="AE554" s="43" t="s">
        <v>4198</v>
      </c>
      <c r="AF554">
        <f>MATCH(AE554,'CAT-4'!$A:$A,0)</f>
        <v>725</v>
      </c>
      <c r="AG554">
        <f>MATCH(V554,'CAT-4'!$1:$1,0)</f>
        <v>27</v>
      </c>
      <c r="AH554">
        <f>INDEX('CAT-4'!$1:$1048576,FAR!AF554,FAR!AG554)</f>
        <v>103.2</v>
      </c>
      <c r="AI554">
        <f>MATCH($AI$3,'CAT-4'!$1:$1,0)</f>
        <v>133</v>
      </c>
      <c r="AJ554">
        <f>INDEX('CAT-4'!$1:$1048576,FAR!AF554,FAR!AI554)</f>
        <v>128.19999999999999</v>
      </c>
      <c r="AK554" s="28">
        <f t="shared" si="353"/>
        <v>1.2422480620155036</v>
      </c>
      <c r="AL554" s="28">
        <f t="shared" si="354"/>
        <v>1.2422480620155036</v>
      </c>
      <c r="AM554" s="2">
        <f>INDEX(ELSV!$C$4:$G$58,MATCH(AE554,ELSV!$G$4:$G$58,0),MATCH(IF(O554&gt;2000000,"A",IF(O554&gt;1000000,"B",IF(O554&gt;100000,"C","D"))),ELSV!$C$4:$G$4,0))</f>
        <v>8</v>
      </c>
      <c r="AN554" s="77">
        <f>INDEX(ELSV!$G$4:$K$58,MATCH(AE554,ELSV!$G$4:$G$58,0),MATCH(IF(O554&gt;2000000,"A",IF(O554&gt;1000000,"B",IF(O554&gt;100000,"C","D"))),ELSV!$G$4:$K$4,0))</f>
        <v>0.95</v>
      </c>
      <c r="AO554" s="24">
        <f t="shared" si="355"/>
        <v>340229.91788759682</v>
      </c>
      <c r="AP554" s="24">
        <f t="shared" si="356"/>
        <v>323218.42199321697</v>
      </c>
      <c r="AQ554" s="25">
        <f t="shared" si="357"/>
        <v>17011.495894379856</v>
      </c>
    </row>
    <row r="555" spans="1:43" x14ac:dyDescent="0.25">
      <c r="A555" s="11">
        <v>3005</v>
      </c>
      <c r="B555" s="6">
        <v>3005000206</v>
      </c>
      <c r="C555" s="6">
        <v>20000201</v>
      </c>
      <c r="D555" s="6">
        <v>3030000121</v>
      </c>
      <c r="E555" s="6" t="s">
        <v>1584</v>
      </c>
      <c r="F555" s="6" t="s">
        <v>722</v>
      </c>
      <c r="G555" s="6"/>
      <c r="H555" s="6">
        <v>1</v>
      </c>
      <c r="I555" s="6" t="s">
        <v>8</v>
      </c>
      <c r="J555" s="27">
        <v>41729</v>
      </c>
      <c r="K555" s="27">
        <v>41729</v>
      </c>
      <c r="L555" s="7">
        <v>273213.24</v>
      </c>
      <c r="M555" s="7">
        <v>0</v>
      </c>
      <c r="N555" s="7"/>
      <c r="O555" s="8">
        <v>273213.24</v>
      </c>
      <c r="P555" s="7">
        <v>-127466.16</v>
      </c>
      <c r="Q555" s="7">
        <v>0</v>
      </c>
      <c r="R555" s="7">
        <v>-15928.33</v>
      </c>
      <c r="S555" s="12">
        <f t="shared" si="328"/>
        <v>-143394.49</v>
      </c>
      <c r="T555" s="18">
        <f t="shared" si="329"/>
        <v>145747.07999999999</v>
      </c>
      <c r="U555" s="18">
        <v>129818.75</v>
      </c>
      <c r="V555" s="30">
        <f t="shared" si="330"/>
        <v>41699</v>
      </c>
      <c r="W555" s="28">
        <f t="shared" si="352"/>
        <v>9.1805555555555554</v>
      </c>
      <c r="X555" s="38"/>
      <c r="AD555"/>
      <c r="AE555" s="43" t="s">
        <v>4085</v>
      </c>
      <c r="AF555">
        <f>MATCH(AE555,'CAT-4'!$A:$A,0)</f>
        <v>666</v>
      </c>
      <c r="AG555">
        <f>MATCH(V555,'CAT-4'!$1:$1,0)</f>
        <v>27</v>
      </c>
      <c r="AH555">
        <f>INDEX('CAT-4'!$1:$1048576,FAR!AF555,FAR!AG555)</f>
        <v>107.2</v>
      </c>
      <c r="AI555">
        <f>MATCH($AI$3,'CAT-4'!$1:$1,0)</f>
        <v>133</v>
      </c>
      <c r="AJ555">
        <f>INDEX('CAT-4'!$1:$1048576,FAR!AF555,FAR!AI555)</f>
        <v>130</v>
      </c>
      <c r="AK555" s="28">
        <f t="shared" si="353"/>
        <v>1.2126865671641791</v>
      </c>
      <c r="AL555" s="28">
        <f t="shared" si="354"/>
        <v>1.2126865671641791</v>
      </c>
      <c r="AM555" s="2">
        <f>INDEX(ELSV!$C$4:$G$58,MATCH(AE555,ELSV!$G$4:$G$58,0),MATCH(IF(O555&gt;2000000,"A",IF(O555&gt;1000000,"B",IF(O555&gt;100000,"C","D"))),ELSV!$C$4:$G$4,0))</f>
        <v>12</v>
      </c>
      <c r="AN555" s="77">
        <f>INDEX(ELSV!$G$4:$K$58,MATCH(AE555,ELSV!$G$4:$G$58,0),MATCH(IF(O555&gt;2000000,"A",IF(O555&gt;1000000,"B",IF(O555&gt;100000,"C","D"))),ELSV!$G$4:$K$4,0))</f>
        <v>0.95</v>
      </c>
      <c r="AO555" s="24">
        <f t="shared" si="355"/>
        <v>331322.02611940296</v>
      </c>
      <c r="AP555" s="24">
        <f t="shared" si="356"/>
        <v>240802.85451583227</v>
      </c>
      <c r="AQ555" s="25">
        <f t="shared" si="357"/>
        <v>90519.171603570692</v>
      </c>
    </row>
    <row r="556" spans="1:43" x14ac:dyDescent="0.25">
      <c r="A556" s="11">
        <v>3006</v>
      </c>
      <c r="B556" s="6">
        <v>3006000204</v>
      </c>
      <c r="C556" s="6">
        <v>20000201</v>
      </c>
      <c r="D556" s="6">
        <v>3030000100</v>
      </c>
      <c r="E556" s="6" t="s">
        <v>1582</v>
      </c>
      <c r="F556" s="6" t="s">
        <v>701</v>
      </c>
      <c r="G556" s="6"/>
      <c r="H556" s="6">
        <v>1</v>
      </c>
      <c r="I556" s="6" t="s">
        <v>8</v>
      </c>
      <c r="J556" s="27">
        <v>41729</v>
      </c>
      <c r="K556" s="27">
        <v>41729</v>
      </c>
      <c r="L556" s="7">
        <v>270062.12</v>
      </c>
      <c r="M556" s="7">
        <v>0</v>
      </c>
      <c r="N556" s="7"/>
      <c r="O556" s="8">
        <v>270062.12</v>
      </c>
      <c r="P556" s="7">
        <v>-125996.03</v>
      </c>
      <c r="Q556" s="7">
        <v>0</v>
      </c>
      <c r="R556" s="7">
        <v>-15744.62</v>
      </c>
      <c r="S556" s="12">
        <f t="shared" si="328"/>
        <v>-141740.65</v>
      </c>
      <c r="T556" s="18">
        <f t="shared" si="329"/>
        <v>144066.09</v>
      </c>
      <c r="U556" s="18">
        <v>128321.47</v>
      </c>
      <c r="V556" s="30">
        <f t="shared" si="330"/>
        <v>41699</v>
      </c>
      <c r="W556" s="28">
        <f t="shared" si="352"/>
        <v>9.1805555555555554</v>
      </c>
      <c r="X556" s="38"/>
      <c r="AD556"/>
      <c r="AE556" s="43" t="s">
        <v>4096</v>
      </c>
      <c r="AF556">
        <f>MATCH(AE556,'CAT-4'!$A:$A,0)</f>
        <v>672</v>
      </c>
      <c r="AG556">
        <f>MATCH(V556,'CAT-4'!$1:$1,0)</f>
        <v>27</v>
      </c>
      <c r="AH556">
        <f>INDEX('CAT-4'!$1:$1048576,FAR!AF556,FAR!AG556)</f>
        <v>105.3</v>
      </c>
      <c r="AI556">
        <f>MATCH($AI$3,'CAT-4'!$1:$1,0)</f>
        <v>133</v>
      </c>
      <c r="AJ556">
        <f>INDEX('CAT-4'!$1:$1048576,FAR!AF556,FAR!AI556)</f>
        <v>142.1</v>
      </c>
      <c r="AK556" s="28">
        <f t="shared" si="353"/>
        <v>1.3494776828110162</v>
      </c>
      <c r="AL556" s="28">
        <f t="shared" si="354"/>
        <v>1.3494776828110162</v>
      </c>
      <c r="AM556" s="2">
        <f>INDEX(ELSV!$C$4:$G$58,MATCH(AE556,ELSV!$G$4:$G$58,0),MATCH(IF(O556&gt;2000000,"A",IF(O556&gt;1000000,"B",IF(O556&gt;100000,"C","D"))),ELSV!$C$4:$G$4,0))</f>
        <v>8</v>
      </c>
      <c r="AN556" s="77">
        <f>INDEX(ELSV!$G$4:$K$58,MATCH(AE556,ELSV!$G$4:$G$58,0),MATCH(IF(O556&gt;2000000,"A",IF(O556&gt;1000000,"B",IF(O556&gt;100000,"C","D"))),ELSV!$G$4:$K$4,0))</f>
        <v>0.9</v>
      </c>
      <c r="AO556" s="24">
        <f t="shared" si="355"/>
        <v>364442.8039126306</v>
      </c>
      <c r="AP556" s="24">
        <f t="shared" si="356"/>
        <v>327998.52352136752</v>
      </c>
      <c r="AQ556" s="25">
        <f t="shared" si="357"/>
        <v>36444.280391263077</v>
      </c>
    </row>
    <row r="557" spans="1:43" x14ac:dyDescent="0.25">
      <c r="A557" s="11">
        <v>3008</v>
      </c>
      <c r="B557" s="6">
        <v>3008000209</v>
      </c>
      <c r="C557" s="6">
        <v>20000201</v>
      </c>
      <c r="D557" s="6">
        <v>3030000011</v>
      </c>
      <c r="E557" s="6" t="s">
        <v>1586</v>
      </c>
      <c r="F557" s="6" t="s">
        <v>611</v>
      </c>
      <c r="G557" s="6"/>
      <c r="H557" s="6">
        <v>1</v>
      </c>
      <c r="I557" s="6" t="s">
        <v>8</v>
      </c>
      <c r="J557" s="27">
        <v>41729</v>
      </c>
      <c r="K557" s="27">
        <v>41729</v>
      </c>
      <c r="L557" s="7">
        <v>269640</v>
      </c>
      <c r="M557" s="7">
        <v>0</v>
      </c>
      <c r="N557" s="7"/>
      <c r="O557" s="8">
        <v>269640</v>
      </c>
      <c r="P557" s="7">
        <v>-125799.09</v>
      </c>
      <c r="Q557" s="7">
        <v>0</v>
      </c>
      <c r="R557" s="7">
        <v>-15720.01</v>
      </c>
      <c r="S557" s="12">
        <f t="shared" si="328"/>
        <v>-141519.1</v>
      </c>
      <c r="T557" s="18">
        <f t="shared" si="329"/>
        <v>143840.91</v>
      </c>
      <c r="U557" s="18">
        <v>128120.9</v>
      </c>
      <c r="V557" s="30">
        <f t="shared" si="330"/>
        <v>41699</v>
      </c>
      <c r="W557" s="28">
        <f t="shared" si="352"/>
        <v>9.1805555555555554</v>
      </c>
      <c r="X557" s="38"/>
      <c r="AD557"/>
      <c r="AE557" s="43" t="s">
        <v>4085</v>
      </c>
      <c r="AF557">
        <f>MATCH(AE557,'CAT-4'!$A:$A,0)</f>
        <v>666</v>
      </c>
      <c r="AG557">
        <f>MATCH(V557,'CAT-4'!$1:$1,0)</f>
        <v>27</v>
      </c>
      <c r="AH557">
        <f>INDEX('CAT-4'!$1:$1048576,FAR!AF557,FAR!AG557)</f>
        <v>107.2</v>
      </c>
      <c r="AI557">
        <f>MATCH($AI$3,'CAT-4'!$1:$1,0)</f>
        <v>133</v>
      </c>
      <c r="AJ557">
        <f>INDEX('CAT-4'!$1:$1048576,FAR!AF557,FAR!AI557)</f>
        <v>130</v>
      </c>
      <c r="AK557" s="28">
        <f t="shared" si="353"/>
        <v>1.2126865671641791</v>
      </c>
      <c r="AL557" s="28">
        <f t="shared" si="354"/>
        <v>1.2126865671641791</v>
      </c>
      <c r="AM557" s="2">
        <f>INDEX(ELSV!$C$4:$G$58,MATCH(AE557,ELSV!$G$4:$G$58,0),MATCH(IF(O557&gt;2000000,"A",IF(O557&gt;1000000,"B",IF(O557&gt;100000,"C","D"))),ELSV!$C$4:$G$4,0))</f>
        <v>12</v>
      </c>
      <c r="AN557" s="77">
        <f>INDEX(ELSV!$G$4:$K$58,MATCH(AE557,ELSV!$G$4:$G$58,0),MATCH(IF(O557&gt;2000000,"A",IF(O557&gt;1000000,"B",IF(O557&gt;100000,"C","D"))),ELSV!$G$4:$K$4,0))</f>
        <v>0.95</v>
      </c>
      <c r="AO557" s="24">
        <f t="shared" si="355"/>
        <v>326988.80597014923</v>
      </c>
      <c r="AP557" s="24">
        <f t="shared" si="356"/>
        <v>237653.49619092038</v>
      </c>
      <c r="AQ557" s="25">
        <f t="shared" si="357"/>
        <v>89335.309779228846</v>
      </c>
    </row>
    <row r="558" spans="1:43" x14ac:dyDescent="0.25">
      <c r="A558" s="11">
        <v>3007</v>
      </c>
      <c r="B558" s="6">
        <v>3007005805</v>
      </c>
      <c r="C558" s="6">
        <v>20000201</v>
      </c>
      <c r="D558" s="6">
        <v>3020000448</v>
      </c>
      <c r="E558" s="6" t="s">
        <v>1585</v>
      </c>
      <c r="F558" s="6" t="s">
        <v>573</v>
      </c>
      <c r="G558" s="6"/>
      <c r="H558" s="6">
        <v>2</v>
      </c>
      <c r="I558" s="6" t="s">
        <v>8</v>
      </c>
      <c r="J558" s="27">
        <v>43555</v>
      </c>
      <c r="K558" s="27">
        <v>43555</v>
      </c>
      <c r="L558" s="7">
        <v>268804</v>
      </c>
      <c r="M558" s="7">
        <v>0</v>
      </c>
      <c r="N558" s="7"/>
      <c r="O558" s="8">
        <v>268804</v>
      </c>
      <c r="P558" s="7">
        <v>-35983.360000000001</v>
      </c>
      <c r="Q558" s="7">
        <v>0</v>
      </c>
      <c r="R558" s="7">
        <v>-15671.27</v>
      </c>
      <c r="S558" s="12">
        <f t="shared" si="328"/>
        <v>-51654.630000000005</v>
      </c>
      <c r="T558" s="18">
        <f t="shared" si="329"/>
        <v>232820.64</v>
      </c>
      <c r="U558" s="18">
        <v>217149.37</v>
      </c>
      <c r="V558" s="30">
        <f t="shared" si="330"/>
        <v>43525</v>
      </c>
      <c r="W558" s="28">
        <f t="shared" si="352"/>
        <v>4.1805555555555554</v>
      </c>
      <c r="X558" s="38"/>
      <c r="AD558"/>
      <c r="AE558" s="43" t="s">
        <v>4061</v>
      </c>
      <c r="AF558">
        <f>MATCH(AE558,'CAT-4'!$A:$A,0)</f>
        <v>654</v>
      </c>
      <c r="AG558">
        <f>MATCH(V558,'CAT-4'!$1:$1,0)</f>
        <v>87</v>
      </c>
      <c r="AH558">
        <f>INDEX('CAT-4'!$1:$1048576,FAR!AF558,FAR!AG558)</f>
        <v>108.4</v>
      </c>
      <c r="AI558">
        <f>MATCH($AI$3,'CAT-4'!$1:$1,0)</f>
        <v>133</v>
      </c>
      <c r="AJ558">
        <f>INDEX('CAT-4'!$1:$1048576,FAR!AF558,FAR!AI558)</f>
        <v>112.9</v>
      </c>
      <c r="AK558" s="28">
        <f t="shared" si="353"/>
        <v>1.0415129151291513</v>
      </c>
      <c r="AL558" s="28">
        <f t="shared" si="354"/>
        <v>1.0415129151291513</v>
      </c>
      <c r="AM558" s="2">
        <f>INDEX(ELSV!$C$4:$G$58,MATCH(AE558,ELSV!$G$4:$G$58,0),MATCH(IF(O558&gt;2000000,"A",IF(O558&gt;1000000,"B",IF(O558&gt;100000,"C","D"))),ELSV!$C$4:$G$4,0))</f>
        <v>6</v>
      </c>
      <c r="AN558" s="77">
        <f>INDEX(ELSV!$G$4:$K$58,MATCH(AE558,ELSV!$G$4:$G$58,0),MATCH(IF(O558&gt;2000000,"A",IF(O558&gt;1000000,"B",IF(O558&gt;100000,"C","D"))),ELSV!$G$4:$K$4,0))</f>
        <v>0.95</v>
      </c>
      <c r="AO558" s="24">
        <f t="shared" si="355"/>
        <v>279962.8376383764</v>
      </c>
      <c r="AP558" s="24">
        <f t="shared" si="356"/>
        <v>185313.36440438364</v>
      </c>
      <c r="AQ558" s="25">
        <f t="shared" si="357"/>
        <v>94649.473233992758</v>
      </c>
    </row>
    <row r="559" spans="1:43" x14ac:dyDescent="0.25">
      <c r="A559" s="11">
        <v>3005</v>
      </c>
      <c r="B559" s="6">
        <v>3005005805</v>
      </c>
      <c r="C559" s="6">
        <v>20000201</v>
      </c>
      <c r="D559" s="6">
        <v>3020000451</v>
      </c>
      <c r="E559" s="6" t="s">
        <v>1584</v>
      </c>
      <c r="F559" s="6" t="s">
        <v>576</v>
      </c>
      <c r="G559" s="6"/>
      <c r="H559" s="6">
        <v>2</v>
      </c>
      <c r="I559" s="6" t="s">
        <v>8</v>
      </c>
      <c r="J559" s="27">
        <v>43585</v>
      </c>
      <c r="K559" s="27">
        <v>43585</v>
      </c>
      <c r="L559" s="7">
        <v>268804</v>
      </c>
      <c r="M559" s="7">
        <v>0</v>
      </c>
      <c r="N559" s="7"/>
      <c r="O559" s="8">
        <v>268804</v>
      </c>
      <c r="P559" s="7">
        <v>-35216.410000000003</v>
      </c>
      <c r="Q559" s="7">
        <v>0</v>
      </c>
      <c r="R559" s="7">
        <v>-15671.27</v>
      </c>
      <c r="S559" s="12">
        <f t="shared" si="328"/>
        <v>-50887.680000000008</v>
      </c>
      <c r="T559" s="18">
        <f t="shared" si="329"/>
        <v>233587.59</v>
      </c>
      <c r="U559" s="18">
        <v>217916.32</v>
      </c>
      <c r="V559" s="30">
        <f t="shared" si="330"/>
        <v>43556</v>
      </c>
      <c r="W559" s="28">
        <f t="shared" si="352"/>
        <v>4.0972222222222223</v>
      </c>
      <c r="X559" s="38"/>
      <c r="AD559"/>
      <c r="AE559" s="43" t="s">
        <v>4061</v>
      </c>
      <c r="AF559">
        <f>MATCH(AE559,'CAT-4'!$A:$A,0)</f>
        <v>654</v>
      </c>
      <c r="AG559">
        <f>MATCH(V559,'CAT-4'!$1:$1,0)</f>
        <v>88</v>
      </c>
      <c r="AH559">
        <f>INDEX('CAT-4'!$1:$1048576,FAR!AF559,FAR!AG559)</f>
        <v>111.9</v>
      </c>
      <c r="AI559">
        <f>MATCH($AI$3,'CAT-4'!$1:$1,0)</f>
        <v>133</v>
      </c>
      <c r="AJ559">
        <f>INDEX('CAT-4'!$1:$1048576,FAR!AF559,FAR!AI559)</f>
        <v>112.9</v>
      </c>
      <c r="AK559" s="28">
        <f t="shared" si="353"/>
        <v>1.0089365504915102</v>
      </c>
      <c r="AL559" s="28">
        <f t="shared" si="354"/>
        <v>1.0089365504915102</v>
      </c>
      <c r="AM559" s="2">
        <f>INDEX(ELSV!$C$4:$G$58,MATCH(AE559,ELSV!$G$4:$G$58,0),MATCH(IF(O559&gt;2000000,"A",IF(O559&gt;1000000,"B",IF(O559&gt;100000,"C","D"))),ELSV!$C$4:$G$4,0))</f>
        <v>6</v>
      </c>
      <c r="AN559" s="77">
        <f>INDEX(ELSV!$G$4:$K$58,MATCH(AE559,ELSV!$G$4:$G$58,0),MATCH(IF(O559&gt;2000000,"A",IF(O559&gt;1000000,"B",IF(O559&gt;100000,"C","D"))),ELSV!$G$4:$K$4,0))</f>
        <v>0.95</v>
      </c>
      <c r="AO559" s="24">
        <f t="shared" si="355"/>
        <v>271206.18051831989</v>
      </c>
      <c r="AP559" s="24">
        <f t="shared" si="356"/>
        <v>175938.73169041469</v>
      </c>
      <c r="AQ559" s="25">
        <f t="shared" si="357"/>
        <v>95267.448827905202</v>
      </c>
    </row>
    <row r="560" spans="1:43" x14ac:dyDescent="0.25">
      <c r="A560" s="11">
        <v>3004</v>
      </c>
      <c r="B560" s="6">
        <v>3004006203</v>
      </c>
      <c r="C560" s="6">
        <v>20000401</v>
      </c>
      <c r="D560" s="6">
        <v>5000000040</v>
      </c>
      <c r="E560" s="6" t="s">
        <v>1583</v>
      </c>
      <c r="F560" s="6" t="s">
        <v>1103</v>
      </c>
      <c r="G560" s="6"/>
      <c r="H560" s="6">
        <v>18</v>
      </c>
      <c r="I560" s="6" t="s">
        <v>41</v>
      </c>
      <c r="J560" s="27">
        <v>40633</v>
      </c>
      <c r="K560" s="27">
        <v>40633</v>
      </c>
      <c r="L560" s="7">
        <v>268200.01</v>
      </c>
      <c r="M560" s="7">
        <v>0</v>
      </c>
      <c r="N560" s="7"/>
      <c r="O560" s="8">
        <v>268200.01</v>
      </c>
      <c r="P560" s="7">
        <v>-174069.88</v>
      </c>
      <c r="Q560" s="7">
        <v>0</v>
      </c>
      <c r="R560" s="7">
        <v>-16977.060000000001</v>
      </c>
      <c r="S560" s="12">
        <f t="shared" si="328"/>
        <v>-191046.94</v>
      </c>
      <c r="T560" s="18">
        <f t="shared" si="329"/>
        <v>94130.13</v>
      </c>
      <c r="U560" s="18">
        <v>77153.070000000007</v>
      </c>
      <c r="V560" s="30">
        <f t="shared" si="330"/>
        <v>40603</v>
      </c>
      <c r="W560" s="28">
        <f t="shared" si="352"/>
        <v>12.180555555555555</v>
      </c>
      <c r="X560" s="38" t="s">
        <v>2994</v>
      </c>
      <c r="Y560">
        <f>MATCH(X560,'CAT-3'!$A:$A,0)</f>
        <v>699</v>
      </c>
      <c r="Z560">
        <f>MATCH(V560,'CAT-3'!$1:$1,0)</f>
        <v>78</v>
      </c>
      <c r="AA560">
        <f>INDEX('CAT-3'!$1:$1048576,FAR!Y560,FAR!Z560)</f>
        <v>126.4</v>
      </c>
      <c r="AB560">
        <f>MATCH($AB$3,'CAT-3'!$1:$1,0)</f>
        <v>90</v>
      </c>
      <c r="AC560">
        <f>INDEX('CAT-3'!$1:$1048576,FAR!Y560,FAR!AB560)</f>
        <v>130.9</v>
      </c>
      <c r="AD560" s="28">
        <f>AC560/AA560</f>
        <v>1.0356012658227849</v>
      </c>
      <c r="AE560" s="43" t="s">
        <v>4085</v>
      </c>
      <c r="AF560">
        <f>MATCH(AE560,'CAT-4'!$A:$A,0)</f>
        <v>666</v>
      </c>
      <c r="AG560">
        <f>MATCH($AG$3,'CAT-4'!$1:$1,0)</f>
        <v>4</v>
      </c>
      <c r="AH560">
        <f>INDEX('CAT-4'!$1:$1048576,FAR!AF560,FAR!AG560)</f>
        <v>104.1</v>
      </c>
      <c r="AI560">
        <f>MATCH($AI$3,'CAT-4'!$1:$1,0)</f>
        <v>133</v>
      </c>
      <c r="AJ560">
        <f>INDEX('CAT-4'!$1:$1048576,FAR!AF560,FAR!AI560)</f>
        <v>130</v>
      </c>
      <c r="AK560" s="28">
        <f>AJ560/AH560</f>
        <v>1.2487992315081653</v>
      </c>
      <c r="AL560" s="28">
        <f>AK560*AD560</f>
        <v>1.2932580649083769</v>
      </c>
      <c r="AM560" s="2">
        <f>INDEX(ELSV!$C$4:$G$58,MATCH(AE560,ELSV!$G$4:$G$58,0),MATCH(IF(O560&gt;2000000,"A",IF(O560&gt;1000000,"B",IF(O560&gt;100000,"C","D"))),ELSV!$C$4:$G$4,0))</f>
        <v>12</v>
      </c>
      <c r="AN560" s="77">
        <f>INDEX(ELSV!$G$4:$K$58,MATCH(AE560,ELSV!$G$4:$G$58,0),MATCH(IF(O560&gt;2000000,"A",IF(O560&gt;1000000,"B",IF(O560&gt;100000,"C","D"))),ELSV!$G$4:$K$4,0))</f>
        <v>0.95</v>
      </c>
      <c r="AO560" s="24">
        <f t="shared" si="355"/>
        <v>346851.82594100735</v>
      </c>
      <c r="AP560" s="24">
        <f t="shared" si="356"/>
        <v>329509.234643957</v>
      </c>
      <c r="AQ560" s="25">
        <f t="shared" si="357"/>
        <v>17342.591297050356</v>
      </c>
    </row>
    <row r="561" spans="1:43" hidden="1" x14ac:dyDescent="0.25">
      <c r="A561" s="11">
        <v>3004</v>
      </c>
      <c r="B561" s="6">
        <v>3004006201</v>
      </c>
      <c r="C561" s="6">
        <v>20000102</v>
      </c>
      <c r="D561" s="6">
        <v>2010000051</v>
      </c>
      <c r="E561" s="6" t="s">
        <v>1583</v>
      </c>
      <c r="F561" s="6" t="s">
        <v>102</v>
      </c>
      <c r="G561" s="6" t="s">
        <v>1597</v>
      </c>
      <c r="H561" s="83">
        <v>1</v>
      </c>
      <c r="I561" s="6" t="s">
        <v>45</v>
      </c>
      <c r="J561" s="27">
        <v>41729</v>
      </c>
      <c r="K561" s="27">
        <v>41729</v>
      </c>
      <c r="L561" s="7">
        <v>264105.26</v>
      </c>
      <c r="M561" s="7">
        <v>0</v>
      </c>
      <c r="N561" s="7"/>
      <c r="O561" s="8">
        <v>264105.26</v>
      </c>
      <c r="P561" s="7">
        <v>-70580.75</v>
      </c>
      <c r="Q561" s="7">
        <v>0</v>
      </c>
      <c r="R561" s="7">
        <v>-8821.1200000000008</v>
      </c>
      <c r="S561" s="12">
        <f t="shared" si="328"/>
        <v>-79401.87</v>
      </c>
      <c r="T561" s="18">
        <f t="shared" si="329"/>
        <v>193524.51</v>
      </c>
      <c r="U561" s="18">
        <v>184703.39</v>
      </c>
      <c r="V561" s="30">
        <f t="shared" si="330"/>
        <v>41699</v>
      </c>
      <c r="AD561"/>
      <c r="AL561"/>
      <c r="AO561"/>
    </row>
    <row r="562" spans="1:43" x14ac:dyDescent="0.25">
      <c r="A562" s="11">
        <v>3008</v>
      </c>
      <c r="B562" s="6">
        <v>3008006201</v>
      </c>
      <c r="C562" s="6">
        <v>20000401</v>
      </c>
      <c r="D562" s="6">
        <v>5000000465</v>
      </c>
      <c r="E562" s="6" t="s">
        <v>1586</v>
      </c>
      <c r="F562" s="6" t="s">
        <v>1320</v>
      </c>
      <c r="G562" s="6"/>
      <c r="H562" s="6">
        <v>1</v>
      </c>
      <c r="I562" s="6" t="s">
        <v>439</v>
      </c>
      <c r="J562" s="27">
        <v>44760</v>
      </c>
      <c r="K562" s="27">
        <v>44760</v>
      </c>
      <c r="L562" s="7">
        <v>0</v>
      </c>
      <c r="M562" s="7">
        <v>263496.07</v>
      </c>
      <c r="N562" s="7"/>
      <c r="O562" s="8">
        <v>263496.07</v>
      </c>
      <c r="P562" s="7">
        <v>0</v>
      </c>
      <c r="Q562" s="7">
        <v>0</v>
      </c>
      <c r="R562" s="7">
        <v>-11289</v>
      </c>
      <c r="S562" s="12">
        <f t="shared" si="328"/>
        <v>-11289</v>
      </c>
      <c r="T562" s="18">
        <f t="shared" si="329"/>
        <v>0</v>
      </c>
      <c r="U562" s="18">
        <v>252207.07</v>
      </c>
      <c r="V562" s="30">
        <f t="shared" si="330"/>
        <v>44743</v>
      </c>
      <c r="W562" s="28">
        <f t="shared" ref="W562:W577" si="358">YEARFRAC(K562,$W$3)</f>
        <v>0.88055555555555554</v>
      </c>
      <c r="X562" s="38"/>
      <c r="AD562"/>
      <c r="AE562" s="43" t="s">
        <v>4085</v>
      </c>
      <c r="AF562">
        <f>MATCH(AE562,'CAT-4'!$A:$A,0)</f>
        <v>666</v>
      </c>
      <c r="AG562">
        <f>MATCH(V562,'CAT-4'!$1:$1,0)</f>
        <v>127</v>
      </c>
      <c r="AH562">
        <f>INDEX('CAT-4'!$1:$1048576,FAR!AF562,FAR!AG562)</f>
        <v>127.5</v>
      </c>
      <c r="AI562">
        <f>MATCH($AI$3,'CAT-4'!$1:$1,0)</f>
        <v>133</v>
      </c>
      <c r="AJ562">
        <f>INDEX('CAT-4'!$1:$1048576,FAR!AF562,FAR!AI562)</f>
        <v>130</v>
      </c>
      <c r="AK562" s="28">
        <f t="shared" ref="AK562:AK569" si="359">AJ562/AH562</f>
        <v>1.0196078431372548</v>
      </c>
      <c r="AL562" s="28">
        <f t="shared" ref="AL562:AL569" si="360">AK562</f>
        <v>1.0196078431372548</v>
      </c>
      <c r="AM562" s="2">
        <f>INDEX(ELSV!$C$4:$G$58,MATCH(AE562,ELSV!$G$4:$G$58,0),MATCH(IF(O562&gt;2000000,"A",IF(O562&gt;1000000,"B",IF(O562&gt;100000,"C","D"))),ELSV!$C$4:$G$4,0))</f>
        <v>12</v>
      </c>
      <c r="AN562" s="77">
        <f>INDEX(ELSV!$G$4:$K$58,MATCH(AE562,ELSV!$G$4:$G$58,0),MATCH(IF(O562&gt;2000000,"A",IF(O562&gt;1000000,"B",IF(O562&gt;100000,"C","D"))),ELSV!$G$4:$K$4,0))</f>
        <v>0.95</v>
      </c>
      <c r="AO562" s="24">
        <f t="shared" ref="AO562:AO577" si="361">AL562*O562</f>
        <v>268662.65960784315</v>
      </c>
      <c r="AP562" s="24">
        <f t="shared" ref="AP562:AP577" si="362">AO562*(AN562/AM562)*(IF(W562&gt;AM562,AM562,W562))</f>
        <v>18728.648134468043</v>
      </c>
      <c r="AQ562" s="25">
        <f t="shared" ref="AQ562:AQ577" si="363">AO562-AP562</f>
        <v>249934.01147337511</v>
      </c>
    </row>
    <row r="563" spans="1:43" x14ac:dyDescent="0.25">
      <c r="A563" s="11">
        <v>3006</v>
      </c>
      <c r="B563" s="6">
        <v>3006006201</v>
      </c>
      <c r="C563" s="6">
        <v>20000401</v>
      </c>
      <c r="D563" s="6">
        <v>5000000456</v>
      </c>
      <c r="E563" s="6" t="s">
        <v>1582</v>
      </c>
      <c r="F563" s="6" t="s">
        <v>1313</v>
      </c>
      <c r="G563" s="6"/>
      <c r="H563" s="6">
        <v>1</v>
      </c>
      <c r="I563" s="6" t="s">
        <v>439</v>
      </c>
      <c r="J563" s="27">
        <v>44823</v>
      </c>
      <c r="K563" s="27">
        <v>44823</v>
      </c>
      <c r="L563" s="7">
        <v>0</v>
      </c>
      <c r="M563" s="7">
        <v>263496</v>
      </c>
      <c r="N563" s="7"/>
      <c r="O563" s="8">
        <v>263496</v>
      </c>
      <c r="P563" s="7">
        <v>0</v>
      </c>
      <c r="Q563" s="7">
        <v>0</v>
      </c>
      <c r="R563" s="7">
        <v>-8865.16</v>
      </c>
      <c r="S563" s="12">
        <f t="shared" si="328"/>
        <v>-8865.16</v>
      </c>
      <c r="T563" s="18">
        <f t="shared" si="329"/>
        <v>0</v>
      </c>
      <c r="U563" s="18">
        <v>254630.84</v>
      </c>
      <c r="V563" s="30">
        <f t="shared" si="330"/>
        <v>44805</v>
      </c>
      <c r="W563" s="28">
        <f t="shared" si="358"/>
        <v>0.71111111111111114</v>
      </c>
      <c r="X563" s="38"/>
      <c r="AD563"/>
      <c r="AE563" s="43" t="s">
        <v>4085</v>
      </c>
      <c r="AF563">
        <f>MATCH(AE563,'CAT-4'!$A:$A,0)</f>
        <v>666</v>
      </c>
      <c r="AG563">
        <f>MATCH(V563,'CAT-4'!$1:$1,0)</f>
        <v>129</v>
      </c>
      <c r="AH563">
        <f>INDEX('CAT-4'!$1:$1048576,FAR!AF563,FAR!AG563)</f>
        <v>129.19999999999999</v>
      </c>
      <c r="AI563">
        <f>MATCH($AI$3,'CAT-4'!$1:$1,0)</f>
        <v>133</v>
      </c>
      <c r="AJ563">
        <f>INDEX('CAT-4'!$1:$1048576,FAR!AF563,FAR!AI563)</f>
        <v>130</v>
      </c>
      <c r="AK563" s="28">
        <f t="shared" si="359"/>
        <v>1.0061919504643964</v>
      </c>
      <c r="AL563" s="28">
        <f t="shared" si="360"/>
        <v>1.0061919504643964</v>
      </c>
      <c r="AM563" s="2">
        <f>INDEX(ELSV!$C$4:$G$58,MATCH(AE563,ELSV!$G$4:$G$58,0),MATCH(IF(O563&gt;2000000,"A",IF(O563&gt;1000000,"B",IF(O563&gt;100000,"C","D"))),ELSV!$C$4:$G$4,0))</f>
        <v>12</v>
      </c>
      <c r="AN563" s="77">
        <f>INDEX(ELSV!$G$4:$K$58,MATCH(AE563,ELSV!$G$4:$G$58,0),MATCH(IF(O563&gt;2000000,"A",IF(O563&gt;1000000,"B",IF(O563&gt;100000,"C","D"))),ELSV!$G$4:$K$4,0))</f>
        <v>0.95</v>
      </c>
      <c r="AO563" s="24">
        <f t="shared" si="361"/>
        <v>265127.55417956656</v>
      </c>
      <c r="AP563" s="24">
        <f t="shared" si="362"/>
        <v>14925.69934640523</v>
      </c>
      <c r="AQ563" s="25">
        <f t="shared" si="363"/>
        <v>250201.85483316134</v>
      </c>
    </row>
    <row r="564" spans="1:43" x14ac:dyDescent="0.25">
      <c r="A564" s="11">
        <v>3005</v>
      </c>
      <c r="B564" s="6">
        <v>3005000206</v>
      </c>
      <c r="C564" s="6">
        <v>20000201</v>
      </c>
      <c r="D564" s="6">
        <v>3030000122</v>
      </c>
      <c r="E564" s="6" t="s">
        <v>1584</v>
      </c>
      <c r="F564" s="6" t="s">
        <v>723</v>
      </c>
      <c r="G564" s="6"/>
      <c r="H564" s="6">
        <v>1</v>
      </c>
      <c r="I564" s="6" t="s">
        <v>8</v>
      </c>
      <c r="J564" s="27">
        <v>41729</v>
      </c>
      <c r="K564" s="27">
        <v>41729</v>
      </c>
      <c r="L564" s="7">
        <v>258174.98</v>
      </c>
      <c r="M564" s="7">
        <v>0</v>
      </c>
      <c r="N564" s="7"/>
      <c r="O564" s="8">
        <v>258174.98</v>
      </c>
      <c r="P564" s="7">
        <v>-120450.15</v>
      </c>
      <c r="Q564" s="7">
        <v>0</v>
      </c>
      <c r="R564" s="7">
        <v>-15051.6</v>
      </c>
      <c r="S564" s="12">
        <f t="shared" si="328"/>
        <v>-135501.75</v>
      </c>
      <c r="T564" s="18">
        <f t="shared" si="329"/>
        <v>137724.83000000002</v>
      </c>
      <c r="U564" s="18">
        <v>122673.23</v>
      </c>
      <c r="V564" s="30">
        <f t="shared" si="330"/>
        <v>41699</v>
      </c>
      <c r="W564" s="28">
        <f t="shared" si="358"/>
        <v>9.1805555555555554</v>
      </c>
      <c r="X564" s="38"/>
      <c r="AD564"/>
      <c r="AE564" s="43" t="s">
        <v>4085</v>
      </c>
      <c r="AF564">
        <f>MATCH(AE564,'CAT-4'!$A:$A,0)</f>
        <v>666</v>
      </c>
      <c r="AG564">
        <f>MATCH(V564,'CAT-4'!$1:$1,0)</f>
        <v>27</v>
      </c>
      <c r="AH564">
        <f>INDEX('CAT-4'!$1:$1048576,FAR!AF564,FAR!AG564)</f>
        <v>107.2</v>
      </c>
      <c r="AI564">
        <f>MATCH($AI$3,'CAT-4'!$1:$1,0)</f>
        <v>133</v>
      </c>
      <c r="AJ564">
        <f>INDEX('CAT-4'!$1:$1048576,FAR!AF564,FAR!AI564)</f>
        <v>130</v>
      </c>
      <c r="AK564" s="28">
        <f t="shared" si="359"/>
        <v>1.2126865671641791</v>
      </c>
      <c r="AL564" s="28">
        <f t="shared" si="360"/>
        <v>1.2126865671641791</v>
      </c>
      <c r="AM564" s="2">
        <f>INDEX(ELSV!$C$4:$G$58,MATCH(AE564,ELSV!$G$4:$G$58,0),MATCH(IF(O564&gt;2000000,"A",IF(O564&gt;1000000,"B",IF(O564&gt;100000,"C","D"))),ELSV!$C$4:$G$4,0))</f>
        <v>12</v>
      </c>
      <c r="AN564" s="77">
        <f>INDEX(ELSV!$G$4:$K$58,MATCH(AE564,ELSV!$G$4:$G$58,0),MATCH(IF(O564&gt;2000000,"A",IF(O564&gt;1000000,"B",IF(O564&gt;100000,"C","D"))),ELSV!$G$4:$K$4,0))</f>
        <v>0.95</v>
      </c>
      <c r="AO564" s="24">
        <f t="shared" si="361"/>
        <v>313085.33022388059</v>
      </c>
      <c r="AP564" s="24">
        <f t="shared" si="362"/>
        <v>227548.53369685856</v>
      </c>
      <c r="AQ564" s="25">
        <f t="shared" si="363"/>
        <v>85536.79652702203</v>
      </c>
    </row>
    <row r="565" spans="1:43" x14ac:dyDescent="0.25">
      <c r="A565" s="11">
        <v>3006</v>
      </c>
      <c r="B565" s="6">
        <v>3006000206</v>
      </c>
      <c r="C565" s="6">
        <v>20000201</v>
      </c>
      <c r="D565" s="6">
        <v>3030000173</v>
      </c>
      <c r="E565" s="6" t="s">
        <v>1582</v>
      </c>
      <c r="F565" s="6" t="s">
        <v>774</v>
      </c>
      <c r="G565" s="6"/>
      <c r="H565" s="6">
        <v>1</v>
      </c>
      <c r="I565" s="6" t="s">
        <v>8</v>
      </c>
      <c r="J565" s="27">
        <v>41729</v>
      </c>
      <c r="K565" s="27">
        <v>41729</v>
      </c>
      <c r="L565" s="7">
        <v>258174.98</v>
      </c>
      <c r="M565" s="7">
        <v>0</v>
      </c>
      <c r="N565" s="7"/>
      <c r="O565" s="8">
        <v>258174.98</v>
      </c>
      <c r="P565" s="7">
        <v>-120450.15</v>
      </c>
      <c r="Q565" s="7">
        <v>0</v>
      </c>
      <c r="R565" s="7">
        <v>-15051.6</v>
      </c>
      <c r="S565" s="12">
        <f t="shared" si="328"/>
        <v>-135501.75</v>
      </c>
      <c r="T565" s="18">
        <f t="shared" si="329"/>
        <v>137724.83000000002</v>
      </c>
      <c r="U565" s="18">
        <v>122673.23</v>
      </c>
      <c r="V565" s="30">
        <f t="shared" si="330"/>
        <v>41699</v>
      </c>
      <c r="W565" s="28">
        <f t="shared" si="358"/>
        <v>9.1805555555555554</v>
      </c>
      <c r="X565" s="38"/>
      <c r="AD565"/>
      <c r="AE565" s="43" t="s">
        <v>4047</v>
      </c>
      <c r="AF565">
        <f>MATCH(AE565,'CAT-4'!$A:$A,0)</f>
        <v>647</v>
      </c>
      <c r="AG565">
        <f>MATCH(V565,'CAT-4'!$1:$1,0)</f>
        <v>27</v>
      </c>
      <c r="AH565">
        <f>INDEX('CAT-4'!$1:$1048576,FAR!AF565,FAR!AG565)</f>
        <v>96.5</v>
      </c>
      <c r="AI565">
        <f>MATCH($AI$3,'CAT-4'!$1:$1,0)</f>
        <v>133</v>
      </c>
      <c r="AJ565">
        <f>INDEX('CAT-4'!$1:$1048576,FAR!AF565,FAR!AI565)</f>
        <v>92.8</v>
      </c>
      <c r="AK565" s="28">
        <f t="shared" si="359"/>
        <v>0.9616580310880829</v>
      </c>
      <c r="AL565" s="28">
        <f t="shared" si="360"/>
        <v>0.9616580310880829</v>
      </c>
      <c r="AM565" s="2">
        <f>INDEX(ELSV!$C$4:$G$58,MATCH(AE565,ELSV!$G$4:$G$58,0),MATCH(IF(O565&gt;2000000,"A",IF(O565&gt;1000000,"B",IF(O565&gt;100000,"C","D"))),ELSV!$C$4:$G$4,0))</f>
        <v>6</v>
      </c>
      <c r="AN565" s="77">
        <f>INDEX(ELSV!$G$4:$K$58,MATCH(AE565,ELSV!$G$4:$G$58,0),MATCH(IF(O565&gt;2000000,"A",IF(O565&gt;1000000,"B",IF(O565&gt;100000,"C","D"))),ELSV!$G$4:$K$4,0))</f>
        <v>1</v>
      </c>
      <c r="AO565" s="24">
        <f t="shared" si="361"/>
        <v>248276.04294300519</v>
      </c>
      <c r="AP565" s="24">
        <f t="shared" si="362"/>
        <v>248276.04294300519</v>
      </c>
      <c r="AQ565" s="25">
        <f t="shared" si="363"/>
        <v>0</v>
      </c>
    </row>
    <row r="566" spans="1:43" x14ac:dyDescent="0.25">
      <c r="A566" s="11">
        <v>3004</v>
      </c>
      <c r="B566" s="6">
        <v>3004006201</v>
      </c>
      <c r="C566" s="6">
        <v>20000401</v>
      </c>
      <c r="D566" s="6">
        <v>5000000445</v>
      </c>
      <c r="E566" s="6" t="s">
        <v>1583</v>
      </c>
      <c r="F566" s="6" t="s">
        <v>1307</v>
      </c>
      <c r="G566" s="6"/>
      <c r="H566" s="6">
        <v>1</v>
      </c>
      <c r="I566" s="6" t="s">
        <v>439</v>
      </c>
      <c r="J566" s="27">
        <v>44807</v>
      </c>
      <c r="K566" s="27">
        <v>44807</v>
      </c>
      <c r="L566" s="7">
        <v>0</v>
      </c>
      <c r="M566" s="7">
        <v>257721.15</v>
      </c>
      <c r="N566" s="7"/>
      <c r="O566" s="8">
        <v>257721.15</v>
      </c>
      <c r="P566" s="7">
        <v>0</v>
      </c>
      <c r="Q566" s="7">
        <v>0</v>
      </c>
      <c r="R566" s="7">
        <v>-9385.99</v>
      </c>
      <c r="S566" s="12">
        <f t="shared" si="328"/>
        <v>-9385.99</v>
      </c>
      <c r="T566" s="18">
        <f t="shared" si="329"/>
        <v>0</v>
      </c>
      <c r="U566" s="18">
        <v>248335.16</v>
      </c>
      <c r="V566" s="30">
        <f t="shared" si="330"/>
        <v>44805</v>
      </c>
      <c r="W566" s="28">
        <f t="shared" si="358"/>
        <v>0.75555555555555554</v>
      </c>
      <c r="X566" s="38"/>
      <c r="AD566"/>
      <c r="AE566" s="43" t="s">
        <v>4047</v>
      </c>
      <c r="AF566">
        <f>MATCH(AE566,'CAT-4'!$A:$A,0)</f>
        <v>647</v>
      </c>
      <c r="AG566">
        <f>MATCH(V566,'CAT-4'!$1:$1,0)</f>
        <v>129</v>
      </c>
      <c r="AH566">
        <f>INDEX('CAT-4'!$1:$1048576,FAR!AF566,FAR!AG566)</f>
        <v>92.5</v>
      </c>
      <c r="AI566">
        <f>MATCH($AI$3,'CAT-4'!$1:$1,0)</f>
        <v>133</v>
      </c>
      <c r="AJ566">
        <f>INDEX('CAT-4'!$1:$1048576,FAR!AF566,FAR!AI566)</f>
        <v>92.8</v>
      </c>
      <c r="AK566" s="28">
        <f t="shared" si="359"/>
        <v>1.0032432432432432</v>
      </c>
      <c r="AL566" s="28">
        <f t="shared" si="360"/>
        <v>1.0032432432432432</v>
      </c>
      <c r="AM566" s="2">
        <f>INDEX(ELSV!$C$4:$G$58,MATCH(AE566,ELSV!$G$4:$G$58,0),MATCH(IF(O566&gt;2000000,"A",IF(O566&gt;1000000,"B",IF(O566&gt;100000,"C","D"))),ELSV!$C$4:$G$4,0))</f>
        <v>6</v>
      </c>
      <c r="AN566" s="77">
        <f>INDEX(ELSV!$G$4:$K$58,MATCH(AE566,ELSV!$G$4:$G$58,0),MATCH(IF(O566&gt;2000000,"A",IF(O566&gt;1000000,"B",IF(O566&gt;100000,"C","D"))),ELSV!$G$4:$K$4,0))</f>
        <v>1</v>
      </c>
      <c r="AO566" s="24">
        <f t="shared" si="361"/>
        <v>258557.00237837835</v>
      </c>
      <c r="AP566" s="24">
        <f t="shared" si="362"/>
        <v>32559.029929129127</v>
      </c>
      <c r="AQ566" s="25">
        <f t="shared" si="363"/>
        <v>225997.97244924924</v>
      </c>
    </row>
    <row r="567" spans="1:43" x14ac:dyDescent="0.25">
      <c r="A567" s="11">
        <v>3007</v>
      </c>
      <c r="B567" s="6">
        <v>3007006201</v>
      </c>
      <c r="C567" s="6">
        <v>20000401</v>
      </c>
      <c r="D567" s="6">
        <v>5000000466</v>
      </c>
      <c r="E567" s="6" t="s">
        <v>1585</v>
      </c>
      <c r="F567" s="6" t="s">
        <v>1321</v>
      </c>
      <c r="G567" s="6"/>
      <c r="H567" s="6">
        <v>1</v>
      </c>
      <c r="I567" s="6" t="s">
        <v>439</v>
      </c>
      <c r="J567" s="27">
        <v>44775</v>
      </c>
      <c r="K567" s="27">
        <v>44775</v>
      </c>
      <c r="L567" s="7">
        <v>0</v>
      </c>
      <c r="M567" s="7">
        <v>257721.03</v>
      </c>
      <c r="N567" s="7"/>
      <c r="O567" s="8">
        <v>257721.03</v>
      </c>
      <c r="P567" s="7">
        <v>0</v>
      </c>
      <c r="Q567" s="7">
        <v>0</v>
      </c>
      <c r="R567" s="7">
        <v>-10695.14</v>
      </c>
      <c r="S567" s="12">
        <f t="shared" si="328"/>
        <v>-10695.14</v>
      </c>
      <c r="T567" s="18">
        <f t="shared" si="329"/>
        <v>0</v>
      </c>
      <c r="U567" s="18">
        <v>247025.89</v>
      </c>
      <c r="V567" s="30">
        <f t="shared" si="330"/>
        <v>44774</v>
      </c>
      <c r="W567" s="28">
        <f t="shared" si="358"/>
        <v>0.84166666666666667</v>
      </c>
      <c r="X567" s="38"/>
      <c r="AD567"/>
      <c r="AE567" s="43" t="s">
        <v>4047</v>
      </c>
      <c r="AF567">
        <f>MATCH(AE567,'CAT-4'!$A:$A,0)</f>
        <v>647</v>
      </c>
      <c r="AG567">
        <f>MATCH(V567,'CAT-4'!$1:$1,0)</f>
        <v>128</v>
      </c>
      <c r="AH567">
        <f>INDEX('CAT-4'!$1:$1048576,FAR!AF567,FAR!AG567)</f>
        <v>92.4</v>
      </c>
      <c r="AI567">
        <f>MATCH($AI$3,'CAT-4'!$1:$1,0)</f>
        <v>133</v>
      </c>
      <c r="AJ567">
        <f>INDEX('CAT-4'!$1:$1048576,FAR!AF567,FAR!AI567)</f>
        <v>92.8</v>
      </c>
      <c r="AK567" s="28">
        <f t="shared" si="359"/>
        <v>1.0043290043290043</v>
      </c>
      <c r="AL567" s="28">
        <f t="shared" si="360"/>
        <v>1.0043290043290043</v>
      </c>
      <c r="AM567" s="2">
        <f>INDEX(ELSV!$C$4:$G$58,MATCH(AE567,ELSV!$G$4:$G$58,0),MATCH(IF(O567&gt;2000000,"A",IF(O567&gt;1000000,"B",IF(O567&gt;100000,"C","D"))),ELSV!$C$4:$G$4,0))</f>
        <v>6</v>
      </c>
      <c r="AN567" s="77">
        <f>INDEX(ELSV!$G$4:$K$58,MATCH(AE567,ELSV!$G$4:$G$58,0),MATCH(IF(O567&gt;2000000,"A",IF(O567&gt;1000000,"B",IF(O567&gt;100000,"C","D"))),ELSV!$G$4:$K$4,0))</f>
        <v>1</v>
      </c>
      <c r="AO567" s="24">
        <f t="shared" si="361"/>
        <v>258836.70545454544</v>
      </c>
      <c r="AP567" s="24">
        <f t="shared" si="362"/>
        <v>36309.037848484848</v>
      </c>
      <c r="AQ567" s="25">
        <f t="shared" si="363"/>
        <v>222527.6676060606</v>
      </c>
    </row>
    <row r="568" spans="1:43" x14ac:dyDescent="0.25">
      <c r="A568" s="11">
        <v>3005</v>
      </c>
      <c r="B568" s="6">
        <v>3005006201</v>
      </c>
      <c r="C568" s="6">
        <v>20000401</v>
      </c>
      <c r="D568" s="6">
        <v>5000000448</v>
      </c>
      <c r="E568" s="6" t="s">
        <v>1584</v>
      </c>
      <c r="F568" s="6" t="s">
        <v>1310</v>
      </c>
      <c r="G568" s="6"/>
      <c r="H568" s="6">
        <v>1</v>
      </c>
      <c r="I568" s="6" t="s">
        <v>439</v>
      </c>
      <c r="J568" s="27">
        <v>44763</v>
      </c>
      <c r="K568" s="27">
        <v>44763</v>
      </c>
      <c r="L568" s="7">
        <v>0</v>
      </c>
      <c r="M568" s="7">
        <v>257721</v>
      </c>
      <c r="N568" s="7"/>
      <c r="O568" s="8">
        <v>257721</v>
      </c>
      <c r="P568" s="7">
        <v>0</v>
      </c>
      <c r="Q568" s="7">
        <v>0</v>
      </c>
      <c r="R568" s="7">
        <v>-11193.43</v>
      </c>
      <c r="S568" s="12">
        <f t="shared" si="328"/>
        <v>-11193.43</v>
      </c>
      <c r="T568" s="18">
        <f t="shared" si="329"/>
        <v>0</v>
      </c>
      <c r="U568" s="18">
        <v>246527.57</v>
      </c>
      <c r="V568" s="30">
        <f t="shared" si="330"/>
        <v>44743</v>
      </c>
      <c r="W568" s="28">
        <f t="shared" si="358"/>
        <v>0.87222222222222223</v>
      </c>
      <c r="X568" s="38"/>
      <c r="AD568"/>
      <c r="AE568" s="43" t="s">
        <v>4047</v>
      </c>
      <c r="AF568">
        <f>MATCH(AE568,'CAT-4'!$A:$A,0)</f>
        <v>647</v>
      </c>
      <c r="AG568">
        <f>MATCH(V568,'CAT-4'!$1:$1,0)</f>
        <v>127</v>
      </c>
      <c r="AH568">
        <f>INDEX('CAT-4'!$1:$1048576,FAR!AF568,FAR!AG568)</f>
        <v>92</v>
      </c>
      <c r="AI568">
        <f>MATCH($AI$3,'CAT-4'!$1:$1,0)</f>
        <v>133</v>
      </c>
      <c r="AJ568">
        <f>INDEX('CAT-4'!$1:$1048576,FAR!AF568,FAR!AI568)</f>
        <v>92.8</v>
      </c>
      <c r="AK568" s="28">
        <f t="shared" si="359"/>
        <v>1.008695652173913</v>
      </c>
      <c r="AL568" s="28">
        <f t="shared" si="360"/>
        <v>1.008695652173913</v>
      </c>
      <c r="AM568" s="2">
        <f>INDEX(ELSV!$C$4:$G$58,MATCH(AE568,ELSV!$G$4:$G$58,0),MATCH(IF(O568&gt;2000000,"A",IF(O568&gt;1000000,"B",IF(O568&gt;100000,"C","D"))),ELSV!$C$4:$G$4,0))</f>
        <v>6</v>
      </c>
      <c r="AN568" s="77">
        <f>INDEX(ELSV!$G$4:$K$58,MATCH(AE568,ELSV!$G$4:$G$58,0),MATCH(IF(O568&gt;2000000,"A",IF(O568&gt;1000000,"B",IF(O568&gt;100000,"C","D"))),ELSV!$G$4:$K$4,0))</f>
        <v>1</v>
      </c>
      <c r="AO568" s="24">
        <f t="shared" si="361"/>
        <v>259962.05217391302</v>
      </c>
      <c r="AP568" s="24">
        <f t="shared" si="362"/>
        <v>37790.779806763283</v>
      </c>
      <c r="AQ568" s="25">
        <f t="shared" si="363"/>
        <v>222171.27236714974</v>
      </c>
    </row>
    <row r="569" spans="1:43" x14ac:dyDescent="0.25">
      <c r="A569" s="11">
        <v>3005</v>
      </c>
      <c r="B569" s="6">
        <v>3005000202</v>
      </c>
      <c r="C569" s="6">
        <v>20000201</v>
      </c>
      <c r="D569" s="6">
        <v>3020000344</v>
      </c>
      <c r="E569" s="6" t="s">
        <v>1584</v>
      </c>
      <c r="F569" s="6" t="s">
        <v>480</v>
      </c>
      <c r="G569" s="6"/>
      <c r="H569" s="6">
        <v>1</v>
      </c>
      <c r="I569" s="6" t="s">
        <v>8</v>
      </c>
      <c r="J569" s="27">
        <v>41882</v>
      </c>
      <c r="K569" s="27">
        <v>41882</v>
      </c>
      <c r="L569" s="7">
        <v>256785.07</v>
      </c>
      <c r="M569" s="7">
        <v>0</v>
      </c>
      <c r="N569" s="7"/>
      <c r="O569" s="8">
        <v>256785.07</v>
      </c>
      <c r="P569" s="7">
        <v>-113530.24000000001</v>
      </c>
      <c r="Q569" s="7">
        <v>0</v>
      </c>
      <c r="R569" s="7">
        <v>-14970.57</v>
      </c>
      <c r="S569" s="12">
        <f t="shared" si="328"/>
        <v>-128500.81</v>
      </c>
      <c r="T569" s="18">
        <f t="shared" si="329"/>
        <v>143254.83000000002</v>
      </c>
      <c r="U569" s="18">
        <v>128284.26</v>
      </c>
      <c r="V569" s="30">
        <f t="shared" si="330"/>
        <v>41852</v>
      </c>
      <c r="W569" s="28">
        <f t="shared" si="358"/>
        <v>8.7638888888888893</v>
      </c>
      <c r="X569" s="38"/>
      <c r="AD569"/>
      <c r="AE569" s="43" t="s">
        <v>4047</v>
      </c>
      <c r="AF569">
        <f>MATCH(AE569,'CAT-4'!$A:$A,0)</f>
        <v>647</v>
      </c>
      <c r="AG569">
        <f>MATCH(V569,'CAT-4'!$1:$1,0)</f>
        <v>32</v>
      </c>
      <c r="AH569">
        <f>INDEX('CAT-4'!$1:$1048576,FAR!AF569,FAR!AG569)</f>
        <v>93.6</v>
      </c>
      <c r="AI569">
        <f>MATCH($AI$3,'CAT-4'!$1:$1,0)</f>
        <v>133</v>
      </c>
      <c r="AJ569">
        <f>INDEX('CAT-4'!$1:$1048576,FAR!AF569,FAR!AI569)</f>
        <v>92.8</v>
      </c>
      <c r="AK569" s="28">
        <f t="shared" si="359"/>
        <v>0.99145299145299148</v>
      </c>
      <c r="AL569" s="28">
        <f t="shared" si="360"/>
        <v>0.99145299145299148</v>
      </c>
      <c r="AM569" s="2">
        <f>INDEX(ELSV!$C$4:$G$58,MATCH(AE569,ELSV!$G$4:$G$58,0),MATCH(IF(O569&gt;2000000,"A",IF(O569&gt;1000000,"B",IF(O569&gt;100000,"C","D"))),ELSV!$C$4:$G$4,0))</f>
        <v>6</v>
      </c>
      <c r="AN569" s="77">
        <f>INDEX(ELSV!$G$4:$K$58,MATCH(AE569,ELSV!$G$4:$G$58,0),MATCH(IF(O569&gt;2000000,"A",IF(O569&gt;1000000,"B",IF(O569&gt;100000,"C","D"))),ELSV!$G$4:$K$4,0))</f>
        <v>1</v>
      </c>
      <c r="AO569" s="24">
        <f t="shared" si="361"/>
        <v>254590.32581196583</v>
      </c>
      <c r="AP569" s="24">
        <f t="shared" si="362"/>
        <v>254590.32581196583</v>
      </c>
      <c r="AQ569" s="25">
        <f t="shared" si="363"/>
        <v>0</v>
      </c>
    </row>
    <row r="570" spans="1:43" x14ac:dyDescent="0.25">
      <c r="A570" s="11">
        <v>3008</v>
      </c>
      <c r="B570" s="6">
        <v>3008006203</v>
      </c>
      <c r="C570" s="6">
        <v>20000301</v>
      </c>
      <c r="D570" s="6">
        <v>4000000057</v>
      </c>
      <c r="E570" s="6" t="s">
        <v>1586</v>
      </c>
      <c r="F570" s="6" t="s">
        <v>830</v>
      </c>
      <c r="G570" s="6"/>
      <c r="H570" s="6">
        <v>17</v>
      </c>
      <c r="I570" s="6" t="s">
        <v>8</v>
      </c>
      <c r="J570" s="27">
        <v>40814</v>
      </c>
      <c r="K570" s="27">
        <v>40814</v>
      </c>
      <c r="L570" s="7">
        <v>255579.83</v>
      </c>
      <c r="M570" s="7">
        <v>0</v>
      </c>
      <c r="N570" s="7"/>
      <c r="O570" s="8">
        <v>255579.83</v>
      </c>
      <c r="P570" s="7">
        <v>-170003.71</v>
      </c>
      <c r="Q570" s="7">
        <v>0</v>
      </c>
      <c r="R570" s="7">
        <v>-16178.2</v>
      </c>
      <c r="S570" s="12">
        <f t="shared" si="328"/>
        <v>-186181.91</v>
      </c>
      <c r="T570" s="18">
        <f t="shared" si="329"/>
        <v>85576.12</v>
      </c>
      <c r="U570" s="18">
        <v>69397.919999999998</v>
      </c>
      <c r="V570" s="30">
        <f t="shared" si="330"/>
        <v>40787</v>
      </c>
      <c r="W570" s="28">
        <f t="shared" si="358"/>
        <v>11.686111111111112</v>
      </c>
      <c r="X570" s="38" t="s">
        <v>2852</v>
      </c>
      <c r="Y570">
        <f>MATCH(X570,'CAT-3'!$A:$A,0)</f>
        <v>628</v>
      </c>
      <c r="Z570">
        <f>MATCH(V570,'CAT-3'!$1:$1,0)</f>
        <v>84</v>
      </c>
      <c r="AA570">
        <f>INDEX('CAT-3'!$1:$1048576,FAR!Y570,FAR!Z570)</f>
        <v>134.9</v>
      </c>
      <c r="AB570">
        <f>MATCH($AB$3,'CAT-3'!$1:$1,0)</f>
        <v>90</v>
      </c>
      <c r="AC570">
        <f>INDEX('CAT-3'!$1:$1048576,FAR!Y570,FAR!AB570)</f>
        <v>138.4</v>
      </c>
      <c r="AD570" s="28">
        <f>AC570/AA570</f>
        <v>1.0259451445515197</v>
      </c>
      <c r="AE570" s="43" t="s">
        <v>4429</v>
      </c>
      <c r="AF570">
        <f>MATCH(AE570,'CAT-4'!$A:$A,0)</f>
        <v>844</v>
      </c>
      <c r="AG570">
        <f>MATCH($AG$3,'CAT-4'!$1:$1,0)</f>
        <v>4</v>
      </c>
      <c r="AH570">
        <f>INDEX('CAT-4'!$1:$1048576,FAR!AF570,FAR!AG570)</f>
        <v>103.9</v>
      </c>
      <c r="AI570">
        <f>MATCH($AI$3,'CAT-4'!$1:$1,0)</f>
        <v>133</v>
      </c>
      <c r="AJ570">
        <f>INDEX('CAT-4'!$1:$1048576,FAR!AF570,FAR!AI570)</f>
        <v>157.9</v>
      </c>
      <c r="AK570" s="28">
        <f>AJ570/AH570</f>
        <v>1.5197305101058709</v>
      </c>
      <c r="AL570" s="28">
        <f>AK570*AD570</f>
        <v>1.5591601378699225</v>
      </c>
      <c r="AM570" s="2">
        <f>INDEX(ELSV!$C$4:$G$58,MATCH(AE570,ELSV!$G$4:$G$58,0),MATCH(IF(O570&gt;2000000,"A",IF(O570&gt;1000000,"B",IF(O570&gt;100000,"C","D"))),ELSV!$C$4:$G$4,0))</f>
        <v>8</v>
      </c>
      <c r="AN570" s="77">
        <f>INDEX(ELSV!$G$4:$K$58,MATCH(AE570,ELSV!$G$4:$G$58,0),MATCH(IF(O570&gt;2000000,"A",IF(O570&gt;1000000,"B",IF(O570&gt;100000,"C","D"))),ELSV!$G$4:$K$4,0))</f>
        <v>0.95</v>
      </c>
      <c r="AO570" s="24">
        <f t="shared" si="361"/>
        <v>398489.88297957135</v>
      </c>
      <c r="AP570" s="24">
        <f t="shared" si="362"/>
        <v>378565.38883059274</v>
      </c>
      <c r="AQ570" s="25">
        <f t="shared" si="363"/>
        <v>19924.494148978614</v>
      </c>
    </row>
    <row r="571" spans="1:43" x14ac:dyDescent="0.25">
      <c r="A571" s="11">
        <v>3007</v>
      </c>
      <c r="B571" s="6">
        <v>3007000203</v>
      </c>
      <c r="C571" s="6">
        <v>20000201</v>
      </c>
      <c r="D571" s="6">
        <v>3020000414</v>
      </c>
      <c r="E571" s="6" t="s">
        <v>1585</v>
      </c>
      <c r="F571" s="6" t="s">
        <v>544</v>
      </c>
      <c r="G571" s="6"/>
      <c r="H571" s="6">
        <v>1</v>
      </c>
      <c r="I571" s="6" t="s">
        <v>8</v>
      </c>
      <c r="J571" s="27">
        <v>42493</v>
      </c>
      <c r="K571" s="27">
        <v>42493</v>
      </c>
      <c r="L571" s="7">
        <v>255000</v>
      </c>
      <c r="M571" s="7">
        <v>0</v>
      </c>
      <c r="N571" s="7"/>
      <c r="O571" s="8">
        <v>255000</v>
      </c>
      <c r="P571" s="7">
        <v>-87895.64</v>
      </c>
      <c r="Q571" s="7">
        <v>0</v>
      </c>
      <c r="R571" s="7">
        <v>-14866.5</v>
      </c>
      <c r="S571" s="12">
        <f t="shared" si="328"/>
        <v>-102762.14</v>
      </c>
      <c r="T571" s="18">
        <f t="shared" si="329"/>
        <v>167104.35999999999</v>
      </c>
      <c r="U571" s="18">
        <v>152237.85999999999</v>
      </c>
      <c r="V571" s="30">
        <f t="shared" si="330"/>
        <v>42491</v>
      </c>
      <c r="W571" s="28">
        <f t="shared" si="358"/>
        <v>7.0888888888888886</v>
      </c>
      <c r="X571" s="38"/>
      <c r="AD571"/>
      <c r="AE571" s="43" t="s">
        <v>4089</v>
      </c>
      <c r="AF571">
        <f>MATCH(AE571,'CAT-4'!$A:$A,0)</f>
        <v>668</v>
      </c>
      <c r="AG571">
        <f>MATCH(V571,'CAT-4'!$1:$1,0)</f>
        <v>53</v>
      </c>
      <c r="AH571">
        <f>INDEX('CAT-4'!$1:$1048576,FAR!AF571,FAR!AG571)</f>
        <v>107.7</v>
      </c>
      <c r="AI571">
        <f>MATCH($AI$3,'CAT-4'!$1:$1,0)</f>
        <v>133</v>
      </c>
      <c r="AJ571">
        <f>INDEX('CAT-4'!$1:$1048576,FAR!AF571,FAR!AI571)</f>
        <v>138.5</v>
      </c>
      <c r="AK571" s="28">
        <f t="shared" ref="AK571:AK577" si="364">AJ571/AH571</f>
        <v>1.2859795728876509</v>
      </c>
      <c r="AL571" s="28">
        <f t="shared" ref="AL571:AL577" si="365">AK571</f>
        <v>1.2859795728876509</v>
      </c>
      <c r="AM571" s="2">
        <f>INDEX(ELSV!$C$4:$G$58,MATCH(AE571,ELSV!$G$4:$G$58,0),MATCH(IF(O571&gt;2000000,"A",IF(O571&gt;1000000,"B",IF(O571&gt;100000,"C","D"))),ELSV!$C$4:$G$4,0))</f>
        <v>12</v>
      </c>
      <c r="AN571" s="77">
        <f>INDEX(ELSV!$G$4:$K$58,MATCH(AE571,ELSV!$G$4:$G$58,0),MATCH(IF(O571&gt;2000000,"A",IF(O571&gt;1000000,"B",IF(O571&gt;100000,"C","D"))),ELSV!$G$4:$K$4,0))</f>
        <v>0.9</v>
      </c>
      <c r="AO571" s="24">
        <f t="shared" si="361"/>
        <v>327924.79108635098</v>
      </c>
      <c r="AP571" s="24">
        <f t="shared" si="362"/>
        <v>174346.68059424325</v>
      </c>
      <c r="AQ571" s="25">
        <f t="shared" si="363"/>
        <v>153578.11049210772</v>
      </c>
    </row>
    <row r="572" spans="1:43" x14ac:dyDescent="0.25">
      <c r="A572" s="11">
        <v>3008</v>
      </c>
      <c r="B572" s="6">
        <v>3008000203</v>
      </c>
      <c r="C572" s="6">
        <v>20000201</v>
      </c>
      <c r="D572" s="6">
        <v>3020000417</v>
      </c>
      <c r="E572" s="6" t="s">
        <v>1586</v>
      </c>
      <c r="F572" s="6" t="s">
        <v>546</v>
      </c>
      <c r="G572" s="6"/>
      <c r="H572" s="6">
        <v>1</v>
      </c>
      <c r="I572" s="6" t="s">
        <v>8</v>
      </c>
      <c r="J572" s="27">
        <v>42551</v>
      </c>
      <c r="K572" s="27">
        <v>42551</v>
      </c>
      <c r="L572" s="7">
        <v>255000</v>
      </c>
      <c r="M572" s="7">
        <v>0</v>
      </c>
      <c r="N572" s="7"/>
      <c r="O572" s="8">
        <v>255000</v>
      </c>
      <c r="P572" s="7">
        <v>-85533.29</v>
      </c>
      <c r="Q572" s="7">
        <v>0</v>
      </c>
      <c r="R572" s="7">
        <v>-14866.5</v>
      </c>
      <c r="S572" s="12">
        <f t="shared" si="328"/>
        <v>-100399.79</v>
      </c>
      <c r="T572" s="18">
        <f t="shared" si="329"/>
        <v>169466.71000000002</v>
      </c>
      <c r="U572" s="18">
        <v>154600.21</v>
      </c>
      <c r="V572" s="30">
        <f t="shared" si="330"/>
        <v>42522</v>
      </c>
      <c r="W572" s="28">
        <f t="shared" si="358"/>
        <v>6.9305555555555554</v>
      </c>
      <c r="X572" s="38"/>
      <c r="AD572"/>
      <c r="AE572" s="43" t="s">
        <v>4089</v>
      </c>
      <c r="AF572">
        <f>MATCH(AE572,'CAT-4'!$A:$A,0)</f>
        <v>668</v>
      </c>
      <c r="AG572">
        <f>MATCH(V572,'CAT-4'!$1:$1,0)</f>
        <v>54</v>
      </c>
      <c r="AH572">
        <f>INDEX('CAT-4'!$1:$1048576,FAR!AF572,FAR!AG572)</f>
        <v>108</v>
      </c>
      <c r="AI572">
        <f>MATCH($AI$3,'CAT-4'!$1:$1,0)</f>
        <v>133</v>
      </c>
      <c r="AJ572">
        <f>INDEX('CAT-4'!$1:$1048576,FAR!AF572,FAR!AI572)</f>
        <v>138.5</v>
      </c>
      <c r="AK572" s="28">
        <f t="shared" si="364"/>
        <v>1.2824074074074074</v>
      </c>
      <c r="AL572" s="28">
        <f t="shared" si="365"/>
        <v>1.2824074074074074</v>
      </c>
      <c r="AM572" s="2">
        <f>INDEX(ELSV!$C$4:$G$58,MATCH(AE572,ELSV!$G$4:$G$58,0),MATCH(IF(O572&gt;2000000,"A",IF(O572&gt;1000000,"B",IF(O572&gt;100000,"C","D"))),ELSV!$C$4:$G$4,0))</f>
        <v>12</v>
      </c>
      <c r="AN572" s="77">
        <f>INDEX(ELSV!$G$4:$K$58,MATCH(AE572,ELSV!$G$4:$G$58,0),MATCH(IF(O572&gt;2000000,"A",IF(O572&gt;1000000,"B",IF(O572&gt;100000,"C","D"))),ELSV!$G$4:$K$4,0))</f>
        <v>0.9</v>
      </c>
      <c r="AO572" s="24">
        <f t="shared" si="361"/>
        <v>327013.88888888888</v>
      </c>
      <c r="AP572" s="24">
        <f t="shared" si="362"/>
        <v>169979.09432870368</v>
      </c>
      <c r="AQ572" s="25">
        <f t="shared" si="363"/>
        <v>157034.7945601852</v>
      </c>
    </row>
    <row r="573" spans="1:43" x14ac:dyDescent="0.25">
      <c r="A573" s="11">
        <v>3005</v>
      </c>
      <c r="B573" s="6">
        <v>3005000203</v>
      </c>
      <c r="C573" s="6">
        <v>20000201</v>
      </c>
      <c r="D573" s="6">
        <v>3020000418</v>
      </c>
      <c r="E573" s="6" t="s">
        <v>1584</v>
      </c>
      <c r="F573" s="6" t="s">
        <v>547</v>
      </c>
      <c r="G573" s="6"/>
      <c r="H573" s="6">
        <v>1</v>
      </c>
      <c r="I573" s="6" t="s">
        <v>8</v>
      </c>
      <c r="J573" s="27">
        <v>42529</v>
      </c>
      <c r="K573" s="27">
        <v>42529</v>
      </c>
      <c r="L573" s="7">
        <v>255000</v>
      </c>
      <c r="M573" s="7">
        <v>0</v>
      </c>
      <c r="N573" s="7"/>
      <c r="O573" s="8">
        <v>255000</v>
      </c>
      <c r="P573" s="7">
        <v>-86429.35</v>
      </c>
      <c r="Q573" s="7">
        <v>0</v>
      </c>
      <c r="R573" s="7">
        <v>-14866.5</v>
      </c>
      <c r="S573" s="12">
        <f t="shared" si="328"/>
        <v>-101295.85</v>
      </c>
      <c r="T573" s="18">
        <f t="shared" si="329"/>
        <v>168570.65</v>
      </c>
      <c r="U573" s="18">
        <v>153704.15</v>
      </c>
      <c r="V573" s="30">
        <f t="shared" si="330"/>
        <v>42522</v>
      </c>
      <c r="W573" s="28">
        <f t="shared" si="358"/>
        <v>6.9916666666666663</v>
      </c>
      <c r="X573" s="38"/>
      <c r="AD573"/>
      <c r="AE573" s="43" t="s">
        <v>4089</v>
      </c>
      <c r="AF573">
        <f>MATCH(AE573,'CAT-4'!$A:$A,0)</f>
        <v>668</v>
      </c>
      <c r="AG573">
        <f>MATCH(V573,'CAT-4'!$1:$1,0)</f>
        <v>54</v>
      </c>
      <c r="AH573">
        <f>INDEX('CAT-4'!$1:$1048576,FAR!AF573,FAR!AG573)</f>
        <v>108</v>
      </c>
      <c r="AI573">
        <f>MATCH($AI$3,'CAT-4'!$1:$1,0)</f>
        <v>133</v>
      </c>
      <c r="AJ573">
        <f>INDEX('CAT-4'!$1:$1048576,FAR!AF573,FAR!AI573)</f>
        <v>138.5</v>
      </c>
      <c r="AK573" s="28">
        <f t="shared" si="364"/>
        <v>1.2824074074074074</v>
      </c>
      <c r="AL573" s="28">
        <f t="shared" si="365"/>
        <v>1.2824074074074074</v>
      </c>
      <c r="AM573" s="2">
        <f>INDEX(ELSV!$C$4:$G$58,MATCH(AE573,ELSV!$G$4:$G$58,0),MATCH(IF(O573&gt;2000000,"A",IF(O573&gt;1000000,"B",IF(O573&gt;100000,"C","D"))),ELSV!$C$4:$G$4,0))</f>
        <v>12</v>
      </c>
      <c r="AN573" s="77">
        <f>INDEX(ELSV!$G$4:$K$58,MATCH(AE573,ELSV!$G$4:$G$58,0),MATCH(IF(O573&gt;2000000,"A",IF(O573&gt;1000000,"B",IF(O573&gt;100000,"C","D"))),ELSV!$G$4:$K$4,0))</f>
        <v>0.9</v>
      </c>
      <c r="AO573" s="24">
        <f t="shared" si="361"/>
        <v>327013.88888888888</v>
      </c>
      <c r="AP573" s="24">
        <f t="shared" si="362"/>
        <v>171477.90798611109</v>
      </c>
      <c r="AQ573" s="25">
        <f t="shared" si="363"/>
        <v>155535.98090277778</v>
      </c>
    </row>
    <row r="574" spans="1:43" x14ac:dyDescent="0.25">
      <c r="A574" s="11">
        <v>3004</v>
      </c>
      <c r="B574" s="6">
        <v>3004000203</v>
      </c>
      <c r="C574" s="6">
        <v>20000201</v>
      </c>
      <c r="D574" s="6">
        <v>3020000421</v>
      </c>
      <c r="E574" s="6" t="s">
        <v>1583</v>
      </c>
      <c r="F574" s="6" t="s">
        <v>550</v>
      </c>
      <c r="G574" s="6"/>
      <c r="H574" s="6">
        <v>1</v>
      </c>
      <c r="I574" s="6" t="s">
        <v>8</v>
      </c>
      <c r="J574" s="27">
        <v>42527</v>
      </c>
      <c r="K574" s="27">
        <v>42527</v>
      </c>
      <c r="L574" s="7">
        <v>255000</v>
      </c>
      <c r="M574" s="7">
        <v>0</v>
      </c>
      <c r="N574" s="7"/>
      <c r="O574" s="8">
        <v>255000</v>
      </c>
      <c r="P574" s="7">
        <v>-86510.81</v>
      </c>
      <c r="Q574" s="7">
        <v>0</v>
      </c>
      <c r="R574" s="7">
        <v>-14866.5</v>
      </c>
      <c r="S574" s="12">
        <f t="shared" si="328"/>
        <v>-101377.31</v>
      </c>
      <c r="T574" s="18">
        <f t="shared" si="329"/>
        <v>168489.19</v>
      </c>
      <c r="U574" s="18">
        <v>153622.69</v>
      </c>
      <c r="V574" s="30">
        <f t="shared" si="330"/>
        <v>42522</v>
      </c>
      <c r="W574" s="28">
        <f t="shared" si="358"/>
        <v>6.9972222222222218</v>
      </c>
      <c r="X574" s="38"/>
      <c r="AD574"/>
      <c r="AE574" s="43" t="s">
        <v>4089</v>
      </c>
      <c r="AF574">
        <f>MATCH(AE574,'CAT-4'!$A:$A,0)</f>
        <v>668</v>
      </c>
      <c r="AG574">
        <f>MATCH(V574,'CAT-4'!$1:$1,0)</f>
        <v>54</v>
      </c>
      <c r="AH574">
        <f>INDEX('CAT-4'!$1:$1048576,FAR!AF574,FAR!AG574)</f>
        <v>108</v>
      </c>
      <c r="AI574">
        <f>MATCH($AI$3,'CAT-4'!$1:$1,0)</f>
        <v>133</v>
      </c>
      <c r="AJ574">
        <f>INDEX('CAT-4'!$1:$1048576,FAR!AF574,FAR!AI574)</f>
        <v>138.5</v>
      </c>
      <c r="AK574" s="28">
        <f t="shared" si="364"/>
        <v>1.2824074074074074</v>
      </c>
      <c r="AL574" s="28">
        <f t="shared" si="365"/>
        <v>1.2824074074074074</v>
      </c>
      <c r="AM574" s="2">
        <f>INDEX(ELSV!$C$4:$G$58,MATCH(AE574,ELSV!$G$4:$G$58,0),MATCH(IF(O574&gt;2000000,"A",IF(O574&gt;1000000,"B",IF(O574&gt;100000,"C","D"))),ELSV!$C$4:$G$4,0))</f>
        <v>12</v>
      </c>
      <c r="AN574" s="77">
        <f>INDEX(ELSV!$G$4:$K$58,MATCH(AE574,ELSV!$G$4:$G$58,0),MATCH(IF(O574&gt;2000000,"A",IF(O574&gt;1000000,"B",IF(O574&gt;100000,"C","D"))),ELSV!$G$4:$K$4,0))</f>
        <v>0.9</v>
      </c>
      <c r="AO574" s="24">
        <f t="shared" si="361"/>
        <v>327013.88888888888</v>
      </c>
      <c r="AP574" s="24">
        <f t="shared" si="362"/>
        <v>171614.16377314812</v>
      </c>
      <c r="AQ574" s="25">
        <f t="shared" si="363"/>
        <v>155399.72511574076</v>
      </c>
    </row>
    <row r="575" spans="1:43" x14ac:dyDescent="0.25">
      <c r="A575" s="11">
        <v>3008</v>
      </c>
      <c r="B575" s="6">
        <v>3008000203</v>
      </c>
      <c r="C575" s="6">
        <v>20000201</v>
      </c>
      <c r="D575" s="6">
        <v>3020000425</v>
      </c>
      <c r="E575" s="6" t="s">
        <v>1586</v>
      </c>
      <c r="F575" s="6" t="s">
        <v>553</v>
      </c>
      <c r="G575" s="6"/>
      <c r="H575" s="6">
        <v>1</v>
      </c>
      <c r="I575" s="6" t="s">
        <v>8</v>
      </c>
      <c r="J575" s="27">
        <v>42674</v>
      </c>
      <c r="K575" s="27">
        <v>42674</v>
      </c>
      <c r="L575" s="7">
        <v>249900.01</v>
      </c>
      <c r="M575" s="7">
        <v>0</v>
      </c>
      <c r="N575" s="7"/>
      <c r="O575" s="8">
        <v>249900.01</v>
      </c>
      <c r="P575" s="7">
        <v>-78913.009999999995</v>
      </c>
      <c r="Q575" s="7">
        <v>0</v>
      </c>
      <c r="R575" s="7">
        <v>-14569.17</v>
      </c>
      <c r="S575" s="12">
        <f t="shared" si="328"/>
        <v>-93482.18</v>
      </c>
      <c r="T575" s="18">
        <f t="shared" si="329"/>
        <v>170987</v>
      </c>
      <c r="U575" s="18">
        <v>156417.82999999999</v>
      </c>
      <c r="V575" s="30">
        <f t="shared" si="330"/>
        <v>42644</v>
      </c>
      <c r="W575" s="28">
        <f t="shared" si="358"/>
        <v>6.5972222222222223</v>
      </c>
      <c r="X575" s="38"/>
      <c r="AD575"/>
      <c r="AE575" s="43" t="s">
        <v>4061</v>
      </c>
      <c r="AF575">
        <f>MATCH(AE575,'CAT-4'!$A:$A,0)</f>
        <v>654</v>
      </c>
      <c r="AG575">
        <f>MATCH(V575,'CAT-4'!$1:$1,0)</f>
        <v>58</v>
      </c>
      <c r="AH575">
        <f>INDEX('CAT-4'!$1:$1048576,FAR!AF575,FAR!AG575)</f>
        <v>102.3</v>
      </c>
      <c r="AI575">
        <f>MATCH($AI$3,'CAT-4'!$1:$1,0)</f>
        <v>133</v>
      </c>
      <c r="AJ575">
        <f>INDEX('CAT-4'!$1:$1048576,FAR!AF575,FAR!AI575)</f>
        <v>112.9</v>
      </c>
      <c r="AK575" s="28">
        <f t="shared" si="364"/>
        <v>1.1036168132942328</v>
      </c>
      <c r="AL575" s="28">
        <f t="shared" si="365"/>
        <v>1.1036168132942328</v>
      </c>
      <c r="AM575" s="2">
        <f>INDEX(ELSV!$C$4:$G$58,MATCH(AE575,ELSV!$G$4:$G$58,0),MATCH(IF(O575&gt;2000000,"A",IF(O575&gt;1000000,"B",IF(O575&gt;100000,"C","D"))),ELSV!$C$4:$G$4,0))</f>
        <v>6</v>
      </c>
      <c r="AN575" s="77">
        <f>INDEX(ELSV!$G$4:$K$58,MATCH(AE575,ELSV!$G$4:$G$58,0),MATCH(IF(O575&gt;2000000,"A",IF(O575&gt;1000000,"B",IF(O575&gt;100000,"C","D"))),ELSV!$G$4:$K$4,0))</f>
        <v>0.95</v>
      </c>
      <c r="AO575" s="24">
        <f t="shared" si="361"/>
        <v>275793.85267839691</v>
      </c>
      <c r="AP575" s="24">
        <f t="shared" si="362"/>
        <v>262004.16004447703</v>
      </c>
      <c r="AQ575" s="25">
        <f t="shared" si="363"/>
        <v>13789.692633919884</v>
      </c>
    </row>
    <row r="576" spans="1:43" x14ac:dyDescent="0.25">
      <c r="A576" s="11">
        <v>3005</v>
      </c>
      <c r="B576" s="6">
        <v>3005110002</v>
      </c>
      <c r="C576" s="6">
        <v>20000201</v>
      </c>
      <c r="D576" s="6">
        <v>3030000123</v>
      </c>
      <c r="E576" s="6" t="s">
        <v>1584</v>
      </c>
      <c r="F576" s="6" t="s">
        <v>724</v>
      </c>
      <c r="G576" s="6"/>
      <c r="H576" s="6">
        <v>1</v>
      </c>
      <c r="I576" s="6" t="s">
        <v>8</v>
      </c>
      <c r="J576" s="27">
        <v>41729</v>
      </c>
      <c r="K576" s="27">
        <v>41729</v>
      </c>
      <c r="L576" s="7">
        <v>249804.27</v>
      </c>
      <c r="M576" s="7">
        <v>0</v>
      </c>
      <c r="N576" s="7"/>
      <c r="O576" s="8">
        <v>249804.27</v>
      </c>
      <c r="P576" s="7">
        <v>-116544.86</v>
      </c>
      <c r="Q576" s="7">
        <v>0</v>
      </c>
      <c r="R576" s="7">
        <v>-14563.59</v>
      </c>
      <c r="S576" s="12">
        <f t="shared" si="328"/>
        <v>-131108.45000000001</v>
      </c>
      <c r="T576" s="18">
        <f t="shared" si="329"/>
        <v>133259.40999999997</v>
      </c>
      <c r="U576" s="18">
        <v>118695.82</v>
      </c>
      <c r="V576" s="30">
        <f t="shared" si="330"/>
        <v>41699</v>
      </c>
      <c r="W576" s="28">
        <f t="shared" si="358"/>
        <v>9.1805555555555554</v>
      </c>
      <c r="X576" s="38"/>
      <c r="AD576"/>
      <c r="AE576" s="43" t="s">
        <v>4047</v>
      </c>
      <c r="AF576">
        <f>MATCH(AE576,'CAT-4'!$A:$A,0)</f>
        <v>647</v>
      </c>
      <c r="AG576">
        <f>MATCH(V576,'CAT-4'!$1:$1,0)</f>
        <v>27</v>
      </c>
      <c r="AH576">
        <f>INDEX('CAT-4'!$1:$1048576,FAR!AF576,FAR!AG576)</f>
        <v>96.5</v>
      </c>
      <c r="AI576">
        <f>MATCH($AI$3,'CAT-4'!$1:$1,0)</f>
        <v>133</v>
      </c>
      <c r="AJ576">
        <f>INDEX('CAT-4'!$1:$1048576,FAR!AF576,FAR!AI576)</f>
        <v>92.8</v>
      </c>
      <c r="AK576" s="28">
        <f t="shared" si="364"/>
        <v>0.9616580310880829</v>
      </c>
      <c r="AL576" s="28">
        <f t="shared" si="365"/>
        <v>0.9616580310880829</v>
      </c>
      <c r="AM576" s="2">
        <f>INDEX(ELSV!$C$4:$G$58,MATCH(AE576,ELSV!$G$4:$G$58,0),MATCH(IF(O576&gt;2000000,"A",IF(O576&gt;1000000,"B",IF(O576&gt;100000,"C","D"))),ELSV!$C$4:$G$4,0))</f>
        <v>6</v>
      </c>
      <c r="AN576" s="77">
        <f>INDEX(ELSV!$G$4:$K$58,MATCH(AE576,ELSV!$G$4:$G$58,0),MATCH(IF(O576&gt;2000000,"A",IF(O576&gt;1000000,"B",IF(O576&gt;100000,"C","D"))),ELSV!$G$4:$K$4,0))</f>
        <v>1</v>
      </c>
      <c r="AO576" s="24">
        <f t="shared" si="361"/>
        <v>240226.28244559583</v>
      </c>
      <c r="AP576" s="24">
        <f t="shared" si="362"/>
        <v>240226.28244559583</v>
      </c>
      <c r="AQ576" s="25">
        <f t="shared" si="363"/>
        <v>0</v>
      </c>
    </row>
    <row r="577" spans="1:43" x14ac:dyDescent="0.25">
      <c r="A577" s="11">
        <v>3004</v>
      </c>
      <c r="B577" s="6">
        <v>3004000213</v>
      </c>
      <c r="C577" s="6">
        <v>20000201</v>
      </c>
      <c r="D577" s="6">
        <v>3020000337</v>
      </c>
      <c r="E577" s="6" t="s">
        <v>1583</v>
      </c>
      <c r="F577" s="6" t="s">
        <v>473</v>
      </c>
      <c r="G577" s="6"/>
      <c r="H577" s="6">
        <v>2</v>
      </c>
      <c r="I577" s="6" t="s">
        <v>8</v>
      </c>
      <c r="J577" s="27">
        <v>41890</v>
      </c>
      <c r="K577" s="27">
        <v>41890</v>
      </c>
      <c r="L577" s="7">
        <v>248706.08</v>
      </c>
      <c r="M577" s="7">
        <v>0</v>
      </c>
      <c r="N577" s="7"/>
      <c r="O577" s="8">
        <v>248706.08</v>
      </c>
      <c r="P577" s="7">
        <v>-109640.51</v>
      </c>
      <c r="Q577" s="7">
        <v>0</v>
      </c>
      <c r="R577" s="7">
        <v>-14499.56</v>
      </c>
      <c r="S577" s="12">
        <f t="shared" si="328"/>
        <v>-124140.06999999999</v>
      </c>
      <c r="T577" s="18">
        <f t="shared" si="329"/>
        <v>139065.57</v>
      </c>
      <c r="U577" s="18">
        <v>124566.01</v>
      </c>
      <c r="V577" s="30">
        <f t="shared" si="330"/>
        <v>41883</v>
      </c>
      <c r="W577" s="28">
        <f t="shared" si="358"/>
        <v>8.7416666666666671</v>
      </c>
      <c r="X577" s="38"/>
      <c r="AD577"/>
      <c r="AE577" s="43" t="s">
        <v>4198</v>
      </c>
      <c r="AF577">
        <f>MATCH(AE577,'CAT-4'!$A:$A,0)</f>
        <v>725</v>
      </c>
      <c r="AG577">
        <f>MATCH(V577,'CAT-4'!$1:$1,0)</f>
        <v>33</v>
      </c>
      <c r="AH577">
        <f>INDEX('CAT-4'!$1:$1048576,FAR!AF577,FAR!AG577)</f>
        <v>104.2</v>
      </c>
      <c r="AI577">
        <f>MATCH($AI$3,'CAT-4'!$1:$1,0)</f>
        <v>133</v>
      </c>
      <c r="AJ577">
        <f>INDEX('CAT-4'!$1:$1048576,FAR!AF577,FAR!AI577)</f>
        <v>128.19999999999999</v>
      </c>
      <c r="AK577" s="28">
        <f t="shared" si="364"/>
        <v>1.2303262955854126</v>
      </c>
      <c r="AL577" s="28">
        <f t="shared" si="365"/>
        <v>1.2303262955854126</v>
      </c>
      <c r="AM577" s="2">
        <f>INDEX(ELSV!$C$4:$G$58,MATCH(AE577,ELSV!$G$4:$G$58,0),MATCH(IF(O577&gt;2000000,"A",IF(O577&gt;1000000,"B",IF(O577&gt;100000,"C","D"))),ELSV!$C$4:$G$4,0))</f>
        <v>8</v>
      </c>
      <c r="AN577" s="77">
        <f>INDEX(ELSV!$G$4:$K$58,MATCH(AE577,ELSV!$G$4:$G$58,0),MATCH(IF(O577&gt;2000000,"A",IF(O577&gt;1000000,"B",IF(O577&gt;100000,"C","D"))),ELSV!$G$4:$K$4,0))</f>
        <v>0.95</v>
      </c>
      <c r="AO577" s="24">
        <f t="shared" si="361"/>
        <v>305989.63009596925</v>
      </c>
      <c r="AP577" s="24">
        <f t="shared" si="362"/>
        <v>290690.14859117079</v>
      </c>
      <c r="AQ577" s="25">
        <f t="shared" si="363"/>
        <v>15299.481504798459</v>
      </c>
    </row>
    <row r="578" spans="1:43" hidden="1" x14ac:dyDescent="0.25">
      <c r="A578" s="11">
        <v>3006</v>
      </c>
      <c r="B578" s="6">
        <v>3006006201</v>
      </c>
      <c r="C578" s="6">
        <v>20000102</v>
      </c>
      <c r="D578" s="6">
        <v>2010000035</v>
      </c>
      <c r="E578" s="6" t="s">
        <v>1582</v>
      </c>
      <c r="F578" s="6" t="s">
        <v>87</v>
      </c>
      <c r="G578" s="6" t="s">
        <v>1597</v>
      </c>
      <c r="H578" s="83">
        <v>1</v>
      </c>
      <c r="I578" s="6" t="s">
        <v>41</v>
      </c>
      <c r="J578" s="27">
        <v>41305</v>
      </c>
      <c r="K578" s="27">
        <v>41305</v>
      </c>
      <c r="L578" s="7">
        <v>246709.03</v>
      </c>
      <c r="M578" s="7">
        <v>0</v>
      </c>
      <c r="N578" s="7"/>
      <c r="O578" s="8">
        <v>246709.03</v>
      </c>
      <c r="P578" s="7">
        <v>-70601.279999999999</v>
      </c>
      <c r="Q578" s="7">
        <v>0</v>
      </c>
      <c r="R578" s="7">
        <v>-8240.08</v>
      </c>
      <c r="S578" s="12">
        <f t="shared" si="328"/>
        <v>-78841.36</v>
      </c>
      <c r="T578" s="18">
        <f t="shared" si="329"/>
        <v>176107.75</v>
      </c>
      <c r="U578" s="18">
        <v>167867.67</v>
      </c>
      <c r="V578" s="30">
        <f t="shared" si="330"/>
        <v>41275</v>
      </c>
      <c r="AD578"/>
      <c r="AL578"/>
      <c r="AO578"/>
    </row>
    <row r="579" spans="1:43" x14ac:dyDescent="0.25">
      <c r="A579" s="11">
        <v>3005</v>
      </c>
      <c r="B579" s="6">
        <v>3005110001</v>
      </c>
      <c r="C579" s="6">
        <v>20000201</v>
      </c>
      <c r="D579" s="6">
        <v>3030000124</v>
      </c>
      <c r="E579" s="6" t="s">
        <v>1584</v>
      </c>
      <c r="F579" s="6" t="s">
        <v>725</v>
      </c>
      <c r="G579" s="6"/>
      <c r="H579" s="6">
        <v>1</v>
      </c>
      <c r="I579" s="6" t="s">
        <v>8</v>
      </c>
      <c r="J579" s="27">
        <v>41729</v>
      </c>
      <c r="K579" s="27">
        <v>41729</v>
      </c>
      <c r="L579" s="7">
        <v>245474.59</v>
      </c>
      <c r="M579" s="7">
        <v>0</v>
      </c>
      <c r="N579" s="7"/>
      <c r="O579" s="8">
        <v>245474.59</v>
      </c>
      <c r="P579" s="7">
        <v>-114524.87</v>
      </c>
      <c r="Q579" s="7">
        <v>0</v>
      </c>
      <c r="R579" s="7">
        <v>-14311.17</v>
      </c>
      <c r="S579" s="12">
        <f t="shared" si="328"/>
        <v>-128836.04</v>
      </c>
      <c r="T579" s="18">
        <f t="shared" si="329"/>
        <v>130949.72</v>
      </c>
      <c r="U579" s="18">
        <v>116638.55</v>
      </c>
      <c r="V579" s="30">
        <f t="shared" si="330"/>
        <v>41699</v>
      </c>
      <c r="W579" s="28">
        <f t="shared" ref="W579:W583" si="366">YEARFRAC(K579,$W$3)</f>
        <v>9.1805555555555554</v>
      </c>
      <c r="X579" s="38"/>
      <c r="AD579"/>
      <c r="AE579" s="43" t="s">
        <v>4198</v>
      </c>
      <c r="AF579">
        <f>MATCH(AE579,'CAT-4'!$A:$A,0)</f>
        <v>725</v>
      </c>
      <c r="AG579">
        <f>MATCH(V579,'CAT-4'!$1:$1,0)</f>
        <v>27</v>
      </c>
      <c r="AH579">
        <f>INDEX('CAT-4'!$1:$1048576,FAR!AF579,FAR!AG579)</f>
        <v>103.2</v>
      </c>
      <c r="AI579">
        <f>MATCH($AI$3,'CAT-4'!$1:$1,0)</f>
        <v>133</v>
      </c>
      <c r="AJ579">
        <f>INDEX('CAT-4'!$1:$1048576,FAR!AF579,FAR!AI579)</f>
        <v>128.19999999999999</v>
      </c>
      <c r="AK579" s="28">
        <f t="shared" ref="AK579:AK583" si="367">AJ579/AH579</f>
        <v>1.2422480620155036</v>
      </c>
      <c r="AL579" s="28">
        <f t="shared" ref="AL579:AL583" si="368">AK579</f>
        <v>1.2422480620155036</v>
      </c>
      <c r="AM579" s="2">
        <f>INDEX(ELSV!$C$4:$G$58,MATCH(AE579,ELSV!$G$4:$G$58,0),MATCH(IF(O579&gt;2000000,"A",IF(O579&gt;1000000,"B",IF(O579&gt;100000,"C","D"))),ELSV!$C$4:$G$4,0))</f>
        <v>8</v>
      </c>
      <c r="AN579" s="77">
        <f>INDEX(ELSV!$G$4:$K$58,MATCH(AE579,ELSV!$G$4:$G$58,0),MATCH(IF(O579&gt;2000000,"A",IF(O579&gt;1000000,"B",IF(O579&gt;100000,"C","D"))),ELSV!$G$4:$K$4,0))</f>
        <v>0.95</v>
      </c>
      <c r="AO579" s="24">
        <f>AL579*O579</f>
        <v>304940.33370155032</v>
      </c>
      <c r="AP579" s="24">
        <f>AO579*(AN579/AM579)*(IF(W579&gt;AM579,AM579,W579))</f>
        <v>289693.31701647281</v>
      </c>
      <c r="AQ579" s="25">
        <f t="shared" ref="AQ579:AQ583" si="369">AO579-AP579</f>
        <v>15247.016685077513</v>
      </c>
    </row>
    <row r="580" spans="1:43" x14ac:dyDescent="0.25">
      <c r="A580" s="11">
        <v>3005</v>
      </c>
      <c r="B580" s="6">
        <v>3005000208</v>
      </c>
      <c r="C580" s="6">
        <v>20000201</v>
      </c>
      <c r="D580" s="6">
        <v>3020000189</v>
      </c>
      <c r="E580" s="6" t="s">
        <v>1584</v>
      </c>
      <c r="F580" s="6" t="s">
        <v>333</v>
      </c>
      <c r="G580" s="6"/>
      <c r="H580" s="6">
        <v>1</v>
      </c>
      <c r="I580" s="6" t="s">
        <v>8</v>
      </c>
      <c r="J580" s="27">
        <v>41455</v>
      </c>
      <c r="K580" s="27">
        <v>41455</v>
      </c>
      <c r="L580" s="7">
        <v>245188.02</v>
      </c>
      <c r="M580" s="7">
        <v>0</v>
      </c>
      <c r="N580" s="7"/>
      <c r="O580" s="8">
        <v>245188.02</v>
      </c>
      <c r="P580" s="7">
        <v>-124109.46</v>
      </c>
      <c r="Q580" s="7">
        <v>0</v>
      </c>
      <c r="R580" s="7">
        <v>-14294.46</v>
      </c>
      <c r="S580" s="12">
        <f t="shared" si="328"/>
        <v>-138403.92000000001</v>
      </c>
      <c r="T580" s="18">
        <f t="shared" si="329"/>
        <v>121078.55999999998</v>
      </c>
      <c r="U580" s="18">
        <v>106784.1</v>
      </c>
      <c r="V580" s="30">
        <f t="shared" si="330"/>
        <v>41426</v>
      </c>
      <c r="W580" s="28">
        <f t="shared" si="366"/>
        <v>9.9305555555555554</v>
      </c>
      <c r="X580" s="38"/>
      <c r="AD580"/>
      <c r="AE580" s="43" t="s">
        <v>3980</v>
      </c>
      <c r="AF580">
        <f>MATCH(AE580,'CAT-4'!$A:$A,0)</f>
        <v>613</v>
      </c>
      <c r="AG580">
        <f>MATCH(V580,'CAT-4'!$1:$1,0)</f>
        <v>18</v>
      </c>
      <c r="AH580">
        <f>INDEX('CAT-4'!$1:$1048576,FAR!AF580,FAR!AG580)</f>
        <v>102</v>
      </c>
      <c r="AI580">
        <f>MATCH($AI$3,'CAT-4'!$1:$1,0)</f>
        <v>133</v>
      </c>
      <c r="AJ580">
        <f>INDEX('CAT-4'!$1:$1048576,FAR!AF580,FAR!AI580)</f>
        <v>155.6</v>
      </c>
      <c r="AK580" s="28">
        <f t="shared" si="367"/>
        <v>1.5254901960784313</v>
      </c>
      <c r="AL580" s="28">
        <f t="shared" si="368"/>
        <v>1.5254901960784313</v>
      </c>
      <c r="AM580" s="2">
        <f>INDEX(ELSV!$C$4:$G$58,MATCH(AE580,ELSV!$G$4:$G$58,0),MATCH(IF(O580&gt;2000000,"A",IF(O580&gt;1000000,"B",IF(O580&gt;100000,"C","D"))),ELSV!$C$4:$G$4,0))</f>
        <v>12</v>
      </c>
      <c r="AN580" s="77">
        <f>INDEX(ELSV!$G$4:$K$58,MATCH(AE580,ELSV!$G$4:$G$58,0),MATCH(IF(O580&gt;2000000,"A",IF(O580&gt;1000000,"B",IF(O580&gt;100000,"C","D"))),ELSV!$G$4:$K$4,0))</f>
        <v>0.9</v>
      </c>
      <c r="AO580" s="24">
        <f>AL580*O580</f>
        <v>374031.92070588231</v>
      </c>
      <c r="AP580" s="24">
        <f>AO580*(AN580/AM580)*(IF(W580&gt;AM580,AM580,W580))</f>
        <v>278575.85760906857</v>
      </c>
      <c r="AQ580" s="25">
        <f t="shared" si="369"/>
        <v>95456.063096813741</v>
      </c>
    </row>
    <row r="581" spans="1:43" x14ac:dyDescent="0.25">
      <c r="A581" s="11">
        <v>3005</v>
      </c>
      <c r="B581" s="6">
        <v>3005110001</v>
      </c>
      <c r="C581" s="6">
        <v>20000201</v>
      </c>
      <c r="D581" s="6">
        <v>3030000125</v>
      </c>
      <c r="E581" s="6" t="s">
        <v>1584</v>
      </c>
      <c r="F581" s="6" t="s">
        <v>726</v>
      </c>
      <c r="G581" s="6"/>
      <c r="H581" s="6">
        <v>1</v>
      </c>
      <c r="I581" s="6" t="s">
        <v>8</v>
      </c>
      <c r="J581" s="27">
        <v>41729</v>
      </c>
      <c r="K581" s="27">
        <v>41729</v>
      </c>
      <c r="L581" s="7">
        <v>243846.52</v>
      </c>
      <c r="M581" s="7">
        <v>0</v>
      </c>
      <c r="N581" s="7"/>
      <c r="O581" s="8">
        <v>243846.52</v>
      </c>
      <c r="P581" s="7">
        <v>-113765.27</v>
      </c>
      <c r="Q581" s="7">
        <v>0</v>
      </c>
      <c r="R581" s="7">
        <v>-14216.25</v>
      </c>
      <c r="S581" s="12">
        <f t="shared" ref="S581:S644" si="370">SUM(P581:R581)</f>
        <v>-127981.52</v>
      </c>
      <c r="T581" s="18">
        <f t="shared" ref="T581:T644" si="371">L581+P581</f>
        <v>130081.24999999999</v>
      </c>
      <c r="U581" s="18">
        <v>115865</v>
      </c>
      <c r="V581" s="30">
        <f t="shared" si="330"/>
        <v>41699</v>
      </c>
      <c r="W581" s="28">
        <f t="shared" si="366"/>
        <v>9.1805555555555554</v>
      </c>
      <c r="X581" s="38"/>
      <c r="AD581"/>
      <c r="AE581" s="43" t="s">
        <v>4198</v>
      </c>
      <c r="AF581">
        <f>MATCH(AE581,'CAT-4'!$A:$A,0)</f>
        <v>725</v>
      </c>
      <c r="AG581">
        <f>MATCH(V581,'CAT-4'!$1:$1,0)</f>
        <v>27</v>
      </c>
      <c r="AH581">
        <f>INDEX('CAT-4'!$1:$1048576,FAR!AF581,FAR!AG581)</f>
        <v>103.2</v>
      </c>
      <c r="AI581">
        <f>MATCH($AI$3,'CAT-4'!$1:$1,0)</f>
        <v>133</v>
      </c>
      <c r="AJ581">
        <f>INDEX('CAT-4'!$1:$1048576,FAR!AF581,FAR!AI581)</f>
        <v>128.19999999999999</v>
      </c>
      <c r="AK581" s="28">
        <f t="shared" si="367"/>
        <v>1.2422480620155036</v>
      </c>
      <c r="AL581" s="28">
        <f t="shared" si="368"/>
        <v>1.2422480620155036</v>
      </c>
      <c r="AM581" s="2">
        <f>INDEX(ELSV!$C$4:$G$58,MATCH(AE581,ELSV!$G$4:$G$58,0),MATCH(IF(O581&gt;2000000,"A",IF(O581&gt;1000000,"B",IF(O581&gt;100000,"C","D"))),ELSV!$C$4:$G$4,0))</f>
        <v>8</v>
      </c>
      <c r="AN581" s="77">
        <f>INDEX(ELSV!$G$4:$K$58,MATCH(AE581,ELSV!$G$4:$G$58,0),MATCH(IF(O581&gt;2000000,"A",IF(O581&gt;1000000,"B",IF(O581&gt;100000,"C","D"))),ELSV!$G$4:$K$4,0))</f>
        <v>0.95</v>
      </c>
      <c r="AO581" s="24">
        <f>AL581*O581</f>
        <v>302917.86689922475</v>
      </c>
      <c r="AP581" s="24">
        <f>AO581*(AN581/AM581)*(IF(W581&gt;AM581,AM581,W581))</f>
        <v>287771.97355426353</v>
      </c>
      <c r="AQ581" s="25">
        <f t="shared" si="369"/>
        <v>15145.893344961223</v>
      </c>
    </row>
    <row r="582" spans="1:43" hidden="1" x14ac:dyDescent="0.25">
      <c r="A582" s="11">
        <v>3001</v>
      </c>
      <c r="B582" s="6">
        <v>3001006301</v>
      </c>
      <c r="C582" s="6">
        <v>20000401</v>
      </c>
      <c r="D582" s="6">
        <v>5030000238</v>
      </c>
      <c r="E582" s="6"/>
      <c r="F582" s="6" t="s">
        <v>1409</v>
      </c>
      <c r="G582" s="6"/>
      <c r="H582" s="6">
        <v>9</v>
      </c>
      <c r="I582" s="6" t="s">
        <v>41</v>
      </c>
      <c r="J582" s="27">
        <v>44227</v>
      </c>
      <c r="K582" s="27">
        <v>44227</v>
      </c>
      <c r="L582" s="7">
        <v>243000</v>
      </c>
      <c r="M582" s="7">
        <v>0</v>
      </c>
      <c r="N582" s="7"/>
      <c r="O582" s="8">
        <v>243000</v>
      </c>
      <c r="P582" s="7">
        <v>-243000</v>
      </c>
      <c r="Q582" s="7">
        <v>0</v>
      </c>
      <c r="R582" s="7">
        <v>0</v>
      </c>
      <c r="S582" s="12">
        <f t="shared" si="370"/>
        <v>-243000</v>
      </c>
      <c r="T582" s="18">
        <f t="shared" si="371"/>
        <v>0</v>
      </c>
      <c r="U582" s="18">
        <v>0</v>
      </c>
      <c r="V582" s="30">
        <f t="shared" ref="V582:V645" si="372">DATE(YEAR(K582),MONTH(K582),1)</f>
        <v>44197</v>
      </c>
      <c r="W582" s="28">
        <f t="shared" si="366"/>
        <v>2.3472222222222223</v>
      </c>
      <c r="X582" s="38" t="s">
        <v>3108</v>
      </c>
      <c r="AD582"/>
      <c r="AE582" s="43" t="s">
        <v>4043</v>
      </c>
      <c r="AF582">
        <f>MATCH(AE582,'CAT-4'!$A:$A,0)</f>
        <v>645</v>
      </c>
      <c r="AG582">
        <f>MATCH(V582,'CAT-4'!$1:$1,0)</f>
        <v>109</v>
      </c>
      <c r="AH582">
        <f>INDEX('CAT-4'!$1:$1048576,FAR!AF582,FAR!AG582)</f>
        <v>115.6</v>
      </c>
      <c r="AI582">
        <f>MATCH($AI$3,'CAT-4'!$1:$1,0)</f>
        <v>133</v>
      </c>
      <c r="AJ582">
        <f>INDEX('CAT-4'!$1:$1048576,FAR!AF582,FAR!AI582)</f>
        <v>115.6</v>
      </c>
      <c r="AK582" s="28">
        <f t="shared" si="367"/>
        <v>1</v>
      </c>
      <c r="AL582" s="28">
        <f t="shared" si="368"/>
        <v>1</v>
      </c>
      <c r="AM582" s="2">
        <f>INDEX(ELSV!$C$4:$G$58,MATCH(AE582,ELSV!$G$4:$G$58,0),MATCH(IF(O582&gt;2000000,"A",IF(O582&gt;1000000,"B",IF(O582&gt;100000,"C","D"))),ELSV!$C$4:$G$4,0))</f>
        <v>6</v>
      </c>
      <c r="AN582" s="77">
        <f>INDEX(ELSV!$G$4:$K$58,MATCH(AE582,ELSV!$G$4:$G$58,0),MATCH(IF(O582&gt;2000000,"A",IF(O582&gt;1000000,"B",IF(O582&gt;100000,"C","D"))),ELSV!$G$4:$K$4,0))</f>
        <v>1</v>
      </c>
      <c r="AO582" s="24">
        <f>AL582*O582</f>
        <v>243000</v>
      </c>
      <c r="AP582" s="24">
        <f>AO582*(AN582/AM582)*(IF(W582&gt;AM582,AM582,W582))</f>
        <v>95062.5</v>
      </c>
      <c r="AQ582" s="25">
        <f t="shared" si="369"/>
        <v>147937.5</v>
      </c>
    </row>
    <row r="583" spans="1:43" x14ac:dyDescent="0.25">
      <c r="A583" s="11">
        <v>3005</v>
      </c>
      <c r="B583" s="6">
        <v>3005110001</v>
      </c>
      <c r="C583" s="6">
        <v>20000201</v>
      </c>
      <c r="D583" s="6">
        <v>3030000126</v>
      </c>
      <c r="E583" s="6" t="s">
        <v>1584</v>
      </c>
      <c r="F583" s="6" t="s">
        <v>727</v>
      </c>
      <c r="G583" s="6"/>
      <c r="H583" s="6">
        <v>1</v>
      </c>
      <c r="I583" s="6" t="s">
        <v>8</v>
      </c>
      <c r="J583" s="27">
        <v>41729</v>
      </c>
      <c r="K583" s="27">
        <v>41729</v>
      </c>
      <c r="L583" s="7">
        <v>240937.43</v>
      </c>
      <c r="M583" s="7">
        <v>0</v>
      </c>
      <c r="N583" s="7"/>
      <c r="O583" s="8">
        <v>240937.43</v>
      </c>
      <c r="P583" s="7">
        <v>-112408.05</v>
      </c>
      <c r="Q583" s="7">
        <v>0</v>
      </c>
      <c r="R583" s="7">
        <v>-14046.65</v>
      </c>
      <c r="S583" s="12">
        <f t="shared" si="370"/>
        <v>-126454.7</v>
      </c>
      <c r="T583" s="18">
        <f t="shared" si="371"/>
        <v>128529.37999999999</v>
      </c>
      <c r="U583" s="18">
        <v>114482.73</v>
      </c>
      <c r="V583" s="30">
        <f t="shared" si="372"/>
        <v>41699</v>
      </c>
      <c r="W583" s="28">
        <f t="shared" si="366"/>
        <v>9.1805555555555554</v>
      </c>
      <c r="X583" s="38"/>
      <c r="AD583"/>
      <c r="AE583" s="43" t="s">
        <v>4085</v>
      </c>
      <c r="AF583">
        <f>MATCH(AE583,'CAT-4'!$A:$A,0)</f>
        <v>666</v>
      </c>
      <c r="AG583">
        <f>MATCH(V583,'CAT-4'!$1:$1,0)</f>
        <v>27</v>
      </c>
      <c r="AH583">
        <f>INDEX('CAT-4'!$1:$1048576,FAR!AF583,FAR!AG583)</f>
        <v>107.2</v>
      </c>
      <c r="AI583">
        <f>MATCH($AI$3,'CAT-4'!$1:$1,0)</f>
        <v>133</v>
      </c>
      <c r="AJ583">
        <f>INDEX('CAT-4'!$1:$1048576,FAR!AF583,FAR!AI583)</f>
        <v>130</v>
      </c>
      <c r="AK583" s="28">
        <f t="shared" si="367"/>
        <v>1.2126865671641791</v>
      </c>
      <c r="AL583" s="28">
        <f t="shared" si="368"/>
        <v>1.2126865671641791</v>
      </c>
      <c r="AM583" s="2">
        <f>INDEX(ELSV!$C$4:$G$58,MATCH(AE583,ELSV!$G$4:$G$58,0),MATCH(IF(O583&gt;2000000,"A",IF(O583&gt;1000000,"B",IF(O583&gt;100000,"C","D"))),ELSV!$C$4:$G$4,0))</f>
        <v>12</v>
      </c>
      <c r="AN583" s="77">
        <f>INDEX(ELSV!$G$4:$K$58,MATCH(AE583,ELSV!$G$4:$G$58,0),MATCH(IF(O583&gt;2000000,"A",IF(O583&gt;1000000,"B",IF(O583&gt;100000,"C","D"))),ELSV!$G$4:$K$4,0))</f>
        <v>0.95</v>
      </c>
      <c r="AO583" s="24">
        <f>AL583*O583</f>
        <v>292181.5848880597</v>
      </c>
      <c r="AP583" s="24">
        <f>AO583*(AN583/AM583)*(IF(W583&gt;AM583,AM583,W583))</f>
        <v>212355.81739636234</v>
      </c>
      <c r="AQ583" s="25">
        <f t="shared" si="369"/>
        <v>79825.767491697363</v>
      </c>
    </row>
    <row r="584" spans="1:43" hidden="1" x14ac:dyDescent="0.25">
      <c r="A584" s="11">
        <v>3007</v>
      </c>
      <c r="B584" s="6">
        <v>3007006201</v>
      </c>
      <c r="C584" s="6">
        <v>20000102</v>
      </c>
      <c r="D584" s="6">
        <v>2010000019</v>
      </c>
      <c r="E584" s="6" t="s">
        <v>1585</v>
      </c>
      <c r="F584" s="6" t="s">
        <v>76</v>
      </c>
      <c r="G584" s="6" t="s">
        <v>1597</v>
      </c>
      <c r="H584" s="83">
        <v>1</v>
      </c>
      <c r="I584" s="6" t="s">
        <v>8</v>
      </c>
      <c r="J584" s="27">
        <v>40996</v>
      </c>
      <c r="K584" s="27">
        <v>40978</v>
      </c>
      <c r="L584" s="7">
        <v>240662.45</v>
      </c>
      <c r="M584" s="7">
        <v>0</v>
      </c>
      <c r="N584" s="7"/>
      <c r="O584" s="8">
        <v>240662.45</v>
      </c>
      <c r="P584" s="7">
        <v>-72193.509999999995</v>
      </c>
      <c r="Q584" s="7">
        <v>0</v>
      </c>
      <c r="R584" s="7">
        <v>-8038.13</v>
      </c>
      <c r="S584" s="12">
        <f t="shared" si="370"/>
        <v>-80231.64</v>
      </c>
      <c r="T584" s="18">
        <f t="shared" si="371"/>
        <v>168468.94</v>
      </c>
      <c r="U584" s="18">
        <v>160430.81</v>
      </c>
      <c r="V584" s="30">
        <f t="shared" si="372"/>
        <v>40969</v>
      </c>
      <c r="AD584"/>
      <c r="AL584"/>
      <c r="AO584"/>
    </row>
    <row r="585" spans="1:43" x14ac:dyDescent="0.25">
      <c r="A585" s="11">
        <v>3008</v>
      </c>
      <c r="B585" s="6">
        <v>3008000209</v>
      </c>
      <c r="C585" s="6">
        <v>20000201</v>
      </c>
      <c r="D585" s="6">
        <v>3030000009</v>
      </c>
      <c r="E585" s="6" t="s">
        <v>1586</v>
      </c>
      <c r="F585" s="6" t="s">
        <v>609</v>
      </c>
      <c r="G585" s="6"/>
      <c r="H585" s="6">
        <v>1</v>
      </c>
      <c r="I585" s="6" t="s">
        <v>45</v>
      </c>
      <c r="J585" s="27">
        <v>41729</v>
      </c>
      <c r="K585" s="27">
        <v>41729</v>
      </c>
      <c r="L585" s="7">
        <v>238680</v>
      </c>
      <c r="M585" s="7">
        <v>0</v>
      </c>
      <c r="N585" s="7"/>
      <c r="O585" s="8">
        <v>238680</v>
      </c>
      <c r="P585" s="7">
        <v>-111354.85</v>
      </c>
      <c r="Q585" s="7">
        <v>0</v>
      </c>
      <c r="R585" s="7">
        <v>-13915.04</v>
      </c>
      <c r="S585" s="12">
        <f t="shared" si="370"/>
        <v>-125269.89000000001</v>
      </c>
      <c r="T585" s="18">
        <f t="shared" si="371"/>
        <v>127325.15</v>
      </c>
      <c r="U585" s="18">
        <v>113410.11</v>
      </c>
      <c r="V585" s="30">
        <f t="shared" si="372"/>
        <v>41699</v>
      </c>
      <c r="W585" s="28">
        <f t="shared" ref="W585:W648" si="373">YEARFRAC(K585,$W$3)</f>
        <v>9.1805555555555554</v>
      </c>
      <c r="X585" s="38"/>
      <c r="AD585"/>
      <c r="AE585" s="43" t="s">
        <v>4135</v>
      </c>
      <c r="AF585">
        <f>MATCH(AE585,'CAT-4'!$A:$A,0)</f>
        <v>693</v>
      </c>
      <c r="AG585">
        <f>MATCH(V585,'CAT-4'!$1:$1,0)</f>
        <v>27</v>
      </c>
      <c r="AH585">
        <f>INDEX('CAT-4'!$1:$1048576,FAR!AF585,FAR!AG585)</f>
        <v>116.5</v>
      </c>
      <c r="AI585">
        <f>MATCH($AI$3,'CAT-4'!$1:$1,0)</f>
        <v>133</v>
      </c>
      <c r="AJ585">
        <f>INDEX('CAT-4'!$1:$1048576,FAR!AF585,FAR!AI585)</f>
        <v>143.69999999999999</v>
      </c>
      <c r="AK585" s="28">
        <f t="shared" ref="AK585:AK587" si="374">AJ585/AH585</f>
        <v>1.2334763948497853</v>
      </c>
      <c r="AL585" s="28">
        <f t="shared" ref="AL585:AL587" si="375">AK585</f>
        <v>1.2334763948497853</v>
      </c>
      <c r="AM585" s="2">
        <f>INDEX(ELSV!$C$4:$G$58,MATCH(AE585,ELSV!$G$4:$G$58,0),MATCH(IF(O585&gt;2000000,"A",IF(O585&gt;1000000,"B",IF(O585&gt;100000,"C","D"))),ELSV!$C$4:$G$4,0))</f>
        <v>8</v>
      </c>
      <c r="AN585" s="77">
        <f>INDEX(ELSV!$G$4:$K$58,MATCH(AE585,ELSV!$G$4:$G$58,0),MATCH(IF(O585&gt;2000000,"A",IF(O585&gt;1000000,"B",IF(O585&gt;100000,"C","D"))),ELSV!$G$4:$K$4,0))</f>
        <v>0.95</v>
      </c>
      <c r="AO585" s="24">
        <f t="shared" ref="AO585:AO616" si="376">AL585*O585</f>
        <v>294406.14592274674</v>
      </c>
      <c r="AP585" s="24">
        <f t="shared" ref="AP585:AP616" si="377">AO585*(AN585/AM585)*(IF(W585&gt;AM585,AM585,W585))</f>
        <v>279685.83862660942</v>
      </c>
      <c r="AQ585" s="25">
        <f t="shared" ref="AQ585:AQ648" si="378">AO585-AP585</f>
        <v>14720.307296137325</v>
      </c>
    </row>
    <row r="586" spans="1:43" x14ac:dyDescent="0.25">
      <c r="A586" s="11">
        <v>3005</v>
      </c>
      <c r="B586" s="6">
        <v>3005000209</v>
      </c>
      <c r="C586" s="6">
        <v>20000201</v>
      </c>
      <c r="D586" s="6">
        <v>3030000127</v>
      </c>
      <c r="E586" s="6" t="s">
        <v>1584</v>
      </c>
      <c r="F586" s="6" t="s">
        <v>728</v>
      </c>
      <c r="G586" s="6"/>
      <c r="H586" s="6">
        <v>1</v>
      </c>
      <c r="I586" s="6" t="s">
        <v>8</v>
      </c>
      <c r="J586" s="27">
        <v>41729</v>
      </c>
      <c r="K586" s="27">
        <v>41729</v>
      </c>
      <c r="L586" s="7">
        <v>238680</v>
      </c>
      <c r="M586" s="7">
        <v>0</v>
      </c>
      <c r="N586" s="7"/>
      <c r="O586" s="8">
        <v>238680</v>
      </c>
      <c r="P586" s="7">
        <v>-111354.85</v>
      </c>
      <c r="Q586" s="7">
        <v>0</v>
      </c>
      <c r="R586" s="7">
        <v>-13915.04</v>
      </c>
      <c r="S586" s="12">
        <f t="shared" si="370"/>
        <v>-125269.89000000001</v>
      </c>
      <c r="T586" s="18">
        <f t="shared" si="371"/>
        <v>127325.15</v>
      </c>
      <c r="U586" s="18">
        <v>113410.11</v>
      </c>
      <c r="V586" s="30">
        <f t="shared" si="372"/>
        <v>41699</v>
      </c>
      <c r="W586" s="28">
        <f t="shared" si="373"/>
        <v>9.1805555555555554</v>
      </c>
      <c r="X586" s="38"/>
      <c r="AD586"/>
      <c r="AE586" s="43" t="s">
        <v>4135</v>
      </c>
      <c r="AF586">
        <f>MATCH(AE586,'CAT-4'!$A:$A,0)</f>
        <v>693</v>
      </c>
      <c r="AG586">
        <f>MATCH(V586,'CAT-4'!$1:$1,0)</f>
        <v>27</v>
      </c>
      <c r="AH586">
        <f>INDEX('CAT-4'!$1:$1048576,FAR!AF586,FAR!AG586)</f>
        <v>116.5</v>
      </c>
      <c r="AI586">
        <f>MATCH($AI$3,'CAT-4'!$1:$1,0)</f>
        <v>133</v>
      </c>
      <c r="AJ586">
        <f>INDEX('CAT-4'!$1:$1048576,FAR!AF586,FAR!AI586)</f>
        <v>143.69999999999999</v>
      </c>
      <c r="AK586" s="28">
        <f t="shared" si="374"/>
        <v>1.2334763948497853</v>
      </c>
      <c r="AL586" s="28">
        <f t="shared" si="375"/>
        <v>1.2334763948497853</v>
      </c>
      <c r="AM586" s="2">
        <f>INDEX(ELSV!$C$4:$G$58,MATCH(AE586,ELSV!$G$4:$G$58,0),MATCH(IF(O586&gt;2000000,"A",IF(O586&gt;1000000,"B",IF(O586&gt;100000,"C","D"))),ELSV!$C$4:$G$4,0))</f>
        <v>8</v>
      </c>
      <c r="AN586" s="77">
        <f>INDEX(ELSV!$G$4:$K$58,MATCH(AE586,ELSV!$G$4:$G$58,0),MATCH(IF(O586&gt;2000000,"A",IF(O586&gt;1000000,"B",IF(O586&gt;100000,"C","D"))),ELSV!$G$4:$K$4,0))</f>
        <v>0.95</v>
      </c>
      <c r="AO586" s="24">
        <f t="shared" si="376"/>
        <v>294406.14592274674</v>
      </c>
      <c r="AP586" s="24">
        <f t="shared" si="377"/>
        <v>279685.83862660942</v>
      </c>
      <c r="AQ586" s="25">
        <f t="shared" si="378"/>
        <v>14720.307296137325</v>
      </c>
    </row>
    <row r="587" spans="1:43" x14ac:dyDescent="0.25">
      <c r="A587" s="11">
        <v>3005</v>
      </c>
      <c r="B587" s="6">
        <v>3005000209</v>
      </c>
      <c r="C587" s="6">
        <v>20000701</v>
      </c>
      <c r="D587" s="6">
        <v>8000000000</v>
      </c>
      <c r="E587" s="6" t="s">
        <v>1584</v>
      </c>
      <c r="F587" s="6" t="s">
        <v>1541</v>
      </c>
      <c r="G587" s="6"/>
      <c r="H587" s="6">
        <v>1</v>
      </c>
      <c r="I587" s="6" t="s">
        <v>439</v>
      </c>
      <c r="J587" s="27">
        <v>45014</v>
      </c>
      <c r="K587" s="27">
        <v>45014</v>
      </c>
      <c r="L587" s="7">
        <v>0</v>
      </c>
      <c r="M587" s="7">
        <v>235385</v>
      </c>
      <c r="N587" s="7"/>
      <c r="O587" s="8">
        <v>235385</v>
      </c>
      <c r="P587" s="7">
        <v>0</v>
      </c>
      <c r="Q587" s="7">
        <v>0</v>
      </c>
      <c r="R587" s="7">
        <v>-122.46</v>
      </c>
      <c r="S587" s="12">
        <f t="shared" si="370"/>
        <v>-122.46</v>
      </c>
      <c r="T587" s="18">
        <f t="shared" si="371"/>
        <v>0</v>
      </c>
      <c r="U587" s="18">
        <v>235262.54</v>
      </c>
      <c r="V587" s="30">
        <v>44927</v>
      </c>
      <c r="W587" s="28">
        <f t="shared" si="373"/>
        <v>0.18333333333333332</v>
      </c>
      <c r="X587" s="38"/>
      <c r="AD587"/>
      <c r="AE587" s="43" t="s">
        <v>4192</v>
      </c>
      <c r="AF587">
        <f>MATCH(AE587,'CAT-4'!$A:$A,0)</f>
        <v>722</v>
      </c>
      <c r="AG587">
        <f>MATCH(V587,'CAT-4'!$1:$1,0)</f>
        <v>133</v>
      </c>
      <c r="AH587">
        <f>INDEX('CAT-4'!$1:$1048576,FAR!AF587,FAR!AG587)</f>
        <v>126.8</v>
      </c>
      <c r="AI587">
        <f>MATCH($AI$3,'CAT-4'!$1:$1,0)</f>
        <v>133</v>
      </c>
      <c r="AJ587">
        <f>INDEX('CAT-4'!$1:$1048576,FAR!AF587,FAR!AI587)</f>
        <v>126.8</v>
      </c>
      <c r="AK587" s="28">
        <f t="shared" si="374"/>
        <v>1</v>
      </c>
      <c r="AL587" s="28">
        <f t="shared" si="375"/>
        <v>1</v>
      </c>
      <c r="AM587" s="2">
        <f>INDEX(ELSV!$C$4:$G$58,MATCH(AE587,ELSV!$G$4:$G$58,0),MATCH(IF(O587&gt;2000000,"A",IF(O587&gt;1000000,"B",IF(O587&gt;100000,"C","D"))),ELSV!$C$4:$G$4,0))</f>
        <v>12</v>
      </c>
      <c r="AN587" s="77">
        <f>INDEX(ELSV!$G$4:$K$58,MATCH(AE587,ELSV!$G$4:$G$58,0),MATCH(IF(O587&gt;2000000,"A",IF(O587&gt;1000000,"B",IF(O587&gt;100000,"C","D"))),ELSV!$G$4:$K$4,0))</f>
        <v>0.9</v>
      </c>
      <c r="AO587" s="24">
        <f t="shared" si="376"/>
        <v>235385</v>
      </c>
      <c r="AP587" s="24">
        <f t="shared" si="377"/>
        <v>3236.5437499999998</v>
      </c>
      <c r="AQ587" s="25">
        <f t="shared" si="378"/>
        <v>232148.45624999999</v>
      </c>
    </row>
    <row r="588" spans="1:43" x14ac:dyDescent="0.25">
      <c r="A588" s="11">
        <v>3007</v>
      </c>
      <c r="B588" s="6">
        <v>3007006203</v>
      </c>
      <c r="C588" s="6">
        <v>20000301</v>
      </c>
      <c r="D588" s="6">
        <v>4000000015</v>
      </c>
      <c r="E588" s="6" t="s">
        <v>1585</v>
      </c>
      <c r="F588" s="6" t="s">
        <v>805</v>
      </c>
      <c r="G588" s="6"/>
      <c r="H588" s="6">
        <v>17</v>
      </c>
      <c r="I588" s="6" t="s">
        <v>8</v>
      </c>
      <c r="J588" s="27">
        <v>40554</v>
      </c>
      <c r="K588" s="27">
        <v>40554</v>
      </c>
      <c r="L588" s="7">
        <v>233982.36</v>
      </c>
      <c r="M588" s="7">
        <v>0</v>
      </c>
      <c r="N588" s="7"/>
      <c r="O588" s="8">
        <v>233982.36</v>
      </c>
      <c r="P588" s="7">
        <v>-166168.14000000001</v>
      </c>
      <c r="Q588" s="7">
        <v>0</v>
      </c>
      <c r="R588" s="7">
        <v>-14811.08</v>
      </c>
      <c r="S588" s="12">
        <f t="shared" si="370"/>
        <v>-180979.22</v>
      </c>
      <c r="T588" s="18">
        <f t="shared" si="371"/>
        <v>67814.219999999972</v>
      </c>
      <c r="U588" s="18">
        <v>53003.14</v>
      </c>
      <c r="V588" s="30">
        <f t="shared" si="372"/>
        <v>40544</v>
      </c>
      <c r="W588" s="28">
        <f t="shared" si="373"/>
        <v>12.4</v>
      </c>
      <c r="X588" s="38" t="s">
        <v>2852</v>
      </c>
      <c r="Y588">
        <f>MATCH(X588,'CAT-3'!$A:$A,0)</f>
        <v>628</v>
      </c>
      <c r="Z588">
        <f>MATCH(V588,'CAT-3'!$1:$1,0)</f>
        <v>76</v>
      </c>
      <c r="AA588">
        <f>INDEX('CAT-3'!$1:$1048576,FAR!Y588,FAR!Z588)</f>
        <v>130.6</v>
      </c>
      <c r="AB588">
        <f>MATCH($AB$3,'CAT-3'!$1:$1,0)</f>
        <v>90</v>
      </c>
      <c r="AC588">
        <f>INDEX('CAT-3'!$1:$1048576,FAR!Y588,FAR!AB588)</f>
        <v>138.4</v>
      </c>
      <c r="AD588" s="28">
        <f t="shared" ref="AD588:AD590" si="379">AC588/AA588</f>
        <v>1.0597243491577337</v>
      </c>
      <c r="AE588" s="43" t="s">
        <v>4429</v>
      </c>
      <c r="AF588">
        <f>MATCH(AE588,'CAT-4'!$A:$A,0)</f>
        <v>844</v>
      </c>
      <c r="AG588">
        <f>MATCH($AG$3,'CAT-4'!$1:$1,0)</f>
        <v>4</v>
      </c>
      <c r="AH588">
        <f>INDEX('CAT-4'!$1:$1048576,FAR!AF588,FAR!AG588)</f>
        <v>103.9</v>
      </c>
      <c r="AI588">
        <f>MATCH($AI$3,'CAT-4'!$1:$1,0)</f>
        <v>133</v>
      </c>
      <c r="AJ588">
        <f>INDEX('CAT-4'!$1:$1048576,FAR!AF588,FAR!AI588)</f>
        <v>157.9</v>
      </c>
      <c r="AK588" s="28">
        <f t="shared" ref="AK588:AK606" si="380">AJ588/AH588</f>
        <v>1.5197305101058709</v>
      </c>
      <c r="AL588" s="28">
        <f t="shared" ref="AL588:AL590" si="381">AK588*AD588</f>
        <v>1.6104954257170947</v>
      </c>
      <c r="AM588" s="2">
        <f>INDEX(ELSV!$C$4:$G$58,MATCH(AE588,ELSV!$G$4:$G$58,0),MATCH(IF(O588&gt;2000000,"A",IF(O588&gt;1000000,"B",IF(O588&gt;100000,"C","D"))),ELSV!$C$4:$G$4,0))</f>
        <v>8</v>
      </c>
      <c r="AN588" s="77">
        <f>INDEX(ELSV!$G$4:$K$58,MATCH(AE588,ELSV!$G$4:$G$58,0),MATCH(IF(O588&gt;2000000,"A",IF(O588&gt;1000000,"B",IF(O588&gt;100000,"C","D"))),ELSV!$G$4:$K$4,0))</f>
        <v>0.95</v>
      </c>
      <c r="AO588" s="24">
        <f t="shared" si="376"/>
        <v>376827.52047849051</v>
      </c>
      <c r="AP588" s="24">
        <f t="shared" si="377"/>
        <v>357986.14445456595</v>
      </c>
      <c r="AQ588" s="25">
        <f t="shared" si="378"/>
        <v>18841.37602392456</v>
      </c>
    </row>
    <row r="589" spans="1:43" x14ac:dyDescent="0.25">
      <c r="A589" s="11">
        <v>3004</v>
      </c>
      <c r="B589" s="6">
        <v>3004006201</v>
      </c>
      <c r="C589" s="6">
        <v>20000301</v>
      </c>
      <c r="D589" s="6">
        <v>4000000071</v>
      </c>
      <c r="E589" s="6" t="s">
        <v>1583</v>
      </c>
      <c r="F589" s="6" t="s">
        <v>849</v>
      </c>
      <c r="G589" s="6"/>
      <c r="H589" s="6">
        <v>17</v>
      </c>
      <c r="I589" s="6" t="s">
        <v>41</v>
      </c>
      <c r="J589" s="27">
        <v>40633</v>
      </c>
      <c r="K589" s="27">
        <v>40633</v>
      </c>
      <c r="L589" s="7">
        <v>231540.01</v>
      </c>
      <c r="M589" s="7">
        <v>0</v>
      </c>
      <c r="N589" s="7"/>
      <c r="O589" s="8">
        <v>231540.01</v>
      </c>
      <c r="P589" s="7">
        <v>-161261.44</v>
      </c>
      <c r="Q589" s="7">
        <v>0</v>
      </c>
      <c r="R589" s="7">
        <v>-14656.48</v>
      </c>
      <c r="S589" s="12">
        <f t="shared" si="370"/>
        <v>-175917.92</v>
      </c>
      <c r="T589" s="18">
        <f t="shared" si="371"/>
        <v>70278.570000000007</v>
      </c>
      <c r="U589" s="18">
        <v>55622.09</v>
      </c>
      <c r="V589" s="30">
        <f t="shared" si="372"/>
        <v>40603</v>
      </c>
      <c r="W589" s="28">
        <f t="shared" si="373"/>
        <v>12.180555555555555</v>
      </c>
      <c r="X589" s="38" t="s">
        <v>2852</v>
      </c>
      <c r="Y589">
        <f>MATCH(X589,'CAT-3'!$A:$A,0)</f>
        <v>628</v>
      </c>
      <c r="Z589">
        <f>MATCH(V589,'CAT-3'!$1:$1,0)</f>
        <v>78</v>
      </c>
      <c r="AA589">
        <f>INDEX('CAT-3'!$1:$1048576,FAR!Y589,FAR!Z589)</f>
        <v>129.9</v>
      </c>
      <c r="AB589">
        <f>MATCH($AB$3,'CAT-3'!$1:$1,0)</f>
        <v>90</v>
      </c>
      <c r="AC589">
        <f>INDEX('CAT-3'!$1:$1048576,FAR!Y589,FAR!AB589)</f>
        <v>138.4</v>
      </c>
      <c r="AD589" s="28">
        <f t="shared" si="379"/>
        <v>1.0654349499615088</v>
      </c>
      <c r="AE589" s="43" t="s">
        <v>4429</v>
      </c>
      <c r="AF589">
        <f>MATCH(AE589,'CAT-4'!$A:$A,0)</f>
        <v>844</v>
      </c>
      <c r="AG589">
        <f>MATCH($AG$3,'CAT-4'!$1:$1,0)</f>
        <v>4</v>
      </c>
      <c r="AH589">
        <f>INDEX('CAT-4'!$1:$1048576,FAR!AF589,FAR!AG589)</f>
        <v>103.9</v>
      </c>
      <c r="AI589">
        <f>MATCH($AI$3,'CAT-4'!$1:$1,0)</f>
        <v>133</v>
      </c>
      <c r="AJ589">
        <f>INDEX('CAT-4'!$1:$1048576,FAR!AF589,FAR!AI589)</f>
        <v>157.9</v>
      </c>
      <c r="AK589" s="28">
        <f t="shared" si="380"/>
        <v>1.5197305101058709</v>
      </c>
      <c r="AL589" s="28">
        <f t="shared" si="381"/>
        <v>1.6191739999896269</v>
      </c>
      <c r="AM589" s="2">
        <f>INDEX(ELSV!$C$4:$G$58,MATCH(AE589,ELSV!$G$4:$G$58,0),MATCH(IF(O589&gt;2000000,"A",IF(O589&gt;1000000,"B",IF(O589&gt;100000,"C","D"))),ELSV!$C$4:$G$4,0))</f>
        <v>8</v>
      </c>
      <c r="AN589" s="77">
        <f>INDEX(ELSV!$G$4:$K$58,MATCH(AE589,ELSV!$G$4:$G$58,0),MATCH(IF(O589&gt;2000000,"A",IF(O589&gt;1000000,"B",IF(O589&gt;100000,"C","D"))),ELSV!$G$4:$K$4,0))</f>
        <v>0.95</v>
      </c>
      <c r="AO589" s="24">
        <f t="shared" si="376"/>
        <v>374903.56414933823</v>
      </c>
      <c r="AP589" s="24">
        <f t="shared" si="377"/>
        <v>356158.38594187133</v>
      </c>
      <c r="AQ589" s="25">
        <f t="shared" si="378"/>
        <v>18745.178207466903</v>
      </c>
    </row>
    <row r="590" spans="1:43" x14ac:dyDescent="0.25">
      <c r="A590" s="11">
        <v>3004</v>
      </c>
      <c r="B590" s="6">
        <v>3004006203</v>
      </c>
      <c r="C590" s="6">
        <v>20000401</v>
      </c>
      <c r="D590" s="6">
        <v>5000000043</v>
      </c>
      <c r="E590" s="6" t="s">
        <v>1583</v>
      </c>
      <c r="F590" s="6" t="s">
        <v>1105</v>
      </c>
      <c r="G590" s="6"/>
      <c r="H590" s="6">
        <v>13</v>
      </c>
      <c r="I590" s="6" t="s">
        <v>8</v>
      </c>
      <c r="J590" s="27">
        <v>40640</v>
      </c>
      <c r="K590" s="27">
        <v>40640</v>
      </c>
      <c r="L590" s="7">
        <v>231394.45</v>
      </c>
      <c r="M590" s="7">
        <v>0</v>
      </c>
      <c r="N590" s="7"/>
      <c r="O590" s="8">
        <v>231394.45</v>
      </c>
      <c r="P590" s="7">
        <v>-149971.69</v>
      </c>
      <c r="Q590" s="7">
        <v>0</v>
      </c>
      <c r="R590" s="7">
        <v>-14647.27</v>
      </c>
      <c r="S590" s="12">
        <f t="shared" si="370"/>
        <v>-164618.96</v>
      </c>
      <c r="T590" s="18">
        <f t="shared" si="371"/>
        <v>81422.760000000009</v>
      </c>
      <c r="U590" s="18">
        <v>66775.490000000005</v>
      </c>
      <c r="V590" s="30">
        <f t="shared" si="372"/>
        <v>40634</v>
      </c>
      <c r="W590" s="28">
        <f t="shared" si="373"/>
        <v>12.161111111111111</v>
      </c>
      <c r="X590" s="38" t="s">
        <v>2968</v>
      </c>
      <c r="Y590">
        <f>MATCH(X590,'CAT-3'!$A:$A,0)</f>
        <v>686</v>
      </c>
      <c r="Z590">
        <f>MATCH(V590,'CAT-3'!$1:$1,0)</f>
        <v>79</v>
      </c>
      <c r="AA590">
        <f>INDEX('CAT-3'!$1:$1048576,FAR!Y590,FAR!Z590)</f>
        <v>101.8</v>
      </c>
      <c r="AB590">
        <f>MATCH($AB$3,'CAT-3'!$1:$1,0)</f>
        <v>90</v>
      </c>
      <c r="AC590">
        <f>INDEX('CAT-3'!$1:$1048576,FAR!Y590,FAR!AB590)</f>
        <v>103.4</v>
      </c>
      <c r="AD590" s="28">
        <f t="shared" si="379"/>
        <v>1.0157170923379175</v>
      </c>
      <c r="AE590" s="43" t="s">
        <v>4059</v>
      </c>
      <c r="AF590">
        <f>MATCH(AE590,'CAT-4'!$A:$A,0)</f>
        <v>653</v>
      </c>
      <c r="AG590">
        <f>MATCH($AG$3,'CAT-4'!$1:$1,0)</f>
        <v>4</v>
      </c>
      <c r="AH590">
        <f>INDEX('CAT-4'!$1:$1048576,FAR!AF590,FAR!AG590)</f>
        <v>100.8</v>
      </c>
      <c r="AI590">
        <f>MATCH($AI$3,'CAT-4'!$1:$1,0)</f>
        <v>133</v>
      </c>
      <c r="AJ590">
        <f>INDEX('CAT-4'!$1:$1048576,FAR!AF590,FAR!AI590)</f>
        <v>120.5</v>
      </c>
      <c r="AK590" s="28">
        <f t="shared" si="380"/>
        <v>1.1954365079365079</v>
      </c>
      <c r="AL590" s="28">
        <f t="shared" si="381"/>
        <v>1.2142252939158638</v>
      </c>
      <c r="AM590" s="2">
        <f>INDEX(ELSV!$C$4:$G$58,MATCH(AE590,ELSV!$G$4:$G$58,0),MATCH(IF(O590&gt;2000000,"A",IF(O590&gt;1000000,"B",IF(O590&gt;100000,"C","D"))),ELSV!$C$4:$G$4,0))</f>
        <v>8</v>
      </c>
      <c r="AN590" s="77">
        <f>INDEX(ELSV!$G$4:$K$58,MATCH(AE590,ELSV!$G$4:$G$58,0),MATCH(IF(O590&gt;2000000,"A",IF(O590&gt;1000000,"B",IF(O590&gt;100000,"C","D"))),ELSV!$G$4:$K$4,0))</f>
        <v>0.9</v>
      </c>
      <c r="AO590" s="24">
        <f t="shared" si="376"/>
        <v>280964.99406174966</v>
      </c>
      <c r="AP590" s="24">
        <f t="shared" si="377"/>
        <v>252868.4946555747</v>
      </c>
      <c r="AQ590" s="25">
        <f t="shared" si="378"/>
        <v>28096.49940617496</v>
      </c>
    </row>
    <row r="591" spans="1:43" x14ac:dyDescent="0.25">
      <c r="A591" s="11">
        <v>3007</v>
      </c>
      <c r="B591" s="6">
        <v>3007000208</v>
      </c>
      <c r="C591" s="6">
        <v>20000201</v>
      </c>
      <c r="D591" s="6">
        <v>3020000239</v>
      </c>
      <c r="E591" s="6" t="s">
        <v>1585</v>
      </c>
      <c r="F591" s="6" t="s">
        <v>376</v>
      </c>
      <c r="G591" s="6"/>
      <c r="H591" s="6">
        <v>1</v>
      </c>
      <c r="I591" s="6" t="s">
        <v>8</v>
      </c>
      <c r="J591" s="27">
        <v>41518</v>
      </c>
      <c r="K591" s="27">
        <v>41518</v>
      </c>
      <c r="L591" s="7">
        <v>230590.79</v>
      </c>
      <c r="M591" s="7">
        <v>0</v>
      </c>
      <c r="N591" s="7"/>
      <c r="O591" s="8">
        <v>230590.79</v>
      </c>
      <c r="P591" s="7">
        <v>-114619.14</v>
      </c>
      <c r="Q591" s="7">
        <v>0</v>
      </c>
      <c r="R591" s="7">
        <v>-13443.44</v>
      </c>
      <c r="S591" s="12">
        <f t="shared" si="370"/>
        <v>-128062.58</v>
      </c>
      <c r="T591" s="18">
        <f t="shared" si="371"/>
        <v>115971.65000000001</v>
      </c>
      <c r="U591" s="18">
        <v>102528.21</v>
      </c>
      <c r="V591" s="30">
        <f t="shared" si="372"/>
        <v>41518</v>
      </c>
      <c r="W591" s="28">
        <f t="shared" si="373"/>
        <v>9.7611111111111111</v>
      </c>
      <c r="X591" s="38"/>
      <c r="AD591"/>
      <c r="AE591" s="43" t="s">
        <v>3980</v>
      </c>
      <c r="AF591">
        <f>MATCH(AE591,'CAT-4'!$A:$A,0)</f>
        <v>613</v>
      </c>
      <c r="AG591">
        <f>MATCH(V591,'CAT-4'!$1:$1,0)</f>
        <v>21</v>
      </c>
      <c r="AH591">
        <f>INDEX('CAT-4'!$1:$1048576,FAR!AF591,FAR!AG591)</f>
        <v>102.7</v>
      </c>
      <c r="AI591">
        <f>MATCH($AI$3,'CAT-4'!$1:$1,0)</f>
        <v>133</v>
      </c>
      <c r="AJ591">
        <f>INDEX('CAT-4'!$1:$1048576,FAR!AF591,FAR!AI591)</f>
        <v>155.6</v>
      </c>
      <c r="AK591" s="28">
        <f t="shared" si="380"/>
        <v>1.5150925024342745</v>
      </c>
      <c r="AL591" s="28">
        <f t="shared" ref="AL591:AL606" si="382">AK591</f>
        <v>1.5150925024342745</v>
      </c>
      <c r="AM591" s="2">
        <f>INDEX(ELSV!$C$4:$G$58,MATCH(AE591,ELSV!$G$4:$G$58,0),MATCH(IF(O591&gt;2000000,"A",IF(O591&gt;1000000,"B",IF(O591&gt;100000,"C","D"))),ELSV!$C$4:$G$4,0))</f>
        <v>12</v>
      </c>
      <c r="AN591" s="77">
        <f>INDEX(ELSV!$G$4:$K$58,MATCH(AE591,ELSV!$G$4:$G$58,0),MATCH(IF(O591&gt;2000000,"A",IF(O591&gt;1000000,"B",IF(O591&gt;100000,"C","D"))),ELSV!$G$4:$K$4,0))</f>
        <v>0.9</v>
      </c>
      <c r="AO591" s="24">
        <f t="shared" si="376"/>
        <v>349366.3770593963</v>
      </c>
      <c r="AP591" s="24">
        <f t="shared" si="377"/>
        <v>255765.30187223302</v>
      </c>
      <c r="AQ591" s="25">
        <f t="shared" si="378"/>
        <v>93601.075187163282</v>
      </c>
    </row>
    <row r="592" spans="1:43" x14ac:dyDescent="0.25">
      <c r="A592" s="11">
        <v>3006</v>
      </c>
      <c r="B592" s="6">
        <v>3006000206</v>
      </c>
      <c r="C592" s="6">
        <v>20000201</v>
      </c>
      <c r="D592" s="6">
        <v>3030000088</v>
      </c>
      <c r="E592" s="6" t="s">
        <v>1582</v>
      </c>
      <c r="F592" s="6" t="s">
        <v>689</v>
      </c>
      <c r="G592" s="6"/>
      <c r="H592" s="6">
        <v>1</v>
      </c>
      <c r="I592" s="6" t="s">
        <v>8</v>
      </c>
      <c r="J592" s="27">
        <v>41729</v>
      </c>
      <c r="K592" s="27">
        <v>41729</v>
      </c>
      <c r="L592" s="7">
        <v>230563.62</v>
      </c>
      <c r="M592" s="7">
        <v>0</v>
      </c>
      <c r="N592" s="7"/>
      <c r="O592" s="8">
        <v>230563.62</v>
      </c>
      <c r="P592" s="7">
        <v>-107568.23</v>
      </c>
      <c r="Q592" s="7">
        <v>0</v>
      </c>
      <c r="R592" s="7">
        <v>-13441.86</v>
      </c>
      <c r="S592" s="12">
        <f t="shared" si="370"/>
        <v>-121010.09</v>
      </c>
      <c r="T592" s="18">
        <f t="shared" si="371"/>
        <v>122995.39</v>
      </c>
      <c r="U592" s="18">
        <v>109553.53</v>
      </c>
      <c r="V592" s="30">
        <f t="shared" si="372"/>
        <v>41699</v>
      </c>
      <c r="W592" s="28">
        <f t="shared" si="373"/>
        <v>9.1805555555555554</v>
      </c>
      <c r="X592" s="38"/>
      <c r="AD592"/>
      <c r="AE592" s="43" t="s">
        <v>4047</v>
      </c>
      <c r="AF592">
        <f>MATCH(AE592,'CAT-4'!$A:$A,0)</f>
        <v>647</v>
      </c>
      <c r="AG592">
        <f>MATCH(V592,'CAT-4'!$1:$1,0)</f>
        <v>27</v>
      </c>
      <c r="AH592">
        <f>INDEX('CAT-4'!$1:$1048576,FAR!AF592,FAR!AG592)</f>
        <v>96.5</v>
      </c>
      <c r="AI592">
        <f>MATCH($AI$3,'CAT-4'!$1:$1,0)</f>
        <v>133</v>
      </c>
      <c r="AJ592">
        <f>INDEX('CAT-4'!$1:$1048576,FAR!AF592,FAR!AI592)</f>
        <v>92.8</v>
      </c>
      <c r="AK592" s="28">
        <f t="shared" si="380"/>
        <v>0.9616580310880829</v>
      </c>
      <c r="AL592" s="28">
        <f t="shared" si="382"/>
        <v>0.9616580310880829</v>
      </c>
      <c r="AM592" s="2">
        <f>INDEX(ELSV!$C$4:$G$58,MATCH(AE592,ELSV!$G$4:$G$58,0),MATCH(IF(O592&gt;2000000,"A",IF(O592&gt;1000000,"B",IF(O592&gt;100000,"C","D"))),ELSV!$C$4:$G$4,0))</f>
        <v>6</v>
      </c>
      <c r="AN592" s="77">
        <f>INDEX(ELSV!$G$4:$K$58,MATCH(AE592,ELSV!$G$4:$G$58,0),MATCH(IF(O592&gt;2000000,"A",IF(O592&gt;1000000,"B",IF(O592&gt;100000,"C","D"))),ELSV!$G$4:$K$4,0))</f>
        <v>1</v>
      </c>
      <c r="AO592" s="24">
        <f t="shared" si="376"/>
        <v>221723.35684974093</v>
      </c>
      <c r="AP592" s="24">
        <f t="shared" si="377"/>
        <v>221723.35684974093</v>
      </c>
      <c r="AQ592" s="25">
        <f t="shared" si="378"/>
        <v>0</v>
      </c>
    </row>
    <row r="593" spans="1:43" x14ac:dyDescent="0.25">
      <c r="A593" s="11">
        <v>3005</v>
      </c>
      <c r="B593" s="6">
        <v>3005000206</v>
      </c>
      <c r="C593" s="6">
        <v>20000201</v>
      </c>
      <c r="D593" s="6">
        <v>3030000128</v>
      </c>
      <c r="E593" s="6" t="s">
        <v>1584</v>
      </c>
      <c r="F593" s="6" t="s">
        <v>729</v>
      </c>
      <c r="G593" s="6"/>
      <c r="H593" s="6">
        <v>1</v>
      </c>
      <c r="I593" s="6" t="s">
        <v>8</v>
      </c>
      <c r="J593" s="27">
        <v>41729</v>
      </c>
      <c r="K593" s="27">
        <v>41729</v>
      </c>
      <c r="L593" s="7">
        <v>230563.62</v>
      </c>
      <c r="M593" s="7">
        <v>0</v>
      </c>
      <c r="N593" s="7"/>
      <c r="O593" s="8">
        <v>230563.62</v>
      </c>
      <c r="P593" s="7">
        <v>-107568.23</v>
      </c>
      <c r="Q593" s="7">
        <v>0</v>
      </c>
      <c r="R593" s="7">
        <v>-13441.86</v>
      </c>
      <c r="S593" s="12">
        <f t="shared" si="370"/>
        <v>-121010.09</v>
      </c>
      <c r="T593" s="18">
        <f t="shared" si="371"/>
        <v>122995.39</v>
      </c>
      <c r="U593" s="18">
        <v>109553.53</v>
      </c>
      <c r="V593" s="30">
        <f t="shared" si="372"/>
        <v>41699</v>
      </c>
      <c r="W593" s="28">
        <f t="shared" si="373"/>
        <v>9.1805555555555554</v>
      </c>
      <c r="X593" s="38"/>
      <c r="AD593"/>
      <c r="AE593" s="43" t="s">
        <v>4047</v>
      </c>
      <c r="AF593">
        <f>MATCH(AE593,'CAT-4'!$A:$A,0)</f>
        <v>647</v>
      </c>
      <c r="AG593">
        <f>MATCH(V593,'CAT-4'!$1:$1,0)</f>
        <v>27</v>
      </c>
      <c r="AH593">
        <f>INDEX('CAT-4'!$1:$1048576,FAR!AF593,FAR!AG593)</f>
        <v>96.5</v>
      </c>
      <c r="AI593">
        <f>MATCH($AI$3,'CAT-4'!$1:$1,0)</f>
        <v>133</v>
      </c>
      <c r="AJ593">
        <f>INDEX('CAT-4'!$1:$1048576,FAR!AF593,FAR!AI593)</f>
        <v>92.8</v>
      </c>
      <c r="AK593" s="28">
        <f t="shared" si="380"/>
        <v>0.9616580310880829</v>
      </c>
      <c r="AL593" s="28">
        <f t="shared" si="382"/>
        <v>0.9616580310880829</v>
      </c>
      <c r="AM593" s="2">
        <f>INDEX(ELSV!$C$4:$G$58,MATCH(AE593,ELSV!$G$4:$G$58,0),MATCH(IF(O593&gt;2000000,"A",IF(O593&gt;1000000,"B",IF(O593&gt;100000,"C","D"))),ELSV!$C$4:$G$4,0))</f>
        <v>6</v>
      </c>
      <c r="AN593" s="77">
        <f>INDEX(ELSV!$G$4:$K$58,MATCH(AE593,ELSV!$G$4:$G$58,0),MATCH(IF(O593&gt;2000000,"A",IF(O593&gt;1000000,"B",IF(O593&gt;100000,"C","D"))),ELSV!$G$4:$K$4,0))</f>
        <v>1</v>
      </c>
      <c r="AO593" s="24">
        <f t="shared" si="376"/>
        <v>221723.35684974093</v>
      </c>
      <c r="AP593" s="24">
        <f t="shared" si="377"/>
        <v>221723.35684974093</v>
      </c>
      <c r="AQ593" s="25">
        <f t="shared" si="378"/>
        <v>0</v>
      </c>
    </row>
    <row r="594" spans="1:43" x14ac:dyDescent="0.25">
      <c r="A594" s="11">
        <v>3006</v>
      </c>
      <c r="B594" s="6">
        <v>3006000205</v>
      </c>
      <c r="C594" s="6">
        <v>20000101</v>
      </c>
      <c r="D594" s="6">
        <v>2070000022</v>
      </c>
      <c r="E594" s="6" t="s">
        <v>1582</v>
      </c>
      <c r="F594" s="6" t="s">
        <v>149</v>
      </c>
      <c r="G594" s="6"/>
      <c r="H594" s="6">
        <v>1</v>
      </c>
      <c r="I594" s="6" t="s">
        <v>8</v>
      </c>
      <c r="J594" s="27">
        <v>44620</v>
      </c>
      <c r="K594" s="27">
        <v>44620</v>
      </c>
      <c r="L594" s="7">
        <v>226053.82</v>
      </c>
      <c r="M594" s="7">
        <v>0</v>
      </c>
      <c r="N594" s="7"/>
      <c r="O594" s="8">
        <v>226053.82</v>
      </c>
      <c r="P594" s="7">
        <v>-660.52</v>
      </c>
      <c r="Q594" s="7">
        <v>0</v>
      </c>
      <c r="R594" s="7">
        <v>-7550.2</v>
      </c>
      <c r="S594" s="12">
        <f t="shared" si="370"/>
        <v>-8210.7199999999993</v>
      </c>
      <c r="T594" s="18">
        <f t="shared" si="371"/>
        <v>225393.30000000002</v>
      </c>
      <c r="U594" s="18">
        <v>217843.1</v>
      </c>
      <c r="V594" s="30">
        <f t="shared" si="372"/>
        <v>44593</v>
      </c>
      <c r="W594" s="28">
        <f t="shared" si="373"/>
        <v>1.2638888888888888</v>
      </c>
      <c r="X594" s="38"/>
      <c r="AD594"/>
      <c r="AE594" s="43" t="s">
        <v>4047</v>
      </c>
      <c r="AF594">
        <f>MATCH(AE594,'CAT-4'!$A:$A,0)</f>
        <v>647</v>
      </c>
      <c r="AG594">
        <f>MATCH(V594,'CAT-4'!$1:$1,0)</f>
        <v>122</v>
      </c>
      <c r="AH594">
        <f>INDEX('CAT-4'!$1:$1048576,FAR!AF594,FAR!AG594)</f>
        <v>90.5</v>
      </c>
      <c r="AI594">
        <f>MATCH($AI$3,'CAT-4'!$1:$1,0)</f>
        <v>133</v>
      </c>
      <c r="AJ594">
        <f>INDEX('CAT-4'!$1:$1048576,FAR!AF594,FAR!AI594)</f>
        <v>92.8</v>
      </c>
      <c r="AK594" s="28">
        <f t="shared" si="380"/>
        <v>1.025414364640884</v>
      </c>
      <c r="AL594" s="28">
        <f t="shared" si="382"/>
        <v>1.025414364640884</v>
      </c>
      <c r="AM594" s="2">
        <f>INDEX(ELSV!$C$4:$G$58,MATCH(AE594,ELSV!$G$4:$G$58,0),MATCH(IF(O594&gt;2000000,"A",IF(O594&gt;1000000,"B",IF(O594&gt;100000,"C","D"))),ELSV!$C$4:$G$4,0))</f>
        <v>6</v>
      </c>
      <c r="AN594" s="77">
        <f>INDEX(ELSV!$G$4:$K$58,MATCH(AE594,ELSV!$G$4:$G$58,0),MATCH(IF(O594&gt;2000000,"A",IF(O594&gt;1000000,"B",IF(O594&gt;100000,"C","D"))),ELSV!$G$4:$K$4,0))</f>
        <v>1</v>
      </c>
      <c r="AO594" s="24">
        <f t="shared" si="376"/>
        <v>231798.83420994476</v>
      </c>
      <c r="AP594" s="24">
        <f t="shared" si="377"/>
        <v>48827.995169224465</v>
      </c>
      <c r="AQ594" s="25">
        <f t="shared" si="378"/>
        <v>182970.83904072031</v>
      </c>
    </row>
    <row r="595" spans="1:43" x14ac:dyDescent="0.25">
      <c r="A595" s="11">
        <v>3006</v>
      </c>
      <c r="B595" s="6">
        <v>3006000216</v>
      </c>
      <c r="C595" s="6">
        <v>20000201</v>
      </c>
      <c r="D595" s="6">
        <v>3020000397</v>
      </c>
      <c r="E595" s="6" t="s">
        <v>1582</v>
      </c>
      <c r="F595" s="6" t="s">
        <v>529</v>
      </c>
      <c r="G595" s="6"/>
      <c r="H595" s="6">
        <v>1</v>
      </c>
      <c r="I595" s="6" t="s">
        <v>8</v>
      </c>
      <c r="J595" s="27">
        <v>42339</v>
      </c>
      <c r="K595" s="27">
        <v>42339</v>
      </c>
      <c r="L595" s="7">
        <v>225365.07</v>
      </c>
      <c r="M595" s="7">
        <v>0</v>
      </c>
      <c r="N595" s="7"/>
      <c r="O595" s="8">
        <v>225365.07</v>
      </c>
      <c r="P595" s="7">
        <v>-83212.27</v>
      </c>
      <c r="Q595" s="7">
        <v>0</v>
      </c>
      <c r="R595" s="7">
        <v>-13138.78</v>
      </c>
      <c r="S595" s="12">
        <f t="shared" si="370"/>
        <v>-96351.05</v>
      </c>
      <c r="T595" s="18">
        <f t="shared" si="371"/>
        <v>142152.79999999999</v>
      </c>
      <c r="U595" s="18">
        <v>129014.02</v>
      </c>
      <c r="V595" s="30">
        <f t="shared" si="372"/>
        <v>42339</v>
      </c>
      <c r="W595" s="28">
        <f t="shared" si="373"/>
        <v>7.5111111111111111</v>
      </c>
      <c r="X595" s="38"/>
      <c r="AD595"/>
      <c r="AE595" s="43" t="s">
        <v>4047</v>
      </c>
      <c r="AF595">
        <f>MATCH(AE595,'CAT-4'!$A:$A,0)</f>
        <v>647</v>
      </c>
      <c r="AG595">
        <f>MATCH(V595,'CAT-4'!$1:$1,0)</f>
        <v>48</v>
      </c>
      <c r="AH595">
        <f>INDEX('CAT-4'!$1:$1048576,FAR!AF595,FAR!AG595)</f>
        <v>96.8</v>
      </c>
      <c r="AI595">
        <f>MATCH($AI$3,'CAT-4'!$1:$1,0)</f>
        <v>133</v>
      </c>
      <c r="AJ595">
        <f>INDEX('CAT-4'!$1:$1048576,FAR!AF595,FAR!AI595)</f>
        <v>92.8</v>
      </c>
      <c r="AK595" s="28">
        <f t="shared" si="380"/>
        <v>0.95867768595041325</v>
      </c>
      <c r="AL595" s="28">
        <f t="shared" si="382"/>
        <v>0.95867768595041325</v>
      </c>
      <c r="AM595" s="2">
        <f>INDEX(ELSV!$C$4:$G$58,MATCH(AE595,ELSV!$G$4:$G$58,0),MATCH(IF(O595&gt;2000000,"A",IF(O595&gt;1000000,"B",IF(O595&gt;100000,"C","D"))),ELSV!$C$4:$G$4,0))</f>
        <v>6</v>
      </c>
      <c r="AN595" s="77">
        <f>INDEX(ELSV!$G$4:$K$58,MATCH(AE595,ELSV!$G$4:$G$58,0),MATCH(IF(O595&gt;2000000,"A",IF(O595&gt;1000000,"B",IF(O595&gt;100000,"C","D"))),ELSV!$G$4:$K$4,0))</f>
        <v>1</v>
      </c>
      <c r="AO595" s="24">
        <f t="shared" si="376"/>
        <v>216052.46380165289</v>
      </c>
      <c r="AP595" s="24">
        <f t="shared" si="377"/>
        <v>216052.46380165286</v>
      </c>
      <c r="AQ595" s="25">
        <f t="shared" si="378"/>
        <v>0</v>
      </c>
    </row>
    <row r="596" spans="1:43" x14ac:dyDescent="0.25">
      <c r="A596" s="11">
        <v>3008</v>
      </c>
      <c r="B596" s="6">
        <v>3008000216</v>
      </c>
      <c r="C596" s="6">
        <v>20000201</v>
      </c>
      <c r="D596" s="6">
        <v>3020000394</v>
      </c>
      <c r="E596" s="6" t="s">
        <v>1586</v>
      </c>
      <c r="F596" s="6" t="s">
        <v>526</v>
      </c>
      <c r="G596" s="6"/>
      <c r="H596" s="6">
        <v>1</v>
      </c>
      <c r="I596" s="6" t="s">
        <v>8</v>
      </c>
      <c r="J596" s="27">
        <v>42363</v>
      </c>
      <c r="K596" s="27">
        <v>42363</v>
      </c>
      <c r="L596" s="7">
        <v>225255.79</v>
      </c>
      <c r="M596" s="7">
        <v>0</v>
      </c>
      <c r="N596" s="7"/>
      <c r="O596" s="8">
        <v>225255.79</v>
      </c>
      <c r="P596" s="7">
        <v>-82310.789999999994</v>
      </c>
      <c r="Q596" s="7">
        <v>0</v>
      </c>
      <c r="R596" s="7">
        <v>-13132.41</v>
      </c>
      <c r="S596" s="12">
        <f t="shared" si="370"/>
        <v>-95443.199999999997</v>
      </c>
      <c r="T596" s="18">
        <f t="shared" si="371"/>
        <v>142945</v>
      </c>
      <c r="U596" s="18">
        <v>129812.59</v>
      </c>
      <c r="V596" s="30">
        <f t="shared" si="372"/>
        <v>42339</v>
      </c>
      <c r="W596" s="28">
        <f t="shared" si="373"/>
        <v>7.4444444444444446</v>
      </c>
      <c r="X596" s="38"/>
      <c r="AD596"/>
      <c r="AE596" s="43" t="s">
        <v>4047</v>
      </c>
      <c r="AF596">
        <f>MATCH(AE596,'CAT-4'!$A:$A,0)</f>
        <v>647</v>
      </c>
      <c r="AG596">
        <f>MATCH(V596,'CAT-4'!$1:$1,0)</f>
        <v>48</v>
      </c>
      <c r="AH596">
        <f>INDEX('CAT-4'!$1:$1048576,FAR!AF596,FAR!AG596)</f>
        <v>96.8</v>
      </c>
      <c r="AI596">
        <f>MATCH($AI$3,'CAT-4'!$1:$1,0)</f>
        <v>133</v>
      </c>
      <c r="AJ596">
        <f>INDEX('CAT-4'!$1:$1048576,FAR!AF596,FAR!AI596)</f>
        <v>92.8</v>
      </c>
      <c r="AK596" s="28">
        <f t="shared" si="380"/>
        <v>0.95867768595041325</v>
      </c>
      <c r="AL596" s="28">
        <f t="shared" si="382"/>
        <v>0.95867768595041325</v>
      </c>
      <c r="AM596" s="2">
        <f>INDEX(ELSV!$C$4:$G$58,MATCH(AE596,ELSV!$G$4:$G$58,0),MATCH(IF(O596&gt;2000000,"A",IF(O596&gt;1000000,"B",IF(O596&gt;100000,"C","D"))),ELSV!$C$4:$G$4,0))</f>
        <v>6</v>
      </c>
      <c r="AN596" s="77">
        <f>INDEX(ELSV!$G$4:$K$58,MATCH(AE596,ELSV!$G$4:$G$58,0),MATCH(IF(O596&gt;2000000,"A",IF(O596&gt;1000000,"B",IF(O596&gt;100000,"C","D"))),ELSV!$G$4:$K$4,0))</f>
        <v>1</v>
      </c>
      <c r="AO596" s="24">
        <f t="shared" si="376"/>
        <v>215947.69950413224</v>
      </c>
      <c r="AP596" s="24">
        <f t="shared" si="377"/>
        <v>215947.69950413224</v>
      </c>
      <c r="AQ596" s="25">
        <f t="shared" si="378"/>
        <v>0</v>
      </c>
    </row>
    <row r="597" spans="1:43" x14ac:dyDescent="0.25">
      <c r="A597" s="11">
        <v>3006</v>
      </c>
      <c r="B597" s="6">
        <v>3006005804</v>
      </c>
      <c r="C597" s="6">
        <v>20000201</v>
      </c>
      <c r="D597" s="6">
        <v>3020000222</v>
      </c>
      <c r="E597" s="6" t="s">
        <v>1582</v>
      </c>
      <c r="F597" s="6" t="s">
        <v>363</v>
      </c>
      <c r="G597" s="6"/>
      <c r="H597" s="6">
        <v>1</v>
      </c>
      <c r="I597" s="6" t="s">
        <v>41</v>
      </c>
      <c r="J597" s="27">
        <v>41455</v>
      </c>
      <c r="K597" s="27">
        <v>41455</v>
      </c>
      <c r="L597" s="7">
        <v>224915.45</v>
      </c>
      <c r="M597" s="7">
        <v>0</v>
      </c>
      <c r="N597" s="7"/>
      <c r="O597" s="8">
        <v>224915.45</v>
      </c>
      <c r="P597" s="7">
        <v>-113814.79</v>
      </c>
      <c r="Q597" s="7">
        <v>0</v>
      </c>
      <c r="R597" s="7">
        <v>-13112.57</v>
      </c>
      <c r="S597" s="12">
        <f t="shared" si="370"/>
        <v>-126927.35999999999</v>
      </c>
      <c r="T597" s="18">
        <f t="shared" si="371"/>
        <v>111100.66000000002</v>
      </c>
      <c r="U597" s="18">
        <v>97988.09</v>
      </c>
      <c r="V597" s="30">
        <f t="shared" si="372"/>
        <v>41426</v>
      </c>
      <c r="W597" s="28">
        <f t="shared" si="373"/>
        <v>9.9305555555555554</v>
      </c>
      <c r="X597" s="38"/>
      <c r="AD597"/>
      <c r="AE597" s="43" t="s">
        <v>4061</v>
      </c>
      <c r="AF597">
        <f>MATCH(AE597,'CAT-4'!$A:$A,0)</f>
        <v>654</v>
      </c>
      <c r="AG597">
        <f>MATCH(V597,'CAT-4'!$1:$1,0)</f>
        <v>18</v>
      </c>
      <c r="AH597">
        <f>INDEX('CAT-4'!$1:$1048576,FAR!AF597,FAR!AG597)</f>
        <v>104</v>
      </c>
      <c r="AI597">
        <f>MATCH($AI$3,'CAT-4'!$1:$1,0)</f>
        <v>133</v>
      </c>
      <c r="AJ597">
        <f>INDEX('CAT-4'!$1:$1048576,FAR!AF597,FAR!AI597)</f>
        <v>112.9</v>
      </c>
      <c r="AK597" s="28">
        <f t="shared" si="380"/>
        <v>1.0855769230769232</v>
      </c>
      <c r="AL597" s="28">
        <f t="shared" si="382"/>
        <v>1.0855769230769232</v>
      </c>
      <c r="AM597" s="2">
        <f>INDEX(ELSV!$C$4:$G$58,MATCH(AE597,ELSV!$G$4:$G$58,0),MATCH(IF(O597&gt;2000000,"A",IF(O597&gt;1000000,"B",IF(O597&gt;100000,"C","D"))),ELSV!$C$4:$G$4,0))</f>
        <v>6</v>
      </c>
      <c r="AN597" s="77">
        <f>INDEX(ELSV!$G$4:$K$58,MATCH(AE597,ELSV!$G$4:$G$58,0),MATCH(IF(O597&gt;2000000,"A",IF(O597&gt;1000000,"B",IF(O597&gt;100000,"C","D"))),ELSV!$G$4:$K$4,0))</f>
        <v>0.95</v>
      </c>
      <c r="AO597" s="24">
        <f t="shared" si="376"/>
        <v>244163.02216346157</v>
      </c>
      <c r="AP597" s="24">
        <f t="shared" si="377"/>
        <v>231954.87105528847</v>
      </c>
      <c r="AQ597" s="25">
        <f t="shared" si="378"/>
        <v>12208.151108173101</v>
      </c>
    </row>
    <row r="598" spans="1:43" x14ac:dyDescent="0.25">
      <c r="A598" s="11">
        <v>3006</v>
      </c>
      <c r="B598" s="6">
        <v>3006110001</v>
      </c>
      <c r="C598" s="6">
        <v>20000201</v>
      </c>
      <c r="D598" s="6">
        <v>3030000056</v>
      </c>
      <c r="E598" s="6" t="s">
        <v>1582</v>
      </c>
      <c r="F598" s="6" t="s">
        <v>656</v>
      </c>
      <c r="G598" s="6"/>
      <c r="H598" s="6">
        <v>1</v>
      </c>
      <c r="I598" s="6" t="s">
        <v>8</v>
      </c>
      <c r="J598" s="27">
        <v>41729</v>
      </c>
      <c r="K598" s="27">
        <v>41729</v>
      </c>
      <c r="L598" s="7">
        <v>224824.98</v>
      </c>
      <c r="M598" s="7">
        <v>0</v>
      </c>
      <c r="N598" s="7"/>
      <c r="O598" s="8">
        <v>224824.98</v>
      </c>
      <c r="P598" s="7">
        <v>-104890.92</v>
      </c>
      <c r="Q598" s="7">
        <v>0</v>
      </c>
      <c r="R598" s="7">
        <v>-13107.3</v>
      </c>
      <c r="S598" s="12">
        <f t="shared" si="370"/>
        <v>-117998.22</v>
      </c>
      <c r="T598" s="18">
        <f t="shared" si="371"/>
        <v>119934.06000000001</v>
      </c>
      <c r="U598" s="18">
        <v>106826.76</v>
      </c>
      <c r="V598" s="30">
        <f t="shared" si="372"/>
        <v>41699</v>
      </c>
      <c r="W598" s="28">
        <f t="shared" si="373"/>
        <v>9.1805555555555554</v>
      </c>
      <c r="X598" s="38"/>
      <c r="AD598"/>
      <c r="AE598" s="43" t="s">
        <v>4222</v>
      </c>
      <c r="AF598">
        <f>MATCH(AE598,'CAT-4'!$A:$A,0)</f>
        <v>737</v>
      </c>
      <c r="AG598">
        <f>MATCH(V598,'CAT-4'!$1:$1,0)</f>
        <v>27</v>
      </c>
      <c r="AH598">
        <f>INDEX('CAT-4'!$1:$1048576,FAR!AF598,FAR!AG598)</f>
        <v>104.7</v>
      </c>
      <c r="AI598">
        <f>MATCH($AI$3,'CAT-4'!$1:$1,0)</f>
        <v>133</v>
      </c>
      <c r="AJ598">
        <f>INDEX('CAT-4'!$1:$1048576,FAR!AF598,FAR!AI598)</f>
        <v>125</v>
      </c>
      <c r="AK598" s="28">
        <f t="shared" si="380"/>
        <v>1.1938872970391594</v>
      </c>
      <c r="AL598" s="28">
        <f t="shared" si="382"/>
        <v>1.1938872970391594</v>
      </c>
      <c r="AM598" s="2">
        <f>INDEX(ELSV!$C$4:$G$58,MATCH(AE598,ELSV!$G$4:$G$58,0),MATCH(IF(O598&gt;2000000,"A",IF(O598&gt;1000000,"B",IF(O598&gt;100000,"C","D"))),ELSV!$C$4:$G$4,0))</f>
        <v>12</v>
      </c>
      <c r="AN598" s="77">
        <f>INDEX(ELSV!$G$4:$K$58,MATCH(AE598,ELSV!$G$4:$G$58,0),MATCH(IF(O598&gt;2000000,"A",IF(O598&gt;1000000,"B",IF(O598&gt;100000,"C","D"))),ELSV!$G$4:$K$4,0))</f>
        <v>0.95</v>
      </c>
      <c r="AO598" s="24">
        <f t="shared" si="376"/>
        <v>268415.68767908309</v>
      </c>
      <c r="AP598" s="24">
        <f t="shared" si="377"/>
        <v>195082.90634037062</v>
      </c>
      <c r="AQ598" s="25">
        <f t="shared" si="378"/>
        <v>73332.781338712462</v>
      </c>
    </row>
    <row r="599" spans="1:43" x14ac:dyDescent="0.25">
      <c r="A599" s="11">
        <v>3004</v>
      </c>
      <c r="B599" s="6">
        <v>3004005804</v>
      </c>
      <c r="C599" s="6">
        <v>20000201</v>
      </c>
      <c r="D599" s="6">
        <v>3020000235</v>
      </c>
      <c r="E599" s="6" t="s">
        <v>1583</v>
      </c>
      <c r="F599" s="6" t="s">
        <v>373</v>
      </c>
      <c r="G599" s="6"/>
      <c r="H599" s="6">
        <v>1</v>
      </c>
      <c r="I599" s="6" t="s">
        <v>41</v>
      </c>
      <c r="J599" s="27">
        <v>41528</v>
      </c>
      <c r="K599" s="27">
        <v>41528</v>
      </c>
      <c r="L599" s="7">
        <v>224540</v>
      </c>
      <c r="M599" s="7">
        <v>0</v>
      </c>
      <c r="N599" s="7"/>
      <c r="O599" s="8">
        <v>224540</v>
      </c>
      <c r="P599" s="7">
        <v>-111286.68</v>
      </c>
      <c r="Q599" s="7">
        <v>0</v>
      </c>
      <c r="R599" s="7">
        <v>-13090.68</v>
      </c>
      <c r="S599" s="12">
        <f t="shared" si="370"/>
        <v>-124377.35999999999</v>
      </c>
      <c r="T599" s="18">
        <f t="shared" si="371"/>
        <v>113253.32</v>
      </c>
      <c r="U599" s="18">
        <v>100162.64</v>
      </c>
      <c r="V599" s="30">
        <f t="shared" si="372"/>
        <v>41518</v>
      </c>
      <c r="W599" s="28">
        <f t="shared" si="373"/>
        <v>9.7333333333333325</v>
      </c>
      <c r="X599" s="38"/>
      <c r="AD599"/>
      <c r="AE599" s="43" t="s">
        <v>4061</v>
      </c>
      <c r="AF599">
        <f>MATCH(AE599,'CAT-4'!$A:$A,0)</f>
        <v>654</v>
      </c>
      <c r="AG599">
        <f>MATCH(V599,'CAT-4'!$1:$1,0)</f>
        <v>21</v>
      </c>
      <c r="AH599">
        <f>INDEX('CAT-4'!$1:$1048576,FAR!AF599,FAR!AG599)</f>
        <v>108</v>
      </c>
      <c r="AI599">
        <f>MATCH($AI$3,'CAT-4'!$1:$1,0)</f>
        <v>133</v>
      </c>
      <c r="AJ599">
        <f>INDEX('CAT-4'!$1:$1048576,FAR!AF599,FAR!AI599)</f>
        <v>112.9</v>
      </c>
      <c r="AK599" s="28">
        <f t="shared" si="380"/>
        <v>1.0453703703703705</v>
      </c>
      <c r="AL599" s="28">
        <f t="shared" si="382"/>
        <v>1.0453703703703705</v>
      </c>
      <c r="AM599" s="2">
        <f>INDEX(ELSV!$C$4:$G$58,MATCH(AE599,ELSV!$G$4:$G$58,0),MATCH(IF(O599&gt;2000000,"A",IF(O599&gt;1000000,"B",IF(O599&gt;100000,"C","D"))),ELSV!$C$4:$G$4,0))</f>
        <v>6</v>
      </c>
      <c r="AN599" s="77">
        <f>INDEX(ELSV!$G$4:$K$58,MATCH(AE599,ELSV!$G$4:$G$58,0),MATCH(IF(O599&gt;2000000,"A",IF(O599&gt;1000000,"B",IF(O599&gt;100000,"C","D"))),ELSV!$G$4:$K$4,0))</f>
        <v>0.95</v>
      </c>
      <c r="AO599" s="24">
        <f t="shared" si="376"/>
        <v>234727.46296296301</v>
      </c>
      <c r="AP599" s="24">
        <f t="shared" si="377"/>
        <v>222991.08981481486</v>
      </c>
      <c r="AQ599" s="25">
        <f t="shared" si="378"/>
        <v>11736.373148148152</v>
      </c>
    </row>
    <row r="600" spans="1:43" x14ac:dyDescent="0.25">
      <c r="A600" s="11">
        <v>3008</v>
      </c>
      <c r="B600" s="6">
        <v>3008000204</v>
      </c>
      <c r="C600" s="6">
        <v>20000201</v>
      </c>
      <c r="D600" s="6">
        <v>3020000223</v>
      </c>
      <c r="E600" s="6" t="s">
        <v>1586</v>
      </c>
      <c r="F600" s="6" t="s">
        <v>364</v>
      </c>
      <c r="G600" s="6"/>
      <c r="H600" s="6">
        <v>1</v>
      </c>
      <c r="I600" s="6" t="s">
        <v>41</v>
      </c>
      <c r="J600" s="27">
        <v>41455</v>
      </c>
      <c r="K600" s="27">
        <v>41455</v>
      </c>
      <c r="L600" s="7">
        <v>224400.01</v>
      </c>
      <c r="M600" s="7">
        <v>0</v>
      </c>
      <c r="N600" s="7"/>
      <c r="O600" s="8">
        <v>224400.01</v>
      </c>
      <c r="P600" s="7">
        <v>-112690.91</v>
      </c>
      <c r="Q600" s="7">
        <v>0</v>
      </c>
      <c r="R600" s="7">
        <v>-13082.52</v>
      </c>
      <c r="S600" s="12">
        <f t="shared" si="370"/>
        <v>-125773.43000000001</v>
      </c>
      <c r="T600" s="18">
        <f t="shared" si="371"/>
        <v>111709.1</v>
      </c>
      <c r="U600" s="18">
        <v>98626.58</v>
      </c>
      <c r="V600" s="30">
        <f t="shared" si="372"/>
        <v>41426</v>
      </c>
      <c r="W600" s="28">
        <f t="shared" si="373"/>
        <v>9.9305555555555554</v>
      </c>
      <c r="X600" s="38"/>
      <c r="AD600"/>
      <c r="AE600" s="43" t="s">
        <v>4061</v>
      </c>
      <c r="AF600">
        <f>MATCH(AE600,'CAT-4'!$A:$A,0)</f>
        <v>654</v>
      </c>
      <c r="AG600">
        <f>MATCH(V600,'CAT-4'!$1:$1,0)</f>
        <v>18</v>
      </c>
      <c r="AH600">
        <f>INDEX('CAT-4'!$1:$1048576,FAR!AF600,FAR!AG600)</f>
        <v>104</v>
      </c>
      <c r="AI600">
        <f>MATCH($AI$3,'CAT-4'!$1:$1,0)</f>
        <v>133</v>
      </c>
      <c r="AJ600">
        <f>INDEX('CAT-4'!$1:$1048576,FAR!AF600,FAR!AI600)</f>
        <v>112.9</v>
      </c>
      <c r="AK600" s="28">
        <f t="shared" si="380"/>
        <v>1.0855769230769232</v>
      </c>
      <c r="AL600" s="28">
        <f t="shared" si="382"/>
        <v>1.0855769230769232</v>
      </c>
      <c r="AM600" s="2">
        <f>INDEX(ELSV!$C$4:$G$58,MATCH(AE600,ELSV!$G$4:$G$58,0),MATCH(IF(O600&gt;2000000,"A",IF(O600&gt;1000000,"B",IF(O600&gt;100000,"C","D"))),ELSV!$C$4:$G$4,0))</f>
        <v>6</v>
      </c>
      <c r="AN600" s="77">
        <f>INDEX(ELSV!$G$4:$K$58,MATCH(AE600,ELSV!$G$4:$G$58,0),MATCH(IF(O600&gt;2000000,"A",IF(O600&gt;1000000,"B",IF(O600&gt;100000,"C","D"))),ELSV!$G$4:$K$4,0))</f>
        <v>0.95</v>
      </c>
      <c r="AO600" s="24">
        <f t="shared" si="376"/>
        <v>243603.4723942308</v>
      </c>
      <c r="AP600" s="24">
        <f t="shared" si="377"/>
        <v>231423.29877451924</v>
      </c>
      <c r="AQ600" s="25">
        <f t="shared" si="378"/>
        <v>12180.173619711568</v>
      </c>
    </row>
    <row r="601" spans="1:43" x14ac:dyDescent="0.25">
      <c r="A601" s="11">
        <v>3005</v>
      </c>
      <c r="B601" s="6">
        <v>3005000201</v>
      </c>
      <c r="C601" s="6">
        <v>20000201</v>
      </c>
      <c r="D601" s="6">
        <v>3020000225</v>
      </c>
      <c r="E601" s="6" t="s">
        <v>1584</v>
      </c>
      <c r="F601" s="6" t="s">
        <v>366</v>
      </c>
      <c r="G601" s="6"/>
      <c r="H601" s="6">
        <v>1</v>
      </c>
      <c r="I601" s="6" t="s">
        <v>41</v>
      </c>
      <c r="J601" s="27">
        <v>41455</v>
      </c>
      <c r="K601" s="27">
        <v>41455</v>
      </c>
      <c r="L601" s="7">
        <v>224400.01</v>
      </c>
      <c r="M601" s="7">
        <v>0</v>
      </c>
      <c r="N601" s="7"/>
      <c r="O601" s="8">
        <v>224400.01</v>
      </c>
      <c r="P601" s="7">
        <v>-112690.91</v>
      </c>
      <c r="Q601" s="7">
        <v>0</v>
      </c>
      <c r="R601" s="7">
        <v>-13082.52</v>
      </c>
      <c r="S601" s="12">
        <f t="shared" si="370"/>
        <v>-125773.43000000001</v>
      </c>
      <c r="T601" s="18">
        <f t="shared" si="371"/>
        <v>111709.1</v>
      </c>
      <c r="U601" s="18">
        <v>98626.58</v>
      </c>
      <c r="V601" s="30">
        <f t="shared" si="372"/>
        <v>41426</v>
      </c>
      <c r="W601" s="28">
        <f t="shared" si="373"/>
        <v>9.9305555555555554</v>
      </c>
      <c r="X601" s="38"/>
      <c r="AD601"/>
      <c r="AE601" s="43" t="s">
        <v>4061</v>
      </c>
      <c r="AF601">
        <f>MATCH(AE601,'CAT-4'!$A:$A,0)</f>
        <v>654</v>
      </c>
      <c r="AG601">
        <f>MATCH(V601,'CAT-4'!$1:$1,0)</f>
        <v>18</v>
      </c>
      <c r="AH601">
        <f>INDEX('CAT-4'!$1:$1048576,FAR!AF601,FAR!AG601)</f>
        <v>104</v>
      </c>
      <c r="AI601">
        <f>MATCH($AI$3,'CAT-4'!$1:$1,0)</f>
        <v>133</v>
      </c>
      <c r="AJ601">
        <f>INDEX('CAT-4'!$1:$1048576,FAR!AF601,FAR!AI601)</f>
        <v>112.9</v>
      </c>
      <c r="AK601" s="28">
        <f t="shared" si="380"/>
        <v>1.0855769230769232</v>
      </c>
      <c r="AL601" s="28">
        <f t="shared" si="382"/>
        <v>1.0855769230769232</v>
      </c>
      <c r="AM601" s="2">
        <f>INDEX(ELSV!$C$4:$G$58,MATCH(AE601,ELSV!$G$4:$G$58,0),MATCH(IF(O601&gt;2000000,"A",IF(O601&gt;1000000,"B",IF(O601&gt;100000,"C","D"))),ELSV!$C$4:$G$4,0))</f>
        <v>6</v>
      </c>
      <c r="AN601" s="77">
        <f>INDEX(ELSV!$G$4:$K$58,MATCH(AE601,ELSV!$G$4:$G$58,0),MATCH(IF(O601&gt;2000000,"A",IF(O601&gt;1000000,"B",IF(O601&gt;100000,"C","D"))),ELSV!$G$4:$K$4,0))</f>
        <v>0.95</v>
      </c>
      <c r="AO601" s="24">
        <f t="shared" si="376"/>
        <v>243603.4723942308</v>
      </c>
      <c r="AP601" s="24">
        <f t="shared" si="377"/>
        <v>231423.29877451924</v>
      </c>
      <c r="AQ601" s="25">
        <f t="shared" si="378"/>
        <v>12180.173619711568</v>
      </c>
    </row>
    <row r="602" spans="1:43" x14ac:dyDescent="0.25">
      <c r="A602" s="11">
        <v>3005</v>
      </c>
      <c r="B602" s="6">
        <v>3005110002</v>
      </c>
      <c r="C602" s="6">
        <v>20000201</v>
      </c>
      <c r="D602" s="6">
        <v>3030000130</v>
      </c>
      <c r="E602" s="6" t="s">
        <v>1584</v>
      </c>
      <c r="F602" s="6" t="s">
        <v>731</v>
      </c>
      <c r="G602" s="6"/>
      <c r="H602" s="6">
        <v>1</v>
      </c>
      <c r="I602" s="6" t="s">
        <v>8</v>
      </c>
      <c r="J602" s="27">
        <v>41729</v>
      </c>
      <c r="K602" s="27">
        <v>41729</v>
      </c>
      <c r="L602" s="7">
        <v>224249.36</v>
      </c>
      <c r="M602" s="7">
        <v>0</v>
      </c>
      <c r="N602" s="7"/>
      <c r="O602" s="8">
        <v>224249.36</v>
      </c>
      <c r="P602" s="7">
        <v>-104622.36</v>
      </c>
      <c r="Q602" s="7">
        <v>0</v>
      </c>
      <c r="R602" s="7">
        <v>-13073.74</v>
      </c>
      <c r="S602" s="12">
        <f t="shared" si="370"/>
        <v>-117696.1</v>
      </c>
      <c r="T602" s="18">
        <f t="shared" si="371"/>
        <v>119626.99999999999</v>
      </c>
      <c r="U602" s="18">
        <v>106553.26</v>
      </c>
      <c r="V602" s="30">
        <f t="shared" si="372"/>
        <v>41699</v>
      </c>
      <c r="W602" s="28">
        <f t="shared" si="373"/>
        <v>9.1805555555555554</v>
      </c>
      <c r="X602" s="38"/>
      <c r="AD602"/>
      <c r="AE602" s="43" t="s">
        <v>4047</v>
      </c>
      <c r="AF602">
        <f>MATCH(AE602,'CAT-4'!$A:$A,0)</f>
        <v>647</v>
      </c>
      <c r="AG602">
        <f>MATCH(V602,'CAT-4'!$1:$1,0)</f>
        <v>27</v>
      </c>
      <c r="AH602">
        <f>INDEX('CAT-4'!$1:$1048576,FAR!AF602,FAR!AG602)</f>
        <v>96.5</v>
      </c>
      <c r="AI602">
        <f>MATCH($AI$3,'CAT-4'!$1:$1,0)</f>
        <v>133</v>
      </c>
      <c r="AJ602">
        <f>INDEX('CAT-4'!$1:$1048576,FAR!AF602,FAR!AI602)</f>
        <v>92.8</v>
      </c>
      <c r="AK602" s="28">
        <f t="shared" si="380"/>
        <v>0.9616580310880829</v>
      </c>
      <c r="AL602" s="28">
        <f t="shared" si="382"/>
        <v>0.9616580310880829</v>
      </c>
      <c r="AM602" s="2">
        <f>INDEX(ELSV!$C$4:$G$58,MATCH(AE602,ELSV!$G$4:$G$58,0),MATCH(IF(O602&gt;2000000,"A",IF(O602&gt;1000000,"B",IF(O602&gt;100000,"C","D"))),ELSV!$C$4:$G$4,0))</f>
        <v>6</v>
      </c>
      <c r="AN602" s="77">
        <f>INDEX(ELSV!$G$4:$K$58,MATCH(AE602,ELSV!$G$4:$G$58,0),MATCH(IF(O602&gt;2000000,"A",IF(O602&gt;1000000,"B",IF(O602&gt;100000,"C","D"))),ELSV!$G$4:$K$4,0))</f>
        <v>1</v>
      </c>
      <c r="AO602" s="24">
        <f t="shared" si="376"/>
        <v>215651.19801036268</v>
      </c>
      <c r="AP602" s="24">
        <f t="shared" si="377"/>
        <v>215651.19801036268</v>
      </c>
      <c r="AQ602" s="25">
        <f t="shared" si="378"/>
        <v>0</v>
      </c>
    </row>
    <row r="603" spans="1:43" x14ac:dyDescent="0.25">
      <c r="A603" s="11">
        <v>3005</v>
      </c>
      <c r="B603" s="6">
        <v>3005110002</v>
      </c>
      <c r="C603" s="6">
        <v>20000201</v>
      </c>
      <c r="D603" s="6">
        <v>3030000131</v>
      </c>
      <c r="E603" s="6" t="s">
        <v>1584</v>
      </c>
      <c r="F603" s="6" t="s">
        <v>732</v>
      </c>
      <c r="G603" s="6"/>
      <c r="H603" s="6">
        <v>12</v>
      </c>
      <c r="I603" s="6" t="s">
        <v>8</v>
      </c>
      <c r="J603" s="27">
        <v>41729</v>
      </c>
      <c r="K603" s="27">
        <v>41729</v>
      </c>
      <c r="L603" s="7">
        <v>224077.53</v>
      </c>
      <c r="M603" s="7">
        <v>0</v>
      </c>
      <c r="N603" s="7"/>
      <c r="O603" s="8">
        <v>224077.53</v>
      </c>
      <c r="P603" s="7">
        <v>-104542.17</v>
      </c>
      <c r="Q603" s="7">
        <v>0</v>
      </c>
      <c r="R603" s="7">
        <v>-13063.72</v>
      </c>
      <c r="S603" s="12">
        <f t="shared" si="370"/>
        <v>-117605.89</v>
      </c>
      <c r="T603" s="18">
        <f t="shared" si="371"/>
        <v>119535.36</v>
      </c>
      <c r="U603" s="18">
        <v>106471.64</v>
      </c>
      <c r="V603" s="30">
        <f t="shared" si="372"/>
        <v>41699</v>
      </c>
      <c r="W603" s="28">
        <f t="shared" si="373"/>
        <v>9.1805555555555554</v>
      </c>
      <c r="X603" s="38"/>
      <c r="AD603"/>
      <c r="AE603" s="43" t="s">
        <v>4047</v>
      </c>
      <c r="AF603">
        <f>MATCH(AE603,'CAT-4'!$A:$A,0)</f>
        <v>647</v>
      </c>
      <c r="AG603">
        <f>MATCH(V603,'CAT-4'!$1:$1,0)</f>
        <v>27</v>
      </c>
      <c r="AH603">
        <f>INDEX('CAT-4'!$1:$1048576,FAR!AF603,FAR!AG603)</f>
        <v>96.5</v>
      </c>
      <c r="AI603">
        <f>MATCH($AI$3,'CAT-4'!$1:$1,0)</f>
        <v>133</v>
      </c>
      <c r="AJ603">
        <f>INDEX('CAT-4'!$1:$1048576,FAR!AF603,FAR!AI603)</f>
        <v>92.8</v>
      </c>
      <c r="AK603" s="28">
        <f t="shared" si="380"/>
        <v>0.9616580310880829</v>
      </c>
      <c r="AL603" s="28">
        <f t="shared" si="382"/>
        <v>0.9616580310880829</v>
      </c>
      <c r="AM603" s="2">
        <f>INDEX(ELSV!$C$4:$G$58,MATCH(AE603,ELSV!$G$4:$G$58,0),MATCH(IF(O603&gt;2000000,"A",IF(O603&gt;1000000,"B",IF(O603&gt;100000,"C","D"))),ELSV!$C$4:$G$4,0))</f>
        <v>6</v>
      </c>
      <c r="AN603" s="77">
        <f>INDEX(ELSV!$G$4:$K$58,MATCH(AE603,ELSV!$G$4:$G$58,0),MATCH(IF(O603&gt;2000000,"A",IF(O603&gt;1000000,"B",IF(O603&gt;100000,"C","D"))),ELSV!$G$4:$K$4,0))</f>
        <v>1</v>
      </c>
      <c r="AO603" s="24">
        <f t="shared" si="376"/>
        <v>215485.95631088084</v>
      </c>
      <c r="AP603" s="24">
        <f t="shared" si="377"/>
        <v>215485.95631088084</v>
      </c>
      <c r="AQ603" s="25">
        <f t="shared" si="378"/>
        <v>0</v>
      </c>
    </row>
    <row r="604" spans="1:43" x14ac:dyDescent="0.25">
      <c r="A604" s="11">
        <v>3004</v>
      </c>
      <c r="B604" s="6">
        <v>3004000206</v>
      </c>
      <c r="C604" s="6">
        <v>20000201</v>
      </c>
      <c r="D604" s="6">
        <v>3020000396</v>
      </c>
      <c r="E604" s="6" t="s">
        <v>1583</v>
      </c>
      <c r="F604" s="6" t="s">
        <v>528</v>
      </c>
      <c r="G604" s="6"/>
      <c r="H604" s="6">
        <v>1</v>
      </c>
      <c r="I604" s="6" t="s">
        <v>8</v>
      </c>
      <c r="J604" s="27">
        <v>42339</v>
      </c>
      <c r="K604" s="27">
        <v>42339</v>
      </c>
      <c r="L604" s="7">
        <v>223455.75</v>
      </c>
      <c r="M604" s="7">
        <v>0</v>
      </c>
      <c r="N604" s="7"/>
      <c r="O604" s="8">
        <v>223455.75</v>
      </c>
      <c r="P604" s="7">
        <v>-82501.61</v>
      </c>
      <c r="Q604" s="7">
        <v>0</v>
      </c>
      <c r="R604" s="7">
        <v>-13027.47</v>
      </c>
      <c r="S604" s="12">
        <f t="shared" si="370"/>
        <v>-95529.08</v>
      </c>
      <c r="T604" s="18">
        <f t="shared" si="371"/>
        <v>140954.14000000001</v>
      </c>
      <c r="U604" s="18">
        <v>127926.67</v>
      </c>
      <c r="V604" s="30">
        <f t="shared" si="372"/>
        <v>42339</v>
      </c>
      <c r="W604" s="28">
        <f t="shared" si="373"/>
        <v>7.5111111111111111</v>
      </c>
      <c r="X604" s="38"/>
      <c r="AD604"/>
      <c r="AE604" s="43" t="s">
        <v>4047</v>
      </c>
      <c r="AF604">
        <f>MATCH(AE604,'CAT-4'!$A:$A,0)</f>
        <v>647</v>
      </c>
      <c r="AG604">
        <f>MATCH(V604,'CAT-4'!$1:$1,0)</f>
        <v>48</v>
      </c>
      <c r="AH604">
        <f>INDEX('CAT-4'!$1:$1048576,FAR!AF604,FAR!AG604)</f>
        <v>96.8</v>
      </c>
      <c r="AI604">
        <f>MATCH($AI$3,'CAT-4'!$1:$1,0)</f>
        <v>133</v>
      </c>
      <c r="AJ604">
        <f>INDEX('CAT-4'!$1:$1048576,FAR!AF604,FAR!AI604)</f>
        <v>92.8</v>
      </c>
      <c r="AK604" s="28">
        <f t="shared" si="380"/>
        <v>0.95867768595041325</v>
      </c>
      <c r="AL604" s="28">
        <f t="shared" si="382"/>
        <v>0.95867768595041325</v>
      </c>
      <c r="AM604" s="2">
        <f>INDEX(ELSV!$C$4:$G$58,MATCH(AE604,ELSV!$G$4:$G$58,0),MATCH(IF(O604&gt;2000000,"A",IF(O604&gt;1000000,"B",IF(O604&gt;100000,"C","D"))),ELSV!$C$4:$G$4,0))</f>
        <v>6</v>
      </c>
      <c r="AN604" s="77">
        <f>INDEX(ELSV!$G$4:$K$58,MATCH(AE604,ELSV!$G$4:$G$58,0),MATCH(IF(O604&gt;2000000,"A",IF(O604&gt;1000000,"B",IF(O604&gt;100000,"C","D"))),ELSV!$G$4:$K$4,0))</f>
        <v>1</v>
      </c>
      <c r="AO604" s="24">
        <f t="shared" si="376"/>
        <v>214222.04132231406</v>
      </c>
      <c r="AP604" s="24">
        <f t="shared" si="377"/>
        <v>214222.04132231406</v>
      </c>
      <c r="AQ604" s="25">
        <f t="shared" si="378"/>
        <v>0</v>
      </c>
    </row>
    <row r="605" spans="1:43" hidden="1" x14ac:dyDescent="0.25">
      <c r="A605" s="11">
        <v>3007</v>
      </c>
      <c r="B605" s="6">
        <v>3007000212</v>
      </c>
      <c r="C605" s="6">
        <v>20000201</v>
      </c>
      <c r="D605" s="6">
        <v>3020000387</v>
      </c>
      <c r="E605" s="6"/>
      <c r="F605" s="6" t="s">
        <v>520</v>
      </c>
      <c r="G605" s="6"/>
      <c r="H605" s="6">
        <v>1</v>
      </c>
      <c r="I605" s="6" t="s">
        <v>8</v>
      </c>
      <c r="J605" s="27">
        <v>42217</v>
      </c>
      <c r="K605" s="27">
        <v>42217</v>
      </c>
      <c r="L605" s="7">
        <v>223415.36</v>
      </c>
      <c r="M605" s="7">
        <v>0</v>
      </c>
      <c r="N605" s="7"/>
      <c r="O605" s="8">
        <v>223415.36</v>
      </c>
      <c r="P605" s="7">
        <v>-86834.13</v>
      </c>
      <c r="Q605" s="7">
        <v>0</v>
      </c>
      <c r="R605" s="7">
        <v>-13025.12</v>
      </c>
      <c r="S605" s="12">
        <f t="shared" si="370"/>
        <v>-99859.25</v>
      </c>
      <c r="T605" s="18">
        <f t="shared" si="371"/>
        <v>136581.22999999998</v>
      </c>
      <c r="U605" s="18">
        <v>123556.11</v>
      </c>
      <c r="V605" s="30">
        <f t="shared" si="372"/>
        <v>42217</v>
      </c>
      <c r="W605" s="28">
        <f t="shared" si="373"/>
        <v>7.8444444444444441</v>
      </c>
      <c r="X605" s="38" t="s">
        <v>3110</v>
      </c>
      <c r="AD605"/>
      <c r="AE605" s="43" t="s">
        <v>4047</v>
      </c>
      <c r="AF605">
        <f>MATCH(AE605,'CAT-4'!$A:$A,0)</f>
        <v>647</v>
      </c>
      <c r="AG605">
        <f>MATCH(V605,'CAT-4'!$1:$1,0)</f>
        <v>44</v>
      </c>
      <c r="AH605">
        <f>INDEX('CAT-4'!$1:$1048576,FAR!AF605,FAR!AG605)</f>
        <v>94.2</v>
      </c>
      <c r="AI605">
        <f>MATCH($AI$3,'CAT-4'!$1:$1,0)</f>
        <v>133</v>
      </c>
      <c r="AJ605">
        <f>INDEX('CAT-4'!$1:$1048576,FAR!AF605,FAR!AI605)</f>
        <v>92.8</v>
      </c>
      <c r="AK605" s="28">
        <f t="shared" si="380"/>
        <v>0.98513800424628439</v>
      </c>
      <c r="AL605" s="28">
        <f t="shared" si="382"/>
        <v>0.98513800424628439</v>
      </c>
      <c r="AM605" s="2">
        <f>INDEX(ELSV!$C$4:$G$58,MATCH(AE605,ELSV!$G$4:$G$58,0),MATCH(IF(O605&gt;2000000,"A",IF(O605&gt;1000000,"B",IF(O605&gt;100000,"C","D"))),ELSV!$C$4:$G$4,0))</f>
        <v>6</v>
      </c>
      <c r="AN605" s="77">
        <f>INDEX(ELSV!$G$4:$K$58,MATCH(AE605,ELSV!$G$4:$G$58,0),MATCH(IF(O605&gt;2000000,"A",IF(O605&gt;1000000,"B",IF(O605&gt;100000,"C","D"))),ELSV!$G$4:$K$4,0))</f>
        <v>1</v>
      </c>
      <c r="AO605" s="24">
        <f t="shared" si="376"/>
        <v>220094.96186836515</v>
      </c>
      <c r="AP605" s="24">
        <f t="shared" si="377"/>
        <v>220094.96186836515</v>
      </c>
      <c r="AQ605" s="25">
        <f t="shared" si="378"/>
        <v>0</v>
      </c>
    </row>
    <row r="606" spans="1:43" x14ac:dyDescent="0.25">
      <c r="A606" s="11">
        <v>3005</v>
      </c>
      <c r="B606" s="6">
        <v>3005000216</v>
      </c>
      <c r="C606" s="6">
        <v>20000201</v>
      </c>
      <c r="D606" s="6">
        <v>3020000398</v>
      </c>
      <c r="E606" s="6" t="s">
        <v>1584</v>
      </c>
      <c r="F606" s="6" t="s">
        <v>530</v>
      </c>
      <c r="G606" s="6"/>
      <c r="H606" s="6">
        <v>1</v>
      </c>
      <c r="I606" s="6" t="s">
        <v>8</v>
      </c>
      <c r="J606" s="27">
        <v>42370</v>
      </c>
      <c r="K606" s="27">
        <v>42370</v>
      </c>
      <c r="L606" s="7">
        <v>220205</v>
      </c>
      <c r="M606" s="7">
        <v>0</v>
      </c>
      <c r="N606" s="7"/>
      <c r="O606" s="8">
        <v>220205</v>
      </c>
      <c r="P606" s="7">
        <v>-80219.649999999994</v>
      </c>
      <c r="Q606" s="7">
        <v>0</v>
      </c>
      <c r="R606" s="7">
        <v>-12837.95</v>
      </c>
      <c r="S606" s="12">
        <f t="shared" si="370"/>
        <v>-93057.599999999991</v>
      </c>
      <c r="T606" s="18">
        <f t="shared" si="371"/>
        <v>139985.35</v>
      </c>
      <c r="U606" s="18">
        <v>127147.4</v>
      </c>
      <c r="V606" s="30">
        <f t="shared" si="372"/>
        <v>42370</v>
      </c>
      <c r="W606" s="28">
        <f t="shared" si="373"/>
        <v>7.427777777777778</v>
      </c>
      <c r="X606" s="38"/>
      <c r="AD606"/>
      <c r="AE606" s="43" t="s">
        <v>4047</v>
      </c>
      <c r="AF606">
        <f>MATCH(AE606,'CAT-4'!$A:$A,0)</f>
        <v>647</v>
      </c>
      <c r="AG606">
        <f>MATCH(V606,'CAT-4'!$1:$1,0)</f>
        <v>49</v>
      </c>
      <c r="AH606">
        <f>INDEX('CAT-4'!$1:$1048576,FAR!AF606,FAR!AG606)</f>
        <v>96.8</v>
      </c>
      <c r="AI606">
        <f>MATCH($AI$3,'CAT-4'!$1:$1,0)</f>
        <v>133</v>
      </c>
      <c r="AJ606">
        <f>INDEX('CAT-4'!$1:$1048576,FAR!AF606,FAR!AI606)</f>
        <v>92.8</v>
      </c>
      <c r="AK606" s="28">
        <f t="shared" si="380"/>
        <v>0.95867768595041325</v>
      </c>
      <c r="AL606" s="28">
        <f t="shared" si="382"/>
        <v>0.95867768595041325</v>
      </c>
      <c r="AM606" s="2">
        <f>INDEX(ELSV!$C$4:$G$58,MATCH(AE606,ELSV!$G$4:$G$58,0),MATCH(IF(O606&gt;2000000,"A",IF(O606&gt;1000000,"B",IF(O606&gt;100000,"C","D"))),ELSV!$C$4:$G$4,0))</f>
        <v>6</v>
      </c>
      <c r="AN606" s="77">
        <f>INDEX(ELSV!$G$4:$K$58,MATCH(AE606,ELSV!$G$4:$G$58,0),MATCH(IF(O606&gt;2000000,"A",IF(O606&gt;1000000,"B",IF(O606&gt;100000,"C","D"))),ELSV!$G$4:$K$4,0))</f>
        <v>1</v>
      </c>
      <c r="AO606" s="24">
        <f t="shared" si="376"/>
        <v>211105.61983471076</v>
      </c>
      <c r="AP606" s="24">
        <f t="shared" si="377"/>
        <v>211105.61983471073</v>
      </c>
      <c r="AQ606" s="25">
        <f t="shared" si="378"/>
        <v>0</v>
      </c>
    </row>
    <row r="607" spans="1:43" x14ac:dyDescent="0.25">
      <c r="A607" s="11">
        <v>3006</v>
      </c>
      <c r="B607" s="6">
        <v>3006005204</v>
      </c>
      <c r="C607" s="6">
        <v>20000301</v>
      </c>
      <c r="D607" s="6">
        <v>4000000112</v>
      </c>
      <c r="E607" s="6" t="s">
        <v>1582</v>
      </c>
      <c r="F607" s="6" t="s">
        <v>880</v>
      </c>
      <c r="G607" s="6"/>
      <c r="H607" s="6">
        <v>20</v>
      </c>
      <c r="I607" s="6" t="s">
        <v>41</v>
      </c>
      <c r="J607" s="27">
        <v>40494</v>
      </c>
      <c r="K607" s="27">
        <v>40494</v>
      </c>
      <c r="L607" s="7">
        <v>220159.13</v>
      </c>
      <c r="M607" s="7">
        <v>0</v>
      </c>
      <c r="N607" s="7"/>
      <c r="O607" s="8">
        <v>220159.13</v>
      </c>
      <c r="P607" s="7">
        <v>-158642.10999999999</v>
      </c>
      <c r="Q607" s="7">
        <v>0</v>
      </c>
      <c r="R607" s="7">
        <v>-13936.07</v>
      </c>
      <c r="S607" s="12">
        <f t="shared" si="370"/>
        <v>-172578.18</v>
      </c>
      <c r="T607" s="18">
        <f t="shared" si="371"/>
        <v>61517.020000000019</v>
      </c>
      <c r="U607" s="18">
        <v>47580.95</v>
      </c>
      <c r="V607" s="30">
        <f t="shared" si="372"/>
        <v>40483</v>
      </c>
      <c r="W607" s="28">
        <f t="shared" si="373"/>
        <v>12.563888888888888</v>
      </c>
      <c r="X607" s="38" t="s">
        <v>2852</v>
      </c>
      <c r="Y607">
        <f>MATCH(X607,'CAT-3'!$A:$A,0)</f>
        <v>628</v>
      </c>
      <c r="Z607">
        <f>MATCH(V607,'CAT-3'!$1:$1,0)</f>
        <v>74</v>
      </c>
      <c r="AA607">
        <f>INDEX('CAT-3'!$1:$1048576,FAR!Y607,FAR!Z607)</f>
        <v>130.6</v>
      </c>
      <c r="AB607">
        <f>MATCH($AB$3,'CAT-3'!$1:$1,0)</f>
        <v>90</v>
      </c>
      <c r="AC607">
        <f>INDEX('CAT-3'!$1:$1048576,FAR!Y607,FAR!AB607)</f>
        <v>138.4</v>
      </c>
      <c r="AD607" s="28">
        <f>AC607/AA607</f>
        <v>1.0597243491577337</v>
      </c>
      <c r="AE607" s="43" t="s">
        <v>4429</v>
      </c>
      <c r="AF607">
        <f>MATCH(AE607,'CAT-4'!$A:$A,0)</f>
        <v>844</v>
      </c>
      <c r="AG607">
        <f>MATCH($AG$3,'CAT-4'!$1:$1,0)</f>
        <v>4</v>
      </c>
      <c r="AH607">
        <f>INDEX('CAT-4'!$1:$1048576,FAR!AF607,FAR!AG607)</f>
        <v>103.9</v>
      </c>
      <c r="AI607">
        <f>MATCH($AI$3,'CAT-4'!$1:$1,0)</f>
        <v>133</v>
      </c>
      <c r="AJ607">
        <f>INDEX('CAT-4'!$1:$1048576,FAR!AF607,FAR!AI607)</f>
        <v>157.9</v>
      </c>
      <c r="AK607" s="28">
        <f>AJ607/AH607</f>
        <v>1.5197305101058709</v>
      </c>
      <c r="AL607" s="28">
        <f>AK607*AD607</f>
        <v>1.6104954257170947</v>
      </c>
      <c r="AM607" s="2">
        <f>INDEX(ELSV!$C$4:$G$58,MATCH(AE607,ELSV!$G$4:$G$58,0),MATCH(IF(O607&gt;2000000,"A",IF(O607&gt;1000000,"B",IF(O607&gt;100000,"C","D"))),ELSV!$C$4:$G$4,0))</f>
        <v>8</v>
      </c>
      <c r="AN607" s="77">
        <f>INDEX(ELSV!$G$4:$K$58,MATCH(AE607,ELSV!$G$4:$G$58,0),MATCH(IF(O607&gt;2000000,"A",IF(O607&gt;1000000,"B",IF(O607&gt;100000,"C","D"))),ELSV!$G$4:$K$4,0))</f>
        <v>0.95</v>
      </c>
      <c r="AO607" s="24">
        <f t="shared" si="376"/>
        <v>354565.27179485519</v>
      </c>
      <c r="AP607" s="24">
        <f t="shared" si="377"/>
        <v>336837.00820511242</v>
      </c>
      <c r="AQ607" s="25">
        <f t="shared" si="378"/>
        <v>17728.263589742768</v>
      </c>
    </row>
    <row r="608" spans="1:43" x14ac:dyDescent="0.25">
      <c r="A608" s="11">
        <v>3007</v>
      </c>
      <c r="B608" s="6">
        <v>3007000211</v>
      </c>
      <c r="C608" s="6">
        <v>20000201</v>
      </c>
      <c r="D608" s="6">
        <v>3020000323</v>
      </c>
      <c r="E608" s="6" t="s">
        <v>1585</v>
      </c>
      <c r="F608" s="6" t="s">
        <v>459</v>
      </c>
      <c r="G608" s="6"/>
      <c r="H608" s="6">
        <v>1</v>
      </c>
      <c r="I608" s="6" t="s">
        <v>8</v>
      </c>
      <c r="J608" s="27">
        <v>41821</v>
      </c>
      <c r="K608" s="27">
        <v>41821</v>
      </c>
      <c r="L608" s="7">
        <v>220156</v>
      </c>
      <c r="M608" s="7">
        <v>0</v>
      </c>
      <c r="N608" s="7"/>
      <c r="O608" s="8">
        <v>220156</v>
      </c>
      <c r="P608" s="7">
        <v>-99480.74</v>
      </c>
      <c r="Q608" s="7">
        <v>0</v>
      </c>
      <c r="R608" s="7">
        <v>-12835.09</v>
      </c>
      <c r="S608" s="12">
        <f t="shared" si="370"/>
        <v>-112315.83</v>
      </c>
      <c r="T608" s="18">
        <f t="shared" si="371"/>
        <v>120675.26</v>
      </c>
      <c r="U608" s="18">
        <v>107840.17</v>
      </c>
      <c r="V608" s="30">
        <f t="shared" si="372"/>
        <v>41821</v>
      </c>
      <c r="W608" s="28">
        <f t="shared" si="373"/>
        <v>8.9277777777777771</v>
      </c>
      <c r="X608" s="38"/>
      <c r="AD608"/>
      <c r="AE608" s="43" t="s">
        <v>4047</v>
      </c>
      <c r="AF608">
        <f>MATCH(AE608,'CAT-4'!$A:$A,0)</f>
        <v>647</v>
      </c>
      <c r="AG608">
        <f>MATCH(V608,'CAT-4'!$1:$1,0)</f>
        <v>31</v>
      </c>
      <c r="AH608">
        <f>INDEX('CAT-4'!$1:$1048576,FAR!AF608,FAR!AG608)</f>
        <v>93.6</v>
      </c>
      <c r="AI608">
        <f>MATCH($AI$3,'CAT-4'!$1:$1,0)</f>
        <v>133</v>
      </c>
      <c r="AJ608">
        <f>INDEX('CAT-4'!$1:$1048576,FAR!AF608,FAR!AI608)</f>
        <v>92.8</v>
      </c>
      <c r="AK608" s="28">
        <f t="shared" ref="AK608:AK622" si="383">AJ608/AH608</f>
        <v>0.99145299145299148</v>
      </c>
      <c r="AL608" s="28">
        <f t="shared" ref="AL608:AL622" si="384">AK608</f>
        <v>0.99145299145299148</v>
      </c>
      <c r="AM608" s="2">
        <f>INDEX(ELSV!$C$4:$G$58,MATCH(AE608,ELSV!$G$4:$G$58,0),MATCH(IF(O608&gt;2000000,"A",IF(O608&gt;1000000,"B",IF(O608&gt;100000,"C","D"))),ELSV!$C$4:$G$4,0))</f>
        <v>6</v>
      </c>
      <c r="AN608" s="77">
        <f>INDEX(ELSV!$G$4:$K$58,MATCH(AE608,ELSV!$G$4:$G$58,0),MATCH(IF(O608&gt;2000000,"A",IF(O608&gt;1000000,"B",IF(O608&gt;100000,"C","D"))),ELSV!$G$4:$K$4,0))</f>
        <v>1</v>
      </c>
      <c r="AO608" s="24">
        <f t="shared" si="376"/>
        <v>218274.32478632478</v>
      </c>
      <c r="AP608" s="24">
        <f t="shared" si="377"/>
        <v>218274.32478632478</v>
      </c>
      <c r="AQ608" s="25">
        <f t="shared" si="378"/>
        <v>0</v>
      </c>
    </row>
    <row r="609" spans="1:43" x14ac:dyDescent="0.25">
      <c r="A609" s="11">
        <v>3005</v>
      </c>
      <c r="B609" s="6">
        <v>3005000205</v>
      </c>
      <c r="C609" s="6">
        <v>20000101</v>
      </c>
      <c r="D609" s="6">
        <v>2070000017</v>
      </c>
      <c r="E609" s="6" t="s">
        <v>1584</v>
      </c>
      <c r="F609" s="6" t="s">
        <v>144</v>
      </c>
      <c r="G609" s="6"/>
      <c r="H609" s="6">
        <v>2</v>
      </c>
      <c r="I609" s="6" t="s">
        <v>8</v>
      </c>
      <c r="J609" s="27">
        <v>44286</v>
      </c>
      <c r="K609" s="27">
        <v>44286</v>
      </c>
      <c r="L609" s="7">
        <v>220093.23</v>
      </c>
      <c r="M609" s="7">
        <v>0</v>
      </c>
      <c r="N609" s="7"/>
      <c r="O609" s="8">
        <v>220093.23</v>
      </c>
      <c r="P609" s="7">
        <v>-6388.24</v>
      </c>
      <c r="Q609" s="7">
        <v>0</v>
      </c>
      <c r="R609" s="7">
        <v>-7351.11</v>
      </c>
      <c r="S609" s="12">
        <f t="shared" si="370"/>
        <v>-13739.349999999999</v>
      </c>
      <c r="T609" s="18">
        <f t="shared" si="371"/>
        <v>213704.99000000002</v>
      </c>
      <c r="U609" s="18">
        <v>206353.88</v>
      </c>
      <c r="V609" s="30">
        <f t="shared" si="372"/>
        <v>44256</v>
      </c>
      <c r="W609" s="28">
        <f t="shared" si="373"/>
        <v>2.1805555555555554</v>
      </c>
      <c r="X609" s="38"/>
      <c r="AD609"/>
      <c r="AE609" s="43" t="s">
        <v>4047</v>
      </c>
      <c r="AF609">
        <f>MATCH(AE609,'CAT-4'!$A:$A,0)</f>
        <v>647</v>
      </c>
      <c r="AG609">
        <f>MATCH(V609,'CAT-4'!$1:$1,0)</f>
        <v>111</v>
      </c>
      <c r="AH609">
        <f>INDEX('CAT-4'!$1:$1048576,FAR!AF609,FAR!AG609)</f>
        <v>88.3</v>
      </c>
      <c r="AI609">
        <f>MATCH($AI$3,'CAT-4'!$1:$1,0)</f>
        <v>133</v>
      </c>
      <c r="AJ609">
        <f>INDEX('CAT-4'!$1:$1048576,FAR!AF609,FAR!AI609)</f>
        <v>92.8</v>
      </c>
      <c r="AK609" s="28">
        <f t="shared" si="383"/>
        <v>1.0509626274065684</v>
      </c>
      <c r="AL609" s="28">
        <f t="shared" si="384"/>
        <v>1.0509626274065684</v>
      </c>
      <c r="AM609" s="2">
        <f>INDEX(ELSV!$C$4:$G$58,MATCH(AE609,ELSV!$G$4:$G$58,0),MATCH(IF(O609&gt;2000000,"A",IF(O609&gt;1000000,"B",IF(O609&gt;100000,"C","D"))),ELSV!$C$4:$G$4,0))</f>
        <v>6</v>
      </c>
      <c r="AN609" s="77">
        <f>INDEX(ELSV!$G$4:$K$58,MATCH(AE609,ELSV!$G$4:$G$58,0),MATCH(IF(O609&gt;2000000,"A",IF(O609&gt;1000000,"B",IF(O609&gt;100000,"C","D"))),ELSV!$G$4:$K$4,0))</f>
        <v>1</v>
      </c>
      <c r="AO609" s="24">
        <f t="shared" si="376"/>
        <v>231309.75927519819</v>
      </c>
      <c r="AP609" s="24">
        <f t="shared" si="377"/>
        <v>84063.963440291918</v>
      </c>
      <c r="AQ609" s="25">
        <f t="shared" si="378"/>
        <v>147245.79583490628</v>
      </c>
    </row>
    <row r="610" spans="1:43" hidden="1" x14ac:dyDescent="0.25">
      <c r="A610" s="11">
        <v>3003</v>
      </c>
      <c r="B610" s="6">
        <v>3003006301</v>
      </c>
      <c r="C610" s="6">
        <v>20100001</v>
      </c>
      <c r="D610" s="6">
        <v>11000000024</v>
      </c>
      <c r="E610" s="6"/>
      <c r="F610" s="6" t="s">
        <v>1562</v>
      </c>
      <c r="G610" s="6"/>
      <c r="H610" s="6">
        <v>2</v>
      </c>
      <c r="I610" s="6" t="s">
        <v>41</v>
      </c>
      <c r="J610" s="27">
        <v>41169</v>
      </c>
      <c r="K610" s="27">
        <v>41169</v>
      </c>
      <c r="L610" s="7">
        <v>219529</v>
      </c>
      <c r="M610" s="7">
        <v>0</v>
      </c>
      <c r="N610" s="7"/>
      <c r="O610" s="8">
        <v>219529</v>
      </c>
      <c r="P610" s="7">
        <v>-219529</v>
      </c>
      <c r="Q610" s="7">
        <v>0</v>
      </c>
      <c r="R610" s="7">
        <v>0</v>
      </c>
      <c r="S610" s="12">
        <f t="shared" si="370"/>
        <v>-219529</v>
      </c>
      <c r="T610" s="18">
        <f t="shared" si="371"/>
        <v>0</v>
      </c>
      <c r="U610" s="18">
        <v>0</v>
      </c>
      <c r="V610" s="30">
        <f t="shared" si="372"/>
        <v>41153</v>
      </c>
      <c r="W610" s="28">
        <f t="shared" si="373"/>
        <v>10.716666666666667</v>
      </c>
      <c r="X610" s="38" t="s">
        <v>3110</v>
      </c>
      <c r="AD610"/>
      <c r="AE610" s="43" t="s">
        <v>4047</v>
      </c>
      <c r="AF610">
        <f>MATCH(AE610,'CAT-4'!$A:$A,0)</f>
        <v>647</v>
      </c>
      <c r="AG610">
        <f>MATCH(V610,'CAT-4'!$1:$1,0)</f>
        <v>9</v>
      </c>
      <c r="AH610">
        <f>INDEX('CAT-4'!$1:$1048576,FAR!AF610,FAR!AG610)</f>
        <v>100.7</v>
      </c>
      <c r="AI610">
        <f>MATCH($AI$3,'CAT-4'!$1:$1,0)</f>
        <v>133</v>
      </c>
      <c r="AJ610">
        <f>INDEX('CAT-4'!$1:$1048576,FAR!AF610,FAR!AI610)</f>
        <v>92.8</v>
      </c>
      <c r="AK610" s="28">
        <f t="shared" si="383"/>
        <v>0.92154915590863951</v>
      </c>
      <c r="AL610" s="28">
        <f t="shared" si="384"/>
        <v>0.92154915590863951</v>
      </c>
      <c r="AM610" s="2">
        <f>INDEX(ELSV!$C$4:$G$58,MATCH(AE610,ELSV!$G$4:$G$58,0),MATCH(IF(O610&gt;2000000,"A",IF(O610&gt;1000000,"B",IF(O610&gt;100000,"C","D"))),ELSV!$C$4:$G$4,0))</f>
        <v>6</v>
      </c>
      <c r="AN610" s="77">
        <f>INDEX(ELSV!$G$4:$K$58,MATCH(AE610,ELSV!$G$4:$G$58,0),MATCH(IF(O610&gt;2000000,"A",IF(O610&gt;1000000,"B",IF(O610&gt;100000,"C","D"))),ELSV!$G$4:$K$4,0))</f>
        <v>1</v>
      </c>
      <c r="AO610" s="24">
        <f t="shared" si="376"/>
        <v>202306.76464746773</v>
      </c>
      <c r="AP610" s="24">
        <f t="shared" si="377"/>
        <v>202306.7646474677</v>
      </c>
      <c r="AQ610" s="25">
        <f t="shared" si="378"/>
        <v>0</v>
      </c>
    </row>
    <row r="611" spans="1:43" x14ac:dyDescent="0.25">
      <c r="A611" s="11">
        <v>3005</v>
      </c>
      <c r="B611" s="6">
        <v>3005000203</v>
      </c>
      <c r="C611" s="6">
        <v>20000201</v>
      </c>
      <c r="D611" s="6">
        <v>3020000366</v>
      </c>
      <c r="E611" s="6" t="s">
        <v>1584</v>
      </c>
      <c r="F611" s="6" t="s">
        <v>500</v>
      </c>
      <c r="G611" s="6"/>
      <c r="H611" s="6">
        <v>1</v>
      </c>
      <c r="I611" s="6" t="s">
        <v>8</v>
      </c>
      <c r="J611" s="27">
        <v>42004</v>
      </c>
      <c r="K611" s="27">
        <v>42004</v>
      </c>
      <c r="L611" s="7">
        <v>219300.01</v>
      </c>
      <c r="M611" s="7">
        <v>0</v>
      </c>
      <c r="N611" s="7"/>
      <c r="O611" s="8">
        <v>219300.01</v>
      </c>
      <c r="P611" s="7">
        <v>-92683.87</v>
      </c>
      <c r="Q611" s="7">
        <v>0</v>
      </c>
      <c r="R611" s="7">
        <v>-12785.19</v>
      </c>
      <c r="S611" s="12">
        <f t="shared" si="370"/>
        <v>-105469.06</v>
      </c>
      <c r="T611" s="18">
        <f t="shared" si="371"/>
        <v>126616.14000000001</v>
      </c>
      <c r="U611" s="18">
        <v>113830.95</v>
      </c>
      <c r="V611" s="30">
        <f t="shared" si="372"/>
        <v>41974</v>
      </c>
      <c r="W611" s="28">
        <f t="shared" si="373"/>
        <v>8.4305555555555554</v>
      </c>
      <c r="X611" s="38"/>
      <c r="AD611"/>
      <c r="AE611" s="43" t="s">
        <v>4061</v>
      </c>
      <c r="AF611">
        <f>MATCH(AE611,'CAT-4'!$A:$A,0)</f>
        <v>654</v>
      </c>
      <c r="AG611">
        <f>MATCH(V611,'CAT-4'!$1:$1,0)</f>
        <v>36</v>
      </c>
      <c r="AH611">
        <f>INDEX('CAT-4'!$1:$1048576,FAR!AF611,FAR!AG611)</f>
        <v>106.2</v>
      </c>
      <c r="AI611">
        <f>MATCH($AI$3,'CAT-4'!$1:$1,0)</f>
        <v>133</v>
      </c>
      <c r="AJ611">
        <f>INDEX('CAT-4'!$1:$1048576,FAR!AF611,FAR!AI611)</f>
        <v>112.9</v>
      </c>
      <c r="AK611" s="28">
        <f t="shared" si="383"/>
        <v>1.0630885122410547</v>
      </c>
      <c r="AL611" s="28">
        <f t="shared" si="384"/>
        <v>1.0630885122410547</v>
      </c>
      <c r="AM611" s="2">
        <f>INDEX(ELSV!$C$4:$G$58,MATCH(AE611,ELSV!$G$4:$G$58,0),MATCH(IF(O611&gt;2000000,"A",IF(O611&gt;1000000,"B",IF(O611&gt;100000,"C","D"))),ELSV!$C$4:$G$4,0))</f>
        <v>6</v>
      </c>
      <c r="AN611" s="77">
        <f>INDEX(ELSV!$G$4:$K$58,MATCH(AE611,ELSV!$G$4:$G$58,0),MATCH(IF(O611&gt;2000000,"A",IF(O611&gt;1000000,"B",IF(O611&gt;100000,"C","D"))),ELSV!$G$4:$K$4,0))</f>
        <v>0.95</v>
      </c>
      <c r="AO611" s="24">
        <f t="shared" si="376"/>
        <v>233135.32136534844</v>
      </c>
      <c r="AP611" s="24">
        <f t="shared" si="377"/>
        <v>221478.55529708101</v>
      </c>
      <c r="AQ611" s="25">
        <f t="shared" si="378"/>
        <v>11656.766068267432</v>
      </c>
    </row>
    <row r="612" spans="1:43" x14ac:dyDescent="0.25">
      <c r="A612" s="11">
        <v>3005</v>
      </c>
      <c r="B612" s="6">
        <v>3005000209</v>
      </c>
      <c r="C612" s="6">
        <v>20000401</v>
      </c>
      <c r="D612" s="6">
        <v>5000000446</v>
      </c>
      <c r="E612" s="6" t="s">
        <v>1584</v>
      </c>
      <c r="F612" s="6" t="s">
        <v>1308</v>
      </c>
      <c r="G612" s="6"/>
      <c r="H612" s="6">
        <v>1</v>
      </c>
      <c r="I612" s="6" t="s">
        <v>41</v>
      </c>
      <c r="J612" s="27">
        <v>44687</v>
      </c>
      <c r="K612" s="27">
        <v>44687</v>
      </c>
      <c r="L612" s="7">
        <v>0</v>
      </c>
      <c r="M612" s="7">
        <v>218725</v>
      </c>
      <c r="N612" s="7"/>
      <c r="O612" s="8">
        <v>218725</v>
      </c>
      <c r="P612" s="7">
        <v>0</v>
      </c>
      <c r="Q612" s="7">
        <v>0</v>
      </c>
      <c r="R612" s="7">
        <v>-11796.29</v>
      </c>
      <c r="S612" s="12">
        <f t="shared" si="370"/>
        <v>-11796.29</v>
      </c>
      <c r="T612" s="18">
        <f t="shared" si="371"/>
        <v>0</v>
      </c>
      <c r="U612" s="18">
        <v>206928.71</v>
      </c>
      <c r="V612" s="30">
        <f t="shared" si="372"/>
        <v>44682</v>
      </c>
      <c r="W612" s="28">
        <f t="shared" si="373"/>
        <v>1.0805555555555555</v>
      </c>
      <c r="X612" s="38"/>
      <c r="AD612"/>
      <c r="AE612" s="43" t="s">
        <v>4429</v>
      </c>
      <c r="AF612">
        <f>MATCH(AE612,'CAT-4'!$A:$A,0)</f>
        <v>844</v>
      </c>
      <c r="AG612">
        <f>MATCH(V612,'CAT-4'!$1:$1,0)</f>
        <v>125</v>
      </c>
      <c r="AH612">
        <f>INDEX('CAT-4'!$1:$1048576,FAR!AF612,FAR!AG612)</f>
        <v>155.9</v>
      </c>
      <c r="AI612">
        <f>MATCH($AI$3,'CAT-4'!$1:$1,0)</f>
        <v>133</v>
      </c>
      <c r="AJ612">
        <f>INDEX('CAT-4'!$1:$1048576,FAR!AF612,FAR!AI612)</f>
        <v>157.9</v>
      </c>
      <c r="AK612" s="28">
        <f t="shared" si="383"/>
        <v>1.0128287363694677</v>
      </c>
      <c r="AL612" s="28">
        <f t="shared" si="384"/>
        <v>1.0128287363694677</v>
      </c>
      <c r="AM612" s="2">
        <f>INDEX(ELSV!$C$4:$G$58,MATCH(AE612,ELSV!$G$4:$G$58,0),MATCH(IF(O612&gt;2000000,"A",IF(O612&gt;1000000,"B",IF(O612&gt;100000,"C","D"))),ELSV!$C$4:$G$4,0))</f>
        <v>8</v>
      </c>
      <c r="AN612" s="77">
        <f>INDEX(ELSV!$G$4:$K$58,MATCH(AE612,ELSV!$G$4:$G$58,0),MATCH(IF(O612&gt;2000000,"A",IF(O612&gt;1000000,"B",IF(O612&gt;100000,"C","D"))),ELSV!$G$4:$K$4,0))</f>
        <v>0.95</v>
      </c>
      <c r="AO612" s="24">
        <f t="shared" si="376"/>
        <v>221530.96536241181</v>
      </c>
      <c r="AP612" s="24">
        <f t="shared" si="377"/>
        <v>28425.961197805304</v>
      </c>
      <c r="AQ612" s="25">
        <f t="shared" si="378"/>
        <v>193105.00416460651</v>
      </c>
    </row>
    <row r="613" spans="1:43" x14ac:dyDescent="0.25">
      <c r="A613" s="11">
        <v>3006</v>
      </c>
      <c r="B613" s="6">
        <v>3006110001</v>
      </c>
      <c r="C613" s="6">
        <v>20000201</v>
      </c>
      <c r="D613" s="6">
        <v>3030000043</v>
      </c>
      <c r="E613" s="6" t="s">
        <v>1585</v>
      </c>
      <c r="F613" s="6" t="s">
        <v>643</v>
      </c>
      <c r="G613" s="6"/>
      <c r="H613" s="6">
        <v>1</v>
      </c>
      <c r="I613" s="6" t="s">
        <v>8</v>
      </c>
      <c r="J613" s="27">
        <v>41729</v>
      </c>
      <c r="K613" s="27">
        <v>41729</v>
      </c>
      <c r="L613" s="7">
        <v>217998.31</v>
      </c>
      <c r="M613" s="7">
        <v>0</v>
      </c>
      <c r="N613" s="7"/>
      <c r="O613" s="8">
        <v>217998.31</v>
      </c>
      <c r="P613" s="7">
        <v>-101705.94</v>
      </c>
      <c r="Q613" s="7">
        <v>0</v>
      </c>
      <c r="R613" s="7">
        <v>-12709.3</v>
      </c>
      <c r="S613" s="12">
        <f t="shared" si="370"/>
        <v>-114415.24</v>
      </c>
      <c r="T613" s="18">
        <f t="shared" si="371"/>
        <v>116292.37</v>
      </c>
      <c r="U613" s="18">
        <v>103583.07</v>
      </c>
      <c r="V613" s="30">
        <f t="shared" si="372"/>
        <v>41699</v>
      </c>
      <c r="W613" s="28">
        <f t="shared" si="373"/>
        <v>9.1805555555555554</v>
      </c>
      <c r="X613" s="38"/>
      <c r="AD613"/>
      <c r="AE613" s="43" t="s">
        <v>4222</v>
      </c>
      <c r="AF613">
        <f>MATCH(AE613,'CAT-4'!$A:$A,0)</f>
        <v>737</v>
      </c>
      <c r="AG613">
        <f>MATCH(V613,'CAT-4'!$1:$1,0)</f>
        <v>27</v>
      </c>
      <c r="AH613">
        <f>INDEX('CAT-4'!$1:$1048576,FAR!AF613,FAR!AG613)</f>
        <v>104.7</v>
      </c>
      <c r="AI613">
        <f>MATCH($AI$3,'CAT-4'!$1:$1,0)</f>
        <v>133</v>
      </c>
      <c r="AJ613">
        <f>INDEX('CAT-4'!$1:$1048576,FAR!AF613,FAR!AI613)</f>
        <v>125</v>
      </c>
      <c r="AK613" s="28">
        <f t="shared" si="383"/>
        <v>1.1938872970391594</v>
      </c>
      <c r="AL613" s="28">
        <f t="shared" si="384"/>
        <v>1.1938872970391594</v>
      </c>
      <c r="AM613" s="2">
        <f>INDEX(ELSV!$C$4:$G$58,MATCH(AE613,ELSV!$G$4:$G$58,0),MATCH(IF(O613&gt;2000000,"A",IF(O613&gt;1000000,"B",IF(O613&gt;100000,"C","D"))),ELSV!$C$4:$G$4,0))</f>
        <v>12</v>
      </c>
      <c r="AN613" s="77">
        <f>INDEX(ELSV!$G$4:$K$58,MATCH(AE613,ELSV!$G$4:$G$58,0),MATCH(IF(O613&gt;2000000,"A",IF(O613&gt;1000000,"B",IF(O613&gt;100000,"C","D"))),ELSV!$G$4:$K$4,0))</f>
        <v>0.95</v>
      </c>
      <c r="AO613" s="24">
        <f t="shared" si="376"/>
        <v>260265.41308500475</v>
      </c>
      <c r="AP613" s="24">
        <f t="shared" si="377"/>
        <v>189159.33581797307</v>
      </c>
      <c r="AQ613" s="25">
        <f t="shared" si="378"/>
        <v>71106.07726703168</v>
      </c>
    </row>
    <row r="614" spans="1:43" x14ac:dyDescent="0.25">
      <c r="A614" s="11">
        <v>3008</v>
      </c>
      <c r="B614" s="6">
        <v>3008000214</v>
      </c>
      <c r="C614" s="6">
        <v>20000201</v>
      </c>
      <c r="D614" s="6">
        <v>3020000167</v>
      </c>
      <c r="E614" s="6" t="s">
        <v>1586</v>
      </c>
      <c r="F614" s="6" t="s">
        <v>314</v>
      </c>
      <c r="G614" s="6"/>
      <c r="H614" s="6">
        <v>4</v>
      </c>
      <c r="I614" s="6" t="s">
        <v>8</v>
      </c>
      <c r="J614" s="27">
        <v>41023</v>
      </c>
      <c r="K614" s="27">
        <v>41023</v>
      </c>
      <c r="L614" s="7">
        <v>213066.01</v>
      </c>
      <c r="M614" s="7">
        <v>0</v>
      </c>
      <c r="N614" s="7"/>
      <c r="O614" s="8">
        <v>213066.01</v>
      </c>
      <c r="P614" s="7">
        <v>-118977.54</v>
      </c>
      <c r="Q614" s="7">
        <v>0</v>
      </c>
      <c r="R614" s="7">
        <v>-12421.75</v>
      </c>
      <c r="S614" s="12">
        <f t="shared" si="370"/>
        <v>-131399.28999999998</v>
      </c>
      <c r="T614" s="18">
        <f t="shared" si="371"/>
        <v>94088.470000000016</v>
      </c>
      <c r="U614" s="18">
        <v>81666.720000000001</v>
      </c>
      <c r="V614" s="30">
        <f t="shared" si="372"/>
        <v>41000</v>
      </c>
      <c r="W614" s="28">
        <f t="shared" si="373"/>
        <v>11.113888888888889</v>
      </c>
      <c r="X614" s="38"/>
      <c r="AD614"/>
      <c r="AE614" s="43" t="s">
        <v>4200</v>
      </c>
      <c r="AF614">
        <f>MATCH(AE614,'CAT-4'!$A:$A,0)</f>
        <v>726</v>
      </c>
      <c r="AG614">
        <f>MATCH(V614,'CAT-4'!$1:$1,0)</f>
        <v>4</v>
      </c>
      <c r="AH614">
        <f>INDEX('CAT-4'!$1:$1048576,FAR!AF614,FAR!AG614)</f>
        <v>106.1</v>
      </c>
      <c r="AI614">
        <f>MATCH($AI$3,'CAT-4'!$1:$1,0)</f>
        <v>133</v>
      </c>
      <c r="AJ614">
        <f>INDEX('CAT-4'!$1:$1048576,FAR!AF614,FAR!AI614)</f>
        <v>129.9</v>
      </c>
      <c r="AK614" s="28">
        <f t="shared" si="383"/>
        <v>1.2243166823751179</v>
      </c>
      <c r="AL614" s="28">
        <f t="shared" si="384"/>
        <v>1.2243166823751179</v>
      </c>
      <c r="AM614" s="2">
        <f>INDEX(ELSV!$C$4:$G$58,MATCH(AE614,ELSV!$G$4:$G$58,0),MATCH(IF(O614&gt;2000000,"A",IF(O614&gt;1000000,"B",IF(O614&gt;100000,"C","D"))),ELSV!$C$4:$G$4,0))</f>
        <v>12</v>
      </c>
      <c r="AN614" s="77">
        <f>INDEX(ELSV!$G$4:$K$58,MATCH(AE614,ELSV!$G$4:$G$58,0),MATCH(IF(O614&gt;2000000,"A",IF(O614&gt;1000000,"B",IF(O614&gt;100000,"C","D"))),ELSV!$G$4:$K$4,0))</f>
        <v>0.95</v>
      </c>
      <c r="AO614" s="24">
        <f t="shared" si="376"/>
        <v>260860.27049010372</v>
      </c>
      <c r="AP614" s="24">
        <f t="shared" si="377"/>
        <v>229517.78822207401</v>
      </c>
      <c r="AQ614" s="25">
        <f t="shared" si="378"/>
        <v>31342.482268029707</v>
      </c>
    </row>
    <row r="615" spans="1:43" x14ac:dyDescent="0.25">
      <c r="A615" s="11">
        <v>3004</v>
      </c>
      <c r="B615" s="6">
        <v>3004005804</v>
      </c>
      <c r="C615" s="6">
        <v>20000201</v>
      </c>
      <c r="D615" s="6">
        <v>3020000243</v>
      </c>
      <c r="E615" s="6" t="s">
        <v>1583</v>
      </c>
      <c r="F615" s="6" t="s">
        <v>380</v>
      </c>
      <c r="G615" s="6"/>
      <c r="H615" s="6">
        <v>1</v>
      </c>
      <c r="I615" s="6" t="s">
        <v>41</v>
      </c>
      <c r="J615" s="27">
        <v>41518</v>
      </c>
      <c r="K615" s="27">
        <v>41518</v>
      </c>
      <c r="L615" s="7">
        <v>211808.4</v>
      </c>
      <c r="M615" s="7">
        <v>0</v>
      </c>
      <c r="N615" s="7"/>
      <c r="O615" s="8">
        <v>211808.4</v>
      </c>
      <c r="P615" s="7">
        <v>-105283.05</v>
      </c>
      <c r="Q615" s="7">
        <v>0</v>
      </c>
      <c r="R615" s="7">
        <v>-12348.43</v>
      </c>
      <c r="S615" s="12">
        <f t="shared" si="370"/>
        <v>-117631.48000000001</v>
      </c>
      <c r="T615" s="18">
        <f t="shared" si="371"/>
        <v>106525.34999999999</v>
      </c>
      <c r="U615" s="18">
        <v>94176.92</v>
      </c>
      <c r="V615" s="30">
        <f t="shared" si="372"/>
        <v>41518</v>
      </c>
      <c r="W615" s="28">
        <f t="shared" si="373"/>
        <v>9.7611111111111111</v>
      </c>
      <c r="X615" s="38"/>
      <c r="AD615"/>
      <c r="AE615" s="43" t="s">
        <v>4047</v>
      </c>
      <c r="AF615">
        <f>MATCH(AE615,'CAT-4'!$A:$A,0)</f>
        <v>647</v>
      </c>
      <c r="AG615">
        <f>MATCH(V615,'CAT-4'!$1:$1,0)</f>
        <v>21</v>
      </c>
      <c r="AH615">
        <f>INDEX('CAT-4'!$1:$1048576,FAR!AF615,FAR!AG615)</f>
        <v>98.5</v>
      </c>
      <c r="AI615">
        <f>MATCH($AI$3,'CAT-4'!$1:$1,0)</f>
        <v>133</v>
      </c>
      <c r="AJ615">
        <f>INDEX('CAT-4'!$1:$1048576,FAR!AF615,FAR!AI615)</f>
        <v>92.8</v>
      </c>
      <c r="AK615" s="28">
        <f t="shared" si="383"/>
        <v>0.9421319796954315</v>
      </c>
      <c r="AL615" s="28">
        <f t="shared" si="384"/>
        <v>0.9421319796954315</v>
      </c>
      <c r="AM615" s="2">
        <f>INDEX(ELSV!$C$4:$G$58,MATCH(AE615,ELSV!$G$4:$G$58,0),MATCH(IF(O615&gt;2000000,"A",IF(O615&gt;1000000,"B",IF(O615&gt;100000,"C","D"))),ELSV!$C$4:$G$4,0))</f>
        <v>6</v>
      </c>
      <c r="AN615" s="77">
        <f>INDEX(ELSV!$G$4:$K$58,MATCH(AE615,ELSV!$G$4:$G$58,0),MATCH(IF(O615&gt;2000000,"A",IF(O615&gt;1000000,"B",IF(O615&gt;100000,"C","D"))),ELSV!$G$4:$K$4,0))</f>
        <v>1</v>
      </c>
      <c r="AO615" s="24">
        <f t="shared" si="376"/>
        <v>199551.46720812182</v>
      </c>
      <c r="AP615" s="24">
        <f t="shared" si="377"/>
        <v>199551.46720812179</v>
      </c>
      <c r="AQ615" s="25">
        <f t="shared" si="378"/>
        <v>0</v>
      </c>
    </row>
    <row r="616" spans="1:43" x14ac:dyDescent="0.25">
      <c r="A616" s="11">
        <v>3005</v>
      </c>
      <c r="B616" s="6">
        <v>3005110001</v>
      </c>
      <c r="C616" s="6">
        <v>20000201</v>
      </c>
      <c r="D616" s="6">
        <v>3030000133</v>
      </c>
      <c r="E616" s="6" t="s">
        <v>1584</v>
      </c>
      <c r="F616" s="6" t="s">
        <v>734</v>
      </c>
      <c r="G616" s="6"/>
      <c r="H616" s="6">
        <v>1</v>
      </c>
      <c r="I616" s="6" t="s">
        <v>8</v>
      </c>
      <c r="J616" s="27">
        <v>41729</v>
      </c>
      <c r="K616" s="27">
        <v>41729</v>
      </c>
      <c r="L616" s="7">
        <v>210238.06</v>
      </c>
      <c r="M616" s="7">
        <v>0</v>
      </c>
      <c r="N616" s="7"/>
      <c r="O616" s="8">
        <v>210238.06</v>
      </c>
      <c r="P616" s="7">
        <v>-98085.45</v>
      </c>
      <c r="Q616" s="7">
        <v>0</v>
      </c>
      <c r="R616" s="7">
        <v>-12256.88</v>
      </c>
      <c r="S616" s="12">
        <f t="shared" si="370"/>
        <v>-110342.33</v>
      </c>
      <c r="T616" s="18">
        <f t="shared" si="371"/>
        <v>112152.61</v>
      </c>
      <c r="U616" s="18">
        <v>99895.73</v>
      </c>
      <c r="V616" s="30">
        <f t="shared" si="372"/>
        <v>41699</v>
      </c>
      <c r="W616" s="28">
        <f t="shared" si="373"/>
        <v>9.1805555555555554</v>
      </c>
      <c r="X616" s="38"/>
      <c r="AD616"/>
      <c r="AE616" s="43" t="s">
        <v>4047</v>
      </c>
      <c r="AF616">
        <f>MATCH(AE616,'CAT-4'!$A:$A,0)</f>
        <v>647</v>
      </c>
      <c r="AG616">
        <f>MATCH(V616,'CAT-4'!$1:$1,0)</f>
        <v>27</v>
      </c>
      <c r="AH616">
        <f>INDEX('CAT-4'!$1:$1048576,FAR!AF616,FAR!AG616)</f>
        <v>96.5</v>
      </c>
      <c r="AI616">
        <f>MATCH($AI$3,'CAT-4'!$1:$1,0)</f>
        <v>133</v>
      </c>
      <c r="AJ616">
        <f>INDEX('CAT-4'!$1:$1048576,FAR!AF616,FAR!AI616)</f>
        <v>92.8</v>
      </c>
      <c r="AK616" s="28">
        <f t="shared" si="383"/>
        <v>0.9616580310880829</v>
      </c>
      <c r="AL616" s="28">
        <f t="shared" si="384"/>
        <v>0.9616580310880829</v>
      </c>
      <c r="AM616" s="2">
        <f>INDEX(ELSV!$C$4:$G$58,MATCH(AE616,ELSV!$G$4:$G$58,0),MATCH(IF(O616&gt;2000000,"A",IF(O616&gt;1000000,"B",IF(O616&gt;100000,"C","D"))),ELSV!$C$4:$G$4,0))</f>
        <v>6</v>
      </c>
      <c r="AN616" s="77">
        <f>INDEX(ELSV!$G$4:$K$58,MATCH(AE616,ELSV!$G$4:$G$58,0),MATCH(IF(O616&gt;2000000,"A",IF(O616&gt;1000000,"B",IF(O616&gt;100000,"C","D"))),ELSV!$G$4:$K$4,0))</f>
        <v>1</v>
      </c>
      <c r="AO616" s="24">
        <f t="shared" si="376"/>
        <v>202177.11883937824</v>
      </c>
      <c r="AP616" s="24">
        <f t="shared" si="377"/>
        <v>202177.11883937824</v>
      </c>
      <c r="AQ616" s="25">
        <f t="shared" si="378"/>
        <v>0</v>
      </c>
    </row>
    <row r="617" spans="1:43" x14ac:dyDescent="0.25">
      <c r="A617" s="11">
        <v>3005</v>
      </c>
      <c r="B617" s="6">
        <v>3005000206</v>
      </c>
      <c r="C617" s="6">
        <v>20000201</v>
      </c>
      <c r="D617" s="6">
        <v>3020000254</v>
      </c>
      <c r="E617" s="6" t="s">
        <v>1584</v>
      </c>
      <c r="F617" s="6" t="s">
        <v>390</v>
      </c>
      <c r="G617" s="6"/>
      <c r="H617" s="6">
        <v>100</v>
      </c>
      <c r="I617" s="6" t="s">
        <v>41</v>
      </c>
      <c r="J617" s="27">
        <v>41639</v>
      </c>
      <c r="K617" s="27">
        <v>41609</v>
      </c>
      <c r="L617" s="7">
        <v>210096.02</v>
      </c>
      <c r="M617" s="7">
        <v>0</v>
      </c>
      <c r="N617" s="7"/>
      <c r="O617" s="8">
        <v>210096.02</v>
      </c>
      <c r="P617" s="7">
        <v>-210096.02</v>
      </c>
      <c r="Q617" s="7">
        <v>0</v>
      </c>
      <c r="R617" s="7">
        <v>0</v>
      </c>
      <c r="S617" s="12">
        <f t="shared" si="370"/>
        <v>-210096.02</v>
      </c>
      <c r="T617" s="18">
        <f t="shared" si="371"/>
        <v>0</v>
      </c>
      <c r="U617" s="18">
        <v>0</v>
      </c>
      <c r="V617" s="30">
        <f t="shared" si="372"/>
        <v>41609</v>
      </c>
      <c r="W617" s="28">
        <f t="shared" si="373"/>
        <v>9.5111111111111111</v>
      </c>
      <c r="X617" s="38"/>
      <c r="AD617"/>
      <c r="AE617" s="43" t="s">
        <v>4192</v>
      </c>
      <c r="AF617">
        <f>MATCH(AE617,'CAT-4'!$A:$A,0)</f>
        <v>722</v>
      </c>
      <c r="AG617">
        <f>MATCH(V617,'CAT-4'!$1:$1,0)</f>
        <v>24</v>
      </c>
      <c r="AH617">
        <f>INDEX('CAT-4'!$1:$1048576,FAR!AF617,FAR!AG617)</f>
        <v>106.4</v>
      </c>
      <c r="AI617">
        <f>MATCH($AI$3,'CAT-4'!$1:$1,0)</f>
        <v>133</v>
      </c>
      <c r="AJ617">
        <f>INDEX('CAT-4'!$1:$1048576,FAR!AF617,FAR!AI617)</f>
        <v>126.8</v>
      </c>
      <c r="AK617" s="28">
        <f t="shared" si="383"/>
        <v>1.1917293233082706</v>
      </c>
      <c r="AL617" s="28">
        <f t="shared" si="384"/>
        <v>1.1917293233082706</v>
      </c>
      <c r="AM617" s="2">
        <f>INDEX(ELSV!$C$4:$G$58,MATCH(AE617,ELSV!$G$4:$G$58,0),MATCH(IF(O617&gt;2000000,"A",IF(O617&gt;1000000,"B",IF(O617&gt;100000,"C","D"))),ELSV!$C$4:$G$4,0))</f>
        <v>12</v>
      </c>
      <c r="AN617" s="77">
        <f>INDEX(ELSV!$G$4:$K$58,MATCH(AE617,ELSV!$G$4:$G$58,0),MATCH(IF(O617&gt;2000000,"A",IF(O617&gt;1000000,"B",IF(O617&gt;100000,"C","D"))),ELSV!$G$4:$K$4,0))</f>
        <v>0.9</v>
      </c>
      <c r="AO617" s="24">
        <f t="shared" ref="AO617:AO648" si="385">AL617*O617</f>
        <v>250377.58774436088</v>
      </c>
      <c r="AP617" s="24">
        <f t="shared" ref="AP617:AP648" si="386">AO617*(AN617/AM617)*(IF(W617&gt;AM617,AM617,W617))</f>
        <v>178602.67925764411</v>
      </c>
      <c r="AQ617" s="25">
        <f t="shared" si="378"/>
        <v>71774.908486716769</v>
      </c>
    </row>
    <row r="618" spans="1:43" x14ac:dyDescent="0.25">
      <c r="A618" s="11">
        <v>3007</v>
      </c>
      <c r="B618" s="6">
        <v>3007005204</v>
      </c>
      <c r="C618" s="6">
        <v>20000201</v>
      </c>
      <c r="D618" s="6">
        <v>3020000253</v>
      </c>
      <c r="E618" s="6" t="s">
        <v>1585</v>
      </c>
      <c r="F618" s="6" t="s">
        <v>388</v>
      </c>
      <c r="G618" s="6"/>
      <c r="H618" s="6">
        <v>1</v>
      </c>
      <c r="I618" s="6" t="s">
        <v>389</v>
      </c>
      <c r="J618" s="27">
        <v>41639</v>
      </c>
      <c r="K618" s="27">
        <v>41639</v>
      </c>
      <c r="L618" s="7">
        <v>210095</v>
      </c>
      <c r="M618" s="7">
        <v>0</v>
      </c>
      <c r="N618" s="7"/>
      <c r="O618" s="8">
        <v>210095</v>
      </c>
      <c r="P618" s="7">
        <v>-100476.36</v>
      </c>
      <c r="Q618" s="7">
        <v>0</v>
      </c>
      <c r="R618" s="7">
        <v>-12248.54</v>
      </c>
      <c r="S618" s="12">
        <f t="shared" si="370"/>
        <v>-112724.9</v>
      </c>
      <c r="T618" s="18">
        <f t="shared" si="371"/>
        <v>109618.64</v>
      </c>
      <c r="U618" s="18">
        <v>97370.1</v>
      </c>
      <c r="V618" s="30">
        <f t="shared" si="372"/>
        <v>41609</v>
      </c>
      <c r="W618" s="28">
        <f t="shared" si="373"/>
        <v>9.4305555555555554</v>
      </c>
      <c r="X618" s="38"/>
      <c r="AD618"/>
      <c r="AE618" s="43" t="s">
        <v>4192</v>
      </c>
      <c r="AF618">
        <f>MATCH(AE618,'CAT-4'!$A:$A,0)</f>
        <v>722</v>
      </c>
      <c r="AG618">
        <f>MATCH(V618,'CAT-4'!$1:$1,0)</f>
        <v>24</v>
      </c>
      <c r="AH618">
        <f>INDEX('CAT-4'!$1:$1048576,FAR!AF618,FAR!AG618)</f>
        <v>106.4</v>
      </c>
      <c r="AI618">
        <f>MATCH($AI$3,'CAT-4'!$1:$1,0)</f>
        <v>133</v>
      </c>
      <c r="AJ618">
        <f>INDEX('CAT-4'!$1:$1048576,FAR!AF618,FAR!AI618)</f>
        <v>126.8</v>
      </c>
      <c r="AK618" s="28">
        <f t="shared" si="383"/>
        <v>1.1917293233082706</v>
      </c>
      <c r="AL618" s="28">
        <f t="shared" si="384"/>
        <v>1.1917293233082706</v>
      </c>
      <c r="AM618" s="2">
        <f>INDEX(ELSV!$C$4:$G$58,MATCH(AE618,ELSV!$G$4:$G$58,0),MATCH(IF(O618&gt;2000000,"A",IF(O618&gt;1000000,"B",IF(O618&gt;100000,"C","D"))),ELSV!$C$4:$G$4,0))</f>
        <v>12</v>
      </c>
      <c r="AN618" s="77">
        <f>INDEX(ELSV!$G$4:$K$58,MATCH(AE618,ELSV!$G$4:$G$58,0),MATCH(IF(O618&gt;2000000,"A",IF(O618&gt;1000000,"B",IF(O618&gt;100000,"C","D"))),ELSV!$G$4:$K$4,0))</f>
        <v>0.9</v>
      </c>
      <c r="AO618" s="24">
        <f t="shared" si="385"/>
        <v>250376.37218045112</v>
      </c>
      <c r="AP618" s="24">
        <f t="shared" si="386"/>
        <v>177089.12157346489</v>
      </c>
      <c r="AQ618" s="25">
        <f t="shared" si="378"/>
        <v>73287.250606986228</v>
      </c>
    </row>
    <row r="619" spans="1:43" x14ac:dyDescent="0.25">
      <c r="A619" s="11">
        <v>3004</v>
      </c>
      <c r="B619" s="6">
        <v>3004005204</v>
      </c>
      <c r="C619" s="6">
        <v>20000201</v>
      </c>
      <c r="D619" s="6">
        <v>3020000255</v>
      </c>
      <c r="E619" s="6" t="s">
        <v>1583</v>
      </c>
      <c r="F619" s="6" t="s">
        <v>391</v>
      </c>
      <c r="G619" s="6"/>
      <c r="H619" s="6">
        <v>100</v>
      </c>
      <c r="I619" s="6" t="s">
        <v>8</v>
      </c>
      <c r="J619" s="27">
        <v>41640</v>
      </c>
      <c r="K619" s="27">
        <v>41640</v>
      </c>
      <c r="L619" s="7">
        <v>210095</v>
      </c>
      <c r="M619" s="7">
        <v>0</v>
      </c>
      <c r="N619" s="7"/>
      <c r="O619" s="8">
        <v>210095</v>
      </c>
      <c r="P619" s="7">
        <v>-100449.02</v>
      </c>
      <c r="Q619" s="7">
        <v>0</v>
      </c>
      <c r="R619" s="7">
        <v>-12248.54</v>
      </c>
      <c r="S619" s="12">
        <f t="shared" si="370"/>
        <v>-112697.56</v>
      </c>
      <c r="T619" s="18">
        <f t="shared" si="371"/>
        <v>109645.98</v>
      </c>
      <c r="U619" s="18">
        <v>97397.440000000002</v>
      </c>
      <c r="V619" s="30">
        <f t="shared" si="372"/>
        <v>41640</v>
      </c>
      <c r="W619" s="28">
        <f t="shared" si="373"/>
        <v>9.4277777777777771</v>
      </c>
      <c r="X619" s="38"/>
      <c r="AD619"/>
      <c r="AE619" s="43" t="s">
        <v>4192</v>
      </c>
      <c r="AF619">
        <f>MATCH(AE619,'CAT-4'!$A:$A,0)</f>
        <v>722</v>
      </c>
      <c r="AG619">
        <f>MATCH(V619,'CAT-4'!$1:$1,0)</f>
        <v>25</v>
      </c>
      <c r="AH619">
        <f>INDEX('CAT-4'!$1:$1048576,FAR!AF619,FAR!AG619)</f>
        <v>105.9</v>
      </c>
      <c r="AI619">
        <f>MATCH($AI$3,'CAT-4'!$1:$1,0)</f>
        <v>133</v>
      </c>
      <c r="AJ619">
        <f>INDEX('CAT-4'!$1:$1048576,FAR!AF619,FAR!AI619)</f>
        <v>126.8</v>
      </c>
      <c r="AK619" s="28">
        <f t="shared" si="383"/>
        <v>1.1973559962228517</v>
      </c>
      <c r="AL619" s="28">
        <f t="shared" si="384"/>
        <v>1.1973559962228517</v>
      </c>
      <c r="AM619" s="2">
        <f>INDEX(ELSV!$C$4:$G$58,MATCH(AE619,ELSV!$G$4:$G$58,0),MATCH(IF(O619&gt;2000000,"A",IF(O619&gt;1000000,"B",IF(O619&gt;100000,"C","D"))),ELSV!$C$4:$G$4,0))</f>
        <v>12</v>
      </c>
      <c r="AN619" s="77">
        <f>INDEX(ELSV!$G$4:$K$58,MATCH(AE619,ELSV!$G$4:$G$58,0),MATCH(IF(O619&gt;2000000,"A",IF(O619&gt;1000000,"B",IF(O619&gt;100000,"C","D"))),ELSV!$G$4:$K$4,0))</f>
        <v>0.9</v>
      </c>
      <c r="AO619" s="24">
        <f t="shared" si="385"/>
        <v>251558.50802644002</v>
      </c>
      <c r="AP619" s="24">
        <f t="shared" si="386"/>
        <v>177872.82838369528</v>
      </c>
      <c r="AQ619" s="25">
        <f t="shared" si="378"/>
        <v>73685.679642744741</v>
      </c>
    </row>
    <row r="620" spans="1:43" x14ac:dyDescent="0.25">
      <c r="A620" s="11">
        <v>3008</v>
      </c>
      <c r="B620" s="6">
        <v>3008000204</v>
      </c>
      <c r="C620" s="6">
        <v>20000201</v>
      </c>
      <c r="D620" s="6">
        <v>3020000264</v>
      </c>
      <c r="E620" s="6" t="s">
        <v>1586</v>
      </c>
      <c r="F620" s="6" t="s">
        <v>401</v>
      </c>
      <c r="G620" s="6"/>
      <c r="H620" s="6">
        <v>98</v>
      </c>
      <c r="I620" s="6" t="s">
        <v>41</v>
      </c>
      <c r="J620" s="27">
        <v>41671</v>
      </c>
      <c r="K620" s="27">
        <v>41671</v>
      </c>
      <c r="L620" s="7">
        <v>208587.51</v>
      </c>
      <c r="M620" s="7">
        <v>0</v>
      </c>
      <c r="N620" s="7"/>
      <c r="O620" s="8">
        <v>208587.51</v>
      </c>
      <c r="P620" s="7">
        <v>-98886.76</v>
      </c>
      <c r="Q620" s="7">
        <v>0</v>
      </c>
      <c r="R620" s="7">
        <v>-12160.65</v>
      </c>
      <c r="S620" s="12">
        <f t="shared" si="370"/>
        <v>-111047.40999999999</v>
      </c>
      <c r="T620" s="18">
        <f t="shared" si="371"/>
        <v>109700.75000000001</v>
      </c>
      <c r="U620" s="18">
        <v>97540.1</v>
      </c>
      <c r="V620" s="30">
        <f t="shared" si="372"/>
        <v>41671</v>
      </c>
      <c r="W620" s="28">
        <f t="shared" si="373"/>
        <v>9.344444444444445</v>
      </c>
      <c r="X620" s="38"/>
      <c r="AD620"/>
      <c r="AE620" s="43" t="s">
        <v>4192</v>
      </c>
      <c r="AF620">
        <f>MATCH(AE620,'CAT-4'!$A:$A,0)</f>
        <v>722</v>
      </c>
      <c r="AG620">
        <f>MATCH(V620,'CAT-4'!$1:$1,0)</f>
        <v>26</v>
      </c>
      <c r="AH620">
        <f>INDEX('CAT-4'!$1:$1048576,FAR!AF620,FAR!AG620)</f>
        <v>106.9</v>
      </c>
      <c r="AI620">
        <f>MATCH($AI$3,'CAT-4'!$1:$1,0)</f>
        <v>133</v>
      </c>
      <c r="AJ620">
        <f>INDEX('CAT-4'!$1:$1048576,FAR!AF620,FAR!AI620)</f>
        <v>126.8</v>
      </c>
      <c r="AK620" s="28">
        <f t="shared" si="383"/>
        <v>1.186155285313377</v>
      </c>
      <c r="AL620" s="28">
        <f t="shared" si="384"/>
        <v>1.186155285313377</v>
      </c>
      <c r="AM620" s="2">
        <f>INDEX(ELSV!$C$4:$G$58,MATCH(AE620,ELSV!$G$4:$G$58,0),MATCH(IF(O620&gt;2000000,"A",IF(O620&gt;1000000,"B",IF(O620&gt;100000,"C","D"))),ELSV!$C$4:$G$4,0))</f>
        <v>12</v>
      </c>
      <c r="AN620" s="77">
        <f>INDEX(ELSV!$G$4:$K$58,MATCH(AE620,ELSV!$G$4:$G$58,0),MATCH(IF(O620&gt;2000000,"A",IF(O620&gt;1000000,"B",IF(O620&gt;100000,"C","D"))),ELSV!$G$4:$K$4,0))</f>
        <v>0.9</v>
      </c>
      <c r="AO620" s="24">
        <f t="shared" si="385"/>
        <v>247417.1774368569</v>
      </c>
      <c r="AP620" s="24">
        <f t="shared" si="386"/>
        <v>173398.20518699719</v>
      </c>
      <c r="AQ620" s="25">
        <f t="shared" si="378"/>
        <v>74018.972249859711</v>
      </c>
    </row>
    <row r="621" spans="1:43" x14ac:dyDescent="0.25">
      <c r="A621" s="11">
        <v>3006</v>
      </c>
      <c r="B621" s="6">
        <v>3006000204</v>
      </c>
      <c r="C621" s="6">
        <v>20000201</v>
      </c>
      <c r="D621" s="6">
        <v>3020000259</v>
      </c>
      <c r="E621" s="6" t="s">
        <v>1582</v>
      </c>
      <c r="F621" s="6" t="s">
        <v>396</v>
      </c>
      <c r="G621" s="6"/>
      <c r="H621" s="6">
        <v>97</v>
      </c>
      <c r="I621" s="6" t="s">
        <v>8</v>
      </c>
      <c r="J621" s="27">
        <v>41671</v>
      </c>
      <c r="K621" s="27">
        <v>41671</v>
      </c>
      <c r="L621" s="7">
        <v>206459.07</v>
      </c>
      <c r="M621" s="7">
        <v>0</v>
      </c>
      <c r="N621" s="7"/>
      <c r="O621" s="8">
        <v>206459.07</v>
      </c>
      <c r="P621" s="7">
        <v>-97877.72</v>
      </c>
      <c r="Q621" s="7">
        <v>0</v>
      </c>
      <c r="R621" s="7">
        <v>-12036.56</v>
      </c>
      <c r="S621" s="12">
        <f t="shared" si="370"/>
        <v>-109914.28</v>
      </c>
      <c r="T621" s="18">
        <f t="shared" si="371"/>
        <v>108581.35</v>
      </c>
      <c r="U621" s="18">
        <v>96544.79</v>
      </c>
      <c r="V621" s="30">
        <f t="shared" si="372"/>
        <v>41671</v>
      </c>
      <c r="W621" s="28">
        <f t="shared" si="373"/>
        <v>9.344444444444445</v>
      </c>
      <c r="X621" s="38"/>
      <c r="AD621"/>
      <c r="AE621" s="43" t="s">
        <v>4192</v>
      </c>
      <c r="AF621">
        <f>MATCH(AE621,'CAT-4'!$A:$A,0)</f>
        <v>722</v>
      </c>
      <c r="AG621">
        <f>MATCH(V621,'CAT-4'!$1:$1,0)</f>
        <v>26</v>
      </c>
      <c r="AH621">
        <f>INDEX('CAT-4'!$1:$1048576,FAR!AF621,FAR!AG621)</f>
        <v>106.9</v>
      </c>
      <c r="AI621">
        <f>MATCH($AI$3,'CAT-4'!$1:$1,0)</f>
        <v>133</v>
      </c>
      <c r="AJ621">
        <f>INDEX('CAT-4'!$1:$1048576,FAR!AF621,FAR!AI621)</f>
        <v>126.8</v>
      </c>
      <c r="AK621" s="28">
        <f t="shared" si="383"/>
        <v>1.186155285313377</v>
      </c>
      <c r="AL621" s="28">
        <f t="shared" si="384"/>
        <v>1.186155285313377</v>
      </c>
      <c r="AM621" s="2">
        <f>INDEX(ELSV!$C$4:$G$58,MATCH(AE621,ELSV!$G$4:$G$58,0),MATCH(IF(O621&gt;2000000,"A",IF(O621&gt;1000000,"B",IF(O621&gt;100000,"C","D"))),ELSV!$C$4:$G$4,0))</f>
        <v>12</v>
      </c>
      <c r="AN621" s="77">
        <f>INDEX(ELSV!$G$4:$K$58,MATCH(AE621,ELSV!$G$4:$G$58,0),MATCH(IF(O621&gt;2000000,"A",IF(O621&gt;1000000,"B",IF(O621&gt;100000,"C","D"))),ELSV!$G$4:$K$4,0))</f>
        <v>0.9</v>
      </c>
      <c r="AO621" s="24">
        <f t="shared" si="385"/>
        <v>244892.51708138449</v>
      </c>
      <c r="AP621" s="24">
        <f t="shared" si="386"/>
        <v>171628.83905453698</v>
      </c>
      <c r="AQ621" s="25">
        <f t="shared" si="378"/>
        <v>73263.678026847512</v>
      </c>
    </row>
    <row r="622" spans="1:43" x14ac:dyDescent="0.25">
      <c r="A622" s="11">
        <v>3005</v>
      </c>
      <c r="B622" s="6">
        <v>3005000202</v>
      </c>
      <c r="C622" s="6">
        <v>20000201</v>
      </c>
      <c r="D622" s="6">
        <v>3020000308</v>
      </c>
      <c r="E622" s="6" t="s">
        <v>1584</v>
      </c>
      <c r="F622" s="6" t="s">
        <v>444</v>
      </c>
      <c r="G622" s="6"/>
      <c r="H622" s="6">
        <v>1</v>
      </c>
      <c r="I622" s="6" t="s">
        <v>8</v>
      </c>
      <c r="J622" s="27">
        <v>41820</v>
      </c>
      <c r="K622" s="27">
        <v>41820</v>
      </c>
      <c r="L622" s="7">
        <v>203205</v>
      </c>
      <c r="M622" s="7">
        <v>0</v>
      </c>
      <c r="N622" s="7"/>
      <c r="O622" s="8">
        <v>203205</v>
      </c>
      <c r="P622" s="7">
        <v>-91853.66</v>
      </c>
      <c r="Q622" s="7">
        <v>0</v>
      </c>
      <c r="R622" s="7">
        <v>-11846.85</v>
      </c>
      <c r="S622" s="12">
        <f t="shared" si="370"/>
        <v>-103700.51000000001</v>
      </c>
      <c r="T622" s="18">
        <f t="shared" si="371"/>
        <v>111351.34</v>
      </c>
      <c r="U622" s="18">
        <v>99504.49</v>
      </c>
      <c r="V622" s="30">
        <f t="shared" si="372"/>
        <v>41791</v>
      </c>
      <c r="W622" s="28">
        <f t="shared" si="373"/>
        <v>8.9305555555555554</v>
      </c>
      <c r="X622" s="38"/>
      <c r="AD622"/>
      <c r="AE622" s="43" t="s">
        <v>3966</v>
      </c>
      <c r="AF622">
        <f>MATCH(AE622,'CAT-4'!$A:$A,0)</f>
        <v>606</v>
      </c>
      <c r="AG622">
        <f>MATCH(V622,'CAT-4'!$1:$1,0)</f>
        <v>30</v>
      </c>
      <c r="AH622">
        <f>INDEX('CAT-4'!$1:$1048576,FAR!AF622,FAR!AG622)</f>
        <v>106.1</v>
      </c>
      <c r="AI622">
        <f>MATCH($AI$3,'CAT-4'!$1:$1,0)</f>
        <v>133</v>
      </c>
      <c r="AJ622">
        <f>INDEX('CAT-4'!$1:$1048576,FAR!AF622,FAR!AI622)</f>
        <v>131.4</v>
      </c>
      <c r="AK622" s="28">
        <f t="shared" si="383"/>
        <v>1.2384542884071632</v>
      </c>
      <c r="AL622" s="28">
        <f t="shared" si="384"/>
        <v>1.2384542884071632</v>
      </c>
      <c r="AM622" s="2">
        <f>INDEX(ELSV!$C$4:$G$58,MATCH(AE622,ELSV!$G$4:$G$58,0),MATCH(IF(O622&gt;2000000,"A",IF(O622&gt;1000000,"B",IF(O622&gt;100000,"C","D"))),ELSV!$C$4:$G$4,0))</f>
        <v>12</v>
      </c>
      <c r="AN622" s="77">
        <f>INDEX(ELSV!$G$4:$K$58,MATCH(AE622,ELSV!$G$4:$G$58,0),MATCH(IF(O622&gt;2000000,"A",IF(O622&gt;1000000,"B",IF(O622&gt;100000,"C","D"))),ELSV!$G$4:$K$4,0))</f>
        <v>0.95</v>
      </c>
      <c r="AO622" s="24">
        <f t="shared" si="385"/>
        <v>251660.10367577759</v>
      </c>
      <c r="AP622" s="24">
        <f t="shared" si="386"/>
        <v>177924.27584531103</v>
      </c>
      <c r="AQ622" s="25">
        <f t="shared" si="378"/>
        <v>73735.827830466558</v>
      </c>
    </row>
    <row r="623" spans="1:43" x14ac:dyDescent="0.25">
      <c r="A623" s="11">
        <v>3004</v>
      </c>
      <c r="B623" s="6">
        <v>3004006201</v>
      </c>
      <c r="C623" s="6">
        <v>20000301</v>
      </c>
      <c r="D623" s="6">
        <v>4000000073</v>
      </c>
      <c r="E623" s="6" t="s">
        <v>1583</v>
      </c>
      <c r="F623" s="6" t="s">
        <v>851</v>
      </c>
      <c r="G623" s="6"/>
      <c r="H623" s="6">
        <v>14</v>
      </c>
      <c r="I623" s="6" t="s">
        <v>41</v>
      </c>
      <c r="J623" s="27">
        <v>40633</v>
      </c>
      <c r="K623" s="27">
        <v>40633</v>
      </c>
      <c r="L623" s="7">
        <v>202343.1</v>
      </c>
      <c r="M623" s="7">
        <v>0</v>
      </c>
      <c r="N623" s="7"/>
      <c r="O623" s="8">
        <v>202343.1</v>
      </c>
      <c r="P623" s="7">
        <v>-140926.60999999999</v>
      </c>
      <c r="Q623" s="7">
        <v>0</v>
      </c>
      <c r="R623" s="7">
        <v>-12808.32</v>
      </c>
      <c r="S623" s="12">
        <f t="shared" si="370"/>
        <v>-153734.93</v>
      </c>
      <c r="T623" s="18">
        <f t="shared" si="371"/>
        <v>61416.49000000002</v>
      </c>
      <c r="U623" s="18">
        <v>48608.17</v>
      </c>
      <c r="V623" s="30">
        <f t="shared" si="372"/>
        <v>40603</v>
      </c>
      <c r="W623" s="28">
        <f t="shared" si="373"/>
        <v>12.180555555555555</v>
      </c>
      <c r="X623" s="38" t="s">
        <v>2852</v>
      </c>
      <c r="Y623">
        <f>MATCH(X623,'CAT-3'!$A:$A,0)</f>
        <v>628</v>
      </c>
      <c r="Z623">
        <f>MATCH(V623,'CAT-3'!$1:$1,0)</f>
        <v>78</v>
      </c>
      <c r="AA623">
        <f>INDEX('CAT-3'!$1:$1048576,FAR!Y623,FAR!Z623)</f>
        <v>129.9</v>
      </c>
      <c r="AB623">
        <f>MATCH($AB$3,'CAT-3'!$1:$1,0)</f>
        <v>90</v>
      </c>
      <c r="AC623">
        <f>INDEX('CAT-3'!$1:$1048576,FAR!Y623,FAR!AB623)</f>
        <v>138.4</v>
      </c>
      <c r="AD623" s="28">
        <f>AC623/AA623</f>
        <v>1.0654349499615088</v>
      </c>
      <c r="AE623" s="43" t="s">
        <v>4429</v>
      </c>
      <c r="AF623">
        <f>MATCH(AE623,'CAT-4'!$A:$A,0)</f>
        <v>844</v>
      </c>
      <c r="AG623">
        <f>MATCH($AG$3,'CAT-4'!$1:$1,0)</f>
        <v>4</v>
      </c>
      <c r="AH623">
        <f>INDEX('CAT-4'!$1:$1048576,FAR!AF623,FAR!AG623)</f>
        <v>103.9</v>
      </c>
      <c r="AI623">
        <f>MATCH($AI$3,'CAT-4'!$1:$1,0)</f>
        <v>133</v>
      </c>
      <c r="AJ623">
        <f>INDEX('CAT-4'!$1:$1048576,FAR!AF623,FAR!AI623)</f>
        <v>157.9</v>
      </c>
      <c r="AK623" s="28">
        <f>AJ623/AH623</f>
        <v>1.5197305101058709</v>
      </c>
      <c r="AL623" s="28">
        <f>AK623*AD623</f>
        <v>1.6191739999896269</v>
      </c>
      <c r="AM623" s="2">
        <f>INDEX(ELSV!$C$4:$G$58,MATCH(AE623,ELSV!$G$4:$G$58,0),MATCH(IF(O623&gt;2000000,"A",IF(O623&gt;1000000,"B",IF(O623&gt;100000,"C","D"))),ELSV!$C$4:$G$4,0))</f>
        <v>8</v>
      </c>
      <c r="AN623" s="77">
        <f>INDEX(ELSV!$G$4:$K$58,MATCH(AE623,ELSV!$G$4:$G$58,0),MATCH(IF(O623&gt;2000000,"A",IF(O623&gt;1000000,"B",IF(O623&gt;100000,"C","D"))),ELSV!$G$4:$K$4,0))</f>
        <v>0.95</v>
      </c>
      <c r="AO623" s="24">
        <f t="shared" si="385"/>
        <v>327628.6865973011</v>
      </c>
      <c r="AP623" s="24">
        <f t="shared" si="386"/>
        <v>311247.25226743601</v>
      </c>
      <c r="AQ623" s="25">
        <f t="shared" si="378"/>
        <v>16381.434329865093</v>
      </c>
    </row>
    <row r="624" spans="1:43" x14ac:dyDescent="0.25">
      <c r="A624" s="11">
        <v>3007</v>
      </c>
      <c r="B624" s="6">
        <v>3007000212</v>
      </c>
      <c r="C624" s="6">
        <v>20000201</v>
      </c>
      <c r="D624" s="6">
        <v>3020000467</v>
      </c>
      <c r="E624" s="6" t="s">
        <v>1585</v>
      </c>
      <c r="F624" s="6" t="s">
        <v>589</v>
      </c>
      <c r="G624" s="6"/>
      <c r="H624" s="6">
        <v>1</v>
      </c>
      <c r="I624" s="6" t="s">
        <v>8</v>
      </c>
      <c r="J624" s="27">
        <v>44135</v>
      </c>
      <c r="K624" s="27">
        <v>44135</v>
      </c>
      <c r="L624" s="7">
        <v>199326</v>
      </c>
      <c r="M624" s="7">
        <v>0</v>
      </c>
      <c r="N624" s="7"/>
      <c r="O624" s="8">
        <v>199326</v>
      </c>
      <c r="P624" s="7">
        <v>-16460.02</v>
      </c>
      <c r="Q624" s="7">
        <v>0</v>
      </c>
      <c r="R624" s="7">
        <v>-11620.71</v>
      </c>
      <c r="S624" s="12">
        <f t="shared" si="370"/>
        <v>-28080.73</v>
      </c>
      <c r="T624" s="18">
        <f t="shared" si="371"/>
        <v>182865.98</v>
      </c>
      <c r="U624" s="18">
        <v>171245.27</v>
      </c>
      <c r="V624" s="30">
        <f t="shared" si="372"/>
        <v>44105</v>
      </c>
      <c r="W624" s="28">
        <f t="shared" si="373"/>
        <v>2.5972222222222223</v>
      </c>
      <c r="X624" s="38"/>
      <c r="AD624"/>
      <c r="AE624" s="43" t="s">
        <v>4429</v>
      </c>
      <c r="AF624">
        <f>MATCH(AE624,'CAT-4'!$A:$A,0)</f>
        <v>844</v>
      </c>
      <c r="AG624">
        <f>MATCH(V624,'CAT-4'!$1:$1,0)</f>
        <v>106</v>
      </c>
      <c r="AH624">
        <f>INDEX('CAT-4'!$1:$1048576,FAR!AF624,FAR!AG624)</f>
        <v>132.5</v>
      </c>
      <c r="AI624">
        <f>MATCH($AI$3,'CAT-4'!$1:$1,0)</f>
        <v>133</v>
      </c>
      <c r="AJ624">
        <f>INDEX('CAT-4'!$1:$1048576,FAR!AF624,FAR!AI624)</f>
        <v>157.9</v>
      </c>
      <c r="AK624" s="28">
        <f>AJ624/AH624</f>
        <v>1.1916981132075473</v>
      </c>
      <c r="AL624" s="28">
        <f>AK624</f>
        <v>1.1916981132075473</v>
      </c>
      <c r="AM624" s="2">
        <f>INDEX(ELSV!$C$4:$G$58,MATCH(AE624,ELSV!$G$4:$G$58,0),MATCH(IF(O624&gt;2000000,"A",IF(O624&gt;1000000,"B",IF(O624&gt;100000,"C","D"))),ELSV!$C$4:$G$4,0))</f>
        <v>8</v>
      </c>
      <c r="AN624" s="77">
        <f>INDEX(ELSV!$G$4:$K$58,MATCH(AE624,ELSV!$G$4:$G$58,0),MATCH(IF(O624&gt;2000000,"A",IF(O624&gt;1000000,"B",IF(O624&gt;100000,"C","D"))),ELSV!$G$4:$K$4,0))</f>
        <v>0.95</v>
      </c>
      <c r="AO624" s="24">
        <f t="shared" si="385"/>
        <v>237536.41811320756</v>
      </c>
      <c r="AP624" s="24">
        <f t="shared" si="386"/>
        <v>73261.015065644649</v>
      </c>
      <c r="AQ624" s="25">
        <f t="shared" si="378"/>
        <v>164275.40304756293</v>
      </c>
    </row>
    <row r="625" spans="1:43" x14ac:dyDescent="0.25">
      <c r="A625" s="11">
        <v>3005</v>
      </c>
      <c r="B625" s="6">
        <v>3005006203</v>
      </c>
      <c r="C625" s="6">
        <v>20000301</v>
      </c>
      <c r="D625" s="6">
        <v>4000000143</v>
      </c>
      <c r="E625" s="6" t="s">
        <v>1584</v>
      </c>
      <c r="F625" s="6" t="s">
        <v>905</v>
      </c>
      <c r="G625" s="6"/>
      <c r="H625" s="6">
        <v>42</v>
      </c>
      <c r="I625" s="6" t="s">
        <v>8</v>
      </c>
      <c r="J625" s="27">
        <v>40878</v>
      </c>
      <c r="K625" s="27">
        <v>40878</v>
      </c>
      <c r="L625" s="7">
        <v>196087.5</v>
      </c>
      <c r="M625" s="7">
        <v>0</v>
      </c>
      <c r="N625" s="7"/>
      <c r="O625" s="8">
        <v>196087.5</v>
      </c>
      <c r="P625" s="7">
        <v>-196087.5</v>
      </c>
      <c r="Q625" s="7">
        <v>0</v>
      </c>
      <c r="R625" s="7">
        <v>0</v>
      </c>
      <c r="S625" s="12">
        <f t="shared" si="370"/>
        <v>-196087.5</v>
      </c>
      <c r="T625" s="18">
        <f t="shared" si="371"/>
        <v>0</v>
      </c>
      <c r="U625" s="18">
        <v>0</v>
      </c>
      <c r="V625" s="30">
        <f t="shared" si="372"/>
        <v>40878</v>
      </c>
      <c r="W625" s="28">
        <f t="shared" si="373"/>
        <v>11.511111111111111</v>
      </c>
      <c r="X625" s="38" t="s">
        <v>3064</v>
      </c>
      <c r="Y625">
        <f>MATCH(X625,'CAT-3'!$A:$A,0)</f>
        <v>734</v>
      </c>
      <c r="Z625">
        <f>MATCH(V625,'CAT-3'!$1:$1,0)</f>
        <v>87</v>
      </c>
      <c r="AA625">
        <f>INDEX('CAT-3'!$1:$1048576,FAR!Y625,FAR!Z625)</f>
        <v>116.5</v>
      </c>
      <c r="AB625">
        <f>MATCH($AB$3,'CAT-3'!$1:$1,0)</f>
        <v>90</v>
      </c>
      <c r="AC625">
        <f>INDEX('CAT-3'!$1:$1048576,FAR!Y625,FAR!AB625)</f>
        <v>116.8</v>
      </c>
      <c r="AD625" s="28">
        <f>AC625/AA625</f>
        <v>1.0025751072961373</v>
      </c>
      <c r="AE625" s="43" t="s">
        <v>4172</v>
      </c>
      <c r="AF625">
        <f>MATCH(AE625,'CAT-4'!$A:$A,0)</f>
        <v>712</v>
      </c>
      <c r="AG625">
        <f>MATCH($AG$3,'CAT-4'!$1:$1,0)</f>
        <v>4</v>
      </c>
      <c r="AH625">
        <f>INDEX('CAT-4'!$1:$1048576,FAR!AF625,FAR!AG625)</f>
        <v>104.9</v>
      </c>
      <c r="AI625">
        <f>MATCH($AI$3,'CAT-4'!$1:$1,0)</f>
        <v>133</v>
      </c>
      <c r="AJ625">
        <f>INDEX('CAT-4'!$1:$1048576,FAR!AF625,FAR!AI625)</f>
        <v>113.8</v>
      </c>
      <c r="AK625" s="28">
        <f>AJ625/AH625</f>
        <v>1.084842707340324</v>
      </c>
      <c r="AL625" s="28">
        <f>AK625*AD625</f>
        <v>1.0876362937111574</v>
      </c>
      <c r="AM625" s="2">
        <f>INDEX(ELSV!$C$4:$G$58,MATCH(AE625,ELSV!$G$4:$G$58,0),MATCH(IF(O625&gt;2000000,"A",IF(O625&gt;1000000,"B",IF(O625&gt;100000,"C","D"))),ELSV!$C$4:$G$4,0))</f>
        <v>8</v>
      </c>
      <c r="AN625" s="77">
        <f>INDEX(ELSV!$G$4:$K$58,MATCH(AE625,ELSV!$G$4:$G$58,0),MATCH(IF(O625&gt;2000000,"A",IF(O625&gt;1000000,"B",IF(O625&gt;100000,"C","D"))),ELSV!$G$4:$K$4,0))</f>
        <v>0.95</v>
      </c>
      <c r="AO625" s="24">
        <f t="shared" si="385"/>
        <v>213271.88174308659</v>
      </c>
      <c r="AP625" s="24">
        <f t="shared" si="386"/>
        <v>202608.28765593225</v>
      </c>
      <c r="AQ625" s="25">
        <f t="shared" si="378"/>
        <v>10663.594087154343</v>
      </c>
    </row>
    <row r="626" spans="1:43" x14ac:dyDescent="0.25">
      <c r="A626" s="11">
        <v>3006</v>
      </c>
      <c r="B626" s="6">
        <v>3006000206</v>
      </c>
      <c r="C626" s="6">
        <v>20000201</v>
      </c>
      <c r="D626" s="6">
        <v>3030000134</v>
      </c>
      <c r="E626" s="6" t="s">
        <v>1582</v>
      </c>
      <c r="F626" s="6" t="s">
        <v>735</v>
      </c>
      <c r="G626" s="6"/>
      <c r="H626" s="6">
        <v>1</v>
      </c>
      <c r="I626" s="6" t="s">
        <v>8</v>
      </c>
      <c r="J626" s="27">
        <v>41729</v>
      </c>
      <c r="K626" s="27">
        <v>41729</v>
      </c>
      <c r="L626" s="7">
        <v>193567.8</v>
      </c>
      <c r="M626" s="7">
        <v>0</v>
      </c>
      <c r="N626" s="7"/>
      <c r="O626" s="8">
        <v>193567.8</v>
      </c>
      <c r="P626" s="7">
        <v>-90308</v>
      </c>
      <c r="Q626" s="7">
        <v>0</v>
      </c>
      <c r="R626" s="7">
        <v>-11285</v>
      </c>
      <c r="S626" s="12">
        <f t="shared" si="370"/>
        <v>-101593</v>
      </c>
      <c r="T626" s="18">
        <f t="shared" si="371"/>
        <v>103259.79999999999</v>
      </c>
      <c r="U626" s="18">
        <v>91974.8</v>
      </c>
      <c r="V626" s="30">
        <f t="shared" si="372"/>
        <v>41699</v>
      </c>
      <c r="W626" s="28">
        <f t="shared" si="373"/>
        <v>9.1805555555555554</v>
      </c>
      <c r="X626" s="38"/>
      <c r="AD626"/>
      <c r="AE626" s="43" t="s">
        <v>4047</v>
      </c>
      <c r="AF626">
        <f>MATCH(AE626,'CAT-4'!$A:$A,0)</f>
        <v>647</v>
      </c>
      <c r="AG626">
        <f>MATCH(V626,'CAT-4'!$1:$1,0)</f>
        <v>27</v>
      </c>
      <c r="AH626">
        <f>INDEX('CAT-4'!$1:$1048576,FAR!AF626,FAR!AG626)</f>
        <v>96.5</v>
      </c>
      <c r="AI626">
        <f>MATCH($AI$3,'CAT-4'!$1:$1,0)</f>
        <v>133</v>
      </c>
      <c r="AJ626">
        <f>INDEX('CAT-4'!$1:$1048576,FAR!AF626,FAR!AI626)</f>
        <v>92.8</v>
      </c>
      <c r="AK626" s="28">
        <f t="shared" ref="AK626:AK631" si="387">AJ626/AH626</f>
        <v>0.9616580310880829</v>
      </c>
      <c r="AL626" s="28">
        <f t="shared" ref="AL626:AL631" si="388">AK626</f>
        <v>0.9616580310880829</v>
      </c>
      <c r="AM626" s="2">
        <f>INDEX(ELSV!$C$4:$G$58,MATCH(AE626,ELSV!$G$4:$G$58,0),MATCH(IF(O626&gt;2000000,"A",IF(O626&gt;1000000,"B",IF(O626&gt;100000,"C","D"))),ELSV!$C$4:$G$4,0))</f>
        <v>6</v>
      </c>
      <c r="AN626" s="77">
        <f>INDEX(ELSV!$G$4:$K$58,MATCH(AE626,ELSV!$G$4:$G$58,0),MATCH(IF(O626&gt;2000000,"A",IF(O626&gt;1000000,"B",IF(O626&gt;100000,"C","D"))),ELSV!$G$4:$K$4,0))</f>
        <v>1</v>
      </c>
      <c r="AO626" s="24">
        <f t="shared" si="385"/>
        <v>186146.0294300518</v>
      </c>
      <c r="AP626" s="24">
        <f t="shared" si="386"/>
        <v>186146.0294300518</v>
      </c>
      <c r="AQ626" s="25">
        <f t="shared" si="378"/>
        <v>0</v>
      </c>
    </row>
    <row r="627" spans="1:43" x14ac:dyDescent="0.25">
      <c r="A627" s="11">
        <v>3005</v>
      </c>
      <c r="B627" s="6">
        <v>3005000206</v>
      </c>
      <c r="C627" s="6">
        <v>20000201</v>
      </c>
      <c r="D627" s="6">
        <v>3030000135</v>
      </c>
      <c r="E627" s="6" t="s">
        <v>1584</v>
      </c>
      <c r="F627" s="6" t="s">
        <v>736</v>
      </c>
      <c r="G627" s="6"/>
      <c r="H627" s="6">
        <v>1</v>
      </c>
      <c r="I627" s="6" t="s">
        <v>8</v>
      </c>
      <c r="J627" s="27">
        <v>41729</v>
      </c>
      <c r="K627" s="27">
        <v>41729</v>
      </c>
      <c r="L627" s="7">
        <v>190900.01</v>
      </c>
      <c r="M627" s="7">
        <v>0</v>
      </c>
      <c r="N627" s="7"/>
      <c r="O627" s="8">
        <v>190900.01</v>
      </c>
      <c r="P627" s="7">
        <v>-89063.38</v>
      </c>
      <c r="Q627" s="7">
        <v>0</v>
      </c>
      <c r="R627" s="7">
        <v>-11129.47</v>
      </c>
      <c r="S627" s="12">
        <f t="shared" si="370"/>
        <v>-100192.85</v>
      </c>
      <c r="T627" s="18">
        <f t="shared" si="371"/>
        <v>101836.63</v>
      </c>
      <c r="U627" s="18">
        <v>90707.16</v>
      </c>
      <c r="V627" s="30">
        <f t="shared" si="372"/>
        <v>41699</v>
      </c>
      <c r="W627" s="28">
        <f t="shared" si="373"/>
        <v>9.1805555555555554</v>
      </c>
      <c r="X627" s="38"/>
      <c r="AD627"/>
      <c r="AE627" s="43" t="s">
        <v>4047</v>
      </c>
      <c r="AF627">
        <f>MATCH(AE627,'CAT-4'!$A:$A,0)</f>
        <v>647</v>
      </c>
      <c r="AG627">
        <f>MATCH(V627,'CAT-4'!$1:$1,0)</f>
        <v>27</v>
      </c>
      <c r="AH627">
        <f>INDEX('CAT-4'!$1:$1048576,FAR!AF627,FAR!AG627)</f>
        <v>96.5</v>
      </c>
      <c r="AI627">
        <f>MATCH($AI$3,'CAT-4'!$1:$1,0)</f>
        <v>133</v>
      </c>
      <c r="AJ627">
        <f>INDEX('CAT-4'!$1:$1048576,FAR!AF627,FAR!AI627)</f>
        <v>92.8</v>
      </c>
      <c r="AK627" s="28">
        <f t="shared" si="387"/>
        <v>0.9616580310880829</v>
      </c>
      <c r="AL627" s="28">
        <f t="shared" si="388"/>
        <v>0.9616580310880829</v>
      </c>
      <c r="AM627" s="2">
        <f>INDEX(ELSV!$C$4:$G$58,MATCH(AE627,ELSV!$G$4:$G$58,0),MATCH(IF(O627&gt;2000000,"A",IF(O627&gt;1000000,"B",IF(O627&gt;100000,"C","D"))),ELSV!$C$4:$G$4,0))</f>
        <v>6</v>
      </c>
      <c r="AN627" s="77">
        <f>INDEX(ELSV!$G$4:$K$58,MATCH(AE627,ELSV!$G$4:$G$58,0),MATCH(IF(O627&gt;2000000,"A",IF(O627&gt;1000000,"B",IF(O627&gt;100000,"C","D"))),ELSV!$G$4:$K$4,0))</f>
        <v>1</v>
      </c>
      <c r="AO627" s="24">
        <f t="shared" si="385"/>
        <v>183580.52775129533</v>
      </c>
      <c r="AP627" s="24">
        <f t="shared" si="386"/>
        <v>183580.5277512953</v>
      </c>
      <c r="AQ627" s="25">
        <f t="shared" si="378"/>
        <v>0</v>
      </c>
    </row>
    <row r="628" spans="1:43" x14ac:dyDescent="0.25">
      <c r="A628" s="11">
        <v>3006</v>
      </c>
      <c r="B628" s="6">
        <v>3006000206</v>
      </c>
      <c r="C628" s="6">
        <v>20000201</v>
      </c>
      <c r="D628" s="6">
        <v>3030000172</v>
      </c>
      <c r="E628" s="6" t="s">
        <v>1582</v>
      </c>
      <c r="F628" s="6" t="s">
        <v>773</v>
      </c>
      <c r="G628" s="6"/>
      <c r="H628" s="6">
        <v>1</v>
      </c>
      <c r="I628" s="6" t="s">
        <v>8</v>
      </c>
      <c r="J628" s="27">
        <v>41729</v>
      </c>
      <c r="K628" s="27">
        <v>41729</v>
      </c>
      <c r="L628" s="7">
        <v>190900.01</v>
      </c>
      <c r="M628" s="7">
        <v>0</v>
      </c>
      <c r="N628" s="7"/>
      <c r="O628" s="8">
        <v>190900.01</v>
      </c>
      <c r="P628" s="7">
        <v>-89063.38</v>
      </c>
      <c r="Q628" s="7">
        <v>0</v>
      </c>
      <c r="R628" s="7">
        <v>-11129.47</v>
      </c>
      <c r="S628" s="12">
        <f t="shared" si="370"/>
        <v>-100192.85</v>
      </c>
      <c r="T628" s="18">
        <f t="shared" si="371"/>
        <v>101836.63</v>
      </c>
      <c r="U628" s="18">
        <v>90707.16</v>
      </c>
      <c r="V628" s="30">
        <f t="shared" si="372"/>
        <v>41699</v>
      </c>
      <c r="W628" s="28">
        <f t="shared" si="373"/>
        <v>9.1805555555555554</v>
      </c>
      <c r="X628" s="38"/>
      <c r="AD628"/>
      <c r="AE628" s="43" t="s">
        <v>4047</v>
      </c>
      <c r="AF628">
        <f>MATCH(AE628,'CAT-4'!$A:$A,0)</f>
        <v>647</v>
      </c>
      <c r="AG628">
        <f>MATCH(V628,'CAT-4'!$1:$1,0)</f>
        <v>27</v>
      </c>
      <c r="AH628">
        <f>INDEX('CAT-4'!$1:$1048576,FAR!AF628,FAR!AG628)</f>
        <v>96.5</v>
      </c>
      <c r="AI628">
        <f>MATCH($AI$3,'CAT-4'!$1:$1,0)</f>
        <v>133</v>
      </c>
      <c r="AJ628">
        <f>INDEX('CAT-4'!$1:$1048576,FAR!AF628,FAR!AI628)</f>
        <v>92.8</v>
      </c>
      <c r="AK628" s="28">
        <f t="shared" si="387"/>
        <v>0.9616580310880829</v>
      </c>
      <c r="AL628" s="28">
        <f t="shared" si="388"/>
        <v>0.9616580310880829</v>
      </c>
      <c r="AM628" s="2">
        <f>INDEX(ELSV!$C$4:$G$58,MATCH(AE628,ELSV!$G$4:$G$58,0),MATCH(IF(O628&gt;2000000,"A",IF(O628&gt;1000000,"B",IF(O628&gt;100000,"C","D"))),ELSV!$C$4:$G$4,0))</f>
        <v>6</v>
      </c>
      <c r="AN628" s="77">
        <f>INDEX(ELSV!$G$4:$K$58,MATCH(AE628,ELSV!$G$4:$G$58,0),MATCH(IF(O628&gt;2000000,"A",IF(O628&gt;1000000,"B",IF(O628&gt;100000,"C","D"))),ELSV!$G$4:$K$4,0))</f>
        <v>1</v>
      </c>
      <c r="AO628" s="24">
        <f t="shared" si="385"/>
        <v>183580.52775129533</v>
      </c>
      <c r="AP628" s="24">
        <f t="shared" si="386"/>
        <v>183580.5277512953</v>
      </c>
      <c r="AQ628" s="25">
        <f t="shared" si="378"/>
        <v>0</v>
      </c>
    </row>
    <row r="629" spans="1:43" x14ac:dyDescent="0.25">
      <c r="A629" s="11">
        <v>3006</v>
      </c>
      <c r="B629" s="6">
        <v>3006000214</v>
      </c>
      <c r="C629" s="6">
        <v>20000101</v>
      </c>
      <c r="D629" s="6">
        <v>2070000016</v>
      </c>
      <c r="E629" s="6" t="s">
        <v>1582</v>
      </c>
      <c r="F629" s="6" t="s">
        <v>143</v>
      </c>
      <c r="G629" s="6"/>
      <c r="H629" s="6">
        <v>1</v>
      </c>
      <c r="I629" s="6" t="s">
        <v>8</v>
      </c>
      <c r="J629" s="27">
        <v>44196</v>
      </c>
      <c r="K629" s="27">
        <v>44196</v>
      </c>
      <c r="L629" s="7">
        <v>190531</v>
      </c>
      <c r="M629" s="7">
        <v>0</v>
      </c>
      <c r="N629" s="7"/>
      <c r="O629" s="8">
        <v>190531</v>
      </c>
      <c r="P629" s="7">
        <v>-7950.32</v>
      </c>
      <c r="Q629" s="7">
        <v>0</v>
      </c>
      <c r="R629" s="7">
        <v>-6363.74</v>
      </c>
      <c r="S629" s="12">
        <f t="shared" si="370"/>
        <v>-14314.06</v>
      </c>
      <c r="T629" s="18">
        <f t="shared" si="371"/>
        <v>182580.68</v>
      </c>
      <c r="U629" s="18">
        <v>176216.94</v>
      </c>
      <c r="V629" s="30">
        <f t="shared" si="372"/>
        <v>44166</v>
      </c>
      <c r="W629" s="28">
        <f t="shared" si="373"/>
        <v>2.4305555555555554</v>
      </c>
      <c r="X629" s="38"/>
      <c r="AD629"/>
      <c r="AE629" s="43" t="s">
        <v>4047</v>
      </c>
      <c r="AF629">
        <f>MATCH(AE629,'CAT-4'!$A:$A,0)</f>
        <v>647</v>
      </c>
      <c r="AG629">
        <f>MATCH(V629,'CAT-4'!$1:$1,0)</f>
        <v>108</v>
      </c>
      <c r="AH629">
        <f>INDEX('CAT-4'!$1:$1048576,FAR!AF629,FAR!AG629)</f>
        <v>87.2</v>
      </c>
      <c r="AI629">
        <f>MATCH($AI$3,'CAT-4'!$1:$1,0)</f>
        <v>133</v>
      </c>
      <c r="AJ629">
        <f>INDEX('CAT-4'!$1:$1048576,FAR!AF629,FAR!AI629)</f>
        <v>92.8</v>
      </c>
      <c r="AK629" s="28">
        <f t="shared" si="387"/>
        <v>1.0642201834862384</v>
      </c>
      <c r="AL629" s="28">
        <f t="shared" si="388"/>
        <v>1.0642201834862384</v>
      </c>
      <c r="AM629" s="2">
        <f>INDEX(ELSV!$C$4:$G$58,MATCH(AE629,ELSV!$G$4:$G$58,0),MATCH(IF(O629&gt;2000000,"A",IF(O629&gt;1000000,"B",IF(O629&gt;100000,"C","D"))),ELSV!$C$4:$G$4,0))</f>
        <v>6</v>
      </c>
      <c r="AN629" s="77">
        <f>INDEX(ELSV!$G$4:$K$58,MATCH(AE629,ELSV!$G$4:$G$58,0),MATCH(IF(O629&gt;2000000,"A",IF(O629&gt;1000000,"B",IF(O629&gt;100000,"C","D"))),ELSV!$G$4:$K$4,0))</f>
        <v>1</v>
      </c>
      <c r="AO629" s="24">
        <f t="shared" si="385"/>
        <v>202766.93577981647</v>
      </c>
      <c r="AP629" s="24">
        <f t="shared" si="386"/>
        <v>82139.383707101573</v>
      </c>
      <c r="AQ629" s="25">
        <f t="shared" si="378"/>
        <v>120627.5520727149</v>
      </c>
    </row>
    <row r="630" spans="1:43" x14ac:dyDescent="0.25">
      <c r="A630" s="11">
        <v>3007</v>
      </c>
      <c r="B630" s="6">
        <v>3007000209</v>
      </c>
      <c r="C630" s="6">
        <v>20000201</v>
      </c>
      <c r="D630" s="6">
        <v>3020000479</v>
      </c>
      <c r="E630" s="6" t="s">
        <v>1585</v>
      </c>
      <c r="F630" s="6" t="s">
        <v>596</v>
      </c>
      <c r="G630" s="6"/>
      <c r="H630" s="6">
        <v>1</v>
      </c>
      <c r="I630" s="6" t="s">
        <v>8</v>
      </c>
      <c r="J630" s="27">
        <v>44469</v>
      </c>
      <c r="K630" s="27">
        <v>44469</v>
      </c>
      <c r="L630" s="7">
        <v>190334</v>
      </c>
      <c r="M630" s="7">
        <v>0</v>
      </c>
      <c r="N630" s="7"/>
      <c r="O630" s="8">
        <v>190334</v>
      </c>
      <c r="P630" s="7">
        <v>-4739.3</v>
      </c>
      <c r="Q630" s="7">
        <v>0</v>
      </c>
      <c r="R630" s="7">
        <v>-11096.47</v>
      </c>
      <c r="S630" s="12">
        <f t="shared" si="370"/>
        <v>-15835.77</v>
      </c>
      <c r="T630" s="18">
        <f t="shared" si="371"/>
        <v>185594.7</v>
      </c>
      <c r="U630" s="18">
        <v>174498.23</v>
      </c>
      <c r="V630" s="30">
        <f t="shared" si="372"/>
        <v>44440</v>
      </c>
      <c r="W630" s="28">
        <f t="shared" si="373"/>
        <v>1.6805555555555556</v>
      </c>
      <c r="X630" s="38"/>
      <c r="AD630"/>
      <c r="AE630" s="43" t="s">
        <v>4047</v>
      </c>
      <c r="AF630">
        <f>MATCH(AE630,'CAT-4'!$A:$A,0)</f>
        <v>647</v>
      </c>
      <c r="AG630">
        <f>MATCH(V630,'CAT-4'!$1:$1,0)</f>
        <v>117</v>
      </c>
      <c r="AH630">
        <f>INDEX('CAT-4'!$1:$1048576,FAR!AF630,FAR!AG630)</f>
        <v>89.4</v>
      </c>
      <c r="AI630">
        <f>MATCH($AI$3,'CAT-4'!$1:$1,0)</f>
        <v>133</v>
      </c>
      <c r="AJ630">
        <f>INDEX('CAT-4'!$1:$1048576,FAR!AF630,FAR!AI630)</f>
        <v>92.8</v>
      </c>
      <c r="AK630" s="28">
        <f t="shared" si="387"/>
        <v>1.0380313199105144</v>
      </c>
      <c r="AL630" s="28">
        <f t="shared" si="388"/>
        <v>1.0380313199105144</v>
      </c>
      <c r="AM630" s="2">
        <f>INDEX(ELSV!$C$4:$G$58,MATCH(AE630,ELSV!$G$4:$G$58,0),MATCH(IF(O630&gt;2000000,"A",IF(O630&gt;1000000,"B",IF(O630&gt;100000,"C","D"))),ELSV!$C$4:$G$4,0))</f>
        <v>6</v>
      </c>
      <c r="AN630" s="77">
        <f>INDEX(ELSV!$G$4:$K$58,MATCH(AE630,ELSV!$G$4:$G$58,0),MATCH(IF(O630&gt;2000000,"A",IF(O630&gt;1000000,"B",IF(O630&gt;100000,"C","D"))),ELSV!$G$4:$K$4,0))</f>
        <v>1</v>
      </c>
      <c r="AO630" s="24">
        <f t="shared" si="385"/>
        <v>197572.65324384786</v>
      </c>
      <c r="AP630" s="24">
        <f t="shared" si="386"/>
        <v>55338.636672466637</v>
      </c>
      <c r="AQ630" s="25">
        <f t="shared" si="378"/>
        <v>142234.01657138122</v>
      </c>
    </row>
    <row r="631" spans="1:43" x14ac:dyDescent="0.25">
      <c r="A631" s="11">
        <v>3008</v>
      </c>
      <c r="B631" s="6">
        <v>3008000205</v>
      </c>
      <c r="C631" s="6">
        <v>20000101</v>
      </c>
      <c r="D631" s="6">
        <v>2070000015</v>
      </c>
      <c r="E631" s="6" t="s">
        <v>1586</v>
      </c>
      <c r="F631" s="6" t="s">
        <v>142</v>
      </c>
      <c r="G631" s="6"/>
      <c r="H631" s="6">
        <v>1</v>
      </c>
      <c r="I631" s="6" t="s">
        <v>8</v>
      </c>
      <c r="J631" s="27">
        <v>44196</v>
      </c>
      <c r="K631" s="27">
        <v>44196</v>
      </c>
      <c r="L631" s="7">
        <v>189623.8</v>
      </c>
      <c r="M631" s="7">
        <v>0</v>
      </c>
      <c r="N631" s="7"/>
      <c r="O631" s="8">
        <v>189623.8</v>
      </c>
      <c r="P631" s="7">
        <v>-5591.46</v>
      </c>
      <c r="Q631" s="7">
        <v>0</v>
      </c>
      <c r="R631" s="7">
        <v>-6333.43</v>
      </c>
      <c r="S631" s="12">
        <f t="shared" si="370"/>
        <v>-11924.89</v>
      </c>
      <c r="T631" s="18">
        <f t="shared" si="371"/>
        <v>184032.34</v>
      </c>
      <c r="U631" s="18">
        <v>177698.91</v>
      </c>
      <c r="V631" s="30">
        <f t="shared" si="372"/>
        <v>44166</v>
      </c>
      <c r="W631" s="28">
        <f t="shared" si="373"/>
        <v>2.4305555555555554</v>
      </c>
      <c r="X631" s="38"/>
      <c r="AD631"/>
      <c r="AE631" s="43" t="s">
        <v>4047</v>
      </c>
      <c r="AF631">
        <f>MATCH(AE631,'CAT-4'!$A:$A,0)</f>
        <v>647</v>
      </c>
      <c r="AG631">
        <f>MATCH(V631,'CAT-4'!$1:$1,0)</f>
        <v>108</v>
      </c>
      <c r="AH631">
        <f>INDEX('CAT-4'!$1:$1048576,FAR!AF631,FAR!AG631)</f>
        <v>87.2</v>
      </c>
      <c r="AI631">
        <f>MATCH($AI$3,'CAT-4'!$1:$1,0)</f>
        <v>133</v>
      </c>
      <c r="AJ631">
        <f>INDEX('CAT-4'!$1:$1048576,FAR!AF631,FAR!AI631)</f>
        <v>92.8</v>
      </c>
      <c r="AK631" s="28">
        <f t="shared" si="387"/>
        <v>1.0642201834862384</v>
      </c>
      <c r="AL631" s="28">
        <f t="shared" si="388"/>
        <v>1.0642201834862384</v>
      </c>
      <c r="AM631" s="2">
        <f>INDEX(ELSV!$C$4:$G$58,MATCH(AE631,ELSV!$G$4:$G$58,0),MATCH(IF(O631&gt;2000000,"A",IF(O631&gt;1000000,"B",IF(O631&gt;100000,"C","D"))),ELSV!$C$4:$G$4,0))</f>
        <v>6</v>
      </c>
      <c r="AN631" s="77">
        <f>INDEX(ELSV!$G$4:$K$58,MATCH(AE631,ELSV!$G$4:$G$58,0),MATCH(IF(O631&gt;2000000,"A",IF(O631&gt;1000000,"B",IF(O631&gt;100000,"C","D"))),ELSV!$G$4:$K$4,0))</f>
        <v>1</v>
      </c>
      <c r="AO631" s="24">
        <f t="shared" si="385"/>
        <v>201801.47522935775</v>
      </c>
      <c r="AP631" s="24">
        <f t="shared" si="386"/>
        <v>81748.282789670382</v>
      </c>
      <c r="AQ631" s="25">
        <f t="shared" si="378"/>
        <v>120053.19243968737</v>
      </c>
    </row>
    <row r="632" spans="1:43" x14ac:dyDescent="0.25">
      <c r="A632" s="11">
        <v>3008</v>
      </c>
      <c r="B632" s="6">
        <v>3008006203</v>
      </c>
      <c r="C632" s="6">
        <v>20000301</v>
      </c>
      <c r="D632" s="6">
        <v>4000000039</v>
      </c>
      <c r="E632" s="6" t="s">
        <v>1586</v>
      </c>
      <c r="F632" s="6" t="s">
        <v>822</v>
      </c>
      <c r="G632" s="6"/>
      <c r="H632" s="6">
        <v>20</v>
      </c>
      <c r="I632" s="6" t="s">
        <v>8</v>
      </c>
      <c r="J632" s="27">
        <v>40544</v>
      </c>
      <c r="K632" s="27">
        <v>40544</v>
      </c>
      <c r="L632" s="7">
        <v>188998</v>
      </c>
      <c r="M632" s="7">
        <v>0</v>
      </c>
      <c r="N632" s="7"/>
      <c r="O632" s="8">
        <v>188998</v>
      </c>
      <c r="P632" s="7">
        <v>-134549.19</v>
      </c>
      <c r="Q632" s="7">
        <v>0</v>
      </c>
      <c r="R632" s="7">
        <v>-11963.57</v>
      </c>
      <c r="S632" s="12">
        <f t="shared" si="370"/>
        <v>-146512.76</v>
      </c>
      <c r="T632" s="18">
        <f t="shared" si="371"/>
        <v>54448.81</v>
      </c>
      <c r="U632" s="18">
        <v>42485.24</v>
      </c>
      <c r="V632" s="30">
        <f t="shared" si="372"/>
        <v>40544</v>
      </c>
      <c r="W632" s="28">
        <f t="shared" si="373"/>
        <v>12.427777777777777</v>
      </c>
      <c r="X632" s="38" t="s">
        <v>2852</v>
      </c>
      <c r="Y632">
        <f>MATCH(X632,'CAT-3'!$A:$A,0)</f>
        <v>628</v>
      </c>
      <c r="Z632">
        <f>MATCH(V632,'CAT-3'!$1:$1,0)</f>
        <v>76</v>
      </c>
      <c r="AA632">
        <f>INDEX('CAT-3'!$1:$1048576,FAR!Y632,FAR!Z632)</f>
        <v>130.6</v>
      </c>
      <c r="AB632">
        <f>MATCH($AB$3,'CAT-3'!$1:$1,0)</f>
        <v>90</v>
      </c>
      <c r="AC632">
        <f>INDEX('CAT-3'!$1:$1048576,FAR!Y632,FAR!AB632)</f>
        <v>138.4</v>
      </c>
      <c r="AD632" s="28">
        <f t="shared" ref="AD632:AD633" si="389">AC632/AA632</f>
        <v>1.0597243491577337</v>
      </c>
      <c r="AE632" s="43" t="s">
        <v>4429</v>
      </c>
      <c r="AF632">
        <f>MATCH(AE632,'CAT-4'!$A:$A,0)</f>
        <v>844</v>
      </c>
      <c r="AG632">
        <f>MATCH($AG$3,'CAT-4'!$1:$1,0)</f>
        <v>4</v>
      </c>
      <c r="AH632">
        <f>INDEX('CAT-4'!$1:$1048576,FAR!AF632,FAR!AG632)</f>
        <v>103.9</v>
      </c>
      <c r="AI632">
        <f>MATCH($AI$3,'CAT-4'!$1:$1,0)</f>
        <v>133</v>
      </c>
      <c r="AJ632">
        <f>INDEX('CAT-4'!$1:$1048576,FAR!AF632,FAR!AI632)</f>
        <v>157.9</v>
      </c>
      <c r="AK632" s="28">
        <f t="shared" ref="AK632:AK640" si="390">AJ632/AH632</f>
        <v>1.5197305101058709</v>
      </c>
      <c r="AL632" s="28">
        <f t="shared" ref="AL632:AL633" si="391">AK632*AD632</f>
        <v>1.6104954257170947</v>
      </c>
      <c r="AM632" s="2">
        <f>INDEX(ELSV!$C$4:$G$58,MATCH(AE632,ELSV!$G$4:$G$58,0),MATCH(IF(O632&gt;2000000,"A",IF(O632&gt;1000000,"B",IF(O632&gt;100000,"C","D"))),ELSV!$C$4:$G$4,0))</f>
        <v>8</v>
      </c>
      <c r="AN632" s="77">
        <f>INDEX(ELSV!$G$4:$K$58,MATCH(AE632,ELSV!$G$4:$G$58,0),MATCH(IF(O632&gt;2000000,"A",IF(O632&gt;1000000,"B",IF(O632&gt;100000,"C","D"))),ELSV!$G$4:$K$4,0))</f>
        <v>0.95</v>
      </c>
      <c r="AO632" s="24">
        <f t="shared" si="385"/>
        <v>304380.41446967947</v>
      </c>
      <c r="AP632" s="24">
        <f t="shared" si="386"/>
        <v>289161.39374619548</v>
      </c>
      <c r="AQ632" s="25">
        <f t="shared" si="378"/>
        <v>15219.020723483991</v>
      </c>
    </row>
    <row r="633" spans="1:43" x14ac:dyDescent="0.25">
      <c r="A633" s="11">
        <v>3004</v>
      </c>
      <c r="B633" s="6">
        <v>3004006201</v>
      </c>
      <c r="C633" s="6">
        <v>20000301</v>
      </c>
      <c r="D633" s="6">
        <v>4000000064</v>
      </c>
      <c r="E633" s="6" t="s">
        <v>1583</v>
      </c>
      <c r="F633" s="6" t="s">
        <v>843</v>
      </c>
      <c r="G633" s="6"/>
      <c r="H633" s="6">
        <v>20</v>
      </c>
      <c r="I633" s="6" t="s">
        <v>41</v>
      </c>
      <c r="J633" s="27">
        <v>40530</v>
      </c>
      <c r="K633" s="27">
        <v>40530</v>
      </c>
      <c r="L633" s="7">
        <v>188997.93</v>
      </c>
      <c r="M633" s="7">
        <v>0</v>
      </c>
      <c r="N633" s="7"/>
      <c r="O633" s="8">
        <v>188997.93</v>
      </c>
      <c r="P633" s="7">
        <v>-135008.07</v>
      </c>
      <c r="Q633" s="7">
        <v>0</v>
      </c>
      <c r="R633" s="7">
        <v>-11963.57</v>
      </c>
      <c r="S633" s="12">
        <f t="shared" si="370"/>
        <v>-146971.64000000001</v>
      </c>
      <c r="T633" s="18">
        <f t="shared" si="371"/>
        <v>53989.859999999986</v>
      </c>
      <c r="U633" s="18">
        <v>42026.29</v>
      </c>
      <c r="V633" s="30">
        <f t="shared" si="372"/>
        <v>40513</v>
      </c>
      <c r="W633" s="28">
        <f t="shared" si="373"/>
        <v>12.463888888888889</v>
      </c>
      <c r="X633" s="38" t="s">
        <v>2852</v>
      </c>
      <c r="Y633">
        <f>MATCH(X633,'CAT-3'!$A:$A,0)</f>
        <v>628</v>
      </c>
      <c r="Z633">
        <f>MATCH(V633,'CAT-3'!$1:$1,0)</f>
        <v>75</v>
      </c>
      <c r="AA633">
        <f>INDEX('CAT-3'!$1:$1048576,FAR!Y633,FAR!Z633)</f>
        <v>130.6</v>
      </c>
      <c r="AB633">
        <f>MATCH($AB$3,'CAT-3'!$1:$1,0)</f>
        <v>90</v>
      </c>
      <c r="AC633">
        <f>INDEX('CAT-3'!$1:$1048576,FAR!Y633,FAR!AB633)</f>
        <v>138.4</v>
      </c>
      <c r="AD633" s="28">
        <f t="shared" si="389"/>
        <v>1.0597243491577337</v>
      </c>
      <c r="AE633" s="43" t="s">
        <v>4429</v>
      </c>
      <c r="AF633">
        <f>MATCH(AE633,'CAT-4'!$A:$A,0)</f>
        <v>844</v>
      </c>
      <c r="AG633">
        <f>MATCH($AG$3,'CAT-4'!$1:$1,0)</f>
        <v>4</v>
      </c>
      <c r="AH633">
        <f>INDEX('CAT-4'!$1:$1048576,FAR!AF633,FAR!AG633)</f>
        <v>103.9</v>
      </c>
      <c r="AI633">
        <f>MATCH($AI$3,'CAT-4'!$1:$1,0)</f>
        <v>133</v>
      </c>
      <c r="AJ633">
        <f>INDEX('CAT-4'!$1:$1048576,FAR!AF633,FAR!AI633)</f>
        <v>157.9</v>
      </c>
      <c r="AK633" s="28">
        <f t="shared" si="390"/>
        <v>1.5197305101058709</v>
      </c>
      <c r="AL633" s="28">
        <f t="shared" si="391"/>
        <v>1.6104954257170947</v>
      </c>
      <c r="AM633" s="2">
        <f>INDEX(ELSV!$C$4:$G$58,MATCH(AE633,ELSV!$G$4:$G$58,0),MATCH(IF(O633&gt;2000000,"A",IF(O633&gt;1000000,"B",IF(O633&gt;100000,"C","D"))),ELSV!$C$4:$G$4,0))</f>
        <v>8</v>
      </c>
      <c r="AN633" s="77">
        <f>INDEX(ELSV!$G$4:$K$58,MATCH(AE633,ELSV!$G$4:$G$58,0),MATCH(IF(O633&gt;2000000,"A",IF(O633&gt;1000000,"B",IF(O633&gt;100000,"C","D"))),ELSV!$G$4:$K$4,0))</f>
        <v>0.95</v>
      </c>
      <c r="AO633" s="24">
        <f t="shared" si="385"/>
        <v>304380.30173499964</v>
      </c>
      <c r="AP633" s="24">
        <f t="shared" si="386"/>
        <v>289161.28664824966</v>
      </c>
      <c r="AQ633" s="25">
        <f t="shared" si="378"/>
        <v>15219.015086749976</v>
      </c>
    </row>
    <row r="634" spans="1:43" x14ac:dyDescent="0.25">
      <c r="A634" s="11">
        <v>3007</v>
      </c>
      <c r="B634" s="6">
        <v>3007110001</v>
      </c>
      <c r="C634" s="6">
        <v>20000201</v>
      </c>
      <c r="D634" s="6">
        <v>3030000018</v>
      </c>
      <c r="E634" s="6" t="s">
        <v>1585</v>
      </c>
      <c r="F634" s="6" t="s">
        <v>618</v>
      </c>
      <c r="G634" s="6"/>
      <c r="H634" s="6">
        <v>1</v>
      </c>
      <c r="I634" s="6" t="s">
        <v>8</v>
      </c>
      <c r="J634" s="27">
        <v>41729</v>
      </c>
      <c r="K634" s="27">
        <v>41729</v>
      </c>
      <c r="L634" s="7">
        <v>188547.5</v>
      </c>
      <c r="M634" s="7">
        <v>0</v>
      </c>
      <c r="N634" s="7"/>
      <c r="O634" s="8">
        <v>188547.5</v>
      </c>
      <c r="P634" s="7">
        <v>-87965.83</v>
      </c>
      <c r="Q634" s="7">
        <v>0</v>
      </c>
      <c r="R634" s="7">
        <v>-10992.32</v>
      </c>
      <c r="S634" s="12">
        <f t="shared" si="370"/>
        <v>-98958.15</v>
      </c>
      <c r="T634" s="18">
        <f t="shared" si="371"/>
        <v>100581.67</v>
      </c>
      <c r="U634" s="18">
        <v>89589.35</v>
      </c>
      <c r="V634" s="30">
        <f t="shared" si="372"/>
        <v>41699</v>
      </c>
      <c r="W634" s="28">
        <f t="shared" si="373"/>
        <v>9.1805555555555554</v>
      </c>
      <c r="X634" s="38"/>
      <c r="AD634"/>
      <c r="AE634" s="43" t="s">
        <v>4222</v>
      </c>
      <c r="AF634">
        <f>MATCH(AE634,'CAT-4'!$A:$A,0)</f>
        <v>737</v>
      </c>
      <c r="AG634">
        <f>MATCH(V634,'CAT-4'!$1:$1,0)</f>
        <v>27</v>
      </c>
      <c r="AH634">
        <f>INDEX('CAT-4'!$1:$1048576,FAR!AF634,FAR!AG634)</f>
        <v>104.7</v>
      </c>
      <c r="AI634">
        <f>MATCH($AI$3,'CAT-4'!$1:$1,0)</f>
        <v>133</v>
      </c>
      <c r="AJ634">
        <f>INDEX('CAT-4'!$1:$1048576,FAR!AF634,FAR!AI634)</f>
        <v>125</v>
      </c>
      <c r="AK634" s="28">
        <f t="shared" si="390"/>
        <v>1.1938872970391594</v>
      </c>
      <c r="AL634" s="28">
        <f t="shared" ref="AL634:AL640" si="392">AK634</f>
        <v>1.1938872970391594</v>
      </c>
      <c r="AM634" s="2">
        <f>INDEX(ELSV!$C$4:$G$58,MATCH(AE634,ELSV!$G$4:$G$58,0),MATCH(IF(O634&gt;2000000,"A",IF(O634&gt;1000000,"B",IF(O634&gt;100000,"C","D"))),ELSV!$C$4:$G$4,0))</f>
        <v>12</v>
      </c>
      <c r="AN634" s="77">
        <f>INDEX(ELSV!$G$4:$K$58,MATCH(AE634,ELSV!$G$4:$G$58,0),MATCH(IF(O634&gt;2000000,"A",IF(O634&gt;1000000,"B",IF(O634&gt;100000,"C","D"))),ELSV!$G$4:$K$4,0))</f>
        <v>0.95</v>
      </c>
      <c r="AO634" s="24">
        <f t="shared" si="385"/>
        <v>225104.46513849092</v>
      </c>
      <c r="AP634" s="24">
        <f t="shared" si="386"/>
        <v>163604.57046726314</v>
      </c>
      <c r="AQ634" s="25">
        <f t="shared" si="378"/>
        <v>61499.894671227783</v>
      </c>
    </row>
    <row r="635" spans="1:43" x14ac:dyDescent="0.25">
      <c r="A635" s="11">
        <v>3007</v>
      </c>
      <c r="B635" s="6">
        <v>3007000212</v>
      </c>
      <c r="C635" s="6">
        <v>20000201</v>
      </c>
      <c r="D635" s="6">
        <v>3030000025</v>
      </c>
      <c r="E635" s="6" t="s">
        <v>1585</v>
      </c>
      <c r="F635" s="6" t="s">
        <v>625</v>
      </c>
      <c r="G635" s="6"/>
      <c r="H635" s="6">
        <v>1</v>
      </c>
      <c r="I635" s="6" t="s">
        <v>8</v>
      </c>
      <c r="J635" s="27">
        <v>41729</v>
      </c>
      <c r="K635" s="27">
        <v>41729</v>
      </c>
      <c r="L635" s="7">
        <v>186771.86</v>
      </c>
      <c r="M635" s="7">
        <v>0</v>
      </c>
      <c r="N635" s="7"/>
      <c r="O635" s="8">
        <v>186771.86</v>
      </c>
      <c r="P635" s="7">
        <v>-87137.42</v>
      </c>
      <c r="Q635" s="7">
        <v>0</v>
      </c>
      <c r="R635" s="7">
        <v>-10888.8</v>
      </c>
      <c r="S635" s="12">
        <f t="shared" si="370"/>
        <v>-98026.22</v>
      </c>
      <c r="T635" s="18">
        <f t="shared" si="371"/>
        <v>99634.439999999988</v>
      </c>
      <c r="U635" s="18">
        <v>88745.64</v>
      </c>
      <c r="V635" s="30">
        <f t="shared" si="372"/>
        <v>41699</v>
      </c>
      <c r="W635" s="28">
        <f t="shared" si="373"/>
        <v>9.1805555555555554</v>
      </c>
      <c r="X635" s="38"/>
      <c r="AD635"/>
      <c r="AE635" s="43" t="s">
        <v>4198</v>
      </c>
      <c r="AF635">
        <f>MATCH(AE635,'CAT-4'!$A:$A,0)</f>
        <v>725</v>
      </c>
      <c r="AG635">
        <f>MATCH(V635,'CAT-4'!$1:$1,0)</f>
        <v>27</v>
      </c>
      <c r="AH635">
        <f>INDEX('CAT-4'!$1:$1048576,FAR!AF635,FAR!AG635)</f>
        <v>103.2</v>
      </c>
      <c r="AI635">
        <f>MATCH($AI$3,'CAT-4'!$1:$1,0)</f>
        <v>133</v>
      </c>
      <c r="AJ635">
        <f>INDEX('CAT-4'!$1:$1048576,FAR!AF635,FAR!AI635)</f>
        <v>128.19999999999999</v>
      </c>
      <c r="AK635" s="28">
        <f t="shared" si="390"/>
        <v>1.2422480620155036</v>
      </c>
      <c r="AL635" s="28">
        <f t="shared" si="392"/>
        <v>1.2422480620155036</v>
      </c>
      <c r="AM635" s="2">
        <f>INDEX(ELSV!$C$4:$G$58,MATCH(AE635,ELSV!$G$4:$G$58,0),MATCH(IF(O635&gt;2000000,"A",IF(O635&gt;1000000,"B",IF(O635&gt;100000,"C","D"))),ELSV!$C$4:$G$4,0))</f>
        <v>8</v>
      </c>
      <c r="AN635" s="77">
        <f>INDEX(ELSV!$G$4:$K$58,MATCH(AE635,ELSV!$G$4:$G$58,0),MATCH(IF(O635&gt;2000000,"A",IF(O635&gt;1000000,"B",IF(O635&gt;100000,"C","D"))),ELSV!$G$4:$K$4,0))</f>
        <v>0.95</v>
      </c>
      <c r="AO635" s="24">
        <f t="shared" si="385"/>
        <v>232016.98112403095</v>
      </c>
      <c r="AP635" s="24">
        <f t="shared" si="386"/>
        <v>220416.1320678294</v>
      </c>
      <c r="AQ635" s="25">
        <f t="shared" si="378"/>
        <v>11600.84905620155</v>
      </c>
    </row>
    <row r="636" spans="1:43" x14ac:dyDescent="0.25">
      <c r="A636" s="11">
        <v>3007</v>
      </c>
      <c r="B636" s="6">
        <v>3007000209</v>
      </c>
      <c r="C636" s="6">
        <v>20000201</v>
      </c>
      <c r="D636" s="6">
        <v>3030000028</v>
      </c>
      <c r="E636" s="6" t="s">
        <v>1585</v>
      </c>
      <c r="F636" s="6" t="s">
        <v>628</v>
      </c>
      <c r="G636" s="6"/>
      <c r="H636" s="6">
        <v>1</v>
      </c>
      <c r="I636" s="6" t="s">
        <v>8</v>
      </c>
      <c r="J636" s="27">
        <v>41729</v>
      </c>
      <c r="K636" s="27">
        <v>41729</v>
      </c>
      <c r="L636" s="7">
        <v>186295.36</v>
      </c>
      <c r="M636" s="7">
        <v>0</v>
      </c>
      <c r="N636" s="7"/>
      <c r="O636" s="8">
        <v>186295.36</v>
      </c>
      <c r="P636" s="7">
        <v>-86915.11</v>
      </c>
      <c r="Q636" s="7">
        <v>0</v>
      </c>
      <c r="R636" s="7">
        <v>-10861.02</v>
      </c>
      <c r="S636" s="12">
        <f t="shared" si="370"/>
        <v>-97776.13</v>
      </c>
      <c r="T636" s="18">
        <f t="shared" si="371"/>
        <v>99380.249999999985</v>
      </c>
      <c r="U636" s="18">
        <v>88519.23</v>
      </c>
      <c r="V636" s="30">
        <f t="shared" si="372"/>
        <v>41699</v>
      </c>
      <c r="W636" s="28">
        <f t="shared" si="373"/>
        <v>9.1805555555555554</v>
      </c>
      <c r="X636" s="38"/>
      <c r="AD636"/>
      <c r="AE636" s="43" t="s">
        <v>4061</v>
      </c>
      <c r="AF636">
        <f>MATCH(AE636,'CAT-4'!$A:$A,0)</f>
        <v>654</v>
      </c>
      <c r="AG636">
        <f>MATCH(V636,'CAT-4'!$1:$1,0)</f>
        <v>27</v>
      </c>
      <c r="AH636">
        <f>INDEX('CAT-4'!$1:$1048576,FAR!AF636,FAR!AG636)</f>
        <v>100.5</v>
      </c>
      <c r="AI636">
        <f>MATCH($AI$3,'CAT-4'!$1:$1,0)</f>
        <v>133</v>
      </c>
      <c r="AJ636">
        <f>INDEX('CAT-4'!$1:$1048576,FAR!AF636,FAR!AI636)</f>
        <v>112.9</v>
      </c>
      <c r="AK636" s="28">
        <f t="shared" si="390"/>
        <v>1.1233830845771144</v>
      </c>
      <c r="AL636" s="28">
        <f t="shared" si="392"/>
        <v>1.1233830845771144</v>
      </c>
      <c r="AM636" s="2">
        <f>INDEX(ELSV!$C$4:$G$58,MATCH(AE636,ELSV!$G$4:$G$58,0),MATCH(IF(O636&gt;2000000,"A",IF(O636&gt;1000000,"B",IF(O636&gt;100000,"C","D"))),ELSV!$C$4:$G$4,0))</f>
        <v>6</v>
      </c>
      <c r="AN636" s="77">
        <f>INDEX(ELSV!$G$4:$K$58,MATCH(AE636,ELSV!$G$4:$G$58,0),MATCH(IF(O636&gt;2000000,"A",IF(O636&gt;1000000,"B",IF(O636&gt;100000,"C","D"))),ELSV!$G$4:$K$4,0))</f>
        <v>0.95</v>
      </c>
      <c r="AO636" s="24">
        <f t="shared" si="385"/>
        <v>209281.05615920396</v>
      </c>
      <c r="AP636" s="24">
        <f t="shared" si="386"/>
        <v>198817.00335124374</v>
      </c>
      <c r="AQ636" s="25">
        <f t="shared" si="378"/>
        <v>10464.052807960223</v>
      </c>
    </row>
    <row r="637" spans="1:43" x14ac:dyDescent="0.25">
      <c r="A637" s="11">
        <v>3006</v>
      </c>
      <c r="B637" s="6">
        <v>3006000209</v>
      </c>
      <c r="C637" s="6">
        <v>20000201</v>
      </c>
      <c r="D637" s="6">
        <v>3030000093</v>
      </c>
      <c r="E637" s="6" t="s">
        <v>1582</v>
      </c>
      <c r="F637" s="6" t="s">
        <v>694</v>
      </c>
      <c r="G637" s="6"/>
      <c r="H637" s="6">
        <v>1</v>
      </c>
      <c r="I637" s="6" t="s">
        <v>8</v>
      </c>
      <c r="J637" s="27">
        <v>41729</v>
      </c>
      <c r="K637" s="27">
        <v>41729</v>
      </c>
      <c r="L637" s="7">
        <v>186295.36</v>
      </c>
      <c r="M637" s="7">
        <v>0</v>
      </c>
      <c r="N637" s="7"/>
      <c r="O637" s="8">
        <v>186295.36</v>
      </c>
      <c r="P637" s="7">
        <v>-86915.11</v>
      </c>
      <c r="Q637" s="7">
        <v>0</v>
      </c>
      <c r="R637" s="7">
        <v>-10861.02</v>
      </c>
      <c r="S637" s="12">
        <f t="shared" si="370"/>
        <v>-97776.13</v>
      </c>
      <c r="T637" s="18">
        <f t="shared" si="371"/>
        <v>99380.249999999985</v>
      </c>
      <c r="U637" s="18">
        <v>88519.23</v>
      </c>
      <c r="V637" s="30">
        <f t="shared" si="372"/>
        <v>41699</v>
      </c>
      <c r="W637" s="28">
        <f t="shared" si="373"/>
        <v>9.1805555555555554</v>
      </c>
      <c r="X637" s="38"/>
      <c r="AD637"/>
      <c r="AE637" s="43" t="s">
        <v>4061</v>
      </c>
      <c r="AF637">
        <f>MATCH(AE637,'CAT-4'!$A:$A,0)</f>
        <v>654</v>
      </c>
      <c r="AG637">
        <f>MATCH(V637,'CAT-4'!$1:$1,0)</f>
        <v>27</v>
      </c>
      <c r="AH637">
        <f>INDEX('CAT-4'!$1:$1048576,FAR!AF637,FAR!AG637)</f>
        <v>100.5</v>
      </c>
      <c r="AI637">
        <f>MATCH($AI$3,'CAT-4'!$1:$1,0)</f>
        <v>133</v>
      </c>
      <c r="AJ637">
        <f>INDEX('CAT-4'!$1:$1048576,FAR!AF637,FAR!AI637)</f>
        <v>112.9</v>
      </c>
      <c r="AK637" s="28">
        <f t="shared" si="390"/>
        <v>1.1233830845771144</v>
      </c>
      <c r="AL637" s="28">
        <f t="shared" si="392"/>
        <v>1.1233830845771144</v>
      </c>
      <c r="AM637" s="2">
        <f>INDEX(ELSV!$C$4:$G$58,MATCH(AE637,ELSV!$G$4:$G$58,0),MATCH(IF(O637&gt;2000000,"A",IF(O637&gt;1000000,"B",IF(O637&gt;100000,"C","D"))),ELSV!$C$4:$G$4,0))</f>
        <v>6</v>
      </c>
      <c r="AN637" s="77">
        <f>INDEX(ELSV!$G$4:$K$58,MATCH(AE637,ELSV!$G$4:$G$58,0),MATCH(IF(O637&gt;2000000,"A",IF(O637&gt;1000000,"B",IF(O637&gt;100000,"C","D"))),ELSV!$G$4:$K$4,0))</f>
        <v>0.95</v>
      </c>
      <c r="AO637" s="24">
        <f t="shared" si="385"/>
        <v>209281.05615920396</v>
      </c>
      <c r="AP637" s="24">
        <f t="shared" si="386"/>
        <v>198817.00335124374</v>
      </c>
      <c r="AQ637" s="25">
        <f t="shared" si="378"/>
        <v>10464.052807960223</v>
      </c>
    </row>
    <row r="638" spans="1:43" x14ac:dyDescent="0.25">
      <c r="A638" s="11">
        <v>3006</v>
      </c>
      <c r="B638" s="6">
        <v>3006000212</v>
      </c>
      <c r="C638" s="6">
        <v>20000201</v>
      </c>
      <c r="D638" s="6">
        <v>3030000070</v>
      </c>
      <c r="E638" s="6" t="s">
        <v>1582</v>
      </c>
      <c r="F638" s="6" t="s">
        <v>670</v>
      </c>
      <c r="G638" s="6"/>
      <c r="H638" s="6">
        <v>1</v>
      </c>
      <c r="I638" s="6" t="s">
        <v>8</v>
      </c>
      <c r="J638" s="27">
        <v>41729</v>
      </c>
      <c r="K638" s="27">
        <v>41729</v>
      </c>
      <c r="L638" s="7">
        <v>183578.93</v>
      </c>
      <c r="M638" s="7">
        <v>0</v>
      </c>
      <c r="N638" s="7"/>
      <c r="O638" s="8">
        <v>183578.93</v>
      </c>
      <c r="P638" s="7">
        <v>-85647.76</v>
      </c>
      <c r="Q638" s="7">
        <v>0</v>
      </c>
      <c r="R638" s="7">
        <v>-10702.65</v>
      </c>
      <c r="S638" s="12">
        <f t="shared" si="370"/>
        <v>-96350.409999999989</v>
      </c>
      <c r="T638" s="18">
        <f t="shared" si="371"/>
        <v>97931.17</v>
      </c>
      <c r="U638" s="18">
        <v>87228.52</v>
      </c>
      <c r="V638" s="30">
        <f t="shared" si="372"/>
        <v>41699</v>
      </c>
      <c r="W638" s="28">
        <f t="shared" si="373"/>
        <v>9.1805555555555554</v>
      </c>
      <c r="X638" s="38"/>
      <c r="AD638"/>
      <c r="AE638" s="43" t="s">
        <v>4198</v>
      </c>
      <c r="AF638">
        <f>MATCH(AE638,'CAT-4'!$A:$A,0)</f>
        <v>725</v>
      </c>
      <c r="AG638">
        <f>MATCH(V638,'CAT-4'!$1:$1,0)</f>
        <v>27</v>
      </c>
      <c r="AH638">
        <f>INDEX('CAT-4'!$1:$1048576,FAR!AF638,FAR!AG638)</f>
        <v>103.2</v>
      </c>
      <c r="AI638">
        <f>MATCH($AI$3,'CAT-4'!$1:$1,0)</f>
        <v>133</v>
      </c>
      <c r="AJ638">
        <f>INDEX('CAT-4'!$1:$1048576,FAR!AF638,FAR!AI638)</f>
        <v>128.19999999999999</v>
      </c>
      <c r="AK638" s="28">
        <f t="shared" si="390"/>
        <v>1.2422480620155036</v>
      </c>
      <c r="AL638" s="28">
        <f t="shared" si="392"/>
        <v>1.2422480620155036</v>
      </c>
      <c r="AM638" s="2">
        <f>INDEX(ELSV!$C$4:$G$58,MATCH(AE638,ELSV!$G$4:$G$58,0),MATCH(IF(O638&gt;2000000,"A",IF(O638&gt;1000000,"B",IF(O638&gt;100000,"C","D"))),ELSV!$C$4:$G$4,0))</f>
        <v>8</v>
      </c>
      <c r="AN638" s="77">
        <f>INDEX(ELSV!$G$4:$K$58,MATCH(AE638,ELSV!$G$4:$G$58,0),MATCH(IF(O638&gt;2000000,"A",IF(O638&gt;1000000,"B",IF(O638&gt;100000,"C","D"))),ELSV!$G$4:$K$4,0))</f>
        <v>0.95</v>
      </c>
      <c r="AO638" s="24">
        <f t="shared" si="385"/>
        <v>228050.57001937978</v>
      </c>
      <c r="AP638" s="24">
        <f t="shared" si="386"/>
        <v>216648.04151841078</v>
      </c>
      <c r="AQ638" s="25">
        <f t="shared" si="378"/>
        <v>11402.528500968998</v>
      </c>
    </row>
    <row r="639" spans="1:43" x14ac:dyDescent="0.25">
      <c r="A639" s="11">
        <v>3007</v>
      </c>
      <c r="B639" s="6">
        <v>3007000216</v>
      </c>
      <c r="C639" s="6">
        <v>20000201</v>
      </c>
      <c r="D639" s="6">
        <v>3020000465</v>
      </c>
      <c r="E639" s="6" t="s">
        <v>1585</v>
      </c>
      <c r="F639" s="6" t="s">
        <v>580</v>
      </c>
      <c r="G639" s="6"/>
      <c r="H639" s="6">
        <v>2</v>
      </c>
      <c r="I639" s="6" t="s">
        <v>8</v>
      </c>
      <c r="J639" s="27">
        <v>43861</v>
      </c>
      <c r="K639" s="27">
        <v>43861</v>
      </c>
      <c r="L639" s="7">
        <v>183490.01</v>
      </c>
      <c r="M639" s="7">
        <v>0</v>
      </c>
      <c r="N639" s="7"/>
      <c r="O639" s="8">
        <v>183490.01</v>
      </c>
      <c r="P639" s="7">
        <v>-23177.85</v>
      </c>
      <c r="Q639" s="7">
        <v>0</v>
      </c>
      <c r="R639" s="7">
        <v>-10697.47</v>
      </c>
      <c r="S639" s="12">
        <f t="shared" si="370"/>
        <v>-33875.32</v>
      </c>
      <c r="T639" s="18">
        <f t="shared" si="371"/>
        <v>160312.16</v>
      </c>
      <c r="U639" s="18">
        <v>149614.69</v>
      </c>
      <c r="V639" s="30">
        <f t="shared" si="372"/>
        <v>43831</v>
      </c>
      <c r="W639" s="28">
        <f t="shared" si="373"/>
        <v>3.3472222222222223</v>
      </c>
      <c r="X639" s="38"/>
      <c r="AD639"/>
      <c r="AE639" s="43" t="s">
        <v>4429</v>
      </c>
      <c r="AF639">
        <f>MATCH(AE639,'CAT-4'!$A:$A,0)</f>
        <v>844</v>
      </c>
      <c r="AG639">
        <f>MATCH(V639,'CAT-4'!$1:$1,0)</f>
        <v>97</v>
      </c>
      <c r="AH639">
        <f>INDEX('CAT-4'!$1:$1048576,FAR!AF639,FAR!AG639)</f>
        <v>132.9</v>
      </c>
      <c r="AI639">
        <f>MATCH($AI$3,'CAT-4'!$1:$1,0)</f>
        <v>133</v>
      </c>
      <c r="AJ639">
        <f>INDEX('CAT-4'!$1:$1048576,FAR!AF639,FAR!AI639)</f>
        <v>157.9</v>
      </c>
      <c r="AK639" s="28">
        <f t="shared" si="390"/>
        <v>1.1881113619262604</v>
      </c>
      <c r="AL639" s="28">
        <f t="shared" si="392"/>
        <v>1.1881113619262604</v>
      </c>
      <c r="AM639" s="2">
        <f>INDEX(ELSV!$C$4:$G$58,MATCH(AE639,ELSV!$G$4:$G$58,0),MATCH(IF(O639&gt;2000000,"A",IF(O639&gt;1000000,"B",IF(O639&gt;100000,"C","D"))),ELSV!$C$4:$G$4,0))</f>
        <v>8</v>
      </c>
      <c r="AN639" s="77">
        <f>INDEX(ELSV!$G$4:$K$58,MATCH(AE639,ELSV!$G$4:$G$58,0),MATCH(IF(O639&gt;2000000,"A",IF(O639&gt;1000000,"B",IF(O639&gt;100000,"C","D"))),ELSV!$G$4:$K$4,0))</f>
        <v>0.95</v>
      </c>
      <c r="AO639" s="24">
        <f t="shared" si="385"/>
        <v>218006.56568096316</v>
      </c>
      <c r="AP639" s="24">
        <f t="shared" si="386"/>
        <v>86653.825021973127</v>
      </c>
      <c r="AQ639" s="25">
        <f t="shared" si="378"/>
        <v>131352.74065899005</v>
      </c>
    </row>
    <row r="640" spans="1:43" x14ac:dyDescent="0.25">
      <c r="A640" s="11">
        <v>3006</v>
      </c>
      <c r="B640" s="6">
        <v>3006000214</v>
      </c>
      <c r="C640" s="6">
        <v>20000201</v>
      </c>
      <c r="D640" s="6">
        <v>3020000134</v>
      </c>
      <c r="E640" s="6" t="s">
        <v>1582</v>
      </c>
      <c r="F640" s="6" t="s">
        <v>281</v>
      </c>
      <c r="G640" s="6"/>
      <c r="H640" s="6">
        <v>1</v>
      </c>
      <c r="I640" s="6" t="s">
        <v>8</v>
      </c>
      <c r="J640" s="27">
        <v>41020</v>
      </c>
      <c r="K640" s="27">
        <v>41020</v>
      </c>
      <c r="L640" s="7">
        <v>75859</v>
      </c>
      <c r="M640" s="7">
        <v>105261.5</v>
      </c>
      <c r="N640" s="7"/>
      <c r="O640" s="8">
        <v>181120.5</v>
      </c>
      <c r="P640" s="7">
        <v>-42389.8</v>
      </c>
      <c r="Q640" s="7">
        <v>0</v>
      </c>
      <c r="R640" s="7">
        <v>-8390.4500000000007</v>
      </c>
      <c r="S640" s="12">
        <f t="shared" si="370"/>
        <v>-50780.25</v>
      </c>
      <c r="T640" s="18">
        <f t="shared" si="371"/>
        <v>33469.199999999997</v>
      </c>
      <c r="U640" s="18">
        <v>130340.25</v>
      </c>
      <c r="V640" s="30">
        <f t="shared" si="372"/>
        <v>41000</v>
      </c>
      <c r="W640" s="28">
        <f t="shared" si="373"/>
        <v>11.122222222222222</v>
      </c>
      <c r="X640" s="38"/>
      <c r="AD640"/>
      <c r="AE640" s="43" t="s">
        <v>4276</v>
      </c>
      <c r="AF640">
        <f>MATCH(AE640,'CAT-4'!$A:$A,0)</f>
        <v>765</v>
      </c>
      <c r="AG640">
        <f>MATCH(V640,'CAT-4'!$1:$1,0)</f>
        <v>4</v>
      </c>
      <c r="AH640">
        <f>INDEX('CAT-4'!$1:$1048576,FAR!AF640,FAR!AG640)</f>
        <v>101.2</v>
      </c>
      <c r="AI640">
        <f>MATCH($AI$3,'CAT-4'!$1:$1,0)</f>
        <v>133</v>
      </c>
      <c r="AJ640">
        <f>INDEX('CAT-4'!$1:$1048576,FAR!AF640,FAR!AI640)</f>
        <v>137.30000000000001</v>
      </c>
      <c r="AK640" s="28">
        <f t="shared" si="390"/>
        <v>1.3567193675889329</v>
      </c>
      <c r="AL640" s="28">
        <f t="shared" si="392"/>
        <v>1.3567193675889329</v>
      </c>
      <c r="AM640" s="2">
        <f>INDEX(ELSV!$C$4:$G$58,MATCH(AE640,ELSV!$G$4:$G$58,0),MATCH(IF(O640&gt;2000000,"A",IF(O640&gt;1000000,"B",IF(O640&gt;100000,"C","D"))),ELSV!$C$4:$G$4,0))</f>
        <v>8</v>
      </c>
      <c r="AN640" s="77">
        <f>INDEX(ELSV!$G$4:$K$58,MATCH(AE640,ELSV!$G$4:$G$58,0),MATCH(IF(O640&gt;2000000,"A",IF(O640&gt;1000000,"B",IF(O640&gt;100000,"C","D"))),ELSV!$G$4:$K$4,0))</f>
        <v>0.95</v>
      </c>
      <c r="AO640" s="24">
        <f t="shared" si="385"/>
        <v>245729.69021739133</v>
      </c>
      <c r="AP640" s="24">
        <f t="shared" si="386"/>
        <v>233443.20570652175</v>
      </c>
      <c r="AQ640" s="25">
        <f t="shared" si="378"/>
        <v>12286.484510869574</v>
      </c>
    </row>
    <row r="641" spans="1:43" x14ac:dyDescent="0.25">
      <c r="A641" s="11">
        <v>3008</v>
      </c>
      <c r="B641" s="6">
        <v>3008006203</v>
      </c>
      <c r="C641" s="6">
        <v>20000401</v>
      </c>
      <c r="D641" s="6">
        <v>5000000022</v>
      </c>
      <c r="E641" s="6" t="s">
        <v>1586</v>
      </c>
      <c r="F641" s="6" t="s">
        <v>1088</v>
      </c>
      <c r="G641" s="6"/>
      <c r="H641" s="6">
        <v>12</v>
      </c>
      <c r="I641" s="6" t="s">
        <v>8</v>
      </c>
      <c r="J641" s="27">
        <v>40633</v>
      </c>
      <c r="K641" s="27">
        <v>40633</v>
      </c>
      <c r="L641" s="7">
        <v>180000</v>
      </c>
      <c r="M641" s="7">
        <v>0</v>
      </c>
      <c r="N641" s="7"/>
      <c r="O641" s="8">
        <v>180000</v>
      </c>
      <c r="P641" s="7">
        <v>-116833.22</v>
      </c>
      <c r="Q641" s="7">
        <v>0</v>
      </c>
      <c r="R641" s="7">
        <v>-11394</v>
      </c>
      <c r="S641" s="12">
        <f t="shared" si="370"/>
        <v>-128227.22</v>
      </c>
      <c r="T641" s="18">
        <f t="shared" si="371"/>
        <v>63166.78</v>
      </c>
      <c r="U641" s="18">
        <v>51772.78</v>
      </c>
      <c r="V641" s="30">
        <f t="shared" si="372"/>
        <v>40603</v>
      </c>
      <c r="W641" s="28">
        <f t="shared" si="373"/>
        <v>12.180555555555555</v>
      </c>
      <c r="X641" s="38" t="s">
        <v>2968</v>
      </c>
      <c r="Y641">
        <f>MATCH(X641,'CAT-3'!$A:$A,0)</f>
        <v>686</v>
      </c>
      <c r="Z641">
        <f>MATCH(V641,'CAT-3'!$1:$1,0)</f>
        <v>78</v>
      </c>
      <c r="AA641">
        <f>INDEX('CAT-3'!$1:$1048576,FAR!Y641,FAR!Z641)</f>
        <v>101.8</v>
      </c>
      <c r="AB641">
        <f>MATCH($AB$3,'CAT-3'!$1:$1,0)</f>
        <v>90</v>
      </c>
      <c r="AC641">
        <f>INDEX('CAT-3'!$1:$1048576,FAR!Y641,FAR!AB641)</f>
        <v>103.4</v>
      </c>
      <c r="AD641" s="28">
        <f>AC641/AA641</f>
        <v>1.0157170923379175</v>
      </c>
      <c r="AE641" s="43" t="s">
        <v>4059</v>
      </c>
      <c r="AF641">
        <f>MATCH(AE641,'CAT-4'!$A:$A,0)</f>
        <v>653</v>
      </c>
      <c r="AG641">
        <f>MATCH($AG$3,'CAT-4'!$1:$1,0)</f>
        <v>4</v>
      </c>
      <c r="AH641">
        <f>INDEX('CAT-4'!$1:$1048576,FAR!AF641,FAR!AG641)</f>
        <v>100.8</v>
      </c>
      <c r="AI641">
        <f>MATCH($AI$3,'CAT-4'!$1:$1,0)</f>
        <v>133</v>
      </c>
      <c r="AJ641">
        <f>INDEX('CAT-4'!$1:$1048576,FAR!AF641,FAR!AI641)</f>
        <v>120.5</v>
      </c>
      <c r="AK641" s="28">
        <f>AJ641/AH641</f>
        <v>1.1954365079365079</v>
      </c>
      <c r="AL641" s="28">
        <f>AK641*AD641</f>
        <v>1.2142252939158638</v>
      </c>
      <c r="AM641" s="2">
        <f>INDEX(ELSV!$C$4:$G$58,MATCH(AE641,ELSV!$G$4:$G$58,0),MATCH(IF(O641&gt;2000000,"A",IF(O641&gt;1000000,"B",IF(O641&gt;100000,"C","D"))),ELSV!$C$4:$G$4,0))</f>
        <v>8</v>
      </c>
      <c r="AN641" s="77">
        <f>INDEX(ELSV!$G$4:$K$58,MATCH(AE641,ELSV!$G$4:$G$58,0),MATCH(IF(O641&gt;2000000,"A",IF(O641&gt;1000000,"B",IF(O641&gt;100000,"C","D"))),ELSV!$G$4:$K$4,0))</f>
        <v>0.9</v>
      </c>
      <c r="AO641" s="24">
        <f t="shared" si="385"/>
        <v>218560.55290485549</v>
      </c>
      <c r="AP641" s="24">
        <f t="shared" si="386"/>
        <v>196704.49761436993</v>
      </c>
      <c r="AQ641" s="25">
        <f t="shared" si="378"/>
        <v>21856.055290485558</v>
      </c>
    </row>
    <row r="642" spans="1:43" hidden="1" x14ac:dyDescent="0.25">
      <c r="A642" s="11">
        <v>3003</v>
      </c>
      <c r="B642" s="6">
        <v>3003006301</v>
      </c>
      <c r="C642" s="6">
        <v>20000401</v>
      </c>
      <c r="D642" s="6">
        <v>5030000230</v>
      </c>
      <c r="E642" s="6"/>
      <c r="F642" s="6" t="s">
        <v>1500</v>
      </c>
      <c r="G642" s="6"/>
      <c r="H642" s="6">
        <v>3</v>
      </c>
      <c r="I642" s="6" t="s">
        <v>8</v>
      </c>
      <c r="J642" s="27">
        <v>44135</v>
      </c>
      <c r="K642" s="27">
        <v>44135</v>
      </c>
      <c r="L642" s="7">
        <v>179832</v>
      </c>
      <c r="M642" s="7">
        <v>0</v>
      </c>
      <c r="N642" s="7"/>
      <c r="O642" s="8">
        <v>179832</v>
      </c>
      <c r="P642" s="7">
        <v>-38208.14</v>
      </c>
      <c r="Q642" s="7">
        <v>0</v>
      </c>
      <c r="R642" s="7">
        <v>-26974.799999999999</v>
      </c>
      <c r="S642" s="12">
        <f t="shared" si="370"/>
        <v>-65182.94</v>
      </c>
      <c r="T642" s="18">
        <f t="shared" si="371"/>
        <v>141623.85999999999</v>
      </c>
      <c r="U642" s="18">
        <v>114649.06</v>
      </c>
      <c r="V642" s="30">
        <f t="shared" si="372"/>
        <v>44105</v>
      </c>
      <c r="W642" s="28">
        <f t="shared" si="373"/>
        <v>2.5972222222222223</v>
      </c>
      <c r="X642" s="38" t="s">
        <v>3108</v>
      </c>
      <c r="AD642"/>
      <c r="AE642" s="43" t="s">
        <v>4045</v>
      </c>
      <c r="AF642">
        <f>MATCH(AE642,'CAT-4'!$A:$A,0)</f>
        <v>646</v>
      </c>
      <c r="AG642">
        <f>MATCH(V642,'CAT-4'!$1:$1,0)</f>
        <v>106</v>
      </c>
      <c r="AH642">
        <f>INDEX('CAT-4'!$1:$1048576,FAR!AF642,FAR!AG642)</f>
        <v>154.1</v>
      </c>
      <c r="AI642">
        <f>MATCH($AI$3,'CAT-4'!$1:$1,0)</f>
        <v>133</v>
      </c>
      <c r="AJ642">
        <f>INDEX('CAT-4'!$1:$1048576,FAR!AF642,FAR!AI642)</f>
        <v>154.1</v>
      </c>
      <c r="AK642" s="28">
        <f t="shared" ref="AK642:AK646" si="393">AJ642/AH642</f>
        <v>1</v>
      </c>
      <c r="AL642" s="28">
        <f t="shared" ref="AL642:AL646" si="394">AK642</f>
        <v>1</v>
      </c>
      <c r="AM642" s="2">
        <f>INDEX(ELSV!$C$4:$G$58,MATCH(AE642,ELSV!$G$4:$G$58,0),MATCH(IF(O642&gt;2000000,"A",IF(O642&gt;1000000,"B",IF(O642&gt;100000,"C","D"))),ELSV!$C$4:$G$4,0))</f>
        <v>5</v>
      </c>
      <c r="AN642" s="77">
        <f>INDEX(ELSV!$G$4:$K$58,MATCH(AE642,ELSV!$G$4:$G$58,0),MATCH(IF(O642&gt;2000000,"A",IF(O642&gt;1000000,"B",IF(O642&gt;100000,"C","D"))),ELSV!$G$4:$K$4,0))</f>
        <v>1</v>
      </c>
      <c r="AO642" s="24">
        <f t="shared" si="385"/>
        <v>179832</v>
      </c>
      <c r="AP642" s="24">
        <f t="shared" si="386"/>
        <v>93412.733333333337</v>
      </c>
      <c r="AQ642" s="25">
        <f t="shared" si="378"/>
        <v>86419.266666666663</v>
      </c>
    </row>
    <row r="643" spans="1:43" x14ac:dyDescent="0.25">
      <c r="A643" s="11">
        <v>3006</v>
      </c>
      <c r="B643" s="6">
        <v>3006000213</v>
      </c>
      <c r="C643" s="6">
        <v>20000201</v>
      </c>
      <c r="D643" s="6">
        <v>3020000382</v>
      </c>
      <c r="E643" s="6" t="s">
        <v>1582</v>
      </c>
      <c r="F643" s="6" t="s">
        <v>515</v>
      </c>
      <c r="G643" s="6"/>
      <c r="H643" s="6">
        <v>1</v>
      </c>
      <c r="I643" s="6" t="s">
        <v>8</v>
      </c>
      <c r="J643" s="27">
        <v>42195</v>
      </c>
      <c r="K643" s="27">
        <v>42195</v>
      </c>
      <c r="L643" s="7">
        <v>179711</v>
      </c>
      <c r="M643" s="7">
        <v>0</v>
      </c>
      <c r="N643" s="7"/>
      <c r="O643" s="8">
        <v>179711</v>
      </c>
      <c r="P643" s="7">
        <v>-70477.440000000002</v>
      </c>
      <c r="Q643" s="7">
        <v>0</v>
      </c>
      <c r="R643" s="7">
        <v>-10477.15</v>
      </c>
      <c r="S643" s="12">
        <f t="shared" si="370"/>
        <v>-80954.59</v>
      </c>
      <c r="T643" s="18">
        <f t="shared" si="371"/>
        <v>109233.56</v>
      </c>
      <c r="U643" s="18">
        <v>98756.41</v>
      </c>
      <c r="V643" s="30">
        <f t="shared" si="372"/>
        <v>42186</v>
      </c>
      <c r="W643" s="28">
        <f t="shared" si="373"/>
        <v>7.9027777777777777</v>
      </c>
      <c r="X643" s="38"/>
      <c r="AD643"/>
      <c r="AE643" s="43" t="s">
        <v>4061</v>
      </c>
      <c r="AF643">
        <f>MATCH(AE643,'CAT-4'!$A:$A,0)</f>
        <v>654</v>
      </c>
      <c r="AG643">
        <f>MATCH(V643,'CAT-4'!$1:$1,0)</f>
        <v>43</v>
      </c>
      <c r="AH643">
        <f>INDEX('CAT-4'!$1:$1048576,FAR!AF643,FAR!AG643)</f>
        <v>104.9</v>
      </c>
      <c r="AI643">
        <f>MATCH($AI$3,'CAT-4'!$1:$1,0)</f>
        <v>133</v>
      </c>
      <c r="AJ643">
        <f>INDEX('CAT-4'!$1:$1048576,FAR!AF643,FAR!AI643)</f>
        <v>112.9</v>
      </c>
      <c r="AK643" s="28">
        <f t="shared" si="393"/>
        <v>1.0762631077216396</v>
      </c>
      <c r="AL643" s="28">
        <f t="shared" si="394"/>
        <v>1.0762631077216396</v>
      </c>
      <c r="AM643" s="2">
        <f>INDEX(ELSV!$C$4:$G$58,MATCH(AE643,ELSV!$G$4:$G$58,0),MATCH(IF(O643&gt;2000000,"A",IF(O643&gt;1000000,"B",IF(O643&gt;100000,"C","D"))),ELSV!$C$4:$G$4,0))</f>
        <v>6</v>
      </c>
      <c r="AN643" s="77">
        <f>INDEX(ELSV!$G$4:$K$58,MATCH(AE643,ELSV!$G$4:$G$58,0),MATCH(IF(O643&gt;2000000,"A",IF(O643&gt;1000000,"B",IF(O643&gt;100000,"C","D"))),ELSV!$G$4:$K$4,0))</f>
        <v>0.95</v>
      </c>
      <c r="AO643" s="24">
        <f t="shared" si="385"/>
        <v>193416.31935176358</v>
      </c>
      <c r="AP643" s="24">
        <f t="shared" si="386"/>
        <v>183745.50338417539</v>
      </c>
      <c r="AQ643" s="25">
        <f t="shared" si="378"/>
        <v>9670.8159675881907</v>
      </c>
    </row>
    <row r="644" spans="1:43" x14ac:dyDescent="0.25">
      <c r="A644" s="11">
        <v>3005</v>
      </c>
      <c r="B644" s="6">
        <v>3005000212</v>
      </c>
      <c r="C644" s="6">
        <v>20000201</v>
      </c>
      <c r="D644" s="6">
        <v>3020000248</v>
      </c>
      <c r="E644" s="6" t="s">
        <v>1584</v>
      </c>
      <c r="F644" s="6" t="s">
        <v>384</v>
      </c>
      <c r="G644" s="6"/>
      <c r="H644" s="6">
        <v>1</v>
      </c>
      <c r="I644" s="6" t="s">
        <v>41</v>
      </c>
      <c r="J644" s="27">
        <v>41578</v>
      </c>
      <c r="K644" s="27">
        <v>41578</v>
      </c>
      <c r="L644" s="7">
        <v>178500</v>
      </c>
      <c r="M644" s="7">
        <v>0</v>
      </c>
      <c r="N644" s="7"/>
      <c r="O644" s="8">
        <v>178500</v>
      </c>
      <c r="P644" s="7">
        <v>-86783.28</v>
      </c>
      <c r="Q644" s="7">
        <v>0</v>
      </c>
      <c r="R644" s="7">
        <v>-10406.549999999999</v>
      </c>
      <c r="S644" s="12">
        <f t="shared" si="370"/>
        <v>-97189.83</v>
      </c>
      <c r="T644" s="18">
        <f t="shared" si="371"/>
        <v>91716.72</v>
      </c>
      <c r="U644" s="18">
        <v>81310.17</v>
      </c>
      <c r="V644" s="30">
        <f t="shared" si="372"/>
        <v>41548</v>
      </c>
      <c r="W644" s="28">
        <f t="shared" si="373"/>
        <v>9.5972222222222214</v>
      </c>
      <c r="X644" s="38"/>
      <c r="AD644"/>
      <c r="AE644" s="43" t="s">
        <v>4429</v>
      </c>
      <c r="AF644">
        <f>MATCH(AE644,'CAT-4'!$A:$A,0)</f>
        <v>844</v>
      </c>
      <c r="AG644">
        <f>MATCH(V644,'CAT-4'!$1:$1,0)</f>
        <v>22</v>
      </c>
      <c r="AH644">
        <f>INDEX('CAT-4'!$1:$1048576,FAR!AF644,FAR!AG644)</f>
        <v>113.3</v>
      </c>
      <c r="AI644">
        <f>MATCH($AI$3,'CAT-4'!$1:$1,0)</f>
        <v>133</v>
      </c>
      <c r="AJ644">
        <f>INDEX('CAT-4'!$1:$1048576,FAR!AF644,FAR!AI644)</f>
        <v>157.9</v>
      </c>
      <c r="AK644" s="28">
        <f t="shared" si="393"/>
        <v>1.3936451897616946</v>
      </c>
      <c r="AL644" s="28">
        <f t="shared" si="394"/>
        <v>1.3936451897616946</v>
      </c>
      <c r="AM644" s="2">
        <f>INDEX(ELSV!$C$4:$G$58,MATCH(AE644,ELSV!$G$4:$G$58,0),MATCH(IF(O644&gt;2000000,"A",IF(O644&gt;1000000,"B",IF(O644&gt;100000,"C","D"))),ELSV!$C$4:$G$4,0))</f>
        <v>8</v>
      </c>
      <c r="AN644" s="77">
        <f>INDEX(ELSV!$G$4:$K$58,MATCH(AE644,ELSV!$G$4:$G$58,0),MATCH(IF(O644&gt;2000000,"A",IF(O644&gt;1000000,"B",IF(O644&gt;100000,"C","D"))),ELSV!$G$4:$K$4,0))</f>
        <v>0.95</v>
      </c>
      <c r="AO644" s="24">
        <f t="shared" si="385"/>
        <v>248765.6663724625</v>
      </c>
      <c r="AP644" s="24">
        <f t="shared" si="386"/>
        <v>236327.38305383935</v>
      </c>
      <c r="AQ644" s="25">
        <f t="shared" si="378"/>
        <v>12438.283318623144</v>
      </c>
    </row>
    <row r="645" spans="1:43" x14ac:dyDescent="0.25">
      <c r="A645" s="11">
        <v>3008</v>
      </c>
      <c r="B645" s="6">
        <v>3008000212</v>
      </c>
      <c r="C645" s="6">
        <v>20000201</v>
      </c>
      <c r="D645" s="6">
        <v>3020000263</v>
      </c>
      <c r="E645" s="6" t="s">
        <v>1586</v>
      </c>
      <c r="F645" s="6" t="s">
        <v>400</v>
      </c>
      <c r="G645" s="6"/>
      <c r="H645" s="6">
        <v>1</v>
      </c>
      <c r="I645" s="6" t="s">
        <v>8</v>
      </c>
      <c r="J645" s="27">
        <v>41671</v>
      </c>
      <c r="K645" s="27">
        <v>41671</v>
      </c>
      <c r="L645" s="7">
        <v>178500</v>
      </c>
      <c r="M645" s="7">
        <v>0</v>
      </c>
      <c r="N645" s="7"/>
      <c r="O645" s="8">
        <v>178500</v>
      </c>
      <c r="P645" s="7">
        <v>-84622.94</v>
      </c>
      <c r="Q645" s="7">
        <v>0</v>
      </c>
      <c r="R645" s="7">
        <v>-10406.549999999999</v>
      </c>
      <c r="S645" s="12">
        <f t="shared" ref="S645:S708" si="395">SUM(P645:R645)</f>
        <v>-95029.49</v>
      </c>
      <c r="T645" s="18">
        <f t="shared" ref="T645:T708" si="396">L645+P645</f>
        <v>93877.06</v>
      </c>
      <c r="U645" s="18">
        <v>83470.509999999995</v>
      </c>
      <c r="V645" s="30">
        <f t="shared" si="372"/>
        <v>41671</v>
      </c>
      <c r="W645" s="28">
        <f t="shared" si="373"/>
        <v>9.344444444444445</v>
      </c>
      <c r="X645" s="38"/>
      <c r="AD645"/>
      <c r="AE645" s="43" t="s">
        <v>4429</v>
      </c>
      <c r="AF645">
        <f>MATCH(AE645,'CAT-4'!$A:$A,0)</f>
        <v>844</v>
      </c>
      <c r="AG645">
        <f>MATCH(V645,'CAT-4'!$1:$1,0)</f>
        <v>26</v>
      </c>
      <c r="AH645">
        <f>INDEX('CAT-4'!$1:$1048576,FAR!AF645,FAR!AG645)</f>
        <v>115.1</v>
      </c>
      <c r="AI645">
        <f>MATCH($AI$3,'CAT-4'!$1:$1,0)</f>
        <v>133</v>
      </c>
      <c r="AJ645">
        <f>INDEX('CAT-4'!$1:$1048576,FAR!AF645,FAR!AI645)</f>
        <v>157.9</v>
      </c>
      <c r="AK645" s="28">
        <f t="shared" si="393"/>
        <v>1.3718505647263251</v>
      </c>
      <c r="AL645" s="28">
        <f t="shared" si="394"/>
        <v>1.3718505647263251</v>
      </c>
      <c r="AM645" s="2">
        <f>INDEX(ELSV!$C$4:$G$58,MATCH(AE645,ELSV!$G$4:$G$58,0),MATCH(IF(O645&gt;2000000,"A",IF(O645&gt;1000000,"B",IF(O645&gt;100000,"C","D"))),ELSV!$C$4:$G$4,0))</f>
        <v>8</v>
      </c>
      <c r="AN645" s="77">
        <f>INDEX(ELSV!$G$4:$K$58,MATCH(AE645,ELSV!$G$4:$G$58,0),MATCH(IF(O645&gt;2000000,"A",IF(O645&gt;1000000,"B",IF(O645&gt;100000,"C","D"))),ELSV!$G$4:$K$4,0))</f>
        <v>0.95</v>
      </c>
      <c r="AO645" s="24">
        <f t="shared" si="385"/>
        <v>244875.32580364903</v>
      </c>
      <c r="AP645" s="24">
        <f t="shared" si="386"/>
        <v>232631.55951346658</v>
      </c>
      <c r="AQ645" s="25">
        <f t="shared" si="378"/>
        <v>12243.766290182451</v>
      </c>
    </row>
    <row r="646" spans="1:43" x14ac:dyDescent="0.25">
      <c r="A646" s="11">
        <v>3006</v>
      </c>
      <c r="B646" s="6">
        <v>3006000206</v>
      </c>
      <c r="C646" s="6">
        <v>20000201</v>
      </c>
      <c r="D646" s="6">
        <v>3020000281</v>
      </c>
      <c r="E646" s="6" t="s">
        <v>1582</v>
      </c>
      <c r="F646" s="6" t="s">
        <v>417</v>
      </c>
      <c r="G646" s="6"/>
      <c r="H646" s="6">
        <v>1</v>
      </c>
      <c r="I646" s="6" t="s">
        <v>45</v>
      </c>
      <c r="J646" s="27">
        <v>41729</v>
      </c>
      <c r="K646" s="27">
        <v>41729</v>
      </c>
      <c r="L646" s="7">
        <v>178484.4</v>
      </c>
      <c r="M646" s="7">
        <v>0</v>
      </c>
      <c r="N646" s="7"/>
      <c r="O646" s="8">
        <v>178484.4</v>
      </c>
      <c r="P646" s="7">
        <v>-83270.94</v>
      </c>
      <c r="Q646" s="7">
        <v>0</v>
      </c>
      <c r="R646" s="7">
        <v>-10405.64</v>
      </c>
      <c r="S646" s="12">
        <f t="shared" si="395"/>
        <v>-93676.58</v>
      </c>
      <c r="T646" s="18">
        <f t="shared" si="396"/>
        <v>95213.459999999992</v>
      </c>
      <c r="U646" s="18">
        <v>84807.82</v>
      </c>
      <c r="V646" s="30">
        <f t="shared" ref="V646:V709" si="397">DATE(YEAR(K646),MONTH(K646),1)</f>
        <v>41699</v>
      </c>
      <c r="W646" s="28">
        <f t="shared" si="373"/>
        <v>9.1805555555555554</v>
      </c>
      <c r="X646" s="38"/>
      <c r="AD646"/>
      <c r="AE646" s="43" t="s">
        <v>4085</v>
      </c>
      <c r="AF646">
        <f>MATCH(AE646,'CAT-4'!$A:$A,0)</f>
        <v>666</v>
      </c>
      <c r="AG646">
        <f>MATCH(V646,'CAT-4'!$1:$1,0)</f>
        <v>27</v>
      </c>
      <c r="AH646">
        <f>INDEX('CAT-4'!$1:$1048576,FAR!AF646,FAR!AG646)</f>
        <v>107.2</v>
      </c>
      <c r="AI646">
        <f>MATCH($AI$3,'CAT-4'!$1:$1,0)</f>
        <v>133</v>
      </c>
      <c r="AJ646">
        <f>INDEX('CAT-4'!$1:$1048576,FAR!AF646,FAR!AI646)</f>
        <v>130</v>
      </c>
      <c r="AK646" s="28">
        <f t="shared" si="393"/>
        <v>1.2126865671641791</v>
      </c>
      <c r="AL646" s="28">
        <f t="shared" si="394"/>
        <v>1.2126865671641791</v>
      </c>
      <c r="AM646" s="2">
        <f>INDEX(ELSV!$C$4:$G$58,MATCH(AE646,ELSV!$G$4:$G$58,0),MATCH(IF(O646&gt;2000000,"A",IF(O646&gt;1000000,"B",IF(O646&gt;100000,"C","D"))),ELSV!$C$4:$G$4,0))</f>
        <v>12</v>
      </c>
      <c r="AN646" s="77">
        <f>INDEX(ELSV!$G$4:$K$58,MATCH(AE646,ELSV!$G$4:$G$58,0),MATCH(IF(O646&gt;2000000,"A",IF(O646&gt;1000000,"B",IF(O646&gt;100000,"C","D"))),ELSV!$G$4:$K$4,0))</f>
        <v>0.95</v>
      </c>
      <c r="AO646" s="24">
        <f t="shared" si="385"/>
        <v>216445.6343283582</v>
      </c>
      <c r="AP646" s="24">
        <f t="shared" si="386"/>
        <v>157311.38434779228</v>
      </c>
      <c r="AQ646" s="25">
        <f t="shared" si="378"/>
        <v>59134.249980565917</v>
      </c>
    </row>
    <row r="647" spans="1:43" x14ac:dyDescent="0.25">
      <c r="A647" s="11">
        <v>3005</v>
      </c>
      <c r="B647" s="6">
        <v>3005006203</v>
      </c>
      <c r="C647" s="6">
        <v>20000401</v>
      </c>
      <c r="D647" s="6">
        <v>5000000081</v>
      </c>
      <c r="E647" s="6" t="s">
        <v>1584</v>
      </c>
      <c r="F647" s="6" t="s">
        <v>1130</v>
      </c>
      <c r="G647" s="6"/>
      <c r="H647" s="6">
        <v>10</v>
      </c>
      <c r="I647" s="6" t="s">
        <v>8</v>
      </c>
      <c r="J647" s="27">
        <v>40719</v>
      </c>
      <c r="K647" s="27">
        <v>40719</v>
      </c>
      <c r="L647" s="7">
        <v>178000.01</v>
      </c>
      <c r="M647" s="7">
        <v>0</v>
      </c>
      <c r="N647" s="7"/>
      <c r="O647" s="8">
        <v>178000.01</v>
      </c>
      <c r="P647" s="7">
        <v>-113540.61</v>
      </c>
      <c r="Q647" s="7">
        <v>0</v>
      </c>
      <c r="R647" s="7">
        <v>-11267.4</v>
      </c>
      <c r="S647" s="12">
        <f t="shared" si="395"/>
        <v>-124808.01</v>
      </c>
      <c r="T647" s="18">
        <f t="shared" si="396"/>
        <v>64459.400000000009</v>
      </c>
      <c r="U647" s="18">
        <v>53192</v>
      </c>
      <c r="V647" s="30">
        <f t="shared" si="397"/>
        <v>40695</v>
      </c>
      <c r="W647" s="28">
        <f t="shared" si="373"/>
        <v>11.944444444444445</v>
      </c>
      <c r="X647" s="38" t="s">
        <v>2968</v>
      </c>
      <c r="Y647">
        <f>MATCH(X647,'CAT-3'!$A:$A,0)</f>
        <v>686</v>
      </c>
      <c r="Z647">
        <f>MATCH(V647,'CAT-3'!$1:$1,0)</f>
        <v>81</v>
      </c>
      <c r="AA647">
        <f>INDEX('CAT-3'!$1:$1048576,FAR!Y647,FAR!Z647)</f>
        <v>103.2</v>
      </c>
      <c r="AB647">
        <f>MATCH($AB$3,'CAT-3'!$1:$1,0)</f>
        <v>90</v>
      </c>
      <c r="AC647">
        <f>INDEX('CAT-3'!$1:$1048576,FAR!Y647,FAR!AB647)</f>
        <v>103.4</v>
      </c>
      <c r="AD647" s="28">
        <f t="shared" ref="AD647:AD648" si="398">AC647/AA647</f>
        <v>1.001937984496124</v>
      </c>
      <c r="AE647" s="43" t="s">
        <v>4059</v>
      </c>
      <c r="AF647">
        <f>MATCH(AE647,'CAT-4'!$A:$A,0)</f>
        <v>653</v>
      </c>
      <c r="AG647">
        <f>MATCH($AG$3,'CAT-4'!$1:$1,0)</f>
        <v>4</v>
      </c>
      <c r="AH647">
        <f>INDEX('CAT-4'!$1:$1048576,FAR!AF647,FAR!AG647)</f>
        <v>100.8</v>
      </c>
      <c r="AI647">
        <f>MATCH($AI$3,'CAT-4'!$1:$1,0)</f>
        <v>133</v>
      </c>
      <c r="AJ647">
        <f>INDEX('CAT-4'!$1:$1048576,FAR!AF647,FAR!AI647)</f>
        <v>120.5</v>
      </c>
      <c r="AK647" s="28">
        <f t="shared" ref="AK647:AK648" si="399">AJ647/AH647</f>
        <v>1.1954365079365079</v>
      </c>
      <c r="AL647" s="28">
        <f t="shared" ref="AL647:AL648" si="400">AK647*AD647</f>
        <v>1.1977532453549895</v>
      </c>
      <c r="AM647" s="2">
        <f>INDEX(ELSV!$C$4:$G$58,MATCH(AE647,ELSV!$G$4:$G$58,0),MATCH(IF(O647&gt;2000000,"A",IF(O647&gt;1000000,"B",IF(O647&gt;100000,"C","D"))),ELSV!$C$4:$G$4,0))</f>
        <v>8</v>
      </c>
      <c r="AN647" s="77">
        <f>INDEX(ELSV!$G$4:$K$58,MATCH(AE647,ELSV!$G$4:$G$58,0),MATCH(IF(O647&gt;2000000,"A",IF(O647&gt;1000000,"B",IF(O647&gt;100000,"C","D"))),ELSV!$G$4:$K$4,0))</f>
        <v>0.9</v>
      </c>
      <c r="AO647" s="24">
        <f t="shared" si="385"/>
        <v>213200.08965072059</v>
      </c>
      <c r="AP647" s="24">
        <f t="shared" si="386"/>
        <v>191880.08068564854</v>
      </c>
      <c r="AQ647" s="25">
        <f t="shared" si="378"/>
        <v>21320.008965072047</v>
      </c>
    </row>
    <row r="648" spans="1:43" x14ac:dyDescent="0.25">
      <c r="A648" s="11">
        <v>3007</v>
      </c>
      <c r="B648" s="6">
        <v>3007006203</v>
      </c>
      <c r="C648" s="6">
        <v>20000301</v>
      </c>
      <c r="D648" s="6">
        <v>4000000017</v>
      </c>
      <c r="E648" s="6" t="s">
        <v>1585</v>
      </c>
      <c r="F648" s="6" t="s">
        <v>806</v>
      </c>
      <c r="G648" s="6"/>
      <c r="H648" s="6">
        <v>10</v>
      </c>
      <c r="I648" s="6" t="s">
        <v>8</v>
      </c>
      <c r="J648" s="27">
        <v>40724</v>
      </c>
      <c r="K648" s="27">
        <v>40724</v>
      </c>
      <c r="L648" s="7">
        <v>178000</v>
      </c>
      <c r="M648" s="7">
        <v>0</v>
      </c>
      <c r="N648" s="7"/>
      <c r="O648" s="8">
        <v>178000</v>
      </c>
      <c r="P648" s="7">
        <v>-121170.73</v>
      </c>
      <c r="Q648" s="7">
        <v>0</v>
      </c>
      <c r="R648" s="7">
        <v>-11267.4</v>
      </c>
      <c r="S648" s="12">
        <f t="shared" si="395"/>
        <v>-132438.13</v>
      </c>
      <c r="T648" s="18">
        <f t="shared" si="396"/>
        <v>56829.270000000004</v>
      </c>
      <c r="U648" s="18">
        <v>45561.87</v>
      </c>
      <c r="V648" s="30">
        <f t="shared" si="397"/>
        <v>40695</v>
      </c>
      <c r="W648" s="28">
        <f t="shared" si="373"/>
        <v>11.930555555555555</v>
      </c>
      <c r="X648" s="38" t="s">
        <v>2968</v>
      </c>
      <c r="Y648">
        <f>MATCH(X648,'CAT-3'!$A:$A,0)</f>
        <v>686</v>
      </c>
      <c r="Z648">
        <f>MATCH(V648,'CAT-3'!$1:$1,0)</f>
        <v>81</v>
      </c>
      <c r="AA648">
        <f>INDEX('CAT-3'!$1:$1048576,FAR!Y648,FAR!Z648)</f>
        <v>103.2</v>
      </c>
      <c r="AB648">
        <f>MATCH($AB$3,'CAT-3'!$1:$1,0)</f>
        <v>90</v>
      </c>
      <c r="AC648">
        <f>INDEX('CAT-3'!$1:$1048576,FAR!Y648,FAR!AB648)</f>
        <v>103.4</v>
      </c>
      <c r="AD648" s="28">
        <f t="shared" si="398"/>
        <v>1.001937984496124</v>
      </c>
      <c r="AE648" s="43" t="s">
        <v>4059</v>
      </c>
      <c r="AF648">
        <f>MATCH(AE648,'CAT-4'!$A:$A,0)</f>
        <v>653</v>
      </c>
      <c r="AG648">
        <f>MATCH($AG$3,'CAT-4'!$1:$1,0)</f>
        <v>4</v>
      </c>
      <c r="AH648">
        <f>INDEX('CAT-4'!$1:$1048576,FAR!AF648,FAR!AG648)</f>
        <v>100.8</v>
      </c>
      <c r="AI648">
        <f>MATCH($AI$3,'CAT-4'!$1:$1,0)</f>
        <v>133</v>
      </c>
      <c r="AJ648">
        <f>INDEX('CAT-4'!$1:$1048576,FAR!AF648,FAR!AI648)</f>
        <v>120.5</v>
      </c>
      <c r="AK648" s="28">
        <f t="shared" si="399"/>
        <v>1.1954365079365079</v>
      </c>
      <c r="AL648" s="28">
        <f t="shared" si="400"/>
        <v>1.1977532453549895</v>
      </c>
      <c r="AM648" s="2">
        <f>INDEX(ELSV!$C$4:$G$58,MATCH(AE648,ELSV!$G$4:$G$58,0),MATCH(IF(O648&gt;2000000,"A",IF(O648&gt;1000000,"B",IF(O648&gt;100000,"C","D"))),ELSV!$C$4:$G$4,0))</f>
        <v>8</v>
      </c>
      <c r="AN648" s="77">
        <f>INDEX(ELSV!$G$4:$K$58,MATCH(AE648,ELSV!$G$4:$G$58,0),MATCH(IF(O648&gt;2000000,"A",IF(O648&gt;1000000,"B",IF(O648&gt;100000,"C","D"))),ELSV!$G$4:$K$4,0))</f>
        <v>0.9</v>
      </c>
      <c r="AO648" s="24">
        <f t="shared" si="385"/>
        <v>213200.07767318812</v>
      </c>
      <c r="AP648" s="24">
        <f t="shared" si="386"/>
        <v>191880.06990586931</v>
      </c>
      <c r="AQ648" s="25">
        <f t="shared" si="378"/>
        <v>21320.007767318806</v>
      </c>
    </row>
    <row r="649" spans="1:43" x14ac:dyDescent="0.25">
      <c r="A649" s="11">
        <v>3005</v>
      </c>
      <c r="B649" s="6">
        <v>3005000206</v>
      </c>
      <c r="C649" s="6">
        <v>20000201</v>
      </c>
      <c r="D649" s="6">
        <v>3030000137</v>
      </c>
      <c r="E649" s="6" t="s">
        <v>1584</v>
      </c>
      <c r="F649" s="6" t="s">
        <v>738</v>
      </c>
      <c r="G649" s="6"/>
      <c r="H649" s="6">
        <v>1</v>
      </c>
      <c r="I649" s="6" t="s">
        <v>8</v>
      </c>
      <c r="J649" s="27">
        <v>41729</v>
      </c>
      <c r="K649" s="27">
        <v>41729</v>
      </c>
      <c r="L649" s="7">
        <v>177893.59</v>
      </c>
      <c r="M649" s="7">
        <v>0</v>
      </c>
      <c r="N649" s="7"/>
      <c r="O649" s="8">
        <v>177893.59</v>
      </c>
      <c r="P649" s="7">
        <v>-82995.33</v>
      </c>
      <c r="Q649" s="7">
        <v>0</v>
      </c>
      <c r="R649" s="7">
        <v>-10371.200000000001</v>
      </c>
      <c r="S649" s="12">
        <f t="shared" si="395"/>
        <v>-93366.53</v>
      </c>
      <c r="T649" s="18">
        <f t="shared" si="396"/>
        <v>94898.26</v>
      </c>
      <c r="U649" s="18">
        <v>84527.06</v>
      </c>
      <c r="V649" s="30">
        <f t="shared" si="397"/>
        <v>41699</v>
      </c>
      <c r="W649" s="28">
        <f t="shared" ref="W649:W660" si="401">YEARFRAC(K649,$W$3)</f>
        <v>9.1805555555555554</v>
      </c>
      <c r="X649" s="38"/>
      <c r="AD649"/>
      <c r="AE649" s="43" t="s">
        <v>4061</v>
      </c>
      <c r="AF649">
        <f>MATCH(AE649,'CAT-4'!$A:$A,0)</f>
        <v>654</v>
      </c>
      <c r="AG649">
        <f>MATCH(V649,'CAT-4'!$1:$1,0)</f>
        <v>27</v>
      </c>
      <c r="AH649">
        <f>INDEX('CAT-4'!$1:$1048576,FAR!AF649,FAR!AG649)</f>
        <v>100.5</v>
      </c>
      <c r="AI649">
        <f>MATCH($AI$3,'CAT-4'!$1:$1,0)</f>
        <v>133</v>
      </c>
      <c r="AJ649">
        <f>INDEX('CAT-4'!$1:$1048576,FAR!AF649,FAR!AI649)</f>
        <v>112.9</v>
      </c>
      <c r="AK649" s="28">
        <f>AJ649/AH649</f>
        <v>1.1233830845771144</v>
      </c>
      <c r="AL649" s="28">
        <f>AK649</f>
        <v>1.1233830845771144</v>
      </c>
      <c r="AM649" s="2">
        <f>INDEX(ELSV!$C$4:$G$58,MATCH(AE649,ELSV!$G$4:$G$58,0),MATCH(IF(O649&gt;2000000,"A",IF(O649&gt;1000000,"B",IF(O649&gt;100000,"C","D"))),ELSV!$C$4:$G$4,0))</f>
        <v>6</v>
      </c>
      <c r="AN649" s="77">
        <f>INDEX(ELSV!$G$4:$K$58,MATCH(AE649,ELSV!$G$4:$G$58,0),MATCH(IF(O649&gt;2000000,"A",IF(O649&gt;1000000,"B",IF(O649&gt;100000,"C","D"))),ELSV!$G$4:$K$4,0))</f>
        <v>0.95</v>
      </c>
      <c r="AO649" s="24">
        <f t="shared" ref="AO649:AO660" si="402">AL649*O649</f>
        <v>199842.64986069652</v>
      </c>
      <c r="AP649" s="24">
        <f t="shared" ref="AP649:AP660" si="403">AO649*(AN649/AM649)*(IF(W649&gt;AM649,AM649,W649))</f>
        <v>189850.51736766167</v>
      </c>
      <c r="AQ649" s="25">
        <f t="shared" ref="AQ649:AQ660" si="404">AO649-AP649</f>
        <v>9992.1324930348492</v>
      </c>
    </row>
    <row r="650" spans="1:43" x14ac:dyDescent="0.25">
      <c r="A650" s="11">
        <v>3007</v>
      </c>
      <c r="B650" s="6">
        <v>3007006301</v>
      </c>
      <c r="C650" s="6">
        <v>20000401</v>
      </c>
      <c r="D650" s="6">
        <v>5000000015</v>
      </c>
      <c r="E650" s="6" t="s">
        <v>1585</v>
      </c>
      <c r="F650" s="6" t="s">
        <v>1083</v>
      </c>
      <c r="G650" s="6"/>
      <c r="H650" s="6">
        <v>1</v>
      </c>
      <c r="I650" s="6" t="s">
        <v>8</v>
      </c>
      <c r="J650" s="27">
        <v>40938</v>
      </c>
      <c r="K650" s="27">
        <v>40938</v>
      </c>
      <c r="L650" s="7">
        <v>177450.01</v>
      </c>
      <c r="M650" s="7">
        <v>0</v>
      </c>
      <c r="N650" s="7"/>
      <c r="O650" s="8">
        <v>177450.01</v>
      </c>
      <c r="P650" s="7">
        <v>-159705.01</v>
      </c>
      <c r="Q650" s="7">
        <v>0</v>
      </c>
      <c r="R650" s="7">
        <v>0</v>
      </c>
      <c r="S650" s="12">
        <f t="shared" si="395"/>
        <v>-159705.01</v>
      </c>
      <c r="T650" s="18">
        <f t="shared" si="396"/>
        <v>17745</v>
      </c>
      <c r="U650" s="18">
        <v>17745</v>
      </c>
      <c r="V650" s="30">
        <f t="shared" si="397"/>
        <v>40909</v>
      </c>
      <c r="W650" s="28">
        <f t="shared" si="401"/>
        <v>11.347222222222221</v>
      </c>
      <c r="X650" s="38" t="s">
        <v>3110</v>
      </c>
      <c r="Y650">
        <f>MATCH(X650,'CAT-3'!$A:$A,0)</f>
        <v>757</v>
      </c>
      <c r="Z650">
        <f>MATCH(V650,'CAT-3'!$1:$1,0)</f>
        <v>88</v>
      </c>
      <c r="AA650">
        <f>INDEX('CAT-3'!$1:$1048576,FAR!Y650,FAR!Z650)</f>
        <v>93.3</v>
      </c>
      <c r="AB650">
        <f>MATCH($AB$3,'CAT-3'!$1:$1,0)</f>
        <v>90</v>
      </c>
      <c r="AC650">
        <f>INDEX('CAT-3'!$1:$1048576,FAR!Y650,FAR!AB650)</f>
        <v>93.3</v>
      </c>
      <c r="AD650" s="28">
        <f t="shared" ref="AD650:AD656" si="405">AC650/AA650</f>
        <v>1</v>
      </c>
      <c r="AE650" s="43" t="s">
        <v>4047</v>
      </c>
      <c r="AF650">
        <f>MATCH(AE650,'CAT-4'!$A:$A,0)</f>
        <v>647</v>
      </c>
      <c r="AG650">
        <f>MATCH($AG$3,'CAT-4'!$1:$1,0)</f>
        <v>4</v>
      </c>
      <c r="AH650">
        <f>INDEX('CAT-4'!$1:$1048576,FAR!AF650,FAR!AG650)</f>
        <v>100.5</v>
      </c>
      <c r="AI650">
        <f>MATCH($AI$3,'CAT-4'!$1:$1,0)</f>
        <v>133</v>
      </c>
      <c r="AJ650">
        <f>INDEX('CAT-4'!$1:$1048576,FAR!AF650,FAR!AI650)</f>
        <v>92.8</v>
      </c>
      <c r="AK650" s="28">
        <f t="shared" ref="AK650:AK660" si="406">AJ650/AH650</f>
        <v>0.92338308457711438</v>
      </c>
      <c r="AL650" s="28">
        <f t="shared" ref="AL650:AL656" si="407">AK650*AD650</f>
        <v>0.92338308457711438</v>
      </c>
      <c r="AM650" s="2">
        <f>INDEX(ELSV!$C$4:$G$58,MATCH(AE650,ELSV!$G$4:$G$58,0),MATCH(IF(O650&gt;2000000,"A",IF(O650&gt;1000000,"B",IF(O650&gt;100000,"C","D"))),ELSV!$C$4:$G$4,0))</f>
        <v>6</v>
      </c>
      <c r="AN650" s="77">
        <f>INDEX(ELSV!$G$4:$K$58,MATCH(AE650,ELSV!$G$4:$G$58,0),MATCH(IF(O650&gt;2000000,"A",IF(O650&gt;1000000,"B",IF(O650&gt;100000,"C","D"))),ELSV!$G$4:$K$4,0))</f>
        <v>1</v>
      </c>
      <c r="AO650" s="24">
        <f t="shared" si="402"/>
        <v>163854.33759203981</v>
      </c>
      <c r="AP650" s="24">
        <f t="shared" si="403"/>
        <v>163854.33759203981</v>
      </c>
      <c r="AQ650" s="25">
        <f t="shared" si="404"/>
        <v>0</v>
      </c>
    </row>
    <row r="651" spans="1:43" x14ac:dyDescent="0.25">
      <c r="A651" s="11">
        <v>3008</v>
      </c>
      <c r="B651" s="6">
        <v>3008006301</v>
      </c>
      <c r="C651" s="6">
        <v>20000401</v>
      </c>
      <c r="D651" s="6">
        <v>5000000029</v>
      </c>
      <c r="E651" s="6" t="s">
        <v>1586</v>
      </c>
      <c r="F651" s="6" t="s">
        <v>1095</v>
      </c>
      <c r="G651" s="6"/>
      <c r="H651" s="6">
        <v>1</v>
      </c>
      <c r="I651" s="6" t="s">
        <v>8</v>
      </c>
      <c r="J651" s="27">
        <v>40939</v>
      </c>
      <c r="K651" s="27">
        <v>40939</v>
      </c>
      <c r="L651" s="7">
        <v>177450.01</v>
      </c>
      <c r="M651" s="7">
        <v>0</v>
      </c>
      <c r="N651" s="7"/>
      <c r="O651" s="8">
        <v>177450.01</v>
      </c>
      <c r="P651" s="7">
        <v>-159705.01</v>
      </c>
      <c r="Q651" s="7">
        <v>0</v>
      </c>
      <c r="R651" s="7">
        <v>0</v>
      </c>
      <c r="S651" s="12">
        <f t="shared" si="395"/>
        <v>-159705.01</v>
      </c>
      <c r="T651" s="18">
        <f t="shared" si="396"/>
        <v>17745</v>
      </c>
      <c r="U651" s="18">
        <v>17745</v>
      </c>
      <c r="V651" s="30">
        <f t="shared" si="397"/>
        <v>40909</v>
      </c>
      <c r="W651" s="28">
        <f t="shared" si="401"/>
        <v>11.347222222222221</v>
      </c>
      <c r="X651" s="38" t="s">
        <v>3110</v>
      </c>
      <c r="Y651">
        <f>MATCH(X651,'CAT-3'!$A:$A,0)</f>
        <v>757</v>
      </c>
      <c r="Z651">
        <f>MATCH(V651,'CAT-3'!$1:$1,0)</f>
        <v>88</v>
      </c>
      <c r="AA651">
        <f>INDEX('CAT-3'!$1:$1048576,FAR!Y651,FAR!Z651)</f>
        <v>93.3</v>
      </c>
      <c r="AB651">
        <f>MATCH($AB$3,'CAT-3'!$1:$1,0)</f>
        <v>90</v>
      </c>
      <c r="AC651">
        <f>INDEX('CAT-3'!$1:$1048576,FAR!Y651,FAR!AB651)</f>
        <v>93.3</v>
      </c>
      <c r="AD651" s="28">
        <f t="shared" si="405"/>
        <v>1</v>
      </c>
      <c r="AE651" s="43" t="s">
        <v>4047</v>
      </c>
      <c r="AF651">
        <f>MATCH(AE651,'CAT-4'!$A:$A,0)</f>
        <v>647</v>
      </c>
      <c r="AG651">
        <f>MATCH($AG$3,'CAT-4'!$1:$1,0)</f>
        <v>4</v>
      </c>
      <c r="AH651">
        <f>INDEX('CAT-4'!$1:$1048576,FAR!AF651,FAR!AG651)</f>
        <v>100.5</v>
      </c>
      <c r="AI651">
        <f>MATCH($AI$3,'CAT-4'!$1:$1,0)</f>
        <v>133</v>
      </c>
      <c r="AJ651">
        <f>INDEX('CAT-4'!$1:$1048576,FAR!AF651,FAR!AI651)</f>
        <v>92.8</v>
      </c>
      <c r="AK651" s="28">
        <f t="shared" si="406"/>
        <v>0.92338308457711438</v>
      </c>
      <c r="AL651" s="28">
        <f t="shared" si="407"/>
        <v>0.92338308457711438</v>
      </c>
      <c r="AM651" s="2">
        <f>INDEX(ELSV!$C$4:$G$58,MATCH(AE651,ELSV!$G$4:$G$58,0),MATCH(IF(O651&gt;2000000,"A",IF(O651&gt;1000000,"B",IF(O651&gt;100000,"C","D"))),ELSV!$C$4:$G$4,0))</f>
        <v>6</v>
      </c>
      <c r="AN651" s="77">
        <f>INDEX(ELSV!$G$4:$K$58,MATCH(AE651,ELSV!$G$4:$G$58,0),MATCH(IF(O651&gt;2000000,"A",IF(O651&gt;1000000,"B",IF(O651&gt;100000,"C","D"))),ELSV!$G$4:$K$4,0))</f>
        <v>1</v>
      </c>
      <c r="AO651" s="24">
        <f t="shared" si="402"/>
        <v>163854.33759203981</v>
      </c>
      <c r="AP651" s="24">
        <f t="shared" si="403"/>
        <v>163854.33759203981</v>
      </c>
      <c r="AQ651" s="25">
        <f t="shared" si="404"/>
        <v>0</v>
      </c>
    </row>
    <row r="652" spans="1:43" x14ac:dyDescent="0.25">
      <c r="A652" s="11">
        <v>3006</v>
      </c>
      <c r="B652" s="6">
        <v>3006006201</v>
      </c>
      <c r="C652" s="6">
        <v>20000401</v>
      </c>
      <c r="D652" s="6">
        <v>5000000069</v>
      </c>
      <c r="E652" s="6" t="s">
        <v>1582</v>
      </c>
      <c r="F652" s="6" t="s">
        <v>1125</v>
      </c>
      <c r="G652" s="6"/>
      <c r="H652" s="6">
        <v>1</v>
      </c>
      <c r="I652" s="6" t="s">
        <v>41</v>
      </c>
      <c r="J652" s="27">
        <v>40908</v>
      </c>
      <c r="K652" s="27">
        <v>40908</v>
      </c>
      <c r="L652" s="7">
        <v>177450.01</v>
      </c>
      <c r="M652" s="7">
        <v>0</v>
      </c>
      <c r="N652" s="7"/>
      <c r="O652" s="8">
        <v>177450.01</v>
      </c>
      <c r="P652" s="7">
        <v>-159705.01</v>
      </c>
      <c r="Q652" s="7">
        <v>0</v>
      </c>
      <c r="R652" s="7">
        <v>0</v>
      </c>
      <c r="S652" s="12">
        <f t="shared" si="395"/>
        <v>-159705.01</v>
      </c>
      <c r="T652" s="18">
        <f t="shared" si="396"/>
        <v>17745</v>
      </c>
      <c r="U652" s="18">
        <v>17745</v>
      </c>
      <c r="V652" s="30">
        <f t="shared" si="397"/>
        <v>40878</v>
      </c>
      <c r="W652" s="28">
        <f t="shared" si="401"/>
        <v>11.430555555555555</v>
      </c>
      <c r="X652" s="38" t="s">
        <v>2880</v>
      </c>
      <c r="Y652">
        <f>MATCH(X652,'CAT-3'!$A:$A,0)</f>
        <v>642</v>
      </c>
      <c r="Z652">
        <f>MATCH(V652,'CAT-3'!$1:$1,0)</f>
        <v>87</v>
      </c>
      <c r="AA652">
        <f>INDEX('CAT-3'!$1:$1048576,FAR!Y652,FAR!Z652)</f>
        <v>125.7</v>
      </c>
      <c r="AB652">
        <f>MATCH($AB$3,'CAT-3'!$1:$1,0)</f>
        <v>90</v>
      </c>
      <c r="AC652">
        <f>INDEX('CAT-3'!$1:$1048576,FAR!Y652,FAR!AB652)</f>
        <v>126.4</v>
      </c>
      <c r="AD652" s="28">
        <f t="shared" si="405"/>
        <v>1.0055688146380271</v>
      </c>
      <c r="AE652" s="43" t="s">
        <v>4061</v>
      </c>
      <c r="AF652">
        <f>MATCH(AE652,'CAT-4'!$A:$A,0)</f>
        <v>654</v>
      </c>
      <c r="AG652">
        <f>MATCH($AG$3,'CAT-4'!$1:$1,0)</f>
        <v>4</v>
      </c>
      <c r="AH652">
        <f>INDEX('CAT-4'!$1:$1048576,FAR!AF652,FAR!AG652)</f>
        <v>94.7</v>
      </c>
      <c r="AI652">
        <f>MATCH($AI$3,'CAT-4'!$1:$1,0)</f>
        <v>133</v>
      </c>
      <c r="AJ652">
        <f>INDEX('CAT-4'!$1:$1048576,FAR!AF652,FAR!AI652)</f>
        <v>112.9</v>
      </c>
      <c r="AK652" s="28">
        <f t="shared" si="406"/>
        <v>1.1921858500527984</v>
      </c>
      <c r="AL652" s="28">
        <f t="shared" si="407"/>
        <v>1.1988249120658212</v>
      </c>
      <c r="AM652" s="2">
        <f>INDEX(ELSV!$C$4:$G$58,MATCH(AE652,ELSV!$G$4:$G$58,0),MATCH(IF(O652&gt;2000000,"A",IF(O652&gt;1000000,"B",IF(O652&gt;100000,"C","D"))),ELSV!$C$4:$G$4,0))</f>
        <v>6</v>
      </c>
      <c r="AN652" s="77">
        <f>INDEX(ELSV!$G$4:$K$58,MATCH(AE652,ELSV!$G$4:$G$58,0),MATCH(IF(O652&gt;2000000,"A",IF(O652&gt;1000000,"B",IF(O652&gt;100000,"C","D"))),ELSV!$G$4:$K$4,0))</f>
        <v>0.95</v>
      </c>
      <c r="AO652" s="24">
        <f t="shared" si="402"/>
        <v>212731.4926343291</v>
      </c>
      <c r="AP652" s="24">
        <f t="shared" si="403"/>
        <v>202094.91800261263</v>
      </c>
      <c r="AQ652" s="25">
        <f t="shared" si="404"/>
        <v>10636.574631716474</v>
      </c>
    </row>
    <row r="653" spans="1:43" x14ac:dyDescent="0.25">
      <c r="A653" s="11">
        <v>3005</v>
      </c>
      <c r="B653" s="6">
        <v>3005006203</v>
      </c>
      <c r="C653" s="6">
        <v>20000401</v>
      </c>
      <c r="D653" s="6">
        <v>5000000082</v>
      </c>
      <c r="E653" s="6" t="s">
        <v>1584</v>
      </c>
      <c r="F653" s="6" t="s">
        <v>1131</v>
      </c>
      <c r="G653" s="6"/>
      <c r="H653" s="6">
        <v>1</v>
      </c>
      <c r="I653" s="6" t="s">
        <v>8</v>
      </c>
      <c r="J653" s="27">
        <v>40931</v>
      </c>
      <c r="K653" s="27">
        <v>40931</v>
      </c>
      <c r="L653" s="7">
        <v>177450.01</v>
      </c>
      <c r="M653" s="7">
        <v>0</v>
      </c>
      <c r="N653" s="7"/>
      <c r="O653" s="8">
        <v>177450.01</v>
      </c>
      <c r="P653" s="7">
        <v>-108307.53</v>
      </c>
      <c r="Q653" s="7">
        <v>0</v>
      </c>
      <c r="R653" s="7">
        <v>-11232.59</v>
      </c>
      <c r="S653" s="12">
        <f t="shared" si="395"/>
        <v>-119540.12</v>
      </c>
      <c r="T653" s="18">
        <f t="shared" si="396"/>
        <v>69142.48000000001</v>
      </c>
      <c r="U653" s="18">
        <v>57909.89</v>
      </c>
      <c r="V653" s="30">
        <f t="shared" si="397"/>
        <v>40909</v>
      </c>
      <c r="W653" s="28">
        <f t="shared" si="401"/>
        <v>11.366666666666667</v>
      </c>
      <c r="X653" s="38" t="s">
        <v>2880</v>
      </c>
      <c r="Y653">
        <f>MATCH(X653,'CAT-3'!$A:$A,0)</f>
        <v>642</v>
      </c>
      <c r="Z653">
        <f>MATCH(V653,'CAT-3'!$1:$1,0)</f>
        <v>88</v>
      </c>
      <c r="AA653">
        <f>INDEX('CAT-3'!$1:$1048576,FAR!Y653,FAR!Z653)</f>
        <v>126</v>
      </c>
      <c r="AB653">
        <f>MATCH($AB$3,'CAT-3'!$1:$1,0)</f>
        <v>90</v>
      </c>
      <c r="AC653">
        <f>INDEX('CAT-3'!$1:$1048576,FAR!Y653,FAR!AB653)</f>
        <v>126.4</v>
      </c>
      <c r="AD653" s="28">
        <f t="shared" si="405"/>
        <v>1.0031746031746032</v>
      </c>
      <c r="AE653" s="43" t="s">
        <v>4061</v>
      </c>
      <c r="AF653">
        <f>MATCH(AE653,'CAT-4'!$A:$A,0)</f>
        <v>654</v>
      </c>
      <c r="AG653">
        <f>MATCH($AG$3,'CAT-4'!$1:$1,0)</f>
        <v>4</v>
      </c>
      <c r="AH653">
        <f>INDEX('CAT-4'!$1:$1048576,FAR!AF653,FAR!AG653)</f>
        <v>94.7</v>
      </c>
      <c r="AI653">
        <f>MATCH($AI$3,'CAT-4'!$1:$1,0)</f>
        <v>133</v>
      </c>
      <c r="AJ653">
        <f>INDEX('CAT-4'!$1:$1048576,FAR!AF653,FAR!AI653)</f>
        <v>112.9</v>
      </c>
      <c r="AK653" s="28">
        <f t="shared" si="406"/>
        <v>1.1921858500527984</v>
      </c>
      <c r="AL653" s="28">
        <f t="shared" si="407"/>
        <v>1.195970567037093</v>
      </c>
      <c r="AM653" s="2">
        <f>INDEX(ELSV!$C$4:$G$58,MATCH(AE653,ELSV!$G$4:$G$58,0),MATCH(IF(O653&gt;2000000,"A",IF(O653&gt;1000000,"B",IF(O653&gt;100000,"C","D"))),ELSV!$C$4:$G$4,0))</f>
        <v>6</v>
      </c>
      <c r="AN653" s="77">
        <f>INDEX(ELSV!$G$4:$K$58,MATCH(AE653,ELSV!$G$4:$G$58,0),MATCH(IF(O653&gt;2000000,"A",IF(O653&gt;1000000,"B",IF(O653&gt;100000,"C","D"))),ELSV!$G$4:$K$4,0))</f>
        <v>0.95</v>
      </c>
      <c r="AO653" s="24">
        <f t="shared" si="402"/>
        <v>212224.98908043784</v>
      </c>
      <c r="AP653" s="24">
        <f t="shared" si="403"/>
        <v>201613.73962641592</v>
      </c>
      <c r="AQ653" s="25">
        <f t="shared" si="404"/>
        <v>10611.24945402192</v>
      </c>
    </row>
    <row r="654" spans="1:43" hidden="1" x14ac:dyDescent="0.25">
      <c r="A654" s="11">
        <v>3003</v>
      </c>
      <c r="B654" s="6">
        <v>3003006301</v>
      </c>
      <c r="C654" s="6">
        <v>20000401</v>
      </c>
      <c r="D654" s="6">
        <v>5030000115</v>
      </c>
      <c r="E654" s="6"/>
      <c r="F654" s="6" t="s">
        <v>1417</v>
      </c>
      <c r="G654" s="6"/>
      <c r="H654" s="6">
        <v>1</v>
      </c>
      <c r="I654" s="6" t="s">
        <v>41</v>
      </c>
      <c r="J654" s="27">
        <v>40939</v>
      </c>
      <c r="K654" s="27">
        <v>40939</v>
      </c>
      <c r="L654" s="7">
        <v>177450.01</v>
      </c>
      <c r="M654" s="7">
        <v>0</v>
      </c>
      <c r="N654" s="7"/>
      <c r="O654" s="8">
        <v>177450.01</v>
      </c>
      <c r="P654" s="7">
        <v>-159705.01</v>
      </c>
      <c r="Q654" s="7">
        <v>0</v>
      </c>
      <c r="R654" s="7">
        <v>0</v>
      </c>
      <c r="S654" s="12">
        <f t="shared" si="395"/>
        <v>-159705.01</v>
      </c>
      <c r="T654" s="18">
        <f t="shared" si="396"/>
        <v>17745</v>
      </c>
      <c r="U654" s="18">
        <v>17745</v>
      </c>
      <c r="V654" s="30">
        <f t="shared" si="397"/>
        <v>40909</v>
      </c>
      <c r="W654" s="28">
        <f t="shared" si="401"/>
        <v>11.347222222222221</v>
      </c>
      <c r="X654" s="38" t="s">
        <v>3110</v>
      </c>
      <c r="Y654">
        <f>MATCH(X654,'CAT-3'!$A:$A,0)</f>
        <v>757</v>
      </c>
      <c r="Z654">
        <f>MATCH(V654,'CAT-3'!$1:$1,0)</f>
        <v>88</v>
      </c>
      <c r="AA654">
        <f>INDEX('CAT-3'!$1:$1048576,FAR!Y654,FAR!Z654)</f>
        <v>93.3</v>
      </c>
      <c r="AB654">
        <f>MATCH($AB$3,'CAT-3'!$1:$1,0)</f>
        <v>90</v>
      </c>
      <c r="AC654">
        <f>INDEX('CAT-3'!$1:$1048576,FAR!Y654,FAR!AB654)</f>
        <v>93.3</v>
      </c>
      <c r="AD654" s="28">
        <f t="shared" si="405"/>
        <v>1</v>
      </c>
      <c r="AE654" s="43" t="s">
        <v>4047</v>
      </c>
      <c r="AF654">
        <f>MATCH(AE654,'CAT-4'!$A:$A,0)</f>
        <v>647</v>
      </c>
      <c r="AG654">
        <f>MATCH($AG$3,'CAT-4'!$1:$1,0)</f>
        <v>4</v>
      </c>
      <c r="AH654">
        <f>INDEX('CAT-4'!$1:$1048576,FAR!AF654,FAR!AG654)</f>
        <v>100.5</v>
      </c>
      <c r="AI654">
        <f>MATCH($AI$3,'CAT-4'!$1:$1,0)</f>
        <v>133</v>
      </c>
      <c r="AJ654">
        <f>INDEX('CAT-4'!$1:$1048576,FAR!AF654,FAR!AI654)</f>
        <v>92.8</v>
      </c>
      <c r="AK654" s="28">
        <f t="shared" si="406"/>
        <v>0.92338308457711438</v>
      </c>
      <c r="AL654" s="28">
        <f t="shared" si="407"/>
        <v>0.92338308457711438</v>
      </c>
      <c r="AM654" s="2">
        <f>INDEX(ELSV!$C$4:$G$58,MATCH(AE654,ELSV!$G$4:$G$58,0),MATCH(IF(O654&gt;2000000,"A",IF(O654&gt;1000000,"B",IF(O654&gt;100000,"C","D"))),ELSV!$C$4:$G$4,0))</f>
        <v>6</v>
      </c>
      <c r="AN654" s="77">
        <f>INDEX(ELSV!$G$4:$K$58,MATCH(AE654,ELSV!$G$4:$G$58,0),MATCH(IF(O654&gt;2000000,"A",IF(O654&gt;1000000,"B",IF(O654&gt;100000,"C","D"))),ELSV!$G$4:$K$4,0))</f>
        <v>1</v>
      </c>
      <c r="AO654" s="24">
        <f t="shared" si="402"/>
        <v>163854.33759203981</v>
      </c>
      <c r="AP654" s="24">
        <f t="shared" si="403"/>
        <v>163854.33759203981</v>
      </c>
      <c r="AQ654" s="25">
        <f t="shared" si="404"/>
        <v>0</v>
      </c>
    </row>
    <row r="655" spans="1:43" x14ac:dyDescent="0.25">
      <c r="A655" s="11">
        <v>3004</v>
      </c>
      <c r="B655" s="6">
        <v>3004005204</v>
      </c>
      <c r="C655" s="6">
        <v>20000401</v>
      </c>
      <c r="D655" s="6">
        <v>5000000049</v>
      </c>
      <c r="E655" s="6" t="s">
        <v>1583</v>
      </c>
      <c r="F655" s="6" t="s">
        <v>1110</v>
      </c>
      <c r="G655" s="6"/>
      <c r="H655" s="6">
        <v>1</v>
      </c>
      <c r="I655" s="6" t="s">
        <v>8</v>
      </c>
      <c r="J655" s="27">
        <v>40909</v>
      </c>
      <c r="K655" s="27">
        <v>40909</v>
      </c>
      <c r="L655" s="7">
        <v>177450</v>
      </c>
      <c r="M655" s="7">
        <v>0</v>
      </c>
      <c r="N655" s="7"/>
      <c r="O655" s="8">
        <v>177450</v>
      </c>
      <c r="P655" s="7">
        <v>-159705</v>
      </c>
      <c r="Q655" s="7">
        <v>0</v>
      </c>
      <c r="R655" s="7">
        <v>0</v>
      </c>
      <c r="S655" s="12">
        <f t="shared" si="395"/>
        <v>-159705</v>
      </c>
      <c r="T655" s="18">
        <f t="shared" si="396"/>
        <v>17745</v>
      </c>
      <c r="U655" s="18">
        <v>17745</v>
      </c>
      <c r="V655" s="30">
        <f t="shared" si="397"/>
        <v>40909</v>
      </c>
      <c r="W655" s="28">
        <f t="shared" si="401"/>
        <v>11.427777777777777</v>
      </c>
      <c r="X655" s="38" t="s">
        <v>2880</v>
      </c>
      <c r="Y655">
        <f>MATCH(X655,'CAT-3'!$A:$A,0)</f>
        <v>642</v>
      </c>
      <c r="Z655">
        <f>MATCH(V655,'CAT-3'!$1:$1,0)</f>
        <v>88</v>
      </c>
      <c r="AA655">
        <f>INDEX('CAT-3'!$1:$1048576,FAR!Y655,FAR!Z655)</f>
        <v>126</v>
      </c>
      <c r="AB655">
        <f>MATCH($AB$3,'CAT-3'!$1:$1,0)</f>
        <v>90</v>
      </c>
      <c r="AC655">
        <f>INDEX('CAT-3'!$1:$1048576,FAR!Y655,FAR!AB655)</f>
        <v>126.4</v>
      </c>
      <c r="AD655" s="28">
        <f t="shared" si="405"/>
        <v>1.0031746031746032</v>
      </c>
      <c r="AE655" s="43" t="s">
        <v>4061</v>
      </c>
      <c r="AF655">
        <f>MATCH(AE655,'CAT-4'!$A:$A,0)</f>
        <v>654</v>
      </c>
      <c r="AG655">
        <f>MATCH($AG$3,'CAT-4'!$1:$1,0)</f>
        <v>4</v>
      </c>
      <c r="AH655">
        <f>INDEX('CAT-4'!$1:$1048576,FAR!AF655,FAR!AG655)</f>
        <v>94.7</v>
      </c>
      <c r="AI655">
        <f>MATCH($AI$3,'CAT-4'!$1:$1,0)</f>
        <v>133</v>
      </c>
      <c r="AJ655">
        <f>INDEX('CAT-4'!$1:$1048576,FAR!AF655,FAR!AI655)</f>
        <v>112.9</v>
      </c>
      <c r="AK655" s="28">
        <f t="shared" si="406"/>
        <v>1.1921858500527984</v>
      </c>
      <c r="AL655" s="28">
        <f t="shared" si="407"/>
        <v>1.195970567037093</v>
      </c>
      <c r="AM655" s="2">
        <f>INDEX(ELSV!$C$4:$G$58,MATCH(AE655,ELSV!$G$4:$G$58,0),MATCH(IF(O655&gt;2000000,"A",IF(O655&gt;1000000,"B",IF(O655&gt;100000,"C","D"))),ELSV!$C$4:$G$4,0))</f>
        <v>6</v>
      </c>
      <c r="AN655" s="77">
        <f>INDEX(ELSV!$G$4:$K$58,MATCH(AE655,ELSV!$G$4:$G$58,0),MATCH(IF(O655&gt;2000000,"A",IF(O655&gt;1000000,"B",IF(O655&gt;100000,"C","D"))),ELSV!$G$4:$K$4,0))</f>
        <v>0.95</v>
      </c>
      <c r="AO655" s="24">
        <f t="shared" si="402"/>
        <v>212224.97712073216</v>
      </c>
      <c r="AP655" s="24">
        <f t="shared" si="403"/>
        <v>201613.72826469553</v>
      </c>
      <c r="AQ655" s="25">
        <f t="shared" si="404"/>
        <v>10611.248856036633</v>
      </c>
    </row>
    <row r="656" spans="1:43" x14ac:dyDescent="0.25">
      <c r="A656" s="11">
        <v>3006</v>
      </c>
      <c r="B656" s="6">
        <v>3006006203</v>
      </c>
      <c r="C656" s="6">
        <v>20000401</v>
      </c>
      <c r="D656" s="6">
        <v>5000000066</v>
      </c>
      <c r="E656" s="6" t="s">
        <v>1582</v>
      </c>
      <c r="F656" s="6" t="s">
        <v>1118</v>
      </c>
      <c r="G656" s="6"/>
      <c r="H656" s="6">
        <v>10</v>
      </c>
      <c r="I656" s="6" t="s">
        <v>41</v>
      </c>
      <c r="J656" s="27">
        <v>40868</v>
      </c>
      <c r="K656" s="27">
        <v>40868</v>
      </c>
      <c r="L656" s="7">
        <v>176000</v>
      </c>
      <c r="M656" s="7">
        <v>0</v>
      </c>
      <c r="N656" s="7"/>
      <c r="O656" s="8">
        <v>176000</v>
      </c>
      <c r="P656" s="7">
        <v>-108861.48</v>
      </c>
      <c r="Q656" s="7">
        <v>0</v>
      </c>
      <c r="R656" s="7">
        <v>-11140.8</v>
      </c>
      <c r="S656" s="12">
        <f t="shared" si="395"/>
        <v>-120002.28</v>
      </c>
      <c r="T656" s="18">
        <f t="shared" si="396"/>
        <v>67138.52</v>
      </c>
      <c r="U656" s="18">
        <v>55997.72</v>
      </c>
      <c r="V656" s="30">
        <f t="shared" si="397"/>
        <v>40848</v>
      </c>
      <c r="W656" s="28">
        <f t="shared" si="401"/>
        <v>11.53888888888889</v>
      </c>
      <c r="X656" s="38" t="s">
        <v>2968</v>
      </c>
      <c r="Y656">
        <f>MATCH(X656,'CAT-3'!$A:$A,0)</f>
        <v>686</v>
      </c>
      <c r="Z656">
        <f>MATCH(V656,'CAT-3'!$1:$1,0)</f>
        <v>86</v>
      </c>
      <c r="AA656">
        <f>INDEX('CAT-3'!$1:$1048576,FAR!Y656,FAR!Z656)</f>
        <v>102.4</v>
      </c>
      <c r="AB656">
        <f>MATCH($AB$3,'CAT-3'!$1:$1,0)</f>
        <v>90</v>
      </c>
      <c r="AC656">
        <f>INDEX('CAT-3'!$1:$1048576,FAR!Y656,FAR!AB656)</f>
        <v>103.4</v>
      </c>
      <c r="AD656" s="28">
        <f t="shared" si="405"/>
        <v>1.009765625</v>
      </c>
      <c r="AE656" s="43" t="s">
        <v>4059</v>
      </c>
      <c r="AF656">
        <f>MATCH(AE656,'CAT-4'!$A:$A,0)</f>
        <v>653</v>
      </c>
      <c r="AG656">
        <f>MATCH($AG$3,'CAT-4'!$1:$1,0)</f>
        <v>4</v>
      </c>
      <c r="AH656">
        <f>INDEX('CAT-4'!$1:$1048576,FAR!AF656,FAR!AG656)</f>
        <v>100.8</v>
      </c>
      <c r="AI656">
        <f>MATCH($AI$3,'CAT-4'!$1:$1,0)</f>
        <v>133</v>
      </c>
      <c r="AJ656">
        <f>INDEX('CAT-4'!$1:$1048576,FAR!AF656,FAR!AI656)</f>
        <v>120.5</v>
      </c>
      <c r="AK656" s="28">
        <f t="shared" si="406"/>
        <v>1.1954365079365079</v>
      </c>
      <c r="AL656" s="28">
        <f t="shared" si="407"/>
        <v>1.2071106925843254</v>
      </c>
      <c r="AM656" s="2">
        <f>INDEX(ELSV!$C$4:$G$58,MATCH(AE656,ELSV!$G$4:$G$58,0),MATCH(IF(O656&gt;2000000,"A",IF(O656&gt;1000000,"B",IF(O656&gt;100000,"C","D"))),ELSV!$C$4:$G$4,0))</f>
        <v>8</v>
      </c>
      <c r="AN656" s="77">
        <f>INDEX(ELSV!$G$4:$K$58,MATCH(AE656,ELSV!$G$4:$G$58,0),MATCH(IF(O656&gt;2000000,"A",IF(O656&gt;1000000,"B",IF(O656&gt;100000,"C","D"))),ELSV!$G$4:$K$4,0))</f>
        <v>0.9</v>
      </c>
      <c r="AO656" s="24">
        <f t="shared" si="402"/>
        <v>212451.48189484127</v>
      </c>
      <c r="AP656" s="24">
        <f t="shared" si="403"/>
        <v>191206.33370535716</v>
      </c>
      <c r="AQ656" s="25">
        <f t="shared" si="404"/>
        <v>21245.148189484113</v>
      </c>
    </row>
    <row r="657" spans="1:43" x14ac:dyDescent="0.25">
      <c r="A657" s="11">
        <v>3008</v>
      </c>
      <c r="B657" s="6">
        <v>3008000216</v>
      </c>
      <c r="C657" s="6">
        <v>20000201</v>
      </c>
      <c r="D657" s="6">
        <v>3020000390</v>
      </c>
      <c r="E657" s="6" t="s">
        <v>1586</v>
      </c>
      <c r="F657" s="6" t="s">
        <v>522</v>
      </c>
      <c r="G657" s="6"/>
      <c r="H657" s="6">
        <v>1</v>
      </c>
      <c r="I657" s="6" t="s">
        <v>8</v>
      </c>
      <c r="J657" s="27">
        <v>42277</v>
      </c>
      <c r="K657" s="27">
        <v>42277</v>
      </c>
      <c r="L657" s="7">
        <v>175917.81</v>
      </c>
      <c r="M657" s="7">
        <v>0</v>
      </c>
      <c r="N657" s="7"/>
      <c r="O657" s="8">
        <v>175917.81</v>
      </c>
      <c r="P657" s="7">
        <v>-66692.09</v>
      </c>
      <c r="Q657" s="7">
        <v>0</v>
      </c>
      <c r="R657" s="7">
        <v>-10256.01</v>
      </c>
      <c r="S657" s="12">
        <f t="shared" si="395"/>
        <v>-76948.099999999991</v>
      </c>
      <c r="T657" s="18">
        <f t="shared" si="396"/>
        <v>109225.72</v>
      </c>
      <c r="U657" s="18">
        <v>98969.71</v>
      </c>
      <c r="V657" s="30">
        <f t="shared" si="397"/>
        <v>42248</v>
      </c>
      <c r="W657" s="28">
        <f t="shared" si="401"/>
        <v>7.6805555555555554</v>
      </c>
      <c r="X657" s="38"/>
      <c r="AD657"/>
      <c r="AE657" s="43" t="s">
        <v>4061</v>
      </c>
      <c r="AF657">
        <f>MATCH(AE657,'CAT-4'!$A:$A,0)</f>
        <v>654</v>
      </c>
      <c r="AG657">
        <f>MATCH(V657,'CAT-4'!$1:$1,0)</f>
        <v>45</v>
      </c>
      <c r="AH657">
        <f>INDEX('CAT-4'!$1:$1048576,FAR!AF657,FAR!AG657)</f>
        <v>101.5</v>
      </c>
      <c r="AI657">
        <f>MATCH($AI$3,'CAT-4'!$1:$1,0)</f>
        <v>133</v>
      </c>
      <c r="AJ657">
        <f>INDEX('CAT-4'!$1:$1048576,FAR!AF657,FAR!AI657)</f>
        <v>112.9</v>
      </c>
      <c r="AK657" s="28">
        <f t="shared" si="406"/>
        <v>1.1123152709359607</v>
      </c>
      <c r="AL657" s="28">
        <f t="shared" ref="AL657:AL660" si="408">AK657</f>
        <v>1.1123152709359607</v>
      </c>
      <c r="AM657" s="2">
        <f>INDEX(ELSV!$C$4:$G$58,MATCH(AE657,ELSV!$G$4:$G$58,0),MATCH(IF(O657&gt;2000000,"A",IF(O657&gt;1000000,"B",IF(O657&gt;100000,"C","D"))),ELSV!$C$4:$G$4,0))</f>
        <v>6</v>
      </c>
      <c r="AN657" s="77">
        <f>INDEX(ELSV!$G$4:$K$58,MATCH(AE657,ELSV!$G$4:$G$58,0),MATCH(IF(O657&gt;2000000,"A",IF(O657&gt;1000000,"B",IF(O657&gt;100000,"C","D"))),ELSV!$G$4:$K$4,0))</f>
        <v>0.95</v>
      </c>
      <c r="AO657" s="24">
        <f t="shared" si="402"/>
        <v>195676.06649261084</v>
      </c>
      <c r="AP657" s="24">
        <f t="shared" si="403"/>
        <v>185892.2631679803</v>
      </c>
      <c r="AQ657" s="25">
        <f t="shared" si="404"/>
        <v>9783.8033246305422</v>
      </c>
    </row>
    <row r="658" spans="1:43" x14ac:dyDescent="0.25">
      <c r="A658" s="11">
        <v>3005</v>
      </c>
      <c r="B658" s="6">
        <v>3005000216</v>
      </c>
      <c r="C658" s="6">
        <v>20000201</v>
      </c>
      <c r="D658" s="6">
        <v>3020000386</v>
      </c>
      <c r="E658" s="6" t="s">
        <v>1584</v>
      </c>
      <c r="F658" s="6" t="s">
        <v>519</v>
      </c>
      <c r="G658" s="6"/>
      <c r="H658" s="6">
        <v>1</v>
      </c>
      <c r="I658" s="6" t="s">
        <v>8</v>
      </c>
      <c r="J658" s="27">
        <v>42198</v>
      </c>
      <c r="K658" s="27">
        <v>42198</v>
      </c>
      <c r="L658" s="7">
        <v>175803.5</v>
      </c>
      <c r="M658" s="7">
        <v>0</v>
      </c>
      <c r="N658" s="7"/>
      <c r="O658" s="8">
        <v>175803.5</v>
      </c>
      <c r="P658" s="7">
        <v>-68832.38</v>
      </c>
      <c r="Q658" s="7">
        <v>0</v>
      </c>
      <c r="R658" s="7">
        <v>-10249.34</v>
      </c>
      <c r="S658" s="12">
        <f t="shared" si="395"/>
        <v>-79081.72</v>
      </c>
      <c r="T658" s="18">
        <f t="shared" si="396"/>
        <v>106971.12</v>
      </c>
      <c r="U658" s="18">
        <v>96721.78</v>
      </c>
      <c r="V658" s="30">
        <f t="shared" si="397"/>
        <v>42186</v>
      </c>
      <c r="W658" s="28">
        <f t="shared" si="401"/>
        <v>7.8944444444444448</v>
      </c>
      <c r="X658" s="38"/>
      <c r="AD658"/>
      <c r="AE658" s="43" t="s">
        <v>4061</v>
      </c>
      <c r="AF658">
        <f>MATCH(AE658,'CAT-4'!$A:$A,0)</f>
        <v>654</v>
      </c>
      <c r="AG658">
        <f>MATCH(V658,'CAT-4'!$1:$1,0)</f>
        <v>43</v>
      </c>
      <c r="AH658">
        <f>INDEX('CAT-4'!$1:$1048576,FAR!AF658,FAR!AG658)</f>
        <v>104.9</v>
      </c>
      <c r="AI658">
        <f>MATCH($AI$3,'CAT-4'!$1:$1,0)</f>
        <v>133</v>
      </c>
      <c r="AJ658">
        <f>INDEX('CAT-4'!$1:$1048576,FAR!AF658,FAR!AI658)</f>
        <v>112.9</v>
      </c>
      <c r="AK658" s="28">
        <f t="shared" si="406"/>
        <v>1.0762631077216396</v>
      </c>
      <c r="AL658" s="28">
        <f t="shared" si="408"/>
        <v>1.0762631077216396</v>
      </c>
      <c r="AM658" s="2">
        <f>INDEX(ELSV!$C$4:$G$58,MATCH(AE658,ELSV!$G$4:$G$58,0),MATCH(IF(O658&gt;2000000,"A",IF(O658&gt;1000000,"B",IF(O658&gt;100000,"C","D"))),ELSV!$C$4:$G$4,0))</f>
        <v>6</v>
      </c>
      <c r="AN658" s="77">
        <f>INDEX(ELSV!$G$4:$K$58,MATCH(AE658,ELSV!$G$4:$G$58,0),MATCH(IF(O658&gt;2000000,"A",IF(O658&gt;1000000,"B",IF(O658&gt;100000,"C","D"))),ELSV!$G$4:$K$4,0))</f>
        <v>0.95</v>
      </c>
      <c r="AO658" s="24">
        <f t="shared" si="402"/>
        <v>189210.82125834125</v>
      </c>
      <c r="AP658" s="24">
        <f t="shared" si="403"/>
        <v>179750.28019542419</v>
      </c>
      <c r="AQ658" s="25">
        <f t="shared" si="404"/>
        <v>9460.5410629170656</v>
      </c>
    </row>
    <row r="659" spans="1:43" x14ac:dyDescent="0.25">
      <c r="A659" s="11">
        <v>3004</v>
      </c>
      <c r="B659" s="6">
        <v>3004000206</v>
      </c>
      <c r="C659" s="6">
        <v>20000201</v>
      </c>
      <c r="D659" s="6">
        <v>3020000384</v>
      </c>
      <c r="E659" s="6" t="s">
        <v>1583</v>
      </c>
      <c r="F659" s="6" t="s">
        <v>517</v>
      </c>
      <c r="G659" s="6"/>
      <c r="H659" s="6">
        <v>1</v>
      </c>
      <c r="I659" s="6" t="s">
        <v>8</v>
      </c>
      <c r="J659" s="27">
        <v>42217</v>
      </c>
      <c r="K659" s="27">
        <v>42217</v>
      </c>
      <c r="L659" s="7">
        <v>174323.55</v>
      </c>
      <c r="M659" s="7">
        <v>0</v>
      </c>
      <c r="N659" s="7"/>
      <c r="O659" s="8">
        <v>174323.55</v>
      </c>
      <c r="P659" s="7">
        <v>-67753.740000000005</v>
      </c>
      <c r="Q659" s="7">
        <v>0</v>
      </c>
      <c r="R659" s="7">
        <v>-10163.06</v>
      </c>
      <c r="S659" s="12">
        <f t="shared" si="395"/>
        <v>-77916.800000000003</v>
      </c>
      <c r="T659" s="18">
        <f t="shared" si="396"/>
        <v>106569.80999999998</v>
      </c>
      <c r="U659" s="18">
        <v>96406.75</v>
      </c>
      <c r="V659" s="30">
        <f t="shared" si="397"/>
        <v>42217</v>
      </c>
      <c r="W659" s="28">
        <f t="shared" si="401"/>
        <v>7.8444444444444441</v>
      </c>
      <c r="X659" s="38"/>
      <c r="AD659"/>
      <c r="AE659" s="43" t="s">
        <v>4061</v>
      </c>
      <c r="AF659">
        <f>MATCH(AE659,'CAT-4'!$A:$A,0)</f>
        <v>654</v>
      </c>
      <c r="AG659">
        <f>MATCH(V659,'CAT-4'!$1:$1,0)</f>
        <v>44</v>
      </c>
      <c r="AH659">
        <f>INDEX('CAT-4'!$1:$1048576,FAR!AF659,FAR!AG659)</f>
        <v>101.5</v>
      </c>
      <c r="AI659">
        <f>MATCH($AI$3,'CAT-4'!$1:$1,0)</f>
        <v>133</v>
      </c>
      <c r="AJ659">
        <f>INDEX('CAT-4'!$1:$1048576,FAR!AF659,FAR!AI659)</f>
        <v>112.9</v>
      </c>
      <c r="AK659" s="28">
        <f t="shared" si="406"/>
        <v>1.1123152709359607</v>
      </c>
      <c r="AL659" s="28">
        <f t="shared" si="408"/>
        <v>1.1123152709359607</v>
      </c>
      <c r="AM659" s="2">
        <f>INDEX(ELSV!$C$4:$G$58,MATCH(AE659,ELSV!$G$4:$G$58,0),MATCH(IF(O659&gt;2000000,"A",IF(O659&gt;1000000,"B",IF(O659&gt;100000,"C","D"))),ELSV!$C$4:$G$4,0))</f>
        <v>6</v>
      </c>
      <c r="AN659" s="77">
        <f>INDEX(ELSV!$G$4:$K$58,MATCH(AE659,ELSV!$G$4:$G$58,0),MATCH(IF(O659&gt;2000000,"A",IF(O659&gt;1000000,"B",IF(O659&gt;100000,"C","D"))),ELSV!$G$4:$K$4,0))</f>
        <v>0.95</v>
      </c>
      <c r="AO659" s="24">
        <f t="shared" si="402"/>
        <v>193902.74674876849</v>
      </c>
      <c r="AP659" s="24">
        <f t="shared" si="403"/>
        <v>184207.60941133005</v>
      </c>
      <c r="AQ659" s="25">
        <f t="shared" si="404"/>
        <v>9695.137337438442</v>
      </c>
    </row>
    <row r="660" spans="1:43" x14ac:dyDescent="0.25">
      <c r="A660" s="11">
        <v>3004</v>
      </c>
      <c r="B660" s="6">
        <v>3004000203</v>
      </c>
      <c r="C660" s="6">
        <v>20000201</v>
      </c>
      <c r="D660" s="6">
        <v>3020000354</v>
      </c>
      <c r="E660" s="6" t="s">
        <v>1583</v>
      </c>
      <c r="F660" s="6" t="s">
        <v>489</v>
      </c>
      <c r="G660" s="6"/>
      <c r="H660" s="6">
        <v>1</v>
      </c>
      <c r="I660" s="6" t="s">
        <v>8</v>
      </c>
      <c r="J660" s="27">
        <v>41906</v>
      </c>
      <c r="K660" s="27">
        <v>41906</v>
      </c>
      <c r="L660" s="7">
        <v>173400</v>
      </c>
      <c r="M660" s="7">
        <v>0</v>
      </c>
      <c r="N660" s="7"/>
      <c r="O660" s="8">
        <v>173400</v>
      </c>
      <c r="P660" s="7">
        <v>-75999.179999999993</v>
      </c>
      <c r="Q660" s="7">
        <v>0</v>
      </c>
      <c r="R660" s="7">
        <v>-10109.219999999999</v>
      </c>
      <c r="S660" s="12">
        <f t="shared" si="395"/>
        <v>-86108.4</v>
      </c>
      <c r="T660" s="18">
        <f t="shared" si="396"/>
        <v>97400.82</v>
      </c>
      <c r="U660" s="18">
        <v>87291.6</v>
      </c>
      <c r="V660" s="30">
        <f t="shared" si="397"/>
        <v>41883</v>
      </c>
      <c r="W660" s="28">
        <f t="shared" si="401"/>
        <v>8.6972222222222229</v>
      </c>
      <c r="X660" s="38"/>
      <c r="AD660"/>
      <c r="AE660" s="43" t="s">
        <v>4061</v>
      </c>
      <c r="AF660">
        <f>MATCH(AE660,'CAT-4'!$A:$A,0)</f>
        <v>654</v>
      </c>
      <c r="AG660">
        <f>MATCH(V660,'CAT-4'!$1:$1,0)</f>
        <v>33</v>
      </c>
      <c r="AH660">
        <f>INDEX('CAT-4'!$1:$1048576,FAR!AF660,FAR!AG660)</f>
        <v>99</v>
      </c>
      <c r="AI660">
        <f>MATCH($AI$3,'CAT-4'!$1:$1,0)</f>
        <v>133</v>
      </c>
      <c r="AJ660">
        <f>INDEX('CAT-4'!$1:$1048576,FAR!AF660,FAR!AI660)</f>
        <v>112.9</v>
      </c>
      <c r="AK660" s="28">
        <f t="shared" si="406"/>
        <v>1.1404040404040405</v>
      </c>
      <c r="AL660" s="28">
        <f t="shared" si="408"/>
        <v>1.1404040404040405</v>
      </c>
      <c r="AM660" s="2">
        <f>INDEX(ELSV!$C$4:$G$58,MATCH(AE660,ELSV!$G$4:$G$58,0),MATCH(IF(O660&gt;2000000,"A",IF(O660&gt;1000000,"B",IF(O660&gt;100000,"C","D"))),ELSV!$C$4:$G$4,0))</f>
        <v>6</v>
      </c>
      <c r="AN660" s="77">
        <f>INDEX(ELSV!$G$4:$K$58,MATCH(AE660,ELSV!$G$4:$G$58,0),MATCH(IF(O660&gt;2000000,"A",IF(O660&gt;1000000,"B",IF(O660&gt;100000,"C","D"))),ELSV!$G$4:$K$4,0))</f>
        <v>0.95</v>
      </c>
      <c r="AO660" s="24">
        <f t="shared" si="402"/>
        <v>197746.06060606064</v>
      </c>
      <c r="AP660" s="24">
        <f t="shared" si="403"/>
        <v>187858.7575757576</v>
      </c>
      <c r="AQ660" s="25">
        <f t="shared" si="404"/>
        <v>9887.3030303030391</v>
      </c>
    </row>
    <row r="661" spans="1:43" hidden="1" x14ac:dyDescent="0.25">
      <c r="A661" s="11">
        <v>3007</v>
      </c>
      <c r="B661" s="6">
        <v>3007000205</v>
      </c>
      <c r="C661" s="6">
        <v>20000102</v>
      </c>
      <c r="D661" s="6">
        <v>2010000040</v>
      </c>
      <c r="E661" s="6" t="s">
        <v>1585</v>
      </c>
      <c r="F661" s="6" t="s">
        <v>92</v>
      </c>
      <c r="G661" s="6" t="s">
        <v>1597</v>
      </c>
      <c r="H661" s="83">
        <v>1</v>
      </c>
      <c r="I661" s="6" t="s">
        <v>8</v>
      </c>
      <c r="J661" s="27">
        <v>41522</v>
      </c>
      <c r="K661" s="27">
        <v>41522</v>
      </c>
      <c r="L661" s="7">
        <v>171993.61</v>
      </c>
      <c r="M661" s="7">
        <v>0</v>
      </c>
      <c r="N661" s="7"/>
      <c r="O661" s="8">
        <v>171993.61</v>
      </c>
      <c r="P661" s="7">
        <v>-47457.55</v>
      </c>
      <c r="Q661" s="7">
        <v>0</v>
      </c>
      <c r="R661" s="7">
        <v>-5744.59</v>
      </c>
      <c r="S661" s="12">
        <f t="shared" si="395"/>
        <v>-53202.14</v>
      </c>
      <c r="T661" s="18">
        <f t="shared" si="396"/>
        <v>124536.05999999998</v>
      </c>
      <c r="U661" s="18">
        <v>118791.47</v>
      </c>
      <c r="V661" s="30">
        <f t="shared" si="397"/>
        <v>41518</v>
      </c>
      <c r="AD661"/>
      <c r="AL661"/>
      <c r="AO661"/>
    </row>
    <row r="662" spans="1:43" x14ac:dyDescent="0.25">
      <c r="A662" s="11">
        <v>3008</v>
      </c>
      <c r="B662" s="6">
        <v>3008000206</v>
      </c>
      <c r="C662" s="6">
        <v>20000201</v>
      </c>
      <c r="D662" s="6">
        <v>3020000363</v>
      </c>
      <c r="E662" s="6" t="s">
        <v>1586</v>
      </c>
      <c r="F662" s="6" t="s">
        <v>497</v>
      </c>
      <c r="G662" s="6"/>
      <c r="H662" s="6">
        <v>1</v>
      </c>
      <c r="I662" s="6" t="s">
        <v>8</v>
      </c>
      <c r="J662" s="27">
        <v>42004</v>
      </c>
      <c r="K662" s="27">
        <v>42004</v>
      </c>
      <c r="L662" s="7">
        <v>170384.42</v>
      </c>
      <c r="M662" s="7">
        <v>0</v>
      </c>
      <c r="N662" s="7"/>
      <c r="O662" s="8">
        <v>170384.42</v>
      </c>
      <c r="P662" s="7">
        <v>-72010.42</v>
      </c>
      <c r="Q662" s="7">
        <v>0</v>
      </c>
      <c r="R662" s="7">
        <v>-9933.41</v>
      </c>
      <c r="S662" s="12">
        <f t="shared" si="395"/>
        <v>-81943.83</v>
      </c>
      <c r="T662" s="18">
        <f t="shared" si="396"/>
        <v>98374.000000000015</v>
      </c>
      <c r="U662" s="18">
        <v>88440.59</v>
      </c>
      <c r="V662" s="30">
        <f t="shared" si="397"/>
        <v>41974</v>
      </c>
      <c r="W662" s="28">
        <f t="shared" ref="W662:W725" si="409">YEARFRAC(K662,$W$3)</f>
        <v>8.4305555555555554</v>
      </c>
      <c r="X662" s="38"/>
      <c r="AD662"/>
      <c r="AE662" s="43" t="s">
        <v>4061</v>
      </c>
      <c r="AF662">
        <f>MATCH(AE662,'CAT-4'!$A:$A,0)</f>
        <v>654</v>
      </c>
      <c r="AG662">
        <f>MATCH(V662,'CAT-4'!$1:$1,0)</f>
        <v>36</v>
      </c>
      <c r="AH662">
        <f>INDEX('CAT-4'!$1:$1048576,FAR!AF662,FAR!AG662)</f>
        <v>106.2</v>
      </c>
      <c r="AI662">
        <f>MATCH($AI$3,'CAT-4'!$1:$1,0)</f>
        <v>133</v>
      </c>
      <c r="AJ662">
        <f>INDEX('CAT-4'!$1:$1048576,FAR!AF662,FAR!AI662)</f>
        <v>112.9</v>
      </c>
      <c r="AK662" s="28">
        <f t="shared" ref="AK662:AK677" si="410">AJ662/AH662</f>
        <v>1.0630885122410547</v>
      </c>
      <c r="AL662" s="28">
        <f t="shared" ref="AL662:AL677" si="411">AK662</f>
        <v>1.0630885122410547</v>
      </c>
      <c r="AM662" s="2">
        <f>INDEX(ELSV!$C$4:$G$58,MATCH(AE662,ELSV!$G$4:$G$58,0),MATCH(IF(O662&gt;2000000,"A",IF(O662&gt;1000000,"B",IF(O662&gt;100000,"C","D"))),ELSV!$C$4:$G$4,0))</f>
        <v>6</v>
      </c>
      <c r="AN662" s="77">
        <f>INDEX(ELSV!$G$4:$K$58,MATCH(AE662,ELSV!$G$4:$G$58,0),MATCH(IF(O662&gt;2000000,"A",IF(O662&gt;1000000,"B",IF(O662&gt;100000,"C","D"))),ELSV!$G$4:$K$4,0))</f>
        <v>0.95</v>
      </c>
      <c r="AO662" s="24">
        <f t="shared" ref="AO662:AO693" si="412">AL662*O662</f>
        <v>181133.71956685503</v>
      </c>
      <c r="AP662" s="24">
        <f t="shared" ref="AP662:AP693" si="413">AO662*(AN662/AM662)*(IF(W662&gt;AM662,AM662,W662))</f>
        <v>172077.03358851228</v>
      </c>
      <c r="AQ662" s="25">
        <f t="shared" ref="AQ662:AQ725" si="414">AO662-AP662</f>
        <v>9056.6859783427499</v>
      </c>
    </row>
    <row r="663" spans="1:43" x14ac:dyDescent="0.25">
      <c r="A663" s="11">
        <v>3007</v>
      </c>
      <c r="B663" s="6">
        <v>3007000206</v>
      </c>
      <c r="C663" s="6">
        <v>20000201</v>
      </c>
      <c r="D663" s="6">
        <v>3020000293</v>
      </c>
      <c r="E663" s="6" t="s">
        <v>1585</v>
      </c>
      <c r="F663" s="6" t="s">
        <v>428</v>
      </c>
      <c r="G663" s="6"/>
      <c r="H663" s="6">
        <v>1</v>
      </c>
      <c r="I663" s="6" t="s">
        <v>8</v>
      </c>
      <c r="J663" s="27">
        <v>41820</v>
      </c>
      <c r="K663" s="27">
        <v>41820</v>
      </c>
      <c r="L663" s="7">
        <v>170018.45</v>
      </c>
      <c r="M663" s="7">
        <v>0</v>
      </c>
      <c r="N663" s="7"/>
      <c r="O663" s="8">
        <v>170018.45</v>
      </c>
      <c r="P663" s="7">
        <v>-76852.56</v>
      </c>
      <c r="Q663" s="7">
        <v>0</v>
      </c>
      <c r="R663" s="7">
        <v>-9912.08</v>
      </c>
      <c r="S663" s="12">
        <f t="shared" si="395"/>
        <v>-86764.64</v>
      </c>
      <c r="T663" s="18">
        <f t="shared" si="396"/>
        <v>93165.890000000014</v>
      </c>
      <c r="U663" s="18">
        <v>83253.81</v>
      </c>
      <c r="V663" s="30">
        <f t="shared" si="397"/>
        <v>41791</v>
      </c>
      <c r="W663" s="28">
        <f t="shared" si="409"/>
        <v>8.9305555555555554</v>
      </c>
      <c r="X663" s="38"/>
      <c r="AD663"/>
      <c r="AE663" s="43" t="s">
        <v>4061</v>
      </c>
      <c r="AF663">
        <f>MATCH(AE663,'CAT-4'!$A:$A,0)</f>
        <v>654</v>
      </c>
      <c r="AG663">
        <f>MATCH(V663,'CAT-4'!$1:$1,0)</f>
        <v>30</v>
      </c>
      <c r="AH663">
        <f>INDEX('CAT-4'!$1:$1048576,FAR!AF663,FAR!AG663)</f>
        <v>105.2</v>
      </c>
      <c r="AI663">
        <f>MATCH($AI$3,'CAT-4'!$1:$1,0)</f>
        <v>133</v>
      </c>
      <c r="AJ663">
        <f>INDEX('CAT-4'!$1:$1048576,FAR!AF663,FAR!AI663)</f>
        <v>112.9</v>
      </c>
      <c r="AK663" s="28">
        <f t="shared" si="410"/>
        <v>1.0731939163498099</v>
      </c>
      <c r="AL663" s="28">
        <f t="shared" si="411"/>
        <v>1.0731939163498099</v>
      </c>
      <c r="AM663" s="2">
        <f>INDEX(ELSV!$C$4:$G$58,MATCH(AE663,ELSV!$G$4:$G$58,0),MATCH(IF(O663&gt;2000000,"A",IF(O663&gt;1000000,"B",IF(O663&gt;100000,"C","D"))),ELSV!$C$4:$G$4,0))</f>
        <v>6</v>
      </c>
      <c r="AN663" s="77">
        <f>INDEX(ELSV!$G$4:$K$58,MATCH(AE663,ELSV!$G$4:$G$58,0),MATCH(IF(O663&gt;2000000,"A",IF(O663&gt;1000000,"B",IF(O663&gt;100000,"C","D"))),ELSV!$G$4:$K$4,0))</f>
        <v>0.95</v>
      </c>
      <c r="AO663" s="24">
        <f t="shared" si="412"/>
        <v>182462.76620722434</v>
      </c>
      <c r="AP663" s="24">
        <f t="shared" si="413"/>
        <v>173339.62789686312</v>
      </c>
      <c r="AQ663" s="25">
        <f t="shared" si="414"/>
        <v>9123.138310361217</v>
      </c>
    </row>
    <row r="664" spans="1:43" x14ac:dyDescent="0.25">
      <c r="A664" s="11">
        <v>3005</v>
      </c>
      <c r="B664" s="6">
        <v>3005006802</v>
      </c>
      <c r="C664" s="6">
        <v>20000201</v>
      </c>
      <c r="D664" s="6">
        <v>3020000357</v>
      </c>
      <c r="E664" s="6" t="s">
        <v>1584</v>
      </c>
      <c r="F664" s="6" t="s">
        <v>492</v>
      </c>
      <c r="G664" s="6"/>
      <c r="H664" s="6">
        <v>1</v>
      </c>
      <c r="I664" s="6" t="s">
        <v>8</v>
      </c>
      <c r="J664" s="27">
        <v>41944</v>
      </c>
      <c r="K664" s="27">
        <v>41944</v>
      </c>
      <c r="L664" s="7">
        <v>169949.38</v>
      </c>
      <c r="M664" s="7">
        <v>0</v>
      </c>
      <c r="N664" s="7"/>
      <c r="O664" s="8">
        <v>169949.38</v>
      </c>
      <c r="P664" s="7">
        <v>-73455.3</v>
      </c>
      <c r="Q664" s="7">
        <v>0</v>
      </c>
      <c r="R664" s="7">
        <v>-9908.0499999999993</v>
      </c>
      <c r="S664" s="12">
        <f t="shared" si="395"/>
        <v>-83363.350000000006</v>
      </c>
      <c r="T664" s="18">
        <f t="shared" si="396"/>
        <v>96494.080000000002</v>
      </c>
      <c r="U664" s="18">
        <v>86586.03</v>
      </c>
      <c r="V664" s="30">
        <f t="shared" si="397"/>
        <v>41944</v>
      </c>
      <c r="W664" s="28">
        <f t="shared" si="409"/>
        <v>8.594444444444445</v>
      </c>
      <c r="X664" s="38"/>
      <c r="AD664"/>
      <c r="AE664" s="43" t="s">
        <v>4061</v>
      </c>
      <c r="AF664">
        <f>MATCH(AE664,'CAT-4'!$A:$A,0)</f>
        <v>654</v>
      </c>
      <c r="AG664">
        <f>MATCH(V664,'CAT-4'!$1:$1,0)</f>
        <v>35</v>
      </c>
      <c r="AH664">
        <f>INDEX('CAT-4'!$1:$1048576,FAR!AF664,FAR!AG664)</f>
        <v>98.8</v>
      </c>
      <c r="AI664">
        <f>MATCH($AI$3,'CAT-4'!$1:$1,0)</f>
        <v>133</v>
      </c>
      <c r="AJ664">
        <f>INDEX('CAT-4'!$1:$1048576,FAR!AF664,FAR!AI664)</f>
        <v>112.9</v>
      </c>
      <c r="AK664" s="28">
        <f t="shared" si="410"/>
        <v>1.1427125506072875</v>
      </c>
      <c r="AL664" s="28">
        <f t="shared" si="411"/>
        <v>1.1427125506072875</v>
      </c>
      <c r="AM664" s="2">
        <f>INDEX(ELSV!$C$4:$G$58,MATCH(AE664,ELSV!$G$4:$G$58,0),MATCH(IF(O664&gt;2000000,"A",IF(O664&gt;1000000,"B",IF(O664&gt;100000,"C","D"))),ELSV!$C$4:$G$4,0))</f>
        <v>6</v>
      </c>
      <c r="AN664" s="77">
        <f>INDEX(ELSV!$G$4:$K$58,MATCH(AE664,ELSV!$G$4:$G$58,0),MATCH(IF(O664&gt;2000000,"A",IF(O664&gt;1000000,"B",IF(O664&gt;100000,"C","D"))),ELSV!$G$4:$K$4,0))</f>
        <v>0.95</v>
      </c>
      <c r="AO664" s="24">
        <f t="shared" si="412"/>
        <v>194203.28949392715</v>
      </c>
      <c r="AP664" s="24">
        <f t="shared" si="413"/>
        <v>184493.12501923076</v>
      </c>
      <c r="AQ664" s="25">
        <f t="shared" si="414"/>
        <v>9710.1644746963866</v>
      </c>
    </row>
    <row r="665" spans="1:43" x14ac:dyDescent="0.25">
      <c r="A665" s="11">
        <v>3006</v>
      </c>
      <c r="B665" s="6">
        <v>3006000206</v>
      </c>
      <c r="C665" s="6">
        <v>20000201</v>
      </c>
      <c r="D665" s="6">
        <v>3020000345</v>
      </c>
      <c r="E665" s="6" t="s">
        <v>1582</v>
      </c>
      <c r="F665" s="6" t="s">
        <v>481</v>
      </c>
      <c r="G665" s="6"/>
      <c r="H665" s="6">
        <v>1</v>
      </c>
      <c r="I665" s="6" t="s">
        <v>8</v>
      </c>
      <c r="J665" s="27">
        <v>41882</v>
      </c>
      <c r="K665" s="27">
        <v>41882</v>
      </c>
      <c r="L665" s="7">
        <v>169765.08</v>
      </c>
      <c r="M665" s="7">
        <v>0</v>
      </c>
      <c r="N665" s="7"/>
      <c r="O665" s="8">
        <v>169765.08</v>
      </c>
      <c r="P665" s="7">
        <v>-75056.789999999994</v>
      </c>
      <c r="Q665" s="7">
        <v>0</v>
      </c>
      <c r="R665" s="7">
        <v>-9897.2999999999993</v>
      </c>
      <c r="S665" s="12">
        <f t="shared" si="395"/>
        <v>-84954.09</v>
      </c>
      <c r="T665" s="18">
        <f t="shared" si="396"/>
        <v>94708.29</v>
      </c>
      <c r="U665" s="18">
        <v>84810.99</v>
      </c>
      <c r="V665" s="30">
        <f t="shared" si="397"/>
        <v>41852</v>
      </c>
      <c r="W665" s="28">
        <f t="shared" si="409"/>
        <v>8.7638888888888893</v>
      </c>
      <c r="X665" s="38"/>
      <c r="AD665"/>
      <c r="AE665" s="43" t="s">
        <v>4061</v>
      </c>
      <c r="AF665">
        <f>MATCH(AE665,'CAT-4'!$A:$A,0)</f>
        <v>654</v>
      </c>
      <c r="AG665">
        <f>MATCH(V665,'CAT-4'!$1:$1,0)</f>
        <v>32</v>
      </c>
      <c r="AH665">
        <f>INDEX('CAT-4'!$1:$1048576,FAR!AF665,FAR!AG665)</f>
        <v>105.3</v>
      </c>
      <c r="AI665">
        <f>MATCH($AI$3,'CAT-4'!$1:$1,0)</f>
        <v>133</v>
      </c>
      <c r="AJ665">
        <f>INDEX('CAT-4'!$1:$1048576,FAR!AF665,FAR!AI665)</f>
        <v>112.9</v>
      </c>
      <c r="AK665" s="28">
        <f t="shared" si="410"/>
        <v>1.0721747388414056</v>
      </c>
      <c r="AL665" s="28">
        <f t="shared" si="411"/>
        <v>1.0721747388414056</v>
      </c>
      <c r="AM665" s="2">
        <f>INDEX(ELSV!$C$4:$G$58,MATCH(AE665,ELSV!$G$4:$G$58,0),MATCH(IF(O665&gt;2000000,"A",IF(O665&gt;1000000,"B",IF(O665&gt;100000,"C","D"))),ELSV!$C$4:$G$4,0))</f>
        <v>6</v>
      </c>
      <c r="AN665" s="77">
        <f>INDEX(ELSV!$G$4:$K$58,MATCH(AE665,ELSV!$G$4:$G$58,0),MATCH(IF(O665&gt;2000000,"A",IF(O665&gt;1000000,"B",IF(O665&gt;100000,"C","D"))),ELSV!$G$4:$K$4,0))</f>
        <v>0.95</v>
      </c>
      <c r="AO665" s="24">
        <f t="shared" si="412"/>
        <v>182017.83031339032</v>
      </c>
      <c r="AP665" s="24">
        <f t="shared" si="413"/>
        <v>172916.9387977208</v>
      </c>
      <c r="AQ665" s="25">
        <f t="shared" si="414"/>
        <v>9100.8915156695293</v>
      </c>
    </row>
    <row r="666" spans="1:43" x14ac:dyDescent="0.25">
      <c r="A666" s="11">
        <v>3006</v>
      </c>
      <c r="B666" s="6">
        <v>3006000206</v>
      </c>
      <c r="C666" s="6">
        <v>20000201</v>
      </c>
      <c r="D666" s="6">
        <v>3030000143</v>
      </c>
      <c r="E666" s="6" t="s">
        <v>1582</v>
      </c>
      <c r="F666" s="6" t="s">
        <v>744</v>
      </c>
      <c r="G666" s="6"/>
      <c r="H666" s="6">
        <v>1</v>
      </c>
      <c r="I666" s="6" t="s">
        <v>8</v>
      </c>
      <c r="J666" s="27">
        <v>41729</v>
      </c>
      <c r="K666" s="27">
        <v>41729</v>
      </c>
      <c r="L666" s="7">
        <v>169095.87</v>
      </c>
      <c r="M666" s="7">
        <v>0</v>
      </c>
      <c r="N666" s="7"/>
      <c r="O666" s="8">
        <v>169095.87</v>
      </c>
      <c r="P666" s="7">
        <v>-78890.78</v>
      </c>
      <c r="Q666" s="7">
        <v>0</v>
      </c>
      <c r="R666" s="7">
        <v>-9858.2900000000009</v>
      </c>
      <c r="S666" s="12">
        <f t="shared" si="395"/>
        <v>-88749.07</v>
      </c>
      <c r="T666" s="18">
        <f t="shared" si="396"/>
        <v>90205.09</v>
      </c>
      <c r="U666" s="18">
        <v>80346.8</v>
      </c>
      <c r="V666" s="30">
        <f t="shared" si="397"/>
        <v>41699</v>
      </c>
      <c r="W666" s="28">
        <f t="shared" si="409"/>
        <v>9.1805555555555554</v>
      </c>
      <c r="X666" s="38"/>
      <c r="AD666"/>
      <c r="AE666" s="43" t="s">
        <v>4061</v>
      </c>
      <c r="AF666">
        <f>MATCH(AE666,'CAT-4'!$A:$A,0)</f>
        <v>654</v>
      </c>
      <c r="AG666">
        <f>MATCH(V666,'CAT-4'!$1:$1,0)</f>
        <v>27</v>
      </c>
      <c r="AH666">
        <f>INDEX('CAT-4'!$1:$1048576,FAR!AF666,FAR!AG666)</f>
        <v>100.5</v>
      </c>
      <c r="AI666">
        <f>MATCH($AI$3,'CAT-4'!$1:$1,0)</f>
        <v>133</v>
      </c>
      <c r="AJ666">
        <f>INDEX('CAT-4'!$1:$1048576,FAR!AF666,FAR!AI666)</f>
        <v>112.9</v>
      </c>
      <c r="AK666" s="28">
        <f t="shared" si="410"/>
        <v>1.1233830845771144</v>
      </c>
      <c r="AL666" s="28">
        <f t="shared" si="411"/>
        <v>1.1233830845771144</v>
      </c>
      <c r="AM666" s="2">
        <f>INDEX(ELSV!$C$4:$G$58,MATCH(AE666,ELSV!$G$4:$G$58,0),MATCH(IF(O666&gt;2000000,"A",IF(O666&gt;1000000,"B",IF(O666&gt;100000,"C","D"))),ELSV!$C$4:$G$4,0))</f>
        <v>6</v>
      </c>
      <c r="AN666" s="77">
        <f>INDEX(ELSV!$G$4:$K$58,MATCH(AE666,ELSV!$G$4:$G$58,0),MATCH(IF(O666&gt;2000000,"A",IF(O666&gt;1000000,"B",IF(O666&gt;100000,"C","D"))),ELSV!$G$4:$K$4,0))</f>
        <v>0.95</v>
      </c>
      <c r="AO666" s="24">
        <f t="shared" si="412"/>
        <v>189959.44002985075</v>
      </c>
      <c r="AP666" s="24">
        <f t="shared" si="413"/>
        <v>180461.46802835821</v>
      </c>
      <c r="AQ666" s="25">
        <f t="shared" si="414"/>
        <v>9497.9720014925406</v>
      </c>
    </row>
    <row r="667" spans="1:43" x14ac:dyDescent="0.25">
      <c r="A667" s="11">
        <v>3006</v>
      </c>
      <c r="B667" s="6">
        <v>3006000206</v>
      </c>
      <c r="C667" s="6">
        <v>20000201</v>
      </c>
      <c r="D667" s="6">
        <v>3030000146</v>
      </c>
      <c r="E667" s="6" t="s">
        <v>1582</v>
      </c>
      <c r="F667" s="6" t="s">
        <v>747</v>
      </c>
      <c r="G667" s="6"/>
      <c r="H667" s="6">
        <v>1</v>
      </c>
      <c r="I667" s="6" t="s">
        <v>8</v>
      </c>
      <c r="J667" s="27">
        <v>41729</v>
      </c>
      <c r="K667" s="27">
        <v>41729</v>
      </c>
      <c r="L667" s="7">
        <v>169095.87</v>
      </c>
      <c r="M667" s="7">
        <v>0</v>
      </c>
      <c r="N667" s="7"/>
      <c r="O667" s="8">
        <v>169095.87</v>
      </c>
      <c r="P667" s="7">
        <v>-78890.78</v>
      </c>
      <c r="Q667" s="7">
        <v>0</v>
      </c>
      <c r="R667" s="7">
        <v>-9858.2900000000009</v>
      </c>
      <c r="S667" s="12">
        <f t="shared" si="395"/>
        <v>-88749.07</v>
      </c>
      <c r="T667" s="18">
        <f t="shared" si="396"/>
        <v>90205.09</v>
      </c>
      <c r="U667" s="18">
        <v>80346.8</v>
      </c>
      <c r="V667" s="30">
        <f t="shared" si="397"/>
        <v>41699</v>
      </c>
      <c r="W667" s="28">
        <f t="shared" si="409"/>
        <v>9.1805555555555554</v>
      </c>
      <c r="X667" s="38"/>
      <c r="AD667"/>
      <c r="AE667" s="43" t="s">
        <v>4085</v>
      </c>
      <c r="AF667">
        <f>MATCH(AE667,'CAT-4'!$A:$A,0)</f>
        <v>666</v>
      </c>
      <c r="AG667">
        <f>MATCH(V667,'CAT-4'!$1:$1,0)</f>
        <v>27</v>
      </c>
      <c r="AH667">
        <f>INDEX('CAT-4'!$1:$1048576,FAR!AF667,FAR!AG667)</f>
        <v>107.2</v>
      </c>
      <c r="AI667">
        <f>MATCH($AI$3,'CAT-4'!$1:$1,0)</f>
        <v>133</v>
      </c>
      <c r="AJ667">
        <f>INDEX('CAT-4'!$1:$1048576,FAR!AF667,FAR!AI667)</f>
        <v>130</v>
      </c>
      <c r="AK667" s="28">
        <f t="shared" si="410"/>
        <v>1.2126865671641791</v>
      </c>
      <c r="AL667" s="28">
        <f t="shared" si="411"/>
        <v>1.2126865671641791</v>
      </c>
      <c r="AM667" s="2">
        <f>INDEX(ELSV!$C$4:$G$58,MATCH(AE667,ELSV!$G$4:$G$58,0),MATCH(IF(O667&gt;2000000,"A",IF(O667&gt;1000000,"B",IF(O667&gt;100000,"C","D"))),ELSV!$C$4:$G$4,0))</f>
        <v>12</v>
      </c>
      <c r="AN667" s="77">
        <f>INDEX(ELSV!$G$4:$K$58,MATCH(AE667,ELSV!$G$4:$G$58,0),MATCH(IF(O667&gt;2000000,"A",IF(O667&gt;1000000,"B",IF(O667&gt;100000,"C","D"))),ELSV!$G$4:$K$4,0))</f>
        <v>0.95</v>
      </c>
      <c r="AO667" s="24">
        <f t="shared" si="412"/>
        <v>205060.2901119403</v>
      </c>
      <c r="AP667" s="24">
        <f t="shared" si="413"/>
        <v>149036.58469420474</v>
      </c>
      <c r="AQ667" s="25">
        <f t="shared" si="414"/>
        <v>56023.70541773556</v>
      </c>
    </row>
    <row r="668" spans="1:43" x14ac:dyDescent="0.25">
      <c r="A668" s="11">
        <v>3008</v>
      </c>
      <c r="B668" s="6">
        <v>3008000214</v>
      </c>
      <c r="C668" s="6">
        <v>20000201</v>
      </c>
      <c r="D668" s="6">
        <v>3020000166</v>
      </c>
      <c r="E668" s="6" t="s">
        <v>1586</v>
      </c>
      <c r="F668" s="6" t="s">
        <v>313</v>
      </c>
      <c r="G668" s="6"/>
      <c r="H668" s="6">
        <v>3</v>
      </c>
      <c r="I668" s="6" t="s">
        <v>8</v>
      </c>
      <c r="J668" s="27">
        <v>41023</v>
      </c>
      <c r="K668" s="27">
        <v>41023</v>
      </c>
      <c r="L668" s="7">
        <v>168953.08</v>
      </c>
      <c r="M668" s="7">
        <v>0</v>
      </c>
      <c r="N668" s="7"/>
      <c r="O668" s="8">
        <v>168953.08</v>
      </c>
      <c r="P668" s="7">
        <v>-94344.52</v>
      </c>
      <c r="Q668" s="7">
        <v>0</v>
      </c>
      <c r="R668" s="7">
        <v>-9849.9599999999991</v>
      </c>
      <c r="S668" s="12">
        <f t="shared" si="395"/>
        <v>-104194.48000000001</v>
      </c>
      <c r="T668" s="18">
        <f t="shared" si="396"/>
        <v>74608.559999999983</v>
      </c>
      <c r="U668" s="18">
        <v>64758.6</v>
      </c>
      <c r="V668" s="30">
        <f t="shared" si="397"/>
        <v>41000</v>
      </c>
      <c r="W668" s="28">
        <f t="shared" si="409"/>
        <v>11.113888888888889</v>
      </c>
      <c r="X668" s="38"/>
      <c r="AD668"/>
      <c r="AE668" s="43" t="s">
        <v>4200</v>
      </c>
      <c r="AF668">
        <f>MATCH(AE668,'CAT-4'!$A:$A,0)</f>
        <v>726</v>
      </c>
      <c r="AG668">
        <f>MATCH(V668,'CAT-4'!$1:$1,0)</f>
        <v>4</v>
      </c>
      <c r="AH668">
        <f>INDEX('CAT-4'!$1:$1048576,FAR!AF668,FAR!AG668)</f>
        <v>106.1</v>
      </c>
      <c r="AI668">
        <f>MATCH($AI$3,'CAT-4'!$1:$1,0)</f>
        <v>133</v>
      </c>
      <c r="AJ668">
        <f>INDEX('CAT-4'!$1:$1048576,FAR!AF668,FAR!AI668)</f>
        <v>129.9</v>
      </c>
      <c r="AK668" s="28">
        <f t="shared" si="410"/>
        <v>1.2243166823751179</v>
      </c>
      <c r="AL668" s="28">
        <f t="shared" si="411"/>
        <v>1.2243166823751179</v>
      </c>
      <c r="AM668" s="2">
        <f>INDEX(ELSV!$C$4:$G$58,MATCH(AE668,ELSV!$G$4:$G$58,0),MATCH(IF(O668&gt;2000000,"A",IF(O668&gt;1000000,"B",IF(O668&gt;100000,"C","D"))),ELSV!$C$4:$G$4,0))</f>
        <v>12</v>
      </c>
      <c r="AN668" s="77">
        <f>INDEX(ELSV!$G$4:$K$58,MATCH(AE668,ELSV!$G$4:$G$58,0),MATCH(IF(O668&gt;2000000,"A",IF(O668&gt;1000000,"B",IF(O668&gt;100000,"C","D"))),ELSV!$G$4:$K$4,0))</f>
        <v>0.95</v>
      </c>
      <c r="AO668" s="24">
        <f t="shared" si="412"/>
        <v>206852.07438265788</v>
      </c>
      <c r="AP668" s="24">
        <f t="shared" si="413"/>
        <v>181998.70188073229</v>
      </c>
      <c r="AQ668" s="25">
        <f t="shared" si="414"/>
        <v>24853.372501925594</v>
      </c>
    </row>
    <row r="669" spans="1:43" x14ac:dyDescent="0.25">
      <c r="A669" s="11">
        <v>3007</v>
      </c>
      <c r="B669" s="6">
        <v>3007000205</v>
      </c>
      <c r="C669" s="6">
        <v>20000102</v>
      </c>
      <c r="D669" s="6">
        <v>2010000037</v>
      </c>
      <c r="E669" s="6" t="s">
        <v>1585</v>
      </c>
      <c r="F669" s="6" t="s">
        <v>89</v>
      </c>
      <c r="G669" s="6"/>
      <c r="H669" s="6">
        <v>1</v>
      </c>
      <c r="I669" s="6" t="s">
        <v>41</v>
      </c>
      <c r="J669" s="27">
        <v>41456</v>
      </c>
      <c r="K669" s="27">
        <v>41456</v>
      </c>
      <c r="L669" s="7">
        <v>168324.02</v>
      </c>
      <c r="M669" s="7">
        <v>0</v>
      </c>
      <c r="N669" s="7"/>
      <c r="O669" s="8">
        <v>168324.02</v>
      </c>
      <c r="P669" s="7">
        <v>-47035.8</v>
      </c>
      <c r="Q669" s="7">
        <v>0</v>
      </c>
      <c r="R669" s="7">
        <v>-5622.02</v>
      </c>
      <c r="S669" s="12">
        <f t="shared" si="395"/>
        <v>-52657.820000000007</v>
      </c>
      <c r="T669" s="18">
        <f t="shared" si="396"/>
        <v>121288.21999999999</v>
      </c>
      <c r="U669" s="18">
        <v>115666.2</v>
      </c>
      <c r="V669" s="30">
        <f t="shared" si="397"/>
        <v>41456</v>
      </c>
      <c r="W669" s="28">
        <f t="shared" si="409"/>
        <v>9.9277777777777771</v>
      </c>
      <c r="X669" s="38"/>
      <c r="AD669"/>
      <c r="AE669" s="43" t="s">
        <v>4061</v>
      </c>
      <c r="AF669">
        <f>MATCH(AE669,'CAT-4'!$A:$A,0)</f>
        <v>654</v>
      </c>
      <c r="AG669">
        <f>MATCH(V669,'CAT-4'!$1:$1,0)</f>
        <v>19</v>
      </c>
      <c r="AH669">
        <f>INDEX('CAT-4'!$1:$1048576,FAR!AF669,FAR!AG669)</f>
        <v>99.4</v>
      </c>
      <c r="AI669">
        <f>MATCH($AI$3,'CAT-4'!$1:$1,0)</f>
        <v>133</v>
      </c>
      <c r="AJ669">
        <f>INDEX('CAT-4'!$1:$1048576,FAR!AF669,FAR!AI669)</f>
        <v>112.9</v>
      </c>
      <c r="AK669" s="28">
        <f t="shared" si="410"/>
        <v>1.135814889336016</v>
      </c>
      <c r="AL669" s="28">
        <f t="shared" si="411"/>
        <v>1.135814889336016</v>
      </c>
      <c r="AM669" s="2">
        <f>INDEX(ELSV!$C$4:$G$58,MATCH(AE669,ELSV!$G$4:$G$58,0),MATCH(IF(O669&gt;2000000,"A",IF(O669&gt;1000000,"B",IF(O669&gt;100000,"C","D"))),ELSV!$C$4:$G$4,0))</f>
        <v>6</v>
      </c>
      <c r="AN669" s="77">
        <f>INDEX(ELSV!$G$4:$K$58,MATCH(AE669,ELSV!$G$4:$G$58,0),MATCH(IF(O669&gt;2000000,"A",IF(O669&gt;1000000,"B",IF(O669&gt;100000,"C","D"))),ELSV!$G$4:$K$4,0))</f>
        <v>0.95</v>
      </c>
      <c r="AO669" s="24">
        <f t="shared" si="412"/>
        <v>191184.92814889335</v>
      </c>
      <c r="AP669" s="24">
        <f t="shared" si="413"/>
        <v>181625.68174144867</v>
      </c>
      <c r="AQ669" s="25">
        <f t="shared" si="414"/>
        <v>9559.2464074446762</v>
      </c>
    </row>
    <row r="670" spans="1:43" x14ac:dyDescent="0.25">
      <c r="A670" s="11">
        <v>3005</v>
      </c>
      <c r="B670" s="6">
        <v>3005000206</v>
      </c>
      <c r="C670" s="6">
        <v>20000201</v>
      </c>
      <c r="D670" s="6">
        <v>3030000138</v>
      </c>
      <c r="E670" s="6" t="s">
        <v>1584</v>
      </c>
      <c r="F670" s="6" t="s">
        <v>739</v>
      </c>
      <c r="G670" s="6"/>
      <c r="H670" s="6">
        <v>1</v>
      </c>
      <c r="I670" s="6" t="s">
        <v>8</v>
      </c>
      <c r="J670" s="27">
        <v>41729</v>
      </c>
      <c r="K670" s="27">
        <v>41729</v>
      </c>
      <c r="L670" s="7">
        <v>167660.85</v>
      </c>
      <c r="M670" s="7">
        <v>0</v>
      </c>
      <c r="N670" s="7"/>
      <c r="O670" s="8">
        <v>167660.85</v>
      </c>
      <c r="P670" s="7">
        <v>-78221.289999999994</v>
      </c>
      <c r="Q670" s="7">
        <v>0</v>
      </c>
      <c r="R670" s="7">
        <v>-9774.6299999999992</v>
      </c>
      <c r="S670" s="12">
        <f t="shared" si="395"/>
        <v>-87995.92</v>
      </c>
      <c r="T670" s="18">
        <f t="shared" si="396"/>
        <v>89439.560000000012</v>
      </c>
      <c r="U670" s="18">
        <v>79664.929999999993</v>
      </c>
      <c r="V670" s="30">
        <f t="shared" si="397"/>
        <v>41699</v>
      </c>
      <c r="W670" s="28">
        <f t="shared" si="409"/>
        <v>9.1805555555555554</v>
      </c>
      <c r="X670" s="38"/>
      <c r="AD670"/>
      <c r="AE670" s="43" t="s">
        <v>4085</v>
      </c>
      <c r="AF670">
        <f>MATCH(AE670,'CAT-4'!$A:$A,0)</f>
        <v>666</v>
      </c>
      <c r="AG670">
        <f>MATCH(V670,'CAT-4'!$1:$1,0)</f>
        <v>27</v>
      </c>
      <c r="AH670">
        <f>INDEX('CAT-4'!$1:$1048576,FAR!AF670,FAR!AG670)</f>
        <v>107.2</v>
      </c>
      <c r="AI670">
        <f>MATCH($AI$3,'CAT-4'!$1:$1,0)</f>
        <v>133</v>
      </c>
      <c r="AJ670">
        <f>INDEX('CAT-4'!$1:$1048576,FAR!AF670,FAR!AI670)</f>
        <v>130</v>
      </c>
      <c r="AK670" s="28">
        <f t="shared" si="410"/>
        <v>1.2126865671641791</v>
      </c>
      <c r="AL670" s="28">
        <f t="shared" si="411"/>
        <v>1.2126865671641791</v>
      </c>
      <c r="AM670" s="2">
        <f>INDEX(ELSV!$C$4:$G$58,MATCH(AE670,ELSV!$G$4:$G$58,0),MATCH(IF(O670&gt;2000000,"A",IF(O670&gt;1000000,"B",IF(O670&gt;100000,"C","D"))),ELSV!$C$4:$G$4,0))</f>
        <v>12</v>
      </c>
      <c r="AN670" s="77">
        <f>INDEX(ELSV!$G$4:$K$58,MATCH(AE670,ELSV!$G$4:$G$58,0),MATCH(IF(O670&gt;2000000,"A",IF(O670&gt;1000000,"B",IF(O670&gt;100000,"C","D"))),ELSV!$G$4:$K$4,0))</f>
        <v>0.95</v>
      </c>
      <c r="AO670" s="24">
        <f t="shared" si="412"/>
        <v>203320.06063432837</v>
      </c>
      <c r="AP670" s="24">
        <f t="shared" si="413"/>
        <v>147771.79638347973</v>
      </c>
      <c r="AQ670" s="25">
        <f t="shared" si="414"/>
        <v>55548.264250848646</v>
      </c>
    </row>
    <row r="671" spans="1:43" x14ac:dyDescent="0.25">
      <c r="A671" s="11">
        <v>3006</v>
      </c>
      <c r="B671" s="6">
        <v>3006000209</v>
      </c>
      <c r="C671" s="6">
        <v>20000201</v>
      </c>
      <c r="D671" s="6">
        <v>3020000204</v>
      </c>
      <c r="E671" s="6" t="s">
        <v>1582</v>
      </c>
      <c r="F671" s="6" t="s">
        <v>346</v>
      </c>
      <c r="G671" s="6"/>
      <c r="H671" s="6">
        <v>2</v>
      </c>
      <c r="I671" s="6" t="s">
        <v>8</v>
      </c>
      <c r="J671" s="27">
        <v>41274</v>
      </c>
      <c r="K671" s="27">
        <v>41274</v>
      </c>
      <c r="L671" s="7">
        <v>167612.01</v>
      </c>
      <c r="M671" s="7">
        <v>0</v>
      </c>
      <c r="N671" s="7"/>
      <c r="O671" s="8">
        <v>167612.01</v>
      </c>
      <c r="P671" s="7">
        <v>-88120.75</v>
      </c>
      <c r="Q671" s="7">
        <v>0</v>
      </c>
      <c r="R671" s="7">
        <v>-9771.7800000000007</v>
      </c>
      <c r="S671" s="12">
        <f t="shared" si="395"/>
        <v>-97892.53</v>
      </c>
      <c r="T671" s="18">
        <f t="shared" si="396"/>
        <v>79491.260000000009</v>
      </c>
      <c r="U671" s="18">
        <v>69719.48</v>
      </c>
      <c r="V671" s="30">
        <f t="shared" si="397"/>
        <v>41244</v>
      </c>
      <c r="W671" s="28">
        <f t="shared" si="409"/>
        <v>10.430555555555555</v>
      </c>
      <c r="X671" s="38"/>
      <c r="AD671"/>
      <c r="AE671" s="43" t="s">
        <v>4200</v>
      </c>
      <c r="AF671">
        <f>MATCH(AE671,'CAT-4'!$A:$A,0)</f>
        <v>726</v>
      </c>
      <c r="AG671">
        <f>MATCH(V671,'CAT-4'!$1:$1,0)</f>
        <v>12</v>
      </c>
      <c r="AH671">
        <f>INDEX('CAT-4'!$1:$1048576,FAR!AF671,FAR!AG671)</f>
        <v>106.6</v>
      </c>
      <c r="AI671">
        <f>MATCH($AI$3,'CAT-4'!$1:$1,0)</f>
        <v>133</v>
      </c>
      <c r="AJ671">
        <f>INDEX('CAT-4'!$1:$1048576,FAR!AF671,FAR!AI671)</f>
        <v>129.9</v>
      </c>
      <c r="AK671" s="28">
        <f t="shared" si="410"/>
        <v>1.2185741088180113</v>
      </c>
      <c r="AL671" s="28">
        <f t="shared" si="411"/>
        <v>1.2185741088180113</v>
      </c>
      <c r="AM671" s="2">
        <f>INDEX(ELSV!$C$4:$G$58,MATCH(AE671,ELSV!$G$4:$G$58,0),MATCH(IF(O671&gt;2000000,"A",IF(O671&gt;1000000,"B",IF(O671&gt;100000,"C","D"))),ELSV!$C$4:$G$4,0))</f>
        <v>12</v>
      </c>
      <c r="AN671" s="77">
        <f>INDEX(ELSV!$G$4:$K$58,MATCH(AE671,ELSV!$G$4:$G$58,0),MATCH(IF(O671&gt;2000000,"A",IF(O671&gt;1000000,"B",IF(O671&gt;100000,"C","D"))),ELSV!$G$4:$K$4,0))</f>
        <v>0.95</v>
      </c>
      <c r="AO671" s="24">
        <f t="shared" si="412"/>
        <v>204247.65571294562</v>
      </c>
      <c r="AP671" s="24">
        <f t="shared" si="413"/>
        <v>168657.97450046416</v>
      </c>
      <c r="AQ671" s="25">
        <f t="shared" si="414"/>
        <v>35589.681212481461</v>
      </c>
    </row>
    <row r="672" spans="1:43" hidden="1" x14ac:dyDescent="0.25">
      <c r="A672" s="11">
        <v>3002</v>
      </c>
      <c r="B672" s="6">
        <v>3002006301</v>
      </c>
      <c r="C672" s="6">
        <v>20000401</v>
      </c>
      <c r="D672" s="6">
        <v>5000000425</v>
      </c>
      <c r="E672" s="6"/>
      <c r="F672" s="6" t="s">
        <v>1289</v>
      </c>
      <c r="G672" s="6"/>
      <c r="H672" s="6">
        <v>1</v>
      </c>
      <c r="I672" s="6" t="s">
        <v>8</v>
      </c>
      <c r="J672" s="27">
        <v>44651</v>
      </c>
      <c r="K672" s="27">
        <v>44651</v>
      </c>
      <c r="L672" s="7">
        <v>167560.01</v>
      </c>
      <c r="M672" s="7">
        <v>0</v>
      </c>
      <c r="N672" s="7"/>
      <c r="O672" s="8">
        <v>167560.01</v>
      </c>
      <c r="P672" s="7">
        <v>-68.86</v>
      </c>
      <c r="Q672" s="7">
        <v>0</v>
      </c>
      <c r="R672" s="7">
        <v>-25134</v>
      </c>
      <c r="S672" s="12">
        <f t="shared" si="395"/>
        <v>-25202.86</v>
      </c>
      <c r="T672" s="18">
        <f t="shared" si="396"/>
        <v>167491.15000000002</v>
      </c>
      <c r="U672" s="18">
        <v>142357.15</v>
      </c>
      <c r="V672" s="30">
        <f t="shared" si="397"/>
        <v>44621</v>
      </c>
      <c r="W672" s="28">
        <f t="shared" si="409"/>
        <v>1.1805555555555556</v>
      </c>
      <c r="X672" s="38" t="s">
        <v>2880</v>
      </c>
      <c r="AD672"/>
      <c r="AE672" s="43" t="s">
        <v>4061</v>
      </c>
      <c r="AF672">
        <f>MATCH(AE672,'CAT-4'!$A:$A,0)</f>
        <v>654</v>
      </c>
      <c r="AG672">
        <f>MATCH(V672,'CAT-4'!$1:$1,0)</f>
        <v>123</v>
      </c>
      <c r="AH672">
        <f>INDEX('CAT-4'!$1:$1048576,FAR!AF672,FAR!AG672)</f>
        <v>112.2</v>
      </c>
      <c r="AI672">
        <f>MATCH($AI$3,'CAT-4'!$1:$1,0)</f>
        <v>133</v>
      </c>
      <c r="AJ672">
        <f>INDEX('CAT-4'!$1:$1048576,FAR!AF672,FAR!AI672)</f>
        <v>112.9</v>
      </c>
      <c r="AK672" s="28">
        <f t="shared" si="410"/>
        <v>1.0062388591800357</v>
      </c>
      <c r="AL672" s="28">
        <f t="shared" si="411"/>
        <v>1.0062388591800357</v>
      </c>
      <c r="AM672" s="2">
        <f>INDEX(ELSV!$C$4:$G$58,MATCH(AE672,ELSV!$G$4:$G$58,0),MATCH(IF(O672&gt;2000000,"A",IF(O672&gt;1000000,"B",IF(O672&gt;100000,"C","D"))),ELSV!$C$4:$G$4,0))</f>
        <v>6</v>
      </c>
      <c r="AN672" s="77">
        <f>INDEX(ELSV!$G$4:$K$58,MATCH(AE672,ELSV!$G$4:$G$58,0),MATCH(IF(O672&gt;2000000,"A",IF(O672&gt;1000000,"B",IF(O672&gt;100000,"C","D"))),ELSV!$G$4:$K$4,0))</f>
        <v>0.95</v>
      </c>
      <c r="AO672" s="24">
        <f t="shared" si="412"/>
        <v>168605.39330659539</v>
      </c>
      <c r="AP672" s="24">
        <f t="shared" si="413"/>
        <v>31515.938679415689</v>
      </c>
      <c r="AQ672" s="25">
        <f t="shared" si="414"/>
        <v>137089.45462717972</v>
      </c>
    </row>
    <row r="673" spans="1:43" x14ac:dyDescent="0.25">
      <c r="A673" s="11">
        <v>3006</v>
      </c>
      <c r="B673" s="6">
        <v>3006006301</v>
      </c>
      <c r="C673" s="6">
        <v>20000401</v>
      </c>
      <c r="D673" s="6">
        <v>5030000249</v>
      </c>
      <c r="E673" s="6" t="s">
        <v>1582</v>
      </c>
      <c r="F673" s="6" t="s">
        <v>1514</v>
      </c>
      <c r="G673" s="6"/>
      <c r="H673" s="6">
        <v>2</v>
      </c>
      <c r="I673" s="6" t="s">
        <v>8</v>
      </c>
      <c r="J673" s="27">
        <v>44651</v>
      </c>
      <c r="K673" s="27">
        <v>44651</v>
      </c>
      <c r="L673" s="7">
        <v>167560.01</v>
      </c>
      <c r="M673" s="7">
        <v>0</v>
      </c>
      <c r="N673" s="7"/>
      <c r="O673" s="8">
        <v>167560.01</v>
      </c>
      <c r="P673" s="7">
        <v>-68.86</v>
      </c>
      <c r="Q673" s="7">
        <v>0</v>
      </c>
      <c r="R673" s="7">
        <v>-25134</v>
      </c>
      <c r="S673" s="12">
        <f t="shared" si="395"/>
        <v>-25202.86</v>
      </c>
      <c r="T673" s="18">
        <f t="shared" si="396"/>
        <v>167491.15000000002</v>
      </c>
      <c r="U673" s="18">
        <v>142357.15</v>
      </c>
      <c r="V673" s="30">
        <f t="shared" si="397"/>
        <v>44621</v>
      </c>
      <c r="W673" s="28">
        <f t="shared" si="409"/>
        <v>1.1805555555555556</v>
      </c>
      <c r="X673" s="38"/>
      <c r="AD673"/>
      <c r="AE673" s="43" t="s">
        <v>4045</v>
      </c>
      <c r="AF673">
        <f>MATCH(AE673,'CAT-4'!$A:$A,0)</f>
        <v>646</v>
      </c>
      <c r="AG673">
        <f>MATCH(V673,'CAT-4'!$1:$1,0)</f>
        <v>123</v>
      </c>
      <c r="AH673">
        <f>INDEX('CAT-4'!$1:$1048576,FAR!AF673,FAR!AG673)</f>
        <v>154.1</v>
      </c>
      <c r="AI673">
        <f>MATCH($AI$3,'CAT-4'!$1:$1,0)</f>
        <v>133</v>
      </c>
      <c r="AJ673">
        <f>INDEX('CAT-4'!$1:$1048576,FAR!AF673,FAR!AI673)</f>
        <v>154.1</v>
      </c>
      <c r="AK673" s="28">
        <f t="shared" si="410"/>
        <v>1</v>
      </c>
      <c r="AL673" s="28">
        <f t="shared" si="411"/>
        <v>1</v>
      </c>
      <c r="AM673" s="2">
        <f>INDEX(ELSV!$C$4:$G$58,MATCH(AE673,ELSV!$G$4:$G$58,0),MATCH(IF(O673&gt;2000000,"A",IF(O673&gt;1000000,"B",IF(O673&gt;100000,"C","D"))),ELSV!$C$4:$G$4,0))</f>
        <v>5</v>
      </c>
      <c r="AN673" s="77">
        <f>INDEX(ELSV!$G$4:$K$58,MATCH(AE673,ELSV!$G$4:$G$58,0),MATCH(IF(O673&gt;2000000,"A",IF(O673&gt;1000000,"B",IF(O673&gt;100000,"C","D"))),ELSV!$G$4:$K$4,0))</f>
        <v>1</v>
      </c>
      <c r="AO673" s="24">
        <f t="shared" si="412"/>
        <v>167560.01</v>
      </c>
      <c r="AP673" s="24">
        <f t="shared" si="413"/>
        <v>39562.780138888891</v>
      </c>
      <c r="AQ673" s="25">
        <f t="shared" si="414"/>
        <v>127997.22986111112</v>
      </c>
    </row>
    <row r="674" spans="1:43" x14ac:dyDescent="0.25">
      <c r="A674" s="11">
        <v>3008</v>
      </c>
      <c r="B674" s="6">
        <v>3008000205</v>
      </c>
      <c r="C674" s="6">
        <v>20000101</v>
      </c>
      <c r="D674" s="6">
        <v>2070000026</v>
      </c>
      <c r="E674" s="6" t="s">
        <v>1586</v>
      </c>
      <c r="F674" s="6" t="s">
        <v>152</v>
      </c>
      <c r="G674" s="6"/>
      <c r="H674" s="6">
        <v>1</v>
      </c>
      <c r="I674" s="6" t="s">
        <v>8</v>
      </c>
      <c r="J674" s="27">
        <v>44680</v>
      </c>
      <c r="K674" s="27">
        <v>44680</v>
      </c>
      <c r="L674" s="7">
        <v>0</v>
      </c>
      <c r="M674" s="7">
        <v>167155.85999999999</v>
      </c>
      <c r="N674" s="7"/>
      <c r="O674" s="8">
        <v>167155.85999999999</v>
      </c>
      <c r="P674" s="7">
        <v>0</v>
      </c>
      <c r="Q674" s="7">
        <v>0</v>
      </c>
      <c r="R674" s="7">
        <v>-5154.72</v>
      </c>
      <c r="S674" s="12">
        <f t="shared" si="395"/>
        <v>-5154.72</v>
      </c>
      <c r="T674" s="18">
        <f t="shared" si="396"/>
        <v>0</v>
      </c>
      <c r="U674" s="18">
        <v>162001.14000000001</v>
      </c>
      <c r="V674" s="30">
        <f t="shared" si="397"/>
        <v>44652</v>
      </c>
      <c r="W674" s="28">
        <f t="shared" si="409"/>
        <v>1.1000000000000001</v>
      </c>
      <c r="X674" s="38"/>
      <c r="AD674"/>
      <c r="AE674" s="43" t="s">
        <v>4061</v>
      </c>
      <c r="AF674">
        <f>MATCH(AE674,'CAT-4'!$A:$A,0)</f>
        <v>654</v>
      </c>
      <c r="AG674">
        <f>MATCH(V674,'CAT-4'!$1:$1,0)</f>
        <v>124</v>
      </c>
      <c r="AH674">
        <f>INDEX('CAT-4'!$1:$1048576,FAR!AF674,FAR!AG674)</f>
        <v>111.2</v>
      </c>
      <c r="AI674">
        <f>MATCH($AI$3,'CAT-4'!$1:$1,0)</f>
        <v>133</v>
      </c>
      <c r="AJ674">
        <f>INDEX('CAT-4'!$1:$1048576,FAR!AF674,FAR!AI674)</f>
        <v>112.9</v>
      </c>
      <c r="AK674" s="28">
        <f t="shared" si="410"/>
        <v>1.0152877697841727</v>
      </c>
      <c r="AL674" s="28">
        <f t="shared" si="411"/>
        <v>1.0152877697841727</v>
      </c>
      <c r="AM674" s="2">
        <f>INDEX(ELSV!$C$4:$G$58,MATCH(AE674,ELSV!$G$4:$G$58,0),MATCH(IF(O674&gt;2000000,"A",IF(O674&gt;1000000,"B",IF(O674&gt;100000,"C","D"))),ELSV!$C$4:$G$4,0))</f>
        <v>6</v>
      </c>
      <c r="AN674" s="77">
        <f>INDEX(ELSV!$G$4:$K$58,MATCH(AE674,ELSV!$G$4:$G$58,0),MATCH(IF(O674&gt;2000000,"A",IF(O674&gt;1000000,"B",IF(O674&gt;100000,"C","D"))),ELSV!$G$4:$K$4,0))</f>
        <v>0.95</v>
      </c>
      <c r="AO674" s="24">
        <f t="shared" si="412"/>
        <v>169711.30030575537</v>
      </c>
      <c r="AP674" s="24">
        <f t="shared" si="413"/>
        <v>29558.051469919061</v>
      </c>
      <c r="AQ674" s="25">
        <f t="shared" si="414"/>
        <v>140153.2488358363</v>
      </c>
    </row>
    <row r="675" spans="1:43" hidden="1" x14ac:dyDescent="0.25">
      <c r="A675" s="11">
        <v>3004</v>
      </c>
      <c r="B675" s="6">
        <v>3004005204</v>
      </c>
      <c r="C675" s="6">
        <v>20000201</v>
      </c>
      <c r="D675" s="6">
        <v>3020000226</v>
      </c>
      <c r="E675" s="6"/>
      <c r="F675" s="6" t="s">
        <v>367</v>
      </c>
      <c r="G675" s="6"/>
      <c r="H675" s="6">
        <v>1</v>
      </c>
      <c r="I675" s="6" t="s">
        <v>41</v>
      </c>
      <c r="J675" s="27">
        <v>41455</v>
      </c>
      <c r="K675" s="27">
        <v>41455</v>
      </c>
      <c r="L675" s="7">
        <v>166500</v>
      </c>
      <c r="M675" s="7">
        <v>0</v>
      </c>
      <c r="N675" s="7"/>
      <c r="O675" s="8">
        <v>166500</v>
      </c>
      <c r="P675" s="7">
        <v>-84279.11</v>
      </c>
      <c r="Q675" s="7">
        <v>0</v>
      </c>
      <c r="R675" s="7">
        <v>-9706.9500000000007</v>
      </c>
      <c r="S675" s="12">
        <f t="shared" si="395"/>
        <v>-93986.06</v>
      </c>
      <c r="T675" s="18">
        <f t="shared" si="396"/>
        <v>82220.89</v>
      </c>
      <c r="U675" s="18">
        <v>72513.94</v>
      </c>
      <c r="V675" s="30">
        <f t="shared" si="397"/>
        <v>41426</v>
      </c>
      <c r="W675" s="28">
        <f t="shared" si="409"/>
        <v>9.9305555555555554</v>
      </c>
      <c r="X675" s="38" t="s">
        <v>2852</v>
      </c>
      <c r="AD675"/>
      <c r="AE675" s="43" t="s">
        <v>4429</v>
      </c>
      <c r="AF675">
        <f>MATCH(AE675,'CAT-4'!$A:$A,0)</f>
        <v>844</v>
      </c>
      <c r="AG675">
        <f>MATCH(V675,'CAT-4'!$1:$1,0)</f>
        <v>18</v>
      </c>
      <c r="AH675">
        <f>INDEX('CAT-4'!$1:$1048576,FAR!AF675,FAR!AG675)</f>
        <v>106.3</v>
      </c>
      <c r="AI675">
        <f>MATCH($AI$3,'CAT-4'!$1:$1,0)</f>
        <v>133</v>
      </c>
      <c r="AJ675">
        <f>INDEX('CAT-4'!$1:$1048576,FAR!AF675,FAR!AI675)</f>
        <v>157.9</v>
      </c>
      <c r="AK675" s="28">
        <f t="shared" si="410"/>
        <v>1.4854186265286924</v>
      </c>
      <c r="AL675" s="28">
        <f t="shared" si="411"/>
        <v>1.4854186265286924</v>
      </c>
      <c r="AM675" s="2">
        <f>INDEX(ELSV!$C$4:$G$58,MATCH(AE675,ELSV!$G$4:$G$58,0),MATCH(IF(O675&gt;2000000,"A",IF(O675&gt;1000000,"B",IF(O675&gt;100000,"C","D"))),ELSV!$C$4:$G$4,0))</f>
        <v>8</v>
      </c>
      <c r="AN675" s="77">
        <f>INDEX(ELSV!$G$4:$K$58,MATCH(AE675,ELSV!$G$4:$G$58,0),MATCH(IF(O675&gt;2000000,"A",IF(O675&gt;1000000,"B",IF(O675&gt;100000,"C","D"))),ELSV!$G$4:$K$4,0))</f>
        <v>0.95</v>
      </c>
      <c r="AO675" s="24">
        <f t="shared" si="412"/>
        <v>247322.20131702727</v>
      </c>
      <c r="AP675" s="24">
        <f t="shared" si="413"/>
        <v>234956.09125117591</v>
      </c>
      <c r="AQ675" s="25">
        <f t="shared" si="414"/>
        <v>12366.110065851361</v>
      </c>
    </row>
    <row r="676" spans="1:43" x14ac:dyDescent="0.25">
      <c r="A676" s="11">
        <v>3005</v>
      </c>
      <c r="B676" s="6">
        <v>3005006201</v>
      </c>
      <c r="C676" s="6">
        <v>20000102</v>
      </c>
      <c r="D676" s="6">
        <v>2010000039</v>
      </c>
      <c r="E676" s="6" t="s">
        <v>1584</v>
      </c>
      <c r="F676" s="6" t="s">
        <v>91</v>
      </c>
      <c r="G676" s="6"/>
      <c r="H676" s="6">
        <v>1</v>
      </c>
      <c r="I676" s="6" t="s">
        <v>41</v>
      </c>
      <c r="J676" s="27">
        <v>41517</v>
      </c>
      <c r="K676" s="27">
        <v>41517</v>
      </c>
      <c r="L676" s="7">
        <v>165869.71</v>
      </c>
      <c r="M676" s="7">
        <v>0</v>
      </c>
      <c r="N676" s="7"/>
      <c r="O676" s="8">
        <v>165869.71</v>
      </c>
      <c r="P676" s="7">
        <v>-45898.16</v>
      </c>
      <c r="Q676" s="7">
        <v>0</v>
      </c>
      <c r="R676" s="7">
        <v>-5540.05</v>
      </c>
      <c r="S676" s="12">
        <f t="shared" si="395"/>
        <v>-51438.210000000006</v>
      </c>
      <c r="T676" s="18">
        <f t="shared" si="396"/>
        <v>119971.54999999999</v>
      </c>
      <c r="U676" s="18">
        <v>114431.5</v>
      </c>
      <c r="V676" s="30">
        <f t="shared" si="397"/>
        <v>41487</v>
      </c>
      <c r="W676" s="28">
        <f t="shared" si="409"/>
        <v>9.7638888888888893</v>
      </c>
      <c r="X676" s="38"/>
      <c r="AD676"/>
      <c r="AE676" s="43" t="s">
        <v>4061</v>
      </c>
      <c r="AF676">
        <f>MATCH(AE676,'CAT-4'!$A:$A,0)</f>
        <v>654</v>
      </c>
      <c r="AG676">
        <f>MATCH(V676,'CAT-4'!$1:$1,0)</f>
        <v>20</v>
      </c>
      <c r="AH676">
        <f>INDEX('CAT-4'!$1:$1048576,FAR!AF676,FAR!AG676)</f>
        <v>100.5</v>
      </c>
      <c r="AI676">
        <f>MATCH($AI$3,'CAT-4'!$1:$1,0)</f>
        <v>133</v>
      </c>
      <c r="AJ676">
        <f>INDEX('CAT-4'!$1:$1048576,FAR!AF676,FAR!AI676)</f>
        <v>112.9</v>
      </c>
      <c r="AK676" s="28">
        <f t="shared" si="410"/>
        <v>1.1233830845771144</v>
      </c>
      <c r="AL676" s="28">
        <f t="shared" si="411"/>
        <v>1.1233830845771144</v>
      </c>
      <c r="AM676" s="2">
        <f>INDEX(ELSV!$C$4:$G$58,MATCH(AE676,ELSV!$G$4:$G$58,0),MATCH(IF(O676&gt;2000000,"A",IF(O676&gt;1000000,"B",IF(O676&gt;100000,"C","D"))),ELSV!$C$4:$G$4,0))</f>
        <v>6</v>
      </c>
      <c r="AN676" s="77">
        <f>INDEX(ELSV!$G$4:$K$58,MATCH(AE676,ELSV!$G$4:$G$58,0),MATCH(IF(O676&gt;2000000,"A",IF(O676&gt;1000000,"B",IF(O676&gt;100000,"C","D"))),ELSV!$G$4:$K$4,0))</f>
        <v>0.95</v>
      </c>
      <c r="AO676" s="24">
        <f t="shared" si="412"/>
        <v>186335.22645771143</v>
      </c>
      <c r="AP676" s="24">
        <f t="shared" si="413"/>
        <v>177018.46513482585</v>
      </c>
      <c r="AQ676" s="25">
        <f t="shared" si="414"/>
        <v>9316.7613228855771</v>
      </c>
    </row>
    <row r="677" spans="1:43" x14ac:dyDescent="0.25">
      <c r="A677" s="11">
        <v>3004</v>
      </c>
      <c r="B677" s="6">
        <v>3004006802</v>
      </c>
      <c r="C677" s="6">
        <v>20000201</v>
      </c>
      <c r="D677" s="6">
        <v>3020000314</v>
      </c>
      <c r="E677" s="6" t="s">
        <v>1583</v>
      </c>
      <c r="F677" s="6" t="s">
        <v>450</v>
      </c>
      <c r="G677" s="6"/>
      <c r="H677" s="6">
        <v>1</v>
      </c>
      <c r="I677" s="6" t="s">
        <v>8</v>
      </c>
      <c r="J677" s="27">
        <v>41825</v>
      </c>
      <c r="K677" s="27">
        <v>41825</v>
      </c>
      <c r="L677" s="7">
        <v>165493.01</v>
      </c>
      <c r="M677" s="7">
        <v>0</v>
      </c>
      <c r="N677" s="7"/>
      <c r="O677" s="8">
        <v>165493.01</v>
      </c>
      <c r="P677" s="7">
        <v>-74674.740000000005</v>
      </c>
      <c r="Q677" s="7">
        <v>0</v>
      </c>
      <c r="R677" s="7">
        <v>-9648.24</v>
      </c>
      <c r="S677" s="12">
        <f t="shared" si="395"/>
        <v>-84322.98000000001</v>
      </c>
      <c r="T677" s="18">
        <f t="shared" si="396"/>
        <v>90818.27</v>
      </c>
      <c r="U677" s="18">
        <v>81170.03</v>
      </c>
      <c r="V677" s="30">
        <f t="shared" si="397"/>
        <v>41821</v>
      </c>
      <c r="W677" s="28">
        <f t="shared" si="409"/>
        <v>8.9166666666666661</v>
      </c>
      <c r="X677" s="38"/>
      <c r="AD677"/>
      <c r="AE677" s="43" t="s">
        <v>4061</v>
      </c>
      <c r="AF677">
        <f>MATCH(AE677,'CAT-4'!$A:$A,0)</f>
        <v>654</v>
      </c>
      <c r="AG677">
        <f>MATCH(V677,'CAT-4'!$1:$1,0)</f>
        <v>31</v>
      </c>
      <c r="AH677">
        <f>INDEX('CAT-4'!$1:$1048576,FAR!AF677,FAR!AG677)</f>
        <v>97.5</v>
      </c>
      <c r="AI677">
        <f>MATCH($AI$3,'CAT-4'!$1:$1,0)</f>
        <v>133</v>
      </c>
      <c r="AJ677">
        <f>INDEX('CAT-4'!$1:$1048576,FAR!AF677,FAR!AI677)</f>
        <v>112.9</v>
      </c>
      <c r="AK677" s="28">
        <f t="shared" si="410"/>
        <v>1.157948717948718</v>
      </c>
      <c r="AL677" s="28">
        <f t="shared" si="411"/>
        <v>1.157948717948718</v>
      </c>
      <c r="AM677" s="2">
        <f>INDEX(ELSV!$C$4:$G$58,MATCH(AE677,ELSV!$G$4:$G$58,0),MATCH(IF(O677&gt;2000000,"A",IF(O677&gt;1000000,"B",IF(O677&gt;100000,"C","D"))),ELSV!$C$4:$G$4,0))</f>
        <v>6</v>
      </c>
      <c r="AN677" s="77">
        <f>INDEX(ELSV!$G$4:$K$58,MATCH(AE677,ELSV!$G$4:$G$58,0),MATCH(IF(O677&gt;2000000,"A",IF(O677&gt;1000000,"B",IF(O677&gt;100000,"C","D"))),ELSV!$G$4:$K$4,0))</f>
        <v>0.95</v>
      </c>
      <c r="AO677" s="24">
        <f t="shared" si="412"/>
        <v>191632.41875897438</v>
      </c>
      <c r="AP677" s="24">
        <f t="shared" si="413"/>
        <v>182050.79782102566</v>
      </c>
      <c r="AQ677" s="25">
        <f t="shared" si="414"/>
        <v>9581.6209379487264</v>
      </c>
    </row>
    <row r="678" spans="1:43" x14ac:dyDescent="0.25">
      <c r="A678" s="11">
        <v>3004</v>
      </c>
      <c r="B678" s="6">
        <v>3004006201</v>
      </c>
      <c r="C678" s="6">
        <v>20000301</v>
      </c>
      <c r="D678" s="6">
        <v>4000000065</v>
      </c>
      <c r="E678" s="6" t="s">
        <v>1583</v>
      </c>
      <c r="F678" s="6" t="s">
        <v>844</v>
      </c>
      <c r="G678" s="6"/>
      <c r="H678" s="6">
        <v>15</v>
      </c>
      <c r="I678" s="6" t="s">
        <v>41</v>
      </c>
      <c r="J678" s="27">
        <v>40530</v>
      </c>
      <c r="K678" s="27">
        <v>40530</v>
      </c>
      <c r="L678" s="7">
        <v>164553.44</v>
      </c>
      <c r="M678" s="7">
        <v>0</v>
      </c>
      <c r="N678" s="7"/>
      <c r="O678" s="8">
        <v>164553.44</v>
      </c>
      <c r="P678" s="7">
        <v>-117546.44</v>
      </c>
      <c r="Q678" s="7">
        <v>0</v>
      </c>
      <c r="R678" s="7">
        <v>-10416.23</v>
      </c>
      <c r="S678" s="12">
        <f t="shared" si="395"/>
        <v>-127962.67</v>
      </c>
      <c r="T678" s="18">
        <f t="shared" si="396"/>
        <v>47007</v>
      </c>
      <c r="U678" s="18">
        <v>36590.769999999997</v>
      </c>
      <c r="V678" s="30">
        <f t="shared" si="397"/>
        <v>40513</v>
      </c>
      <c r="W678" s="28">
        <f t="shared" si="409"/>
        <v>12.463888888888889</v>
      </c>
      <c r="X678" s="38" t="s">
        <v>2852</v>
      </c>
      <c r="Y678">
        <f>MATCH(X678,'CAT-3'!$A:$A,0)</f>
        <v>628</v>
      </c>
      <c r="Z678">
        <f>MATCH(V678,'CAT-3'!$1:$1,0)</f>
        <v>75</v>
      </c>
      <c r="AA678">
        <f>INDEX('CAT-3'!$1:$1048576,FAR!Y678,FAR!Z678)</f>
        <v>130.6</v>
      </c>
      <c r="AB678">
        <f>MATCH($AB$3,'CAT-3'!$1:$1,0)</f>
        <v>90</v>
      </c>
      <c r="AC678">
        <f>INDEX('CAT-3'!$1:$1048576,FAR!Y678,FAR!AB678)</f>
        <v>138.4</v>
      </c>
      <c r="AD678" s="28">
        <f t="shared" ref="AD678:AD679" si="415">AC678/AA678</f>
        <v>1.0597243491577337</v>
      </c>
      <c r="AE678" s="43" t="s">
        <v>4429</v>
      </c>
      <c r="AF678">
        <f>MATCH(AE678,'CAT-4'!$A:$A,0)</f>
        <v>844</v>
      </c>
      <c r="AG678">
        <f>MATCH($AG$3,'CAT-4'!$1:$1,0)</f>
        <v>4</v>
      </c>
      <c r="AH678">
        <f>INDEX('CAT-4'!$1:$1048576,FAR!AF678,FAR!AG678)</f>
        <v>103.9</v>
      </c>
      <c r="AI678">
        <f>MATCH($AI$3,'CAT-4'!$1:$1,0)</f>
        <v>133</v>
      </c>
      <c r="AJ678">
        <f>INDEX('CAT-4'!$1:$1048576,FAR!AF678,FAR!AI678)</f>
        <v>157.9</v>
      </c>
      <c r="AK678" s="28">
        <f t="shared" ref="AK678:AK686" si="416">AJ678/AH678</f>
        <v>1.5197305101058709</v>
      </c>
      <c r="AL678" s="28">
        <f t="shared" ref="AL678:AL679" si="417">AK678*AD678</f>
        <v>1.6104954257170947</v>
      </c>
      <c r="AM678" s="2">
        <f>INDEX(ELSV!$C$4:$G$58,MATCH(AE678,ELSV!$G$4:$G$58,0),MATCH(IF(O678&gt;2000000,"A",IF(O678&gt;1000000,"B",IF(O678&gt;100000,"C","D"))),ELSV!$C$4:$G$4,0))</f>
        <v>8</v>
      </c>
      <c r="AN678" s="77">
        <f>INDEX(ELSV!$G$4:$K$58,MATCH(AE678,ELSV!$G$4:$G$58,0),MATCH(IF(O678&gt;2000000,"A",IF(O678&gt;1000000,"B",IF(O678&gt;100000,"C","D"))),ELSV!$G$4:$K$4,0))</f>
        <v>0.95</v>
      </c>
      <c r="AO678" s="24">
        <f t="shared" si="412"/>
        <v>265012.56240601238</v>
      </c>
      <c r="AP678" s="24">
        <f t="shared" si="413"/>
        <v>251761.93428571176</v>
      </c>
      <c r="AQ678" s="25">
        <f t="shared" si="414"/>
        <v>13250.628120300622</v>
      </c>
    </row>
    <row r="679" spans="1:43" x14ac:dyDescent="0.25">
      <c r="A679" s="11">
        <v>3005</v>
      </c>
      <c r="B679" s="6">
        <v>3005006203</v>
      </c>
      <c r="C679" s="6">
        <v>20000301</v>
      </c>
      <c r="D679" s="6">
        <v>4000000131</v>
      </c>
      <c r="E679" s="6" t="s">
        <v>1584</v>
      </c>
      <c r="F679" s="6" t="s">
        <v>894</v>
      </c>
      <c r="G679" s="6"/>
      <c r="H679" s="6">
        <v>15</v>
      </c>
      <c r="I679" s="6" t="s">
        <v>8</v>
      </c>
      <c r="J679" s="27">
        <v>40521</v>
      </c>
      <c r="K679" s="27">
        <v>40521</v>
      </c>
      <c r="L679" s="7">
        <v>164553.44</v>
      </c>
      <c r="M679" s="7">
        <v>0</v>
      </c>
      <c r="N679" s="7"/>
      <c r="O679" s="8">
        <v>164553.44</v>
      </c>
      <c r="P679" s="7">
        <v>-117803.28</v>
      </c>
      <c r="Q679" s="7">
        <v>0</v>
      </c>
      <c r="R679" s="7">
        <v>-10416.23</v>
      </c>
      <c r="S679" s="12">
        <f t="shared" si="395"/>
        <v>-128219.51</v>
      </c>
      <c r="T679" s="18">
        <f t="shared" si="396"/>
        <v>46750.16</v>
      </c>
      <c r="U679" s="18">
        <v>36333.93</v>
      </c>
      <c r="V679" s="30">
        <f t="shared" si="397"/>
        <v>40513</v>
      </c>
      <c r="W679" s="28">
        <f t="shared" si="409"/>
        <v>12.488888888888889</v>
      </c>
      <c r="X679" s="38" t="s">
        <v>2852</v>
      </c>
      <c r="Y679">
        <f>MATCH(X679,'CAT-3'!$A:$A,0)</f>
        <v>628</v>
      </c>
      <c r="Z679">
        <f>MATCH(V679,'CAT-3'!$1:$1,0)</f>
        <v>75</v>
      </c>
      <c r="AA679">
        <f>INDEX('CAT-3'!$1:$1048576,FAR!Y679,FAR!Z679)</f>
        <v>130.6</v>
      </c>
      <c r="AB679">
        <f>MATCH($AB$3,'CAT-3'!$1:$1,0)</f>
        <v>90</v>
      </c>
      <c r="AC679">
        <f>INDEX('CAT-3'!$1:$1048576,FAR!Y679,FAR!AB679)</f>
        <v>138.4</v>
      </c>
      <c r="AD679" s="28">
        <f t="shared" si="415"/>
        <v>1.0597243491577337</v>
      </c>
      <c r="AE679" s="43" t="s">
        <v>4429</v>
      </c>
      <c r="AF679">
        <f>MATCH(AE679,'CAT-4'!$A:$A,0)</f>
        <v>844</v>
      </c>
      <c r="AG679">
        <f>MATCH($AG$3,'CAT-4'!$1:$1,0)</f>
        <v>4</v>
      </c>
      <c r="AH679">
        <f>INDEX('CAT-4'!$1:$1048576,FAR!AF679,FAR!AG679)</f>
        <v>103.9</v>
      </c>
      <c r="AI679">
        <f>MATCH($AI$3,'CAT-4'!$1:$1,0)</f>
        <v>133</v>
      </c>
      <c r="AJ679">
        <f>INDEX('CAT-4'!$1:$1048576,FAR!AF679,FAR!AI679)</f>
        <v>157.9</v>
      </c>
      <c r="AK679" s="28">
        <f t="shared" si="416"/>
        <v>1.5197305101058709</v>
      </c>
      <c r="AL679" s="28">
        <f t="shared" si="417"/>
        <v>1.6104954257170947</v>
      </c>
      <c r="AM679" s="2">
        <f>INDEX(ELSV!$C$4:$G$58,MATCH(AE679,ELSV!$G$4:$G$58,0),MATCH(IF(O679&gt;2000000,"A",IF(O679&gt;1000000,"B",IF(O679&gt;100000,"C","D"))),ELSV!$C$4:$G$4,0))</f>
        <v>8</v>
      </c>
      <c r="AN679" s="77">
        <f>INDEX(ELSV!$G$4:$K$58,MATCH(AE679,ELSV!$G$4:$G$58,0),MATCH(IF(O679&gt;2000000,"A",IF(O679&gt;1000000,"B",IF(O679&gt;100000,"C","D"))),ELSV!$G$4:$K$4,0))</f>
        <v>0.95</v>
      </c>
      <c r="AO679" s="24">
        <f t="shared" si="412"/>
        <v>265012.56240601238</v>
      </c>
      <c r="AP679" s="24">
        <f t="shared" si="413"/>
        <v>251761.93428571176</v>
      </c>
      <c r="AQ679" s="25">
        <f t="shared" si="414"/>
        <v>13250.628120300622</v>
      </c>
    </row>
    <row r="680" spans="1:43" x14ac:dyDescent="0.25">
      <c r="A680" s="11">
        <v>3008</v>
      </c>
      <c r="B680" s="6">
        <v>3008000209</v>
      </c>
      <c r="C680" s="6">
        <v>20000201</v>
      </c>
      <c r="D680" s="6">
        <v>3020000391</v>
      </c>
      <c r="E680" s="6" t="s">
        <v>1586</v>
      </c>
      <c r="F680" s="6" t="s">
        <v>523</v>
      </c>
      <c r="G680" s="6"/>
      <c r="H680" s="6">
        <v>1</v>
      </c>
      <c r="I680" s="6" t="s">
        <v>8</v>
      </c>
      <c r="J680" s="27">
        <v>42277</v>
      </c>
      <c r="K680" s="27">
        <v>42277</v>
      </c>
      <c r="L680" s="7">
        <v>162455.73000000001</v>
      </c>
      <c r="M680" s="7">
        <v>0</v>
      </c>
      <c r="N680" s="7"/>
      <c r="O680" s="8">
        <v>162455.73000000001</v>
      </c>
      <c r="P680" s="7">
        <v>-61588.480000000003</v>
      </c>
      <c r="Q680" s="7">
        <v>0</v>
      </c>
      <c r="R680" s="7">
        <v>-9471.17</v>
      </c>
      <c r="S680" s="12">
        <f t="shared" si="395"/>
        <v>-71059.650000000009</v>
      </c>
      <c r="T680" s="18">
        <f t="shared" si="396"/>
        <v>100867.25</v>
      </c>
      <c r="U680" s="18">
        <v>91396.08</v>
      </c>
      <c r="V680" s="30">
        <f t="shared" si="397"/>
        <v>42248</v>
      </c>
      <c r="W680" s="28">
        <f t="shared" si="409"/>
        <v>7.6805555555555554</v>
      </c>
      <c r="X680" s="38"/>
      <c r="AD680"/>
      <c r="AE680" s="43" t="s">
        <v>4061</v>
      </c>
      <c r="AF680">
        <f>MATCH(AE680,'CAT-4'!$A:$A,0)</f>
        <v>654</v>
      </c>
      <c r="AG680">
        <f>MATCH(V680,'CAT-4'!$1:$1,0)</f>
        <v>45</v>
      </c>
      <c r="AH680">
        <f>INDEX('CAT-4'!$1:$1048576,FAR!AF680,FAR!AG680)</f>
        <v>101.5</v>
      </c>
      <c r="AI680">
        <f>MATCH($AI$3,'CAT-4'!$1:$1,0)</f>
        <v>133</v>
      </c>
      <c r="AJ680">
        <f>INDEX('CAT-4'!$1:$1048576,FAR!AF680,FAR!AI680)</f>
        <v>112.9</v>
      </c>
      <c r="AK680" s="28">
        <f t="shared" si="416"/>
        <v>1.1123152709359607</v>
      </c>
      <c r="AL680" s="28">
        <f t="shared" ref="AL680:AL686" si="418">AK680</f>
        <v>1.1123152709359607</v>
      </c>
      <c r="AM680" s="2">
        <f>INDEX(ELSV!$C$4:$G$58,MATCH(AE680,ELSV!$G$4:$G$58,0),MATCH(IF(O680&gt;2000000,"A",IF(O680&gt;1000000,"B",IF(O680&gt;100000,"C","D"))),ELSV!$C$4:$G$4,0))</f>
        <v>6</v>
      </c>
      <c r="AN680" s="77">
        <f>INDEX(ELSV!$G$4:$K$58,MATCH(AE680,ELSV!$G$4:$G$58,0),MATCH(IF(O680&gt;2000000,"A",IF(O680&gt;1000000,"B",IF(O680&gt;100000,"C","D"))),ELSV!$G$4:$K$4,0))</f>
        <v>0.95</v>
      </c>
      <c r="AO680" s="24">
        <f t="shared" si="412"/>
        <v>180701.98933004928</v>
      </c>
      <c r="AP680" s="24">
        <f t="shared" si="413"/>
        <v>171666.88986354682</v>
      </c>
      <c r="AQ680" s="25">
        <f t="shared" si="414"/>
        <v>9035.0994665024627</v>
      </c>
    </row>
    <row r="681" spans="1:43" x14ac:dyDescent="0.25">
      <c r="A681" s="11">
        <v>3004</v>
      </c>
      <c r="B681" s="6">
        <v>3004005204</v>
      </c>
      <c r="C681" s="6">
        <v>20000301</v>
      </c>
      <c r="D681" s="6">
        <v>4000000194</v>
      </c>
      <c r="E681" s="6" t="s">
        <v>1583</v>
      </c>
      <c r="F681" s="6" t="s">
        <v>936</v>
      </c>
      <c r="G681" s="6"/>
      <c r="H681" s="6">
        <v>10</v>
      </c>
      <c r="I681" s="6" t="s">
        <v>41</v>
      </c>
      <c r="J681" s="27">
        <v>41455</v>
      </c>
      <c r="K681" s="27">
        <v>41455</v>
      </c>
      <c r="L681" s="7">
        <v>162452.74</v>
      </c>
      <c r="M681" s="7">
        <v>0</v>
      </c>
      <c r="N681" s="7"/>
      <c r="O681" s="8">
        <v>162452.74</v>
      </c>
      <c r="P681" s="7">
        <v>-90013.74</v>
      </c>
      <c r="Q681" s="7">
        <v>0</v>
      </c>
      <c r="R681" s="7">
        <v>-10283.26</v>
      </c>
      <c r="S681" s="12">
        <f t="shared" si="395"/>
        <v>-100297</v>
      </c>
      <c r="T681" s="18">
        <f t="shared" si="396"/>
        <v>72438.999999999985</v>
      </c>
      <c r="U681" s="18">
        <v>62155.74</v>
      </c>
      <c r="V681" s="30">
        <f t="shared" si="397"/>
        <v>41426</v>
      </c>
      <c r="W681" s="28">
        <f t="shared" si="409"/>
        <v>9.9305555555555554</v>
      </c>
      <c r="X681" s="38"/>
      <c r="AD681"/>
      <c r="AE681" s="43" t="s">
        <v>4429</v>
      </c>
      <c r="AF681">
        <f>MATCH(AE681,'CAT-4'!$A:$A,0)</f>
        <v>844</v>
      </c>
      <c r="AG681">
        <f>MATCH(V681,'CAT-4'!$1:$1,0)</f>
        <v>18</v>
      </c>
      <c r="AH681">
        <f>INDEX('CAT-4'!$1:$1048576,FAR!AF681,FAR!AG681)</f>
        <v>106.3</v>
      </c>
      <c r="AI681">
        <f>MATCH($AI$3,'CAT-4'!$1:$1,0)</f>
        <v>133</v>
      </c>
      <c r="AJ681">
        <f>INDEX('CAT-4'!$1:$1048576,FAR!AF681,FAR!AI681)</f>
        <v>157.9</v>
      </c>
      <c r="AK681" s="28">
        <f t="shared" si="416"/>
        <v>1.4854186265286924</v>
      </c>
      <c r="AL681" s="28">
        <f t="shared" si="418"/>
        <v>1.4854186265286924</v>
      </c>
      <c r="AM681" s="2">
        <f>INDEX(ELSV!$C$4:$G$58,MATCH(AE681,ELSV!$G$4:$G$58,0),MATCH(IF(O681&gt;2000000,"A",IF(O681&gt;1000000,"B",IF(O681&gt;100000,"C","D"))),ELSV!$C$4:$G$4,0))</f>
        <v>8</v>
      </c>
      <c r="AN681" s="77">
        <f>INDEX(ELSV!$G$4:$K$58,MATCH(AE681,ELSV!$G$4:$G$58,0),MATCH(IF(O681&gt;2000000,"A",IF(O681&gt;1000000,"B",IF(O681&gt;100000,"C","D"))),ELSV!$G$4:$K$4,0))</f>
        <v>0.95</v>
      </c>
      <c r="AO681" s="24">
        <f t="shared" si="412"/>
        <v>241310.32592662275</v>
      </c>
      <c r="AP681" s="24">
        <f t="shared" si="413"/>
        <v>229244.80963029159</v>
      </c>
      <c r="AQ681" s="25">
        <f t="shared" si="414"/>
        <v>12065.51629633116</v>
      </c>
    </row>
    <row r="682" spans="1:43" x14ac:dyDescent="0.25">
      <c r="A682" s="11">
        <v>3004</v>
      </c>
      <c r="B682" s="6">
        <v>3004000209</v>
      </c>
      <c r="C682" s="6">
        <v>20000201</v>
      </c>
      <c r="D682" s="6">
        <v>3020000407</v>
      </c>
      <c r="E682" s="6" t="s">
        <v>1583</v>
      </c>
      <c r="F682" s="6" t="s">
        <v>539</v>
      </c>
      <c r="G682" s="6"/>
      <c r="H682" s="6">
        <v>2</v>
      </c>
      <c r="I682" s="6" t="s">
        <v>8</v>
      </c>
      <c r="J682" s="27">
        <v>42401</v>
      </c>
      <c r="K682" s="27">
        <v>42401</v>
      </c>
      <c r="L682" s="7">
        <v>160650.01</v>
      </c>
      <c r="M682" s="7">
        <v>0</v>
      </c>
      <c r="N682" s="7"/>
      <c r="O682" s="8">
        <v>160650.01</v>
      </c>
      <c r="P682" s="7">
        <v>-57730.79</v>
      </c>
      <c r="Q682" s="7">
        <v>0</v>
      </c>
      <c r="R682" s="7">
        <v>-9365.9</v>
      </c>
      <c r="S682" s="12">
        <f t="shared" si="395"/>
        <v>-67096.69</v>
      </c>
      <c r="T682" s="18">
        <f t="shared" si="396"/>
        <v>102919.22</v>
      </c>
      <c r="U682" s="18">
        <v>93553.32</v>
      </c>
      <c r="V682" s="30">
        <f t="shared" si="397"/>
        <v>42401</v>
      </c>
      <c r="W682" s="28">
        <f t="shared" si="409"/>
        <v>7.3444444444444441</v>
      </c>
      <c r="X682" s="38"/>
      <c r="AD682"/>
      <c r="AE682" s="43" t="s">
        <v>4061</v>
      </c>
      <c r="AF682">
        <f>MATCH(AE682,'CAT-4'!$A:$A,0)</f>
        <v>654</v>
      </c>
      <c r="AG682">
        <f>MATCH(V682,'CAT-4'!$1:$1,0)</f>
        <v>50</v>
      </c>
      <c r="AH682">
        <f>INDEX('CAT-4'!$1:$1048576,FAR!AF682,FAR!AG682)</f>
        <v>101.5</v>
      </c>
      <c r="AI682">
        <f>MATCH($AI$3,'CAT-4'!$1:$1,0)</f>
        <v>133</v>
      </c>
      <c r="AJ682">
        <f>INDEX('CAT-4'!$1:$1048576,FAR!AF682,FAR!AI682)</f>
        <v>112.9</v>
      </c>
      <c r="AK682" s="28">
        <f t="shared" si="416"/>
        <v>1.1123152709359607</v>
      </c>
      <c r="AL682" s="28">
        <f t="shared" si="418"/>
        <v>1.1123152709359607</v>
      </c>
      <c r="AM682" s="2">
        <f>INDEX(ELSV!$C$4:$G$58,MATCH(AE682,ELSV!$G$4:$G$58,0),MATCH(IF(O682&gt;2000000,"A",IF(O682&gt;1000000,"B",IF(O682&gt;100000,"C","D"))),ELSV!$C$4:$G$4,0))</f>
        <v>6</v>
      </c>
      <c r="AN682" s="77">
        <f>INDEX(ELSV!$G$4:$K$58,MATCH(AE682,ELSV!$G$4:$G$58,0),MATCH(IF(O682&gt;2000000,"A",IF(O682&gt;1000000,"B",IF(O682&gt;100000,"C","D"))),ELSV!$G$4:$K$4,0))</f>
        <v>0.95</v>
      </c>
      <c r="AO682" s="24">
        <f t="shared" si="412"/>
        <v>178693.4593990148</v>
      </c>
      <c r="AP682" s="24">
        <f t="shared" si="413"/>
        <v>169758.78642906406</v>
      </c>
      <c r="AQ682" s="25">
        <f t="shared" si="414"/>
        <v>8934.6729699507414</v>
      </c>
    </row>
    <row r="683" spans="1:43" x14ac:dyDescent="0.25">
      <c r="A683" s="11">
        <v>3007</v>
      </c>
      <c r="B683" s="6">
        <v>3007000209</v>
      </c>
      <c r="C683" s="6">
        <v>20000201</v>
      </c>
      <c r="D683" s="6">
        <v>3020000399</v>
      </c>
      <c r="E683" s="6" t="s">
        <v>1585</v>
      </c>
      <c r="F683" s="6" t="s">
        <v>531</v>
      </c>
      <c r="G683" s="6"/>
      <c r="H683" s="6">
        <v>2</v>
      </c>
      <c r="I683" s="6" t="s">
        <v>8</v>
      </c>
      <c r="J683" s="27">
        <v>42401</v>
      </c>
      <c r="K683" s="27">
        <v>42401</v>
      </c>
      <c r="L683" s="7">
        <v>160650</v>
      </c>
      <c r="M683" s="7">
        <v>0</v>
      </c>
      <c r="N683" s="7"/>
      <c r="O683" s="8">
        <v>160650</v>
      </c>
      <c r="P683" s="7">
        <v>-57730.79</v>
      </c>
      <c r="Q683" s="7">
        <v>0</v>
      </c>
      <c r="R683" s="7">
        <v>-9365.9</v>
      </c>
      <c r="S683" s="12">
        <f t="shared" si="395"/>
        <v>-67096.69</v>
      </c>
      <c r="T683" s="18">
        <f t="shared" si="396"/>
        <v>102919.20999999999</v>
      </c>
      <c r="U683" s="18">
        <v>93553.31</v>
      </c>
      <c r="V683" s="30">
        <f t="shared" si="397"/>
        <v>42401</v>
      </c>
      <c r="W683" s="28">
        <f t="shared" si="409"/>
        <v>7.3444444444444441</v>
      </c>
      <c r="X683" s="38"/>
      <c r="AD683"/>
      <c r="AE683" s="43" t="s">
        <v>4061</v>
      </c>
      <c r="AF683">
        <f>MATCH(AE683,'CAT-4'!$A:$A,0)</f>
        <v>654</v>
      </c>
      <c r="AG683">
        <f>MATCH(V683,'CAT-4'!$1:$1,0)</f>
        <v>50</v>
      </c>
      <c r="AH683">
        <f>INDEX('CAT-4'!$1:$1048576,FAR!AF683,FAR!AG683)</f>
        <v>101.5</v>
      </c>
      <c r="AI683">
        <f>MATCH($AI$3,'CAT-4'!$1:$1,0)</f>
        <v>133</v>
      </c>
      <c r="AJ683">
        <f>INDEX('CAT-4'!$1:$1048576,FAR!AF683,FAR!AI683)</f>
        <v>112.9</v>
      </c>
      <c r="AK683" s="28">
        <f t="shared" si="416"/>
        <v>1.1123152709359607</v>
      </c>
      <c r="AL683" s="28">
        <f t="shared" si="418"/>
        <v>1.1123152709359607</v>
      </c>
      <c r="AM683" s="2">
        <f>INDEX(ELSV!$C$4:$G$58,MATCH(AE683,ELSV!$G$4:$G$58,0),MATCH(IF(O683&gt;2000000,"A",IF(O683&gt;1000000,"B",IF(O683&gt;100000,"C","D"))),ELSV!$C$4:$G$4,0))</f>
        <v>6</v>
      </c>
      <c r="AN683" s="77">
        <f>INDEX(ELSV!$G$4:$K$58,MATCH(AE683,ELSV!$G$4:$G$58,0),MATCH(IF(O683&gt;2000000,"A",IF(O683&gt;1000000,"B",IF(O683&gt;100000,"C","D"))),ELSV!$G$4:$K$4,0))</f>
        <v>0.95</v>
      </c>
      <c r="AO683" s="24">
        <f t="shared" si="412"/>
        <v>178693.44827586209</v>
      </c>
      <c r="AP683" s="24">
        <f t="shared" si="413"/>
        <v>169758.77586206899</v>
      </c>
      <c r="AQ683" s="25">
        <f t="shared" si="414"/>
        <v>8934.6724137931014</v>
      </c>
    </row>
    <row r="684" spans="1:43" x14ac:dyDescent="0.25">
      <c r="A684" s="11">
        <v>3005</v>
      </c>
      <c r="B684" s="6">
        <v>3005000209</v>
      </c>
      <c r="C684" s="6">
        <v>20000201</v>
      </c>
      <c r="D684" s="6">
        <v>3020000401</v>
      </c>
      <c r="E684" s="6" t="s">
        <v>1584</v>
      </c>
      <c r="F684" s="6" t="s">
        <v>533</v>
      </c>
      <c r="G684" s="6"/>
      <c r="H684" s="6">
        <v>2</v>
      </c>
      <c r="I684" s="6" t="s">
        <v>8</v>
      </c>
      <c r="J684" s="27">
        <v>42401</v>
      </c>
      <c r="K684" s="27">
        <v>42401</v>
      </c>
      <c r="L684" s="7">
        <v>160650</v>
      </c>
      <c r="M684" s="7">
        <v>0</v>
      </c>
      <c r="N684" s="7"/>
      <c r="O684" s="8">
        <v>160650</v>
      </c>
      <c r="P684" s="7">
        <v>-57730.79</v>
      </c>
      <c r="Q684" s="7">
        <v>0</v>
      </c>
      <c r="R684" s="7">
        <v>-9365.9</v>
      </c>
      <c r="S684" s="12">
        <f t="shared" si="395"/>
        <v>-67096.69</v>
      </c>
      <c r="T684" s="18">
        <f t="shared" si="396"/>
        <v>102919.20999999999</v>
      </c>
      <c r="U684" s="18">
        <v>93553.31</v>
      </c>
      <c r="V684" s="30">
        <f t="shared" si="397"/>
        <v>42401</v>
      </c>
      <c r="W684" s="28">
        <f t="shared" si="409"/>
        <v>7.3444444444444441</v>
      </c>
      <c r="X684" s="38"/>
      <c r="AD684"/>
      <c r="AE684" s="43" t="s">
        <v>4061</v>
      </c>
      <c r="AF684">
        <f>MATCH(AE684,'CAT-4'!$A:$A,0)</f>
        <v>654</v>
      </c>
      <c r="AG684">
        <f>MATCH(V684,'CAT-4'!$1:$1,0)</f>
        <v>50</v>
      </c>
      <c r="AH684">
        <f>INDEX('CAT-4'!$1:$1048576,FAR!AF684,FAR!AG684)</f>
        <v>101.5</v>
      </c>
      <c r="AI684">
        <f>MATCH($AI$3,'CAT-4'!$1:$1,0)</f>
        <v>133</v>
      </c>
      <c r="AJ684">
        <f>INDEX('CAT-4'!$1:$1048576,FAR!AF684,FAR!AI684)</f>
        <v>112.9</v>
      </c>
      <c r="AK684" s="28">
        <f t="shared" si="416"/>
        <v>1.1123152709359607</v>
      </c>
      <c r="AL684" s="28">
        <f t="shared" si="418"/>
        <v>1.1123152709359607</v>
      </c>
      <c r="AM684" s="2">
        <f>INDEX(ELSV!$C$4:$G$58,MATCH(AE684,ELSV!$G$4:$G$58,0),MATCH(IF(O684&gt;2000000,"A",IF(O684&gt;1000000,"B",IF(O684&gt;100000,"C","D"))),ELSV!$C$4:$G$4,0))</f>
        <v>6</v>
      </c>
      <c r="AN684" s="77">
        <f>INDEX(ELSV!$G$4:$K$58,MATCH(AE684,ELSV!$G$4:$G$58,0),MATCH(IF(O684&gt;2000000,"A",IF(O684&gt;1000000,"B",IF(O684&gt;100000,"C","D"))),ELSV!$G$4:$K$4,0))</f>
        <v>0.95</v>
      </c>
      <c r="AO684" s="24">
        <f t="shared" si="412"/>
        <v>178693.44827586209</v>
      </c>
      <c r="AP684" s="24">
        <f t="shared" si="413"/>
        <v>169758.77586206899</v>
      </c>
      <c r="AQ684" s="25">
        <f t="shared" si="414"/>
        <v>8934.6724137931014</v>
      </c>
    </row>
    <row r="685" spans="1:43" x14ac:dyDescent="0.25">
      <c r="A685" s="11">
        <v>3006</v>
      </c>
      <c r="B685" s="6">
        <v>3006000209</v>
      </c>
      <c r="C685" s="6">
        <v>20000201</v>
      </c>
      <c r="D685" s="6">
        <v>3020000403</v>
      </c>
      <c r="E685" s="6" t="s">
        <v>1582</v>
      </c>
      <c r="F685" s="6" t="s">
        <v>535</v>
      </c>
      <c r="G685" s="6"/>
      <c r="H685" s="6">
        <v>2</v>
      </c>
      <c r="I685" s="6" t="s">
        <v>8</v>
      </c>
      <c r="J685" s="27">
        <v>42429</v>
      </c>
      <c r="K685" s="27">
        <v>42429</v>
      </c>
      <c r="L685" s="7">
        <v>160650</v>
      </c>
      <c r="M685" s="7">
        <v>0</v>
      </c>
      <c r="N685" s="7"/>
      <c r="O685" s="8">
        <v>160650</v>
      </c>
      <c r="P685" s="7">
        <v>-57014.28</v>
      </c>
      <c r="Q685" s="7">
        <v>0</v>
      </c>
      <c r="R685" s="7">
        <v>-9365.9</v>
      </c>
      <c r="S685" s="12">
        <f t="shared" si="395"/>
        <v>-66380.179999999993</v>
      </c>
      <c r="T685" s="18">
        <f t="shared" si="396"/>
        <v>103635.72</v>
      </c>
      <c r="U685" s="18">
        <v>94269.82</v>
      </c>
      <c r="V685" s="30">
        <f t="shared" si="397"/>
        <v>42401</v>
      </c>
      <c r="W685" s="28">
        <f t="shared" si="409"/>
        <v>7.2638888888888893</v>
      </c>
      <c r="X685" s="38"/>
      <c r="AD685"/>
      <c r="AE685" s="43" t="s">
        <v>4061</v>
      </c>
      <c r="AF685">
        <f>MATCH(AE685,'CAT-4'!$A:$A,0)</f>
        <v>654</v>
      </c>
      <c r="AG685">
        <f>MATCH(V685,'CAT-4'!$1:$1,0)</f>
        <v>50</v>
      </c>
      <c r="AH685">
        <f>INDEX('CAT-4'!$1:$1048576,FAR!AF685,FAR!AG685)</f>
        <v>101.5</v>
      </c>
      <c r="AI685">
        <f>MATCH($AI$3,'CAT-4'!$1:$1,0)</f>
        <v>133</v>
      </c>
      <c r="AJ685">
        <f>INDEX('CAT-4'!$1:$1048576,FAR!AF685,FAR!AI685)</f>
        <v>112.9</v>
      </c>
      <c r="AK685" s="28">
        <f t="shared" si="416"/>
        <v>1.1123152709359607</v>
      </c>
      <c r="AL685" s="28">
        <f t="shared" si="418"/>
        <v>1.1123152709359607</v>
      </c>
      <c r="AM685" s="2">
        <f>INDEX(ELSV!$C$4:$G$58,MATCH(AE685,ELSV!$G$4:$G$58,0),MATCH(IF(O685&gt;2000000,"A",IF(O685&gt;1000000,"B",IF(O685&gt;100000,"C","D"))),ELSV!$C$4:$G$4,0))</f>
        <v>6</v>
      </c>
      <c r="AN685" s="77">
        <f>INDEX(ELSV!$G$4:$K$58,MATCH(AE685,ELSV!$G$4:$G$58,0),MATCH(IF(O685&gt;2000000,"A",IF(O685&gt;1000000,"B",IF(O685&gt;100000,"C","D"))),ELSV!$G$4:$K$4,0))</f>
        <v>0.95</v>
      </c>
      <c r="AO685" s="24">
        <f t="shared" si="412"/>
        <v>178693.44827586209</v>
      </c>
      <c r="AP685" s="24">
        <f t="shared" si="413"/>
        <v>169758.77586206899</v>
      </c>
      <c r="AQ685" s="25">
        <f t="shared" si="414"/>
        <v>8934.6724137931014</v>
      </c>
    </row>
    <row r="686" spans="1:43" x14ac:dyDescent="0.25">
      <c r="A686" s="11">
        <v>3008</v>
      </c>
      <c r="B686" s="6">
        <v>3008000209</v>
      </c>
      <c r="C686" s="6">
        <v>20000201</v>
      </c>
      <c r="D686" s="6">
        <v>3020000406</v>
      </c>
      <c r="E686" s="6" t="s">
        <v>1586</v>
      </c>
      <c r="F686" s="6" t="s">
        <v>538</v>
      </c>
      <c r="G686" s="6"/>
      <c r="H686" s="6">
        <v>2</v>
      </c>
      <c r="I686" s="6" t="s">
        <v>8</v>
      </c>
      <c r="J686" s="27">
        <v>42429</v>
      </c>
      <c r="K686" s="27">
        <v>42429</v>
      </c>
      <c r="L686" s="7">
        <v>160650</v>
      </c>
      <c r="M686" s="7">
        <v>0</v>
      </c>
      <c r="N686" s="7"/>
      <c r="O686" s="8">
        <v>160650</v>
      </c>
      <c r="P686" s="7">
        <v>-57014.28</v>
      </c>
      <c r="Q686" s="7">
        <v>0</v>
      </c>
      <c r="R686" s="7">
        <v>-9365.9</v>
      </c>
      <c r="S686" s="12">
        <f t="shared" si="395"/>
        <v>-66380.179999999993</v>
      </c>
      <c r="T686" s="18">
        <f t="shared" si="396"/>
        <v>103635.72</v>
      </c>
      <c r="U686" s="18">
        <v>94269.82</v>
      </c>
      <c r="V686" s="30">
        <f t="shared" si="397"/>
        <v>42401</v>
      </c>
      <c r="W686" s="28">
        <f t="shared" si="409"/>
        <v>7.2638888888888893</v>
      </c>
      <c r="X686" s="38"/>
      <c r="AD686"/>
      <c r="AE686" s="43" t="s">
        <v>4061</v>
      </c>
      <c r="AF686">
        <f>MATCH(AE686,'CAT-4'!$A:$A,0)</f>
        <v>654</v>
      </c>
      <c r="AG686">
        <f>MATCH(V686,'CAT-4'!$1:$1,0)</f>
        <v>50</v>
      </c>
      <c r="AH686">
        <f>INDEX('CAT-4'!$1:$1048576,FAR!AF686,FAR!AG686)</f>
        <v>101.5</v>
      </c>
      <c r="AI686">
        <f>MATCH($AI$3,'CAT-4'!$1:$1,0)</f>
        <v>133</v>
      </c>
      <c r="AJ686">
        <f>INDEX('CAT-4'!$1:$1048576,FAR!AF686,FAR!AI686)</f>
        <v>112.9</v>
      </c>
      <c r="AK686" s="28">
        <f t="shared" si="416"/>
        <v>1.1123152709359607</v>
      </c>
      <c r="AL686" s="28">
        <f t="shared" si="418"/>
        <v>1.1123152709359607</v>
      </c>
      <c r="AM686" s="2">
        <f>INDEX(ELSV!$C$4:$G$58,MATCH(AE686,ELSV!$G$4:$G$58,0),MATCH(IF(O686&gt;2000000,"A",IF(O686&gt;1000000,"B",IF(O686&gt;100000,"C","D"))),ELSV!$C$4:$G$4,0))</f>
        <v>6</v>
      </c>
      <c r="AN686" s="77">
        <f>INDEX(ELSV!$G$4:$K$58,MATCH(AE686,ELSV!$G$4:$G$58,0),MATCH(IF(O686&gt;2000000,"A",IF(O686&gt;1000000,"B",IF(O686&gt;100000,"C","D"))),ELSV!$G$4:$K$4,0))</f>
        <v>0.95</v>
      </c>
      <c r="AO686" s="24">
        <f t="shared" si="412"/>
        <v>178693.44827586209</v>
      </c>
      <c r="AP686" s="24">
        <f t="shared" si="413"/>
        <v>169758.77586206899</v>
      </c>
      <c r="AQ686" s="25">
        <f t="shared" si="414"/>
        <v>8934.6724137931014</v>
      </c>
    </row>
    <row r="687" spans="1:43" x14ac:dyDescent="0.25">
      <c r="A687" s="11">
        <v>3004</v>
      </c>
      <c r="B687" s="6">
        <v>3004006201</v>
      </c>
      <c r="C687" s="6">
        <v>20000301</v>
      </c>
      <c r="D687" s="6">
        <v>4000000070</v>
      </c>
      <c r="E687" s="6" t="s">
        <v>1583</v>
      </c>
      <c r="F687" s="6" t="s">
        <v>843</v>
      </c>
      <c r="G687" s="6"/>
      <c r="H687" s="6">
        <v>17</v>
      </c>
      <c r="I687" s="6" t="s">
        <v>41</v>
      </c>
      <c r="J687" s="27">
        <v>40564</v>
      </c>
      <c r="K687" s="27">
        <v>40564</v>
      </c>
      <c r="L687" s="7">
        <v>160648.31</v>
      </c>
      <c r="M687" s="7">
        <v>0</v>
      </c>
      <c r="N687" s="7"/>
      <c r="O687" s="8">
        <v>160648.31</v>
      </c>
      <c r="P687" s="7">
        <v>-113809.63</v>
      </c>
      <c r="Q687" s="7">
        <v>0</v>
      </c>
      <c r="R687" s="7">
        <v>-10169.040000000001</v>
      </c>
      <c r="S687" s="12">
        <f t="shared" si="395"/>
        <v>-123978.67000000001</v>
      </c>
      <c r="T687" s="18">
        <f t="shared" si="396"/>
        <v>46838.679999999993</v>
      </c>
      <c r="U687" s="18">
        <v>36669.64</v>
      </c>
      <c r="V687" s="30">
        <f t="shared" si="397"/>
        <v>40544</v>
      </c>
      <c r="W687" s="28">
        <f t="shared" si="409"/>
        <v>12.372222222222222</v>
      </c>
      <c r="X687" s="38" t="s">
        <v>2852</v>
      </c>
      <c r="Y687">
        <f>MATCH(X687,'CAT-3'!$A:$A,0)</f>
        <v>628</v>
      </c>
      <c r="Z687">
        <f>MATCH(V687,'CAT-3'!$1:$1,0)</f>
        <v>76</v>
      </c>
      <c r="AA687">
        <f>INDEX('CAT-3'!$1:$1048576,FAR!Y687,FAR!Z687)</f>
        <v>130.6</v>
      </c>
      <c r="AB687">
        <f>MATCH($AB$3,'CAT-3'!$1:$1,0)</f>
        <v>90</v>
      </c>
      <c r="AC687">
        <f>INDEX('CAT-3'!$1:$1048576,FAR!Y687,FAR!AB687)</f>
        <v>138.4</v>
      </c>
      <c r="AD687" s="28">
        <f t="shared" ref="AD687:AD688" si="419">AC687/AA687</f>
        <v>1.0597243491577337</v>
      </c>
      <c r="AE687" s="43" t="s">
        <v>4429</v>
      </c>
      <c r="AF687">
        <f>MATCH(AE687,'CAT-4'!$A:$A,0)</f>
        <v>844</v>
      </c>
      <c r="AG687">
        <f>MATCH($AG$3,'CAT-4'!$1:$1,0)</f>
        <v>4</v>
      </c>
      <c r="AH687">
        <f>INDEX('CAT-4'!$1:$1048576,FAR!AF687,FAR!AG687)</f>
        <v>103.9</v>
      </c>
      <c r="AI687">
        <f>MATCH($AI$3,'CAT-4'!$1:$1,0)</f>
        <v>133</v>
      </c>
      <c r="AJ687">
        <f>INDEX('CAT-4'!$1:$1048576,FAR!AF687,FAR!AI687)</f>
        <v>157.9</v>
      </c>
      <c r="AK687" s="28">
        <f t="shared" ref="AK687:AK688" si="420">AJ687/AH687</f>
        <v>1.5197305101058709</v>
      </c>
      <c r="AL687" s="28">
        <f t="shared" ref="AL687:AL688" si="421">AK687*AD687</f>
        <v>1.6104954257170947</v>
      </c>
      <c r="AM687" s="2">
        <f>INDEX(ELSV!$C$4:$G$58,MATCH(AE687,ELSV!$G$4:$G$58,0),MATCH(IF(O687&gt;2000000,"A",IF(O687&gt;1000000,"B",IF(O687&gt;100000,"C","D"))),ELSV!$C$4:$G$4,0))</f>
        <v>8</v>
      </c>
      <c r="AN687" s="77">
        <f>INDEX(ELSV!$G$4:$K$58,MATCH(AE687,ELSV!$G$4:$G$58,0),MATCH(IF(O687&gt;2000000,"A",IF(O687&gt;1000000,"B",IF(O687&gt;100000,"C","D"))),ELSV!$G$4:$K$4,0))</f>
        <v>0.95</v>
      </c>
      <c r="AO687" s="24">
        <f t="shared" si="412"/>
        <v>258723.36840418179</v>
      </c>
      <c r="AP687" s="24">
        <f t="shared" si="413"/>
        <v>245787.19998397268</v>
      </c>
      <c r="AQ687" s="25">
        <f t="shared" si="414"/>
        <v>12936.168420209113</v>
      </c>
    </row>
    <row r="688" spans="1:43" x14ac:dyDescent="0.25">
      <c r="A688" s="11">
        <v>3007</v>
      </c>
      <c r="B688" s="6">
        <v>3007006203</v>
      </c>
      <c r="C688" s="6">
        <v>20000301</v>
      </c>
      <c r="D688" s="6">
        <v>4000000008</v>
      </c>
      <c r="E688" s="6" t="s">
        <v>1585</v>
      </c>
      <c r="F688" s="6" t="s">
        <v>798</v>
      </c>
      <c r="G688" s="6"/>
      <c r="H688" s="6">
        <v>17</v>
      </c>
      <c r="I688" s="6" t="s">
        <v>8</v>
      </c>
      <c r="J688" s="27">
        <v>40561</v>
      </c>
      <c r="K688" s="27">
        <v>40561</v>
      </c>
      <c r="L688" s="7">
        <v>160648.17000000001</v>
      </c>
      <c r="M688" s="7">
        <v>0</v>
      </c>
      <c r="N688" s="7"/>
      <c r="O688" s="8">
        <v>160648.17000000001</v>
      </c>
      <c r="P688" s="7">
        <v>-113893.14</v>
      </c>
      <c r="Q688" s="7">
        <v>0</v>
      </c>
      <c r="R688" s="7">
        <v>-10169.030000000001</v>
      </c>
      <c r="S688" s="12">
        <f t="shared" si="395"/>
        <v>-124062.17</v>
      </c>
      <c r="T688" s="18">
        <f t="shared" si="396"/>
        <v>46755.030000000013</v>
      </c>
      <c r="U688" s="18">
        <v>36586</v>
      </c>
      <c r="V688" s="30">
        <f t="shared" si="397"/>
        <v>40544</v>
      </c>
      <c r="W688" s="28">
        <f t="shared" si="409"/>
        <v>12.380555555555556</v>
      </c>
      <c r="X688" s="38" t="s">
        <v>2852</v>
      </c>
      <c r="Y688">
        <f>MATCH(X688,'CAT-3'!$A:$A,0)</f>
        <v>628</v>
      </c>
      <c r="Z688">
        <f>MATCH(V688,'CAT-3'!$1:$1,0)</f>
        <v>76</v>
      </c>
      <c r="AA688">
        <f>INDEX('CAT-3'!$1:$1048576,FAR!Y688,FAR!Z688)</f>
        <v>130.6</v>
      </c>
      <c r="AB688">
        <f>MATCH($AB$3,'CAT-3'!$1:$1,0)</f>
        <v>90</v>
      </c>
      <c r="AC688">
        <f>INDEX('CAT-3'!$1:$1048576,FAR!Y688,FAR!AB688)</f>
        <v>138.4</v>
      </c>
      <c r="AD688" s="28">
        <f t="shared" si="419"/>
        <v>1.0597243491577337</v>
      </c>
      <c r="AE688" s="43" t="s">
        <v>4429</v>
      </c>
      <c r="AF688">
        <f>MATCH(AE688,'CAT-4'!$A:$A,0)</f>
        <v>844</v>
      </c>
      <c r="AG688">
        <f>MATCH($AG$3,'CAT-4'!$1:$1,0)</f>
        <v>4</v>
      </c>
      <c r="AH688">
        <f>INDEX('CAT-4'!$1:$1048576,FAR!AF688,FAR!AG688)</f>
        <v>103.9</v>
      </c>
      <c r="AI688">
        <f>MATCH($AI$3,'CAT-4'!$1:$1,0)</f>
        <v>133</v>
      </c>
      <c r="AJ688">
        <f>INDEX('CAT-4'!$1:$1048576,FAR!AF688,FAR!AI688)</f>
        <v>157.9</v>
      </c>
      <c r="AK688" s="28">
        <f t="shared" si="420"/>
        <v>1.5197305101058709</v>
      </c>
      <c r="AL688" s="28">
        <f t="shared" si="421"/>
        <v>1.6104954257170947</v>
      </c>
      <c r="AM688" s="2">
        <f>INDEX(ELSV!$C$4:$G$58,MATCH(AE688,ELSV!$G$4:$G$58,0),MATCH(IF(O688&gt;2000000,"A",IF(O688&gt;1000000,"B",IF(O688&gt;100000,"C","D"))),ELSV!$C$4:$G$4,0))</f>
        <v>8</v>
      </c>
      <c r="AN688" s="77">
        <f>INDEX(ELSV!$G$4:$K$58,MATCH(AE688,ELSV!$G$4:$G$58,0),MATCH(IF(O688&gt;2000000,"A",IF(O688&gt;1000000,"B",IF(O688&gt;100000,"C","D"))),ELSV!$G$4:$K$4,0))</f>
        <v>0.95</v>
      </c>
      <c r="AO688" s="24">
        <f t="shared" si="412"/>
        <v>258723.14293482222</v>
      </c>
      <c r="AP688" s="24">
        <f t="shared" si="413"/>
        <v>245786.9857880811</v>
      </c>
      <c r="AQ688" s="25">
        <f t="shared" si="414"/>
        <v>12936.157146741112</v>
      </c>
    </row>
    <row r="689" spans="1:43" x14ac:dyDescent="0.25">
      <c r="A689" s="11">
        <v>3004</v>
      </c>
      <c r="B689" s="6">
        <v>3004005805</v>
      </c>
      <c r="C689" s="6">
        <v>20000201</v>
      </c>
      <c r="D689" s="6">
        <v>3020000447</v>
      </c>
      <c r="E689" s="6" t="s">
        <v>1583</v>
      </c>
      <c r="F689" s="6" t="s">
        <v>572</v>
      </c>
      <c r="G689" s="6"/>
      <c r="H689" s="6">
        <v>2</v>
      </c>
      <c r="I689" s="6" t="s">
        <v>8</v>
      </c>
      <c r="J689" s="27">
        <v>43555</v>
      </c>
      <c r="K689" s="27">
        <v>43555</v>
      </c>
      <c r="L689" s="7">
        <v>160480.01</v>
      </c>
      <c r="M689" s="7">
        <v>0</v>
      </c>
      <c r="N689" s="7"/>
      <c r="O689" s="8">
        <v>160480.01</v>
      </c>
      <c r="P689" s="7">
        <v>-28093.57</v>
      </c>
      <c r="Q689" s="7">
        <v>0</v>
      </c>
      <c r="R689" s="7">
        <v>-9355.98</v>
      </c>
      <c r="S689" s="12">
        <f t="shared" si="395"/>
        <v>-37449.550000000003</v>
      </c>
      <c r="T689" s="18">
        <f t="shared" si="396"/>
        <v>132386.44</v>
      </c>
      <c r="U689" s="18">
        <v>123030.46</v>
      </c>
      <c r="V689" s="30">
        <f t="shared" si="397"/>
        <v>43525</v>
      </c>
      <c r="W689" s="28">
        <f t="shared" si="409"/>
        <v>4.1805555555555554</v>
      </c>
      <c r="X689" s="38"/>
      <c r="AD689"/>
      <c r="AE689" s="43" t="s">
        <v>4061</v>
      </c>
      <c r="AF689">
        <f>MATCH(AE689,'CAT-4'!$A:$A,0)</f>
        <v>654</v>
      </c>
      <c r="AG689">
        <f>MATCH(V689,'CAT-4'!$1:$1,0)</f>
        <v>87</v>
      </c>
      <c r="AH689">
        <f>INDEX('CAT-4'!$1:$1048576,FAR!AF689,FAR!AG689)</f>
        <v>108.4</v>
      </c>
      <c r="AI689">
        <f>MATCH($AI$3,'CAT-4'!$1:$1,0)</f>
        <v>133</v>
      </c>
      <c r="AJ689">
        <f>INDEX('CAT-4'!$1:$1048576,FAR!AF689,FAR!AI689)</f>
        <v>112.9</v>
      </c>
      <c r="AK689" s="28">
        <f>AJ689/AH689</f>
        <v>1.0415129151291513</v>
      </c>
      <c r="AL689" s="28">
        <f>AK689</f>
        <v>1.0415129151291513</v>
      </c>
      <c r="AM689" s="2">
        <f>INDEX(ELSV!$C$4:$G$58,MATCH(AE689,ELSV!$G$4:$G$58,0),MATCH(IF(O689&gt;2000000,"A",IF(O689&gt;1000000,"B",IF(O689&gt;100000,"C","D"))),ELSV!$C$4:$G$4,0))</f>
        <v>6</v>
      </c>
      <c r="AN689" s="77">
        <f>INDEX(ELSV!$G$4:$K$58,MATCH(AE689,ELSV!$G$4:$G$58,0),MATCH(IF(O689&gt;2000000,"A",IF(O689&gt;1000000,"B",IF(O689&gt;100000,"C","D"))),ELSV!$G$4:$K$4,0))</f>
        <v>0.95</v>
      </c>
      <c r="AO689" s="24">
        <f t="shared" si="412"/>
        <v>167142.00303505536</v>
      </c>
      <c r="AP689" s="24">
        <f t="shared" si="413"/>
        <v>110634.85131452332</v>
      </c>
      <c r="AQ689" s="25">
        <f t="shared" si="414"/>
        <v>56507.151720532042</v>
      </c>
    </row>
    <row r="690" spans="1:43" x14ac:dyDescent="0.25">
      <c r="A690" s="11">
        <v>3008</v>
      </c>
      <c r="B690" s="6">
        <v>3008006203</v>
      </c>
      <c r="C690" s="6">
        <v>20000301</v>
      </c>
      <c r="D690" s="6">
        <v>4000000046</v>
      </c>
      <c r="E690" s="6" t="s">
        <v>1586</v>
      </c>
      <c r="F690" s="6" t="s">
        <v>829</v>
      </c>
      <c r="G690" s="6"/>
      <c r="H690" s="6">
        <v>20</v>
      </c>
      <c r="I690" s="6" t="s">
        <v>8</v>
      </c>
      <c r="J690" s="27">
        <v>40544</v>
      </c>
      <c r="K690" s="27">
        <v>40544</v>
      </c>
      <c r="L690" s="7">
        <v>160035</v>
      </c>
      <c r="M690" s="7">
        <v>0</v>
      </c>
      <c r="N690" s="7"/>
      <c r="O690" s="8">
        <v>160035</v>
      </c>
      <c r="P690" s="7">
        <v>-113930.28</v>
      </c>
      <c r="Q690" s="7">
        <v>0</v>
      </c>
      <c r="R690" s="7">
        <v>-10130.219999999999</v>
      </c>
      <c r="S690" s="12">
        <f t="shared" si="395"/>
        <v>-124060.5</v>
      </c>
      <c r="T690" s="18">
        <f t="shared" si="396"/>
        <v>46104.72</v>
      </c>
      <c r="U690" s="18">
        <v>35974.5</v>
      </c>
      <c r="V690" s="30">
        <f t="shared" si="397"/>
        <v>40544</v>
      </c>
      <c r="W690" s="28">
        <f t="shared" si="409"/>
        <v>12.427777777777777</v>
      </c>
      <c r="X690" s="38" t="s">
        <v>2852</v>
      </c>
      <c r="Y690">
        <f>MATCH(X690,'CAT-3'!$A:$A,0)</f>
        <v>628</v>
      </c>
      <c r="Z690">
        <f>MATCH(V690,'CAT-3'!$1:$1,0)</f>
        <v>76</v>
      </c>
      <c r="AA690">
        <f>INDEX('CAT-3'!$1:$1048576,FAR!Y690,FAR!Z690)</f>
        <v>130.6</v>
      </c>
      <c r="AB690">
        <f>MATCH($AB$3,'CAT-3'!$1:$1,0)</f>
        <v>90</v>
      </c>
      <c r="AC690">
        <f>INDEX('CAT-3'!$1:$1048576,FAR!Y690,FAR!AB690)</f>
        <v>138.4</v>
      </c>
      <c r="AD690" s="28">
        <f>AC690/AA690</f>
        <v>1.0597243491577337</v>
      </c>
      <c r="AE690" s="43" t="s">
        <v>4429</v>
      </c>
      <c r="AF690">
        <f>MATCH(AE690,'CAT-4'!$A:$A,0)</f>
        <v>844</v>
      </c>
      <c r="AG690">
        <f>MATCH($AG$3,'CAT-4'!$1:$1,0)</f>
        <v>4</v>
      </c>
      <c r="AH690">
        <f>INDEX('CAT-4'!$1:$1048576,FAR!AF690,FAR!AG690)</f>
        <v>103.9</v>
      </c>
      <c r="AI690">
        <f>MATCH($AI$3,'CAT-4'!$1:$1,0)</f>
        <v>133</v>
      </c>
      <c r="AJ690">
        <f>INDEX('CAT-4'!$1:$1048576,FAR!AF690,FAR!AI690)</f>
        <v>157.9</v>
      </c>
      <c r="AK690" s="28">
        <f>AJ690/AH690</f>
        <v>1.5197305101058709</v>
      </c>
      <c r="AL690" s="28">
        <f>AK690*AD690</f>
        <v>1.6104954257170947</v>
      </c>
      <c r="AM690" s="2">
        <f>INDEX(ELSV!$C$4:$G$58,MATCH(AE690,ELSV!$G$4:$G$58,0),MATCH(IF(O690&gt;2000000,"A",IF(O690&gt;1000000,"B",IF(O690&gt;100000,"C","D"))),ELSV!$C$4:$G$4,0))</f>
        <v>8</v>
      </c>
      <c r="AN690" s="77">
        <f>INDEX(ELSV!$G$4:$K$58,MATCH(AE690,ELSV!$G$4:$G$58,0),MATCH(IF(O690&gt;2000000,"A",IF(O690&gt;1000000,"B",IF(O690&gt;100000,"C","D"))),ELSV!$G$4:$K$4,0))</f>
        <v>0.95</v>
      </c>
      <c r="AO690" s="24">
        <f t="shared" si="412"/>
        <v>257735.63545463525</v>
      </c>
      <c r="AP690" s="24">
        <f t="shared" si="413"/>
        <v>244848.85368190348</v>
      </c>
      <c r="AQ690" s="25">
        <f t="shared" si="414"/>
        <v>12886.781772731774</v>
      </c>
    </row>
    <row r="691" spans="1:43" x14ac:dyDescent="0.25">
      <c r="A691" s="11">
        <v>3007</v>
      </c>
      <c r="B691" s="6">
        <v>3007006201</v>
      </c>
      <c r="C691" s="6">
        <v>20000401</v>
      </c>
      <c r="D691" s="6">
        <v>5000000390</v>
      </c>
      <c r="E691" s="6" t="s">
        <v>1585</v>
      </c>
      <c r="F691" s="6" t="s">
        <v>1265</v>
      </c>
      <c r="G691" s="6"/>
      <c r="H691" s="6">
        <v>4</v>
      </c>
      <c r="I691" s="6" t="s">
        <v>8</v>
      </c>
      <c r="J691" s="27">
        <v>43853</v>
      </c>
      <c r="K691" s="27">
        <v>43853</v>
      </c>
      <c r="L691" s="7">
        <v>160000</v>
      </c>
      <c r="M691" s="7">
        <v>0</v>
      </c>
      <c r="N691" s="7"/>
      <c r="O691" s="8">
        <v>160000</v>
      </c>
      <c r="P691" s="7">
        <v>-22165.38</v>
      </c>
      <c r="Q691" s="7">
        <v>0</v>
      </c>
      <c r="R691" s="7">
        <v>-10128</v>
      </c>
      <c r="S691" s="12">
        <f t="shared" si="395"/>
        <v>-32293.38</v>
      </c>
      <c r="T691" s="18">
        <f t="shared" si="396"/>
        <v>137834.62</v>
      </c>
      <c r="U691" s="18">
        <v>127706.62</v>
      </c>
      <c r="V691" s="30">
        <f t="shared" si="397"/>
        <v>43831</v>
      </c>
      <c r="W691" s="28">
        <f t="shared" si="409"/>
        <v>3.3666666666666667</v>
      </c>
      <c r="X691" s="38"/>
      <c r="AD691"/>
      <c r="AE691" s="43" t="s">
        <v>4059</v>
      </c>
      <c r="AF691">
        <f>MATCH(AE691,'CAT-4'!$A:$A,0)</f>
        <v>653</v>
      </c>
      <c r="AG691">
        <f>MATCH(V691,'CAT-4'!$1:$1,0)</f>
        <v>97</v>
      </c>
      <c r="AH691">
        <f>INDEX('CAT-4'!$1:$1048576,FAR!AF691,FAR!AG691)</f>
        <v>116.4</v>
      </c>
      <c r="AI691">
        <f>MATCH($AI$3,'CAT-4'!$1:$1,0)</f>
        <v>133</v>
      </c>
      <c r="AJ691">
        <f>INDEX('CAT-4'!$1:$1048576,FAR!AF691,FAR!AI691)</f>
        <v>120.5</v>
      </c>
      <c r="AK691" s="28">
        <f t="shared" ref="AK691:AK700" si="422">AJ691/AH691</f>
        <v>1.0352233676975944</v>
      </c>
      <c r="AL691" s="28">
        <f t="shared" ref="AL691:AL700" si="423">AK691</f>
        <v>1.0352233676975944</v>
      </c>
      <c r="AM691" s="2">
        <f>INDEX(ELSV!$C$4:$G$58,MATCH(AE691,ELSV!$G$4:$G$58,0),MATCH(IF(O691&gt;2000000,"A",IF(O691&gt;1000000,"B",IF(O691&gt;100000,"C","D"))),ELSV!$C$4:$G$4,0))</f>
        <v>8</v>
      </c>
      <c r="AN691" s="77">
        <f>INDEX(ELSV!$G$4:$K$58,MATCH(AE691,ELSV!$G$4:$G$58,0),MATCH(IF(O691&gt;2000000,"A",IF(O691&gt;1000000,"B",IF(O691&gt;100000,"C","D"))),ELSV!$G$4:$K$4,0))</f>
        <v>0.9</v>
      </c>
      <c r="AO691" s="24">
        <f t="shared" si="412"/>
        <v>165635.7388316151</v>
      </c>
      <c r="AP691" s="24">
        <f t="shared" si="413"/>
        <v>62734.536082474224</v>
      </c>
      <c r="AQ691" s="25">
        <f t="shared" si="414"/>
        <v>102901.20274914088</v>
      </c>
    </row>
    <row r="692" spans="1:43" x14ac:dyDescent="0.25">
      <c r="A692" s="11">
        <v>3007</v>
      </c>
      <c r="B692" s="6">
        <v>3007000209</v>
      </c>
      <c r="C692" s="6">
        <v>20100001</v>
      </c>
      <c r="D692" s="6">
        <v>11000000026</v>
      </c>
      <c r="E692" s="6" t="s">
        <v>1585</v>
      </c>
      <c r="F692" s="6" t="s">
        <v>1563</v>
      </c>
      <c r="G692" s="6" t="s">
        <v>4515</v>
      </c>
      <c r="H692" s="6">
        <v>1</v>
      </c>
      <c r="I692" s="6" t="s">
        <v>8</v>
      </c>
      <c r="J692" s="27">
        <v>41352</v>
      </c>
      <c r="K692" s="27">
        <v>41352</v>
      </c>
      <c r="L692" s="7">
        <v>157500</v>
      </c>
      <c r="M692" s="7">
        <v>0</v>
      </c>
      <c r="N692" s="7"/>
      <c r="O692" s="8">
        <v>157500</v>
      </c>
      <c r="P692" s="7">
        <v>-157500</v>
      </c>
      <c r="Q692" s="7">
        <v>0</v>
      </c>
      <c r="R692" s="7">
        <v>0</v>
      </c>
      <c r="S692" s="12">
        <f t="shared" si="395"/>
        <v>-157500</v>
      </c>
      <c r="T692" s="18">
        <f t="shared" si="396"/>
        <v>0</v>
      </c>
      <c r="U692" s="18">
        <v>0</v>
      </c>
      <c r="V692" s="30">
        <f t="shared" si="397"/>
        <v>41334</v>
      </c>
      <c r="W692" s="28">
        <f t="shared" si="409"/>
        <v>10.21111111111111</v>
      </c>
      <c r="X692" s="38"/>
      <c r="AD692"/>
      <c r="AE692" s="43" t="s">
        <v>4047</v>
      </c>
      <c r="AF692">
        <f>MATCH(AE692,'CAT-4'!$A:$A,0)</f>
        <v>647</v>
      </c>
      <c r="AG692">
        <f>MATCH(V692,'CAT-4'!$1:$1,0)</f>
        <v>15</v>
      </c>
      <c r="AH692">
        <f>INDEX('CAT-4'!$1:$1048576,FAR!AF692,FAR!AG692)</f>
        <v>101.3</v>
      </c>
      <c r="AI692">
        <f>MATCH($AI$3,'CAT-4'!$1:$1,0)</f>
        <v>133</v>
      </c>
      <c r="AJ692">
        <f>INDEX('CAT-4'!$1:$1048576,FAR!AF692,FAR!AI692)</f>
        <v>92.8</v>
      </c>
      <c r="AK692" s="28">
        <f t="shared" si="422"/>
        <v>0.91609081934846992</v>
      </c>
      <c r="AL692" s="28">
        <f t="shared" si="423"/>
        <v>0.91609081934846992</v>
      </c>
      <c r="AM692" s="2">
        <f>INDEX(ELSV!$C$4:$G$58,MATCH(AE692,ELSV!$G$4:$G$58,0),MATCH(IF(O692&gt;2000000,"A",IF(O692&gt;1000000,"B",IF(O692&gt;100000,"C","D"))),ELSV!$C$4:$G$4,0))</f>
        <v>6</v>
      </c>
      <c r="AN692" s="77">
        <f>INDEX(ELSV!$G$4:$K$58,MATCH(AE692,ELSV!$G$4:$G$58,0),MATCH(IF(O692&gt;2000000,"A",IF(O692&gt;1000000,"B",IF(O692&gt;100000,"C","D"))),ELSV!$G$4:$K$4,0))</f>
        <v>1</v>
      </c>
      <c r="AO692" s="24">
        <f t="shared" si="412"/>
        <v>144284.30404738401</v>
      </c>
      <c r="AP692" s="24">
        <f t="shared" si="413"/>
        <v>144284.30404738401</v>
      </c>
      <c r="AQ692" s="25">
        <f t="shared" si="414"/>
        <v>0</v>
      </c>
    </row>
    <row r="693" spans="1:43" x14ac:dyDescent="0.25">
      <c r="A693" s="11">
        <v>3005</v>
      </c>
      <c r="B693" s="6">
        <v>3005006301</v>
      </c>
      <c r="C693" s="6">
        <v>20100001</v>
      </c>
      <c r="D693" s="6">
        <v>11000000027</v>
      </c>
      <c r="E693" s="6" t="s">
        <v>1584</v>
      </c>
      <c r="F693" s="6" t="s">
        <v>1564</v>
      </c>
      <c r="G693" s="6" t="s">
        <v>4515</v>
      </c>
      <c r="H693" s="6">
        <v>1</v>
      </c>
      <c r="I693" s="6" t="s">
        <v>8</v>
      </c>
      <c r="J693" s="27">
        <v>41354</v>
      </c>
      <c r="K693" s="27">
        <v>41354</v>
      </c>
      <c r="L693" s="7">
        <v>157500</v>
      </c>
      <c r="M693" s="7">
        <v>0</v>
      </c>
      <c r="N693" s="7"/>
      <c r="O693" s="8">
        <v>157500</v>
      </c>
      <c r="P693" s="7">
        <v>-157500</v>
      </c>
      <c r="Q693" s="7">
        <v>0</v>
      </c>
      <c r="R693" s="7">
        <v>0</v>
      </c>
      <c r="S693" s="12">
        <f t="shared" si="395"/>
        <v>-157500</v>
      </c>
      <c r="T693" s="18">
        <f t="shared" si="396"/>
        <v>0</v>
      </c>
      <c r="U693" s="18">
        <v>0</v>
      </c>
      <c r="V693" s="30">
        <f t="shared" si="397"/>
        <v>41334</v>
      </c>
      <c r="W693" s="28">
        <f t="shared" si="409"/>
        <v>10.205555555555556</v>
      </c>
      <c r="X693" s="38"/>
      <c r="AD693"/>
      <c r="AE693" s="43" t="s">
        <v>4047</v>
      </c>
      <c r="AF693">
        <f>MATCH(AE693,'CAT-4'!$A:$A,0)</f>
        <v>647</v>
      </c>
      <c r="AG693">
        <f>MATCH(V693,'CAT-4'!$1:$1,0)</f>
        <v>15</v>
      </c>
      <c r="AH693">
        <f>INDEX('CAT-4'!$1:$1048576,FAR!AF693,FAR!AG693)</f>
        <v>101.3</v>
      </c>
      <c r="AI693">
        <f>MATCH($AI$3,'CAT-4'!$1:$1,0)</f>
        <v>133</v>
      </c>
      <c r="AJ693">
        <f>INDEX('CAT-4'!$1:$1048576,FAR!AF693,FAR!AI693)</f>
        <v>92.8</v>
      </c>
      <c r="AK693" s="28">
        <f t="shared" si="422"/>
        <v>0.91609081934846992</v>
      </c>
      <c r="AL693" s="28">
        <f t="shared" si="423"/>
        <v>0.91609081934846992</v>
      </c>
      <c r="AM693" s="2">
        <f>INDEX(ELSV!$C$4:$G$58,MATCH(AE693,ELSV!$G$4:$G$58,0),MATCH(IF(O693&gt;2000000,"A",IF(O693&gt;1000000,"B",IF(O693&gt;100000,"C","D"))),ELSV!$C$4:$G$4,0))</f>
        <v>6</v>
      </c>
      <c r="AN693" s="77">
        <f>INDEX(ELSV!$G$4:$K$58,MATCH(AE693,ELSV!$G$4:$G$58,0),MATCH(IF(O693&gt;2000000,"A",IF(O693&gt;1000000,"B",IF(O693&gt;100000,"C","D"))),ELSV!$G$4:$K$4,0))</f>
        <v>1</v>
      </c>
      <c r="AO693" s="24">
        <f t="shared" si="412"/>
        <v>144284.30404738401</v>
      </c>
      <c r="AP693" s="24">
        <f t="shared" si="413"/>
        <v>144284.30404738401</v>
      </c>
      <c r="AQ693" s="25">
        <f t="shared" si="414"/>
        <v>0</v>
      </c>
    </row>
    <row r="694" spans="1:43" x14ac:dyDescent="0.25">
      <c r="A694" s="11">
        <v>3004</v>
      </c>
      <c r="B694" s="6">
        <v>3004006301</v>
      </c>
      <c r="C694" s="6">
        <v>20100001</v>
      </c>
      <c r="D694" s="6">
        <v>11000000028</v>
      </c>
      <c r="E694" s="6" t="s">
        <v>1583</v>
      </c>
      <c r="F694" s="6" t="s">
        <v>1565</v>
      </c>
      <c r="G694" s="6" t="s">
        <v>4516</v>
      </c>
      <c r="H694" s="6">
        <v>1</v>
      </c>
      <c r="I694" s="6" t="s">
        <v>41</v>
      </c>
      <c r="J694" s="27">
        <v>41455</v>
      </c>
      <c r="K694" s="27">
        <v>41455</v>
      </c>
      <c r="L694" s="7">
        <v>157500</v>
      </c>
      <c r="M694" s="7">
        <v>0</v>
      </c>
      <c r="N694" s="7"/>
      <c r="O694" s="8">
        <v>157500</v>
      </c>
      <c r="P694" s="7">
        <v>-157500</v>
      </c>
      <c r="Q694" s="7">
        <v>0</v>
      </c>
      <c r="R694" s="7">
        <v>0</v>
      </c>
      <c r="S694" s="12">
        <f t="shared" si="395"/>
        <v>-157500</v>
      </c>
      <c r="T694" s="18">
        <f t="shared" si="396"/>
        <v>0</v>
      </c>
      <c r="U694" s="18">
        <v>0</v>
      </c>
      <c r="V694" s="30">
        <f t="shared" si="397"/>
        <v>41426</v>
      </c>
      <c r="W694" s="28">
        <f t="shared" si="409"/>
        <v>9.9305555555555554</v>
      </c>
      <c r="X694" s="38"/>
      <c r="AD694"/>
      <c r="AE694" s="43" t="s">
        <v>4047</v>
      </c>
      <c r="AF694">
        <f>MATCH(AE694,'CAT-4'!$A:$A,0)</f>
        <v>647</v>
      </c>
      <c r="AG694">
        <f>MATCH(V694,'CAT-4'!$1:$1,0)</f>
        <v>18</v>
      </c>
      <c r="AH694">
        <f>INDEX('CAT-4'!$1:$1048576,FAR!AF694,FAR!AG694)</f>
        <v>97.6</v>
      </c>
      <c r="AI694">
        <f>MATCH($AI$3,'CAT-4'!$1:$1,0)</f>
        <v>133</v>
      </c>
      <c r="AJ694">
        <f>INDEX('CAT-4'!$1:$1048576,FAR!AF694,FAR!AI694)</f>
        <v>92.8</v>
      </c>
      <c r="AK694" s="28">
        <f t="shared" si="422"/>
        <v>0.9508196721311476</v>
      </c>
      <c r="AL694" s="28">
        <f t="shared" si="423"/>
        <v>0.9508196721311476</v>
      </c>
      <c r="AM694" s="2">
        <f>INDEX(ELSV!$C$4:$G$58,MATCH(AE694,ELSV!$G$4:$G$58,0),MATCH(IF(O694&gt;2000000,"A",IF(O694&gt;1000000,"B",IF(O694&gt;100000,"C","D"))),ELSV!$C$4:$G$4,0))</f>
        <v>6</v>
      </c>
      <c r="AN694" s="77">
        <f>INDEX(ELSV!$G$4:$K$58,MATCH(AE694,ELSV!$G$4:$G$58,0),MATCH(IF(O694&gt;2000000,"A",IF(O694&gt;1000000,"B",IF(O694&gt;100000,"C","D"))),ELSV!$G$4:$K$4,0))</f>
        <v>1</v>
      </c>
      <c r="AO694" s="24">
        <f t="shared" ref="AO694:AO725" si="424">AL694*O694</f>
        <v>149754.09836065574</v>
      </c>
      <c r="AP694" s="24">
        <f t="shared" ref="AP694:AP725" si="425">AO694*(AN694/AM694)*(IF(W694&gt;AM694,AM694,W694))</f>
        <v>149754.09836065574</v>
      </c>
      <c r="AQ694" s="25">
        <f t="shared" si="414"/>
        <v>0</v>
      </c>
    </row>
    <row r="695" spans="1:43" x14ac:dyDescent="0.25">
      <c r="A695" s="11">
        <v>3006</v>
      </c>
      <c r="B695" s="6">
        <v>3006000209</v>
      </c>
      <c r="C695" s="6">
        <v>20100001</v>
      </c>
      <c r="D695" s="6">
        <v>11000000029</v>
      </c>
      <c r="E695" s="6" t="s">
        <v>1582</v>
      </c>
      <c r="F695" s="6" t="s">
        <v>1566</v>
      </c>
      <c r="G695" s="6" t="s">
        <v>4515</v>
      </c>
      <c r="H695" s="6">
        <v>1</v>
      </c>
      <c r="I695" s="6" t="s">
        <v>41</v>
      </c>
      <c r="J695" s="27">
        <v>41455</v>
      </c>
      <c r="K695" s="27">
        <v>41455</v>
      </c>
      <c r="L695" s="7">
        <v>157500</v>
      </c>
      <c r="M695" s="7">
        <v>0</v>
      </c>
      <c r="N695" s="7"/>
      <c r="O695" s="8">
        <v>157500</v>
      </c>
      <c r="P695" s="7">
        <v>-157500</v>
      </c>
      <c r="Q695" s="7">
        <v>0</v>
      </c>
      <c r="R695" s="7">
        <v>0</v>
      </c>
      <c r="S695" s="12">
        <f t="shared" si="395"/>
        <v>-157500</v>
      </c>
      <c r="T695" s="18">
        <f t="shared" si="396"/>
        <v>0</v>
      </c>
      <c r="U695" s="18">
        <v>0</v>
      </c>
      <c r="V695" s="30">
        <f t="shared" si="397"/>
        <v>41426</v>
      </c>
      <c r="W695" s="28">
        <f t="shared" si="409"/>
        <v>9.9305555555555554</v>
      </c>
      <c r="X695" s="38"/>
      <c r="AD695"/>
      <c r="AE695" s="43" t="s">
        <v>4047</v>
      </c>
      <c r="AF695">
        <f>MATCH(AE695,'CAT-4'!$A:$A,0)</f>
        <v>647</v>
      </c>
      <c r="AG695">
        <f>MATCH(V695,'CAT-4'!$1:$1,0)</f>
        <v>18</v>
      </c>
      <c r="AH695">
        <f>INDEX('CAT-4'!$1:$1048576,FAR!AF695,FAR!AG695)</f>
        <v>97.6</v>
      </c>
      <c r="AI695">
        <f>MATCH($AI$3,'CAT-4'!$1:$1,0)</f>
        <v>133</v>
      </c>
      <c r="AJ695">
        <f>INDEX('CAT-4'!$1:$1048576,FAR!AF695,FAR!AI695)</f>
        <v>92.8</v>
      </c>
      <c r="AK695" s="28">
        <f t="shared" si="422"/>
        <v>0.9508196721311476</v>
      </c>
      <c r="AL695" s="28">
        <f t="shared" si="423"/>
        <v>0.9508196721311476</v>
      </c>
      <c r="AM695" s="2">
        <f>INDEX(ELSV!$C$4:$G$58,MATCH(AE695,ELSV!$G$4:$G$58,0),MATCH(IF(O695&gt;2000000,"A",IF(O695&gt;1000000,"B",IF(O695&gt;100000,"C","D"))),ELSV!$C$4:$G$4,0))</f>
        <v>6</v>
      </c>
      <c r="AN695" s="77">
        <f>INDEX(ELSV!$G$4:$K$58,MATCH(AE695,ELSV!$G$4:$G$58,0),MATCH(IF(O695&gt;2000000,"A",IF(O695&gt;1000000,"B",IF(O695&gt;100000,"C","D"))),ELSV!$G$4:$K$4,0))</f>
        <v>1</v>
      </c>
      <c r="AO695" s="24">
        <f t="shared" si="424"/>
        <v>149754.09836065574</v>
      </c>
      <c r="AP695" s="24">
        <f t="shared" si="425"/>
        <v>149754.09836065574</v>
      </c>
      <c r="AQ695" s="25">
        <f t="shared" si="414"/>
        <v>0</v>
      </c>
    </row>
    <row r="696" spans="1:43" x14ac:dyDescent="0.25">
      <c r="A696" s="11">
        <v>3008</v>
      </c>
      <c r="B696" s="6">
        <v>3008006301</v>
      </c>
      <c r="C696" s="6">
        <v>20100001</v>
      </c>
      <c r="D696" s="6">
        <v>11000000030</v>
      </c>
      <c r="E696" s="6" t="s">
        <v>1586</v>
      </c>
      <c r="F696" s="6" t="s">
        <v>1567</v>
      </c>
      <c r="G696" s="6" t="s">
        <v>4516</v>
      </c>
      <c r="H696" s="6">
        <v>1</v>
      </c>
      <c r="I696" s="6" t="s">
        <v>41</v>
      </c>
      <c r="J696" s="27">
        <v>41455</v>
      </c>
      <c r="K696" s="27">
        <v>41455</v>
      </c>
      <c r="L696" s="7">
        <v>157500</v>
      </c>
      <c r="M696" s="7">
        <v>0</v>
      </c>
      <c r="N696" s="7"/>
      <c r="O696" s="8">
        <v>157500</v>
      </c>
      <c r="P696" s="7">
        <v>-157500</v>
      </c>
      <c r="Q696" s="7">
        <v>0</v>
      </c>
      <c r="R696" s="7">
        <v>0</v>
      </c>
      <c r="S696" s="12">
        <f t="shared" si="395"/>
        <v>-157500</v>
      </c>
      <c r="T696" s="18">
        <f t="shared" si="396"/>
        <v>0</v>
      </c>
      <c r="U696" s="18">
        <v>0</v>
      </c>
      <c r="V696" s="30">
        <f t="shared" si="397"/>
        <v>41426</v>
      </c>
      <c r="W696" s="28">
        <f t="shared" si="409"/>
        <v>9.9305555555555554</v>
      </c>
      <c r="X696" s="38"/>
      <c r="AD696"/>
      <c r="AE696" s="43" t="s">
        <v>4047</v>
      </c>
      <c r="AF696">
        <f>MATCH(AE696,'CAT-4'!$A:$A,0)</f>
        <v>647</v>
      </c>
      <c r="AG696">
        <f>MATCH(V696,'CAT-4'!$1:$1,0)</f>
        <v>18</v>
      </c>
      <c r="AH696">
        <f>INDEX('CAT-4'!$1:$1048576,FAR!AF696,FAR!AG696)</f>
        <v>97.6</v>
      </c>
      <c r="AI696">
        <f>MATCH($AI$3,'CAT-4'!$1:$1,0)</f>
        <v>133</v>
      </c>
      <c r="AJ696">
        <f>INDEX('CAT-4'!$1:$1048576,FAR!AF696,FAR!AI696)</f>
        <v>92.8</v>
      </c>
      <c r="AK696" s="28">
        <f t="shared" si="422"/>
        <v>0.9508196721311476</v>
      </c>
      <c r="AL696" s="28">
        <f t="shared" si="423"/>
        <v>0.9508196721311476</v>
      </c>
      <c r="AM696" s="2">
        <f>INDEX(ELSV!$C$4:$G$58,MATCH(AE696,ELSV!$G$4:$G$58,0),MATCH(IF(O696&gt;2000000,"A",IF(O696&gt;1000000,"B",IF(O696&gt;100000,"C","D"))),ELSV!$C$4:$G$4,0))</f>
        <v>6</v>
      </c>
      <c r="AN696" s="77">
        <f>INDEX(ELSV!$G$4:$K$58,MATCH(AE696,ELSV!$G$4:$G$58,0),MATCH(IF(O696&gt;2000000,"A",IF(O696&gt;1000000,"B",IF(O696&gt;100000,"C","D"))),ELSV!$G$4:$K$4,0))</f>
        <v>1</v>
      </c>
      <c r="AO696" s="24">
        <f t="shared" si="424"/>
        <v>149754.09836065574</v>
      </c>
      <c r="AP696" s="24">
        <f t="shared" si="425"/>
        <v>149754.09836065574</v>
      </c>
      <c r="AQ696" s="25">
        <f t="shared" si="414"/>
        <v>0</v>
      </c>
    </row>
    <row r="697" spans="1:43" x14ac:dyDescent="0.25">
      <c r="A697" s="11">
        <v>3007</v>
      </c>
      <c r="B697" s="6">
        <v>3007000209</v>
      </c>
      <c r="C697" s="6">
        <v>20000201</v>
      </c>
      <c r="D697" s="6">
        <v>3020000329</v>
      </c>
      <c r="E697" s="6" t="s">
        <v>1585</v>
      </c>
      <c r="F697" s="6" t="s">
        <v>465</v>
      </c>
      <c r="G697" s="6"/>
      <c r="H697" s="6">
        <v>1</v>
      </c>
      <c r="I697" s="6" t="s">
        <v>8</v>
      </c>
      <c r="J697" s="27">
        <v>41878</v>
      </c>
      <c r="K697" s="27">
        <v>41878</v>
      </c>
      <c r="L697" s="7">
        <v>157122</v>
      </c>
      <c r="M697" s="7">
        <v>0</v>
      </c>
      <c r="N697" s="7"/>
      <c r="O697" s="8">
        <v>157122</v>
      </c>
      <c r="P697" s="7">
        <v>-69567.399999999994</v>
      </c>
      <c r="Q697" s="7">
        <v>0</v>
      </c>
      <c r="R697" s="7">
        <v>-9160.2099999999991</v>
      </c>
      <c r="S697" s="12">
        <f t="shared" si="395"/>
        <v>-78727.609999999986</v>
      </c>
      <c r="T697" s="18">
        <f t="shared" si="396"/>
        <v>87554.6</v>
      </c>
      <c r="U697" s="18">
        <v>78394.39</v>
      </c>
      <c r="V697" s="30">
        <f t="shared" si="397"/>
        <v>41852</v>
      </c>
      <c r="W697" s="28">
        <f t="shared" si="409"/>
        <v>8.7722222222222221</v>
      </c>
      <c r="X697" s="38"/>
      <c r="AD697"/>
      <c r="AE697" s="43" t="s">
        <v>4061</v>
      </c>
      <c r="AF697">
        <f>MATCH(AE697,'CAT-4'!$A:$A,0)</f>
        <v>654</v>
      </c>
      <c r="AG697">
        <f>MATCH(V697,'CAT-4'!$1:$1,0)</f>
        <v>32</v>
      </c>
      <c r="AH697">
        <f>INDEX('CAT-4'!$1:$1048576,FAR!AF697,FAR!AG697)</f>
        <v>105.3</v>
      </c>
      <c r="AI697">
        <f>MATCH($AI$3,'CAT-4'!$1:$1,0)</f>
        <v>133</v>
      </c>
      <c r="AJ697">
        <f>INDEX('CAT-4'!$1:$1048576,FAR!AF697,FAR!AI697)</f>
        <v>112.9</v>
      </c>
      <c r="AK697" s="28">
        <f t="shared" si="422"/>
        <v>1.0721747388414056</v>
      </c>
      <c r="AL697" s="28">
        <f t="shared" si="423"/>
        <v>1.0721747388414056</v>
      </c>
      <c r="AM697" s="2">
        <f>INDEX(ELSV!$C$4:$G$58,MATCH(AE697,ELSV!$G$4:$G$58,0),MATCH(IF(O697&gt;2000000,"A",IF(O697&gt;1000000,"B",IF(O697&gt;100000,"C","D"))),ELSV!$C$4:$G$4,0))</f>
        <v>6</v>
      </c>
      <c r="AN697" s="77">
        <f>INDEX(ELSV!$G$4:$K$58,MATCH(AE697,ELSV!$G$4:$G$58,0),MATCH(IF(O697&gt;2000000,"A",IF(O697&gt;1000000,"B",IF(O697&gt;100000,"C","D"))),ELSV!$G$4:$K$4,0))</f>
        <v>0.95</v>
      </c>
      <c r="AO697" s="24">
        <f t="shared" si="424"/>
        <v>168462.23931623931</v>
      </c>
      <c r="AP697" s="24">
        <f t="shared" si="425"/>
        <v>160039.12735042733</v>
      </c>
      <c r="AQ697" s="25">
        <f t="shared" si="414"/>
        <v>8423.111965811986</v>
      </c>
    </row>
    <row r="698" spans="1:43" x14ac:dyDescent="0.25">
      <c r="A698" s="11">
        <v>3007</v>
      </c>
      <c r="B698" s="6">
        <v>3007000209</v>
      </c>
      <c r="C698" s="6">
        <v>20000201</v>
      </c>
      <c r="D698" s="6">
        <v>3030000027</v>
      </c>
      <c r="E698" s="6" t="s">
        <v>1585</v>
      </c>
      <c r="F698" s="6" t="s">
        <v>627</v>
      </c>
      <c r="G698" s="6"/>
      <c r="H698" s="6">
        <v>1</v>
      </c>
      <c r="I698" s="6" t="s">
        <v>8</v>
      </c>
      <c r="J698" s="27">
        <v>41729</v>
      </c>
      <c r="K698" s="27">
        <v>41729</v>
      </c>
      <c r="L698" s="7">
        <v>156085.38</v>
      </c>
      <c r="M698" s="7">
        <v>0</v>
      </c>
      <c r="N698" s="7"/>
      <c r="O698" s="8">
        <v>156085.38</v>
      </c>
      <c r="P698" s="7">
        <v>-72820.820000000007</v>
      </c>
      <c r="Q698" s="7">
        <v>0</v>
      </c>
      <c r="R698" s="7">
        <v>-9099.7800000000007</v>
      </c>
      <c r="S698" s="12">
        <f t="shared" si="395"/>
        <v>-81920.600000000006</v>
      </c>
      <c r="T698" s="18">
        <f t="shared" si="396"/>
        <v>83264.56</v>
      </c>
      <c r="U698" s="18">
        <v>74164.78</v>
      </c>
      <c r="V698" s="30">
        <f t="shared" si="397"/>
        <v>41699</v>
      </c>
      <c r="W698" s="28">
        <f t="shared" si="409"/>
        <v>9.1805555555555554</v>
      </c>
      <c r="X698" s="38"/>
      <c r="AD698"/>
      <c r="AE698" s="43" t="s">
        <v>4061</v>
      </c>
      <c r="AF698">
        <f>MATCH(AE698,'CAT-4'!$A:$A,0)</f>
        <v>654</v>
      </c>
      <c r="AG698">
        <f>MATCH(V698,'CAT-4'!$1:$1,0)</f>
        <v>27</v>
      </c>
      <c r="AH698">
        <f>INDEX('CAT-4'!$1:$1048576,FAR!AF698,FAR!AG698)</f>
        <v>100.5</v>
      </c>
      <c r="AI698">
        <f>MATCH($AI$3,'CAT-4'!$1:$1,0)</f>
        <v>133</v>
      </c>
      <c r="AJ698">
        <f>INDEX('CAT-4'!$1:$1048576,FAR!AF698,FAR!AI698)</f>
        <v>112.9</v>
      </c>
      <c r="AK698" s="28">
        <f t="shared" si="422"/>
        <v>1.1233830845771144</v>
      </c>
      <c r="AL698" s="28">
        <f t="shared" si="423"/>
        <v>1.1233830845771144</v>
      </c>
      <c r="AM698" s="2">
        <f>INDEX(ELSV!$C$4:$G$58,MATCH(AE698,ELSV!$G$4:$G$58,0),MATCH(IF(O698&gt;2000000,"A",IF(O698&gt;1000000,"B",IF(O698&gt;100000,"C","D"))),ELSV!$C$4:$G$4,0))</f>
        <v>6</v>
      </c>
      <c r="AN698" s="77">
        <f>INDEX(ELSV!$G$4:$K$58,MATCH(AE698,ELSV!$G$4:$G$58,0),MATCH(IF(O698&gt;2000000,"A",IF(O698&gt;1000000,"B",IF(O698&gt;100000,"C","D"))),ELSV!$G$4:$K$4,0))</f>
        <v>0.95</v>
      </c>
      <c r="AO698" s="24">
        <f t="shared" si="424"/>
        <v>175343.67564179105</v>
      </c>
      <c r="AP698" s="24">
        <f t="shared" si="425"/>
        <v>166576.49185970149</v>
      </c>
      <c r="AQ698" s="25">
        <f t="shared" si="414"/>
        <v>8767.1837820895598</v>
      </c>
    </row>
    <row r="699" spans="1:43" x14ac:dyDescent="0.25">
      <c r="A699" s="11">
        <v>3006</v>
      </c>
      <c r="B699" s="6">
        <v>3006000209</v>
      </c>
      <c r="C699" s="6">
        <v>20000201</v>
      </c>
      <c r="D699" s="6">
        <v>3030000092</v>
      </c>
      <c r="E699" s="6" t="s">
        <v>1582</v>
      </c>
      <c r="F699" s="6" t="s">
        <v>693</v>
      </c>
      <c r="G699" s="6"/>
      <c r="H699" s="6">
        <v>1</v>
      </c>
      <c r="I699" s="6" t="s">
        <v>8</v>
      </c>
      <c r="J699" s="27">
        <v>41729</v>
      </c>
      <c r="K699" s="27">
        <v>41729</v>
      </c>
      <c r="L699" s="7">
        <v>156085.38</v>
      </c>
      <c r="M699" s="7">
        <v>0</v>
      </c>
      <c r="N699" s="7"/>
      <c r="O699" s="8">
        <v>156085.38</v>
      </c>
      <c r="P699" s="7">
        <v>-72820.820000000007</v>
      </c>
      <c r="Q699" s="7">
        <v>0</v>
      </c>
      <c r="R699" s="7">
        <v>-9099.7800000000007</v>
      </c>
      <c r="S699" s="12">
        <f t="shared" si="395"/>
        <v>-81920.600000000006</v>
      </c>
      <c r="T699" s="18">
        <f t="shared" si="396"/>
        <v>83264.56</v>
      </c>
      <c r="U699" s="18">
        <v>74164.78</v>
      </c>
      <c r="V699" s="30">
        <f t="shared" si="397"/>
        <v>41699</v>
      </c>
      <c r="W699" s="28">
        <f t="shared" si="409"/>
        <v>9.1805555555555554</v>
      </c>
      <c r="X699" s="38"/>
      <c r="AD699"/>
      <c r="AE699" s="43" t="s">
        <v>4061</v>
      </c>
      <c r="AF699">
        <f>MATCH(AE699,'CAT-4'!$A:$A,0)</f>
        <v>654</v>
      </c>
      <c r="AG699">
        <f>MATCH(V699,'CAT-4'!$1:$1,0)</f>
        <v>27</v>
      </c>
      <c r="AH699">
        <f>INDEX('CAT-4'!$1:$1048576,FAR!AF699,FAR!AG699)</f>
        <v>100.5</v>
      </c>
      <c r="AI699">
        <f>MATCH($AI$3,'CAT-4'!$1:$1,0)</f>
        <v>133</v>
      </c>
      <c r="AJ699">
        <f>INDEX('CAT-4'!$1:$1048576,FAR!AF699,FAR!AI699)</f>
        <v>112.9</v>
      </c>
      <c r="AK699" s="28">
        <f t="shared" si="422"/>
        <v>1.1233830845771144</v>
      </c>
      <c r="AL699" s="28">
        <f t="shared" si="423"/>
        <v>1.1233830845771144</v>
      </c>
      <c r="AM699" s="2">
        <f>INDEX(ELSV!$C$4:$G$58,MATCH(AE699,ELSV!$G$4:$G$58,0),MATCH(IF(O699&gt;2000000,"A",IF(O699&gt;1000000,"B",IF(O699&gt;100000,"C","D"))),ELSV!$C$4:$G$4,0))</f>
        <v>6</v>
      </c>
      <c r="AN699" s="77">
        <f>INDEX(ELSV!$G$4:$K$58,MATCH(AE699,ELSV!$G$4:$G$58,0),MATCH(IF(O699&gt;2000000,"A",IF(O699&gt;1000000,"B",IF(O699&gt;100000,"C","D"))),ELSV!$G$4:$K$4,0))</f>
        <v>0.95</v>
      </c>
      <c r="AO699" s="24">
        <f t="shared" si="424"/>
        <v>175343.67564179105</v>
      </c>
      <c r="AP699" s="24">
        <f t="shared" si="425"/>
        <v>166576.49185970149</v>
      </c>
      <c r="AQ699" s="25">
        <f t="shared" si="414"/>
        <v>8767.1837820895598</v>
      </c>
    </row>
    <row r="700" spans="1:43" x14ac:dyDescent="0.25">
      <c r="A700" s="11">
        <v>3006</v>
      </c>
      <c r="B700" s="6">
        <v>3006000207</v>
      </c>
      <c r="C700" s="6">
        <v>20000201</v>
      </c>
      <c r="D700" s="6">
        <v>3030000062</v>
      </c>
      <c r="E700" s="6" t="s">
        <v>1582</v>
      </c>
      <c r="F700" s="6" t="s">
        <v>662</v>
      </c>
      <c r="G700" s="6"/>
      <c r="H700" s="6">
        <v>1</v>
      </c>
      <c r="I700" s="6" t="s">
        <v>8</v>
      </c>
      <c r="J700" s="27">
        <v>41729</v>
      </c>
      <c r="K700" s="27">
        <v>41729</v>
      </c>
      <c r="L700" s="7">
        <v>154976.57999999999</v>
      </c>
      <c r="M700" s="7">
        <v>0</v>
      </c>
      <c r="N700" s="7"/>
      <c r="O700" s="8">
        <v>154976.57999999999</v>
      </c>
      <c r="P700" s="7">
        <v>-72303.460000000006</v>
      </c>
      <c r="Q700" s="7">
        <v>0</v>
      </c>
      <c r="R700" s="7">
        <v>-9035.1299999999992</v>
      </c>
      <c r="S700" s="12">
        <f t="shared" si="395"/>
        <v>-81338.590000000011</v>
      </c>
      <c r="T700" s="18">
        <f t="shared" si="396"/>
        <v>82673.119999999981</v>
      </c>
      <c r="U700" s="18">
        <v>73637.990000000005</v>
      </c>
      <c r="V700" s="30">
        <f t="shared" si="397"/>
        <v>41699</v>
      </c>
      <c r="W700" s="28">
        <f t="shared" si="409"/>
        <v>9.1805555555555554</v>
      </c>
      <c r="X700" s="38"/>
      <c r="AD700"/>
      <c r="AE700" s="43" t="s">
        <v>4100</v>
      </c>
      <c r="AF700">
        <f>MATCH(AE700,'CAT-4'!$A:$A,0)</f>
        <v>674</v>
      </c>
      <c r="AG700">
        <f>MATCH(V700,'CAT-4'!$1:$1,0)</f>
        <v>27</v>
      </c>
      <c r="AH700">
        <f>INDEX('CAT-4'!$1:$1048576,FAR!AF700,FAR!AG700)</f>
        <v>109.9</v>
      </c>
      <c r="AI700">
        <f>MATCH($AI$3,'CAT-4'!$1:$1,0)</f>
        <v>133</v>
      </c>
      <c r="AJ700">
        <f>INDEX('CAT-4'!$1:$1048576,FAR!AF700,FAR!AI700)</f>
        <v>123.6</v>
      </c>
      <c r="AK700" s="28">
        <f t="shared" si="422"/>
        <v>1.1246587807097359</v>
      </c>
      <c r="AL700" s="28">
        <f t="shared" si="423"/>
        <v>1.1246587807097359</v>
      </c>
      <c r="AM700" s="2">
        <f>INDEX(ELSV!$C$4:$G$58,MATCH(AE700,ELSV!$G$4:$G$58,0),MATCH(IF(O700&gt;2000000,"A",IF(O700&gt;1000000,"B",IF(O700&gt;100000,"C","D"))),ELSV!$C$4:$G$4,0))</f>
        <v>12</v>
      </c>
      <c r="AN700" s="77">
        <f>INDEX(ELSV!$G$4:$K$58,MATCH(AE700,ELSV!$G$4:$G$58,0),MATCH(IF(O700&gt;2000000,"A",IF(O700&gt;1000000,"B",IF(O700&gt;100000,"C","D"))),ELSV!$G$4:$K$4,0))</f>
        <v>0.95</v>
      </c>
      <c r="AO700" s="24">
        <f t="shared" si="424"/>
        <v>174295.77150136483</v>
      </c>
      <c r="AP700" s="24">
        <f t="shared" si="425"/>
        <v>126677.11772486346</v>
      </c>
      <c r="AQ700" s="25">
        <f t="shared" si="414"/>
        <v>47618.653776501364</v>
      </c>
    </row>
    <row r="701" spans="1:43" x14ac:dyDescent="0.25">
      <c r="A701" s="11">
        <v>3005</v>
      </c>
      <c r="B701" s="6">
        <v>3005000214</v>
      </c>
      <c r="C701" s="6">
        <v>20000201</v>
      </c>
      <c r="D701" s="6">
        <v>3020000092</v>
      </c>
      <c r="E701" s="6" t="s">
        <v>1584</v>
      </c>
      <c r="F701" s="6" t="s">
        <v>241</v>
      </c>
      <c r="G701" s="6"/>
      <c r="H701" s="6">
        <v>1</v>
      </c>
      <c r="I701" s="6" t="s">
        <v>8</v>
      </c>
      <c r="J701" s="27">
        <v>40978</v>
      </c>
      <c r="K701" s="27">
        <v>40978</v>
      </c>
      <c r="L701" s="7">
        <v>154861</v>
      </c>
      <c r="M701" s="7">
        <v>0</v>
      </c>
      <c r="N701" s="7"/>
      <c r="O701" s="8">
        <v>154861</v>
      </c>
      <c r="P701" s="7">
        <v>-87381.16</v>
      </c>
      <c r="Q701" s="7">
        <v>0</v>
      </c>
      <c r="R701" s="7">
        <v>-9028.4</v>
      </c>
      <c r="S701" s="12">
        <f t="shared" si="395"/>
        <v>-96409.56</v>
      </c>
      <c r="T701" s="18">
        <f t="shared" si="396"/>
        <v>67479.839999999997</v>
      </c>
      <c r="U701" s="18">
        <v>58451.44</v>
      </c>
      <c r="V701" s="30">
        <f t="shared" si="397"/>
        <v>40969</v>
      </c>
      <c r="W701" s="28">
        <f t="shared" si="409"/>
        <v>11.236111111111111</v>
      </c>
      <c r="X701" s="38" t="s">
        <v>2996</v>
      </c>
      <c r="Y701">
        <f>MATCH(X701,'CAT-3'!$A:$A,0)</f>
        <v>700</v>
      </c>
      <c r="Z701">
        <f>MATCH(V701,'CAT-3'!$1:$1,0)</f>
        <v>90</v>
      </c>
      <c r="AA701">
        <f>INDEX('CAT-3'!$1:$1048576,FAR!Y701,FAR!Z701)</f>
        <v>136.4</v>
      </c>
      <c r="AB701">
        <f>MATCH($AB$3,'CAT-3'!$1:$1,0)</f>
        <v>90</v>
      </c>
      <c r="AC701">
        <f>INDEX('CAT-3'!$1:$1048576,FAR!Y701,FAR!AB701)</f>
        <v>136.4</v>
      </c>
      <c r="AD701" s="28">
        <f>AC701/AA701</f>
        <v>1</v>
      </c>
      <c r="AE701" s="43" t="s">
        <v>4200</v>
      </c>
      <c r="AF701">
        <f>MATCH(AE701,'CAT-4'!$A:$A,0)</f>
        <v>726</v>
      </c>
      <c r="AG701">
        <f>MATCH($AG$3,'CAT-4'!$1:$1,0)</f>
        <v>4</v>
      </c>
      <c r="AH701">
        <f>INDEX('CAT-4'!$1:$1048576,FAR!AF701,FAR!AG701)</f>
        <v>106.1</v>
      </c>
      <c r="AI701">
        <f>MATCH($AI$3,'CAT-4'!$1:$1,0)</f>
        <v>133</v>
      </c>
      <c r="AJ701">
        <f>INDEX('CAT-4'!$1:$1048576,FAR!AF701,FAR!AI701)</f>
        <v>129.9</v>
      </c>
      <c r="AK701" s="28">
        <f>AJ701/AH701</f>
        <v>1.2243166823751179</v>
      </c>
      <c r="AL701" s="28">
        <f>AK701*AD701</f>
        <v>1.2243166823751179</v>
      </c>
      <c r="AM701" s="2">
        <f>INDEX(ELSV!$C$4:$G$58,MATCH(AE701,ELSV!$G$4:$G$58,0),MATCH(IF(O701&gt;2000000,"A",IF(O701&gt;1000000,"B",IF(O701&gt;100000,"C","D"))),ELSV!$C$4:$G$4,0))</f>
        <v>12</v>
      </c>
      <c r="AN701" s="77">
        <f>INDEX(ELSV!$G$4:$K$58,MATCH(AE701,ELSV!$G$4:$G$58,0),MATCH(IF(O701&gt;2000000,"A",IF(O701&gt;1000000,"B",IF(O701&gt;100000,"C","D"))),ELSV!$G$4:$K$4,0))</f>
        <v>0.95</v>
      </c>
      <c r="AO701" s="24">
        <f t="shared" si="424"/>
        <v>189598.90574929313</v>
      </c>
      <c r="AP701" s="24">
        <f t="shared" si="425"/>
        <v>168653.05441391113</v>
      </c>
      <c r="AQ701" s="25">
        <f t="shared" si="414"/>
        <v>20945.851335382002</v>
      </c>
    </row>
    <row r="702" spans="1:43" x14ac:dyDescent="0.25">
      <c r="A702" s="11">
        <v>3007</v>
      </c>
      <c r="B702" s="6">
        <v>3007000205</v>
      </c>
      <c r="C702" s="6">
        <v>20000101</v>
      </c>
      <c r="D702" s="6">
        <v>2070000014</v>
      </c>
      <c r="E702" s="6" t="s">
        <v>1585</v>
      </c>
      <c r="F702" s="6" t="s">
        <v>141</v>
      </c>
      <c r="G702" s="6"/>
      <c r="H702" s="6">
        <v>2</v>
      </c>
      <c r="I702" s="6" t="s">
        <v>8</v>
      </c>
      <c r="J702" s="27">
        <v>44196</v>
      </c>
      <c r="K702" s="27">
        <v>44196</v>
      </c>
      <c r="L702" s="7">
        <v>154706</v>
      </c>
      <c r="M702" s="7">
        <v>0</v>
      </c>
      <c r="N702" s="7"/>
      <c r="O702" s="8">
        <v>154706</v>
      </c>
      <c r="P702" s="7">
        <v>-5837.02</v>
      </c>
      <c r="Q702" s="7">
        <v>0</v>
      </c>
      <c r="R702" s="7">
        <v>-5167.18</v>
      </c>
      <c r="S702" s="12">
        <f t="shared" si="395"/>
        <v>-11004.2</v>
      </c>
      <c r="T702" s="18">
        <f t="shared" si="396"/>
        <v>148868.98000000001</v>
      </c>
      <c r="U702" s="18">
        <v>143701.79999999999</v>
      </c>
      <c r="V702" s="30">
        <f t="shared" si="397"/>
        <v>44166</v>
      </c>
      <c r="W702" s="28">
        <f t="shared" si="409"/>
        <v>2.4305555555555554</v>
      </c>
      <c r="X702" s="38"/>
      <c r="AD702"/>
      <c r="AE702" s="43" t="s">
        <v>4061</v>
      </c>
      <c r="AF702">
        <f>MATCH(AE702,'CAT-4'!$A:$A,0)</f>
        <v>654</v>
      </c>
      <c r="AG702">
        <f>MATCH(V702,'CAT-4'!$1:$1,0)</f>
        <v>108</v>
      </c>
      <c r="AH702">
        <f>INDEX('CAT-4'!$1:$1048576,FAR!AF702,FAR!AG702)</f>
        <v>109.6</v>
      </c>
      <c r="AI702">
        <f>MATCH($AI$3,'CAT-4'!$1:$1,0)</f>
        <v>133</v>
      </c>
      <c r="AJ702">
        <f>INDEX('CAT-4'!$1:$1048576,FAR!AF702,FAR!AI702)</f>
        <v>112.9</v>
      </c>
      <c r="AK702" s="28">
        <f t="shared" ref="AK702:AK703" si="426">AJ702/AH702</f>
        <v>1.0301094890510949</v>
      </c>
      <c r="AL702" s="28">
        <f t="shared" ref="AL702:AL703" si="427">AK702</f>
        <v>1.0301094890510949</v>
      </c>
      <c r="AM702" s="2">
        <f>INDEX(ELSV!$C$4:$G$58,MATCH(AE702,ELSV!$G$4:$G$58,0),MATCH(IF(O702&gt;2000000,"A",IF(O702&gt;1000000,"B",IF(O702&gt;100000,"C","D"))),ELSV!$C$4:$G$4,0))</f>
        <v>6</v>
      </c>
      <c r="AN702" s="77">
        <f>INDEX(ELSV!$G$4:$K$58,MATCH(AE702,ELSV!$G$4:$G$58,0),MATCH(IF(O702&gt;2000000,"A",IF(O702&gt;1000000,"B",IF(O702&gt;100000,"C","D"))),ELSV!$G$4:$K$4,0))</f>
        <v>0.95</v>
      </c>
      <c r="AO702" s="24">
        <f t="shared" si="424"/>
        <v>159364.11861313868</v>
      </c>
      <c r="AP702" s="24">
        <f t="shared" si="425"/>
        <v>61329.362776468297</v>
      </c>
      <c r="AQ702" s="25">
        <f t="shared" si="414"/>
        <v>98034.755836670374</v>
      </c>
    </row>
    <row r="703" spans="1:43" x14ac:dyDescent="0.25">
      <c r="A703" s="11">
        <v>3005</v>
      </c>
      <c r="B703" s="6">
        <v>3005000206</v>
      </c>
      <c r="C703" s="6">
        <v>20000201</v>
      </c>
      <c r="D703" s="6">
        <v>3030000140</v>
      </c>
      <c r="E703" s="6" t="s">
        <v>1584</v>
      </c>
      <c r="F703" s="6" t="s">
        <v>741</v>
      </c>
      <c r="G703" s="6"/>
      <c r="H703" s="6">
        <v>1</v>
      </c>
      <c r="I703" s="6" t="s">
        <v>8</v>
      </c>
      <c r="J703" s="27">
        <v>41729</v>
      </c>
      <c r="K703" s="27">
        <v>41729</v>
      </c>
      <c r="L703" s="7">
        <v>153760.79</v>
      </c>
      <c r="M703" s="7">
        <v>0</v>
      </c>
      <c r="N703" s="7"/>
      <c r="O703" s="8">
        <v>153760.79</v>
      </c>
      <c r="P703" s="7">
        <v>-71736.240000000005</v>
      </c>
      <c r="Q703" s="7">
        <v>0</v>
      </c>
      <c r="R703" s="7">
        <v>-8964.25</v>
      </c>
      <c r="S703" s="12">
        <f t="shared" si="395"/>
        <v>-80700.490000000005</v>
      </c>
      <c r="T703" s="18">
        <f t="shared" si="396"/>
        <v>82024.55</v>
      </c>
      <c r="U703" s="18">
        <v>73060.3</v>
      </c>
      <c r="V703" s="30">
        <f t="shared" si="397"/>
        <v>41699</v>
      </c>
      <c r="W703" s="28">
        <f t="shared" si="409"/>
        <v>9.1805555555555554</v>
      </c>
      <c r="X703" s="38"/>
      <c r="AD703"/>
      <c r="AE703" s="43" t="s">
        <v>4085</v>
      </c>
      <c r="AF703">
        <f>MATCH(AE703,'CAT-4'!$A:$A,0)</f>
        <v>666</v>
      </c>
      <c r="AG703">
        <f>MATCH(V703,'CAT-4'!$1:$1,0)</f>
        <v>27</v>
      </c>
      <c r="AH703">
        <f>INDEX('CAT-4'!$1:$1048576,FAR!AF703,FAR!AG703)</f>
        <v>107.2</v>
      </c>
      <c r="AI703">
        <f>MATCH($AI$3,'CAT-4'!$1:$1,0)</f>
        <v>133</v>
      </c>
      <c r="AJ703">
        <f>INDEX('CAT-4'!$1:$1048576,FAR!AF703,FAR!AI703)</f>
        <v>130</v>
      </c>
      <c r="AK703" s="28">
        <f t="shared" si="426"/>
        <v>1.2126865671641791</v>
      </c>
      <c r="AL703" s="28">
        <f t="shared" si="427"/>
        <v>1.2126865671641791</v>
      </c>
      <c r="AM703" s="2">
        <f>INDEX(ELSV!$C$4:$G$58,MATCH(AE703,ELSV!$G$4:$G$58,0),MATCH(IF(O703&gt;2000000,"A",IF(O703&gt;1000000,"B",IF(O703&gt;100000,"C","D"))),ELSV!$C$4:$G$4,0))</f>
        <v>12</v>
      </c>
      <c r="AN703" s="77">
        <f>INDEX(ELSV!$G$4:$K$58,MATCH(AE703,ELSV!$G$4:$G$58,0),MATCH(IF(O703&gt;2000000,"A",IF(O703&gt;1000000,"B",IF(O703&gt;100000,"C","D"))),ELSV!$G$4:$K$4,0))</f>
        <v>0.95</v>
      </c>
      <c r="AO703" s="24">
        <f t="shared" si="424"/>
        <v>186463.64458955225</v>
      </c>
      <c r="AP703" s="24">
        <f t="shared" si="425"/>
        <v>135520.65465278857</v>
      </c>
      <c r="AQ703" s="25">
        <f t="shared" si="414"/>
        <v>50942.989936763683</v>
      </c>
    </row>
    <row r="704" spans="1:43" x14ac:dyDescent="0.25">
      <c r="A704" s="11">
        <v>3006</v>
      </c>
      <c r="B704" s="6">
        <v>3006005204</v>
      </c>
      <c r="C704" s="6">
        <v>20000301</v>
      </c>
      <c r="D704" s="6">
        <v>4000000107</v>
      </c>
      <c r="E704" s="6" t="s">
        <v>1582</v>
      </c>
      <c r="F704" s="6" t="s">
        <v>875</v>
      </c>
      <c r="G704" s="6"/>
      <c r="H704" s="6">
        <v>15</v>
      </c>
      <c r="I704" s="6" t="s">
        <v>41</v>
      </c>
      <c r="J704" s="27">
        <v>40494</v>
      </c>
      <c r="K704" s="27">
        <v>40494</v>
      </c>
      <c r="L704" s="7">
        <v>153583.21</v>
      </c>
      <c r="M704" s="7">
        <v>0</v>
      </c>
      <c r="N704" s="7"/>
      <c r="O704" s="8">
        <v>153583.21</v>
      </c>
      <c r="P704" s="7">
        <v>-110668.94</v>
      </c>
      <c r="Q704" s="7">
        <v>0</v>
      </c>
      <c r="R704" s="7">
        <v>-9721.82</v>
      </c>
      <c r="S704" s="12">
        <f t="shared" si="395"/>
        <v>-120390.76000000001</v>
      </c>
      <c r="T704" s="18">
        <f t="shared" si="396"/>
        <v>42914.26999999999</v>
      </c>
      <c r="U704" s="18">
        <v>33192.449999999997</v>
      </c>
      <c r="V704" s="30">
        <f t="shared" si="397"/>
        <v>40483</v>
      </c>
      <c r="W704" s="28">
        <f t="shared" si="409"/>
        <v>12.563888888888888</v>
      </c>
      <c r="X704" s="38" t="s">
        <v>2852</v>
      </c>
      <c r="Y704">
        <f>MATCH(X704,'CAT-3'!$A:$A,0)</f>
        <v>628</v>
      </c>
      <c r="Z704">
        <f>MATCH(V704,'CAT-3'!$1:$1,0)</f>
        <v>74</v>
      </c>
      <c r="AA704">
        <f>INDEX('CAT-3'!$1:$1048576,FAR!Y704,FAR!Z704)</f>
        <v>130.6</v>
      </c>
      <c r="AB704">
        <f>MATCH($AB$3,'CAT-3'!$1:$1,0)</f>
        <v>90</v>
      </c>
      <c r="AC704">
        <f>INDEX('CAT-3'!$1:$1048576,FAR!Y704,FAR!AB704)</f>
        <v>138.4</v>
      </c>
      <c r="AD704" s="28">
        <f>AC704/AA704</f>
        <v>1.0597243491577337</v>
      </c>
      <c r="AE704" s="43" t="s">
        <v>4429</v>
      </c>
      <c r="AF704">
        <f>MATCH(AE704,'CAT-4'!$A:$A,0)</f>
        <v>844</v>
      </c>
      <c r="AG704">
        <f>MATCH($AG$3,'CAT-4'!$1:$1,0)</f>
        <v>4</v>
      </c>
      <c r="AH704">
        <f>INDEX('CAT-4'!$1:$1048576,FAR!AF704,FAR!AG704)</f>
        <v>103.9</v>
      </c>
      <c r="AI704">
        <f>MATCH($AI$3,'CAT-4'!$1:$1,0)</f>
        <v>133</v>
      </c>
      <c r="AJ704">
        <f>INDEX('CAT-4'!$1:$1048576,FAR!AF704,FAR!AI704)</f>
        <v>157.9</v>
      </c>
      <c r="AK704" s="28">
        <f>AJ704/AH704</f>
        <v>1.5197305101058709</v>
      </c>
      <c r="AL704" s="28">
        <f>AK704*AD704</f>
        <v>1.6104954257170947</v>
      </c>
      <c r="AM704" s="2">
        <f>INDEX(ELSV!$C$4:$G$58,MATCH(AE704,ELSV!$G$4:$G$58,0),MATCH(IF(O704&gt;2000000,"A",IF(O704&gt;1000000,"B",IF(O704&gt;100000,"C","D"))),ELSV!$C$4:$G$4,0))</f>
        <v>8</v>
      </c>
      <c r="AN704" s="77">
        <f>INDEX(ELSV!$G$4:$K$58,MATCH(AE704,ELSV!$G$4:$G$58,0),MATCH(IF(O704&gt;2000000,"A",IF(O704&gt;1000000,"B",IF(O704&gt;100000,"C","D"))),ELSV!$G$4:$K$4,0))</f>
        <v>0.95</v>
      </c>
      <c r="AO704" s="24">
        <f t="shared" si="424"/>
        <v>247345.05717194793</v>
      </c>
      <c r="AP704" s="24">
        <f t="shared" si="425"/>
        <v>234977.80431335053</v>
      </c>
      <c r="AQ704" s="25">
        <f t="shared" si="414"/>
        <v>12367.252858597407</v>
      </c>
    </row>
    <row r="705" spans="1:43" x14ac:dyDescent="0.25">
      <c r="A705" s="11">
        <v>3006</v>
      </c>
      <c r="B705" s="6">
        <v>3006000206</v>
      </c>
      <c r="C705" s="6">
        <v>20000201</v>
      </c>
      <c r="D705" s="6">
        <v>3030000139</v>
      </c>
      <c r="E705" s="6" t="s">
        <v>1582</v>
      </c>
      <c r="F705" s="6" t="s">
        <v>740</v>
      </c>
      <c r="G705" s="6"/>
      <c r="H705" s="6">
        <v>1</v>
      </c>
      <c r="I705" s="6" t="s">
        <v>8</v>
      </c>
      <c r="J705" s="27">
        <v>41729</v>
      </c>
      <c r="K705" s="27">
        <v>41729</v>
      </c>
      <c r="L705" s="7">
        <v>152991.73000000001</v>
      </c>
      <c r="M705" s="7">
        <v>0</v>
      </c>
      <c r="N705" s="7"/>
      <c r="O705" s="8">
        <v>152991.73000000001</v>
      </c>
      <c r="P705" s="7">
        <v>-71377.490000000005</v>
      </c>
      <c r="Q705" s="7">
        <v>0</v>
      </c>
      <c r="R705" s="7">
        <v>-8919.42</v>
      </c>
      <c r="S705" s="12">
        <f t="shared" si="395"/>
        <v>-80296.91</v>
      </c>
      <c r="T705" s="18">
        <f t="shared" si="396"/>
        <v>81614.240000000005</v>
      </c>
      <c r="U705" s="18">
        <v>72694.820000000007</v>
      </c>
      <c r="V705" s="30">
        <f t="shared" si="397"/>
        <v>41699</v>
      </c>
      <c r="W705" s="28">
        <f t="shared" si="409"/>
        <v>9.1805555555555554</v>
      </c>
      <c r="X705" s="38"/>
      <c r="AD705"/>
      <c r="AE705" s="43" t="s">
        <v>4198</v>
      </c>
      <c r="AF705">
        <f>MATCH(AE705,'CAT-4'!$A:$A,0)</f>
        <v>725</v>
      </c>
      <c r="AG705">
        <f>MATCH(V705,'CAT-4'!$1:$1,0)</f>
        <v>27</v>
      </c>
      <c r="AH705">
        <f>INDEX('CAT-4'!$1:$1048576,FAR!AF705,FAR!AG705)</f>
        <v>103.2</v>
      </c>
      <c r="AI705">
        <f>MATCH($AI$3,'CAT-4'!$1:$1,0)</f>
        <v>133</v>
      </c>
      <c r="AJ705">
        <f>INDEX('CAT-4'!$1:$1048576,FAR!AF705,FAR!AI705)</f>
        <v>128.19999999999999</v>
      </c>
      <c r="AK705" s="28">
        <f t="shared" ref="AK705:AK711" si="428">AJ705/AH705</f>
        <v>1.2422480620155036</v>
      </c>
      <c r="AL705" s="28">
        <f t="shared" ref="AL705:AL711" si="429">AK705</f>
        <v>1.2422480620155036</v>
      </c>
      <c r="AM705" s="2">
        <f>INDEX(ELSV!$C$4:$G$58,MATCH(AE705,ELSV!$G$4:$G$58,0),MATCH(IF(O705&gt;2000000,"A",IF(O705&gt;1000000,"B",IF(O705&gt;100000,"C","D"))),ELSV!$C$4:$G$4,0))</f>
        <v>8</v>
      </c>
      <c r="AN705" s="77">
        <f>INDEX(ELSV!$G$4:$K$58,MATCH(AE705,ELSV!$G$4:$G$58,0),MATCH(IF(O705&gt;2000000,"A",IF(O705&gt;1000000,"B",IF(O705&gt;100000,"C","D"))),ELSV!$G$4:$K$4,0))</f>
        <v>0.95</v>
      </c>
      <c r="AO705" s="24">
        <f t="shared" si="424"/>
        <v>190053.68009689919</v>
      </c>
      <c r="AP705" s="24">
        <f t="shared" si="425"/>
        <v>180550.99609205421</v>
      </c>
      <c r="AQ705" s="25">
        <f t="shared" si="414"/>
        <v>9502.6840048449812</v>
      </c>
    </row>
    <row r="706" spans="1:43" x14ac:dyDescent="0.25">
      <c r="A706" s="11">
        <v>3005</v>
      </c>
      <c r="B706" s="6">
        <v>3005000206</v>
      </c>
      <c r="C706" s="6">
        <v>20000201</v>
      </c>
      <c r="D706" s="6">
        <v>3030000142</v>
      </c>
      <c r="E706" s="6" t="s">
        <v>1584</v>
      </c>
      <c r="F706" s="6" t="s">
        <v>743</v>
      </c>
      <c r="G706" s="6"/>
      <c r="H706" s="6">
        <v>1</v>
      </c>
      <c r="I706" s="6" t="s">
        <v>8</v>
      </c>
      <c r="J706" s="27">
        <v>41729</v>
      </c>
      <c r="K706" s="27">
        <v>41729</v>
      </c>
      <c r="L706" s="7">
        <v>152991.70000000001</v>
      </c>
      <c r="M706" s="7">
        <v>0</v>
      </c>
      <c r="N706" s="7"/>
      <c r="O706" s="8">
        <v>152991.70000000001</v>
      </c>
      <c r="P706" s="7">
        <v>-71377.490000000005</v>
      </c>
      <c r="Q706" s="7">
        <v>0</v>
      </c>
      <c r="R706" s="7">
        <v>-8919.42</v>
      </c>
      <c r="S706" s="12">
        <f t="shared" si="395"/>
        <v>-80296.91</v>
      </c>
      <c r="T706" s="18">
        <f t="shared" si="396"/>
        <v>81614.210000000006</v>
      </c>
      <c r="U706" s="18">
        <v>72694.789999999994</v>
      </c>
      <c r="V706" s="30">
        <f t="shared" si="397"/>
        <v>41699</v>
      </c>
      <c r="W706" s="28">
        <f t="shared" si="409"/>
        <v>9.1805555555555554</v>
      </c>
      <c r="X706" s="38"/>
      <c r="AD706"/>
      <c r="AE706" s="43" t="s">
        <v>4085</v>
      </c>
      <c r="AF706">
        <f>MATCH(AE706,'CAT-4'!$A:$A,0)</f>
        <v>666</v>
      </c>
      <c r="AG706">
        <f>MATCH(V706,'CAT-4'!$1:$1,0)</f>
        <v>27</v>
      </c>
      <c r="AH706">
        <f>INDEX('CAT-4'!$1:$1048576,FAR!AF706,FAR!AG706)</f>
        <v>107.2</v>
      </c>
      <c r="AI706">
        <f>MATCH($AI$3,'CAT-4'!$1:$1,0)</f>
        <v>133</v>
      </c>
      <c r="AJ706">
        <f>INDEX('CAT-4'!$1:$1048576,FAR!AF706,FAR!AI706)</f>
        <v>130</v>
      </c>
      <c r="AK706" s="28">
        <f t="shared" si="428"/>
        <v>1.2126865671641791</v>
      </c>
      <c r="AL706" s="28">
        <f t="shared" si="429"/>
        <v>1.2126865671641791</v>
      </c>
      <c r="AM706" s="2">
        <f>INDEX(ELSV!$C$4:$G$58,MATCH(AE706,ELSV!$G$4:$G$58,0),MATCH(IF(O706&gt;2000000,"A",IF(O706&gt;1000000,"B",IF(O706&gt;100000,"C","D"))),ELSV!$C$4:$G$4,0))</f>
        <v>12</v>
      </c>
      <c r="AN706" s="77">
        <f>INDEX(ELSV!$G$4:$K$58,MATCH(AE706,ELSV!$G$4:$G$58,0),MATCH(IF(O706&gt;2000000,"A",IF(O706&gt;1000000,"B",IF(O706&gt;100000,"C","D"))),ELSV!$G$4:$K$4,0))</f>
        <v>0.95</v>
      </c>
      <c r="AO706" s="24">
        <f t="shared" si="424"/>
        <v>185530.97947761195</v>
      </c>
      <c r="AP706" s="24">
        <f t="shared" si="425"/>
        <v>134842.7992626926</v>
      </c>
      <c r="AQ706" s="25">
        <f t="shared" si="414"/>
        <v>50688.180214919354</v>
      </c>
    </row>
    <row r="707" spans="1:43" x14ac:dyDescent="0.25">
      <c r="A707" s="11">
        <v>3006</v>
      </c>
      <c r="B707" s="6">
        <v>3006000206</v>
      </c>
      <c r="C707" s="6">
        <v>20000201</v>
      </c>
      <c r="D707" s="6">
        <v>3030000141</v>
      </c>
      <c r="E707" s="6" t="s">
        <v>1582</v>
      </c>
      <c r="F707" s="6" t="s">
        <v>742</v>
      </c>
      <c r="G707" s="6"/>
      <c r="H707" s="6">
        <v>1</v>
      </c>
      <c r="I707" s="6" t="s">
        <v>8</v>
      </c>
      <c r="J707" s="27">
        <v>41729</v>
      </c>
      <c r="K707" s="27">
        <v>41729</v>
      </c>
      <c r="L707" s="7">
        <v>152494.98000000001</v>
      </c>
      <c r="M707" s="7">
        <v>0</v>
      </c>
      <c r="N707" s="7"/>
      <c r="O707" s="8">
        <v>152494.98000000001</v>
      </c>
      <c r="P707" s="7">
        <v>-71145.740000000005</v>
      </c>
      <c r="Q707" s="7">
        <v>0</v>
      </c>
      <c r="R707" s="7">
        <v>-8890.4599999999991</v>
      </c>
      <c r="S707" s="12">
        <f t="shared" si="395"/>
        <v>-80036.200000000012</v>
      </c>
      <c r="T707" s="18">
        <f t="shared" si="396"/>
        <v>81349.240000000005</v>
      </c>
      <c r="U707" s="18">
        <v>72458.78</v>
      </c>
      <c r="V707" s="30">
        <f t="shared" si="397"/>
        <v>41699</v>
      </c>
      <c r="W707" s="28">
        <f t="shared" si="409"/>
        <v>9.1805555555555554</v>
      </c>
      <c r="X707" s="38"/>
      <c r="AD707"/>
      <c r="AE707" s="43" t="s">
        <v>4085</v>
      </c>
      <c r="AF707">
        <f>MATCH(AE707,'CAT-4'!$A:$A,0)</f>
        <v>666</v>
      </c>
      <c r="AG707">
        <f>MATCH(V707,'CAT-4'!$1:$1,0)</f>
        <v>27</v>
      </c>
      <c r="AH707">
        <f>INDEX('CAT-4'!$1:$1048576,FAR!AF707,FAR!AG707)</f>
        <v>107.2</v>
      </c>
      <c r="AI707">
        <f>MATCH($AI$3,'CAT-4'!$1:$1,0)</f>
        <v>133</v>
      </c>
      <c r="AJ707">
        <f>INDEX('CAT-4'!$1:$1048576,FAR!AF707,FAR!AI707)</f>
        <v>130</v>
      </c>
      <c r="AK707" s="28">
        <f t="shared" si="428"/>
        <v>1.2126865671641791</v>
      </c>
      <c r="AL707" s="28">
        <f t="shared" si="429"/>
        <v>1.2126865671641791</v>
      </c>
      <c r="AM707" s="2">
        <f>INDEX(ELSV!$C$4:$G$58,MATCH(AE707,ELSV!$G$4:$G$58,0),MATCH(IF(O707&gt;2000000,"A",IF(O707&gt;1000000,"B",IF(O707&gt;100000,"C","D"))),ELSV!$C$4:$G$4,0))</f>
        <v>12</v>
      </c>
      <c r="AN707" s="77">
        <f>INDEX(ELSV!$G$4:$K$58,MATCH(AE707,ELSV!$G$4:$G$58,0),MATCH(IF(O707&gt;2000000,"A",IF(O707&gt;1000000,"B",IF(O707&gt;100000,"C","D"))),ELSV!$G$4:$K$4,0))</f>
        <v>0.95</v>
      </c>
      <c r="AO707" s="24">
        <f t="shared" si="424"/>
        <v>184928.61380597015</v>
      </c>
      <c r="AP707" s="24">
        <f t="shared" si="425"/>
        <v>134405.0035178923</v>
      </c>
      <c r="AQ707" s="25">
        <f t="shared" si="414"/>
        <v>50523.610288077849</v>
      </c>
    </row>
    <row r="708" spans="1:43" x14ac:dyDescent="0.25">
      <c r="A708" s="11">
        <v>3008</v>
      </c>
      <c r="B708" s="6">
        <v>3008000209</v>
      </c>
      <c r="C708" s="6">
        <v>20000401</v>
      </c>
      <c r="D708" s="6">
        <v>5000000382</v>
      </c>
      <c r="E708" s="6" t="s">
        <v>1586</v>
      </c>
      <c r="F708" s="6" t="s">
        <v>1258</v>
      </c>
      <c r="G708" s="6"/>
      <c r="H708" s="6">
        <v>5</v>
      </c>
      <c r="I708" s="6" t="s">
        <v>8</v>
      </c>
      <c r="J708" s="27">
        <v>43616</v>
      </c>
      <c r="K708" s="27">
        <v>43616</v>
      </c>
      <c r="L708" s="7">
        <v>151840.01</v>
      </c>
      <c r="M708" s="7">
        <v>0</v>
      </c>
      <c r="N708" s="7"/>
      <c r="O708" s="8">
        <v>151840.01</v>
      </c>
      <c r="P708" s="7">
        <v>-27258.76</v>
      </c>
      <c r="Q708" s="7">
        <v>0</v>
      </c>
      <c r="R708" s="7">
        <v>-9611.4699999999993</v>
      </c>
      <c r="S708" s="12">
        <f t="shared" si="395"/>
        <v>-36870.229999999996</v>
      </c>
      <c r="T708" s="18">
        <f t="shared" si="396"/>
        <v>124581.25000000001</v>
      </c>
      <c r="U708" s="18">
        <v>114969.78</v>
      </c>
      <c r="V708" s="30">
        <f t="shared" si="397"/>
        <v>43586</v>
      </c>
      <c r="W708" s="28">
        <f t="shared" si="409"/>
        <v>4.0138888888888893</v>
      </c>
      <c r="X708" s="38"/>
      <c r="AD708"/>
      <c r="AE708" s="43" t="s">
        <v>4059</v>
      </c>
      <c r="AF708">
        <f>MATCH(AE708,'CAT-4'!$A:$A,0)</f>
        <v>653</v>
      </c>
      <c r="AG708">
        <f>MATCH(V708,'CAT-4'!$1:$1,0)</f>
        <v>89</v>
      </c>
      <c r="AH708">
        <f>INDEX('CAT-4'!$1:$1048576,FAR!AF708,FAR!AG708)</f>
        <v>118.6</v>
      </c>
      <c r="AI708">
        <f>MATCH($AI$3,'CAT-4'!$1:$1,0)</f>
        <v>133</v>
      </c>
      <c r="AJ708">
        <f>INDEX('CAT-4'!$1:$1048576,FAR!AF708,FAR!AI708)</f>
        <v>120.5</v>
      </c>
      <c r="AK708" s="28">
        <f t="shared" si="428"/>
        <v>1.0160202360876898</v>
      </c>
      <c r="AL708" s="28">
        <f t="shared" si="429"/>
        <v>1.0160202360876898</v>
      </c>
      <c r="AM708" s="2">
        <f>INDEX(ELSV!$C$4:$G$58,MATCH(AE708,ELSV!$G$4:$G$58,0),MATCH(IF(O708&gt;2000000,"A",IF(O708&gt;1000000,"B",IF(O708&gt;100000,"C","D"))),ELSV!$C$4:$G$4,0))</f>
        <v>8</v>
      </c>
      <c r="AN708" s="77">
        <f>INDEX(ELSV!$G$4:$K$58,MATCH(AE708,ELSV!$G$4:$G$58,0),MATCH(IF(O708&gt;2000000,"A",IF(O708&gt;1000000,"B",IF(O708&gt;100000,"C","D"))),ELSV!$G$4:$K$4,0))</f>
        <v>0.9</v>
      </c>
      <c r="AO708" s="24">
        <f t="shared" si="424"/>
        <v>154272.5228077572</v>
      </c>
      <c r="AP708" s="24">
        <f t="shared" si="425"/>
        <v>69663.686080377869</v>
      </c>
      <c r="AQ708" s="25">
        <f t="shared" si="414"/>
        <v>84608.836727379326</v>
      </c>
    </row>
    <row r="709" spans="1:43" x14ac:dyDescent="0.25">
      <c r="A709" s="11">
        <v>3006</v>
      </c>
      <c r="B709" s="6">
        <v>3006000214</v>
      </c>
      <c r="C709" s="6">
        <v>20000201</v>
      </c>
      <c r="D709" s="6">
        <v>3020000133</v>
      </c>
      <c r="E709" s="6" t="s">
        <v>1582</v>
      </c>
      <c r="F709" s="6" t="s">
        <v>280</v>
      </c>
      <c r="G709" s="6"/>
      <c r="H709" s="6">
        <v>1</v>
      </c>
      <c r="I709" s="6" t="s">
        <v>8</v>
      </c>
      <c r="J709" s="27">
        <v>41020</v>
      </c>
      <c r="K709" s="27">
        <v>41020</v>
      </c>
      <c r="L709" s="7">
        <v>151764</v>
      </c>
      <c r="M709" s="7">
        <v>0</v>
      </c>
      <c r="N709" s="7"/>
      <c r="O709" s="8">
        <v>151764</v>
      </c>
      <c r="P709" s="7">
        <v>-84805.3</v>
      </c>
      <c r="Q709" s="7">
        <v>0</v>
      </c>
      <c r="R709" s="7">
        <v>-8847.84</v>
      </c>
      <c r="S709" s="12">
        <f t="shared" ref="S709:S772" si="430">SUM(P709:R709)</f>
        <v>-93653.14</v>
      </c>
      <c r="T709" s="18">
        <f t="shared" ref="T709:T772" si="431">L709+P709</f>
        <v>66958.7</v>
      </c>
      <c r="U709" s="18">
        <v>58110.86</v>
      </c>
      <c r="V709" s="30">
        <f t="shared" si="397"/>
        <v>41000</v>
      </c>
      <c r="W709" s="28">
        <f t="shared" si="409"/>
        <v>11.122222222222222</v>
      </c>
      <c r="X709" s="38"/>
      <c r="AD709"/>
      <c r="AE709" s="43" t="s">
        <v>4200</v>
      </c>
      <c r="AF709">
        <f>MATCH(AE709,'CAT-4'!$A:$A,0)</f>
        <v>726</v>
      </c>
      <c r="AG709">
        <f>MATCH(V709,'CAT-4'!$1:$1,0)</f>
        <v>4</v>
      </c>
      <c r="AH709">
        <f>INDEX('CAT-4'!$1:$1048576,FAR!AF709,FAR!AG709)</f>
        <v>106.1</v>
      </c>
      <c r="AI709">
        <f>MATCH($AI$3,'CAT-4'!$1:$1,0)</f>
        <v>133</v>
      </c>
      <c r="AJ709">
        <f>INDEX('CAT-4'!$1:$1048576,FAR!AF709,FAR!AI709)</f>
        <v>129.9</v>
      </c>
      <c r="AK709" s="28">
        <f t="shared" si="428"/>
        <v>1.2243166823751179</v>
      </c>
      <c r="AL709" s="28">
        <f t="shared" si="429"/>
        <v>1.2243166823751179</v>
      </c>
      <c r="AM709" s="2">
        <f>INDEX(ELSV!$C$4:$G$58,MATCH(AE709,ELSV!$G$4:$G$58,0),MATCH(IF(O709&gt;2000000,"A",IF(O709&gt;1000000,"B",IF(O709&gt;100000,"C","D"))),ELSV!$C$4:$G$4,0))</f>
        <v>12</v>
      </c>
      <c r="AN709" s="77">
        <f>INDEX(ELSV!$G$4:$K$58,MATCH(AE709,ELSV!$G$4:$G$58,0),MATCH(IF(O709&gt;2000000,"A",IF(O709&gt;1000000,"B",IF(O709&gt;100000,"C","D"))),ELSV!$G$4:$K$4,0))</f>
        <v>0.95</v>
      </c>
      <c r="AO709" s="24">
        <f t="shared" si="424"/>
        <v>185807.1969839774</v>
      </c>
      <c r="AP709" s="24">
        <f t="shared" si="425"/>
        <v>163604.95738140118</v>
      </c>
      <c r="AQ709" s="25">
        <f t="shared" si="414"/>
        <v>22202.239602576214</v>
      </c>
    </row>
    <row r="710" spans="1:43" x14ac:dyDescent="0.25">
      <c r="A710" s="11">
        <v>3008</v>
      </c>
      <c r="B710" s="6">
        <v>3008000214</v>
      </c>
      <c r="C710" s="6">
        <v>20000201</v>
      </c>
      <c r="D710" s="6">
        <v>3020000164</v>
      </c>
      <c r="E710" s="6" t="s">
        <v>1586</v>
      </c>
      <c r="F710" s="6" t="s">
        <v>311</v>
      </c>
      <c r="G710" s="6"/>
      <c r="H710" s="6">
        <v>1</v>
      </c>
      <c r="I710" s="6" t="s">
        <v>8</v>
      </c>
      <c r="J710" s="27">
        <v>41023</v>
      </c>
      <c r="K710" s="27">
        <v>41023</v>
      </c>
      <c r="L710" s="7">
        <v>151764</v>
      </c>
      <c r="M710" s="7">
        <v>0</v>
      </c>
      <c r="N710" s="7"/>
      <c r="O710" s="8">
        <v>151764</v>
      </c>
      <c r="P710" s="7">
        <v>-84746.05</v>
      </c>
      <c r="Q710" s="7">
        <v>0</v>
      </c>
      <c r="R710" s="7">
        <v>-8847.84</v>
      </c>
      <c r="S710" s="12">
        <f t="shared" si="430"/>
        <v>-93593.89</v>
      </c>
      <c r="T710" s="18">
        <f t="shared" si="431"/>
        <v>67017.95</v>
      </c>
      <c r="U710" s="18">
        <v>58170.11</v>
      </c>
      <c r="V710" s="30">
        <f t="shared" ref="V710:V773" si="432">DATE(YEAR(K710),MONTH(K710),1)</f>
        <v>41000</v>
      </c>
      <c r="W710" s="28">
        <f t="shared" si="409"/>
        <v>11.113888888888889</v>
      </c>
      <c r="X710" s="38"/>
      <c r="AD710"/>
      <c r="AE710" s="43" t="s">
        <v>4200</v>
      </c>
      <c r="AF710">
        <f>MATCH(AE710,'CAT-4'!$A:$A,0)</f>
        <v>726</v>
      </c>
      <c r="AG710">
        <f>MATCH(V710,'CAT-4'!$1:$1,0)</f>
        <v>4</v>
      </c>
      <c r="AH710">
        <f>INDEX('CAT-4'!$1:$1048576,FAR!AF710,FAR!AG710)</f>
        <v>106.1</v>
      </c>
      <c r="AI710">
        <f>MATCH($AI$3,'CAT-4'!$1:$1,0)</f>
        <v>133</v>
      </c>
      <c r="AJ710">
        <f>INDEX('CAT-4'!$1:$1048576,FAR!AF710,FAR!AI710)</f>
        <v>129.9</v>
      </c>
      <c r="AK710" s="28">
        <f t="shared" si="428"/>
        <v>1.2243166823751179</v>
      </c>
      <c r="AL710" s="28">
        <f t="shared" si="429"/>
        <v>1.2243166823751179</v>
      </c>
      <c r="AM710" s="2">
        <f>INDEX(ELSV!$C$4:$G$58,MATCH(AE710,ELSV!$G$4:$G$58,0),MATCH(IF(O710&gt;2000000,"A",IF(O710&gt;1000000,"B",IF(O710&gt;100000,"C","D"))),ELSV!$C$4:$G$4,0))</f>
        <v>12</v>
      </c>
      <c r="AN710" s="77">
        <f>INDEX(ELSV!$G$4:$K$58,MATCH(AE710,ELSV!$G$4:$G$58,0),MATCH(IF(O710&gt;2000000,"A",IF(O710&gt;1000000,"B",IF(O710&gt;100000,"C","D"))),ELSV!$G$4:$K$4,0))</f>
        <v>0.95</v>
      </c>
      <c r="AO710" s="24">
        <f t="shared" si="424"/>
        <v>185807.1969839774</v>
      </c>
      <c r="AP710" s="24">
        <f t="shared" si="425"/>
        <v>163482.37624450205</v>
      </c>
      <c r="AQ710" s="25">
        <f t="shared" si="414"/>
        <v>22324.820739475341</v>
      </c>
    </row>
    <row r="711" spans="1:43" hidden="1" x14ac:dyDescent="0.25">
      <c r="A711" s="11">
        <v>3002</v>
      </c>
      <c r="B711" s="6">
        <v>3002006201</v>
      </c>
      <c r="C711" s="6">
        <v>20000401</v>
      </c>
      <c r="D711" s="6">
        <v>5000000444</v>
      </c>
      <c r="E711" s="6"/>
      <c r="F711" s="6" t="s">
        <v>1306</v>
      </c>
      <c r="G711" s="6"/>
      <c r="H711" s="6">
        <v>2</v>
      </c>
      <c r="I711" s="6" t="s">
        <v>41</v>
      </c>
      <c r="J711" s="27">
        <v>44856</v>
      </c>
      <c r="K711" s="27">
        <v>44856</v>
      </c>
      <c r="L711" s="7">
        <v>0</v>
      </c>
      <c r="M711" s="7">
        <v>151670</v>
      </c>
      <c r="N711" s="7"/>
      <c r="O711" s="8">
        <v>151670</v>
      </c>
      <c r="P711" s="7">
        <v>0</v>
      </c>
      <c r="Q711" s="7">
        <v>0</v>
      </c>
      <c r="R711" s="7">
        <v>-4234.83</v>
      </c>
      <c r="S711" s="12">
        <f t="shared" si="430"/>
        <v>-4234.83</v>
      </c>
      <c r="T711" s="18">
        <f t="shared" si="431"/>
        <v>0</v>
      </c>
      <c r="U711" s="18">
        <v>147435.17000000001</v>
      </c>
      <c r="V711" s="30">
        <f t="shared" si="432"/>
        <v>44835</v>
      </c>
      <c r="W711" s="28">
        <f t="shared" si="409"/>
        <v>0.61944444444444446</v>
      </c>
      <c r="X711" s="38" t="s">
        <v>3112</v>
      </c>
      <c r="AD711"/>
      <c r="AE711" s="43" t="s">
        <v>4051</v>
      </c>
      <c r="AF711">
        <f>MATCH(AE711,'CAT-4'!$A:$A,0)</f>
        <v>649</v>
      </c>
      <c r="AG711">
        <f>MATCH(V711,'CAT-4'!$1:$1,0)</f>
        <v>130</v>
      </c>
      <c r="AH711">
        <f>INDEX('CAT-4'!$1:$1048576,FAR!AF711,FAR!AG711)</f>
        <v>130.30000000000001</v>
      </c>
      <c r="AI711">
        <f>MATCH($AI$3,'CAT-4'!$1:$1,0)</f>
        <v>133</v>
      </c>
      <c r="AJ711">
        <f>INDEX('CAT-4'!$1:$1048576,FAR!AF711,FAR!AI711)</f>
        <v>131.4</v>
      </c>
      <c r="AK711" s="28">
        <f t="shared" si="428"/>
        <v>1.0084420567920185</v>
      </c>
      <c r="AL711" s="28">
        <f t="shared" si="429"/>
        <v>1.0084420567920185</v>
      </c>
      <c r="AM711" s="2">
        <f>INDEX(ELSV!$C$4:$G$58,MATCH(AE711,ELSV!$G$4:$G$58,0),MATCH(IF(O711&gt;2000000,"A",IF(O711&gt;1000000,"B",IF(O711&gt;100000,"C","D"))),ELSV!$C$4:$G$4,0))</f>
        <v>5</v>
      </c>
      <c r="AN711" s="77">
        <f>INDEX(ELSV!$G$4:$K$58,MATCH(AE711,ELSV!$G$4:$G$58,0),MATCH(IF(O711&gt;2000000,"A",IF(O711&gt;1000000,"B",IF(O711&gt;100000,"C","D"))),ELSV!$G$4:$K$4,0))</f>
        <v>1</v>
      </c>
      <c r="AO711" s="24">
        <f t="shared" si="424"/>
        <v>152950.40675364545</v>
      </c>
      <c r="AP711" s="24">
        <f t="shared" si="425"/>
        <v>18948.855947812743</v>
      </c>
      <c r="AQ711" s="25">
        <f t="shared" si="414"/>
        <v>134001.55080583273</v>
      </c>
    </row>
    <row r="712" spans="1:43" x14ac:dyDescent="0.25">
      <c r="A712" s="11">
        <v>3008</v>
      </c>
      <c r="B712" s="6">
        <v>3008006301</v>
      </c>
      <c r="C712" s="6">
        <v>20000401</v>
      </c>
      <c r="D712" s="6">
        <v>5030000011</v>
      </c>
      <c r="E712" s="6" t="s">
        <v>1586</v>
      </c>
      <c r="F712" s="6" t="s">
        <v>1339</v>
      </c>
      <c r="G712" s="6"/>
      <c r="H712" s="6">
        <v>5</v>
      </c>
      <c r="I712" s="6" t="s">
        <v>8</v>
      </c>
      <c r="J712" s="27">
        <v>40439</v>
      </c>
      <c r="K712" s="27">
        <v>40439</v>
      </c>
      <c r="L712" s="7">
        <v>151525</v>
      </c>
      <c r="M712" s="7">
        <v>0</v>
      </c>
      <c r="N712" s="7"/>
      <c r="O712" s="8">
        <v>151525</v>
      </c>
      <c r="P712" s="7">
        <v>-136372.5</v>
      </c>
      <c r="Q712" s="7">
        <v>0</v>
      </c>
      <c r="R712" s="7">
        <v>0</v>
      </c>
      <c r="S712" s="12">
        <f t="shared" si="430"/>
        <v>-136372.5</v>
      </c>
      <c r="T712" s="18">
        <f t="shared" si="431"/>
        <v>15152.5</v>
      </c>
      <c r="U712" s="18">
        <v>15152.5</v>
      </c>
      <c r="V712" s="30">
        <f t="shared" si="432"/>
        <v>40422</v>
      </c>
      <c r="W712" s="28">
        <f t="shared" si="409"/>
        <v>12.713888888888889</v>
      </c>
      <c r="X712" s="38" t="s">
        <v>3108</v>
      </c>
      <c r="Y712">
        <f>MATCH(X712,'CAT-3'!$A:$A,0)</f>
        <v>756</v>
      </c>
      <c r="Z712">
        <f>MATCH(V712,'CAT-3'!$1:$1,0)</f>
        <v>72</v>
      </c>
      <c r="AA712">
        <f>INDEX('CAT-3'!$1:$1048576,FAR!Y712,FAR!Z712)</f>
        <v>83.1</v>
      </c>
      <c r="AB712">
        <f>MATCH($AB$3,'CAT-3'!$1:$1,0)</f>
        <v>90</v>
      </c>
      <c r="AC712">
        <f>INDEX('CAT-3'!$1:$1048576,FAR!Y712,FAR!AB712)</f>
        <v>87</v>
      </c>
      <c r="AD712" s="28">
        <f t="shared" ref="AD712:AD714" si="433">AC712/AA712</f>
        <v>1.0469314079422383</v>
      </c>
      <c r="AE712" s="43" t="s">
        <v>4043</v>
      </c>
      <c r="AF712">
        <f>MATCH(AE712,'CAT-4'!$A:$A,0)</f>
        <v>645</v>
      </c>
      <c r="AG712">
        <f>MATCH($AG$3,'CAT-4'!$1:$1,0)</f>
        <v>4</v>
      </c>
      <c r="AH712">
        <f>INDEX('CAT-4'!$1:$1048576,FAR!AF712,FAR!AG712)</f>
        <v>100.5</v>
      </c>
      <c r="AI712">
        <f>MATCH($AI$3,'CAT-4'!$1:$1,0)</f>
        <v>133</v>
      </c>
      <c r="AJ712">
        <f>INDEX('CAT-4'!$1:$1048576,FAR!AF712,FAR!AI712)</f>
        <v>115.6</v>
      </c>
      <c r="AK712" s="28">
        <f t="shared" ref="AK712:AK714" si="434">AJ712/AH712</f>
        <v>1.1502487562189054</v>
      </c>
      <c r="AL712" s="28">
        <f t="shared" ref="AL712:AL714" si="435">AK712*AD712</f>
        <v>1.204231549832067</v>
      </c>
      <c r="AM712" s="2">
        <f>INDEX(ELSV!$C$4:$G$58,MATCH(AE712,ELSV!$G$4:$G$58,0),MATCH(IF(O712&gt;2000000,"A",IF(O712&gt;1000000,"B",IF(O712&gt;100000,"C","D"))),ELSV!$C$4:$G$4,0))</f>
        <v>6</v>
      </c>
      <c r="AN712" s="77">
        <f>INDEX(ELSV!$G$4:$K$58,MATCH(AE712,ELSV!$G$4:$G$58,0),MATCH(IF(O712&gt;2000000,"A",IF(O712&gt;1000000,"B",IF(O712&gt;100000,"C","D"))),ELSV!$G$4:$K$4,0))</f>
        <v>1</v>
      </c>
      <c r="AO712" s="24">
        <f t="shared" si="424"/>
        <v>182471.18558830395</v>
      </c>
      <c r="AP712" s="24">
        <f t="shared" si="425"/>
        <v>182471.18558830395</v>
      </c>
      <c r="AQ712" s="25">
        <f t="shared" si="414"/>
        <v>0</v>
      </c>
    </row>
    <row r="713" spans="1:43" x14ac:dyDescent="0.25">
      <c r="A713" s="11">
        <v>3005</v>
      </c>
      <c r="B713" s="6">
        <v>3005006301</v>
      </c>
      <c r="C713" s="6">
        <v>20000401</v>
      </c>
      <c r="D713" s="6">
        <v>5030000053</v>
      </c>
      <c r="E713" s="6" t="s">
        <v>1584</v>
      </c>
      <c r="F713" s="6" t="s">
        <v>1370</v>
      </c>
      <c r="G713" s="6"/>
      <c r="H713" s="6">
        <v>5</v>
      </c>
      <c r="I713" s="6" t="s">
        <v>8</v>
      </c>
      <c r="J713" s="27">
        <v>40446</v>
      </c>
      <c r="K713" s="27">
        <v>40446</v>
      </c>
      <c r="L713" s="7">
        <v>151524.65</v>
      </c>
      <c r="M713" s="7">
        <v>0</v>
      </c>
      <c r="N713" s="7"/>
      <c r="O713" s="8">
        <v>151524.65</v>
      </c>
      <c r="P713" s="7">
        <v>-136372.18</v>
      </c>
      <c r="Q713" s="7">
        <v>0</v>
      </c>
      <c r="R713" s="7">
        <v>0</v>
      </c>
      <c r="S713" s="12">
        <f t="shared" si="430"/>
        <v>-136372.18</v>
      </c>
      <c r="T713" s="18">
        <f t="shared" si="431"/>
        <v>15152.470000000001</v>
      </c>
      <c r="U713" s="18">
        <v>15152.47</v>
      </c>
      <c r="V713" s="30">
        <f t="shared" si="432"/>
        <v>40422</v>
      </c>
      <c r="W713" s="28">
        <f t="shared" si="409"/>
        <v>12.694444444444445</v>
      </c>
      <c r="X713" s="38" t="s">
        <v>3108</v>
      </c>
      <c r="Y713">
        <f>MATCH(X713,'CAT-3'!$A:$A,0)</f>
        <v>756</v>
      </c>
      <c r="Z713">
        <f>MATCH(V713,'CAT-3'!$1:$1,0)</f>
        <v>72</v>
      </c>
      <c r="AA713">
        <f>INDEX('CAT-3'!$1:$1048576,FAR!Y713,FAR!Z713)</f>
        <v>83.1</v>
      </c>
      <c r="AB713">
        <f>MATCH($AB$3,'CAT-3'!$1:$1,0)</f>
        <v>90</v>
      </c>
      <c r="AC713">
        <f>INDEX('CAT-3'!$1:$1048576,FAR!Y713,FAR!AB713)</f>
        <v>87</v>
      </c>
      <c r="AD713" s="28">
        <f t="shared" si="433"/>
        <v>1.0469314079422383</v>
      </c>
      <c r="AE713" s="43" t="s">
        <v>4043</v>
      </c>
      <c r="AF713">
        <f>MATCH(AE713,'CAT-4'!$A:$A,0)</f>
        <v>645</v>
      </c>
      <c r="AG713">
        <f>MATCH($AG$3,'CAT-4'!$1:$1,0)</f>
        <v>4</v>
      </c>
      <c r="AH713">
        <f>INDEX('CAT-4'!$1:$1048576,FAR!AF713,FAR!AG713)</f>
        <v>100.5</v>
      </c>
      <c r="AI713">
        <f>MATCH($AI$3,'CAT-4'!$1:$1,0)</f>
        <v>133</v>
      </c>
      <c r="AJ713">
        <f>INDEX('CAT-4'!$1:$1048576,FAR!AF713,FAR!AI713)</f>
        <v>115.6</v>
      </c>
      <c r="AK713" s="28">
        <f t="shared" si="434"/>
        <v>1.1502487562189054</v>
      </c>
      <c r="AL713" s="28">
        <f t="shared" si="435"/>
        <v>1.204231549832067</v>
      </c>
      <c r="AM713" s="2">
        <f>INDEX(ELSV!$C$4:$G$58,MATCH(AE713,ELSV!$G$4:$G$58,0),MATCH(IF(O713&gt;2000000,"A",IF(O713&gt;1000000,"B",IF(O713&gt;100000,"C","D"))),ELSV!$C$4:$G$4,0))</f>
        <v>6</v>
      </c>
      <c r="AN713" s="77">
        <f>INDEX(ELSV!$G$4:$K$58,MATCH(AE713,ELSV!$G$4:$G$58,0),MATCH(IF(O713&gt;2000000,"A",IF(O713&gt;1000000,"B",IF(O713&gt;100000,"C","D"))),ELSV!$G$4:$K$4,0))</f>
        <v>1</v>
      </c>
      <c r="AO713" s="24">
        <f t="shared" si="424"/>
        <v>182470.76410726152</v>
      </c>
      <c r="AP713" s="24">
        <f t="shared" si="425"/>
        <v>182470.76410726152</v>
      </c>
      <c r="AQ713" s="25">
        <f t="shared" si="414"/>
        <v>0</v>
      </c>
    </row>
    <row r="714" spans="1:43" x14ac:dyDescent="0.25">
      <c r="A714" s="11">
        <v>3005</v>
      </c>
      <c r="B714" s="6">
        <v>3005006203</v>
      </c>
      <c r="C714" s="6">
        <v>20000301</v>
      </c>
      <c r="D714" s="6">
        <v>4000000129</v>
      </c>
      <c r="E714" s="6" t="s">
        <v>1584</v>
      </c>
      <c r="F714" s="6" t="s">
        <v>892</v>
      </c>
      <c r="G714" s="6"/>
      <c r="H714" s="6">
        <v>16</v>
      </c>
      <c r="I714" s="6" t="s">
        <v>8</v>
      </c>
      <c r="J714" s="27">
        <v>40521</v>
      </c>
      <c r="K714" s="27">
        <v>40521</v>
      </c>
      <c r="L714" s="7">
        <v>151198.34</v>
      </c>
      <c r="M714" s="7">
        <v>0</v>
      </c>
      <c r="N714" s="7"/>
      <c r="O714" s="8">
        <v>151198.34</v>
      </c>
      <c r="P714" s="7">
        <v>-108242.41</v>
      </c>
      <c r="Q714" s="7">
        <v>0</v>
      </c>
      <c r="R714" s="7">
        <v>-9570.85</v>
      </c>
      <c r="S714" s="12">
        <f t="shared" si="430"/>
        <v>-117813.26000000001</v>
      </c>
      <c r="T714" s="18">
        <f t="shared" si="431"/>
        <v>42955.929999999993</v>
      </c>
      <c r="U714" s="18">
        <v>33385.08</v>
      </c>
      <c r="V714" s="30">
        <f t="shared" si="432"/>
        <v>40513</v>
      </c>
      <c r="W714" s="28">
        <f t="shared" si="409"/>
        <v>12.488888888888889</v>
      </c>
      <c r="X714" s="38" t="s">
        <v>2852</v>
      </c>
      <c r="Y714">
        <f>MATCH(X714,'CAT-3'!$A:$A,0)</f>
        <v>628</v>
      </c>
      <c r="Z714">
        <f>MATCH(V714,'CAT-3'!$1:$1,0)</f>
        <v>75</v>
      </c>
      <c r="AA714">
        <f>INDEX('CAT-3'!$1:$1048576,FAR!Y714,FAR!Z714)</f>
        <v>130.6</v>
      </c>
      <c r="AB714">
        <f>MATCH($AB$3,'CAT-3'!$1:$1,0)</f>
        <v>90</v>
      </c>
      <c r="AC714">
        <f>INDEX('CAT-3'!$1:$1048576,FAR!Y714,FAR!AB714)</f>
        <v>138.4</v>
      </c>
      <c r="AD714" s="28">
        <f t="shared" si="433"/>
        <v>1.0597243491577337</v>
      </c>
      <c r="AE714" s="43" t="s">
        <v>4429</v>
      </c>
      <c r="AF714">
        <f>MATCH(AE714,'CAT-4'!$A:$A,0)</f>
        <v>844</v>
      </c>
      <c r="AG714">
        <f>MATCH($AG$3,'CAT-4'!$1:$1,0)</f>
        <v>4</v>
      </c>
      <c r="AH714">
        <f>INDEX('CAT-4'!$1:$1048576,FAR!AF714,FAR!AG714)</f>
        <v>103.9</v>
      </c>
      <c r="AI714">
        <f>MATCH($AI$3,'CAT-4'!$1:$1,0)</f>
        <v>133</v>
      </c>
      <c r="AJ714">
        <f>INDEX('CAT-4'!$1:$1048576,FAR!AF714,FAR!AI714)</f>
        <v>157.9</v>
      </c>
      <c r="AK714" s="28">
        <f t="shared" si="434"/>
        <v>1.5197305101058709</v>
      </c>
      <c r="AL714" s="28">
        <f t="shared" si="435"/>
        <v>1.6104954257170947</v>
      </c>
      <c r="AM714" s="2">
        <f>INDEX(ELSV!$C$4:$G$58,MATCH(AE714,ELSV!$G$4:$G$58,0),MATCH(IF(O714&gt;2000000,"A",IF(O714&gt;1000000,"B",IF(O714&gt;100000,"C","D"))),ELSV!$C$4:$G$4,0))</f>
        <v>8</v>
      </c>
      <c r="AN714" s="77">
        <f>INDEX(ELSV!$G$4:$K$58,MATCH(AE714,ELSV!$G$4:$G$58,0),MATCH(IF(O714&gt;2000000,"A",IF(O714&gt;1000000,"B",IF(O714&gt;100000,"C","D"))),ELSV!$G$4:$K$4,0))</f>
        <v>0.95</v>
      </c>
      <c r="AO714" s="24">
        <f t="shared" si="424"/>
        <v>243504.23494601803</v>
      </c>
      <c r="AP714" s="24">
        <f t="shared" si="425"/>
        <v>231329.02319871713</v>
      </c>
      <c r="AQ714" s="25">
        <f t="shared" si="414"/>
        <v>12175.211747300898</v>
      </c>
    </row>
    <row r="715" spans="1:43" x14ac:dyDescent="0.25">
      <c r="A715" s="11">
        <v>3007</v>
      </c>
      <c r="B715" s="6">
        <v>3007005204</v>
      </c>
      <c r="C715" s="6">
        <v>20000102</v>
      </c>
      <c r="D715" s="6">
        <v>2010000038</v>
      </c>
      <c r="E715" s="6" t="s">
        <v>1585</v>
      </c>
      <c r="F715" s="6" t="s">
        <v>90</v>
      </c>
      <c r="G715" s="6"/>
      <c r="H715" s="6">
        <v>1</v>
      </c>
      <c r="I715" s="6" t="s">
        <v>8</v>
      </c>
      <c r="J715" s="27">
        <v>41517</v>
      </c>
      <c r="K715" s="27">
        <v>41517</v>
      </c>
      <c r="L715" s="7">
        <v>150996.15</v>
      </c>
      <c r="M715" s="7">
        <v>0</v>
      </c>
      <c r="N715" s="7"/>
      <c r="O715" s="8">
        <v>150996.15</v>
      </c>
      <c r="P715" s="7">
        <v>-41586.31</v>
      </c>
      <c r="Q715" s="7">
        <v>0</v>
      </c>
      <c r="R715" s="7">
        <v>-5043.2700000000004</v>
      </c>
      <c r="S715" s="12">
        <f t="shared" si="430"/>
        <v>-46629.58</v>
      </c>
      <c r="T715" s="18">
        <f t="shared" si="431"/>
        <v>109409.84</v>
      </c>
      <c r="U715" s="18">
        <v>104366.57</v>
      </c>
      <c r="V715" s="30">
        <f t="shared" si="432"/>
        <v>41487</v>
      </c>
      <c r="W715" s="28">
        <f t="shared" si="409"/>
        <v>9.7638888888888893</v>
      </c>
      <c r="X715" s="38"/>
      <c r="AD715"/>
      <c r="AE715" s="43" t="s">
        <v>4061</v>
      </c>
      <c r="AF715">
        <f>MATCH(AE715,'CAT-4'!$A:$A,0)</f>
        <v>654</v>
      </c>
      <c r="AG715">
        <f>MATCH(V715,'CAT-4'!$1:$1,0)</f>
        <v>20</v>
      </c>
      <c r="AH715">
        <f>INDEX('CAT-4'!$1:$1048576,FAR!AF715,FAR!AG715)</f>
        <v>100.5</v>
      </c>
      <c r="AI715">
        <f>MATCH($AI$3,'CAT-4'!$1:$1,0)</f>
        <v>133</v>
      </c>
      <c r="AJ715">
        <f>INDEX('CAT-4'!$1:$1048576,FAR!AF715,FAR!AI715)</f>
        <v>112.9</v>
      </c>
      <c r="AK715" s="28">
        <f>AJ715/AH715</f>
        <v>1.1233830845771144</v>
      </c>
      <c r="AL715" s="28">
        <f>AK715</f>
        <v>1.1233830845771144</v>
      </c>
      <c r="AM715" s="2">
        <f>INDEX(ELSV!$C$4:$G$58,MATCH(AE715,ELSV!$G$4:$G$58,0),MATCH(IF(O715&gt;2000000,"A",IF(O715&gt;1000000,"B",IF(O715&gt;100000,"C","D"))),ELSV!$C$4:$G$4,0))</f>
        <v>6</v>
      </c>
      <c r="AN715" s="77">
        <f>INDEX(ELSV!$G$4:$K$58,MATCH(AE715,ELSV!$G$4:$G$58,0),MATCH(IF(O715&gt;2000000,"A",IF(O715&gt;1000000,"B",IF(O715&gt;100000,"C","D"))),ELSV!$G$4:$K$4,0))</f>
        <v>0.95</v>
      </c>
      <c r="AO715" s="24">
        <f t="shared" si="424"/>
        <v>169626.52074626865</v>
      </c>
      <c r="AP715" s="24">
        <f t="shared" si="425"/>
        <v>161145.19470895521</v>
      </c>
      <c r="AQ715" s="25">
        <f t="shared" si="414"/>
        <v>8481.3260373134399</v>
      </c>
    </row>
    <row r="716" spans="1:43" x14ac:dyDescent="0.25">
      <c r="A716" s="11">
        <v>3006</v>
      </c>
      <c r="B716" s="6">
        <v>3006006203</v>
      </c>
      <c r="C716" s="6">
        <v>20000301</v>
      </c>
      <c r="D716" s="6">
        <v>4000000119</v>
      </c>
      <c r="E716" s="6" t="s">
        <v>1582</v>
      </c>
      <c r="F716" s="6" t="s">
        <v>883</v>
      </c>
      <c r="G716" s="6"/>
      <c r="H716" s="6">
        <v>10</v>
      </c>
      <c r="I716" s="6" t="s">
        <v>41</v>
      </c>
      <c r="J716" s="27">
        <v>40847</v>
      </c>
      <c r="K716" s="27">
        <v>40847</v>
      </c>
      <c r="L716" s="7">
        <v>150341.09</v>
      </c>
      <c r="M716" s="7">
        <v>0</v>
      </c>
      <c r="N716" s="7"/>
      <c r="O716" s="8">
        <v>150341.09</v>
      </c>
      <c r="P716" s="7">
        <v>-99144.15</v>
      </c>
      <c r="Q716" s="7">
        <v>0</v>
      </c>
      <c r="R716" s="7">
        <v>-9516.59</v>
      </c>
      <c r="S716" s="12">
        <f t="shared" si="430"/>
        <v>-108660.73999999999</v>
      </c>
      <c r="T716" s="18">
        <f t="shared" si="431"/>
        <v>51196.94</v>
      </c>
      <c r="U716" s="18">
        <v>41680.35</v>
      </c>
      <c r="V716" s="30">
        <f t="shared" si="432"/>
        <v>40817</v>
      </c>
      <c r="W716" s="28">
        <f t="shared" si="409"/>
        <v>11.597222222222221</v>
      </c>
      <c r="X716" s="38" t="s">
        <v>2852</v>
      </c>
      <c r="Y716">
        <f>MATCH(X716,'CAT-3'!$A:$A,0)</f>
        <v>628</v>
      </c>
      <c r="Z716">
        <f>MATCH(V716,'CAT-3'!$1:$1,0)</f>
        <v>85</v>
      </c>
      <c r="AA716">
        <f>INDEX('CAT-3'!$1:$1048576,FAR!Y716,FAR!Z716)</f>
        <v>135.5</v>
      </c>
      <c r="AB716">
        <f>MATCH($AB$3,'CAT-3'!$1:$1,0)</f>
        <v>90</v>
      </c>
      <c r="AC716">
        <f>INDEX('CAT-3'!$1:$1048576,FAR!Y716,FAR!AB716)</f>
        <v>138.4</v>
      </c>
      <c r="AD716" s="28">
        <f>AC716/AA716</f>
        <v>1.0214022140221402</v>
      </c>
      <c r="AE716" s="43" t="s">
        <v>4429</v>
      </c>
      <c r="AF716">
        <f>MATCH(AE716,'CAT-4'!$A:$A,0)</f>
        <v>844</v>
      </c>
      <c r="AG716">
        <f>MATCH($AG$3,'CAT-4'!$1:$1,0)</f>
        <v>4</v>
      </c>
      <c r="AH716">
        <f>INDEX('CAT-4'!$1:$1048576,FAR!AF716,FAR!AG716)</f>
        <v>103.9</v>
      </c>
      <c r="AI716">
        <f>MATCH($AI$3,'CAT-4'!$1:$1,0)</f>
        <v>133</v>
      </c>
      <c r="AJ716">
        <f>INDEX('CAT-4'!$1:$1048576,FAR!AF716,FAR!AI716)</f>
        <v>157.9</v>
      </c>
      <c r="AK716" s="28">
        <f>AJ716/AH716</f>
        <v>1.5197305101058709</v>
      </c>
      <c r="AL716" s="28">
        <f>AK716*AD716</f>
        <v>1.552256107739133</v>
      </c>
      <c r="AM716" s="2">
        <f>INDEX(ELSV!$C$4:$G$58,MATCH(AE716,ELSV!$G$4:$G$58,0),MATCH(IF(O716&gt;2000000,"A",IF(O716&gt;1000000,"B",IF(O716&gt;100000,"C","D"))),ELSV!$C$4:$G$4,0))</f>
        <v>8</v>
      </c>
      <c r="AN716" s="77">
        <f>INDEX(ELSV!$G$4:$K$58,MATCH(AE716,ELSV!$G$4:$G$58,0),MATCH(IF(O716&gt;2000000,"A",IF(O716&gt;1000000,"B",IF(O716&gt;100000,"C","D"))),ELSV!$G$4:$K$4,0))</f>
        <v>0.95</v>
      </c>
      <c r="AO716" s="24">
        <f t="shared" si="424"/>
        <v>233367.87519665869</v>
      </c>
      <c r="AP716" s="24">
        <f t="shared" si="425"/>
        <v>221699.48143682574</v>
      </c>
      <c r="AQ716" s="25">
        <f t="shared" si="414"/>
        <v>11668.39375983295</v>
      </c>
    </row>
    <row r="717" spans="1:43" x14ac:dyDescent="0.25">
      <c r="A717" s="11">
        <v>3007</v>
      </c>
      <c r="B717" s="6">
        <v>3007000208</v>
      </c>
      <c r="C717" s="6">
        <v>20000201</v>
      </c>
      <c r="D717" s="6">
        <v>3020000238</v>
      </c>
      <c r="E717" s="6" t="s">
        <v>1585</v>
      </c>
      <c r="F717" s="6" t="s">
        <v>375</v>
      </c>
      <c r="G717" s="6"/>
      <c r="H717" s="6">
        <v>1</v>
      </c>
      <c r="I717" s="6" t="s">
        <v>8</v>
      </c>
      <c r="J717" s="27">
        <v>41518</v>
      </c>
      <c r="K717" s="27">
        <v>41518</v>
      </c>
      <c r="L717" s="7">
        <v>149242.72</v>
      </c>
      <c r="M717" s="7">
        <v>0</v>
      </c>
      <c r="N717" s="7"/>
      <c r="O717" s="8">
        <v>149242.72</v>
      </c>
      <c r="P717" s="7">
        <v>-74183.69</v>
      </c>
      <c r="Q717" s="7">
        <v>0</v>
      </c>
      <c r="R717" s="7">
        <v>-8700.85</v>
      </c>
      <c r="S717" s="12">
        <f t="shared" si="430"/>
        <v>-82884.540000000008</v>
      </c>
      <c r="T717" s="18">
        <f t="shared" si="431"/>
        <v>75059.03</v>
      </c>
      <c r="U717" s="18">
        <v>66358.179999999993</v>
      </c>
      <c r="V717" s="30">
        <f t="shared" si="432"/>
        <v>41518</v>
      </c>
      <c r="W717" s="28">
        <f t="shared" si="409"/>
        <v>9.7611111111111111</v>
      </c>
      <c r="X717" s="38"/>
      <c r="AD717"/>
      <c r="AE717" s="43" t="s">
        <v>3980</v>
      </c>
      <c r="AF717">
        <f>MATCH(AE717,'CAT-4'!$A:$A,0)</f>
        <v>613</v>
      </c>
      <c r="AG717">
        <f>MATCH(V717,'CAT-4'!$1:$1,0)</f>
        <v>21</v>
      </c>
      <c r="AH717">
        <f>INDEX('CAT-4'!$1:$1048576,FAR!AF717,FAR!AG717)</f>
        <v>102.7</v>
      </c>
      <c r="AI717">
        <f>MATCH($AI$3,'CAT-4'!$1:$1,0)</f>
        <v>133</v>
      </c>
      <c r="AJ717">
        <f>INDEX('CAT-4'!$1:$1048576,FAR!AF717,FAR!AI717)</f>
        <v>155.6</v>
      </c>
      <c r="AK717" s="28">
        <f t="shared" ref="AK717:AK723" si="436">AJ717/AH717</f>
        <v>1.5150925024342745</v>
      </c>
      <c r="AL717" s="28">
        <f t="shared" ref="AL717:AL723" si="437">AK717</f>
        <v>1.5150925024342745</v>
      </c>
      <c r="AM717" s="2">
        <f>INDEX(ELSV!$C$4:$G$58,MATCH(AE717,ELSV!$G$4:$G$58,0),MATCH(IF(O717&gt;2000000,"A",IF(O717&gt;1000000,"B",IF(O717&gt;100000,"C","D"))),ELSV!$C$4:$G$4,0))</f>
        <v>12</v>
      </c>
      <c r="AN717" s="77">
        <f>INDEX(ELSV!$G$4:$K$58,MATCH(AE717,ELSV!$G$4:$G$58,0),MATCH(IF(O717&gt;2000000,"A",IF(O717&gt;1000000,"B",IF(O717&gt;100000,"C","D"))),ELSV!$G$4:$K$4,0))</f>
        <v>0.9</v>
      </c>
      <c r="AO717" s="24">
        <f t="shared" si="424"/>
        <v>226116.52611489774</v>
      </c>
      <c r="AP717" s="24">
        <f t="shared" si="425"/>
        <v>165536.14015994803</v>
      </c>
      <c r="AQ717" s="25">
        <f t="shared" si="414"/>
        <v>60580.385954949714</v>
      </c>
    </row>
    <row r="718" spans="1:43" hidden="1" x14ac:dyDescent="0.25">
      <c r="A718" s="11">
        <v>3007</v>
      </c>
      <c r="B718" s="6">
        <v>3007006205</v>
      </c>
      <c r="C718" s="6">
        <v>20000101</v>
      </c>
      <c r="D718" s="6">
        <v>2000000016</v>
      </c>
      <c r="E718" s="6" t="s">
        <v>1585</v>
      </c>
      <c r="F718" s="6" t="s">
        <v>48</v>
      </c>
      <c r="G718" s="6" t="s">
        <v>1597</v>
      </c>
      <c r="H718" s="6">
        <v>1</v>
      </c>
      <c r="I718" s="6" t="s">
        <v>8</v>
      </c>
      <c r="J718" s="27">
        <v>41609</v>
      </c>
      <c r="K718" s="27">
        <v>41609</v>
      </c>
      <c r="L718" s="7">
        <v>148472.76999999999</v>
      </c>
      <c r="M718" s="7">
        <v>0</v>
      </c>
      <c r="N718" s="7"/>
      <c r="O718" s="8">
        <v>148472.76999999999</v>
      </c>
      <c r="P718" s="7">
        <v>-40474.199999999997</v>
      </c>
      <c r="Q718" s="7">
        <v>0</v>
      </c>
      <c r="R718" s="7">
        <v>-4958.99</v>
      </c>
      <c r="S718" s="12">
        <f t="shared" si="430"/>
        <v>-45433.189999999995</v>
      </c>
      <c r="T718" s="18">
        <f t="shared" si="431"/>
        <v>107998.56999999999</v>
      </c>
      <c r="U718" s="18">
        <v>103039.58</v>
      </c>
      <c r="V718" s="30">
        <f t="shared" si="432"/>
        <v>41609</v>
      </c>
      <c r="W718" s="28"/>
      <c r="X718" s="38"/>
      <c r="AD718"/>
      <c r="AE718" s="43"/>
      <c r="AF718" t="e">
        <f>MATCH(AE718,'CAT-4'!$A:$A,0)</f>
        <v>#N/A</v>
      </c>
      <c r="AG718">
        <f>MATCH(V718,'CAT-4'!$1:$1,0)</f>
        <v>24</v>
      </c>
      <c r="AH718" t="e">
        <f>INDEX('CAT-4'!$1:$1048576,FAR!AF718,FAR!AG718)</f>
        <v>#N/A</v>
      </c>
      <c r="AI718">
        <f>MATCH($AI$3,'CAT-4'!$1:$1,0)</f>
        <v>133</v>
      </c>
      <c r="AJ718" t="e">
        <f>INDEX('CAT-4'!$1:$1048576,FAR!AF718,FAR!AI718)</f>
        <v>#N/A</v>
      </c>
      <c r="AK718" s="28" t="e">
        <f t="shared" si="436"/>
        <v>#N/A</v>
      </c>
      <c r="AM718" s="2"/>
      <c r="AN718" s="77"/>
      <c r="AP718" s="24"/>
      <c r="AQ718" s="25"/>
    </row>
    <row r="719" spans="1:43" x14ac:dyDescent="0.25">
      <c r="A719" s="11">
        <v>3006</v>
      </c>
      <c r="B719" s="6">
        <v>3006000206</v>
      </c>
      <c r="C719" s="6">
        <v>20000201</v>
      </c>
      <c r="D719" s="6">
        <v>3030000129</v>
      </c>
      <c r="E719" s="6" t="s">
        <v>1582</v>
      </c>
      <c r="F719" s="6" t="s">
        <v>730</v>
      </c>
      <c r="G719" s="6"/>
      <c r="H719" s="6">
        <v>2</v>
      </c>
      <c r="I719" s="6" t="s">
        <v>8</v>
      </c>
      <c r="J719" s="27">
        <v>41729</v>
      </c>
      <c r="K719" s="27">
        <v>41729</v>
      </c>
      <c r="L719" s="7">
        <v>148469.4</v>
      </c>
      <c r="M719" s="7">
        <v>0</v>
      </c>
      <c r="N719" s="7"/>
      <c r="O719" s="8">
        <v>148469.4</v>
      </c>
      <c r="P719" s="7">
        <v>-69267.64</v>
      </c>
      <c r="Q719" s="7">
        <v>0</v>
      </c>
      <c r="R719" s="7">
        <v>-8655.77</v>
      </c>
      <c r="S719" s="12">
        <f t="shared" si="430"/>
        <v>-77923.41</v>
      </c>
      <c r="T719" s="18">
        <f t="shared" si="431"/>
        <v>79201.759999999995</v>
      </c>
      <c r="U719" s="18">
        <v>70545.990000000005</v>
      </c>
      <c r="V719" s="30">
        <f t="shared" si="432"/>
        <v>41699</v>
      </c>
      <c r="W719" s="28">
        <f t="shared" si="409"/>
        <v>9.1805555555555554</v>
      </c>
      <c r="X719" s="38"/>
      <c r="AD719"/>
      <c r="AE719" s="43" t="s">
        <v>4061</v>
      </c>
      <c r="AF719">
        <f>MATCH(AE719,'CAT-4'!$A:$A,0)</f>
        <v>654</v>
      </c>
      <c r="AG719">
        <f>MATCH(V719,'CAT-4'!$1:$1,0)</f>
        <v>27</v>
      </c>
      <c r="AH719">
        <f>INDEX('CAT-4'!$1:$1048576,FAR!AF719,FAR!AG719)</f>
        <v>100.5</v>
      </c>
      <c r="AI719">
        <f>MATCH($AI$3,'CAT-4'!$1:$1,0)</f>
        <v>133</v>
      </c>
      <c r="AJ719">
        <f>INDEX('CAT-4'!$1:$1048576,FAR!AF719,FAR!AI719)</f>
        <v>112.9</v>
      </c>
      <c r="AK719" s="28">
        <f t="shared" si="436"/>
        <v>1.1233830845771144</v>
      </c>
      <c r="AL719" s="28">
        <f t="shared" si="437"/>
        <v>1.1233830845771144</v>
      </c>
      <c r="AM719" s="2">
        <f>INDEX(ELSV!$C$4:$G$58,MATCH(AE719,ELSV!$G$4:$G$58,0),MATCH(IF(O719&gt;2000000,"A",IF(O719&gt;1000000,"B",IF(O719&gt;100000,"C","D"))),ELSV!$C$4:$G$4,0))</f>
        <v>6</v>
      </c>
      <c r="AN719" s="77">
        <f>INDEX(ELSV!$G$4:$K$58,MATCH(AE719,ELSV!$G$4:$G$58,0),MATCH(IF(O719&gt;2000000,"A",IF(O719&gt;1000000,"B",IF(O719&gt;100000,"C","D"))),ELSV!$G$4:$K$4,0))</f>
        <v>0.95</v>
      </c>
      <c r="AO719" s="24">
        <f t="shared" si="424"/>
        <v>166788.01253731342</v>
      </c>
      <c r="AP719" s="24">
        <f t="shared" si="425"/>
        <v>158448.61191044774</v>
      </c>
      <c r="AQ719" s="25">
        <f t="shared" si="414"/>
        <v>8339.4006268656813</v>
      </c>
    </row>
    <row r="720" spans="1:43" x14ac:dyDescent="0.25">
      <c r="A720" s="11">
        <v>3007</v>
      </c>
      <c r="B720" s="6">
        <v>3007000212</v>
      </c>
      <c r="C720" s="6">
        <v>20000201</v>
      </c>
      <c r="D720" s="6">
        <v>3030000020</v>
      </c>
      <c r="E720" s="6" t="s">
        <v>1585</v>
      </c>
      <c r="F720" s="6" t="s">
        <v>620</v>
      </c>
      <c r="G720" s="6"/>
      <c r="H720" s="6">
        <v>1</v>
      </c>
      <c r="I720" s="6" t="s">
        <v>8</v>
      </c>
      <c r="J720" s="27">
        <v>41729</v>
      </c>
      <c r="K720" s="27">
        <v>41729</v>
      </c>
      <c r="L720" s="7">
        <v>148187.10999999999</v>
      </c>
      <c r="M720" s="7">
        <v>0</v>
      </c>
      <c r="N720" s="7"/>
      <c r="O720" s="8">
        <v>148187.10999999999</v>
      </c>
      <c r="P720" s="7">
        <v>-69135.92</v>
      </c>
      <c r="Q720" s="7">
        <v>0</v>
      </c>
      <c r="R720" s="7">
        <v>-8639.31</v>
      </c>
      <c r="S720" s="12">
        <f t="shared" si="430"/>
        <v>-77775.23</v>
      </c>
      <c r="T720" s="18">
        <f t="shared" si="431"/>
        <v>79051.189999999988</v>
      </c>
      <c r="U720" s="18">
        <v>70411.88</v>
      </c>
      <c r="V720" s="30">
        <f t="shared" si="432"/>
        <v>41699</v>
      </c>
      <c r="W720" s="28">
        <f t="shared" si="409"/>
        <v>9.1805555555555554</v>
      </c>
      <c r="X720" s="38"/>
      <c r="AD720"/>
      <c r="AE720" s="43" t="s">
        <v>4061</v>
      </c>
      <c r="AF720">
        <f>MATCH(AE720,'CAT-4'!$A:$A,0)</f>
        <v>654</v>
      </c>
      <c r="AG720">
        <f>MATCH(V720,'CAT-4'!$1:$1,0)</f>
        <v>27</v>
      </c>
      <c r="AH720">
        <f>INDEX('CAT-4'!$1:$1048576,FAR!AF720,FAR!AG720)</f>
        <v>100.5</v>
      </c>
      <c r="AI720">
        <f>MATCH($AI$3,'CAT-4'!$1:$1,0)</f>
        <v>133</v>
      </c>
      <c r="AJ720">
        <f>INDEX('CAT-4'!$1:$1048576,FAR!AF720,FAR!AI720)</f>
        <v>112.9</v>
      </c>
      <c r="AK720" s="28">
        <f t="shared" si="436"/>
        <v>1.1233830845771144</v>
      </c>
      <c r="AL720" s="28">
        <f t="shared" si="437"/>
        <v>1.1233830845771144</v>
      </c>
      <c r="AM720" s="2">
        <f>INDEX(ELSV!$C$4:$G$58,MATCH(AE720,ELSV!$G$4:$G$58,0),MATCH(IF(O720&gt;2000000,"A",IF(O720&gt;1000000,"B",IF(O720&gt;100000,"C","D"))),ELSV!$C$4:$G$4,0))</f>
        <v>6</v>
      </c>
      <c r="AN720" s="77">
        <f>INDEX(ELSV!$G$4:$K$58,MATCH(AE720,ELSV!$G$4:$G$58,0),MATCH(IF(O720&gt;2000000,"A",IF(O720&gt;1000000,"B",IF(O720&gt;100000,"C","D"))),ELSV!$G$4:$K$4,0))</f>
        <v>0.95</v>
      </c>
      <c r="AO720" s="24">
        <f t="shared" si="424"/>
        <v>166470.89272636815</v>
      </c>
      <c r="AP720" s="24">
        <f t="shared" si="425"/>
        <v>158147.34809004972</v>
      </c>
      <c r="AQ720" s="25">
        <f t="shared" si="414"/>
        <v>8323.544636318431</v>
      </c>
    </row>
    <row r="721" spans="1:43" hidden="1" x14ac:dyDescent="0.25">
      <c r="A721" s="11">
        <v>3002</v>
      </c>
      <c r="B721" s="6">
        <v>3002006201</v>
      </c>
      <c r="C721" s="6">
        <v>20000401</v>
      </c>
      <c r="D721" s="6">
        <v>5000000360</v>
      </c>
      <c r="E721" s="6"/>
      <c r="F721" s="6" t="s">
        <v>1241</v>
      </c>
      <c r="G721" s="6"/>
      <c r="H721" s="6">
        <v>1</v>
      </c>
      <c r="I721" s="6" t="s">
        <v>8</v>
      </c>
      <c r="J721" s="27">
        <v>42916</v>
      </c>
      <c r="K721" s="27">
        <v>42916</v>
      </c>
      <c r="L721" s="7">
        <v>147659</v>
      </c>
      <c r="M721" s="7">
        <v>0</v>
      </c>
      <c r="N721" s="7"/>
      <c r="O721" s="8">
        <v>147659</v>
      </c>
      <c r="P721" s="7">
        <v>-44429.36</v>
      </c>
      <c r="Q721" s="7">
        <v>0</v>
      </c>
      <c r="R721" s="7">
        <v>-9346.81</v>
      </c>
      <c r="S721" s="12">
        <f t="shared" si="430"/>
        <v>-53776.17</v>
      </c>
      <c r="T721" s="18">
        <f t="shared" si="431"/>
        <v>103229.64</v>
      </c>
      <c r="U721" s="18">
        <v>93882.83</v>
      </c>
      <c r="V721" s="30">
        <f t="shared" si="432"/>
        <v>42887</v>
      </c>
      <c r="W721" s="28">
        <f t="shared" si="409"/>
        <v>5.9305555555555554</v>
      </c>
      <c r="X721" s="38" t="s">
        <v>3078</v>
      </c>
      <c r="AD721"/>
      <c r="AE721" s="43" t="s">
        <v>4034</v>
      </c>
      <c r="AF721">
        <f>MATCH(AE721,'CAT-4'!$A:$A,0)</f>
        <v>640</v>
      </c>
      <c r="AG721">
        <f>MATCH(V721,'CAT-4'!$1:$1,0)</f>
        <v>66</v>
      </c>
      <c r="AH721">
        <f>INDEX('CAT-4'!$1:$1048576,FAR!AF721,FAR!AG721)</f>
        <v>105.9</v>
      </c>
      <c r="AI721">
        <f>MATCH($AI$3,'CAT-4'!$1:$1,0)</f>
        <v>133</v>
      </c>
      <c r="AJ721">
        <f>INDEX('CAT-4'!$1:$1048576,FAR!AF721,FAR!AI721)</f>
        <v>115.5</v>
      </c>
      <c r="AK721" s="28">
        <f t="shared" si="436"/>
        <v>1.0906515580736544</v>
      </c>
      <c r="AL721" s="28">
        <f t="shared" si="437"/>
        <v>1.0906515580736544</v>
      </c>
      <c r="AM721" s="2">
        <f>INDEX(ELSV!$C$4:$G$58,MATCH(AE721,ELSV!$G$4:$G$58,0),MATCH(IF(O721&gt;2000000,"A",IF(O721&gt;1000000,"B",IF(O721&gt;100000,"C","D"))),ELSV!$C$4:$G$4,0))</f>
        <v>8</v>
      </c>
      <c r="AN721" s="77">
        <f>INDEX(ELSV!$G$4:$K$58,MATCH(AE721,ELSV!$G$4:$G$58,0),MATCH(IF(O721&gt;2000000,"A",IF(O721&gt;1000000,"B",IF(O721&gt;100000,"C","D"))),ELSV!$G$4:$K$4,0))</f>
        <v>1</v>
      </c>
      <c r="AO721" s="24">
        <f t="shared" si="424"/>
        <v>161044.51841359775</v>
      </c>
      <c r="AP721" s="24">
        <f t="shared" si="425"/>
        <v>119385.43292119139</v>
      </c>
      <c r="AQ721" s="25">
        <f t="shared" si="414"/>
        <v>41659.085492406361</v>
      </c>
    </row>
    <row r="722" spans="1:43" x14ac:dyDescent="0.25">
      <c r="A722" s="11">
        <v>3005</v>
      </c>
      <c r="B722" s="6">
        <v>3005000209</v>
      </c>
      <c r="C722" s="6">
        <v>20000201</v>
      </c>
      <c r="D722" s="6">
        <v>3030000144</v>
      </c>
      <c r="E722" s="6" t="s">
        <v>1584</v>
      </c>
      <c r="F722" s="6" t="s">
        <v>745</v>
      </c>
      <c r="G722" s="6"/>
      <c r="H722" s="6">
        <v>1</v>
      </c>
      <c r="I722" s="6" t="s">
        <v>8</v>
      </c>
      <c r="J722" s="27">
        <v>41729</v>
      </c>
      <c r="K722" s="27">
        <v>41729</v>
      </c>
      <c r="L722" s="7">
        <v>146880</v>
      </c>
      <c r="M722" s="7">
        <v>0</v>
      </c>
      <c r="N722" s="7"/>
      <c r="O722" s="8">
        <v>146880</v>
      </c>
      <c r="P722" s="7">
        <v>-68526.05</v>
      </c>
      <c r="Q722" s="7">
        <v>0</v>
      </c>
      <c r="R722" s="7">
        <v>-8563.1</v>
      </c>
      <c r="S722" s="12">
        <f t="shared" si="430"/>
        <v>-77089.150000000009</v>
      </c>
      <c r="T722" s="18">
        <f t="shared" si="431"/>
        <v>78353.95</v>
      </c>
      <c r="U722" s="18">
        <v>69790.850000000006</v>
      </c>
      <c r="V722" s="30">
        <f t="shared" si="432"/>
        <v>41699</v>
      </c>
      <c r="W722" s="28">
        <f t="shared" si="409"/>
        <v>9.1805555555555554</v>
      </c>
      <c r="X722" s="38"/>
      <c r="AD722"/>
      <c r="AE722" s="43" t="s">
        <v>4061</v>
      </c>
      <c r="AF722">
        <f>MATCH(AE722,'CAT-4'!$A:$A,0)</f>
        <v>654</v>
      </c>
      <c r="AG722">
        <f>MATCH(V722,'CAT-4'!$1:$1,0)</f>
        <v>27</v>
      </c>
      <c r="AH722">
        <f>INDEX('CAT-4'!$1:$1048576,FAR!AF722,FAR!AG722)</f>
        <v>100.5</v>
      </c>
      <c r="AI722">
        <f>MATCH($AI$3,'CAT-4'!$1:$1,0)</f>
        <v>133</v>
      </c>
      <c r="AJ722">
        <f>INDEX('CAT-4'!$1:$1048576,FAR!AF722,FAR!AI722)</f>
        <v>112.9</v>
      </c>
      <c r="AK722" s="28">
        <f t="shared" si="436"/>
        <v>1.1233830845771144</v>
      </c>
      <c r="AL722" s="28">
        <f t="shared" si="437"/>
        <v>1.1233830845771144</v>
      </c>
      <c r="AM722" s="2">
        <f>INDEX(ELSV!$C$4:$G$58,MATCH(AE722,ELSV!$G$4:$G$58,0),MATCH(IF(O722&gt;2000000,"A",IF(O722&gt;1000000,"B",IF(O722&gt;100000,"C","D"))),ELSV!$C$4:$G$4,0))</f>
        <v>6</v>
      </c>
      <c r="AN722" s="77">
        <f>INDEX(ELSV!$G$4:$K$58,MATCH(AE722,ELSV!$G$4:$G$58,0),MATCH(IF(O722&gt;2000000,"A",IF(O722&gt;1000000,"B",IF(O722&gt;100000,"C","D"))),ELSV!$G$4:$K$4,0))</f>
        <v>0.95</v>
      </c>
      <c r="AO722" s="24">
        <f t="shared" si="424"/>
        <v>165002.50746268657</v>
      </c>
      <c r="AP722" s="24">
        <f t="shared" si="425"/>
        <v>156752.38208955224</v>
      </c>
      <c r="AQ722" s="25">
        <f t="shared" si="414"/>
        <v>8250.1253731343313</v>
      </c>
    </row>
    <row r="723" spans="1:43" x14ac:dyDescent="0.25">
      <c r="A723" s="11">
        <v>3006</v>
      </c>
      <c r="B723" s="6">
        <v>3006000212</v>
      </c>
      <c r="C723" s="6">
        <v>20000201</v>
      </c>
      <c r="D723" s="6">
        <v>3030000065</v>
      </c>
      <c r="E723" s="6" t="s">
        <v>1582</v>
      </c>
      <c r="F723" s="6" t="s">
        <v>665</v>
      </c>
      <c r="G723" s="6"/>
      <c r="H723" s="6">
        <v>1</v>
      </c>
      <c r="I723" s="6" t="s">
        <v>8</v>
      </c>
      <c r="J723" s="27">
        <v>41729</v>
      </c>
      <c r="K723" s="27">
        <v>41729</v>
      </c>
      <c r="L723" s="7">
        <v>145654.17000000001</v>
      </c>
      <c r="M723" s="7">
        <v>0</v>
      </c>
      <c r="N723" s="7"/>
      <c r="O723" s="8">
        <v>145654.17000000001</v>
      </c>
      <c r="P723" s="7">
        <v>-67954.19</v>
      </c>
      <c r="Q723" s="7">
        <v>0</v>
      </c>
      <c r="R723" s="7">
        <v>-8491.64</v>
      </c>
      <c r="S723" s="12">
        <f t="shared" si="430"/>
        <v>-76445.83</v>
      </c>
      <c r="T723" s="18">
        <f t="shared" si="431"/>
        <v>77699.98000000001</v>
      </c>
      <c r="U723" s="18">
        <v>69208.34</v>
      </c>
      <c r="V723" s="30">
        <f t="shared" si="432"/>
        <v>41699</v>
      </c>
      <c r="W723" s="28">
        <f t="shared" si="409"/>
        <v>9.1805555555555554</v>
      </c>
      <c r="X723" s="38"/>
      <c r="AD723"/>
      <c r="AE723" s="43" t="s">
        <v>4061</v>
      </c>
      <c r="AF723">
        <f>MATCH(AE723,'CAT-4'!$A:$A,0)</f>
        <v>654</v>
      </c>
      <c r="AG723">
        <f>MATCH(V723,'CAT-4'!$1:$1,0)</f>
        <v>27</v>
      </c>
      <c r="AH723">
        <f>INDEX('CAT-4'!$1:$1048576,FAR!AF723,FAR!AG723)</f>
        <v>100.5</v>
      </c>
      <c r="AI723">
        <f>MATCH($AI$3,'CAT-4'!$1:$1,0)</f>
        <v>133</v>
      </c>
      <c r="AJ723">
        <f>INDEX('CAT-4'!$1:$1048576,FAR!AF723,FAR!AI723)</f>
        <v>112.9</v>
      </c>
      <c r="AK723" s="28">
        <f t="shared" si="436"/>
        <v>1.1233830845771144</v>
      </c>
      <c r="AL723" s="28">
        <f t="shared" si="437"/>
        <v>1.1233830845771144</v>
      </c>
      <c r="AM723" s="2">
        <f>INDEX(ELSV!$C$4:$G$58,MATCH(AE723,ELSV!$G$4:$G$58,0),MATCH(IF(O723&gt;2000000,"A",IF(O723&gt;1000000,"B",IF(O723&gt;100000,"C","D"))),ELSV!$C$4:$G$4,0))</f>
        <v>6</v>
      </c>
      <c r="AN723" s="77">
        <f>INDEX(ELSV!$G$4:$K$58,MATCH(AE723,ELSV!$G$4:$G$58,0),MATCH(IF(O723&gt;2000000,"A",IF(O723&gt;1000000,"B",IF(O723&gt;100000,"C","D"))),ELSV!$G$4:$K$4,0))</f>
        <v>0.95</v>
      </c>
      <c r="AO723" s="24">
        <f t="shared" si="424"/>
        <v>163625.43077611941</v>
      </c>
      <c r="AP723" s="24">
        <f t="shared" si="425"/>
        <v>155444.15923731343</v>
      </c>
      <c r="AQ723" s="25">
        <f t="shared" si="414"/>
        <v>8181.2715388059733</v>
      </c>
    </row>
    <row r="724" spans="1:43" hidden="1" x14ac:dyDescent="0.25">
      <c r="A724" s="11">
        <v>3003</v>
      </c>
      <c r="B724" s="6">
        <v>3003006301</v>
      </c>
      <c r="C724" s="6">
        <v>20000401</v>
      </c>
      <c r="D724" s="6">
        <v>5030000097</v>
      </c>
      <c r="E724" s="6"/>
      <c r="F724" s="6" t="s">
        <v>1404</v>
      </c>
      <c r="G724" s="6"/>
      <c r="H724" s="6">
        <v>1</v>
      </c>
      <c r="I724" s="6" t="s">
        <v>41</v>
      </c>
      <c r="J724" s="27">
        <v>40633</v>
      </c>
      <c r="K724" s="27">
        <v>40633</v>
      </c>
      <c r="L724" s="7">
        <v>145110</v>
      </c>
      <c r="M724" s="7">
        <v>0</v>
      </c>
      <c r="N724" s="7"/>
      <c r="O724" s="8">
        <v>145110</v>
      </c>
      <c r="P724" s="7">
        <v>-130599</v>
      </c>
      <c r="Q724" s="7">
        <v>0</v>
      </c>
      <c r="R724" s="7">
        <v>0</v>
      </c>
      <c r="S724" s="12">
        <f t="shared" si="430"/>
        <v>-130599</v>
      </c>
      <c r="T724" s="18">
        <f t="shared" si="431"/>
        <v>14511</v>
      </c>
      <c r="U724" s="18">
        <v>14511</v>
      </c>
      <c r="V724" s="30">
        <f t="shared" si="432"/>
        <v>40603</v>
      </c>
      <c r="W724" s="28">
        <f t="shared" si="409"/>
        <v>12.180555555555555</v>
      </c>
      <c r="X724" s="38" t="s">
        <v>3110</v>
      </c>
      <c r="Y724">
        <f>MATCH(X724,'CAT-3'!$A:$A,0)</f>
        <v>757</v>
      </c>
      <c r="Z724">
        <f>MATCH(V724,'CAT-3'!$1:$1,0)</f>
        <v>78</v>
      </c>
      <c r="AA724">
        <f>INDEX('CAT-3'!$1:$1048576,FAR!Y724,FAR!Z724)</f>
        <v>93.3</v>
      </c>
      <c r="AB724">
        <f>MATCH($AB$3,'CAT-3'!$1:$1,0)</f>
        <v>90</v>
      </c>
      <c r="AC724">
        <f>INDEX('CAT-3'!$1:$1048576,FAR!Y724,FAR!AB724)</f>
        <v>93.3</v>
      </c>
      <c r="AD724" s="28">
        <f>AC724/AA724</f>
        <v>1</v>
      </c>
      <c r="AE724" s="43" t="s">
        <v>4047</v>
      </c>
      <c r="AF724">
        <f>MATCH(AE724,'CAT-4'!$A:$A,0)</f>
        <v>647</v>
      </c>
      <c r="AG724">
        <f>MATCH($AG$3,'CAT-4'!$1:$1,0)</f>
        <v>4</v>
      </c>
      <c r="AH724">
        <f>INDEX('CAT-4'!$1:$1048576,FAR!AF724,FAR!AG724)</f>
        <v>100.5</v>
      </c>
      <c r="AI724">
        <f>MATCH($AI$3,'CAT-4'!$1:$1,0)</f>
        <v>133</v>
      </c>
      <c r="AJ724">
        <f>INDEX('CAT-4'!$1:$1048576,FAR!AF724,FAR!AI724)</f>
        <v>92.8</v>
      </c>
      <c r="AK724" s="28">
        <f>AJ724/AH724</f>
        <v>0.92338308457711438</v>
      </c>
      <c r="AL724" s="28">
        <f>AK724*AD724</f>
        <v>0.92338308457711438</v>
      </c>
      <c r="AM724" s="2">
        <f>INDEX(ELSV!$C$4:$G$58,MATCH(AE724,ELSV!$G$4:$G$58,0),MATCH(IF(O724&gt;2000000,"A",IF(O724&gt;1000000,"B",IF(O724&gt;100000,"C","D"))),ELSV!$C$4:$G$4,0))</f>
        <v>6</v>
      </c>
      <c r="AN724" s="77">
        <f>INDEX(ELSV!$G$4:$K$58,MATCH(AE724,ELSV!$G$4:$G$58,0),MATCH(IF(O724&gt;2000000,"A",IF(O724&gt;1000000,"B",IF(O724&gt;100000,"C","D"))),ELSV!$G$4:$K$4,0))</f>
        <v>1</v>
      </c>
      <c r="AO724" s="24">
        <f t="shared" si="424"/>
        <v>133992.11940298506</v>
      </c>
      <c r="AP724" s="24">
        <f t="shared" si="425"/>
        <v>133992.11940298503</v>
      </c>
      <c r="AQ724" s="25">
        <f t="shared" si="414"/>
        <v>0</v>
      </c>
    </row>
    <row r="725" spans="1:43" x14ac:dyDescent="0.25">
      <c r="A725" s="11">
        <v>3006</v>
      </c>
      <c r="B725" s="6">
        <v>3006000206</v>
      </c>
      <c r="C725" s="6">
        <v>20000201</v>
      </c>
      <c r="D725" s="6">
        <v>3030000158</v>
      </c>
      <c r="E725" s="6" t="s">
        <v>1582</v>
      </c>
      <c r="F725" s="6" t="s">
        <v>759</v>
      </c>
      <c r="G725" s="6"/>
      <c r="H725" s="6">
        <v>1</v>
      </c>
      <c r="I725" s="6" t="s">
        <v>8</v>
      </c>
      <c r="J725" s="27">
        <v>41729</v>
      </c>
      <c r="K725" s="27">
        <v>41729</v>
      </c>
      <c r="L725" s="7">
        <v>144713.64000000001</v>
      </c>
      <c r="M725" s="7">
        <v>0</v>
      </c>
      <c r="N725" s="7"/>
      <c r="O725" s="8">
        <v>144713.64000000001</v>
      </c>
      <c r="P725" s="7">
        <v>-67515.41</v>
      </c>
      <c r="Q725" s="7">
        <v>0</v>
      </c>
      <c r="R725" s="7">
        <v>-8436.81</v>
      </c>
      <c r="S725" s="12">
        <f t="shared" si="430"/>
        <v>-75952.22</v>
      </c>
      <c r="T725" s="18">
        <f t="shared" si="431"/>
        <v>77198.23000000001</v>
      </c>
      <c r="U725" s="18">
        <v>68761.42</v>
      </c>
      <c r="V725" s="30">
        <f t="shared" si="432"/>
        <v>41699</v>
      </c>
      <c r="W725" s="28">
        <f t="shared" si="409"/>
        <v>9.1805555555555554</v>
      </c>
      <c r="X725" s="38"/>
      <c r="AD725"/>
      <c r="AE725" s="43" t="s">
        <v>4085</v>
      </c>
      <c r="AF725">
        <f>MATCH(AE725,'CAT-4'!$A:$A,0)</f>
        <v>666</v>
      </c>
      <c r="AG725">
        <f>MATCH(V725,'CAT-4'!$1:$1,0)</f>
        <v>27</v>
      </c>
      <c r="AH725">
        <f>INDEX('CAT-4'!$1:$1048576,FAR!AF725,FAR!AG725)</f>
        <v>107.2</v>
      </c>
      <c r="AI725">
        <f>MATCH($AI$3,'CAT-4'!$1:$1,0)</f>
        <v>133</v>
      </c>
      <c r="AJ725">
        <f>INDEX('CAT-4'!$1:$1048576,FAR!AF725,FAR!AI725)</f>
        <v>130</v>
      </c>
      <c r="AK725" s="28">
        <f t="shared" ref="AK725:AK726" si="438">AJ725/AH725</f>
        <v>1.2126865671641791</v>
      </c>
      <c r="AL725" s="28">
        <f t="shared" ref="AL725:AL726" si="439">AK725</f>
        <v>1.2126865671641791</v>
      </c>
      <c r="AM725" s="2">
        <f>INDEX(ELSV!$C$4:$G$58,MATCH(AE725,ELSV!$G$4:$G$58,0),MATCH(IF(O725&gt;2000000,"A",IF(O725&gt;1000000,"B",IF(O725&gt;100000,"C","D"))),ELSV!$C$4:$G$4,0))</f>
        <v>12</v>
      </c>
      <c r="AN725" s="77">
        <f>INDEX(ELSV!$G$4:$K$58,MATCH(AE725,ELSV!$G$4:$G$58,0),MATCH(IF(O725&gt;2000000,"A",IF(O725&gt;1000000,"B",IF(O725&gt;100000,"C","D"))),ELSV!$G$4:$K$4,0))</f>
        <v>0.95</v>
      </c>
      <c r="AO725" s="24">
        <f t="shared" si="424"/>
        <v>175492.28731343284</v>
      </c>
      <c r="AP725" s="24">
        <f t="shared" si="425"/>
        <v>127546.73821582193</v>
      </c>
      <c r="AQ725" s="25">
        <f t="shared" si="414"/>
        <v>47945.549097610914</v>
      </c>
    </row>
    <row r="726" spans="1:43" x14ac:dyDescent="0.25">
      <c r="A726" s="11">
        <v>3005</v>
      </c>
      <c r="B726" s="6">
        <v>3005000206</v>
      </c>
      <c r="C726" s="6">
        <v>20000201</v>
      </c>
      <c r="D726" s="6">
        <v>3030000145</v>
      </c>
      <c r="E726" s="6" t="s">
        <v>1584</v>
      </c>
      <c r="F726" s="6" t="s">
        <v>746</v>
      </c>
      <c r="G726" s="6"/>
      <c r="H726" s="6">
        <v>1</v>
      </c>
      <c r="I726" s="6" t="s">
        <v>8</v>
      </c>
      <c r="J726" s="27">
        <v>41729</v>
      </c>
      <c r="K726" s="27">
        <v>41729</v>
      </c>
      <c r="L726" s="7">
        <v>144713.60000000001</v>
      </c>
      <c r="M726" s="7">
        <v>0</v>
      </c>
      <c r="N726" s="7"/>
      <c r="O726" s="8">
        <v>144713.60000000001</v>
      </c>
      <c r="P726" s="7">
        <v>-67515.33</v>
      </c>
      <c r="Q726" s="7">
        <v>0</v>
      </c>
      <c r="R726" s="7">
        <v>-8436.7999999999993</v>
      </c>
      <c r="S726" s="12">
        <f t="shared" si="430"/>
        <v>-75952.13</v>
      </c>
      <c r="T726" s="18">
        <f t="shared" si="431"/>
        <v>77198.27</v>
      </c>
      <c r="U726" s="18">
        <v>68761.47</v>
      </c>
      <c r="V726" s="30">
        <f t="shared" si="432"/>
        <v>41699</v>
      </c>
      <c r="W726" s="28">
        <f t="shared" ref="W726:W784" si="440">YEARFRAC(K726,$W$3)</f>
        <v>9.1805555555555554</v>
      </c>
      <c r="X726" s="38"/>
      <c r="AD726"/>
      <c r="AE726" s="43" t="s">
        <v>4198</v>
      </c>
      <c r="AF726">
        <f>MATCH(AE726,'CAT-4'!$A:$A,0)</f>
        <v>725</v>
      </c>
      <c r="AG726">
        <f>MATCH(V726,'CAT-4'!$1:$1,0)</f>
        <v>27</v>
      </c>
      <c r="AH726">
        <f>INDEX('CAT-4'!$1:$1048576,FAR!AF726,FAR!AG726)</f>
        <v>103.2</v>
      </c>
      <c r="AI726">
        <f>MATCH($AI$3,'CAT-4'!$1:$1,0)</f>
        <v>133</v>
      </c>
      <c r="AJ726">
        <f>INDEX('CAT-4'!$1:$1048576,FAR!AF726,FAR!AI726)</f>
        <v>128.19999999999999</v>
      </c>
      <c r="AK726" s="28">
        <f t="shared" si="438"/>
        <v>1.2422480620155036</v>
      </c>
      <c r="AL726" s="28">
        <f t="shared" si="439"/>
        <v>1.2422480620155036</v>
      </c>
      <c r="AM726" s="2">
        <f>INDEX(ELSV!$C$4:$G$58,MATCH(AE726,ELSV!$G$4:$G$58,0),MATCH(IF(O726&gt;2000000,"A",IF(O726&gt;1000000,"B",IF(O726&gt;100000,"C","D"))),ELSV!$C$4:$G$4,0))</f>
        <v>8</v>
      </c>
      <c r="AN726" s="77">
        <f>INDEX(ELSV!$G$4:$K$58,MATCH(AE726,ELSV!$G$4:$G$58,0),MATCH(IF(O726&gt;2000000,"A",IF(O726&gt;1000000,"B",IF(O726&gt;100000,"C","D"))),ELSV!$G$4:$K$4,0))</f>
        <v>0.95</v>
      </c>
      <c r="AO726" s="24">
        <f t="shared" ref="AO726:AO755" si="441">AL726*O726</f>
        <v>179770.18914728679</v>
      </c>
      <c r="AP726" s="24">
        <f t="shared" ref="AP726:AP755" si="442">AO726*(AN726/AM726)*(IF(W726&gt;AM726,AM726,W726))</f>
        <v>170781.67968992243</v>
      </c>
      <c r="AQ726" s="25">
        <f t="shared" ref="AQ726:AQ755" si="443">AO726-AP726</f>
        <v>8988.5094573643582</v>
      </c>
    </row>
    <row r="727" spans="1:43" x14ac:dyDescent="0.25">
      <c r="A727" s="11">
        <v>3006</v>
      </c>
      <c r="B727" s="6">
        <v>3006006201</v>
      </c>
      <c r="C727" s="6">
        <v>20000301</v>
      </c>
      <c r="D727" s="6">
        <v>4000000117</v>
      </c>
      <c r="E727" s="6" t="s">
        <v>1582</v>
      </c>
      <c r="F727" s="6" t="s">
        <v>884</v>
      </c>
      <c r="G727" s="6"/>
      <c r="H727" s="6">
        <v>10</v>
      </c>
      <c r="I727" s="6" t="s">
        <v>41</v>
      </c>
      <c r="J727" s="27">
        <v>40633</v>
      </c>
      <c r="K727" s="27">
        <v>40633</v>
      </c>
      <c r="L727" s="7">
        <v>144530.79999999999</v>
      </c>
      <c r="M727" s="7">
        <v>0</v>
      </c>
      <c r="N727" s="7"/>
      <c r="O727" s="8">
        <v>144530.79999999999</v>
      </c>
      <c r="P727" s="7">
        <v>-100661.87</v>
      </c>
      <c r="Q727" s="7">
        <v>0</v>
      </c>
      <c r="R727" s="7">
        <v>-9148.7999999999993</v>
      </c>
      <c r="S727" s="12">
        <f t="shared" si="430"/>
        <v>-109810.67</v>
      </c>
      <c r="T727" s="18">
        <f t="shared" si="431"/>
        <v>43868.929999999993</v>
      </c>
      <c r="U727" s="18">
        <v>34720.129999999997</v>
      </c>
      <c r="V727" s="30">
        <f t="shared" si="432"/>
        <v>40603</v>
      </c>
      <c r="W727" s="28">
        <f t="shared" si="440"/>
        <v>12.180555555555555</v>
      </c>
      <c r="X727" s="38" t="s">
        <v>2852</v>
      </c>
      <c r="Y727">
        <f>MATCH(X727,'CAT-3'!$A:$A,0)</f>
        <v>628</v>
      </c>
      <c r="Z727">
        <f>MATCH(V727,'CAT-3'!$1:$1,0)</f>
        <v>78</v>
      </c>
      <c r="AA727">
        <f>INDEX('CAT-3'!$1:$1048576,FAR!Y727,FAR!Z727)</f>
        <v>129.9</v>
      </c>
      <c r="AB727">
        <f>MATCH($AB$3,'CAT-3'!$1:$1,0)</f>
        <v>90</v>
      </c>
      <c r="AC727">
        <f>INDEX('CAT-3'!$1:$1048576,FAR!Y727,FAR!AB727)</f>
        <v>138.4</v>
      </c>
      <c r="AD727" s="28">
        <f>AC727/AA727</f>
        <v>1.0654349499615088</v>
      </c>
      <c r="AE727" s="43" t="s">
        <v>4429</v>
      </c>
      <c r="AF727">
        <f>MATCH(AE727,'CAT-4'!$A:$A,0)</f>
        <v>844</v>
      </c>
      <c r="AG727">
        <f>MATCH($AG$3,'CAT-4'!$1:$1,0)</f>
        <v>4</v>
      </c>
      <c r="AH727">
        <f>INDEX('CAT-4'!$1:$1048576,FAR!AF727,FAR!AG727)</f>
        <v>103.9</v>
      </c>
      <c r="AI727">
        <f>MATCH($AI$3,'CAT-4'!$1:$1,0)</f>
        <v>133</v>
      </c>
      <c r="AJ727">
        <f>INDEX('CAT-4'!$1:$1048576,FAR!AF727,FAR!AI727)</f>
        <v>157.9</v>
      </c>
      <c r="AK727" s="28">
        <f>AJ727/AH727</f>
        <v>1.5197305101058709</v>
      </c>
      <c r="AL727" s="28">
        <f>AK727*AD727</f>
        <v>1.6191739999896269</v>
      </c>
      <c r="AM727" s="2">
        <f>INDEX(ELSV!$C$4:$G$58,MATCH(AE727,ELSV!$G$4:$G$58,0),MATCH(IF(O727&gt;2000000,"A",IF(O727&gt;1000000,"B",IF(O727&gt;100000,"C","D"))),ELSV!$C$4:$G$4,0))</f>
        <v>8</v>
      </c>
      <c r="AN727" s="77">
        <f>INDEX(ELSV!$G$4:$K$58,MATCH(AE727,ELSV!$G$4:$G$58,0),MATCH(IF(O727&gt;2000000,"A",IF(O727&gt;1000000,"B",IF(O727&gt;100000,"C","D"))),ELSV!$G$4:$K$4,0))</f>
        <v>0.95</v>
      </c>
      <c r="AO727" s="24">
        <f t="shared" si="441"/>
        <v>234020.51355770073</v>
      </c>
      <c r="AP727" s="24">
        <f t="shared" si="442"/>
        <v>222319.48787981569</v>
      </c>
      <c r="AQ727" s="25">
        <f t="shared" si="443"/>
        <v>11701.025677885045</v>
      </c>
    </row>
    <row r="728" spans="1:43" x14ac:dyDescent="0.25">
      <c r="A728" s="11">
        <v>3006</v>
      </c>
      <c r="B728" s="6">
        <v>3006000206</v>
      </c>
      <c r="C728" s="6">
        <v>20000201</v>
      </c>
      <c r="D728" s="6">
        <v>3030000165</v>
      </c>
      <c r="E728" s="6" t="s">
        <v>1582</v>
      </c>
      <c r="F728" s="6" t="s">
        <v>766</v>
      </c>
      <c r="G728" s="6"/>
      <c r="H728" s="6">
        <v>1</v>
      </c>
      <c r="I728" s="6" t="s">
        <v>8</v>
      </c>
      <c r="J728" s="27">
        <v>41729</v>
      </c>
      <c r="K728" s="27">
        <v>41729</v>
      </c>
      <c r="L728" s="7">
        <v>144478.56</v>
      </c>
      <c r="M728" s="7">
        <v>0</v>
      </c>
      <c r="N728" s="7"/>
      <c r="O728" s="8">
        <v>144478.56</v>
      </c>
      <c r="P728" s="7">
        <v>-67405.7</v>
      </c>
      <c r="Q728" s="7">
        <v>0</v>
      </c>
      <c r="R728" s="7">
        <v>-8423.1</v>
      </c>
      <c r="S728" s="12">
        <f t="shared" si="430"/>
        <v>-75828.800000000003</v>
      </c>
      <c r="T728" s="18">
        <f t="shared" si="431"/>
        <v>77072.86</v>
      </c>
      <c r="U728" s="18">
        <v>68649.759999999995</v>
      </c>
      <c r="V728" s="30">
        <f t="shared" si="432"/>
        <v>41699</v>
      </c>
      <c r="W728" s="28">
        <f t="shared" si="440"/>
        <v>9.1805555555555554</v>
      </c>
      <c r="X728" s="38"/>
      <c r="AD728"/>
      <c r="AE728" s="43" t="s">
        <v>4061</v>
      </c>
      <c r="AF728">
        <f>MATCH(AE728,'CAT-4'!$A:$A,0)</f>
        <v>654</v>
      </c>
      <c r="AG728">
        <f>MATCH(V728,'CAT-4'!$1:$1,0)</f>
        <v>27</v>
      </c>
      <c r="AH728">
        <f>INDEX('CAT-4'!$1:$1048576,FAR!AF728,FAR!AG728)</f>
        <v>100.5</v>
      </c>
      <c r="AI728">
        <f>MATCH($AI$3,'CAT-4'!$1:$1,0)</f>
        <v>133</v>
      </c>
      <c r="AJ728">
        <f>INDEX('CAT-4'!$1:$1048576,FAR!AF728,FAR!AI728)</f>
        <v>112.9</v>
      </c>
      <c r="AK728" s="28">
        <f t="shared" ref="AK728:AK731" si="444">AJ728/AH728</f>
        <v>1.1233830845771144</v>
      </c>
      <c r="AL728" s="28">
        <f t="shared" ref="AL728:AL731" si="445">AK728</f>
        <v>1.1233830845771144</v>
      </c>
      <c r="AM728" s="2">
        <f>INDEX(ELSV!$C$4:$G$58,MATCH(AE728,ELSV!$G$4:$G$58,0),MATCH(IF(O728&gt;2000000,"A",IF(O728&gt;1000000,"B",IF(O728&gt;100000,"C","D"))),ELSV!$C$4:$G$4,0))</f>
        <v>6</v>
      </c>
      <c r="AN728" s="77">
        <f>INDEX(ELSV!$G$4:$K$58,MATCH(AE728,ELSV!$G$4:$G$58,0),MATCH(IF(O728&gt;2000000,"A",IF(O728&gt;1000000,"B",IF(O728&gt;100000,"C","D"))),ELSV!$G$4:$K$4,0))</f>
        <v>0.95</v>
      </c>
      <c r="AO728" s="24">
        <f t="shared" si="441"/>
        <v>162304.7703880597</v>
      </c>
      <c r="AP728" s="24">
        <f t="shared" si="442"/>
        <v>154189.53186865669</v>
      </c>
      <c r="AQ728" s="25">
        <f t="shared" si="443"/>
        <v>8115.2385194030066</v>
      </c>
    </row>
    <row r="729" spans="1:43" x14ac:dyDescent="0.25">
      <c r="A729" s="11">
        <v>3006</v>
      </c>
      <c r="B729" s="6">
        <v>3006000206</v>
      </c>
      <c r="C729" s="6">
        <v>20000201</v>
      </c>
      <c r="D729" s="6">
        <v>3030000169</v>
      </c>
      <c r="E729" s="6" t="s">
        <v>1582</v>
      </c>
      <c r="F729" s="6" t="s">
        <v>770</v>
      </c>
      <c r="G729" s="6"/>
      <c r="H729" s="6">
        <v>1</v>
      </c>
      <c r="I729" s="6" t="s">
        <v>8</v>
      </c>
      <c r="J729" s="27">
        <v>41729</v>
      </c>
      <c r="K729" s="27">
        <v>41729</v>
      </c>
      <c r="L729" s="7">
        <v>144226.44</v>
      </c>
      <c r="M729" s="7">
        <v>0</v>
      </c>
      <c r="N729" s="7"/>
      <c r="O729" s="8">
        <v>144226.44</v>
      </c>
      <c r="P729" s="7">
        <v>-67288.06</v>
      </c>
      <c r="Q729" s="7">
        <v>0</v>
      </c>
      <c r="R729" s="7">
        <v>-8408.4</v>
      </c>
      <c r="S729" s="12">
        <f t="shared" si="430"/>
        <v>-75696.459999999992</v>
      </c>
      <c r="T729" s="18">
        <f t="shared" si="431"/>
        <v>76938.38</v>
      </c>
      <c r="U729" s="18">
        <v>68529.98</v>
      </c>
      <c r="V729" s="30">
        <f t="shared" si="432"/>
        <v>41699</v>
      </c>
      <c r="W729" s="28">
        <f t="shared" si="440"/>
        <v>9.1805555555555554</v>
      </c>
      <c r="X729" s="38"/>
      <c r="AD729"/>
      <c r="AE729" s="43" t="s">
        <v>4198</v>
      </c>
      <c r="AF729">
        <f>MATCH(AE729,'CAT-4'!$A:$A,0)</f>
        <v>725</v>
      </c>
      <c r="AG729">
        <f>MATCH(V729,'CAT-4'!$1:$1,0)</f>
        <v>27</v>
      </c>
      <c r="AH729">
        <f>INDEX('CAT-4'!$1:$1048576,FAR!AF729,FAR!AG729)</f>
        <v>103.2</v>
      </c>
      <c r="AI729">
        <f>MATCH($AI$3,'CAT-4'!$1:$1,0)</f>
        <v>133</v>
      </c>
      <c r="AJ729">
        <f>INDEX('CAT-4'!$1:$1048576,FAR!AF729,FAR!AI729)</f>
        <v>128.19999999999999</v>
      </c>
      <c r="AK729" s="28">
        <f t="shared" si="444"/>
        <v>1.2422480620155036</v>
      </c>
      <c r="AL729" s="28">
        <f t="shared" si="445"/>
        <v>1.2422480620155036</v>
      </c>
      <c r="AM729" s="2">
        <f>INDEX(ELSV!$C$4:$G$58,MATCH(AE729,ELSV!$G$4:$G$58,0),MATCH(IF(O729&gt;2000000,"A",IF(O729&gt;1000000,"B",IF(O729&gt;100000,"C","D"))),ELSV!$C$4:$G$4,0))</f>
        <v>8</v>
      </c>
      <c r="AN729" s="77">
        <f>INDEX(ELSV!$G$4:$K$58,MATCH(AE729,ELSV!$G$4:$G$58,0),MATCH(IF(O729&gt;2000000,"A",IF(O729&gt;1000000,"B",IF(O729&gt;100000,"C","D"))),ELSV!$G$4:$K$4,0))</f>
        <v>0.95</v>
      </c>
      <c r="AO729" s="24">
        <f t="shared" si="441"/>
        <v>179165.01558139533</v>
      </c>
      <c r="AP729" s="24">
        <f t="shared" si="442"/>
        <v>170206.76480232555</v>
      </c>
      <c r="AQ729" s="25">
        <f t="shared" si="443"/>
        <v>8958.2507790697855</v>
      </c>
    </row>
    <row r="730" spans="1:43" x14ac:dyDescent="0.25">
      <c r="A730" s="11">
        <v>3007</v>
      </c>
      <c r="B730" s="6">
        <v>3007000209</v>
      </c>
      <c r="C730" s="6">
        <v>20000201</v>
      </c>
      <c r="D730" s="6">
        <v>3020000268</v>
      </c>
      <c r="E730" s="6" t="s">
        <v>1585</v>
      </c>
      <c r="F730" s="6" t="s">
        <v>405</v>
      </c>
      <c r="G730" s="6"/>
      <c r="H730" s="6">
        <v>1</v>
      </c>
      <c r="I730" s="6" t="s">
        <v>8</v>
      </c>
      <c r="J730" s="27">
        <v>41711</v>
      </c>
      <c r="K730" s="27">
        <v>41711</v>
      </c>
      <c r="L730" s="7">
        <v>143965</v>
      </c>
      <c r="M730" s="7">
        <v>0</v>
      </c>
      <c r="N730" s="7"/>
      <c r="O730" s="8">
        <v>143965</v>
      </c>
      <c r="P730" s="7">
        <v>-67501.25</v>
      </c>
      <c r="Q730" s="7">
        <v>0</v>
      </c>
      <c r="R730" s="7">
        <v>-8393.16</v>
      </c>
      <c r="S730" s="12">
        <f t="shared" si="430"/>
        <v>-75894.41</v>
      </c>
      <c r="T730" s="18">
        <f t="shared" si="431"/>
        <v>76463.75</v>
      </c>
      <c r="U730" s="18">
        <v>68070.59</v>
      </c>
      <c r="V730" s="30">
        <f t="shared" si="432"/>
        <v>41699</v>
      </c>
      <c r="W730" s="28">
        <f t="shared" si="440"/>
        <v>9.2277777777777779</v>
      </c>
      <c r="X730" s="38"/>
      <c r="AD730"/>
      <c r="AE730" s="43" t="s">
        <v>4061</v>
      </c>
      <c r="AF730">
        <f>MATCH(AE730,'CAT-4'!$A:$A,0)</f>
        <v>654</v>
      </c>
      <c r="AG730">
        <f>MATCH(V730,'CAT-4'!$1:$1,0)</f>
        <v>27</v>
      </c>
      <c r="AH730">
        <f>INDEX('CAT-4'!$1:$1048576,FAR!AF730,FAR!AG730)</f>
        <v>100.5</v>
      </c>
      <c r="AI730">
        <f>MATCH($AI$3,'CAT-4'!$1:$1,0)</f>
        <v>133</v>
      </c>
      <c r="AJ730">
        <f>INDEX('CAT-4'!$1:$1048576,FAR!AF730,FAR!AI730)</f>
        <v>112.9</v>
      </c>
      <c r="AK730" s="28">
        <f t="shared" si="444"/>
        <v>1.1233830845771144</v>
      </c>
      <c r="AL730" s="28">
        <f t="shared" si="445"/>
        <v>1.1233830845771144</v>
      </c>
      <c r="AM730" s="2">
        <f>INDEX(ELSV!$C$4:$G$58,MATCH(AE730,ELSV!$G$4:$G$58,0),MATCH(IF(O730&gt;2000000,"A",IF(O730&gt;1000000,"B",IF(O730&gt;100000,"C","D"))),ELSV!$C$4:$G$4,0))</f>
        <v>6</v>
      </c>
      <c r="AN730" s="77">
        <f>INDEX(ELSV!$G$4:$K$58,MATCH(AE730,ELSV!$G$4:$G$58,0),MATCH(IF(O730&gt;2000000,"A",IF(O730&gt;1000000,"B",IF(O730&gt;100000,"C","D"))),ELSV!$G$4:$K$4,0))</f>
        <v>0.95</v>
      </c>
      <c r="AO730" s="24">
        <f t="shared" si="441"/>
        <v>161727.84577114429</v>
      </c>
      <c r="AP730" s="24">
        <f t="shared" si="442"/>
        <v>153641.45348258707</v>
      </c>
      <c r="AQ730" s="25">
        <f t="shared" si="443"/>
        <v>8086.3922885572247</v>
      </c>
    </row>
    <row r="731" spans="1:43" hidden="1" x14ac:dyDescent="0.25">
      <c r="A731" s="11">
        <v>3003</v>
      </c>
      <c r="B731" s="6">
        <v>3003006301</v>
      </c>
      <c r="C731" s="6">
        <v>20000401</v>
      </c>
      <c r="D731" s="6">
        <v>5000000426</v>
      </c>
      <c r="E731" s="6"/>
      <c r="F731" s="6" t="s">
        <v>1290</v>
      </c>
      <c r="G731" s="6"/>
      <c r="H731" s="6">
        <v>2</v>
      </c>
      <c r="I731" s="6" t="s">
        <v>8</v>
      </c>
      <c r="J731" s="27">
        <v>44377</v>
      </c>
      <c r="K731" s="27">
        <v>44377</v>
      </c>
      <c r="L731" s="7">
        <v>143960.01</v>
      </c>
      <c r="M731" s="7">
        <v>0</v>
      </c>
      <c r="N731" s="7"/>
      <c r="O731" s="8">
        <v>143960.01</v>
      </c>
      <c r="P731" s="7">
        <v>-16269.45</v>
      </c>
      <c r="Q731" s="7">
        <v>0</v>
      </c>
      <c r="R731" s="7">
        <v>-21594</v>
      </c>
      <c r="S731" s="12">
        <f t="shared" si="430"/>
        <v>-37863.449999999997</v>
      </c>
      <c r="T731" s="18">
        <f t="shared" si="431"/>
        <v>127690.56000000001</v>
      </c>
      <c r="U731" s="18">
        <v>106096.56</v>
      </c>
      <c r="V731" s="30">
        <f t="shared" si="432"/>
        <v>44348</v>
      </c>
      <c r="W731" s="28">
        <f t="shared" si="440"/>
        <v>1.9305555555555556</v>
      </c>
      <c r="X731" s="38" t="s">
        <v>3108</v>
      </c>
      <c r="AD731"/>
      <c r="AE731" s="43" t="s">
        <v>4045</v>
      </c>
      <c r="AF731">
        <f>MATCH(AE731,'CAT-4'!$A:$A,0)</f>
        <v>646</v>
      </c>
      <c r="AG731">
        <f>MATCH(V731,'CAT-4'!$1:$1,0)</f>
        <v>114</v>
      </c>
      <c r="AH731">
        <f>INDEX('CAT-4'!$1:$1048576,FAR!AF731,FAR!AG731)</f>
        <v>154.1</v>
      </c>
      <c r="AI731">
        <f>MATCH($AI$3,'CAT-4'!$1:$1,0)</f>
        <v>133</v>
      </c>
      <c r="AJ731">
        <f>INDEX('CAT-4'!$1:$1048576,FAR!AF731,FAR!AI731)</f>
        <v>154.1</v>
      </c>
      <c r="AK731" s="28">
        <f t="shared" si="444"/>
        <v>1</v>
      </c>
      <c r="AL731" s="28">
        <f t="shared" si="445"/>
        <v>1</v>
      </c>
      <c r="AM731" s="2">
        <f>INDEX(ELSV!$C$4:$G$58,MATCH(AE731,ELSV!$G$4:$G$58,0),MATCH(IF(O731&gt;2000000,"A",IF(O731&gt;1000000,"B",IF(O731&gt;100000,"C","D"))),ELSV!$C$4:$G$4,0))</f>
        <v>5</v>
      </c>
      <c r="AN731" s="77">
        <f>INDEX(ELSV!$G$4:$K$58,MATCH(AE731,ELSV!$G$4:$G$58,0),MATCH(IF(O731&gt;2000000,"A",IF(O731&gt;1000000,"B",IF(O731&gt;100000,"C","D"))),ELSV!$G$4:$K$4,0))</f>
        <v>1</v>
      </c>
      <c r="AO731" s="24">
        <f t="shared" si="441"/>
        <v>143960.01</v>
      </c>
      <c r="AP731" s="24">
        <f t="shared" si="442"/>
        <v>55584.559416666678</v>
      </c>
      <c r="AQ731" s="25">
        <f t="shared" si="443"/>
        <v>88375.450583333324</v>
      </c>
    </row>
    <row r="732" spans="1:43" x14ac:dyDescent="0.25">
      <c r="A732" s="11">
        <v>3008</v>
      </c>
      <c r="B732" s="6">
        <v>3008006203</v>
      </c>
      <c r="C732" s="6">
        <v>20000301</v>
      </c>
      <c r="D732" s="6">
        <v>4000000040</v>
      </c>
      <c r="E732" s="6" t="s">
        <v>1586</v>
      </c>
      <c r="F732" s="6" t="s">
        <v>823</v>
      </c>
      <c r="G732" s="6"/>
      <c r="H732" s="6">
        <v>13</v>
      </c>
      <c r="I732" s="6" t="s">
        <v>8</v>
      </c>
      <c r="J732" s="27">
        <v>40544</v>
      </c>
      <c r="K732" s="27">
        <v>40544</v>
      </c>
      <c r="L732" s="7">
        <v>142612.98000000001</v>
      </c>
      <c r="M732" s="7">
        <v>0</v>
      </c>
      <c r="N732" s="7"/>
      <c r="O732" s="8">
        <v>142612.98000000001</v>
      </c>
      <c r="P732" s="7">
        <v>-111276.06</v>
      </c>
      <c r="Q732" s="7">
        <v>0</v>
      </c>
      <c r="R732" s="7">
        <v>-9027.4</v>
      </c>
      <c r="S732" s="12">
        <f t="shared" si="430"/>
        <v>-120303.45999999999</v>
      </c>
      <c r="T732" s="18">
        <f t="shared" si="431"/>
        <v>31336.920000000013</v>
      </c>
      <c r="U732" s="18">
        <v>22309.52</v>
      </c>
      <c r="V732" s="30">
        <f t="shared" si="432"/>
        <v>40544</v>
      </c>
      <c r="W732" s="28">
        <f t="shared" si="440"/>
        <v>12.427777777777777</v>
      </c>
      <c r="X732" s="38" t="s">
        <v>2852</v>
      </c>
      <c r="Y732">
        <f>MATCH(X732,'CAT-3'!$A:$A,0)</f>
        <v>628</v>
      </c>
      <c r="Z732">
        <f>MATCH(V732,'CAT-3'!$1:$1,0)</f>
        <v>76</v>
      </c>
      <c r="AA732">
        <f>INDEX('CAT-3'!$1:$1048576,FAR!Y732,FAR!Z732)</f>
        <v>130.6</v>
      </c>
      <c r="AB732">
        <f>MATCH($AB$3,'CAT-3'!$1:$1,0)</f>
        <v>90</v>
      </c>
      <c r="AC732">
        <f>INDEX('CAT-3'!$1:$1048576,FAR!Y732,FAR!AB732)</f>
        <v>138.4</v>
      </c>
      <c r="AD732" s="28">
        <f>AC732/AA732</f>
        <v>1.0597243491577337</v>
      </c>
      <c r="AE732" s="43" t="s">
        <v>4429</v>
      </c>
      <c r="AF732">
        <f>MATCH(AE732,'CAT-4'!$A:$A,0)</f>
        <v>844</v>
      </c>
      <c r="AG732">
        <f>MATCH($AG$3,'CAT-4'!$1:$1,0)</f>
        <v>4</v>
      </c>
      <c r="AH732">
        <f>INDEX('CAT-4'!$1:$1048576,FAR!AF732,FAR!AG732)</f>
        <v>103.9</v>
      </c>
      <c r="AI732">
        <f>MATCH($AI$3,'CAT-4'!$1:$1,0)</f>
        <v>133</v>
      </c>
      <c r="AJ732">
        <f>INDEX('CAT-4'!$1:$1048576,FAR!AF732,FAR!AI732)</f>
        <v>157.9</v>
      </c>
      <c r="AK732" s="28">
        <f>AJ732/AH732</f>
        <v>1.5197305101058709</v>
      </c>
      <c r="AL732" s="28">
        <f>AK732*AD732</f>
        <v>1.6104954257170947</v>
      </c>
      <c r="AM732" s="2">
        <f>INDEX(ELSV!$C$4:$G$58,MATCH(AE732,ELSV!$G$4:$G$58,0),MATCH(IF(O732&gt;2000000,"A",IF(O732&gt;1000000,"B",IF(O732&gt;100000,"C","D"))),ELSV!$C$4:$G$4,0))</f>
        <v>8</v>
      </c>
      <c r="AN732" s="77">
        <f>INDEX(ELSV!$G$4:$K$58,MATCH(AE732,ELSV!$G$4:$G$58,0),MATCH(IF(O732&gt;2000000,"A",IF(O732&gt;1000000,"B",IF(O732&gt;100000,"C","D"))),ELSV!$G$4:$K$4,0))</f>
        <v>0.95</v>
      </c>
      <c r="AO732" s="24">
        <f t="shared" si="441"/>
        <v>229677.55193788352</v>
      </c>
      <c r="AP732" s="24">
        <f t="shared" si="442"/>
        <v>218193.67434098932</v>
      </c>
      <c r="AQ732" s="25">
        <f t="shared" si="443"/>
        <v>11483.877596894192</v>
      </c>
    </row>
    <row r="733" spans="1:43" x14ac:dyDescent="0.25">
      <c r="A733" s="11">
        <v>3005</v>
      </c>
      <c r="B733" s="6">
        <v>3005000206</v>
      </c>
      <c r="C733" s="6">
        <v>20000201</v>
      </c>
      <c r="D733" s="6">
        <v>3030000147</v>
      </c>
      <c r="E733" s="6" t="s">
        <v>1584</v>
      </c>
      <c r="F733" s="6" t="s">
        <v>748</v>
      </c>
      <c r="G733" s="6"/>
      <c r="H733" s="6">
        <v>1</v>
      </c>
      <c r="I733" s="6" t="s">
        <v>8</v>
      </c>
      <c r="J733" s="27">
        <v>41729</v>
      </c>
      <c r="K733" s="27">
        <v>41729</v>
      </c>
      <c r="L733" s="7">
        <v>142385.98000000001</v>
      </c>
      <c r="M733" s="7">
        <v>0</v>
      </c>
      <c r="N733" s="7"/>
      <c r="O733" s="8">
        <v>142385.98000000001</v>
      </c>
      <c r="P733" s="7">
        <v>-66429.399999999994</v>
      </c>
      <c r="Q733" s="7">
        <v>0</v>
      </c>
      <c r="R733" s="7">
        <v>-8301.1</v>
      </c>
      <c r="S733" s="12">
        <f t="shared" si="430"/>
        <v>-74730.5</v>
      </c>
      <c r="T733" s="18">
        <f t="shared" si="431"/>
        <v>75956.580000000016</v>
      </c>
      <c r="U733" s="18">
        <v>67655.48</v>
      </c>
      <c r="V733" s="30">
        <f t="shared" si="432"/>
        <v>41699</v>
      </c>
      <c r="W733" s="28">
        <f t="shared" si="440"/>
        <v>9.1805555555555554</v>
      </c>
      <c r="X733" s="38"/>
      <c r="AD733"/>
      <c r="AE733" s="43" t="s">
        <v>4100</v>
      </c>
      <c r="AF733">
        <f>MATCH(AE733,'CAT-4'!$A:$A,0)</f>
        <v>674</v>
      </c>
      <c r="AG733">
        <f>MATCH(V733,'CAT-4'!$1:$1,0)</f>
        <v>27</v>
      </c>
      <c r="AH733">
        <f>INDEX('CAT-4'!$1:$1048576,FAR!AF733,FAR!AG733)</f>
        <v>109.9</v>
      </c>
      <c r="AI733">
        <f>MATCH($AI$3,'CAT-4'!$1:$1,0)</f>
        <v>133</v>
      </c>
      <c r="AJ733">
        <f>INDEX('CAT-4'!$1:$1048576,FAR!AF733,FAR!AI733)</f>
        <v>123.6</v>
      </c>
      <c r="AK733" s="28">
        <f>AJ733/AH733</f>
        <v>1.1246587807097359</v>
      </c>
      <c r="AL733" s="28">
        <f>AK733</f>
        <v>1.1246587807097359</v>
      </c>
      <c r="AM733" s="2">
        <f>INDEX(ELSV!$C$4:$G$58,MATCH(AE733,ELSV!$G$4:$G$58,0),MATCH(IF(O733&gt;2000000,"A",IF(O733&gt;1000000,"B",IF(O733&gt;100000,"C","D"))),ELSV!$C$4:$G$4,0))</f>
        <v>12</v>
      </c>
      <c r="AN733" s="77">
        <f>INDEX(ELSV!$G$4:$K$58,MATCH(AE733,ELSV!$G$4:$G$58,0),MATCH(IF(O733&gt;2000000,"A",IF(O733&gt;1000000,"B",IF(O733&gt;100000,"C","D"))),ELSV!$G$4:$K$4,0))</f>
        <v>0.95</v>
      </c>
      <c r="AO733" s="24">
        <f t="shared" si="441"/>
        <v>160135.64265696084</v>
      </c>
      <c r="AP733" s="24">
        <f t="shared" si="442"/>
        <v>116385.62130374832</v>
      </c>
      <c r="AQ733" s="25">
        <f t="shared" si="443"/>
        <v>43750.02135321252</v>
      </c>
    </row>
    <row r="734" spans="1:43" x14ac:dyDescent="0.25">
      <c r="A734" s="11">
        <v>3005</v>
      </c>
      <c r="B734" s="6">
        <v>3005006203</v>
      </c>
      <c r="C734" s="6">
        <v>20000301</v>
      </c>
      <c r="D734" s="6">
        <v>4000000128</v>
      </c>
      <c r="E734" s="6" t="s">
        <v>1584</v>
      </c>
      <c r="F734" s="6" t="s">
        <v>892</v>
      </c>
      <c r="G734" s="6"/>
      <c r="H734" s="6">
        <v>15</v>
      </c>
      <c r="I734" s="6" t="s">
        <v>8</v>
      </c>
      <c r="J734" s="27">
        <v>40537</v>
      </c>
      <c r="K734" s="27">
        <v>40537</v>
      </c>
      <c r="L734" s="7">
        <v>141748.12</v>
      </c>
      <c r="M734" s="7">
        <v>0</v>
      </c>
      <c r="N734" s="7"/>
      <c r="O734" s="8">
        <v>141748.12</v>
      </c>
      <c r="P734" s="7">
        <v>-101083.71</v>
      </c>
      <c r="Q734" s="7">
        <v>0</v>
      </c>
      <c r="R734" s="7">
        <v>-8972.66</v>
      </c>
      <c r="S734" s="12">
        <f t="shared" si="430"/>
        <v>-110056.37000000001</v>
      </c>
      <c r="T734" s="18">
        <f t="shared" si="431"/>
        <v>40664.409999999989</v>
      </c>
      <c r="U734" s="18">
        <v>31691.75</v>
      </c>
      <c r="V734" s="30">
        <f t="shared" si="432"/>
        <v>40513</v>
      </c>
      <c r="W734" s="28">
        <f t="shared" si="440"/>
        <v>12.444444444444445</v>
      </c>
      <c r="X734" s="38" t="s">
        <v>2852</v>
      </c>
      <c r="Y734">
        <f>MATCH(X734,'CAT-3'!$A:$A,0)</f>
        <v>628</v>
      </c>
      <c r="Z734">
        <f>MATCH(V734,'CAT-3'!$1:$1,0)</f>
        <v>75</v>
      </c>
      <c r="AA734">
        <f>INDEX('CAT-3'!$1:$1048576,FAR!Y734,FAR!Z734)</f>
        <v>130.6</v>
      </c>
      <c r="AB734">
        <f>MATCH($AB$3,'CAT-3'!$1:$1,0)</f>
        <v>90</v>
      </c>
      <c r="AC734">
        <f>INDEX('CAT-3'!$1:$1048576,FAR!Y734,FAR!AB734)</f>
        <v>138.4</v>
      </c>
      <c r="AD734" s="28">
        <f t="shared" ref="AD734:AD735" si="446">AC734/AA734</f>
        <v>1.0597243491577337</v>
      </c>
      <c r="AE734" s="43" t="s">
        <v>4429</v>
      </c>
      <c r="AF734">
        <f>MATCH(AE734,'CAT-4'!$A:$A,0)</f>
        <v>844</v>
      </c>
      <c r="AG734">
        <f>MATCH($AG$3,'CAT-4'!$1:$1,0)</f>
        <v>4</v>
      </c>
      <c r="AH734">
        <f>INDEX('CAT-4'!$1:$1048576,FAR!AF734,FAR!AG734)</f>
        <v>103.9</v>
      </c>
      <c r="AI734">
        <f>MATCH($AI$3,'CAT-4'!$1:$1,0)</f>
        <v>133</v>
      </c>
      <c r="AJ734">
        <f>INDEX('CAT-4'!$1:$1048576,FAR!AF734,FAR!AI734)</f>
        <v>157.9</v>
      </c>
      <c r="AK734" s="28">
        <f t="shared" ref="AK734:AK737" si="447">AJ734/AH734</f>
        <v>1.5197305101058709</v>
      </c>
      <c r="AL734" s="28">
        <f t="shared" ref="AL734:AL735" si="448">AK734*AD734</f>
        <v>1.6104954257170947</v>
      </c>
      <c r="AM734" s="2">
        <f>INDEX(ELSV!$C$4:$G$58,MATCH(AE734,ELSV!$G$4:$G$58,0),MATCH(IF(O734&gt;2000000,"A",IF(O734&gt;1000000,"B",IF(O734&gt;100000,"C","D"))),ELSV!$C$4:$G$4,0))</f>
        <v>8</v>
      </c>
      <c r="AN734" s="77">
        <f>INDEX(ELSV!$G$4:$K$58,MATCH(AE734,ELSV!$G$4:$G$58,0),MATCH(IF(O734&gt;2000000,"A",IF(O734&gt;1000000,"B",IF(O734&gt;100000,"C","D"))),ELSV!$G$4:$K$4,0))</f>
        <v>0.95</v>
      </c>
      <c r="AO734" s="24">
        <f t="shared" si="441"/>
        <v>228284.69886399782</v>
      </c>
      <c r="AP734" s="24">
        <f t="shared" si="442"/>
        <v>216870.46392079792</v>
      </c>
      <c r="AQ734" s="25">
        <f t="shared" si="443"/>
        <v>11414.234943199903</v>
      </c>
    </row>
    <row r="735" spans="1:43" x14ac:dyDescent="0.25">
      <c r="A735" s="11">
        <v>3007</v>
      </c>
      <c r="B735" s="6">
        <v>3007006301</v>
      </c>
      <c r="C735" s="6">
        <v>20000401</v>
      </c>
      <c r="D735" s="6">
        <v>5030000008</v>
      </c>
      <c r="E735" s="6" t="s">
        <v>1585</v>
      </c>
      <c r="F735" s="6" t="s">
        <v>1336</v>
      </c>
      <c r="G735" s="6"/>
      <c r="H735" s="6">
        <v>5</v>
      </c>
      <c r="I735" s="6" t="s">
        <v>8</v>
      </c>
      <c r="J735" s="27">
        <v>40602</v>
      </c>
      <c r="K735" s="27">
        <v>40602</v>
      </c>
      <c r="L735" s="7">
        <v>141075</v>
      </c>
      <c r="M735" s="7">
        <v>0</v>
      </c>
      <c r="N735" s="7"/>
      <c r="O735" s="8">
        <v>141075</v>
      </c>
      <c r="P735" s="7">
        <v>-126967.5</v>
      </c>
      <c r="Q735" s="7">
        <v>0</v>
      </c>
      <c r="R735" s="7">
        <v>0</v>
      </c>
      <c r="S735" s="12">
        <f t="shared" si="430"/>
        <v>-126967.5</v>
      </c>
      <c r="T735" s="18">
        <f t="shared" si="431"/>
        <v>14107.5</v>
      </c>
      <c r="U735" s="18">
        <v>14107.5</v>
      </c>
      <c r="V735" s="30">
        <f t="shared" si="432"/>
        <v>40575</v>
      </c>
      <c r="W735" s="28">
        <f t="shared" si="440"/>
        <v>12.263888888888889</v>
      </c>
      <c r="X735" s="38" t="s">
        <v>3108</v>
      </c>
      <c r="Y735">
        <f>MATCH(X735,'CAT-3'!$A:$A,0)</f>
        <v>756</v>
      </c>
      <c r="Z735">
        <f>MATCH(V735,'CAT-3'!$1:$1,0)</f>
        <v>77</v>
      </c>
      <c r="AA735">
        <f>INDEX('CAT-3'!$1:$1048576,FAR!Y735,FAR!Z735)</f>
        <v>84</v>
      </c>
      <c r="AB735">
        <f>MATCH($AB$3,'CAT-3'!$1:$1,0)</f>
        <v>90</v>
      </c>
      <c r="AC735">
        <f>INDEX('CAT-3'!$1:$1048576,FAR!Y735,FAR!AB735)</f>
        <v>87</v>
      </c>
      <c r="AD735" s="28">
        <f t="shared" si="446"/>
        <v>1.0357142857142858</v>
      </c>
      <c r="AE735" s="43" t="s">
        <v>4043</v>
      </c>
      <c r="AF735">
        <f>MATCH(AE735,'CAT-4'!$A:$A,0)</f>
        <v>645</v>
      </c>
      <c r="AG735">
        <f>MATCH($AG$3,'CAT-4'!$1:$1,0)</f>
        <v>4</v>
      </c>
      <c r="AH735">
        <f>INDEX('CAT-4'!$1:$1048576,FAR!AF735,FAR!AG735)</f>
        <v>100.5</v>
      </c>
      <c r="AI735">
        <f>MATCH($AI$3,'CAT-4'!$1:$1,0)</f>
        <v>133</v>
      </c>
      <c r="AJ735">
        <f>INDEX('CAT-4'!$1:$1048576,FAR!AF735,FAR!AI735)</f>
        <v>115.6</v>
      </c>
      <c r="AK735" s="28">
        <f t="shared" si="447"/>
        <v>1.1502487562189054</v>
      </c>
      <c r="AL735" s="28">
        <f t="shared" si="448"/>
        <v>1.1913290689410092</v>
      </c>
      <c r="AM735" s="2">
        <f>INDEX(ELSV!$C$4:$G$58,MATCH(AE735,ELSV!$G$4:$G$58,0),MATCH(IF(O735&gt;2000000,"A",IF(O735&gt;1000000,"B",IF(O735&gt;100000,"C","D"))),ELSV!$C$4:$G$4,0))</f>
        <v>6</v>
      </c>
      <c r="AN735" s="77">
        <f>INDEX(ELSV!$G$4:$K$58,MATCH(AE735,ELSV!$G$4:$G$58,0),MATCH(IF(O735&gt;2000000,"A",IF(O735&gt;1000000,"B",IF(O735&gt;100000,"C","D"))),ELSV!$G$4:$K$4,0))</f>
        <v>1</v>
      </c>
      <c r="AO735" s="24">
        <f t="shared" si="441"/>
        <v>168066.74840085287</v>
      </c>
      <c r="AP735" s="24">
        <f t="shared" si="442"/>
        <v>168066.74840085287</v>
      </c>
      <c r="AQ735" s="25">
        <f t="shared" si="443"/>
        <v>0</v>
      </c>
    </row>
    <row r="736" spans="1:43" hidden="1" x14ac:dyDescent="0.25">
      <c r="A736" s="11">
        <v>3002</v>
      </c>
      <c r="B736" s="6">
        <v>3002006301</v>
      </c>
      <c r="C736" s="6">
        <v>20000401</v>
      </c>
      <c r="D736" s="6">
        <v>5000000412</v>
      </c>
      <c r="E736" s="6"/>
      <c r="F736" s="6" t="s">
        <v>1277</v>
      </c>
      <c r="G736" s="6"/>
      <c r="H736" s="6">
        <v>1</v>
      </c>
      <c r="I736" s="6" t="s">
        <v>8</v>
      </c>
      <c r="J736" s="27">
        <v>44500</v>
      </c>
      <c r="K736" s="27">
        <v>44500</v>
      </c>
      <c r="L736" s="7">
        <v>140900</v>
      </c>
      <c r="M736" s="7">
        <v>0</v>
      </c>
      <c r="N736" s="7"/>
      <c r="O736" s="8">
        <v>140900</v>
      </c>
      <c r="P736" s="7">
        <v>-3714.2</v>
      </c>
      <c r="Q736" s="7">
        <v>0</v>
      </c>
      <c r="R736" s="7">
        <v>-8918.9699999999993</v>
      </c>
      <c r="S736" s="12">
        <f t="shared" si="430"/>
        <v>-12633.169999999998</v>
      </c>
      <c r="T736" s="18">
        <f t="shared" si="431"/>
        <v>137185.79999999999</v>
      </c>
      <c r="U736" s="18">
        <v>128266.83</v>
      </c>
      <c r="V736" s="30">
        <f t="shared" si="432"/>
        <v>44470</v>
      </c>
      <c r="W736" s="28">
        <f t="shared" si="440"/>
        <v>1.5972222222222223</v>
      </c>
      <c r="X736" s="38" t="s">
        <v>2880</v>
      </c>
      <c r="AD736"/>
      <c r="AE736" s="43" t="s">
        <v>4061</v>
      </c>
      <c r="AF736">
        <f>MATCH(AE736,'CAT-4'!$A:$A,0)</f>
        <v>654</v>
      </c>
      <c r="AG736">
        <f>MATCH(V736,'CAT-4'!$1:$1,0)</f>
        <v>118</v>
      </c>
      <c r="AH736">
        <f>INDEX('CAT-4'!$1:$1048576,FAR!AF736,FAR!AG736)</f>
        <v>107.1</v>
      </c>
      <c r="AI736">
        <f>MATCH($AI$3,'CAT-4'!$1:$1,0)</f>
        <v>133</v>
      </c>
      <c r="AJ736">
        <f>INDEX('CAT-4'!$1:$1048576,FAR!AF736,FAR!AI736)</f>
        <v>112.9</v>
      </c>
      <c r="AK736" s="28">
        <f t="shared" si="447"/>
        <v>1.0541549953314659</v>
      </c>
      <c r="AL736" s="28">
        <f t="shared" ref="AL736:AL737" si="449">AK736</f>
        <v>1.0541549953314659</v>
      </c>
      <c r="AM736" s="2">
        <f>INDEX(ELSV!$C$4:$G$58,MATCH(AE736,ELSV!$G$4:$G$58,0),MATCH(IF(O736&gt;2000000,"A",IF(O736&gt;1000000,"B",IF(O736&gt;100000,"C","D"))),ELSV!$C$4:$G$4,0))</f>
        <v>6</v>
      </c>
      <c r="AN736" s="77">
        <f>INDEX(ELSV!$G$4:$K$58,MATCH(AE736,ELSV!$G$4:$G$58,0),MATCH(IF(O736&gt;2000000,"A",IF(O736&gt;1000000,"B",IF(O736&gt;100000,"C","D"))),ELSV!$G$4:$K$4,0))</f>
        <v>0.95</v>
      </c>
      <c r="AO736" s="24">
        <f t="shared" si="441"/>
        <v>148530.43884220356</v>
      </c>
      <c r="AP736" s="24">
        <f t="shared" si="442"/>
        <v>37562.385285904485</v>
      </c>
      <c r="AQ736" s="25">
        <f t="shared" si="443"/>
        <v>110968.05355629907</v>
      </c>
    </row>
    <row r="737" spans="1:43" x14ac:dyDescent="0.25">
      <c r="A737" s="11">
        <v>3004</v>
      </c>
      <c r="B737" s="6">
        <v>3004000206</v>
      </c>
      <c r="C737" s="6">
        <v>20000201</v>
      </c>
      <c r="D737" s="6">
        <v>3020000335</v>
      </c>
      <c r="E737" s="6" t="s">
        <v>1583</v>
      </c>
      <c r="F737" s="6" t="s">
        <v>471</v>
      </c>
      <c r="G737" s="6"/>
      <c r="H737" s="6">
        <v>1</v>
      </c>
      <c r="I737" s="6" t="s">
        <v>8</v>
      </c>
      <c r="J737" s="27">
        <v>41881</v>
      </c>
      <c r="K737" s="27">
        <v>41881</v>
      </c>
      <c r="L737" s="7">
        <v>139468.01</v>
      </c>
      <c r="M737" s="7">
        <v>0</v>
      </c>
      <c r="N737" s="7"/>
      <c r="O737" s="8">
        <v>139468.01</v>
      </c>
      <c r="P737" s="7">
        <v>-61684.07</v>
      </c>
      <c r="Q737" s="7">
        <v>0</v>
      </c>
      <c r="R737" s="7">
        <v>-8130.98</v>
      </c>
      <c r="S737" s="12">
        <f t="shared" si="430"/>
        <v>-69815.05</v>
      </c>
      <c r="T737" s="18">
        <f t="shared" si="431"/>
        <v>77783.94</v>
      </c>
      <c r="U737" s="18">
        <v>69652.960000000006</v>
      </c>
      <c r="V737" s="30">
        <f t="shared" si="432"/>
        <v>41852</v>
      </c>
      <c r="W737" s="28">
        <f t="shared" si="440"/>
        <v>8.7638888888888893</v>
      </c>
      <c r="X737" s="38"/>
      <c r="AD737"/>
      <c r="AE737" s="43" t="s">
        <v>4061</v>
      </c>
      <c r="AF737">
        <f>MATCH(AE737,'CAT-4'!$A:$A,0)</f>
        <v>654</v>
      </c>
      <c r="AG737">
        <f>MATCH(V737,'CAT-4'!$1:$1,0)</f>
        <v>32</v>
      </c>
      <c r="AH737">
        <f>INDEX('CAT-4'!$1:$1048576,FAR!AF737,FAR!AG737)</f>
        <v>105.3</v>
      </c>
      <c r="AI737">
        <f>MATCH($AI$3,'CAT-4'!$1:$1,0)</f>
        <v>133</v>
      </c>
      <c r="AJ737">
        <f>INDEX('CAT-4'!$1:$1048576,FAR!AF737,FAR!AI737)</f>
        <v>112.9</v>
      </c>
      <c r="AK737" s="28">
        <f t="shared" si="447"/>
        <v>1.0721747388414056</v>
      </c>
      <c r="AL737" s="28">
        <f t="shared" si="449"/>
        <v>1.0721747388414056</v>
      </c>
      <c r="AM737" s="2">
        <f>INDEX(ELSV!$C$4:$G$58,MATCH(AE737,ELSV!$G$4:$G$58,0),MATCH(IF(O737&gt;2000000,"A",IF(O737&gt;1000000,"B",IF(O737&gt;100000,"C","D"))),ELSV!$C$4:$G$4,0))</f>
        <v>6</v>
      </c>
      <c r="AN737" s="77">
        <f>INDEX(ELSV!$G$4:$K$58,MATCH(AE737,ELSV!$G$4:$G$58,0),MATCH(IF(O737&gt;2000000,"A",IF(O737&gt;1000000,"B",IF(O737&gt;100000,"C","D"))),ELSV!$G$4:$K$4,0))</f>
        <v>0.95</v>
      </c>
      <c r="AO737" s="24">
        <f t="shared" si="441"/>
        <v>149534.07719848055</v>
      </c>
      <c r="AP737" s="24">
        <f t="shared" si="442"/>
        <v>142057.3733385565</v>
      </c>
      <c r="AQ737" s="25">
        <f t="shared" si="443"/>
        <v>7476.7038599240477</v>
      </c>
    </row>
    <row r="738" spans="1:43" hidden="1" x14ac:dyDescent="0.25">
      <c r="A738" s="11">
        <v>3003</v>
      </c>
      <c r="B738" s="6">
        <v>3003006301</v>
      </c>
      <c r="C738" s="6">
        <v>20100001</v>
      </c>
      <c r="D738" s="6">
        <v>11000000014</v>
      </c>
      <c r="E738" s="6"/>
      <c r="F738" s="6" t="s">
        <v>1553</v>
      </c>
      <c r="G738" s="6"/>
      <c r="H738" s="6">
        <v>5</v>
      </c>
      <c r="I738" s="6" t="s">
        <v>41</v>
      </c>
      <c r="J738" s="27">
        <v>40700</v>
      </c>
      <c r="K738" s="27">
        <v>40700</v>
      </c>
      <c r="L738" s="7">
        <v>138936.87</v>
      </c>
      <c r="M738" s="7">
        <v>0</v>
      </c>
      <c r="N738" s="7"/>
      <c r="O738" s="8">
        <v>138936.87</v>
      </c>
      <c r="P738" s="7">
        <v>-138936.87</v>
      </c>
      <c r="Q738" s="7">
        <v>0</v>
      </c>
      <c r="R738" s="7">
        <v>0</v>
      </c>
      <c r="S738" s="12">
        <f t="shared" si="430"/>
        <v>-138936.87</v>
      </c>
      <c r="T738" s="18">
        <f t="shared" si="431"/>
        <v>0</v>
      </c>
      <c r="U738" s="18">
        <v>0</v>
      </c>
      <c r="V738" s="30">
        <f t="shared" si="432"/>
        <v>40695</v>
      </c>
      <c r="W738" s="28">
        <f t="shared" si="440"/>
        <v>11.997222222222222</v>
      </c>
      <c r="X738" s="38" t="s">
        <v>3078</v>
      </c>
      <c r="Y738">
        <f>MATCH(X738,'CAT-3'!$A:$A,0)</f>
        <v>741</v>
      </c>
      <c r="Z738">
        <f>MATCH(V738,'CAT-3'!$1:$1,0)</f>
        <v>81</v>
      </c>
      <c r="AA738">
        <f>INDEX('CAT-3'!$1:$1048576,FAR!Y738,FAR!Z738)</f>
        <v>84.2</v>
      </c>
      <c r="AB738">
        <f>MATCH($AB$3,'CAT-3'!$1:$1,0)</f>
        <v>90</v>
      </c>
      <c r="AC738">
        <f>INDEX('CAT-3'!$1:$1048576,FAR!Y738,FAR!AB738)</f>
        <v>85.7</v>
      </c>
      <c r="AD738" s="28">
        <f>AC738/AA738</f>
        <v>1.0178147268408551</v>
      </c>
      <c r="AE738" s="43" t="s">
        <v>4034</v>
      </c>
      <c r="AF738">
        <f>MATCH(AE738,'CAT-4'!$A:$A,0)</f>
        <v>640</v>
      </c>
      <c r="AG738">
        <f>MATCH($AG$3,'CAT-4'!$1:$1,0)</f>
        <v>4</v>
      </c>
      <c r="AH738">
        <f>INDEX('CAT-4'!$1:$1048576,FAR!AF738,FAR!AG738)</f>
        <v>103.4</v>
      </c>
      <c r="AI738">
        <f>MATCH($AI$3,'CAT-4'!$1:$1,0)</f>
        <v>133</v>
      </c>
      <c r="AJ738">
        <f>INDEX('CAT-4'!$1:$1048576,FAR!AF738,FAR!AI738)</f>
        <v>115.5</v>
      </c>
      <c r="AK738" s="28">
        <f>AJ738/AH738</f>
        <v>1.1170212765957446</v>
      </c>
      <c r="AL738" s="28">
        <f>AK738*AD738</f>
        <v>1.1369207055137209</v>
      </c>
      <c r="AM738" s="2">
        <f>INDEX(ELSV!$C$4:$G$58,MATCH(AE738,ELSV!$G$4:$G$58,0),MATCH(IF(O738&gt;2000000,"A",IF(O738&gt;1000000,"B",IF(O738&gt;100000,"C","D"))),ELSV!$C$4:$G$4,0))</f>
        <v>8</v>
      </c>
      <c r="AN738" s="77">
        <f>INDEX(ELSV!$G$4:$K$58,MATCH(AE738,ELSV!$G$4:$G$58,0),MATCH(IF(O738&gt;2000000,"A",IF(O738&gt;1000000,"B",IF(O738&gt;100000,"C","D"))),ELSV!$G$4:$K$4,0))</f>
        <v>1</v>
      </c>
      <c r="AO738" s="24">
        <f t="shared" si="441"/>
        <v>157960.20426226812</v>
      </c>
      <c r="AP738" s="24">
        <f t="shared" si="442"/>
        <v>157960.20426226812</v>
      </c>
      <c r="AQ738" s="25">
        <f t="shared" si="443"/>
        <v>0</v>
      </c>
    </row>
    <row r="739" spans="1:43" x14ac:dyDescent="0.25">
      <c r="A739" s="11">
        <v>3005</v>
      </c>
      <c r="B739" s="6">
        <v>3005000206</v>
      </c>
      <c r="C739" s="6">
        <v>20000201</v>
      </c>
      <c r="D739" s="6">
        <v>3030000149</v>
      </c>
      <c r="E739" s="6" t="s">
        <v>1584</v>
      </c>
      <c r="F739" s="6" t="s">
        <v>750</v>
      </c>
      <c r="G739" s="6"/>
      <c r="H739" s="6">
        <v>1</v>
      </c>
      <c r="I739" s="6" t="s">
        <v>8</v>
      </c>
      <c r="J739" s="27">
        <v>41729</v>
      </c>
      <c r="K739" s="27">
        <v>41729</v>
      </c>
      <c r="L739" s="7">
        <v>138393.5</v>
      </c>
      <c r="M739" s="7">
        <v>0</v>
      </c>
      <c r="N739" s="7"/>
      <c r="O739" s="8">
        <v>138393.5</v>
      </c>
      <c r="P739" s="7">
        <v>-64566.74</v>
      </c>
      <c r="Q739" s="7">
        <v>0</v>
      </c>
      <c r="R739" s="7">
        <v>-8068.34</v>
      </c>
      <c r="S739" s="12">
        <f t="shared" si="430"/>
        <v>-72635.08</v>
      </c>
      <c r="T739" s="18">
        <f t="shared" si="431"/>
        <v>73826.760000000009</v>
      </c>
      <c r="U739" s="18">
        <v>65758.42</v>
      </c>
      <c r="V739" s="30">
        <f t="shared" si="432"/>
        <v>41699</v>
      </c>
      <c r="W739" s="28">
        <f t="shared" si="440"/>
        <v>9.1805555555555554</v>
      </c>
      <c r="X739" s="38"/>
      <c r="AD739"/>
      <c r="AE739" s="43" t="s">
        <v>4061</v>
      </c>
      <c r="AF739">
        <f>MATCH(AE739,'CAT-4'!$A:$A,0)</f>
        <v>654</v>
      </c>
      <c r="AG739">
        <f>MATCH(V739,'CAT-4'!$1:$1,0)</f>
        <v>27</v>
      </c>
      <c r="AH739">
        <f>INDEX('CAT-4'!$1:$1048576,FAR!AF739,FAR!AG739)</f>
        <v>100.5</v>
      </c>
      <c r="AI739">
        <f>MATCH($AI$3,'CAT-4'!$1:$1,0)</f>
        <v>133</v>
      </c>
      <c r="AJ739">
        <f>INDEX('CAT-4'!$1:$1048576,FAR!AF739,FAR!AI739)</f>
        <v>112.9</v>
      </c>
      <c r="AK739" s="28">
        <f t="shared" ref="AK739:AK745" si="450">AJ739/AH739</f>
        <v>1.1233830845771144</v>
      </c>
      <c r="AL739" s="28">
        <f t="shared" ref="AL739:AL745" si="451">AK739</f>
        <v>1.1233830845771144</v>
      </c>
      <c r="AM739" s="2">
        <f>INDEX(ELSV!$C$4:$G$58,MATCH(AE739,ELSV!$G$4:$G$58,0),MATCH(IF(O739&gt;2000000,"A",IF(O739&gt;1000000,"B",IF(O739&gt;100000,"C","D"))),ELSV!$C$4:$G$4,0))</f>
        <v>6</v>
      </c>
      <c r="AN739" s="77">
        <f>INDEX(ELSV!$G$4:$K$58,MATCH(AE739,ELSV!$G$4:$G$58,0),MATCH(IF(O739&gt;2000000,"A",IF(O739&gt;1000000,"B",IF(O739&gt;100000,"C","D"))),ELSV!$G$4:$K$4,0))</f>
        <v>0.95</v>
      </c>
      <c r="AO739" s="24">
        <f t="shared" si="441"/>
        <v>155468.91691542289</v>
      </c>
      <c r="AP739" s="24">
        <f t="shared" si="442"/>
        <v>147695.47106965171</v>
      </c>
      <c r="AQ739" s="25">
        <f t="shared" si="443"/>
        <v>7773.4458457711735</v>
      </c>
    </row>
    <row r="740" spans="1:43" hidden="1" x14ac:dyDescent="0.25">
      <c r="A740" s="11">
        <v>3004</v>
      </c>
      <c r="B740" s="6">
        <v>3004006301</v>
      </c>
      <c r="C740" s="6">
        <v>20000401</v>
      </c>
      <c r="D740" s="6">
        <v>5030000220</v>
      </c>
      <c r="E740" s="6"/>
      <c r="F740" s="6" t="s">
        <v>1493</v>
      </c>
      <c r="G740" s="6"/>
      <c r="H740" s="6">
        <v>1</v>
      </c>
      <c r="I740" s="6" t="s">
        <v>8</v>
      </c>
      <c r="J740" s="27">
        <v>44135</v>
      </c>
      <c r="K740" s="27">
        <v>44135</v>
      </c>
      <c r="L740" s="7">
        <v>138349.10999999999</v>
      </c>
      <c r="M740" s="7">
        <v>0</v>
      </c>
      <c r="N740" s="7"/>
      <c r="O740" s="8">
        <v>138349.10999999999</v>
      </c>
      <c r="P740" s="7">
        <v>-29394.45</v>
      </c>
      <c r="Q740" s="7">
        <v>0</v>
      </c>
      <c r="R740" s="7">
        <v>-20752.37</v>
      </c>
      <c r="S740" s="12">
        <f t="shared" si="430"/>
        <v>-50146.82</v>
      </c>
      <c r="T740" s="18">
        <f t="shared" si="431"/>
        <v>108954.65999999999</v>
      </c>
      <c r="U740" s="18">
        <v>88202.29</v>
      </c>
      <c r="V740" s="30">
        <f t="shared" si="432"/>
        <v>44105</v>
      </c>
      <c r="W740" s="28">
        <f t="shared" si="440"/>
        <v>2.5972222222222223</v>
      </c>
      <c r="X740" s="38" t="s">
        <v>3078</v>
      </c>
      <c r="AD740"/>
      <c r="AE740" s="43" t="s">
        <v>4034</v>
      </c>
      <c r="AF740">
        <f>MATCH(AE740,'CAT-4'!$A:$A,0)</f>
        <v>640</v>
      </c>
      <c r="AG740">
        <f>MATCH(V740,'CAT-4'!$1:$1,0)</f>
        <v>106</v>
      </c>
      <c r="AH740">
        <f>INDEX('CAT-4'!$1:$1048576,FAR!AF740,FAR!AG740)</f>
        <v>98.9</v>
      </c>
      <c r="AI740">
        <f>MATCH($AI$3,'CAT-4'!$1:$1,0)</f>
        <v>133</v>
      </c>
      <c r="AJ740">
        <f>INDEX('CAT-4'!$1:$1048576,FAR!AF740,FAR!AI740)</f>
        <v>115.5</v>
      </c>
      <c r="AK740" s="28">
        <f t="shared" si="450"/>
        <v>1.1678463094034377</v>
      </c>
      <c r="AL740" s="28">
        <f t="shared" si="451"/>
        <v>1.1678463094034377</v>
      </c>
      <c r="AM740" s="2">
        <f>INDEX(ELSV!$C$4:$G$58,MATCH(AE740,ELSV!$G$4:$G$58,0),MATCH(IF(O740&gt;2000000,"A",IF(O740&gt;1000000,"B",IF(O740&gt;100000,"C","D"))),ELSV!$C$4:$G$4,0))</f>
        <v>8</v>
      </c>
      <c r="AN740" s="77">
        <f>INDEX(ELSV!$G$4:$K$58,MATCH(AE740,ELSV!$G$4:$G$58,0),MATCH(IF(O740&gt;2000000,"A",IF(O740&gt;1000000,"B",IF(O740&gt;100000,"C","D"))),ELSV!$G$4:$K$4,0))</f>
        <v>1</v>
      </c>
      <c r="AO740" s="24">
        <f t="shared" si="441"/>
        <v>161570.49752275023</v>
      </c>
      <c r="AP740" s="24">
        <f t="shared" si="442"/>
        <v>52454.310827698428</v>
      </c>
      <c r="AQ740" s="25">
        <f t="shared" si="443"/>
        <v>109116.1866950518</v>
      </c>
    </row>
    <row r="741" spans="1:43" hidden="1" x14ac:dyDescent="0.25">
      <c r="A741" s="11">
        <v>3008</v>
      </c>
      <c r="B741" s="6">
        <v>3008006301</v>
      </c>
      <c r="C741" s="6">
        <v>20000401</v>
      </c>
      <c r="D741" s="6">
        <v>5030000222</v>
      </c>
      <c r="E741" s="6"/>
      <c r="F741" s="6" t="s">
        <v>1493</v>
      </c>
      <c r="G741" s="6"/>
      <c r="H741" s="6">
        <v>1</v>
      </c>
      <c r="I741" s="6" t="s">
        <v>8</v>
      </c>
      <c r="J741" s="27">
        <v>44135</v>
      </c>
      <c r="K741" s="27">
        <v>44135</v>
      </c>
      <c r="L741" s="7">
        <v>138349.10999999999</v>
      </c>
      <c r="M741" s="7">
        <v>0</v>
      </c>
      <c r="N741" s="7"/>
      <c r="O741" s="8">
        <v>138349.10999999999</v>
      </c>
      <c r="P741" s="7">
        <v>-29394.45</v>
      </c>
      <c r="Q741" s="7">
        <v>0</v>
      </c>
      <c r="R741" s="7">
        <v>-20752.37</v>
      </c>
      <c r="S741" s="12">
        <f t="shared" si="430"/>
        <v>-50146.82</v>
      </c>
      <c r="T741" s="18">
        <f t="shared" si="431"/>
        <v>108954.65999999999</v>
      </c>
      <c r="U741" s="18">
        <v>88202.29</v>
      </c>
      <c r="V741" s="30">
        <f t="shared" si="432"/>
        <v>44105</v>
      </c>
      <c r="W741" s="28">
        <f t="shared" si="440"/>
        <v>2.5972222222222223</v>
      </c>
      <c r="X741" s="38" t="s">
        <v>3078</v>
      </c>
      <c r="AD741"/>
      <c r="AE741" s="43" t="s">
        <v>4034</v>
      </c>
      <c r="AF741">
        <f>MATCH(AE741,'CAT-4'!$A:$A,0)</f>
        <v>640</v>
      </c>
      <c r="AG741">
        <f>MATCH(V741,'CAT-4'!$1:$1,0)</f>
        <v>106</v>
      </c>
      <c r="AH741">
        <f>INDEX('CAT-4'!$1:$1048576,FAR!AF741,FAR!AG741)</f>
        <v>98.9</v>
      </c>
      <c r="AI741">
        <f>MATCH($AI$3,'CAT-4'!$1:$1,0)</f>
        <v>133</v>
      </c>
      <c r="AJ741">
        <f>INDEX('CAT-4'!$1:$1048576,FAR!AF741,FAR!AI741)</f>
        <v>115.5</v>
      </c>
      <c r="AK741" s="28">
        <f t="shared" si="450"/>
        <v>1.1678463094034377</v>
      </c>
      <c r="AL741" s="28">
        <f t="shared" si="451"/>
        <v>1.1678463094034377</v>
      </c>
      <c r="AM741" s="2">
        <f>INDEX(ELSV!$C$4:$G$58,MATCH(AE741,ELSV!$G$4:$G$58,0),MATCH(IF(O741&gt;2000000,"A",IF(O741&gt;1000000,"B",IF(O741&gt;100000,"C","D"))),ELSV!$C$4:$G$4,0))</f>
        <v>8</v>
      </c>
      <c r="AN741" s="77">
        <f>INDEX(ELSV!$G$4:$K$58,MATCH(AE741,ELSV!$G$4:$G$58,0),MATCH(IF(O741&gt;2000000,"A",IF(O741&gt;1000000,"B",IF(O741&gt;100000,"C","D"))),ELSV!$G$4:$K$4,0))</f>
        <v>1</v>
      </c>
      <c r="AO741" s="24">
        <f t="shared" si="441"/>
        <v>161570.49752275023</v>
      </c>
      <c r="AP741" s="24">
        <f t="shared" si="442"/>
        <v>52454.310827698428</v>
      </c>
      <c r="AQ741" s="25">
        <f t="shared" si="443"/>
        <v>109116.1866950518</v>
      </c>
    </row>
    <row r="742" spans="1:43" x14ac:dyDescent="0.25">
      <c r="A742" s="11">
        <v>3007</v>
      </c>
      <c r="B742" s="6">
        <v>3007006301</v>
      </c>
      <c r="C742" s="6">
        <v>20000401</v>
      </c>
      <c r="D742" s="6">
        <v>5030000217</v>
      </c>
      <c r="E742" s="6" t="s">
        <v>1585</v>
      </c>
      <c r="F742" s="6" t="s">
        <v>1491</v>
      </c>
      <c r="G742" s="6"/>
      <c r="H742" s="6">
        <v>1</v>
      </c>
      <c r="I742" s="6" t="s">
        <v>8</v>
      </c>
      <c r="J742" s="27">
        <v>44114</v>
      </c>
      <c r="K742" s="27">
        <v>44114</v>
      </c>
      <c r="L742" s="7">
        <v>138349.01</v>
      </c>
      <c r="M742" s="7">
        <v>0</v>
      </c>
      <c r="N742" s="7"/>
      <c r="O742" s="8">
        <v>138349.01</v>
      </c>
      <c r="P742" s="7">
        <v>-12908.3</v>
      </c>
      <c r="Q742" s="7">
        <v>0</v>
      </c>
      <c r="R742" s="7">
        <v>-8757.49</v>
      </c>
      <c r="S742" s="12">
        <f t="shared" si="430"/>
        <v>-21665.79</v>
      </c>
      <c r="T742" s="18">
        <f t="shared" si="431"/>
        <v>125440.71</v>
      </c>
      <c r="U742" s="18">
        <v>116683.22</v>
      </c>
      <c r="V742" s="30">
        <f t="shared" si="432"/>
        <v>44105</v>
      </c>
      <c r="W742" s="28">
        <f t="shared" si="440"/>
        <v>2.6527777777777777</v>
      </c>
      <c r="X742" s="38"/>
      <c r="AD742"/>
      <c r="AE742" s="43" t="s">
        <v>4061</v>
      </c>
      <c r="AF742">
        <f>MATCH(AE742,'CAT-4'!$A:$A,0)</f>
        <v>654</v>
      </c>
      <c r="AG742">
        <f>MATCH(V742,'CAT-4'!$1:$1,0)</f>
        <v>106</v>
      </c>
      <c r="AH742">
        <f>INDEX('CAT-4'!$1:$1048576,FAR!AF742,FAR!AG742)</f>
        <v>106.1</v>
      </c>
      <c r="AI742">
        <f>MATCH($AI$3,'CAT-4'!$1:$1,0)</f>
        <v>133</v>
      </c>
      <c r="AJ742">
        <f>INDEX('CAT-4'!$1:$1048576,FAR!AF742,FAR!AI742)</f>
        <v>112.9</v>
      </c>
      <c r="AK742" s="28">
        <f t="shared" si="450"/>
        <v>1.0640904806786051</v>
      </c>
      <c r="AL742" s="28">
        <f t="shared" si="451"/>
        <v>1.0640904806786051</v>
      </c>
      <c r="AM742" s="2">
        <f>INDEX(ELSV!$C$4:$G$58,MATCH(AE742,ELSV!$G$4:$G$58,0),MATCH(IF(O742&gt;2000000,"A",IF(O742&gt;1000000,"B",IF(O742&gt;100000,"C","D"))),ELSV!$C$4:$G$4,0))</f>
        <v>6</v>
      </c>
      <c r="AN742" s="77">
        <f>INDEX(ELSV!$G$4:$K$58,MATCH(AE742,ELSV!$G$4:$G$58,0),MATCH(IF(O742&gt;2000000,"A",IF(O742&gt;1000000,"B",IF(O742&gt;100000,"C","D"))),ELSV!$G$4:$K$4,0))</f>
        <v>0.95</v>
      </c>
      <c r="AO742" s="24">
        <f t="shared" si="441"/>
        <v>147215.86455230915</v>
      </c>
      <c r="AP742" s="24">
        <f t="shared" si="442"/>
        <v>61834.070886612259</v>
      </c>
      <c r="AQ742" s="25">
        <f t="shared" si="443"/>
        <v>85381.793665696896</v>
      </c>
    </row>
    <row r="743" spans="1:43" hidden="1" x14ac:dyDescent="0.25">
      <c r="A743" s="11">
        <v>3006</v>
      </c>
      <c r="B743" s="6">
        <v>3006006301</v>
      </c>
      <c r="C743" s="6">
        <v>20000401</v>
      </c>
      <c r="D743" s="6">
        <v>5030000224</v>
      </c>
      <c r="E743" s="6"/>
      <c r="F743" s="6" t="s">
        <v>1493</v>
      </c>
      <c r="G743" s="6"/>
      <c r="H743" s="6">
        <v>1</v>
      </c>
      <c r="I743" s="6" t="s">
        <v>8</v>
      </c>
      <c r="J743" s="27">
        <v>44135</v>
      </c>
      <c r="K743" s="27">
        <v>44135</v>
      </c>
      <c r="L743" s="7">
        <v>138349.01</v>
      </c>
      <c r="M743" s="7">
        <v>0</v>
      </c>
      <c r="N743" s="7"/>
      <c r="O743" s="8">
        <v>138349.01</v>
      </c>
      <c r="P743" s="7">
        <v>-29394.43</v>
      </c>
      <c r="Q743" s="7">
        <v>0</v>
      </c>
      <c r="R743" s="7">
        <v>-20752.349999999999</v>
      </c>
      <c r="S743" s="12">
        <f t="shared" si="430"/>
        <v>-50146.78</v>
      </c>
      <c r="T743" s="18">
        <f t="shared" si="431"/>
        <v>108954.58000000002</v>
      </c>
      <c r="U743" s="18">
        <v>88202.23</v>
      </c>
      <c r="V743" s="30">
        <f t="shared" si="432"/>
        <v>44105</v>
      </c>
      <c r="W743" s="28">
        <f t="shared" si="440"/>
        <v>2.5972222222222223</v>
      </c>
      <c r="X743" s="38" t="s">
        <v>3078</v>
      </c>
      <c r="AD743"/>
      <c r="AE743" s="43" t="s">
        <v>4034</v>
      </c>
      <c r="AF743">
        <f>MATCH(AE743,'CAT-4'!$A:$A,0)</f>
        <v>640</v>
      </c>
      <c r="AG743">
        <f>MATCH(V743,'CAT-4'!$1:$1,0)</f>
        <v>106</v>
      </c>
      <c r="AH743">
        <f>INDEX('CAT-4'!$1:$1048576,FAR!AF743,FAR!AG743)</f>
        <v>98.9</v>
      </c>
      <c r="AI743">
        <f>MATCH($AI$3,'CAT-4'!$1:$1,0)</f>
        <v>133</v>
      </c>
      <c r="AJ743">
        <f>INDEX('CAT-4'!$1:$1048576,FAR!AF743,FAR!AI743)</f>
        <v>115.5</v>
      </c>
      <c r="AK743" s="28">
        <f t="shared" si="450"/>
        <v>1.1678463094034377</v>
      </c>
      <c r="AL743" s="28">
        <f t="shared" si="451"/>
        <v>1.1678463094034377</v>
      </c>
      <c r="AM743" s="2">
        <f>INDEX(ELSV!$C$4:$G$58,MATCH(AE743,ELSV!$G$4:$G$58,0),MATCH(IF(O743&gt;2000000,"A",IF(O743&gt;1000000,"B",IF(O743&gt;100000,"C","D"))),ELSV!$C$4:$G$4,0))</f>
        <v>8</v>
      </c>
      <c r="AN743" s="77">
        <f>INDEX(ELSV!$G$4:$K$58,MATCH(AE743,ELSV!$G$4:$G$58,0),MATCH(IF(O743&gt;2000000,"A",IF(O743&gt;1000000,"B",IF(O743&gt;100000,"C","D"))),ELSV!$G$4:$K$4,0))</f>
        <v>1</v>
      </c>
      <c r="AO743" s="24">
        <f t="shared" si="441"/>
        <v>161570.3807381193</v>
      </c>
      <c r="AP743" s="24">
        <f t="shared" si="442"/>
        <v>52454.272913243592</v>
      </c>
      <c r="AQ743" s="25">
        <f t="shared" si="443"/>
        <v>109116.10782487571</v>
      </c>
    </row>
    <row r="744" spans="1:43" x14ac:dyDescent="0.25">
      <c r="A744" s="11">
        <v>3005</v>
      </c>
      <c r="B744" s="6">
        <v>3005006301</v>
      </c>
      <c r="C744" s="6">
        <v>20000401</v>
      </c>
      <c r="D744" s="6">
        <v>5030000226</v>
      </c>
      <c r="E744" s="6" t="s">
        <v>1584</v>
      </c>
      <c r="F744" s="6" t="s">
        <v>1496</v>
      </c>
      <c r="G744" s="6"/>
      <c r="H744" s="6">
        <v>1</v>
      </c>
      <c r="I744" s="6" t="s">
        <v>8</v>
      </c>
      <c r="J744" s="27">
        <v>44165</v>
      </c>
      <c r="K744" s="27">
        <v>44165</v>
      </c>
      <c r="L744" s="7">
        <v>138349</v>
      </c>
      <c r="M744" s="7">
        <v>0</v>
      </c>
      <c r="N744" s="7"/>
      <c r="O744" s="8">
        <v>138349</v>
      </c>
      <c r="P744" s="7">
        <v>-27688.75</v>
      </c>
      <c r="Q744" s="7">
        <v>0</v>
      </c>
      <c r="R744" s="7">
        <v>-20752.349999999999</v>
      </c>
      <c r="S744" s="12">
        <f t="shared" si="430"/>
        <v>-48441.1</v>
      </c>
      <c r="T744" s="18">
        <f t="shared" si="431"/>
        <v>110660.25</v>
      </c>
      <c r="U744" s="18">
        <v>89907.9</v>
      </c>
      <c r="V744" s="30">
        <f t="shared" si="432"/>
        <v>44136</v>
      </c>
      <c r="W744" s="28">
        <f t="shared" si="440"/>
        <v>2.5138888888888888</v>
      </c>
      <c r="X744" s="38"/>
      <c r="AD744"/>
      <c r="AE744" s="43" t="s">
        <v>4034</v>
      </c>
      <c r="AF744">
        <f>MATCH(AE744,'CAT-4'!$A:$A,0)</f>
        <v>640</v>
      </c>
      <c r="AG744">
        <f>MATCH(V744,'CAT-4'!$1:$1,0)</f>
        <v>107</v>
      </c>
      <c r="AH744">
        <f>INDEX('CAT-4'!$1:$1048576,FAR!AF744,FAR!AG744)</f>
        <v>100.6</v>
      </c>
      <c r="AI744">
        <f>MATCH($AI$3,'CAT-4'!$1:$1,0)</f>
        <v>133</v>
      </c>
      <c r="AJ744">
        <f>INDEX('CAT-4'!$1:$1048576,FAR!AF744,FAR!AI744)</f>
        <v>115.5</v>
      </c>
      <c r="AK744" s="28">
        <f t="shared" si="450"/>
        <v>1.1481113320079523</v>
      </c>
      <c r="AL744" s="28">
        <f t="shared" si="451"/>
        <v>1.1481113320079523</v>
      </c>
      <c r="AM744" s="2">
        <f>INDEX(ELSV!$C$4:$G$58,MATCH(AE744,ELSV!$G$4:$G$58,0),MATCH(IF(O744&gt;2000000,"A",IF(O744&gt;1000000,"B",IF(O744&gt;100000,"C","D"))),ELSV!$C$4:$G$4,0))</f>
        <v>8</v>
      </c>
      <c r="AN744" s="77">
        <f>INDEX(ELSV!$G$4:$K$58,MATCH(AE744,ELSV!$G$4:$G$58,0),MATCH(IF(O744&gt;2000000,"A",IF(O744&gt;1000000,"B",IF(O744&gt;100000,"C","D"))),ELSV!$G$4:$K$4,0))</f>
        <v>1</v>
      </c>
      <c r="AO744" s="24">
        <f t="shared" si="441"/>
        <v>158840.05467196819</v>
      </c>
      <c r="AP744" s="24">
        <f t="shared" si="442"/>
        <v>49913.281068795557</v>
      </c>
      <c r="AQ744" s="25">
        <f t="shared" si="443"/>
        <v>108926.77360317262</v>
      </c>
    </row>
    <row r="745" spans="1:43" hidden="1" x14ac:dyDescent="0.25">
      <c r="A745" s="11">
        <v>3001</v>
      </c>
      <c r="B745" s="6">
        <v>3001006301</v>
      </c>
      <c r="C745" s="6">
        <v>20000401</v>
      </c>
      <c r="D745" s="6">
        <v>5030000236</v>
      </c>
      <c r="E745" s="6"/>
      <c r="F745" s="6" t="s">
        <v>1506</v>
      </c>
      <c r="G745" s="6"/>
      <c r="H745" s="6">
        <v>5</v>
      </c>
      <c r="I745" s="6" t="s">
        <v>41</v>
      </c>
      <c r="J745" s="27">
        <v>44227</v>
      </c>
      <c r="K745" s="27">
        <v>44227</v>
      </c>
      <c r="L745" s="7">
        <v>138300</v>
      </c>
      <c r="M745" s="7">
        <v>0</v>
      </c>
      <c r="N745" s="7"/>
      <c r="O745" s="8">
        <v>138300</v>
      </c>
      <c r="P745" s="7">
        <v>-138300</v>
      </c>
      <c r="Q745" s="7">
        <v>0</v>
      </c>
      <c r="R745" s="7">
        <v>0</v>
      </c>
      <c r="S745" s="12">
        <f t="shared" si="430"/>
        <v>-138300</v>
      </c>
      <c r="T745" s="18">
        <f t="shared" si="431"/>
        <v>0</v>
      </c>
      <c r="U745" s="18">
        <v>0</v>
      </c>
      <c r="V745" s="30">
        <f t="shared" si="432"/>
        <v>44197</v>
      </c>
      <c r="W745" s="28">
        <f t="shared" si="440"/>
        <v>2.3472222222222223</v>
      </c>
      <c r="X745" s="38" t="s">
        <v>3108</v>
      </c>
      <c r="AD745"/>
      <c r="AE745" s="43" t="s">
        <v>4043</v>
      </c>
      <c r="AF745">
        <f>MATCH(AE745,'CAT-4'!$A:$A,0)</f>
        <v>645</v>
      </c>
      <c r="AG745">
        <f>MATCH(V745,'CAT-4'!$1:$1,0)</f>
        <v>109</v>
      </c>
      <c r="AH745">
        <f>INDEX('CAT-4'!$1:$1048576,FAR!AF745,FAR!AG745)</f>
        <v>115.6</v>
      </c>
      <c r="AI745">
        <f>MATCH($AI$3,'CAT-4'!$1:$1,0)</f>
        <v>133</v>
      </c>
      <c r="AJ745">
        <f>INDEX('CAT-4'!$1:$1048576,FAR!AF745,FAR!AI745)</f>
        <v>115.6</v>
      </c>
      <c r="AK745" s="28">
        <f t="shared" si="450"/>
        <v>1</v>
      </c>
      <c r="AL745" s="28">
        <f t="shared" si="451"/>
        <v>1</v>
      </c>
      <c r="AM745" s="2">
        <f>INDEX(ELSV!$C$4:$G$58,MATCH(AE745,ELSV!$G$4:$G$58,0),MATCH(IF(O745&gt;2000000,"A",IF(O745&gt;1000000,"B",IF(O745&gt;100000,"C","D"))),ELSV!$C$4:$G$4,0))</f>
        <v>6</v>
      </c>
      <c r="AN745" s="77">
        <f>INDEX(ELSV!$G$4:$K$58,MATCH(AE745,ELSV!$G$4:$G$58,0),MATCH(IF(O745&gt;2000000,"A",IF(O745&gt;1000000,"B",IF(O745&gt;100000,"C","D"))),ELSV!$G$4:$K$4,0))</f>
        <v>1</v>
      </c>
      <c r="AO745" s="24">
        <f t="shared" si="441"/>
        <v>138300</v>
      </c>
      <c r="AP745" s="24">
        <f t="shared" si="442"/>
        <v>54103.472222222226</v>
      </c>
      <c r="AQ745" s="25">
        <f t="shared" si="443"/>
        <v>84196.527777777781</v>
      </c>
    </row>
    <row r="746" spans="1:43" hidden="1" x14ac:dyDescent="0.25">
      <c r="A746" s="11">
        <v>3003</v>
      </c>
      <c r="B746" s="6">
        <v>3003006301</v>
      </c>
      <c r="C746" s="6">
        <v>20000401</v>
      </c>
      <c r="D746" s="6">
        <v>5030000116</v>
      </c>
      <c r="E746" s="6"/>
      <c r="F746" s="6" t="s">
        <v>1418</v>
      </c>
      <c r="G746" s="6"/>
      <c r="H746" s="6">
        <v>2</v>
      </c>
      <c r="I746" s="6" t="s">
        <v>41</v>
      </c>
      <c r="J746" s="27">
        <v>40939</v>
      </c>
      <c r="K746" s="27">
        <v>40939</v>
      </c>
      <c r="L746" s="7">
        <v>137130</v>
      </c>
      <c r="M746" s="7">
        <v>0</v>
      </c>
      <c r="N746" s="7"/>
      <c r="O746" s="8">
        <v>137130</v>
      </c>
      <c r="P746" s="7">
        <v>-123417</v>
      </c>
      <c r="Q746" s="7">
        <v>0</v>
      </c>
      <c r="R746" s="7">
        <v>0</v>
      </c>
      <c r="S746" s="12">
        <f t="shared" si="430"/>
        <v>-123417</v>
      </c>
      <c r="T746" s="18">
        <f t="shared" si="431"/>
        <v>13713</v>
      </c>
      <c r="U746" s="18">
        <v>13713</v>
      </c>
      <c r="V746" s="30">
        <f t="shared" si="432"/>
        <v>40909</v>
      </c>
      <c r="W746" s="28">
        <f t="shared" si="440"/>
        <v>11.347222222222221</v>
      </c>
      <c r="X746" s="38" t="s">
        <v>2880</v>
      </c>
      <c r="Y746">
        <f>MATCH(X746,'CAT-3'!$A:$A,0)</f>
        <v>642</v>
      </c>
      <c r="Z746">
        <f>MATCH(V746,'CAT-3'!$1:$1,0)</f>
        <v>88</v>
      </c>
      <c r="AA746">
        <f>INDEX('CAT-3'!$1:$1048576,FAR!Y746,FAR!Z746)</f>
        <v>126</v>
      </c>
      <c r="AB746">
        <f>MATCH($AB$3,'CAT-3'!$1:$1,0)</f>
        <v>90</v>
      </c>
      <c r="AC746">
        <f>INDEX('CAT-3'!$1:$1048576,FAR!Y746,FAR!AB746)</f>
        <v>126.4</v>
      </c>
      <c r="AD746" s="28">
        <f>AC746/AA746</f>
        <v>1.0031746031746032</v>
      </c>
      <c r="AE746" s="43" t="s">
        <v>4061</v>
      </c>
      <c r="AF746">
        <f>MATCH(AE746,'CAT-4'!$A:$A,0)</f>
        <v>654</v>
      </c>
      <c r="AG746">
        <f>MATCH($AG$3,'CAT-4'!$1:$1,0)</f>
        <v>4</v>
      </c>
      <c r="AH746">
        <f>INDEX('CAT-4'!$1:$1048576,FAR!AF746,FAR!AG746)</f>
        <v>94.7</v>
      </c>
      <c r="AI746">
        <f>MATCH($AI$3,'CAT-4'!$1:$1,0)</f>
        <v>133</v>
      </c>
      <c r="AJ746">
        <f>INDEX('CAT-4'!$1:$1048576,FAR!AF746,FAR!AI746)</f>
        <v>112.9</v>
      </c>
      <c r="AK746" s="28">
        <f>AJ746/AH746</f>
        <v>1.1921858500527984</v>
      </c>
      <c r="AL746" s="28">
        <f>AK746*AD746</f>
        <v>1.195970567037093</v>
      </c>
      <c r="AM746" s="2">
        <f>INDEX(ELSV!$C$4:$G$58,MATCH(AE746,ELSV!$G$4:$G$58,0),MATCH(IF(O746&gt;2000000,"A",IF(O746&gt;1000000,"B",IF(O746&gt;100000,"C","D"))),ELSV!$C$4:$G$4,0))</f>
        <v>6</v>
      </c>
      <c r="AN746" s="77">
        <f>INDEX(ELSV!$G$4:$K$58,MATCH(AE746,ELSV!$G$4:$G$58,0),MATCH(IF(O746&gt;2000000,"A",IF(O746&gt;1000000,"B",IF(O746&gt;100000,"C","D"))),ELSV!$G$4:$K$4,0))</f>
        <v>0.95</v>
      </c>
      <c r="AO746" s="24">
        <f t="shared" si="441"/>
        <v>164003.44385779658</v>
      </c>
      <c r="AP746" s="24">
        <f t="shared" si="442"/>
        <v>155803.27166490676</v>
      </c>
      <c r="AQ746" s="25">
        <f t="shared" si="443"/>
        <v>8200.1721928898187</v>
      </c>
    </row>
    <row r="747" spans="1:43" x14ac:dyDescent="0.25">
      <c r="A747" s="11">
        <v>3006</v>
      </c>
      <c r="B747" s="6">
        <v>3006000206</v>
      </c>
      <c r="C747" s="6">
        <v>20000201</v>
      </c>
      <c r="D747" s="6">
        <v>3030000155</v>
      </c>
      <c r="E747" s="6" t="s">
        <v>1582</v>
      </c>
      <c r="F747" s="6" t="s">
        <v>756</v>
      </c>
      <c r="G747" s="6"/>
      <c r="H747" s="6">
        <v>1</v>
      </c>
      <c r="I747" s="6" t="s">
        <v>8</v>
      </c>
      <c r="J747" s="27">
        <v>41729</v>
      </c>
      <c r="K747" s="27">
        <v>41729</v>
      </c>
      <c r="L747" s="7">
        <v>136728.07</v>
      </c>
      <c r="M747" s="7">
        <v>0</v>
      </c>
      <c r="N747" s="7"/>
      <c r="O747" s="8">
        <v>136728.07</v>
      </c>
      <c r="P747" s="7">
        <v>-63789.78</v>
      </c>
      <c r="Q747" s="7">
        <v>0</v>
      </c>
      <c r="R747" s="7">
        <v>-7971.25</v>
      </c>
      <c r="S747" s="12">
        <f t="shared" si="430"/>
        <v>-71761.03</v>
      </c>
      <c r="T747" s="18">
        <f t="shared" si="431"/>
        <v>72938.290000000008</v>
      </c>
      <c r="U747" s="18">
        <v>64967.040000000001</v>
      </c>
      <c r="V747" s="30">
        <f t="shared" si="432"/>
        <v>41699</v>
      </c>
      <c r="W747" s="28">
        <f t="shared" si="440"/>
        <v>9.1805555555555554</v>
      </c>
      <c r="X747" s="38"/>
      <c r="AD747"/>
      <c r="AE747" s="43" t="s">
        <v>4085</v>
      </c>
      <c r="AF747">
        <f>MATCH(AE747,'CAT-4'!$A:$A,0)</f>
        <v>666</v>
      </c>
      <c r="AG747">
        <f>MATCH(V747,'CAT-4'!$1:$1,0)</f>
        <v>27</v>
      </c>
      <c r="AH747">
        <f>INDEX('CAT-4'!$1:$1048576,FAR!AF747,FAR!AG747)</f>
        <v>107.2</v>
      </c>
      <c r="AI747">
        <f>MATCH($AI$3,'CAT-4'!$1:$1,0)</f>
        <v>133</v>
      </c>
      <c r="AJ747">
        <f>INDEX('CAT-4'!$1:$1048576,FAR!AF747,FAR!AI747)</f>
        <v>130</v>
      </c>
      <c r="AK747" s="28">
        <f t="shared" ref="AK747:AK755" si="452">AJ747/AH747</f>
        <v>1.2126865671641791</v>
      </c>
      <c r="AL747" s="28">
        <f t="shared" ref="AL747:AL755" si="453">AK747</f>
        <v>1.2126865671641791</v>
      </c>
      <c r="AM747" s="2">
        <f>INDEX(ELSV!$C$4:$G$58,MATCH(AE747,ELSV!$G$4:$G$58,0),MATCH(IF(O747&gt;2000000,"A",IF(O747&gt;1000000,"B",IF(O747&gt;100000,"C","D"))),ELSV!$C$4:$G$4,0))</f>
        <v>12</v>
      </c>
      <c r="AN747" s="77">
        <f>INDEX(ELSV!$G$4:$K$58,MATCH(AE747,ELSV!$G$4:$G$58,0),MATCH(IF(O747&gt;2000000,"A",IF(O747&gt;1000000,"B",IF(O747&gt;100000,"C","D"))),ELSV!$G$4:$K$4,0))</f>
        <v>0.95</v>
      </c>
      <c r="AO747" s="24">
        <f t="shared" si="441"/>
        <v>165808.29384328358</v>
      </c>
      <c r="AP747" s="24">
        <f t="shared" si="442"/>
        <v>120508.47004501148</v>
      </c>
      <c r="AQ747" s="25">
        <f t="shared" si="443"/>
        <v>45299.823798272104</v>
      </c>
    </row>
    <row r="748" spans="1:43" x14ac:dyDescent="0.25">
      <c r="A748" s="11">
        <v>3005</v>
      </c>
      <c r="B748" s="6">
        <v>3005005204</v>
      </c>
      <c r="C748" s="6">
        <v>20000301</v>
      </c>
      <c r="D748" s="6">
        <v>4000000238</v>
      </c>
      <c r="E748" s="6" t="s">
        <v>1584</v>
      </c>
      <c r="F748" s="6" t="s">
        <v>967</v>
      </c>
      <c r="G748" s="6"/>
      <c r="H748" s="6">
        <v>1</v>
      </c>
      <c r="I748" s="6" t="s">
        <v>8</v>
      </c>
      <c r="J748" s="27">
        <v>42094</v>
      </c>
      <c r="K748" s="27">
        <v>42094</v>
      </c>
      <c r="L748" s="7">
        <v>135392.01</v>
      </c>
      <c r="M748" s="7">
        <v>0</v>
      </c>
      <c r="N748" s="7"/>
      <c r="O748" s="8">
        <v>135392.01</v>
      </c>
      <c r="P748" s="7">
        <v>-60015.65</v>
      </c>
      <c r="Q748" s="7">
        <v>0</v>
      </c>
      <c r="R748" s="7">
        <v>-8570.31</v>
      </c>
      <c r="S748" s="12">
        <f t="shared" si="430"/>
        <v>-68585.960000000006</v>
      </c>
      <c r="T748" s="18">
        <f t="shared" si="431"/>
        <v>75376.360000000015</v>
      </c>
      <c r="U748" s="18">
        <v>66806.05</v>
      </c>
      <c r="V748" s="30">
        <f t="shared" si="432"/>
        <v>42064</v>
      </c>
      <c r="W748" s="28">
        <f t="shared" si="440"/>
        <v>8.1805555555555554</v>
      </c>
      <c r="X748" s="38"/>
      <c r="AD748"/>
      <c r="AE748" s="43" t="s">
        <v>4429</v>
      </c>
      <c r="AF748">
        <f>MATCH(AE748,'CAT-4'!$A:$A,0)</f>
        <v>844</v>
      </c>
      <c r="AG748">
        <f>MATCH(V748,'CAT-4'!$1:$1,0)</f>
        <v>39</v>
      </c>
      <c r="AH748">
        <f>INDEX('CAT-4'!$1:$1048576,FAR!AF748,FAR!AG748)</f>
        <v>112.8</v>
      </c>
      <c r="AI748">
        <f>MATCH($AI$3,'CAT-4'!$1:$1,0)</f>
        <v>133</v>
      </c>
      <c r="AJ748">
        <f>INDEX('CAT-4'!$1:$1048576,FAR!AF748,FAR!AI748)</f>
        <v>157.9</v>
      </c>
      <c r="AK748" s="28">
        <f t="shared" si="452"/>
        <v>1.3998226950354611</v>
      </c>
      <c r="AL748" s="28">
        <f t="shared" si="453"/>
        <v>1.3998226950354611</v>
      </c>
      <c r="AM748" s="2">
        <f>INDEX(ELSV!$C$4:$G$58,MATCH(AE748,ELSV!$G$4:$G$58,0),MATCH(IF(O748&gt;2000000,"A",IF(O748&gt;1000000,"B",IF(O748&gt;100000,"C","D"))),ELSV!$C$4:$G$4,0))</f>
        <v>8</v>
      </c>
      <c r="AN748" s="77">
        <f>INDEX(ELSV!$G$4:$K$58,MATCH(AE748,ELSV!$G$4:$G$58,0),MATCH(IF(O748&gt;2000000,"A",IF(O748&gt;1000000,"B",IF(O748&gt;100000,"C","D"))),ELSV!$G$4:$K$4,0))</f>
        <v>0.95</v>
      </c>
      <c r="AO748" s="24">
        <f t="shared" si="441"/>
        <v>189524.80832446812</v>
      </c>
      <c r="AP748" s="24">
        <f t="shared" si="442"/>
        <v>180048.5679082447</v>
      </c>
      <c r="AQ748" s="25">
        <f t="shared" si="443"/>
        <v>9476.2404162234161</v>
      </c>
    </row>
    <row r="749" spans="1:43" x14ac:dyDescent="0.25">
      <c r="A749" s="11">
        <v>3008</v>
      </c>
      <c r="B749" s="6">
        <v>3008000203</v>
      </c>
      <c r="C749" s="6">
        <v>20000201</v>
      </c>
      <c r="D749" s="6">
        <v>3020000445</v>
      </c>
      <c r="E749" s="6" t="s">
        <v>1586</v>
      </c>
      <c r="F749" s="6" t="s">
        <v>570</v>
      </c>
      <c r="G749" s="6"/>
      <c r="H749" s="6">
        <v>1</v>
      </c>
      <c r="I749" s="6" t="s">
        <v>8</v>
      </c>
      <c r="J749" s="27">
        <v>43465</v>
      </c>
      <c r="K749" s="27">
        <v>43465</v>
      </c>
      <c r="L749" s="7">
        <v>135118.26999999999</v>
      </c>
      <c r="M749" s="7">
        <v>0</v>
      </c>
      <c r="N749" s="7"/>
      <c r="O749" s="8">
        <v>135118.26999999999</v>
      </c>
      <c r="P749" s="7">
        <v>-25596.15</v>
      </c>
      <c r="Q749" s="7">
        <v>0</v>
      </c>
      <c r="R749" s="7">
        <v>-7877.4</v>
      </c>
      <c r="S749" s="12">
        <f t="shared" si="430"/>
        <v>-33473.550000000003</v>
      </c>
      <c r="T749" s="18">
        <f t="shared" si="431"/>
        <v>109522.12</v>
      </c>
      <c r="U749" s="18">
        <v>101644.72</v>
      </c>
      <c r="V749" s="30">
        <f t="shared" si="432"/>
        <v>43435</v>
      </c>
      <c r="W749" s="28">
        <f t="shared" si="440"/>
        <v>4.4305555555555554</v>
      </c>
      <c r="X749" s="38"/>
      <c r="AD749"/>
      <c r="AE749" s="43" t="s">
        <v>4061</v>
      </c>
      <c r="AF749">
        <f>MATCH(AE749,'CAT-4'!$A:$A,0)</f>
        <v>654</v>
      </c>
      <c r="AG749">
        <f>MATCH(V749,'CAT-4'!$1:$1,0)</f>
        <v>84</v>
      </c>
      <c r="AH749">
        <f>INDEX('CAT-4'!$1:$1048576,FAR!AF749,FAR!AG749)</f>
        <v>105.4</v>
      </c>
      <c r="AI749">
        <f>MATCH($AI$3,'CAT-4'!$1:$1,0)</f>
        <v>133</v>
      </c>
      <c r="AJ749">
        <f>INDEX('CAT-4'!$1:$1048576,FAR!AF749,FAR!AI749)</f>
        <v>112.9</v>
      </c>
      <c r="AK749" s="28">
        <f t="shared" si="452"/>
        <v>1.0711574952561669</v>
      </c>
      <c r="AL749" s="28">
        <f t="shared" si="453"/>
        <v>1.0711574952561669</v>
      </c>
      <c r="AM749" s="2">
        <f>INDEX(ELSV!$C$4:$G$58,MATCH(AE749,ELSV!$G$4:$G$58,0),MATCH(IF(O749&gt;2000000,"A",IF(O749&gt;1000000,"B",IF(O749&gt;100000,"C","D"))),ELSV!$C$4:$G$4,0))</f>
        <v>6</v>
      </c>
      <c r="AN749" s="77">
        <f>INDEX(ELSV!$G$4:$K$58,MATCH(AE749,ELSV!$G$4:$G$58,0),MATCH(IF(O749&gt;2000000,"A",IF(O749&gt;1000000,"B",IF(O749&gt;100000,"C","D"))),ELSV!$G$4:$K$4,0))</f>
        <v>0.95</v>
      </c>
      <c r="AO749" s="24">
        <f t="shared" si="441"/>
        <v>144732.94765654646</v>
      </c>
      <c r="AP749" s="24">
        <f t="shared" si="442"/>
        <v>101530.83284101018</v>
      </c>
      <c r="AQ749" s="25">
        <f t="shared" si="443"/>
        <v>43202.114815536275</v>
      </c>
    </row>
    <row r="750" spans="1:43" x14ac:dyDescent="0.25">
      <c r="A750" s="11">
        <v>3006</v>
      </c>
      <c r="B750" s="6">
        <v>3006000206</v>
      </c>
      <c r="C750" s="6">
        <v>20000201</v>
      </c>
      <c r="D750" s="6">
        <v>3030000136</v>
      </c>
      <c r="E750" s="6" t="s">
        <v>1582</v>
      </c>
      <c r="F750" s="6" t="s">
        <v>737</v>
      </c>
      <c r="G750" s="6"/>
      <c r="H750" s="6">
        <v>1</v>
      </c>
      <c r="I750" s="6" t="s">
        <v>8</v>
      </c>
      <c r="J750" s="27">
        <v>41729</v>
      </c>
      <c r="K750" s="27">
        <v>41729</v>
      </c>
      <c r="L750" s="7">
        <v>133185</v>
      </c>
      <c r="M750" s="7">
        <v>0</v>
      </c>
      <c r="N750" s="7"/>
      <c r="O750" s="8">
        <v>133185</v>
      </c>
      <c r="P750" s="7">
        <v>-62136.79</v>
      </c>
      <c r="Q750" s="7">
        <v>0</v>
      </c>
      <c r="R750" s="7">
        <v>-7764.69</v>
      </c>
      <c r="S750" s="12">
        <f t="shared" si="430"/>
        <v>-69901.48</v>
      </c>
      <c r="T750" s="18">
        <f t="shared" si="431"/>
        <v>71048.209999999992</v>
      </c>
      <c r="U750" s="18">
        <v>63283.519999999997</v>
      </c>
      <c r="V750" s="30">
        <f t="shared" si="432"/>
        <v>41699</v>
      </c>
      <c r="W750" s="28">
        <f t="shared" si="440"/>
        <v>9.1805555555555554</v>
      </c>
      <c r="X750" s="38"/>
      <c r="AD750"/>
      <c r="AE750" s="43" t="s">
        <v>4085</v>
      </c>
      <c r="AF750">
        <f>MATCH(AE750,'CAT-4'!$A:$A,0)</f>
        <v>666</v>
      </c>
      <c r="AG750">
        <f>MATCH(V750,'CAT-4'!$1:$1,0)</f>
        <v>27</v>
      </c>
      <c r="AH750">
        <f>INDEX('CAT-4'!$1:$1048576,FAR!AF750,FAR!AG750)</f>
        <v>107.2</v>
      </c>
      <c r="AI750">
        <f>MATCH($AI$3,'CAT-4'!$1:$1,0)</f>
        <v>133</v>
      </c>
      <c r="AJ750">
        <f>INDEX('CAT-4'!$1:$1048576,FAR!AF750,FAR!AI750)</f>
        <v>130</v>
      </c>
      <c r="AK750" s="28">
        <f t="shared" si="452"/>
        <v>1.2126865671641791</v>
      </c>
      <c r="AL750" s="28">
        <f t="shared" si="453"/>
        <v>1.2126865671641791</v>
      </c>
      <c r="AM750" s="2">
        <f>INDEX(ELSV!$C$4:$G$58,MATCH(AE750,ELSV!$G$4:$G$58,0),MATCH(IF(O750&gt;2000000,"A",IF(O750&gt;1000000,"B",IF(O750&gt;100000,"C","D"))),ELSV!$C$4:$G$4,0))</f>
        <v>12</v>
      </c>
      <c r="AN750" s="77">
        <f>INDEX(ELSV!$G$4:$K$58,MATCH(AE750,ELSV!$G$4:$G$58,0),MATCH(IF(O750&gt;2000000,"A",IF(O750&gt;1000000,"B",IF(O750&gt;100000,"C","D"))),ELSV!$G$4:$K$4,0))</f>
        <v>0.95</v>
      </c>
      <c r="AO750" s="24">
        <f t="shared" si="441"/>
        <v>161511.66044776118</v>
      </c>
      <c r="AP750" s="24">
        <f t="shared" si="442"/>
        <v>117385.70275251345</v>
      </c>
      <c r="AQ750" s="25">
        <f t="shared" si="443"/>
        <v>44125.957695247736</v>
      </c>
    </row>
    <row r="751" spans="1:43" x14ac:dyDescent="0.25">
      <c r="A751" s="11">
        <v>3008</v>
      </c>
      <c r="B751" s="6">
        <v>3008000211</v>
      </c>
      <c r="C751" s="6">
        <v>20000401</v>
      </c>
      <c r="D751" s="6">
        <v>5030000181</v>
      </c>
      <c r="E751" s="6" t="s">
        <v>1586</v>
      </c>
      <c r="F751" s="6" t="s">
        <v>1457</v>
      </c>
      <c r="G751" s="6"/>
      <c r="H751" s="6">
        <v>1</v>
      </c>
      <c r="I751" s="6" t="s">
        <v>41</v>
      </c>
      <c r="J751" s="27">
        <v>41671</v>
      </c>
      <c r="K751" s="27">
        <v>41671</v>
      </c>
      <c r="L751" s="7">
        <v>132815.14000000001</v>
      </c>
      <c r="M751" s="7">
        <v>0</v>
      </c>
      <c r="N751" s="7"/>
      <c r="O751" s="8">
        <v>132815.14000000001</v>
      </c>
      <c r="P751" s="7">
        <v>-119533.63</v>
      </c>
      <c r="Q751" s="7">
        <v>0</v>
      </c>
      <c r="R751" s="7">
        <v>0</v>
      </c>
      <c r="S751" s="12">
        <f t="shared" si="430"/>
        <v>-119533.63</v>
      </c>
      <c r="T751" s="18">
        <f t="shared" si="431"/>
        <v>13281.510000000009</v>
      </c>
      <c r="U751" s="18">
        <v>13281.51</v>
      </c>
      <c r="V751" s="30">
        <f t="shared" si="432"/>
        <v>41671</v>
      </c>
      <c r="W751" s="28">
        <f t="shared" si="440"/>
        <v>9.344444444444445</v>
      </c>
      <c r="X751" s="38"/>
      <c r="AD751"/>
      <c r="AE751" s="43" t="s">
        <v>4032</v>
      </c>
      <c r="AF751">
        <f>MATCH(AE751,'CAT-4'!$A:$A,0)</f>
        <v>639</v>
      </c>
      <c r="AG751">
        <f>MATCH(V751,'CAT-4'!$1:$1,0)</f>
        <v>26</v>
      </c>
      <c r="AH751">
        <f>INDEX('CAT-4'!$1:$1048576,FAR!AF751,FAR!AG751)</f>
        <v>104</v>
      </c>
      <c r="AI751">
        <f>MATCH($AI$3,'CAT-4'!$1:$1,0)</f>
        <v>133</v>
      </c>
      <c r="AJ751">
        <f>INDEX('CAT-4'!$1:$1048576,FAR!AF751,FAR!AI751)</f>
        <v>117.6</v>
      </c>
      <c r="AK751" s="28">
        <f t="shared" si="452"/>
        <v>1.1307692307692307</v>
      </c>
      <c r="AL751" s="28">
        <f t="shared" si="453"/>
        <v>1.1307692307692307</v>
      </c>
      <c r="AM751" s="2">
        <f>INDEX(ELSV!$C$4:$G$58,MATCH(AE751,ELSV!$G$4:$G$58,0),MATCH(IF(O751&gt;2000000,"A",IF(O751&gt;1000000,"B",IF(O751&gt;100000,"C","D"))),ELSV!$C$4:$G$4,0))</f>
        <v>6</v>
      </c>
      <c r="AN751" s="77">
        <f>INDEX(ELSV!$G$4:$K$58,MATCH(AE751,ELSV!$G$4:$G$58,0),MATCH(IF(O751&gt;2000000,"A",IF(O751&gt;1000000,"B",IF(O751&gt;100000,"C","D"))),ELSV!$G$4:$K$4,0))</f>
        <v>1</v>
      </c>
      <c r="AO751" s="24">
        <f t="shared" si="441"/>
        <v>150183.2736923077</v>
      </c>
      <c r="AP751" s="24">
        <f t="shared" si="442"/>
        <v>150183.2736923077</v>
      </c>
      <c r="AQ751" s="25">
        <f t="shared" si="443"/>
        <v>0</v>
      </c>
    </row>
    <row r="752" spans="1:43" x14ac:dyDescent="0.25">
      <c r="A752" s="11">
        <v>3005</v>
      </c>
      <c r="B752" s="6">
        <v>3005006201</v>
      </c>
      <c r="C752" s="6">
        <v>20000401</v>
      </c>
      <c r="D752" s="6">
        <v>5000000418</v>
      </c>
      <c r="E752" s="6" t="s">
        <v>1584</v>
      </c>
      <c r="F752" s="6" t="s">
        <v>1283</v>
      </c>
      <c r="G752" s="6"/>
      <c r="H752" s="6">
        <v>2</v>
      </c>
      <c r="I752" s="6" t="s">
        <v>8</v>
      </c>
      <c r="J752" s="27">
        <v>44408</v>
      </c>
      <c r="K752" s="27">
        <v>44408</v>
      </c>
      <c r="L752" s="7">
        <v>132680</v>
      </c>
      <c r="M752" s="7">
        <v>0</v>
      </c>
      <c r="N752" s="7"/>
      <c r="O752" s="8">
        <v>132680</v>
      </c>
      <c r="P752" s="7">
        <v>-5614.44</v>
      </c>
      <c r="Q752" s="7">
        <v>0</v>
      </c>
      <c r="R752" s="7">
        <v>-8398.64</v>
      </c>
      <c r="S752" s="12">
        <f t="shared" si="430"/>
        <v>-14013.079999999998</v>
      </c>
      <c r="T752" s="18">
        <f t="shared" si="431"/>
        <v>127065.56</v>
      </c>
      <c r="U752" s="18">
        <v>118666.92</v>
      </c>
      <c r="V752" s="30">
        <f t="shared" si="432"/>
        <v>44378</v>
      </c>
      <c r="W752" s="28">
        <f t="shared" si="440"/>
        <v>1.8472222222222223</v>
      </c>
      <c r="X752" s="38"/>
      <c r="AD752"/>
      <c r="AE752" s="43" t="s">
        <v>4061</v>
      </c>
      <c r="AF752">
        <f>MATCH(AE752,'CAT-4'!$A:$A,0)</f>
        <v>654</v>
      </c>
      <c r="AG752">
        <f>MATCH(V752,'CAT-4'!$1:$1,0)</f>
        <v>115</v>
      </c>
      <c r="AH752">
        <f>INDEX('CAT-4'!$1:$1048576,FAR!AF752,FAR!AG752)</f>
        <v>107.7</v>
      </c>
      <c r="AI752">
        <f>MATCH($AI$3,'CAT-4'!$1:$1,0)</f>
        <v>133</v>
      </c>
      <c r="AJ752">
        <f>INDEX('CAT-4'!$1:$1048576,FAR!AF752,FAR!AI752)</f>
        <v>112.9</v>
      </c>
      <c r="AK752" s="28">
        <f t="shared" si="452"/>
        <v>1.0482822655524606</v>
      </c>
      <c r="AL752" s="28">
        <f t="shared" si="453"/>
        <v>1.0482822655524606</v>
      </c>
      <c r="AM752" s="2">
        <f>INDEX(ELSV!$C$4:$G$58,MATCH(AE752,ELSV!$G$4:$G$58,0),MATCH(IF(O752&gt;2000000,"A",IF(O752&gt;1000000,"B",IF(O752&gt;100000,"C","D"))),ELSV!$C$4:$G$4,0))</f>
        <v>6</v>
      </c>
      <c r="AN752" s="77">
        <f>INDEX(ELSV!$G$4:$K$58,MATCH(AE752,ELSV!$G$4:$G$58,0),MATCH(IF(O752&gt;2000000,"A",IF(O752&gt;1000000,"B",IF(O752&gt;100000,"C","D"))),ELSV!$G$4:$K$4,0))</f>
        <v>0.95</v>
      </c>
      <c r="AO752" s="24">
        <f t="shared" si="441"/>
        <v>139086.09099350049</v>
      </c>
      <c r="AP752" s="24">
        <f t="shared" si="442"/>
        <v>40679.462030159229</v>
      </c>
      <c r="AQ752" s="25">
        <f t="shared" si="443"/>
        <v>98406.628963341267</v>
      </c>
    </row>
    <row r="753" spans="1:43" x14ac:dyDescent="0.25">
      <c r="A753" s="11">
        <v>3007</v>
      </c>
      <c r="B753" s="6">
        <v>3007006301</v>
      </c>
      <c r="C753" s="6">
        <v>20000401</v>
      </c>
      <c r="D753" s="6">
        <v>5000000245</v>
      </c>
      <c r="E753" s="6" t="s">
        <v>1585</v>
      </c>
      <c r="F753" s="6" t="s">
        <v>1165</v>
      </c>
      <c r="G753" s="6"/>
      <c r="H753" s="6">
        <v>1</v>
      </c>
      <c r="I753" s="6" t="s">
        <v>8</v>
      </c>
      <c r="J753" s="27">
        <v>41349</v>
      </c>
      <c r="K753" s="27">
        <v>41349</v>
      </c>
      <c r="L753" s="7">
        <v>132328.01</v>
      </c>
      <c r="M753" s="7">
        <v>0</v>
      </c>
      <c r="N753" s="7"/>
      <c r="O753" s="8">
        <v>132328.01</v>
      </c>
      <c r="P753" s="7">
        <v>-73349.52</v>
      </c>
      <c r="Q753" s="7">
        <v>0</v>
      </c>
      <c r="R753" s="7">
        <v>-8376.36</v>
      </c>
      <c r="S753" s="12">
        <f t="shared" si="430"/>
        <v>-81725.88</v>
      </c>
      <c r="T753" s="18">
        <f t="shared" si="431"/>
        <v>58978.490000000005</v>
      </c>
      <c r="U753" s="18">
        <v>50602.13</v>
      </c>
      <c r="V753" s="30">
        <f t="shared" si="432"/>
        <v>41334</v>
      </c>
      <c r="W753" s="28">
        <f t="shared" si="440"/>
        <v>10.219444444444445</v>
      </c>
      <c r="X753" s="38"/>
      <c r="AD753"/>
      <c r="AE753" s="43" t="s">
        <v>4032</v>
      </c>
      <c r="AF753">
        <f>MATCH(AE753,'CAT-4'!$A:$A,0)</f>
        <v>639</v>
      </c>
      <c r="AG753">
        <f>MATCH(V753,'CAT-4'!$1:$1,0)</f>
        <v>15</v>
      </c>
      <c r="AH753">
        <f>INDEX('CAT-4'!$1:$1048576,FAR!AF753,FAR!AG753)</f>
        <v>101.9</v>
      </c>
      <c r="AI753">
        <f>MATCH($AI$3,'CAT-4'!$1:$1,0)</f>
        <v>133</v>
      </c>
      <c r="AJ753">
        <f>INDEX('CAT-4'!$1:$1048576,FAR!AF753,FAR!AI753)</f>
        <v>117.6</v>
      </c>
      <c r="AK753" s="28">
        <f t="shared" si="452"/>
        <v>1.1540726202158977</v>
      </c>
      <c r="AL753" s="28">
        <f t="shared" si="453"/>
        <v>1.1540726202158977</v>
      </c>
      <c r="AM753" s="2">
        <f>INDEX(ELSV!$C$4:$G$58,MATCH(AE753,ELSV!$G$4:$G$58,0),MATCH(IF(O753&gt;2000000,"A",IF(O753&gt;1000000,"B",IF(O753&gt;100000,"C","D"))),ELSV!$C$4:$G$4,0))</f>
        <v>6</v>
      </c>
      <c r="AN753" s="77">
        <f>INDEX(ELSV!$G$4:$K$58,MATCH(AE753,ELSV!$G$4:$G$58,0),MATCH(IF(O753&gt;2000000,"A",IF(O753&gt;1000000,"B",IF(O753&gt;100000,"C","D"))),ELSV!$G$4:$K$4,0))</f>
        <v>1</v>
      </c>
      <c r="AO753" s="24">
        <f t="shared" si="441"/>
        <v>152716.13322865553</v>
      </c>
      <c r="AP753" s="24">
        <f t="shared" si="442"/>
        <v>152716.13322865553</v>
      </c>
      <c r="AQ753" s="25">
        <f t="shared" si="443"/>
        <v>0</v>
      </c>
    </row>
    <row r="754" spans="1:43" x14ac:dyDescent="0.25">
      <c r="A754" s="11">
        <v>3008</v>
      </c>
      <c r="B754" s="6">
        <v>3008000204</v>
      </c>
      <c r="C754" s="6">
        <v>20000401</v>
      </c>
      <c r="D754" s="6">
        <v>5000000250</v>
      </c>
      <c r="E754" s="6" t="s">
        <v>1586</v>
      </c>
      <c r="F754" s="6" t="s">
        <v>1169</v>
      </c>
      <c r="G754" s="6"/>
      <c r="H754" s="6">
        <v>1</v>
      </c>
      <c r="I754" s="6" t="s">
        <v>41</v>
      </c>
      <c r="J754" s="27">
        <v>41364</v>
      </c>
      <c r="K754" s="27">
        <v>41364</v>
      </c>
      <c r="L754" s="7">
        <v>130700.06</v>
      </c>
      <c r="M754" s="7">
        <v>0</v>
      </c>
      <c r="N754" s="7"/>
      <c r="O754" s="8">
        <v>130700.06</v>
      </c>
      <c r="P754" s="7">
        <v>-72411.740000000005</v>
      </c>
      <c r="Q754" s="7">
        <v>0</v>
      </c>
      <c r="R754" s="7">
        <v>-8273.31</v>
      </c>
      <c r="S754" s="12">
        <f t="shared" si="430"/>
        <v>-80685.05</v>
      </c>
      <c r="T754" s="18">
        <f t="shared" si="431"/>
        <v>58288.319999999992</v>
      </c>
      <c r="U754" s="18">
        <v>50015.01</v>
      </c>
      <c r="V754" s="30">
        <f t="shared" si="432"/>
        <v>41334</v>
      </c>
      <c r="W754" s="28">
        <f t="shared" si="440"/>
        <v>10.180555555555555</v>
      </c>
      <c r="X754" s="38"/>
      <c r="AD754"/>
      <c r="AE754" s="43" t="s">
        <v>4032</v>
      </c>
      <c r="AF754">
        <f>MATCH(AE754,'CAT-4'!$A:$A,0)</f>
        <v>639</v>
      </c>
      <c r="AG754">
        <f>MATCH(V754,'CAT-4'!$1:$1,0)</f>
        <v>15</v>
      </c>
      <c r="AH754">
        <f>INDEX('CAT-4'!$1:$1048576,FAR!AF754,FAR!AG754)</f>
        <v>101.9</v>
      </c>
      <c r="AI754">
        <f>MATCH($AI$3,'CAT-4'!$1:$1,0)</f>
        <v>133</v>
      </c>
      <c r="AJ754">
        <f>INDEX('CAT-4'!$1:$1048576,FAR!AF754,FAR!AI754)</f>
        <v>117.6</v>
      </c>
      <c r="AK754" s="28">
        <f t="shared" si="452"/>
        <v>1.1540726202158977</v>
      </c>
      <c r="AL754" s="28">
        <f t="shared" si="453"/>
        <v>1.1540726202158977</v>
      </c>
      <c r="AM754" s="2">
        <f>INDEX(ELSV!$C$4:$G$58,MATCH(AE754,ELSV!$G$4:$G$58,0),MATCH(IF(O754&gt;2000000,"A",IF(O754&gt;1000000,"B",IF(O754&gt;100000,"C","D"))),ELSV!$C$4:$G$4,0))</f>
        <v>6</v>
      </c>
      <c r="AN754" s="77">
        <f>INDEX(ELSV!$G$4:$K$58,MATCH(AE754,ELSV!$G$4:$G$58,0),MATCH(IF(O754&gt;2000000,"A",IF(O754&gt;1000000,"B",IF(O754&gt;100000,"C","D"))),ELSV!$G$4:$K$4,0))</f>
        <v>1</v>
      </c>
      <c r="AO754" s="24">
        <f t="shared" si="441"/>
        <v>150837.36070657504</v>
      </c>
      <c r="AP754" s="24">
        <f t="shared" si="442"/>
        <v>150837.36070657504</v>
      </c>
      <c r="AQ754" s="25">
        <f t="shared" si="443"/>
        <v>0</v>
      </c>
    </row>
    <row r="755" spans="1:43" x14ac:dyDescent="0.25">
      <c r="A755" s="11">
        <v>3006</v>
      </c>
      <c r="B755" s="6">
        <v>3006000206</v>
      </c>
      <c r="C755" s="6">
        <v>20000201</v>
      </c>
      <c r="D755" s="6">
        <v>3030000167</v>
      </c>
      <c r="E755" s="6" t="s">
        <v>1582</v>
      </c>
      <c r="F755" s="6" t="s">
        <v>768</v>
      </c>
      <c r="G755" s="6"/>
      <c r="H755" s="6">
        <v>1</v>
      </c>
      <c r="I755" s="6" t="s">
        <v>8</v>
      </c>
      <c r="J755" s="27">
        <v>41729</v>
      </c>
      <c r="K755" s="27">
        <v>41729</v>
      </c>
      <c r="L755" s="7">
        <v>130647.67999999999</v>
      </c>
      <c r="M755" s="7">
        <v>0</v>
      </c>
      <c r="N755" s="7"/>
      <c r="O755" s="8">
        <v>130647.67999999999</v>
      </c>
      <c r="P755" s="7">
        <v>-60952.98</v>
      </c>
      <c r="Q755" s="7">
        <v>0</v>
      </c>
      <c r="R755" s="7">
        <v>-7616.76</v>
      </c>
      <c r="S755" s="12">
        <f t="shared" si="430"/>
        <v>-68569.740000000005</v>
      </c>
      <c r="T755" s="18">
        <f t="shared" si="431"/>
        <v>69694.699999999983</v>
      </c>
      <c r="U755" s="18">
        <v>62077.94</v>
      </c>
      <c r="V755" s="30">
        <f t="shared" si="432"/>
        <v>41699</v>
      </c>
      <c r="W755" s="28">
        <f t="shared" si="440"/>
        <v>9.1805555555555554</v>
      </c>
      <c r="X755" s="38"/>
      <c r="AD755"/>
      <c r="AE755" s="43" t="s">
        <v>4061</v>
      </c>
      <c r="AF755">
        <f>MATCH(AE755,'CAT-4'!$A:$A,0)</f>
        <v>654</v>
      </c>
      <c r="AG755">
        <f>MATCH(V755,'CAT-4'!$1:$1,0)</f>
        <v>27</v>
      </c>
      <c r="AH755">
        <f>INDEX('CAT-4'!$1:$1048576,FAR!AF755,FAR!AG755)</f>
        <v>100.5</v>
      </c>
      <c r="AI755">
        <f>MATCH($AI$3,'CAT-4'!$1:$1,0)</f>
        <v>133</v>
      </c>
      <c r="AJ755">
        <f>INDEX('CAT-4'!$1:$1048576,FAR!AF755,FAR!AI755)</f>
        <v>112.9</v>
      </c>
      <c r="AK755" s="28">
        <f t="shared" si="452"/>
        <v>1.1233830845771144</v>
      </c>
      <c r="AL755" s="28">
        <f t="shared" si="453"/>
        <v>1.1233830845771144</v>
      </c>
      <c r="AM755" s="2">
        <f>INDEX(ELSV!$C$4:$G$58,MATCH(AE755,ELSV!$G$4:$G$58,0),MATCH(IF(O755&gt;2000000,"A",IF(O755&gt;1000000,"B",IF(O755&gt;100000,"C","D"))),ELSV!$C$4:$G$4,0))</f>
        <v>6</v>
      </c>
      <c r="AN755" s="77">
        <f>INDEX(ELSV!$G$4:$K$58,MATCH(AE755,ELSV!$G$4:$G$58,0),MATCH(IF(O755&gt;2000000,"A",IF(O755&gt;1000000,"B",IF(O755&gt;100000,"C","D"))),ELSV!$G$4:$K$4,0))</f>
        <v>0.95</v>
      </c>
      <c r="AO755" s="24">
        <f t="shared" si="441"/>
        <v>146767.39375124377</v>
      </c>
      <c r="AP755" s="24">
        <f t="shared" si="442"/>
        <v>139429.02406368157</v>
      </c>
      <c r="AQ755" s="25">
        <f t="shared" si="443"/>
        <v>7338.3696875621972</v>
      </c>
    </row>
    <row r="756" spans="1:43" hidden="1" x14ac:dyDescent="0.25">
      <c r="A756" s="11">
        <v>3004</v>
      </c>
      <c r="B756" s="6">
        <v>3004000204</v>
      </c>
      <c r="C756" s="6">
        <v>20000101</v>
      </c>
      <c r="D756" s="6">
        <v>2000000011</v>
      </c>
      <c r="E756" s="6" t="s">
        <v>1583</v>
      </c>
      <c r="F756" s="6" t="s">
        <v>42</v>
      </c>
      <c r="G756" s="6" t="s">
        <v>1597</v>
      </c>
      <c r="H756" s="83">
        <v>1</v>
      </c>
      <c r="I756" s="6" t="s">
        <v>41</v>
      </c>
      <c r="J756" s="27">
        <v>41364</v>
      </c>
      <c r="K756" s="27">
        <v>41364</v>
      </c>
      <c r="L756" s="7">
        <v>130437.04</v>
      </c>
      <c r="M756" s="7">
        <v>0</v>
      </c>
      <c r="N756" s="7"/>
      <c r="O756" s="8">
        <v>130437.04</v>
      </c>
      <c r="P756" s="7">
        <v>-39221.339999999997</v>
      </c>
      <c r="Q756" s="7">
        <v>0</v>
      </c>
      <c r="R756" s="7">
        <v>-4356.6000000000004</v>
      </c>
      <c r="S756" s="12">
        <f t="shared" si="430"/>
        <v>-43577.939999999995</v>
      </c>
      <c r="T756" s="18">
        <f t="shared" si="431"/>
        <v>91215.7</v>
      </c>
      <c r="U756" s="18">
        <v>86859.1</v>
      </c>
      <c r="V756" s="30">
        <f t="shared" si="432"/>
        <v>41334</v>
      </c>
      <c r="W756" s="28"/>
      <c r="AD756"/>
      <c r="AL756"/>
      <c r="AO756"/>
    </row>
    <row r="757" spans="1:43" hidden="1" x14ac:dyDescent="0.25">
      <c r="A757" s="11">
        <v>3003</v>
      </c>
      <c r="B757" s="6">
        <v>3003006301</v>
      </c>
      <c r="C757" s="6">
        <v>20000401</v>
      </c>
      <c r="D757" s="6">
        <v>5030000108</v>
      </c>
      <c r="E757" s="6"/>
      <c r="F757" s="6" t="s">
        <v>1413</v>
      </c>
      <c r="G757" s="6"/>
      <c r="H757" s="6">
        <v>1</v>
      </c>
      <c r="I757" s="6" t="s">
        <v>41</v>
      </c>
      <c r="J757" s="27">
        <v>40763</v>
      </c>
      <c r="K757" s="27">
        <v>40763</v>
      </c>
      <c r="L757" s="7">
        <v>130200.01</v>
      </c>
      <c r="M757" s="7">
        <v>0</v>
      </c>
      <c r="N757" s="7"/>
      <c r="O757" s="8">
        <v>130200.01</v>
      </c>
      <c r="P757" s="7">
        <v>-117180.01</v>
      </c>
      <c r="Q757" s="7">
        <v>0</v>
      </c>
      <c r="R757" s="7">
        <v>0</v>
      </c>
      <c r="S757" s="12">
        <f t="shared" si="430"/>
        <v>-117180.01</v>
      </c>
      <c r="T757" s="18">
        <f t="shared" si="431"/>
        <v>13020</v>
      </c>
      <c r="U757" s="18">
        <v>13020</v>
      </c>
      <c r="V757" s="30">
        <f t="shared" si="432"/>
        <v>40756</v>
      </c>
      <c r="W757" s="28">
        <f t="shared" si="440"/>
        <v>11.824999999999999</v>
      </c>
      <c r="X757" s="38" t="s">
        <v>2880</v>
      </c>
      <c r="Y757">
        <f>MATCH(X757,'CAT-3'!$A:$A,0)</f>
        <v>642</v>
      </c>
      <c r="Z757">
        <f>MATCH(V757,'CAT-3'!$1:$1,0)</f>
        <v>83</v>
      </c>
      <c r="AA757">
        <f>INDEX('CAT-3'!$1:$1048576,FAR!Y757,FAR!Z757)</f>
        <v>124.6</v>
      </c>
      <c r="AB757">
        <f>MATCH($AB$3,'CAT-3'!$1:$1,0)</f>
        <v>90</v>
      </c>
      <c r="AC757">
        <f>INDEX('CAT-3'!$1:$1048576,FAR!Y757,FAR!AB757)</f>
        <v>126.4</v>
      </c>
      <c r="AD757" s="28">
        <f>AC757/AA757</f>
        <v>1.014446227929374</v>
      </c>
      <c r="AE757" s="43" t="s">
        <v>4061</v>
      </c>
      <c r="AF757">
        <f>MATCH(AE757,'CAT-4'!$A:$A,0)</f>
        <v>654</v>
      </c>
      <c r="AG757">
        <f>MATCH($AG$3,'CAT-4'!$1:$1,0)</f>
        <v>4</v>
      </c>
      <c r="AH757">
        <f>INDEX('CAT-4'!$1:$1048576,FAR!AF757,FAR!AG757)</f>
        <v>94.7</v>
      </c>
      <c r="AI757">
        <f>MATCH($AI$3,'CAT-4'!$1:$1,0)</f>
        <v>133</v>
      </c>
      <c r="AJ757">
        <f>INDEX('CAT-4'!$1:$1048576,FAR!AF757,FAR!AI757)</f>
        <v>112.9</v>
      </c>
      <c r="AK757" s="28">
        <f>AJ757/AH757</f>
        <v>1.1921858500527984</v>
      </c>
      <c r="AL757" s="28">
        <f>AK757*AD757</f>
        <v>1.2094084385768356</v>
      </c>
      <c r="AM757" s="2">
        <f>INDEX(ELSV!$C$4:$G$58,MATCH(AE757,ELSV!$G$4:$G$58,0),MATCH(IF(O757&gt;2000000,"A",IF(O757&gt;1000000,"B",IF(O757&gt;100000,"C","D"))),ELSV!$C$4:$G$4,0))</f>
        <v>6</v>
      </c>
      <c r="AN757" s="77">
        <f>INDEX(ELSV!$G$4:$K$58,MATCH(AE757,ELSV!$G$4:$G$58,0),MATCH(IF(O757&gt;2000000,"A",IF(O757&gt;1000000,"B",IF(O757&gt;100000,"C","D"))),ELSV!$G$4:$K$4,0))</f>
        <v>0.95</v>
      </c>
      <c r="AO757" s="24">
        <f t="shared" ref="AO757:AO784" si="454">AL757*O757</f>
        <v>157464.99079678836</v>
      </c>
      <c r="AP757" s="24">
        <f t="shared" ref="AP757:AP784" si="455">AO757*(AN757/AM757)*(IF(W757&gt;AM757,AM757,W757))</f>
        <v>149591.74125694894</v>
      </c>
      <c r="AQ757" s="25">
        <f t="shared" ref="AQ757:AQ784" si="456">AO757-AP757</f>
        <v>7873.249539839424</v>
      </c>
    </row>
    <row r="758" spans="1:43" x14ac:dyDescent="0.25">
      <c r="A758" s="11">
        <v>3007</v>
      </c>
      <c r="B758" s="6">
        <v>3007006203</v>
      </c>
      <c r="C758" s="6">
        <v>20000301</v>
      </c>
      <c r="D758" s="6">
        <v>4000000319</v>
      </c>
      <c r="E758" s="6" t="s">
        <v>1585</v>
      </c>
      <c r="F758" s="6" t="s">
        <v>1030</v>
      </c>
      <c r="G758" s="6"/>
      <c r="H758" s="6">
        <v>17</v>
      </c>
      <c r="I758" s="6" t="s">
        <v>8</v>
      </c>
      <c r="J758" s="27">
        <v>43830</v>
      </c>
      <c r="K758" s="27">
        <v>43830</v>
      </c>
      <c r="L758" s="7">
        <v>130045.96</v>
      </c>
      <c r="M758" s="7">
        <v>0</v>
      </c>
      <c r="N758" s="7"/>
      <c r="O758" s="8">
        <v>130045.96</v>
      </c>
      <c r="P758" s="7">
        <v>-18533.04</v>
      </c>
      <c r="Q758" s="7">
        <v>0</v>
      </c>
      <c r="R758" s="7">
        <v>-8231.91</v>
      </c>
      <c r="S758" s="12">
        <f t="shared" si="430"/>
        <v>-26764.95</v>
      </c>
      <c r="T758" s="18">
        <f t="shared" si="431"/>
        <v>111512.92000000001</v>
      </c>
      <c r="U758" s="18">
        <v>103281.01</v>
      </c>
      <c r="V758" s="30">
        <f t="shared" si="432"/>
        <v>43800</v>
      </c>
      <c r="W758" s="28">
        <f t="shared" si="440"/>
        <v>3.4305555555555554</v>
      </c>
      <c r="X758" s="38"/>
      <c r="AD758"/>
      <c r="AE758" s="43" t="s">
        <v>4429</v>
      </c>
      <c r="AF758">
        <f>MATCH(AE758,'CAT-4'!$A:$A,0)</f>
        <v>844</v>
      </c>
      <c r="AG758">
        <f>MATCH(V758,'CAT-4'!$1:$1,0)</f>
        <v>96</v>
      </c>
      <c r="AH758">
        <f>INDEX('CAT-4'!$1:$1048576,FAR!AF758,FAR!AG758)</f>
        <v>130.30000000000001</v>
      </c>
      <c r="AI758">
        <f>MATCH($AI$3,'CAT-4'!$1:$1,0)</f>
        <v>133</v>
      </c>
      <c r="AJ758">
        <f>INDEX('CAT-4'!$1:$1048576,FAR!AF758,FAR!AI758)</f>
        <v>157.9</v>
      </c>
      <c r="AK758" s="28">
        <f t="shared" ref="AK758:AK770" si="457">AJ758/AH758</f>
        <v>1.2118188795088258</v>
      </c>
      <c r="AL758" s="28">
        <f t="shared" ref="AL758:AL770" si="458">AK758</f>
        <v>1.2118188795088258</v>
      </c>
      <c r="AM758" s="2">
        <f>INDEX(ELSV!$C$4:$G$58,MATCH(AE758,ELSV!$G$4:$G$58,0),MATCH(IF(O758&gt;2000000,"A",IF(O758&gt;1000000,"B",IF(O758&gt;100000,"C","D"))),ELSV!$C$4:$G$4,0))</f>
        <v>8</v>
      </c>
      <c r="AN758" s="77">
        <f>INDEX(ELSV!$G$4:$K$58,MATCH(AE758,ELSV!$G$4:$G$58,0),MATCH(IF(O758&gt;2000000,"A",IF(O758&gt;1000000,"B",IF(O758&gt;100000,"C","D"))),ELSV!$G$4:$K$4,0))</f>
        <v>0.95</v>
      </c>
      <c r="AO758" s="24">
        <f t="shared" si="454"/>
        <v>157592.1495318496</v>
      </c>
      <c r="AP758" s="24">
        <f t="shared" si="455"/>
        <v>64199.649110500868</v>
      </c>
      <c r="AQ758" s="25">
        <f t="shared" si="456"/>
        <v>93392.500421348726</v>
      </c>
    </row>
    <row r="759" spans="1:43" x14ac:dyDescent="0.25">
      <c r="A759" s="11">
        <v>3007</v>
      </c>
      <c r="B759" s="6">
        <v>3007005805</v>
      </c>
      <c r="C759" s="6">
        <v>20000201</v>
      </c>
      <c r="D759" s="6">
        <v>3020000437</v>
      </c>
      <c r="E759" s="6" t="s">
        <v>1585</v>
      </c>
      <c r="F759" s="6" t="s">
        <v>556</v>
      </c>
      <c r="G759" s="6"/>
      <c r="H759" s="6">
        <v>1</v>
      </c>
      <c r="I759" s="6" t="s">
        <v>8</v>
      </c>
      <c r="J759" s="27">
        <v>42825</v>
      </c>
      <c r="K759" s="27">
        <v>42825</v>
      </c>
      <c r="L759" s="7">
        <v>128484.43</v>
      </c>
      <c r="M759" s="7">
        <v>0</v>
      </c>
      <c r="N759" s="7"/>
      <c r="O759" s="8">
        <v>128484.43</v>
      </c>
      <c r="P759" s="7">
        <v>-37473.72</v>
      </c>
      <c r="Q759" s="7">
        <v>0</v>
      </c>
      <c r="R759" s="7">
        <v>-7490.64</v>
      </c>
      <c r="S759" s="12">
        <f t="shared" si="430"/>
        <v>-44964.36</v>
      </c>
      <c r="T759" s="18">
        <f t="shared" si="431"/>
        <v>91010.709999999992</v>
      </c>
      <c r="U759" s="18">
        <v>83520.070000000007</v>
      </c>
      <c r="V759" s="30">
        <f t="shared" si="432"/>
        <v>42795</v>
      </c>
      <c r="W759" s="28">
        <f t="shared" si="440"/>
        <v>6.1805555555555554</v>
      </c>
      <c r="X759" s="38"/>
      <c r="AD759"/>
      <c r="AE759" s="43" t="s">
        <v>4192</v>
      </c>
      <c r="AF759">
        <f>MATCH(AE759,'CAT-4'!$A:$A,0)</f>
        <v>722</v>
      </c>
      <c r="AG759">
        <f>MATCH(V759,'CAT-4'!$1:$1,0)</f>
        <v>63</v>
      </c>
      <c r="AH759">
        <f>INDEX('CAT-4'!$1:$1048576,FAR!AF759,FAR!AG759)</f>
        <v>108.3</v>
      </c>
      <c r="AI759">
        <f>MATCH($AI$3,'CAT-4'!$1:$1,0)</f>
        <v>133</v>
      </c>
      <c r="AJ759">
        <f>INDEX('CAT-4'!$1:$1048576,FAR!AF759,FAR!AI759)</f>
        <v>126.8</v>
      </c>
      <c r="AK759" s="28">
        <f t="shared" si="457"/>
        <v>1.1708217913204062</v>
      </c>
      <c r="AL759" s="28">
        <f t="shared" si="458"/>
        <v>1.1708217913204062</v>
      </c>
      <c r="AM759" s="2">
        <f>INDEX(ELSV!$C$4:$G$58,MATCH(AE759,ELSV!$G$4:$G$58,0),MATCH(IF(O759&gt;2000000,"A",IF(O759&gt;1000000,"B",IF(O759&gt;100000,"C","D"))),ELSV!$C$4:$G$4,0))</f>
        <v>12</v>
      </c>
      <c r="AN759" s="77">
        <f>INDEX(ELSV!$G$4:$K$58,MATCH(AE759,ELSV!$G$4:$G$58,0),MATCH(IF(O759&gt;2000000,"A",IF(O759&gt;1000000,"B",IF(O759&gt;100000,"C","D"))),ELSV!$G$4:$K$4,0))</f>
        <v>0.9</v>
      </c>
      <c r="AO759" s="24">
        <f t="shared" si="454"/>
        <v>150432.37048938134</v>
      </c>
      <c r="AP759" s="24">
        <f t="shared" si="455"/>
        <v>69731.671737265307</v>
      </c>
      <c r="AQ759" s="25">
        <f t="shared" si="456"/>
        <v>80700.698752116034</v>
      </c>
    </row>
    <row r="760" spans="1:43" x14ac:dyDescent="0.25">
      <c r="A760" s="11">
        <v>3005</v>
      </c>
      <c r="B760" s="6">
        <v>3005006201</v>
      </c>
      <c r="C760" s="6">
        <v>20000401</v>
      </c>
      <c r="D760" s="6">
        <v>5000000389</v>
      </c>
      <c r="E760" s="6" t="s">
        <v>1584</v>
      </c>
      <c r="F760" s="6" t="s">
        <v>1264</v>
      </c>
      <c r="G760" s="6"/>
      <c r="H760" s="6">
        <v>4</v>
      </c>
      <c r="I760" s="6" t="s">
        <v>8</v>
      </c>
      <c r="J760" s="27">
        <v>43921</v>
      </c>
      <c r="K760" s="27">
        <v>43921</v>
      </c>
      <c r="L760" s="7">
        <v>128400</v>
      </c>
      <c r="M760" s="7">
        <v>0</v>
      </c>
      <c r="N760" s="7"/>
      <c r="O760" s="8">
        <v>128400</v>
      </c>
      <c r="P760" s="7">
        <v>-16277.65</v>
      </c>
      <c r="Q760" s="7">
        <v>0</v>
      </c>
      <c r="R760" s="7">
        <v>-8127.72</v>
      </c>
      <c r="S760" s="12">
        <f t="shared" si="430"/>
        <v>-24405.37</v>
      </c>
      <c r="T760" s="18">
        <f t="shared" si="431"/>
        <v>112122.35</v>
      </c>
      <c r="U760" s="18">
        <v>103994.63</v>
      </c>
      <c r="V760" s="30">
        <f t="shared" si="432"/>
        <v>43891</v>
      </c>
      <c r="W760" s="28">
        <f t="shared" si="440"/>
        <v>3.1805555555555554</v>
      </c>
      <c r="X760" s="38"/>
      <c r="AD760"/>
      <c r="AE760" s="43" t="s">
        <v>4059</v>
      </c>
      <c r="AF760">
        <f>MATCH(AE760,'CAT-4'!$A:$A,0)</f>
        <v>653</v>
      </c>
      <c r="AG760">
        <f>MATCH(V760,'CAT-4'!$1:$1,0)</f>
        <v>99</v>
      </c>
      <c r="AH760">
        <f>INDEX('CAT-4'!$1:$1048576,FAR!AF760,FAR!AG760)</f>
        <v>116.3</v>
      </c>
      <c r="AI760">
        <f>MATCH($AI$3,'CAT-4'!$1:$1,0)</f>
        <v>133</v>
      </c>
      <c r="AJ760">
        <f>INDEX('CAT-4'!$1:$1048576,FAR!AF760,FAR!AI760)</f>
        <v>120.5</v>
      </c>
      <c r="AK760" s="28">
        <f t="shared" si="457"/>
        <v>1.0361134995700774</v>
      </c>
      <c r="AL760" s="28">
        <f t="shared" si="458"/>
        <v>1.0361134995700774</v>
      </c>
      <c r="AM760" s="2">
        <f>INDEX(ELSV!$C$4:$G$58,MATCH(AE760,ELSV!$G$4:$G$58,0),MATCH(IF(O760&gt;2000000,"A",IF(O760&gt;1000000,"B",IF(O760&gt;100000,"C","D"))),ELSV!$C$4:$G$4,0))</f>
        <v>8</v>
      </c>
      <c r="AN760" s="77">
        <f>INDEX(ELSV!$G$4:$K$58,MATCH(AE760,ELSV!$G$4:$G$58,0),MATCH(IF(O760&gt;2000000,"A",IF(O760&gt;1000000,"B",IF(O760&gt;100000,"C","D"))),ELSV!$G$4:$K$4,0))</f>
        <v>0.9</v>
      </c>
      <c r="AO760" s="24">
        <f t="shared" si="454"/>
        <v>133036.97334479794</v>
      </c>
      <c r="AP760" s="24">
        <f t="shared" si="455"/>
        <v>47602.292024935508</v>
      </c>
      <c r="AQ760" s="25">
        <f t="shared" si="456"/>
        <v>85434.68131986243</v>
      </c>
    </row>
    <row r="761" spans="1:43" x14ac:dyDescent="0.25">
      <c r="A761" s="11">
        <v>3007</v>
      </c>
      <c r="B761" s="6">
        <v>3007000211</v>
      </c>
      <c r="C761" s="6">
        <v>20000201</v>
      </c>
      <c r="D761" s="6">
        <v>3020000324</v>
      </c>
      <c r="E761" s="6" t="s">
        <v>1585</v>
      </c>
      <c r="F761" s="6" t="s">
        <v>460</v>
      </c>
      <c r="G761" s="6"/>
      <c r="H761" s="6">
        <v>1</v>
      </c>
      <c r="I761" s="6" t="s">
        <v>8</v>
      </c>
      <c r="J761" s="27">
        <v>41830</v>
      </c>
      <c r="K761" s="27">
        <v>41830</v>
      </c>
      <c r="L761" s="7">
        <v>128365</v>
      </c>
      <c r="M761" s="7">
        <v>0</v>
      </c>
      <c r="N761" s="7"/>
      <c r="O761" s="8">
        <v>128365</v>
      </c>
      <c r="P761" s="7">
        <v>-57819.12</v>
      </c>
      <c r="Q761" s="7">
        <v>0</v>
      </c>
      <c r="R761" s="7">
        <v>-7483.68</v>
      </c>
      <c r="S761" s="12">
        <f t="shared" si="430"/>
        <v>-65302.8</v>
      </c>
      <c r="T761" s="18">
        <f t="shared" si="431"/>
        <v>70545.88</v>
      </c>
      <c r="U761" s="18">
        <v>63062.2</v>
      </c>
      <c r="V761" s="30">
        <f t="shared" si="432"/>
        <v>41821</v>
      </c>
      <c r="W761" s="28">
        <f t="shared" si="440"/>
        <v>8.9027777777777786</v>
      </c>
      <c r="X761" s="38"/>
      <c r="AD761"/>
      <c r="AE761" s="43" t="s">
        <v>4198</v>
      </c>
      <c r="AF761">
        <f>MATCH(AE761,'CAT-4'!$A:$A,0)</f>
        <v>725</v>
      </c>
      <c r="AG761">
        <f>MATCH(V761,'CAT-4'!$1:$1,0)</f>
        <v>31</v>
      </c>
      <c r="AH761">
        <f>INDEX('CAT-4'!$1:$1048576,FAR!AF761,FAR!AG761)</f>
        <v>102.8</v>
      </c>
      <c r="AI761">
        <f>MATCH($AI$3,'CAT-4'!$1:$1,0)</f>
        <v>133</v>
      </c>
      <c r="AJ761">
        <f>INDEX('CAT-4'!$1:$1048576,FAR!AF761,FAR!AI761)</f>
        <v>128.19999999999999</v>
      </c>
      <c r="AK761" s="28">
        <f t="shared" si="457"/>
        <v>1.2470817120622568</v>
      </c>
      <c r="AL761" s="28">
        <f t="shared" si="458"/>
        <v>1.2470817120622568</v>
      </c>
      <c r="AM761" s="2">
        <f>INDEX(ELSV!$C$4:$G$58,MATCH(AE761,ELSV!$G$4:$G$58,0),MATCH(IF(O761&gt;2000000,"A",IF(O761&gt;1000000,"B",IF(O761&gt;100000,"C","D"))),ELSV!$C$4:$G$4,0))</f>
        <v>8</v>
      </c>
      <c r="AN761" s="77">
        <f>INDEX(ELSV!$G$4:$K$58,MATCH(AE761,ELSV!$G$4:$G$58,0),MATCH(IF(O761&gt;2000000,"A",IF(O761&gt;1000000,"B",IF(O761&gt;100000,"C","D"))),ELSV!$G$4:$K$4,0))</f>
        <v>0.95</v>
      </c>
      <c r="AO761" s="24">
        <f t="shared" si="454"/>
        <v>160081.64396887159</v>
      </c>
      <c r="AP761" s="24">
        <f t="shared" si="455"/>
        <v>152077.561770428</v>
      </c>
      <c r="AQ761" s="25">
        <f t="shared" si="456"/>
        <v>8004.0821984435897</v>
      </c>
    </row>
    <row r="762" spans="1:43" x14ac:dyDescent="0.25">
      <c r="A762" s="11">
        <v>3005</v>
      </c>
      <c r="B762" s="6">
        <v>3005006201</v>
      </c>
      <c r="C762" s="6">
        <v>20000401</v>
      </c>
      <c r="D762" s="6">
        <v>5000000420</v>
      </c>
      <c r="E762" s="6" t="s">
        <v>1584</v>
      </c>
      <c r="F762" s="6" t="s">
        <v>1235</v>
      </c>
      <c r="G762" s="6"/>
      <c r="H762" s="6">
        <v>4</v>
      </c>
      <c r="I762" s="6" t="s">
        <v>8</v>
      </c>
      <c r="J762" s="27">
        <v>44620</v>
      </c>
      <c r="K762" s="27">
        <v>44620</v>
      </c>
      <c r="L762" s="7">
        <v>127897.02</v>
      </c>
      <c r="M762" s="7">
        <v>0</v>
      </c>
      <c r="N762" s="7"/>
      <c r="O762" s="8">
        <v>127897.02</v>
      </c>
      <c r="P762" s="7">
        <v>-709.78</v>
      </c>
      <c r="Q762" s="7">
        <v>0</v>
      </c>
      <c r="R762" s="7">
        <v>-8095.88</v>
      </c>
      <c r="S762" s="12">
        <f t="shared" si="430"/>
        <v>-8805.66</v>
      </c>
      <c r="T762" s="18">
        <f t="shared" si="431"/>
        <v>127187.24</v>
      </c>
      <c r="U762" s="18">
        <v>119091.36</v>
      </c>
      <c r="V762" s="30">
        <f t="shared" si="432"/>
        <v>44593</v>
      </c>
      <c r="W762" s="28">
        <f t="shared" si="440"/>
        <v>1.2638888888888888</v>
      </c>
      <c r="X762" s="38"/>
      <c r="AD762"/>
      <c r="AE762" s="43" t="s">
        <v>4059</v>
      </c>
      <c r="AF762">
        <f>MATCH(AE762,'CAT-4'!$A:$A,0)</f>
        <v>653</v>
      </c>
      <c r="AG762">
        <f>MATCH(V762,'CAT-4'!$1:$1,0)</f>
        <v>122</v>
      </c>
      <c r="AH762">
        <f>INDEX('CAT-4'!$1:$1048576,FAR!AF762,FAR!AG762)</f>
        <v>117.9</v>
      </c>
      <c r="AI762">
        <f>MATCH($AI$3,'CAT-4'!$1:$1,0)</f>
        <v>133</v>
      </c>
      <c r="AJ762">
        <f>INDEX('CAT-4'!$1:$1048576,FAR!AF762,FAR!AI762)</f>
        <v>120.5</v>
      </c>
      <c r="AK762" s="28">
        <f t="shared" si="457"/>
        <v>1.022052586938083</v>
      </c>
      <c r="AL762" s="28">
        <f t="shared" si="458"/>
        <v>1.022052586938083</v>
      </c>
      <c r="AM762" s="2">
        <f>INDEX(ELSV!$C$4:$G$58,MATCH(AE762,ELSV!$G$4:$G$58,0),MATCH(IF(O762&gt;2000000,"A",IF(O762&gt;1000000,"B",IF(O762&gt;100000,"C","D"))),ELSV!$C$4:$G$4,0))</f>
        <v>8</v>
      </c>
      <c r="AN762" s="77">
        <f>INDEX(ELSV!$G$4:$K$58,MATCH(AE762,ELSV!$G$4:$G$58,0),MATCH(IF(O762&gt;2000000,"A",IF(O762&gt;1000000,"B",IF(O762&gt;100000,"C","D"))),ELSV!$G$4:$K$4,0))</f>
        <v>0.9</v>
      </c>
      <c r="AO762" s="24">
        <f t="shared" si="454"/>
        <v>130717.48015267175</v>
      </c>
      <c r="AP762" s="24">
        <f t="shared" si="455"/>
        <v>18586.391709208012</v>
      </c>
      <c r="AQ762" s="25">
        <f t="shared" si="456"/>
        <v>112131.08844346374</v>
      </c>
    </row>
    <row r="763" spans="1:43" x14ac:dyDescent="0.25">
      <c r="A763" s="11">
        <v>3006</v>
      </c>
      <c r="B763" s="6">
        <v>3006000206</v>
      </c>
      <c r="C763" s="6">
        <v>20000201</v>
      </c>
      <c r="D763" s="6">
        <v>3030000151</v>
      </c>
      <c r="E763" s="6" t="s">
        <v>1582</v>
      </c>
      <c r="F763" s="6" t="s">
        <v>752</v>
      </c>
      <c r="G763" s="6"/>
      <c r="H763" s="6">
        <v>1</v>
      </c>
      <c r="I763" s="6" t="s">
        <v>8</v>
      </c>
      <c r="J763" s="27">
        <v>41729</v>
      </c>
      <c r="K763" s="27">
        <v>41729</v>
      </c>
      <c r="L763" s="7">
        <v>127442.59</v>
      </c>
      <c r="M763" s="7">
        <v>0</v>
      </c>
      <c r="N763" s="7"/>
      <c r="O763" s="8">
        <v>127442.59</v>
      </c>
      <c r="P763" s="7">
        <v>-59457.64</v>
      </c>
      <c r="Q763" s="7">
        <v>0</v>
      </c>
      <c r="R763" s="7">
        <v>-7429.9</v>
      </c>
      <c r="S763" s="12">
        <f t="shared" si="430"/>
        <v>-66887.539999999994</v>
      </c>
      <c r="T763" s="18">
        <f t="shared" si="431"/>
        <v>67984.95</v>
      </c>
      <c r="U763" s="18">
        <v>60555.05</v>
      </c>
      <c r="V763" s="30">
        <f t="shared" si="432"/>
        <v>41699</v>
      </c>
      <c r="W763" s="28">
        <f t="shared" si="440"/>
        <v>9.1805555555555554</v>
      </c>
      <c r="X763" s="38"/>
      <c r="AD763"/>
      <c r="AE763" s="43" t="s">
        <v>4085</v>
      </c>
      <c r="AF763">
        <f>MATCH(AE763,'CAT-4'!$A:$A,0)</f>
        <v>666</v>
      </c>
      <c r="AG763">
        <f>MATCH(V763,'CAT-4'!$1:$1,0)</f>
        <v>27</v>
      </c>
      <c r="AH763">
        <f>INDEX('CAT-4'!$1:$1048576,FAR!AF763,FAR!AG763)</f>
        <v>107.2</v>
      </c>
      <c r="AI763">
        <f>MATCH($AI$3,'CAT-4'!$1:$1,0)</f>
        <v>133</v>
      </c>
      <c r="AJ763">
        <f>INDEX('CAT-4'!$1:$1048576,FAR!AF763,FAR!AI763)</f>
        <v>130</v>
      </c>
      <c r="AK763" s="28">
        <f t="shared" si="457"/>
        <v>1.2126865671641791</v>
      </c>
      <c r="AL763" s="28">
        <f t="shared" si="458"/>
        <v>1.2126865671641791</v>
      </c>
      <c r="AM763" s="2">
        <f>INDEX(ELSV!$C$4:$G$58,MATCH(AE763,ELSV!$G$4:$G$58,0),MATCH(IF(O763&gt;2000000,"A",IF(O763&gt;1000000,"B",IF(O763&gt;100000,"C","D"))),ELSV!$C$4:$G$4,0))</f>
        <v>12</v>
      </c>
      <c r="AN763" s="77">
        <f>INDEX(ELSV!$G$4:$K$58,MATCH(AE763,ELSV!$G$4:$G$58,0),MATCH(IF(O763&gt;2000000,"A",IF(O763&gt;1000000,"B",IF(O763&gt;100000,"C","D"))),ELSV!$G$4:$K$4,0))</f>
        <v>0.95</v>
      </c>
      <c r="AO763" s="24">
        <f t="shared" si="454"/>
        <v>154547.91697761192</v>
      </c>
      <c r="AP763" s="24">
        <f t="shared" si="455"/>
        <v>112324.49590982802</v>
      </c>
      <c r="AQ763" s="25">
        <f t="shared" si="456"/>
        <v>42223.4210677839</v>
      </c>
    </row>
    <row r="764" spans="1:43" x14ac:dyDescent="0.25">
      <c r="A764" s="11">
        <v>3006</v>
      </c>
      <c r="B764" s="6">
        <v>3006000206</v>
      </c>
      <c r="C764" s="6">
        <v>20000201</v>
      </c>
      <c r="D764" s="6">
        <v>3030000154</v>
      </c>
      <c r="E764" s="6" t="s">
        <v>1582</v>
      </c>
      <c r="F764" s="6" t="s">
        <v>755</v>
      </c>
      <c r="G764" s="6"/>
      <c r="H764" s="6">
        <v>1</v>
      </c>
      <c r="I764" s="6" t="s">
        <v>8</v>
      </c>
      <c r="J764" s="27">
        <v>41729</v>
      </c>
      <c r="K764" s="27">
        <v>41729</v>
      </c>
      <c r="L764" s="7">
        <v>127442.59</v>
      </c>
      <c r="M764" s="7">
        <v>0</v>
      </c>
      <c r="N764" s="7"/>
      <c r="O764" s="8">
        <v>127442.59</v>
      </c>
      <c r="P764" s="7">
        <v>-59457.64</v>
      </c>
      <c r="Q764" s="7">
        <v>0</v>
      </c>
      <c r="R764" s="7">
        <v>-7429.9</v>
      </c>
      <c r="S764" s="12">
        <f t="shared" si="430"/>
        <v>-66887.539999999994</v>
      </c>
      <c r="T764" s="18">
        <f t="shared" si="431"/>
        <v>67984.95</v>
      </c>
      <c r="U764" s="18">
        <v>60555.05</v>
      </c>
      <c r="V764" s="30">
        <f t="shared" si="432"/>
        <v>41699</v>
      </c>
      <c r="W764" s="28">
        <f t="shared" si="440"/>
        <v>9.1805555555555554</v>
      </c>
      <c r="X764" s="38"/>
      <c r="AD764"/>
      <c r="AE764" s="43" t="s">
        <v>4061</v>
      </c>
      <c r="AF764">
        <f>MATCH(AE764,'CAT-4'!$A:$A,0)</f>
        <v>654</v>
      </c>
      <c r="AG764">
        <f>MATCH(V764,'CAT-4'!$1:$1,0)</f>
        <v>27</v>
      </c>
      <c r="AH764">
        <f>INDEX('CAT-4'!$1:$1048576,FAR!AF764,FAR!AG764)</f>
        <v>100.5</v>
      </c>
      <c r="AI764">
        <f>MATCH($AI$3,'CAT-4'!$1:$1,0)</f>
        <v>133</v>
      </c>
      <c r="AJ764">
        <f>INDEX('CAT-4'!$1:$1048576,FAR!AF764,FAR!AI764)</f>
        <v>112.9</v>
      </c>
      <c r="AK764" s="28">
        <f t="shared" si="457"/>
        <v>1.1233830845771144</v>
      </c>
      <c r="AL764" s="28">
        <f t="shared" si="458"/>
        <v>1.1233830845771144</v>
      </c>
      <c r="AM764" s="2">
        <f>INDEX(ELSV!$C$4:$G$58,MATCH(AE764,ELSV!$G$4:$G$58,0),MATCH(IF(O764&gt;2000000,"A",IF(O764&gt;1000000,"B",IF(O764&gt;100000,"C","D"))),ELSV!$C$4:$G$4,0))</f>
        <v>6</v>
      </c>
      <c r="AN764" s="77">
        <f>INDEX(ELSV!$G$4:$K$58,MATCH(AE764,ELSV!$G$4:$G$58,0),MATCH(IF(O764&gt;2000000,"A",IF(O764&gt;1000000,"B",IF(O764&gt;100000,"C","D"))),ELSV!$G$4:$K$4,0))</f>
        <v>0.95</v>
      </c>
      <c r="AO764" s="24">
        <f t="shared" si="454"/>
        <v>143166.84986069653</v>
      </c>
      <c r="AP764" s="24">
        <f t="shared" si="455"/>
        <v>136008.50736766169</v>
      </c>
      <c r="AQ764" s="25">
        <f t="shared" si="456"/>
        <v>7158.342493034841</v>
      </c>
    </row>
    <row r="765" spans="1:43" x14ac:dyDescent="0.25">
      <c r="A765" s="11">
        <v>3005</v>
      </c>
      <c r="B765" s="6">
        <v>3005000206</v>
      </c>
      <c r="C765" s="6">
        <v>20000201</v>
      </c>
      <c r="D765" s="6">
        <v>3030000150</v>
      </c>
      <c r="E765" s="6" t="s">
        <v>1584</v>
      </c>
      <c r="F765" s="6" t="s">
        <v>751</v>
      </c>
      <c r="G765" s="6"/>
      <c r="H765" s="6">
        <v>1</v>
      </c>
      <c r="I765" s="6" t="s">
        <v>8</v>
      </c>
      <c r="J765" s="27">
        <v>41729</v>
      </c>
      <c r="K765" s="27">
        <v>41729</v>
      </c>
      <c r="L765" s="7">
        <v>127368.29</v>
      </c>
      <c r="M765" s="7">
        <v>0</v>
      </c>
      <c r="N765" s="7"/>
      <c r="O765" s="8">
        <v>127368.29</v>
      </c>
      <c r="P765" s="7">
        <v>-59422.98</v>
      </c>
      <c r="Q765" s="7">
        <v>0</v>
      </c>
      <c r="R765" s="7">
        <v>-7425.57</v>
      </c>
      <c r="S765" s="12">
        <f t="shared" si="430"/>
        <v>-66848.55</v>
      </c>
      <c r="T765" s="18">
        <f t="shared" si="431"/>
        <v>67945.31</v>
      </c>
      <c r="U765" s="18">
        <v>60519.74</v>
      </c>
      <c r="V765" s="30">
        <f t="shared" si="432"/>
        <v>41699</v>
      </c>
      <c r="W765" s="28">
        <f t="shared" si="440"/>
        <v>9.1805555555555554</v>
      </c>
      <c r="X765" s="38"/>
      <c r="AD765"/>
      <c r="AE765" s="43" t="s">
        <v>4085</v>
      </c>
      <c r="AF765">
        <f>MATCH(AE765,'CAT-4'!$A:$A,0)</f>
        <v>666</v>
      </c>
      <c r="AG765">
        <f>MATCH(V765,'CAT-4'!$1:$1,0)</f>
        <v>27</v>
      </c>
      <c r="AH765">
        <f>INDEX('CAT-4'!$1:$1048576,FAR!AF765,FAR!AG765)</f>
        <v>107.2</v>
      </c>
      <c r="AI765">
        <f>MATCH($AI$3,'CAT-4'!$1:$1,0)</f>
        <v>133</v>
      </c>
      <c r="AJ765">
        <f>INDEX('CAT-4'!$1:$1048576,FAR!AF765,FAR!AI765)</f>
        <v>130</v>
      </c>
      <c r="AK765" s="28">
        <f t="shared" si="457"/>
        <v>1.2126865671641791</v>
      </c>
      <c r="AL765" s="28">
        <f t="shared" si="458"/>
        <v>1.2126865671641791</v>
      </c>
      <c r="AM765" s="2">
        <f>INDEX(ELSV!$C$4:$G$58,MATCH(AE765,ELSV!$G$4:$G$58,0),MATCH(IF(O765&gt;2000000,"A",IF(O765&gt;1000000,"B",IF(O765&gt;100000,"C","D"))),ELSV!$C$4:$G$4,0))</f>
        <v>12</v>
      </c>
      <c r="AN765" s="77">
        <f>INDEX(ELSV!$G$4:$K$58,MATCH(AE765,ELSV!$G$4:$G$58,0),MATCH(IF(O765&gt;2000000,"A",IF(O765&gt;1000000,"B",IF(O765&gt;100000,"C","D"))),ELSV!$G$4:$K$4,0))</f>
        <v>0.95</v>
      </c>
      <c r="AO765" s="24">
        <f t="shared" si="454"/>
        <v>154457.81436567163</v>
      </c>
      <c r="AP765" s="24">
        <f t="shared" si="455"/>
        <v>112259.00987375404</v>
      </c>
      <c r="AQ765" s="25">
        <f t="shared" si="456"/>
        <v>42198.804491917588</v>
      </c>
    </row>
    <row r="766" spans="1:43" x14ac:dyDescent="0.25">
      <c r="A766" s="11">
        <v>3005</v>
      </c>
      <c r="B766" s="6">
        <v>3005000206</v>
      </c>
      <c r="C766" s="6">
        <v>20000201</v>
      </c>
      <c r="D766" s="6">
        <v>3030000152</v>
      </c>
      <c r="E766" s="6" t="s">
        <v>1584</v>
      </c>
      <c r="F766" s="6" t="s">
        <v>753</v>
      </c>
      <c r="G766" s="6"/>
      <c r="H766" s="6">
        <v>1</v>
      </c>
      <c r="I766" s="6" t="s">
        <v>8</v>
      </c>
      <c r="J766" s="27">
        <v>41729</v>
      </c>
      <c r="K766" s="27">
        <v>41729</v>
      </c>
      <c r="L766" s="7">
        <v>126500</v>
      </c>
      <c r="M766" s="7">
        <v>0</v>
      </c>
      <c r="N766" s="7"/>
      <c r="O766" s="8">
        <v>126500</v>
      </c>
      <c r="P766" s="7">
        <v>-59017.9</v>
      </c>
      <c r="Q766" s="7">
        <v>0</v>
      </c>
      <c r="R766" s="7">
        <v>-7374.95</v>
      </c>
      <c r="S766" s="12">
        <f t="shared" si="430"/>
        <v>-66392.850000000006</v>
      </c>
      <c r="T766" s="18">
        <f t="shared" si="431"/>
        <v>67482.100000000006</v>
      </c>
      <c r="U766" s="18">
        <v>60107.15</v>
      </c>
      <c r="V766" s="30">
        <f t="shared" si="432"/>
        <v>41699</v>
      </c>
      <c r="W766" s="28">
        <f t="shared" si="440"/>
        <v>9.1805555555555554</v>
      </c>
      <c r="X766" s="38"/>
      <c r="AD766"/>
      <c r="AE766" s="43" t="s">
        <v>4061</v>
      </c>
      <c r="AF766">
        <f>MATCH(AE766,'CAT-4'!$A:$A,0)</f>
        <v>654</v>
      </c>
      <c r="AG766">
        <f>MATCH(V766,'CAT-4'!$1:$1,0)</f>
        <v>27</v>
      </c>
      <c r="AH766">
        <f>INDEX('CAT-4'!$1:$1048576,FAR!AF766,FAR!AG766)</f>
        <v>100.5</v>
      </c>
      <c r="AI766">
        <f>MATCH($AI$3,'CAT-4'!$1:$1,0)</f>
        <v>133</v>
      </c>
      <c r="AJ766">
        <f>INDEX('CAT-4'!$1:$1048576,FAR!AF766,FAR!AI766)</f>
        <v>112.9</v>
      </c>
      <c r="AK766" s="28">
        <f t="shared" si="457"/>
        <v>1.1233830845771144</v>
      </c>
      <c r="AL766" s="28">
        <f t="shared" si="458"/>
        <v>1.1233830845771144</v>
      </c>
      <c r="AM766" s="2">
        <f>INDEX(ELSV!$C$4:$G$58,MATCH(AE766,ELSV!$G$4:$G$58,0),MATCH(IF(O766&gt;2000000,"A",IF(O766&gt;1000000,"B",IF(O766&gt;100000,"C","D"))),ELSV!$C$4:$G$4,0))</f>
        <v>6</v>
      </c>
      <c r="AN766" s="77">
        <f>INDEX(ELSV!$G$4:$K$58,MATCH(AE766,ELSV!$G$4:$G$58,0),MATCH(IF(O766&gt;2000000,"A",IF(O766&gt;1000000,"B",IF(O766&gt;100000,"C","D"))),ELSV!$G$4:$K$4,0))</f>
        <v>0.95</v>
      </c>
      <c r="AO766" s="24">
        <f t="shared" si="454"/>
        <v>142107.96019900497</v>
      </c>
      <c r="AP766" s="24">
        <f t="shared" si="455"/>
        <v>135002.56218905473</v>
      </c>
      <c r="AQ766" s="25">
        <f t="shared" si="456"/>
        <v>7105.3980099502369</v>
      </c>
    </row>
    <row r="767" spans="1:43" x14ac:dyDescent="0.25">
      <c r="A767" s="11">
        <v>3004</v>
      </c>
      <c r="B767" s="6">
        <v>3004005204</v>
      </c>
      <c r="C767" s="6">
        <v>20000102</v>
      </c>
      <c r="D767" s="6">
        <v>2010000049</v>
      </c>
      <c r="E767" s="6" t="s">
        <v>1583</v>
      </c>
      <c r="F767" s="6" t="s">
        <v>100</v>
      </c>
      <c r="G767" s="6"/>
      <c r="H767" s="6">
        <v>1</v>
      </c>
      <c r="I767" s="6" t="s">
        <v>45</v>
      </c>
      <c r="J767" s="27">
        <v>41729</v>
      </c>
      <c r="K767" s="27">
        <v>41729</v>
      </c>
      <c r="L767" s="7">
        <v>126443.1</v>
      </c>
      <c r="M767" s="7">
        <v>0</v>
      </c>
      <c r="N767" s="7"/>
      <c r="O767" s="8">
        <v>126443.1</v>
      </c>
      <c r="P767" s="7">
        <v>-33791.25</v>
      </c>
      <c r="Q767" s="7">
        <v>0</v>
      </c>
      <c r="R767" s="7">
        <v>-4223.2</v>
      </c>
      <c r="S767" s="12">
        <f t="shared" si="430"/>
        <v>-38014.449999999997</v>
      </c>
      <c r="T767" s="18">
        <f t="shared" si="431"/>
        <v>92651.85</v>
      </c>
      <c r="U767" s="18">
        <v>88428.65</v>
      </c>
      <c r="V767" s="30">
        <f t="shared" si="432"/>
        <v>41699</v>
      </c>
      <c r="W767" s="28">
        <f t="shared" si="440"/>
        <v>9.1805555555555554</v>
      </c>
      <c r="X767" s="38"/>
      <c r="AD767"/>
      <c r="AE767" s="43" t="s">
        <v>4100</v>
      </c>
      <c r="AF767">
        <f>MATCH(AE767,'CAT-4'!$A:$A,0)</f>
        <v>674</v>
      </c>
      <c r="AG767">
        <f>MATCH(V767,'CAT-4'!$1:$1,0)</f>
        <v>27</v>
      </c>
      <c r="AH767">
        <f>INDEX('CAT-4'!$1:$1048576,FAR!AF767,FAR!AG767)</f>
        <v>109.9</v>
      </c>
      <c r="AI767">
        <f>MATCH($AI$3,'CAT-4'!$1:$1,0)</f>
        <v>133</v>
      </c>
      <c r="AJ767">
        <f>INDEX('CAT-4'!$1:$1048576,FAR!AF767,FAR!AI767)</f>
        <v>123.6</v>
      </c>
      <c r="AK767" s="28">
        <f t="shared" si="457"/>
        <v>1.1246587807097359</v>
      </c>
      <c r="AL767" s="28">
        <f t="shared" si="458"/>
        <v>1.1246587807097359</v>
      </c>
      <c r="AM767" s="2">
        <f>INDEX(ELSV!$C$4:$G$58,MATCH(AE767,ELSV!$G$4:$G$58,0),MATCH(IF(O767&gt;2000000,"A",IF(O767&gt;1000000,"B",IF(O767&gt;100000,"C","D"))),ELSV!$C$4:$G$4,0))</f>
        <v>12</v>
      </c>
      <c r="AN767" s="77">
        <f>INDEX(ELSV!$G$4:$K$58,MATCH(AE767,ELSV!$G$4:$G$58,0),MATCH(IF(O767&gt;2000000,"A",IF(O767&gt;1000000,"B",IF(O767&gt;100000,"C","D"))),ELSV!$G$4:$K$4,0))</f>
        <v>0.95</v>
      </c>
      <c r="AO767" s="24">
        <f t="shared" si="454"/>
        <v>142205.34267515922</v>
      </c>
      <c r="AP767" s="24">
        <f t="shared" si="455"/>
        <v>103353.98719081738</v>
      </c>
      <c r="AQ767" s="25">
        <f t="shared" si="456"/>
        <v>38851.355484341839</v>
      </c>
    </row>
    <row r="768" spans="1:43" hidden="1" x14ac:dyDescent="0.25">
      <c r="A768" s="11">
        <v>3002</v>
      </c>
      <c r="B768" s="6">
        <v>3002006201</v>
      </c>
      <c r="C768" s="6">
        <v>20000401</v>
      </c>
      <c r="D768" s="6">
        <v>5000000443</v>
      </c>
      <c r="E768" s="6"/>
      <c r="F768" s="6" t="s">
        <v>1305</v>
      </c>
      <c r="G768" s="6"/>
      <c r="H768" s="6">
        <v>1</v>
      </c>
      <c r="I768" s="6" t="s">
        <v>8</v>
      </c>
      <c r="J768" s="27">
        <v>44867</v>
      </c>
      <c r="K768" s="27">
        <v>44867</v>
      </c>
      <c r="L768" s="7">
        <v>0</v>
      </c>
      <c r="M768" s="7">
        <v>126000</v>
      </c>
      <c r="N768" s="7"/>
      <c r="O768" s="8">
        <v>126000</v>
      </c>
      <c r="P768" s="7">
        <v>0</v>
      </c>
      <c r="Q768" s="7">
        <v>0</v>
      </c>
      <c r="R768" s="7">
        <v>-3277.73</v>
      </c>
      <c r="S768" s="12">
        <f t="shared" si="430"/>
        <v>-3277.73</v>
      </c>
      <c r="T768" s="18">
        <f t="shared" si="431"/>
        <v>0</v>
      </c>
      <c r="U768" s="18">
        <v>122722.27</v>
      </c>
      <c r="V768" s="30">
        <f t="shared" si="432"/>
        <v>44866</v>
      </c>
      <c r="W768" s="28">
        <f t="shared" si="440"/>
        <v>0.59166666666666667</v>
      </c>
      <c r="X768" s="38" t="s">
        <v>2968</v>
      </c>
      <c r="AD768"/>
      <c r="AE768" s="43" t="s">
        <v>4059</v>
      </c>
      <c r="AF768">
        <f>MATCH(AE768,'CAT-4'!$A:$A,0)</f>
        <v>653</v>
      </c>
      <c r="AG768">
        <f>MATCH(V768,'CAT-4'!$1:$1,0)</f>
        <v>131</v>
      </c>
      <c r="AH768">
        <f>INDEX('CAT-4'!$1:$1048576,FAR!AF768,FAR!AG768)</f>
        <v>120.4</v>
      </c>
      <c r="AI768">
        <f>MATCH($AI$3,'CAT-4'!$1:$1,0)</f>
        <v>133</v>
      </c>
      <c r="AJ768">
        <f>INDEX('CAT-4'!$1:$1048576,FAR!AF768,FAR!AI768)</f>
        <v>120.5</v>
      </c>
      <c r="AK768" s="28">
        <f t="shared" si="457"/>
        <v>1.0008305647840532</v>
      </c>
      <c r="AL768" s="28">
        <f t="shared" si="458"/>
        <v>1.0008305647840532</v>
      </c>
      <c r="AM768" s="2">
        <f>INDEX(ELSV!$C$4:$G$58,MATCH(AE768,ELSV!$G$4:$G$58,0),MATCH(IF(O768&gt;2000000,"A",IF(O768&gt;1000000,"B",IF(O768&gt;100000,"C","D"))),ELSV!$C$4:$G$4,0))</f>
        <v>8</v>
      </c>
      <c r="AN768" s="77">
        <f>INDEX(ELSV!$G$4:$K$58,MATCH(AE768,ELSV!$G$4:$G$58,0),MATCH(IF(O768&gt;2000000,"A",IF(O768&gt;1000000,"B",IF(O768&gt;100000,"C","D"))),ELSV!$G$4:$K$4,0))</f>
        <v>0.9</v>
      </c>
      <c r="AO768" s="24">
        <f t="shared" si="454"/>
        <v>126104.6511627907</v>
      </c>
      <c r="AP768" s="24">
        <f t="shared" si="455"/>
        <v>8393.8408430232557</v>
      </c>
      <c r="AQ768" s="25">
        <f t="shared" si="456"/>
        <v>117710.81031976745</v>
      </c>
    </row>
    <row r="769" spans="1:43" hidden="1" x14ac:dyDescent="0.25">
      <c r="A769" s="11">
        <v>3001</v>
      </c>
      <c r="B769" s="6">
        <v>3001006301</v>
      </c>
      <c r="C769" s="6">
        <v>20000401</v>
      </c>
      <c r="D769" s="6">
        <v>5030000237</v>
      </c>
      <c r="E769" s="6"/>
      <c r="F769" s="6" t="s">
        <v>1507</v>
      </c>
      <c r="G769" s="6"/>
      <c r="H769" s="6">
        <v>3</v>
      </c>
      <c r="I769" s="6" t="s">
        <v>41</v>
      </c>
      <c r="J769" s="27">
        <v>44227</v>
      </c>
      <c r="K769" s="27">
        <v>44227</v>
      </c>
      <c r="L769" s="7">
        <v>125634.09</v>
      </c>
      <c r="M769" s="7">
        <v>0</v>
      </c>
      <c r="N769" s="7"/>
      <c r="O769" s="8">
        <v>125634.09</v>
      </c>
      <c r="P769" s="7">
        <v>-125634.09</v>
      </c>
      <c r="Q769" s="7">
        <v>0</v>
      </c>
      <c r="R769" s="7">
        <v>0</v>
      </c>
      <c r="S769" s="12">
        <f t="shared" si="430"/>
        <v>-125634.09</v>
      </c>
      <c r="T769" s="18">
        <f t="shared" si="431"/>
        <v>0</v>
      </c>
      <c r="U769" s="18">
        <v>0</v>
      </c>
      <c r="V769" s="30">
        <f t="shared" si="432"/>
        <v>44197</v>
      </c>
      <c r="W769" s="28">
        <f t="shared" si="440"/>
        <v>2.3472222222222223</v>
      </c>
      <c r="X769" s="38" t="s">
        <v>3108</v>
      </c>
      <c r="AD769"/>
      <c r="AE769" s="43" t="s">
        <v>4043</v>
      </c>
      <c r="AF769">
        <f>MATCH(AE769,'CAT-4'!$A:$A,0)</f>
        <v>645</v>
      </c>
      <c r="AG769">
        <f>MATCH(V769,'CAT-4'!$1:$1,0)</f>
        <v>109</v>
      </c>
      <c r="AH769">
        <f>INDEX('CAT-4'!$1:$1048576,FAR!AF769,FAR!AG769)</f>
        <v>115.6</v>
      </c>
      <c r="AI769">
        <f>MATCH($AI$3,'CAT-4'!$1:$1,0)</f>
        <v>133</v>
      </c>
      <c r="AJ769">
        <f>INDEX('CAT-4'!$1:$1048576,FAR!AF769,FAR!AI769)</f>
        <v>115.6</v>
      </c>
      <c r="AK769" s="28">
        <f t="shared" si="457"/>
        <v>1</v>
      </c>
      <c r="AL769" s="28">
        <f t="shared" si="458"/>
        <v>1</v>
      </c>
      <c r="AM769" s="2">
        <f>INDEX(ELSV!$C$4:$G$58,MATCH(AE769,ELSV!$G$4:$G$58,0),MATCH(IF(O769&gt;2000000,"A",IF(O769&gt;1000000,"B",IF(O769&gt;100000,"C","D"))),ELSV!$C$4:$G$4,0))</f>
        <v>6</v>
      </c>
      <c r="AN769" s="77">
        <f>INDEX(ELSV!$G$4:$K$58,MATCH(AE769,ELSV!$G$4:$G$58,0),MATCH(IF(O769&gt;2000000,"A",IF(O769&gt;1000000,"B",IF(O769&gt;100000,"C","D"))),ELSV!$G$4:$K$4,0))</f>
        <v>1</v>
      </c>
      <c r="AO769" s="24">
        <f t="shared" si="454"/>
        <v>125634.09</v>
      </c>
      <c r="AP769" s="24">
        <f t="shared" si="455"/>
        <v>49148.521319444444</v>
      </c>
      <c r="AQ769" s="25">
        <f t="shared" si="456"/>
        <v>76485.56868055556</v>
      </c>
    </row>
    <row r="770" spans="1:43" hidden="1" x14ac:dyDescent="0.25">
      <c r="A770" s="11">
        <v>3002</v>
      </c>
      <c r="B770" s="6">
        <v>3002006201</v>
      </c>
      <c r="C770" s="6">
        <v>20000401</v>
      </c>
      <c r="D770" s="6">
        <v>5000000340</v>
      </c>
      <c r="E770" s="6"/>
      <c r="F770" s="6" t="s">
        <v>1225</v>
      </c>
      <c r="G770" s="6"/>
      <c r="H770" s="6">
        <v>2</v>
      </c>
      <c r="I770" s="6" t="s">
        <v>8</v>
      </c>
      <c r="J770" s="27">
        <v>42536</v>
      </c>
      <c r="K770" s="27">
        <v>42536</v>
      </c>
      <c r="L770" s="7">
        <v>124932</v>
      </c>
      <c r="M770" s="7">
        <v>0</v>
      </c>
      <c r="N770" s="7"/>
      <c r="O770" s="8">
        <v>124932</v>
      </c>
      <c r="P770" s="7">
        <v>-45824.22</v>
      </c>
      <c r="Q770" s="7">
        <v>0</v>
      </c>
      <c r="R770" s="7">
        <v>-7908.2</v>
      </c>
      <c r="S770" s="12">
        <f t="shared" si="430"/>
        <v>-53732.42</v>
      </c>
      <c r="T770" s="18">
        <f t="shared" si="431"/>
        <v>79107.78</v>
      </c>
      <c r="U770" s="18">
        <v>71199.58</v>
      </c>
      <c r="V770" s="30">
        <f t="shared" si="432"/>
        <v>42522</v>
      </c>
      <c r="W770" s="28">
        <f t="shared" si="440"/>
        <v>6.9722222222222223</v>
      </c>
      <c r="X770" s="38" t="s">
        <v>2968</v>
      </c>
      <c r="AD770"/>
      <c r="AE770" s="43" t="s">
        <v>4059</v>
      </c>
      <c r="AF770">
        <f>MATCH(AE770,'CAT-4'!$A:$A,0)</f>
        <v>653</v>
      </c>
      <c r="AG770">
        <f>MATCH(V770,'CAT-4'!$1:$1,0)</f>
        <v>54</v>
      </c>
      <c r="AH770">
        <f>INDEX('CAT-4'!$1:$1048576,FAR!AF770,FAR!AG770)</f>
        <v>110.1</v>
      </c>
      <c r="AI770">
        <f>MATCH($AI$3,'CAT-4'!$1:$1,0)</f>
        <v>133</v>
      </c>
      <c r="AJ770">
        <f>INDEX('CAT-4'!$1:$1048576,FAR!AF770,FAR!AI770)</f>
        <v>120.5</v>
      </c>
      <c r="AK770" s="28">
        <f t="shared" si="457"/>
        <v>1.0944595821980019</v>
      </c>
      <c r="AL770" s="28">
        <f t="shared" si="458"/>
        <v>1.0944595821980019</v>
      </c>
      <c r="AM770" s="2">
        <f>INDEX(ELSV!$C$4:$G$58,MATCH(AE770,ELSV!$G$4:$G$58,0),MATCH(IF(O770&gt;2000000,"A",IF(O770&gt;1000000,"B",IF(O770&gt;100000,"C","D"))),ELSV!$C$4:$G$4,0))</f>
        <v>8</v>
      </c>
      <c r="AN770" s="77">
        <f>INDEX(ELSV!$G$4:$K$58,MATCH(AE770,ELSV!$G$4:$G$58,0),MATCH(IF(O770&gt;2000000,"A",IF(O770&gt;1000000,"B",IF(O770&gt;100000,"C","D"))),ELSV!$G$4:$K$4,0))</f>
        <v>0.9</v>
      </c>
      <c r="AO770" s="24">
        <f t="shared" si="454"/>
        <v>136733.02452316077</v>
      </c>
      <c r="AP770" s="24">
        <f t="shared" si="455"/>
        <v>107249.96611035423</v>
      </c>
      <c r="AQ770" s="25">
        <f t="shared" si="456"/>
        <v>29483.058412806538</v>
      </c>
    </row>
    <row r="771" spans="1:43" x14ac:dyDescent="0.25">
      <c r="A771" s="11">
        <v>3008</v>
      </c>
      <c r="B771" s="6">
        <v>3008006203</v>
      </c>
      <c r="C771" s="6">
        <v>20000301</v>
      </c>
      <c r="D771" s="6">
        <v>4000000056</v>
      </c>
      <c r="E771" s="6" t="s">
        <v>1586</v>
      </c>
      <c r="F771" s="6" t="s">
        <v>838</v>
      </c>
      <c r="G771" s="6"/>
      <c r="H771" s="6">
        <v>7</v>
      </c>
      <c r="I771" s="6" t="s">
        <v>8</v>
      </c>
      <c r="J771" s="27">
        <v>40814</v>
      </c>
      <c r="K771" s="27">
        <v>40814</v>
      </c>
      <c r="L771" s="7">
        <v>124600</v>
      </c>
      <c r="M771" s="7">
        <v>0</v>
      </c>
      <c r="N771" s="7"/>
      <c r="O771" s="8">
        <v>124600</v>
      </c>
      <c r="P771" s="7">
        <v>-82880.039999999994</v>
      </c>
      <c r="Q771" s="7">
        <v>0</v>
      </c>
      <c r="R771" s="7">
        <v>-7887.18</v>
      </c>
      <c r="S771" s="12">
        <f t="shared" si="430"/>
        <v>-90767.22</v>
      </c>
      <c r="T771" s="18">
        <f t="shared" si="431"/>
        <v>41719.960000000006</v>
      </c>
      <c r="U771" s="18">
        <v>33832.78</v>
      </c>
      <c r="V771" s="30">
        <f t="shared" si="432"/>
        <v>40787</v>
      </c>
      <c r="W771" s="28">
        <f t="shared" si="440"/>
        <v>11.686111111111112</v>
      </c>
      <c r="X771" s="38" t="s">
        <v>2968</v>
      </c>
      <c r="Y771">
        <f>MATCH(X771,'CAT-3'!$A:$A,0)</f>
        <v>686</v>
      </c>
      <c r="Z771">
        <f>MATCH(V771,'CAT-3'!$1:$1,0)</f>
        <v>84</v>
      </c>
      <c r="AA771">
        <f>INDEX('CAT-3'!$1:$1048576,FAR!Y771,FAR!Z771)</f>
        <v>104</v>
      </c>
      <c r="AB771">
        <f>MATCH($AB$3,'CAT-3'!$1:$1,0)</f>
        <v>90</v>
      </c>
      <c r="AC771">
        <f>INDEX('CAT-3'!$1:$1048576,FAR!Y771,FAR!AB771)</f>
        <v>103.4</v>
      </c>
      <c r="AD771" s="28">
        <f>AC771/AA771</f>
        <v>0.99423076923076925</v>
      </c>
      <c r="AE771" s="43" t="s">
        <v>4059</v>
      </c>
      <c r="AF771">
        <f>MATCH(AE771,'CAT-4'!$A:$A,0)</f>
        <v>653</v>
      </c>
      <c r="AG771">
        <f>MATCH($AG$3,'CAT-4'!$1:$1,0)</f>
        <v>4</v>
      </c>
      <c r="AH771">
        <f>INDEX('CAT-4'!$1:$1048576,FAR!AF771,FAR!AG771)</f>
        <v>100.8</v>
      </c>
      <c r="AI771">
        <f>MATCH($AI$3,'CAT-4'!$1:$1,0)</f>
        <v>133</v>
      </c>
      <c r="AJ771">
        <f>INDEX('CAT-4'!$1:$1048576,FAR!AF771,FAR!AI771)</f>
        <v>120.5</v>
      </c>
      <c r="AK771" s="28">
        <f>AJ771/AH771</f>
        <v>1.1954365079365079</v>
      </c>
      <c r="AL771" s="28">
        <f>AK771*AD771</f>
        <v>1.1885397588522588</v>
      </c>
      <c r="AM771" s="2">
        <f>INDEX(ELSV!$C$4:$G$58,MATCH(AE771,ELSV!$G$4:$G$58,0),MATCH(IF(O771&gt;2000000,"A",IF(O771&gt;1000000,"B",IF(O771&gt;100000,"C","D"))),ELSV!$C$4:$G$4,0))</f>
        <v>8</v>
      </c>
      <c r="AN771" s="77">
        <f>INDEX(ELSV!$G$4:$K$58,MATCH(AE771,ELSV!$G$4:$G$58,0),MATCH(IF(O771&gt;2000000,"A",IF(O771&gt;1000000,"B",IF(O771&gt;100000,"C","D"))),ELSV!$G$4:$K$4,0))</f>
        <v>0.9</v>
      </c>
      <c r="AO771" s="24">
        <f t="shared" si="454"/>
        <v>148092.05395299144</v>
      </c>
      <c r="AP771" s="24">
        <f t="shared" si="455"/>
        <v>133282.84855769231</v>
      </c>
      <c r="AQ771" s="25">
        <f t="shared" si="456"/>
        <v>14809.205395299126</v>
      </c>
    </row>
    <row r="772" spans="1:43" x14ac:dyDescent="0.25">
      <c r="A772" s="11">
        <v>3005</v>
      </c>
      <c r="B772" s="6">
        <v>3005000206</v>
      </c>
      <c r="C772" s="6">
        <v>20000201</v>
      </c>
      <c r="D772" s="6">
        <v>3030000153</v>
      </c>
      <c r="E772" s="6" t="s">
        <v>1584</v>
      </c>
      <c r="F772" s="6" t="s">
        <v>754</v>
      </c>
      <c r="G772" s="6"/>
      <c r="H772" s="6">
        <v>1</v>
      </c>
      <c r="I772" s="6" t="s">
        <v>8</v>
      </c>
      <c r="J772" s="27">
        <v>41729</v>
      </c>
      <c r="K772" s="27">
        <v>41729</v>
      </c>
      <c r="L772" s="7">
        <v>124199.99</v>
      </c>
      <c r="M772" s="7">
        <v>0</v>
      </c>
      <c r="N772" s="7"/>
      <c r="O772" s="8">
        <v>124199.99</v>
      </c>
      <c r="P772" s="7">
        <v>-57944.85</v>
      </c>
      <c r="Q772" s="7">
        <v>0</v>
      </c>
      <c r="R772" s="7">
        <v>-7240.86</v>
      </c>
      <c r="S772" s="12">
        <f t="shared" si="430"/>
        <v>-65185.71</v>
      </c>
      <c r="T772" s="18">
        <f t="shared" si="431"/>
        <v>66255.140000000014</v>
      </c>
      <c r="U772" s="18">
        <v>59014.28</v>
      </c>
      <c r="V772" s="30">
        <f t="shared" si="432"/>
        <v>41699</v>
      </c>
      <c r="W772" s="28">
        <f t="shared" si="440"/>
        <v>9.1805555555555554</v>
      </c>
      <c r="X772" s="38"/>
      <c r="AD772"/>
      <c r="AE772" s="43" t="s">
        <v>4061</v>
      </c>
      <c r="AF772">
        <f>MATCH(AE772,'CAT-4'!$A:$A,0)</f>
        <v>654</v>
      </c>
      <c r="AG772">
        <f>MATCH(V772,'CAT-4'!$1:$1,0)</f>
        <v>27</v>
      </c>
      <c r="AH772">
        <f>INDEX('CAT-4'!$1:$1048576,FAR!AF772,FAR!AG772)</f>
        <v>100.5</v>
      </c>
      <c r="AI772">
        <f>MATCH($AI$3,'CAT-4'!$1:$1,0)</f>
        <v>133</v>
      </c>
      <c r="AJ772">
        <f>INDEX('CAT-4'!$1:$1048576,FAR!AF772,FAR!AI772)</f>
        <v>112.9</v>
      </c>
      <c r="AK772" s="28">
        <f t="shared" ref="AK772:AK776" si="459">AJ772/AH772</f>
        <v>1.1233830845771144</v>
      </c>
      <c r="AL772" s="28">
        <f t="shared" ref="AL772:AL776" si="460">AK772</f>
        <v>1.1233830845771144</v>
      </c>
      <c r="AM772" s="2">
        <f>INDEX(ELSV!$C$4:$G$58,MATCH(AE772,ELSV!$G$4:$G$58,0),MATCH(IF(O772&gt;2000000,"A",IF(O772&gt;1000000,"B",IF(O772&gt;100000,"C","D"))),ELSV!$C$4:$G$4,0))</f>
        <v>6</v>
      </c>
      <c r="AN772" s="77">
        <f>INDEX(ELSV!$G$4:$K$58,MATCH(AE772,ELSV!$G$4:$G$58,0),MATCH(IF(O772&gt;2000000,"A",IF(O772&gt;1000000,"B",IF(O772&gt;100000,"C","D"))),ELSV!$G$4:$K$4,0))</f>
        <v>0.95</v>
      </c>
      <c r="AO772" s="24">
        <f t="shared" si="454"/>
        <v>139524.16787064678</v>
      </c>
      <c r="AP772" s="24">
        <f t="shared" si="455"/>
        <v>132547.95947711443</v>
      </c>
      <c r="AQ772" s="25">
        <f t="shared" si="456"/>
        <v>6976.2083935323462</v>
      </c>
    </row>
    <row r="773" spans="1:43" x14ac:dyDescent="0.25">
      <c r="A773" s="11">
        <v>3007</v>
      </c>
      <c r="B773" s="6">
        <v>3007000209</v>
      </c>
      <c r="C773" s="6">
        <v>20000201</v>
      </c>
      <c r="D773" s="6">
        <v>3030000026</v>
      </c>
      <c r="E773" s="6" t="s">
        <v>1585</v>
      </c>
      <c r="F773" s="6" t="s">
        <v>626</v>
      </c>
      <c r="G773" s="6"/>
      <c r="H773" s="6">
        <v>1</v>
      </c>
      <c r="I773" s="6" t="s">
        <v>8</v>
      </c>
      <c r="J773" s="27">
        <v>41729</v>
      </c>
      <c r="K773" s="27">
        <v>41729</v>
      </c>
      <c r="L773" s="7">
        <v>122853.91</v>
      </c>
      <c r="M773" s="7">
        <v>0</v>
      </c>
      <c r="N773" s="7"/>
      <c r="O773" s="8">
        <v>122853.91</v>
      </c>
      <c r="P773" s="7">
        <v>-57316.81</v>
      </c>
      <c r="Q773" s="7">
        <v>0</v>
      </c>
      <c r="R773" s="7">
        <v>-7162.38</v>
      </c>
      <c r="S773" s="12">
        <f t="shared" ref="S773:S836" si="461">SUM(P773:R773)</f>
        <v>-64479.189999999995</v>
      </c>
      <c r="T773" s="18">
        <f t="shared" ref="T773:T836" si="462">L773+P773</f>
        <v>65537.100000000006</v>
      </c>
      <c r="U773" s="18">
        <v>58374.720000000001</v>
      </c>
      <c r="V773" s="30">
        <f t="shared" si="432"/>
        <v>41699</v>
      </c>
      <c r="W773" s="28">
        <f t="shared" si="440"/>
        <v>9.1805555555555554</v>
      </c>
      <c r="X773" s="38"/>
      <c r="AD773"/>
      <c r="AE773" s="43" t="s">
        <v>4061</v>
      </c>
      <c r="AF773">
        <f>MATCH(AE773,'CAT-4'!$A:$A,0)</f>
        <v>654</v>
      </c>
      <c r="AG773">
        <f>MATCH(V773,'CAT-4'!$1:$1,0)</f>
        <v>27</v>
      </c>
      <c r="AH773">
        <f>INDEX('CAT-4'!$1:$1048576,FAR!AF773,FAR!AG773)</f>
        <v>100.5</v>
      </c>
      <c r="AI773">
        <f>MATCH($AI$3,'CAT-4'!$1:$1,0)</f>
        <v>133</v>
      </c>
      <c r="AJ773">
        <f>INDEX('CAT-4'!$1:$1048576,FAR!AF773,FAR!AI773)</f>
        <v>112.9</v>
      </c>
      <c r="AK773" s="28">
        <f t="shared" si="459"/>
        <v>1.1233830845771144</v>
      </c>
      <c r="AL773" s="28">
        <f t="shared" si="460"/>
        <v>1.1233830845771144</v>
      </c>
      <c r="AM773" s="2">
        <f>INDEX(ELSV!$C$4:$G$58,MATCH(AE773,ELSV!$G$4:$G$58,0),MATCH(IF(O773&gt;2000000,"A",IF(O773&gt;1000000,"B",IF(O773&gt;100000,"C","D"))),ELSV!$C$4:$G$4,0))</f>
        <v>6</v>
      </c>
      <c r="AN773" s="77">
        <f>INDEX(ELSV!$G$4:$K$58,MATCH(AE773,ELSV!$G$4:$G$58,0),MATCH(IF(O773&gt;2000000,"A",IF(O773&gt;1000000,"B",IF(O773&gt;100000,"C","D"))),ELSV!$G$4:$K$4,0))</f>
        <v>0.95</v>
      </c>
      <c r="AO773" s="24">
        <f t="shared" si="454"/>
        <v>138012.00436815922</v>
      </c>
      <c r="AP773" s="24">
        <f t="shared" si="455"/>
        <v>131111.40414975124</v>
      </c>
      <c r="AQ773" s="25">
        <f t="shared" si="456"/>
        <v>6900.6002184079844</v>
      </c>
    </row>
    <row r="774" spans="1:43" x14ac:dyDescent="0.25">
      <c r="A774" s="11">
        <v>3006</v>
      </c>
      <c r="B774" s="6">
        <v>3006000209</v>
      </c>
      <c r="C774" s="6">
        <v>20000201</v>
      </c>
      <c r="D774" s="6">
        <v>3030000091</v>
      </c>
      <c r="E774" s="6" t="s">
        <v>1582</v>
      </c>
      <c r="F774" s="6" t="s">
        <v>692</v>
      </c>
      <c r="G774" s="6"/>
      <c r="H774" s="6">
        <v>1</v>
      </c>
      <c r="I774" s="6" t="s">
        <v>8</v>
      </c>
      <c r="J774" s="27">
        <v>41729</v>
      </c>
      <c r="K774" s="27">
        <v>41729</v>
      </c>
      <c r="L774" s="7">
        <v>122853.91</v>
      </c>
      <c r="M774" s="7">
        <v>0</v>
      </c>
      <c r="N774" s="7"/>
      <c r="O774" s="8">
        <v>122853.91</v>
      </c>
      <c r="P774" s="7">
        <v>-57316.81</v>
      </c>
      <c r="Q774" s="7">
        <v>0</v>
      </c>
      <c r="R774" s="7">
        <v>-7162.38</v>
      </c>
      <c r="S774" s="12">
        <f t="shared" si="461"/>
        <v>-64479.189999999995</v>
      </c>
      <c r="T774" s="18">
        <f t="shared" si="462"/>
        <v>65537.100000000006</v>
      </c>
      <c r="U774" s="18">
        <v>58374.720000000001</v>
      </c>
      <c r="V774" s="30">
        <f t="shared" ref="V774:V837" si="463">DATE(YEAR(K774),MONTH(K774),1)</f>
        <v>41699</v>
      </c>
      <c r="W774" s="28">
        <f t="shared" si="440"/>
        <v>9.1805555555555554</v>
      </c>
      <c r="X774" s="38"/>
      <c r="AD774"/>
      <c r="AE774" s="43" t="s">
        <v>4061</v>
      </c>
      <c r="AF774">
        <f>MATCH(AE774,'CAT-4'!$A:$A,0)</f>
        <v>654</v>
      </c>
      <c r="AG774">
        <f>MATCH(V774,'CAT-4'!$1:$1,0)</f>
        <v>27</v>
      </c>
      <c r="AH774">
        <f>INDEX('CAT-4'!$1:$1048576,FAR!AF774,FAR!AG774)</f>
        <v>100.5</v>
      </c>
      <c r="AI774">
        <f>MATCH($AI$3,'CAT-4'!$1:$1,0)</f>
        <v>133</v>
      </c>
      <c r="AJ774">
        <f>INDEX('CAT-4'!$1:$1048576,FAR!AF774,FAR!AI774)</f>
        <v>112.9</v>
      </c>
      <c r="AK774" s="28">
        <f t="shared" si="459"/>
        <v>1.1233830845771144</v>
      </c>
      <c r="AL774" s="28">
        <f t="shared" si="460"/>
        <v>1.1233830845771144</v>
      </c>
      <c r="AM774" s="2">
        <f>INDEX(ELSV!$C$4:$G$58,MATCH(AE774,ELSV!$G$4:$G$58,0),MATCH(IF(O774&gt;2000000,"A",IF(O774&gt;1000000,"B",IF(O774&gt;100000,"C","D"))),ELSV!$C$4:$G$4,0))</f>
        <v>6</v>
      </c>
      <c r="AN774" s="77">
        <f>INDEX(ELSV!$G$4:$K$58,MATCH(AE774,ELSV!$G$4:$G$58,0),MATCH(IF(O774&gt;2000000,"A",IF(O774&gt;1000000,"B",IF(O774&gt;100000,"C","D"))),ELSV!$G$4:$K$4,0))</f>
        <v>0.95</v>
      </c>
      <c r="AO774" s="24">
        <f t="shared" si="454"/>
        <v>138012.00436815922</v>
      </c>
      <c r="AP774" s="24">
        <f t="shared" si="455"/>
        <v>131111.40414975124</v>
      </c>
      <c r="AQ774" s="25">
        <f t="shared" si="456"/>
        <v>6900.6002184079844</v>
      </c>
    </row>
    <row r="775" spans="1:43" x14ac:dyDescent="0.25">
      <c r="A775" s="11">
        <v>3007</v>
      </c>
      <c r="B775" s="6">
        <v>3007000212</v>
      </c>
      <c r="C775" s="6">
        <v>20000201</v>
      </c>
      <c r="D775" s="6">
        <v>3020000244</v>
      </c>
      <c r="E775" s="6" t="s">
        <v>1585</v>
      </c>
      <c r="F775" s="6" t="s">
        <v>329</v>
      </c>
      <c r="G775" s="6"/>
      <c r="H775" s="6">
        <v>1</v>
      </c>
      <c r="I775" s="6" t="s">
        <v>41</v>
      </c>
      <c r="J775" s="27">
        <v>41562</v>
      </c>
      <c r="K775" s="27">
        <v>41562</v>
      </c>
      <c r="L775" s="7">
        <v>122029.5</v>
      </c>
      <c r="M775" s="7">
        <v>0</v>
      </c>
      <c r="N775" s="7"/>
      <c r="O775" s="8">
        <v>122029.5</v>
      </c>
      <c r="P775" s="7">
        <v>-59582.49</v>
      </c>
      <c r="Q775" s="7">
        <v>0</v>
      </c>
      <c r="R775" s="7">
        <v>-7114.32</v>
      </c>
      <c r="S775" s="12">
        <f t="shared" si="461"/>
        <v>-66696.81</v>
      </c>
      <c r="T775" s="18">
        <f t="shared" si="462"/>
        <v>62447.01</v>
      </c>
      <c r="U775" s="18">
        <v>55332.69</v>
      </c>
      <c r="V775" s="30">
        <f t="shared" si="463"/>
        <v>41548</v>
      </c>
      <c r="W775" s="28">
        <f t="shared" si="440"/>
        <v>9.6388888888888893</v>
      </c>
      <c r="X775" s="38"/>
      <c r="AD775"/>
      <c r="AE775" s="43" t="s">
        <v>4200</v>
      </c>
      <c r="AF775">
        <f>MATCH(AE775,'CAT-4'!$A:$A,0)</f>
        <v>726</v>
      </c>
      <c r="AG775">
        <f>MATCH(V775,'CAT-4'!$1:$1,0)</f>
        <v>22</v>
      </c>
      <c r="AH775">
        <f>INDEX('CAT-4'!$1:$1048576,FAR!AF775,FAR!AG775)</f>
        <v>107.4</v>
      </c>
      <c r="AI775">
        <f>MATCH($AI$3,'CAT-4'!$1:$1,0)</f>
        <v>133</v>
      </c>
      <c r="AJ775">
        <f>INDEX('CAT-4'!$1:$1048576,FAR!AF775,FAR!AI775)</f>
        <v>129.9</v>
      </c>
      <c r="AK775" s="28">
        <f t="shared" si="459"/>
        <v>1.2094972067039107</v>
      </c>
      <c r="AL775" s="28">
        <f t="shared" si="460"/>
        <v>1.2094972067039107</v>
      </c>
      <c r="AM775" s="2">
        <f>INDEX(ELSV!$C$4:$G$58,MATCH(AE775,ELSV!$G$4:$G$58,0),MATCH(IF(O775&gt;2000000,"A",IF(O775&gt;1000000,"B",IF(O775&gt;100000,"C","D"))),ELSV!$C$4:$G$4,0))</f>
        <v>12</v>
      </c>
      <c r="AN775" s="77">
        <f>INDEX(ELSV!$G$4:$K$58,MATCH(AE775,ELSV!$G$4:$G$58,0),MATCH(IF(O775&gt;2000000,"A",IF(O775&gt;1000000,"B",IF(O775&gt;100000,"C","D"))),ELSV!$G$4:$K$4,0))</f>
        <v>0.95</v>
      </c>
      <c r="AO775" s="24">
        <f t="shared" si="454"/>
        <v>147594.33938547486</v>
      </c>
      <c r="AP775" s="24">
        <f t="shared" si="455"/>
        <v>112626.09717227265</v>
      </c>
      <c r="AQ775" s="25">
        <f t="shared" si="456"/>
        <v>34968.242213202204</v>
      </c>
    </row>
    <row r="776" spans="1:43" x14ac:dyDescent="0.25">
      <c r="A776" s="11">
        <v>3007</v>
      </c>
      <c r="B776" s="6">
        <v>3007000212</v>
      </c>
      <c r="C776" s="6">
        <v>20000201</v>
      </c>
      <c r="D776" s="6">
        <v>3020000252</v>
      </c>
      <c r="E776" s="6" t="s">
        <v>1585</v>
      </c>
      <c r="F776" s="6" t="s">
        <v>329</v>
      </c>
      <c r="G776" s="6"/>
      <c r="H776" s="6">
        <v>1</v>
      </c>
      <c r="I776" s="6" t="s">
        <v>8</v>
      </c>
      <c r="J776" s="27">
        <v>41609</v>
      </c>
      <c r="K776" s="27">
        <v>41609</v>
      </c>
      <c r="L776" s="7">
        <v>122029.43</v>
      </c>
      <c r="M776" s="7">
        <v>0</v>
      </c>
      <c r="N776" s="7"/>
      <c r="O776" s="8">
        <v>122029.43</v>
      </c>
      <c r="P776" s="7">
        <v>-58836.11</v>
      </c>
      <c r="Q776" s="7">
        <v>0</v>
      </c>
      <c r="R776" s="7">
        <v>-7114.32</v>
      </c>
      <c r="S776" s="12">
        <f t="shared" si="461"/>
        <v>-65950.429999999993</v>
      </c>
      <c r="T776" s="18">
        <f t="shared" si="462"/>
        <v>63193.319999999992</v>
      </c>
      <c r="U776" s="18">
        <v>56079</v>
      </c>
      <c r="V776" s="30">
        <f t="shared" si="463"/>
        <v>41609</v>
      </c>
      <c r="W776" s="28">
        <f t="shared" si="440"/>
        <v>9.5111111111111111</v>
      </c>
      <c r="X776" s="38"/>
      <c r="AD776"/>
      <c r="AE776" s="43" t="s">
        <v>4200</v>
      </c>
      <c r="AF776">
        <f>MATCH(AE776,'CAT-4'!$A:$A,0)</f>
        <v>726</v>
      </c>
      <c r="AG776">
        <f>MATCH(V776,'CAT-4'!$1:$1,0)</f>
        <v>24</v>
      </c>
      <c r="AH776">
        <f>INDEX('CAT-4'!$1:$1048576,FAR!AF776,FAR!AG776)</f>
        <v>106.5</v>
      </c>
      <c r="AI776">
        <f>MATCH($AI$3,'CAT-4'!$1:$1,0)</f>
        <v>133</v>
      </c>
      <c r="AJ776">
        <f>INDEX('CAT-4'!$1:$1048576,FAR!AF776,FAR!AI776)</f>
        <v>129.9</v>
      </c>
      <c r="AK776" s="28">
        <f t="shared" si="459"/>
        <v>1.2197183098591551</v>
      </c>
      <c r="AL776" s="28">
        <f t="shared" si="460"/>
        <v>1.2197183098591551</v>
      </c>
      <c r="AM776" s="2">
        <f>INDEX(ELSV!$C$4:$G$58,MATCH(AE776,ELSV!$G$4:$G$58,0),MATCH(IF(O776&gt;2000000,"A",IF(O776&gt;1000000,"B",IF(O776&gt;100000,"C","D"))),ELSV!$C$4:$G$4,0))</f>
        <v>12</v>
      </c>
      <c r="AN776" s="77">
        <f>INDEX(ELSV!$G$4:$K$58,MATCH(AE776,ELSV!$G$4:$G$58,0),MATCH(IF(O776&gt;2000000,"A",IF(O776&gt;1000000,"B",IF(O776&gt;100000,"C","D"))),ELSV!$G$4:$K$4,0))</f>
        <v>0.95</v>
      </c>
      <c r="AO776" s="24">
        <f t="shared" si="454"/>
        <v>148841.53011267606</v>
      </c>
      <c r="AP776" s="24">
        <f t="shared" si="455"/>
        <v>112072.15952558162</v>
      </c>
      <c r="AQ776" s="25">
        <f t="shared" si="456"/>
        <v>36769.37058709444</v>
      </c>
    </row>
    <row r="777" spans="1:43" hidden="1" x14ac:dyDescent="0.25">
      <c r="A777" s="11">
        <v>3003</v>
      </c>
      <c r="B777" s="6">
        <v>3003006301</v>
      </c>
      <c r="C777" s="6">
        <v>20000401</v>
      </c>
      <c r="D777" s="6">
        <v>5030000071</v>
      </c>
      <c r="E777" s="6"/>
      <c r="F777" s="6" t="s">
        <v>1384</v>
      </c>
      <c r="G777" s="6"/>
      <c r="H777" s="6">
        <v>4</v>
      </c>
      <c r="I777" s="6" t="s">
        <v>41</v>
      </c>
      <c r="J777" s="27">
        <v>40444</v>
      </c>
      <c r="K777" s="27">
        <v>40444</v>
      </c>
      <c r="L777" s="7">
        <v>121220</v>
      </c>
      <c r="M777" s="7">
        <v>0</v>
      </c>
      <c r="N777" s="7"/>
      <c r="O777" s="8">
        <v>121220</v>
      </c>
      <c r="P777" s="7">
        <v>-109098</v>
      </c>
      <c r="Q777" s="7">
        <v>0</v>
      </c>
      <c r="R777" s="7">
        <v>0</v>
      </c>
      <c r="S777" s="12">
        <f t="shared" si="461"/>
        <v>-109098</v>
      </c>
      <c r="T777" s="18">
        <f t="shared" si="462"/>
        <v>12122</v>
      </c>
      <c r="U777" s="18">
        <v>12122</v>
      </c>
      <c r="V777" s="30">
        <f t="shared" si="463"/>
        <v>40422</v>
      </c>
      <c r="W777" s="28">
        <f t="shared" si="440"/>
        <v>12.7</v>
      </c>
      <c r="X777" s="38" t="s">
        <v>3108</v>
      </c>
      <c r="Y777">
        <f>MATCH(X777,'CAT-3'!$A:$A,0)</f>
        <v>756</v>
      </c>
      <c r="Z777">
        <f>MATCH(V777,'CAT-3'!$1:$1,0)</f>
        <v>72</v>
      </c>
      <c r="AA777">
        <f>INDEX('CAT-3'!$1:$1048576,FAR!Y777,FAR!Z777)</f>
        <v>83.1</v>
      </c>
      <c r="AB777">
        <f>MATCH($AB$3,'CAT-3'!$1:$1,0)</f>
        <v>90</v>
      </c>
      <c r="AC777">
        <f>INDEX('CAT-3'!$1:$1048576,FAR!Y777,FAR!AB777)</f>
        <v>87</v>
      </c>
      <c r="AD777" s="28">
        <f>AC777/AA777</f>
        <v>1.0469314079422383</v>
      </c>
      <c r="AE777" s="43" t="s">
        <v>4043</v>
      </c>
      <c r="AF777">
        <f>MATCH(AE777,'CAT-4'!$A:$A,0)</f>
        <v>645</v>
      </c>
      <c r="AG777">
        <f>MATCH($AG$3,'CAT-4'!$1:$1,0)</f>
        <v>4</v>
      </c>
      <c r="AH777">
        <f>INDEX('CAT-4'!$1:$1048576,FAR!AF777,FAR!AG777)</f>
        <v>100.5</v>
      </c>
      <c r="AI777">
        <f>MATCH($AI$3,'CAT-4'!$1:$1,0)</f>
        <v>133</v>
      </c>
      <c r="AJ777">
        <f>INDEX('CAT-4'!$1:$1048576,FAR!AF777,FAR!AI777)</f>
        <v>115.6</v>
      </c>
      <c r="AK777" s="28">
        <f>AJ777/AH777</f>
        <v>1.1502487562189054</v>
      </c>
      <c r="AL777" s="28">
        <f>AK777*AD777</f>
        <v>1.204231549832067</v>
      </c>
      <c r="AM777" s="2">
        <f>INDEX(ELSV!$C$4:$G$58,MATCH(AE777,ELSV!$G$4:$G$58,0),MATCH(IF(O777&gt;2000000,"A",IF(O777&gt;1000000,"B",IF(O777&gt;100000,"C","D"))),ELSV!$C$4:$G$4,0))</f>
        <v>6</v>
      </c>
      <c r="AN777" s="77">
        <f>INDEX(ELSV!$G$4:$K$58,MATCH(AE777,ELSV!$G$4:$G$58,0),MATCH(IF(O777&gt;2000000,"A",IF(O777&gt;1000000,"B",IF(O777&gt;100000,"C","D"))),ELSV!$G$4:$K$4,0))</f>
        <v>1</v>
      </c>
      <c r="AO777" s="24">
        <f t="shared" si="454"/>
        <v>145976.94847064317</v>
      </c>
      <c r="AP777" s="24">
        <f t="shared" si="455"/>
        <v>145976.94847064314</v>
      </c>
      <c r="AQ777" s="25">
        <f t="shared" si="456"/>
        <v>0</v>
      </c>
    </row>
    <row r="778" spans="1:43" x14ac:dyDescent="0.25">
      <c r="A778" s="11">
        <v>3006</v>
      </c>
      <c r="B778" s="6">
        <v>3006000206</v>
      </c>
      <c r="C778" s="6">
        <v>20000201</v>
      </c>
      <c r="D778" s="6">
        <v>3030000132</v>
      </c>
      <c r="E778" s="6" t="s">
        <v>1582</v>
      </c>
      <c r="F778" s="6" t="s">
        <v>733</v>
      </c>
      <c r="G778" s="6"/>
      <c r="H778" s="6">
        <v>2</v>
      </c>
      <c r="I778" s="6" t="s">
        <v>8</v>
      </c>
      <c r="J778" s="27">
        <v>41729</v>
      </c>
      <c r="K778" s="27">
        <v>41729</v>
      </c>
      <c r="L778" s="7">
        <v>121076.63</v>
      </c>
      <c r="M778" s="7">
        <v>0</v>
      </c>
      <c r="N778" s="7"/>
      <c r="O778" s="8">
        <v>121076.63</v>
      </c>
      <c r="P778" s="7">
        <v>-56487.67</v>
      </c>
      <c r="Q778" s="7">
        <v>0</v>
      </c>
      <c r="R778" s="7">
        <v>-7058.77</v>
      </c>
      <c r="S778" s="12">
        <f t="shared" si="461"/>
        <v>-63546.44</v>
      </c>
      <c r="T778" s="18">
        <f t="shared" si="462"/>
        <v>64588.960000000006</v>
      </c>
      <c r="U778" s="18">
        <v>57530.19</v>
      </c>
      <c r="V778" s="30">
        <f t="shared" si="463"/>
        <v>41699</v>
      </c>
      <c r="W778" s="28">
        <f t="shared" si="440"/>
        <v>9.1805555555555554</v>
      </c>
      <c r="X778" s="38"/>
      <c r="AD778"/>
      <c r="AE778" s="43" t="s">
        <v>4061</v>
      </c>
      <c r="AF778">
        <f>MATCH(AE778,'CAT-4'!$A:$A,0)</f>
        <v>654</v>
      </c>
      <c r="AG778">
        <f>MATCH(V778,'CAT-4'!$1:$1,0)</f>
        <v>27</v>
      </c>
      <c r="AH778">
        <f>INDEX('CAT-4'!$1:$1048576,FAR!AF778,FAR!AG778)</f>
        <v>100.5</v>
      </c>
      <c r="AI778">
        <f>MATCH($AI$3,'CAT-4'!$1:$1,0)</f>
        <v>133</v>
      </c>
      <c r="AJ778">
        <f>INDEX('CAT-4'!$1:$1048576,FAR!AF778,FAR!AI778)</f>
        <v>112.9</v>
      </c>
      <c r="AK778" s="28">
        <f>AJ778/AH778</f>
        <v>1.1233830845771144</v>
      </c>
      <c r="AL778" s="28">
        <f>AK778</f>
        <v>1.1233830845771144</v>
      </c>
      <c r="AM778" s="2">
        <f>INDEX(ELSV!$C$4:$G$58,MATCH(AE778,ELSV!$G$4:$G$58,0),MATCH(IF(O778&gt;2000000,"A",IF(O778&gt;1000000,"B",IF(O778&gt;100000,"C","D"))),ELSV!$C$4:$G$4,0))</f>
        <v>6</v>
      </c>
      <c r="AN778" s="77">
        <f>INDEX(ELSV!$G$4:$K$58,MATCH(AE778,ELSV!$G$4:$G$58,0),MATCH(IF(O778&gt;2000000,"A",IF(O778&gt;1000000,"B",IF(O778&gt;100000,"C","D"))),ELSV!$G$4:$K$4,0))</f>
        <v>0.95</v>
      </c>
      <c r="AO778" s="24">
        <f t="shared" si="454"/>
        <v>136015.438079602</v>
      </c>
      <c r="AP778" s="24">
        <f t="shared" si="455"/>
        <v>129214.66617562188</v>
      </c>
      <c r="AQ778" s="25">
        <f t="shared" si="456"/>
        <v>6800.7719039801159</v>
      </c>
    </row>
    <row r="779" spans="1:43" x14ac:dyDescent="0.25">
      <c r="A779" s="11">
        <v>3007</v>
      </c>
      <c r="B779" s="6">
        <v>3007006203</v>
      </c>
      <c r="C779" s="6">
        <v>20000301</v>
      </c>
      <c r="D779" s="6">
        <v>4000000000</v>
      </c>
      <c r="E779" s="6" t="s">
        <v>1585</v>
      </c>
      <c r="F779" s="6" t="s">
        <v>790</v>
      </c>
      <c r="G779" s="6"/>
      <c r="H779" s="6">
        <v>11</v>
      </c>
      <c r="I779" s="6" t="s">
        <v>8</v>
      </c>
      <c r="J779" s="27">
        <v>40512</v>
      </c>
      <c r="K779" s="27">
        <v>40512</v>
      </c>
      <c r="L779" s="7">
        <v>120672.52</v>
      </c>
      <c r="M779" s="7">
        <v>0</v>
      </c>
      <c r="N779" s="7"/>
      <c r="O779" s="8">
        <v>120672.52</v>
      </c>
      <c r="P779" s="7">
        <v>-86577.43</v>
      </c>
      <c r="Q779" s="7">
        <v>0</v>
      </c>
      <c r="R779" s="7">
        <v>-7638.57</v>
      </c>
      <c r="S779" s="12">
        <f t="shared" si="461"/>
        <v>-94216</v>
      </c>
      <c r="T779" s="18">
        <f t="shared" si="462"/>
        <v>34095.090000000011</v>
      </c>
      <c r="U779" s="18">
        <v>26456.52</v>
      </c>
      <c r="V779" s="30">
        <f t="shared" si="463"/>
        <v>40483</v>
      </c>
      <c r="W779" s="28">
        <f t="shared" si="440"/>
        <v>12.513888888888889</v>
      </c>
      <c r="X779" s="38" t="s">
        <v>2852</v>
      </c>
      <c r="Y779">
        <f>MATCH(X779,'CAT-3'!$A:$A,0)</f>
        <v>628</v>
      </c>
      <c r="Z779">
        <f>MATCH(V779,'CAT-3'!$1:$1,0)</f>
        <v>74</v>
      </c>
      <c r="AA779">
        <f>INDEX('CAT-3'!$1:$1048576,FAR!Y779,FAR!Z779)</f>
        <v>130.6</v>
      </c>
      <c r="AB779">
        <f>MATCH($AB$3,'CAT-3'!$1:$1,0)</f>
        <v>90</v>
      </c>
      <c r="AC779">
        <f>INDEX('CAT-3'!$1:$1048576,FAR!Y779,FAR!AB779)</f>
        <v>138.4</v>
      </c>
      <c r="AD779" s="28">
        <f>AC779/AA779</f>
        <v>1.0597243491577337</v>
      </c>
      <c r="AE779" s="43" t="s">
        <v>4429</v>
      </c>
      <c r="AF779">
        <f>MATCH(AE779,'CAT-4'!$A:$A,0)</f>
        <v>844</v>
      </c>
      <c r="AG779">
        <f>MATCH($AG$3,'CAT-4'!$1:$1,0)</f>
        <v>4</v>
      </c>
      <c r="AH779">
        <f>INDEX('CAT-4'!$1:$1048576,FAR!AF779,FAR!AG779)</f>
        <v>103.9</v>
      </c>
      <c r="AI779">
        <f>MATCH($AI$3,'CAT-4'!$1:$1,0)</f>
        <v>133</v>
      </c>
      <c r="AJ779">
        <f>INDEX('CAT-4'!$1:$1048576,FAR!AF779,FAR!AI779)</f>
        <v>157.9</v>
      </c>
      <c r="AK779" s="28">
        <f>AJ779/AH779</f>
        <v>1.5197305101058709</v>
      </c>
      <c r="AL779" s="28">
        <f>AK779*AD779</f>
        <v>1.6104954257170947</v>
      </c>
      <c r="AM779" s="2">
        <f>INDEX(ELSV!$C$4:$G$58,MATCH(AE779,ELSV!$G$4:$G$58,0),MATCH(IF(O779&gt;2000000,"A",IF(O779&gt;1000000,"B",IF(O779&gt;100000,"C","D"))),ELSV!$C$4:$G$4,0))</f>
        <v>8</v>
      </c>
      <c r="AN779" s="77">
        <f>INDEX(ELSV!$G$4:$K$58,MATCH(AE779,ELSV!$G$4:$G$58,0),MATCH(IF(O779&gt;2000000,"A",IF(O779&gt;1000000,"B",IF(O779&gt;100000,"C","D"))),ELSV!$G$4:$K$4,0))</f>
        <v>0.95</v>
      </c>
      <c r="AO779" s="24">
        <f t="shared" si="454"/>
        <v>194342.54146975462</v>
      </c>
      <c r="AP779" s="24">
        <f t="shared" si="455"/>
        <v>184625.41439626689</v>
      </c>
      <c r="AQ779" s="25">
        <f t="shared" si="456"/>
        <v>9717.1270734877326</v>
      </c>
    </row>
    <row r="780" spans="1:43" hidden="1" x14ac:dyDescent="0.25">
      <c r="A780" s="11">
        <v>3003</v>
      </c>
      <c r="B780" s="6">
        <v>3003006301</v>
      </c>
      <c r="C780" s="6">
        <v>20000401</v>
      </c>
      <c r="D780" s="6">
        <v>5030000227</v>
      </c>
      <c r="E780" s="6"/>
      <c r="F780" s="6" t="s">
        <v>1497</v>
      </c>
      <c r="G780" s="6"/>
      <c r="H780" s="6">
        <v>2</v>
      </c>
      <c r="I780" s="6" t="s">
        <v>8</v>
      </c>
      <c r="J780" s="27">
        <v>44104</v>
      </c>
      <c r="K780" s="27">
        <v>44104</v>
      </c>
      <c r="L780" s="7">
        <v>119888</v>
      </c>
      <c r="M780" s="7">
        <v>0</v>
      </c>
      <c r="N780" s="7"/>
      <c r="O780" s="8">
        <v>119888</v>
      </c>
      <c r="P780" s="7">
        <v>-26999.43</v>
      </c>
      <c r="Q780" s="7">
        <v>0</v>
      </c>
      <c r="R780" s="7">
        <v>-17983.2</v>
      </c>
      <c r="S780" s="12">
        <f t="shared" si="461"/>
        <v>-44982.630000000005</v>
      </c>
      <c r="T780" s="18">
        <f t="shared" si="462"/>
        <v>92888.57</v>
      </c>
      <c r="U780" s="18">
        <v>74905.37</v>
      </c>
      <c r="V780" s="30">
        <f t="shared" si="463"/>
        <v>44075</v>
      </c>
      <c r="W780" s="28">
        <f t="shared" si="440"/>
        <v>2.6805555555555554</v>
      </c>
      <c r="X780" s="38" t="s">
        <v>3108</v>
      </c>
      <c r="AD780"/>
      <c r="AE780" s="43" t="s">
        <v>4045</v>
      </c>
      <c r="AF780">
        <f>MATCH(AE780,'CAT-4'!$A:$A,0)</f>
        <v>646</v>
      </c>
      <c r="AG780">
        <f>MATCH(V780,'CAT-4'!$1:$1,0)</f>
        <v>105</v>
      </c>
      <c r="AH780">
        <f>INDEX('CAT-4'!$1:$1048576,FAR!AF780,FAR!AG780)</f>
        <v>154.1</v>
      </c>
      <c r="AI780">
        <f>MATCH($AI$3,'CAT-4'!$1:$1,0)</f>
        <v>133</v>
      </c>
      <c r="AJ780">
        <f>INDEX('CAT-4'!$1:$1048576,FAR!AF780,FAR!AI780)</f>
        <v>154.1</v>
      </c>
      <c r="AK780" s="28">
        <f t="shared" ref="AK780:AK784" si="464">AJ780/AH780</f>
        <v>1</v>
      </c>
      <c r="AL780" s="28">
        <f t="shared" ref="AL780:AL784" si="465">AK780</f>
        <v>1</v>
      </c>
      <c r="AM780" s="2">
        <f>INDEX(ELSV!$C$4:$G$58,MATCH(AE780,ELSV!$G$4:$G$58,0),MATCH(IF(O780&gt;2000000,"A",IF(O780&gt;1000000,"B",IF(O780&gt;100000,"C","D"))),ELSV!$C$4:$G$4,0))</f>
        <v>5</v>
      </c>
      <c r="AN780" s="77">
        <f>INDEX(ELSV!$G$4:$K$58,MATCH(AE780,ELSV!$G$4:$G$58,0),MATCH(IF(O780&gt;2000000,"A",IF(O780&gt;1000000,"B",IF(O780&gt;100000,"C","D"))),ELSV!$G$4:$K$4,0))</f>
        <v>1</v>
      </c>
      <c r="AO780" s="24">
        <f t="shared" si="454"/>
        <v>119888</v>
      </c>
      <c r="AP780" s="24">
        <f t="shared" si="455"/>
        <v>64273.288888888892</v>
      </c>
      <c r="AQ780" s="25">
        <f t="shared" si="456"/>
        <v>55614.711111111108</v>
      </c>
    </row>
    <row r="781" spans="1:43" hidden="1" x14ac:dyDescent="0.25">
      <c r="A781" s="11">
        <v>3003</v>
      </c>
      <c r="B781" s="6">
        <v>3003006301</v>
      </c>
      <c r="C781" s="6">
        <v>20000401</v>
      </c>
      <c r="D781" s="6">
        <v>5030000228</v>
      </c>
      <c r="E781" s="6"/>
      <c r="F781" s="6" t="s">
        <v>1498</v>
      </c>
      <c r="G781" s="6"/>
      <c r="H781" s="6">
        <v>2</v>
      </c>
      <c r="I781" s="6" t="s">
        <v>8</v>
      </c>
      <c r="J781" s="27">
        <v>44135</v>
      </c>
      <c r="K781" s="27">
        <v>44135</v>
      </c>
      <c r="L781" s="7">
        <v>119888</v>
      </c>
      <c r="M781" s="7">
        <v>0</v>
      </c>
      <c r="N781" s="7"/>
      <c r="O781" s="8">
        <v>119888</v>
      </c>
      <c r="P781" s="7">
        <v>-25472.09</v>
      </c>
      <c r="Q781" s="7">
        <v>0</v>
      </c>
      <c r="R781" s="7">
        <v>-17983.2</v>
      </c>
      <c r="S781" s="12">
        <f t="shared" si="461"/>
        <v>-43455.29</v>
      </c>
      <c r="T781" s="18">
        <f t="shared" si="462"/>
        <v>94415.91</v>
      </c>
      <c r="U781" s="18">
        <v>76432.710000000006</v>
      </c>
      <c r="V781" s="30">
        <f t="shared" si="463"/>
        <v>44105</v>
      </c>
      <c r="W781" s="28">
        <f t="shared" si="440"/>
        <v>2.5972222222222223</v>
      </c>
      <c r="X781" s="38" t="s">
        <v>3108</v>
      </c>
      <c r="AD781"/>
      <c r="AE781" s="43" t="s">
        <v>4045</v>
      </c>
      <c r="AF781">
        <f>MATCH(AE781,'CAT-4'!$A:$A,0)</f>
        <v>646</v>
      </c>
      <c r="AG781">
        <f>MATCH(V781,'CAT-4'!$1:$1,0)</f>
        <v>106</v>
      </c>
      <c r="AH781">
        <f>INDEX('CAT-4'!$1:$1048576,FAR!AF781,FAR!AG781)</f>
        <v>154.1</v>
      </c>
      <c r="AI781">
        <f>MATCH($AI$3,'CAT-4'!$1:$1,0)</f>
        <v>133</v>
      </c>
      <c r="AJ781">
        <f>INDEX('CAT-4'!$1:$1048576,FAR!AF781,FAR!AI781)</f>
        <v>154.1</v>
      </c>
      <c r="AK781" s="28">
        <f t="shared" si="464"/>
        <v>1</v>
      </c>
      <c r="AL781" s="28">
        <f t="shared" si="465"/>
        <v>1</v>
      </c>
      <c r="AM781" s="2">
        <f>INDEX(ELSV!$C$4:$G$58,MATCH(AE781,ELSV!$G$4:$G$58,0),MATCH(IF(O781&gt;2000000,"A",IF(O781&gt;1000000,"B",IF(O781&gt;100000,"C","D"))),ELSV!$C$4:$G$4,0))</f>
        <v>5</v>
      </c>
      <c r="AN781" s="77">
        <f>INDEX(ELSV!$G$4:$K$58,MATCH(AE781,ELSV!$G$4:$G$58,0),MATCH(IF(O781&gt;2000000,"A",IF(O781&gt;1000000,"B",IF(O781&gt;100000,"C","D"))),ELSV!$G$4:$K$4,0))</f>
        <v>1</v>
      </c>
      <c r="AO781" s="24">
        <f t="shared" si="454"/>
        <v>119888</v>
      </c>
      <c r="AP781" s="24">
        <f t="shared" si="455"/>
        <v>62275.155555555561</v>
      </c>
      <c r="AQ781" s="25">
        <f t="shared" si="456"/>
        <v>57612.844444444439</v>
      </c>
    </row>
    <row r="782" spans="1:43" x14ac:dyDescent="0.25">
      <c r="A782" s="11">
        <v>3005</v>
      </c>
      <c r="B782" s="6">
        <v>3005110001</v>
      </c>
      <c r="C782" s="6">
        <v>20000201</v>
      </c>
      <c r="D782" s="6">
        <v>3030000156</v>
      </c>
      <c r="E782" s="6" t="s">
        <v>1584</v>
      </c>
      <c r="F782" s="6" t="s">
        <v>757</v>
      </c>
      <c r="G782" s="6"/>
      <c r="H782" s="6">
        <v>1</v>
      </c>
      <c r="I782" s="6" t="s">
        <v>8</v>
      </c>
      <c r="J782" s="27">
        <v>41729</v>
      </c>
      <c r="K782" s="27">
        <v>41729</v>
      </c>
      <c r="L782" s="7">
        <v>119682.21</v>
      </c>
      <c r="M782" s="7">
        <v>0</v>
      </c>
      <c r="N782" s="7"/>
      <c r="O782" s="8">
        <v>119682.21</v>
      </c>
      <c r="P782" s="7">
        <v>-55837.07</v>
      </c>
      <c r="Q782" s="7">
        <v>0</v>
      </c>
      <c r="R782" s="7">
        <v>-6977.47</v>
      </c>
      <c r="S782" s="12">
        <f t="shared" si="461"/>
        <v>-62814.54</v>
      </c>
      <c r="T782" s="18">
        <f t="shared" si="462"/>
        <v>63845.140000000007</v>
      </c>
      <c r="U782" s="18">
        <v>56867.67</v>
      </c>
      <c r="V782" s="30">
        <f t="shared" si="463"/>
        <v>41699</v>
      </c>
      <c r="W782" s="28">
        <f t="shared" si="440"/>
        <v>9.1805555555555554</v>
      </c>
      <c r="X782" s="38"/>
      <c r="AD782"/>
      <c r="AE782" s="43" t="s">
        <v>4222</v>
      </c>
      <c r="AF782">
        <f>MATCH(AE782,'CAT-4'!$A:$A,0)</f>
        <v>737</v>
      </c>
      <c r="AG782">
        <f>MATCH(V782,'CAT-4'!$1:$1,0)</f>
        <v>27</v>
      </c>
      <c r="AH782">
        <f>INDEX('CAT-4'!$1:$1048576,FAR!AF782,FAR!AG782)</f>
        <v>104.7</v>
      </c>
      <c r="AI782">
        <f>MATCH($AI$3,'CAT-4'!$1:$1,0)</f>
        <v>133</v>
      </c>
      <c r="AJ782">
        <f>INDEX('CAT-4'!$1:$1048576,FAR!AF782,FAR!AI782)</f>
        <v>125</v>
      </c>
      <c r="AK782" s="28">
        <f t="shared" si="464"/>
        <v>1.1938872970391594</v>
      </c>
      <c r="AL782" s="28">
        <f t="shared" si="465"/>
        <v>1.1938872970391594</v>
      </c>
      <c r="AM782" s="2">
        <f>INDEX(ELSV!$C$4:$G$58,MATCH(AE782,ELSV!$G$4:$G$58,0),MATCH(IF(O782&gt;2000000,"A",IF(O782&gt;1000000,"B",IF(O782&gt;100000,"C","D"))),ELSV!$C$4:$G$4,0))</f>
        <v>12</v>
      </c>
      <c r="AN782" s="77">
        <f>INDEX(ELSV!$G$4:$K$58,MATCH(AE782,ELSV!$G$4:$G$58,0),MATCH(IF(O782&gt;2000000,"A",IF(O782&gt;1000000,"B",IF(O782&gt;100000,"C","D"))),ELSV!$G$4:$K$4,0))</f>
        <v>0.95</v>
      </c>
      <c r="AO782" s="24">
        <f t="shared" si="454"/>
        <v>142887.07020057307</v>
      </c>
      <c r="AP782" s="24">
        <f t="shared" si="455"/>
        <v>103849.46265329844</v>
      </c>
      <c r="AQ782" s="25">
        <f t="shared" si="456"/>
        <v>39037.607547274631</v>
      </c>
    </row>
    <row r="783" spans="1:43" x14ac:dyDescent="0.25">
      <c r="A783" s="11">
        <v>3005</v>
      </c>
      <c r="B783" s="6">
        <v>3005000206</v>
      </c>
      <c r="C783" s="6">
        <v>20000201</v>
      </c>
      <c r="D783" s="6">
        <v>3030000157</v>
      </c>
      <c r="E783" s="6" t="s">
        <v>1584</v>
      </c>
      <c r="F783" s="6" t="s">
        <v>758</v>
      </c>
      <c r="G783" s="6"/>
      <c r="H783" s="6">
        <v>1</v>
      </c>
      <c r="I783" s="6" t="s">
        <v>8</v>
      </c>
      <c r="J783" s="27">
        <v>41729</v>
      </c>
      <c r="K783" s="27">
        <v>41729</v>
      </c>
      <c r="L783" s="7">
        <v>119402.23</v>
      </c>
      <c r="M783" s="7">
        <v>0</v>
      </c>
      <c r="N783" s="7"/>
      <c r="O783" s="8">
        <v>119402.23</v>
      </c>
      <c r="P783" s="7">
        <v>-55706.47</v>
      </c>
      <c r="Q783" s="7">
        <v>0</v>
      </c>
      <c r="R783" s="7">
        <v>-6961.15</v>
      </c>
      <c r="S783" s="12">
        <f t="shared" si="461"/>
        <v>-62667.62</v>
      </c>
      <c r="T783" s="18">
        <f t="shared" si="462"/>
        <v>63695.759999999995</v>
      </c>
      <c r="U783" s="18">
        <v>56734.61</v>
      </c>
      <c r="V783" s="30">
        <f t="shared" si="463"/>
        <v>41699</v>
      </c>
      <c r="W783" s="28">
        <f t="shared" si="440"/>
        <v>9.1805555555555554</v>
      </c>
      <c r="X783" s="38"/>
      <c r="AD783"/>
      <c r="AE783" s="43" t="s">
        <v>4085</v>
      </c>
      <c r="AF783">
        <f>MATCH(AE783,'CAT-4'!$A:$A,0)</f>
        <v>666</v>
      </c>
      <c r="AG783">
        <f>MATCH(V783,'CAT-4'!$1:$1,0)</f>
        <v>27</v>
      </c>
      <c r="AH783">
        <f>INDEX('CAT-4'!$1:$1048576,FAR!AF783,FAR!AG783)</f>
        <v>107.2</v>
      </c>
      <c r="AI783">
        <f>MATCH($AI$3,'CAT-4'!$1:$1,0)</f>
        <v>133</v>
      </c>
      <c r="AJ783">
        <f>INDEX('CAT-4'!$1:$1048576,FAR!AF783,FAR!AI783)</f>
        <v>130</v>
      </c>
      <c r="AK783" s="28">
        <f t="shared" si="464"/>
        <v>1.2126865671641791</v>
      </c>
      <c r="AL783" s="28">
        <f t="shared" si="465"/>
        <v>1.2126865671641791</v>
      </c>
      <c r="AM783" s="2">
        <f>INDEX(ELSV!$C$4:$G$58,MATCH(AE783,ELSV!$G$4:$G$58,0),MATCH(IF(O783&gt;2000000,"A",IF(O783&gt;1000000,"B",IF(O783&gt;100000,"C","D"))),ELSV!$C$4:$G$4,0))</f>
        <v>12</v>
      </c>
      <c r="AN783" s="77">
        <f>INDEX(ELSV!$G$4:$K$58,MATCH(AE783,ELSV!$G$4:$G$58,0),MATCH(IF(O783&gt;2000000,"A",IF(O783&gt;1000000,"B",IF(O783&gt;100000,"C","D"))),ELSV!$G$4:$K$4,0))</f>
        <v>0.95</v>
      </c>
      <c r="AO783" s="24">
        <f t="shared" si="454"/>
        <v>144797.48041044775</v>
      </c>
      <c r="AP783" s="24">
        <f t="shared" si="455"/>
        <v>105237.93729599613</v>
      </c>
      <c r="AQ783" s="25">
        <f t="shared" si="456"/>
        <v>39559.543114451619</v>
      </c>
    </row>
    <row r="784" spans="1:43" x14ac:dyDescent="0.25">
      <c r="A784" s="11">
        <v>3006</v>
      </c>
      <c r="B784" s="6">
        <v>3006006301</v>
      </c>
      <c r="C784" s="6">
        <v>20000401</v>
      </c>
      <c r="D784" s="6">
        <v>5030000223</v>
      </c>
      <c r="E784" s="6" t="s">
        <v>1582</v>
      </c>
      <c r="F784" s="6" t="s">
        <v>1462</v>
      </c>
      <c r="G784" s="6"/>
      <c r="H784" s="6">
        <v>2</v>
      </c>
      <c r="I784" s="6" t="s">
        <v>8</v>
      </c>
      <c r="J784" s="27">
        <v>44165</v>
      </c>
      <c r="K784" s="27">
        <v>44165</v>
      </c>
      <c r="L784" s="7">
        <v>119180.01</v>
      </c>
      <c r="M784" s="7">
        <v>0</v>
      </c>
      <c r="N784" s="7"/>
      <c r="O784" s="8">
        <v>119180.01</v>
      </c>
      <c r="P784" s="7">
        <v>-23852.33</v>
      </c>
      <c r="Q784" s="7">
        <v>0</v>
      </c>
      <c r="R784" s="7">
        <v>-17877</v>
      </c>
      <c r="S784" s="12">
        <f t="shared" si="461"/>
        <v>-41729.33</v>
      </c>
      <c r="T784" s="18">
        <f t="shared" si="462"/>
        <v>95327.679999999993</v>
      </c>
      <c r="U784" s="18">
        <v>77450.679999999993</v>
      </c>
      <c r="V784" s="30">
        <f t="shared" si="463"/>
        <v>44136</v>
      </c>
      <c r="W784" s="28">
        <f t="shared" si="440"/>
        <v>2.5138888888888888</v>
      </c>
      <c r="X784" s="38"/>
      <c r="AD784"/>
      <c r="AE784" s="43" t="s">
        <v>4045</v>
      </c>
      <c r="AF784">
        <f>MATCH(AE784,'CAT-4'!$A:$A,0)</f>
        <v>646</v>
      </c>
      <c r="AG784">
        <f>MATCH(V784,'CAT-4'!$1:$1,0)</f>
        <v>107</v>
      </c>
      <c r="AH784">
        <f>INDEX('CAT-4'!$1:$1048576,FAR!AF784,FAR!AG784)</f>
        <v>154.1</v>
      </c>
      <c r="AI784">
        <f>MATCH($AI$3,'CAT-4'!$1:$1,0)</f>
        <v>133</v>
      </c>
      <c r="AJ784">
        <f>INDEX('CAT-4'!$1:$1048576,FAR!AF784,FAR!AI784)</f>
        <v>154.1</v>
      </c>
      <c r="AK784" s="28">
        <f t="shared" si="464"/>
        <v>1</v>
      </c>
      <c r="AL784" s="28">
        <f t="shared" si="465"/>
        <v>1</v>
      </c>
      <c r="AM784" s="2">
        <f>INDEX(ELSV!$C$4:$G$58,MATCH(AE784,ELSV!$G$4:$G$58,0),MATCH(IF(O784&gt;2000000,"A",IF(O784&gt;1000000,"B",IF(O784&gt;100000,"C","D"))),ELSV!$C$4:$G$4,0))</f>
        <v>5</v>
      </c>
      <c r="AN784" s="77">
        <f>INDEX(ELSV!$G$4:$K$58,MATCH(AE784,ELSV!$G$4:$G$58,0),MATCH(IF(O784&gt;2000000,"A",IF(O784&gt;1000000,"B",IF(O784&gt;100000,"C","D"))),ELSV!$G$4:$K$4,0))</f>
        <v>1</v>
      </c>
      <c r="AO784" s="24">
        <f t="shared" si="454"/>
        <v>119180.01</v>
      </c>
      <c r="AP784" s="24">
        <f t="shared" si="455"/>
        <v>59921.060583333332</v>
      </c>
      <c r="AQ784" s="25">
        <f t="shared" si="456"/>
        <v>59258.949416666663</v>
      </c>
    </row>
    <row r="785" spans="1:43" hidden="1" x14ac:dyDescent="0.25">
      <c r="A785" s="11">
        <v>3004</v>
      </c>
      <c r="B785" s="6">
        <v>3004000205</v>
      </c>
      <c r="C785" s="6">
        <v>20000101</v>
      </c>
      <c r="D785" s="6">
        <v>2070000013</v>
      </c>
      <c r="E785" s="6"/>
      <c r="F785" s="6" t="s">
        <v>140</v>
      </c>
      <c r="G785" s="6" t="s">
        <v>1597</v>
      </c>
      <c r="H785" s="83">
        <v>2</v>
      </c>
      <c r="I785" s="6" t="s">
        <v>8</v>
      </c>
      <c r="J785" s="27">
        <v>44227</v>
      </c>
      <c r="K785" s="27">
        <v>44227</v>
      </c>
      <c r="L785" s="7">
        <v>118970</v>
      </c>
      <c r="M785" s="7">
        <v>0</v>
      </c>
      <c r="N785" s="7"/>
      <c r="O785" s="8">
        <v>118970</v>
      </c>
      <c r="P785" s="7">
        <v>-4626.79</v>
      </c>
      <c r="Q785" s="7">
        <v>0</v>
      </c>
      <c r="R785" s="7">
        <v>-3973.6</v>
      </c>
      <c r="S785" s="12">
        <f t="shared" si="461"/>
        <v>-8600.39</v>
      </c>
      <c r="T785" s="18">
        <f t="shared" si="462"/>
        <v>114343.21</v>
      </c>
      <c r="U785" s="18">
        <v>110369.61</v>
      </c>
      <c r="V785" s="30">
        <f t="shared" si="463"/>
        <v>44197</v>
      </c>
      <c r="AD785"/>
      <c r="AL785"/>
      <c r="AO785"/>
    </row>
    <row r="786" spans="1:43" x14ac:dyDescent="0.25">
      <c r="A786" s="11">
        <v>3005</v>
      </c>
      <c r="B786" s="6">
        <v>3005000208</v>
      </c>
      <c r="C786" s="6">
        <v>20000201</v>
      </c>
      <c r="D786" s="6">
        <v>3020000179</v>
      </c>
      <c r="E786" s="6" t="s">
        <v>1584</v>
      </c>
      <c r="F786" s="6" t="s">
        <v>325</v>
      </c>
      <c r="G786" s="6"/>
      <c r="H786" s="6">
        <v>1</v>
      </c>
      <c r="I786" s="6" t="s">
        <v>41</v>
      </c>
      <c r="J786" s="27">
        <v>41122</v>
      </c>
      <c r="K786" s="27">
        <v>41122</v>
      </c>
      <c r="L786" s="7">
        <v>117031.87</v>
      </c>
      <c r="M786" s="7">
        <v>0</v>
      </c>
      <c r="N786" s="7"/>
      <c r="O786" s="8">
        <v>117031.87</v>
      </c>
      <c r="P786" s="7">
        <v>-63843.62</v>
      </c>
      <c r="Q786" s="7">
        <v>0</v>
      </c>
      <c r="R786" s="7">
        <v>-6822.96</v>
      </c>
      <c r="S786" s="12">
        <f t="shared" si="461"/>
        <v>-70666.58</v>
      </c>
      <c r="T786" s="18">
        <f t="shared" si="462"/>
        <v>53188.249999999993</v>
      </c>
      <c r="U786" s="18">
        <v>46365.29</v>
      </c>
      <c r="V786" s="30">
        <f t="shared" si="463"/>
        <v>41122</v>
      </c>
      <c r="W786" s="28">
        <f t="shared" ref="W786:W804" si="466">YEARFRAC(K786,$W$3)</f>
        <v>10.844444444444445</v>
      </c>
      <c r="X786" s="38"/>
      <c r="AD786"/>
      <c r="AE786" s="43" t="s">
        <v>4061</v>
      </c>
      <c r="AF786">
        <f>MATCH(AE786,'CAT-4'!$A:$A,0)</f>
        <v>654</v>
      </c>
      <c r="AG786">
        <f>MATCH(V786,'CAT-4'!$1:$1,0)</f>
        <v>8</v>
      </c>
      <c r="AH786">
        <f>INDEX('CAT-4'!$1:$1048576,FAR!AF786,FAR!AG786)</f>
        <v>100.2</v>
      </c>
      <c r="AI786">
        <f>MATCH($AI$3,'CAT-4'!$1:$1,0)</f>
        <v>133</v>
      </c>
      <c r="AJ786">
        <f>INDEX('CAT-4'!$1:$1048576,FAR!AF786,FAR!AI786)</f>
        <v>112.9</v>
      </c>
      <c r="AK786" s="28">
        <f t="shared" ref="AK786:AK796" si="467">AJ786/AH786</f>
        <v>1.1267465069860281</v>
      </c>
      <c r="AL786" s="28">
        <f t="shared" ref="AL786:AL796" si="468">AK786</f>
        <v>1.1267465069860281</v>
      </c>
      <c r="AM786" s="2">
        <f>INDEX(ELSV!$C$4:$G$58,MATCH(AE786,ELSV!$G$4:$G$58,0),MATCH(IF(O786&gt;2000000,"A",IF(O786&gt;1000000,"B",IF(O786&gt;100000,"C","D"))),ELSV!$C$4:$G$4,0))</f>
        <v>6</v>
      </c>
      <c r="AN786" s="77">
        <f>INDEX(ELSV!$G$4:$K$58,MATCH(AE786,ELSV!$G$4:$G$58,0),MATCH(IF(O786&gt;2000000,"A",IF(O786&gt;1000000,"B",IF(O786&gt;100000,"C","D"))),ELSV!$G$4:$K$4,0))</f>
        <v>0.95</v>
      </c>
      <c r="AO786" s="24">
        <f t="shared" ref="AO786:AO804" si="469">AL786*O786</f>
        <v>131865.25072854292</v>
      </c>
      <c r="AP786" s="24">
        <f t="shared" ref="AP786:AP804" si="470">AO786*(AN786/AM786)*(IF(W786&gt;AM786,AM786,W786))</f>
        <v>125271.98819211576</v>
      </c>
      <c r="AQ786" s="25">
        <f t="shared" ref="AQ786:AQ804" si="471">AO786-AP786</f>
        <v>6593.2625364271516</v>
      </c>
    </row>
    <row r="787" spans="1:43" x14ac:dyDescent="0.25">
      <c r="A787" s="11">
        <v>3008</v>
      </c>
      <c r="B787" s="6">
        <v>3008006201</v>
      </c>
      <c r="C787" s="6">
        <v>20000301</v>
      </c>
      <c r="D787" s="6">
        <v>4000000382</v>
      </c>
      <c r="E787" s="6" t="s">
        <v>1586</v>
      </c>
      <c r="F787" s="6" t="s">
        <v>1069</v>
      </c>
      <c r="G787" s="6"/>
      <c r="H787" s="6">
        <v>33</v>
      </c>
      <c r="I787" s="6" t="s">
        <v>8</v>
      </c>
      <c r="J787" s="27">
        <v>44945</v>
      </c>
      <c r="K787" s="27">
        <v>44927</v>
      </c>
      <c r="L787" s="7">
        <v>0</v>
      </c>
      <c r="M787" s="7">
        <v>115820.03</v>
      </c>
      <c r="N787" s="7"/>
      <c r="O787" s="8">
        <v>115820.03</v>
      </c>
      <c r="P787" s="7">
        <v>0</v>
      </c>
      <c r="Q787" s="7">
        <v>0</v>
      </c>
      <c r="R787" s="7">
        <v>0</v>
      </c>
      <c r="S787" s="12">
        <f t="shared" si="461"/>
        <v>0</v>
      </c>
      <c r="T787" s="18">
        <f t="shared" si="462"/>
        <v>0</v>
      </c>
      <c r="U787" s="18">
        <v>115820.03</v>
      </c>
      <c r="V787" s="30">
        <f t="shared" si="463"/>
        <v>44927</v>
      </c>
      <c r="W787" s="28">
        <f t="shared" si="466"/>
        <v>0.42777777777777776</v>
      </c>
      <c r="X787" s="38"/>
      <c r="AD787"/>
      <c r="AE787" s="43" t="s">
        <v>4429</v>
      </c>
      <c r="AF787">
        <f>MATCH(AE787,'CAT-4'!$A:$A,0)</f>
        <v>844</v>
      </c>
      <c r="AG787">
        <f>MATCH(V787,'CAT-4'!$1:$1,0)</f>
        <v>133</v>
      </c>
      <c r="AH787">
        <f>INDEX('CAT-4'!$1:$1048576,FAR!AF787,FAR!AG787)</f>
        <v>157.9</v>
      </c>
      <c r="AI787">
        <f>MATCH($AI$3,'CAT-4'!$1:$1,0)</f>
        <v>133</v>
      </c>
      <c r="AJ787">
        <f>INDEX('CAT-4'!$1:$1048576,FAR!AF787,FAR!AI787)</f>
        <v>157.9</v>
      </c>
      <c r="AK787" s="28">
        <f t="shared" si="467"/>
        <v>1</v>
      </c>
      <c r="AL787" s="28">
        <f t="shared" si="468"/>
        <v>1</v>
      </c>
      <c r="AM787" s="2">
        <f>INDEX(ELSV!$C$4:$G$58,MATCH(AE787,ELSV!$G$4:$G$58,0),MATCH(IF(O787&gt;2000000,"A",IF(O787&gt;1000000,"B",IF(O787&gt;100000,"C","D"))),ELSV!$C$4:$G$4,0))</f>
        <v>8</v>
      </c>
      <c r="AN787" s="77">
        <f>INDEX(ELSV!$G$4:$K$58,MATCH(AE787,ELSV!$G$4:$G$58,0),MATCH(IF(O787&gt;2000000,"A",IF(O787&gt;1000000,"B",IF(O787&gt;100000,"C","D"))),ELSV!$G$4:$K$4,0))</f>
        <v>0.95</v>
      </c>
      <c r="AO787" s="24">
        <f t="shared" si="469"/>
        <v>115820.03</v>
      </c>
      <c r="AP787" s="24">
        <f t="shared" si="470"/>
        <v>5883.4966628472221</v>
      </c>
      <c r="AQ787" s="25">
        <f t="shared" si="471"/>
        <v>109936.53333715278</v>
      </c>
    </row>
    <row r="788" spans="1:43" x14ac:dyDescent="0.25">
      <c r="A788" s="11">
        <v>3005</v>
      </c>
      <c r="B788" s="6">
        <v>3005000206</v>
      </c>
      <c r="C788" s="6">
        <v>20000201</v>
      </c>
      <c r="D788" s="6">
        <v>3030000159</v>
      </c>
      <c r="E788" s="6" t="s">
        <v>1584</v>
      </c>
      <c r="F788" s="6" t="s">
        <v>760</v>
      </c>
      <c r="G788" s="6"/>
      <c r="H788" s="6">
        <v>1</v>
      </c>
      <c r="I788" s="6" t="s">
        <v>8</v>
      </c>
      <c r="J788" s="27">
        <v>41729</v>
      </c>
      <c r="K788" s="27">
        <v>41729</v>
      </c>
      <c r="L788" s="7">
        <v>115638.28</v>
      </c>
      <c r="M788" s="7">
        <v>0</v>
      </c>
      <c r="N788" s="7"/>
      <c r="O788" s="8">
        <v>115638.28</v>
      </c>
      <c r="P788" s="7">
        <v>-53950.41</v>
      </c>
      <c r="Q788" s="7">
        <v>0</v>
      </c>
      <c r="R788" s="7">
        <v>-6741.71</v>
      </c>
      <c r="S788" s="12">
        <f t="shared" si="461"/>
        <v>-60692.12</v>
      </c>
      <c r="T788" s="18">
        <f t="shared" si="462"/>
        <v>61687.869999999995</v>
      </c>
      <c r="U788" s="18">
        <v>54946.16</v>
      </c>
      <c r="V788" s="30">
        <f t="shared" si="463"/>
        <v>41699</v>
      </c>
      <c r="W788" s="28">
        <f t="shared" si="466"/>
        <v>9.1805555555555554</v>
      </c>
      <c r="X788" s="38"/>
      <c r="AD788"/>
      <c r="AE788" s="43" t="s">
        <v>4085</v>
      </c>
      <c r="AF788">
        <f>MATCH(AE788,'CAT-4'!$A:$A,0)</f>
        <v>666</v>
      </c>
      <c r="AG788">
        <f>MATCH(V788,'CAT-4'!$1:$1,0)</f>
        <v>27</v>
      </c>
      <c r="AH788">
        <f>INDEX('CAT-4'!$1:$1048576,FAR!AF788,FAR!AG788)</f>
        <v>107.2</v>
      </c>
      <c r="AI788">
        <f>MATCH($AI$3,'CAT-4'!$1:$1,0)</f>
        <v>133</v>
      </c>
      <c r="AJ788">
        <f>INDEX('CAT-4'!$1:$1048576,FAR!AF788,FAR!AI788)</f>
        <v>130</v>
      </c>
      <c r="AK788" s="28">
        <f t="shared" si="467"/>
        <v>1.2126865671641791</v>
      </c>
      <c r="AL788" s="28">
        <f t="shared" si="468"/>
        <v>1.2126865671641791</v>
      </c>
      <c r="AM788" s="2">
        <f>INDEX(ELSV!$C$4:$G$58,MATCH(AE788,ELSV!$G$4:$G$58,0),MATCH(IF(O788&gt;2000000,"A",IF(O788&gt;1000000,"B",IF(O788&gt;100000,"C","D"))),ELSV!$C$4:$G$4,0))</f>
        <v>12</v>
      </c>
      <c r="AN788" s="77">
        <f>INDEX(ELSV!$G$4:$K$58,MATCH(AE788,ELSV!$G$4:$G$58,0),MATCH(IF(O788&gt;2000000,"A",IF(O788&gt;1000000,"B",IF(O788&gt;100000,"C","D"))),ELSV!$G$4:$K$4,0))</f>
        <v>0.95</v>
      </c>
      <c r="AO788" s="24">
        <f t="shared" si="469"/>
        <v>140232.98880597015</v>
      </c>
      <c r="AP788" s="24">
        <f t="shared" si="470"/>
        <v>101920.49226933905</v>
      </c>
      <c r="AQ788" s="25">
        <f t="shared" si="471"/>
        <v>38312.496536631093</v>
      </c>
    </row>
    <row r="789" spans="1:43" hidden="1" x14ac:dyDescent="0.25">
      <c r="A789" s="11">
        <v>3002</v>
      </c>
      <c r="B789" s="6">
        <v>3002006201</v>
      </c>
      <c r="C789" s="6">
        <v>20000401</v>
      </c>
      <c r="D789" s="6">
        <v>5000000321</v>
      </c>
      <c r="E789" s="6"/>
      <c r="F789" s="6" t="s">
        <v>1203</v>
      </c>
      <c r="G789" s="6"/>
      <c r="H789" s="6">
        <v>1</v>
      </c>
      <c r="I789" s="6" t="s">
        <v>8</v>
      </c>
      <c r="J789" s="27">
        <v>42309</v>
      </c>
      <c r="K789" s="27">
        <v>42309</v>
      </c>
      <c r="L789" s="7">
        <v>114681</v>
      </c>
      <c r="M789" s="7">
        <v>0</v>
      </c>
      <c r="N789" s="7"/>
      <c r="O789" s="8">
        <v>114681</v>
      </c>
      <c r="P789" s="7">
        <v>-46570.65</v>
      </c>
      <c r="Q789" s="7">
        <v>0</v>
      </c>
      <c r="R789" s="7">
        <v>-7259.31</v>
      </c>
      <c r="S789" s="12">
        <f t="shared" si="461"/>
        <v>-53829.96</v>
      </c>
      <c r="T789" s="18">
        <f t="shared" si="462"/>
        <v>68110.350000000006</v>
      </c>
      <c r="U789" s="18">
        <v>60851.040000000001</v>
      </c>
      <c r="V789" s="30">
        <f t="shared" si="463"/>
        <v>42309</v>
      </c>
      <c r="W789" s="28">
        <f t="shared" si="466"/>
        <v>7.5944444444444441</v>
      </c>
      <c r="X789" s="38" t="s">
        <v>2852</v>
      </c>
      <c r="AD789"/>
      <c r="AE789" s="43" t="s">
        <v>4429</v>
      </c>
      <c r="AF789">
        <f>MATCH(AE789,'CAT-4'!$A:$A,0)</f>
        <v>844</v>
      </c>
      <c r="AG789">
        <f>MATCH(V789,'CAT-4'!$1:$1,0)</f>
        <v>47</v>
      </c>
      <c r="AH789">
        <f>INDEX('CAT-4'!$1:$1048576,FAR!AF789,FAR!AG789)</f>
        <v>112.7</v>
      </c>
      <c r="AI789">
        <f>MATCH($AI$3,'CAT-4'!$1:$1,0)</f>
        <v>133</v>
      </c>
      <c r="AJ789">
        <f>INDEX('CAT-4'!$1:$1048576,FAR!AF789,FAR!AI789)</f>
        <v>157.9</v>
      </c>
      <c r="AK789" s="28">
        <f t="shared" si="467"/>
        <v>1.4010647737355812</v>
      </c>
      <c r="AL789" s="28">
        <f t="shared" si="468"/>
        <v>1.4010647737355812</v>
      </c>
      <c r="AM789" s="2">
        <f>INDEX(ELSV!$C$4:$G$58,MATCH(AE789,ELSV!$G$4:$G$58,0),MATCH(IF(O789&gt;2000000,"A",IF(O789&gt;1000000,"B",IF(O789&gt;100000,"C","D"))),ELSV!$C$4:$G$4,0))</f>
        <v>8</v>
      </c>
      <c r="AN789" s="77">
        <f>INDEX(ELSV!$G$4:$K$58,MATCH(AE789,ELSV!$G$4:$G$58,0),MATCH(IF(O789&gt;2000000,"A",IF(O789&gt;1000000,"B",IF(O789&gt;100000,"C","D"))),ELSV!$G$4:$K$4,0))</f>
        <v>0.95</v>
      </c>
      <c r="AO789" s="24">
        <f t="shared" si="469"/>
        <v>160675.50931677019</v>
      </c>
      <c r="AP789" s="24">
        <f t="shared" si="470"/>
        <v>144903.64595432192</v>
      </c>
      <c r="AQ789" s="25">
        <f t="shared" si="471"/>
        <v>15771.863362448261</v>
      </c>
    </row>
    <row r="790" spans="1:43" hidden="1" x14ac:dyDescent="0.25">
      <c r="A790" s="11">
        <v>3002</v>
      </c>
      <c r="B790" s="6">
        <v>3002006201</v>
      </c>
      <c r="C790" s="6">
        <v>20000401</v>
      </c>
      <c r="D790" s="6">
        <v>5000000312</v>
      </c>
      <c r="E790" s="6"/>
      <c r="F790" s="6" t="s">
        <v>1203</v>
      </c>
      <c r="G790" s="6"/>
      <c r="H790" s="6">
        <v>1</v>
      </c>
      <c r="I790" s="6" t="s">
        <v>8</v>
      </c>
      <c r="J790" s="27">
        <v>42221</v>
      </c>
      <c r="K790" s="27">
        <v>42221</v>
      </c>
      <c r="L790" s="7">
        <v>114581</v>
      </c>
      <c r="M790" s="7">
        <v>0</v>
      </c>
      <c r="N790" s="7"/>
      <c r="O790" s="8">
        <v>114581</v>
      </c>
      <c r="P790" s="7">
        <v>-47892.21</v>
      </c>
      <c r="Q790" s="7">
        <v>0</v>
      </c>
      <c r="R790" s="7">
        <v>-7252.98</v>
      </c>
      <c r="S790" s="12">
        <f t="shared" si="461"/>
        <v>-55145.19</v>
      </c>
      <c r="T790" s="18">
        <f t="shared" si="462"/>
        <v>66688.790000000008</v>
      </c>
      <c r="U790" s="18">
        <v>59435.81</v>
      </c>
      <c r="V790" s="30">
        <f t="shared" si="463"/>
        <v>42217</v>
      </c>
      <c r="W790" s="28">
        <f t="shared" si="466"/>
        <v>7.833333333333333</v>
      </c>
      <c r="X790" s="38" t="s">
        <v>2852</v>
      </c>
      <c r="AD790"/>
      <c r="AE790" s="43" t="s">
        <v>4429</v>
      </c>
      <c r="AF790">
        <f>MATCH(AE790,'CAT-4'!$A:$A,0)</f>
        <v>844</v>
      </c>
      <c r="AG790">
        <f>MATCH(V790,'CAT-4'!$1:$1,0)</f>
        <v>44</v>
      </c>
      <c r="AH790">
        <f>INDEX('CAT-4'!$1:$1048576,FAR!AF790,FAR!AG790)</f>
        <v>116.1</v>
      </c>
      <c r="AI790">
        <f>MATCH($AI$3,'CAT-4'!$1:$1,0)</f>
        <v>133</v>
      </c>
      <c r="AJ790">
        <f>INDEX('CAT-4'!$1:$1048576,FAR!AF790,FAR!AI790)</f>
        <v>157.9</v>
      </c>
      <c r="AK790" s="28">
        <f t="shared" si="467"/>
        <v>1.3600344530577091</v>
      </c>
      <c r="AL790" s="28">
        <f t="shared" si="468"/>
        <v>1.3600344530577091</v>
      </c>
      <c r="AM790" s="2">
        <f>INDEX(ELSV!$C$4:$G$58,MATCH(AE790,ELSV!$G$4:$G$58,0),MATCH(IF(O790&gt;2000000,"A",IF(O790&gt;1000000,"B",IF(O790&gt;100000,"C","D"))),ELSV!$C$4:$G$4,0))</f>
        <v>8</v>
      </c>
      <c r="AN790" s="77">
        <f>INDEX(ELSV!$G$4:$K$58,MATCH(AE790,ELSV!$G$4:$G$58,0),MATCH(IF(O790&gt;2000000,"A",IF(O790&gt;1000000,"B",IF(O790&gt;100000,"C","D"))),ELSV!$G$4:$K$4,0))</f>
        <v>0.95</v>
      </c>
      <c r="AO790" s="24">
        <f t="shared" si="469"/>
        <v>155834.10766580538</v>
      </c>
      <c r="AP790" s="24">
        <f t="shared" si="470"/>
        <v>144958.18556829603</v>
      </c>
      <c r="AQ790" s="25">
        <f t="shared" si="471"/>
        <v>10875.922097509349</v>
      </c>
    </row>
    <row r="791" spans="1:43" x14ac:dyDescent="0.25">
      <c r="A791" s="11">
        <v>3006</v>
      </c>
      <c r="B791" s="6">
        <v>3006000204</v>
      </c>
      <c r="C791" s="6">
        <v>20000201</v>
      </c>
      <c r="D791" s="6">
        <v>3030000096</v>
      </c>
      <c r="E791" s="6" t="s">
        <v>1582</v>
      </c>
      <c r="F791" s="6" t="s">
        <v>697</v>
      </c>
      <c r="G791" s="6"/>
      <c r="H791" s="6">
        <v>4</v>
      </c>
      <c r="I791" s="6" t="s">
        <v>8</v>
      </c>
      <c r="J791" s="27">
        <v>41729</v>
      </c>
      <c r="K791" s="27">
        <v>41729</v>
      </c>
      <c r="L791" s="7">
        <v>113957.26</v>
      </c>
      <c r="M791" s="7">
        <v>0</v>
      </c>
      <c r="N791" s="7"/>
      <c r="O791" s="8">
        <v>113957.26</v>
      </c>
      <c r="P791" s="7">
        <v>-53166.16</v>
      </c>
      <c r="Q791" s="7">
        <v>0</v>
      </c>
      <c r="R791" s="7">
        <v>-6643.71</v>
      </c>
      <c r="S791" s="12">
        <f t="shared" si="461"/>
        <v>-59809.87</v>
      </c>
      <c r="T791" s="18">
        <f t="shared" si="462"/>
        <v>60791.099999999991</v>
      </c>
      <c r="U791" s="18">
        <v>54147.39</v>
      </c>
      <c r="V791" s="30">
        <f t="shared" si="463"/>
        <v>41699</v>
      </c>
      <c r="W791" s="28">
        <f t="shared" si="466"/>
        <v>9.1805555555555554</v>
      </c>
      <c r="X791" s="38"/>
      <c r="AD791"/>
      <c r="AE791" s="43" t="s">
        <v>4096</v>
      </c>
      <c r="AF791">
        <f>MATCH(AE791,'CAT-4'!$A:$A,0)</f>
        <v>672</v>
      </c>
      <c r="AG791">
        <f>MATCH(V791,'CAT-4'!$1:$1,0)</f>
        <v>27</v>
      </c>
      <c r="AH791">
        <f>INDEX('CAT-4'!$1:$1048576,FAR!AF791,FAR!AG791)</f>
        <v>105.3</v>
      </c>
      <c r="AI791">
        <f>MATCH($AI$3,'CAT-4'!$1:$1,0)</f>
        <v>133</v>
      </c>
      <c r="AJ791">
        <f>INDEX('CAT-4'!$1:$1048576,FAR!AF791,FAR!AI791)</f>
        <v>142.1</v>
      </c>
      <c r="AK791" s="28">
        <f t="shared" si="467"/>
        <v>1.3494776828110162</v>
      </c>
      <c r="AL791" s="28">
        <f t="shared" si="468"/>
        <v>1.3494776828110162</v>
      </c>
      <c r="AM791" s="2">
        <f>INDEX(ELSV!$C$4:$G$58,MATCH(AE791,ELSV!$G$4:$G$58,0),MATCH(IF(O791&gt;2000000,"A",IF(O791&gt;1000000,"B",IF(O791&gt;100000,"C","D"))),ELSV!$C$4:$G$4,0))</f>
        <v>8</v>
      </c>
      <c r="AN791" s="77">
        <f>INDEX(ELSV!$G$4:$K$58,MATCH(AE791,ELSV!$G$4:$G$58,0),MATCH(IF(O791&gt;2000000,"A",IF(O791&gt;1000000,"B",IF(O791&gt;100000,"C","D"))),ELSV!$G$4:$K$4,0))</f>
        <v>0.9</v>
      </c>
      <c r="AO791" s="24">
        <f t="shared" si="469"/>
        <v>153782.7791642925</v>
      </c>
      <c r="AP791" s="24">
        <f t="shared" si="470"/>
        <v>138404.50124786326</v>
      </c>
      <c r="AQ791" s="25">
        <f t="shared" si="471"/>
        <v>15378.277916429244</v>
      </c>
    </row>
    <row r="792" spans="1:43" x14ac:dyDescent="0.25">
      <c r="A792" s="11">
        <v>3008</v>
      </c>
      <c r="B792" s="6">
        <v>3008006301</v>
      </c>
      <c r="C792" s="6">
        <v>20000401</v>
      </c>
      <c r="D792" s="6">
        <v>5030000187</v>
      </c>
      <c r="E792" s="6" t="s">
        <v>1586</v>
      </c>
      <c r="F792" s="6" t="s">
        <v>1463</v>
      </c>
      <c r="G792" s="6"/>
      <c r="H792" s="6">
        <v>2</v>
      </c>
      <c r="I792" s="6" t="s">
        <v>8</v>
      </c>
      <c r="J792" s="27">
        <v>42176</v>
      </c>
      <c r="K792" s="27">
        <v>42176</v>
      </c>
      <c r="L792" s="7">
        <v>112001.4</v>
      </c>
      <c r="M792" s="7">
        <v>0</v>
      </c>
      <c r="N792" s="7"/>
      <c r="O792" s="8">
        <v>112001.4</v>
      </c>
      <c r="P792" s="7">
        <v>-100801.4</v>
      </c>
      <c r="Q792" s="7">
        <v>0</v>
      </c>
      <c r="R792" s="7">
        <v>0</v>
      </c>
      <c r="S792" s="12">
        <f t="shared" si="461"/>
        <v>-100801.4</v>
      </c>
      <c r="T792" s="18">
        <f t="shared" si="462"/>
        <v>11200</v>
      </c>
      <c r="U792" s="18">
        <v>11200</v>
      </c>
      <c r="V792" s="30">
        <f t="shared" si="463"/>
        <v>42156</v>
      </c>
      <c r="W792" s="28">
        <f t="shared" si="466"/>
        <v>7.9555555555555557</v>
      </c>
      <c r="X792" s="38"/>
      <c r="AD792"/>
      <c r="AE792" s="43" t="s">
        <v>4045</v>
      </c>
      <c r="AF792">
        <f>MATCH(AE792,'CAT-4'!$A:$A,0)</f>
        <v>646</v>
      </c>
      <c r="AG792">
        <f>MATCH(V792,'CAT-4'!$1:$1,0)</f>
        <v>42</v>
      </c>
      <c r="AH792">
        <f>INDEX('CAT-4'!$1:$1048576,FAR!AF792,FAR!AG792)</f>
        <v>140.4</v>
      </c>
      <c r="AI792">
        <f>MATCH($AI$3,'CAT-4'!$1:$1,0)</f>
        <v>133</v>
      </c>
      <c r="AJ792">
        <f>INDEX('CAT-4'!$1:$1048576,FAR!AF792,FAR!AI792)</f>
        <v>154.1</v>
      </c>
      <c r="AK792" s="28">
        <f t="shared" si="467"/>
        <v>1.0975783475783476</v>
      </c>
      <c r="AL792" s="28">
        <f t="shared" si="468"/>
        <v>1.0975783475783476</v>
      </c>
      <c r="AM792" s="2">
        <f>INDEX(ELSV!$C$4:$G$58,MATCH(AE792,ELSV!$G$4:$G$58,0),MATCH(IF(O792&gt;2000000,"A",IF(O792&gt;1000000,"B",IF(O792&gt;100000,"C","D"))),ELSV!$C$4:$G$4,0))</f>
        <v>5</v>
      </c>
      <c r="AN792" s="77">
        <f>INDEX(ELSV!$G$4:$K$58,MATCH(AE792,ELSV!$G$4:$G$58,0),MATCH(IF(O792&gt;2000000,"A",IF(O792&gt;1000000,"B",IF(O792&gt;100000,"C","D"))),ELSV!$G$4:$K$4,0))</f>
        <v>1</v>
      </c>
      <c r="AO792" s="24">
        <f t="shared" si="469"/>
        <v>122930.31153846154</v>
      </c>
      <c r="AP792" s="24">
        <f t="shared" si="470"/>
        <v>122930.31153846154</v>
      </c>
      <c r="AQ792" s="25">
        <f t="shared" si="471"/>
        <v>0</v>
      </c>
    </row>
    <row r="793" spans="1:43" x14ac:dyDescent="0.25">
      <c r="A793" s="11">
        <v>3004</v>
      </c>
      <c r="B793" s="6">
        <v>3004006301</v>
      </c>
      <c r="C793" s="6">
        <v>20000401</v>
      </c>
      <c r="D793" s="6">
        <v>5030000189</v>
      </c>
      <c r="E793" s="6" t="s">
        <v>1583</v>
      </c>
      <c r="F793" s="6" t="s">
        <v>1465</v>
      </c>
      <c r="G793" s="6"/>
      <c r="H793" s="6">
        <v>2</v>
      </c>
      <c r="I793" s="6" t="s">
        <v>8</v>
      </c>
      <c r="J793" s="27">
        <v>42156</v>
      </c>
      <c r="K793" s="27">
        <v>42156</v>
      </c>
      <c r="L793" s="7">
        <v>112001.4</v>
      </c>
      <c r="M793" s="7">
        <v>0</v>
      </c>
      <c r="N793" s="7"/>
      <c r="O793" s="8">
        <v>112001.4</v>
      </c>
      <c r="P793" s="7">
        <v>-100801.4</v>
      </c>
      <c r="Q793" s="7">
        <v>0</v>
      </c>
      <c r="R793" s="7">
        <v>0</v>
      </c>
      <c r="S793" s="12">
        <f t="shared" si="461"/>
        <v>-100801.4</v>
      </c>
      <c r="T793" s="18">
        <f t="shared" si="462"/>
        <v>11200</v>
      </c>
      <c r="U793" s="18">
        <v>11200</v>
      </c>
      <c r="V793" s="30">
        <f t="shared" si="463"/>
        <v>42156</v>
      </c>
      <c r="W793" s="28">
        <f t="shared" si="466"/>
        <v>8.0111111111111111</v>
      </c>
      <c r="X793" s="38"/>
      <c r="AD793"/>
      <c r="AE793" s="43" t="s">
        <v>4045</v>
      </c>
      <c r="AF793">
        <f>MATCH(AE793,'CAT-4'!$A:$A,0)</f>
        <v>646</v>
      </c>
      <c r="AG793">
        <f>MATCH(V793,'CAT-4'!$1:$1,0)</f>
        <v>42</v>
      </c>
      <c r="AH793">
        <f>INDEX('CAT-4'!$1:$1048576,FAR!AF793,FAR!AG793)</f>
        <v>140.4</v>
      </c>
      <c r="AI793">
        <f>MATCH($AI$3,'CAT-4'!$1:$1,0)</f>
        <v>133</v>
      </c>
      <c r="AJ793">
        <f>INDEX('CAT-4'!$1:$1048576,FAR!AF793,FAR!AI793)</f>
        <v>154.1</v>
      </c>
      <c r="AK793" s="28">
        <f t="shared" si="467"/>
        <v>1.0975783475783476</v>
      </c>
      <c r="AL793" s="28">
        <f t="shared" si="468"/>
        <v>1.0975783475783476</v>
      </c>
      <c r="AM793" s="2">
        <f>INDEX(ELSV!$C$4:$G$58,MATCH(AE793,ELSV!$G$4:$G$58,0),MATCH(IF(O793&gt;2000000,"A",IF(O793&gt;1000000,"B",IF(O793&gt;100000,"C","D"))),ELSV!$C$4:$G$4,0))</f>
        <v>5</v>
      </c>
      <c r="AN793" s="77">
        <f>INDEX(ELSV!$G$4:$K$58,MATCH(AE793,ELSV!$G$4:$G$58,0),MATCH(IF(O793&gt;2000000,"A",IF(O793&gt;1000000,"B",IF(O793&gt;100000,"C","D"))),ELSV!$G$4:$K$4,0))</f>
        <v>1</v>
      </c>
      <c r="AO793" s="24">
        <f t="shared" si="469"/>
        <v>122930.31153846154</v>
      </c>
      <c r="AP793" s="24">
        <f t="shared" si="470"/>
        <v>122930.31153846154</v>
      </c>
      <c r="AQ793" s="25">
        <f t="shared" si="471"/>
        <v>0</v>
      </c>
    </row>
    <row r="794" spans="1:43" x14ac:dyDescent="0.25">
      <c r="A794" s="11">
        <v>3006</v>
      </c>
      <c r="B794" s="6">
        <v>3006006301</v>
      </c>
      <c r="C794" s="6">
        <v>20000401</v>
      </c>
      <c r="D794" s="6">
        <v>5030000186</v>
      </c>
      <c r="E794" s="6" t="s">
        <v>1582</v>
      </c>
      <c r="F794" s="6" t="s">
        <v>1462</v>
      </c>
      <c r="G794" s="6"/>
      <c r="H794" s="6">
        <v>2</v>
      </c>
      <c r="I794" s="6" t="s">
        <v>8</v>
      </c>
      <c r="J794" s="27">
        <v>42124</v>
      </c>
      <c r="K794" s="27">
        <v>42124</v>
      </c>
      <c r="L794" s="7">
        <v>112001</v>
      </c>
      <c r="M794" s="7">
        <v>0</v>
      </c>
      <c r="N794" s="7"/>
      <c r="O794" s="8">
        <v>112001</v>
      </c>
      <c r="P794" s="7">
        <v>-100801</v>
      </c>
      <c r="Q794" s="7">
        <v>0</v>
      </c>
      <c r="R794" s="7">
        <v>0</v>
      </c>
      <c r="S794" s="12">
        <f t="shared" si="461"/>
        <v>-100801</v>
      </c>
      <c r="T794" s="18">
        <f t="shared" si="462"/>
        <v>11200</v>
      </c>
      <c r="U794" s="18">
        <v>11200</v>
      </c>
      <c r="V794" s="30">
        <f t="shared" si="463"/>
        <v>42095</v>
      </c>
      <c r="W794" s="28">
        <f t="shared" si="466"/>
        <v>8.0972222222222214</v>
      </c>
      <c r="X794" s="38"/>
      <c r="AD794"/>
      <c r="AE794" s="43" t="s">
        <v>4045</v>
      </c>
      <c r="AF794">
        <f>MATCH(AE794,'CAT-4'!$A:$A,0)</f>
        <v>646</v>
      </c>
      <c r="AG794">
        <f>MATCH(V794,'CAT-4'!$1:$1,0)</f>
        <v>40</v>
      </c>
      <c r="AH794">
        <f>INDEX('CAT-4'!$1:$1048576,FAR!AF794,FAR!AG794)</f>
        <v>140.4</v>
      </c>
      <c r="AI794">
        <f>MATCH($AI$3,'CAT-4'!$1:$1,0)</f>
        <v>133</v>
      </c>
      <c r="AJ794">
        <f>INDEX('CAT-4'!$1:$1048576,FAR!AF794,FAR!AI794)</f>
        <v>154.1</v>
      </c>
      <c r="AK794" s="28">
        <f t="shared" si="467"/>
        <v>1.0975783475783476</v>
      </c>
      <c r="AL794" s="28">
        <f t="shared" si="468"/>
        <v>1.0975783475783476</v>
      </c>
      <c r="AM794" s="2">
        <f>INDEX(ELSV!$C$4:$G$58,MATCH(AE794,ELSV!$G$4:$G$58,0),MATCH(IF(O794&gt;2000000,"A",IF(O794&gt;1000000,"B",IF(O794&gt;100000,"C","D"))),ELSV!$C$4:$G$4,0))</f>
        <v>5</v>
      </c>
      <c r="AN794" s="77">
        <f>INDEX(ELSV!$G$4:$K$58,MATCH(AE794,ELSV!$G$4:$G$58,0),MATCH(IF(O794&gt;2000000,"A",IF(O794&gt;1000000,"B",IF(O794&gt;100000,"C","D"))),ELSV!$G$4:$K$4,0))</f>
        <v>1</v>
      </c>
      <c r="AO794" s="24">
        <f t="shared" si="469"/>
        <v>122929.87250712251</v>
      </c>
      <c r="AP794" s="24">
        <f t="shared" si="470"/>
        <v>122929.87250712251</v>
      </c>
      <c r="AQ794" s="25">
        <f t="shared" si="471"/>
        <v>0</v>
      </c>
    </row>
    <row r="795" spans="1:43" x14ac:dyDescent="0.25">
      <c r="A795" s="11">
        <v>3007</v>
      </c>
      <c r="B795" s="6">
        <v>3007006203</v>
      </c>
      <c r="C795" s="6">
        <v>20000401</v>
      </c>
      <c r="D795" s="6">
        <v>5030000188</v>
      </c>
      <c r="E795" s="6" t="s">
        <v>1585</v>
      </c>
      <c r="F795" s="6" t="s">
        <v>1464</v>
      </c>
      <c r="G795" s="6"/>
      <c r="H795" s="6">
        <v>2</v>
      </c>
      <c r="I795" s="6" t="s">
        <v>8</v>
      </c>
      <c r="J795" s="27">
        <v>42125</v>
      </c>
      <c r="K795" s="27">
        <v>42125</v>
      </c>
      <c r="L795" s="7">
        <v>112001</v>
      </c>
      <c r="M795" s="7">
        <v>0</v>
      </c>
      <c r="N795" s="7"/>
      <c r="O795" s="8">
        <v>112001</v>
      </c>
      <c r="P795" s="7">
        <v>-100801</v>
      </c>
      <c r="Q795" s="7">
        <v>0</v>
      </c>
      <c r="R795" s="7">
        <v>0</v>
      </c>
      <c r="S795" s="12">
        <f t="shared" si="461"/>
        <v>-100801</v>
      </c>
      <c r="T795" s="18">
        <f t="shared" si="462"/>
        <v>11200</v>
      </c>
      <c r="U795" s="18">
        <v>11200</v>
      </c>
      <c r="V795" s="30">
        <f t="shared" si="463"/>
        <v>42125</v>
      </c>
      <c r="W795" s="28">
        <f t="shared" si="466"/>
        <v>8.094444444444445</v>
      </c>
      <c r="X795" s="38"/>
      <c r="AD795"/>
      <c r="AE795" s="43" t="s">
        <v>4045</v>
      </c>
      <c r="AF795">
        <f>MATCH(AE795,'CAT-4'!$A:$A,0)</f>
        <v>646</v>
      </c>
      <c r="AG795">
        <f>MATCH(V795,'CAT-4'!$1:$1,0)</f>
        <v>41</v>
      </c>
      <c r="AH795">
        <f>INDEX('CAT-4'!$1:$1048576,FAR!AF795,FAR!AG795)</f>
        <v>140.4</v>
      </c>
      <c r="AI795">
        <f>MATCH($AI$3,'CAT-4'!$1:$1,0)</f>
        <v>133</v>
      </c>
      <c r="AJ795">
        <f>INDEX('CAT-4'!$1:$1048576,FAR!AF795,FAR!AI795)</f>
        <v>154.1</v>
      </c>
      <c r="AK795" s="28">
        <f t="shared" si="467"/>
        <v>1.0975783475783476</v>
      </c>
      <c r="AL795" s="28">
        <f t="shared" si="468"/>
        <v>1.0975783475783476</v>
      </c>
      <c r="AM795" s="2">
        <f>INDEX(ELSV!$C$4:$G$58,MATCH(AE795,ELSV!$G$4:$G$58,0),MATCH(IF(O795&gt;2000000,"A",IF(O795&gt;1000000,"B",IF(O795&gt;100000,"C","D"))),ELSV!$C$4:$G$4,0))</f>
        <v>5</v>
      </c>
      <c r="AN795" s="77">
        <f>INDEX(ELSV!$G$4:$K$58,MATCH(AE795,ELSV!$G$4:$G$58,0),MATCH(IF(O795&gt;2000000,"A",IF(O795&gt;1000000,"B",IF(O795&gt;100000,"C","D"))),ELSV!$G$4:$K$4,0))</f>
        <v>1</v>
      </c>
      <c r="AO795" s="24">
        <f t="shared" si="469"/>
        <v>122929.87250712251</v>
      </c>
      <c r="AP795" s="24">
        <f t="shared" si="470"/>
        <v>122929.87250712251</v>
      </c>
      <c r="AQ795" s="25">
        <f t="shared" si="471"/>
        <v>0</v>
      </c>
    </row>
    <row r="796" spans="1:43" x14ac:dyDescent="0.25">
      <c r="A796" s="11">
        <v>3005</v>
      </c>
      <c r="B796" s="6">
        <v>3005006301</v>
      </c>
      <c r="C796" s="6">
        <v>20000401</v>
      </c>
      <c r="D796" s="6">
        <v>5030000191</v>
      </c>
      <c r="E796" s="6" t="s">
        <v>1584</v>
      </c>
      <c r="F796" s="6" t="s">
        <v>1467</v>
      </c>
      <c r="G796" s="6"/>
      <c r="H796" s="6">
        <v>2</v>
      </c>
      <c r="I796" s="6" t="s">
        <v>8</v>
      </c>
      <c r="J796" s="27">
        <v>42186</v>
      </c>
      <c r="K796" s="27">
        <v>42186</v>
      </c>
      <c r="L796" s="7">
        <v>112001</v>
      </c>
      <c r="M796" s="7">
        <v>0</v>
      </c>
      <c r="N796" s="7"/>
      <c r="O796" s="8">
        <v>112001</v>
      </c>
      <c r="P796" s="7">
        <v>-100801</v>
      </c>
      <c r="Q796" s="7">
        <v>0</v>
      </c>
      <c r="R796" s="7">
        <v>0</v>
      </c>
      <c r="S796" s="12">
        <f t="shared" si="461"/>
        <v>-100801</v>
      </c>
      <c r="T796" s="18">
        <f t="shared" si="462"/>
        <v>11200</v>
      </c>
      <c r="U796" s="18">
        <v>11200</v>
      </c>
      <c r="V796" s="30">
        <f t="shared" si="463"/>
        <v>42186</v>
      </c>
      <c r="W796" s="28">
        <f t="shared" si="466"/>
        <v>7.927777777777778</v>
      </c>
      <c r="X796" s="38"/>
      <c r="AD796"/>
      <c r="AE796" s="43" t="s">
        <v>4045</v>
      </c>
      <c r="AF796">
        <f>MATCH(AE796,'CAT-4'!$A:$A,0)</f>
        <v>646</v>
      </c>
      <c r="AG796">
        <f>MATCH(V796,'CAT-4'!$1:$1,0)</f>
        <v>43</v>
      </c>
      <c r="AH796">
        <f>INDEX('CAT-4'!$1:$1048576,FAR!AF796,FAR!AG796)</f>
        <v>140.4</v>
      </c>
      <c r="AI796">
        <f>MATCH($AI$3,'CAT-4'!$1:$1,0)</f>
        <v>133</v>
      </c>
      <c r="AJ796">
        <f>INDEX('CAT-4'!$1:$1048576,FAR!AF796,FAR!AI796)</f>
        <v>154.1</v>
      </c>
      <c r="AK796" s="28">
        <f t="shared" si="467"/>
        <v>1.0975783475783476</v>
      </c>
      <c r="AL796" s="28">
        <f t="shared" si="468"/>
        <v>1.0975783475783476</v>
      </c>
      <c r="AM796" s="2">
        <f>INDEX(ELSV!$C$4:$G$58,MATCH(AE796,ELSV!$G$4:$G$58,0),MATCH(IF(O796&gt;2000000,"A",IF(O796&gt;1000000,"B",IF(O796&gt;100000,"C","D"))),ELSV!$C$4:$G$4,0))</f>
        <v>5</v>
      </c>
      <c r="AN796" s="77">
        <f>INDEX(ELSV!$G$4:$K$58,MATCH(AE796,ELSV!$G$4:$G$58,0),MATCH(IF(O796&gt;2000000,"A",IF(O796&gt;1000000,"B",IF(O796&gt;100000,"C","D"))),ELSV!$G$4:$K$4,0))</f>
        <v>1</v>
      </c>
      <c r="AO796" s="24">
        <f t="shared" si="469"/>
        <v>122929.87250712251</v>
      </c>
      <c r="AP796" s="24">
        <f t="shared" si="470"/>
        <v>122929.87250712251</v>
      </c>
      <c r="AQ796" s="25">
        <f t="shared" si="471"/>
        <v>0</v>
      </c>
    </row>
    <row r="797" spans="1:43" hidden="1" x14ac:dyDescent="0.25">
      <c r="A797" s="11">
        <v>3002</v>
      </c>
      <c r="B797" s="6">
        <v>3002006201</v>
      </c>
      <c r="C797" s="6">
        <v>20000401</v>
      </c>
      <c r="D797" s="6">
        <v>5030000092</v>
      </c>
      <c r="E797" s="6"/>
      <c r="F797" s="6" t="s">
        <v>1400</v>
      </c>
      <c r="G797" s="6"/>
      <c r="H797" s="6">
        <v>1</v>
      </c>
      <c r="I797" s="6" t="s">
        <v>41</v>
      </c>
      <c r="J797" s="27">
        <v>40623</v>
      </c>
      <c r="K797" s="27">
        <v>40623</v>
      </c>
      <c r="L797" s="7">
        <v>111850</v>
      </c>
      <c r="M797" s="7">
        <v>0</v>
      </c>
      <c r="N797" s="7"/>
      <c r="O797" s="8">
        <v>111850</v>
      </c>
      <c r="P797" s="7">
        <v>-100665</v>
      </c>
      <c r="Q797" s="7">
        <v>0</v>
      </c>
      <c r="R797" s="7">
        <v>0</v>
      </c>
      <c r="S797" s="12">
        <f t="shared" si="461"/>
        <v>-100665</v>
      </c>
      <c r="T797" s="18">
        <f t="shared" si="462"/>
        <v>11185</v>
      </c>
      <c r="U797" s="18">
        <v>11185</v>
      </c>
      <c r="V797" s="30">
        <f t="shared" si="463"/>
        <v>40603</v>
      </c>
      <c r="W797" s="28">
        <f t="shared" si="466"/>
        <v>12.205555555555556</v>
      </c>
      <c r="X797" s="38" t="s">
        <v>3108</v>
      </c>
      <c r="Y797">
        <f>MATCH(X797,'CAT-3'!$A:$A,0)</f>
        <v>756</v>
      </c>
      <c r="Z797">
        <f>MATCH(V797,'CAT-3'!$1:$1,0)</f>
        <v>78</v>
      </c>
      <c r="AA797">
        <f>INDEX('CAT-3'!$1:$1048576,FAR!Y797,FAR!Z797)</f>
        <v>83.1</v>
      </c>
      <c r="AB797">
        <f>MATCH($AB$3,'CAT-3'!$1:$1,0)</f>
        <v>90</v>
      </c>
      <c r="AC797">
        <f>INDEX('CAT-3'!$1:$1048576,FAR!Y797,FAR!AB797)</f>
        <v>87</v>
      </c>
      <c r="AD797" s="28">
        <f t="shared" ref="AD797:AD802" si="472">AC797/AA797</f>
        <v>1.0469314079422383</v>
      </c>
      <c r="AE797" s="43" t="s">
        <v>4043</v>
      </c>
      <c r="AF797">
        <f>MATCH(AE797,'CAT-4'!$A:$A,0)</f>
        <v>645</v>
      </c>
      <c r="AG797">
        <f>MATCH($AG$3,'CAT-4'!$1:$1,0)</f>
        <v>4</v>
      </c>
      <c r="AH797">
        <f>INDEX('CAT-4'!$1:$1048576,FAR!AF797,FAR!AG797)</f>
        <v>100.5</v>
      </c>
      <c r="AI797">
        <f>MATCH($AI$3,'CAT-4'!$1:$1,0)</f>
        <v>133</v>
      </c>
      <c r="AJ797">
        <f>INDEX('CAT-4'!$1:$1048576,FAR!AF797,FAR!AI797)</f>
        <v>115.6</v>
      </c>
      <c r="AK797" s="28">
        <f t="shared" ref="AK797:AK802" si="473">AJ797/AH797</f>
        <v>1.1502487562189054</v>
      </c>
      <c r="AL797" s="28">
        <f t="shared" ref="AL797:AL802" si="474">AK797*AD797</f>
        <v>1.204231549832067</v>
      </c>
      <c r="AM797" s="2">
        <f>INDEX(ELSV!$C$4:$G$58,MATCH(AE797,ELSV!$G$4:$G$58,0),MATCH(IF(O797&gt;2000000,"A",IF(O797&gt;1000000,"B",IF(O797&gt;100000,"C","D"))),ELSV!$C$4:$G$4,0))</f>
        <v>6</v>
      </c>
      <c r="AN797" s="77">
        <f>INDEX(ELSV!$G$4:$K$58,MATCH(AE797,ELSV!$G$4:$G$58,0),MATCH(IF(O797&gt;2000000,"A",IF(O797&gt;1000000,"B",IF(O797&gt;100000,"C","D"))),ELSV!$G$4:$K$4,0))</f>
        <v>1</v>
      </c>
      <c r="AO797" s="24">
        <f t="shared" si="469"/>
        <v>134693.29884871669</v>
      </c>
      <c r="AP797" s="24">
        <f t="shared" si="470"/>
        <v>134693.29884871669</v>
      </c>
      <c r="AQ797" s="25">
        <f t="shared" si="471"/>
        <v>0</v>
      </c>
    </row>
    <row r="798" spans="1:43" x14ac:dyDescent="0.25">
      <c r="A798" s="11">
        <v>3006</v>
      </c>
      <c r="B798" s="6">
        <v>3006006203</v>
      </c>
      <c r="C798" s="6">
        <v>20000401</v>
      </c>
      <c r="D798" s="6">
        <v>5000000056</v>
      </c>
      <c r="E798" s="6" t="s">
        <v>1582</v>
      </c>
      <c r="F798" s="6" t="s">
        <v>1115</v>
      </c>
      <c r="G798" s="6"/>
      <c r="H798" s="6">
        <v>1</v>
      </c>
      <c r="I798" s="6" t="s">
        <v>41</v>
      </c>
      <c r="J798" s="27">
        <v>40647</v>
      </c>
      <c r="K798" s="27">
        <v>40647</v>
      </c>
      <c r="L798" s="7">
        <v>111300.01</v>
      </c>
      <c r="M798" s="7">
        <v>0</v>
      </c>
      <c r="N798" s="7"/>
      <c r="O798" s="8">
        <v>111300.01</v>
      </c>
      <c r="P798" s="7">
        <v>-72034.789999999994</v>
      </c>
      <c r="Q798" s="7">
        <v>0</v>
      </c>
      <c r="R798" s="7">
        <v>-7045.29</v>
      </c>
      <c r="S798" s="12">
        <f t="shared" si="461"/>
        <v>-79080.079999999987</v>
      </c>
      <c r="T798" s="18">
        <f t="shared" si="462"/>
        <v>39265.22</v>
      </c>
      <c r="U798" s="18">
        <v>32219.93</v>
      </c>
      <c r="V798" s="30">
        <f t="shared" si="463"/>
        <v>40634</v>
      </c>
      <c r="W798" s="28">
        <f t="shared" si="466"/>
        <v>12.141666666666667</v>
      </c>
      <c r="X798" s="38" t="s">
        <v>3110</v>
      </c>
      <c r="Y798">
        <f>MATCH(X798,'CAT-3'!$A:$A,0)</f>
        <v>757</v>
      </c>
      <c r="Z798">
        <f>MATCH(V798,'CAT-3'!$1:$1,0)</f>
        <v>79</v>
      </c>
      <c r="AA798">
        <f>INDEX('CAT-3'!$1:$1048576,FAR!Y798,FAR!Z798)</f>
        <v>93.3</v>
      </c>
      <c r="AB798">
        <f>MATCH($AB$3,'CAT-3'!$1:$1,0)</f>
        <v>90</v>
      </c>
      <c r="AC798">
        <f>INDEX('CAT-3'!$1:$1048576,FAR!Y798,FAR!AB798)</f>
        <v>93.3</v>
      </c>
      <c r="AD798" s="28">
        <f t="shared" si="472"/>
        <v>1</v>
      </c>
      <c r="AE798" s="43" t="s">
        <v>4047</v>
      </c>
      <c r="AF798">
        <f>MATCH(AE798,'CAT-4'!$A:$A,0)</f>
        <v>647</v>
      </c>
      <c r="AG798">
        <f>MATCH($AG$3,'CAT-4'!$1:$1,0)</f>
        <v>4</v>
      </c>
      <c r="AH798">
        <f>INDEX('CAT-4'!$1:$1048576,FAR!AF798,FAR!AG798)</f>
        <v>100.5</v>
      </c>
      <c r="AI798">
        <f>MATCH($AI$3,'CAT-4'!$1:$1,0)</f>
        <v>133</v>
      </c>
      <c r="AJ798">
        <f>INDEX('CAT-4'!$1:$1048576,FAR!AF798,FAR!AI798)</f>
        <v>92.8</v>
      </c>
      <c r="AK798" s="28">
        <f t="shared" si="473"/>
        <v>0.92338308457711438</v>
      </c>
      <c r="AL798" s="28">
        <f t="shared" si="474"/>
        <v>0.92338308457711438</v>
      </c>
      <c r="AM798" s="2">
        <f>INDEX(ELSV!$C$4:$G$58,MATCH(AE798,ELSV!$G$4:$G$58,0),MATCH(IF(O798&gt;2000000,"A",IF(O798&gt;1000000,"B",IF(O798&gt;100000,"C","D"))),ELSV!$C$4:$G$4,0))</f>
        <v>6</v>
      </c>
      <c r="AN798" s="77">
        <f>INDEX(ELSV!$G$4:$K$58,MATCH(AE798,ELSV!$G$4:$G$58,0),MATCH(IF(O798&gt;2000000,"A",IF(O798&gt;1000000,"B",IF(O798&gt;100000,"C","D"))),ELSV!$G$4:$K$4,0))</f>
        <v>1</v>
      </c>
      <c r="AO798" s="24">
        <f t="shared" si="469"/>
        <v>102772.54654726367</v>
      </c>
      <c r="AP798" s="24">
        <f t="shared" si="470"/>
        <v>102772.54654726366</v>
      </c>
      <c r="AQ798" s="25">
        <f t="shared" si="471"/>
        <v>0</v>
      </c>
    </row>
    <row r="799" spans="1:43" x14ac:dyDescent="0.25">
      <c r="A799" s="11">
        <v>3007</v>
      </c>
      <c r="B799" s="6">
        <v>3007006301</v>
      </c>
      <c r="C799" s="6">
        <v>20000401</v>
      </c>
      <c r="D799" s="6">
        <v>5000000003</v>
      </c>
      <c r="E799" s="6" t="s">
        <v>1585</v>
      </c>
      <c r="F799" s="6" t="s">
        <v>1073</v>
      </c>
      <c r="G799" s="6"/>
      <c r="H799" s="6">
        <v>1</v>
      </c>
      <c r="I799" s="6" t="s">
        <v>8</v>
      </c>
      <c r="J799" s="27">
        <v>40519</v>
      </c>
      <c r="K799" s="27">
        <v>40519</v>
      </c>
      <c r="L799" s="7">
        <v>111300</v>
      </c>
      <c r="M799" s="7">
        <v>0</v>
      </c>
      <c r="N799" s="7"/>
      <c r="O799" s="8">
        <v>111300</v>
      </c>
      <c r="P799" s="7">
        <v>-73888.259999999995</v>
      </c>
      <c r="Q799" s="7">
        <v>0</v>
      </c>
      <c r="R799" s="7">
        <v>-7045.29</v>
      </c>
      <c r="S799" s="12">
        <f t="shared" si="461"/>
        <v>-80933.549999999988</v>
      </c>
      <c r="T799" s="18">
        <f t="shared" si="462"/>
        <v>37411.740000000005</v>
      </c>
      <c r="U799" s="18">
        <v>30366.45</v>
      </c>
      <c r="V799" s="30">
        <f t="shared" si="463"/>
        <v>40513</v>
      </c>
      <c r="W799" s="28">
        <f t="shared" si="466"/>
        <v>12.494444444444444</v>
      </c>
      <c r="X799" s="38" t="s">
        <v>3110</v>
      </c>
      <c r="Y799">
        <f>MATCH(X799,'CAT-3'!$A:$A,0)</f>
        <v>757</v>
      </c>
      <c r="Z799">
        <f>MATCH(V799,'CAT-3'!$1:$1,0)</f>
        <v>75</v>
      </c>
      <c r="AA799">
        <f>INDEX('CAT-3'!$1:$1048576,FAR!Y799,FAR!Z799)</f>
        <v>94.9</v>
      </c>
      <c r="AB799">
        <f>MATCH($AB$3,'CAT-3'!$1:$1,0)</f>
        <v>90</v>
      </c>
      <c r="AC799">
        <f>INDEX('CAT-3'!$1:$1048576,FAR!Y799,FAR!AB799)</f>
        <v>93.3</v>
      </c>
      <c r="AD799" s="28">
        <f t="shared" si="472"/>
        <v>0.98314014752370904</v>
      </c>
      <c r="AE799" s="43" t="s">
        <v>4047</v>
      </c>
      <c r="AF799">
        <f>MATCH(AE799,'CAT-4'!$A:$A,0)</f>
        <v>647</v>
      </c>
      <c r="AG799">
        <f>MATCH($AG$3,'CAT-4'!$1:$1,0)</f>
        <v>4</v>
      </c>
      <c r="AH799">
        <f>INDEX('CAT-4'!$1:$1048576,FAR!AF799,FAR!AG799)</f>
        <v>100.5</v>
      </c>
      <c r="AI799">
        <f>MATCH($AI$3,'CAT-4'!$1:$1,0)</f>
        <v>133</v>
      </c>
      <c r="AJ799">
        <f>INDEX('CAT-4'!$1:$1048576,FAR!AF799,FAR!AI799)</f>
        <v>92.8</v>
      </c>
      <c r="AK799" s="28">
        <f t="shared" si="473"/>
        <v>0.92338308457711438</v>
      </c>
      <c r="AL799" s="28">
        <f t="shared" si="474"/>
        <v>0.90781498199204169</v>
      </c>
      <c r="AM799" s="2">
        <f>INDEX(ELSV!$C$4:$G$58,MATCH(AE799,ELSV!$G$4:$G$58,0),MATCH(IF(O799&gt;2000000,"A",IF(O799&gt;1000000,"B",IF(O799&gt;100000,"C","D"))),ELSV!$C$4:$G$4,0))</f>
        <v>6</v>
      </c>
      <c r="AN799" s="77">
        <f>INDEX(ELSV!$G$4:$K$58,MATCH(AE799,ELSV!$G$4:$G$58,0),MATCH(IF(O799&gt;2000000,"A",IF(O799&gt;1000000,"B",IF(O799&gt;100000,"C","D"))),ELSV!$G$4:$K$4,0))</f>
        <v>1</v>
      </c>
      <c r="AO799" s="24">
        <f t="shared" si="469"/>
        <v>101039.80749571424</v>
      </c>
      <c r="AP799" s="24">
        <f t="shared" si="470"/>
        <v>101039.80749571424</v>
      </c>
      <c r="AQ799" s="25">
        <f t="shared" si="471"/>
        <v>0</v>
      </c>
    </row>
    <row r="800" spans="1:43" x14ac:dyDescent="0.25">
      <c r="A800" s="11">
        <v>3008</v>
      </c>
      <c r="B800" s="6">
        <v>3008006301</v>
      </c>
      <c r="C800" s="6">
        <v>20000401</v>
      </c>
      <c r="D800" s="6">
        <v>5000000023</v>
      </c>
      <c r="E800" s="6" t="s">
        <v>1586</v>
      </c>
      <c r="F800" s="6" t="s">
        <v>1089</v>
      </c>
      <c r="G800" s="6"/>
      <c r="H800" s="6">
        <v>1</v>
      </c>
      <c r="I800" s="6" t="s">
        <v>8</v>
      </c>
      <c r="J800" s="27">
        <v>40633</v>
      </c>
      <c r="K800" s="27">
        <v>40633</v>
      </c>
      <c r="L800" s="7">
        <v>111300</v>
      </c>
      <c r="M800" s="7">
        <v>0</v>
      </c>
      <c r="N800" s="7"/>
      <c r="O800" s="8">
        <v>111300</v>
      </c>
      <c r="P800" s="7">
        <v>-72241.87</v>
      </c>
      <c r="Q800" s="7">
        <v>0</v>
      </c>
      <c r="R800" s="7">
        <v>-7045.29</v>
      </c>
      <c r="S800" s="12">
        <f t="shared" si="461"/>
        <v>-79287.159999999989</v>
      </c>
      <c r="T800" s="18">
        <f t="shared" si="462"/>
        <v>39058.130000000005</v>
      </c>
      <c r="U800" s="18">
        <v>32012.84</v>
      </c>
      <c r="V800" s="30">
        <f t="shared" si="463"/>
        <v>40603</v>
      </c>
      <c r="W800" s="28">
        <f t="shared" si="466"/>
        <v>12.180555555555555</v>
      </c>
      <c r="X800" s="38" t="s">
        <v>3110</v>
      </c>
      <c r="Y800">
        <f>MATCH(X800,'CAT-3'!$A:$A,0)</f>
        <v>757</v>
      </c>
      <c r="Z800">
        <f>MATCH(V800,'CAT-3'!$1:$1,0)</f>
        <v>78</v>
      </c>
      <c r="AA800">
        <f>INDEX('CAT-3'!$1:$1048576,FAR!Y800,FAR!Z800)</f>
        <v>93.3</v>
      </c>
      <c r="AB800">
        <f>MATCH($AB$3,'CAT-3'!$1:$1,0)</f>
        <v>90</v>
      </c>
      <c r="AC800">
        <f>INDEX('CAT-3'!$1:$1048576,FAR!Y800,FAR!AB800)</f>
        <v>93.3</v>
      </c>
      <c r="AD800" s="28">
        <f t="shared" si="472"/>
        <v>1</v>
      </c>
      <c r="AE800" s="43" t="s">
        <v>4047</v>
      </c>
      <c r="AF800">
        <f>MATCH(AE800,'CAT-4'!$A:$A,0)</f>
        <v>647</v>
      </c>
      <c r="AG800">
        <f>MATCH($AG$3,'CAT-4'!$1:$1,0)</f>
        <v>4</v>
      </c>
      <c r="AH800">
        <f>INDEX('CAT-4'!$1:$1048576,FAR!AF800,FAR!AG800)</f>
        <v>100.5</v>
      </c>
      <c r="AI800">
        <f>MATCH($AI$3,'CAT-4'!$1:$1,0)</f>
        <v>133</v>
      </c>
      <c r="AJ800">
        <f>INDEX('CAT-4'!$1:$1048576,FAR!AF800,FAR!AI800)</f>
        <v>92.8</v>
      </c>
      <c r="AK800" s="28">
        <f t="shared" si="473"/>
        <v>0.92338308457711438</v>
      </c>
      <c r="AL800" s="28">
        <f t="shared" si="474"/>
        <v>0.92338308457711438</v>
      </c>
      <c r="AM800" s="2">
        <f>INDEX(ELSV!$C$4:$G$58,MATCH(AE800,ELSV!$G$4:$G$58,0),MATCH(IF(O800&gt;2000000,"A",IF(O800&gt;1000000,"B",IF(O800&gt;100000,"C","D"))),ELSV!$C$4:$G$4,0))</f>
        <v>6</v>
      </c>
      <c r="AN800" s="77">
        <f>INDEX(ELSV!$G$4:$K$58,MATCH(AE800,ELSV!$G$4:$G$58,0),MATCH(IF(O800&gt;2000000,"A",IF(O800&gt;1000000,"B",IF(O800&gt;100000,"C","D"))),ELSV!$G$4:$K$4,0))</f>
        <v>1</v>
      </c>
      <c r="AO800" s="24">
        <f t="shared" si="469"/>
        <v>102772.53731343283</v>
      </c>
      <c r="AP800" s="24">
        <f t="shared" si="470"/>
        <v>102772.53731343281</v>
      </c>
      <c r="AQ800" s="25">
        <f t="shared" si="471"/>
        <v>0</v>
      </c>
    </row>
    <row r="801" spans="1:43" x14ac:dyDescent="0.25">
      <c r="A801" s="11">
        <v>3004</v>
      </c>
      <c r="B801" s="6">
        <v>3004006201</v>
      </c>
      <c r="C801" s="6">
        <v>20000401</v>
      </c>
      <c r="D801" s="6">
        <v>5000000033</v>
      </c>
      <c r="E801" s="6" t="s">
        <v>1583</v>
      </c>
      <c r="F801" s="6" t="s">
        <v>1099</v>
      </c>
      <c r="G801" s="6"/>
      <c r="H801" s="6">
        <v>1</v>
      </c>
      <c r="I801" s="6" t="s">
        <v>41</v>
      </c>
      <c r="J801" s="27">
        <v>40525</v>
      </c>
      <c r="K801" s="27">
        <v>40525</v>
      </c>
      <c r="L801" s="7">
        <v>111300</v>
      </c>
      <c r="M801" s="7">
        <v>0</v>
      </c>
      <c r="N801" s="7"/>
      <c r="O801" s="8">
        <v>111300</v>
      </c>
      <c r="P801" s="7">
        <v>-73801.350000000006</v>
      </c>
      <c r="Q801" s="7">
        <v>0</v>
      </c>
      <c r="R801" s="7">
        <v>-7045.29</v>
      </c>
      <c r="S801" s="12">
        <f t="shared" si="461"/>
        <v>-80846.64</v>
      </c>
      <c r="T801" s="18">
        <f t="shared" si="462"/>
        <v>37498.649999999994</v>
      </c>
      <c r="U801" s="18">
        <v>30453.360000000001</v>
      </c>
      <c r="V801" s="30">
        <f t="shared" si="463"/>
        <v>40513</v>
      </c>
      <c r="W801" s="28">
        <f t="shared" si="466"/>
        <v>12.477777777777778</v>
      </c>
      <c r="X801" s="38" t="s">
        <v>3110</v>
      </c>
      <c r="Y801">
        <f>MATCH(X801,'CAT-3'!$A:$A,0)</f>
        <v>757</v>
      </c>
      <c r="Z801">
        <f>MATCH(V801,'CAT-3'!$1:$1,0)</f>
        <v>75</v>
      </c>
      <c r="AA801">
        <f>INDEX('CAT-3'!$1:$1048576,FAR!Y801,FAR!Z801)</f>
        <v>94.9</v>
      </c>
      <c r="AB801">
        <f>MATCH($AB$3,'CAT-3'!$1:$1,0)</f>
        <v>90</v>
      </c>
      <c r="AC801">
        <f>INDEX('CAT-3'!$1:$1048576,FAR!Y801,FAR!AB801)</f>
        <v>93.3</v>
      </c>
      <c r="AD801" s="28">
        <f t="shared" si="472"/>
        <v>0.98314014752370904</v>
      </c>
      <c r="AE801" s="43" t="s">
        <v>4047</v>
      </c>
      <c r="AF801">
        <f>MATCH(AE801,'CAT-4'!$A:$A,0)</f>
        <v>647</v>
      </c>
      <c r="AG801">
        <f>MATCH($AG$3,'CAT-4'!$1:$1,0)</f>
        <v>4</v>
      </c>
      <c r="AH801">
        <f>INDEX('CAT-4'!$1:$1048576,FAR!AF801,FAR!AG801)</f>
        <v>100.5</v>
      </c>
      <c r="AI801">
        <f>MATCH($AI$3,'CAT-4'!$1:$1,0)</f>
        <v>133</v>
      </c>
      <c r="AJ801">
        <f>INDEX('CAT-4'!$1:$1048576,FAR!AF801,FAR!AI801)</f>
        <v>92.8</v>
      </c>
      <c r="AK801" s="28">
        <f t="shared" si="473"/>
        <v>0.92338308457711438</v>
      </c>
      <c r="AL801" s="28">
        <f t="shared" si="474"/>
        <v>0.90781498199204169</v>
      </c>
      <c r="AM801" s="2">
        <f>INDEX(ELSV!$C$4:$G$58,MATCH(AE801,ELSV!$G$4:$G$58,0),MATCH(IF(O801&gt;2000000,"A",IF(O801&gt;1000000,"B",IF(O801&gt;100000,"C","D"))),ELSV!$C$4:$G$4,0))</f>
        <v>6</v>
      </c>
      <c r="AN801" s="77">
        <f>INDEX(ELSV!$G$4:$K$58,MATCH(AE801,ELSV!$G$4:$G$58,0),MATCH(IF(O801&gt;2000000,"A",IF(O801&gt;1000000,"B",IF(O801&gt;100000,"C","D"))),ELSV!$G$4:$K$4,0))</f>
        <v>1</v>
      </c>
      <c r="AO801" s="24">
        <f t="shared" si="469"/>
        <v>101039.80749571424</v>
      </c>
      <c r="AP801" s="24">
        <f t="shared" si="470"/>
        <v>101039.80749571424</v>
      </c>
      <c r="AQ801" s="25">
        <f t="shared" si="471"/>
        <v>0</v>
      </c>
    </row>
    <row r="802" spans="1:43" x14ac:dyDescent="0.25">
      <c r="A802" s="11">
        <v>3005</v>
      </c>
      <c r="B802" s="6">
        <v>3005006203</v>
      </c>
      <c r="C802" s="6">
        <v>20000401</v>
      </c>
      <c r="D802" s="6">
        <v>5000000070</v>
      </c>
      <c r="E802" s="6" t="s">
        <v>1584</v>
      </c>
      <c r="F802" s="6" t="s">
        <v>1126</v>
      </c>
      <c r="G802" s="6"/>
      <c r="H802" s="6">
        <v>1</v>
      </c>
      <c r="I802" s="6" t="s">
        <v>8</v>
      </c>
      <c r="J802" s="27">
        <v>40521</v>
      </c>
      <c r="K802" s="27">
        <v>40521</v>
      </c>
      <c r="L802" s="7">
        <v>111300</v>
      </c>
      <c r="M802" s="7">
        <v>0</v>
      </c>
      <c r="N802" s="7"/>
      <c r="O802" s="8">
        <v>111300</v>
      </c>
      <c r="P802" s="7">
        <v>-73859.289999999994</v>
      </c>
      <c r="Q802" s="7">
        <v>0</v>
      </c>
      <c r="R802" s="7">
        <v>-7045.29</v>
      </c>
      <c r="S802" s="12">
        <f t="shared" si="461"/>
        <v>-80904.579999999987</v>
      </c>
      <c r="T802" s="18">
        <f t="shared" si="462"/>
        <v>37440.710000000006</v>
      </c>
      <c r="U802" s="18">
        <v>30395.42</v>
      </c>
      <c r="V802" s="30">
        <f t="shared" si="463"/>
        <v>40513</v>
      </c>
      <c r="W802" s="28">
        <f t="shared" si="466"/>
        <v>12.488888888888889</v>
      </c>
      <c r="X802" s="38" t="s">
        <v>3110</v>
      </c>
      <c r="Y802">
        <f>MATCH(X802,'CAT-3'!$A:$A,0)</f>
        <v>757</v>
      </c>
      <c r="Z802">
        <f>MATCH(V802,'CAT-3'!$1:$1,0)</f>
        <v>75</v>
      </c>
      <c r="AA802">
        <f>INDEX('CAT-3'!$1:$1048576,FAR!Y802,FAR!Z802)</f>
        <v>94.9</v>
      </c>
      <c r="AB802">
        <f>MATCH($AB$3,'CAT-3'!$1:$1,0)</f>
        <v>90</v>
      </c>
      <c r="AC802">
        <f>INDEX('CAT-3'!$1:$1048576,FAR!Y802,FAR!AB802)</f>
        <v>93.3</v>
      </c>
      <c r="AD802" s="28">
        <f t="shared" si="472"/>
        <v>0.98314014752370904</v>
      </c>
      <c r="AE802" s="43" t="s">
        <v>4047</v>
      </c>
      <c r="AF802">
        <f>MATCH(AE802,'CAT-4'!$A:$A,0)</f>
        <v>647</v>
      </c>
      <c r="AG802">
        <f>MATCH($AG$3,'CAT-4'!$1:$1,0)</f>
        <v>4</v>
      </c>
      <c r="AH802">
        <f>INDEX('CAT-4'!$1:$1048576,FAR!AF802,FAR!AG802)</f>
        <v>100.5</v>
      </c>
      <c r="AI802">
        <f>MATCH($AI$3,'CAT-4'!$1:$1,0)</f>
        <v>133</v>
      </c>
      <c r="AJ802">
        <f>INDEX('CAT-4'!$1:$1048576,FAR!AF802,FAR!AI802)</f>
        <v>92.8</v>
      </c>
      <c r="AK802" s="28">
        <f t="shared" si="473"/>
        <v>0.92338308457711438</v>
      </c>
      <c r="AL802" s="28">
        <f t="shared" si="474"/>
        <v>0.90781498199204169</v>
      </c>
      <c r="AM802" s="2">
        <f>INDEX(ELSV!$C$4:$G$58,MATCH(AE802,ELSV!$G$4:$G$58,0),MATCH(IF(O802&gt;2000000,"A",IF(O802&gt;1000000,"B",IF(O802&gt;100000,"C","D"))),ELSV!$C$4:$G$4,0))</f>
        <v>6</v>
      </c>
      <c r="AN802" s="77">
        <f>INDEX(ELSV!$G$4:$K$58,MATCH(AE802,ELSV!$G$4:$G$58,0),MATCH(IF(O802&gt;2000000,"A",IF(O802&gt;1000000,"B",IF(O802&gt;100000,"C","D"))),ELSV!$G$4:$K$4,0))</f>
        <v>1</v>
      </c>
      <c r="AO802" s="24">
        <f t="shared" si="469"/>
        <v>101039.80749571424</v>
      </c>
      <c r="AP802" s="24">
        <f t="shared" si="470"/>
        <v>101039.80749571424</v>
      </c>
      <c r="AQ802" s="25">
        <f t="shared" si="471"/>
        <v>0</v>
      </c>
    </row>
    <row r="803" spans="1:43" x14ac:dyDescent="0.25">
      <c r="A803" s="11">
        <v>3005</v>
      </c>
      <c r="B803" s="6">
        <v>3005000204</v>
      </c>
      <c r="C803" s="6">
        <v>20000201</v>
      </c>
      <c r="D803" s="6">
        <v>3030000160</v>
      </c>
      <c r="E803" s="6" t="s">
        <v>1584</v>
      </c>
      <c r="F803" s="6" t="s">
        <v>761</v>
      </c>
      <c r="G803" s="6"/>
      <c r="H803" s="6">
        <v>2</v>
      </c>
      <c r="I803" s="6" t="s">
        <v>8</v>
      </c>
      <c r="J803" s="27">
        <v>41729</v>
      </c>
      <c r="K803" s="27">
        <v>41729</v>
      </c>
      <c r="L803" s="7">
        <v>110617.02</v>
      </c>
      <c r="M803" s="7">
        <v>0</v>
      </c>
      <c r="N803" s="7"/>
      <c r="O803" s="8">
        <v>110617.02</v>
      </c>
      <c r="P803" s="7">
        <v>-51607.76</v>
      </c>
      <c r="Q803" s="7">
        <v>0</v>
      </c>
      <c r="R803" s="7">
        <v>-6448.97</v>
      </c>
      <c r="S803" s="12">
        <f t="shared" si="461"/>
        <v>-58056.73</v>
      </c>
      <c r="T803" s="18">
        <f t="shared" si="462"/>
        <v>59009.26</v>
      </c>
      <c r="U803" s="18">
        <v>52560.29</v>
      </c>
      <c r="V803" s="30">
        <f t="shared" si="463"/>
        <v>41699</v>
      </c>
      <c r="W803" s="28">
        <f t="shared" si="466"/>
        <v>9.1805555555555554</v>
      </c>
      <c r="X803" s="38"/>
      <c r="AD803"/>
      <c r="AE803" s="43" t="s">
        <v>4096</v>
      </c>
      <c r="AF803">
        <f>MATCH(AE803,'CAT-4'!$A:$A,0)</f>
        <v>672</v>
      </c>
      <c r="AG803">
        <f>MATCH(V803,'CAT-4'!$1:$1,0)</f>
        <v>27</v>
      </c>
      <c r="AH803">
        <f>INDEX('CAT-4'!$1:$1048576,FAR!AF803,FAR!AG803)</f>
        <v>105.3</v>
      </c>
      <c r="AI803">
        <f>MATCH($AI$3,'CAT-4'!$1:$1,0)</f>
        <v>133</v>
      </c>
      <c r="AJ803">
        <f>INDEX('CAT-4'!$1:$1048576,FAR!AF803,FAR!AI803)</f>
        <v>142.1</v>
      </c>
      <c r="AK803" s="28">
        <f>AJ803/AH803</f>
        <v>1.3494776828110162</v>
      </c>
      <c r="AL803" s="28">
        <f>AK803</f>
        <v>1.3494776828110162</v>
      </c>
      <c r="AM803" s="2">
        <f>INDEX(ELSV!$C$4:$G$58,MATCH(AE803,ELSV!$G$4:$G$58,0),MATCH(IF(O803&gt;2000000,"A",IF(O803&gt;1000000,"B",IF(O803&gt;100000,"C","D"))),ELSV!$C$4:$G$4,0))</f>
        <v>8</v>
      </c>
      <c r="AN803" s="77">
        <f>INDEX(ELSV!$G$4:$K$58,MATCH(AE803,ELSV!$G$4:$G$58,0),MATCH(IF(O803&gt;2000000,"A",IF(O803&gt;1000000,"B",IF(O803&gt;100000,"C","D"))),ELSV!$G$4:$K$4,0))</f>
        <v>0.9</v>
      </c>
      <c r="AO803" s="24">
        <f t="shared" si="469"/>
        <v>149275.19982905983</v>
      </c>
      <c r="AP803" s="24">
        <f t="shared" si="470"/>
        <v>134347.67984615386</v>
      </c>
      <c r="AQ803" s="25">
        <f t="shared" si="471"/>
        <v>14927.519982905971</v>
      </c>
    </row>
    <row r="804" spans="1:43" x14ac:dyDescent="0.25">
      <c r="A804" s="11">
        <v>3008</v>
      </c>
      <c r="B804" s="6">
        <v>3008006203</v>
      </c>
      <c r="C804" s="6">
        <v>20000301</v>
      </c>
      <c r="D804" s="6">
        <v>4000000047</v>
      </c>
      <c r="E804" s="6" t="s">
        <v>1586</v>
      </c>
      <c r="F804" s="6" t="s">
        <v>830</v>
      </c>
      <c r="G804" s="6"/>
      <c r="H804" s="6">
        <v>8</v>
      </c>
      <c r="I804" s="6" t="s">
        <v>8</v>
      </c>
      <c r="J804" s="27">
        <v>40633</v>
      </c>
      <c r="K804" s="27">
        <v>40633</v>
      </c>
      <c r="L804" s="7">
        <v>110109.35</v>
      </c>
      <c r="M804" s="7">
        <v>0</v>
      </c>
      <c r="N804" s="7"/>
      <c r="O804" s="8">
        <v>110109.35</v>
      </c>
      <c r="P804" s="7">
        <v>-76688.22</v>
      </c>
      <c r="Q804" s="7">
        <v>0</v>
      </c>
      <c r="R804" s="7">
        <v>-6969.92</v>
      </c>
      <c r="S804" s="12">
        <f t="shared" si="461"/>
        <v>-83658.14</v>
      </c>
      <c r="T804" s="18">
        <f t="shared" si="462"/>
        <v>33421.130000000005</v>
      </c>
      <c r="U804" s="18">
        <v>26451.21</v>
      </c>
      <c r="V804" s="30">
        <f t="shared" si="463"/>
        <v>40603</v>
      </c>
      <c r="W804" s="28">
        <f t="shared" si="466"/>
        <v>12.180555555555555</v>
      </c>
      <c r="X804" s="38" t="s">
        <v>2852</v>
      </c>
      <c r="Y804">
        <f>MATCH(X804,'CAT-3'!$A:$A,0)</f>
        <v>628</v>
      </c>
      <c r="Z804">
        <f>MATCH(V804,'CAT-3'!$1:$1,0)</f>
        <v>78</v>
      </c>
      <c r="AA804">
        <f>INDEX('CAT-3'!$1:$1048576,FAR!Y804,FAR!Z804)</f>
        <v>129.9</v>
      </c>
      <c r="AB804">
        <f>MATCH($AB$3,'CAT-3'!$1:$1,0)</f>
        <v>90</v>
      </c>
      <c r="AC804">
        <f>INDEX('CAT-3'!$1:$1048576,FAR!Y804,FAR!AB804)</f>
        <v>138.4</v>
      </c>
      <c r="AD804" s="28">
        <f>AC804/AA804</f>
        <v>1.0654349499615088</v>
      </c>
      <c r="AE804" s="43" t="s">
        <v>4429</v>
      </c>
      <c r="AF804">
        <f>MATCH(AE804,'CAT-4'!$A:$A,0)</f>
        <v>844</v>
      </c>
      <c r="AG804">
        <f>MATCH($AG$3,'CAT-4'!$1:$1,0)</f>
        <v>4</v>
      </c>
      <c r="AH804">
        <f>INDEX('CAT-4'!$1:$1048576,FAR!AF804,FAR!AG804)</f>
        <v>103.9</v>
      </c>
      <c r="AI804">
        <f>MATCH($AI$3,'CAT-4'!$1:$1,0)</f>
        <v>133</v>
      </c>
      <c r="AJ804">
        <f>INDEX('CAT-4'!$1:$1048576,FAR!AF804,FAR!AI804)</f>
        <v>157.9</v>
      </c>
      <c r="AK804" s="28">
        <f>AJ804/AH804</f>
        <v>1.5197305101058709</v>
      </c>
      <c r="AL804" s="28">
        <f>AK804*AD804</f>
        <v>1.6191739999896269</v>
      </c>
      <c r="AM804" s="2">
        <f>INDEX(ELSV!$C$4:$G$58,MATCH(AE804,ELSV!$G$4:$G$58,0),MATCH(IF(O804&gt;2000000,"A",IF(O804&gt;1000000,"B",IF(O804&gt;100000,"C","D"))),ELSV!$C$4:$G$4,0))</f>
        <v>8</v>
      </c>
      <c r="AN804" s="77">
        <f>INDEX(ELSV!$G$4:$K$58,MATCH(AE804,ELSV!$G$4:$G$58,0),MATCH(IF(O804&gt;2000000,"A",IF(O804&gt;1000000,"B",IF(O804&gt;100000,"C","D"))),ELSV!$G$4:$K$4,0))</f>
        <v>0.95</v>
      </c>
      <c r="AO804" s="24">
        <f t="shared" si="469"/>
        <v>178286.19667575782</v>
      </c>
      <c r="AP804" s="24">
        <f t="shared" si="470"/>
        <v>169371.88684196991</v>
      </c>
      <c r="AQ804" s="25">
        <f t="shared" si="471"/>
        <v>8914.3098337879055</v>
      </c>
    </row>
    <row r="805" spans="1:43" hidden="1" x14ac:dyDescent="0.25">
      <c r="A805" s="11">
        <v>3008</v>
      </c>
      <c r="B805" s="6">
        <v>3008000212</v>
      </c>
      <c r="C805" s="6">
        <v>20000301</v>
      </c>
      <c r="D805" s="6">
        <v>4000000192</v>
      </c>
      <c r="E805" s="6" t="s">
        <v>1586</v>
      </c>
      <c r="F805" s="6" t="s">
        <v>934</v>
      </c>
      <c r="G805" s="6" t="s">
        <v>1597</v>
      </c>
      <c r="H805" s="83">
        <v>1</v>
      </c>
      <c r="I805" s="6" t="s">
        <v>41</v>
      </c>
      <c r="J805" s="27">
        <v>41364</v>
      </c>
      <c r="K805" s="27">
        <v>41364</v>
      </c>
      <c r="L805" s="7">
        <v>109813.39</v>
      </c>
      <c r="M805" s="7">
        <v>0</v>
      </c>
      <c r="N805" s="7"/>
      <c r="O805" s="8">
        <v>109813.39</v>
      </c>
      <c r="P805" s="7">
        <v>-62579.75</v>
      </c>
      <c r="Q805" s="7">
        <v>0</v>
      </c>
      <c r="R805" s="7">
        <v>-6951.19</v>
      </c>
      <c r="S805" s="12">
        <f t="shared" si="461"/>
        <v>-69530.94</v>
      </c>
      <c r="T805" s="18">
        <f t="shared" si="462"/>
        <v>47233.64</v>
      </c>
      <c r="U805" s="18">
        <v>40282.449999999997</v>
      </c>
      <c r="V805" s="30">
        <f t="shared" si="463"/>
        <v>41334</v>
      </c>
      <c r="AD805"/>
      <c r="AL805"/>
      <c r="AO805"/>
    </row>
    <row r="806" spans="1:43" x14ac:dyDescent="0.25">
      <c r="A806" s="11">
        <v>3005</v>
      </c>
      <c r="B806" s="6">
        <v>3005000204</v>
      </c>
      <c r="C806" s="6">
        <v>20000201</v>
      </c>
      <c r="D806" s="6">
        <v>3030000161</v>
      </c>
      <c r="E806" s="6" t="s">
        <v>1584</v>
      </c>
      <c r="F806" s="6" t="s">
        <v>762</v>
      </c>
      <c r="G806" s="6"/>
      <c r="H806" s="6">
        <v>1</v>
      </c>
      <c r="I806" s="6" t="s">
        <v>8</v>
      </c>
      <c r="J806" s="27">
        <v>41729</v>
      </c>
      <c r="K806" s="27">
        <v>41729</v>
      </c>
      <c r="L806" s="7">
        <v>109519.01</v>
      </c>
      <c r="M806" s="7">
        <v>0</v>
      </c>
      <c r="N806" s="7"/>
      <c r="O806" s="8">
        <v>109519.01</v>
      </c>
      <c r="P806" s="7">
        <v>-51095.519999999997</v>
      </c>
      <c r="Q806" s="7">
        <v>0</v>
      </c>
      <c r="R806" s="7">
        <v>-6384.96</v>
      </c>
      <c r="S806" s="12">
        <f t="shared" si="461"/>
        <v>-57480.479999999996</v>
      </c>
      <c r="T806" s="18">
        <f t="shared" si="462"/>
        <v>58423.49</v>
      </c>
      <c r="U806" s="18">
        <v>52038.53</v>
      </c>
      <c r="V806" s="30">
        <f t="shared" si="463"/>
        <v>41699</v>
      </c>
      <c r="W806" s="28">
        <f t="shared" ref="W806:W820" si="475">YEARFRAC(K806,$W$3)</f>
        <v>9.1805555555555554</v>
      </c>
      <c r="X806" s="38"/>
      <c r="AD806"/>
      <c r="AE806" s="43" t="s">
        <v>4096</v>
      </c>
      <c r="AF806">
        <f>MATCH(AE806,'CAT-4'!$A:$A,0)</f>
        <v>672</v>
      </c>
      <c r="AG806">
        <f>MATCH(V806,'CAT-4'!$1:$1,0)</f>
        <v>27</v>
      </c>
      <c r="AH806">
        <f>INDEX('CAT-4'!$1:$1048576,FAR!AF806,FAR!AG806)</f>
        <v>105.3</v>
      </c>
      <c r="AI806">
        <f>MATCH($AI$3,'CAT-4'!$1:$1,0)</f>
        <v>133</v>
      </c>
      <c r="AJ806">
        <f>INDEX('CAT-4'!$1:$1048576,FAR!AF806,FAR!AI806)</f>
        <v>142.1</v>
      </c>
      <c r="AK806" s="28">
        <f t="shared" ref="AK806:AK810" si="476">AJ806/AH806</f>
        <v>1.3494776828110162</v>
      </c>
      <c r="AL806" s="28">
        <f t="shared" ref="AL806:AL810" si="477">AK806</f>
        <v>1.3494776828110162</v>
      </c>
      <c r="AM806" s="2">
        <f>INDEX(ELSV!$C$4:$G$58,MATCH(AE806,ELSV!$G$4:$G$58,0),MATCH(IF(O806&gt;2000000,"A",IF(O806&gt;1000000,"B",IF(O806&gt;100000,"C","D"))),ELSV!$C$4:$G$4,0))</f>
        <v>8</v>
      </c>
      <c r="AN806" s="77">
        <f>INDEX(ELSV!$G$4:$K$58,MATCH(AE806,ELSV!$G$4:$G$58,0),MATCH(IF(O806&gt;2000000,"A",IF(O806&gt;1000000,"B",IF(O806&gt;100000,"C","D"))),ELSV!$G$4:$K$4,0))</f>
        <v>0.9</v>
      </c>
      <c r="AO806" s="24">
        <f t="shared" ref="AO806:AO820" si="478">AL806*O806</f>
        <v>147793.4598385565</v>
      </c>
      <c r="AP806" s="24">
        <f t="shared" ref="AP806:AP820" si="479">AO806*(AN806/AM806)*(IF(W806&gt;AM806,AM806,W806))</f>
        <v>133014.11385470084</v>
      </c>
      <c r="AQ806" s="25">
        <f t="shared" ref="AQ806:AQ820" si="480">AO806-AP806</f>
        <v>14779.345983855659</v>
      </c>
    </row>
    <row r="807" spans="1:43" x14ac:dyDescent="0.25">
      <c r="A807" s="11">
        <v>3006</v>
      </c>
      <c r="B807" s="6">
        <v>3006000206</v>
      </c>
      <c r="C807" s="6">
        <v>20000201</v>
      </c>
      <c r="D807" s="6">
        <v>3030000166</v>
      </c>
      <c r="E807" s="6" t="s">
        <v>1582</v>
      </c>
      <c r="F807" s="6" t="s">
        <v>767</v>
      </c>
      <c r="G807" s="6"/>
      <c r="H807" s="6">
        <v>1</v>
      </c>
      <c r="I807" s="6" t="s">
        <v>8</v>
      </c>
      <c r="J807" s="27">
        <v>41729</v>
      </c>
      <c r="K807" s="27">
        <v>41729</v>
      </c>
      <c r="L807" s="7">
        <v>107723.86</v>
      </c>
      <c r="M807" s="7">
        <v>0</v>
      </c>
      <c r="N807" s="7"/>
      <c r="O807" s="8">
        <v>107723.86</v>
      </c>
      <c r="P807" s="7">
        <v>-50257.98</v>
      </c>
      <c r="Q807" s="7">
        <v>0</v>
      </c>
      <c r="R807" s="7">
        <v>-6280.3</v>
      </c>
      <c r="S807" s="12">
        <f t="shared" si="461"/>
        <v>-56538.280000000006</v>
      </c>
      <c r="T807" s="18">
        <f t="shared" si="462"/>
        <v>57465.88</v>
      </c>
      <c r="U807" s="18">
        <v>51185.58</v>
      </c>
      <c r="V807" s="30">
        <f t="shared" si="463"/>
        <v>41699</v>
      </c>
      <c r="W807" s="28">
        <f t="shared" si="475"/>
        <v>9.1805555555555554</v>
      </c>
      <c r="X807" s="38"/>
      <c r="AD807"/>
      <c r="AE807" s="43" t="s">
        <v>4182</v>
      </c>
      <c r="AF807">
        <f>MATCH(AE807,'CAT-4'!$A:$A,0)</f>
        <v>717</v>
      </c>
      <c r="AG807">
        <f>MATCH(V807,'CAT-4'!$1:$1,0)</f>
        <v>27</v>
      </c>
      <c r="AH807">
        <f>INDEX('CAT-4'!$1:$1048576,FAR!AF807,FAR!AG807)</f>
        <v>137.9</v>
      </c>
      <c r="AI807">
        <f>MATCH($AI$3,'CAT-4'!$1:$1,0)</f>
        <v>133</v>
      </c>
      <c r="AJ807">
        <f>INDEX('CAT-4'!$1:$1048576,FAR!AF807,FAR!AI807)</f>
        <v>161.6</v>
      </c>
      <c r="AK807" s="28">
        <f t="shared" si="476"/>
        <v>1.1718636693255982</v>
      </c>
      <c r="AL807" s="28">
        <f t="shared" si="477"/>
        <v>1.1718636693255982</v>
      </c>
      <c r="AM807" s="2">
        <f>INDEX(ELSV!$C$4:$G$58,MATCH(AE807,ELSV!$G$4:$G$58,0),MATCH(IF(O807&gt;2000000,"A",IF(O807&gt;1000000,"B",IF(O807&gt;100000,"C","D"))),ELSV!$C$4:$G$4,0))</f>
        <v>8</v>
      </c>
      <c r="AN807" s="77">
        <f>INDEX(ELSV!$G$4:$K$58,MATCH(AE807,ELSV!$G$4:$G$58,0),MATCH(IF(O807&gt;2000000,"A",IF(O807&gt;1000000,"B",IF(O807&gt;100000,"C","D"))),ELSV!$G$4:$K$4,0))</f>
        <v>0.95</v>
      </c>
      <c r="AO807" s="24">
        <f t="shared" si="478"/>
        <v>126237.67785351703</v>
      </c>
      <c r="AP807" s="24">
        <f t="shared" si="479"/>
        <v>119925.79396084117</v>
      </c>
      <c r="AQ807" s="25">
        <f t="shared" si="480"/>
        <v>6311.8838926758617</v>
      </c>
    </row>
    <row r="808" spans="1:43" x14ac:dyDescent="0.25">
      <c r="A808" s="11">
        <v>3006</v>
      </c>
      <c r="B808" s="6">
        <v>3006000206</v>
      </c>
      <c r="C808" s="6">
        <v>20000201</v>
      </c>
      <c r="D808" s="6">
        <v>3030000168</v>
      </c>
      <c r="E808" s="6" t="s">
        <v>1582</v>
      </c>
      <c r="F808" s="6" t="s">
        <v>769</v>
      </c>
      <c r="G808" s="6"/>
      <c r="H808" s="6">
        <v>1</v>
      </c>
      <c r="I808" s="6" t="s">
        <v>8</v>
      </c>
      <c r="J808" s="27">
        <v>41729</v>
      </c>
      <c r="K808" s="27">
        <v>41729</v>
      </c>
      <c r="L808" s="7">
        <v>107723.86</v>
      </c>
      <c r="M808" s="7">
        <v>0</v>
      </c>
      <c r="N808" s="7"/>
      <c r="O808" s="8">
        <v>107723.86</v>
      </c>
      <c r="P808" s="7">
        <v>-50257.98</v>
      </c>
      <c r="Q808" s="7">
        <v>0</v>
      </c>
      <c r="R808" s="7">
        <v>-6280.3</v>
      </c>
      <c r="S808" s="12">
        <f t="shared" si="461"/>
        <v>-56538.280000000006</v>
      </c>
      <c r="T808" s="18">
        <f t="shared" si="462"/>
        <v>57465.88</v>
      </c>
      <c r="U808" s="18">
        <v>51185.58</v>
      </c>
      <c r="V808" s="30">
        <f t="shared" si="463"/>
        <v>41699</v>
      </c>
      <c r="W808" s="28">
        <f t="shared" si="475"/>
        <v>9.1805555555555554</v>
      </c>
      <c r="X808" s="38"/>
      <c r="AD808"/>
      <c r="AE808" s="43" t="s">
        <v>4182</v>
      </c>
      <c r="AF808">
        <f>MATCH(AE808,'CAT-4'!$A:$A,0)</f>
        <v>717</v>
      </c>
      <c r="AG808">
        <f>MATCH(V808,'CAT-4'!$1:$1,0)</f>
        <v>27</v>
      </c>
      <c r="AH808">
        <f>INDEX('CAT-4'!$1:$1048576,FAR!AF808,FAR!AG808)</f>
        <v>137.9</v>
      </c>
      <c r="AI808">
        <f>MATCH($AI$3,'CAT-4'!$1:$1,0)</f>
        <v>133</v>
      </c>
      <c r="AJ808">
        <f>INDEX('CAT-4'!$1:$1048576,FAR!AF808,FAR!AI808)</f>
        <v>161.6</v>
      </c>
      <c r="AK808" s="28">
        <f t="shared" si="476"/>
        <v>1.1718636693255982</v>
      </c>
      <c r="AL808" s="28">
        <f t="shared" si="477"/>
        <v>1.1718636693255982</v>
      </c>
      <c r="AM808" s="2">
        <f>INDEX(ELSV!$C$4:$G$58,MATCH(AE808,ELSV!$G$4:$G$58,0),MATCH(IF(O808&gt;2000000,"A",IF(O808&gt;1000000,"B",IF(O808&gt;100000,"C","D"))),ELSV!$C$4:$G$4,0))</f>
        <v>8</v>
      </c>
      <c r="AN808" s="77">
        <f>INDEX(ELSV!$G$4:$K$58,MATCH(AE808,ELSV!$G$4:$G$58,0),MATCH(IF(O808&gt;2000000,"A",IF(O808&gt;1000000,"B",IF(O808&gt;100000,"C","D"))),ELSV!$G$4:$K$4,0))</f>
        <v>0.95</v>
      </c>
      <c r="AO808" s="24">
        <f t="shared" si="478"/>
        <v>126237.67785351703</v>
      </c>
      <c r="AP808" s="24">
        <f t="shared" si="479"/>
        <v>119925.79396084117</v>
      </c>
      <c r="AQ808" s="25">
        <f t="shared" si="480"/>
        <v>6311.8838926758617</v>
      </c>
    </row>
    <row r="809" spans="1:43" x14ac:dyDescent="0.25">
      <c r="A809" s="11">
        <v>3005</v>
      </c>
      <c r="B809" s="6">
        <v>3005000206</v>
      </c>
      <c r="C809" s="6">
        <v>20000201</v>
      </c>
      <c r="D809" s="6">
        <v>3030000162</v>
      </c>
      <c r="E809" s="6" t="s">
        <v>1584</v>
      </c>
      <c r="F809" s="6" t="s">
        <v>763</v>
      </c>
      <c r="G809" s="6"/>
      <c r="H809" s="6">
        <v>1</v>
      </c>
      <c r="I809" s="6" t="s">
        <v>8</v>
      </c>
      <c r="J809" s="27">
        <v>41729</v>
      </c>
      <c r="K809" s="27">
        <v>41729</v>
      </c>
      <c r="L809" s="7">
        <v>107723.83</v>
      </c>
      <c r="M809" s="7">
        <v>0</v>
      </c>
      <c r="N809" s="7"/>
      <c r="O809" s="8">
        <v>107723.83</v>
      </c>
      <c r="P809" s="7">
        <v>-50257.98</v>
      </c>
      <c r="Q809" s="7">
        <v>0</v>
      </c>
      <c r="R809" s="7">
        <v>-6280.3</v>
      </c>
      <c r="S809" s="12">
        <f t="shared" si="461"/>
        <v>-56538.280000000006</v>
      </c>
      <c r="T809" s="18">
        <f t="shared" si="462"/>
        <v>57465.85</v>
      </c>
      <c r="U809" s="18">
        <v>51185.55</v>
      </c>
      <c r="V809" s="30">
        <f t="shared" si="463"/>
        <v>41699</v>
      </c>
      <c r="W809" s="28">
        <f t="shared" si="475"/>
        <v>9.1805555555555554</v>
      </c>
      <c r="X809" s="38"/>
      <c r="AD809"/>
      <c r="AE809" s="43" t="s">
        <v>4061</v>
      </c>
      <c r="AF809">
        <f>MATCH(AE809,'CAT-4'!$A:$A,0)</f>
        <v>654</v>
      </c>
      <c r="AG809">
        <f>MATCH(V809,'CAT-4'!$1:$1,0)</f>
        <v>27</v>
      </c>
      <c r="AH809">
        <f>INDEX('CAT-4'!$1:$1048576,FAR!AF809,FAR!AG809)</f>
        <v>100.5</v>
      </c>
      <c r="AI809">
        <f>MATCH($AI$3,'CAT-4'!$1:$1,0)</f>
        <v>133</v>
      </c>
      <c r="AJ809">
        <f>INDEX('CAT-4'!$1:$1048576,FAR!AF809,FAR!AI809)</f>
        <v>112.9</v>
      </c>
      <c r="AK809" s="28">
        <f t="shared" si="476"/>
        <v>1.1233830845771144</v>
      </c>
      <c r="AL809" s="28">
        <f t="shared" si="477"/>
        <v>1.1233830845771144</v>
      </c>
      <c r="AM809" s="2">
        <f>INDEX(ELSV!$C$4:$G$58,MATCH(AE809,ELSV!$G$4:$G$58,0),MATCH(IF(O809&gt;2000000,"A",IF(O809&gt;1000000,"B",IF(O809&gt;100000,"C","D"))),ELSV!$C$4:$G$4,0))</f>
        <v>6</v>
      </c>
      <c r="AN809" s="77">
        <f>INDEX(ELSV!$G$4:$K$58,MATCH(AE809,ELSV!$G$4:$G$58,0),MATCH(IF(O809&gt;2000000,"A",IF(O809&gt;1000000,"B",IF(O809&gt;100000,"C","D"))),ELSV!$G$4:$K$4,0))</f>
        <v>0.95</v>
      </c>
      <c r="AO809" s="24">
        <f t="shared" si="478"/>
        <v>121015.12842786071</v>
      </c>
      <c r="AP809" s="24">
        <f t="shared" si="479"/>
        <v>114964.37200646766</v>
      </c>
      <c r="AQ809" s="25">
        <f t="shared" si="480"/>
        <v>6050.7564213930455</v>
      </c>
    </row>
    <row r="810" spans="1:43" x14ac:dyDescent="0.25">
      <c r="A810" s="11">
        <v>3006</v>
      </c>
      <c r="B810" s="6">
        <v>3006000204</v>
      </c>
      <c r="C810" s="6">
        <v>20000201</v>
      </c>
      <c r="D810" s="6">
        <v>3020000233</v>
      </c>
      <c r="E810" s="6" t="s">
        <v>1582</v>
      </c>
      <c r="F810" s="6" t="s">
        <v>371</v>
      </c>
      <c r="G810" s="6"/>
      <c r="H810" s="6">
        <v>2</v>
      </c>
      <c r="I810" s="6" t="s">
        <v>41</v>
      </c>
      <c r="J810" s="27">
        <v>41530</v>
      </c>
      <c r="K810" s="27">
        <v>41530</v>
      </c>
      <c r="L810" s="7">
        <v>106294</v>
      </c>
      <c r="M810" s="7">
        <v>0</v>
      </c>
      <c r="N810" s="7"/>
      <c r="O810" s="8">
        <v>106294</v>
      </c>
      <c r="P810" s="7">
        <v>-52342.080000000002</v>
      </c>
      <c r="Q810" s="7">
        <v>0</v>
      </c>
      <c r="R810" s="7">
        <v>-6196.94</v>
      </c>
      <c r="S810" s="12">
        <f t="shared" si="461"/>
        <v>-58539.020000000004</v>
      </c>
      <c r="T810" s="18">
        <f t="shared" si="462"/>
        <v>53951.92</v>
      </c>
      <c r="U810" s="18">
        <v>47754.98</v>
      </c>
      <c r="V810" s="30">
        <f t="shared" si="463"/>
        <v>41518</v>
      </c>
      <c r="W810" s="28">
        <f t="shared" si="475"/>
        <v>9.7277777777777779</v>
      </c>
      <c r="X810" s="38"/>
      <c r="AD810"/>
      <c r="AE810" s="43" t="s">
        <v>4200</v>
      </c>
      <c r="AF810">
        <f>MATCH(AE810,'CAT-4'!$A:$A,0)</f>
        <v>726</v>
      </c>
      <c r="AG810">
        <f>MATCH(V810,'CAT-4'!$1:$1,0)</f>
        <v>21</v>
      </c>
      <c r="AH810">
        <f>INDEX('CAT-4'!$1:$1048576,FAR!AF810,FAR!AG810)</f>
        <v>106.6</v>
      </c>
      <c r="AI810">
        <f>MATCH($AI$3,'CAT-4'!$1:$1,0)</f>
        <v>133</v>
      </c>
      <c r="AJ810">
        <f>INDEX('CAT-4'!$1:$1048576,FAR!AF810,FAR!AI810)</f>
        <v>129.9</v>
      </c>
      <c r="AK810" s="28">
        <f t="shared" si="476"/>
        <v>1.2185741088180113</v>
      </c>
      <c r="AL810" s="28">
        <f t="shared" si="477"/>
        <v>1.2185741088180113</v>
      </c>
      <c r="AM810" s="2">
        <f>INDEX(ELSV!$C$4:$G$58,MATCH(AE810,ELSV!$G$4:$G$58,0),MATCH(IF(O810&gt;2000000,"A",IF(O810&gt;1000000,"B",IF(O810&gt;100000,"C","D"))),ELSV!$C$4:$G$4,0))</f>
        <v>12</v>
      </c>
      <c r="AN810" s="77">
        <f>INDEX(ELSV!$G$4:$K$58,MATCH(AE810,ELSV!$G$4:$G$58,0),MATCH(IF(O810&gt;2000000,"A",IF(O810&gt;1000000,"B",IF(O810&gt;100000,"C","D"))),ELSV!$G$4:$K$4,0))</f>
        <v>0.95</v>
      </c>
      <c r="AO810" s="24">
        <f t="shared" si="478"/>
        <v>129527.1163227017</v>
      </c>
      <c r="AP810" s="24">
        <f t="shared" si="479"/>
        <v>99750.871132869492</v>
      </c>
      <c r="AQ810" s="25">
        <f t="shared" si="480"/>
        <v>29776.245189832203</v>
      </c>
    </row>
    <row r="811" spans="1:43" hidden="1" x14ac:dyDescent="0.25">
      <c r="A811" s="11">
        <v>3002</v>
      </c>
      <c r="B811" s="6">
        <v>3002006201</v>
      </c>
      <c r="C811" s="6">
        <v>20000401</v>
      </c>
      <c r="D811" s="6">
        <v>5030000106</v>
      </c>
      <c r="E811" s="6"/>
      <c r="F811" s="6" t="s">
        <v>1412</v>
      </c>
      <c r="G811" s="6"/>
      <c r="H811" s="6">
        <v>1</v>
      </c>
      <c r="I811" s="6" t="s">
        <v>41</v>
      </c>
      <c r="J811" s="27">
        <v>40816</v>
      </c>
      <c r="K811" s="27">
        <v>40816</v>
      </c>
      <c r="L811" s="7">
        <v>106125.01</v>
      </c>
      <c r="M811" s="7">
        <v>0</v>
      </c>
      <c r="N811" s="7"/>
      <c r="O811" s="8">
        <v>106125.01</v>
      </c>
      <c r="P811" s="7">
        <v>-95512.51</v>
      </c>
      <c r="Q811" s="7">
        <v>0</v>
      </c>
      <c r="R811" s="7">
        <v>0</v>
      </c>
      <c r="S811" s="12">
        <f t="shared" si="461"/>
        <v>-95512.51</v>
      </c>
      <c r="T811" s="18">
        <f t="shared" si="462"/>
        <v>10612.5</v>
      </c>
      <c r="U811" s="18">
        <v>10612.5</v>
      </c>
      <c r="V811" s="30">
        <f t="shared" si="463"/>
        <v>40787</v>
      </c>
      <c r="W811" s="28">
        <f t="shared" si="475"/>
        <v>11.680555555555555</v>
      </c>
      <c r="X811" s="38" t="s">
        <v>3108</v>
      </c>
      <c r="Y811">
        <f>MATCH(X811,'CAT-3'!$A:$A,0)</f>
        <v>756</v>
      </c>
      <c r="Z811">
        <f>MATCH(V811,'CAT-3'!$1:$1,0)</f>
        <v>84</v>
      </c>
      <c r="AA811">
        <f>INDEX('CAT-3'!$1:$1048576,FAR!Y811,FAR!Z811)</f>
        <v>87</v>
      </c>
      <c r="AB811">
        <f>MATCH($AB$3,'CAT-3'!$1:$1,0)</f>
        <v>90</v>
      </c>
      <c r="AC811">
        <f>INDEX('CAT-3'!$1:$1048576,FAR!Y811,FAR!AB811)</f>
        <v>87</v>
      </c>
      <c r="AD811" s="28">
        <f t="shared" ref="AD811:AD812" si="481">AC811/AA811</f>
        <v>1</v>
      </c>
      <c r="AE811" s="43" t="s">
        <v>4045</v>
      </c>
      <c r="AF811">
        <f>MATCH(AE811,'CAT-4'!$A:$A,0)</f>
        <v>646</v>
      </c>
      <c r="AG811">
        <f>MATCH($AG$3,'CAT-4'!$1:$1,0)</f>
        <v>4</v>
      </c>
      <c r="AH811">
        <f>INDEX('CAT-4'!$1:$1048576,FAR!AF811,FAR!AG811)</f>
        <v>91.7</v>
      </c>
      <c r="AI811">
        <f>MATCH($AI$3,'CAT-4'!$1:$1,0)</f>
        <v>133</v>
      </c>
      <c r="AJ811">
        <f>INDEX('CAT-4'!$1:$1048576,FAR!AF811,FAR!AI811)</f>
        <v>154.1</v>
      </c>
      <c r="AK811" s="28">
        <f t="shared" ref="AK811:AK820" si="482">AJ811/AH811</f>
        <v>1.6804798255179934</v>
      </c>
      <c r="AL811" s="28">
        <f t="shared" ref="AL811:AL812" si="483">AK811*AD811</f>
        <v>1.6804798255179934</v>
      </c>
      <c r="AM811" s="2">
        <f>INDEX(ELSV!$C$4:$G$58,MATCH(AE811,ELSV!$G$4:$G$58,0),MATCH(IF(O811&gt;2000000,"A",IF(O811&gt;1000000,"B",IF(O811&gt;100000,"C","D"))),ELSV!$C$4:$G$4,0))</f>
        <v>5</v>
      </c>
      <c r="AN811" s="77">
        <f>INDEX(ELSV!$G$4:$K$58,MATCH(AE811,ELSV!$G$4:$G$58,0),MATCH(IF(O811&gt;2000000,"A",IF(O811&gt;1000000,"B",IF(O811&gt;100000,"C","D"))),ELSV!$G$4:$K$4,0))</f>
        <v>1</v>
      </c>
      <c r="AO811" s="24">
        <f t="shared" si="478"/>
        <v>178340.93828789529</v>
      </c>
      <c r="AP811" s="24">
        <f t="shared" si="479"/>
        <v>178340.93828789529</v>
      </c>
      <c r="AQ811" s="25">
        <f t="shared" si="480"/>
        <v>0</v>
      </c>
    </row>
    <row r="812" spans="1:43" x14ac:dyDescent="0.25">
      <c r="A812" s="11">
        <v>3007</v>
      </c>
      <c r="B812" s="6">
        <v>3007000214</v>
      </c>
      <c r="C812" s="6">
        <v>20000201</v>
      </c>
      <c r="D812" s="6">
        <v>3020000095</v>
      </c>
      <c r="E812" s="6" t="s">
        <v>1585</v>
      </c>
      <c r="F812" s="6" t="s">
        <v>244</v>
      </c>
      <c r="G812" s="6"/>
      <c r="H812" s="6">
        <v>1</v>
      </c>
      <c r="I812" s="6" t="s">
        <v>8</v>
      </c>
      <c r="J812" s="27">
        <v>40996</v>
      </c>
      <c r="K812" s="27">
        <v>40996</v>
      </c>
      <c r="L812" s="7">
        <v>105797</v>
      </c>
      <c r="M812" s="7">
        <v>0</v>
      </c>
      <c r="N812" s="7"/>
      <c r="O812" s="8">
        <v>105797</v>
      </c>
      <c r="P812" s="7">
        <v>-59449.4</v>
      </c>
      <c r="Q812" s="7">
        <v>0</v>
      </c>
      <c r="R812" s="7">
        <v>-6167.97</v>
      </c>
      <c r="S812" s="12">
        <f t="shared" si="461"/>
        <v>-65617.37</v>
      </c>
      <c r="T812" s="18">
        <f t="shared" si="462"/>
        <v>46347.6</v>
      </c>
      <c r="U812" s="18">
        <v>40179.629999999997</v>
      </c>
      <c r="V812" s="30">
        <f t="shared" si="463"/>
        <v>40969</v>
      </c>
      <c r="W812" s="28">
        <f t="shared" si="475"/>
        <v>11.186111111111112</v>
      </c>
      <c r="X812" s="38" t="s">
        <v>2956</v>
      </c>
      <c r="Y812">
        <f>MATCH(X812,'CAT-3'!$A:$A,0)</f>
        <v>680</v>
      </c>
      <c r="Z812">
        <f>MATCH(V812,'CAT-3'!$1:$1,0)</f>
        <v>90</v>
      </c>
      <c r="AA812">
        <f>INDEX('CAT-3'!$1:$1048576,FAR!Y812,FAR!Z812)</f>
        <v>134.4</v>
      </c>
      <c r="AB812">
        <f>MATCH($AB$3,'CAT-3'!$1:$1,0)</f>
        <v>90</v>
      </c>
      <c r="AC812">
        <f>INDEX('CAT-3'!$1:$1048576,FAR!Y812,FAR!AB812)</f>
        <v>134.4</v>
      </c>
      <c r="AD812" s="28">
        <f t="shared" si="481"/>
        <v>1</v>
      </c>
      <c r="AE812" s="43" t="s">
        <v>4276</v>
      </c>
      <c r="AF812">
        <f>MATCH(AE812,'CAT-4'!$A:$A,0)</f>
        <v>765</v>
      </c>
      <c r="AG812">
        <f>MATCH($AG$3,'CAT-4'!$1:$1,0)</f>
        <v>4</v>
      </c>
      <c r="AH812">
        <f>INDEX('CAT-4'!$1:$1048576,FAR!AF812,FAR!AG812)</f>
        <v>101.2</v>
      </c>
      <c r="AI812">
        <f>MATCH($AI$3,'CAT-4'!$1:$1,0)</f>
        <v>133</v>
      </c>
      <c r="AJ812">
        <f>INDEX('CAT-4'!$1:$1048576,FAR!AF812,FAR!AI812)</f>
        <v>137.30000000000001</v>
      </c>
      <c r="AK812" s="28">
        <f t="shared" si="482"/>
        <v>1.3567193675889329</v>
      </c>
      <c r="AL812" s="28">
        <f t="shared" si="483"/>
        <v>1.3567193675889329</v>
      </c>
      <c r="AM812" s="2">
        <f>INDEX(ELSV!$C$4:$G$58,MATCH(AE812,ELSV!$G$4:$G$58,0),MATCH(IF(O812&gt;2000000,"A",IF(O812&gt;1000000,"B",IF(O812&gt;100000,"C","D"))),ELSV!$C$4:$G$4,0))</f>
        <v>8</v>
      </c>
      <c r="AN812" s="77">
        <f>INDEX(ELSV!$G$4:$K$58,MATCH(AE812,ELSV!$G$4:$G$58,0),MATCH(IF(O812&gt;2000000,"A",IF(O812&gt;1000000,"B",IF(O812&gt;100000,"C","D"))),ELSV!$G$4:$K$4,0))</f>
        <v>0.95</v>
      </c>
      <c r="AO812" s="24">
        <f t="shared" si="478"/>
        <v>143536.83893280633</v>
      </c>
      <c r="AP812" s="24">
        <f t="shared" si="479"/>
        <v>136359.99698616602</v>
      </c>
      <c r="AQ812" s="25">
        <f t="shared" si="480"/>
        <v>7176.8419466403138</v>
      </c>
    </row>
    <row r="813" spans="1:43" x14ac:dyDescent="0.25">
      <c r="A813" s="11">
        <v>3004</v>
      </c>
      <c r="B813" s="6">
        <v>3004000212</v>
      </c>
      <c r="C813" s="6">
        <v>20000201</v>
      </c>
      <c r="D813" s="6">
        <v>3020000236</v>
      </c>
      <c r="E813" s="6" t="s">
        <v>1583</v>
      </c>
      <c r="F813" s="6" t="s">
        <v>374</v>
      </c>
      <c r="G813" s="6"/>
      <c r="H813" s="6">
        <v>2</v>
      </c>
      <c r="I813" s="6" t="s">
        <v>41</v>
      </c>
      <c r="J813" s="27">
        <v>41487</v>
      </c>
      <c r="K813" s="27">
        <v>41487</v>
      </c>
      <c r="L813" s="7">
        <v>105732</v>
      </c>
      <c r="M813" s="7">
        <v>0</v>
      </c>
      <c r="N813" s="7"/>
      <c r="O813" s="8">
        <v>105732</v>
      </c>
      <c r="P813" s="7">
        <v>-52657.03</v>
      </c>
      <c r="Q813" s="7">
        <v>0</v>
      </c>
      <c r="R813" s="7">
        <v>-6164.18</v>
      </c>
      <c r="S813" s="12">
        <f t="shared" si="461"/>
        <v>-58821.21</v>
      </c>
      <c r="T813" s="18">
        <f t="shared" si="462"/>
        <v>53074.97</v>
      </c>
      <c r="U813" s="18">
        <v>46910.79</v>
      </c>
      <c r="V813" s="30">
        <f t="shared" si="463"/>
        <v>41487</v>
      </c>
      <c r="W813" s="28">
        <f t="shared" si="475"/>
        <v>9.844444444444445</v>
      </c>
      <c r="X813" s="38"/>
      <c r="AD813"/>
      <c r="AE813" s="43" t="s">
        <v>4200</v>
      </c>
      <c r="AF813">
        <f>MATCH(AE813,'CAT-4'!$A:$A,0)</f>
        <v>726</v>
      </c>
      <c r="AG813">
        <f>MATCH(V813,'CAT-4'!$1:$1,0)</f>
        <v>20</v>
      </c>
      <c r="AH813">
        <f>INDEX('CAT-4'!$1:$1048576,FAR!AF813,FAR!AG813)</f>
        <v>106.6</v>
      </c>
      <c r="AI813">
        <f>MATCH($AI$3,'CAT-4'!$1:$1,0)</f>
        <v>133</v>
      </c>
      <c r="AJ813">
        <f>INDEX('CAT-4'!$1:$1048576,FAR!AF813,FAR!AI813)</f>
        <v>129.9</v>
      </c>
      <c r="AK813" s="28">
        <f t="shared" si="482"/>
        <v>1.2185741088180113</v>
      </c>
      <c r="AL813" s="28">
        <f t="shared" ref="AL813:AL820" si="484">AK813</f>
        <v>1.2185741088180113</v>
      </c>
      <c r="AM813" s="2">
        <f>INDEX(ELSV!$C$4:$G$58,MATCH(AE813,ELSV!$G$4:$G$58,0),MATCH(IF(O813&gt;2000000,"A",IF(O813&gt;1000000,"B",IF(O813&gt;100000,"C","D"))),ELSV!$C$4:$G$4,0))</f>
        <v>12</v>
      </c>
      <c r="AN813" s="77">
        <f>INDEX(ELSV!$G$4:$K$58,MATCH(AE813,ELSV!$G$4:$G$58,0),MATCH(IF(O813&gt;2000000,"A",IF(O813&gt;1000000,"B",IF(O813&gt;100000,"C","D"))),ELSV!$G$4:$K$4,0))</f>
        <v>0.95</v>
      </c>
      <c r="AO813" s="24">
        <f t="shared" si="478"/>
        <v>128842.27767354598</v>
      </c>
      <c r="AP813" s="24">
        <f t="shared" si="479"/>
        <v>100413.46770168855</v>
      </c>
      <c r="AQ813" s="25">
        <f t="shared" si="480"/>
        <v>28428.809971857423</v>
      </c>
    </row>
    <row r="814" spans="1:43" x14ac:dyDescent="0.25">
      <c r="A814" s="11">
        <v>3005</v>
      </c>
      <c r="B814" s="6">
        <v>3005000206</v>
      </c>
      <c r="C814" s="6">
        <v>20000201</v>
      </c>
      <c r="D814" s="6">
        <v>3030000163</v>
      </c>
      <c r="E814" s="6" t="s">
        <v>1584</v>
      </c>
      <c r="F814" s="6" t="s">
        <v>764</v>
      </c>
      <c r="G814" s="6"/>
      <c r="H814" s="6">
        <v>1</v>
      </c>
      <c r="I814" s="6" t="s">
        <v>8</v>
      </c>
      <c r="J814" s="27">
        <v>41729</v>
      </c>
      <c r="K814" s="27">
        <v>41729</v>
      </c>
      <c r="L814" s="7">
        <v>105238.83</v>
      </c>
      <c r="M814" s="7">
        <v>0</v>
      </c>
      <c r="N814" s="7"/>
      <c r="O814" s="8">
        <v>105238.83</v>
      </c>
      <c r="P814" s="7">
        <v>-49098.58</v>
      </c>
      <c r="Q814" s="7">
        <v>0</v>
      </c>
      <c r="R814" s="7">
        <v>-6135.42</v>
      </c>
      <c r="S814" s="12">
        <f t="shared" si="461"/>
        <v>-55234</v>
      </c>
      <c r="T814" s="18">
        <f t="shared" si="462"/>
        <v>56140.25</v>
      </c>
      <c r="U814" s="18">
        <v>50004.83</v>
      </c>
      <c r="V814" s="30">
        <f t="shared" si="463"/>
        <v>41699</v>
      </c>
      <c r="W814" s="28">
        <f t="shared" si="475"/>
        <v>9.1805555555555554</v>
      </c>
      <c r="X814" s="38"/>
      <c r="AD814"/>
      <c r="AE814" s="43" t="s">
        <v>4100</v>
      </c>
      <c r="AF814">
        <f>MATCH(AE814,'CAT-4'!$A:$A,0)</f>
        <v>674</v>
      </c>
      <c r="AG814">
        <f>MATCH(V814,'CAT-4'!$1:$1,0)</f>
        <v>27</v>
      </c>
      <c r="AH814">
        <f>INDEX('CAT-4'!$1:$1048576,FAR!AF814,FAR!AG814)</f>
        <v>109.9</v>
      </c>
      <c r="AI814">
        <f>MATCH($AI$3,'CAT-4'!$1:$1,0)</f>
        <v>133</v>
      </c>
      <c r="AJ814">
        <f>INDEX('CAT-4'!$1:$1048576,FAR!AF814,FAR!AI814)</f>
        <v>123.6</v>
      </c>
      <c r="AK814" s="28">
        <f t="shared" si="482"/>
        <v>1.1246587807097359</v>
      </c>
      <c r="AL814" s="28">
        <f t="shared" si="484"/>
        <v>1.1246587807097359</v>
      </c>
      <c r="AM814" s="2">
        <f>INDEX(ELSV!$C$4:$G$58,MATCH(AE814,ELSV!$G$4:$G$58,0),MATCH(IF(O814&gt;2000000,"A",IF(O814&gt;1000000,"B",IF(O814&gt;100000,"C","D"))),ELSV!$C$4:$G$4,0))</f>
        <v>12</v>
      </c>
      <c r="AN814" s="77">
        <f>INDEX(ELSV!$G$4:$K$58,MATCH(AE814,ELSV!$G$4:$G$58,0),MATCH(IF(O814&gt;2000000,"A",IF(O814&gt;1000000,"B",IF(O814&gt;100000,"C","D"))),ELSV!$G$4:$K$4,0))</f>
        <v>0.95</v>
      </c>
      <c r="AO814" s="24">
        <f t="shared" si="478"/>
        <v>118357.77423111918</v>
      </c>
      <c r="AP814" s="24">
        <f t="shared" si="479"/>
        <v>86021.717972721395</v>
      </c>
      <c r="AQ814" s="25">
        <f t="shared" si="480"/>
        <v>32336.056258397788</v>
      </c>
    </row>
    <row r="815" spans="1:43" x14ac:dyDescent="0.25">
      <c r="A815" s="11">
        <v>3005</v>
      </c>
      <c r="B815" s="6">
        <v>3005000206</v>
      </c>
      <c r="C815" s="6">
        <v>20000201</v>
      </c>
      <c r="D815" s="6">
        <v>3030000164</v>
      </c>
      <c r="E815" s="6" t="s">
        <v>1584</v>
      </c>
      <c r="F815" s="6" t="s">
        <v>765</v>
      </c>
      <c r="G815" s="6"/>
      <c r="H815" s="6">
        <v>1</v>
      </c>
      <c r="I815" s="6" t="s">
        <v>8</v>
      </c>
      <c r="J815" s="27">
        <v>41729</v>
      </c>
      <c r="K815" s="27">
        <v>41729</v>
      </c>
      <c r="L815" s="7">
        <v>104595.92</v>
      </c>
      <c r="M815" s="7">
        <v>0</v>
      </c>
      <c r="N815" s="7"/>
      <c r="O815" s="8">
        <v>104595.92</v>
      </c>
      <c r="P815" s="7">
        <v>-48798.65</v>
      </c>
      <c r="Q815" s="7">
        <v>0</v>
      </c>
      <c r="R815" s="7">
        <v>-6097.94</v>
      </c>
      <c r="S815" s="12">
        <f t="shared" si="461"/>
        <v>-54896.590000000004</v>
      </c>
      <c r="T815" s="18">
        <f t="shared" si="462"/>
        <v>55797.27</v>
      </c>
      <c r="U815" s="18">
        <v>49699.33</v>
      </c>
      <c r="V815" s="30">
        <f t="shared" si="463"/>
        <v>41699</v>
      </c>
      <c r="W815" s="28">
        <f t="shared" si="475"/>
        <v>9.1805555555555554</v>
      </c>
      <c r="X815" s="38"/>
      <c r="AD815"/>
      <c r="AE815" s="43" t="s">
        <v>4061</v>
      </c>
      <c r="AF815">
        <f>MATCH(AE815,'CAT-4'!$A:$A,0)</f>
        <v>654</v>
      </c>
      <c r="AG815">
        <f>MATCH(V815,'CAT-4'!$1:$1,0)</f>
        <v>27</v>
      </c>
      <c r="AH815">
        <f>INDEX('CAT-4'!$1:$1048576,FAR!AF815,FAR!AG815)</f>
        <v>100.5</v>
      </c>
      <c r="AI815">
        <f>MATCH($AI$3,'CAT-4'!$1:$1,0)</f>
        <v>133</v>
      </c>
      <c r="AJ815">
        <f>INDEX('CAT-4'!$1:$1048576,FAR!AF815,FAR!AI815)</f>
        <v>112.9</v>
      </c>
      <c r="AK815" s="28">
        <f t="shared" si="482"/>
        <v>1.1233830845771144</v>
      </c>
      <c r="AL815" s="28">
        <f t="shared" si="484"/>
        <v>1.1233830845771144</v>
      </c>
      <c r="AM815" s="2">
        <f>INDEX(ELSV!$C$4:$G$58,MATCH(AE815,ELSV!$G$4:$G$58,0),MATCH(IF(O815&gt;2000000,"A",IF(O815&gt;1000000,"B",IF(O815&gt;100000,"C","D"))),ELSV!$C$4:$G$4,0))</f>
        <v>6</v>
      </c>
      <c r="AN815" s="77">
        <f>INDEX(ELSV!$G$4:$K$58,MATCH(AE815,ELSV!$G$4:$G$58,0),MATCH(IF(O815&gt;2000000,"A",IF(O815&gt;1000000,"B",IF(O815&gt;100000,"C","D"))),ELSV!$G$4:$K$4,0))</f>
        <v>0.95</v>
      </c>
      <c r="AO815" s="24">
        <f t="shared" si="478"/>
        <v>117501.28724378109</v>
      </c>
      <c r="AP815" s="24">
        <f t="shared" si="479"/>
        <v>111626.22288159202</v>
      </c>
      <c r="AQ815" s="25">
        <f t="shared" si="480"/>
        <v>5875.0643621890631</v>
      </c>
    </row>
    <row r="816" spans="1:43" x14ac:dyDescent="0.25">
      <c r="A816" s="11">
        <v>3004</v>
      </c>
      <c r="B816" s="6">
        <v>3004000203</v>
      </c>
      <c r="C816" s="6">
        <v>20000401</v>
      </c>
      <c r="D816" s="6">
        <v>5020000000</v>
      </c>
      <c r="E816" s="6" t="s">
        <v>1583</v>
      </c>
      <c r="F816" s="6" t="s">
        <v>1330</v>
      </c>
      <c r="G816" s="6"/>
      <c r="H816" s="6">
        <v>1</v>
      </c>
      <c r="I816" s="6" t="s">
        <v>41</v>
      </c>
      <c r="J816" s="27">
        <v>44867</v>
      </c>
      <c r="K816" s="27">
        <v>44867</v>
      </c>
      <c r="L816" s="7">
        <v>0</v>
      </c>
      <c r="M816" s="7">
        <v>103512.5</v>
      </c>
      <c r="N816" s="7"/>
      <c r="O816" s="8">
        <v>103512.5</v>
      </c>
      <c r="P816" s="7">
        <v>0</v>
      </c>
      <c r="Q816" s="7">
        <v>0</v>
      </c>
      <c r="R816" s="7">
        <v>-4041.24</v>
      </c>
      <c r="S816" s="12">
        <f t="shared" si="461"/>
        <v>-4041.24</v>
      </c>
      <c r="T816" s="18">
        <f t="shared" si="462"/>
        <v>0</v>
      </c>
      <c r="U816" s="18">
        <v>99471.26</v>
      </c>
      <c r="V816" s="30">
        <f t="shared" si="463"/>
        <v>44866</v>
      </c>
      <c r="W816" s="28">
        <f t="shared" si="475"/>
        <v>0.59166666666666667</v>
      </c>
      <c r="X816" s="38"/>
      <c r="AD816"/>
      <c r="AE816" s="43" t="s">
        <v>4165</v>
      </c>
      <c r="AF816">
        <f>MATCH(AE816,'CAT-4'!$A:$A,0)</f>
        <v>708</v>
      </c>
      <c r="AG816">
        <f>MATCH(V816,'CAT-4'!$1:$1,0)</f>
        <v>131</v>
      </c>
      <c r="AH816">
        <f>INDEX('CAT-4'!$1:$1048576,FAR!AF816,FAR!AG816)</f>
        <v>134.6</v>
      </c>
      <c r="AI816">
        <f>MATCH($AI$3,'CAT-4'!$1:$1,0)</f>
        <v>133</v>
      </c>
      <c r="AJ816">
        <f>INDEX('CAT-4'!$1:$1048576,FAR!AF816,FAR!AI816)</f>
        <v>133.69999999999999</v>
      </c>
      <c r="AK816" s="28">
        <f t="shared" si="482"/>
        <v>0.99331352154531938</v>
      </c>
      <c r="AL816" s="28">
        <f t="shared" si="484"/>
        <v>0.99331352154531938</v>
      </c>
      <c r="AM816" s="2">
        <f>INDEX(ELSV!$C$4:$G$58,MATCH(AE816,ELSV!$G$4:$G$58,0),MATCH(IF(O816&gt;2000000,"A",IF(O816&gt;1000000,"B",IF(O816&gt;100000,"C","D"))),ELSV!$C$4:$G$4,0))</f>
        <v>8</v>
      </c>
      <c r="AN816" s="77">
        <f>INDEX(ELSV!$G$4:$K$58,MATCH(AE816,ELSV!$G$4:$G$58,0),MATCH(IF(O816&gt;2000000,"A",IF(O816&gt;1000000,"B",IF(O816&gt;100000,"C","D"))),ELSV!$G$4:$K$4,0))</f>
        <v>0.9</v>
      </c>
      <c r="AO816" s="24">
        <f t="shared" si="478"/>
        <v>102820.36589895988</v>
      </c>
      <c r="AP816" s="24">
        <f t="shared" si="479"/>
        <v>6843.980605149517</v>
      </c>
      <c r="AQ816" s="25">
        <f t="shared" si="480"/>
        <v>95976.385293810366</v>
      </c>
    </row>
    <row r="817" spans="1:43" x14ac:dyDescent="0.25">
      <c r="A817" s="11">
        <v>3008</v>
      </c>
      <c r="B817" s="6">
        <v>3008000216</v>
      </c>
      <c r="C817" s="6">
        <v>20000201</v>
      </c>
      <c r="D817" s="6">
        <v>3020000439</v>
      </c>
      <c r="E817" s="6" t="s">
        <v>1586</v>
      </c>
      <c r="F817" s="6" t="s">
        <v>564</v>
      </c>
      <c r="G817" s="6"/>
      <c r="H817" s="6">
        <v>1</v>
      </c>
      <c r="I817" s="6" t="s">
        <v>8</v>
      </c>
      <c r="J817" s="27">
        <v>42916</v>
      </c>
      <c r="K817" s="27">
        <v>42916</v>
      </c>
      <c r="L817" s="7">
        <v>102000</v>
      </c>
      <c r="M817" s="7">
        <v>0</v>
      </c>
      <c r="N817" s="7"/>
      <c r="O817" s="8">
        <v>102000</v>
      </c>
      <c r="P817" s="7">
        <v>-28266.720000000001</v>
      </c>
      <c r="Q817" s="7">
        <v>0</v>
      </c>
      <c r="R817" s="7">
        <v>-5946.6</v>
      </c>
      <c r="S817" s="12">
        <f t="shared" si="461"/>
        <v>-34213.32</v>
      </c>
      <c r="T817" s="18">
        <f t="shared" si="462"/>
        <v>73733.279999999999</v>
      </c>
      <c r="U817" s="18">
        <v>67786.679999999993</v>
      </c>
      <c r="V817" s="30">
        <f t="shared" si="463"/>
        <v>42887</v>
      </c>
      <c r="W817" s="28">
        <f t="shared" si="475"/>
        <v>5.9305555555555554</v>
      </c>
      <c r="X817" s="38"/>
      <c r="AD817"/>
      <c r="AE817" s="43" t="s">
        <v>4061</v>
      </c>
      <c r="AF817">
        <f>MATCH(AE817,'CAT-4'!$A:$A,0)</f>
        <v>654</v>
      </c>
      <c r="AG817">
        <f>MATCH(V817,'CAT-4'!$1:$1,0)</f>
        <v>66</v>
      </c>
      <c r="AH817">
        <f>INDEX('CAT-4'!$1:$1048576,FAR!AF817,FAR!AG817)</f>
        <v>106.6</v>
      </c>
      <c r="AI817">
        <f>MATCH($AI$3,'CAT-4'!$1:$1,0)</f>
        <v>133</v>
      </c>
      <c r="AJ817">
        <f>INDEX('CAT-4'!$1:$1048576,FAR!AF817,FAR!AI817)</f>
        <v>112.9</v>
      </c>
      <c r="AK817" s="28">
        <f t="shared" si="482"/>
        <v>1.0590994371482176</v>
      </c>
      <c r="AL817" s="28">
        <f t="shared" si="484"/>
        <v>1.0590994371482176</v>
      </c>
      <c r="AM817" s="2">
        <f>INDEX(ELSV!$C$4:$G$58,MATCH(AE817,ELSV!$G$4:$G$58,0),MATCH(IF(O817&gt;2000000,"A",IF(O817&gt;1000000,"B",IF(O817&gt;100000,"C","D"))),ELSV!$C$4:$G$4,0))</f>
        <v>6</v>
      </c>
      <c r="AN817" s="77">
        <f>INDEX(ELSV!$G$4:$K$58,MATCH(AE817,ELSV!$G$4:$G$58,0),MATCH(IF(O817&gt;2000000,"A",IF(O817&gt;1000000,"B",IF(O817&gt;100000,"C","D"))),ELSV!$G$4:$K$4,0))</f>
        <v>0.95</v>
      </c>
      <c r="AO817" s="24">
        <f t="shared" si="478"/>
        <v>108028.1425891182</v>
      </c>
      <c r="AP817" s="24">
        <f t="shared" si="479"/>
        <v>101438.92602147175</v>
      </c>
      <c r="AQ817" s="25">
        <f t="shared" si="480"/>
        <v>6589.2165676464501</v>
      </c>
    </row>
    <row r="818" spans="1:43" x14ac:dyDescent="0.25">
      <c r="A818" s="11">
        <v>3004</v>
      </c>
      <c r="B818" s="6">
        <v>3004000206</v>
      </c>
      <c r="C818" s="6">
        <v>20000201</v>
      </c>
      <c r="D818" s="6">
        <v>3020000440</v>
      </c>
      <c r="E818" s="6" t="s">
        <v>1583</v>
      </c>
      <c r="F818" s="6" t="s">
        <v>565</v>
      </c>
      <c r="G818" s="6"/>
      <c r="H818" s="6">
        <v>1</v>
      </c>
      <c r="I818" s="6" t="s">
        <v>8</v>
      </c>
      <c r="J818" s="27">
        <v>42979</v>
      </c>
      <c r="K818" s="27">
        <v>42979</v>
      </c>
      <c r="L818" s="7">
        <v>102000</v>
      </c>
      <c r="M818" s="7">
        <v>0</v>
      </c>
      <c r="N818" s="7"/>
      <c r="O818" s="8">
        <v>102000</v>
      </c>
      <c r="P818" s="7">
        <v>-27240.32</v>
      </c>
      <c r="Q818" s="7">
        <v>0</v>
      </c>
      <c r="R818" s="7">
        <v>-5946.6</v>
      </c>
      <c r="S818" s="12">
        <f t="shared" si="461"/>
        <v>-33186.92</v>
      </c>
      <c r="T818" s="18">
        <f t="shared" si="462"/>
        <v>74759.679999999993</v>
      </c>
      <c r="U818" s="18">
        <v>68813.08</v>
      </c>
      <c r="V818" s="30">
        <f t="shared" si="463"/>
        <v>42979</v>
      </c>
      <c r="W818" s="28">
        <f t="shared" si="475"/>
        <v>5.7611111111111111</v>
      </c>
      <c r="X818" s="38"/>
      <c r="AD818"/>
      <c r="AE818" s="43" t="s">
        <v>4320</v>
      </c>
      <c r="AF818">
        <f>MATCH(AE818,'CAT-4'!$A:$A,0)</f>
        <v>789</v>
      </c>
      <c r="AG818">
        <f>MATCH(V818,'CAT-4'!$1:$1,0)</f>
        <v>69</v>
      </c>
      <c r="AH818">
        <f>INDEX('CAT-4'!$1:$1048576,FAR!AF818,FAR!AG818)</f>
        <v>119.4</v>
      </c>
      <c r="AI818">
        <f>MATCH($AI$3,'CAT-4'!$1:$1,0)</f>
        <v>133</v>
      </c>
      <c r="AJ818">
        <f>INDEX('CAT-4'!$1:$1048576,FAR!AF818,FAR!AI818)</f>
        <v>142.80000000000001</v>
      </c>
      <c r="AK818" s="28">
        <f t="shared" si="482"/>
        <v>1.1959798994974875</v>
      </c>
      <c r="AL818" s="28">
        <f t="shared" si="484"/>
        <v>1.1959798994974875</v>
      </c>
      <c r="AM818" s="2">
        <f>INDEX(ELSV!$C$4:$G$58,MATCH(AE818,ELSV!$G$4:$G$58,0),MATCH(IF(O818&gt;2000000,"A",IF(O818&gt;1000000,"B",IF(O818&gt;100000,"C","D"))),ELSV!$C$4:$G$4,0))</f>
        <v>5</v>
      </c>
      <c r="AN818" s="77">
        <f>INDEX(ELSV!$G$4:$K$58,MATCH(AE818,ELSV!$G$4:$G$58,0),MATCH(IF(O818&gt;2000000,"A",IF(O818&gt;1000000,"B",IF(O818&gt;100000,"C","D"))),ELSV!$G$4:$K$4,0))</f>
        <v>0.95</v>
      </c>
      <c r="AO818" s="24">
        <f t="shared" si="478"/>
        <v>121989.94974874373</v>
      </c>
      <c r="AP818" s="24">
        <f t="shared" si="479"/>
        <v>115890.45226130655</v>
      </c>
      <c r="AQ818" s="25">
        <f t="shared" si="480"/>
        <v>6099.4974874371837</v>
      </c>
    </row>
    <row r="819" spans="1:43" x14ac:dyDescent="0.25">
      <c r="A819" s="11">
        <v>3005</v>
      </c>
      <c r="B819" s="6">
        <v>3005000216</v>
      </c>
      <c r="C819" s="6">
        <v>20000201</v>
      </c>
      <c r="D819" s="6">
        <v>3020000441</v>
      </c>
      <c r="E819" s="6" t="s">
        <v>1584</v>
      </c>
      <c r="F819" s="6" t="s">
        <v>566</v>
      </c>
      <c r="G819" s="6"/>
      <c r="H819" s="6">
        <v>1</v>
      </c>
      <c r="I819" s="6" t="s">
        <v>8</v>
      </c>
      <c r="J819" s="27">
        <v>42979</v>
      </c>
      <c r="K819" s="27">
        <v>42979</v>
      </c>
      <c r="L819" s="7">
        <v>102000</v>
      </c>
      <c r="M819" s="7">
        <v>0</v>
      </c>
      <c r="N819" s="7"/>
      <c r="O819" s="8">
        <v>102000</v>
      </c>
      <c r="P819" s="7">
        <v>-27240.32</v>
      </c>
      <c r="Q819" s="7">
        <v>0</v>
      </c>
      <c r="R819" s="7">
        <v>-5946.6</v>
      </c>
      <c r="S819" s="12">
        <f t="shared" si="461"/>
        <v>-33186.92</v>
      </c>
      <c r="T819" s="18">
        <f t="shared" si="462"/>
        <v>74759.679999999993</v>
      </c>
      <c r="U819" s="18">
        <v>68813.08</v>
      </c>
      <c r="V819" s="30">
        <f t="shared" si="463"/>
        <v>42979</v>
      </c>
      <c r="W819" s="28">
        <f t="shared" si="475"/>
        <v>5.7611111111111111</v>
      </c>
      <c r="X819" s="38"/>
      <c r="AD819"/>
      <c r="AE819" s="43" t="s">
        <v>4320</v>
      </c>
      <c r="AF819">
        <f>MATCH(AE819,'CAT-4'!$A:$A,0)</f>
        <v>789</v>
      </c>
      <c r="AG819">
        <f>MATCH(V819,'CAT-4'!$1:$1,0)</f>
        <v>69</v>
      </c>
      <c r="AH819">
        <f>INDEX('CAT-4'!$1:$1048576,FAR!AF819,FAR!AG819)</f>
        <v>119.4</v>
      </c>
      <c r="AI819">
        <f>MATCH($AI$3,'CAT-4'!$1:$1,0)</f>
        <v>133</v>
      </c>
      <c r="AJ819">
        <f>INDEX('CAT-4'!$1:$1048576,FAR!AF819,FAR!AI819)</f>
        <v>142.80000000000001</v>
      </c>
      <c r="AK819" s="28">
        <f t="shared" si="482"/>
        <v>1.1959798994974875</v>
      </c>
      <c r="AL819" s="28">
        <f t="shared" si="484"/>
        <v>1.1959798994974875</v>
      </c>
      <c r="AM819" s="2">
        <f>INDEX(ELSV!$C$4:$G$58,MATCH(AE819,ELSV!$G$4:$G$58,0),MATCH(IF(O819&gt;2000000,"A",IF(O819&gt;1000000,"B",IF(O819&gt;100000,"C","D"))),ELSV!$C$4:$G$4,0))</f>
        <v>5</v>
      </c>
      <c r="AN819" s="77">
        <f>INDEX(ELSV!$G$4:$K$58,MATCH(AE819,ELSV!$G$4:$G$58,0),MATCH(IF(O819&gt;2000000,"A",IF(O819&gt;1000000,"B",IF(O819&gt;100000,"C","D"))),ELSV!$G$4:$K$4,0))</f>
        <v>0.95</v>
      </c>
      <c r="AO819" s="24">
        <f t="shared" si="478"/>
        <v>121989.94974874373</v>
      </c>
      <c r="AP819" s="24">
        <f t="shared" si="479"/>
        <v>115890.45226130655</v>
      </c>
      <c r="AQ819" s="25">
        <f t="shared" si="480"/>
        <v>6099.4974874371837</v>
      </c>
    </row>
    <row r="820" spans="1:43" x14ac:dyDescent="0.25">
      <c r="A820" s="11">
        <v>3006</v>
      </c>
      <c r="B820" s="6">
        <v>3006000212</v>
      </c>
      <c r="C820" s="6">
        <v>20000201</v>
      </c>
      <c r="D820" s="6">
        <v>3020000442</v>
      </c>
      <c r="E820" s="6" t="s">
        <v>1582</v>
      </c>
      <c r="F820" s="6" t="s">
        <v>567</v>
      </c>
      <c r="G820" s="6"/>
      <c r="H820" s="6">
        <v>1</v>
      </c>
      <c r="I820" s="6" t="s">
        <v>8</v>
      </c>
      <c r="J820" s="27">
        <v>43039</v>
      </c>
      <c r="K820" s="27">
        <v>43039</v>
      </c>
      <c r="L820" s="7">
        <v>102000</v>
      </c>
      <c r="M820" s="7">
        <v>0</v>
      </c>
      <c r="N820" s="7"/>
      <c r="O820" s="8">
        <v>102000</v>
      </c>
      <c r="P820" s="7">
        <v>-26262.79</v>
      </c>
      <c r="Q820" s="7">
        <v>0</v>
      </c>
      <c r="R820" s="7">
        <v>-5946.6</v>
      </c>
      <c r="S820" s="12">
        <f t="shared" si="461"/>
        <v>-32209.39</v>
      </c>
      <c r="T820" s="18">
        <f t="shared" si="462"/>
        <v>75737.209999999992</v>
      </c>
      <c r="U820" s="18">
        <v>69790.61</v>
      </c>
      <c r="V820" s="30">
        <f t="shared" si="463"/>
        <v>43009</v>
      </c>
      <c r="W820" s="28">
        <f t="shared" si="475"/>
        <v>5.5972222222222223</v>
      </c>
      <c r="X820" s="38"/>
      <c r="AD820"/>
      <c r="AE820" s="43" t="s">
        <v>4320</v>
      </c>
      <c r="AF820">
        <f>MATCH(AE820,'CAT-4'!$A:$A,0)</f>
        <v>789</v>
      </c>
      <c r="AG820">
        <f>MATCH(V820,'CAT-4'!$1:$1,0)</f>
        <v>70</v>
      </c>
      <c r="AH820">
        <f>INDEX('CAT-4'!$1:$1048576,FAR!AF820,FAR!AG820)</f>
        <v>120.2</v>
      </c>
      <c r="AI820">
        <f>MATCH($AI$3,'CAT-4'!$1:$1,0)</f>
        <v>133</v>
      </c>
      <c r="AJ820">
        <f>INDEX('CAT-4'!$1:$1048576,FAR!AF820,FAR!AI820)</f>
        <v>142.80000000000001</v>
      </c>
      <c r="AK820" s="28">
        <f t="shared" si="482"/>
        <v>1.1880199667221298</v>
      </c>
      <c r="AL820" s="28">
        <f t="shared" si="484"/>
        <v>1.1880199667221298</v>
      </c>
      <c r="AM820" s="2">
        <f>INDEX(ELSV!$C$4:$G$58,MATCH(AE820,ELSV!$G$4:$G$58,0),MATCH(IF(O820&gt;2000000,"A",IF(O820&gt;1000000,"B",IF(O820&gt;100000,"C","D"))),ELSV!$C$4:$G$4,0))</f>
        <v>5</v>
      </c>
      <c r="AN820" s="77">
        <f>INDEX(ELSV!$G$4:$K$58,MATCH(AE820,ELSV!$G$4:$G$58,0),MATCH(IF(O820&gt;2000000,"A",IF(O820&gt;1000000,"B",IF(O820&gt;100000,"C","D"))),ELSV!$G$4:$K$4,0))</f>
        <v>0.95</v>
      </c>
      <c r="AO820" s="24">
        <f t="shared" si="478"/>
        <v>121178.03660565724</v>
      </c>
      <c r="AP820" s="24">
        <f t="shared" si="479"/>
        <v>115119.13477537439</v>
      </c>
      <c r="AQ820" s="25">
        <f t="shared" si="480"/>
        <v>6058.9018302828481</v>
      </c>
    </row>
    <row r="821" spans="1:43" hidden="1" x14ac:dyDescent="0.25">
      <c r="A821" s="11">
        <v>3004</v>
      </c>
      <c r="B821" s="6">
        <v>3004005805</v>
      </c>
      <c r="C821" s="6">
        <v>20000101</v>
      </c>
      <c r="D821" s="6">
        <v>2070000012</v>
      </c>
      <c r="E821" s="6"/>
      <c r="F821" s="6" t="s">
        <v>139</v>
      </c>
      <c r="G821" s="6" t="s">
        <v>1597</v>
      </c>
      <c r="H821" s="83">
        <v>2</v>
      </c>
      <c r="I821" s="6" t="s">
        <v>8</v>
      </c>
      <c r="J821" s="27">
        <v>44196</v>
      </c>
      <c r="K821" s="27">
        <v>44196</v>
      </c>
      <c r="L821" s="7">
        <v>101952</v>
      </c>
      <c r="M821" s="7">
        <v>0</v>
      </c>
      <c r="N821" s="7"/>
      <c r="O821" s="8">
        <v>101952</v>
      </c>
      <c r="P821" s="7">
        <v>-4254.17</v>
      </c>
      <c r="Q821" s="7">
        <v>0</v>
      </c>
      <c r="R821" s="7">
        <v>-3405.2</v>
      </c>
      <c r="S821" s="12">
        <f t="shared" si="461"/>
        <v>-7659.37</v>
      </c>
      <c r="T821" s="18">
        <f t="shared" si="462"/>
        <v>97697.83</v>
      </c>
      <c r="U821" s="18">
        <v>94292.63</v>
      </c>
      <c r="V821" s="30">
        <f t="shared" si="463"/>
        <v>44166</v>
      </c>
      <c r="AD821"/>
      <c r="AL821"/>
      <c r="AO821"/>
    </row>
    <row r="822" spans="1:43" x14ac:dyDescent="0.25">
      <c r="A822" s="11">
        <v>3008</v>
      </c>
      <c r="B822" s="6">
        <v>3008006201</v>
      </c>
      <c r="C822" s="6">
        <v>20000301</v>
      </c>
      <c r="D822" s="6">
        <v>4000000291</v>
      </c>
      <c r="E822" s="6" t="s">
        <v>1586</v>
      </c>
      <c r="F822" s="6" t="s">
        <v>1013</v>
      </c>
      <c r="G822" s="6"/>
      <c r="H822" s="6">
        <v>6</v>
      </c>
      <c r="I822" s="6" t="s">
        <v>8</v>
      </c>
      <c r="J822" s="27">
        <v>42444</v>
      </c>
      <c r="K822" s="27">
        <v>42444</v>
      </c>
      <c r="L822" s="7">
        <v>101605.25</v>
      </c>
      <c r="M822" s="7">
        <v>0</v>
      </c>
      <c r="N822" s="7"/>
      <c r="O822" s="8">
        <v>101605.25</v>
      </c>
      <c r="P822" s="7">
        <v>-38888.400000000001</v>
      </c>
      <c r="Q822" s="7">
        <v>0</v>
      </c>
      <c r="R822" s="7">
        <v>-6431.61</v>
      </c>
      <c r="S822" s="12">
        <f t="shared" si="461"/>
        <v>-45320.01</v>
      </c>
      <c r="T822" s="18">
        <f t="shared" si="462"/>
        <v>62716.85</v>
      </c>
      <c r="U822" s="18">
        <v>56285.24</v>
      </c>
      <c r="V822" s="30">
        <f t="shared" si="463"/>
        <v>42430</v>
      </c>
      <c r="W822" s="28">
        <f t="shared" ref="W822:W883" si="485">YEARFRAC(K822,$W$3)</f>
        <v>7.2222222222222223</v>
      </c>
      <c r="X822" s="38"/>
      <c r="AD822"/>
      <c r="AE822" s="43" t="s">
        <v>4429</v>
      </c>
      <c r="AF822">
        <f>MATCH(AE822,'CAT-4'!$A:$A,0)</f>
        <v>844</v>
      </c>
      <c r="AG822">
        <f>MATCH(V822,'CAT-4'!$1:$1,0)</f>
        <v>51</v>
      </c>
      <c r="AH822">
        <f>INDEX('CAT-4'!$1:$1048576,FAR!AF822,FAR!AG822)</f>
        <v>114.6</v>
      </c>
      <c r="AI822">
        <f>MATCH($AI$3,'CAT-4'!$1:$1,0)</f>
        <v>133</v>
      </c>
      <c r="AJ822">
        <f>INDEX('CAT-4'!$1:$1048576,FAR!AF822,FAR!AI822)</f>
        <v>157.9</v>
      </c>
      <c r="AK822" s="28">
        <f t="shared" ref="AK822:AK824" si="486">AJ822/AH822</f>
        <v>1.3778359511343805</v>
      </c>
      <c r="AL822" s="28">
        <f t="shared" ref="AL822:AL824" si="487">AK822</f>
        <v>1.3778359511343805</v>
      </c>
      <c r="AM822" s="2">
        <f>INDEX(ELSV!$C$4:$G$58,MATCH(AE822,ELSV!$G$4:$G$58,0),MATCH(IF(O822&gt;2000000,"A",IF(O822&gt;1000000,"B",IF(O822&gt;100000,"C","D"))),ELSV!$C$4:$G$4,0))</f>
        <v>8</v>
      </c>
      <c r="AN822" s="77">
        <f>INDEX(ELSV!$G$4:$K$58,MATCH(AE822,ELSV!$G$4:$G$58,0),MATCH(IF(O822&gt;2000000,"A",IF(O822&gt;1000000,"B",IF(O822&gt;100000,"C","D"))),ELSV!$G$4:$K$4,0))</f>
        <v>0.95</v>
      </c>
      <c r="AO822" s="24">
        <f t="shared" ref="AO822:AO862" si="488">AL822*O822</f>
        <v>139995.36627399651</v>
      </c>
      <c r="AP822" s="24">
        <f t="shared" ref="AP822:AP862" si="489">AO822*(AN822/AM822)*(IF(W822&gt;AM822,AM822,W822))</f>
        <v>120065.47038082339</v>
      </c>
      <c r="AQ822" s="25">
        <f t="shared" ref="AQ822:AQ862" si="490">AO822-AP822</f>
        <v>19929.895893173118</v>
      </c>
    </row>
    <row r="823" spans="1:43" hidden="1" x14ac:dyDescent="0.25">
      <c r="A823" s="11">
        <v>3003</v>
      </c>
      <c r="B823" s="6">
        <v>3003006301</v>
      </c>
      <c r="C823" s="6">
        <v>20000401</v>
      </c>
      <c r="D823" s="6">
        <v>5000000428</v>
      </c>
      <c r="E823" s="6"/>
      <c r="F823" s="6" t="s">
        <v>1291</v>
      </c>
      <c r="G823" s="6"/>
      <c r="H823" s="6">
        <v>1</v>
      </c>
      <c r="I823" s="6" t="s">
        <v>8</v>
      </c>
      <c r="J823" s="27">
        <v>44500</v>
      </c>
      <c r="K823" s="27">
        <v>44500</v>
      </c>
      <c r="L823" s="7">
        <v>101520.02</v>
      </c>
      <c r="M823" s="7">
        <v>0</v>
      </c>
      <c r="N823" s="7"/>
      <c r="O823" s="8">
        <v>101520.02</v>
      </c>
      <c r="P823" s="7">
        <v>-4210.7</v>
      </c>
      <c r="Q823" s="7">
        <v>0</v>
      </c>
      <c r="R823" s="7">
        <v>-15228</v>
      </c>
      <c r="S823" s="12">
        <f t="shared" si="461"/>
        <v>-19438.7</v>
      </c>
      <c r="T823" s="18">
        <f t="shared" si="462"/>
        <v>97309.32</v>
      </c>
      <c r="U823" s="18">
        <v>82081.320000000007</v>
      </c>
      <c r="V823" s="30">
        <f t="shared" si="463"/>
        <v>44470</v>
      </c>
      <c r="W823" s="28">
        <f t="shared" si="485"/>
        <v>1.5972222222222223</v>
      </c>
      <c r="X823" s="38" t="s">
        <v>3108</v>
      </c>
      <c r="AD823"/>
      <c r="AE823" s="43" t="s">
        <v>4045</v>
      </c>
      <c r="AF823">
        <f>MATCH(AE823,'CAT-4'!$A:$A,0)</f>
        <v>646</v>
      </c>
      <c r="AG823">
        <f>MATCH(V823,'CAT-4'!$1:$1,0)</f>
        <v>118</v>
      </c>
      <c r="AH823">
        <f>INDEX('CAT-4'!$1:$1048576,FAR!AF823,FAR!AG823)</f>
        <v>154.1</v>
      </c>
      <c r="AI823">
        <f>MATCH($AI$3,'CAT-4'!$1:$1,0)</f>
        <v>133</v>
      </c>
      <c r="AJ823">
        <f>INDEX('CAT-4'!$1:$1048576,FAR!AF823,FAR!AI823)</f>
        <v>154.1</v>
      </c>
      <c r="AK823" s="28">
        <f t="shared" si="486"/>
        <v>1</v>
      </c>
      <c r="AL823" s="28">
        <f t="shared" si="487"/>
        <v>1</v>
      </c>
      <c r="AM823" s="2">
        <f>INDEX(ELSV!$C$4:$G$58,MATCH(AE823,ELSV!$G$4:$G$58,0),MATCH(IF(O823&gt;2000000,"A",IF(O823&gt;1000000,"B",IF(O823&gt;100000,"C","D"))),ELSV!$C$4:$G$4,0))</f>
        <v>5</v>
      </c>
      <c r="AN823" s="77">
        <f>INDEX(ELSV!$G$4:$K$58,MATCH(AE823,ELSV!$G$4:$G$58,0),MATCH(IF(O823&gt;2000000,"A",IF(O823&gt;1000000,"B",IF(O823&gt;100000,"C","D"))),ELSV!$G$4:$K$4,0))</f>
        <v>1</v>
      </c>
      <c r="AO823" s="24">
        <f t="shared" si="488"/>
        <v>101520.02</v>
      </c>
      <c r="AP823" s="24">
        <f t="shared" si="489"/>
        <v>32430.006388888891</v>
      </c>
      <c r="AQ823" s="25">
        <f t="shared" si="490"/>
        <v>69090.013611111121</v>
      </c>
    </row>
    <row r="824" spans="1:43" x14ac:dyDescent="0.25">
      <c r="A824" s="11">
        <v>3007</v>
      </c>
      <c r="B824" s="6">
        <v>3007006203</v>
      </c>
      <c r="C824" s="6">
        <v>20000301</v>
      </c>
      <c r="D824" s="6">
        <v>4000000182</v>
      </c>
      <c r="E824" s="6" t="s">
        <v>1585</v>
      </c>
      <c r="F824" s="6" t="s">
        <v>928</v>
      </c>
      <c r="G824" s="6"/>
      <c r="H824" s="6">
        <v>19</v>
      </c>
      <c r="I824" s="6" t="s">
        <v>8</v>
      </c>
      <c r="J824" s="27">
        <v>41117</v>
      </c>
      <c r="K824" s="27">
        <v>41117</v>
      </c>
      <c r="L824" s="7">
        <v>100734.2</v>
      </c>
      <c r="M824" s="7">
        <v>0</v>
      </c>
      <c r="N824" s="7"/>
      <c r="O824" s="8">
        <v>100734.2</v>
      </c>
      <c r="P824" s="7">
        <v>-59044.29</v>
      </c>
      <c r="Q824" s="7">
        <v>0</v>
      </c>
      <c r="R824" s="7">
        <v>-6376.47</v>
      </c>
      <c r="S824" s="12">
        <f t="shared" si="461"/>
        <v>-65420.76</v>
      </c>
      <c r="T824" s="18">
        <f t="shared" si="462"/>
        <v>41689.909999999996</v>
      </c>
      <c r="U824" s="18">
        <v>35313.440000000002</v>
      </c>
      <c r="V824" s="30">
        <f t="shared" si="463"/>
        <v>41091</v>
      </c>
      <c r="W824" s="28">
        <f t="shared" si="485"/>
        <v>10.855555555555556</v>
      </c>
      <c r="X824" s="38"/>
      <c r="AD824"/>
      <c r="AE824" s="43" t="s">
        <v>4170</v>
      </c>
      <c r="AF824">
        <f>MATCH(AE824,'CAT-4'!$A:$A,0)</f>
        <v>711</v>
      </c>
      <c r="AG824">
        <f>MATCH(V824,'CAT-4'!$1:$1,0)</f>
        <v>7</v>
      </c>
      <c r="AH824">
        <f>INDEX('CAT-4'!$1:$1048576,FAR!AF824,FAR!AG824)</f>
        <v>101.1</v>
      </c>
      <c r="AI824">
        <f>MATCH($AI$3,'CAT-4'!$1:$1,0)</f>
        <v>133</v>
      </c>
      <c r="AJ824">
        <f>INDEX('CAT-4'!$1:$1048576,FAR!AF824,FAR!AI824)</f>
        <v>129.9</v>
      </c>
      <c r="AK824" s="28">
        <f t="shared" si="486"/>
        <v>1.28486646884273</v>
      </c>
      <c r="AL824" s="28">
        <f t="shared" si="487"/>
        <v>1.28486646884273</v>
      </c>
      <c r="AM824" s="2">
        <f>INDEX(ELSV!$C$4:$G$58,MATCH(AE824,ELSV!$G$4:$G$58,0),MATCH(IF(O824&gt;2000000,"A",IF(O824&gt;1000000,"B",IF(O824&gt;100000,"C","D"))),ELSV!$C$4:$G$4,0))</f>
        <v>8</v>
      </c>
      <c r="AN824" s="77">
        <f>INDEX(ELSV!$G$4:$K$58,MATCH(AE824,ELSV!$G$4:$G$58,0),MATCH(IF(O824&gt;2000000,"A",IF(O824&gt;1000000,"B",IF(O824&gt;100000,"C","D"))),ELSV!$G$4:$K$4,0))</f>
        <v>0.95</v>
      </c>
      <c r="AO824" s="24">
        <f t="shared" si="488"/>
        <v>129429.99584569733</v>
      </c>
      <c r="AP824" s="24">
        <f t="shared" si="489"/>
        <v>122958.49605341245</v>
      </c>
      <c r="AQ824" s="25">
        <f t="shared" si="490"/>
        <v>6471.4997922848706</v>
      </c>
    </row>
    <row r="825" spans="1:43" x14ac:dyDescent="0.25">
      <c r="A825" s="11">
        <v>3004</v>
      </c>
      <c r="B825" s="6">
        <v>3004006203</v>
      </c>
      <c r="C825" s="6">
        <v>20000301</v>
      </c>
      <c r="D825" s="6">
        <v>4000000101</v>
      </c>
      <c r="E825" s="6" t="s">
        <v>1583</v>
      </c>
      <c r="F825" s="6" t="s">
        <v>871</v>
      </c>
      <c r="G825" s="6"/>
      <c r="H825" s="6">
        <v>15</v>
      </c>
      <c r="I825" s="6" t="s">
        <v>8</v>
      </c>
      <c r="J825" s="27">
        <v>40808</v>
      </c>
      <c r="K825" s="27">
        <v>40808</v>
      </c>
      <c r="L825" s="7">
        <v>100448</v>
      </c>
      <c r="M825" s="7">
        <v>0</v>
      </c>
      <c r="N825" s="7"/>
      <c r="O825" s="8">
        <v>100448</v>
      </c>
      <c r="P825" s="7">
        <v>-63744.97</v>
      </c>
      <c r="Q825" s="7">
        <v>0</v>
      </c>
      <c r="R825" s="7">
        <v>-6358.36</v>
      </c>
      <c r="S825" s="12">
        <f t="shared" si="461"/>
        <v>-70103.33</v>
      </c>
      <c r="T825" s="18">
        <f t="shared" si="462"/>
        <v>36703.03</v>
      </c>
      <c r="U825" s="18">
        <v>30344.67</v>
      </c>
      <c r="V825" s="30">
        <f t="shared" si="463"/>
        <v>40787</v>
      </c>
      <c r="W825" s="28">
        <f t="shared" si="485"/>
        <v>11.702777777777778</v>
      </c>
      <c r="X825" s="38" t="s">
        <v>3064</v>
      </c>
      <c r="Y825">
        <f>MATCH(X825,'CAT-3'!$A:$A,0)</f>
        <v>734</v>
      </c>
      <c r="Z825">
        <f>MATCH(V825,'CAT-3'!$1:$1,0)</f>
        <v>84</v>
      </c>
      <c r="AA825">
        <f>INDEX('CAT-3'!$1:$1048576,FAR!Y825,FAR!Z825)</f>
        <v>115.1</v>
      </c>
      <c r="AB825">
        <f>MATCH($AB$3,'CAT-3'!$1:$1,0)</f>
        <v>90</v>
      </c>
      <c r="AC825">
        <f>INDEX('CAT-3'!$1:$1048576,FAR!Y825,FAR!AB825)</f>
        <v>116.8</v>
      </c>
      <c r="AD825" s="28">
        <f t="shared" ref="AD825:AD831" si="491">AC825/AA825</f>
        <v>1.0147697654213728</v>
      </c>
      <c r="AE825" s="43" t="s">
        <v>4170</v>
      </c>
      <c r="AF825">
        <f>MATCH(AE825,'CAT-4'!$A:$A,0)</f>
        <v>711</v>
      </c>
      <c r="AG825">
        <f>MATCH($AG$3,'CAT-4'!$1:$1,0)</f>
        <v>4</v>
      </c>
      <c r="AH825">
        <f>INDEX('CAT-4'!$1:$1048576,FAR!AF825,FAR!AG825)</f>
        <v>100.4</v>
      </c>
      <c r="AI825">
        <f>MATCH($AI$3,'CAT-4'!$1:$1,0)</f>
        <v>133</v>
      </c>
      <c r="AJ825">
        <f>INDEX('CAT-4'!$1:$1048576,FAR!AF825,FAR!AI825)</f>
        <v>129.9</v>
      </c>
      <c r="AK825" s="28">
        <f t="shared" ref="AK825:AK845" si="492">AJ825/AH825</f>
        <v>1.2938247011952191</v>
      </c>
      <c r="AL825" s="28">
        <f t="shared" ref="AL825:AL831" si="493">AK825*AD825</f>
        <v>1.3129341885282502</v>
      </c>
      <c r="AM825" s="2">
        <f>INDEX(ELSV!$C$4:$G$58,MATCH(AE825,ELSV!$G$4:$G$58,0),MATCH(IF(O825&gt;2000000,"A",IF(O825&gt;1000000,"B",IF(O825&gt;100000,"C","D"))),ELSV!$C$4:$G$4,0))</f>
        <v>8</v>
      </c>
      <c r="AN825" s="77">
        <f>INDEX(ELSV!$G$4:$K$58,MATCH(AE825,ELSV!$G$4:$G$58,0),MATCH(IF(O825&gt;2000000,"A",IF(O825&gt;1000000,"B",IF(O825&gt;100000,"C","D"))),ELSV!$G$4:$K$4,0))</f>
        <v>0.95</v>
      </c>
      <c r="AO825" s="24">
        <f t="shared" si="488"/>
        <v>131881.61336928568</v>
      </c>
      <c r="AP825" s="24">
        <f t="shared" si="489"/>
        <v>125287.53270082139</v>
      </c>
      <c r="AQ825" s="25">
        <f t="shared" si="490"/>
        <v>6594.0806684642885</v>
      </c>
    </row>
    <row r="826" spans="1:43" x14ac:dyDescent="0.25">
      <c r="A826" s="11">
        <v>3008</v>
      </c>
      <c r="B826" s="6">
        <v>3008005901</v>
      </c>
      <c r="C826" s="6">
        <v>20000301</v>
      </c>
      <c r="D826" s="6">
        <v>4000000037</v>
      </c>
      <c r="E826" s="6" t="s">
        <v>1586</v>
      </c>
      <c r="F826" s="6" t="s">
        <v>820</v>
      </c>
      <c r="G826" s="6"/>
      <c r="H826" s="6">
        <v>1</v>
      </c>
      <c r="I826" s="6" t="s">
        <v>8</v>
      </c>
      <c r="J826" s="27">
        <v>40512</v>
      </c>
      <c r="K826" s="27">
        <v>40512</v>
      </c>
      <c r="L826" s="7">
        <v>100432.75</v>
      </c>
      <c r="M826" s="7">
        <v>0</v>
      </c>
      <c r="N826" s="7"/>
      <c r="O826" s="8">
        <v>100432.75</v>
      </c>
      <c r="P826" s="7">
        <v>-72056.23</v>
      </c>
      <c r="Q826" s="7">
        <v>0</v>
      </c>
      <c r="R826" s="7">
        <v>-6357.39</v>
      </c>
      <c r="S826" s="12">
        <f t="shared" si="461"/>
        <v>-78413.62</v>
      </c>
      <c r="T826" s="18">
        <f t="shared" si="462"/>
        <v>28376.520000000004</v>
      </c>
      <c r="U826" s="18">
        <v>22019.13</v>
      </c>
      <c r="V826" s="30">
        <f t="shared" si="463"/>
        <v>40483</v>
      </c>
      <c r="W826" s="28">
        <f t="shared" si="485"/>
        <v>12.513888888888889</v>
      </c>
      <c r="X826" s="38" t="s">
        <v>2880</v>
      </c>
      <c r="Y826">
        <f>MATCH(X826,'CAT-3'!$A:$A,0)</f>
        <v>642</v>
      </c>
      <c r="Z826">
        <f>MATCH(V826,'CAT-3'!$1:$1,0)</f>
        <v>74</v>
      </c>
      <c r="AA826">
        <f>INDEX('CAT-3'!$1:$1048576,FAR!Y826,FAR!Z826)</f>
        <v>121.2</v>
      </c>
      <c r="AB826">
        <f>MATCH($AB$3,'CAT-3'!$1:$1,0)</f>
        <v>90</v>
      </c>
      <c r="AC826">
        <f>INDEX('CAT-3'!$1:$1048576,FAR!Y826,FAR!AB826)</f>
        <v>126.4</v>
      </c>
      <c r="AD826" s="28">
        <f t="shared" si="491"/>
        <v>1.0429042904290429</v>
      </c>
      <c r="AE826" s="43" t="s">
        <v>4061</v>
      </c>
      <c r="AF826">
        <f>MATCH(AE826,'CAT-4'!$A:$A,0)</f>
        <v>654</v>
      </c>
      <c r="AG826">
        <f>MATCH($AG$3,'CAT-4'!$1:$1,0)</f>
        <v>4</v>
      </c>
      <c r="AH826">
        <f>INDEX('CAT-4'!$1:$1048576,FAR!AF826,FAR!AG826)</f>
        <v>94.7</v>
      </c>
      <c r="AI826">
        <f>MATCH($AI$3,'CAT-4'!$1:$1,0)</f>
        <v>133</v>
      </c>
      <c r="AJ826">
        <f>INDEX('CAT-4'!$1:$1048576,FAR!AF826,FAR!AI826)</f>
        <v>112.9</v>
      </c>
      <c r="AK826" s="28">
        <f t="shared" si="492"/>
        <v>1.1921858500527984</v>
      </c>
      <c r="AL826" s="28">
        <f t="shared" si="493"/>
        <v>1.243335738008859</v>
      </c>
      <c r="AM826" s="2">
        <f>INDEX(ELSV!$C$4:$G$58,MATCH(AE826,ELSV!$G$4:$G$58,0),MATCH(IF(O826&gt;2000000,"A",IF(O826&gt;1000000,"B",IF(O826&gt;100000,"C","D"))),ELSV!$C$4:$G$4,0))</f>
        <v>6</v>
      </c>
      <c r="AN826" s="77">
        <f>INDEX(ELSV!$G$4:$K$58,MATCH(AE826,ELSV!$G$4:$G$58,0),MATCH(IF(O826&gt;2000000,"A",IF(O826&gt;1000000,"B",IF(O826&gt;100000,"C","D"))),ELSV!$G$4:$K$4,0))</f>
        <v>0.95</v>
      </c>
      <c r="AO826" s="24">
        <f t="shared" si="488"/>
        <v>124871.62734150923</v>
      </c>
      <c r="AP826" s="24">
        <f t="shared" si="489"/>
        <v>118628.04597443376</v>
      </c>
      <c r="AQ826" s="25">
        <f t="shared" si="490"/>
        <v>6243.5813670754724</v>
      </c>
    </row>
    <row r="827" spans="1:43" x14ac:dyDescent="0.25">
      <c r="A827" s="11">
        <v>3006</v>
      </c>
      <c r="B827" s="6">
        <v>3006005901</v>
      </c>
      <c r="C827" s="6">
        <v>20000301</v>
      </c>
      <c r="D827" s="6">
        <v>4000000106</v>
      </c>
      <c r="E827" s="6" t="s">
        <v>1582</v>
      </c>
      <c r="F827" s="6" t="s">
        <v>874</v>
      </c>
      <c r="G827" s="6"/>
      <c r="H827" s="6">
        <v>1</v>
      </c>
      <c r="I827" s="6" t="s">
        <v>41</v>
      </c>
      <c r="J827" s="27">
        <v>40494</v>
      </c>
      <c r="K827" s="27">
        <v>40494</v>
      </c>
      <c r="L827" s="7">
        <v>100432.75</v>
      </c>
      <c r="M827" s="7">
        <v>0</v>
      </c>
      <c r="N827" s="7"/>
      <c r="O827" s="8">
        <v>100432.75</v>
      </c>
      <c r="P827" s="7">
        <v>-72369.740000000005</v>
      </c>
      <c r="Q827" s="7">
        <v>0</v>
      </c>
      <c r="R827" s="7">
        <v>-6357.39</v>
      </c>
      <c r="S827" s="12">
        <f t="shared" si="461"/>
        <v>-78727.13</v>
      </c>
      <c r="T827" s="18">
        <f t="shared" si="462"/>
        <v>28063.009999999995</v>
      </c>
      <c r="U827" s="18">
        <v>21705.62</v>
      </c>
      <c r="V827" s="30">
        <f t="shared" si="463"/>
        <v>40483</v>
      </c>
      <c r="W827" s="28">
        <f t="shared" si="485"/>
        <v>12.563888888888888</v>
      </c>
      <c r="X827" s="38" t="s">
        <v>3064</v>
      </c>
      <c r="Y827">
        <f>MATCH(X827,'CAT-3'!$A:$A,0)</f>
        <v>734</v>
      </c>
      <c r="Z827">
        <f>MATCH(V827,'CAT-3'!$1:$1,0)</f>
        <v>74</v>
      </c>
      <c r="AA827">
        <f>INDEX('CAT-3'!$1:$1048576,FAR!Y827,FAR!Z827)</f>
        <v>111.3</v>
      </c>
      <c r="AB827">
        <f>MATCH($AB$3,'CAT-3'!$1:$1,0)</f>
        <v>90</v>
      </c>
      <c r="AC827">
        <f>INDEX('CAT-3'!$1:$1048576,FAR!Y827,FAR!AB827)</f>
        <v>116.8</v>
      </c>
      <c r="AD827" s="28">
        <f t="shared" si="491"/>
        <v>1.0494159928122193</v>
      </c>
      <c r="AE827" s="43" t="s">
        <v>4165</v>
      </c>
      <c r="AF827">
        <f>MATCH(AE827,'CAT-4'!$A:$A,0)</f>
        <v>708</v>
      </c>
      <c r="AG827">
        <f>MATCH($AG$3,'CAT-4'!$1:$1,0)</f>
        <v>4</v>
      </c>
      <c r="AH827">
        <f>INDEX('CAT-4'!$1:$1048576,FAR!AF827,FAR!AG827)</f>
        <v>102.3</v>
      </c>
      <c r="AI827">
        <f>MATCH($AI$3,'CAT-4'!$1:$1,0)</f>
        <v>133</v>
      </c>
      <c r="AJ827">
        <f>INDEX('CAT-4'!$1:$1048576,FAR!AF827,FAR!AI827)</f>
        <v>133.69999999999999</v>
      </c>
      <c r="AK827" s="28">
        <f t="shared" si="492"/>
        <v>1.3069403714565004</v>
      </c>
      <c r="AL827" s="28">
        <f t="shared" si="493"/>
        <v>1.371524127458394</v>
      </c>
      <c r="AM827" s="2">
        <f>INDEX(ELSV!$C$4:$G$58,MATCH(AE827,ELSV!$G$4:$G$58,0),MATCH(IF(O827&gt;2000000,"A",IF(O827&gt;1000000,"B",IF(O827&gt;100000,"C","D"))),ELSV!$C$4:$G$4,0))</f>
        <v>8</v>
      </c>
      <c r="AN827" s="77">
        <f>INDEX(ELSV!$G$4:$K$58,MATCH(AE827,ELSV!$G$4:$G$58,0),MATCH(IF(O827&gt;2000000,"A",IF(O827&gt;1000000,"B",IF(O827&gt;100000,"C","D"))),ELSV!$G$4:$K$4,0))</f>
        <v>0.9</v>
      </c>
      <c r="AO827" s="24">
        <f t="shared" si="488"/>
        <v>137745.93981199703</v>
      </c>
      <c r="AP827" s="24">
        <f t="shared" si="489"/>
        <v>123971.34583079733</v>
      </c>
      <c r="AQ827" s="25">
        <f t="shared" si="490"/>
        <v>13774.593981199694</v>
      </c>
    </row>
    <row r="828" spans="1:43" x14ac:dyDescent="0.25">
      <c r="A828" s="11">
        <v>3005</v>
      </c>
      <c r="B828" s="6">
        <v>3005005901</v>
      </c>
      <c r="C828" s="6">
        <v>20000301</v>
      </c>
      <c r="D828" s="6">
        <v>4000000132</v>
      </c>
      <c r="E828" s="6" t="s">
        <v>1584</v>
      </c>
      <c r="F828" s="6" t="s">
        <v>895</v>
      </c>
      <c r="G828" s="6"/>
      <c r="H828" s="6">
        <v>1</v>
      </c>
      <c r="I828" s="6" t="s">
        <v>8</v>
      </c>
      <c r="J828" s="27">
        <v>40542</v>
      </c>
      <c r="K828" s="27">
        <v>40542</v>
      </c>
      <c r="L828" s="7">
        <v>100432.75</v>
      </c>
      <c r="M828" s="7">
        <v>0</v>
      </c>
      <c r="N828" s="7"/>
      <c r="O828" s="8">
        <v>100432.75</v>
      </c>
      <c r="P828" s="7">
        <v>-71533.7</v>
      </c>
      <c r="Q828" s="7">
        <v>0</v>
      </c>
      <c r="R828" s="7">
        <v>-6357.39</v>
      </c>
      <c r="S828" s="12">
        <f t="shared" si="461"/>
        <v>-77891.09</v>
      </c>
      <c r="T828" s="18">
        <f t="shared" si="462"/>
        <v>28899.050000000003</v>
      </c>
      <c r="U828" s="18">
        <v>22541.66</v>
      </c>
      <c r="V828" s="30">
        <f t="shared" si="463"/>
        <v>40513</v>
      </c>
      <c r="W828" s="28">
        <f t="shared" si="485"/>
        <v>12.430555555555555</v>
      </c>
      <c r="X828" s="38" t="s">
        <v>3064</v>
      </c>
      <c r="Y828">
        <f>MATCH(X828,'CAT-3'!$A:$A,0)</f>
        <v>734</v>
      </c>
      <c r="Z828">
        <f>MATCH(V828,'CAT-3'!$1:$1,0)</f>
        <v>75</v>
      </c>
      <c r="AA828">
        <f>INDEX('CAT-3'!$1:$1048576,FAR!Y828,FAR!Z828)</f>
        <v>112.8</v>
      </c>
      <c r="AB828">
        <f>MATCH($AB$3,'CAT-3'!$1:$1,0)</f>
        <v>90</v>
      </c>
      <c r="AC828">
        <f>INDEX('CAT-3'!$1:$1048576,FAR!Y828,FAR!AB828)</f>
        <v>116.8</v>
      </c>
      <c r="AD828" s="28">
        <f t="shared" si="491"/>
        <v>1.0354609929078014</v>
      </c>
      <c r="AE828" s="43" t="s">
        <v>4165</v>
      </c>
      <c r="AF828">
        <f>MATCH(AE828,'CAT-4'!$A:$A,0)</f>
        <v>708</v>
      </c>
      <c r="AG828">
        <f>MATCH($AG$3,'CAT-4'!$1:$1,0)</f>
        <v>4</v>
      </c>
      <c r="AH828">
        <f>INDEX('CAT-4'!$1:$1048576,FAR!AF828,FAR!AG828)</f>
        <v>102.3</v>
      </c>
      <c r="AI828">
        <f>MATCH($AI$3,'CAT-4'!$1:$1,0)</f>
        <v>133</v>
      </c>
      <c r="AJ828">
        <f>INDEX('CAT-4'!$1:$1048576,FAR!AF828,FAR!AI828)</f>
        <v>133.69999999999999</v>
      </c>
      <c r="AK828" s="28">
        <f t="shared" si="492"/>
        <v>1.3069403714565004</v>
      </c>
      <c r="AL828" s="28">
        <f t="shared" si="493"/>
        <v>1.3532857746996387</v>
      </c>
      <c r="AM828" s="2">
        <f>INDEX(ELSV!$C$4:$G$58,MATCH(AE828,ELSV!$G$4:$G$58,0),MATCH(IF(O828&gt;2000000,"A",IF(O828&gt;1000000,"B",IF(O828&gt;100000,"C","D"))),ELSV!$C$4:$G$4,0))</f>
        <v>8</v>
      </c>
      <c r="AN828" s="77">
        <f>INDEX(ELSV!$G$4:$K$58,MATCH(AE828,ELSV!$G$4:$G$58,0),MATCH(IF(O828&gt;2000000,"A",IF(O828&gt;1000000,"B",IF(O828&gt;100000,"C","D"))),ELSV!$G$4:$K$4,0))</f>
        <v>0.9</v>
      </c>
      <c r="AO828" s="24">
        <f t="shared" si="488"/>
        <v>135914.21188896513</v>
      </c>
      <c r="AP828" s="24">
        <f t="shared" si="489"/>
        <v>122322.79070006862</v>
      </c>
      <c r="AQ828" s="25">
        <f t="shared" si="490"/>
        <v>13591.421188896507</v>
      </c>
    </row>
    <row r="829" spans="1:43" hidden="1" x14ac:dyDescent="0.25">
      <c r="A829" s="11">
        <v>3003</v>
      </c>
      <c r="B829" s="6">
        <v>3003006201</v>
      </c>
      <c r="C829" s="6">
        <v>20000301</v>
      </c>
      <c r="D829" s="6">
        <v>4000000147</v>
      </c>
      <c r="E829" s="6"/>
      <c r="F829" s="6" t="s">
        <v>908</v>
      </c>
      <c r="G829" s="6"/>
      <c r="H829" s="6">
        <v>1</v>
      </c>
      <c r="I829" s="6" t="s">
        <v>41</v>
      </c>
      <c r="J829" s="27">
        <v>40544</v>
      </c>
      <c r="K829" s="27">
        <v>40544</v>
      </c>
      <c r="L829" s="7">
        <v>100432.75</v>
      </c>
      <c r="M829" s="7">
        <v>0</v>
      </c>
      <c r="N829" s="7"/>
      <c r="O829" s="8">
        <v>100432.75</v>
      </c>
      <c r="P829" s="7">
        <v>-71498.87</v>
      </c>
      <c r="Q829" s="7">
        <v>0</v>
      </c>
      <c r="R829" s="7">
        <v>-6357.39</v>
      </c>
      <c r="S829" s="12">
        <f t="shared" si="461"/>
        <v>-77856.259999999995</v>
      </c>
      <c r="T829" s="18">
        <f t="shared" si="462"/>
        <v>28933.880000000005</v>
      </c>
      <c r="U829" s="18">
        <v>22576.49</v>
      </c>
      <c r="V829" s="30">
        <f t="shared" si="463"/>
        <v>40544</v>
      </c>
      <c r="W829" s="28">
        <f t="shared" si="485"/>
        <v>12.427777777777777</v>
      </c>
      <c r="X829" s="38" t="s">
        <v>3064</v>
      </c>
      <c r="Y829">
        <f>MATCH(X829,'CAT-3'!$A:$A,0)</f>
        <v>734</v>
      </c>
      <c r="Z829">
        <f>MATCH(V829,'CAT-3'!$1:$1,0)</f>
        <v>76</v>
      </c>
      <c r="AA829">
        <f>INDEX('CAT-3'!$1:$1048576,FAR!Y829,FAR!Z829)</f>
        <v>113.3</v>
      </c>
      <c r="AB829">
        <f>MATCH($AB$3,'CAT-3'!$1:$1,0)</f>
        <v>90</v>
      </c>
      <c r="AC829">
        <f>INDEX('CAT-3'!$1:$1048576,FAR!Y829,FAR!AB829)</f>
        <v>116.8</v>
      </c>
      <c r="AD829" s="28">
        <f t="shared" si="491"/>
        <v>1.0308914386584289</v>
      </c>
      <c r="AE829" s="43" t="s">
        <v>4165</v>
      </c>
      <c r="AF829">
        <f>MATCH(AE829,'CAT-4'!$A:$A,0)</f>
        <v>708</v>
      </c>
      <c r="AG829">
        <f>MATCH($AG$3,'CAT-4'!$1:$1,0)</f>
        <v>4</v>
      </c>
      <c r="AH829">
        <f>INDEX('CAT-4'!$1:$1048576,FAR!AF829,FAR!AG829)</f>
        <v>102.3</v>
      </c>
      <c r="AI829">
        <f>MATCH($AI$3,'CAT-4'!$1:$1,0)</f>
        <v>133</v>
      </c>
      <c r="AJ829">
        <f>INDEX('CAT-4'!$1:$1048576,FAR!AF829,FAR!AI829)</f>
        <v>133.69999999999999</v>
      </c>
      <c r="AK829" s="28">
        <f t="shared" si="492"/>
        <v>1.3069403714565004</v>
      </c>
      <c r="AL829" s="28">
        <f t="shared" si="493"/>
        <v>1.3473136397715733</v>
      </c>
      <c r="AM829" s="2">
        <f>INDEX(ELSV!$C$4:$G$58,MATCH(AE829,ELSV!$G$4:$G$58,0),MATCH(IF(O829&gt;2000000,"A",IF(O829&gt;1000000,"B",IF(O829&gt;100000,"C","D"))),ELSV!$C$4:$G$4,0))</f>
        <v>8</v>
      </c>
      <c r="AN829" s="77">
        <f>INDEX(ELSV!$G$4:$K$58,MATCH(AE829,ELSV!$G$4:$G$58,0),MATCH(IF(O829&gt;2000000,"A",IF(O829&gt;1000000,"B",IF(O829&gt;100000,"C","D"))),ELSV!$G$4:$K$4,0))</f>
        <v>0.9</v>
      </c>
      <c r="AO829" s="24">
        <f t="shared" si="488"/>
        <v>135314.41395476848</v>
      </c>
      <c r="AP829" s="24">
        <f t="shared" si="489"/>
        <v>121782.97255929164</v>
      </c>
      <c r="AQ829" s="25">
        <f t="shared" si="490"/>
        <v>13531.441395476839</v>
      </c>
    </row>
    <row r="830" spans="1:43" x14ac:dyDescent="0.25">
      <c r="A830" s="11">
        <v>3007</v>
      </c>
      <c r="B830" s="6">
        <v>3007005902</v>
      </c>
      <c r="C830" s="6">
        <v>20000401</v>
      </c>
      <c r="D830" s="6">
        <v>5000000001</v>
      </c>
      <c r="E830" s="6" t="s">
        <v>1585</v>
      </c>
      <c r="F830" s="6" t="s">
        <v>1071</v>
      </c>
      <c r="G830" s="6"/>
      <c r="H830" s="6">
        <v>1</v>
      </c>
      <c r="I830" s="6" t="s">
        <v>8</v>
      </c>
      <c r="J830" s="27">
        <v>40488</v>
      </c>
      <c r="K830" s="27">
        <v>40488</v>
      </c>
      <c r="L830" s="7">
        <v>100432.75</v>
      </c>
      <c r="M830" s="7">
        <v>0</v>
      </c>
      <c r="N830" s="7"/>
      <c r="O830" s="8">
        <v>100432.75</v>
      </c>
      <c r="P830" s="7">
        <v>-72474.25</v>
      </c>
      <c r="Q830" s="7">
        <v>0</v>
      </c>
      <c r="R830" s="7">
        <v>-6357.39</v>
      </c>
      <c r="S830" s="12">
        <f t="shared" si="461"/>
        <v>-78831.64</v>
      </c>
      <c r="T830" s="18">
        <f t="shared" si="462"/>
        <v>27958.5</v>
      </c>
      <c r="U830" s="18">
        <v>21601.11</v>
      </c>
      <c r="V830" s="30">
        <f t="shared" si="463"/>
        <v>40483</v>
      </c>
      <c r="W830" s="28">
        <f t="shared" si="485"/>
        <v>12.580555555555556</v>
      </c>
      <c r="X830" s="38" t="s">
        <v>3064</v>
      </c>
      <c r="Y830">
        <f>MATCH(X830,'CAT-3'!$A:$A,0)</f>
        <v>734</v>
      </c>
      <c r="Z830">
        <f>MATCH(V830,'CAT-3'!$1:$1,0)</f>
        <v>74</v>
      </c>
      <c r="AA830">
        <f>INDEX('CAT-3'!$1:$1048576,FAR!Y830,FAR!Z830)</f>
        <v>111.3</v>
      </c>
      <c r="AB830">
        <f>MATCH($AB$3,'CAT-3'!$1:$1,0)</f>
        <v>90</v>
      </c>
      <c r="AC830">
        <f>INDEX('CAT-3'!$1:$1048576,FAR!Y830,FAR!AB830)</f>
        <v>116.8</v>
      </c>
      <c r="AD830" s="28">
        <f t="shared" si="491"/>
        <v>1.0494159928122193</v>
      </c>
      <c r="AE830" s="43" t="s">
        <v>4165</v>
      </c>
      <c r="AF830">
        <f>MATCH(AE830,'CAT-4'!$A:$A,0)</f>
        <v>708</v>
      </c>
      <c r="AG830">
        <f>MATCH($AG$3,'CAT-4'!$1:$1,0)</f>
        <v>4</v>
      </c>
      <c r="AH830">
        <f>INDEX('CAT-4'!$1:$1048576,FAR!AF830,FAR!AG830)</f>
        <v>102.3</v>
      </c>
      <c r="AI830">
        <f>MATCH($AI$3,'CAT-4'!$1:$1,0)</f>
        <v>133</v>
      </c>
      <c r="AJ830">
        <f>INDEX('CAT-4'!$1:$1048576,FAR!AF830,FAR!AI830)</f>
        <v>133.69999999999999</v>
      </c>
      <c r="AK830" s="28">
        <f t="shared" si="492"/>
        <v>1.3069403714565004</v>
      </c>
      <c r="AL830" s="28">
        <f t="shared" si="493"/>
        <v>1.371524127458394</v>
      </c>
      <c r="AM830" s="2">
        <f>INDEX(ELSV!$C$4:$G$58,MATCH(AE830,ELSV!$G$4:$G$58,0),MATCH(IF(O830&gt;2000000,"A",IF(O830&gt;1000000,"B",IF(O830&gt;100000,"C","D"))),ELSV!$C$4:$G$4,0))</f>
        <v>8</v>
      </c>
      <c r="AN830" s="77">
        <f>INDEX(ELSV!$G$4:$K$58,MATCH(AE830,ELSV!$G$4:$G$58,0),MATCH(IF(O830&gt;2000000,"A",IF(O830&gt;1000000,"B",IF(O830&gt;100000,"C","D"))),ELSV!$G$4:$K$4,0))</f>
        <v>0.9</v>
      </c>
      <c r="AO830" s="24">
        <f t="shared" si="488"/>
        <v>137745.93981199703</v>
      </c>
      <c r="AP830" s="24">
        <f t="shared" si="489"/>
        <v>123971.34583079733</v>
      </c>
      <c r="AQ830" s="25">
        <f t="shared" si="490"/>
        <v>13774.593981199694</v>
      </c>
    </row>
    <row r="831" spans="1:43" x14ac:dyDescent="0.25">
      <c r="A831" s="11">
        <v>3004</v>
      </c>
      <c r="B831" s="6">
        <v>3004005901</v>
      </c>
      <c r="C831" s="6">
        <v>20000401</v>
      </c>
      <c r="D831" s="6">
        <v>5000000034</v>
      </c>
      <c r="E831" s="6" t="s">
        <v>1583</v>
      </c>
      <c r="F831" s="6" t="s">
        <v>1100</v>
      </c>
      <c r="G831" s="6"/>
      <c r="H831" s="6">
        <v>1</v>
      </c>
      <c r="I831" s="6" t="s">
        <v>41</v>
      </c>
      <c r="J831" s="27">
        <v>40530</v>
      </c>
      <c r="K831" s="27">
        <v>40530</v>
      </c>
      <c r="L831" s="7">
        <v>100432.75</v>
      </c>
      <c r="M831" s="7">
        <v>0</v>
      </c>
      <c r="N831" s="7"/>
      <c r="O831" s="8">
        <v>100432.75</v>
      </c>
      <c r="P831" s="7">
        <v>-71742.710000000006</v>
      </c>
      <c r="Q831" s="7">
        <v>0</v>
      </c>
      <c r="R831" s="7">
        <v>-6357.39</v>
      </c>
      <c r="S831" s="12">
        <f t="shared" si="461"/>
        <v>-78100.100000000006</v>
      </c>
      <c r="T831" s="18">
        <f t="shared" si="462"/>
        <v>28690.039999999994</v>
      </c>
      <c r="U831" s="18">
        <v>22332.65</v>
      </c>
      <c r="V831" s="30">
        <f t="shared" si="463"/>
        <v>40513</v>
      </c>
      <c r="W831" s="28">
        <f t="shared" si="485"/>
        <v>12.463888888888889</v>
      </c>
      <c r="X831" s="38" t="s">
        <v>3064</v>
      </c>
      <c r="Y831">
        <f>MATCH(X831,'CAT-3'!$A:$A,0)</f>
        <v>734</v>
      </c>
      <c r="Z831">
        <f>MATCH(V831,'CAT-3'!$1:$1,0)</f>
        <v>75</v>
      </c>
      <c r="AA831">
        <f>INDEX('CAT-3'!$1:$1048576,FAR!Y831,FAR!Z831)</f>
        <v>112.8</v>
      </c>
      <c r="AB831">
        <f>MATCH($AB$3,'CAT-3'!$1:$1,0)</f>
        <v>90</v>
      </c>
      <c r="AC831">
        <f>INDEX('CAT-3'!$1:$1048576,FAR!Y831,FAR!AB831)</f>
        <v>116.8</v>
      </c>
      <c r="AD831" s="28">
        <f t="shared" si="491"/>
        <v>1.0354609929078014</v>
      </c>
      <c r="AE831" s="43" t="s">
        <v>4165</v>
      </c>
      <c r="AF831">
        <f>MATCH(AE831,'CAT-4'!$A:$A,0)</f>
        <v>708</v>
      </c>
      <c r="AG831">
        <f>MATCH($AG$3,'CAT-4'!$1:$1,0)</f>
        <v>4</v>
      </c>
      <c r="AH831">
        <f>INDEX('CAT-4'!$1:$1048576,FAR!AF831,FAR!AG831)</f>
        <v>102.3</v>
      </c>
      <c r="AI831">
        <f>MATCH($AI$3,'CAT-4'!$1:$1,0)</f>
        <v>133</v>
      </c>
      <c r="AJ831">
        <f>INDEX('CAT-4'!$1:$1048576,FAR!AF831,FAR!AI831)</f>
        <v>133.69999999999999</v>
      </c>
      <c r="AK831" s="28">
        <f t="shared" si="492"/>
        <v>1.3069403714565004</v>
      </c>
      <c r="AL831" s="28">
        <f t="shared" si="493"/>
        <v>1.3532857746996387</v>
      </c>
      <c r="AM831" s="2">
        <f>INDEX(ELSV!$C$4:$G$58,MATCH(AE831,ELSV!$G$4:$G$58,0),MATCH(IF(O831&gt;2000000,"A",IF(O831&gt;1000000,"B",IF(O831&gt;100000,"C","D"))),ELSV!$C$4:$G$4,0))</f>
        <v>8</v>
      </c>
      <c r="AN831" s="77">
        <f>INDEX(ELSV!$G$4:$K$58,MATCH(AE831,ELSV!$G$4:$G$58,0),MATCH(IF(O831&gt;2000000,"A",IF(O831&gt;1000000,"B",IF(O831&gt;100000,"C","D"))),ELSV!$G$4:$K$4,0))</f>
        <v>0.9</v>
      </c>
      <c r="AO831" s="24">
        <f t="shared" si="488"/>
        <v>135914.21188896513</v>
      </c>
      <c r="AP831" s="24">
        <f t="shared" si="489"/>
        <v>122322.79070006862</v>
      </c>
      <c r="AQ831" s="25">
        <f t="shared" si="490"/>
        <v>13591.421188896507</v>
      </c>
    </row>
    <row r="832" spans="1:43" x14ac:dyDescent="0.25">
      <c r="A832" s="11">
        <v>3007</v>
      </c>
      <c r="B832" s="6">
        <v>3007006203</v>
      </c>
      <c r="C832" s="6">
        <v>20000301</v>
      </c>
      <c r="D832" s="6">
        <v>4000000167</v>
      </c>
      <c r="E832" s="6" t="s">
        <v>1585</v>
      </c>
      <c r="F832" s="6" t="s">
        <v>921</v>
      </c>
      <c r="G832" s="6"/>
      <c r="H832" s="6">
        <v>8</v>
      </c>
      <c r="I832" s="6" t="s">
        <v>8</v>
      </c>
      <c r="J832" s="27">
        <v>41088</v>
      </c>
      <c r="K832" s="27">
        <v>41088</v>
      </c>
      <c r="L832" s="7">
        <v>100333.28</v>
      </c>
      <c r="M832" s="7">
        <v>0</v>
      </c>
      <c r="N832" s="7"/>
      <c r="O832" s="8">
        <v>100333.28</v>
      </c>
      <c r="P832" s="7">
        <v>-61979.77</v>
      </c>
      <c r="Q832" s="7">
        <v>0</v>
      </c>
      <c r="R832" s="7">
        <v>-6351.1</v>
      </c>
      <c r="S832" s="12">
        <f t="shared" si="461"/>
        <v>-68330.87</v>
      </c>
      <c r="T832" s="18">
        <f t="shared" si="462"/>
        <v>38353.51</v>
      </c>
      <c r="U832" s="18">
        <v>32002.41</v>
      </c>
      <c r="V832" s="30">
        <f t="shared" si="463"/>
        <v>41061</v>
      </c>
      <c r="W832" s="28">
        <f t="shared" si="485"/>
        <v>10.936111111111112</v>
      </c>
      <c r="X832" s="38"/>
      <c r="AD832"/>
      <c r="AE832" s="43" t="s">
        <v>4429</v>
      </c>
      <c r="AF832">
        <f>MATCH(AE832,'CAT-4'!$A:$A,0)</f>
        <v>844</v>
      </c>
      <c r="AG832">
        <f>MATCH(V832,'CAT-4'!$1:$1,0)</f>
        <v>6</v>
      </c>
      <c r="AH832">
        <f>INDEX('CAT-4'!$1:$1048576,FAR!AF832,FAR!AG832)</f>
        <v>102.5</v>
      </c>
      <c r="AI832">
        <f>MATCH($AI$3,'CAT-4'!$1:$1,0)</f>
        <v>133</v>
      </c>
      <c r="AJ832">
        <f>INDEX('CAT-4'!$1:$1048576,FAR!AF832,FAR!AI832)</f>
        <v>157.9</v>
      </c>
      <c r="AK832" s="28">
        <f t="shared" si="492"/>
        <v>1.5404878048780488</v>
      </c>
      <c r="AL832" s="28">
        <f t="shared" ref="AL832:AL845" si="494">AK832</f>
        <v>1.5404878048780488</v>
      </c>
      <c r="AM832" s="2">
        <f>INDEX(ELSV!$C$4:$G$58,MATCH(AE832,ELSV!$G$4:$G$58,0),MATCH(IF(O832&gt;2000000,"A",IF(O832&gt;1000000,"B",IF(O832&gt;100000,"C","D"))),ELSV!$C$4:$G$4,0))</f>
        <v>8</v>
      </c>
      <c r="AN832" s="77">
        <f>INDEX(ELSV!$G$4:$K$58,MATCH(AE832,ELSV!$G$4:$G$58,0),MATCH(IF(O832&gt;2000000,"A",IF(O832&gt;1000000,"B",IF(O832&gt;100000,"C","D"))),ELSV!$G$4:$K$4,0))</f>
        <v>0.95</v>
      </c>
      <c r="AO832" s="24">
        <f t="shared" si="488"/>
        <v>154562.19426341463</v>
      </c>
      <c r="AP832" s="24">
        <f t="shared" si="489"/>
        <v>146834.08455024389</v>
      </c>
      <c r="AQ832" s="25">
        <f t="shared" si="490"/>
        <v>7728.1097131707356</v>
      </c>
    </row>
    <row r="833" spans="1:43" x14ac:dyDescent="0.25">
      <c r="A833" s="11">
        <v>3005</v>
      </c>
      <c r="B833" s="6">
        <v>3005006201</v>
      </c>
      <c r="C833" s="6">
        <v>20000401</v>
      </c>
      <c r="D833" s="6">
        <v>5000000342</v>
      </c>
      <c r="E833" s="6" t="s">
        <v>1584</v>
      </c>
      <c r="F833" s="6" t="s">
        <v>1227</v>
      </c>
      <c r="G833" s="6"/>
      <c r="H833" s="6">
        <v>3</v>
      </c>
      <c r="I833" s="6" t="s">
        <v>8</v>
      </c>
      <c r="J833" s="27">
        <v>42614</v>
      </c>
      <c r="K833" s="27">
        <v>42614</v>
      </c>
      <c r="L833" s="7">
        <v>99000</v>
      </c>
      <c r="M833" s="7">
        <v>0</v>
      </c>
      <c r="N833" s="7"/>
      <c r="O833" s="8">
        <v>99000</v>
      </c>
      <c r="P833" s="7">
        <v>-34973.339999999997</v>
      </c>
      <c r="Q833" s="7">
        <v>0</v>
      </c>
      <c r="R833" s="7">
        <v>-6266.7</v>
      </c>
      <c r="S833" s="12">
        <f t="shared" si="461"/>
        <v>-41240.039999999994</v>
      </c>
      <c r="T833" s="18">
        <f t="shared" si="462"/>
        <v>64026.66</v>
      </c>
      <c r="U833" s="18">
        <v>57759.96</v>
      </c>
      <c r="V833" s="30">
        <f t="shared" si="463"/>
        <v>42614</v>
      </c>
      <c r="W833" s="28">
        <f t="shared" si="485"/>
        <v>6.7611111111111111</v>
      </c>
      <c r="X833" s="38"/>
      <c r="AD833"/>
      <c r="AE833" s="43" t="s">
        <v>4059</v>
      </c>
      <c r="AF833">
        <f>MATCH(AE833,'CAT-4'!$A:$A,0)</f>
        <v>653</v>
      </c>
      <c r="AG833">
        <f>MATCH(V833,'CAT-4'!$1:$1,0)</f>
        <v>57</v>
      </c>
      <c r="AH833">
        <f>INDEX('CAT-4'!$1:$1048576,FAR!AF833,FAR!AG833)</f>
        <v>109.8</v>
      </c>
      <c r="AI833">
        <f>MATCH($AI$3,'CAT-4'!$1:$1,0)</f>
        <v>133</v>
      </c>
      <c r="AJ833">
        <f>INDEX('CAT-4'!$1:$1048576,FAR!AF833,FAR!AI833)</f>
        <v>120.5</v>
      </c>
      <c r="AK833" s="28">
        <f t="shared" si="492"/>
        <v>1.0974499089253187</v>
      </c>
      <c r="AL833" s="28">
        <f t="shared" si="494"/>
        <v>1.0974499089253187</v>
      </c>
      <c r="AM833" s="2">
        <f>INDEX(ELSV!$C$4:$G$58,MATCH(AE833,ELSV!$G$4:$G$58,0),MATCH(IF(O833&gt;2000000,"A",IF(O833&gt;1000000,"B",IF(O833&gt;100000,"C","D"))),ELSV!$C$4:$G$4,0))</f>
        <v>8</v>
      </c>
      <c r="AN833" s="77">
        <f>INDEX(ELSV!$G$4:$K$58,MATCH(AE833,ELSV!$G$4:$G$58,0),MATCH(IF(O833&gt;2000000,"A",IF(O833&gt;1000000,"B",IF(O833&gt;100000,"C","D"))),ELSV!$G$4:$K$4,0))</f>
        <v>0.9</v>
      </c>
      <c r="AO833" s="24">
        <f t="shared" si="488"/>
        <v>108647.54098360655</v>
      </c>
      <c r="AP833" s="24">
        <f t="shared" si="489"/>
        <v>82640.035860655727</v>
      </c>
      <c r="AQ833" s="25">
        <f t="shared" si="490"/>
        <v>26007.505122950824</v>
      </c>
    </row>
    <row r="834" spans="1:43" x14ac:dyDescent="0.25">
      <c r="A834" s="11">
        <v>3006</v>
      </c>
      <c r="B834" s="6">
        <v>3006000202</v>
      </c>
      <c r="C834" s="6">
        <v>20000201</v>
      </c>
      <c r="D834" s="6">
        <v>3020000348</v>
      </c>
      <c r="E834" s="6" t="s">
        <v>1582</v>
      </c>
      <c r="F834" s="6" t="s">
        <v>484</v>
      </c>
      <c r="G834" s="6"/>
      <c r="H834" s="6">
        <v>1</v>
      </c>
      <c r="I834" s="6" t="s">
        <v>8</v>
      </c>
      <c r="J834" s="27">
        <v>41882</v>
      </c>
      <c r="K834" s="27">
        <v>41882</v>
      </c>
      <c r="L834" s="7">
        <v>97770.01</v>
      </c>
      <c r="M834" s="7">
        <v>0</v>
      </c>
      <c r="N834" s="7"/>
      <c r="O834" s="8">
        <v>97770.01</v>
      </c>
      <c r="P834" s="7">
        <v>-43226.23</v>
      </c>
      <c r="Q834" s="7">
        <v>0</v>
      </c>
      <c r="R834" s="7">
        <v>-5699.99</v>
      </c>
      <c r="S834" s="12">
        <f t="shared" si="461"/>
        <v>-48926.22</v>
      </c>
      <c r="T834" s="18">
        <f t="shared" si="462"/>
        <v>54543.779999999992</v>
      </c>
      <c r="U834" s="18">
        <v>48843.79</v>
      </c>
      <c r="V834" s="30">
        <f t="shared" si="463"/>
        <v>41852</v>
      </c>
      <c r="W834" s="28">
        <f t="shared" si="485"/>
        <v>8.7638888888888893</v>
      </c>
      <c r="X834" s="38"/>
      <c r="AD834"/>
      <c r="AE834" s="43" t="s">
        <v>4200</v>
      </c>
      <c r="AF834">
        <f>MATCH(AE834,'CAT-4'!$A:$A,0)</f>
        <v>726</v>
      </c>
      <c r="AG834">
        <f>MATCH(V834,'CAT-4'!$1:$1,0)</f>
        <v>32</v>
      </c>
      <c r="AH834">
        <f>INDEX('CAT-4'!$1:$1048576,FAR!AF834,FAR!AG834)</f>
        <v>111</v>
      </c>
      <c r="AI834">
        <f>MATCH($AI$3,'CAT-4'!$1:$1,0)</f>
        <v>133</v>
      </c>
      <c r="AJ834">
        <f>INDEX('CAT-4'!$1:$1048576,FAR!AF834,FAR!AI834)</f>
        <v>129.9</v>
      </c>
      <c r="AK834" s="28">
        <f t="shared" si="492"/>
        <v>1.1702702702702703</v>
      </c>
      <c r="AL834" s="28">
        <f t="shared" si="494"/>
        <v>1.1702702702702703</v>
      </c>
      <c r="AM834" s="2">
        <f>INDEX(ELSV!$C$4:$G$58,MATCH(AE834,ELSV!$G$4:$G$58,0),MATCH(IF(O834&gt;2000000,"A",IF(O834&gt;1000000,"B",IF(O834&gt;100000,"C","D"))),ELSV!$C$4:$G$4,0))</f>
        <v>8</v>
      </c>
      <c r="AN834" s="77">
        <f>INDEX(ELSV!$G$4:$K$58,MATCH(AE834,ELSV!$G$4:$G$58,0),MATCH(IF(O834&gt;2000000,"A",IF(O834&gt;1000000,"B",IF(O834&gt;100000,"C","D"))),ELSV!$G$4:$K$4,0))</f>
        <v>0.95</v>
      </c>
      <c r="AO834" s="24">
        <f t="shared" si="488"/>
        <v>114417.33602702702</v>
      </c>
      <c r="AP834" s="24">
        <f t="shared" si="489"/>
        <v>108696.46922567567</v>
      </c>
      <c r="AQ834" s="25">
        <f t="shared" si="490"/>
        <v>5720.8668013513525</v>
      </c>
    </row>
    <row r="835" spans="1:43" x14ac:dyDescent="0.25">
      <c r="A835" s="11">
        <v>3008</v>
      </c>
      <c r="B835" s="6">
        <v>3008000209</v>
      </c>
      <c r="C835" s="6">
        <v>20000401</v>
      </c>
      <c r="D835" s="6">
        <v>5000000432</v>
      </c>
      <c r="E835" s="6" t="s">
        <v>1586</v>
      </c>
      <c r="F835" s="6" t="s">
        <v>1294</v>
      </c>
      <c r="G835" s="6"/>
      <c r="H835" s="6">
        <v>3</v>
      </c>
      <c r="I835" s="6" t="s">
        <v>8</v>
      </c>
      <c r="J835" s="27">
        <v>44651</v>
      </c>
      <c r="K835" s="27">
        <v>44651</v>
      </c>
      <c r="L835" s="7">
        <v>97464</v>
      </c>
      <c r="M835" s="7">
        <v>0</v>
      </c>
      <c r="N835" s="7"/>
      <c r="O835" s="8">
        <v>97464</v>
      </c>
      <c r="P835" s="7">
        <v>-16.899999999999999</v>
      </c>
      <c r="Q835" s="7">
        <v>0</v>
      </c>
      <c r="R835" s="7">
        <v>-6169.47</v>
      </c>
      <c r="S835" s="12">
        <f t="shared" si="461"/>
        <v>-6186.37</v>
      </c>
      <c r="T835" s="18">
        <f t="shared" si="462"/>
        <v>97447.1</v>
      </c>
      <c r="U835" s="18">
        <v>91277.63</v>
      </c>
      <c r="V835" s="30">
        <f t="shared" si="463"/>
        <v>44621</v>
      </c>
      <c r="W835" s="28">
        <f t="shared" si="485"/>
        <v>1.1805555555555556</v>
      </c>
      <c r="X835" s="38"/>
      <c r="AD835"/>
      <c r="AE835" s="43" t="s">
        <v>4059</v>
      </c>
      <c r="AF835">
        <f>MATCH(AE835,'CAT-4'!$A:$A,0)</f>
        <v>653</v>
      </c>
      <c r="AG835">
        <f>MATCH(V835,'CAT-4'!$1:$1,0)</f>
        <v>123</v>
      </c>
      <c r="AH835">
        <f>INDEX('CAT-4'!$1:$1048576,FAR!AF835,FAR!AG835)</f>
        <v>119.4</v>
      </c>
      <c r="AI835">
        <f>MATCH($AI$3,'CAT-4'!$1:$1,0)</f>
        <v>133</v>
      </c>
      <c r="AJ835">
        <f>INDEX('CAT-4'!$1:$1048576,FAR!AF835,FAR!AI835)</f>
        <v>120.5</v>
      </c>
      <c r="AK835" s="28">
        <f t="shared" si="492"/>
        <v>1.0092127303182579</v>
      </c>
      <c r="AL835" s="28">
        <f t="shared" si="494"/>
        <v>1.0092127303182579</v>
      </c>
      <c r="AM835" s="2">
        <f>INDEX(ELSV!$C$4:$G$58,MATCH(AE835,ELSV!$G$4:$G$58,0),MATCH(IF(O835&gt;2000000,"A",IF(O835&gt;1000000,"B",IF(O835&gt;100000,"C","D"))),ELSV!$C$4:$G$4,0))</f>
        <v>8</v>
      </c>
      <c r="AN835" s="77">
        <f>INDEX(ELSV!$G$4:$K$58,MATCH(AE835,ELSV!$G$4:$G$58,0),MATCH(IF(O835&gt;2000000,"A",IF(O835&gt;1000000,"B",IF(O835&gt;100000,"C","D"))),ELSV!$G$4:$K$4,0))</f>
        <v>0.9</v>
      </c>
      <c r="AO835" s="24">
        <f t="shared" si="488"/>
        <v>98361.909547738687</v>
      </c>
      <c r="AP835" s="24">
        <f t="shared" si="489"/>
        <v>13063.691111809047</v>
      </c>
      <c r="AQ835" s="25">
        <f t="shared" si="490"/>
        <v>85298.218435929637</v>
      </c>
    </row>
    <row r="836" spans="1:43" x14ac:dyDescent="0.25">
      <c r="A836" s="11">
        <v>3005</v>
      </c>
      <c r="B836" s="6">
        <v>3005006201</v>
      </c>
      <c r="C836" s="6">
        <v>20000401</v>
      </c>
      <c r="D836" s="6">
        <v>5000000374</v>
      </c>
      <c r="E836" s="6" t="s">
        <v>1584</v>
      </c>
      <c r="F836" s="6" t="s">
        <v>1250</v>
      </c>
      <c r="G836" s="6"/>
      <c r="H836" s="6">
        <v>3</v>
      </c>
      <c r="I836" s="6" t="s">
        <v>8</v>
      </c>
      <c r="J836" s="27">
        <v>43313</v>
      </c>
      <c r="K836" s="27">
        <v>43313</v>
      </c>
      <c r="L836" s="7">
        <v>97200</v>
      </c>
      <c r="M836" s="7">
        <v>0</v>
      </c>
      <c r="N836" s="7"/>
      <c r="O836" s="8">
        <v>97200</v>
      </c>
      <c r="P836" s="7">
        <v>-22554.5</v>
      </c>
      <c r="Q836" s="7">
        <v>0</v>
      </c>
      <c r="R836" s="7">
        <v>-6152.76</v>
      </c>
      <c r="S836" s="12">
        <f t="shared" si="461"/>
        <v>-28707.260000000002</v>
      </c>
      <c r="T836" s="18">
        <f t="shared" si="462"/>
        <v>74645.5</v>
      </c>
      <c r="U836" s="18">
        <v>68492.740000000005</v>
      </c>
      <c r="V836" s="30">
        <f t="shared" si="463"/>
        <v>43313</v>
      </c>
      <c r="W836" s="28">
        <f t="shared" si="485"/>
        <v>4.8444444444444441</v>
      </c>
      <c r="X836" s="38"/>
      <c r="AD836"/>
      <c r="AE836" s="43" t="s">
        <v>4059</v>
      </c>
      <c r="AF836">
        <f>MATCH(AE836,'CAT-4'!$A:$A,0)</f>
        <v>653</v>
      </c>
      <c r="AG836">
        <f>MATCH(V836,'CAT-4'!$1:$1,0)</f>
        <v>80</v>
      </c>
      <c r="AH836">
        <f>INDEX('CAT-4'!$1:$1048576,FAR!AF836,FAR!AG836)</f>
        <v>117.5</v>
      </c>
      <c r="AI836">
        <f>MATCH($AI$3,'CAT-4'!$1:$1,0)</f>
        <v>133</v>
      </c>
      <c r="AJ836">
        <f>INDEX('CAT-4'!$1:$1048576,FAR!AF836,FAR!AI836)</f>
        <v>120.5</v>
      </c>
      <c r="AK836" s="28">
        <f t="shared" si="492"/>
        <v>1.0255319148936171</v>
      </c>
      <c r="AL836" s="28">
        <f t="shared" si="494"/>
        <v>1.0255319148936171</v>
      </c>
      <c r="AM836" s="2">
        <f>INDEX(ELSV!$C$4:$G$58,MATCH(AE836,ELSV!$G$4:$G$58,0),MATCH(IF(O836&gt;2000000,"A",IF(O836&gt;1000000,"B",IF(O836&gt;100000,"C","D"))),ELSV!$C$4:$G$4,0))</f>
        <v>8</v>
      </c>
      <c r="AN836" s="77">
        <f>INDEX(ELSV!$G$4:$K$58,MATCH(AE836,ELSV!$G$4:$G$58,0),MATCH(IF(O836&gt;2000000,"A",IF(O836&gt;1000000,"B",IF(O836&gt;100000,"C","D"))),ELSV!$G$4:$K$4,0))</f>
        <v>0.9</v>
      </c>
      <c r="AO836" s="24">
        <f t="shared" si="488"/>
        <v>99681.702127659577</v>
      </c>
      <c r="AP836" s="24">
        <f t="shared" si="489"/>
        <v>54326.527659574473</v>
      </c>
      <c r="AQ836" s="25">
        <f t="shared" si="490"/>
        <v>45355.174468085104</v>
      </c>
    </row>
    <row r="837" spans="1:43" hidden="1" x14ac:dyDescent="0.25">
      <c r="A837" s="11">
        <v>3002</v>
      </c>
      <c r="B837" s="6">
        <v>3002006301</v>
      </c>
      <c r="C837" s="6">
        <v>20000401</v>
      </c>
      <c r="D837" s="6">
        <v>5000000417</v>
      </c>
      <c r="E837" s="6"/>
      <c r="F837" s="6" t="s">
        <v>1282</v>
      </c>
      <c r="G837" s="6"/>
      <c r="H837" s="6">
        <v>1</v>
      </c>
      <c r="I837" s="6" t="s">
        <v>8</v>
      </c>
      <c r="J837" s="27">
        <v>44500</v>
      </c>
      <c r="K837" s="27">
        <v>44500</v>
      </c>
      <c r="L837" s="7">
        <v>96760</v>
      </c>
      <c r="M837" s="7">
        <v>0</v>
      </c>
      <c r="N837" s="7"/>
      <c r="O837" s="8">
        <v>96760</v>
      </c>
      <c r="P837" s="7">
        <v>-6044.19</v>
      </c>
      <c r="Q837" s="7">
        <v>0</v>
      </c>
      <c r="R837" s="7">
        <v>-14514</v>
      </c>
      <c r="S837" s="12">
        <f t="shared" ref="S837:S900" si="495">SUM(P837:R837)</f>
        <v>-20558.189999999999</v>
      </c>
      <c r="T837" s="18">
        <f t="shared" ref="T837:T900" si="496">L837+P837</f>
        <v>90715.81</v>
      </c>
      <c r="U837" s="18">
        <v>76201.81</v>
      </c>
      <c r="V837" s="30">
        <f t="shared" si="463"/>
        <v>44470</v>
      </c>
      <c r="W837" s="28">
        <f t="shared" si="485"/>
        <v>1.5972222222222223</v>
      </c>
      <c r="X837" s="38" t="s">
        <v>3108</v>
      </c>
      <c r="AD837"/>
      <c r="AE837" s="43" t="s">
        <v>4045</v>
      </c>
      <c r="AF837">
        <f>MATCH(AE837,'CAT-4'!$A:$A,0)</f>
        <v>646</v>
      </c>
      <c r="AG837">
        <f>MATCH(V837,'CAT-4'!$1:$1,0)</f>
        <v>118</v>
      </c>
      <c r="AH837">
        <f>INDEX('CAT-4'!$1:$1048576,FAR!AF837,FAR!AG837)</f>
        <v>154.1</v>
      </c>
      <c r="AI837">
        <f>MATCH($AI$3,'CAT-4'!$1:$1,0)</f>
        <v>133</v>
      </c>
      <c r="AJ837">
        <f>INDEX('CAT-4'!$1:$1048576,FAR!AF837,FAR!AI837)</f>
        <v>154.1</v>
      </c>
      <c r="AK837" s="28">
        <f t="shared" si="492"/>
        <v>1</v>
      </c>
      <c r="AL837" s="28">
        <f t="shared" si="494"/>
        <v>1</v>
      </c>
      <c r="AM837" s="2">
        <f>INDEX(ELSV!$C$4:$G$58,MATCH(AE837,ELSV!$G$4:$G$58,0),MATCH(IF(O837&gt;2000000,"A",IF(O837&gt;1000000,"B",IF(O837&gt;100000,"C","D"))),ELSV!$C$4:$G$4,0))</f>
        <v>5</v>
      </c>
      <c r="AN837" s="77">
        <f>INDEX(ELSV!$G$4:$K$58,MATCH(AE837,ELSV!$G$4:$G$58,0),MATCH(IF(O837&gt;2000000,"A",IF(O837&gt;1000000,"B",IF(O837&gt;100000,"C","D"))),ELSV!$G$4:$K$4,0))</f>
        <v>1</v>
      </c>
      <c r="AO837" s="24">
        <f t="shared" si="488"/>
        <v>96760</v>
      </c>
      <c r="AP837" s="24">
        <f t="shared" si="489"/>
        <v>30909.444444444445</v>
      </c>
      <c r="AQ837" s="25">
        <f t="shared" si="490"/>
        <v>65850.555555555562</v>
      </c>
    </row>
    <row r="838" spans="1:43" x14ac:dyDescent="0.25">
      <c r="A838" s="11">
        <v>3006</v>
      </c>
      <c r="B838" s="6">
        <v>3006000206</v>
      </c>
      <c r="C838" s="6">
        <v>20000201</v>
      </c>
      <c r="D838" s="6">
        <v>3030000171</v>
      </c>
      <c r="E838" s="6" t="s">
        <v>1582</v>
      </c>
      <c r="F838" s="6" t="s">
        <v>772</v>
      </c>
      <c r="G838" s="6"/>
      <c r="H838" s="6">
        <v>1</v>
      </c>
      <c r="I838" s="6" t="s">
        <v>8</v>
      </c>
      <c r="J838" s="27">
        <v>41729</v>
      </c>
      <c r="K838" s="27">
        <v>41729</v>
      </c>
      <c r="L838" s="7">
        <v>96025</v>
      </c>
      <c r="M838" s="7">
        <v>0</v>
      </c>
      <c r="N838" s="7"/>
      <c r="O838" s="8">
        <v>96025</v>
      </c>
      <c r="P838" s="7">
        <v>-44799.97</v>
      </c>
      <c r="Q838" s="7">
        <v>0</v>
      </c>
      <c r="R838" s="7">
        <v>-5598.26</v>
      </c>
      <c r="S838" s="12">
        <f t="shared" si="495"/>
        <v>-50398.23</v>
      </c>
      <c r="T838" s="18">
        <f t="shared" si="496"/>
        <v>51225.03</v>
      </c>
      <c r="U838" s="18">
        <v>45626.77</v>
      </c>
      <c r="V838" s="30">
        <f t="shared" ref="V838:V901" si="497">DATE(YEAR(K838),MONTH(K838),1)</f>
        <v>41699</v>
      </c>
      <c r="W838" s="28">
        <f t="shared" si="485"/>
        <v>9.1805555555555554</v>
      </c>
      <c r="X838" s="38"/>
      <c r="AD838"/>
      <c r="AE838" s="43" t="s">
        <v>4034</v>
      </c>
      <c r="AF838">
        <f>MATCH(AE838,'CAT-4'!$A:$A,0)</f>
        <v>640</v>
      </c>
      <c r="AG838">
        <f>MATCH(V838,'CAT-4'!$1:$1,0)</f>
        <v>27</v>
      </c>
      <c r="AH838">
        <f>INDEX('CAT-4'!$1:$1048576,FAR!AF838,FAR!AG838)</f>
        <v>110.7</v>
      </c>
      <c r="AI838">
        <f>MATCH($AI$3,'CAT-4'!$1:$1,0)</f>
        <v>133</v>
      </c>
      <c r="AJ838">
        <f>INDEX('CAT-4'!$1:$1048576,FAR!AF838,FAR!AI838)</f>
        <v>115.5</v>
      </c>
      <c r="AK838" s="28">
        <f t="shared" si="492"/>
        <v>1.0433604336043361</v>
      </c>
      <c r="AL838" s="28">
        <f t="shared" si="494"/>
        <v>1.0433604336043361</v>
      </c>
      <c r="AM838" s="2">
        <f>INDEX(ELSV!$C$4:$G$58,MATCH(AE838,ELSV!$G$4:$G$58,0),MATCH(IF(O838&gt;2000000,"A",IF(O838&gt;1000000,"B",IF(O838&gt;100000,"C","D"))),ELSV!$C$4:$G$4,0))</f>
        <v>5</v>
      </c>
      <c r="AN838" s="77">
        <f>INDEX(ELSV!$G$4:$K$58,MATCH(AE838,ELSV!$G$4:$G$58,0),MATCH(IF(O838&gt;2000000,"A",IF(O838&gt;1000000,"B",IF(O838&gt;100000,"C","D"))),ELSV!$G$4:$K$4,0))</f>
        <v>1</v>
      </c>
      <c r="AO838" s="24">
        <f t="shared" si="488"/>
        <v>100188.68563685637</v>
      </c>
      <c r="AP838" s="24">
        <f t="shared" si="489"/>
        <v>100188.68563685639</v>
      </c>
      <c r="AQ838" s="25">
        <f t="shared" si="490"/>
        <v>0</v>
      </c>
    </row>
    <row r="839" spans="1:43" hidden="1" x14ac:dyDescent="0.25">
      <c r="A839" s="11">
        <v>3002</v>
      </c>
      <c r="B839" s="6">
        <v>3002006301</v>
      </c>
      <c r="C839" s="6">
        <v>20000401</v>
      </c>
      <c r="D839" s="6">
        <v>5000000415</v>
      </c>
      <c r="E839" s="6"/>
      <c r="F839" s="6" t="s">
        <v>1280</v>
      </c>
      <c r="G839" s="6"/>
      <c r="H839" s="6">
        <v>1</v>
      </c>
      <c r="I839" s="6" t="s">
        <v>8</v>
      </c>
      <c r="J839" s="27">
        <v>44500</v>
      </c>
      <c r="K839" s="27">
        <v>44500</v>
      </c>
      <c r="L839" s="7">
        <v>94900</v>
      </c>
      <c r="M839" s="7">
        <v>0</v>
      </c>
      <c r="N839" s="7"/>
      <c r="O839" s="8">
        <v>94900</v>
      </c>
      <c r="P839" s="7">
        <v>-2501.62</v>
      </c>
      <c r="Q839" s="7">
        <v>0</v>
      </c>
      <c r="R839" s="7">
        <v>-6007.17</v>
      </c>
      <c r="S839" s="12">
        <f t="shared" si="495"/>
        <v>-8508.7900000000009</v>
      </c>
      <c r="T839" s="18">
        <f t="shared" si="496"/>
        <v>92398.38</v>
      </c>
      <c r="U839" s="18">
        <v>86391.21</v>
      </c>
      <c r="V839" s="30">
        <f t="shared" si="497"/>
        <v>44470</v>
      </c>
      <c r="W839" s="28">
        <f t="shared" si="485"/>
        <v>1.5972222222222223</v>
      </c>
      <c r="X839" s="38" t="s">
        <v>3078</v>
      </c>
      <c r="AD839"/>
      <c r="AE839" s="43" t="s">
        <v>4034</v>
      </c>
      <c r="AF839">
        <f>MATCH(AE839,'CAT-4'!$A:$A,0)</f>
        <v>640</v>
      </c>
      <c r="AG839">
        <f>MATCH(V839,'CAT-4'!$1:$1,0)</f>
        <v>118</v>
      </c>
      <c r="AH839">
        <f>INDEX('CAT-4'!$1:$1048576,FAR!AF839,FAR!AG839)</f>
        <v>105.7</v>
      </c>
      <c r="AI839">
        <f>MATCH($AI$3,'CAT-4'!$1:$1,0)</f>
        <v>133</v>
      </c>
      <c r="AJ839">
        <f>INDEX('CAT-4'!$1:$1048576,FAR!AF839,FAR!AI839)</f>
        <v>115.5</v>
      </c>
      <c r="AK839" s="28">
        <f t="shared" si="492"/>
        <v>1.0927152317880795</v>
      </c>
      <c r="AL839" s="28">
        <f t="shared" si="494"/>
        <v>1.0927152317880795</v>
      </c>
      <c r="AM839" s="2">
        <f>INDEX(ELSV!$C$4:$G$58,MATCH(AE839,ELSV!$G$4:$G$58,0),MATCH(IF(O839&gt;2000000,"A",IF(O839&gt;1000000,"B",IF(O839&gt;100000,"C","D"))),ELSV!$C$4:$G$4,0))</f>
        <v>5</v>
      </c>
      <c r="AN839" s="77">
        <f>INDEX(ELSV!$G$4:$K$58,MATCH(AE839,ELSV!$G$4:$G$58,0),MATCH(IF(O839&gt;2000000,"A",IF(O839&gt;1000000,"B",IF(O839&gt;100000,"C","D"))),ELSV!$G$4:$K$4,0))</f>
        <v>1</v>
      </c>
      <c r="AO839" s="24">
        <f t="shared" si="488"/>
        <v>103698.67549668874</v>
      </c>
      <c r="AP839" s="24">
        <f t="shared" si="489"/>
        <v>33125.965783664462</v>
      </c>
      <c r="AQ839" s="25">
        <f t="shared" si="490"/>
        <v>70572.709713024276</v>
      </c>
    </row>
    <row r="840" spans="1:43" x14ac:dyDescent="0.25">
      <c r="A840" s="11">
        <v>3005</v>
      </c>
      <c r="B840" s="6">
        <v>3005000204</v>
      </c>
      <c r="C840" s="6">
        <v>20000201</v>
      </c>
      <c r="D840" s="6">
        <v>3020000231</v>
      </c>
      <c r="E840" s="6" t="s">
        <v>1584</v>
      </c>
      <c r="F840" s="6" t="s">
        <v>369</v>
      </c>
      <c r="G840" s="6"/>
      <c r="H840" s="6">
        <v>2</v>
      </c>
      <c r="I840" s="6" t="s">
        <v>41</v>
      </c>
      <c r="J840" s="27">
        <v>41487</v>
      </c>
      <c r="K840" s="27">
        <v>41487</v>
      </c>
      <c r="L840" s="7">
        <v>94737.01</v>
      </c>
      <c r="M840" s="7">
        <v>0</v>
      </c>
      <c r="N840" s="7"/>
      <c r="O840" s="8">
        <v>94737.01</v>
      </c>
      <c r="P840" s="7">
        <v>-47181.26</v>
      </c>
      <c r="Q840" s="7">
        <v>0</v>
      </c>
      <c r="R840" s="7">
        <v>-5523.17</v>
      </c>
      <c r="S840" s="12">
        <f t="shared" si="495"/>
        <v>-52704.43</v>
      </c>
      <c r="T840" s="18">
        <f t="shared" si="496"/>
        <v>47555.749999999993</v>
      </c>
      <c r="U840" s="18">
        <v>42032.58</v>
      </c>
      <c r="V840" s="30">
        <f t="shared" si="497"/>
        <v>41487</v>
      </c>
      <c r="W840" s="28">
        <f t="shared" si="485"/>
        <v>9.844444444444445</v>
      </c>
      <c r="X840" s="38"/>
      <c r="AD840"/>
      <c r="AE840" s="43" t="s">
        <v>4200</v>
      </c>
      <c r="AF840">
        <f>MATCH(AE840,'CAT-4'!$A:$A,0)</f>
        <v>726</v>
      </c>
      <c r="AG840">
        <f>MATCH(V840,'CAT-4'!$1:$1,0)</f>
        <v>20</v>
      </c>
      <c r="AH840">
        <f>INDEX('CAT-4'!$1:$1048576,FAR!AF840,FAR!AG840)</f>
        <v>106.6</v>
      </c>
      <c r="AI840">
        <f>MATCH($AI$3,'CAT-4'!$1:$1,0)</f>
        <v>133</v>
      </c>
      <c r="AJ840">
        <f>INDEX('CAT-4'!$1:$1048576,FAR!AF840,FAR!AI840)</f>
        <v>129.9</v>
      </c>
      <c r="AK840" s="28">
        <f t="shared" si="492"/>
        <v>1.2185741088180113</v>
      </c>
      <c r="AL840" s="28">
        <f t="shared" si="494"/>
        <v>1.2185741088180113</v>
      </c>
      <c r="AM840" s="2">
        <f>INDEX(ELSV!$C$4:$G$58,MATCH(AE840,ELSV!$G$4:$G$58,0),MATCH(IF(O840&gt;2000000,"A",IF(O840&gt;1000000,"B",IF(O840&gt;100000,"C","D"))),ELSV!$C$4:$G$4,0))</f>
        <v>8</v>
      </c>
      <c r="AN840" s="77">
        <f>INDEX(ELSV!$G$4:$K$58,MATCH(AE840,ELSV!$G$4:$G$58,0),MATCH(IF(O840&gt;2000000,"A",IF(O840&gt;1000000,"B",IF(O840&gt;100000,"C","D"))),ELSV!$G$4:$K$4,0))</f>
        <v>0.95</v>
      </c>
      <c r="AO840" s="24">
        <f t="shared" si="488"/>
        <v>115444.06753283303</v>
      </c>
      <c r="AP840" s="24">
        <f t="shared" si="489"/>
        <v>109671.86415619137</v>
      </c>
      <c r="AQ840" s="25">
        <f t="shared" si="490"/>
        <v>5772.2033766416571</v>
      </c>
    </row>
    <row r="841" spans="1:43" x14ac:dyDescent="0.25">
      <c r="A841" s="11">
        <v>3006</v>
      </c>
      <c r="B841" s="6">
        <v>3006000209</v>
      </c>
      <c r="C841" s="6">
        <v>20000401</v>
      </c>
      <c r="D841" s="6">
        <v>5000000430</v>
      </c>
      <c r="E841" s="6" t="s">
        <v>1582</v>
      </c>
      <c r="F841" s="6" t="s">
        <v>1292</v>
      </c>
      <c r="G841" s="6"/>
      <c r="H841" s="6">
        <v>1</v>
      </c>
      <c r="I841" s="6" t="s">
        <v>8</v>
      </c>
      <c r="J841" s="27">
        <v>44469</v>
      </c>
      <c r="K841" s="27">
        <v>44469</v>
      </c>
      <c r="L841" s="7">
        <v>94464.01</v>
      </c>
      <c r="M841" s="7">
        <v>0</v>
      </c>
      <c r="N841" s="7"/>
      <c r="O841" s="8">
        <v>94464.01</v>
      </c>
      <c r="P841" s="7">
        <v>-2997.98</v>
      </c>
      <c r="Q841" s="7">
        <v>0</v>
      </c>
      <c r="R841" s="7">
        <v>-5979.57</v>
      </c>
      <c r="S841" s="12">
        <f t="shared" si="495"/>
        <v>-8977.5499999999993</v>
      </c>
      <c r="T841" s="18">
        <f t="shared" si="496"/>
        <v>91466.03</v>
      </c>
      <c r="U841" s="18">
        <v>85486.46</v>
      </c>
      <c r="V841" s="30">
        <f t="shared" si="497"/>
        <v>44440</v>
      </c>
      <c r="W841" s="28">
        <f t="shared" si="485"/>
        <v>1.6805555555555556</v>
      </c>
      <c r="X841" s="38"/>
      <c r="AD841"/>
      <c r="AE841" s="43" t="s">
        <v>4059</v>
      </c>
      <c r="AF841">
        <f>MATCH(AE841,'CAT-4'!$A:$A,0)</f>
        <v>653</v>
      </c>
      <c r="AG841">
        <f>MATCH(V841,'CAT-4'!$1:$1,0)</f>
        <v>117</v>
      </c>
      <c r="AH841">
        <f>INDEX('CAT-4'!$1:$1048576,FAR!AF841,FAR!AG841)</f>
        <v>120.2</v>
      </c>
      <c r="AI841">
        <f>MATCH($AI$3,'CAT-4'!$1:$1,0)</f>
        <v>133</v>
      </c>
      <c r="AJ841">
        <f>INDEX('CAT-4'!$1:$1048576,FAR!AF841,FAR!AI841)</f>
        <v>120.5</v>
      </c>
      <c r="AK841" s="28">
        <f t="shared" si="492"/>
        <v>1.002495840266223</v>
      </c>
      <c r="AL841" s="28">
        <f t="shared" si="494"/>
        <v>1.002495840266223</v>
      </c>
      <c r="AM841" s="2">
        <f>INDEX(ELSV!$C$4:$G$58,MATCH(AE841,ELSV!$G$4:$G$58,0),MATCH(IF(O841&gt;2000000,"A",IF(O841&gt;1000000,"B",IF(O841&gt;100000,"C","D"))),ELSV!$C$4:$G$4,0))</f>
        <v>8</v>
      </c>
      <c r="AN841" s="77">
        <f>INDEX(ELSV!$G$4:$K$58,MATCH(AE841,ELSV!$G$4:$G$58,0),MATCH(IF(O841&gt;2000000,"A",IF(O841&gt;1000000,"B",IF(O841&gt;100000,"C","D"))),ELSV!$G$4:$K$4,0))</f>
        <v>0.9</v>
      </c>
      <c r="AO841" s="24">
        <f t="shared" si="488"/>
        <v>94699.777079866879</v>
      </c>
      <c r="AP841" s="24">
        <f t="shared" si="489"/>
        <v>17904.17660416233</v>
      </c>
      <c r="AQ841" s="25">
        <f t="shared" si="490"/>
        <v>76795.600475704545</v>
      </c>
    </row>
    <row r="842" spans="1:43" hidden="1" x14ac:dyDescent="0.25">
      <c r="A842" s="11">
        <v>3003</v>
      </c>
      <c r="B842" s="6">
        <v>3003006301</v>
      </c>
      <c r="C842" s="6">
        <v>20000401</v>
      </c>
      <c r="D842" s="6">
        <v>5030000206</v>
      </c>
      <c r="E842" s="6"/>
      <c r="F842" s="6" t="s">
        <v>1481</v>
      </c>
      <c r="G842" s="6"/>
      <c r="H842" s="6">
        <v>1</v>
      </c>
      <c r="I842" s="6" t="s">
        <v>8</v>
      </c>
      <c r="J842" s="27">
        <v>43646</v>
      </c>
      <c r="K842" s="27">
        <v>43646</v>
      </c>
      <c r="L842" s="7">
        <v>93810</v>
      </c>
      <c r="M842" s="7">
        <v>0</v>
      </c>
      <c r="N842" s="7"/>
      <c r="O842" s="8">
        <v>93810</v>
      </c>
      <c r="P842" s="7">
        <v>-38754.300000000003</v>
      </c>
      <c r="Q842" s="7">
        <v>0</v>
      </c>
      <c r="R842" s="7">
        <v>-14071.5</v>
      </c>
      <c r="S842" s="12">
        <f t="shared" si="495"/>
        <v>-52825.8</v>
      </c>
      <c r="T842" s="18">
        <f t="shared" si="496"/>
        <v>55055.7</v>
      </c>
      <c r="U842" s="18">
        <v>40984.199999999997</v>
      </c>
      <c r="V842" s="30">
        <f t="shared" si="497"/>
        <v>43617</v>
      </c>
      <c r="W842" s="28">
        <f t="shared" si="485"/>
        <v>3.9305555555555554</v>
      </c>
      <c r="X842" s="38" t="s">
        <v>3108</v>
      </c>
      <c r="AD842"/>
      <c r="AE842" s="43" t="s">
        <v>4045</v>
      </c>
      <c r="AF842">
        <f>MATCH(AE842,'CAT-4'!$A:$A,0)</f>
        <v>646</v>
      </c>
      <c r="AG842">
        <f>MATCH(V842,'CAT-4'!$1:$1,0)</f>
        <v>90</v>
      </c>
      <c r="AH842">
        <f>INDEX('CAT-4'!$1:$1048576,FAR!AF842,FAR!AG842)</f>
        <v>154.1</v>
      </c>
      <c r="AI842">
        <f>MATCH($AI$3,'CAT-4'!$1:$1,0)</f>
        <v>133</v>
      </c>
      <c r="AJ842">
        <f>INDEX('CAT-4'!$1:$1048576,FAR!AF842,FAR!AI842)</f>
        <v>154.1</v>
      </c>
      <c r="AK842" s="28">
        <f t="shared" si="492"/>
        <v>1</v>
      </c>
      <c r="AL842" s="28">
        <f t="shared" si="494"/>
        <v>1</v>
      </c>
      <c r="AM842" s="2">
        <f>INDEX(ELSV!$C$4:$G$58,MATCH(AE842,ELSV!$G$4:$G$58,0),MATCH(IF(O842&gt;2000000,"A",IF(O842&gt;1000000,"B",IF(O842&gt;100000,"C","D"))),ELSV!$C$4:$G$4,0))</f>
        <v>5</v>
      </c>
      <c r="AN842" s="77">
        <f>INDEX(ELSV!$G$4:$K$58,MATCH(AE842,ELSV!$G$4:$G$58,0),MATCH(IF(O842&gt;2000000,"A",IF(O842&gt;1000000,"B",IF(O842&gt;100000,"C","D"))),ELSV!$G$4:$K$4,0))</f>
        <v>1</v>
      </c>
      <c r="AO842" s="24">
        <f t="shared" si="488"/>
        <v>93810</v>
      </c>
      <c r="AP842" s="24">
        <f t="shared" si="489"/>
        <v>73745.083333333328</v>
      </c>
      <c r="AQ842" s="25">
        <f t="shared" si="490"/>
        <v>20064.916666666672</v>
      </c>
    </row>
    <row r="843" spans="1:43" x14ac:dyDescent="0.25">
      <c r="A843" s="11">
        <v>3006</v>
      </c>
      <c r="B843" s="6">
        <v>3006000209</v>
      </c>
      <c r="C843" s="6">
        <v>20000401</v>
      </c>
      <c r="D843" s="6">
        <v>5000000388</v>
      </c>
      <c r="E843" s="6" t="s">
        <v>1582</v>
      </c>
      <c r="F843" s="6" t="s">
        <v>1263</v>
      </c>
      <c r="G843" s="6"/>
      <c r="H843" s="6">
        <v>3</v>
      </c>
      <c r="I843" s="6" t="s">
        <v>8</v>
      </c>
      <c r="J843" s="27">
        <v>43769</v>
      </c>
      <c r="K843" s="27">
        <v>43769</v>
      </c>
      <c r="L843" s="7">
        <v>93548.5</v>
      </c>
      <c r="M843" s="7">
        <v>0</v>
      </c>
      <c r="N843" s="7"/>
      <c r="O843" s="8">
        <v>93548.5</v>
      </c>
      <c r="P843" s="7">
        <v>-14318.67</v>
      </c>
      <c r="Q843" s="7">
        <v>0</v>
      </c>
      <c r="R843" s="7">
        <v>-5921.62</v>
      </c>
      <c r="S843" s="12">
        <f t="shared" si="495"/>
        <v>-20240.29</v>
      </c>
      <c r="T843" s="18">
        <f t="shared" si="496"/>
        <v>79229.83</v>
      </c>
      <c r="U843" s="18">
        <v>73308.210000000006</v>
      </c>
      <c r="V843" s="30">
        <f t="shared" si="497"/>
        <v>43739</v>
      </c>
      <c r="W843" s="28">
        <f t="shared" si="485"/>
        <v>3.5972222222222223</v>
      </c>
      <c r="X843" s="38"/>
      <c r="AD843"/>
      <c r="AE843" s="43" t="s">
        <v>4192</v>
      </c>
      <c r="AF843">
        <f>MATCH(AE843,'CAT-4'!$A:$A,0)</f>
        <v>722</v>
      </c>
      <c r="AG843">
        <f>MATCH(V843,'CAT-4'!$1:$1,0)</f>
        <v>94</v>
      </c>
      <c r="AH843">
        <f>INDEX('CAT-4'!$1:$1048576,FAR!AF843,FAR!AG843)</f>
        <v>112.7</v>
      </c>
      <c r="AI843">
        <f>MATCH($AI$3,'CAT-4'!$1:$1,0)</f>
        <v>133</v>
      </c>
      <c r="AJ843">
        <f>INDEX('CAT-4'!$1:$1048576,FAR!AF843,FAR!AI843)</f>
        <v>126.8</v>
      </c>
      <c r="AK843" s="28">
        <f t="shared" si="492"/>
        <v>1.1251109139307895</v>
      </c>
      <c r="AL843" s="28">
        <f t="shared" si="494"/>
        <v>1.1251109139307895</v>
      </c>
      <c r="AM843" s="2">
        <f>INDEX(ELSV!$C$4:$G$58,MATCH(AE843,ELSV!$G$4:$G$58,0),MATCH(IF(O843&gt;2000000,"A",IF(O843&gt;1000000,"B",IF(O843&gt;100000,"C","D"))),ELSV!$C$4:$G$4,0))</f>
        <v>8</v>
      </c>
      <c r="AN843" s="77">
        <f>INDEX(ELSV!$G$4:$K$58,MATCH(AE843,ELSV!$G$4:$G$58,0),MATCH(IF(O843&gt;2000000,"A",IF(O843&gt;1000000,"B",IF(O843&gt;100000,"C","D"))),ELSV!$G$4:$K$4,0))</f>
        <v>0.95</v>
      </c>
      <c r="AO843" s="24">
        <f t="shared" si="488"/>
        <v>105252.43833185447</v>
      </c>
      <c r="AP843" s="24">
        <f t="shared" si="489"/>
        <v>44960.698700612484</v>
      </c>
      <c r="AQ843" s="25">
        <f t="shared" si="490"/>
        <v>60291.739631241988</v>
      </c>
    </row>
    <row r="844" spans="1:43" x14ac:dyDescent="0.25">
      <c r="A844" s="11">
        <v>3008</v>
      </c>
      <c r="B844" s="6">
        <v>3008000206</v>
      </c>
      <c r="C844" s="6">
        <v>20000201</v>
      </c>
      <c r="D844" s="6">
        <v>3020000266</v>
      </c>
      <c r="E844" s="6" t="s">
        <v>1586</v>
      </c>
      <c r="F844" s="6" t="s">
        <v>403</v>
      </c>
      <c r="G844" s="6"/>
      <c r="H844" s="6">
        <v>1</v>
      </c>
      <c r="I844" s="6" t="s">
        <v>41</v>
      </c>
      <c r="J844" s="27">
        <v>41694</v>
      </c>
      <c r="K844" s="27">
        <v>41694</v>
      </c>
      <c r="L844" s="7">
        <v>90476.54</v>
      </c>
      <c r="M844" s="7">
        <v>0</v>
      </c>
      <c r="N844" s="7"/>
      <c r="O844" s="8">
        <v>90476.54</v>
      </c>
      <c r="P844" s="7">
        <v>-42622.12</v>
      </c>
      <c r="Q844" s="7">
        <v>0</v>
      </c>
      <c r="R844" s="7">
        <v>-5274.78</v>
      </c>
      <c r="S844" s="12">
        <f t="shared" si="495"/>
        <v>-47896.9</v>
      </c>
      <c r="T844" s="18">
        <f t="shared" si="496"/>
        <v>47854.419999999991</v>
      </c>
      <c r="U844" s="18">
        <v>42579.64</v>
      </c>
      <c r="V844" s="30">
        <f t="shared" si="497"/>
        <v>41671</v>
      </c>
      <c r="W844" s="28">
        <f t="shared" si="485"/>
        <v>9.280555555555555</v>
      </c>
      <c r="X844" s="38"/>
      <c r="AD844"/>
      <c r="AE844" s="43" t="s">
        <v>4135</v>
      </c>
      <c r="AF844">
        <f>MATCH(AE844,'CAT-4'!$A:$A,0)</f>
        <v>693</v>
      </c>
      <c r="AG844">
        <f>MATCH(V844,'CAT-4'!$1:$1,0)</f>
        <v>26</v>
      </c>
      <c r="AH844">
        <f>INDEX('CAT-4'!$1:$1048576,FAR!AF844,FAR!AG844)</f>
        <v>116.9</v>
      </c>
      <c r="AI844">
        <f>MATCH($AI$3,'CAT-4'!$1:$1,0)</f>
        <v>133</v>
      </c>
      <c r="AJ844">
        <f>INDEX('CAT-4'!$1:$1048576,FAR!AF844,FAR!AI844)</f>
        <v>143.69999999999999</v>
      </c>
      <c r="AK844" s="28">
        <f t="shared" si="492"/>
        <v>1.2292557741659536</v>
      </c>
      <c r="AL844" s="28">
        <f t="shared" si="494"/>
        <v>1.2292557741659536</v>
      </c>
      <c r="AM844" s="2">
        <f>INDEX(ELSV!$C$4:$G$58,MATCH(AE844,ELSV!$G$4:$G$58,0),MATCH(IF(O844&gt;2000000,"A",IF(O844&gt;1000000,"B",IF(O844&gt;100000,"C","D"))),ELSV!$C$4:$G$4,0))</f>
        <v>5</v>
      </c>
      <c r="AN844" s="77">
        <f>INDEX(ELSV!$G$4:$K$58,MATCH(AE844,ELSV!$G$4:$G$58,0),MATCH(IF(O844&gt;2000000,"A",IF(O844&gt;1000000,"B",IF(O844&gt;100000,"C","D"))),ELSV!$G$4:$K$4,0))</f>
        <v>1</v>
      </c>
      <c r="AO844" s="24">
        <f t="shared" si="488"/>
        <v>111218.80922155686</v>
      </c>
      <c r="AP844" s="24">
        <f t="shared" si="489"/>
        <v>111218.80922155688</v>
      </c>
      <c r="AQ844" s="25">
        <f t="shared" si="490"/>
        <v>0</v>
      </c>
    </row>
    <row r="845" spans="1:43" hidden="1" x14ac:dyDescent="0.25">
      <c r="A845" s="11">
        <v>3001</v>
      </c>
      <c r="B845" s="6">
        <v>3001006301</v>
      </c>
      <c r="C845" s="6">
        <v>20000401</v>
      </c>
      <c r="D845" s="6">
        <v>5030000235</v>
      </c>
      <c r="E845" s="6"/>
      <c r="F845" s="6" t="s">
        <v>1505</v>
      </c>
      <c r="G845" s="6"/>
      <c r="H845" s="6">
        <v>3</v>
      </c>
      <c r="I845" s="6" t="s">
        <v>41</v>
      </c>
      <c r="J845" s="27">
        <v>44227</v>
      </c>
      <c r="K845" s="27">
        <v>44227</v>
      </c>
      <c r="L845" s="7">
        <v>90288</v>
      </c>
      <c r="M845" s="7">
        <v>0</v>
      </c>
      <c r="N845" s="7"/>
      <c r="O845" s="8">
        <v>90288</v>
      </c>
      <c r="P845" s="7">
        <v>-90288</v>
      </c>
      <c r="Q845" s="7">
        <v>0</v>
      </c>
      <c r="R845" s="7">
        <v>0</v>
      </c>
      <c r="S845" s="12">
        <f t="shared" si="495"/>
        <v>-90288</v>
      </c>
      <c r="T845" s="18">
        <f t="shared" si="496"/>
        <v>0</v>
      </c>
      <c r="U845" s="18">
        <v>0</v>
      </c>
      <c r="V845" s="30">
        <f t="shared" si="497"/>
        <v>44197</v>
      </c>
      <c r="W845" s="28">
        <f t="shared" si="485"/>
        <v>2.3472222222222223</v>
      </c>
      <c r="X845" s="38" t="s">
        <v>3108</v>
      </c>
      <c r="AD845"/>
      <c r="AE845" s="43" t="s">
        <v>4043</v>
      </c>
      <c r="AF845">
        <f>MATCH(AE845,'CAT-4'!$A:$A,0)</f>
        <v>645</v>
      </c>
      <c r="AG845">
        <f>MATCH(V845,'CAT-4'!$1:$1,0)</f>
        <v>109</v>
      </c>
      <c r="AH845">
        <f>INDEX('CAT-4'!$1:$1048576,FAR!AF845,FAR!AG845)</f>
        <v>115.6</v>
      </c>
      <c r="AI845">
        <f>MATCH($AI$3,'CAT-4'!$1:$1,0)</f>
        <v>133</v>
      </c>
      <c r="AJ845">
        <f>INDEX('CAT-4'!$1:$1048576,FAR!AF845,FAR!AI845)</f>
        <v>115.6</v>
      </c>
      <c r="AK845" s="28">
        <f t="shared" si="492"/>
        <v>1</v>
      </c>
      <c r="AL845" s="28">
        <f t="shared" si="494"/>
        <v>1</v>
      </c>
      <c r="AM845" s="2">
        <f>INDEX(ELSV!$C$4:$G$58,MATCH(AE845,ELSV!$G$4:$G$58,0),MATCH(IF(O845&gt;2000000,"A",IF(O845&gt;1000000,"B",IF(O845&gt;100000,"C","D"))),ELSV!$C$4:$G$4,0))</f>
        <v>6</v>
      </c>
      <c r="AN845" s="77">
        <f>INDEX(ELSV!$G$4:$K$58,MATCH(AE845,ELSV!$G$4:$G$58,0),MATCH(IF(O845&gt;2000000,"A",IF(O845&gt;1000000,"B",IF(O845&gt;100000,"C","D"))),ELSV!$G$4:$K$4,0))</f>
        <v>1</v>
      </c>
      <c r="AO845" s="24">
        <f t="shared" si="488"/>
        <v>90288</v>
      </c>
      <c r="AP845" s="24">
        <f t="shared" si="489"/>
        <v>35321</v>
      </c>
      <c r="AQ845" s="25">
        <f t="shared" si="490"/>
        <v>54967</v>
      </c>
    </row>
    <row r="846" spans="1:43" x14ac:dyDescent="0.25">
      <c r="A846" s="11">
        <v>3007</v>
      </c>
      <c r="B846" s="6">
        <v>3007006203</v>
      </c>
      <c r="C846" s="6">
        <v>20000301</v>
      </c>
      <c r="D846" s="6">
        <v>4000000018</v>
      </c>
      <c r="E846" s="6" t="s">
        <v>1585</v>
      </c>
      <c r="F846" s="6" t="s">
        <v>807</v>
      </c>
      <c r="G846" s="6"/>
      <c r="H846" s="6">
        <v>18</v>
      </c>
      <c r="I846" s="6" t="s">
        <v>8</v>
      </c>
      <c r="J846" s="27">
        <v>40724</v>
      </c>
      <c r="K846" s="27">
        <v>40724</v>
      </c>
      <c r="L846" s="7">
        <v>89100</v>
      </c>
      <c r="M846" s="7">
        <v>0</v>
      </c>
      <c r="N846" s="7"/>
      <c r="O846" s="8">
        <v>89100</v>
      </c>
      <c r="P846" s="7">
        <v>-89100</v>
      </c>
      <c r="Q846" s="7">
        <v>0</v>
      </c>
      <c r="R846" s="7">
        <v>0</v>
      </c>
      <c r="S846" s="12">
        <f t="shared" si="495"/>
        <v>-89100</v>
      </c>
      <c r="T846" s="18">
        <f t="shared" si="496"/>
        <v>0</v>
      </c>
      <c r="U846" s="18">
        <v>0</v>
      </c>
      <c r="V846" s="30">
        <f t="shared" si="497"/>
        <v>40695</v>
      </c>
      <c r="W846" s="28">
        <f t="shared" si="485"/>
        <v>11.930555555555555</v>
      </c>
      <c r="X846" s="38" t="s">
        <v>3064</v>
      </c>
      <c r="Y846">
        <f>MATCH(X846,'CAT-3'!$A:$A,0)</f>
        <v>734</v>
      </c>
      <c r="Z846">
        <f>MATCH(V846,'CAT-3'!$1:$1,0)</f>
        <v>81</v>
      </c>
      <c r="AA846">
        <f>INDEX('CAT-3'!$1:$1048576,FAR!Y846,FAR!Z846)</f>
        <v>116.1</v>
      </c>
      <c r="AB846">
        <f>MATCH($AB$3,'CAT-3'!$1:$1,0)</f>
        <v>90</v>
      </c>
      <c r="AC846">
        <f>INDEX('CAT-3'!$1:$1048576,FAR!Y846,FAR!AB846)</f>
        <v>116.8</v>
      </c>
      <c r="AD846" s="28">
        <f>AC846/AA846</f>
        <v>1.0060292850990527</v>
      </c>
      <c r="AE846" s="43" t="s">
        <v>4170</v>
      </c>
      <c r="AF846">
        <f>MATCH(AE846,'CAT-4'!$A:$A,0)</f>
        <v>711</v>
      </c>
      <c r="AG846">
        <f>MATCH($AG$3,'CAT-4'!$1:$1,0)</f>
        <v>4</v>
      </c>
      <c r="AH846">
        <f>INDEX('CAT-4'!$1:$1048576,FAR!AF846,FAR!AG846)</f>
        <v>100.4</v>
      </c>
      <c r="AI846">
        <f>MATCH($AI$3,'CAT-4'!$1:$1,0)</f>
        <v>133</v>
      </c>
      <c r="AJ846">
        <f>INDEX('CAT-4'!$1:$1048576,FAR!AF846,FAR!AI846)</f>
        <v>129.9</v>
      </c>
      <c r="AK846" s="28">
        <f>AJ846/AH846</f>
        <v>1.2938247011952191</v>
      </c>
      <c r="AL846" s="28">
        <f>AK846*AD846</f>
        <v>1.3016255391869216</v>
      </c>
      <c r="AM846" s="2">
        <f>INDEX(ELSV!$C$4:$G$58,MATCH(AE846,ELSV!$G$4:$G$58,0),MATCH(IF(O846&gt;2000000,"A",IF(O846&gt;1000000,"B",IF(O846&gt;100000,"C","D"))),ELSV!$C$4:$G$4,0))</f>
        <v>8</v>
      </c>
      <c r="AN846" s="77">
        <f>INDEX(ELSV!$G$4:$K$58,MATCH(AE846,ELSV!$G$4:$G$58,0),MATCH(IF(O846&gt;2000000,"A",IF(O846&gt;1000000,"B",IF(O846&gt;100000,"C","D"))),ELSV!$G$4:$K$4,0))</f>
        <v>0.95</v>
      </c>
      <c r="AO846" s="24">
        <f t="shared" si="488"/>
        <v>115974.83554155471</v>
      </c>
      <c r="AP846" s="24">
        <f t="shared" si="489"/>
        <v>110176.09376447697</v>
      </c>
      <c r="AQ846" s="25">
        <f t="shared" si="490"/>
        <v>5798.7417770777392</v>
      </c>
    </row>
    <row r="847" spans="1:43" x14ac:dyDescent="0.25">
      <c r="A847" s="11">
        <v>3006</v>
      </c>
      <c r="B847" s="6">
        <v>3006006201</v>
      </c>
      <c r="C847" s="6">
        <v>20000401</v>
      </c>
      <c r="D847" s="6">
        <v>5000000369</v>
      </c>
      <c r="E847" s="6" t="s">
        <v>1582</v>
      </c>
      <c r="F847" s="6" t="s">
        <v>1247</v>
      </c>
      <c r="G847" s="6"/>
      <c r="H847" s="6">
        <v>1</v>
      </c>
      <c r="I847" s="6" t="s">
        <v>439</v>
      </c>
      <c r="J847" s="27">
        <v>43281</v>
      </c>
      <c r="K847" s="27">
        <v>43281</v>
      </c>
      <c r="L847" s="7">
        <v>88725.01</v>
      </c>
      <c r="M847" s="7">
        <v>0</v>
      </c>
      <c r="N847" s="7"/>
      <c r="O847" s="8">
        <v>88725.01</v>
      </c>
      <c r="P847" s="7">
        <v>-21080.32</v>
      </c>
      <c r="Q847" s="7">
        <v>0</v>
      </c>
      <c r="R847" s="7">
        <v>-5616.29</v>
      </c>
      <c r="S847" s="12">
        <f t="shared" si="495"/>
        <v>-26696.61</v>
      </c>
      <c r="T847" s="18">
        <f t="shared" si="496"/>
        <v>67644.69</v>
      </c>
      <c r="U847" s="18">
        <v>62028.4</v>
      </c>
      <c r="V847" s="30">
        <f t="shared" si="497"/>
        <v>43252</v>
      </c>
      <c r="W847" s="28">
        <f t="shared" si="485"/>
        <v>4.9305555555555554</v>
      </c>
      <c r="X847" s="38"/>
      <c r="AD847"/>
      <c r="AE847" s="43" t="s">
        <v>4192</v>
      </c>
      <c r="AF847">
        <f>MATCH(AE847,'CAT-4'!$A:$A,0)</f>
        <v>722</v>
      </c>
      <c r="AG847">
        <f>MATCH(V847,'CAT-4'!$1:$1,0)</f>
        <v>78</v>
      </c>
      <c r="AH847">
        <f>INDEX('CAT-4'!$1:$1048576,FAR!AF847,FAR!AG847)</f>
        <v>110.5</v>
      </c>
      <c r="AI847">
        <f>MATCH($AI$3,'CAT-4'!$1:$1,0)</f>
        <v>133</v>
      </c>
      <c r="AJ847">
        <f>INDEX('CAT-4'!$1:$1048576,FAR!AF847,FAR!AI847)</f>
        <v>126.8</v>
      </c>
      <c r="AK847" s="28">
        <f t="shared" ref="AK847:AK858" si="498">AJ847/AH847</f>
        <v>1.1475113122171945</v>
      </c>
      <c r="AL847" s="28">
        <f t="shared" ref="AL847:AL858" si="499">AK847</f>
        <v>1.1475113122171945</v>
      </c>
      <c r="AM847" s="2">
        <f>INDEX(ELSV!$C$4:$G$58,MATCH(AE847,ELSV!$G$4:$G$58,0),MATCH(IF(O847&gt;2000000,"A",IF(O847&gt;1000000,"B",IF(O847&gt;100000,"C","D"))),ELSV!$C$4:$G$4,0))</f>
        <v>8</v>
      </c>
      <c r="AN847" s="77">
        <f>INDEX(ELSV!$G$4:$K$58,MATCH(AE847,ELSV!$G$4:$G$58,0),MATCH(IF(O847&gt;2000000,"A",IF(O847&gt;1000000,"B",IF(O847&gt;100000,"C","D"))),ELSV!$G$4:$K$4,0))</f>
        <v>0.95</v>
      </c>
      <c r="AO847" s="24">
        <f t="shared" si="488"/>
        <v>101812.95265158369</v>
      </c>
      <c r="AP847" s="24">
        <f t="shared" si="489"/>
        <v>59611.837294698955</v>
      </c>
      <c r="AQ847" s="25">
        <f t="shared" si="490"/>
        <v>42201.115356884737</v>
      </c>
    </row>
    <row r="848" spans="1:43" hidden="1" x14ac:dyDescent="0.25">
      <c r="A848" s="11">
        <v>3003</v>
      </c>
      <c r="B848" s="6">
        <v>3003006201</v>
      </c>
      <c r="C848" s="6">
        <v>20000301</v>
      </c>
      <c r="D848" s="6">
        <v>4000000342</v>
      </c>
      <c r="E848" s="6"/>
      <c r="F848" s="6" t="s">
        <v>1040</v>
      </c>
      <c r="G848" s="6"/>
      <c r="H848" s="6">
        <v>10</v>
      </c>
      <c r="I848" s="6" t="s">
        <v>8</v>
      </c>
      <c r="J848" s="27">
        <v>44074</v>
      </c>
      <c r="K848" s="27">
        <v>44074</v>
      </c>
      <c r="L848" s="7">
        <v>88500</v>
      </c>
      <c r="M848" s="7">
        <v>0</v>
      </c>
      <c r="N848" s="7"/>
      <c r="O848" s="8">
        <v>88500</v>
      </c>
      <c r="P848" s="7">
        <v>-8871.19</v>
      </c>
      <c r="Q848" s="7">
        <v>0</v>
      </c>
      <c r="R848" s="7">
        <v>-5602.05</v>
      </c>
      <c r="S848" s="12">
        <f t="shared" si="495"/>
        <v>-14473.240000000002</v>
      </c>
      <c r="T848" s="18">
        <f t="shared" si="496"/>
        <v>79628.81</v>
      </c>
      <c r="U848" s="18">
        <v>74026.759999999995</v>
      </c>
      <c r="V848" s="30">
        <f t="shared" si="497"/>
        <v>44044</v>
      </c>
      <c r="W848" s="28">
        <f t="shared" si="485"/>
        <v>2.7638888888888888</v>
      </c>
      <c r="X848" s="38" t="s">
        <v>2852</v>
      </c>
      <c r="AD848"/>
      <c r="AE848" s="43" t="s">
        <v>4429</v>
      </c>
      <c r="AF848">
        <f>MATCH(AE848,'CAT-4'!$A:$A,0)</f>
        <v>844</v>
      </c>
      <c r="AG848">
        <f>MATCH(V848,'CAT-4'!$1:$1,0)</f>
        <v>104</v>
      </c>
      <c r="AH848">
        <f>INDEX('CAT-4'!$1:$1048576,FAR!AF848,FAR!AG848)</f>
        <v>128.9</v>
      </c>
      <c r="AI848">
        <f>MATCH($AI$3,'CAT-4'!$1:$1,0)</f>
        <v>133</v>
      </c>
      <c r="AJ848">
        <f>INDEX('CAT-4'!$1:$1048576,FAR!AF848,FAR!AI848)</f>
        <v>157.9</v>
      </c>
      <c r="AK848" s="28">
        <f t="shared" si="498"/>
        <v>1.2249806051202483</v>
      </c>
      <c r="AL848" s="28">
        <f t="shared" si="499"/>
        <v>1.2249806051202483</v>
      </c>
      <c r="AM848" s="2">
        <f>INDEX(ELSV!$C$4:$G$58,MATCH(AE848,ELSV!$G$4:$G$58,0),MATCH(IF(O848&gt;2000000,"A",IF(O848&gt;1000000,"B",IF(O848&gt;100000,"C","D"))),ELSV!$C$4:$G$4,0))</f>
        <v>8</v>
      </c>
      <c r="AN848" s="77">
        <f>INDEX(ELSV!$G$4:$K$58,MATCH(AE848,ELSV!$G$4:$G$58,0),MATCH(IF(O848&gt;2000000,"A",IF(O848&gt;1000000,"B",IF(O848&gt;100000,"C","D"))),ELSV!$G$4:$K$4,0))</f>
        <v>0.95</v>
      </c>
      <c r="AO848" s="24">
        <f t="shared" si="488"/>
        <v>108410.78355314197</v>
      </c>
      <c r="AP848" s="24">
        <f t="shared" si="489"/>
        <v>35581.699011669247</v>
      </c>
      <c r="AQ848" s="25">
        <f t="shared" si="490"/>
        <v>72829.084541472723</v>
      </c>
    </row>
    <row r="849" spans="1:43" hidden="1" x14ac:dyDescent="0.25">
      <c r="A849" s="11">
        <v>3003</v>
      </c>
      <c r="B849" s="6">
        <v>3003006301</v>
      </c>
      <c r="C849" s="6">
        <v>20000401</v>
      </c>
      <c r="D849" s="6">
        <v>5030000281</v>
      </c>
      <c r="E849" s="6"/>
      <c r="F849" s="6" t="s">
        <v>1534</v>
      </c>
      <c r="G849" s="6"/>
      <c r="H849" s="6">
        <v>1</v>
      </c>
      <c r="I849" s="6" t="s">
        <v>41</v>
      </c>
      <c r="J849" s="27">
        <v>44970</v>
      </c>
      <c r="K849" s="27">
        <v>44970</v>
      </c>
      <c r="L849" s="7">
        <v>0</v>
      </c>
      <c r="M849" s="7">
        <v>88264.01</v>
      </c>
      <c r="N849" s="7"/>
      <c r="O849" s="8">
        <v>88264.01</v>
      </c>
      <c r="P849" s="7">
        <v>0</v>
      </c>
      <c r="Q849" s="7">
        <v>0</v>
      </c>
      <c r="R849" s="7">
        <v>-1704.83</v>
      </c>
      <c r="S849" s="12">
        <f t="shared" si="495"/>
        <v>-1704.83</v>
      </c>
      <c r="T849" s="18">
        <f t="shared" si="496"/>
        <v>0</v>
      </c>
      <c r="U849" s="18">
        <v>86559.18</v>
      </c>
      <c r="V849" s="30">
        <v>44927</v>
      </c>
      <c r="W849" s="28">
        <f t="shared" si="485"/>
        <v>0.31111111111111112</v>
      </c>
      <c r="X849" s="38" t="s">
        <v>3108</v>
      </c>
      <c r="AD849"/>
      <c r="AE849" s="43" t="s">
        <v>4045</v>
      </c>
      <c r="AF849">
        <f>MATCH(AE849,'CAT-4'!$A:$A,0)</f>
        <v>646</v>
      </c>
      <c r="AG849">
        <f>MATCH(V849,'CAT-4'!$1:$1,0)</f>
        <v>133</v>
      </c>
      <c r="AH849">
        <f>INDEX('CAT-4'!$1:$1048576,FAR!AF849,FAR!AG849)</f>
        <v>154.1</v>
      </c>
      <c r="AI849">
        <f>MATCH($AI$3,'CAT-4'!$1:$1,0)</f>
        <v>133</v>
      </c>
      <c r="AJ849">
        <f>INDEX('CAT-4'!$1:$1048576,FAR!AF849,FAR!AI849)</f>
        <v>154.1</v>
      </c>
      <c r="AK849" s="28">
        <f t="shared" si="498"/>
        <v>1</v>
      </c>
      <c r="AL849" s="28">
        <f t="shared" si="499"/>
        <v>1</v>
      </c>
      <c r="AM849" s="2">
        <f>INDEX(ELSV!$C$4:$G$58,MATCH(AE849,ELSV!$G$4:$G$58,0),MATCH(IF(O849&gt;2000000,"A",IF(O849&gt;1000000,"B",IF(O849&gt;100000,"C","D"))),ELSV!$C$4:$G$4,0))</f>
        <v>5</v>
      </c>
      <c r="AN849" s="77">
        <f>INDEX(ELSV!$G$4:$K$58,MATCH(AE849,ELSV!$G$4:$G$58,0),MATCH(IF(O849&gt;2000000,"A",IF(O849&gt;1000000,"B",IF(O849&gt;100000,"C","D"))),ELSV!$G$4:$K$4,0))</f>
        <v>1</v>
      </c>
      <c r="AO849" s="24">
        <f t="shared" si="488"/>
        <v>88264.01</v>
      </c>
      <c r="AP849" s="24">
        <f t="shared" si="489"/>
        <v>5491.9828444444447</v>
      </c>
      <c r="AQ849" s="25">
        <f t="shared" si="490"/>
        <v>82772.027155555552</v>
      </c>
    </row>
    <row r="850" spans="1:43" x14ac:dyDescent="0.25">
      <c r="A850" s="11">
        <v>3004</v>
      </c>
      <c r="B850" s="6">
        <v>3004006301</v>
      </c>
      <c r="C850" s="6">
        <v>20000401</v>
      </c>
      <c r="D850" s="6">
        <v>5030000242</v>
      </c>
      <c r="E850" s="6" t="s">
        <v>1583</v>
      </c>
      <c r="F850" s="6" t="s">
        <v>1510</v>
      </c>
      <c r="G850" s="6"/>
      <c r="H850" s="6">
        <v>1</v>
      </c>
      <c r="I850" s="6" t="s">
        <v>8</v>
      </c>
      <c r="J850" s="27">
        <v>44530</v>
      </c>
      <c r="K850" s="27">
        <v>44530</v>
      </c>
      <c r="L850" s="7">
        <v>87910.01</v>
      </c>
      <c r="M850" s="7">
        <v>0</v>
      </c>
      <c r="N850" s="7"/>
      <c r="O850" s="8">
        <v>87910.01</v>
      </c>
      <c r="P850" s="7">
        <v>-4407.54</v>
      </c>
      <c r="Q850" s="7">
        <v>0</v>
      </c>
      <c r="R850" s="7">
        <v>-13186.5</v>
      </c>
      <c r="S850" s="12">
        <f t="shared" si="495"/>
        <v>-17594.04</v>
      </c>
      <c r="T850" s="18">
        <f t="shared" si="496"/>
        <v>83502.47</v>
      </c>
      <c r="U850" s="18">
        <v>70315.97</v>
      </c>
      <c r="V850" s="30">
        <f t="shared" si="497"/>
        <v>44501</v>
      </c>
      <c r="W850" s="28">
        <f t="shared" si="485"/>
        <v>1.5138888888888888</v>
      </c>
      <c r="X850" s="38"/>
      <c r="AD850"/>
      <c r="AE850" s="43" t="s">
        <v>4045</v>
      </c>
      <c r="AF850">
        <f>MATCH(AE850,'CAT-4'!$A:$A,0)</f>
        <v>646</v>
      </c>
      <c r="AG850">
        <f>MATCH(V850,'CAT-4'!$1:$1,0)</f>
        <v>119</v>
      </c>
      <c r="AH850">
        <f>INDEX('CAT-4'!$1:$1048576,FAR!AF850,FAR!AG850)</f>
        <v>154.1</v>
      </c>
      <c r="AI850">
        <f>MATCH($AI$3,'CAT-4'!$1:$1,0)</f>
        <v>133</v>
      </c>
      <c r="AJ850">
        <f>INDEX('CAT-4'!$1:$1048576,FAR!AF850,FAR!AI850)</f>
        <v>154.1</v>
      </c>
      <c r="AK850" s="28">
        <f t="shared" si="498"/>
        <v>1</v>
      </c>
      <c r="AL850" s="28">
        <f t="shared" si="499"/>
        <v>1</v>
      </c>
      <c r="AM850" s="2">
        <f>INDEX(ELSV!$C$4:$G$58,MATCH(AE850,ELSV!$G$4:$G$58,0),MATCH(IF(O850&gt;2000000,"A",IF(O850&gt;1000000,"B",IF(O850&gt;100000,"C","D"))),ELSV!$C$4:$G$4,0))</f>
        <v>5</v>
      </c>
      <c r="AN850" s="77">
        <f>INDEX(ELSV!$G$4:$K$58,MATCH(AE850,ELSV!$G$4:$G$58,0),MATCH(IF(O850&gt;2000000,"A",IF(O850&gt;1000000,"B",IF(O850&gt;100000,"C","D"))),ELSV!$G$4:$K$4,0))</f>
        <v>1</v>
      </c>
      <c r="AO850" s="24">
        <f t="shared" si="488"/>
        <v>87910.01</v>
      </c>
      <c r="AP850" s="24">
        <f t="shared" si="489"/>
        <v>26617.197472222222</v>
      </c>
      <c r="AQ850" s="25">
        <f t="shared" si="490"/>
        <v>61292.812527777773</v>
      </c>
    </row>
    <row r="851" spans="1:43" x14ac:dyDescent="0.25">
      <c r="A851" s="11">
        <v>3006</v>
      </c>
      <c r="B851" s="6">
        <v>3006000208</v>
      </c>
      <c r="C851" s="6">
        <v>20000201</v>
      </c>
      <c r="D851" s="6">
        <v>3020000260</v>
      </c>
      <c r="E851" s="6" t="s">
        <v>1582</v>
      </c>
      <c r="F851" s="6" t="s">
        <v>397</v>
      </c>
      <c r="G851" s="6"/>
      <c r="H851" s="6">
        <v>2</v>
      </c>
      <c r="I851" s="6" t="s">
        <v>8</v>
      </c>
      <c r="J851" s="27">
        <v>41671</v>
      </c>
      <c r="K851" s="27">
        <v>41671</v>
      </c>
      <c r="L851" s="7">
        <v>87398.01</v>
      </c>
      <c r="M851" s="7">
        <v>0</v>
      </c>
      <c r="N851" s="7"/>
      <c r="O851" s="8">
        <v>87398.01</v>
      </c>
      <c r="P851" s="7">
        <v>-41433.449999999997</v>
      </c>
      <c r="Q851" s="7">
        <v>0</v>
      </c>
      <c r="R851" s="7">
        <v>-5095.3</v>
      </c>
      <c r="S851" s="12">
        <f t="shared" si="495"/>
        <v>-46528.75</v>
      </c>
      <c r="T851" s="18">
        <f t="shared" si="496"/>
        <v>45964.56</v>
      </c>
      <c r="U851" s="18">
        <v>40869.26</v>
      </c>
      <c r="V851" s="30">
        <f t="shared" si="497"/>
        <v>41671</v>
      </c>
      <c r="W851" s="28">
        <f t="shared" si="485"/>
        <v>9.344444444444445</v>
      </c>
      <c r="X851" s="38"/>
      <c r="AD851"/>
      <c r="AE851" s="43" t="s">
        <v>4200</v>
      </c>
      <c r="AF851">
        <f>MATCH(AE851,'CAT-4'!$A:$A,0)</f>
        <v>726</v>
      </c>
      <c r="AG851">
        <f>MATCH(V851,'CAT-4'!$1:$1,0)</f>
        <v>26</v>
      </c>
      <c r="AH851">
        <f>INDEX('CAT-4'!$1:$1048576,FAR!AF851,FAR!AG851)</f>
        <v>106.8</v>
      </c>
      <c r="AI851">
        <f>MATCH($AI$3,'CAT-4'!$1:$1,0)</f>
        <v>133</v>
      </c>
      <c r="AJ851">
        <f>INDEX('CAT-4'!$1:$1048576,FAR!AF851,FAR!AI851)</f>
        <v>129.9</v>
      </c>
      <c r="AK851" s="28">
        <f t="shared" si="498"/>
        <v>1.2162921348314608</v>
      </c>
      <c r="AL851" s="28">
        <f t="shared" si="499"/>
        <v>1.2162921348314608</v>
      </c>
      <c r="AM851" s="2">
        <f>INDEX(ELSV!$C$4:$G$58,MATCH(AE851,ELSV!$G$4:$G$58,0),MATCH(IF(O851&gt;2000000,"A",IF(O851&gt;1000000,"B",IF(O851&gt;100000,"C","D"))),ELSV!$C$4:$G$4,0))</f>
        <v>8</v>
      </c>
      <c r="AN851" s="77">
        <f>INDEX(ELSV!$G$4:$K$58,MATCH(AE851,ELSV!$G$4:$G$58,0),MATCH(IF(O851&gt;2000000,"A",IF(O851&gt;1000000,"B",IF(O851&gt;100000,"C","D"))),ELSV!$G$4:$K$4,0))</f>
        <v>0.95</v>
      </c>
      <c r="AO851" s="24">
        <f t="shared" si="488"/>
        <v>106301.51216292135</v>
      </c>
      <c r="AP851" s="24">
        <f t="shared" si="489"/>
        <v>100986.43655477528</v>
      </c>
      <c r="AQ851" s="25">
        <f t="shared" si="490"/>
        <v>5315.0756081460713</v>
      </c>
    </row>
    <row r="852" spans="1:43" x14ac:dyDescent="0.25">
      <c r="A852" s="11">
        <v>3005</v>
      </c>
      <c r="B852" s="6">
        <v>3005000205</v>
      </c>
      <c r="C852" s="6">
        <v>20000101</v>
      </c>
      <c r="D852" s="6">
        <v>2070000018</v>
      </c>
      <c r="E852" s="6" t="s">
        <v>1584</v>
      </c>
      <c r="F852" s="6" t="s">
        <v>145</v>
      </c>
      <c r="G852" s="6"/>
      <c r="H852" s="6">
        <v>1</v>
      </c>
      <c r="I852" s="6" t="s">
        <v>8</v>
      </c>
      <c r="J852" s="27">
        <v>44255</v>
      </c>
      <c r="K852" s="27">
        <v>44255</v>
      </c>
      <c r="L852" s="7">
        <v>87038.01</v>
      </c>
      <c r="M852" s="7">
        <v>0</v>
      </c>
      <c r="N852" s="7"/>
      <c r="O852" s="8">
        <v>87038.01</v>
      </c>
      <c r="P852" s="7">
        <v>-3161.94</v>
      </c>
      <c r="Q852" s="7">
        <v>0</v>
      </c>
      <c r="R852" s="7">
        <v>-2907.07</v>
      </c>
      <c r="S852" s="12">
        <f t="shared" si="495"/>
        <v>-6069.01</v>
      </c>
      <c r="T852" s="18">
        <f t="shared" si="496"/>
        <v>83876.069999999992</v>
      </c>
      <c r="U852" s="18">
        <v>80969</v>
      </c>
      <c r="V852" s="30">
        <f t="shared" si="497"/>
        <v>44228</v>
      </c>
      <c r="W852" s="28">
        <f t="shared" si="485"/>
        <v>2.2638888888888888</v>
      </c>
      <c r="X852" s="38"/>
      <c r="AD852"/>
      <c r="AE852" s="43" t="s">
        <v>4192</v>
      </c>
      <c r="AF852">
        <f>MATCH(AE852,'CAT-4'!$A:$A,0)</f>
        <v>722</v>
      </c>
      <c r="AG852">
        <f>MATCH(V852,'CAT-4'!$1:$1,0)</f>
        <v>110</v>
      </c>
      <c r="AH852">
        <f>INDEX('CAT-4'!$1:$1048576,FAR!AF852,FAR!AG852)</f>
        <v>115.4</v>
      </c>
      <c r="AI852">
        <f>MATCH($AI$3,'CAT-4'!$1:$1,0)</f>
        <v>133</v>
      </c>
      <c r="AJ852">
        <f>INDEX('CAT-4'!$1:$1048576,FAR!AF852,FAR!AI852)</f>
        <v>126.8</v>
      </c>
      <c r="AK852" s="28">
        <f t="shared" si="498"/>
        <v>1.0987868284228768</v>
      </c>
      <c r="AL852" s="28">
        <f t="shared" si="499"/>
        <v>1.0987868284228768</v>
      </c>
      <c r="AM852" s="2">
        <f>INDEX(ELSV!$C$4:$G$58,MATCH(AE852,ELSV!$G$4:$G$58,0),MATCH(IF(O852&gt;2000000,"A",IF(O852&gt;1000000,"B",IF(O852&gt;100000,"C","D"))),ELSV!$C$4:$G$4,0))</f>
        <v>8</v>
      </c>
      <c r="AN852" s="77">
        <f>INDEX(ELSV!$G$4:$K$58,MATCH(AE852,ELSV!$G$4:$G$58,0),MATCH(IF(O852&gt;2000000,"A",IF(O852&gt;1000000,"B",IF(O852&gt;100000,"C","D"))),ELSV!$G$4:$K$4,0))</f>
        <v>0.95</v>
      </c>
      <c r="AO852" s="24">
        <f t="shared" si="488"/>
        <v>95636.218960138634</v>
      </c>
      <c r="AP852" s="24">
        <f t="shared" si="489"/>
        <v>25710.535600655323</v>
      </c>
      <c r="AQ852" s="25">
        <f t="shared" si="490"/>
        <v>69925.683359483315</v>
      </c>
    </row>
    <row r="853" spans="1:43" x14ac:dyDescent="0.25">
      <c r="A853" s="11">
        <v>3004</v>
      </c>
      <c r="B853" s="6">
        <v>3004000206</v>
      </c>
      <c r="C853" s="6">
        <v>20000201</v>
      </c>
      <c r="D853" s="6">
        <v>3020000319</v>
      </c>
      <c r="E853" s="6" t="s">
        <v>1583</v>
      </c>
      <c r="F853" s="6" t="s">
        <v>455</v>
      </c>
      <c r="G853" s="6"/>
      <c r="H853" s="6">
        <v>1</v>
      </c>
      <c r="I853" s="6" t="s">
        <v>8</v>
      </c>
      <c r="J853" s="27">
        <v>41850</v>
      </c>
      <c r="K853" s="27">
        <v>41850</v>
      </c>
      <c r="L853" s="7">
        <v>86845</v>
      </c>
      <c r="M853" s="7">
        <v>0</v>
      </c>
      <c r="N853" s="7"/>
      <c r="O853" s="8">
        <v>86845</v>
      </c>
      <c r="P853" s="7">
        <v>-38839.910000000003</v>
      </c>
      <c r="Q853" s="7">
        <v>0</v>
      </c>
      <c r="R853" s="7">
        <v>-5063.0600000000004</v>
      </c>
      <c r="S853" s="12">
        <f t="shared" si="495"/>
        <v>-43902.97</v>
      </c>
      <c r="T853" s="18">
        <f t="shared" si="496"/>
        <v>48005.09</v>
      </c>
      <c r="U853" s="18">
        <v>42942.03</v>
      </c>
      <c r="V853" s="30">
        <f t="shared" si="497"/>
        <v>41821</v>
      </c>
      <c r="W853" s="28">
        <f t="shared" si="485"/>
        <v>8.8472222222222214</v>
      </c>
      <c r="X853" s="38"/>
      <c r="AD853"/>
      <c r="AE853" s="43" t="s">
        <v>4429</v>
      </c>
      <c r="AF853">
        <f>MATCH(AE853,'CAT-4'!$A:$A,0)</f>
        <v>844</v>
      </c>
      <c r="AG853">
        <f>MATCH(V853,'CAT-4'!$1:$1,0)</f>
        <v>31</v>
      </c>
      <c r="AH853">
        <f>INDEX('CAT-4'!$1:$1048576,FAR!AF853,FAR!AG853)</f>
        <v>116.9</v>
      </c>
      <c r="AI853">
        <f>MATCH($AI$3,'CAT-4'!$1:$1,0)</f>
        <v>133</v>
      </c>
      <c r="AJ853">
        <f>INDEX('CAT-4'!$1:$1048576,FAR!AF853,FAR!AI853)</f>
        <v>157.9</v>
      </c>
      <c r="AK853" s="28">
        <f t="shared" si="498"/>
        <v>1.350727117194183</v>
      </c>
      <c r="AL853" s="28">
        <f t="shared" si="499"/>
        <v>1.350727117194183</v>
      </c>
      <c r="AM853" s="2">
        <f>INDEX(ELSV!$C$4:$G$58,MATCH(AE853,ELSV!$G$4:$G$58,0),MATCH(IF(O853&gt;2000000,"A",IF(O853&gt;1000000,"B",IF(O853&gt;100000,"C","D"))),ELSV!$C$4:$G$4,0))</f>
        <v>8</v>
      </c>
      <c r="AN853" s="77">
        <f>INDEX(ELSV!$G$4:$K$58,MATCH(AE853,ELSV!$G$4:$G$58,0),MATCH(IF(O853&gt;2000000,"A",IF(O853&gt;1000000,"B",IF(O853&gt;100000,"C","D"))),ELSV!$G$4:$K$4,0))</f>
        <v>0.95</v>
      </c>
      <c r="AO853" s="24">
        <f t="shared" si="488"/>
        <v>117303.89649272883</v>
      </c>
      <c r="AP853" s="24">
        <f t="shared" si="489"/>
        <v>111438.70166809238</v>
      </c>
      <c r="AQ853" s="25">
        <f t="shared" si="490"/>
        <v>5865.1948246364482</v>
      </c>
    </row>
    <row r="854" spans="1:43" x14ac:dyDescent="0.25">
      <c r="A854" s="11">
        <v>3007</v>
      </c>
      <c r="B854" s="6">
        <v>3007000203</v>
      </c>
      <c r="C854" s="6">
        <v>20000201</v>
      </c>
      <c r="D854" s="6">
        <v>3020000322</v>
      </c>
      <c r="E854" s="6" t="s">
        <v>1585</v>
      </c>
      <c r="F854" s="6" t="s">
        <v>458</v>
      </c>
      <c r="G854" s="6"/>
      <c r="H854" s="6">
        <v>1</v>
      </c>
      <c r="I854" s="6" t="s">
        <v>8</v>
      </c>
      <c r="J854" s="27">
        <v>41824</v>
      </c>
      <c r="K854" s="27">
        <v>41824</v>
      </c>
      <c r="L854" s="7">
        <v>86845</v>
      </c>
      <c r="M854" s="7">
        <v>0</v>
      </c>
      <c r="N854" s="7"/>
      <c r="O854" s="8">
        <v>86845</v>
      </c>
      <c r="P854" s="7">
        <v>-39200.57</v>
      </c>
      <c r="Q854" s="7">
        <v>0</v>
      </c>
      <c r="R854" s="7">
        <v>-5063.0600000000004</v>
      </c>
      <c r="S854" s="12">
        <f t="shared" si="495"/>
        <v>-44263.63</v>
      </c>
      <c r="T854" s="18">
        <f t="shared" si="496"/>
        <v>47644.43</v>
      </c>
      <c r="U854" s="18">
        <v>42581.37</v>
      </c>
      <c r="V854" s="30">
        <f t="shared" si="497"/>
        <v>41821</v>
      </c>
      <c r="W854" s="28">
        <f t="shared" si="485"/>
        <v>8.9194444444444443</v>
      </c>
      <c r="X854" s="38"/>
      <c r="AD854"/>
      <c r="AE854" s="43" t="s">
        <v>4429</v>
      </c>
      <c r="AF854">
        <f>MATCH(AE854,'CAT-4'!$A:$A,0)</f>
        <v>844</v>
      </c>
      <c r="AG854">
        <f>MATCH(V854,'CAT-4'!$1:$1,0)</f>
        <v>31</v>
      </c>
      <c r="AH854">
        <f>INDEX('CAT-4'!$1:$1048576,FAR!AF854,FAR!AG854)</f>
        <v>116.9</v>
      </c>
      <c r="AI854">
        <f>MATCH($AI$3,'CAT-4'!$1:$1,0)</f>
        <v>133</v>
      </c>
      <c r="AJ854">
        <f>INDEX('CAT-4'!$1:$1048576,FAR!AF854,FAR!AI854)</f>
        <v>157.9</v>
      </c>
      <c r="AK854" s="28">
        <f t="shared" si="498"/>
        <v>1.350727117194183</v>
      </c>
      <c r="AL854" s="28">
        <f t="shared" si="499"/>
        <v>1.350727117194183</v>
      </c>
      <c r="AM854" s="2">
        <f>INDEX(ELSV!$C$4:$G$58,MATCH(AE854,ELSV!$G$4:$G$58,0),MATCH(IF(O854&gt;2000000,"A",IF(O854&gt;1000000,"B",IF(O854&gt;100000,"C","D"))),ELSV!$C$4:$G$4,0))</f>
        <v>8</v>
      </c>
      <c r="AN854" s="77">
        <f>INDEX(ELSV!$G$4:$K$58,MATCH(AE854,ELSV!$G$4:$G$58,0),MATCH(IF(O854&gt;2000000,"A",IF(O854&gt;1000000,"B",IF(O854&gt;100000,"C","D"))),ELSV!$G$4:$K$4,0))</f>
        <v>0.95</v>
      </c>
      <c r="AO854" s="24">
        <f t="shared" si="488"/>
        <v>117303.89649272883</v>
      </c>
      <c r="AP854" s="24">
        <f t="shared" si="489"/>
        <v>111438.70166809238</v>
      </c>
      <c r="AQ854" s="25">
        <f t="shared" si="490"/>
        <v>5865.1948246364482</v>
      </c>
    </row>
    <row r="855" spans="1:43" hidden="1" x14ac:dyDescent="0.25">
      <c r="A855" s="11">
        <v>3003</v>
      </c>
      <c r="B855" s="6">
        <v>3003006201</v>
      </c>
      <c r="C855" s="6">
        <v>20000301</v>
      </c>
      <c r="D855" s="6">
        <v>4000000273</v>
      </c>
      <c r="E855" s="6"/>
      <c r="F855" s="6" t="s">
        <v>996</v>
      </c>
      <c r="G855" s="6"/>
      <c r="H855" s="6">
        <v>5</v>
      </c>
      <c r="I855" s="6" t="s">
        <v>8</v>
      </c>
      <c r="J855" s="27">
        <v>42248</v>
      </c>
      <c r="K855" s="27">
        <v>42248</v>
      </c>
      <c r="L855" s="7">
        <v>86767.34</v>
      </c>
      <c r="M855" s="7">
        <v>0</v>
      </c>
      <c r="N855" s="7"/>
      <c r="O855" s="8">
        <v>86767.34</v>
      </c>
      <c r="P855" s="7">
        <v>-36150.6</v>
      </c>
      <c r="Q855" s="7">
        <v>0</v>
      </c>
      <c r="R855" s="7">
        <v>-5492.37</v>
      </c>
      <c r="S855" s="12">
        <f t="shared" si="495"/>
        <v>-41642.97</v>
      </c>
      <c r="T855" s="18">
        <f t="shared" si="496"/>
        <v>50616.74</v>
      </c>
      <c r="U855" s="18">
        <v>45124.37</v>
      </c>
      <c r="V855" s="30">
        <f t="shared" si="497"/>
        <v>42248</v>
      </c>
      <c r="W855" s="28">
        <f t="shared" si="485"/>
        <v>7.7611111111111111</v>
      </c>
      <c r="X855" s="38" t="s">
        <v>2852</v>
      </c>
      <c r="AD855"/>
      <c r="AE855" s="43" t="s">
        <v>4429</v>
      </c>
      <c r="AF855">
        <f>MATCH(AE855,'CAT-4'!$A:$A,0)</f>
        <v>844</v>
      </c>
      <c r="AG855">
        <f>MATCH(V855,'CAT-4'!$1:$1,0)</f>
        <v>45</v>
      </c>
      <c r="AH855">
        <f>INDEX('CAT-4'!$1:$1048576,FAR!AF855,FAR!AG855)</f>
        <v>110.9</v>
      </c>
      <c r="AI855">
        <f>MATCH($AI$3,'CAT-4'!$1:$1,0)</f>
        <v>133</v>
      </c>
      <c r="AJ855">
        <f>INDEX('CAT-4'!$1:$1048576,FAR!AF855,FAR!AI855)</f>
        <v>157.9</v>
      </c>
      <c r="AK855" s="28">
        <f t="shared" si="498"/>
        <v>1.42380522993688</v>
      </c>
      <c r="AL855" s="28">
        <f t="shared" si="499"/>
        <v>1.42380522993688</v>
      </c>
      <c r="AM855" s="2">
        <f>INDEX(ELSV!$C$4:$G$58,MATCH(AE855,ELSV!$G$4:$G$58,0),MATCH(IF(O855&gt;2000000,"A",IF(O855&gt;1000000,"B",IF(O855&gt;100000,"C","D"))),ELSV!$C$4:$G$4,0))</f>
        <v>8</v>
      </c>
      <c r="AN855" s="77">
        <f>INDEX(ELSV!$G$4:$K$58,MATCH(AE855,ELSV!$G$4:$G$58,0),MATCH(IF(O855&gt;2000000,"A",IF(O855&gt;1000000,"B",IF(O855&gt;100000,"C","D"))),ELSV!$G$4:$K$4,0))</f>
        <v>0.95</v>
      </c>
      <c r="AO855" s="24">
        <f t="shared" si="488"/>
        <v>123539.79247971144</v>
      </c>
      <c r="AP855" s="24">
        <f t="shared" si="489"/>
        <v>113858.21915933961</v>
      </c>
      <c r="AQ855" s="25">
        <f t="shared" si="490"/>
        <v>9681.5733203718264</v>
      </c>
    </row>
    <row r="856" spans="1:43" hidden="1" x14ac:dyDescent="0.25">
      <c r="A856" s="11">
        <v>3006</v>
      </c>
      <c r="B856" s="6">
        <v>3006000212</v>
      </c>
      <c r="C856" s="6">
        <v>20000201</v>
      </c>
      <c r="D856" s="6">
        <v>3020000302</v>
      </c>
      <c r="E856" s="6"/>
      <c r="F856" s="6" t="s">
        <v>437</v>
      </c>
      <c r="G856" s="6"/>
      <c r="H856" s="6">
        <v>1</v>
      </c>
      <c r="I856" s="6" t="s">
        <v>8</v>
      </c>
      <c r="J856" s="27">
        <v>41820</v>
      </c>
      <c r="K856" s="27">
        <v>41820</v>
      </c>
      <c r="L856" s="7">
        <v>86700.01</v>
      </c>
      <c r="M856" s="7">
        <v>0</v>
      </c>
      <c r="N856" s="7"/>
      <c r="O856" s="8">
        <v>86700.01</v>
      </c>
      <c r="P856" s="7">
        <v>-39190.54</v>
      </c>
      <c r="Q856" s="7">
        <v>0</v>
      </c>
      <c r="R856" s="7">
        <v>-5054.6099999999997</v>
      </c>
      <c r="S856" s="12">
        <f t="shared" si="495"/>
        <v>-44245.15</v>
      </c>
      <c r="T856" s="18">
        <f t="shared" si="496"/>
        <v>47509.469999999994</v>
      </c>
      <c r="U856" s="18">
        <v>42454.86</v>
      </c>
      <c r="V856" s="30">
        <f t="shared" si="497"/>
        <v>41791</v>
      </c>
      <c r="W856" s="28">
        <f t="shared" si="485"/>
        <v>8.9305555555555554</v>
      </c>
      <c r="X856" s="38" t="s">
        <v>2852</v>
      </c>
      <c r="AD856"/>
      <c r="AE856" s="43" t="s">
        <v>4429</v>
      </c>
      <c r="AF856">
        <f>MATCH(AE856,'CAT-4'!$A:$A,0)</f>
        <v>844</v>
      </c>
      <c r="AG856">
        <f>MATCH(V856,'CAT-4'!$1:$1,0)</f>
        <v>30</v>
      </c>
      <c r="AH856">
        <f>INDEX('CAT-4'!$1:$1048576,FAR!AF856,FAR!AG856)</f>
        <v>118.1</v>
      </c>
      <c r="AI856">
        <f>MATCH($AI$3,'CAT-4'!$1:$1,0)</f>
        <v>133</v>
      </c>
      <c r="AJ856">
        <f>INDEX('CAT-4'!$1:$1048576,FAR!AF856,FAR!AI856)</f>
        <v>157.9</v>
      </c>
      <c r="AK856" s="28">
        <f t="shared" si="498"/>
        <v>1.3370025402201526</v>
      </c>
      <c r="AL856" s="28">
        <f t="shared" si="499"/>
        <v>1.3370025402201526</v>
      </c>
      <c r="AM856" s="2">
        <f>INDEX(ELSV!$C$4:$G$58,MATCH(AE856,ELSV!$G$4:$G$58,0),MATCH(IF(O856&gt;2000000,"A",IF(O856&gt;1000000,"B",IF(O856&gt;100000,"C","D"))),ELSV!$C$4:$G$4,0))</f>
        <v>8</v>
      </c>
      <c r="AN856" s="77">
        <f>INDEX(ELSV!$G$4:$K$58,MATCH(AE856,ELSV!$G$4:$G$58,0),MATCH(IF(O856&gt;2000000,"A",IF(O856&gt;1000000,"B",IF(O856&gt;100000,"C","D"))),ELSV!$G$4:$K$4,0))</f>
        <v>0.95</v>
      </c>
      <c r="AO856" s="24">
        <f t="shared" si="488"/>
        <v>115918.13360711263</v>
      </c>
      <c r="AP856" s="24">
        <f t="shared" si="489"/>
        <v>110122.22692675699</v>
      </c>
      <c r="AQ856" s="25">
        <f t="shared" si="490"/>
        <v>5795.9066803556343</v>
      </c>
    </row>
    <row r="857" spans="1:43" x14ac:dyDescent="0.25">
      <c r="A857" s="11">
        <v>3004</v>
      </c>
      <c r="B857" s="6">
        <v>3004006201</v>
      </c>
      <c r="C857" s="6">
        <v>20000401</v>
      </c>
      <c r="D857" s="6">
        <v>5000000362</v>
      </c>
      <c r="E857" s="6" t="s">
        <v>1583</v>
      </c>
      <c r="F857" s="6" t="s">
        <v>1243</v>
      </c>
      <c r="G857" s="6"/>
      <c r="H857" s="6">
        <v>2</v>
      </c>
      <c r="I857" s="6" t="s">
        <v>8</v>
      </c>
      <c r="J857" s="27">
        <v>42979</v>
      </c>
      <c r="K857" s="27">
        <v>42979</v>
      </c>
      <c r="L857" s="7">
        <v>86538.47</v>
      </c>
      <c r="M857" s="7">
        <v>0</v>
      </c>
      <c r="N857" s="7"/>
      <c r="O857" s="8">
        <v>86538.47</v>
      </c>
      <c r="P857" s="7">
        <v>-25093.24</v>
      </c>
      <c r="Q857" s="7">
        <v>0</v>
      </c>
      <c r="R857" s="7">
        <v>-5477.89</v>
      </c>
      <c r="S857" s="12">
        <f t="shared" si="495"/>
        <v>-30571.13</v>
      </c>
      <c r="T857" s="18">
        <f t="shared" si="496"/>
        <v>61445.229999999996</v>
      </c>
      <c r="U857" s="18">
        <v>55967.34</v>
      </c>
      <c r="V857" s="30">
        <f t="shared" si="497"/>
        <v>42979</v>
      </c>
      <c r="W857" s="28">
        <f t="shared" si="485"/>
        <v>5.7611111111111111</v>
      </c>
      <c r="X857" s="38"/>
      <c r="AD857"/>
      <c r="AE857" s="43" t="s">
        <v>4165</v>
      </c>
      <c r="AF857">
        <f>MATCH(AE857,'CAT-4'!$A:$A,0)</f>
        <v>708</v>
      </c>
      <c r="AG857">
        <f>MATCH(V857,'CAT-4'!$1:$1,0)</f>
        <v>69</v>
      </c>
      <c r="AH857">
        <f>INDEX('CAT-4'!$1:$1048576,FAR!AF857,FAR!AG857)</f>
        <v>122.1</v>
      </c>
      <c r="AI857">
        <f>MATCH($AI$3,'CAT-4'!$1:$1,0)</f>
        <v>133</v>
      </c>
      <c r="AJ857">
        <f>INDEX('CAT-4'!$1:$1048576,FAR!AF857,FAR!AI857)</f>
        <v>133.69999999999999</v>
      </c>
      <c r="AK857" s="28">
        <f t="shared" si="498"/>
        <v>1.0950040950040949</v>
      </c>
      <c r="AL857" s="28">
        <f t="shared" si="499"/>
        <v>1.0950040950040949</v>
      </c>
      <c r="AM857" s="2">
        <f>INDEX(ELSV!$C$4:$G$58,MATCH(AE857,ELSV!$G$4:$G$58,0),MATCH(IF(O857&gt;2000000,"A",IF(O857&gt;1000000,"B",IF(O857&gt;100000,"C","D"))),ELSV!$C$4:$G$4,0))</f>
        <v>8</v>
      </c>
      <c r="AN857" s="77">
        <f>INDEX(ELSV!$G$4:$K$58,MATCH(AE857,ELSV!$G$4:$G$58,0),MATCH(IF(O857&gt;2000000,"A",IF(O857&gt;1000000,"B",IF(O857&gt;100000,"C","D"))),ELSV!$G$4:$K$4,0))</f>
        <v>0.95</v>
      </c>
      <c r="AO857" s="24">
        <f t="shared" si="488"/>
        <v>94759.979025389024</v>
      </c>
      <c r="AP857" s="24">
        <f t="shared" si="489"/>
        <v>64828.328706154156</v>
      </c>
      <c r="AQ857" s="25">
        <f t="shared" si="490"/>
        <v>29931.650319234868</v>
      </c>
    </row>
    <row r="858" spans="1:43" hidden="1" x14ac:dyDescent="0.25">
      <c r="A858" s="11">
        <v>3003</v>
      </c>
      <c r="B858" s="6">
        <v>3003006301</v>
      </c>
      <c r="C858" s="6">
        <v>20000401</v>
      </c>
      <c r="D858" s="6">
        <v>5000000427</v>
      </c>
      <c r="E858" s="6"/>
      <c r="F858" s="6" t="s">
        <v>1290</v>
      </c>
      <c r="G858" s="6"/>
      <c r="H858" s="6">
        <v>1</v>
      </c>
      <c r="I858" s="6" t="s">
        <v>8</v>
      </c>
      <c r="J858" s="27">
        <v>44530</v>
      </c>
      <c r="K858" s="27">
        <v>44530</v>
      </c>
      <c r="L858" s="7">
        <v>86494.01</v>
      </c>
      <c r="M858" s="7">
        <v>0</v>
      </c>
      <c r="N858" s="7"/>
      <c r="O858" s="8">
        <v>86494.01</v>
      </c>
      <c r="P858" s="7">
        <v>-4336.55</v>
      </c>
      <c r="Q858" s="7">
        <v>0</v>
      </c>
      <c r="R858" s="7">
        <v>-12974.1</v>
      </c>
      <c r="S858" s="12">
        <f t="shared" si="495"/>
        <v>-17310.650000000001</v>
      </c>
      <c r="T858" s="18">
        <f t="shared" si="496"/>
        <v>82157.459999999992</v>
      </c>
      <c r="U858" s="18">
        <v>69183.360000000001</v>
      </c>
      <c r="V858" s="30">
        <f t="shared" si="497"/>
        <v>44501</v>
      </c>
      <c r="W858" s="28">
        <f t="shared" si="485"/>
        <v>1.5138888888888888</v>
      </c>
      <c r="X858" s="38" t="s">
        <v>3108</v>
      </c>
      <c r="AD858"/>
      <c r="AE858" s="43" t="s">
        <v>4045</v>
      </c>
      <c r="AF858">
        <f>MATCH(AE858,'CAT-4'!$A:$A,0)</f>
        <v>646</v>
      </c>
      <c r="AG858">
        <f>MATCH(V858,'CAT-4'!$1:$1,0)</f>
        <v>119</v>
      </c>
      <c r="AH858">
        <f>INDEX('CAT-4'!$1:$1048576,FAR!AF858,FAR!AG858)</f>
        <v>154.1</v>
      </c>
      <c r="AI858">
        <f>MATCH($AI$3,'CAT-4'!$1:$1,0)</f>
        <v>133</v>
      </c>
      <c r="AJ858">
        <f>INDEX('CAT-4'!$1:$1048576,FAR!AF858,FAR!AI858)</f>
        <v>154.1</v>
      </c>
      <c r="AK858" s="28">
        <f t="shared" si="498"/>
        <v>1</v>
      </c>
      <c r="AL858" s="28">
        <f t="shared" si="499"/>
        <v>1</v>
      </c>
      <c r="AM858" s="2">
        <f>INDEX(ELSV!$C$4:$G$58,MATCH(AE858,ELSV!$G$4:$G$58,0),MATCH(IF(O858&gt;2000000,"A",IF(O858&gt;1000000,"B",IF(O858&gt;100000,"C","D"))),ELSV!$C$4:$G$4,0))</f>
        <v>5</v>
      </c>
      <c r="AN858" s="77">
        <f>INDEX(ELSV!$G$4:$K$58,MATCH(AE858,ELSV!$G$4:$G$58,0),MATCH(IF(O858&gt;2000000,"A",IF(O858&gt;1000000,"B",IF(O858&gt;100000,"C","D"))),ELSV!$G$4:$K$4,0))</f>
        <v>1</v>
      </c>
      <c r="AO858" s="24">
        <f t="shared" si="488"/>
        <v>86494.01</v>
      </c>
      <c r="AP858" s="24">
        <f t="shared" si="489"/>
        <v>26188.464138888889</v>
      </c>
      <c r="AQ858" s="25">
        <f t="shared" si="490"/>
        <v>60305.54586111111</v>
      </c>
    </row>
    <row r="859" spans="1:43" x14ac:dyDescent="0.25">
      <c r="A859" s="11">
        <v>3006</v>
      </c>
      <c r="B859" s="6">
        <v>3006006203</v>
      </c>
      <c r="C859" s="6">
        <v>20000401</v>
      </c>
      <c r="D859" s="6">
        <v>5000000068</v>
      </c>
      <c r="E859" s="6" t="s">
        <v>1582</v>
      </c>
      <c r="F859" s="6" t="s">
        <v>1119</v>
      </c>
      <c r="G859" s="6"/>
      <c r="H859" s="6">
        <v>4</v>
      </c>
      <c r="I859" s="6" t="s">
        <v>41</v>
      </c>
      <c r="J859" s="27">
        <v>40908</v>
      </c>
      <c r="K859" s="27">
        <v>40908</v>
      </c>
      <c r="L859" s="7">
        <v>86000.01</v>
      </c>
      <c r="M859" s="7">
        <v>0</v>
      </c>
      <c r="N859" s="7"/>
      <c r="O859" s="8">
        <v>86000.01</v>
      </c>
      <c r="P859" s="7">
        <v>-52747.23</v>
      </c>
      <c r="Q859" s="7">
        <v>0</v>
      </c>
      <c r="R859" s="7">
        <v>-5443.8</v>
      </c>
      <c r="S859" s="12">
        <f t="shared" si="495"/>
        <v>-58191.030000000006</v>
      </c>
      <c r="T859" s="18">
        <f t="shared" si="496"/>
        <v>33252.779999999992</v>
      </c>
      <c r="U859" s="18">
        <v>27808.98</v>
      </c>
      <c r="V859" s="30">
        <f t="shared" si="497"/>
        <v>40878</v>
      </c>
      <c r="W859" s="28">
        <f t="shared" si="485"/>
        <v>11.430555555555555</v>
      </c>
      <c r="X859" s="38" t="s">
        <v>2968</v>
      </c>
      <c r="Y859">
        <f>MATCH(X859,'CAT-3'!$A:$A,0)</f>
        <v>686</v>
      </c>
      <c r="Z859">
        <f>MATCH(V859,'CAT-3'!$1:$1,0)</f>
        <v>87</v>
      </c>
      <c r="AA859">
        <f>INDEX('CAT-3'!$1:$1048576,FAR!Y859,FAR!Z859)</f>
        <v>103</v>
      </c>
      <c r="AB859">
        <f>MATCH($AB$3,'CAT-3'!$1:$1,0)</f>
        <v>90</v>
      </c>
      <c r="AC859">
        <f>INDEX('CAT-3'!$1:$1048576,FAR!Y859,FAR!AB859)</f>
        <v>103.4</v>
      </c>
      <c r="AD859" s="28">
        <f>AC859/AA859</f>
        <v>1.003883495145631</v>
      </c>
      <c r="AE859" s="43" t="s">
        <v>4059</v>
      </c>
      <c r="AF859">
        <f>MATCH(AE859,'CAT-4'!$A:$A,0)</f>
        <v>653</v>
      </c>
      <c r="AG859">
        <f>MATCH($AG$3,'CAT-4'!$1:$1,0)</f>
        <v>4</v>
      </c>
      <c r="AH859">
        <f>INDEX('CAT-4'!$1:$1048576,FAR!AF859,FAR!AG859)</f>
        <v>100.8</v>
      </c>
      <c r="AI859">
        <f>MATCH($AI$3,'CAT-4'!$1:$1,0)</f>
        <v>133</v>
      </c>
      <c r="AJ859">
        <f>INDEX('CAT-4'!$1:$1048576,FAR!AF859,FAR!AI859)</f>
        <v>120.5</v>
      </c>
      <c r="AK859" s="28">
        <f>AJ859/AH859</f>
        <v>1.1954365079365079</v>
      </c>
      <c r="AL859" s="28">
        <f>AK859*AD859</f>
        <v>1.2000789798119895</v>
      </c>
      <c r="AM859" s="2">
        <f>INDEX(ELSV!$C$4:$G$58,MATCH(AE859,ELSV!$G$4:$G$58,0),MATCH(IF(O859&gt;2000000,"A",IF(O859&gt;1000000,"B",IF(O859&gt;100000,"C","D"))),ELSV!$C$4:$G$4,0))</f>
        <v>8</v>
      </c>
      <c r="AN859" s="77">
        <f>INDEX(ELSV!$G$4:$K$58,MATCH(AE859,ELSV!$G$4:$G$58,0),MATCH(IF(O859&gt;2000000,"A",IF(O859&gt;1000000,"B",IF(O859&gt;100000,"C","D"))),ELSV!$G$4:$K$4,0))</f>
        <v>0.9</v>
      </c>
      <c r="AO859" s="24">
        <f t="shared" si="488"/>
        <v>103206.80426462089</v>
      </c>
      <c r="AP859" s="24">
        <f t="shared" si="489"/>
        <v>92886.123838158805</v>
      </c>
      <c r="AQ859" s="25">
        <f t="shared" si="490"/>
        <v>10320.680426462088</v>
      </c>
    </row>
    <row r="860" spans="1:43" hidden="1" x14ac:dyDescent="0.25">
      <c r="A860" s="11">
        <v>3002</v>
      </c>
      <c r="B860" s="6">
        <v>3002006201</v>
      </c>
      <c r="C860" s="6">
        <v>20000401</v>
      </c>
      <c r="D860" s="6">
        <v>5000000435</v>
      </c>
      <c r="E860" s="6"/>
      <c r="F860" s="6" t="s">
        <v>1297</v>
      </c>
      <c r="G860" s="6"/>
      <c r="H860" s="6">
        <v>2</v>
      </c>
      <c r="I860" s="6" t="s">
        <v>8</v>
      </c>
      <c r="J860" s="27">
        <v>44681</v>
      </c>
      <c r="K860" s="27">
        <v>44681</v>
      </c>
      <c r="L860" s="7">
        <v>0</v>
      </c>
      <c r="M860" s="7">
        <v>86000</v>
      </c>
      <c r="N860" s="7"/>
      <c r="O860" s="8">
        <v>86000</v>
      </c>
      <c r="P860" s="7">
        <v>0</v>
      </c>
      <c r="Q860" s="7">
        <v>0</v>
      </c>
      <c r="R860" s="7">
        <v>-5011.28</v>
      </c>
      <c r="S860" s="12">
        <f t="shared" si="495"/>
        <v>-5011.28</v>
      </c>
      <c r="T860" s="18">
        <f t="shared" si="496"/>
        <v>0</v>
      </c>
      <c r="U860" s="18">
        <v>80988.72</v>
      </c>
      <c r="V860" s="30">
        <f t="shared" si="497"/>
        <v>44652</v>
      </c>
      <c r="W860" s="28">
        <f t="shared" si="485"/>
        <v>1.0972222222222223</v>
      </c>
      <c r="X860" s="38" t="s">
        <v>2968</v>
      </c>
      <c r="AD860"/>
      <c r="AE860" s="43" t="s">
        <v>4059</v>
      </c>
      <c r="AF860">
        <f>MATCH(AE860,'CAT-4'!$A:$A,0)</f>
        <v>653</v>
      </c>
      <c r="AG860">
        <f>MATCH(V860,'CAT-4'!$1:$1,0)</f>
        <v>124</v>
      </c>
      <c r="AH860">
        <f>INDEX('CAT-4'!$1:$1048576,FAR!AF860,FAR!AG860)</f>
        <v>119.9</v>
      </c>
      <c r="AI860">
        <f>MATCH($AI$3,'CAT-4'!$1:$1,0)</f>
        <v>133</v>
      </c>
      <c r="AJ860">
        <f>INDEX('CAT-4'!$1:$1048576,FAR!AF860,FAR!AI860)</f>
        <v>120.5</v>
      </c>
      <c r="AK860" s="28">
        <f t="shared" ref="AK860:AK862" si="500">AJ860/AH860</f>
        <v>1.0050041701417847</v>
      </c>
      <c r="AL860" s="28">
        <f t="shared" ref="AL860:AL862" si="501">AK860</f>
        <v>1.0050041701417847</v>
      </c>
      <c r="AM860" s="2">
        <f>INDEX(ELSV!$C$4:$G$58,MATCH(AE860,ELSV!$G$4:$G$58,0),MATCH(IF(O860&gt;2000000,"A",IF(O860&gt;1000000,"B",IF(O860&gt;100000,"C","D"))),ELSV!$C$4:$G$4,0))</f>
        <v>8</v>
      </c>
      <c r="AN860" s="77">
        <f>INDEX(ELSV!$G$4:$K$58,MATCH(AE860,ELSV!$G$4:$G$58,0),MATCH(IF(O860&gt;2000000,"A",IF(O860&gt;1000000,"B",IF(O860&gt;100000,"C","D"))),ELSV!$G$4:$K$4,0))</f>
        <v>0.9</v>
      </c>
      <c r="AO860" s="24">
        <f t="shared" si="488"/>
        <v>86430.358632193485</v>
      </c>
      <c r="AP860" s="24">
        <f t="shared" si="489"/>
        <v>10668.747393661384</v>
      </c>
      <c r="AQ860" s="25">
        <f t="shared" si="490"/>
        <v>75761.611238532103</v>
      </c>
    </row>
    <row r="861" spans="1:43" hidden="1" x14ac:dyDescent="0.25">
      <c r="A861" s="11">
        <v>3004</v>
      </c>
      <c r="B861" s="6">
        <v>3004000208</v>
      </c>
      <c r="C861" s="6">
        <v>20000201</v>
      </c>
      <c r="D861" s="6">
        <v>3020000246</v>
      </c>
      <c r="E861" s="6"/>
      <c r="F861" s="6" t="s">
        <v>382</v>
      </c>
      <c r="G861" s="6"/>
      <c r="H861" s="6">
        <v>1</v>
      </c>
      <c r="I861" s="6" t="s">
        <v>8</v>
      </c>
      <c r="J861" s="27">
        <v>41579</v>
      </c>
      <c r="K861" s="27">
        <v>41579</v>
      </c>
      <c r="L861" s="7">
        <v>85680</v>
      </c>
      <c r="M861" s="7">
        <v>0</v>
      </c>
      <c r="N861" s="7"/>
      <c r="O861" s="8">
        <v>85680</v>
      </c>
      <c r="P861" s="7">
        <v>-41644.79</v>
      </c>
      <c r="Q861" s="7">
        <v>0</v>
      </c>
      <c r="R861" s="7">
        <v>-4995.1400000000003</v>
      </c>
      <c r="S861" s="12">
        <f t="shared" si="495"/>
        <v>-46639.93</v>
      </c>
      <c r="T861" s="18">
        <f t="shared" si="496"/>
        <v>44035.21</v>
      </c>
      <c r="U861" s="18">
        <v>39040.07</v>
      </c>
      <c r="V861" s="30">
        <f t="shared" si="497"/>
        <v>41579</v>
      </c>
      <c r="W861" s="28">
        <f t="shared" si="485"/>
        <v>9.594444444444445</v>
      </c>
      <c r="X861" s="38" t="s">
        <v>2880</v>
      </c>
      <c r="AD861"/>
      <c r="AE861" s="43" t="s">
        <v>4061</v>
      </c>
      <c r="AF861">
        <f>MATCH(AE861,'CAT-4'!$A:$A,0)</f>
        <v>654</v>
      </c>
      <c r="AG861">
        <f>MATCH(V861,'CAT-4'!$1:$1,0)</f>
        <v>23</v>
      </c>
      <c r="AH861">
        <f>INDEX('CAT-4'!$1:$1048576,FAR!AF861,FAR!AG861)</f>
        <v>96.3</v>
      </c>
      <c r="AI861">
        <f>MATCH($AI$3,'CAT-4'!$1:$1,0)</f>
        <v>133</v>
      </c>
      <c r="AJ861">
        <f>INDEX('CAT-4'!$1:$1048576,FAR!AF861,FAR!AI861)</f>
        <v>112.9</v>
      </c>
      <c r="AK861" s="28">
        <f t="shared" si="500"/>
        <v>1.1723779854620977</v>
      </c>
      <c r="AL861" s="28">
        <f t="shared" si="501"/>
        <v>1.1723779854620977</v>
      </c>
      <c r="AM861" s="2">
        <f>INDEX(ELSV!$C$4:$G$58,MATCH(AE861,ELSV!$G$4:$G$58,0),MATCH(IF(O861&gt;2000000,"A",IF(O861&gt;1000000,"B",IF(O861&gt;100000,"C","D"))),ELSV!$C$4:$G$4,0))</f>
        <v>5</v>
      </c>
      <c r="AN861" s="77">
        <f>INDEX(ELSV!$G$4:$K$58,MATCH(AE861,ELSV!$G$4:$G$58,0),MATCH(IF(O861&gt;2000000,"A",IF(O861&gt;1000000,"B",IF(O861&gt;100000,"C","D"))),ELSV!$G$4:$K$4,0))</f>
        <v>1</v>
      </c>
      <c r="AO861" s="24">
        <f t="shared" si="488"/>
        <v>100449.34579439253</v>
      </c>
      <c r="AP861" s="24">
        <f t="shared" si="489"/>
        <v>100449.34579439255</v>
      </c>
      <c r="AQ861" s="25">
        <f t="shared" si="490"/>
        <v>0</v>
      </c>
    </row>
    <row r="862" spans="1:43" hidden="1" x14ac:dyDescent="0.25">
      <c r="A862" s="11">
        <v>3002</v>
      </c>
      <c r="B862" s="6">
        <v>3002006201</v>
      </c>
      <c r="C862" s="6">
        <v>20000401</v>
      </c>
      <c r="D862" s="6">
        <v>5000000325</v>
      </c>
      <c r="E862" s="6"/>
      <c r="F862" s="6" t="s">
        <v>1212</v>
      </c>
      <c r="G862" s="6"/>
      <c r="H862" s="6">
        <v>1</v>
      </c>
      <c r="I862" s="6" t="s">
        <v>8</v>
      </c>
      <c r="J862" s="27">
        <v>42387</v>
      </c>
      <c r="K862" s="27">
        <v>42387</v>
      </c>
      <c r="L862" s="7">
        <v>84500</v>
      </c>
      <c r="M862" s="7">
        <v>0</v>
      </c>
      <c r="N862" s="7"/>
      <c r="O862" s="8">
        <v>84500</v>
      </c>
      <c r="P862" s="7">
        <v>-33174.559999999998</v>
      </c>
      <c r="Q862" s="7">
        <v>0</v>
      </c>
      <c r="R862" s="7">
        <v>-5348.85</v>
      </c>
      <c r="S862" s="12">
        <f t="shared" si="495"/>
        <v>-38523.409999999996</v>
      </c>
      <c r="T862" s="18">
        <f t="shared" si="496"/>
        <v>51325.440000000002</v>
      </c>
      <c r="U862" s="18">
        <v>45976.59</v>
      </c>
      <c r="V862" s="30">
        <f t="shared" si="497"/>
        <v>42370</v>
      </c>
      <c r="W862" s="28">
        <f t="shared" si="485"/>
        <v>7.3805555555555555</v>
      </c>
      <c r="X862" s="38" t="s">
        <v>3078</v>
      </c>
      <c r="AD862"/>
      <c r="AE862" s="43" t="s">
        <v>4034</v>
      </c>
      <c r="AF862">
        <f>MATCH(AE862,'CAT-4'!$A:$A,0)</f>
        <v>640</v>
      </c>
      <c r="AG862">
        <f>MATCH(V862,'CAT-4'!$1:$1,0)</f>
        <v>49</v>
      </c>
      <c r="AH862">
        <f>INDEX('CAT-4'!$1:$1048576,FAR!AF862,FAR!AG862)</f>
        <v>104</v>
      </c>
      <c r="AI862">
        <f>MATCH($AI$3,'CAT-4'!$1:$1,0)</f>
        <v>133</v>
      </c>
      <c r="AJ862">
        <f>INDEX('CAT-4'!$1:$1048576,FAR!AF862,FAR!AI862)</f>
        <v>115.5</v>
      </c>
      <c r="AK862" s="28">
        <f t="shared" si="500"/>
        <v>1.1105769230769231</v>
      </c>
      <c r="AL862" s="28">
        <f t="shared" si="501"/>
        <v>1.1105769230769231</v>
      </c>
      <c r="AM862" s="2">
        <f>INDEX(ELSV!$C$4:$G$58,MATCH(AE862,ELSV!$G$4:$G$58,0),MATCH(IF(O862&gt;2000000,"A",IF(O862&gt;1000000,"B",IF(O862&gt;100000,"C","D"))),ELSV!$C$4:$G$4,0))</f>
        <v>5</v>
      </c>
      <c r="AN862" s="77">
        <f>INDEX(ELSV!$G$4:$K$58,MATCH(AE862,ELSV!$G$4:$G$58,0),MATCH(IF(O862&gt;2000000,"A",IF(O862&gt;1000000,"B",IF(O862&gt;100000,"C","D"))),ELSV!$G$4:$K$4,0))</f>
        <v>1</v>
      </c>
      <c r="AO862" s="24">
        <f t="shared" si="488"/>
        <v>93843.75</v>
      </c>
      <c r="AP862" s="24">
        <f t="shared" si="489"/>
        <v>93843.75</v>
      </c>
      <c r="AQ862" s="25">
        <f t="shared" si="490"/>
        <v>0</v>
      </c>
    </row>
    <row r="863" spans="1:43" hidden="1" x14ac:dyDescent="0.25">
      <c r="A863" s="11">
        <v>3008</v>
      </c>
      <c r="B863" s="6">
        <v>3008000208</v>
      </c>
      <c r="C863" s="6">
        <v>20000101</v>
      </c>
      <c r="D863" s="6">
        <v>2000000010</v>
      </c>
      <c r="E863" s="6" t="s">
        <v>1586</v>
      </c>
      <c r="F863" s="6" t="s">
        <v>40</v>
      </c>
      <c r="G863" s="6" t="s">
        <v>1597</v>
      </c>
      <c r="H863" s="83">
        <v>1</v>
      </c>
      <c r="I863" s="6" t="s">
        <v>41</v>
      </c>
      <c r="J863" s="27">
        <v>41364</v>
      </c>
      <c r="K863" s="27">
        <v>41364</v>
      </c>
      <c r="L863" s="7">
        <v>84048.25</v>
      </c>
      <c r="M863" s="7">
        <v>0</v>
      </c>
      <c r="N863" s="7"/>
      <c r="O863" s="8">
        <v>84048.25</v>
      </c>
      <c r="P863" s="7">
        <v>-25272.58</v>
      </c>
      <c r="Q863" s="7">
        <v>0</v>
      </c>
      <c r="R863" s="7">
        <v>-2807.21</v>
      </c>
      <c r="S863" s="12">
        <f t="shared" si="495"/>
        <v>-28079.79</v>
      </c>
      <c r="T863" s="18">
        <f t="shared" si="496"/>
        <v>58775.67</v>
      </c>
      <c r="U863" s="18">
        <v>55968.46</v>
      </c>
      <c r="V863" s="30">
        <f t="shared" si="497"/>
        <v>41334</v>
      </c>
      <c r="W863" s="28"/>
      <c r="AD863"/>
      <c r="AL863"/>
      <c r="AO863"/>
    </row>
    <row r="864" spans="1:43" x14ac:dyDescent="0.25">
      <c r="A864" s="11">
        <v>3004</v>
      </c>
      <c r="B864" s="6">
        <v>3004006301</v>
      </c>
      <c r="C864" s="6">
        <v>20000401</v>
      </c>
      <c r="D864" s="6">
        <v>5030000244</v>
      </c>
      <c r="E864" s="6" t="s">
        <v>1583</v>
      </c>
      <c r="F864" s="6" t="s">
        <v>1511</v>
      </c>
      <c r="G864" s="6"/>
      <c r="H864" s="6">
        <v>1</v>
      </c>
      <c r="I864" s="6" t="s">
        <v>8</v>
      </c>
      <c r="J864" s="27">
        <v>44651</v>
      </c>
      <c r="K864" s="27">
        <v>44651</v>
      </c>
      <c r="L864" s="7">
        <v>83780.009999999995</v>
      </c>
      <c r="M864" s="7">
        <v>0</v>
      </c>
      <c r="N864" s="7"/>
      <c r="O864" s="8">
        <v>83780.009999999995</v>
      </c>
      <c r="P864" s="7">
        <v>-34.43</v>
      </c>
      <c r="Q864" s="7">
        <v>0</v>
      </c>
      <c r="R864" s="7">
        <v>-12567</v>
      </c>
      <c r="S864" s="12">
        <f t="shared" si="495"/>
        <v>-12601.43</v>
      </c>
      <c r="T864" s="18">
        <f t="shared" si="496"/>
        <v>83745.58</v>
      </c>
      <c r="U864" s="18">
        <v>71178.58</v>
      </c>
      <c r="V864" s="30">
        <f t="shared" si="497"/>
        <v>44621</v>
      </c>
      <c r="W864" s="28">
        <f t="shared" si="485"/>
        <v>1.1805555555555556</v>
      </c>
      <c r="X864" s="38"/>
      <c r="AD864"/>
      <c r="AE864" s="43" t="s">
        <v>4045</v>
      </c>
      <c r="AF864">
        <f>MATCH(AE864,'CAT-4'!$A:$A,0)</f>
        <v>646</v>
      </c>
      <c r="AG864">
        <f>MATCH(V864,'CAT-4'!$1:$1,0)</f>
        <v>123</v>
      </c>
      <c r="AH864">
        <f>INDEX('CAT-4'!$1:$1048576,FAR!AF864,FAR!AG864)</f>
        <v>154.1</v>
      </c>
      <c r="AI864">
        <f>MATCH($AI$3,'CAT-4'!$1:$1,0)</f>
        <v>133</v>
      </c>
      <c r="AJ864">
        <f>INDEX('CAT-4'!$1:$1048576,FAR!AF864,FAR!AI864)</f>
        <v>154.1</v>
      </c>
      <c r="AK864" s="28">
        <f t="shared" ref="AK864:AK874" si="502">AJ864/AH864</f>
        <v>1</v>
      </c>
      <c r="AL864" s="28">
        <f t="shared" ref="AL864:AL874" si="503">AK864</f>
        <v>1</v>
      </c>
      <c r="AM864" s="2">
        <f>INDEX(ELSV!$C$4:$G$58,MATCH(AE864,ELSV!$G$4:$G$58,0),MATCH(IF(O864&gt;2000000,"A",IF(O864&gt;1000000,"B",IF(O864&gt;100000,"C","D"))),ELSV!$C$4:$G$4,0))</f>
        <v>5</v>
      </c>
      <c r="AN864" s="77">
        <f>INDEX(ELSV!$G$4:$K$58,MATCH(AE864,ELSV!$G$4:$G$58,0),MATCH(IF(O864&gt;2000000,"A",IF(O864&gt;1000000,"B",IF(O864&gt;100000,"C","D"))),ELSV!$G$4:$K$4,0))</f>
        <v>1</v>
      </c>
      <c r="AO864" s="24">
        <f t="shared" ref="AO864:AO881" si="504">AL864*O864</f>
        <v>83780.009999999995</v>
      </c>
      <c r="AP864" s="24">
        <f t="shared" ref="AP864:AP881" si="505">AO864*(AN864/AM864)*(IF(W864&gt;AM864,AM864,W864))</f>
        <v>19781.391250000001</v>
      </c>
      <c r="AQ864" s="25">
        <f t="shared" ref="AQ864:AQ881" si="506">AO864-AP864</f>
        <v>63998.618749999994</v>
      </c>
    </row>
    <row r="865" spans="1:43" x14ac:dyDescent="0.25">
      <c r="A865" s="11">
        <v>3008</v>
      </c>
      <c r="B865" s="6">
        <v>3008006301</v>
      </c>
      <c r="C865" s="6">
        <v>20000401</v>
      </c>
      <c r="D865" s="6">
        <v>5030000254</v>
      </c>
      <c r="E865" s="6" t="s">
        <v>1586</v>
      </c>
      <c r="F865" s="6" t="s">
        <v>1519</v>
      </c>
      <c r="G865" s="6"/>
      <c r="H865" s="6">
        <v>1</v>
      </c>
      <c r="I865" s="6" t="s">
        <v>8</v>
      </c>
      <c r="J865" s="27">
        <v>44651</v>
      </c>
      <c r="K865" s="27">
        <v>44651</v>
      </c>
      <c r="L865" s="7">
        <v>83780.009999999995</v>
      </c>
      <c r="M865" s="7">
        <v>0</v>
      </c>
      <c r="N865" s="7"/>
      <c r="O865" s="8">
        <v>83780.009999999995</v>
      </c>
      <c r="P865" s="7">
        <v>-34.43</v>
      </c>
      <c r="Q865" s="7">
        <v>0</v>
      </c>
      <c r="R865" s="7">
        <v>-12567</v>
      </c>
      <c r="S865" s="12">
        <f t="shared" si="495"/>
        <v>-12601.43</v>
      </c>
      <c r="T865" s="18">
        <f t="shared" si="496"/>
        <v>83745.58</v>
      </c>
      <c r="U865" s="18">
        <v>71178.58</v>
      </c>
      <c r="V865" s="30">
        <f t="shared" si="497"/>
        <v>44621</v>
      </c>
      <c r="W865" s="28">
        <f t="shared" si="485"/>
        <v>1.1805555555555556</v>
      </c>
      <c r="X865" s="38"/>
      <c r="AD865"/>
      <c r="AE865" s="43" t="s">
        <v>4045</v>
      </c>
      <c r="AF865">
        <f>MATCH(AE865,'CAT-4'!$A:$A,0)</f>
        <v>646</v>
      </c>
      <c r="AG865">
        <f>MATCH(V865,'CAT-4'!$1:$1,0)</f>
        <v>123</v>
      </c>
      <c r="AH865">
        <f>INDEX('CAT-4'!$1:$1048576,FAR!AF865,FAR!AG865)</f>
        <v>154.1</v>
      </c>
      <c r="AI865">
        <f>MATCH($AI$3,'CAT-4'!$1:$1,0)</f>
        <v>133</v>
      </c>
      <c r="AJ865">
        <f>INDEX('CAT-4'!$1:$1048576,FAR!AF865,FAR!AI865)</f>
        <v>154.1</v>
      </c>
      <c r="AK865" s="28">
        <f t="shared" si="502"/>
        <v>1</v>
      </c>
      <c r="AL865" s="28">
        <f t="shared" si="503"/>
        <v>1</v>
      </c>
      <c r="AM865" s="2">
        <f>INDEX(ELSV!$C$4:$G$58,MATCH(AE865,ELSV!$G$4:$G$58,0),MATCH(IF(O865&gt;2000000,"A",IF(O865&gt;1000000,"B",IF(O865&gt;100000,"C","D"))),ELSV!$C$4:$G$4,0))</f>
        <v>5</v>
      </c>
      <c r="AN865" s="77">
        <f>INDEX(ELSV!$G$4:$K$58,MATCH(AE865,ELSV!$G$4:$G$58,0),MATCH(IF(O865&gt;2000000,"A",IF(O865&gt;1000000,"B",IF(O865&gt;100000,"C","D"))),ELSV!$G$4:$K$4,0))</f>
        <v>1</v>
      </c>
      <c r="AO865" s="24">
        <f t="shared" si="504"/>
        <v>83780.009999999995</v>
      </c>
      <c r="AP865" s="24">
        <f t="shared" si="505"/>
        <v>19781.391250000001</v>
      </c>
      <c r="AQ865" s="25">
        <f t="shared" si="506"/>
        <v>63998.618749999994</v>
      </c>
    </row>
    <row r="866" spans="1:43" x14ac:dyDescent="0.25">
      <c r="A866" s="11">
        <v>3006</v>
      </c>
      <c r="B866" s="6">
        <v>3006006201</v>
      </c>
      <c r="C866" s="6">
        <v>20000401</v>
      </c>
      <c r="D866" s="6">
        <v>5030000258</v>
      </c>
      <c r="E866" s="6" t="s">
        <v>1582</v>
      </c>
      <c r="F866" s="6" t="s">
        <v>1522</v>
      </c>
      <c r="G866" s="6"/>
      <c r="H866" s="6">
        <v>1</v>
      </c>
      <c r="I866" s="6" t="s">
        <v>41</v>
      </c>
      <c r="J866" s="27">
        <v>44673</v>
      </c>
      <c r="K866" s="27">
        <v>44673</v>
      </c>
      <c r="L866" s="7">
        <v>0</v>
      </c>
      <c r="M866" s="7">
        <v>83780.009999999995</v>
      </c>
      <c r="N866" s="7"/>
      <c r="O866" s="8">
        <v>83780.009999999995</v>
      </c>
      <c r="P866" s="7">
        <v>0</v>
      </c>
      <c r="Q866" s="7">
        <v>0</v>
      </c>
      <c r="R866" s="7">
        <v>-11843.97</v>
      </c>
      <c r="S866" s="12">
        <f t="shared" si="495"/>
        <v>-11843.97</v>
      </c>
      <c r="T866" s="18">
        <f t="shared" si="496"/>
        <v>0</v>
      </c>
      <c r="U866" s="18">
        <v>71936.039999999994</v>
      </c>
      <c r="V866" s="30">
        <f t="shared" si="497"/>
        <v>44652</v>
      </c>
      <c r="W866" s="28">
        <f t="shared" si="485"/>
        <v>1.1194444444444445</v>
      </c>
      <c r="X866" s="38"/>
      <c r="AD866"/>
      <c r="AE866" s="43" t="s">
        <v>4045</v>
      </c>
      <c r="AF866">
        <f>MATCH(AE866,'CAT-4'!$A:$A,0)</f>
        <v>646</v>
      </c>
      <c r="AG866">
        <f>MATCH(V866,'CAT-4'!$1:$1,0)</f>
        <v>124</v>
      </c>
      <c r="AH866">
        <f>INDEX('CAT-4'!$1:$1048576,FAR!AF866,FAR!AG866)</f>
        <v>154.1</v>
      </c>
      <c r="AI866">
        <f>MATCH($AI$3,'CAT-4'!$1:$1,0)</f>
        <v>133</v>
      </c>
      <c r="AJ866">
        <f>INDEX('CAT-4'!$1:$1048576,FAR!AF866,FAR!AI866)</f>
        <v>154.1</v>
      </c>
      <c r="AK866" s="28">
        <f t="shared" si="502"/>
        <v>1</v>
      </c>
      <c r="AL866" s="28">
        <f t="shared" si="503"/>
        <v>1</v>
      </c>
      <c r="AM866" s="2">
        <f>INDEX(ELSV!$C$4:$G$58,MATCH(AE866,ELSV!$G$4:$G$58,0),MATCH(IF(O866&gt;2000000,"A",IF(O866&gt;1000000,"B",IF(O866&gt;100000,"C","D"))),ELSV!$C$4:$G$4,0))</f>
        <v>5</v>
      </c>
      <c r="AN866" s="77">
        <f>INDEX(ELSV!$G$4:$K$58,MATCH(AE866,ELSV!$G$4:$G$58,0),MATCH(IF(O866&gt;2000000,"A",IF(O866&gt;1000000,"B",IF(O866&gt;100000,"C","D"))),ELSV!$G$4:$K$4,0))</f>
        <v>1</v>
      </c>
      <c r="AO866" s="24">
        <f t="shared" si="504"/>
        <v>83780.009999999995</v>
      </c>
      <c r="AP866" s="24">
        <f t="shared" si="505"/>
        <v>18757.413350000003</v>
      </c>
      <c r="AQ866" s="25">
        <f t="shared" si="506"/>
        <v>65022.596649999992</v>
      </c>
    </row>
    <row r="867" spans="1:43" x14ac:dyDescent="0.25">
      <c r="A867" s="11">
        <v>3004</v>
      </c>
      <c r="B867" s="6">
        <v>3004006301</v>
      </c>
      <c r="C867" s="6">
        <v>20000401</v>
      </c>
      <c r="D867" s="6">
        <v>5030000263</v>
      </c>
      <c r="E867" s="6" t="s">
        <v>1583</v>
      </c>
      <c r="F867" s="6" t="s">
        <v>1511</v>
      </c>
      <c r="G867" s="6"/>
      <c r="H867" s="6">
        <v>1</v>
      </c>
      <c r="I867" s="6" t="s">
        <v>41</v>
      </c>
      <c r="J867" s="27">
        <v>44673</v>
      </c>
      <c r="K867" s="27">
        <v>44673</v>
      </c>
      <c r="L867" s="7">
        <v>0</v>
      </c>
      <c r="M867" s="7">
        <v>83780.009999999995</v>
      </c>
      <c r="N867" s="7"/>
      <c r="O867" s="8">
        <v>83780.009999999995</v>
      </c>
      <c r="P867" s="7">
        <v>0</v>
      </c>
      <c r="Q867" s="7">
        <v>0</v>
      </c>
      <c r="R867" s="7">
        <v>-11843.97</v>
      </c>
      <c r="S867" s="12">
        <f t="shared" si="495"/>
        <v>-11843.97</v>
      </c>
      <c r="T867" s="18">
        <f t="shared" si="496"/>
        <v>0</v>
      </c>
      <c r="U867" s="18">
        <v>71936.039999999994</v>
      </c>
      <c r="V867" s="30">
        <f t="shared" si="497"/>
        <v>44652</v>
      </c>
      <c r="W867" s="28">
        <f t="shared" si="485"/>
        <v>1.1194444444444445</v>
      </c>
      <c r="X867" s="38"/>
      <c r="AD867"/>
      <c r="AE867" s="43" t="s">
        <v>4045</v>
      </c>
      <c r="AF867">
        <f>MATCH(AE867,'CAT-4'!$A:$A,0)</f>
        <v>646</v>
      </c>
      <c r="AG867">
        <f>MATCH(V867,'CAT-4'!$1:$1,0)</f>
        <v>124</v>
      </c>
      <c r="AH867">
        <f>INDEX('CAT-4'!$1:$1048576,FAR!AF867,FAR!AG867)</f>
        <v>154.1</v>
      </c>
      <c r="AI867">
        <f>MATCH($AI$3,'CAT-4'!$1:$1,0)</f>
        <v>133</v>
      </c>
      <c r="AJ867">
        <f>INDEX('CAT-4'!$1:$1048576,FAR!AF867,FAR!AI867)</f>
        <v>154.1</v>
      </c>
      <c r="AK867" s="28">
        <f t="shared" si="502"/>
        <v>1</v>
      </c>
      <c r="AL867" s="28">
        <f t="shared" si="503"/>
        <v>1</v>
      </c>
      <c r="AM867" s="2">
        <f>INDEX(ELSV!$C$4:$G$58,MATCH(AE867,ELSV!$G$4:$G$58,0),MATCH(IF(O867&gt;2000000,"A",IF(O867&gt;1000000,"B",IF(O867&gt;100000,"C","D"))),ELSV!$C$4:$G$4,0))</f>
        <v>5</v>
      </c>
      <c r="AN867" s="77">
        <f>INDEX(ELSV!$G$4:$K$58,MATCH(AE867,ELSV!$G$4:$G$58,0),MATCH(IF(O867&gt;2000000,"A",IF(O867&gt;1000000,"B",IF(O867&gt;100000,"C","D"))),ELSV!$G$4:$K$4,0))</f>
        <v>1</v>
      </c>
      <c r="AO867" s="24">
        <f t="shared" si="504"/>
        <v>83780.009999999995</v>
      </c>
      <c r="AP867" s="24">
        <f t="shared" si="505"/>
        <v>18757.413350000003</v>
      </c>
      <c r="AQ867" s="25">
        <f t="shared" si="506"/>
        <v>65022.596649999992</v>
      </c>
    </row>
    <row r="868" spans="1:43" x14ac:dyDescent="0.25">
      <c r="A868" s="11">
        <v>3008</v>
      </c>
      <c r="B868" s="6">
        <v>3008006301</v>
      </c>
      <c r="C868" s="6">
        <v>20000401</v>
      </c>
      <c r="D868" s="6">
        <v>5030000267</v>
      </c>
      <c r="E868" s="6" t="s">
        <v>1586</v>
      </c>
      <c r="F868" s="6" t="s">
        <v>1526</v>
      </c>
      <c r="G868" s="6"/>
      <c r="H868" s="6">
        <v>1</v>
      </c>
      <c r="I868" s="6" t="s">
        <v>41</v>
      </c>
      <c r="J868" s="27">
        <v>44670</v>
      </c>
      <c r="K868" s="27">
        <v>44670</v>
      </c>
      <c r="L868" s="7">
        <v>0</v>
      </c>
      <c r="M868" s="7">
        <v>83780.009999999995</v>
      </c>
      <c r="N868" s="7"/>
      <c r="O868" s="8">
        <v>83780.009999999995</v>
      </c>
      <c r="P868" s="7">
        <v>0</v>
      </c>
      <c r="Q868" s="7">
        <v>0</v>
      </c>
      <c r="R868" s="7">
        <v>-11947.26</v>
      </c>
      <c r="S868" s="12">
        <f t="shared" si="495"/>
        <v>-11947.26</v>
      </c>
      <c r="T868" s="18">
        <f t="shared" si="496"/>
        <v>0</v>
      </c>
      <c r="U868" s="18">
        <v>71832.75</v>
      </c>
      <c r="V868" s="30">
        <f t="shared" si="497"/>
        <v>44652</v>
      </c>
      <c r="W868" s="28">
        <f t="shared" si="485"/>
        <v>1.1277777777777778</v>
      </c>
      <c r="X868" s="38"/>
      <c r="AD868"/>
      <c r="AE868" s="43" t="s">
        <v>4045</v>
      </c>
      <c r="AF868">
        <f>MATCH(AE868,'CAT-4'!$A:$A,0)</f>
        <v>646</v>
      </c>
      <c r="AG868">
        <f>MATCH(V868,'CAT-4'!$1:$1,0)</f>
        <v>124</v>
      </c>
      <c r="AH868">
        <f>INDEX('CAT-4'!$1:$1048576,FAR!AF868,FAR!AG868)</f>
        <v>154.1</v>
      </c>
      <c r="AI868">
        <f>MATCH($AI$3,'CAT-4'!$1:$1,0)</f>
        <v>133</v>
      </c>
      <c r="AJ868">
        <f>INDEX('CAT-4'!$1:$1048576,FAR!AF868,FAR!AI868)</f>
        <v>154.1</v>
      </c>
      <c r="AK868" s="28">
        <f t="shared" si="502"/>
        <v>1</v>
      </c>
      <c r="AL868" s="28">
        <f t="shared" si="503"/>
        <v>1</v>
      </c>
      <c r="AM868" s="2">
        <f>INDEX(ELSV!$C$4:$G$58,MATCH(AE868,ELSV!$G$4:$G$58,0),MATCH(IF(O868&gt;2000000,"A",IF(O868&gt;1000000,"B",IF(O868&gt;100000,"C","D"))),ELSV!$C$4:$G$4,0))</f>
        <v>5</v>
      </c>
      <c r="AN868" s="77">
        <f>INDEX(ELSV!$G$4:$K$58,MATCH(AE868,ELSV!$G$4:$G$58,0),MATCH(IF(O868&gt;2000000,"A",IF(O868&gt;1000000,"B",IF(O868&gt;100000,"C","D"))),ELSV!$G$4:$K$4,0))</f>
        <v>1</v>
      </c>
      <c r="AO868" s="24">
        <f t="shared" si="504"/>
        <v>83780.009999999995</v>
      </c>
      <c r="AP868" s="24">
        <f t="shared" si="505"/>
        <v>18897.046699999999</v>
      </c>
      <c r="AQ868" s="25">
        <f t="shared" si="506"/>
        <v>64882.963299999996</v>
      </c>
    </row>
    <row r="869" spans="1:43" x14ac:dyDescent="0.25">
      <c r="A869" s="11">
        <v>3007</v>
      </c>
      <c r="B869" s="6">
        <v>3007006301</v>
      </c>
      <c r="C869" s="6">
        <v>20000401</v>
      </c>
      <c r="D869" s="6">
        <v>5030000271</v>
      </c>
      <c r="E869" s="6" t="s">
        <v>1585</v>
      </c>
      <c r="F869" s="6" t="s">
        <v>1529</v>
      </c>
      <c r="G869" s="6"/>
      <c r="H869" s="6">
        <v>1</v>
      </c>
      <c r="I869" s="6" t="s">
        <v>41</v>
      </c>
      <c r="J869" s="27">
        <v>44677</v>
      </c>
      <c r="K869" s="27">
        <v>44677</v>
      </c>
      <c r="L869" s="7">
        <v>0</v>
      </c>
      <c r="M869" s="7">
        <v>83780.009999999995</v>
      </c>
      <c r="N869" s="7"/>
      <c r="O869" s="8">
        <v>83780.009999999995</v>
      </c>
      <c r="P869" s="7">
        <v>0</v>
      </c>
      <c r="Q869" s="7">
        <v>0</v>
      </c>
      <c r="R869" s="7">
        <v>-11706.25</v>
      </c>
      <c r="S869" s="12">
        <f t="shared" si="495"/>
        <v>-11706.25</v>
      </c>
      <c r="T869" s="18">
        <f t="shared" si="496"/>
        <v>0</v>
      </c>
      <c r="U869" s="18">
        <v>72073.759999999995</v>
      </c>
      <c r="V869" s="30">
        <f t="shared" si="497"/>
        <v>44652</v>
      </c>
      <c r="W869" s="28">
        <f t="shared" si="485"/>
        <v>1.1083333333333334</v>
      </c>
      <c r="X869" s="38"/>
      <c r="AD869"/>
      <c r="AE869" s="43" t="s">
        <v>4045</v>
      </c>
      <c r="AF869">
        <f>MATCH(AE869,'CAT-4'!$A:$A,0)</f>
        <v>646</v>
      </c>
      <c r="AG869">
        <f>MATCH(V869,'CAT-4'!$1:$1,0)</f>
        <v>124</v>
      </c>
      <c r="AH869">
        <f>INDEX('CAT-4'!$1:$1048576,FAR!AF869,FAR!AG869)</f>
        <v>154.1</v>
      </c>
      <c r="AI869">
        <f>MATCH($AI$3,'CAT-4'!$1:$1,0)</f>
        <v>133</v>
      </c>
      <c r="AJ869">
        <f>INDEX('CAT-4'!$1:$1048576,FAR!AF869,FAR!AI869)</f>
        <v>154.1</v>
      </c>
      <c r="AK869" s="28">
        <f t="shared" si="502"/>
        <v>1</v>
      </c>
      <c r="AL869" s="28">
        <f t="shared" si="503"/>
        <v>1</v>
      </c>
      <c r="AM869" s="2">
        <f>INDEX(ELSV!$C$4:$G$58,MATCH(AE869,ELSV!$G$4:$G$58,0),MATCH(IF(O869&gt;2000000,"A",IF(O869&gt;1000000,"B",IF(O869&gt;100000,"C","D"))),ELSV!$C$4:$G$4,0))</f>
        <v>5</v>
      </c>
      <c r="AN869" s="77">
        <f>INDEX(ELSV!$G$4:$K$58,MATCH(AE869,ELSV!$G$4:$G$58,0),MATCH(IF(O869&gt;2000000,"A",IF(O869&gt;1000000,"B",IF(O869&gt;100000,"C","D"))),ELSV!$G$4:$K$4,0))</f>
        <v>1</v>
      </c>
      <c r="AO869" s="24">
        <f t="shared" si="504"/>
        <v>83780.009999999995</v>
      </c>
      <c r="AP869" s="24">
        <f t="shared" si="505"/>
        <v>18571.235550000001</v>
      </c>
      <c r="AQ869" s="25">
        <f t="shared" si="506"/>
        <v>65208.774449999997</v>
      </c>
    </row>
    <row r="870" spans="1:43" x14ac:dyDescent="0.25">
      <c r="A870" s="11">
        <v>3005</v>
      </c>
      <c r="B870" s="6">
        <v>3005006301</v>
      </c>
      <c r="C870" s="6">
        <v>20000401</v>
      </c>
      <c r="D870" s="6">
        <v>5030000275</v>
      </c>
      <c r="E870" s="6" t="s">
        <v>1584</v>
      </c>
      <c r="F870" s="6" t="s">
        <v>1509</v>
      </c>
      <c r="G870" s="6"/>
      <c r="H870" s="6">
        <v>1</v>
      </c>
      <c r="I870" s="6" t="s">
        <v>41</v>
      </c>
      <c r="J870" s="27">
        <v>44677</v>
      </c>
      <c r="K870" s="27">
        <v>44677</v>
      </c>
      <c r="L870" s="7">
        <v>0</v>
      </c>
      <c r="M870" s="7">
        <v>83780.009999999995</v>
      </c>
      <c r="N870" s="7"/>
      <c r="O870" s="8">
        <v>83780.009999999995</v>
      </c>
      <c r="P870" s="7">
        <v>0</v>
      </c>
      <c r="Q870" s="7">
        <v>0</v>
      </c>
      <c r="R870" s="7">
        <v>-11706.25</v>
      </c>
      <c r="S870" s="12">
        <f t="shared" si="495"/>
        <v>-11706.25</v>
      </c>
      <c r="T870" s="18">
        <f t="shared" si="496"/>
        <v>0</v>
      </c>
      <c r="U870" s="18">
        <v>72073.759999999995</v>
      </c>
      <c r="V870" s="30">
        <f t="shared" si="497"/>
        <v>44652</v>
      </c>
      <c r="W870" s="28">
        <f t="shared" si="485"/>
        <v>1.1083333333333334</v>
      </c>
      <c r="X870" s="38"/>
      <c r="AD870"/>
      <c r="AE870" s="43" t="s">
        <v>4045</v>
      </c>
      <c r="AF870">
        <f>MATCH(AE870,'CAT-4'!$A:$A,0)</f>
        <v>646</v>
      </c>
      <c r="AG870">
        <f>MATCH(V870,'CAT-4'!$1:$1,0)</f>
        <v>124</v>
      </c>
      <c r="AH870">
        <f>INDEX('CAT-4'!$1:$1048576,FAR!AF870,FAR!AG870)</f>
        <v>154.1</v>
      </c>
      <c r="AI870">
        <f>MATCH($AI$3,'CAT-4'!$1:$1,0)</f>
        <v>133</v>
      </c>
      <c r="AJ870">
        <f>INDEX('CAT-4'!$1:$1048576,FAR!AF870,FAR!AI870)</f>
        <v>154.1</v>
      </c>
      <c r="AK870" s="28">
        <f t="shared" si="502"/>
        <v>1</v>
      </c>
      <c r="AL870" s="28">
        <f t="shared" si="503"/>
        <v>1</v>
      </c>
      <c r="AM870" s="2">
        <f>INDEX(ELSV!$C$4:$G$58,MATCH(AE870,ELSV!$G$4:$G$58,0),MATCH(IF(O870&gt;2000000,"A",IF(O870&gt;1000000,"B",IF(O870&gt;100000,"C","D"))),ELSV!$C$4:$G$4,0))</f>
        <v>5</v>
      </c>
      <c r="AN870" s="77">
        <f>INDEX(ELSV!$G$4:$K$58,MATCH(AE870,ELSV!$G$4:$G$58,0),MATCH(IF(O870&gt;2000000,"A",IF(O870&gt;1000000,"B",IF(O870&gt;100000,"C","D"))),ELSV!$G$4:$K$4,0))</f>
        <v>1</v>
      </c>
      <c r="AO870" s="24">
        <f t="shared" si="504"/>
        <v>83780.009999999995</v>
      </c>
      <c r="AP870" s="24">
        <f t="shared" si="505"/>
        <v>18571.235550000001</v>
      </c>
      <c r="AQ870" s="25">
        <f t="shared" si="506"/>
        <v>65208.774449999997</v>
      </c>
    </row>
    <row r="871" spans="1:43" x14ac:dyDescent="0.25">
      <c r="A871" s="11">
        <v>3005</v>
      </c>
      <c r="B871" s="6">
        <v>3005006301</v>
      </c>
      <c r="C871" s="6">
        <v>20000401</v>
      </c>
      <c r="D871" s="6">
        <v>5030000241</v>
      </c>
      <c r="E871" s="6" t="s">
        <v>1584</v>
      </c>
      <c r="F871" s="6" t="s">
        <v>1509</v>
      </c>
      <c r="G871" s="6"/>
      <c r="H871" s="6">
        <v>1</v>
      </c>
      <c r="I871" s="6" t="s">
        <v>8</v>
      </c>
      <c r="J871" s="27">
        <v>44651</v>
      </c>
      <c r="K871" s="27">
        <v>44651</v>
      </c>
      <c r="L871" s="7">
        <v>83780</v>
      </c>
      <c r="M871" s="7">
        <v>0</v>
      </c>
      <c r="N871" s="7"/>
      <c r="O871" s="8">
        <v>83780</v>
      </c>
      <c r="P871" s="7">
        <v>-34.43</v>
      </c>
      <c r="Q871" s="7">
        <v>0</v>
      </c>
      <c r="R871" s="7">
        <v>-12567</v>
      </c>
      <c r="S871" s="12">
        <f t="shared" si="495"/>
        <v>-12601.43</v>
      </c>
      <c r="T871" s="18">
        <f t="shared" si="496"/>
        <v>83745.570000000007</v>
      </c>
      <c r="U871" s="18">
        <v>71178.570000000007</v>
      </c>
      <c r="V871" s="30">
        <f t="shared" si="497"/>
        <v>44621</v>
      </c>
      <c r="W871" s="28">
        <f t="shared" si="485"/>
        <v>1.1805555555555556</v>
      </c>
      <c r="X871" s="38"/>
      <c r="AD871"/>
      <c r="AE871" s="43" t="s">
        <v>4045</v>
      </c>
      <c r="AF871">
        <f>MATCH(AE871,'CAT-4'!$A:$A,0)</f>
        <v>646</v>
      </c>
      <c r="AG871">
        <f>MATCH(V871,'CAT-4'!$1:$1,0)</f>
        <v>123</v>
      </c>
      <c r="AH871">
        <f>INDEX('CAT-4'!$1:$1048576,FAR!AF871,FAR!AG871)</f>
        <v>154.1</v>
      </c>
      <c r="AI871">
        <f>MATCH($AI$3,'CAT-4'!$1:$1,0)</f>
        <v>133</v>
      </c>
      <c r="AJ871">
        <f>INDEX('CAT-4'!$1:$1048576,FAR!AF871,FAR!AI871)</f>
        <v>154.1</v>
      </c>
      <c r="AK871" s="28">
        <f t="shared" si="502"/>
        <v>1</v>
      </c>
      <c r="AL871" s="28">
        <f t="shared" si="503"/>
        <v>1</v>
      </c>
      <c r="AM871" s="2">
        <f>INDEX(ELSV!$C$4:$G$58,MATCH(AE871,ELSV!$G$4:$G$58,0),MATCH(IF(O871&gt;2000000,"A",IF(O871&gt;1000000,"B",IF(O871&gt;100000,"C","D"))),ELSV!$C$4:$G$4,0))</f>
        <v>5</v>
      </c>
      <c r="AN871" s="77">
        <f>INDEX(ELSV!$G$4:$K$58,MATCH(AE871,ELSV!$G$4:$G$58,0),MATCH(IF(O871&gt;2000000,"A",IF(O871&gt;1000000,"B",IF(O871&gt;100000,"C","D"))),ELSV!$G$4:$K$4,0))</f>
        <v>1</v>
      </c>
      <c r="AO871" s="24">
        <f t="shared" si="504"/>
        <v>83780</v>
      </c>
      <c r="AP871" s="24">
        <f t="shared" si="505"/>
        <v>19781.388888888891</v>
      </c>
      <c r="AQ871" s="25">
        <f t="shared" si="506"/>
        <v>63998.611111111109</v>
      </c>
    </row>
    <row r="872" spans="1:43" x14ac:dyDescent="0.25">
      <c r="A872" s="11">
        <v>3006</v>
      </c>
      <c r="B872" s="6">
        <v>3006006201</v>
      </c>
      <c r="C872" s="6">
        <v>20000401</v>
      </c>
      <c r="D872" s="6">
        <v>5030000259</v>
      </c>
      <c r="E872" s="6" t="s">
        <v>1582</v>
      </c>
      <c r="F872" s="6" t="s">
        <v>1522</v>
      </c>
      <c r="G872" s="6"/>
      <c r="H872" s="6">
        <v>1</v>
      </c>
      <c r="I872" s="6" t="s">
        <v>41</v>
      </c>
      <c r="J872" s="27">
        <v>44673</v>
      </c>
      <c r="K872" s="27">
        <v>44673</v>
      </c>
      <c r="L872" s="7">
        <v>0</v>
      </c>
      <c r="M872" s="7">
        <v>83780</v>
      </c>
      <c r="N872" s="7"/>
      <c r="O872" s="8">
        <v>83780</v>
      </c>
      <c r="P872" s="7">
        <v>0</v>
      </c>
      <c r="Q872" s="7">
        <v>0</v>
      </c>
      <c r="R872" s="7">
        <v>-11843.97</v>
      </c>
      <c r="S872" s="12">
        <f t="shared" si="495"/>
        <v>-11843.97</v>
      </c>
      <c r="T872" s="18">
        <f t="shared" si="496"/>
        <v>0</v>
      </c>
      <c r="U872" s="18">
        <v>71936.03</v>
      </c>
      <c r="V872" s="30">
        <f t="shared" si="497"/>
        <v>44652</v>
      </c>
      <c r="W872" s="28">
        <f t="shared" si="485"/>
        <v>1.1194444444444445</v>
      </c>
      <c r="X872" s="38"/>
      <c r="AD872"/>
      <c r="AE872" s="43" t="s">
        <v>4045</v>
      </c>
      <c r="AF872">
        <f>MATCH(AE872,'CAT-4'!$A:$A,0)</f>
        <v>646</v>
      </c>
      <c r="AG872">
        <f>MATCH(V872,'CAT-4'!$1:$1,0)</f>
        <v>124</v>
      </c>
      <c r="AH872">
        <f>INDEX('CAT-4'!$1:$1048576,FAR!AF872,FAR!AG872)</f>
        <v>154.1</v>
      </c>
      <c r="AI872">
        <f>MATCH($AI$3,'CAT-4'!$1:$1,0)</f>
        <v>133</v>
      </c>
      <c r="AJ872">
        <f>INDEX('CAT-4'!$1:$1048576,FAR!AF872,FAR!AI872)</f>
        <v>154.1</v>
      </c>
      <c r="AK872" s="28">
        <f t="shared" si="502"/>
        <v>1</v>
      </c>
      <c r="AL872" s="28">
        <f t="shared" si="503"/>
        <v>1</v>
      </c>
      <c r="AM872" s="2">
        <f>INDEX(ELSV!$C$4:$G$58,MATCH(AE872,ELSV!$G$4:$G$58,0),MATCH(IF(O872&gt;2000000,"A",IF(O872&gt;1000000,"B",IF(O872&gt;100000,"C","D"))),ELSV!$C$4:$G$4,0))</f>
        <v>5</v>
      </c>
      <c r="AN872" s="77">
        <f>INDEX(ELSV!$G$4:$K$58,MATCH(AE872,ELSV!$G$4:$G$58,0),MATCH(IF(O872&gt;2000000,"A",IF(O872&gt;1000000,"B",IF(O872&gt;100000,"C","D"))),ELSV!$G$4:$K$4,0))</f>
        <v>1</v>
      </c>
      <c r="AO872" s="24">
        <f t="shared" si="504"/>
        <v>83780</v>
      </c>
      <c r="AP872" s="24">
        <f t="shared" si="505"/>
        <v>18757.411111111112</v>
      </c>
      <c r="AQ872" s="25">
        <f t="shared" si="506"/>
        <v>65022.588888888888</v>
      </c>
    </row>
    <row r="873" spans="1:43" x14ac:dyDescent="0.25">
      <c r="A873" s="11">
        <v>3007</v>
      </c>
      <c r="B873" s="6">
        <v>3007006301</v>
      </c>
      <c r="C873" s="6">
        <v>20000401</v>
      </c>
      <c r="D873" s="6">
        <v>5030000272</v>
      </c>
      <c r="E873" s="6" t="s">
        <v>1585</v>
      </c>
      <c r="F873" s="6" t="s">
        <v>1529</v>
      </c>
      <c r="G873" s="6"/>
      <c r="H873" s="6">
        <v>1</v>
      </c>
      <c r="I873" s="6" t="s">
        <v>41</v>
      </c>
      <c r="J873" s="27">
        <v>44677</v>
      </c>
      <c r="K873" s="27">
        <v>44677</v>
      </c>
      <c r="L873" s="7">
        <v>0</v>
      </c>
      <c r="M873" s="7">
        <v>83780</v>
      </c>
      <c r="N873" s="7"/>
      <c r="O873" s="8">
        <v>83780</v>
      </c>
      <c r="P873" s="7">
        <v>0</v>
      </c>
      <c r="Q873" s="7">
        <v>0</v>
      </c>
      <c r="R873" s="7">
        <v>-11706.25</v>
      </c>
      <c r="S873" s="12">
        <f t="shared" si="495"/>
        <v>-11706.25</v>
      </c>
      <c r="T873" s="18">
        <f t="shared" si="496"/>
        <v>0</v>
      </c>
      <c r="U873" s="18">
        <v>72073.75</v>
      </c>
      <c r="V873" s="30">
        <f t="shared" si="497"/>
        <v>44652</v>
      </c>
      <c r="W873" s="28">
        <f t="shared" si="485"/>
        <v>1.1083333333333334</v>
      </c>
      <c r="X873" s="38"/>
      <c r="AD873"/>
      <c r="AE873" s="43" t="s">
        <v>4045</v>
      </c>
      <c r="AF873">
        <f>MATCH(AE873,'CAT-4'!$A:$A,0)</f>
        <v>646</v>
      </c>
      <c r="AG873">
        <f>MATCH(V873,'CAT-4'!$1:$1,0)</f>
        <v>124</v>
      </c>
      <c r="AH873">
        <f>INDEX('CAT-4'!$1:$1048576,FAR!AF873,FAR!AG873)</f>
        <v>154.1</v>
      </c>
      <c r="AI873">
        <f>MATCH($AI$3,'CAT-4'!$1:$1,0)</f>
        <v>133</v>
      </c>
      <c r="AJ873">
        <f>INDEX('CAT-4'!$1:$1048576,FAR!AF873,FAR!AI873)</f>
        <v>154.1</v>
      </c>
      <c r="AK873" s="28">
        <f t="shared" si="502"/>
        <v>1</v>
      </c>
      <c r="AL873" s="28">
        <f t="shared" si="503"/>
        <v>1</v>
      </c>
      <c r="AM873" s="2">
        <f>INDEX(ELSV!$C$4:$G$58,MATCH(AE873,ELSV!$G$4:$G$58,0),MATCH(IF(O873&gt;2000000,"A",IF(O873&gt;1000000,"B",IF(O873&gt;100000,"C","D"))),ELSV!$C$4:$G$4,0))</f>
        <v>5</v>
      </c>
      <c r="AN873" s="77">
        <f>INDEX(ELSV!$G$4:$K$58,MATCH(AE873,ELSV!$G$4:$G$58,0),MATCH(IF(O873&gt;2000000,"A",IF(O873&gt;1000000,"B",IF(O873&gt;100000,"C","D"))),ELSV!$G$4:$K$4,0))</f>
        <v>1</v>
      </c>
      <c r="AO873" s="24">
        <f t="shared" si="504"/>
        <v>83780</v>
      </c>
      <c r="AP873" s="24">
        <f t="shared" si="505"/>
        <v>18571.233333333334</v>
      </c>
      <c r="AQ873" s="25">
        <f t="shared" si="506"/>
        <v>65208.766666666663</v>
      </c>
    </row>
    <row r="874" spans="1:43" x14ac:dyDescent="0.25">
      <c r="A874" s="11">
        <v>3008</v>
      </c>
      <c r="B874" s="6">
        <v>3008000209</v>
      </c>
      <c r="C874" s="6">
        <v>20000401</v>
      </c>
      <c r="D874" s="6">
        <v>5000000365</v>
      </c>
      <c r="E874" s="6" t="s">
        <v>1586</v>
      </c>
      <c r="F874" s="6" t="s">
        <v>1245</v>
      </c>
      <c r="G874" s="6"/>
      <c r="H874" s="6">
        <v>3</v>
      </c>
      <c r="I874" s="6" t="s">
        <v>8</v>
      </c>
      <c r="J874" s="27">
        <v>42947</v>
      </c>
      <c r="K874" s="27">
        <v>42947</v>
      </c>
      <c r="L874" s="7">
        <v>83700.03</v>
      </c>
      <c r="M874" s="7">
        <v>0</v>
      </c>
      <c r="N874" s="7"/>
      <c r="O874" s="8">
        <v>83700.03</v>
      </c>
      <c r="P874" s="7">
        <v>-24734.66</v>
      </c>
      <c r="Q874" s="7">
        <v>0</v>
      </c>
      <c r="R874" s="7">
        <v>-5298.21</v>
      </c>
      <c r="S874" s="12">
        <f t="shared" si="495"/>
        <v>-30032.87</v>
      </c>
      <c r="T874" s="18">
        <f t="shared" si="496"/>
        <v>58965.369999999995</v>
      </c>
      <c r="U874" s="18">
        <v>53667.16</v>
      </c>
      <c r="V874" s="30">
        <f t="shared" si="497"/>
        <v>42917</v>
      </c>
      <c r="W874" s="28">
        <f t="shared" si="485"/>
        <v>5.8472222222222223</v>
      </c>
      <c r="X874" s="38"/>
      <c r="AD874"/>
      <c r="AE874" s="43" t="s">
        <v>4059</v>
      </c>
      <c r="AF874">
        <f>MATCH(AE874,'CAT-4'!$A:$A,0)</f>
        <v>653</v>
      </c>
      <c r="AG874">
        <f>MATCH(V874,'CAT-4'!$1:$1,0)</f>
        <v>67</v>
      </c>
      <c r="AH874">
        <f>INDEX('CAT-4'!$1:$1048576,FAR!AF874,FAR!AG874)</f>
        <v>113.3</v>
      </c>
      <c r="AI874">
        <f>MATCH($AI$3,'CAT-4'!$1:$1,0)</f>
        <v>133</v>
      </c>
      <c r="AJ874">
        <f>INDEX('CAT-4'!$1:$1048576,FAR!AF874,FAR!AI874)</f>
        <v>120.5</v>
      </c>
      <c r="AK874" s="28">
        <f t="shared" si="502"/>
        <v>1.063548102383054</v>
      </c>
      <c r="AL874" s="28">
        <f t="shared" si="503"/>
        <v>1.063548102383054</v>
      </c>
      <c r="AM874" s="2">
        <f>INDEX(ELSV!$C$4:$G$58,MATCH(AE874,ELSV!$G$4:$G$58,0),MATCH(IF(O874&gt;2000000,"A",IF(O874&gt;1000000,"B",IF(O874&gt;100000,"C","D"))),ELSV!$C$4:$G$4,0))</f>
        <v>8</v>
      </c>
      <c r="AN874" s="77">
        <f>INDEX(ELSV!$G$4:$K$58,MATCH(AE874,ELSV!$G$4:$G$58,0),MATCH(IF(O874&gt;2000000,"A",IF(O874&gt;1000000,"B",IF(O874&gt;100000,"C","D"))),ELSV!$G$4:$K$4,0))</f>
        <v>0.9</v>
      </c>
      <c r="AO874" s="24">
        <f t="shared" si="504"/>
        <v>89019.008075904683</v>
      </c>
      <c r="AP874" s="24">
        <f t="shared" si="505"/>
        <v>58557.816249931049</v>
      </c>
      <c r="AQ874" s="25">
        <f t="shared" si="506"/>
        <v>30461.191825973634</v>
      </c>
    </row>
    <row r="875" spans="1:43" x14ac:dyDescent="0.25">
      <c r="A875" s="11">
        <v>3006</v>
      </c>
      <c r="B875" s="6">
        <v>3006006203</v>
      </c>
      <c r="C875" s="6">
        <v>20000301</v>
      </c>
      <c r="D875" s="6">
        <v>4000000120</v>
      </c>
      <c r="E875" s="6" t="s">
        <v>1582</v>
      </c>
      <c r="F875" s="6" t="s">
        <v>886</v>
      </c>
      <c r="G875" s="6"/>
      <c r="H875" s="6">
        <v>16</v>
      </c>
      <c r="I875" s="6" t="s">
        <v>41</v>
      </c>
      <c r="J875" s="27">
        <v>40868</v>
      </c>
      <c r="K875" s="27">
        <v>40868</v>
      </c>
      <c r="L875" s="7">
        <v>83237.58</v>
      </c>
      <c r="M875" s="7">
        <v>0</v>
      </c>
      <c r="N875" s="7"/>
      <c r="O875" s="8">
        <v>83237.58</v>
      </c>
      <c r="P875" s="7">
        <v>-83237.58</v>
      </c>
      <c r="Q875" s="7">
        <v>0</v>
      </c>
      <c r="R875" s="7">
        <v>0</v>
      </c>
      <c r="S875" s="12">
        <f t="shared" si="495"/>
        <v>-83237.58</v>
      </c>
      <c r="T875" s="18">
        <f t="shared" si="496"/>
        <v>0</v>
      </c>
      <c r="U875" s="18">
        <v>0</v>
      </c>
      <c r="V875" s="30">
        <f t="shared" si="497"/>
        <v>40848</v>
      </c>
      <c r="W875" s="28">
        <f t="shared" si="485"/>
        <v>11.53888888888889</v>
      </c>
      <c r="X875" s="38" t="s">
        <v>2852</v>
      </c>
      <c r="Y875">
        <f>MATCH(X875,'CAT-3'!$A:$A,0)</f>
        <v>628</v>
      </c>
      <c r="Z875">
        <f>MATCH(V875,'CAT-3'!$1:$1,0)</f>
        <v>86</v>
      </c>
      <c r="AA875">
        <f>INDEX('CAT-3'!$1:$1048576,FAR!Y875,FAR!Z875)</f>
        <v>135.5</v>
      </c>
      <c r="AB875">
        <f>MATCH($AB$3,'CAT-3'!$1:$1,0)</f>
        <v>90</v>
      </c>
      <c r="AC875">
        <f>INDEX('CAT-3'!$1:$1048576,FAR!Y875,FAR!AB875)</f>
        <v>138.4</v>
      </c>
      <c r="AD875" s="28">
        <f t="shared" ref="AD875:AD877" si="507">AC875/AA875</f>
        <v>1.0214022140221402</v>
      </c>
      <c r="AE875" s="43" t="s">
        <v>4429</v>
      </c>
      <c r="AF875">
        <f>MATCH(AE875,'CAT-4'!$A:$A,0)</f>
        <v>844</v>
      </c>
      <c r="AG875">
        <f>MATCH($AG$3,'CAT-4'!$1:$1,0)</f>
        <v>4</v>
      </c>
      <c r="AH875">
        <f>INDEX('CAT-4'!$1:$1048576,FAR!AF875,FAR!AG875)</f>
        <v>103.9</v>
      </c>
      <c r="AI875">
        <f>MATCH($AI$3,'CAT-4'!$1:$1,0)</f>
        <v>133</v>
      </c>
      <c r="AJ875">
        <f>INDEX('CAT-4'!$1:$1048576,FAR!AF875,FAR!AI875)</f>
        <v>157.9</v>
      </c>
      <c r="AK875" s="28">
        <f t="shared" ref="AK875:AK880" si="508">AJ875/AH875</f>
        <v>1.5197305101058709</v>
      </c>
      <c r="AL875" s="28">
        <f t="shared" ref="AL875:AL877" si="509">AK875*AD875</f>
        <v>1.552256107739133</v>
      </c>
      <c r="AM875" s="2">
        <f>INDEX(ELSV!$C$4:$G$58,MATCH(AE875,ELSV!$G$4:$G$58,0),MATCH(IF(O875&gt;2000000,"A",IF(O875&gt;1000000,"B",IF(O875&gt;100000,"C","D"))),ELSV!$C$4:$G$4,0))</f>
        <v>8</v>
      </c>
      <c r="AN875" s="77">
        <f>INDEX(ELSV!$G$4:$K$58,MATCH(AE875,ELSV!$G$4:$G$58,0),MATCH(IF(O875&gt;2000000,"A",IF(O875&gt;1000000,"B",IF(O875&gt;100000,"C","D"))),ELSV!$G$4:$K$4,0))</f>
        <v>0.95</v>
      </c>
      <c r="AO875" s="24">
        <f t="shared" si="504"/>
        <v>129206.04194842471</v>
      </c>
      <c r="AP875" s="24">
        <f t="shared" si="505"/>
        <v>122745.73985100347</v>
      </c>
      <c r="AQ875" s="25">
        <f t="shared" si="506"/>
        <v>6460.3020974212413</v>
      </c>
    </row>
    <row r="876" spans="1:43" x14ac:dyDescent="0.25">
      <c r="A876" s="11">
        <v>3006</v>
      </c>
      <c r="B876" s="6">
        <v>3006006301</v>
      </c>
      <c r="C876" s="6">
        <v>20000401</v>
      </c>
      <c r="D876" s="6">
        <v>5030000043</v>
      </c>
      <c r="E876" s="6" t="s">
        <v>1582</v>
      </c>
      <c r="F876" s="6" t="s">
        <v>1367</v>
      </c>
      <c r="G876" s="6"/>
      <c r="H876" s="6">
        <v>3</v>
      </c>
      <c r="I876" s="6" t="s">
        <v>41</v>
      </c>
      <c r="J876" s="27">
        <v>40492</v>
      </c>
      <c r="K876" s="27">
        <v>40492</v>
      </c>
      <c r="L876" s="7">
        <v>82980</v>
      </c>
      <c r="M876" s="7">
        <v>0</v>
      </c>
      <c r="N876" s="7"/>
      <c r="O876" s="8">
        <v>82980</v>
      </c>
      <c r="P876" s="7">
        <v>-74682</v>
      </c>
      <c r="Q876" s="7">
        <v>0</v>
      </c>
      <c r="R876" s="7">
        <v>0</v>
      </c>
      <c r="S876" s="12">
        <f t="shared" si="495"/>
        <v>-74682</v>
      </c>
      <c r="T876" s="18">
        <f t="shared" si="496"/>
        <v>8298</v>
      </c>
      <c r="U876" s="18">
        <v>8298</v>
      </c>
      <c r="V876" s="30">
        <f t="shared" si="497"/>
        <v>40483</v>
      </c>
      <c r="W876" s="28">
        <f t="shared" si="485"/>
        <v>12.569444444444445</v>
      </c>
      <c r="X876" s="38" t="s">
        <v>3108</v>
      </c>
      <c r="Y876">
        <f>MATCH(X876,'CAT-3'!$A:$A,0)</f>
        <v>756</v>
      </c>
      <c r="Z876">
        <f>MATCH(V876,'CAT-3'!$1:$1,0)</f>
        <v>74</v>
      </c>
      <c r="AA876">
        <f>INDEX('CAT-3'!$1:$1048576,FAR!Y876,FAR!Z876)</f>
        <v>83.1</v>
      </c>
      <c r="AB876">
        <f>MATCH($AB$3,'CAT-3'!$1:$1,0)</f>
        <v>90</v>
      </c>
      <c r="AC876">
        <f>INDEX('CAT-3'!$1:$1048576,FAR!Y876,FAR!AB876)</f>
        <v>87</v>
      </c>
      <c r="AD876" s="28">
        <f t="shared" si="507"/>
        <v>1.0469314079422383</v>
      </c>
      <c r="AE876" s="43" t="s">
        <v>4043</v>
      </c>
      <c r="AF876">
        <f>MATCH(AE876,'CAT-4'!$A:$A,0)</f>
        <v>645</v>
      </c>
      <c r="AG876">
        <f>MATCH($AG$3,'CAT-4'!$1:$1,0)</f>
        <v>4</v>
      </c>
      <c r="AH876">
        <f>INDEX('CAT-4'!$1:$1048576,FAR!AF876,FAR!AG876)</f>
        <v>100.5</v>
      </c>
      <c r="AI876">
        <f>MATCH($AI$3,'CAT-4'!$1:$1,0)</f>
        <v>133</v>
      </c>
      <c r="AJ876">
        <f>INDEX('CAT-4'!$1:$1048576,FAR!AF876,FAR!AI876)</f>
        <v>115.6</v>
      </c>
      <c r="AK876" s="28">
        <f t="shared" si="508"/>
        <v>1.1502487562189054</v>
      </c>
      <c r="AL876" s="28">
        <f t="shared" si="509"/>
        <v>1.204231549832067</v>
      </c>
      <c r="AM876" s="2">
        <f>INDEX(ELSV!$C$4:$G$58,MATCH(AE876,ELSV!$G$4:$G$58,0),MATCH(IF(O876&gt;2000000,"A",IF(O876&gt;1000000,"B",IF(O876&gt;100000,"C","D"))),ELSV!$C$4:$G$4,0))</f>
        <v>6</v>
      </c>
      <c r="AN876" s="77">
        <f>INDEX(ELSV!$G$4:$K$58,MATCH(AE876,ELSV!$G$4:$G$58,0),MATCH(IF(O876&gt;2000000,"A",IF(O876&gt;1000000,"B",IF(O876&gt;100000,"C","D"))),ELSV!$G$4:$K$4,0))</f>
        <v>1</v>
      </c>
      <c r="AO876" s="24">
        <f t="shared" si="504"/>
        <v>99927.134005064916</v>
      </c>
      <c r="AP876" s="24">
        <f t="shared" si="505"/>
        <v>99927.134005064901</v>
      </c>
      <c r="AQ876" s="25">
        <f t="shared" si="506"/>
        <v>0</v>
      </c>
    </row>
    <row r="877" spans="1:43" hidden="1" x14ac:dyDescent="0.25">
      <c r="A877" s="11">
        <v>3003</v>
      </c>
      <c r="B877" s="6">
        <v>3003006201</v>
      </c>
      <c r="C877" s="6">
        <v>20000301</v>
      </c>
      <c r="D877" s="6">
        <v>4000000146</v>
      </c>
      <c r="E877" s="6"/>
      <c r="F877" s="6" t="s">
        <v>907</v>
      </c>
      <c r="G877" s="6"/>
      <c r="H877" s="6">
        <v>6</v>
      </c>
      <c r="I877" s="6" t="s">
        <v>41</v>
      </c>
      <c r="J877" s="27">
        <v>40623</v>
      </c>
      <c r="K877" s="27">
        <v>40623</v>
      </c>
      <c r="L877" s="7">
        <v>82581.87</v>
      </c>
      <c r="M877" s="7">
        <v>0</v>
      </c>
      <c r="N877" s="7"/>
      <c r="O877" s="8">
        <v>82581.87</v>
      </c>
      <c r="P877" s="7">
        <v>-57659.27</v>
      </c>
      <c r="Q877" s="7">
        <v>0</v>
      </c>
      <c r="R877" s="7">
        <v>-5227.43</v>
      </c>
      <c r="S877" s="12">
        <f t="shared" si="495"/>
        <v>-62886.7</v>
      </c>
      <c r="T877" s="18">
        <f t="shared" si="496"/>
        <v>24922.6</v>
      </c>
      <c r="U877" s="18">
        <v>19695.169999999998</v>
      </c>
      <c r="V877" s="30">
        <f t="shared" si="497"/>
        <v>40603</v>
      </c>
      <c r="W877" s="28">
        <f t="shared" si="485"/>
        <v>12.205555555555556</v>
      </c>
      <c r="X877" s="38" t="s">
        <v>2852</v>
      </c>
      <c r="Y877">
        <f>MATCH(X877,'CAT-3'!$A:$A,0)</f>
        <v>628</v>
      </c>
      <c r="Z877">
        <f>MATCH(V877,'CAT-3'!$1:$1,0)</f>
        <v>78</v>
      </c>
      <c r="AA877">
        <f>INDEX('CAT-3'!$1:$1048576,FAR!Y877,FAR!Z877)</f>
        <v>129.9</v>
      </c>
      <c r="AB877">
        <f>MATCH($AB$3,'CAT-3'!$1:$1,0)</f>
        <v>90</v>
      </c>
      <c r="AC877">
        <f>INDEX('CAT-3'!$1:$1048576,FAR!Y877,FAR!AB877)</f>
        <v>138.4</v>
      </c>
      <c r="AD877" s="28">
        <f t="shared" si="507"/>
        <v>1.0654349499615088</v>
      </c>
      <c r="AE877" s="43" t="s">
        <v>4429</v>
      </c>
      <c r="AF877">
        <f>MATCH(AE877,'CAT-4'!$A:$A,0)</f>
        <v>844</v>
      </c>
      <c r="AG877">
        <f>MATCH($AG$3,'CAT-4'!$1:$1,0)</f>
        <v>4</v>
      </c>
      <c r="AH877">
        <f>INDEX('CAT-4'!$1:$1048576,FAR!AF877,FAR!AG877)</f>
        <v>103.9</v>
      </c>
      <c r="AI877">
        <f>MATCH($AI$3,'CAT-4'!$1:$1,0)</f>
        <v>133</v>
      </c>
      <c r="AJ877">
        <f>INDEX('CAT-4'!$1:$1048576,FAR!AF877,FAR!AI877)</f>
        <v>157.9</v>
      </c>
      <c r="AK877" s="28">
        <f t="shared" si="508"/>
        <v>1.5197305101058709</v>
      </c>
      <c r="AL877" s="28">
        <f t="shared" si="509"/>
        <v>1.6191739999896269</v>
      </c>
      <c r="AM877" s="2">
        <f>INDEX(ELSV!$C$4:$G$58,MATCH(AE877,ELSV!$G$4:$G$58,0),MATCH(IF(O877&gt;2000000,"A",IF(O877&gt;1000000,"B",IF(O877&gt;100000,"C","D"))),ELSV!$C$4:$G$4,0))</f>
        <v>8</v>
      </c>
      <c r="AN877" s="77">
        <f>INDEX(ELSV!$G$4:$K$58,MATCH(AE877,ELSV!$G$4:$G$58,0),MATCH(IF(O877&gt;2000000,"A",IF(O877&gt;1000000,"B",IF(O877&gt;100000,"C","D"))),ELSV!$G$4:$K$4,0))</f>
        <v>0.95</v>
      </c>
      <c r="AO877" s="24">
        <f t="shared" si="504"/>
        <v>133714.41677452336</v>
      </c>
      <c r="AP877" s="24">
        <f t="shared" si="505"/>
        <v>127028.69593579718</v>
      </c>
      <c r="AQ877" s="25">
        <f t="shared" si="506"/>
        <v>6685.720838726178</v>
      </c>
    </row>
    <row r="878" spans="1:43" x14ac:dyDescent="0.25">
      <c r="A878" s="11">
        <v>3006</v>
      </c>
      <c r="B878" s="6">
        <v>3006000212</v>
      </c>
      <c r="C878" s="6">
        <v>20000401</v>
      </c>
      <c r="D878" s="6">
        <v>5000000331</v>
      </c>
      <c r="E878" s="6" t="s">
        <v>1582</v>
      </c>
      <c r="F878" s="6" t="s">
        <v>1216</v>
      </c>
      <c r="G878" s="6"/>
      <c r="H878" s="6">
        <v>5</v>
      </c>
      <c r="I878" s="6" t="s">
        <v>8</v>
      </c>
      <c r="J878" s="27">
        <v>42429</v>
      </c>
      <c r="K878" s="27">
        <v>42429</v>
      </c>
      <c r="L878" s="7">
        <v>82110</v>
      </c>
      <c r="M878" s="7">
        <v>0</v>
      </c>
      <c r="N878" s="7"/>
      <c r="O878" s="8">
        <v>82110</v>
      </c>
      <c r="P878" s="7">
        <v>-31639.79</v>
      </c>
      <c r="Q878" s="7">
        <v>0</v>
      </c>
      <c r="R878" s="7">
        <v>-5197.5600000000004</v>
      </c>
      <c r="S878" s="12">
        <f t="shared" si="495"/>
        <v>-36837.35</v>
      </c>
      <c r="T878" s="18">
        <f t="shared" si="496"/>
        <v>50470.21</v>
      </c>
      <c r="U878" s="18">
        <v>45272.65</v>
      </c>
      <c r="V878" s="30">
        <f t="shared" si="497"/>
        <v>42401</v>
      </c>
      <c r="W878" s="28">
        <f t="shared" si="485"/>
        <v>7.2638888888888893</v>
      </c>
      <c r="X878" s="38"/>
      <c r="AD878"/>
      <c r="AE878" s="43" t="s">
        <v>4034</v>
      </c>
      <c r="AF878">
        <f>MATCH(AE878,'CAT-4'!$A:$A,0)</f>
        <v>640</v>
      </c>
      <c r="AG878">
        <f>MATCH(V878,'CAT-4'!$1:$1,0)</f>
        <v>50</v>
      </c>
      <c r="AH878">
        <f>INDEX('CAT-4'!$1:$1048576,FAR!AF878,FAR!AG878)</f>
        <v>109.3</v>
      </c>
      <c r="AI878">
        <f>MATCH($AI$3,'CAT-4'!$1:$1,0)</f>
        <v>133</v>
      </c>
      <c r="AJ878">
        <f>INDEX('CAT-4'!$1:$1048576,FAR!AF878,FAR!AI878)</f>
        <v>115.5</v>
      </c>
      <c r="AK878" s="28">
        <f t="shared" si="508"/>
        <v>1.0567246111619397</v>
      </c>
      <c r="AL878" s="28">
        <f t="shared" ref="AL878:AL880" si="510">AK878</f>
        <v>1.0567246111619397</v>
      </c>
      <c r="AM878" s="2">
        <f>INDEX(ELSV!$C$4:$G$58,MATCH(AE878,ELSV!$G$4:$G$58,0),MATCH(IF(O878&gt;2000000,"A",IF(O878&gt;1000000,"B",IF(O878&gt;100000,"C","D"))),ELSV!$C$4:$G$4,0))</f>
        <v>5</v>
      </c>
      <c r="AN878" s="77">
        <f>INDEX(ELSV!$G$4:$K$58,MATCH(AE878,ELSV!$G$4:$G$58,0),MATCH(IF(O878&gt;2000000,"A",IF(O878&gt;1000000,"B",IF(O878&gt;100000,"C","D"))),ELSV!$G$4:$K$4,0))</f>
        <v>1</v>
      </c>
      <c r="AO878" s="24">
        <f t="shared" si="504"/>
        <v>86767.657822506866</v>
      </c>
      <c r="AP878" s="24">
        <f t="shared" si="505"/>
        <v>86767.657822506866</v>
      </c>
      <c r="AQ878" s="25">
        <f t="shared" si="506"/>
        <v>0</v>
      </c>
    </row>
    <row r="879" spans="1:43" x14ac:dyDescent="0.25">
      <c r="A879" s="11">
        <v>3008</v>
      </c>
      <c r="B879" s="6">
        <v>3008000206</v>
      </c>
      <c r="C879" s="6">
        <v>20000401</v>
      </c>
      <c r="D879" s="6">
        <v>5000000333</v>
      </c>
      <c r="E879" s="6" t="s">
        <v>1586</v>
      </c>
      <c r="F879" s="6" t="s">
        <v>1218</v>
      </c>
      <c r="G879" s="6"/>
      <c r="H879" s="6">
        <v>5</v>
      </c>
      <c r="I879" s="6" t="s">
        <v>8</v>
      </c>
      <c r="J879" s="27">
        <v>42444</v>
      </c>
      <c r="K879" s="27">
        <v>42444</v>
      </c>
      <c r="L879" s="7">
        <v>82110</v>
      </c>
      <c r="M879" s="7">
        <v>0</v>
      </c>
      <c r="N879" s="7"/>
      <c r="O879" s="8">
        <v>82110</v>
      </c>
      <c r="P879" s="7">
        <v>-31426.78</v>
      </c>
      <c r="Q879" s="7">
        <v>0</v>
      </c>
      <c r="R879" s="7">
        <v>-5197.5600000000004</v>
      </c>
      <c r="S879" s="12">
        <f t="shared" si="495"/>
        <v>-36624.339999999997</v>
      </c>
      <c r="T879" s="18">
        <f t="shared" si="496"/>
        <v>50683.22</v>
      </c>
      <c r="U879" s="18">
        <v>45485.66</v>
      </c>
      <c r="V879" s="30">
        <f t="shared" si="497"/>
        <v>42430</v>
      </c>
      <c r="W879" s="28">
        <f t="shared" si="485"/>
        <v>7.2222222222222223</v>
      </c>
      <c r="X879" s="38"/>
      <c r="AD879"/>
      <c r="AE879" s="43" t="s">
        <v>4034</v>
      </c>
      <c r="AF879">
        <f>MATCH(AE879,'CAT-4'!$A:$A,0)</f>
        <v>640</v>
      </c>
      <c r="AG879">
        <f>MATCH(V879,'CAT-4'!$1:$1,0)</f>
        <v>51</v>
      </c>
      <c r="AH879">
        <f>INDEX('CAT-4'!$1:$1048576,FAR!AF879,FAR!AG879)</f>
        <v>104.7</v>
      </c>
      <c r="AI879">
        <f>MATCH($AI$3,'CAT-4'!$1:$1,0)</f>
        <v>133</v>
      </c>
      <c r="AJ879">
        <f>INDEX('CAT-4'!$1:$1048576,FAR!AF879,FAR!AI879)</f>
        <v>115.5</v>
      </c>
      <c r="AK879" s="28">
        <f t="shared" si="508"/>
        <v>1.1031518624641834</v>
      </c>
      <c r="AL879" s="28">
        <f t="shared" si="510"/>
        <v>1.1031518624641834</v>
      </c>
      <c r="AM879" s="2">
        <f>INDEX(ELSV!$C$4:$G$58,MATCH(AE879,ELSV!$G$4:$G$58,0),MATCH(IF(O879&gt;2000000,"A",IF(O879&gt;1000000,"B",IF(O879&gt;100000,"C","D"))),ELSV!$C$4:$G$4,0))</f>
        <v>5</v>
      </c>
      <c r="AN879" s="77">
        <f>INDEX(ELSV!$G$4:$K$58,MATCH(AE879,ELSV!$G$4:$G$58,0),MATCH(IF(O879&gt;2000000,"A",IF(O879&gt;1000000,"B",IF(O879&gt;100000,"C","D"))),ELSV!$G$4:$K$4,0))</f>
        <v>1</v>
      </c>
      <c r="AO879" s="24">
        <f t="shared" si="504"/>
        <v>90579.7994269341</v>
      </c>
      <c r="AP879" s="24">
        <f t="shared" si="505"/>
        <v>90579.7994269341</v>
      </c>
      <c r="AQ879" s="25">
        <f t="shared" si="506"/>
        <v>0</v>
      </c>
    </row>
    <row r="880" spans="1:43" x14ac:dyDescent="0.25">
      <c r="A880" s="11">
        <v>3004</v>
      </c>
      <c r="B880" s="6">
        <v>3004000212</v>
      </c>
      <c r="C880" s="6">
        <v>20000401</v>
      </c>
      <c r="D880" s="6">
        <v>5000000337</v>
      </c>
      <c r="E880" s="6" t="s">
        <v>1583</v>
      </c>
      <c r="F880" s="6" t="s">
        <v>1222</v>
      </c>
      <c r="G880" s="6"/>
      <c r="H880" s="6">
        <v>5</v>
      </c>
      <c r="I880" s="6" t="s">
        <v>8</v>
      </c>
      <c r="J880" s="27">
        <v>42430</v>
      </c>
      <c r="K880" s="27">
        <v>42430</v>
      </c>
      <c r="L880" s="7">
        <v>82110</v>
      </c>
      <c r="M880" s="7">
        <v>0</v>
      </c>
      <c r="N880" s="7"/>
      <c r="O880" s="8">
        <v>82110</v>
      </c>
      <c r="P880" s="7">
        <v>-31625.59</v>
      </c>
      <c r="Q880" s="7">
        <v>0</v>
      </c>
      <c r="R880" s="7">
        <v>-5197.5600000000004</v>
      </c>
      <c r="S880" s="12">
        <f t="shared" si="495"/>
        <v>-36823.15</v>
      </c>
      <c r="T880" s="18">
        <f t="shared" si="496"/>
        <v>50484.41</v>
      </c>
      <c r="U880" s="18">
        <v>45286.85</v>
      </c>
      <c r="V880" s="30">
        <f t="shared" si="497"/>
        <v>42430</v>
      </c>
      <c r="W880" s="28">
        <f t="shared" si="485"/>
        <v>7.2611111111111111</v>
      </c>
      <c r="X880" s="38"/>
      <c r="AD880"/>
      <c r="AE880" s="43" t="s">
        <v>4034</v>
      </c>
      <c r="AF880">
        <f>MATCH(AE880,'CAT-4'!$A:$A,0)</f>
        <v>640</v>
      </c>
      <c r="AG880">
        <f>MATCH(V880,'CAT-4'!$1:$1,0)</f>
        <v>51</v>
      </c>
      <c r="AH880">
        <f>INDEX('CAT-4'!$1:$1048576,FAR!AF880,FAR!AG880)</f>
        <v>104.7</v>
      </c>
      <c r="AI880">
        <f>MATCH($AI$3,'CAT-4'!$1:$1,0)</f>
        <v>133</v>
      </c>
      <c r="AJ880">
        <f>INDEX('CAT-4'!$1:$1048576,FAR!AF880,FAR!AI880)</f>
        <v>115.5</v>
      </c>
      <c r="AK880" s="28">
        <f t="shared" si="508"/>
        <v>1.1031518624641834</v>
      </c>
      <c r="AL880" s="28">
        <f t="shared" si="510"/>
        <v>1.1031518624641834</v>
      </c>
      <c r="AM880" s="2">
        <f>INDEX(ELSV!$C$4:$G$58,MATCH(AE880,ELSV!$G$4:$G$58,0),MATCH(IF(O880&gt;2000000,"A",IF(O880&gt;1000000,"B",IF(O880&gt;100000,"C","D"))),ELSV!$C$4:$G$4,0))</f>
        <v>5</v>
      </c>
      <c r="AN880" s="77">
        <f>INDEX(ELSV!$G$4:$K$58,MATCH(AE880,ELSV!$G$4:$G$58,0),MATCH(IF(O880&gt;2000000,"A",IF(O880&gt;1000000,"B",IF(O880&gt;100000,"C","D"))),ELSV!$G$4:$K$4,0))</f>
        <v>1</v>
      </c>
      <c r="AO880" s="24">
        <f t="shared" si="504"/>
        <v>90579.7994269341</v>
      </c>
      <c r="AP880" s="24">
        <f t="shared" si="505"/>
        <v>90579.7994269341</v>
      </c>
      <c r="AQ880" s="25">
        <f t="shared" si="506"/>
        <v>0</v>
      </c>
    </row>
    <row r="881" spans="1:43" x14ac:dyDescent="0.25">
      <c r="A881" s="11">
        <v>3005</v>
      </c>
      <c r="B881" s="6">
        <v>3005006203</v>
      </c>
      <c r="C881" s="6">
        <v>20000301</v>
      </c>
      <c r="D881" s="6">
        <v>4000000136</v>
      </c>
      <c r="E881" s="6" t="s">
        <v>1584</v>
      </c>
      <c r="F881" s="6" t="s">
        <v>898</v>
      </c>
      <c r="G881" s="6"/>
      <c r="H881" s="6">
        <v>24</v>
      </c>
      <c r="I881" s="6" t="s">
        <v>8</v>
      </c>
      <c r="J881" s="27">
        <v>40724</v>
      </c>
      <c r="K881" s="27">
        <v>40695</v>
      </c>
      <c r="L881" s="7">
        <v>81720</v>
      </c>
      <c r="M881" s="7">
        <v>0</v>
      </c>
      <c r="N881" s="7"/>
      <c r="O881" s="8">
        <v>81720</v>
      </c>
      <c r="P881" s="7">
        <v>-81720</v>
      </c>
      <c r="Q881" s="7">
        <v>0</v>
      </c>
      <c r="R881" s="7">
        <v>0</v>
      </c>
      <c r="S881" s="12">
        <f t="shared" si="495"/>
        <v>-81720</v>
      </c>
      <c r="T881" s="18">
        <f t="shared" si="496"/>
        <v>0</v>
      </c>
      <c r="U881" s="18">
        <v>0</v>
      </c>
      <c r="V881" s="30">
        <f t="shared" si="497"/>
        <v>40695</v>
      </c>
      <c r="W881" s="28">
        <f t="shared" si="485"/>
        <v>12.011111111111111</v>
      </c>
      <c r="X881" s="38" t="s">
        <v>2852</v>
      </c>
      <c r="Y881">
        <f>MATCH(X881,'CAT-3'!$A:$A,0)</f>
        <v>628</v>
      </c>
      <c r="Z881">
        <f>MATCH(V881,'CAT-3'!$1:$1,0)</f>
        <v>81</v>
      </c>
      <c r="AA881">
        <f>INDEX('CAT-3'!$1:$1048576,FAR!Y881,FAR!Z881)</f>
        <v>134.69999999999999</v>
      </c>
      <c r="AB881">
        <f>MATCH($AB$3,'CAT-3'!$1:$1,0)</f>
        <v>90</v>
      </c>
      <c r="AC881">
        <f>INDEX('CAT-3'!$1:$1048576,FAR!Y881,FAR!AB881)</f>
        <v>138.4</v>
      </c>
      <c r="AD881" s="28">
        <f>AC881/AA881</f>
        <v>1.0274684484038605</v>
      </c>
      <c r="AE881" s="43" t="s">
        <v>4429</v>
      </c>
      <c r="AF881">
        <f>MATCH(AE881,'CAT-4'!$A:$A,0)</f>
        <v>844</v>
      </c>
      <c r="AG881">
        <f>MATCH($AG$3,'CAT-4'!$1:$1,0)</f>
        <v>4</v>
      </c>
      <c r="AH881">
        <f>INDEX('CAT-4'!$1:$1048576,FAR!AF881,FAR!AG881)</f>
        <v>103.9</v>
      </c>
      <c r="AI881">
        <f>MATCH($AI$3,'CAT-4'!$1:$1,0)</f>
        <v>133</v>
      </c>
      <c r="AJ881">
        <f>INDEX('CAT-4'!$1:$1048576,FAR!AF881,FAR!AI881)</f>
        <v>157.9</v>
      </c>
      <c r="AK881" s="28">
        <f>AJ881/AH881</f>
        <v>1.5197305101058709</v>
      </c>
      <c r="AL881" s="28">
        <f>AK881*AD881</f>
        <v>1.5614751492104866</v>
      </c>
      <c r="AM881" s="2">
        <f>INDEX(ELSV!$C$4:$G$58,MATCH(AE881,ELSV!$G$4:$G$58,0),MATCH(IF(O881&gt;2000000,"A",IF(O881&gt;1000000,"B",IF(O881&gt;100000,"C","D"))),ELSV!$C$4:$G$4,0))</f>
        <v>8</v>
      </c>
      <c r="AN881" s="77">
        <f>INDEX(ELSV!$G$4:$K$58,MATCH(AE881,ELSV!$G$4:$G$58,0),MATCH(IF(O881&gt;2000000,"A",IF(O881&gt;1000000,"B",IF(O881&gt;100000,"C","D"))),ELSV!$G$4:$K$4,0))</f>
        <v>0.95</v>
      </c>
      <c r="AO881" s="24">
        <f t="shared" si="504"/>
        <v>127603.74919348097</v>
      </c>
      <c r="AP881" s="24">
        <f t="shared" si="505"/>
        <v>121223.56173380691</v>
      </c>
      <c r="AQ881" s="25">
        <f t="shared" si="506"/>
        <v>6380.1874596740527</v>
      </c>
    </row>
    <row r="882" spans="1:43" hidden="1" x14ac:dyDescent="0.25">
      <c r="A882" s="11">
        <v>3004</v>
      </c>
      <c r="B882" s="6">
        <v>3004000212</v>
      </c>
      <c r="C882" s="6">
        <v>20000101</v>
      </c>
      <c r="D882" s="6">
        <v>2070000008</v>
      </c>
      <c r="E882" s="6" t="s">
        <v>1583</v>
      </c>
      <c r="F882" s="6" t="s">
        <v>135</v>
      </c>
      <c r="G882" s="6" t="s">
        <v>1597</v>
      </c>
      <c r="H882" s="83">
        <v>1</v>
      </c>
      <c r="I882" s="6" t="s">
        <v>41</v>
      </c>
      <c r="J882" s="27">
        <v>41364</v>
      </c>
      <c r="K882" s="27">
        <v>41364</v>
      </c>
      <c r="L882" s="7">
        <v>81578.960000000006</v>
      </c>
      <c r="M882" s="7">
        <v>0</v>
      </c>
      <c r="N882" s="7"/>
      <c r="O882" s="8">
        <v>81578.960000000006</v>
      </c>
      <c r="P882" s="7">
        <v>-24530.13</v>
      </c>
      <c r="Q882" s="7">
        <v>0</v>
      </c>
      <c r="R882" s="7">
        <v>-2724.74</v>
      </c>
      <c r="S882" s="12">
        <f t="shared" si="495"/>
        <v>-27254.870000000003</v>
      </c>
      <c r="T882" s="18">
        <f t="shared" si="496"/>
        <v>57048.83</v>
      </c>
      <c r="U882" s="18">
        <v>54324.09</v>
      </c>
      <c r="V882" s="30">
        <f t="shared" si="497"/>
        <v>41334</v>
      </c>
      <c r="W882" s="28"/>
      <c r="AD882"/>
      <c r="AL882"/>
      <c r="AO882"/>
    </row>
    <row r="883" spans="1:43" x14ac:dyDescent="0.25">
      <c r="A883" s="11">
        <v>3004</v>
      </c>
      <c r="B883" s="6">
        <v>3004000211</v>
      </c>
      <c r="C883" s="6">
        <v>20000201</v>
      </c>
      <c r="D883" s="6">
        <v>3020000257</v>
      </c>
      <c r="E883" s="6" t="s">
        <v>1583</v>
      </c>
      <c r="F883" s="6" t="s">
        <v>393</v>
      </c>
      <c r="G883" s="6"/>
      <c r="H883" s="6">
        <v>1</v>
      </c>
      <c r="I883" s="6" t="s">
        <v>8</v>
      </c>
      <c r="J883" s="27">
        <v>41666</v>
      </c>
      <c r="K883" s="27">
        <v>41666</v>
      </c>
      <c r="L883" s="7">
        <v>81375</v>
      </c>
      <c r="M883" s="7">
        <v>0</v>
      </c>
      <c r="N883" s="7"/>
      <c r="O883" s="8">
        <v>81375</v>
      </c>
      <c r="P883" s="7">
        <v>-38631.03</v>
      </c>
      <c r="Q883" s="7">
        <v>0</v>
      </c>
      <c r="R883" s="7">
        <v>-4744.16</v>
      </c>
      <c r="S883" s="12">
        <f t="shared" si="495"/>
        <v>-43375.19</v>
      </c>
      <c r="T883" s="18">
        <f t="shared" si="496"/>
        <v>42743.97</v>
      </c>
      <c r="U883" s="18">
        <v>37999.81</v>
      </c>
      <c r="V883" s="30">
        <f t="shared" si="497"/>
        <v>41640</v>
      </c>
      <c r="W883" s="28">
        <f t="shared" si="485"/>
        <v>9.3555555555555561</v>
      </c>
      <c r="X883" s="38"/>
      <c r="AD883"/>
      <c r="AE883" s="43" t="s">
        <v>4429</v>
      </c>
      <c r="AF883">
        <f>MATCH(AE883,'CAT-4'!$A:$A,0)</f>
        <v>844</v>
      </c>
      <c r="AG883">
        <f>MATCH(V883,'CAT-4'!$1:$1,0)</f>
        <v>25</v>
      </c>
      <c r="AH883">
        <f>INDEX('CAT-4'!$1:$1048576,FAR!AF883,FAR!AG883)</f>
        <v>115.4</v>
      </c>
      <c r="AI883">
        <f>MATCH($AI$3,'CAT-4'!$1:$1,0)</f>
        <v>133</v>
      </c>
      <c r="AJ883">
        <f>INDEX('CAT-4'!$1:$1048576,FAR!AF883,FAR!AI883)</f>
        <v>157.9</v>
      </c>
      <c r="AK883" s="28">
        <f>AJ883/AH883</f>
        <v>1.3682842287694974</v>
      </c>
      <c r="AL883" s="28">
        <f>AK883</f>
        <v>1.3682842287694974</v>
      </c>
      <c r="AM883" s="2">
        <f>INDEX(ELSV!$C$4:$G$58,MATCH(AE883,ELSV!$G$4:$G$58,0),MATCH(IF(O883&gt;2000000,"A",IF(O883&gt;1000000,"B",IF(O883&gt;100000,"C","D"))),ELSV!$C$4:$G$4,0))</f>
        <v>8</v>
      </c>
      <c r="AN883" s="77">
        <f>INDEX(ELSV!$G$4:$K$58,MATCH(AE883,ELSV!$G$4:$G$58,0),MATCH(IF(O883&gt;2000000,"A",IF(O883&gt;1000000,"B",IF(O883&gt;100000,"C","D"))),ELSV!$G$4:$K$4,0))</f>
        <v>0.95</v>
      </c>
      <c r="AO883" s="24">
        <f>AL883*O883</f>
        <v>111344.12911611785</v>
      </c>
      <c r="AP883" s="24">
        <f>AO883*(AN883/AM883)*(IF(W883&gt;AM883,AM883,W883))</f>
        <v>105776.92266031196</v>
      </c>
      <c r="AQ883" s="25">
        <f>AO883-AP883</f>
        <v>5567.2064558058919</v>
      </c>
    </row>
    <row r="884" spans="1:43" hidden="1" x14ac:dyDescent="0.25">
      <c r="A884" s="11">
        <v>3007</v>
      </c>
      <c r="B884" s="6">
        <v>3007000204</v>
      </c>
      <c r="C884" s="6">
        <v>20000101</v>
      </c>
      <c r="D884" s="6">
        <v>2000000014</v>
      </c>
      <c r="E884" s="6" t="s">
        <v>1585</v>
      </c>
      <c r="F884" s="6" t="s">
        <v>46</v>
      </c>
      <c r="G884" s="6" t="s">
        <v>1597</v>
      </c>
      <c r="H884" s="83">
        <v>1</v>
      </c>
      <c r="I884" s="6" t="s">
        <v>8</v>
      </c>
      <c r="J884" s="27">
        <v>41578</v>
      </c>
      <c r="K884" s="27">
        <v>41578</v>
      </c>
      <c r="L884" s="7">
        <v>81053</v>
      </c>
      <c r="M884" s="7">
        <v>0</v>
      </c>
      <c r="N884" s="7"/>
      <c r="O884" s="8">
        <v>81053</v>
      </c>
      <c r="P884" s="7">
        <v>-22784.73</v>
      </c>
      <c r="Q884" s="7">
        <v>0</v>
      </c>
      <c r="R884" s="7">
        <v>-2707.17</v>
      </c>
      <c r="S884" s="12">
        <f t="shared" si="495"/>
        <v>-25491.9</v>
      </c>
      <c r="T884" s="18">
        <f t="shared" si="496"/>
        <v>58268.270000000004</v>
      </c>
      <c r="U884" s="18">
        <v>55561.1</v>
      </c>
      <c r="V884" s="30">
        <f t="shared" si="497"/>
        <v>41548</v>
      </c>
      <c r="AD884"/>
      <c r="AL884"/>
      <c r="AO884"/>
    </row>
    <row r="885" spans="1:43" x14ac:dyDescent="0.25">
      <c r="A885" s="11">
        <v>3007</v>
      </c>
      <c r="B885" s="6">
        <v>3007000214</v>
      </c>
      <c r="C885" s="6">
        <v>20000201</v>
      </c>
      <c r="D885" s="6">
        <v>3020000100</v>
      </c>
      <c r="E885" s="6" t="s">
        <v>1585</v>
      </c>
      <c r="F885" s="6" t="s">
        <v>248</v>
      </c>
      <c r="G885" s="6"/>
      <c r="H885" s="6">
        <v>1</v>
      </c>
      <c r="I885" s="6" t="s">
        <v>8</v>
      </c>
      <c r="J885" s="27">
        <v>40996</v>
      </c>
      <c r="K885" s="27">
        <v>40996</v>
      </c>
      <c r="L885" s="7">
        <v>81004.009999999995</v>
      </c>
      <c r="M885" s="7">
        <v>0</v>
      </c>
      <c r="N885" s="7"/>
      <c r="O885" s="8">
        <v>81004.009999999995</v>
      </c>
      <c r="P885" s="7">
        <v>-45517.67</v>
      </c>
      <c r="Q885" s="7">
        <v>0</v>
      </c>
      <c r="R885" s="7">
        <v>-4722.53</v>
      </c>
      <c r="S885" s="12">
        <f t="shared" si="495"/>
        <v>-50240.2</v>
      </c>
      <c r="T885" s="18">
        <f t="shared" si="496"/>
        <v>35486.339999999997</v>
      </c>
      <c r="U885" s="18">
        <v>30763.81</v>
      </c>
      <c r="V885" s="30">
        <f t="shared" si="497"/>
        <v>40969</v>
      </c>
      <c r="W885" s="28">
        <f t="shared" ref="W885:W948" si="511">YEARFRAC(K885,$W$3)</f>
        <v>11.186111111111112</v>
      </c>
      <c r="X885" s="38" t="s">
        <v>2880</v>
      </c>
      <c r="Y885">
        <f>MATCH(X885,'CAT-3'!$A:$A,0)</f>
        <v>642</v>
      </c>
      <c r="Z885">
        <f>MATCH(V885,'CAT-3'!$1:$1,0)</f>
        <v>90</v>
      </c>
      <c r="AA885">
        <f>INDEX('CAT-3'!$1:$1048576,FAR!Y885,FAR!Z885)</f>
        <v>126.4</v>
      </c>
      <c r="AB885">
        <f>MATCH($AB$3,'CAT-3'!$1:$1,0)</f>
        <v>90</v>
      </c>
      <c r="AC885">
        <f>INDEX('CAT-3'!$1:$1048576,FAR!Y885,FAR!AB885)</f>
        <v>126.4</v>
      </c>
      <c r="AD885" s="28">
        <f>AC885/AA885</f>
        <v>1</v>
      </c>
      <c r="AE885" s="43" t="s">
        <v>4061</v>
      </c>
      <c r="AF885">
        <f>MATCH(AE885,'CAT-4'!$A:$A,0)</f>
        <v>654</v>
      </c>
      <c r="AG885">
        <f>MATCH($AG$3,'CAT-4'!$1:$1,0)</f>
        <v>4</v>
      </c>
      <c r="AH885">
        <f>INDEX('CAT-4'!$1:$1048576,FAR!AF885,FAR!AG885)</f>
        <v>94.7</v>
      </c>
      <c r="AI885">
        <f>MATCH($AI$3,'CAT-4'!$1:$1,0)</f>
        <v>133</v>
      </c>
      <c r="AJ885">
        <f>INDEX('CAT-4'!$1:$1048576,FAR!AF885,FAR!AI885)</f>
        <v>112.9</v>
      </c>
      <c r="AK885" s="28">
        <f>AJ885/AH885</f>
        <v>1.1921858500527984</v>
      </c>
      <c r="AL885" s="28">
        <f>AK885*AD885</f>
        <v>1.1921858500527984</v>
      </c>
      <c r="AM885" s="2">
        <f>INDEX(ELSV!$C$4:$G$58,MATCH(AE885,ELSV!$G$4:$G$58,0),MATCH(IF(O885&gt;2000000,"A",IF(O885&gt;1000000,"B",IF(O885&gt;100000,"C","D"))),ELSV!$C$4:$G$4,0))</f>
        <v>5</v>
      </c>
      <c r="AN885" s="77">
        <f>INDEX(ELSV!$G$4:$K$58,MATCH(AE885,ELSV!$G$4:$G$58,0),MATCH(IF(O885&gt;2000000,"A",IF(O885&gt;1000000,"B",IF(O885&gt;100000,"C","D"))),ELSV!$G$4:$K$4,0))</f>
        <v>1</v>
      </c>
      <c r="AO885" s="24">
        <f t="shared" ref="AO885:AO916" si="512">AL885*O885</f>
        <v>96571.834519535376</v>
      </c>
      <c r="AP885" s="24">
        <f t="shared" ref="AP885:AP916" si="513">AO885*(AN885/AM885)*(IF(W885&gt;AM885,AM885,W885))</f>
        <v>96571.83451953539</v>
      </c>
      <c r="AQ885" s="25">
        <f t="shared" ref="AQ885:AQ948" si="514">AO885-AP885</f>
        <v>0</v>
      </c>
    </row>
    <row r="886" spans="1:43" hidden="1" x14ac:dyDescent="0.25">
      <c r="A886" s="11">
        <v>3002</v>
      </c>
      <c r="B886" s="6">
        <v>3002006301</v>
      </c>
      <c r="C886" s="6">
        <v>20000401</v>
      </c>
      <c r="D886" s="6">
        <v>5000000423</v>
      </c>
      <c r="E886" s="6"/>
      <c r="F886" s="6" t="s">
        <v>1287</v>
      </c>
      <c r="G886" s="6"/>
      <c r="H886" s="6">
        <v>1</v>
      </c>
      <c r="I886" s="6" t="s">
        <v>8</v>
      </c>
      <c r="J886" s="27">
        <v>44469</v>
      </c>
      <c r="K886" s="27">
        <v>44469</v>
      </c>
      <c r="L886" s="7">
        <v>81000.009999999995</v>
      </c>
      <c r="M886" s="7">
        <v>0</v>
      </c>
      <c r="N886" s="7"/>
      <c r="O886" s="8">
        <v>81000.009999999995</v>
      </c>
      <c r="P886" s="7">
        <v>-2570.67</v>
      </c>
      <c r="Q886" s="7">
        <v>0</v>
      </c>
      <c r="R886" s="7">
        <v>-5127.3</v>
      </c>
      <c r="S886" s="12">
        <f t="shared" si="495"/>
        <v>-7697.97</v>
      </c>
      <c r="T886" s="18">
        <f t="shared" si="496"/>
        <v>78429.34</v>
      </c>
      <c r="U886" s="18">
        <v>73302.039999999994</v>
      </c>
      <c r="V886" s="30">
        <f t="shared" si="497"/>
        <v>44440</v>
      </c>
      <c r="W886" s="28">
        <f t="shared" si="511"/>
        <v>1.6805555555555556</v>
      </c>
      <c r="X886" s="38" t="s">
        <v>3108</v>
      </c>
      <c r="AD886"/>
      <c r="AE886" s="43" t="s">
        <v>4045</v>
      </c>
      <c r="AF886">
        <f>MATCH(AE886,'CAT-4'!$A:$A,0)</f>
        <v>646</v>
      </c>
      <c r="AG886">
        <f>MATCH(V886,'CAT-4'!$1:$1,0)</f>
        <v>117</v>
      </c>
      <c r="AH886">
        <f>INDEX('CAT-4'!$1:$1048576,FAR!AF886,FAR!AG886)</f>
        <v>154.1</v>
      </c>
      <c r="AI886">
        <f>MATCH($AI$3,'CAT-4'!$1:$1,0)</f>
        <v>133</v>
      </c>
      <c r="AJ886">
        <f>INDEX('CAT-4'!$1:$1048576,FAR!AF886,FAR!AI886)</f>
        <v>154.1</v>
      </c>
      <c r="AK886" s="28">
        <f t="shared" ref="AK886:AK910" si="515">AJ886/AH886</f>
        <v>1</v>
      </c>
      <c r="AL886" s="28">
        <f t="shared" ref="AL886:AL910" si="516">AK886</f>
        <v>1</v>
      </c>
      <c r="AM886" s="2">
        <f>INDEX(ELSV!$C$4:$G$58,MATCH(AE886,ELSV!$G$4:$G$58,0),MATCH(IF(O886&gt;2000000,"A",IF(O886&gt;1000000,"B",IF(O886&gt;100000,"C","D"))),ELSV!$C$4:$G$4,0))</f>
        <v>5</v>
      </c>
      <c r="AN886" s="77">
        <f>INDEX(ELSV!$G$4:$K$58,MATCH(AE886,ELSV!$G$4:$G$58,0),MATCH(IF(O886&gt;2000000,"A",IF(O886&gt;1000000,"B",IF(O886&gt;100000,"C","D"))),ELSV!$G$4:$K$4,0))</f>
        <v>1</v>
      </c>
      <c r="AO886" s="24">
        <f t="shared" si="512"/>
        <v>81000.009999999995</v>
      </c>
      <c r="AP886" s="24">
        <f t="shared" si="513"/>
        <v>27225.003361111114</v>
      </c>
      <c r="AQ886" s="25">
        <f t="shared" si="514"/>
        <v>53775.006638888881</v>
      </c>
    </row>
    <row r="887" spans="1:43" hidden="1" x14ac:dyDescent="0.25">
      <c r="A887" s="11">
        <v>3003</v>
      </c>
      <c r="B887" s="6">
        <v>3003006301</v>
      </c>
      <c r="C887" s="6">
        <v>20000401</v>
      </c>
      <c r="D887" s="6">
        <v>5030000283</v>
      </c>
      <c r="E887" s="6"/>
      <c r="F887" s="6" t="s">
        <v>1536</v>
      </c>
      <c r="G887" s="6"/>
      <c r="H887" s="6">
        <v>1</v>
      </c>
      <c r="I887" s="6" t="s">
        <v>41</v>
      </c>
      <c r="J887" s="27">
        <v>44994</v>
      </c>
      <c r="K887" s="27">
        <v>44994</v>
      </c>
      <c r="L887" s="7">
        <v>0</v>
      </c>
      <c r="M887" s="7">
        <v>80894</v>
      </c>
      <c r="N887" s="7"/>
      <c r="O887" s="8">
        <v>80894</v>
      </c>
      <c r="P887" s="7">
        <v>0</v>
      </c>
      <c r="Q887" s="7">
        <v>0</v>
      </c>
      <c r="R887" s="7">
        <v>-764.61</v>
      </c>
      <c r="S887" s="12">
        <f t="shared" si="495"/>
        <v>-764.61</v>
      </c>
      <c r="T887" s="18">
        <f t="shared" si="496"/>
        <v>0</v>
      </c>
      <c r="U887" s="18">
        <v>80129.39</v>
      </c>
      <c r="V887" s="30">
        <v>44927</v>
      </c>
      <c r="W887" s="28">
        <f t="shared" si="511"/>
        <v>0.2388888888888889</v>
      </c>
      <c r="X887" s="38" t="s">
        <v>3108</v>
      </c>
      <c r="AD887"/>
      <c r="AE887" s="43" t="s">
        <v>4045</v>
      </c>
      <c r="AF887">
        <f>MATCH(AE887,'CAT-4'!$A:$A,0)</f>
        <v>646</v>
      </c>
      <c r="AG887">
        <f>MATCH(V887,'CAT-4'!$1:$1,0)</f>
        <v>133</v>
      </c>
      <c r="AH887">
        <f>INDEX('CAT-4'!$1:$1048576,FAR!AF887,FAR!AG887)</f>
        <v>154.1</v>
      </c>
      <c r="AI887">
        <f>MATCH($AI$3,'CAT-4'!$1:$1,0)</f>
        <v>133</v>
      </c>
      <c r="AJ887">
        <f>INDEX('CAT-4'!$1:$1048576,FAR!AF887,FAR!AI887)</f>
        <v>154.1</v>
      </c>
      <c r="AK887" s="28">
        <f t="shared" si="515"/>
        <v>1</v>
      </c>
      <c r="AL887" s="28">
        <f t="shared" si="516"/>
        <v>1</v>
      </c>
      <c r="AM887" s="2">
        <f>INDEX(ELSV!$C$4:$G$58,MATCH(AE887,ELSV!$G$4:$G$58,0),MATCH(IF(O887&gt;2000000,"A",IF(O887&gt;1000000,"B",IF(O887&gt;100000,"C","D"))),ELSV!$C$4:$G$4,0))</f>
        <v>5</v>
      </c>
      <c r="AN887" s="77">
        <f>INDEX(ELSV!$G$4:$K$58,MATCH(AE887,ELSV!$G$4:$G$58,0),MATCH(IF(O887&gt;2000000,"A",IF(O887&gt;1000000,"B",IF(O887&gt;100000,"C","D"))),ELSV!$G$4:$K$4,0))</f>
        <v>1</v>
      </c>
      <c r="AO887" s="24">
        <f t="shared" si="512"/>
        <v>80894</v>
      </c>
      <c r="AP887" s="24">
        <f t="shared" si="513"/>
        <v>3864.9355555555562</v>
      </c>
      <c r="AQ887" s="25">
        <f t="shared" si="514"/>
        <v>77029.064444444448</v>
      </c>
    </row>
    <row r="888" spans="1:43" x14ac:dyDescent="0.25">
      <c r="A888" s="11">
        <v>3008</v>
      </c>
      <c r="B888" s="6">
        <v>3008006301</v>
      </c>
      <c r="C888" s="6">
        <v>20000401</v>
      </c>
      <c r="D888" s="6">
        <v>5000000338</v>
      </c>
      <c r="E888" s="6" t="s">
        <v>1586</v>
      </c>
      <c r="F888" s="6" t="s">
        <v>1223</v>
      </c>
      <c r="G888" s="6"/>
      <c r="H888" s="6">
        <v>1</v>
      </c>
      <c r="I888" s="6" t="s">
        <v>8</v>
      </c>
      <c r="J888" s="27">
        <v>42551</v>
      </c>
      <c r="K888" s="27">
        <v>42551</v>
      </c>
      <c r="L888" s="7">
        <v>80775.009999999995</v>
      </c>
      <c r="M888" s="7">
        <v>0</v>
      </c>
      <c r="N888" s="7"/>
      <c r="O888" s="8">
        <v>80775.009999999995</v>
      </c>
      <c r="P888" s="7">
        <v>-29417.599999999999</v>
      </c>
      <c r="Q888" s="7">
        <v>0</v>
      </c>
      <c r="R888" s="7">
        <v>-5113.0600000000004</v>
      </c>
      <c r="S888" s="12">
        <f t="shared" si="495"/>
        <v>-34530.659999999996</v>
      </c>
      <c r="T888" s="18">
        <f t="shared" si="496"/>
        <v>51357.409999999996</v>
      </c>
      <c r="U888" s="18">
        <v>46244.35</v>
      </c>
      <c r="V888" s="30">
        <f t="shared" si="497"/>
        <v>42522</v>
      </c>
      <c r="W888" s="28">
        <f t="shared" si="511"/>
        <v>6.9305555555555554</v>
      </c>
      <c r="X888" s="38"/>
      <c r="AD888"/>
      <c r="AE888" s="43" t="s">
        <v>4034</v>
      </c>
      <c r="AF888">
        <f>MATCH(AE888,'CAT-4'!$A:$A,0)</f>
        <v>640</v>
      </c>
      <c r="AG888">
        <f>MATCH(V888,'CAT-4'!$1:$1,0)</f>
        <v>54</v>
      </c>
      <c r="AH888">
        <f>INDEX('CAT-4'!$1:$1048576,FAR!AF888,FAR!AG888)</f>
        <v>108.2</v>
      </c>
      <c r="AI888">
        <f>MATCH($AI$3,'CAT-4'!$1:$1,0)</f>
        <v>133</v>
      </c>
      <c r="AJ888">
        <f>INDEX('CAT-4'!$1:$1048576,FAR!AF888,FAR!AI888)</f>
        <v>115.5</v>
      </c>
      <c r="AK888" s="28">
        <f t="shared" si="515"/>
        <v>1.067467652495379</v>
      </c>
      <c r="AL888" s="28">
        <f t="shared" si="516"/>
        <v>1.067467652495379</v>
      </c>
      <c r="AM888" s="2">
        <f>INDEX(ELSV!$C$4:$G$58,MATCH(AE888,ELSV!$G$4:$G$58,0),MATCH(IF(O888&gt;2000000,"A",IF(O888&gt;1000000,"B",IF(O888&gt;100000,"C","D"))),ELSV!$C$4:$G$4,0))</f>
        <v>5</v>
      </c>
      <c r="AN888" s="77">
        <f>INDEX(ELSV!$G$4:$K$58,MATCH(AE888,ELSV!$G$4:$G$58,0),MATCH(IF(O888&gt;2000000,"A",IF(O888&gt;1000000,"B",IF(O888&gt;100000,"C","D"))),ELSV!$G$4:$K$4,0))</f>
        <v>1</v>
      </c>
      <c r="AO888" s="24">
        <f t="shared" si="512"/>
        <v>86224.71030499076</v>
      </c>
      <c r="AP888" s="24">
        <f t="shared" si="513"/>
        <v>86224.71030499076</v>
      </c>
      <c r="AQ888" s="25">
        <f t="shared" si="514"/>
        <v>0</v>
      </c>
    </row>
    <row r="889" spans="1:43" x14ac:dyDescent="0.25">
      <c r="A889" s="11">
        <v>3007</v>
      </c>
      <c r="B889" s="6">
        <v>3007006301</v>
      </c>
      <c r="C889" s="6">
        <v>20000401</v>
      </c>
      <c r="D889" s="6">
        <v>5030000216</v>
      </c>
      <c r="E889" s="6" t="s">
        <v>1585</v>
      </c>
      <c r="F889" s="6" t="s">
        <v>1490</v>
      </c>
      <c r="G889" s="6"/>
      <c r="H889" s="6">
        <v>1</v>
      </c>
      <c r="I889" s="6" t="s">
        <v>8</v>
      </c>
      <c r="J889" s="27">
        <v>43876</v>
      </c>
      <c r="K889" s="27">
        <v>43876</v>
      </c>
      <c r="L889" s="7">
        <v>80770</v>
      </c>
      <c r="M889" s="7">
        <v>0</v>
      </c>
      <c r="N889" s="7"/>
      <c r="O889" s="8">
        <v>80770</v>
      </c>
      <c r="P889" s="7">
        <v>-25753.71</v>
      </c>
      <c r="Q889" s="7">
        <v>0</v>
      </c>
      <c r="R889" s="7">
        <v>-12115.5</v>
      </c>
      <c r="S889" s="12">
        <f t="shared" si="495"/>
        <v>-37869.21</v>
      </c>
      <c r="T889" s="18">
        <f t="shared" si="496"/>
        <v>55016.29</v>
      </c>
      <c r="U889" s="18">
        <v>42900.79</v>
      </c>
      <c r="V889" s="30">
        <f t="shared" si="497"/>
        <v>43862</v>
      </c>
      <c r="W889" s="28">
        <f t="shared" si="511"/>
        <v>3.3055555555555554</v>
      </c>
      <c r="X889" s="38"/>
      <c r="AD889"/>
      <c r="AE889" s="43" t="s">
        <v>4032</v>
      </c>
      <c r="AF889">
        <f>MATCH(AE889,'CAT-4'!$A:$A,0)</f>
        <v>639</v>
      </c>
      <c r="AG889">
        <f>MATCH(V889,'CAT-4'!$1:$1,0)</f>
        <v>98</v>
      </c>
      <c r="AH889">
        <f>INDEX('CAT-4'!$1:$1048576,FAR!AF889,FAR!AG889)</f>
        <v>109.4</v>
      </c>
      <c r="AI889">
        <f>MATCH($AI$3,'CAT-4'!$1:$1,0)</f>
        <v>133</v>
      </c>
      <c r="AJ889">
        <f>INDEX('CAT-4'!$1:$1048576,FAR!AF889,FAR!AI889)</f>
        <v>117.6</v>
      </c>
      <c r="AK889" s="28">
        <f t="shared" si="515"/>
        <v>1.0749542961608773</v>
      </c>
      <c r="AL889" s="28">
        <f t="shared" si="516"/>
        <v>1.0749542961608773</v>
      </c>
      <c r="AM889" s="2">
        <f>INDEX(ELSV!$C$4:$G$58,MATCH(AE889,ELSV!$G$4:$G$58,0),MATCH(IF(O889&gt;2000000,"A",IF(O889&gt;1000000,"B",IF(O889&gt;100000,"C","D"))),ELSV!$C$4:$G$4,0))</f>
        <v>6</v>
      </c>
      <c r="AN889" s="77">
        <f>INDEX(ELSV!$G$4:$K$58,MATCH(AE889,ELSV!$G$4:$G$58,0),MATCH(IF(O889&gt;2000000,"A",IF(O889&gt;1000000,"B",IF(O889&gt;100000,"C","D"))),ELSV!$G$4:$K$4,0))</f>
        <v>1</v>
      </c>
      <c r="AO889" s="24">
        <f t="shared" si="512"/>
        <v>86824.058500914063</v>
      </c>
      <c r="AP889" s="24">
        <f t="shared" si="513"/>
        <v>47833.624822262835</v>
      </c>
      <c r="AQ889" s="25">
        <f t="shared" si="514"/>
        <v>38990.433678651229</v>
      </c>
    </row>
    <row r="890" spans="1:43" x14ac:dyDescent="0.25">
      <c r="A890" s="11">
        <v>3006</v>
      </c>
      <c r="B890" s="6">
        <v>3006006301</v>
      </c>
      <c r="C890" s="6">
        <v>20000401</v>
      </c>
      <c r="D890" s="6">
        <v>5030000261</v>
      </c>
      <c r="E890" s="6" t="s">
        <v>1582</v>
      </c>
      <c r="F890" s="6" t="s">
        <v>1524</v>
      </c>
      <c r="G890" s="6"/>
      <c r="H890" s="6">
        <v>1</v>
      </c>
      <c r="I890" s="6" t="s">
        <v>41</v>
      </c>
      <c r="J890" s="27">
        <v>44886</v>
      </c>
      <c r="K890" s="27">
        <v>44886</v>
      </c>
      <c r="L890" s="7">
        <v>0</v>
      </c>
      <c r="M890" s="7">
        <v>80594.009999999995</v>
      </c>
      <c r="N890" s="7"/>
      <c r="O890" s="8">
        <v>80594.009999999995</v>
      </c>
      <c r="P890" s="7">
        <v>0</v>
      </c>
      <c r="Q890" s="7">
        <v>0</v>
      </c>
      <c r="R890" s="7">
        <v>-4338.83</v>
      </c>
      <c r="S890" s="12">
        <f t="shared" si="495"/>
        <v>-4338.83</v>
      </c>
      <c r="T890" s="18">
        <f t="shared" si="496"/>
        <v>0</v>
      </c>
      <c r="U890" s="18">
        <v>76255.179999999993</v>
      </c>
      <c r="V890" s="30">
        <f t="shared" si="497"/>
        <v>44866</v>
      </c>
      <c r="W890" s="28">
        <f t="shared" si="511"/>
        <v>0.53888888888888886</v>
      </c>
      <c r="X890" s="38"/>
      <c r="AD890"/>
      <c r="AE890" s="43" t="s">
        <v>4045</v>
      </c>
      <c r="AF890">
        <f>MATCH(AE890,'CAT-4'!$A:$A,0)</f>
        <v>646</v>
      </c>
      <c r="AG890">
        <f>MATCH(V890,'CAT-4'!$1:$1,0)</f>
        <v>131</v>
      </c>
      <c r="AH890">
        <f>INDEX('CAT-4'!$1:$1048576,FAR!AF890,FAR!AG890)</f>
        <v>154.1</v>
      </c>
      <c r="AI890">
        <f>MATCH($AI$3,'CAT-4'!$1:$1,0)</f>
        <v>133</v>
      </c>
      <c r="AJ890">
        <f>INDEX('CAT-4'!$1:$1048576,FAR!AF890,FAR!AI890)</f>
        <v>154.1</v>
      </c>
      <c r="AK890" s="28">
        <f t="shared" si="515"/>
        <v>1</v>
      </c>
      <c r="AL890" s="28">
        <f t="shared" si="516"/>
        <v>1</v>
      </c>
      <c r="AM890" s="2">
        <f>INDEX(ELSV!$C$4:$G$58,MATCH(AE890,ELSV!$G$4:$G$58,0),MATCH(IF(O890&gt;2000000,"A",IF(O890&gt;1000000,"B",IF(O890&gt;100000,"C","D"))),ELSV!$C$4:$G$4,0))</f>
        <v>5</v>
      </c>
      <c r="AN890" s="77">
        <f>INDEX(ELSV!$G$4:$K$58,MATCH(AE890,ELSV!$G$4:$G$58,0),MATCH(IF(O890&gt;2000000,"A",IF(O890&gt;1000000,"B",IF(O890&gt;100000,"C","D"))),ELSV!$G$4:$K$4,0))</f>
        <v>1</v>
      </c>
      <c r="AO890" s="24">
        <f t="shared" si="512"/>
        <v>80594.009999999995</v>
      </c>
      <c r="AP890" s="24">
        <f t="shared" si="513"/>
        <v>8686.2433000000001</v>
      </c>
      <c r="AQ890" s="25">
        <f t="shared" si="514"/>
        <v>71907.766699999993</v>
      </c>
    </row>
    <row r="891" spans="1:43" x14ac:dyDescent="0.25">
      <c r="A891" s="11">
        <v>3006</v>
      </c>
      <c r="B891" s="6">
        <v>3006006301</v>
      </c>
      <c r="C891" s="6">
        <v>20000401</v>
      </c>
      <c r="D891" s="6">
        <v>5030000262</v>
      </c>
      <c r="E891" s="6" t="s">
        <v>1582</v>
      </c>
      <c r="F891" s="6" t="s">
        <v>1524</v>
      </c>
      <c r="G891" s="6"/>
      <c r="H891" s="6">
        <v>1</v>
      </c>
      <c r="I891" s="6" t="s">
        <v>41</v>
      </c>
      <c r="J891" s="27">
        <v>44886</v>
      </c>
      <c r="K891" s="27">
        <v>44886</v>
      </c>
      <c r="L891" s="7">
        <v>0</v>
      </c>
      <c r="M891" s="7">
        <v>80594.009999999995</v>
      </c>
      <c r="N891" s="7"/>
      <c r="O891" s="8">
        <v>80594.009999999995</v>
      </c>
      <c r="P891" s="7">
        <v>0</v>
      </c>
      <c r="Q891" s="7">
        <v>0</v>
      </c>
      <c r="R891" s="7">
        <v>-4338.83</v>
      </c>
      <c r="S891" s="12">
        <f t="shared" si="495"/>
        <v>-4338.83</v>
      </c>
      <c r="T891" s="18">
        <f t="shared" si="496"/>
        <v>0</v>
      </c>
      <c r="U891" s="18">
        <v>76255.179999999993</v>
      </c>
      <c r="V891" s="30">
        <f t="shared" si="497"/>
        <v>44866</v>
      </c>
      <c r="W891" s="28">
        <f t="shared" si="511"/>
        <v>0.53888888888888886</v>
      </c>
      <c r="X891" s="38"/>
      <c r="AD891"/>
      <c r="AE891" s="43" t="s">
        <v>4045</v>
      </c>
      <c r="AF891">
        <f>MATCH(AE891,'CAT-4'!$A:$A,0)</f>
        <v>646</v>
      </c>
      <c r="AG891">
        <f>MATCH(V891,'CAT-4'!$1:$1,0)</f>
        <v>131</v>
      </c>
      <c r="AH891">
        <f>INDEX('CAT-4'!$1:$1048576,FAR!AF891,FAR!AG891)</f>
        <v>154.1</v>
      </c>
      <c r="AI891">
        <f>MATCH($AI$3,'CAT-4'!$1:$1,0)</f>
        <v>133</v>
      </c>
      <c r="AJ891">
        <f>INDEX('CAT-4'!$1:$1048576,FAR!AF891,FAR!AI891)</f>
        <v>154.1</v>
      </c>
      <c r="AK891" s="28">
        <f t="shared" si="515"/>
        <v>1</v>
      </c>
      <c r="AL891" s="28">
        <f t="shared" si="516"/>
        <v>1</v>
      </c>
      <c r="AM891" s="2">
        <f>INDEX(ELSV!$C$4:$G$58,MATCH(AE891,ELSV!$G$4:$G$58,0),MATCH(IF(O891&gt;2000000,"A",IF(O891&gt;1000000,"B",IF(O891&gt;100000,"C","D"))),ELSV!$C$4:$G$4,0))</f>
        <v>5</v>
      </c>
      <c r="AN891" s="77">
        <f>INDEX(ELSV!$G$4:$K$58,MATCH(AE891,ELSV!$G$4:$G$58,0),MATCH(IF(O891&gt;2000000,"A",IF(O891&gt;1000000,"B",IF(O891&gt;100000,"C","D"))),ELSV!$G$4:$K$4,0))</f>
        <v>1</v>
      </c>
      <c r="AO891" s="24">
        <f t="shared" si="512"/>
        <v>80594.009999999995</v>
      </c>
      <c r="AP891" s="24">
        <f t="shared" si="513"/>
        <v>8686.2433000000001</v>
      </c>
      <c r="AQ891" s="25">
        <f t="shared" si="514"/>
        <v>71907.766699999993</v>
      </c>
    </row>
    <row r="892" spans="1:43" x14ac:dyDescent="0.25">
      <c r="A892" s="11">
        <v>3004</v>
      </c>
      <c r="B892" s="6">
        <v>3004006301</v>
      </c>
      <c r="C892" s="6">
        <v>20000401</v>
      </c>
      <c r="D892" s="6">
        <v>5030000265</v>
      </c>
      <c r="E892" s="6" t="s">
        <v>1583</v>
      </c>
      <c r="F892" s="6" t="s">
        <v>1511</v>
      </c>
      <c r="G892" s="6"/>
      <c r="H892" s="6">
        <v>1</v>
      </c>
      <c r="I892" s="6" t="s">
        <v>41</v>
      </c>
      <c r="J892" s="27">
        <v>44885</v>
      </c>
      <c r="K892" s="27">
        <v>44885</v>
      </c>
      <c r="L892" s="7">
        <v>0</v>
      </c>
      <c r="M892" s="7">
        <v>80594.009999999995</v>
      </c>
      <c r="N892" s="7"/>
      <c r="O892" s="8">
        <v>80594.009999999995</v>
      </c>
      <c r="P892" s="7">
        <v>0</v>
      </c>
      <c r="Q892" s="7">
        <v>0</v>
      </c>
      <c r="R892" s="7">
        <v>-4371.95</v>
      </c>
      <c r="S892" s="12">
        <f t="shared" si="495"/>
        <v>-4371.95</v>
      </c>
      <c r="T892" s="18">
        <f t="shared" si="496"/>
        <v>0</v>
      </c>
      <c r="U892" s="18">
        <v>76222.06</v>
      </c>
      <c r="V892" s="30">
        <f t="shared" si="497"/>
        <v>44866</v>
      </c>
      <c r="W892" s="28">
        <f t="shared" si="511"/>
        <v>0.54166666666666663</v>
      </c>
      <c r="X892" s="38"/>
      <c r="AD892"/>
      <c r="AE892" s="43" t="s">
        <v>4045</v>
      </c>
      <c r="AF892">
        <f>MATCH(AE892,'CAT-4'!$A:$A,0)</f>
        <v>646</v>
      </c>
      <c r="AG892">
        <f>MATCH(V892,'CAT-4'!$1:$1,0)</f>
        <v>131</v>
      </c>
      <c r="AH892">
        <f>INDEX('CAT-4'!$1:$1048576,FAR!AF892,FAR!AG892)</f>
        <v>154.1</v>
      </c>
      <c r="AI892">
        <f>MATCH($AI$3,'CAT-4'!$1:$1,0)</f>
        <v>133</v>
      </c>
      <c r="AJ892">
        <f>INDEX('CAT-4'!$1:$1048576,FAR!AF892,FAR!AI892)</f>
        <v>154.1</v>
      </c>
      <c r="AK892" s="28">
        <f t="shared" si="515"/>
        <v>1</v>
      </c>
      <c r="AL892" s="28">
        <f t="shared" si="516"/>
        <v>1</v>
      </c>
      <c r="AM892" s="2">
        <f>INDEX(ELSV!$C$4:$G$58,MATCH(AE892,ELSV!$G$4:$G$58,0),MATCH(IF(O892&gt;2000000,"A",IF(O892&gt;1000000,"B",IF(O892&gt;100000,"C","D"))),ELSV!$C$4:$G$4,0))</f>
        <v>5</v>
      </c>
      <c r="AN892" s="77">
        <f>INDEX(ELSV!$G$4:$K$58,MATCH(AE892,ELSV!$G$4:$G$58,0),MATCH(IF(O892&gt;2000000,"A",IF(O892&gt;1000000,"B",IF(O892&gt;100000,"C","D"))),ELSV!$G$4:$K$4,0))</f>
        <v>1</v>
      </c>
      <c r="AO892" s="24">
        <f t="shared" si="512"/>
        <v>80594.009999999995</v>
      </c>
      <c r="AP892" s="24">
        <f t="shared" si="513"/>
        <v>8731.0177499999991</v>
      </c>
      <c r="AQ892" s="25">
        <f t="shared" si="514"/>
        <v>71862.992249999996</v>
      </c>
    </row>
    <row r="893" spans="1:43" x14ac:dyDescent="0.25">
      <c r="A893" s="11">
        <v>3004</v>
      </c>
      <c r="B893" s="6">
        <v>3004006301</v>
      </c>
      <c r="C893" s="6">
        <v>20000401</v>
      </c>
      <c r="D893" s="6">
        <v>5030000266</v>
      </c>
      <c r="E893" s="6" t="s">
        <v>1583</v>
      </c>
      <c r="F893" s="6" t="s">
        <v>1511</v>
      </c>
      <c r="G893" s="6"/>
      <c r="H893" s="6">
        <v>1</v>
      </c>
      <c r="I893" s="6" t="s">
        <v>41</v>
      </c>
      <c r="J893" s="27">
        <v>44891</v>
      </c>
      <c r="K893" s="27">
        <v>44891</v>
      </c>
      <c r="L893" s="7">
        <v>0</v>
      </c>
      <c r="M893" s="7">
        <v>80594.009999999995</v>
      </c>
      <c r="N893" s="7"/>
      <c r="O893" s="8">
        <v>80594.009999999995</v>
      </c>
      <c r="P893" s="7">
        <v>0</v>
      </c>
      <c r="Q893" s="7">
        <v>0</v>
      </c>
      <c r="R893" s="7">
        <v>-4173.22</v>
      </c>
      <c r="S893" s="12">
        <f t="shared" si="495"/>
        <v>-4173.22</v>
      </c>
      <c r="T893" s="18">
        <f t="shared" si="496"/>
        <v>0</v>
      </c>
      <c r="U893" s="18">
        <v>76420.789999999994</v>
      </c>
      <c r="V893" s="30">
        <f t="shared" si="497"/>
        <v>44866</v>
      </c>
      <c r="W893" s="28">
        <f t="shared" si="511"/>
        <v>0.52500000000000002</v>
      </c>
      <c r="X893" s="38"/>
      <c r="AD893"/>
      <c r="AE893" s="43" t="s">
        <v>4045</v>
      </c>
      <c r="AF893">
        <f>MATCH(AE893,'CAT-4'!$A:$A,0)</f>
        <v>646</v>
      </c>
      <c r="AG893">
        <f>MATCH(V893,'CAT-4'!$1:$1,0)</f>
        <v>131</v>
      </c>
      <c r="AH893">
        <f>INDEX('CAT-4'!$1:$1048576,FAR!AF893,FAR!AG893)</f>
        <v>154.1</v>
      </c>
      <c r="AI893">
        <f>MATCH($AI$3,'CAT-4'!$1:$1,0)</f>
        <v>133</v>
      </c>
      <c r="AJ893">
        <f>INDEX('CAT-4'!$1:$1048576,FAR!AF893,FAR!AI893)</f>
        <v>154.1</v>
      </c>
      <c r="AK893" s="28">
        <f t="shared" si="515"/>
        <v>1</v>
      </c>
      <c r="AL893" s="28">
        <f t="shared" si="516"/>
        <v>1</v>
      </c>
      <c r="AM893" s="2">
        <f>INDEX(ELSV!$C$4:$G$58,MATCH(AE893,ELSV!$G$4:$G$58,0),MATCH(IF(O893&gt;2000000,"A",IF(O893&gt;1000000,"B",IF(O893&gt;100000,"C","D"))),ELSV!$C$4:$G$4,0))</f>
        <v>5</v>
      </c>
      <c r="AN893" s="77">
        <f>INDEX(ELSV!$G$4:$K$58,MATCH(AE893,ELSV!$G$4:$G$58,0),MATCH(IF(O893&gt;2000000,"A",IF(O893&gt;1000000,"B",IF(O893&gt;100000,"C","D"))),ELSV!$G$4:$K$4,0))</f>
        <v>1</v>
      </c>
      <c r="AO893" s="24">
        <f t="shared" si="512"/>
        <v>80594.009999999995</v>
      </c>
      <c r="AP893" s="24">
        <f t="shared" si="513"/>
        <v>8462.3710499999997</v>
      </c>
      <c r="AQ893" s="25">
        <f t="shared" si="514"/>
        <v>72131.638949999993</v>
      </c>
    </row>
    <row r="894" spans="1:43" x14ac:dyDescent="0.25">
      <c r="A894" s="11">
        <v>3008</v>
      </c>
      <c r="B894" s="6">
        <v>3008006301</v>
      </c>
      <c r="C894" s="6">
        <v>20000401</v>
      </c>
      <c r="D894" s="6">
        <v>5030000269</v>
      </c>
      <c r="E894" s="6" t="s">
        <v>1586</v>
      </c>
      <c r="F894" s="6" t="s">
        <v>1528</v>
      </c>
      <c r="G894" s="6"/>
      <c r="H894" s="6">
        <v>1</v>
      </c>
      <c r="I894" s="6" t="s">
        <v>41</v>
      </c>
      <c r="J894" s="27">
        <v>44882</v>
      </c>
      <c r="K894" s="27">
        <v>44882</v>
      </c>
      <c r="L894" s="7">
        <v>0</v>
      </c>
      <c r="M894" s="7">
        <v>80594.009999999995</v>
      </c>
      <c r="N894" s="7"/>
      <c r="O894" s="8">
        <v>80594.009999999995</v>
      </c>
      <c r="P894" s="7">
        <v>0</v>
      </c>
      <c r="Q894" s="7">
        <v>0</v>
      </c>
      <c r="R894" s="7">
        <v>-4471.3100000000004</v>
      </c>
      <c r="S894" s="12">
        <f t="shared" si="495"/>
        <v>-4471.3100000000004</v>
      </c>
      <c r="T894" s="18">
        <f t="shared" si="496"/>
        <v>0</v>
      </c>
      <c r="U894" s="18">
        <v>76122.7</v>
      </c>
      <c r="V894" s="30">
        <f t="shared" si="497"/>
        <v>44866</v>
      </c>
      <c r="W894" s="28">
        <f t="shared" si="511"/>
        <v>0.55000000000000004</v>
      </c>
      <c r="X894" s="38"/>
      <c r="AD894"/>
      <c r="AE894" s="43" t="s">
        <v>4045</v>
      </c>
      <c r="AF894">
        <f>MATCH(AE894,'CAT-4'!$A:$A,0)</f>
        <v>646</v>
      </c>
      <c r="AG894">
        <f>MATCH(V894,'CAT-4'!$1:$1,0)</f>
        <v>131</v>
      </c>
      <c r="AH894">
        <f>INDEX('CAT-4'!$1:$1048576,FAR!AF894,FAR!AG894)</f>
        <v>154.1</v>
      </c>
      <c r="AI894">
        <f>MATCH($AI$3,'CAT-4'!$1:$1,0)</f>
        <v>133</v>
      </c>
      <c r="AJ894">
        <f>INDEX('CAT-4'!$1:$1048576,FAR!AF894,FAR!AI894)</f>
        <v>154.1</v>
      </c>
      <c r="AK894" s="28">
        <f t="shared" si="515"/>
        <v>1</v>
      </c>
      <c r="AL894" s="28">
        <f t="shared" si="516"/>
        <v>1</v>
      </c>
      <c r="AM894" s="2">
        <f>INDEX(ELSV!$C$4:$G$58,MATCH(AE894,ELSV!$G$4:$G$58,0),MATCH(IF(O894&gt;2000000,"A",IF(O894&gt;1000000,"B",IF(O894&gt;100000,"C","D"))),ELSV!$C$4:$G$4,0))</f>
        <v>5</v>
      </c>
      <c r="AN894" s="77">
        <f>INDEX(ELSV!$G$4:$K$58,MATCH(AE894,ELSV!$G$4:$G$58,0),MATCH(IF(O894&gt;2000000,"A",IF(O894&gt;1000000,"B",IF(O894&gt;100000,"C","D"))),ELSV!$G$4:$K$4,0))</f>
        <v>1</v>
      </c>
      <c r="AO894" s="24">
        <f t="shared" si="512"/>
        <v>80594.009999999995</v>
      </c>
      <c r="AP894" s="24">
        <f t="shared" si="513"/>
        <v>8865.3410999999996</v>
      </c>
      <c r="AQ894" s="25">
        <f t="shared" si="514"/>
        <v>71728.66889999999</v>
      </c>
    </row>
    <row r="895" spans="1:43" x14ac:dyDescent="0.25">
      <c r="A895" s="11">
        <v>3008</v>
      </c>
      <c r="B895" s="6">
        <v>3008006301</v>
      </c>
      <c r="C895" s="6">
        <v>20000401</v>
      </c>
      <c r="D895" s="6">
        <v>5030000270</v>
      </c>
      <c r="E895" s="6" t="s">
        <v>1586</v>
      </c>
      <c r="F895" s="6" t="s">
        <v>1528</v>
      </c>
      <c r="G895" s="6"/>
      <c r="H895" s="6">
        <v>1</v>
      </c>
      <c r="I895" s="6" t="s">
        <v>41</v>
      </c>
      <c r="J895" s="27">
        <v>44886</v>
      </c>
      <c r="K895" s="27">
        <v>44886</v>
      </c>
      <c r="L895" s="7">
        <v>0</v>
      </c>
      <c r="M895" s="7">
        <v>80594.009999999995</v>
      </c>
      <c r="N895" s="7"/>
      <c r="O895" s="8">
        <v>80594.009999999995</v>
      </c>
      <c r="P895" s="7">
        <v>0</v>
      </c>
      <c r="Q895" s="7">
        <v>0</v>
      </c>
      <c r="R895" s="7">
        <v>-4338.83</v>
      </c>
      <c r="S895" s="12">
        <f t="shared" si="495"/>
        <v>-4338.83</v>
      </c>
      <c r="T895" s="18">
        <f t="shared" si="496"/>
        <v>0</v>
      </c>
      <c r="U895" s="18">
        <v>76255.179999999993</v>
      </c>
      <c r="V895" s="30">
        <f t="shared" si="497"/>
        <v>44866</v>
      </c>
      <c r="W895" s="28">
        <f t="shared" si="511"/>
        <v>0.53888888888888886</v>
      </c>
      <c r="X895" s="38"/>
      <c r="AD895"/>
      <c r="AE895" s="43" t="s">
        <v>4045</v>
      </c>
      <c r="AF895">
        <f>MATCH(AE895,'CAT-4'!$A:$A,0)</f>
        <v>646</v>
      </c>
      <c r="AG895">
        <f>MATCH(V895,'CAT-4'!$1:$1,0)</f>
        <v>131</v>
      </c>
      <c r="AH895">
        <f>INDEX('CAT-4'!$1:$1048576,FAR!AF895,FAR!AG895)</f>
        <v>154.1</v>
      </c>
      <c r="AI895">
        <f>MATCH($AI$3,'CAT-4'!$1:$1,0)</f>
        <v>133</v>
      </c>
      <c r="AJ895">
        <f>INDEX('CAT-4'!$1:$1048576,FAR!AF895,FAR!AI895)</f>
        <v>154.1</v>
      </c>
      <c r="AK895" s="28">
        <f t="shared" si="515"/>
        <v>1</v>
      </c>
      <c r="AL895" s="28">
        <f t="shared" si="516"/>
        <v>1</v>
      </c>
      <c r="AM895" s="2">
        <f>INDEX(ELSV!$C$4:$G$58,MATCH(AE895,ELSV!$G$4:$G$58,0),MATCH(IF(O895&gt;2000000,"A",IF(O895&gt;1000000,"B",IF(O895&gt;100000,"C","D"))),ELSV!$C$4:$G$4,0))</f>
        <v>5</v>
      </c>
      <c r="AN895" s="77">
        <f>INDEX(ELSV!$G$4:$K$58,MATCH(AE895,ELSV!$G$4:$G$58,0),MATCH(IF(O895&gt;2000000,"A",IF(O895&gt;1000000,"B",IF(O895&gt;100000,"C","D"))),ELSV!$G$4:$K$4,0))</f>
        <v>1</v>
      </c>
      <c r="AO895" s="24">
        <f t="shared" si="512"/>
        <v>80594.009999999995</v>
      </c>
      <c r="AP895" s="24">
        <f t="shared" si="513"/>
        <v>8686.2433000000001</v>
      </c>
      <c r="AQ895" s="25">
        <f t="shared" si="514"/>
        <v>71907.766699999993</v>
      </c>
    </row>
    <row r="896" spans="1:43" x14ac:dyDescent="0.25">
      <c r="A896" s="11">
        <v>3007</v>
      </c>
      <c r="B896" s="6">
        <v>3007006301</v>
      </c>
      <c r="C896" s="6">
        <v>20000401</v>
      </c>
      <c r="D896" s="6">
        <v>5030000274</v>
      </c>
      <c r="E896" s="6" t="s">
        <v>1585</v>
      </c>
      <c r="F896" s="6" t="s">
        <v>1529</v>
      </c>
      <c r="G896" s="6"/>
      <c r="H896" s="6">
        <v>1</v>
      </c>
      <c r="I896" s="6" t="s">
        <v>41</v>
      </c>
      <c r="J896" s="27">
        <v>44883</v>
      </c>
      <c r="K896" s="27">
        <v>44883</v>
      </c>
      <c r="L896" s="7">
        <v>0</v>
      </c>
      <c r="M896" s="7">
        <v>80594.009999999995</v>
      </c>
      <c r="N896" s="7"/>
      <c r="O896" s="8">
        <v>80594.009999999995</v>
      </c>
      <c r="P896" s="7">
        <v>0</v>
      </c>
      <c r="Q896" s="7">
        <v>0</v>
      </c>
      <c r="R896" s="7">
        <v>-4438.1899999999996</v>
      </c>
      <c r="S896" s="12">
        <f t="shared" si="495"/>
        <v>-4438.1899999999996</v>
      </c>
      <c r="T896" s="18">
        <f t="shared" si="496"/>
        <v>0</v>
      </c>
      <c r="U896" s="18">
        <v>76155.820000000007</v>
      </c>
      <c r="V896" s="30">
        <f t="shared" si="497"/>
        <v>44866</v>
      </c>
      <c r="W896" s="28">
        <f t="shared" si="511"/>
        <v>0.54722222222222228</v>
      </c>
      <c r="X896" s="38"/>
      <c r="AD896"/>
      <c r="AE896" s="43" t="s">
        <v>4045</v>
      </c>
      <c r="AF896">
        <f>MATCH(AE896,'CAT-4'!$A:$A,0)</f>
        <v>646</v>
      </c>
      <c r="AG896">
        <f>MATCH(V896,'CAT-4'!$1:$1,0)</f>
        <v>131</v>
      </c>
      <c r="AH896">
        <f>INDEX('CAT-4'!$1:$1048576,FAR!AF896,FAR!AG896)</f>
        <v>154.1</v>
      </c>
      <c r="AI896">
        <f>MATCH($AI$3,'CAT-4'!$1:$1,0)</f>
        <v>133</v>
      </c>
      <c r="AJ896">
        <f>INDEX('CAT-4'!$1:$1048576,FAR!AF896,FAR!AI896)</f>
        <v>154.1</v>
      </c>
      <c r="AK896" s="28">
        <f t="shared" si="515"/>
        <v>1</v>
      </c>
      <c r="AL896" s="28">
        <f t="shared" si="516"/>
        <v>1</v>
      </c>
      <c r="AM896" s="2">
        <f>INDEX(ELSV!$C$4:$G$58,MATCH(AE896,ELSV!$G$4:$G$58,0),MATCH(IF(O896&gt;2000000,"A",IF(O896&gt;1000000,"B",IF(O896&gt;100000,"C","D"))),ELSV!$C$4:$G$4,0))</f>
        <v>5</v>
      </c>
      <c r="AN896" s="77">
        <f>INDEX(ELSV!$G$4:$K$58,MATCH(AE896,ELSV!$G$4:$G$58,0),MATCH(IF(O896&gt;2000000,"A",IF(O896&gt;1000000,"B",IF(O896&gt;100000,"C","D"))),ELSV!$G$4:$K$4,0))</f>
        <v>1</v>
      </c>
      <c r="AO896" s="24">
        <f t="shared" si="512"/>
        <v>80594.009999999995</v>
      </c>
      <c r="AP896" s="24">
        <f t="shared" si="513"/>
        <v>8820.5666500000007</v>
      </c>
      <c r="AQ896" s="25">
        <f t="shared" si="514"/>
        <v>71773.443349999987</v>
      </c>
    </row>
    <row r="897" spans="1:43" x14ac:dyDescent="0.25">
      <c r="A897" s="11">
        <v>3005</v>
      </c>
      <c r="B897" s="6">
        <v>3005006301</v>
      </c>
      <c r="C897" s="6">
        <v>20000401</v>
      </c>
      <c r="D897" s="6">
        <v>5030000277</v>
      </c>
      <c r="E897" s="6" t="s">
        <v>1584</v>
      </c>
      <c r="F897" s="6" t="s">
        <v>1509</v>
      </c>
      <c r="G897" s="6"/>
      <c r="H897" s="6">
        <v>1</v>
      </c>
      <c r="I897" s="6" t="s">
        <v>41</v>
      </c>
      <c r="J897" s="27">
        <v>44887</v>
      </c>
      <c r="K897" s="27">
        <v>44887</v>
      </c>
      <c r="L897" s="7">
        <v>0</v>
      </c>
      <c r="M897" s="7">
        <v>80594.009999999995</v>
      </c>
      <c r="N897" s="7"/>
      <c r="O897" s="8">
        <v>80594.009999999995</v>
      </c>
      <c r="P897" s="7">
        <v>0</v>
      </c>
      <c r="Q897" s="7">
        <v>0</v>
      </c>
      <c r="R897" s="7">
        <v>-4305.71</v>
      </c>
      <c r="S897" s="12">
        <f t="shared" si="495"/>
        <v>-4305.71</v>
      </c>
      <c r="T897" s="18">
        <f t="shared" si="496"/>
        <v>0</v>
      </c>
      <c r="U897" s="18">
        <v>76288.3</v>
      </c>
      <c r="V897" s="30">
        <f t="shared" si="497"/>
        <v>44866</v>
      </c>
      <c r="W897" s="28">
        <f t="shared" si="511"/>
        <v>0.53611111111111109</v>
      </c>
      <c r="X897" s="38"/>
      <c r="AD897"/>
      <c r="AE897" s="43" t="s">
        <v>4045</v>
      </c>
      <c r="AF897">
        <f>MATCH(AE897,'CAT-4'!$A:$A,0)</f>
        <v>646</v>
      </c>
      <c r="AG897">
        <f>MATCH(V897,'CAT-4'!$1:$1,0)</f>
        <v>131</v>
      </c>
      <c r="AH897">
        <f>INDEX('CAT-4'!$1:$1048576,FAR!AF897,FAR!AG897)</f>
        <v>154.1</v>
      </c>
      <c r="AI897">
        <f>MATCH($AI$3,'CAT-4'!$1:$1,0)</f>
        <v>133</v>
      </c>
      <c r="AJ897">
        <f>INDEX('CAT-4'!$1:$1048576,FAR!AF897,FAR!AI897)</f>
        <v>154.1</v>
      </c>
      <c r="AK897" s="28">
        <f t="shared" si="515"/>
        <v>1</v>
      </c>
      <c r="AL897" s="28">
        <f t="shared" si="516"/>
        <v>1</v>
      </c>
      <c r="AM897" s="2">
        <f>INDEX(ELSV!$C$4:$G$58,MATCH(AE897,ELSV!$G$4:$G$58,0),MATCH(IF(O897&gt;2000000,"A",IF(O897&gt;1000000,"B",IF(O897&gt;100000,"C","D"))),ELSV!$C$4:$G$4,0))</f>
        <v>5</v>
      </c>
      <c r="AN897" s="77">
        <f>INDEX(ELSV!$G$4:$K$58,MATCH(AE897,ELSV!$G$4:$G$58,0),MATCH(IF(O897&gt;2000000,"A",IF(O897&gt;1000000,"B",IF(O897&gt;100000,"C","D"))),ELSV!$G$4:$K$4,0))</f>
        <v>1</v>
      </c>
      <c r="AO897" s="24">
        <f t="shared" si="512"/>
        <v>80594.009999999995</v>
      </c>
      <c r="AP897" s="24">
        <f t="shared" si="513"/>
        <v>8641.4688499999993</v>
      </c>
      <c r="AQ897" s="25">
        <f t="shared" si="514"/>
        <v>71952.54114999999</v>
      </c>
    </row>
    <row r="898" spans="1:43" hidden="1" x14ac:dyDescent="0.25">
      <c r="A898" s="11">
        <v>3003</v>
      </c>
      <c r="B898" s="6">
        <v>3003006301</v>
      </c>
      <c r="C898" s="6">
        <v>20000401</v>
      </c>
      <c r="D898" s="6">
        <v>5000000471</v>
      </c>
      <c r="E898" s="6"/>
      <c r="F898" s="6" t="s">
        <v>1290</v>
      </c>
      <c r="G898" s="6"/>
      <c r="H898" s="6">
        <v>1</v>
      </c>
      <c r="I898" s="6" t="s">
        <v>41</v>
      </c>
      <c r="J898" s="27">
        <v>44743</v>
      </c>
      <c r="K898" s="27">
        <v>44743</v>
      </c>
      <c r="L898" s="7">
        <v>0</v>
      </c>
      <c r="M898" s="7">
        <v>80594</v>
      </c>
      <c r="N898" s="7"/>
      <c r="O898" s="8">
        <v>80594</v>
      </c>
      <c r="P898" s="7">
        <v>0</v>
      </c>
      <c r="Q898" s="7">
        <v>0</v>
      </c>
      <c r="R898" s="7">
        <v>-9075.11</v>
      </c>
      <c r="S898" s="12">
        <f t="shared" si="495"/>
        <v>-9075.11</v>
      </c>
      <c r="T898" s="18">
        <f t="shared" si="496"/>
        <v>0</v>
      </c>
      <c r="U898" s="18">
        <v>71518.89</v>
      </c>
      <c r="V898" s="30">
        <f t="shared" si="497"/>
        <v>44743</v>
      </c>
      <c r="W898" s="28">
        <f t="shared" si="511"/>
        <v>0.92777777777777781</v>
      </c>
      <c r="X898" s="38" t="s">
        <v>3108</v>
      </c>
      <c r="AD898"/>
      <c r="AE898" s="43" t="s">
        <v>4045</v>
      </c>
      <c r="AF898">
        <f>MATCH(AE898,'CAT-4'!$A:$A,0)</f>
        <v>646</v>
      </c>
      <c r="AG898">
        <f>MATCH(V898,'CAT-4'!$1:$1,0)</f>
        <v>127</v>
      </c>
      <c r="AH898">
        <f>INDEX('CAT-4'!$1:$1048576,FAR!AF898,FAR!AG898)</f>
        <v>154.1</v>
      </c>
      <c r="AI898">
        <f>MATCH($AI$3,'CAT-4'!$1:$1,0)</f>
        <v>133</v>
      </c>
      <c r="AJ898">
        <f>INDEX('CAT-4'!$1:$1048576,FAR!AF898,FAR!AI898)</f>
        <v>154.1</v>
      </c>
      <c r="AK898" s="28">
        <f t="shared" si="515"/>
        <v>1</v>
      </c>
      <c r="AL898" s="28">
        <f t="shared" si="516"/>
        <v>1</v>
      </c>
      <c r="AM898" s="2">
        <f>INDEX(ELSV!$C$4:$G$58,MATCH(AE898,ELSV!$G$4:$G$58,0),MATCH(IF(O898&gt;2000000,"A",IF(O898&gt;1000000,"B",IF(O898&gt;100000,"C","D"))),ELSV!$C$4:$G$4,0))</f>
        <v>5</v>
      </c>
      <c r="AN898" s="77">
        <f>INDEX(ELSV!$G$4:$K$58,MATCH(AE898,ELSV!$G$4:$G$58,0),MATCH(IF(O898&gt;2000000,"A",IF(O898&gt;1000000,"B",IF(O898&gt;100000,"C","D"))),ELSV!$G$4:$K$4,0))</f>
        <v>1</v>
      </c>
      <c r="AO898" s="24">
        <f t="shared" si="512"/>
        <v>80594</v>
      </c>
      <c r="AP898" s="24">
        <f t="shared" si="513"/>
        <v>14954.664444444446</v>
      </c>
      <c r="AQ898" s="25">
        <f t="shared" si="514"/>
        <v>65639.335555555561</v>
      </c>
    </row>
    <row r="899" spans="1:43" hidden="1" x14ac:dyDescent="0.25">
      <c r="A899" s="11">
        <v>3003</v>
      </c>
      <c r="B899" s="6">
        <v>3003006301</v>
      </c>
      <c r="C899" s="6">
        <v>20000401</v>
      </c>
      <c r="D899" s="6">
        <v>5000000472</v>
      </c>
      <c r="E899" s="6"/>
      <c r="F899" s="6" t="s">
        <v>1290</v>
      </c>
      <c r="G899" s="6"/>
      <c r="H899" s="6">
        <v>1</v>
      </c>
      <c r="I899" s="6" t="s">
        <v>41</v>
      </c>
      <c r="J899" s="27">
        <v>44743</v>
      </c>
      <c r="K899" s="27">
        <v>44743</v>
      </c>
      <c r="L899" s="7">
        <v>0</v>
      </c>
      <c r="M899" s="7">
        <v>80594</v>
      </c>
      <c r="N899" s="7"/>
      <c r="O899" s="8">
        <v>80594</v>
      </c>
      <c r="P899" s="7">
        <v>0</v>
      </c>
      <c r="Q899" s="7">
        <v>0</v>
      </c>
      <c r="R899" s="7">
        <v>-9075.11</v>
      </c>
      <c r="S899" s="12">
        <f t="shared" si="495"/>
        <v>-9075.11</v>
      </c>
      <c r="T899" s="18">
        <f t="shared" si="496"/>
        <v>0</v>
      </c>
      <c r="U899" s="18">
        <v>71518.89</v>
      </c>
      <c r="V899" s="30">
        <f t="shared" si="497"/>
        <v>44743</v>
      </c>
      <c r="W899" s="28">
        <f t="shared" si="511"/>
        <v>0.92777777777777781</v>
      </c>
      <c r="X899" s="38" t="s">
        <v>3108</v>
      </c>
      <c r="AD899"/>
      <c r="AE899" s="43" t="s">
        <v>4045</v>
      </c>
      <c r="AF899">
        <f>MATCH(AE899,'CAT-4'!$A:$A,0)</f>
        <v>646</v>
      </c>
      <c r="AG899">
        <f>MATCH(V899,'CAT-4'!$1:$1,0)</f>
        <v>127</v>
      </c>
      <c r="AH899">
        <f>INDEX('CAT-4'!$1:$1048576,FAR!AF899,FAR!AG899)</f>
        <v>154.1</v>
      </c>
      <c r="AI899">
        <f>MATCH($AI$3,'CAT-4'!$1:$1,0)</f>
        <v>133</v>
      </c>
      <c r="AJ899">
        <f>INDEX('CAT-4'!$1:$1048576,FAR!AF899,FAR!AI899)</f>
        <v>154.1</v>
      </c>
      <c r="AK899" s="28">
        <f t="shared" si="515"/>
        <v>1</v>
      </c>
      <c r="AL899" s="28">
        <f t="shared" si="516"/>
        <v>1</v>
      </c>
      <c r="AM899" s="2">
        <f>INDEX(ELSV!$C$4:$G$58,MATCH(AE899,ELSV!$G$4:$G$58,0),MATCH(IF(O899&gt;2000000,"A",IF(O899&gt;1000000,"B",IF(O899&gt;100000,"C","D"))),ELSV!$C$4:$G$4,0))</f>
        <v>5</v>
      </c>
      <c r="AN899" s="77">
        <f>INDEX(ELSV!$G$4:$K$58,MATCH(AE899,ELSV!$G$4:$G$58,0),MATCH(IF(O899&gt;2000000,"A",IF(O899&gt;1000000,"B",IF(O899&gt;100000,"C","D"))),ELSV!$G$4:$K$4,0))</f>
        <v>1</v>
      </c>
      <c r="AO899" s="24">
        <f t="shared" si="512"/>
        <v>80594</v>
      </c>
      <c r="AP899" s="24">
        <f t="shared" si="513"/>
        <v>14954.664444444446</v>
      </c>
      <c r="AQ899" s="25">
        <f t="shared" si="514"/>
        <v>65639.335555555561</v>
      </c>
    </row>
    <row r="900" spans="1:43" hidden="1" x14ac:dyDescent="0.25">
      <c r="A900" s="11">
        <v>3003</v>
      </c>
      <c r="B900" s="6">
        <v>3003006301</v>
      </c>
      <c r="C900" s="6">
        <v>20000401</v>
      </c>
      <c r="D900" s="6">
        <v>5000000473</v>
      </c>
      <c r="E900" s="6"/>
      <c r="F900" s="6" t="s">
        <v>1290</v>
      </c>
      <c r="G900" s="6"/>
      <c r="H900" s="6">
        <v>1</v>
      </c>
      <c r="I900" s="6" t="s">
        <v>41</v>
      </c>
      <c r="J900" s="27">
        <v>44743</v>
      </c>
      <c r="K900" s="27">
        <v>44743</v>
      </c>
      <c r="L900" s="7">
        <v>0</v>
      </c>
      <c r="M900" s="7">
        <v>80594</v>
      </c>
      <c r="N900" s="7"/>
      <c r="O900" s="8">
        <v>80594</v>
      </c>
      <c r="P900" s="7">
        <v>0</v>
      </c>
      <c r="Q900" s="7">
        <v>0</v>
      </c>
      <c r="R900" s="7">
        <v>-9075.11</v>
      </c>
      <c r="S900" s="12">
        <f t="shared" si="495"/>
        <v>-9075.11</v>
      </c>
      <c r="T900" s="18">
        <f t="shared" si="496"/>
        <v>0</v>
      </c>
      <c r="U900" s="18">
        <v>71518.89</v>
      </c>
      <c r="V900" s="30">
        <f t="shared" si="497"/>
        <v>44743</v>
      </c>
      <c r="W900" s="28">
        <f t="shared" si="511"/>
        <v>0.92777777777777781</v>
      </c>
      <c r="X900" s="38" t="s">
        <v>3108</v>
      </c>
      <c r="AD900"/>
      <c r="AE900" s="43" t="s">
        <v>4045</v>
      </c>
      <c r="AF900">
        <f>MATCH(AE900,'CAT-4'!$A:$A,0)</f>
        <v>646</v>
      </c>
      <c r="AG900">
        <f>MATCH(V900,'CAT-4'!$1:$1,0)</f>
        <v>127</v>
      </c>
      <c r="AH900">
        <f>INDEX('CAT-4'!$1:$1048576,FAR!AF900,FAR!AG900)</f>
        <v>154.1</v>
      </c>
      <c r="AI900">
        <f>MATCH($AI$3,'CAT-4'!$1:$1,0)</f>
        <v>133</v>
      </c>
      <c r="AJ900">
        <f>INDEX('CAT-4'!$1:$1048576,FAR!AF900,FAR!AI900)</f>
        <v>154.1</v>
      </c>
      <c r="AK900" s="28">
        <f t="shared" si="515"/>
        <v>1</v>
      </c>
      <c r="AL900" s="28">
        <f t="shared" si="516"/>
        <v>1</v>
      </c>
      <c r="AM900" s="2">
        <f>INDEX(ELSV!$C$4:$G$58,MATCH(AE900,ELSV!$G$4:$G$58,0),MATCH(IF(O900&gt;2000000,"A",IF(O900&gt;1000000,"B",IF(O900&gt;100000,"C","D"))),ELSV!$C$4:$G$4,0))</f>
        <v>5</v>
      </c>
      <c r="AN900" s="77">
        <f>INDEX(ELSV!$G$4:$K$58,MATCH(AE900,ELSV!$G$4:$G$58,0),MATCH(IF(O900&gt;2000000,"A",IF(O900&gt;1000000,"B",IF(O900&gt;100000,"C","D"))),ELSV!$G$4:$K$4,0))</f>
        <v>1</v>
      </c>
      <c r="AO900" s="24">
        <f t="shared" si="512"/>
        <v>80594</v>
      </c>
      <c r="AP900" s="24">
        <f t="shared" si="513"/>
        <v>14954.664444444446</v>
      </c>
      <c r="AQ900" s="25">
        <f t="shared" si="514"/>
        <v>65639.335555555561</v>
      </c>
    </row>
    <row r="901" spans="1:43" x14ac:dyDescent="0.25">
      <c r="A901" s="11">
        <v>3005</v>
      </c>
      <c r="B901" s="6">
        <v>3005006301</v>
      </c>
      <c r="C901" s="6">
        <v>20000401</v>
      </c>
      <c r="D901" s="6">
        <v>5030000278</v>
      </c>
      <c r="E901" s="6" t="s">
        <v>1584</v>
      </c>
      <c r="F901" s="6" t="s">
        <v>1509</v>
      </c>
      <c r="G901" s="6"/>
      <c r="H901" s="6">
        <v>1</v>
      </c>
      <c r="I901" s="6" t="s">
        <v>41</v>
      </c>
      <c r="J901" s="27">
        <v>44887</v>
      </c>
      <c r="K901" s="27">
        <v>44887</v>
      </c>
      <c r="L901" s="7">
        <v>0</v>
      </c>
      <c r="M901" s="7">
        <v>80594</v>
      </c>
      <c r="N901" s="7"/>
      <c r="O901" s="8">
        <v>80594</v>
      </c>
      <c r="P901" s="7">
        <v>0</v>
      </c>
      <c r="Q901" s="7">
        <v>0</v>
      </c>
      <c r="R901" s="7">
        <v>-4305.71</v>
      </c>
      <c r="S901" s="12">
        <f t="shared" ref="S901:S964" si="517">SUM(P901:R901)</f>
        <v>-4305.71</v>
      </c>
      <c r="T901" s="18">
        <f t="shared" ref="T901:T964" si="518">L901+P901</f>
        <v>0</v>
      </c>
      <c r="U901" s="18">
        <v>76288.289999999994</v>
      </c>
      <c r="V901" s="30">
        <f t="shared" si="497"/>
        <v>44866</v>
      </c>
      <c r="W901" s="28">
        <f t="shared" si="511"/>
        <v>0.53611111111111109</v>
      </c>
      <c r="X901" s="38"/>
      <c r="AD901"/>
      <c r="AE901" s="43" t="s">
        <v>4045</v>
      </c>
      <c r="AF901">
        <f>MATCH(AE901,'CAT-4'!$A:$A,0)</f>
        <v>646</v>
      </c>
      <c r="AG901">
        <f>MATCH(V901,'CAT-4'!$1:$1,0)</f>
        <v>131</v>
      </c>
      <c r="AH901">
        <f>INDEX('CAT-4'!$1:$1048576,FAR!AF901,FAR!AG901)</f>
        <v>154.1</v>
      </c>
      <c r="AI901">
        <f>MATCH($AI$3,'CAT-4'!$1:$1,0)</f>
        <v>133</v>
      </c>
      <c r="AJ901">
        <f>INDEX('CAT-4'!$1:$1048576,FAR!AF901,FAR!AI901)</f>
        <v>154.1</v>
      </c>
      <c r="AK901" s="28">
        <f t="shared" si="515"/>
        <v>1</v>
      </c>
      <c r="AL901" s="28">
        <f t="shared" si="516"/>
        <v>1</v>
      </c>
      <c r="AM901" s="2">
        <f>INDEX(ELSV!$C$4:$G$58,MATCH(AE901,ELSV!$G$4:$G$58,0),MATCH(IF(O901&gt;2000000,"A",IF(O901&gt;1000000,"B",IF(O901&gt;100000,"C","D"))),ELSV!$C$4:$G$4,0))</f>
        <v>5</v>
      </c>
      <c r="AN901" s="77">
        <f>INDEX(ELSV!$G$4:$K$58,MATCH(AE901,ELSV!$G$4:$G$58,0),MATCH(IF(O901&gt;2000000,"A",IF(O901&gt;1000000,"B",IF(O901&gt;100000,"C","D"))),ELSV!$G$4:$K$4,0))</f>
        <v>1</v>
      </c>
      <c r="AO901" s="24">
        <f t="shared" si="512"/>
        <v>80594</v>
      </c>
      <c r="AP901" s="24">
        <f t="shared" si="513"/>
        <v>8641.4677777777779</v>
      </c>
      <c r="AQ901" s="25">
        <f t="shared" si="514"/>
        <v>71952.532222222217</v>
      </c>
    </row>
    <row r="902" spans="1:43" x14ac:dyDescent="0.25">
      <c r="A902" s="11">
        <v>3007</v>
      </c>
      <c r="B902" s="6">
        <v>3007006803</v>
      </c>
      <c r="C902" s="6">
        <v>20000201</v>
      </c>
      <c r="D902" s="6">
        <v>3020000170</v>
      </c>
      <c r="E902" s="6" t="s">
        <v>1585</v>
      </c>
      <c r="F902" s="6" t="s">
        <v>316</v>
      </c>
      <c r="G902" s="6"/>
      <c r="H902" s="6">
        <v>1</v>
      </c>
      <c r="I902" s="6" t="s">
        <v>8</v>
      </c>
      <c r="J902" s="27">
        <v>41114</v>
      </c>
      <c r="K902" s="27">
        <v>41114</v>
      </c>
      <c r="L902" s="7">
        <v>80290</v>
      </c>
      <c r="M902" s="7">
        <v>0</v>
      </c>
      <c r="N902" s="7"/>
      <c r="O902" s="8">
        <v>80290</v>
      </c>
      <c r="P902" s="7">
        <v>-43674.71</v>
      </c>
      <c r="Q902" s="7">
        <v>0</v>
      </c>
      <c r="R902" s="7">
        <v>-4680.91</v>
      </c>
      <c r="S902" s="12">
        <f t="shared" si="517"/>
        <v>-48355.619999999995</v>
      </c>
      <c r="T902" s="18">
        <f t="shared" si="518"/>
        <v>36615.29</v>
      </c>
      <c r="U902" s="18">
        <v>31934.38</v>
      </c>
      <c r="V902" s="30">
        <f t="shared" ref="V902:V965" si="519">DATE(YEAR(K902),MONTH(K902),1)</f>
        <v>41091</v>
      </c>
      <c r="W902" s="28">
        <f t="shared" si="511"/>
        <v>10.863888888888889</v>
      </c>
      <c r="X902" s="38"/>
      <c r="AD902"/>
      <c r="AE902" s="43" t="s">
        <v>4200</v>
      </c>
      <c r="AF902">
        <f>MATCH(AE902,'CAT-4'!$A:$A,0)</f>
        <v>726</v>
      </c>
      <c r="AG902">
        <f>MATCH(V902,'CAT-4'!$1:$1,0)</f>
        <v>7</v>
      </c>
      <c r="AH902">
        <f>INDEX('CAT-4'!$1:$1048576,FAR!AF902,FAR!AG902)</f>
        <v>106.5</v>
      </c>
      <c r="AI902">
        <f>MATCH($AI$3,'CAT-4'!$1:$1,0)</f>
        <v>133</v>
      </c>
      <c r="AJ902">
        <f>INDEX('CAT-4'!$1:$1048576,FAR!AF902,FAR!AI902)</f>
        <v>129.9</v>
      </c>
      <c r="AK902" s="28">
        <f t="shared" si="515"/>
        <v>1.2197183098591551</v>
      </c>
      <c r="AL902" s="28">
        <f t="shared" si="516"/>
        <v>1.2197183098591551</v>
      </c>
      <c r="AM902" s="2">
        <f>INDEX(ELSV!$C$4:$G$58,MATCH(AE902,ELSV!$G$4:$G$58,0),MATCH(IF(O902&gt;2000000,"A",IF(O902&gt;1000000,"B",IF(O902&gt;100000,"C","D"))),ELSV!$C$4:$G$4,0))</f>
        <v>8</v>
      </c>
      <c r="AN902" s="77">
        <f>INDEX(ELSV!$G$4:$K$58,MATCH(AE902,ELSV!$G$4:$G$58,0),MATCH(IF(O902&gt;2000000,"A",IF(O902&gt;1000000,"B",IF(O902&gt;100000,"C","D"))),ELSV!$G$4:$K$4,0))</f>
        <v>0.95</v>
      </c>
      <c r="AO902" s="24">
        <f t="shared" si="512"/>
        <v>97931.183098591559</v>
      </c>
      <c r="AP902" s="24">
        <f t="shared" si="513"/>
        <v>93034.62394366198</v>
      </c>
      <c r="AQ902" s="25">
        <f t="shared" si="514"/>
        <v>4896.5591549295787</v>
      </c>
    </row>
    <row r="903" spans="1:43" x14ac:dyDescent="0.25">
      <c r="A903" s="11">
        <v>3006</v>
      </c>
      <c r="B903" s="6">
        <v>3006000204</v>
      </c>
      <c r="C903" s="6">
        <v>20000201</v>
      </c>
      <c r="D903" s="6">
        <v>3030000098</v>
      </c>
      <c r="E903" s="6" t="s">
        <v>1582</v>
      </c>
      <c r="F903" s="6" t="s">
        <v>699</v>
      </c>
      <c r="G903" s="6"/>
      <c r="H903" s="6">
        <v>1</v>
      </c>
      <c r="I903" s="6" t="s">
        <v>8</v>
      </c>
      <c r="J903" s="27">
        <v>41729</v>
      </c>
      <c r="K903" s="27">
        <v>41729</v>
      </c>
      <c r="L903" s="7">
        <v>80168.399999999994</v>
      </c>
      <c r="M903" s="7">
        <v>0</v>
      </c>
      <c r="N903" s="7"/>
      <c r="O903" s="8">
        <v>80168.399999999994</v>
      </c>
      <c r="P903" s="7">
        <v>-37402.160000000003</v>
      </c>
      <c r="Q903" s="7">
        <v>0</v>
      </c>
      <c r="R903" s="7">
        <v>-4673.82</v>
      </c>
      <c r="S903" s="12">
        <f t="shared" si="517"/>
        <v>-42075.98</v>
      </c>
      <c r="T903" s="18">
        <f t="shared" si="518"/>
        <v>42766.239999999991</v>
      </c>
      <c r="U903" s="18">
        <v>38092.42</v>
      </c>
      <c r="V903" s="30">
        <f t="shared" si="519"/>
        <v>41699</v>
      </c>
      <c r="W903" s="28">
        <f t="shared" si="511"/>
        <v>9.1805555555555554</v>
      </c>
      <c r="X903" s="38"/>
      <c r="AD903"/>
      <c r="AE903" s="43" t="s">
        <v>4096</v>
      </c>
      <c r="AF903">
        <f>MATCH(AE903,'CAT-4'!$A:$A,0)</f>
        <v>672</v>
      </c>
      <c r="AG903">
        <f>MATCH(V903,'CAT-4'!$1:$1,0)</f>
        <v>27</v>
      </c>
      <c r="AH903">
        <f>INDEX('CAT-4'!$1:$1048576,FAR!AF903,FAR!AG903)</f>
        <v>105.3</v>
      </c>
      <c r="AI903">
        <f>MATCH($AI$3,'CAT-4'!$1:$1,0)</f>
        <v>133</v>
      </c>
      <c r="AJ903">
        <f>INDEX('CAT-4'!$1:$1048576,FAR!AF903,FAR!AI903)</f>
        <v>142.1</v>
      </c>
      <c r="AK903" s="28">
        <f t="shared" si="515"/>
        <v>1.3494776828110162</v>
      </c>
      <c r="AL903" s="28">
        <f t="shared" si="516"/>
        <v>1.3494776828110162</v>
      </c>
      <c r="AM903" s="2">
        <f>INDEX(ELSV!$C$4:$G$58,MATCH(AE903,ELSV!$G$4:$G$58,0),MATCH(IF(O903&gt;2000000,"A",IF(O903&gt;1000000,"B",IF(O903&gt;100000,"C","D"))),ELSV!$C$4:$G$4,0))</f>
        <v>8</v>
      </c>
      <c r="AN903" s="77">
        <f>INDEX(ELSV!$G$4:$K$58,MATCH(AE903,ELSV!$G$4:$G$58,0),MATCH(IF(O903&gt;2000000,"A",IF(O903&gt;1000000,"B",IF(O903&gt;100000,"C","D"))),ELSV!$G$4:$K$4,0))</f>
        <v>0.95</v>
      </c>
      <c r="AO903" s="24">
        <f t="shared" si="512"/>
        <v>108185.46666666666</v>
      </c>
      <c r="AP903" s="24">
        <f t="shared" si="513"/>
        <v>102776.19333333333</v>
      </c>
      <c r="AQ903" s="25">
        <f t="shared" si="514"/>
        <v>5409.2733333333308</v>
      </c>
    </row>
    <row r="904" spans="1:43" x14ac:dyDescent="0.25">
      <c r="A904" s="11">
        <v>3007</v>
      </c>
      <c r="B904" s="6">
        <v>3007000206</v>
      </c>
      <c r="C904" s="6">
        <v>20000401</v>
      </c>
      <c r="D904" s="6">
        <v>5000000408</v>
      </c>
      <c r="E904" s="6" t="s">
        <v>1585</v>
      </c>
      <c r="F904" s="6" t="s">
        <v>1273</v>
      </c>
      <c r="G904" s="6"/>
      <c r="H904" s="6">
        <v>2</v>
      </c>
      <c r="I904" s="6" t="s">
        <v>8</v>
      </c>
      <c r="J904" s="27">
        <v>44227</v>
      </c>
      <c r="K904" s="27">
        <v>44227</v>
      </c>
      <c r="L904" s="7">
        <v>79886.02</v>
      </c>
      <c r="M904" s="7">
        <v>0</v>
      </c>
      <c r="N904" s="7"/>
      <c r="O904" s="8">
        <v>79886.02</v>
      </c>
      <c r="P904" s="7">
        <v>-5888.04</v>
      </c>
      <c r="Q904" s="7">
        <v>0</v>
      </c>
      <c r="R904" s="7">
        <v>-5056.79</v>
      </c>
      <c r="S904" s="12">
        <f t="shared" si="517"/>
        <v>-10944.83</v>
      </c>
      <c r="T904" s="18">
        <f t="shared" si="518"/>
        <v>73997.98000000001</v>
      </c>
      <c r="U904" s="18">
        <v>68941.19</v>
      </c>
      <c r="V904" s="30">
        <f t="shared" si="519"/>
        <v>44197</v>
      </c>
      <c r="W904" s="28">
        <f t="shared" si="511"/>
        <v>2.3472222222222223</v>
      </c>
      <c r="X904" s="38"/>
      <c r="AD904"/>
      <c r="AE904" s="43" t="s">
        <v>4032</v>
      </c>
      <c r="AF904">
        <f>MATCH(AE904,'CAT-4'!$A:$A,0)</f>
        <v>639</v>
      </c>
      <c r="AG904">
        <f>MATCH(V904,'CAT-4'!$1:$1,0)</f>
        <v>109</v>
      </c>
      <c r="AH904">
        <f>INDEX('CAT-4'!$1:$1048576,FAR!AF904,FAR!AG904)</f>
        <v>110.1</v>
      </c>
      <c r="AI904">
        <f>MATCH($AI$3,'CAT-4'!$1:$1,0)</f>
        <v>133</v>
      </c>
      <c r="AJ904">
        <f>INDEX('CAT-4'!$1:$1048576,FAR!AF904,FAR!AI904)</f>
        <v>117.6</v>
      </c>
      <c r="AK904" s="28">
        <f t="shared" si="515"/>
        <v>1.0681198910081744</v>
      </c>
      <c r="AL904" s="28">
        <f t="shared" si="516"/>
        <v>1.0681198910081744</v>
      </c>
      <c r="AM904" s="2">
        <f>INDEX(ELSV!$C$4:$G$58,MATCH(AE904,ELSV!$G$4:$G$58,0),MATCH(IF(O904&gt;2000000,"A",IF(O904&gt;1000000,"B",IF(O904&gt;100000,"C","D"))),ELSV!$C$4:$G$4,0))</f>
        <v>6</v>
      </c>
      <c r="AN904" s="77">
        <f>INDEX(ELSV!$G$4:$K$58,MATCH(AE904,ELSV!$G$4:$G$58,0),MATCH(IF(O904&gt;2000000,"A",IF(O904&gt;1000000,"B",IF(O904&gt;100000,"C","D"))),ELSV!$G$4:$K$4,0))</f>
        <v>1</v>
      </c>
      <c r="AO904" s="24">
        <f t="shared" si="512"/>
        <v>85327.846975476845</v>
      </c>
      <c r="AP904" s="24">
        <f t="shared" si="513"/>
        <v>33380.569765869412</v>
      </c>
      <c r="AQ904" s="25">
        <f t="shared" si="514"/>
        <v>51947.277209607433</v>
      </c>
    </row>
    <row r="905" spans="1:43" x14ac:dyDescent="0.25">
      <c r="A905" s="11">
        <v>3006</v>
      </c>
      <c r="B905" s="6">
        <v>3006000212</v>
      </c>
      <c r="C905" s="6">
        <v>20000401</v>
      </c>
      <c r="D905" s="6">
        <v>5000000400</v>
      </c>
      <c r="E905" s="6" t="s">
        <v>1582</v>
      </c>
      <c r="F905" s="6" t="s">
        <v>1270</v>
      </c>
      <c r="G905" s="6"/>
      <c r="H905" s="6">
        <v>8</v>
      </c>
      <c r="I905" s="6" t="s">
        <v>8</v>
      </c>
      <c r="J905" s="27">
        <v>44286</v>
      </c>
      <c r="K905" s="27">
        <v>44286</v>
      </c>
      <c r="L905" s="7">
        <v>79296</v>
      </c>
      <c r="M905" s="7">
        <v>0</v>
      </c>
      <c r="N905" s="7"/>
      <c r="O905" s="8">
        <v>79296</v>
      </c>
      <c r="P905" s="7">
        <v>-5033.1899999999996</v>
      </c>
      <c r="Q905" s="7">
        <v>0</v>
      </c>
      <c r="R905" s="7">
        <v>-5019.4399999999996</v>
      </c>
      <c r="S905" s="12">
        <f t="shared" si="517"/>
        <v>-10052.629999999999</v>
      </c>
      <c r="T905" s="18">
        <f t="shared" si="518"/>
        <v>74262.81</v>
      </c>
      <c r="U905" s="18">
        <v>69243.37</v>
      </c>
      <c r="V905" s="30">
        <f t="shared" si="519"/>
        <v>44256</v>
      </c>
      <c r="W905" s="28">
        <f t="shared" si="511"/>
        <v>2.1805555555555554</v>
      </c>
      <c r="X905" s="38"/>
      <c r="AD905"/>
      <c r="AE905" s="43" t="s">
        <v>4034</v>
      </c>
      <c r="AF905">
        <f>MATCH(AE905,'CAT-4'!$A:$A,0)</f>
        <v>640</v>
      </c>
      <c r="AG905">
        <f>MATCH(V905,'CAT-4'!$1:$1,0)</f>
        <v>111</v>
      </c>
      <c r="AH905">
        <f>INDEX('CAT-4'!$1:$1048576,FAR!AF905,FAR!AG905)</f>
        <v>101.2</v>
      </c>
      <c r="AI905">
        <f>MATCH($AI$3,'CAT-4'!$1:$1,0)</f>
        <v>133</v>
      </c>
      <c r="AJ905">
        <f>INDEX('CAT-4'!$1:$1048576,FAR!AF905,FAR!AI905)</f>
        <v>115.5</v>
      </c>
      <c r="AK905" s="28">
        <f t="shared" si="515"/>
        <v>1.1413043478260869</v>
      </c>
      <c r="AL905" s="28">
        <f t="shared" si="516"/>
        <v>1.1413043478260869</v>
      </c>
      <c r="AM905" s="2">
        <f>INDEX(ELSV!$C$4:$G$58,MATCH(AE905,ELSV!$G$4:$G$58,0),MATCH(IF(O905&gt;2000000,"A",IF(O905&gt;1000000,"B",IF(O905&gt;100000,"C","D"))),ELSV!$C$4:$G$4,0))</f>
        <v>5</v>
      </c>
      <c r="AN905" s="77">
        <f>INDEX(ELSV!$G$4:$K$58,MATCH(AE905,ELSV!$G$4:$G$58,0),MATCH(IF(O905&gt;2000000,"A",IF(O905&gt;1000000,"B",IF(O905&gt;100000,"C","D"))),ELSV!$G$4:$K$4,0))</f>
        <v>1</v>
      </c>
      <c r="AO905" s="24">
        <f t="shared" si="512"/>
        <v>90500.869565217392</v>
      </c>
      <c r="AP905" s="24">
        <f t="shared" si="513"/>
        <v>39468.434782608696</v>
      </c>
      <c r="AQ905" s="25">
        <f t="shared" si="514"/>
        <v>51032.434782608696</v>
      </c>
    </row>
    <row r="906" spans="1:43" hidden="1" x14ac:dyDescent="0.25">
      <c r="A906" s="11">
        <v>3004</v>
      </c>
      <c r="B906" s="6">
        <v>3004006201</v>
      </c>
      <c r="C906" s="6">
        <v>20000401</v>
      </c>
      <c r="D906" s="6">
        <v>5000000404</v>
      </c>
      <c r="E906" s="6"/>
      <c r="F906" s="6" t="s">
        <v>1271</v>
      </c>
      <c r="G906" s="6"/>
      <c r="H906" s="6">
        <v>2</v>
      </c>
      <c r="I906" s="6" t="s">
        <v>8</v>
      </c>
      <c r="J906" s="27">
        <v>44074</v>
      </c>
      <c r="K906" s="27">
        <v>44074</v>
      </c>
      <c r="L906" s="7">
        <v>78999.039999999994</v>
      </c>
      <c r="M906" s="7">
        <v>0</v>
      </c>
      <c r="N906" s="7"/>
      <c r="O906" s="8">
        <v>78999.039999999994</v>
      </c>
      <c r="P906" s="7">
        <v>-7918.82</v>
      </c>
      <c r="Q906" s="7">
        <v>0</v>
      </c>
      <c r="R906" s="7">
        <v>-5000.6400000000003</v>
      </c>
      <c r="S906" s="12">
        <f t="shared" si="517"/>
        <v>-12919.46</v>
      </c>
      <c r="T906" s="18">
        <f t="shared" si="518"/>
        <v>71080.22</v>
      </c>
      <c r="U906" s="18">
        <v>66079.58</v>
      </c>
      <c r="V906" s="30">
        <f t="shared" si="519"/>
        <v>44044</v>
      </c>
      <c r="W906" s="28">
        <f t="shared" si="511"/>
        <v>2.7638888888888888</v>
      </c>
      <c r="X906" s="38" t="s">
        <v>2968</v>
      </c>
      <c r="AD906"/>
      <c r="AE906" s="43" t="s">
        <v>4059</v>
      </c>
      <c r="AF906">
        <f>MATCH(AE906,'CAT-4'!$A:$A,0)</f>
        <v>653</v>
      </c>
      <c r="AG906">
        <f>MATCH(V906,'CAT-4'!$1:$1,0)</f>
        <v>104</v>
      </c>
      <c r="AH906">
        <f>INDEX('CAT-4'!$1:$1048576,FAR!AF906,FAR!AG906)</f>
        <v>118</v>
      </c>
      <c r="AI906">
        <f>MATCH($AI$3,'CAT-4'!$1:$1,0)</f>
        <v>133</v>
      </c>
      <c r="AJ906">
        <f>INDEX('CAT-4'!$1:$1048576,FAR!AF906,FAR!AI906)</f>
        <v>120.5</v>
      </c>
      <c r="AK906" s="28">
        <f t="shared" si="515"/>
        <v>1.021186440677966</v>
      </c>
      <c r="AL906" s="28">
        <f t="shared" si="516"/>
        <v>1.021186440677966</v>
      </c>
      <c r="AM906" s="2">
        <f>INDEX(ELSV!$C$4:$G$58,MATCH(AE906,ELSV!$G$4:$G$58,0),MATCH(IF(O906&gt;2000000,"A",IF(O906&gt;1000000,"B",IF(O906&gt;100000,"C","D"))),ELSV!$C$4:$G$4,0))</f>
        <v>8</v>
      </c>
      <c r="AN906" s="77">
        <f>INDEX(ELSV!$G$4:$K$58,MATCH(AE906,ELSV!$G$4:$G$58,0),MATCH(IF(O906&gt;2000000,"A",IF(O906&gt;1000000,"B",IF(O906&gt;100000,"C","D"))),ELSV!$G$4:$K$4,0))</f>
        <v>0.9</v>
      </c>
      <c r="AO906" s="24">
        <f t="shared" si="512"/>
        <v>80672.748474576263</v>
      </c>
      <c r="AP906" s="24">
        <f t="shared" si="513"/>
        <v>25084.182728813557</v>
      </c>
      <c r="AQ906" s="25">
        <f t="shared" si="514"/>
        <v>55588.565745762709</v>
      </c>
    </row>
    <row r="907" spans="1:43" hidden="1" x14ac:dyDescent="0.25">
      <c r="A907" s="11">
        <v>3004</v>
      </c>
      <c r="B907" s="6">
        <v>3004006201</v>
      </c>
      <c r="C907" s="6">
        <v>20000401</v>
      </c>
      <c r="D907" s="6">
        <v>5000000405</v>
      </c>
      <c r="E907" s="6"/>
      <c r="F907" s="6" t="s">
        <v>1271</v>
      </c>
      <c r="G907" s="6"/>
      <c r="H907" s="6">
        <v>2</v>
      </c>
      <c r="I907" s="6" t="s">
        <v>8</v>
      </c>
      <c r="J907" s="27">
        <v>44074</v>
      </c>
      <c r="K907" s="27">
        <v>44074</v>
      </c>
      <c r="L907" s="7">
        <v>78999.039999999994</v>
      </c>
      <c r="M907" s="7">
        <v>0</v>
      </c>
      <c r="N907" s="7"/>
      <c r="O907" s="8">
        <v>78999.039999999994</v>
      </c>
      <c r="P907" s="7">
        <v>-7918.82</v>
      </c>
      <c r="Q907" s="7">
        <v>0</v>
      </c>
      <c r="R907" s="7">
        <v>-5000.6400000000003</v>
      </c>
      <c r="S907" s="12">
        <f t="shared" si="517"/>
        <v>-12919.46</v>
      </c>
      <c r="T907" s="18">
        <f t="shared" si="518"/>
        <v>71080.22</v>
      </c>
      <c r="U907" s="18">
        <v>66079.58</v>
      </c>
      <c r="V907" s="30">
        <f t="shared" si="519"/>
        <v>44044</v>
      </c>
      <c r="W907" s="28">
        <f t="shared" si="511"/>
        <v>2.7638888888888888</v>
      </c>
      <c r="X907" s="38" t="s">
        <v>2968</v>
      </c>
      <c r="AD907"/>
      <c r="AE907" s="43" t="s">
        <v>4059</v>
      </c>
      <c r="AF907">
        <f>MATCH(AE907,'CAT-4'!$A:$A,0)</f>
        <v>653</v>
      </c>
      <c r="AG907">
        <f>MATCH(V907,'CAT-4'!$1:$1,0)</f>
        <v>104</v>
      </c>
      <c r="AH907">
        <f>INDEX('CAT-4'!$1:$1048576,FAR!AF907,FAR!AG907)</f>
        <v>118</v>
      </c>
      <c r="AI907">
        <f>MATCH($AI$3,'CAT-4'!$1:$1,0)</f>
        <v>133</v>
      </c>
      <c r="AJ907">
        <f>INDEX('CAT-4'!$1:$1048576,FAR!AF907,FAR!AI907)</f>
        <v>120.5</v>
      </c>
      <c r="AK907" s="28">
        <f t="shared" si="515"/>
        <v>1.021186440677966</v>
      </c>
      <c r="AL907" s="28">
        <f t="shared" si="516"/>
        <v>1.021186440677966</v>
      </c>
      <c r="AM907" s="2">
        <f>INDEX(ELSV!$C$4:$G$58,MATCH(AE907,ELSV!$G$4:$G$58,0),MATCH(IF(O907&gt;2000000,"A",IF(O907&gt;1000000,"B",IF(O907&gt;100000,"C","D"))),ELSV!$C$4:$G$4,0))</f>
        <v>8</v>
      </c>
      <c r="AN907" s="77">
        <f>INDEX(ELSV!$G$4:$K$58,MATCH(AE907,ELSV!$G$4:$G$58,0),MATCH(IF(O907&gt;2000000,"A",IF(O907&gt;1000000,"B",IF(O907&gt;100000,"C","D"))),ELSV!$G$4:$K$4,0))</f>
        <v>0.9</v>
      </c>
      <c r="AO907" s="24">
        <f t="shared" si="512"/>
        <v>80672.748474576263</v>
      </c>
      <c r="AP907" s="24">
        <f t="shared" si="513"/>
        <v>25084.182728813557</v>
      </c>
      <c r="AQ907" s="25">
        <f t="shared" si="514"/>
        <v>55588.565745762709</v>
      </c>
    </row>
    <row r="908" spans="1:43" hidden="1" x14ac:dyDescent="0.25">
      <c r="A908" s="11">
        <v>3002</v>
      </c>
      <c r="B908" s="6">
        <v>3002006301</v>
      </c>
      <c r="C908" s="6">
        <v>20000401</v>
      </c>
      <c r="D908" s="6">
        <v>5000000424</v>
      </c>
      <c r="E908" s="6"/>
      <c r="F908" s="6" t="s">
        <v>1288</v>
      </c>
      <c r="G908" s="6"/>
      <c r="H908" s="6">
        <v>1</v>
      </c>
      <c r="I908" s="6" t="s">
        <v>8</v>
      </c>
      <c r="J908" s="27">
        <v>44592</v>
      </c>
      <c r="K908" s="27">
        <v>44592</v>
      </c>
      <c r="L908" s="7">
        <v>77880.009999999995</v>
      </c>
      <c r="M908" s="7">
        <v>0</v>
      </c>
      <c r="N908" s="7"/>
      <c r="O908" s="8">
        <v>77880.009999999995</v>
      </c>
      <c r="P908" s="7">
        <v>-1920.33</v>
      </c>
      <c r="Q908" s="7">
        <v>0</v>
      </c>
      <c r="R908" s="7">
        <v>-11682</v>
      </c>
      <c r="S908" s="12">
        <f t="shared" si="517"/>
        <v>-13602.33</v>
      </c>
      <c r="T908" s="18">
        <f t="shared" si="518"/>
        <v>75959.679999999993</v>
      </c>
      <c r="U908" s="18">
        <v>64277.68</v>
      </c>
      <c r="V908" s="30">
        <f t="shared" si="519"/>
        <v>44562</v>
      </c>
      <c r="W908" s="28">
        <f t="shared" si="511"/>
        <v>1.3472222222222223</v>
      </c>
      <c r="X908" s="38" t="s">
        <v>3108</v>
      </c>
      <c r="AD908"/>
      <c r="AE908" s="43" t="s">
        <v>4045</v>
      </c>
      <c r="AF908">
        <f>MATCH(AE908,'CAT-4'!$A:$A,0)</f>
        <v>646</v>
      </c>
      <c r="AG908">
        <f>MATCH(V908,'CAT-4'!$1:$1,0)</f>
        <v>121</v>
      </c>
      <c r="AH908">
        <f>INDEX('CAT-4'!$1:$1048576,FAR!AF908,FAR!AG908)</f>
        <v>154.1</v>
      </c>
      <c r="AI908">
        <f>MATCH($AI$3,'CAT-4'!$1:$1,0)</f>
        <v>133</v>
      </c>
      <c r="AJ908">
        <f>INDEX('CAT-4'!$1:$1048576,FAR!AF908,FAR!AI908)</f>
        <v>154.1</v>
      </c>
      <c r="AK908" s="28">
        <f t="shared" si="515"/>
        <v>1</v>
      </c>
      <c r="AL908" s="28">
        <f t="shared" si="516"/>
        <v>1</v>
      </c>
      <c r="AM908" s="2">
        <f>INDEX(ELSV!$C$4:$G$58,MATCH(AE908,ELSV!$G$4:$G$58,0),MATCH(IF(O908&gt;2000000,"A",IF(O908&gt;1000000,"B",IF(O908&gt;100000,"C","D"))),ELSV!$C$4:$G$4,0))</f>
        <v>5</v>
      </c>
      <c r="AN908" s="77">
        <f>INDEX(ELSV!$G$4:$K$58,MATCH(AE908,ELSV!$G$4:$G$58,0),MATCH(IF(O908&gt;2000000,"A",IF(O908&gt;1000000,"B",IF(O908&gt;100000,"C","D"))),ELSV!$G$4:$K$4,0))</f>
        <v>1</v>
      </c>
      <c r="AO908" s="24">
        <f t="shared" si="512"/>
        <v>77880.009999999995</v>
      </c>
      <c r="AP908" s="24">
        <f t="shared" si="513"/>
        <v>20984.336027777779</v>
      </c>
      <c r="AQ908" s="25">
        <f t="shared" si="514"/>
        <v>56895.673972222212</v>
      </c>
    </row>
    <row r="909" spans="1:43" x14ac:dyDescent="0.25">
      <c r="A909" s="11">
        <v>3006</v>
      </c>
      <c r="B909" s="6">
        <v>3006000216</v>
      </c>
      <c r="C909" s="6">
        <v>20000201</v>
      </c>
      <c r="D909" s="6">
        <v>3020000346</v>
      </c>
      <c r="E909" s="6" t="s">
        <v>1582</v>
      </c>
      <c r="F909" s="6" t="s">
        <v>482</v>
      </c>
      <c r="G909" s="6"/>
      <c r="H909" s="6">
        <v>1</v>
      </c>
      <c r="I909" s="6" t="s">
        <v>8</v>
      </c>
      <c r="J909" s="27">
        <v>41882</v>
      </c>
      <c r="K909" s="27">
        <v>41882</v>
      </c>
      <c r="L909" s="7">
        <v>77460.009999999995</v>
      </c>
      <c r="M909" s="7">
        <v>0</v>
      </c>
      <c r="N909" s="7"/>
      <c r="O909" s="8">
        <v>77460.009999999995</v>
      </c>
      <c r="P909" s="7">
        <v>-34246.76</v>
      </c>
      <c r="Q909" s="7">
        <v>0</v>
      </c>
      <c r="R909" s="7">
        <v>-4515.92</v>
      </c>
      <c r="S909" s="12">
        <f t="shared" si="517"/>
        <v>-38762.68</v>
      </c>
      <c r="T909" s="18">
        <f t="shared" si="518"/>
        <v>43213.249999999993</v>
      </c>
      <c r="U909" s="18">
        <v>38697.33</v>
      </c>
      <c r="V909" s="30">
        <f t="shared" si="519"/>
        <v>41852</v>
      </c>
      <c r="W909" s="28">
        <f t="shared" si="511"/>
        <v>8.7638888888888893</v>
      </c>
      <c r="X909" s="38"/>
      <c r="AD909"/>
      <c r="AE909" s="43" t="s">
        <v>4186</v>
      </c>
      <c r="AF909">
        <f>MATCH(AE909,'CAT-4'!$A:$A,0)</f>
        <v>719</v>
      </c>
      <c r="AG909">
        <f>MATCH(V909,'CAT-4'!$1:$1,0)</f>
        <v>32</v>
      </c>
      <c r="AH909">
        <f>INDEX('CAT-4'!$1:$1048576,FAR!AF909,FAR!AG909)</f>
        <v>102.9</v>
      </c>
      <c r="AI909">
        <f>MATCH($AI$3,'CAT-4'!$1:$1,0)</f>
        <v>133</v>
      </c>
      <c r="AJ909">
        <f>INDEX('CAT-4'!$1:$1048576,FAR!AF909,FAR!AI909)</f>
        <v>108.7</v>
      </c>
      <c r="AK909" s="28">
        <f t="shared" si="515"/>
        <v>1.0563654033041787</v>
      </c>
      <c r="AL909" s="28">
        <f t="shared" si="516"/>
        <v>1.0563654033041787</v>
      </c>
      <c r="AM909" s="2">
        <f>INDEX(ELSV!$C$4:$G$58,MATCH(AE909,ELSV!$G$4:$G$58,0),MATCH(IF(O909&gt;2000000,"A",IF(O909&gt;1000000,"B",IF(O909&gt;100000,"C","D"))),ELSV!$C$4:$G$4,0))</f>
        <v>8</v>
      </c>
      <c r="AN909" s="77">
        <f>INDEX(ELSV!$G$4:$K$58,MATCH(AE909,ELSV!$G$4:$G$58,0),MATCH(IF(O909&gt;2000000,"A",IF(O909&gt;1000000,"B",IF(O909&gt;100000,"C","D"))),ELSV!$G$4:$K$4,0))</f>
        <v>0.95</v>
      </c>
      <c r="AO909" s="24">
        <f t="shared" si="512"/>
        <v>81826.074703595717</v>
      </c>
      <c r="AP909" s="24">
        <f t="shared" si="513"/>
        <v>77734.770968415934</v>
      </c>
      <c r="AQ909" s="25">
        <f t="shared" si="514"/>
        <v>4091.303735179783</v>
      </c>
    </row>
    <row r="910" spans="1:43" x14ac:dyDescent="0.25">
      <c r="A910" s="11">
        <v>3007</v>
      </c>
      <c r="B910" s="6">
        <v>3007000212</v>
      </c>
      <c r="C910" s="6">
        <v>20000201</v>
      </c>
      <c r="D910" s="6">
        <v>3020000184</v>
      </c>
      <c r="E910" s="6" t="s">
        <v>1585</v>
      </c>
      <c r="F910" s="6" t="s">
        <v>329</v>
      </c>
      <c r="G910" s="6"/>
      <c r="H910" s="6">
        <v>1</v>
      </c>
      <c r="I910" s="6" t="s">
        <v>8</v>
      </c>
      <c r="J910" s="27">
        <v>41204</v>
      </c>
      <c r="K910" s="27">
        <v>41204</v>
      </c>
      <c r="L910" s="7">
        <v>77376</v>
      </c>
      <c r="M910" s="7">
        <v>0</v>
      </c>
      <c r="N910" s="7"/>
      <c r="O910" s="8">
        <v>77376</v>
      </c>
      <c r="P910" s="7">
        <v>-41384.71</v>
      </c>
      <c r="Q910" s="7">
        <v>0</v>
      </c>
      <c r="R910" s="7">
        <v>-4511.0200000000004</v>
      </c>
      <c r="S910" s="12">
        <f t="shared" si="517"/>
        <v>-45895.729999999996</v>
      </c>
      <c r="T910" s="18">
        <f t="shared" si="518"/>
        <v>35991.29</v>
      </c>
      <c r="U910" s="18">
        <v>31480.27</v>
      </c>
      <c r="V910" s="30">
        <f t="shared" si="519"/>
        <v>41183</v>
      </c>
      <c r="W910" s="28">
        <f t="shared" si="511"/>
        <v>10.619444444444444</v>
      </c>
      <c r="X910" s="38"/>
      <c r="AD910"/>
      <c r="AE910" s="43" t="s">
        <v>4200</v>
      </c>
      <c r="AF910">
        <f>MATCH(AE910,'CAT-4'!$A:$A,0)</f>
        <v>726</v>
      </c>
      <c r="AG910">
        <f>MATCH(V910,'CAT-4'!$1:$1,0)</f>
        <v>10</v>
      </c>
      <c r="AH910">
        <f>INDEX('CAT-4'!$1:$1048576,FAR!AF910,FAR!AG910)</f>
        <v>106.2</v>
      </c>
      <c r="AI910">
        <f>MATCH($AI$3,'CAT-4'!$1:$1,0)</f>
        <v>133</v>
      </c>
      <c r="AJ910">
        <f>INDEX('CAT-4'!$1:$1048576,FAR!AF910,FAR!AI910)</f>
        <v>129.9</v>
      </c>
      <c r="AK910" s="28">
        <f t="shared" si="515"/>
        <v>1.2231638418079096</v>
      </c>
      <c r="AL910" s="28">
        <f t="shared" si="516"/>
        <v>1.2231638418079096</v>
      </c>
      <c r="AM910" s="2">
        <f>INDEX(ELSV!$C$4:$G$58,MATCH(AE910,ELSV!$G$4:$G$58,0),MATCH(IF(O910&gt;2000000,"A",IF(O910&gt;1000000,"B",IF(O910&gt;100000,"C","D"))),ELSV!$C$4:$G$4,0))</f>
        <v>8</v>
      </c>
      <c r="AN910" s="77">
        <f>INDEX(ELSV!$G$4:$K$58,MATCH(AE910,ELSV!$G$4:$G$58,0),MATCH(IF(O910&gt;2000000,"A",IF(O910&gt;1000000,"B",IF(O910&gt;100000,"C","D"))),ELSV!$G$4:$K$4,0))</f>
        <v>0.95</v>
      </c>
      <c r="AO910" s="24">
        <f t="shared" si="512"/>
        <v>94643.525423728817</v>
      </c>
      <c r="AP910" s="24">
        <f t="shared" si="513"/>
        <v>89911.349152542374</v>
      </c>
      <c r="AQ910" s="25">
        <f t="shared" si="514"/>
        <v>4732.176271186443</v>
      </c>
    </row>
    <row r="911" spans="1:43" x14ac:dyDescent="0.25">
      <c r="A911" s="11">
        <v>3008</v>
      </c>
      <c r="B911" s="6">
        <v>3008006201</v>
      </c>
      <c r="C911" s="6">
        <v>20000401</v>
      </c>
      <c r="D911" s="6">
        <v>5000000104</v>
      </c>
      <c r="E911" s="6" t="s">
        <v>1586</v>
      </c>
      <c r="F911" s="6" t="s">
        <v>1137</v>
      </c>
      <c r="G911" s="6"/>
      <c r="H911" s="6">
        <v>1</v>
      </c>
      <c r="I911" s="6" t="s">
        <v>41</v>
      </c>
      <c r="J911" s="27">
        <v>40999</v>
      </c>
      <c r="K911" s="27">
        <v>40999</v>
      </c>
      <c r="L911" s="7">
        <v>77000</v>
      </c>
      <c r="M911" s="7">
        <v>0</v>
      </c>
      <c r="N911" s="7"/>
      <c r="O911" s="8">
        <v>77000</v>
      </c>
      <c r="P911" s="7">
        <v>-46341.9</v>
      </c>
      <c r="Q911" s="7">
        <v>0</v>
      </c>
      <c r="R911" s="7">
        <v>-4874.1000000000004</v>
      </c>
      <c r="S911" s="12">
        <f t="shared" si="517"/>
        <v>-51216</v>
      </c>
      <c r="T911" s="18">
        <f t="shared" si="518"/>
        <v>30658.1</v>
      </c>
      <c r="U911" s="18">
        <v>25784</v>
      </c>
      <c r="V911" s="30">
        <f t="shared" si="519"/>
        <v>40969</v>
      </c>
      <c r="W911" s="28">
        <f t="shared" si="511"/>
        <v>11.180555555555555</v>
      </c>
      <c r="X911" s="38" t="s">
        <v>3074</v>
      </c>
      <c r="Y911">
        <f>MATCH(X911,'CAT-3'!$A:$A,0)</f>
        <v>739</v>
      </c>
      <c r="Z911">
        <f>MATCH(V911,'CAT-3'!$1:$1,0)</f>
        <v>90</v>
      </c>
      <c r="AA911">
        <f>INDEX('CAT-3'!$1:$1048576,FAR!Y911,FAR!Z911)</f>
        <v>128.4</v>
      </c>
      <c r="AB911">
        <f>MATCH($AB$3,'CAT-3'!$1:$1,0)</f>
        <v>90</v>
      </c>
      <c r="AC911">
        <f>INDEX('CAT-3'!$1:$1048576,FAR!Y911,FAR!AB911)</f>
        <v>128.4</v>
      </c>
      <c r="AD911" s="28">
        <f t="shared" ref="AD911:AD912" si="520">AC911/AA911</f>
        <v>1</v>
      </c>
      <c r="AE911" s="43" t="s">
        <v>4037</v>
      </c>
      <c r="AF911">
        <f>MATCH(AE911,'CAT-4'!$A:$A,0)</f>
        <v>642</v>
      </c>
      <c r="AG911">
        <f>MATCH($AG$3,'CAT-4'!$1:$1,0)</f>
        <v>4</v>
      </c>
      <c r="AH911">
        <f>INDEX('CAT-4'!$1:$1048576,FAR!AF911,FAR!AG911)</f>
        <v>100.4</v>
      </c>
      <c r="AI911">
        <f>MATCH($AI$3,'CAT-4'!$1:$1,0)</f>
        <v>133</v>
      </c>
      <c r="AJ911">
        <f>INDEX('CAT-4'!$1:$1048576,FAR!AF911,FAR!AI911)</f>
        <v>88.6</v>
      </c>
      <c r="AK911" s="28">
        <f t="shared" ref="AK911:AK912" si="521">AJ911/AH911</f>
        <v>0.88247011952191223</v>
      </c>
      <c r="AL911" s="28">
        <f t="shared" ref="AL911:AL912" si="522">AK911*AD911</f>
        <v>0.88247011952191223</v>
      </c>
      <c r="AM911" s="2">
        <f>INDEX(ELSV!$C$4:$G$58,MATCH(AE911,ELSV!$G$4:$G$58,0),MATCH(IF(O911&gt;2000000,"A",IF(O911&gt;1000000,"B",IF(O911&gt;100000,"C","D"))),ELSV!$C$4:$G$4,0))</f>
        <v>6</v>
      </c>
      <c r="AN911" s="77">
        <f>INDEX(ELSV!$G$4:$K$58,MATCH(AE911,ELSV!$G$4:$G$58,0),MATCH(IF(O911&gt;2000000,"A",IF(O911&gt;1000000,"B",IF(O911&gt;100000,"C","D"))),ELSV!$G$4:$K$4,0))</f>
        <v>0.95</v>
      </c>
      <c r="AO911" s="24">
        <f t="shared" si="512"/>
        <v>67950.199203187236</v>
      </c>
      <c r="AP911" s="24">
        <f t="shared" si="513"/>
        <v>64552.689243027875</v>
      </c>
      <c r="AQ911" s="25">
        <f t="shared" si="514"/>
        <v>3397.5099601593611</v>
      </c>
    </row>
    <row r="912" spans="1:43" x14ac:dyDescent="0.25">
      <c r="A912" s="11">
        <v>3007</v>
      </c>
      <c r="B912" s="6">
        <v>3007006201</v>
      </c>
      <c r="C912" s="6">
        <v>20000401</v>
      </c>
      <c r="D912" s="6">
        <v>5000000108</v>
      </c>
      <c r="E912" s="6" t="s">
        <v>1585</v>
      </c>
      <c r="F912" s="6" t="s">
        <v>1072</v>
      </c>
      <c r="G912" s="6"/>
      <c r="H912" s="6">
        <v>1</v>
      </c>
      <c r="I912" s="6" t="s">
        <v>8</v>
      </c>
      <c r="J912" s="27">
        <v>40999</v>
      </c>
      <c r="K912" s="27">
        <v>40999</v>
      </c>
      <c r="L912" s="7">
        <v>77000</v>
      </c>
      <c r="M912" s="7">
        <v>0</v>
      </c>
      <c r="N912" s="7"/>
      <c r="O912" s="8">
        <v>77000</v>
      </c>
      <c r="P912" s="7">
        <v>-46317.79</v>
      </c>
      <c r="Q912" s="7">
        <v>0</v>
      </c>
      <c r="R912" s="7">
        <v>-4874.1000000000004</v>
      </c>
      <c r="S912" s="12">
        <f t="shared" si="517"/>
        <v>-51191.89</v>
      </c>
      <c r="T912" s="18">
        <f t="shared" si="518"/>
        <v>30682.21</v>
      </c>
      <c r="U912" s="18">
        <v>25808.11</v>
      </c>
      <c r="V912" s="30">
        <f t="shared" si="519"/>
        <v>40969</v>
      </c>
      <c r="W912" s="28">
        <f t="shared" si="511"/>
        <v>11.180555555555555</v>
      </c>
      <c r="X912" s="38" t="s">
        <v>3074</v>
      </c>
      <c r="Y912">
        <f>MATCH(X912,'CAT-3'!$A:$A,0)</f>
        <v>739</v>
      </c>
      <c r="Z912">
        <f>MATCH(V912,'CAT-3'!$1:$1,0)</f>
        <v>90</v>
      </c>
      <c r="AA912">
        <f>INDEX('CAT-3'!$1:$1048576,FAR!Y912,FAR!Z912)</f>
        <v>128.4</v>
      </c>
      <c r="AB912">
        <f>MATCH($AB$3,'CAT-3'!$1:$1,0)</f>
        <v>90</v>
      </c>
      <c r="AC912">
        <f>INDEX('CAT-3'!$1:$1048576,FAR!Y912,FAR!AB912)</f>
        <v>128.4</v>
      </c>
      <c r="AD912" s="28">
        <f t="shared" si="520"/>
        <v>1</v>
      </c>
      <c r="AE912" s="43" t="s">
        <v>4037</v>
      </c>
      <c r="AF912">
        <f>MATCH(AE912,'CAT-4'!$A:$A,0)</f>
        <v>642</v>
      </c>
      <c r="AG912">
        <f>MATCH($AG$3,'CAT-4'!$1:$1,0)</f>
        <v>4</v>
      </c>
      <c r="AH912">
        <f>INDEX('CAT-4'!$1:$1048576,FAR!AF912,FAR!AG912)</f>
        <v>100.4</v>
      </c>
      <c r="AI912">
        <f>MATCH($AI$3,'CAT-4'!$1:$1,0)</f>
        <v>133</v>
      </c>
      <c r="AJ912">
        <f>INDEX('CAT-4'!$1:$1048576,FAR!AF912,FAR!AI912)</f>
        <v>88.6</v>
      </c>
      <c r="AK912" s="28">
        <f t="shared" si="521"/>
        <v>0.88247011952191223</v>
      </c>
      <c r="AL912" s="28">
        <f t="shared" si="522"/>
        <v>0.88247011952191223</v>
      </c>
      <c r="AM912" s="2">
        <f>INDEX(ELSV!$C$4:$G$58,MATCH(AE912,ELSV!$G$4:$G$58,0),MATCH(IF(O912&gt;2000000,"A",IF(O912&gt;1000000,"B",IF(O912&gt;100000,"C","D"))),ELSV!$C$4:$G$4,0))</f>
        <v>6</v>
      </c>
      <c r="AN912" s="77">
        <f>INDEX(ELSV!$G$4:$K$58,MATCH(AE912,ELSV!$G$4:$G$58,0),MATCH(IF(O912&gt;2000000,"A",IF(O912&gt;1000000,"B",IF(O912&gt;100000,"C","D"))),ELSV!$G$4:$K$4,0))</f>
        <v>0.95</v>
      </c>
      <c r="AO912" s="24">
        <f t="shared" si="512"/>
        <v>67950.199203187236</v>
      </c>
      <c r="AP912" s="24">
        <f t="shared" si="513"/>
        <v>64552.689243027875</v>
      </c>
      <c r="AQ912" s="25">
        <f t="shared" si="514"/>
        <v>3397.5099601593611</v>
      </c>
    </row>
    <row r="913" spans="1:43" x14ac:dyDescent="0.25">
      <c r="A913" s="11">
        <v>3005</v>
      </c>
      <c r="B913" s="6">
        <v>3005006201</v>
      </c>
      <c r="C913" s="6">
        <v>20000401</v>
      </c>
      <c r="D913" s="6">
        <v>5000000354</v>
      </c>
      <c r="E913" s="6" t="s">
        <v>1584</v>
      </c>
      <c r="F913" s="6" t="s">
        <v>1211</v>
      </c>
      <c r="G913" s="6"/>
      <c r="H913" s="6">
        <v>1</v>
      </c>
      <c r="I913" s="6" t="s">
        <v>8</v>
      </c>
      <c r="J913" s="27">
        <v>42916</v>
      </c>
      <c r="K913" s="27">
        <v>42916</v>
      </c>
      <c r="L913" s="7">
        <v>77000</v>
      </c>
      <c r="M913" s="7">
        <v>0</v>
      </c>
      <c r="N913" s="7"/>
      <c r="O913" s="8">
        <v>77000</v>
      </c>
      <c r="P913" s="7">
        <v>-23168.67</v>
      </c>
      <c r="Q913" s="7">
        <v>0</v>
      </c>
      <c r="R913" s="7">
        <v>-4874.1000000000004</v>
      </c>
      <c r="S913" s="12">
        <f t="shared" si="517"/>
        <v>-28042.769999999997</v>
      </c>
      <c r="T913" s="18">
        <f t="shared" si="518"/>
        <v>53831.33</v>
      </c>
      <c r="U913" s="18">
        <v>48957.23</v>
      </c>
      <c r="V913" s="30">
        <f t="shared" si="519"/>
        <v>42887</v>
      </c>
      <c r="W913" s="28">
        <f t="shared" si="511"/>
        <v>5.9305555555555554</v>
      </c>
      <c r="X913" s="38"/>
      <c r="AD913"/>
      <c r="AE913" s="43" t="s">
        <v>4165</v>
      </c>
      <c r="AF913">
        <f>MATCH(AE913,'CAT-4'!$A:$A,0)</f>
        <v>708</v>
      </c>
      <c r="AG913">
        <f>MATCH(V913,'CAT-4'!$1:$1,0)</f>
        <v>66</v>
      </c>
      <c r="AH913">
        <f>INDEX('CAT-4'!$1:$1048576,FAR!AF913,FAR!AG913)</f>
        <v>120.7</v>
      </c>
      <c r="AI913">
        <f>MATCH($AI$3,'CAT-4'!$1:$1,0)</f>
        <v>133</v>
      </c>
      <c r="AJ913">
        <f>INDEX('CAT-4'!$1:$1048576,FAR!AF913,FAR!AI913)</f>
        <v>133.69999999999999</v>
      </c>
      <c r="AK913" s="28">
        <f>AJ913/AH913</f>
        <v>1.1077050538525268</v>
      </c>
      <c r="AL913" s="28">
        <f>AK913</f>
        <v>1.1077050538525268</v>
      </c>
      <c r="AM913" s="2">
        <f>INDEX(ELSV!$C$4:$G$58,MATCH(AE913,ELSV!$G$4:$G$58,0),MATCH(IF(O913&gt;2000000,"A",IF(O913&gt;1000000,"B",IF(O913&gt;100000,"C","D"))),ELSV!$C$4:$G$4,0))</f>
        <v>8</v>
      </c>
      <c r="AN913" s="77">
        <f>INDEX(ELSV!$G$4:$K$58,MATCH(AE913,ELSV!$G$4:$G$58,0),MATCH(IF(O913&gt;2000000,"A",IF(O913&gt;1000000,"B",IF(O913&gt;100000,"C","D"))),ELSV!$G$4:$K$4,0))</f>
        <v>0.95</v>
      </c>
      <c r="AO913" s="24">
        <f t="shared" si="512"/>
        <v>85293.289146644558</v>
      </c>
      <c r="AP913" s="24">
        <f t="shared" si="513"/>
        <v>60068.095038778411</v>
      </c>
      <c r="AQ913" s="25">
        <f t="shared" si="514"/>
        <v>25225.194107866148</v>
      </c>
    </row>
    <row r="914" spans="1:43" x14ac:dyDescent="0.25">
      <c r="A914" s="11">
        <v>3006</v>
      </c>
      <c r="B914" s="6">
        <v>3006006201</v>
      </c>
      <c r="C914" s="6">
        <v>20000401</v>
      </c>
      <c r="D914" s="6">
        <v>5030000118</v>
      </c>
      <c r="E914" s="6" t="s">
        <v>1582</v>
      </c>
      <c r="F914" s="6" t="s">
        <v>1420</v>
      </c>
      <c r="G914" s="6"/>
      <c r="H914" s="6">
        <v>1</v>
      </c>
      <c r="I914" s="6" t="s">
        <v>8</v>
      </c>
      <c r="J914" s="27">
        <v>40999</v>
      </c>
      <c r="K914" s="27">
        <v>40999</v>
      </c>
      <c r="L914" s="7">
        <v>77000</v>
      </c>
      <c r="M914" s="7">
        <v>0</v>
      </c>
      <c r="N914" s="7"/>
      <c r="O914" s="8">
        <v>77000</v>
      </c>
      <c r="P914" s="7">
        <v>-46341.9</v>
      </c>
      <c r="Q914" s="7">
        <v>0</v>
      </c>
      <c r="R914" s="7">
        <v>-4874.1000000000004</v>
      </c>
      <c r="S914" s="12">
        <f t="shared" si="517"/>
        <v>-51216</v>
      </c>
      <c r="T914" s="18">
        <f t="shared" si="518"/>
        <v>30658.1</v>
      </c>
      <c r="U914" s="18">
        <v>25784</v>
      </c>
      <c r="V914" s="30">
        <f t="shared" si="519"/>
        <v>40969</v>
      </c>
      <c r="W914" s="28">
        <f t="shared" si="511"/>
        <v>11.180555555555555</v>
      </c>
      <c r="X914" s="38" t="s">
        <v>3074</v>
      </c>
      <c r="Y914">
        <f>MATCH(X914,'CAT-3'!$A:$A,0)</f>
        <v>739</v>
      </c>
      <c r="Z914">
        <f>MATCH(V914,'CAT-3'!$1:$1,0)</f>
        <v>90</v>
      </c>
      <c r="AA914">
        <f>INDEX('CAT-3'!$1:$1048576,FAR!Y914,FAR!Z914)</f>
        <v>128.4</v>
      </c>
      <c r="AB914">
        <f>MATCH($AB$3,'CAT-3'!$1:$1,0)</f>
        <v>90</v>
      </c>
      <c r="AC914">
        <f>INDEX('CAT-3'!$1:$1048576,FAR!Y914,FAR!AB914)</f>
        <v>128.4</v>
      </c>
      <c r="AD914" s="28">
        <f>AC914/AA914</f>
        <v>1</v>
      </c>
      <c r="AE914" s="43" t="s">
        <v>4037</v>
      </c>
      <c r="AF914">
        <f>MATCH(AE914,'CAT-4'!$A:$A,0)</f>
        <v>642</v>
      </c>
      <c r="AG914">
        <f>MATCH($AG$3,'CAT-4'!$1:$1,0)</f>
        <v>4</v>
      </c>
      <c r="AH914">
        <f>INDEX('CAT-4'!$1:$1048576,FAR!AF914,FAR!AG914)</f>
        <v>100.4</v>
      </c>
      <c r="AI914">
        <f>MATCH($AI$3,'CAT-4'!$1:$1,0)</f>
        <v>133</v>
      </c>
      <c r="AJ914">
        <f>INDEX('CAT-4'!$1:$1048576,FAR!AF914,FAR!AI914)</f>
        <v>88.6</v>
      </c>
      <c r="AK914" s="28">
        <f>AJ914/AH914</f>
        <v>0.88247011952191223</v>
      </c>
      <c r="AL914" s="28">
        <f>AK914*AD914</f>
        <v>0.88247011952191223</v>
      </c>
      <c r="AM914" s="2">
        <f>INDEX(ELSV!$C$4:$G$58,MATCH(AE914,ELSV!$G$4:$G$58,0),MATCH(IF(O914&gt;2000000,"A",IF(O914&gt;1000000,"B",IF(O914&gt;100000,"C","D"))),ELSV!$C$4:$G$4,0))</f>
        <v>6</v>
      </c>
      <c r="AN914" s="77">
        <f>INDEX(ELSV!$G$4:$K$58,MATCH(AE914,ELSV!$G$4:$G$58,0),MATCH(IF(O914&gt;2000000,"A",IF(O914&gt;1000000,"B",IF(O914&gt;100000,"C","D"))),ELSV!$G$4:$K$4,0))</f>
        <v>0.95</v>
      </c>
      <c r="AO914" s="24">
        <f t="shared" si="512"/>
        <v>67950.199203187236</v>
      </c>
      <c r="AP914" s="24">
        <f t="shared" si="513"/>
        <v>64552.689243027875</v>
      </c>
      <c r="AQ914" s="25">
        <f t="shared" si="514"/>
        <v>3397.5099601593611</v>
      </c>
    </row>
    <row r="915" spans="1:43" hidden="1" x14ac:dyDescent="0.25">
      <c r="A915" s="11">
        <v>3002</v>
      </c>
      <c r="B915" s="6">
        <v>3002006201</v>
      </c>
      <c r="C915" s="6">
        <v>20000401</v>
      </c>
      <c r="D915" s="6">
        <v>5000000361</v>
      </c>
      <c r="E915" s="6"/>
      <c r="F915" s="6" t="s">
        <v>1242</v>
      </c>
      <c r="G915" s="6"/>
      <c r="H915" s="6">
        <v>1</v>
      </c>
      <c r="I915" s="6" t="s">
        <v>8</v>
      </c>
      <c r="J915" s="27">
        <v>42916</v>
      </c>
      <c r="K915" s="27">
        <v>42916</v>
      </c>
      <c r="L915" s="7">
        <v>76378</v>
      </c>
      <c r="M915" s="7">
        <v>0</v>
      </c>
      <c r="N915" s="7"/>
      <c r="O915" s="8">
        <v>76378</v>
      </c>
      <c r="P915" s="7">
        <v>-22981.52</v>
      </c>
      <c r="Q915" s="7">
        <v>0</v>
      </c>
      <c r="R915" s="7">
        <v>-4834.7299999999996</v>
      </c>
      <c r="S915" s="12">
        <f t="shared" si="517"/>
        <v>-27816.25</v>
      </c>
      <c r="T915" s="18">
        <f t="shared" si="518"/>
        <v>53396.479999999996</v>
      </c>
      <c r="U915" s="18">
        <v>48561.75</v>
      </c>
      <c r="V915" s="30">
        <f t="shared" si="519"/>
        <v>42887</v>
      </c>
      <c r="W915" s="28">
        <f t="shared" si="511"/>
        <v>5.9305555555555554</v>
      </c>
      <c r="X915" s="38" t="s">
        <v>3078</v>
      </c>
      <c r="AD915"/>
      <c r="AE915" s="43" t="s">
        <v>4034</v>
      </c>
      <c r="AF915">
        <f>MATCH(AE915,'CAT-4'!$A:$A,0)</f>
        <v>640</v>
      </c>
      <c r="AG915">
        <f>MATCH(V915,'CAT-4'!$1:$1,0)</f>
        <v>66</v>
      </c>
      <c r="AH915">
        <f>INDEX('CAT-4'!$1:$1048576,FAR!AF915,FAR!AG915)</f>
        <v>105.9</v>
      </c>
      <c r="AI915">
        <f>MATCH($AI$3,'CAT-4'!$1:$1,0)</f>
        <v>133</v>
      </c>
      <c r="AJ915">
        <f>INDEX('CAT-4'!$1:$1048576,FAR!AF915,FAR!AI915)</f>
        <v>115.5</v>
      </c>
      <c r="AK915" s="28">
        <f>AJ915/AH915</f>
        <v>1.0906515580736544</v>
      </c>
      <c r="AL915" s="28">
        <f>AK915</f>
        <v>1.0906515580736544</v>
      </c>
      <c r="AM915" s="2">
        <f>INDEX(ELSV!$C$4:$G$58,MATCH(AE915,ELSV!$G$4:$G$58,0),MATCH(IF(O915&gt;2000000,"A",IF(O915&gt;1000000,"B",IF(O915&gt;100000,"C","D"))),ELSV!$C$4:$G$4,0))</f>
        <v>5</v>
      </c>
      <c r="AN915" s="77">
        <f>INDEX(ELSV!$G$4:$K$58,MATCH(AE915,ELSV!$G$4:$G$58,0),MATCH(IF(O915&gt;2000000,"A",IF(O915&gt;1000000,"B",IF(O915&gt;100000,"C","D"))),ELSV!$G$4:$K$4,0))</f>
        <v>1</v>
      </c>
      <c r="AO915" s="24">
        <f t="shared" si="512"/>
        <v>83301.784702549572</v>
      </c>
      <c r="AP915" s="24">
        <f t="shared" si="513"/>
        <v>83301.784702549572</v>
      </c>
      <c r="AQ915" s="25">
        <f t="shared" si="514"/>
        <v>0</v>
      </c>
    </row>
    <row r="916" spans="1:43" hidden="1" x14ac:dyDescent="0.25">
      <c r="A916" s="11">
        <v>3003</v>
      </c>
      <c r="B916" s="6">
        <v>3003006201</v>
      </c>
      <c r="C916" s="6">
        <v>20000301</v>
      </c>
      <c r="D916" s="6">
        <v>4000000154</v>
      </c>
      <c r="E916" s="6"/>
      <c r="F916" s="6" t="s">
        <v>913</v>
      </c>
      <c r="G916" s="6"/>
      <c r="H916" s="6">
        <v>1</v>
      </c>
      <c r="I916" s="6" t="s">
        <v>41</v>
      </c>
      <c r="J916" s="27">
        <v>40725</v>
      </c>
      <c r="K916" s="27">
        <v>40725</v>
      </c>
      <c r="L916" s="7">
        <v>76327.62</v>
      </c>
      <c r="M916" s="7">
        <v>0</v>
      </c>
      <c r="N916" s="7"/>
      <c r="O916" s="8">
        <v>76327.62</v>
      </c>
      <c r="P916" s="7">
        <v>-51945.65</v>
      </c>
      <c r="Q916" s="7">
        <v>0</v>
      </c>
      <c r="R916" s="7">
        <v>-4831.54</v>
      </c>
      <c r="S916" s="12">
        <f t="shared" si="517"/>
        <v>-56777.19</v>
      </c>
      <c r="T916" s="18">
        <f t="shared" si="518"/>
        <v>24381.969999999994</v>
      </c>
      <c r="U916" s="18">
        <v>19550.43</v>
      </c>
      <c r="V916" s="30">
        <f t="shared" si="519"/>
        <v>40725</v>
      </c>
      <c r="W916" s="28">
        <f t="shared" si="511"/>
        <v>11.927777777777777</v>
      </c>
      <c r="X916" s="38" t="s">
        <v>2880</v>
      </c>
      <c r="Y916">
        <f>MATCH(X916,'CAT-3'!$A:$A,0)</f>
        <v>642</v>
      </c>
      <c r="Z916">
        <f>MATCH(V916,'CAT-3'!$1:$1,0)</f>
        <v>82</v>
      </c>
      <c r="AA916">
        <f>INDEX('CAT-3'!$1:$1048576,FAR!Y916,FAR!Z916)</f>
        <v>124.2</v>
      </c>
      <c r="AB916">
        <f>MATCH($AB$3,'CAT-3'!$1:$1,0)</f>
        <v>90</v>
      </c>
      <c r="AC916">
        <f>INDEX('CAT-3'!$1:$1048576,FAR!Y916,FAR!AB916)</f>
        <v>126.4</v>
      </c>
      <c r="AD916" s="28">
        <f>AC916/AA916</f>
        <v>1.0177133655394526</v>
      </c>
      <c r="AE916" s="43" t="s">
        <v>4192</v>
      </c>
      <c r="AF916">
        <f>MATCH(AE916,'CAT-4'!$A:$A,0)</f>
        <v>722</v>
      </c>
      <c r="AG916">
        <f>MATCH($AG$3,'CAT-4'!$1:$1,0)</f>
        <v>4</v>
      </c>
      <c r="AH916">
        <f>INDEX('CAT-4'!$1:$1048576,FAR!AF916,FAR!AG916)</f>
        <v>102.2</v>
      </c>
      <c r="AI916">
        <f>MATCH($AI$3,'CAT-4'!$1:$1,0)</f>
        <v>133</v>
      </c>
      <c r="AJ916">
        <f>INDEX('CAT-4'!$1:$1048576,FAR!AF916,FAR!AI916)</f>
        <v>126.8</v>
      </c>
      <c r="AK916" s="28">
        <f>AJ916/AH916</f>
        <v>1.2407045009784736</v>
      </c>
      <c r="AL916" s="28">
        <f>AK916*AD916</f>
        <v>1.2626815533307494</v>
      </c>
      <c r="AM916" s="2">
        <f>INDEX(ELSV!$C$4:$G$58,MATCH(AE916,ELSV!$G$4:$G$58,0),MATCH(IF(O916&gt;2000000,"A",IF(O916&gt;1000000,"B",IF(O916&gt;100000,"C","D"))),ELSV!$C$4:$G$4,0))</f>
        <v>8</v>
      </c>
      <c r="AN916" s="77">
        <f>INDEX(ELSV!$G$4:$K$58,MATCH(AE916,ELSV!$G$4:$G$58,0),MATCH(IF(O916&gt;2000000,"A",IF(O916&gt;1000000,"B",IF(O916&gt;100000,"C","D"))),ELSV!$G$4:$K$4,0))</f>
        <v>0.95</v>
      </c>
      <c r="AO916" s="24">
        <f t="shared" si="512"/>
        <v>96377.477783639173</v>
      </c>
      <c r="AP916" s="24">
        <f t="shared" si="513"/>
        <v>91558.603894457206</v>
      </c>
      <c r="AQ916" s="25">
        <f t="shared" si="514"/>
        <v>4818.8738891819667</v>
      </c>
    </row>
    <row r="917" spans="1:43" x14ac:dyDescent="0.25">
      <c r="A917" s="11">
        <v>3005</v>
      </c>
      <c r="B917" s="6">
        <v>3005006201</v>
      </c>
      <c r="C917" s="6">
        <v>20000401</v>
      </c>
      <c r="D917" s="6">
        <v>5000000442</v>
      </c>
      <c r="E917" s="6" t="s">
        <v>1584</v>
      </c>
      <c r="F917" s="6" t="s">
        <v>1304</v>
      </c>
      <c r="G917" s="6"/>
      <c r="H917" s="6">
        <v>50</v>
      </c>
      <c r="I917" s="6" t="s">
        <v>41</v>
      </c>
      <c r="J917" s="27">
        <v>44678</v>
      </c>
      <c r="K917" s="27">
        <v>44652</v>
      </c>
      <c r="L917" s="7">
        <v>0</v>
      </c>
      <c r="M917" s="10">
        <v>76110.009999999995</v>
      </c>
      <c r="N917" s="10"/>
      <c r="O917" s="8">
        <v>76110.009999999995</v>
      </c>
      <c r="P917" s="10">
        <v>0</v>
      </c>
      <c r="Q917" s="10">
        <v>0</v>
      </c>
      <c r="R917" s="10">
        <v>0</v>
      </c>
      <c r="S917" s="13">
        <f t="shared" si="517"/>
        <v>0</v>
      </c>
      <c r="T917" s="18">
        <f t="shared" si="518"/>
        <v>0</v>
      </c>
      <c r="U917" s="18">
        <v>76110.009999999995</v>
      </c>
      <c r="V917" s="30">
        <f t="shared" si="519"/>
        <v>44652</v>
      </c>
      <c r="W917" s="28">
        <f t="shared" si="511"/>
        <v>1.1777777777777778</v>
      </c>
      <c r="X917" s="38"/>
      <c r="AD917"/>
      <c r="AE917" s="43" t="s">
        <v>4174</v>
      </c>
      <c r="AF917">
        <f>MATCH(AE917,'CAT-4'!$A:$A,0)</f>
        <v>713</v>
      </c>
      <c r="AG917">
        <f>MATCH(V917,'CAT-4'!$1:$1,0)</f>
        <v>124</v>
      </c>
      <c r="AH917">
        <f>INDEX('CAT-4'!$1:$1048576,FAR!AF917,FAR!AG917)</f>
        <v>146.6</v>
      </c>
      <c r="AI917">
        <f>MATCH($AI$3,'CAT-4'!$1:$1,0)</f>
        <v>133</v>
      </c>
      <c r="AJ917">
        <f>INDEX('CAT-4'!$1:$1048576,FAR!AF917,FAR!AI917)</f>
        <v>151.30000000000001</v>
      </c>
      <c r="AK917" s="28">
        <f>AJ917/AH917</f>
        <v>1.0320600272851297</v>
      </c>
      <c r="AL917" s="28">
        <f>AK917</f>
        <v>1.0320600272851297</v>
      </c>
      <c r="AM917" s="2">
        <f>INDEX(ELSV!$C$4:$G$58,MATCH(AE917,ELSV!$G$4:$G$58,0),MATCH(IF(O917&gt;2000000,"A",IF(O917&gt;1000000,"B",IF(O917&gt;100000,"C","D"))),ELSV!$C$4:$G$4,0))</f>
        <v>8</v>
      </c>
      <c r="AN917" s="77">
        <f>INDEX(ELSV!$G$4:$K$58,MATCH(AE917,ELSV!$G$4:$G$58,0),MATCH(IF(O917&gt;2000000,"A",IF(O917&gt;1000000,"B",IF(O917&gt;100000,"C","D"))),ELSV!$G$4:$K$4,0))</f>
        <v>0.95</v>
      </c>
      <c r="AO917" s="24">
        <f t="shared" ref="AO917:AO948" si="523">AL917*O917</f>
        <v>78550.098997271489</v>
      </c>
      <c r="AP917" s="24">
        <f t="shared" ref="AP917:AP948" si="524">AO917*(AN917/AM917)*(IF(W917&gt;AM917,AM917,W917))</f>
        <v>10986.104123646164</v>
      </c>
      <c r="AQ917" s="25">
        <f t="shared" si="514"/>
        <v>67563.994873625328</v>
      </c>
    </row>
    <row r="918" spans="1:43" x14ac:dyDescent="0.25">
      <c r="A918" s="11">
        <v>3005</v>
      </c>
      <c r="B918" s="6">
        <v>3005000214</v>
      </c>
      <c r="C918" s="6">
        <v>20000201</v>
      </c>
      <c r="D918" s="6">
        <v>3020000094</v>
      </c>
      <c r="E918" s="6" t="s">
        <v>1584</v>
      </c>
      <c r="F918" s="6" t="s">
        <v>243</v>
      </c>
      <c r="G918" s="6"/>
      <c r="H918" s="6">
        <v>1</v>
      </c>
      <c r="I918" s="6" t="s">
        <v>8</v>
      </c>
      <c r="J918" s="27">
        <v>40978</v>
      </c>
      <c r="K918" s="27">
        <v>40978</v>
      </c>
      <c r="L918" s="7">
        <v>76002.990000000005</v>
      </c>
      <c r="M918" s="7">
        <v>0</v>
      </c>
      <c r="N918" s="7"/>
      <c r="O918" s="8">
        <v>76002.990000000005</v>
      </c>
      <c r="P918" s="7">
        <v>-42885.04</v>
      </c>
      <c r="Q918" s="7">
        <v>0</v>
      </c>
      <c r="R918" s="7">
        <v>-4430.97</v>
      </c>
      <c r="S918" s="12">
        <f t="shared" si="517"/>
        <v>-47316.01</v>
      </c>
      <c r="T918" s="18">
        <f t="shared" si="518"/>
        <v>33117.950000000004</v>
      </c>
      <c r="U918" s="18">
        <v>28686.98</v>
      </c>
      <c r="V918" s="30">
        <f t="shared" si="519"/>
        <v>40969</v>
      </c>
      <c r="W918" s="28">
        <f t="shared" si="511"/>
        <v>11.236111111111111</v>
      </c>
      <c r="X918" s="38" t="s">
        <v>2956</v>
      </c>
      <c r="Y918">
        <f>MATCH(X918,'CAT-3'!$A:$A,0)</f>
        <v>680</v>
      </c>
      <c r="Z918">
        <f>MATCH(V918,'CAT-3'!$1:$1,0)</f>
        <v>90</v>
      </c>
      <c r="AA918">
        <f>INDEX('CAT-3'!$1:$1048576,FAR!Y918,FAR!Z918)</f>
        <v>134.4</v>
      </c>
      <c r="AB918">
        <f>MATCH($AB$3,'CAT-3'!$1:$1,0)</f>
        <v>90</v>
      </c>
      <c r="AC918">
        <f>INDEX('CAT-3'!$1:$1048576,FAR!Y918,FAR!AB918)</f>
        <v>134.4</v>
      </c>
      <c r="AD918" s="28">
        <f t="shared" ref="AD918:AD919" si="525">AC918/AA918</f>
        <v>1</v>
      </c>
      <c r="AE918" s="43" t="s">
        <v>4276</v>
      </c>
      <c r="AF918">
        <f>MATCH(AE918,'CAT-4'!$A:$A,0)</f>
        <v>765</v>
      </c>
      <c r="AG918">
        <f>MATCH($AG$3,'CAT-4'!$1:$1,0)</f>
        <v>4</v>
      </c>
      <c r="AH918">
        <f>INDEX('CAT-4'!$1:$1048576,FAR!AF918,FAR!AG918)</f>
        <v>101.2</v>
      </c>
      <c r="AI918">
        <f>MATCH($AI$3,'CAT-4'!$1:$1,0)</f>
        <v>133</v>
      </c>
      <c r="AJ918">
        <f>INDEX('CAT-4'!$1:$1048576,FAR!AF918,FAR!AI918)</f>
        <v>137.30000000000001</v>
      </c>
      <c r="AK918" s="28">
        <f t="shared" ref="AK918:AK921" si="526">AJ918/AH918</f>
        <v>1.3567193675889329</v>
      </c>
      <c r="AL918" s="28">
        <f t="shared" ref="AL918:AL919" si="527">AK918*AD918</f>
        <v>1.3567193675889329</v>
      </c>
      <c r="AM918" s="2">
        <f>INDEX(ELSV!$C$4:$G$58,MATCH(AE918,ELSV!$G$4:$G$58,0),MATCH(IF(O918&gt;2000000,"A",IF(O918&gt;1000000,"B",IF(O918&gt;100000,"C","D"))),ELSV!$C$4:$G$4,0))</f>
        <v>8</v>
      </c>
      <c r="AN918" s="77">
        <f>INDEX(ELSV!$G$4:$K$58,MATCH(AE918,ELSV!$G$4:$G$58,0),MATCH(IF(O918&gt;2000000,"A",IF(O918&gt;1000000,"B",IF(O918&gt;100000,"C","D"))),ELSV!$G$4:$K$4,0))</f>
        <v>0.95</v>
      </c>
      <c r="AO918" s="24">
        <f t="shared" si="523"/>
        <v>103114.72852766799</v>
      </c>
      <c r="AP918" s="24">
        <f t="shared" si="524"/>
        <v>97958.992101284588</v>
      </c>
      <c r="AQ918" s="25">
        <f t="shared" si="514"/>
        <v>5155.7364263834024</v>
      </c>
    </row>
    <row r="919" spans="1:43" x14ac:dyDescent="0.25">
      <c r="A919" s="11">
        <v>3004</v>
      </c>
      <c r="B919" s="6">
        <v>3004000214</v>
      </c>
      <c r="C919" s="6">
        <v>20000201</v>
      </c>
      <c r="D919" s="6">
        <v>3020000031</v>
      </c>
      <c r="E919" s="6" t="s">
        <v>1583</v>
      </c>
      <c r="F919" s="6" t="s">
        <v>183</v>
      </c>
      <c r="G919" s="6"/>
      <c r="H919" s="6">
        <v>1</v>
      </c>
      <c r="I919" s="6" t="s">
        <v>8</v>
      </c>
      <c r="J919" s="27">
        <v>40992</v>
      </c>
      <c r="K919" s="27">
        <v>40992</v>
      </c>
      <c r="L919" s="7">
        <v>75859</v>
      </c>
      <c r="M919" s="7">
        <v>0</v>
      </c>
      <c r="N919" s="7"/>
      <c r="O919" s="8">
        <v>75859</v>
      </c>
      <c r="P919" s="7">
        <v>-42666</v>
      </c>
      <c r="Q919" s="7">
        <v>0</v>
      </c>
      <c r="R919" s="7">
        <v>-4422.58</v>
      </c>
      <c r="S919" s="12">
        <f t="shared" si="517"/>
        <v>-47088.58</v>
      </c>
      <c r="T919" s="18">
        <f t="shared" si="518"/>
        <v>33193</v>
      </c>
      <c r="U919" s="18">
        <v>28770.42</v>
      </c>
      <c r="V919" s="30">
        <f t="shared" si="519"/>
        <v>40969</v>
      </c>
      <c r="W919" s="28">
        <f t="shared" si="511"/>
        <v>11.197222222222223</v>
      </c>
      <c r="X919" s="38" t="s">
        <v>2956</v>
      </c>
      <c r="Y919">
        <f>MATCH(X919,'CAT-3'!$A:$A,0)</f>
        <v>680</v>
      </c>
      <c r="Z919">
        <f>MATCH(V919,'CAT-3'!$1:$1,0)</f>
        <v>90</v>
      </c>
      <c r="AA919">
        <f>INDEX('CAT-3'!$1:$1048576,FAR!Y919,FAR!Z919)</f>
        <v>134.4</v>
      </c>
      <c r="AB919">
        <f>MATCH($AB$3,'CAT-3'!$1:$1,0)</f>
        <v>90</v>
      </c>
      <c r="AC919">
        <f>INDEX('CAT-3'!$1:$1048576,FAR!Y919,FAR!AB919)</f>
        <v>134.4</v>
      </c>
      <c r="AD919" s="28">
        <f t="shared" si="525"/>
        <v>1</v>
      </c>
      <c r="AE919" s="43" t="s">
        <v>4276</v>
      </c>
      <c r="AF919">
        <f>MATCH(AE919,'CAT-4'!$A:$A,0)</f>
        <v>765</v>
      </c>
      <c r="AG919">
        <f>MATCH($AG$3,'CAT-4'!$1:$1,0)</f>
        <v>4</v>
      </c>
      <c r="AH919">
        <f>INDEX('CAT-4'!$1:$1048576,FAR!AF919,FAR!AG919)</f>
        <v>101.2</v>
      </c>
      <c r="AI919">
        <f>MATCH($AI$3,'CAT-4'!$1:$1,0)</f>
        <v>133</v>
      </c>
      <c r="AJ919">
        <f>INDEX('CAT-4'!$1:$1048576,FAR!AF919,FAR!AI919)</f>
        <v>137.30000000000001</v>
      </c>
      <c r="AK919" s="28">
        <f t="shared" si="526"/>
        <v>1.3567193675889329</v>
      </c>
      <c r="AL919" s="28">
        <f t="shared" si="527"/>
        <v>1.3567193675889329</v>
      </c>
      <c r="AM919" s="2">
        <f>INDEX(ELSV!$C$4:$G$58,MATCH(AE919,ELSV!$G$4:$G$58,0),MATCH(IF(O919&gt;2000000,"A",IF(O919&gt;1000000,"B",IF(O919&gt;100000,"C","D"))),ELSV!$C$4:$G$4,0))</f>
        <v>8</v>
      </c>
      <c r="AN919" s="77">
        <f>INDEX(ELSV!$G$4:$K$58,MATCH(AE919,ELSV!$G$4:$G$58,0),MATCH(IF(O919&gt;2000000,"A",IF(O919&gt;1000000,"B",IF(O919&gt;100000,"C","D"))),ELSV!$G$4:$K$4,0))</f>
        <v>0.95</v>
      </c>
      <c r="AO919" s="24">
        <f t="shared" si="523"/>
        <v>102919.37450592886</v>
      </c>
      <c r="AP919" s="24">
        <f t="shared" si="524"/>
        <v>97773.405780632413</v>
      </c>
      <c r="AQ919" s="25">
        <f t="shared" si="514"/>
        <v>5145.9687252964504</v>
      </c>
    </row>
    <row r="920" spans="1:43" x14ac:dyDescent="0.25">
      <c r="A920" s="11">
        <v>3008</v>
      </c>
      <c r="B920" s="6">
        <v>3008000214</v>
      </c>
      <c r="C920" s="6">
        <v>20000201</v>
      </c>
      <c r="D920" s="6">
        <v>3020000165</v>
      </c>
      <c r="E920" s="6" t="s">
        <v>1586</v>
      </c>
      <c r="F920" s="6" t="s">
        <v>312</v>
      </c>
      <c r="G920" s="6"/>
      <c r="H920" s="6">
        <v>1</v>
      </c>
      <c r="I920" s="6" t="s">
        <v>8</v>
      </c>
      <c r="J920" s="27">
        <v>41023</v>
      </c>
      <c r="K920" s="27">
        <v>41023</v>
      </c>
      <c r="L920" s="7">
        <v>75859</v>
      </c>
      <c r="M920" s="7">
        <v>0</v>
      </c>
      <c r="N920" s="7"/>
      <c r="O920" s="8">
        <v>75859</v>
      </c>
      <c r="P920" s="7">
        <v>-42360.19</v>
      </c>
      <c r="Q920" s="7">
        <v>0</v>
      </c>
      <c r="R920" s="7">
        <v>-4422.58</v>
      </c>
      <c r="S920" s="12">
        <f t="shared" si="517"/>
        <v>-46782.770000000004</v>
      </c>
      <c r="T920" s="18">
        <f t="shared" si="518"/>
        <v>33498.81</v>
      </c>
      <c r="U920" s="18">
        <v>29076.23</v>
      </c>
      <c r="V920" s="30">
        <f t="shared" si="519"/>
        <v>41000</v>
      </c>
      <c r="W920" s="28">
        <f t="shared" si="511"/>
        <v>11.113888888888889</v>
      </c>
      <c r="X920" s="38"/>
      <c r="AD920"/>
      <c r="AE920" s="43" t="s">
        <v>4276</v>
      </c>
      <c r="AF920">
        <f>MATCH(AE920,'CAT-4'!$A:$A,0)</f>
        <v>765</v>
      </c>
      <c r="AG920">
        <f>MATCH(V920,'CAT-4'!$1:$1,0)</f>
        <v>4</v>
      </c>
      <c r="AH920">
        <f>INDEX('CAT-4'!$1:$1048576,FAR!AF920,FAR!AG920)</f>
        <v>101.2</v>
      </c>
      <c r="AI920">
        <f>MATCH($AI$3,'CAT-4'!$1:$1,0)</f>
        <v>133</v>
      </c>
      <c r="AJ920">
        <f>INDEX('CAT-4'!$1:$1048576,FAR!AF920,FAR!AI920)</f>
        <v>137.30000000000001</v>
      </c>
      <c r="AK920" s="28">
        <f t="shared" si="526"/>
        <v>1.3567193675889329</v>
      </c>
      <c r="AL920" s="28">
        <f t="shared" ref="AL920:AL921" si="528">AK920</f>
        <v>1.3567193675889329</v>
      </c>
      <c r="AM920" s="2">
        <f>INDEX(ELSV!$C$4:$G$58,MATCH(AE920,ELSV!$G$4:$G$58,0),MATCH(IF(O920&gt;2000000,"A",IF(O920&gt;1000000,"B",IF(O920&gt;100000,"C","D"))),ELSV!$C$4:$G$4,0))</f>
        <v>8</v>
      </c>
      <c r="AN920" s="77">
        <f>INDEX(ELSV!$G$4:$K$58,MATCH(AE920,ELSV!$G$4:$G$58,0),MATCH(IF(O920&gt;2000000,"A",IF(O920&gt;1000000,"B",IF(O920&gt;100000,"C","D"))),ELSV!$G$4:$K$4,0))</f>
        <v>0.95</v>
      </c>
      <c r="AO920" s="24">
        <f t="shared" si="523"/>
        <v>102919.37450592886</v>
      </c>
      <c r="AP920" s="24">
        <f t="shared" si="524"/>
        <v>97773.405780632413</v>
      </c>
      <c r="AQ920" s="25">
        <f t="shared" si="514"/>
        <v>5145.9687252964504</v>
      </c>
    </row>
    <row r="921" spans="1:43" x14ac:dyDescent="0.25">
      <c r="A921" s="11">
        <v>3004</v>
      </c>
      <c r="B921" s="6">
        <v>3004006301</v>
      </c>
      <c r="C921" s="6">
        <v>20000401</v>
      </c>
      <c r="D921" s="6">
        <v>5000000262</v>
      </c>
      <c r="E921" s="6" t="s">
        <v>1583</v>
      </c>
      <c r="F921" s="6" t="s">
        <v>1170</v>
      </c>
      <c r="G921" s="6"/>
      <c r="H921" s="6">
        <v>1</v>
      </c>
      <c r="I921" s="6" t="s">
        <v>41</v>
      </c>
      <c r="J921" s="27">
        <v>41542</v>
      </c>
      <c r="K921" s="27">
        <v>41542</v>
      </c>
      <c r="L921" s="7">
        <v>75798.490000000005</v>
      </c>
      <c r="M921" s="7">
        <v>0</v>
      </c>
      <c r="N921" s="7"/>
      <c r="O921" s="8">
        <v>75798.490000000005</v>
      </c>
      <c r="P921" s="7">
        <v>-40238.79</v>
      </c>
      <c r="Q921" s="7">
        <v>0</v>
      </c>
      <c r="R921" s="7">
        <v>-4798.04</v>
      </c>
      <c r="S921" s="12">
        <f t="shared" si="517"/>
        <v>-45036.83</v>
      </c>
      <c r="T921" s="18">
        <f t="shared" si="518"/>
        <v>35559.700000000004</v>
      </c>
      <c r="U921" s="18">
        <v>30761.66</v>
      </c>
      <c r="V921" s="30">
        <f t="shared" si="519"/>
        <v>41518</v>
      </c>
      <c r="W921" s="28">
        <f t="shared" si="511"/>
        <v>9.6944444444444446</v>
      </c>
      <c r="X921" s="38"/>
      <c r="AD921"/>
      <c r="AE921" s="43" t="s">
        <v>4032</v>
      </c>
      <c r="AF921">
        <f>MATCH(AE921,'CAT-4'!$A:$A,0)</f>
        <v>639</v>
      </c>
      <c r="AG921">
        <f>MATCH(V921,'CAT-4'!$1:$1,0)</f>
        <v>21</v>
      </c>
      <c r="AH921">
        <f>INDEX('CAT-4'!$1:$1048576,FAR!AF921,FAR!AG921)</f>
        <v>104.5</v>
      </c>
      <c r="AI921">
        <f>MATCH($AI$3,'CAT-4'!$1:$1,0)</f>
        <v>133</v>
      </c>
      <c r="AJ921">
        <f>INDEX('CAT-4'!$1:$1048576,FAR!AF921,FAR!AI921)</f>
        <v>117.6</v>
      </c>
      <c r="AK921" s="28">
        <f t="shared" si="526"/>
        <v>1.1253588516746411</v>
      </c>
      <c r="AL921" s="28">
        <f t="shared" si="528"/>
        <v>1.1253588516746411</v>
      </c>
      <c r="AM921" s="2">
        <f>INDEX(ELSV!$C$4:$G$58,MATCH(AE921,ELSV!$G$4:$G$58,0),MATCH(IF(O921&gt;2000000,"A",IF(O921&gt;1000000,"B",IF(O921&gt;100000,"C","D"))),ELSV!$C$4:$G$4,0))</f>
        <v>6</v>
      </c>
      <c r="AN921" s="77">
        <f>INDEX(ELSV!$G$4:$K$58,MATCH(AE921,ELSV!$G$4:$G$58,0),MATCH(IF(O921&gt;2000000,"A",IF(O921&gt;1000000,"B",IF(O921&gt;100000,"C","D"))),ELSV!$G$4:$K$4,0))</f>
        <v>1</v>
      </c>
      <c r="AO921" s="24">
        <f t="shared" si="523"/>
        <v>85300.501665071773</v>
      </c>
      <c r="AP921" s="24">
        <f t="shared" si="524"/>
        <v>85300.501665071759</v>
      </c>
      <c r="AQ921" s="25">
        <f t="shared" si="514"/>
        <v>0</v>
      </c>
    </row>
    <row r="922" spans="1:43" x14ac:dyDescent="0.25">
      <c r="A922" s="11">
        <v>3006</v>
      </c>
      <c r="B922" s="6">
        <v>3006006803</v>
      </c>
      <c r="C922" s="6">
        <v>20000301</v>
      </c>
      <c r="D922" s="6">
        <v>4000000124</v>
      </c>
      <c r="E922" s="6" t="s">
        <v>1582</v>
      </c>
      <c r="F922" s="6" t="s">
        <v>888</v>
      </c>
      <c r="G922" s="6"/>
      <c r="H922" s="6">
        <v>16</v>
      </c>
      <c r="I922" s="6" t="s">
        <v>41</v>
      </c>
      <c r="J922" s="27">
        <v>40939</v>
      </c>
      <c r="K922" s="27">
        <v>40939</v>
      </c>
      <c r="L922" s="7">
        <v>74700</v>
      </c>
      <c r="M922" s="7">
        <v>0</v>
      </c>
      <c r="N922" s="7"/>
      <c r="O922" s="8">
        <v>74700</v>
      </c>
      <c r="P922" s="7">
        <v>-74700</v>
      </c>
      <c r="Q922" s="7">
        <v>0</v>
      </c>
      <c r="R922" s="7">
        <v>0</v>
      </c>
      <c r="S922" s="12">
        <f t="shared" si="517"/>
        <v>-74700</v>
      </c>
      <c r="T922" s="18">
        <f t="shared" si="518"/>
        <v>0</v>
      </c>
      <c r="U922" s="18">
        <v>0</v>
      </c>
      <c r="V922" s="30">
        <f t="shared" si="519"/>
        <v>40909</v>
      </c>
      <c r="W922" s="28">
        <f t="shared" si="511"/>
        <v>11.347222222222221</v>
      </c>
      <c r="X922" s="38" t="s">
        <v>3064</v>
      </c>
      <c r="Y922">
        <f>MATCH(X922,'CAT-3'!$A:$A,0)</f>
        <v>734</v>
      </c>
      <c r="Z922">
        <f>MATCH(V922,'CAT-3'!$1:$1,0)</f>
        <v>88</v>
      </c>
      <c r="AA922">
        <f>INDEX('CAT-3'!$1:$1048576,FAR!Y922,FAR!Z922)</f>
        <v>116.8</v>
      </c>
      <c r="AB922">
        <f>MATCH($AB$3,'CAT-3'!$1:$1,0)</f>
        <v>90</v>
      </c>
      <c r="AC922">
        <f>INDEX('CAT-3'!$1:$1048576,FAR!Y922,FAR!AB922)</f>
        <v>116.8</v>
      </c>
      <c r="AD922" s="28">
        <f t="shared" ref="AD922:AD924" si="529">AC922/AA922</f>
        <v>1</v>
      </c>
      <c r="AE922" s="43" t="s">
        <v>4172</v>
      </c>
      <c r="AF922">
        <f>MATCH(AE922,'CAT-4'!$A:$A,0)</f>
        <v>712</v>
      </c>
      <c r="AG922">
        <f>MATCH($AG$3,'CAT-4'!$1:$1,0)</f>
        <v>4</v>
      </c>
      <c r="AH922">
        <f>INDEX('CAT-4'!$1:$1048576,FAR!AF922,FAR!AG922)</f>
        <v>104.9</v>
      </c>
      <c r="AI922">
        <f>MATCH($AI$3,'CAT-4'!$1:$1,0)</f>
        <v>133</v>
      </c>
      <c r="AJ922">
        <f>INDEX('CAT-4'!$1:$1048576,FAR!AF922,FAR!AI922)</f>
        <v>113.8</v>
      </c>
      <c r="AK922" s="28">
        <f t="shared" ref="AK922:AK934" si="530">AJ922/AH922</f>
        <v>1.084842707340324</v>
      </c>
      <c r="AL922" s="28">
        <f t="shared" ref="AL922:AL924" si="531">AK922*AD922</f>
        <v>1.084842707340324</v>
      </c>
      <c r="AM922" s="2">
        <f>INDEX(ELSV!$C$4:$G$58,MATCH(AE922,ELSV!$G$4:$G$58,0),MATCH(IF(O922&gt;2000000,"A",IF(O922&gt;1000000,"B",IF(O922&gt;100000,"C","D"))),ELSV!$C$4:$G$4,0))</f>
        <v>8</v>
      </c>
      <c r="AN922" s="77">
        <f>INDEX(ELSV!$G$4:$K$58,MATCH(AE922,ELSV!$G$4:$G$58,0),MATCH(IF(O922&gt;2000000,"A",IF(O922&gt;1000000,"B",IF(O922&gt;100000,"C","D"))),ELSV!$G$4:$K$4,0))</f>
        <v>0.95</v>
      </c>
      <c r="AO922" s="24">
        <f t="shared" si="523"/>
        <v>81037.750238322202</v>
      </c>
      <c r="AP922" s="24">
        <f t="shared" si="524"/>
        <v>76985.862726406092</v>
      </c>
      <c r="AQ922" s="25">
        <f t="shared" si="514"/>
        <v>4051.8875119161094</v>
      </c>
    </row>
    <row r="923" spans="1:43" x14ac:dyDescent="0.25">
      <c r="A923" s="11">
        <v>3008</v>
      </c>
      <c r="B923" s="6">
        <v>3008006203</v>
      </c>
      <c r="C923" s="6">
        <v>20000301</v>
      </c>
      <c r="D923" s="6">
        <v>4000000048</v>
      </c>
      <c r="E923" s="6" t="s">
        <v>1586</v>
      </c>
      <c r="F923" s="6" t="s">
        <v>831</v>
      </c>
      <c r="G923" s="6"/>
      <c r="H923" s="6">
        <v>5</v>
      </c>
      <c r="I923" s="6" t="s">
        <v>8</v>
      </c>
      <c r="J923" s="27">
        <v>40814</v>
      </c>
      <c r="K923" s="27">
        <v>40814</v>
      </c>
      <c r="L923" s="7">
        <v>74342.5</v>
      </c>
      <c r="M923" s="7">
        <v>0</v>
      </c>
      <c r="N923" s="7"/>
      <c r="O923" s="8">
        <v>74342.5</v>
      </c>
      <c r="P923" s="7">
        <v>-49450.31</v>
      </c>
      <c r="Q923" s="7">
        <v>0</v>
      </c>
      <c r="R923" s="7">
        <v>-4705.88</v>
      </c>
      <c r="S923" s="12">
        <f t="shared" si="517"/>
        <v>-54156.189999999995</v>
      </c>
      <c r="T923" s="18">
        <f t="shared" si="518"/>
        <v>24892.190000000002</v>
      </c>
      <c r="U923" s="18">
        <v>20186.310000000001</v>
      </c>
      <c r="V923" s="30">
        <f t="shared" si="519"/>
        <v>40787</v>
      </c>
      <c r="W923" s="28">
        <f t="shared" si="511"/>
        <v>11.686111111111112</v>
      </c>
      <c r="X923" s="38" t="s">
        <v>2852</v>
      </c>
      <c r="Y923">
        <f>MATCH(X923,'CAT-3'!$A:$A,0)</f>
        <v>628</v>
      </c>
      <c r="Z923">
        <f>MATCH(V923,'CAT-3'!$1:$1,0)</f>
        <v>84</v>
      </c>
      <c r="AA923">
        <f>INDEX('CAT-3'!$1:$1048576,FAR!Y923,FAR!Z923)</f>
        <v>134.9</v>
      </c>
      <c r="AB923">
        <f>MATCH($AB$3,'CAT-3'!$1:$1,0)</f>
        <v>90</v>
      </c>
      <c r="AC923">
        <f>INDEX('CAT-3'!$1:$1048576,FAR!Y923,FAR!AB923)</f>
        <v>138.4</v>
      </c>
      <c r="AD923" s="28">
        <f t="shared" si="529"/>
        <v>1.0259451445515197</v>
      </c>
      <c r="AE923" s="43" t="s">
        <v>4429</v>
      </c>
      <c r="AF923">
        <f>MATCH(AE923,'CAT-4'!$A:$A,0)</f>
        <v>844</v>
      </c>
      <c r="AG923">
        <f>MATCH($AG$3,'CAT-4'!$1:$1,0)</f>
        <v>4</v>
      </c>
      <c r="AH923">
        <f>INDEX('CAT-4'!$1:$1048576,FAR!AF923,FAR!AG923)</f>
        <v>103.9</v>
      </c>
      <c r="AI923">
        <f>MATCH($AI$3,'CAT-4'!$1:$1,0)</f>
        <v>133</v>
      </c>
      <c r="AJ923">
        <f>INDEX('CAT-4'!$1:$1048576,FAR!AF923,FAR!AI923)</f>
        <v>157.9</v>
      </c>
      <c r="AK923" s="28">
        <f t="shared" si="530"/>
        <v>1.5197305101058709</v>
      </c>
      <c r="AL923" s="28">
        <f t="shared" si="531"/>
        <v>1.5591601378699225</v>
      </c>
      <c r="AM923" s="2">
        <f>INDEX(ELSV!$C$4:$G$58,MATCH(AE923,ELSV!$G$4:$G$58,0),MATCH(IF(O923&gt;2000000,"A",IF(O923&gt;1000000,"B",IF(O923&gt;100000,"C","D"))),ELSV!$C$4:$G$4,0))</f>
        <v>8</v>
      </c>
      <c r="AN923" s="77">
        <f>INDEX(ELSV!$G$4:$K$58,MATCH(AE923,ELSV!$G$4:$G$58,0),MATCH(IF(O923&gt;2000000,"A",IF(O923&gt;1000000,"B",IF(O923&gt;100000,"C","D"))),ELSV!$G$4:$K$4,0))</f>
        <v>0.95</v>
      </c>
      <c r="AO923" s="24">
        <f t="shared" si="523"/>
        <v>115911.86254959471</v>
      </c>
      <c r="AP923" s="24">
        <f t="shared" si="524"/>
        <v>110116.26942211496</v>
      </c>
      <c r="AQ923" s="25">
        <f t="shared" si="514"/>
        <v>5795.5931274797476</v>
      </c>
    </row>
    <row r="924" spans="1:43" x14ac:dyDescent="0.25">
      <c r="A924" s="11">
        <v>3007</v>
      </c>
      <c r="B924" s="6">
        <v>3007006203</v>
      </c>
      <c r="C924" s="6">
        <v>20000301</v>
      </c>
      <c r="D924" s="6">
        <v>4000000023</v>
      </c>
      <c r="E924" s="6" t="s">
        <v>1585</v>
      </c>
      <c r="F924" s="6" t="s">
        <v>810</v>
      </c>
      <c r="G924" s="6"/>
      <c r="H924" s="6">
        <v>5</v>
      </c>
      <c r="I924" s="6" t="s">
        <v>8</v>
      </c>
      <c r="J924" s="27">
        <v>40771</v>
      </c>
      <c r="K924" s="27">
        <v>40771</v>
      </c>
      <c r="L924" s="7">
        <v>73950</v>
      </c>
      <c r="M924" s="7">
        <v>0</v>
      </c>
      <c r="N924" s="7"/>
      <c r="O924" s="8">
        <v>73950</v>
      </c>
      <c r="P924" s="7">
        <v>-49739.24</v>
      </c>
      <c r="Q924" s="7">
        <v>0</v>
      </c>
      <c r="R924" s="7">
        <v>-4681.04</v>
      </c>
      <c r="S924" s="12">
        <f t="shared" si="517"/>
        <v>-54420.28</v>
      </c>
      <c r="T924" s="18">
        <f t="shared" si="518"/>
        <v>24210.760000000002</v>
      </c>
      <c r="U924" s="18">
        <v>19529.72</v>
      </c>
      <c r="V924" s="30">
        <f t="shared" si="519"/>
        <v>40756</v>
      </c>
      <c r="W924" s="28">
        <f t="shared" si="511"/>
        <v>11.802777777777777</v>
      </c>
      <c r="X924" s="38" t="s">
        <v>3080</v>
      </c>
      <c r="Y924">
        <f>MATCH(X924,'CAT-3'!$A:$A,0)</f>
        <v>742</v>
      </c>
      <c r="Z924">
        <f>MATCH(V924,'CAT-3'!$1:$1,0)</f>
        <v>83</v>
      </c>
      <c r="AA924">
        <f>INDEX('CAT-3'!$1:$1048576,FAR!Y924,FAR!Z924)</f>
        <v>69.900000000000006</v>
      </c>
      <c r="AB924">
        <f>MATCH($AB$3,'CAT-3'!$1:$1,0)</f>
        <v>90</v>
      </c>
      <c r="AC924">
        <f>INDEX('CAT-3'!$1:$1048576,FAR!Y924,FAR!AB924)</f>
        <v>73.099999999999994</v>
      </c>
      <c r="AD924" s="28">
        <f t="shared" si="529"/>
        <v>1.0457796852646637</v>
      </c>
      <c r="AE924" s="43" t="s">
        <v>4057</v>
      </c>
      <c r="AF924">
        <f>MATCH(AE924,'CAT-4'!$A:$A,0)</f>
        <v>652</v>
      </c>
      <c r="AG924">
        <f>MATCH($AG$3,'CAT-4'!$1:$1,0)</f>
        <v>4</v>
      </c>
      <c r="AH924">
        <f>INDEX('CAT-4'!$1:$1048576,FAR!AF924,FAR!AG924)</f>
        <v>97.5</v>
      </c>
      <c r="AI924">
        <f>MATCH($AI$3,'CAT-4'!$1:$1,0)</f>
        <v>133</v>
      </c>
      <c r="AJ924">
        <f>INDEX('CAT-4'!$1:$1048576,FAR!AF924,FAR!AI924)</f>
        <v>93.1</v>
      </c>
      <c r="AK924" s="28">
        <f t="shared" si="530"/>
        <v>0.95487179487179485</v>
      </c>
      <c r="AL924" s="28">
        <f t="shared" si="531"/>
        <v>0.99858552510913012</v>
      </c>
      <c r="AM924" s="2">
        <f>INDEX(ELSV!$C$4:$G$58,MATCH(AE924,ELSV!$G$4:$G$58,0),MATCH(IF(O924&gt;2000000,"A",IF(O924&gt;1000000,"B",IF(O924&gt;100000,"C","D"))),ELSV!$C$4:$G$4,0))</f>
        <v>8</v>
      </c>
      <c r="AN924" s="77">
        <f>INDEX(ELSV!$G$4:$K$58,MATCH(AE924,ELSV!$G$4:$G$58,0),MATCH(IF(O924&gt;2000000,"A",IF(O924&gt;1000000,"B",IF(O924&gt;100000,"C","D"))),ELSV!$G$4:$K$4,0))</f>
        <v>0.95</v>
      </c>
      <c r="AO924" s="24">
        <f t="shared" si="523"/>
        <v>73845.399581820166</v>
      </c>
      <c r="AP924" s="24">
        <f t="shared" si="524"/>
        <v>70153.129602729154</v>
      </c>
      <c r="AQ924" s="25">
        <f t="shared" si="514"/>
        <v>3692.2699790910119</v>
      </c>
    </row>
    <row r="925" spans="1:43" x14ac:dyDescent="0.25">
      <c r="A925" s="11">
        <v>3005</v>
      </c>
      <c r="B925" s="6">
        <v>3005110001</v>
      </c>
      <c r="C925" s="6">
        <v>20000101</v>
      </c>
      <c r="D925" s="6">
        <v>2000000012</v>
      </c>
      <c r="E925" s="6" t="s">
        <v>1584</v>
      </c>
      <c r="F925" s="6" t="s">
        <v>43</v>
      </c>
      <c r="G925" s="6"/>
      <c r="H925" s="6">
        <v>1</v>
      </c>
      <c r="I925" s="6" t="s">
        <v>41</v>
      </c>
      <c r="J925" s="27">
        <v>41517</v>
      </c>
      <c r="K925" s="27">
        <v>41517</v>
      </c>
      <c r="L925" s="7">
        <v>73794.149999999994</v>
      </c>
      <c r="M925" s="7">
        <v>0</v>
      </c>
      <c r="N925" s="7"/>
      <c r="O925" s="8">
        <v>73794.149999999994</v>
      </c>
      <c r="P925" s="7">
        <v>-21156.080000000002</v>
      </c>
      <c r="Q925" s="7">
        <v>0</v>
      </c>
      <c r="R925" s="7">
        <v>-2464.7199999999998</v>
      </c>
      <c r="S925" s="12">
        <f t="shared" si="517"/>
        <v>-23620.800000000003</v>
      </c>
      <c r="T925" s="18">
        <f t="shared" si="518"/>
        <v>52638.069999999992</v>
      </c>
      <c r="U925" s="18">
        <v>50173.35</v>
      </c>
      <c r="V925" s="30">
        <f t="shared" si="519"/>
        <v>41487</v>
      </c>
      <c r="W925" s="28">
        <f t="shared" si="511"/>
        <v>9.7638888888888893</v>
      </c>
      <c r="X925" s="38"/>
      <c r="AD925"/>
      <c r="AE925" s="43" t="s">
        <v>4165</v>
      </c>
      <c r="AF925">
        <f>MATCH(AE925,'CAT-4'!$A:$A,0)</f>
        <v>708</v>
      </c>
      <c r="AG925">
        <f>MATCH(V925,'CAT-4'!$1:$1,0)</f>
        <v>20</v>
      </c>
      <c r="AH925">
        <f>INDEX('CAT-4'!$1:$1048576,FAR!AF925,FAR!AG925)</f>
        <v>112</v>
      </c>
      <c r="AI925">
        <f>MATCH($AI$3,'CAT-4'!$1:$1,0)</f>
        <v>133</v>
      </c>
      <c r="AJ925">
        <f>INDEX('CAT-4'!$1:$1048576,FAR!AF925,FAR!AI925)</f>
        <v>133.69999999999999</v>
      </c>
      <c r="AK925" s="28">
        <f t="shared" si="530"/>
        <v>1.1937499999999999</v>
      </c>
      <c r="AL925" s="28">
        <f t="shared" ref="AL925:AL934" si="532">AK925</f>
        <v>1.1937499999999999</v>
      </c>
      <c r="AM925" s="2">
        <f>INDEX(ELSV!$C$4:$G$58,MATCH(AE925,ELSV!$G$4:$G$58,0),MATCH(IF(O925&gt;2000000,"A",IF(O925&gt;1000000,"B",IF(O925&gt;100000,"C","D"))),ELSV!$C$4:$G$4,0))</f>
        <v>8</v>
      </c>
      <c r="AN925" s="77">
        <f>INDEX(ELSV!$G$4:$K$58,MATCH(AE925,ELSV!$G$4:$G$58,0),MATCH(IF(O925&gt;2000000,"A",IF(O925&gt;1000000,"B",IF(O925&gt;100000,"C","D"))),ELSV!$G$4:$K$4,0))</f>
        <v>0.95</v>
      </c>
      <c r="AO925" s="24">
        <f t="shared" si="523"/>
        <v>88091.766562499979</v>
      </c>
      <c r="AP925" s="24">
        <f t="shared" si="524"/>
        <v>83687.17823437498</v>
      </c>
      <c r="AQ925" s="25">
        <f t="shared" si="514"/>
        <v>4404.588328124999</v>
      </c>
    </row>
    <row r="926" spans="1:43" hidden="1" x14ac:dyDescent="0.25">
      <c r="A926" s="11">
        <v>3001</v>
      </c>
      <c r="B926" s="6">
        <v>3001006301</v>
      </c>
      <c r="C926" s="6">
        <v>20000401</v>
      </c>
      <c r="D926" s="6">
        <v>5030000246</v>
      </c>
      <c r="E926" s="6"/>
      <c r="F926" s="6" t="s">
        <v>1512</v>
      </c>
      <c r="G926" s="6"/>
      <c r="H926" s="6">
        <v>1</v>
      </c>
      <c r="I926" s="6" t="s">
        <v>8</v>
      </c>
      <c r="J926" s="27">
        <v>44439</v>
      </c>
      <c r="K926" s="27">
        <v>44439</v>
      </c>
      <c r="L926" s="7">
        <v>73750</v>
      </c>
      <c r="M926" s="7">
        <v>0</v>
      </c>
      <c r="N926" s="7"/>
      <c r="O926" s="8">
        <v>73750</v>
      </c>
      <c r="P926" s="7">
        <v>-6455.65</v>
      </c>
      <c r="Q926" s="7">
        <v>0</v>
      </c>
      <c r="R926" s="7">
        <v>-11062.5</v>
      </c>
      <c r="S926" s="12">
        <f t="shared" si="517"/>
        <v>-17518.150000000001</v>
      </c>
      <c r="T926" s="18">
        <f t="shared" si="518"/>
        <v>67294.350000000006</v>
      </c>
      <c r="U926" s="18">
        <v>56231.85</v>
      </c>
      <c r="V926" s="30">
        <f t="shared" si="519"/>
        <v>44409</v>
      </c>
      <c r="W926" s="28">
        <f t="shared" si="511"/>
        <v>1.7638888888888888</v>
      </c>
      <c r="X926" s="38" t="s">
        <v>3108</v>
      </c>
      <c r="AD926"/>
      <c r="AE926" s="43" t="s">
        <v>4045</v>
      </c>
      <c r="AF926">
        <f>MATCH(AE926,'CAT-4'!$A:$A,0)</f>
        <v>646</v>
      </c>
      <c r="AG926">
        <f>MATCH(V926,'CAT-4'!$1:$1,0)</f>
        <v>116</v>
      </c>
      <c r="AH926">
        <f>INDEX('CAT-4'!$1:$1048576,FAR!AF926,FAR!AG926)</f>
        <v>154.1</v>
      </c>
      <c r="AI926">
        <f>MATCH($AI$3,'CAT-4'!$1:$1,0)</f>
        <v>133</v>
      </c>
      <c r="AJ926">
        <f>INDEX('CAT-4'!$1:$1048576,FAR!AF926,FAR!AI926)</f>
        <v>154.1</v>
      </c>
      <c r="AK926" s="28">
        <f t="shared" si="530"/>
        <v>1</v>
      </c>
      <c r="AL926" s="28">
        <f t="shared" si="532"/>
        <v>1</v>
      </c>
      <c r="AM926" s="2">
        <f>INDEX(ELSV!$C$4:$G$58,MATCH(AE926,ELSV!$G$4:$G$58,0),MATCH(IF(O926&gt;2000000,"A",IF(O926&gt;1000000,"B",IF(O926&gt;100000,"C","D"))),ELSV!$C$4:$G$4,0))</f>
        <v>5</v>
      </c>
      <c r="AN926" s="77">
        <f>INDEX(ELSV!$G$4:$K$58,MATCH(AE926,ELSV!$G$4:$G$58,0),MATCH(IF(O926&gt;2000000,"A",IF(O926&gt;1000000,"B",IF(O926&gt;100000,"C","D"))),ELSV!$G$4:$K$4,0))</f>
        <v>1</v>
      </c>
      <c r="AO926" s="24">
        <f t="shared" si="523"/>
        <v>73750</v>
      </c>
      <c r="AP926" s="24">
        <f t="shared" si="524"/>
        <v>26017.361111111109</v>
      </c>
      <c r="AQ926" s="25">
        <f t="shared" si="514"/>
        <v>47732.638888888891</v>
      </c>
    </row>
    <row r="927" spans="1:43" x14ac:dyDescent="0.25">
      <c r="A927" s="11">
        <v>3006</v>
      </c>
      <c r="B927" s="6">
        <v>3006000204</v>
      </c>
      <c r="C927" s="6">
        <v>20000201</v>
      </c>
      <c r="D927" s="6">
        <v>3030000097</v>
      </c>
      <c r="E927" s="6" t="s">
        <v>1582</v>
      </c>
      <c r="F927" s="6" t="s">
        <v>698</v>
      </c>
      <c r="G927" s="6"/>
      <c r="H927" s="6">
        <v>1</v>
      </c>
      <c r="I927" s="6" t="s">
        <v>8</v>
      </c>
      <c r="J927" s="27">
        <v>41729</v>
      </c>
      <c r="K927" s="27">
        <v>41729</v>
      </c>
      <c r="L927" s="7">
        <v>73567</v>
      </c>
      <c r="M927" s="7">
        <v>0</v>
      </c>
      <c r="N927" s="7"/>
      <c r="O927" s="8">
        <v>73567</v>
      </c>
      <c r="P927" s="7">
        <v>-34322.32</v>
      </c>
      <c r="Q927" s="7">
        <v>0</v>
      </c>
      <c r="R927" s="7">
        <v>-4288.96</v>
      </c>
      <c r="S927" s="12">
        <f t="shared" si="517"/>
        <v>-38611.279999999999</v>
      </c>
      <c r="T927" s="18">
        <f t="shared" si="518"/>
        <v>39244.68</v>
      </c>
      <c r="U927" s="18">
        <v>34955.72</v>
      </c>
      <c r="V927" s="30">
        <f t="shared" si="519"/>
        <v>41699</v>
      </c>
      <c r="W927" s="28">
        <f t="shared" si="511"/>
        <v>9.1805555555555554</v>
      </c>
      <c r="X927" s="38"/>
      <c r="AD927"/>
      <c r="AE927" s="43" t="s">
        <v>4096</v>
      </c>
      <c r="AF927">
        <f>MATCH(AE927,'CAT-4'!$A:$A,0)</f>
        <v>672</v>
      </c>
      <c r="AG927">
        <f>MATCH(V927,'CAT-4'!$1:$1,0)</f>
        <v>27</v>
      </c>
      <c r="AH927">
        <f>INDEX('CAT-4'!$1:$1048576,FAR!AF927,FAR!AG927)</f>
        <v>105.3</v>
      </c>
      <c r="AI927">
        <f>MATCH($AI$3,'CAT-4'!$1:$1,0)</f>
        <v>133</v>
      </c>
      <c r="AJ927">
        <f>INDEX('CAT-4'!$1:$1048576,FAR!AF927,FAR!AI927)</f>
        <v>142.1</v>
      </c>
      <c r="AK927" s="28">
        <f t="shared" si="530"/>
        <v>1.3494776828110162</v>
      </c>
      <c r="AL927" s="28">
        <f t="shared" si="532"/>
        <v>1.3494776828110162</v>
      </c>
      <c r="AM927" s="2">
        <f>INDEX(ELSV!$C$4:$G$58,MATCH(AE927,ELSV!$G$4:$G$58,0),MATCH(IF(O927&gt;2000000,"A",IF(O927&gt;1000000,"B",IF(O927&gt;100000,"C","D"))),ELSV!$C$4:$G$4,0))</f>
        <v>8</v>
      </c>
      <c r="AN927" s="77">
        <f>INDEX(ELSV!$G$4:$K$58,MATCH(AE927,ELSV!$G$4:$G$58,0),MATCH(IF(O927&gt;2000000,"A",IF(O927&gt;1000000,"B",IF(O927&gt;100000,"C","D"))),ELSV!$G$4:$K$4,0))</f>
        <v>0.95</v>
      </c>
      <c r="AO927" s="24">
        <f t="shared" si="523"/>
        <v>99277.024691358034</v>
      </c>
      <c r="AP927" s="24">
        <f t="shared" si="524"/>
        <v>94313.173456790129</v>
      </c>
      <c r="AQ927" s="25">
        <f t="shared" si="514"/>
        <v>4963.8512345679046</v>
      </c>
    </row>
    <row r="928" spans="1:43" x14ac:dyDescent="0.25">
      <c r="A928" s="11">
        <v>3008</v>
      </c>
      <c r="B928" s="6">
        <v>3008000209</v>
      </c>
      <c r="C928" s="6">
        <v>20000201</v>
      </c>
      <c r="D928" s="6">
        <v>3030000010</v>
      </c>
      <c r="E928" s="6" t="s">
        <v>1586</v>
      </c>
      <c r="F928" s="6" t="s">
        <v>610</v>
      </c>
      <c r="G928" s="6"/>
      <c r="H928" s="6">
        <v>1</v>
      </c>
      <c r="I928" s="6" t="s">
        <v>8</v>
      </c>
      <c r="J928" s="27">
        <v>41729</v>
      </c>
      <c r="K928" s="27">
        <v>41729</v>
      </c>
      <c r="L928" s="7">
        <v>73440</v>
      </c>
      <c r="M928" s="7">
        <v>0</v>
      </c>
      <c r="N928" s="7"/>
      <c r="O928" s="8">
        <v>73440</v>
      </c>
      <c r="P928" s="7">
        <v>-34263.019999999997</v>
      </c>
      <c r="Q928" s="7">
        <v>0</v>
      </c>
      <c r="R928" s="7">
        <v>-4281.55</v>
      </c>
      <c r="S928" s="12">
        <f t="shared" si="517"/>
        <v>-38544.57</v>
      </c>
      <c r="T928" s="18">
        <f t="shared" si="518"/>
        <v>39176.980000000003</v>
      </c>
      <c r="U928" s="18">
        <v>34895.43</v>
      </c>
      <c r="V928" s="30">
        <f t="shared" si="519"/>
        <v>41699</v>
      </c>
      <c r="W928" s="28">
        <f t="shared" si="511"/>
        <v>9.1805555555555554</v>
      </c>
      <c r="X928" s="38"/>
      <c r="AD928"/>
      <c r="AE928" s="43" t="s">
        <v>4165</v>
      </c>
      <c r="AF928">
        <f>MATCH(AE928,'CAT-4'!$A:$A,0)</f>
        <v>708</v>
      </c>
      <c r="AG928">
        <f>MATCH(V928,'CAT-4'!$1:$1,0)</f>
        <v>27</v>
      </c>
      <c r="AH928">
        <f>INDEX('CAT-4'!$1:$1048576,FAR!AF928,FAR!AG928)</f>
        <v>114.6</v>
      </c>
      <c r="AI928">
        <f>MATCH($AI$3,'CAT-4'!$1:$1,0)</f>
        <v>133</v>
      </c>
      <c r="AJ928">
        <f>INDEX('CAT-4'!$1:$1048576,FAR!AF928,FAR!AI928)</f>
        <v>133.69999999999999</v>
      </c>
      <c r="AK928" s="28">
        <f t="shared" si="530"/>
        <v>1.1666666666666665</v>
      </c>
      <c r="AL928" s="28">
        <f t="shared" si="532"/>
        <v>1.1666666666666665</v>
      </c>
      <c r="AM928" s="2">
        <f>INDEX(ELSV!$C$4:$G$58,MATCH(AE928,ELSV!$G$4:$G$58,0),MATCH(IF(O928&gt;2000000,"A",IF(O928&gt;1000000,"B",IF(O928&gt;100000,"C","D"))),ELSV!$C$4:$G$4,0))</f>
        <v>8</v>
      </c>
      <c r="AN928" s="77">
        <f>INDEX(ELSV!$G$4:$K$58,MATCH(AE928,ELSV!$G$4:$G$58,0),MATCH(IF(O928&gt;2000000,"A",IF(O928&gt;1000000,"B",IF(O928&gt;100000,"C","D"))),ELSV!$G$4:$K$4,0))</f>
        <v>0.95</v>
      </c>
      <c r="AO928" s="24">
        <f t="shared" si="523"/>
        <v>85679.999999999985</v>
      </c>
      <c r="AP928" s="24">
        <f t="shared" si="524"/>
        <v>81395.999999999985</v>
      </c>
      <c r="AQ928" s="25">
        <f t="shared" si="514"/>
        <v>4284</v>
      </c>
    </row>
    <row r="929" spans="1:43" x14ac:dyDescent="0.25">
      <c r="A929" s="11">
        <v>3005</v>
      </c>
      <c r="B929" s="6">
        <v>3005006301</v>
      </c>
      <c r="C929" s="6">
        <v>20000401</v>
      </c>
      <c r="D929" s="6">
        <v>5000000247</v>
      </c>
      <c r="E929" s="6" t="s">
        <v>1584</v>
      </c>
      <c r="F929" s="6" t="s">
        <v>1167</v>
      </c>
      <c r="G929" s="6"/>
      <c r="H929" s="6">
        <v>1</v>
      </c>
      <c r="I929" s="6" t="s">
        <v>8</v>
      </c>
      <c r="J929" s="27">
        <v>41327</v>
      </c>
      <c r="K929" s="27">
        <v>41327</v>
      </c>
      <c r="L929" s="7">
        <v>73427</v>
      </c>
      <c r="M929" s="7">
        <v>0</v>
      </c>
      <c r="N929" s="7"/>
      <c r="O929" s="8">
        <v>73427</v>
      </c>
      <c r="P929" s="7">
        <v>-41034.33</v>
      </c>
      <c r="Q929" s="7">
        <v>0</v>
      </c>
      <c r="R929" s="7">
        <v>-4647.93</v>
      </c>
      <c r="S929" s="12">
        <f t="shared" si="517"/>
        <v>-45682.26</v>
      </c>
      <c r="T929" s="18">
        <f t="shared" si="518"/>
        <v>32392.67</v>
      </c>
      <c r="U929" s="18">
        <v>27744.74</v>
      </c>
      <c r="V929" s="30">
        <f t="shared" si="519"/>
        <v>41306</v>
      </c>
      <c r="W929" s="28">
        <f t="shared" si="511"/>
        <v>10.286111111111111</v>
      </c>
      <c r="X929" s="38"/>
      <c r="AD929"/>
      <c r="AE929" s="43" t="s">
        <v>4032</v>
      </c>
      <c r="AF929">
        <f>MATCH(AE929,'CAT-4'!$A:$A,0)</f>
        <v>639</v>
      </c>
      <c r="AG929">
        <f>MATCH(V929,'CAT-4'!$1:$1,0)</f>
        <v>14</v>
      </c>
      <c r="AH929">
        <f>INDEX('CAT-4'!$1:$1048576,FAR!AF929,FAR!AG929)</f>
        <v>101</v>
      </c>
      <c r="AI929">
        <f>MATCH($AI$3,'CAT-4'!$1:$1,0)</f>
        <v>133</v>
      </c>
      <c r="AJ929">
        <f>INDEX('CAT-4'!$1:$1048576,FAR!AF929,FAR!AI929)</f>
        <v>117.6</v>
      </c>
      <c r="AK929" s="28">
        <f t="shared" si="530"/>
        <v>1.1643564356435643</v>
      </c>
      <c r="AL929" s="28">
        <f t="shared" si="532"/>
        <v>1.1643564356435643</v>
      </c>
      <c r="AM929" s="2">
        <f>INDEX(ELSV!$C$4:$G$58,MATCH(AE929,ELSV!$G$4:$G$58,0),MATCH(IF(O929&gt;2000000,"A",IF(O929&gt;1000000,"B",IF(O929&gt;100000,"C","D"))),ELSV!$C$4:$G$4,0))</f>
        <v>6</v>
      </c>
      <c r="AN929" s="77">
        <f>INDEX(ELSV!$G$4:$K$58,MATCH(AE929,ELSV!$G$4:$G$58,0),MATCH(IF(O929&gt;2000000,"A",IF(O929&gt;1000000,"B",IF(O929&gt;100000,"C","D"))),ELSV!$G$4:$K$4,0))</f>
        <v>1</v>
      </c>
      <c r="AO929" s="24">
        <f t="shared" si="523"/>
        <v>85495.2</v>
      </c>
      <c r="AP929" s="24">
        <f t="shared" si="524"/>
        <v>85495.2</v>
      </c>
      <c r="AQ929" s="25">
        <f t="shared" si="514"/>
        <v>0</v>
      </c>
    </row>
    <row r="930" spans="1:43" x14ac:dyDescent="0.25">
      <c r="A930" s="11">
        <v>3007</v>
      </c>
      <c r="B930" s="6">
        <v>3007005805</v>
      </c>
      <c r="C930" s="6">
        <v>20000201</v>
      </c>
      <c r="D930" s="6">
        <v>3020000377</v>
      </c>
      <c r="E930" s="6" t="s">
        <v>1585</v>
      </c>
      <c r="F930" s="6" t="s">
        <v>510</v>
      </c>
      <c r="G930" s="6"/>
      <c r="H930" s="6">
        <v>1</v>
      </c>
      <c r="I930" s="6" t="s">
        <v>8</v>
      </c>
      <c r="J930" s="27">
        <v>42067</v>
      </c>
      <c r="K930" s="27">
        <v>42067</v>
      </c>
      <c r="L930" s="7">
        <v>73001.009999999995</v>
      </c>
      <c r="M930" s="7">
        <v>0</v>
      </c>
      <c r="N930" s="7"/>
      <c r="O930" s="8">
        <v>73001.009999999995</v>
      </c>
      <c r="P930" s="7">
        <v>-30118.2</v>
      </c>
      <c r="Q930" s="7">
        <v>0</v>
      </c>
      <c r="R930" s="7">
        <v>-4255.96</v>
      </c>
      <c r="S930" s="12">
        <f t="shared" si="517"/>
        <v>-34374.160000000003</v>
      </c>
      <c r="T930" s="18">
        <f t="shared" si="518"/>
        <v>42882.81</v>
      </c>
      <c r="U930" s="18">
        <v>38626.85</v>
      </c>
      <c r="V930" s="30">
        <f t="shared" si="519"/>
        <v>42064</v>
      </c>
      <c r="W930" s="28">
        <f t="shared" si="511"/>
        <v>8.2527777777777782</v>
      </c>
      <c r="X930" s="38"/>
      <c r="AD930"/>
      <c r="AE930" s="43" t="s">
        <v>4034</v>
      </c>
      <c r="AF930">
        <f>MATCH(AE930,'CAT-4'!$A:$A,0)</f>
        <v>640</v>
      </c>
      <c r="AG930">
        <f>MATCH(V930,'CAT-4'!$1:$1,0)</f>
        <v>39</v>
      </c>
      <c r="AH930">
        <f>INDEX('CAT-4'!$1:$1048576,FAR!AF930,FAR!AG930)</f>
        <v>108.7</v>
      </c>
      <c r="AI930">
        <f>MATCH($AI$3,'CAT-4'!$1:$1,0)</f>
        <v>133</v>
      </c>
      <c r="AJ930">
        <f>INDEX('CAT-4'!$1:$1048576,FAR!AF930,FAR!AI930)</f>
        <v>115.5</v>
      </c>
      <c r="AK930" s="28">
        <f t="shared" si="530"/>
        <v>1.062557497700092</v>
      </c>
      <c r="AL930" s="28">
        <f t="shared" si="532"/>
        <v>1.062557497700092</v>
      </c>
      <c r="AM930" s="2">
        <f>INDEX(ELSV!$C$4:$G$58,MATCH(AE930,ELSV!$G$4:$G$58,0),MATCH(IF(O930&gt;2000000,"A",IF(O930&gt;1000000,"B",IF(O930&gt;100000,"C","D"))),ELSV!$C$4:$G$4,0))</f>
        <v>5</v>
      </c>
      <c r="AN930" s="77">
        <f>INDEX(ELSV!$G$4:$K$58,MATCH(AE930,ELSV!$G$4:$G$58,0),MATCH(IF(O930&gt;2000000,"A",IF(O930&gt;1000000,"B",IF(O930&gt;100000,"C","D"))),ELSV!$G$4:$K$4,0))</f>
        <v>1</v>
      </c>
      <c r="AO930" s="24">
        <f t="shared" si="523"/>
        <v>77567.770515179393</v>
      </c>
      <c r="AP930" s="24">
        <f t="shared" si="524"/>
        <v>77567.770515179407</v>
      </c>
      <c r="AQ930" s="25">
        <f t="shared" si="514"/>
        <v>0</v>
      </c>
    </row>
    <row r="931" spans="1:43" x14ac:dyDescent="0.25">
      <c r="A931" s="11">
        <v>3005</v>
      </c>
      <c r="B931" s="6">
        <v>3005005805</v>
      </c>
      <c r="C931" s="6">
        <v>20000201</v>
      </c>
      <c r="D931" s="6">
        <v>3020000374</v>
      </c>
      <c r="E931" s="6" t="s">
        <v>1584</v>
      </c>
      <c r="F931" s="6" t="s">
        <v>507</v>
      </c>
      <c r="G931" s="6"/>
      <c r="H931" s="6">
        <v>1</v>
      </c>
      <c r="I931" s="6" t="s">
        <v>8</v>
      </c>
      <c r="J931" s="27">
        <v>42094</v>
      </c>
      <c r="K931" s="27">
        <v>42094</v>
      </c>
      <c r="L931" s="7">
        <v>73001</v>
      </c>
      <c r="M931" s="7">
        <v>0</v>
      </c>
      <c r="N931" s="7"/>
      <c r="O931" s="8">
        <v>73001</v>
      </c>
      <c r="P931" s="7">
        <v>-29803.38</v>
      </c>
      <c r="Q931" s="7">
        <v>0</v>
      </c>
      <c r="R931" s="7">
        <v>-4255.96</v>
      </c>
      <c r="S931" s="12">
        <f t="shared" si="517"/>
        <v>-34059.340000000004</v>
      </c>
      <c r="T931" s="18">
        <f t="shared" si="518"/>
        <v>43197.619999999995</v>
      </c>
      <c r="U931" s="18">
        <v>38941.660000000003</v>
      </c>
      <c r="V931" s="30">
        <f t="shared" si="519"/>
        <v>42064</v>
      </c>
      <c r="W931" s="28">
        <f t="shared" si="511"/>
        <v>8.1805555555555554</v>
      </c>
      <c r="X931" s="38"/>
      <c r="AD931"/>
      <c r="AE931" s="43" t="s">
        <v>4034</v>
      </c>
      <c r="AF931">
        <f>MATCH(AE931,'CAT-4'!$A:$A,0)</f>
        <v>640</v>
      </c>
      <c r="AG931">
        <f>MATCH(V931,'CAT-4'!$1:$1,0)</f>
        <v>39</v>
      </c>
      <c r="AH931">
        <f>INDEX('CAT-4'!$1:$1048576,FAR!AF931,FAR!AG931)</f>
        <v>108.7</v>
      </c>
      <c r="AI931">
        <f>MATCH($AI$3,'CAT-4'!$1:$1,0)</f>
        <v>133</v>
      </c>
      <c r="AJ931">
        <f>INDEX('CAT-4'!$1:$1048576,FAR!AF931,FAR!AI931)</f>
        <v>115.5</v>
      </c>
      <c r="AK931" s="28">
        <f t="shared" si="530"/>
        <v>1.062557497700092</v>
      </c>
      <c r="AL931" s="28">
        <f t="shared" si="532"/>
        <v>1.062557497700092</v>
      </c>
      <c r="AM931" s="2">
        <f>INDEX(ELSV!$C$4:$G$58,MATCH(AE931,ELSV!$G$4:$G$58,0),MATCH(IF(O931&gt;2000000,"A",IF(O931&gt;1000000,"B",IF(O931&gt;100000,"C","D"))),ELSV!$C$4:$G$4,0))</f>
        <v>5</v>
      </c>
      <c r="AN931" s="77">
        <f>INDEX(ELSV!$G$4:$K$58,MATCH(AE931,ELSV!$G$4:$G$58,0),MATCH(IF(O931&gt;2000000,"A",IF(O931&gt;1000000,"B",IF(O931&gt;100000,"C","D"))),ELSV!$G$4:$K$4,0))</f>
        <v>1</v>
      </c>
      <c r="AO931" s="24">
        <f t="shared" si="523"/>
        <v>77567.759889604422</v>
      </c>
      <c r="AP931" s="24">
        <f t="shared" si="524"/>
        <v>77567.759889604422</v>
      </c>
      <c r="AQ931" s="25">
        <f t="shared" si="514"/>
        <v>0</v>
      </c>
    </row>
    <row r="932" spans="1:43" x14ac:dyDescent="0.25">
      <c r="A932" s="11">
        <v>3006</v>
      </c>
      <c r="B932" s="6">
        <v>3006006201</v>
      </c>
      <c r="C932" s="6">
        <v>20000301</v>
      </c>
      <c r="D932" s="6">
        <v>4000000245</v>
      </c>
      <c r="E932" s="6" t="s">
        <v>1582</v>
      </c>
      <c r="F932" s="6" t="s">
        <v>973</v>
      </c>
      <c r="G932" s="6"/>
      <c r="H932" s="6">
        <v>10</v>
      </c>
      <c r="I932" s="6" t="s">
        <v>8</v>
      </c>
      <c r="J932" s="27">
        <v>42155</v>
      </c>
      <c r="K932" s="27">
        <v>42155</v>
      </c>
      <c r="L932" s="7">
        <v>72456.009999999995</v>
      </c>
      <c r="M932" s="7">
        <v>0</v>
      </c>
      <c r="N932" s="7"/>
      <c r="O932" s="8">
        <v>72456.009999999995</v>
      </c>
      <c r="P932" s="7">
        <v>-31353.41</v>
      </c>
      <c r="Q932" s="7">
        <v>0</v>
      </c>
      <c r="R932" s="7">
        <v>-4586.47</v>
      </c>
      <c r="S932" s="12">
        <f t="shared" si="517"/>
        <v>-35939.879999999997</v>
      </c>
      <c r="T932" s="18">
        <f t="shared" si="518"/>
        <v>41102.599999999991</v>
      </c>
      <c r="U932" s="18">
        <v>36516.129999999997</v>
      </c>
      <c r="V932" s="30">
        <f t="shared" si="519"/>
        <v>42125</v>
      </c>
      <c r="W932" s="28">
        <f t="shared" si="511"/>
        <v>8.0138888888888893</v>
      </c>
      <c r="X932" s="38"/>
      <c r="AD932"/>
      <c r="AE932" s="43" t="s">
        <v>4429</v>
      </c>
      <c r="AF932">
        <f>MATCH(AE932,'CAT-4'!$A:$A,0)</f>
        <v>844</v>
      </c>
      <c r="AG932">
        <f>MATCH(V932,'CAT-4'!$1:$1,0)</f>
        <v>41</v>
      </c>
      <c r="AH932">
        <f>INDEX('CAT-4'!$1:$1048576,FAR!AF932,FAR!AG932)</f>
        <v>112.6</v>
      </c>
      <c r="AI932">
        <f>MATCH($AI$3,'CAT-4'!$1:$1,0)</f>
        <v>133</v>
      </c>
      <c r="AJ932">
        <f>INDEX('CAT-4'!$1:$1048576,FAR!AF932,FAR!AI932)</f>
        <v>157.9</v>
      </c>
      <c r="AK932" s="28">
        <f t="shared" si="530"/>
        <v>1.402309058614565</v>
      </c>
      <c r="AL932" s="28">
        <f t="shared" si="532"/>
        <v>1.402309058614565</v>
      </c>
      <c r="AM932" s="2">
        <f>INDEX(ELSV!$C$4:$G$58,MATCH(AE932,ELSV!$G$4:$G$58,0),MATCH(IF(O932&gt;2000000,"A",IF(O932&gt;1000000,"B",IF(O932&gt;100000,"C","D"))),ELSV!$C$4:$G$4,0))</f>
        <v>8</v>
      </c>
      <c r="AN932" s="77">
        <f>INDEX(ELSV!$G$4:$K$58,MATCH(AE932,ELSV!$G$4:$G$58,0),MATCH(IF(O932&gt;2000000,"A",IF(O932&gt;1000000,"B",IF(O932&gt;100000,"C","D"))),ELSV!$G$4:$K$4,0))</f>
        <v>0.95</v>
      </c>
      <c r="AO932" s="24">
        <f t="shared" si="523"/>
        <v>101605.7191740675</v>
      </c>
      <c r="AP932" s="24">
        <f t="shared" si="524"/>
        <v>96525.43321536413</v>
      </c>
      <c r="AQ932" s="25">
        <f t="shared" si="514"/>
        <v>5080.2859587033745</v>
      </c>
    </row>
    <row r="933" spans="1:43" hidden="1" x14ac:dyDescent="0.25">
      <c r="A933" s="11">
        <v>3003</v>
      </c>
      <c r="B933" s="6">
        <v>3003006301</v>
      </c>
      <c r="C933" s="6">
        <v>20000401</v>
      </c>
      <c r="D933" s="6">
        <v>5000000249</v>
      </c>
      <c r="E933" s="6"/>
      <c r="F933" s="6" t="s">
        <v>1168</v>
      </c>
      <c r="G933" s="6"/>
      <c r="H933" s="6">
        <v>1</v>
      </c>
      <c r="I933" s="6" t="s">
        <v>8</v>
      </c>
      <c r="J933" s="27">
        <v>41364</v>
      </c>
      <c r="K933" s="27">
        <v>41364</v>
      </c>
      <c r="L933" s="7">
        <v>72240</v>
      </c>
      <c r="M933" s="7">
        <v>0</v>
      </c>
      <c r="N933" s="7"/>
      <c r="O933" s="8">
        <v>72240</v>
      </c>
      <c r="P933" s="7">
        <v>-65016</v>
      </c>
      <c r="Q933" s="7">
        <v>0</v>
      </c>
      <c r="R933" s="7">
        <v>0</v>
      </c>
      <c r="S933" s="12">
        <f t="shared" si="517"/>
        <v>-65016</v>
      </c>
      <c r="T933" s="18">
        <f t="shared" si="518"/>
        <v>7224</v>
      </c>
      <c r="U933" s="18">
        <v>7224</v>
      </c>
      <c r="V933" s="30">
        <f t="shared" si="519"/>
        <v>41334</v>
      </c>
      <c r="W933" s="28">
        <f t="shared" si="511"/>
        <v>10.180555555555555</v>
      </c>
      <c r="X933" s="38" t="s">
        <v>3108</v>
      </c>
      <c r="AD933"/>
      <c r="AE933" s="43" t="s">
        <v>4045</v>
      </c>
      <c r="AF933">
        <f>MATCH(AE933,'CAT-4'!$A:$A,0)</f>
        <v>646</v>
      </c>
      <c r="AG933">
        <f>MATCH(V933,'CAT-4'!$1:$1,0)</f>
        <v>15</v>
      </c>
      <c r="AH933">
        <f>INDEX('CAT-4'!$1:$1048576,FAR!AF933,FAR!AG933)</f>
        <v>91.7</v>
      </c>
      <c r="AI933">
        <f>MATCH($AI$3,'CAT-4'!$1:$1,0)</f>
        <v>133</v>
      </c>
      <c r="AJ933">
        <f>INDEX('CAT-4'!$1:$1048576,FAR!AF933,FAR!AI933)</f>
        <v>154.1</v>
      </c>
      <c r="AK933" s="28">
        <f t="shared" si="530"/>
        <v>1.6804798255179934</v>
      </c>
      <c r="AL933" s="28">
        <f t="shared" si="532"/>
        <v>1.6804798255179934</v>
      </c>
      <c r="AM933" s="2">
        <f>INDEX(ELSV!$C$4:$G$58,MATCH(AE933,ELSV!$G$4:$G$58,0),MATCH(IF(O933&gt;2000000,"A",IF(O933&gt;1000000,"B",IF(O933&gt;100000,"C","D"))),ELSV!$C$4:$G$4,0))</f>
        <v>5</v>
      </c>
      <c r="AN933" s="77">
        <f>INDEX(ELSV!$G$4:$K$58,MATCH(AE933,ELSV!$G$4:$G$58,0),MATCH(IF(O933&gt;2000000,"A",IF(O933&gt;1000000,"B",IF(O933&gt;100000,"C","D"))),ELSV!$G$4:$K$4,0))</f>
        <v>1</v>
      </c>
      <c r="AO933" s="24">
        <f t="shared" si="523"/>
        <v>121397.86259541984</v>
      </c>
      <c r="AP933" s="24">
        <f t="shared" si="524"/>
        <v>121397.86259541985</v>
      </c>
      <c r="AQ933" s="25">
        <f t="shared" si="514"/>
        <v>0</v>
      </c>
    </row>
    <row r="934" spans="1:43" x14ac:dyDescent="0.25">
      <c r="A934" s="11">
        <v>3004</v>
      </c>
      <c r="B934" s="6">
        <v>3004000209</v>
      </c>
      <c r="C934" s="6">
        <v>20000201</v>
      </c>
      <c r="D934" s="6">
        <v>3020000196</v>
      </c>
      <c r="E934" s="6" t="s">
        <v>1583</v>
      </c>
      <c r="F934" s="6" t="s">
        <v>339</v>
      </c>
      <c r="G934" s="6"/>
      <c r="H934" s="6">
        <v>1</v>
      </c>
      <c r="I934" s="6" t="s">
        <v>8</v>
      </c>
      <c r="J934" s="27">
        <v>41274</v>
      </c>
      <c r="K934" s="27">
        <v>41274</v>
      </c>
      <c r="L934" s="7">
        <v>71873.39</v>
      </c>
      <c r="M934" s="7">
        <v>0</v>
      </c>
      <c r="N934" s="7"/>
      <c r="O934" s="8">
        <v>71873.39</v>
      </c>
      <c r="P934" s="7">
        <v>-37786.910000000003</v>
      </c>
      <c r="Q934" s="7">
        <v>0</v>
      </c>
      <c r="R934" s="7">
        <v>-4190.22</v>
      </c>
      <c r="S934" s="12">
        <f t="shared" si="517"/>
        <v>-41977.130000000005</v>
      </c>
      <c r="T934" s="18">
        <f t="shared" si="518"/>
        <v>34086.479999999996</v>
      </c>
      <c r="U934" s="18">
        <v>29896.26</v>
      </c>
      <c r="V934" s="30">
        <f t="shared" si="519"/>
        <v>41244</v>
      </c>
      <c r="W934" s="28">
        <f t="shared" si="511"/>
        <v>10.430555555555555</v>
      </c>
      <c r="X934" s="38"/>
      <c r="AD934"/>
      <c r="AE934" s="43" t="s">
        <v>4096</v>
      </c>
      <c r="AF934">
        <f>MATCH(AE934,'CAT-4'!$A:$A,0)</f>
        <v>672</v>
      </c>
      <c r="AG934">
        <f>MATCH(V934,'CAT-4'!$1:$1,0)</f>
        <v>12</v>
      </c>
      <c r="AH934">
        <f>INDEX('CAT-4'!$1:$1048576,FAR!AF934,FAR!AG934)</f>
        <v>100.7</v>
      </c>
      <c r="AI934">
        <f>MATCH($AI$3,'CAT-4'!$1:$1,0)</f>
        <v>133</v>
      </c>
      <c r="AJ934">
        <f>INDEX('CAT-4'!$1:$1048576,FAR!AF934,FAR!AI934)</f>
        <v>142.1</v>
      </c>
      <c r="AK934" s="28">
        <f t="shared" si="530"/>
        <v>1.4111221449851041</v>
      </c>
      <c r="AL934" s="28">
        <f t="shared" si="532"/>
        <v>1.4111221449851041</v>
      </c>
      <c r="AM934" s="2">
        <f>INDEX(ELSV!$C$4:$G$58,MATCH(AE934,ELSV!$G$4:$G$58,0),MATCH(IF(O934&gt;2000000,"A",IF(O934&gt;1000000,"B",IF(O934&gt;100000,"C","D"))),ELSV!$C$4:$G$4,0))</f>
        <v>8</v>
      </c>
      <c r="AN934" s="77">
        <f>INDEX(ELSV!$G$4:$K$58,MATCH(AE934,ELSV!$G$4:$G$58,0),MATCH(IF(O934&gt;2000000,"A",IF(O934&gt;1000000,"B",IF(O934&gt;100000,"C","D"))),ELSV!$G$4:$K$4,0))</f>
        <v>0.95</v>
      </c>
      <c r="AO934" s="24">
        <f t="shared" si="523"/>
        <v>101422.13226415093</v>
      </c>
      <c r="AP934" s="24">
        <f t="shared" si="524"/>
        <v>96351.025650943382</v>
      </c>
      <c r="AQ934" s="25">
        <f t="shared" si="514"/>
        <v>5071.1066132075503</v>
      </c>
    </row>
    <row r="935" spans="1:43" x14ac:dyDescent="0.25">
      <c r="A935" s="11">
        <v>3007</v>
      </c>
      <c r="B935" s="6">
        <v>3007006203</v>
      </c>
      <c r="C935" s="6">
        <v>20000301</v>
      </c>
      <c r="D935" s="6">
        <v>4000000032</v>
      </c>
      <c r="E935" s="6" t="s">
        <v>1585</v>
      </c>
      <c r="F935" s="6" t="s">
        <v>817</v>
      </c>
      <c r="G935" s="6"/>
      <c r="H935" s="6">
        <v>4</v>
      </c>
      <c r="I935" s="6" t="s">
        <v>8</v>
      </c>
      <c r="J935" s="27">
        <v>40814</v>
      </c>
      <c r="K935" s="27">
        <v>40814</v>
      </c>
      <c r="L935" s="7">
        <v>71200.009999999995</v>
      </c>
      <c r="M935" s="7">
        <v>0</v>
      </c>
      <c r="N935" s="7"/>
      <c r="O935" s="8">
        <v>71200.009999999995</v>
      </c>
      <c r="P935" s="7">
        <v>-47360.02</v>
      </c>
      <c r="Q935" s="7">
        <v>0</v>
      </c>
      <c r="R935" s="7">
        <v>-4506.96</v>
      </c>
      <c r="S935" s="12">
        <f t="shared" si="517"/>
        <v>-51866.979999999996</v>
      </c>
      <c r="T935" s="18">
        <f t="shared" si="518"/>
        <v>23839.989999999998</v>
      </c>
      <c r="U935" s="18">
        <v>19333.03</v>
      </c>
      <c r="V935" s="30">
        <f t="shared" si="519"/>
        <v>40787</v>
      </c>
      <c r="W935" s="28">
        <f t="shared" si="511"/>
        <v>11.686111111111112</v>
      </c>
      <c r="X935" s="38" t="s">
        <v>2968</v>
      </c>
      <c r="Y935">
        <f>MATCH(X935,'CAT-3'!$A:$A,0)</f>
        <v>686</v>
      </c>
      <c r="Z935">
        <f>MATCH(V935,'CAT-3'!$1:$1,0)</f>
        <v>84</v>
      </c>
      <c r="AA935">
        <f>INDEX('CAT-3'!$1:$1048576,FAR!Y935,FAR!Z935)</f>
        <v>104</v>
      </c>
      <c r="AB935">
        <f>MATCH($AB$3,'CAT-3'!$1:$1,0)</f>
        <v>90</v>
      </c>
      <c r="AC935">
        <f>INDEX('CAT-3'!$1:$1048576,FAR!Y935,FAR!AB935)</f>
        <v>103.4</v>
      </c>
      <c r="AD935" s="28">
        <f>AC935/AA935</f>
        <v>0.99423076923076925</v>
      </c>
      <c r="AE935" s="43" t="s">
        <v>4059</v>
      </c>
      <c r="AF935">
        <f>MATCH(AE935,'CAT-4'!$A:$A,0)</f>
        <v>653</v>
      </c>
      <c r="AG935">
        <f>MATCH($AG$3,'CAT-4'!$1:$1,0)</f>
        <v>4</v>
      </c>
      <c r="AH935">
        <f>INDEX('CAT-4'!$1:$1048576,FAR!AF935,FAR!AG935)</f>
        <v>100.8</v>
      </c>
      <c r="AI935">
        <f>MATCH($AI$3,'CAT-4'!$1:$1,0)</f>
        <v>133</v>
      </c>
      <c r="AJ935">
        <f>INDEX('CAT-4'!$1:$1048576,FAR!AF935,FAR!AI935)</f>
        <v>120.5</v>
      </c>
      <c r="AK935" s="28">
        <f>AJ935/AH935</f>
        <v>1.1954365079365079</v>
      </c>
      <c r="AL935" s="28">
        <f>AK935*AD935</f>
        <v>1.1885397588522588</v>
      </c>
      <c r="AM935" s="2">
        <f>INDEX(ELSV!$C$4:$G$58,MATCH(AE935,ELSV!$G$4:$G$58,0),MATCH(IF(O935&gt;2000000,"A",IF(O935&gt;1000000,"B",IF(O935&gt;100000,"C","D"))),ELSV!$C$4:$G$4,0))</f>
        <v>8</v>
      </c>
      <c r="AN935" s="77">
        <f>INDEX(ELSV!$G$4:$K$58,MATCH(AE935,ELSV!$G$4:$G$58,0),MATCH(IF(O935&gt;2000000,"A",IF(O935&gt;1000000,"B",IF(O935&gt;100000,"C","D"))),ELSV!$G$4:$K$4,0))</f>
        <v>0.9</v>
      </c>
      <c r="AO935" s="24">
        <f t="shared" si="523"/>
        <v>84624.042715678414</v>
      </c>
      <c r="AP935" s="24">
        <f t="shared" si="524"/>
        <v>76161.638444110577</v>
      </c>
      <c r="AQ935" s="25">
        <f t="shared" si="514"/>
        <v>8462.404271567837</v>
      </c>
    </row>
    <row r="936" spans="1:43" x14ac:dyDescent="0.25">
      <c r="A936" s="11">
        <v>3008</v>
      </c>
      <c r="B936" s="6">
        <v>3008006201</v>
      </c>
      <c r="C936" s="6">
        <v>20000301</v>
      </c>
      <c r="D936" s="6">
        <v>4000000268</v>
      </c>
      <c r="E936" s="6" t="s">
        <v>1586</v>
      </c>
      <c r="F936" s="6" t="s">
        <v>993</v>
      </c>
      <c r="G936" s="6"/>
      <c r="H936" s="6">
        <v>3</v>
      </c>
      <c r="I936" s="6" t="s">
        <v>8</v>
      </c>
      <c r="J936" s="27">
        <v>42277</v>
      </c>
      <c r="K936" s="27">
        <v>42277</v>
      </c>
      <c r="L936" s="7">
        <v>71136</v>
      </c>
      <c r="M936" s="7">
        <v>0</v>
      </c>
      <c r="N936" s="7"/>
      <c r="O936" s="8">
        <v>71136</v>
      </c>
      <c r="P936" s="7">
        <v>-29281.22</v>
      </c>
      <c r="Q936" s="7">
        <v>0</v>
      </c>
      <c r="R936" s="7">
        <v>-4502.91</v>
      </c>
      <c r="S936" s="12">
        <f t="shared" si="517"/>
        <v>-33784.130000000005</v>
      </c>
      <c r="T936" s="18">
        <f t="shared" si="518"/>
        <v>41854.78</v>
      </c>
      <c r="U936" s="18">
        <v>37351.870000000003</v>
      </c>
      <c r="V936" s="30">
        <f t="shared" si="519"/>
        <v>42248</v>
      </c>
      <c r="W936" s="28">
        <f t="shared" si="511"/>
        <v>7.6805555555555554</v>
      </c>
      <c r="X936" s="38"/>
      <c r="AD936"/>
      <c r="AE936" s="43" t="s">
        <v>4429</v>
      </c>
      <c r="AF936">
        <f>MATCH(AE936,'CAT-4'!$A:$A,0)</f>
        <v>844</v>
      </c>
      <c r="AG936">
        <f>MATCH(V936,'CAT-4'!$1:$1,0)</f>
        <v>45</v>
      </c>
      <c r="AH936">
        <f>INDEX('CAT-4'!$1:$1048576,FAR!AF936,FAR!AG936)</f>
        <v>110.9</v>
      </c>
      <c r="AI936">
        <f>MATCH($AI$3,'CAT-4'!$1:$1,0)</f>
        <v>133</v>
      </c>
      <c r="AJ936">
        <f>INDEX('CAT-4'!$1:$1048576,FAR!AF936,FAR!AI936)</f>
        <v>157.9</v>
      </c>
      <c r="AK936" s="28">
        <f t="shared" ref="AK936:AK946" si="533">AJ936/AH936</f>
        <v>1.42380522993688</v>
      </c>
      <c r="AL936" s="28">
        <f t="shared" ref="AL936:AL946" si="534">AK936</f>
        <v>1.42380522993688</v>
      </c>
      <c r="AM936" s="2">
        <f>INDEX(ELSV!$C$4:$G$58,MATCH(AE936,ELSV!$G$4:$G$58,0),MATCH(IF(O936&gt;2000000,"A",IF(O936&gt;1000000,"B",IF(O936&gt;100000,"C","D"))),ELSV!$C$4:$G$4,0))</f>
        <v>8</v>
      </c>
      <c r="AN936" s="77">
        <f>INDEX(ELSV!$G$4:$K$58,MATCH(AE936,ELSV!$G$4:$G$58,0),MATCH(IF(O936&gt;2000000,"A",IF(O936&gt;1000000,"B",IF(O936&gt;100000,"C","D"))),ELSV!$G$4:$K$4,0))</f>
        <v>0.95</v>
      </c>
      <c r="AO936" s="24">
        <f t="shared" si="523"/>
        <v>101283.80883678989</v>
      </c>
      <c r="AP936" s="24">
        <f t="shared" si="524"/>
        <v>92377.515577096463</v>
      </c>
      <c r="AQ936" s="25">
        <f t="shared" si="514"/>
        <v>8906.2932596934261</v>
      </c>
    </row>
    <row r="937" spans="1:43" x14ac:dyDescent="0.25">
      <c r="A937" s="11">
        <v>3007</v>
      </c>
      <c r="B937" s="6">
        <v>3007006301</v>
      </c>
      <c r="C937" s="6">
        <v>20000401</v>
      </c>
      <c r="D937" s="6">
        <v>5000000237</v>
      </c>
      <c r="E937" s="6" t="s">
        <v>1585</v>
      </c>
      <c r="F937" s="6" t="s">
        <v>1163</v>
      </c>
      <c r="G937" s="6"/>
      <c r="H937" s="6">
        <v>1</v>
      </c>
      <c r="I937" s="6" t="s">
        <v>8</v>
      </c>
      <c r="J937" s="27">
        <v>41318</v>
      </c>
      <c r="K937" s="27">
        <v>41318</v>
      </c>
      <c r="L937" s="7">
        <v>71000.009999999995</v>
      </c>
      <c r="M937" s="7">
        <v>0</v>
      </c>
      <c r="N937" s="7"/>
      <c r="O937" s="8">
        <v>71000.009999999995</v>
      </c>
      <c r="P937" s="7">
        <v>-48945.5</v>
      </c>
      <c r="Q937" s="7">
        <v>0</v>
      </c>
      <c r="R937" s="7">
        <v>-4494.3</v>
      </c>
      <c r="S937" s="12">
        <f t="shared" si="517"/>
        <v>-53439.8</v>
      </c>
      <c r="T937" s="18">
        <f t="shared" si="518"/>
        <v>22054.509999999995</v>
      </c>
      <c r="U937" s="18">
        <v>17560.21</v>
      </c>
      <c r="V937" s="30">
        <f t="shared" si="519"/>
        <v>41306</v>
      </c>
      <c r="W937" s="28">
        <f t="shared" si="511"/>
        <v>10.311111111111112</v>
      </c>
      <c r="X937" s="38"/>
      <c r="AD937"/>
      <c r="AE937" s="43" t="s">
        <v>4057</v>
      </c>
      <c r="AF937">
        <f>MATCH(AE937,'CAT-4'!$A:$A,0)</f>
        <v>652</v>
      </c>
      <c r="AG937">
        <f>MATCH(V937,'CAT-4'!$1:$1,0)</f>
        <v>14</v>
      </c>
      <c r="AH937">
        <f>INDEX('CAT-4'!$1:$1048576,FAR!AF937,FAR!AG937)</f>
        <v>94.4</v>
      </c>
      <c r="AI937">
        <f>MATCH($AI$3,'CAT-4'!$1:$1,0)</f>
        <v>133</v>
      </c>
      <c r="AJ937">
        <f>INDEX('CAT-4'!$1:$1048576,FAR!AF937,FAR!AI937)</f>
        <v>93.1</v>
      </c>
      <c r="AK937" s="28">
        <f t="shared" si="533"/>
        <v>0.9862288135593219</v>
      </c>
      <c r="AL937" s="28">
        <f t="shared" si="534"/>
        <v>0.9862288135593219</v>
      </c>
      <c r="AM937" s="2">
        <f>INDEX(ELSV!$C$4:$G$58,MATCH(AE937,ELSV!$G$4:$G$58,0),MATCH(IF(O937&gt;2000000,"A",IF(O937&gt;1000000,"B",IF(O937&gt;100000,"C","D"))),ELSV!$C$4:$G$4,0))</f>
        <v>8</v>
      </c>
      <c r="AN937" s="77">
        <f>INDEX(ELSV!$G$4:$K$58,MATCH(AE937,ELSV!$G$4:$G$58,0),MATCH(IF(O937&gt;2000000,"A",IF(O937&gt;1000000,"B",IF(O937&gt;100000,"C","D"))),ELSV!$G$4:$K$4,0))</f>
        <v>0.95</v>
      </c>
      <c r="AO937" s="24">
        <f t="shared" si="523"/>
        <v>70022.255624999991</v>
      </c>
      <c r="AP937" s="24">
        <f t="shared" si="524"/>
        <v>66521.142843749985</v>
      </c>
      <c r="AQ937" s="25">
        <f t="shared" si="514"/>
        <v>3501.1127812500054</v>
      </c>
    </row>
    <row r="938" spans="1:43" x14ac:dyDescent="0.25">
      <c r="A938" s="11">
        <v>3005</v>
      </c>
      <c r="B938" s="6">
        <v>3005006301</v>
      </c>
      <c r="C938" s="6">
        <v>20000401</v>
      </c>
      <c r="D938" s="6">
        <v>5030000160</v>
      </c>
      <c r="E938" s="6" t="s">
        <v>1584</v>
      </c>
      <c r="F938" s="6" t="s">
        <v>1445</v>
      </c>
      <c r="G938" s="6"/>
      <c r="H938" s="6">
        <v>1</v>
      </c>
      <c r="I938" s="6" t="s">
        <v>8</v>
      </c>
      <c r="J938" s="27">
        <v>41330</v>
      </c>
      <c r="K938" s="27">
        <v>41330</v>
      </c>
      <c r="L938" s="7">
        <v>70999.92</v>
      </c>
      <c r="M938" s="7">
        <v>0</v>
      </c>
      <c r="N938" s="7"/>
      <c r="O938" s="8">
        <v>70999.92</v>
      </c>
      <c r="P938" s="7">
        <v>-48567.02</v>
      </c>
      <c r="Q938" s="7">
        <v>0</v>
      </c>
      <c r="R938" s="7">
        <v>-4494.29</v>
      </c>
      <c r="S938" s="12">
        <f t="shared" si="517"/>
        <v>-53061.31</v>
      </c>
      <c r="T938" s="18">
        <f t="shared" si="518"/>
        <v>22432.9</v>
      </c>
      <c r="U938" s="18">
        <v>17938.61</v>
      </c>
      <c r="V938" s="30">
        <f t="shared" si="519"/>
        <v>41306</v>
      </c>
      <c r="W938" s="28">
        <f t="shared" si="511"/>
        <v>10.277777777777779</v>
      </c>
      <c r="X938" s="38"/>
      <c r="AD938"/>
      <c r="AE938" s="43" t="s">
        <v>4057</v>
      </c>
      <c r="AF938">
        <f>MATCH(AE938,'CAT-4'!$A:$A,0)</f>
        <v>652</v>
      </c>
      <c r="AG938">
        <f>MATCH(V938,'CAT-4'!$1:$1,0)</f>
        <v>14</v>
      </c>
      <c r="AH938">
        <f>INDEX('CAT-4'!$1:$1048576,FAR!AF938,FAR!AG938)</f>
        <v>94.4</v>
      </c>
      <c r="AI938">
        <f>MATCH($AI$3,'CAT-4'!$1:$1,0)</f>
        <v>133</v>
      </c>
      <c r="AJ938">
        <f>INDEX('CAT-4'!$1:$1048576,FAR!AF938,FAR!AI938)</f>
        <v>93.1</v>
      </c>
      <c r="AK938" s="28">
        <f t="shared" si="533"/>
        <v>0.9862288135593219</v>
      </c>
      <c r="AL938" s="28">
        <f t="shared" si="534"/>
        <v>0.9862288135593219</v>
      </c>
      <c r="AM938" s="2">
        <f>INDEX(ELSV!$C$4:$G$58,MATCH(AE938,ELSV!$G$4:$G$58,0),MATCH(IF(O938&gt;2000000,"A",IF(O938&gt;1000000,"B",IF(O938&gt;100000,"C","D"))),ELSV!$C$4:$G$4,0))</f>
        <v>8</v>
      </c>
      <c r="AN938" s="77">
        <f>INDEX(ELSV!$G$4:$K$58,MATCH(AE938,ELSV!$G$4:$G$58,0),MATCH(IF(O938&gt;2000000,"A",IF(O938&gt;1000000,"B",IF(O938&gt;100000,"C","D"))),ELSV!$G$4:$K$4,0))</f>
        <v>0.95</v>
      </c>
      <c r="AO938" s="24">
        <f t="shared" si="523"/>
        <v>70022.166864406769</v>
      </c>
      <c r="AP938" s="24">
        <f t="shared" si="524"/>
        <v>66521.058521186424</v>
      </c>
      <c r="AQ938" s="25">
        <f t="shared" si="514"/>
        <v>3501.108343220345</v>
      </c>
    </row>
    <row r="939" spans="1:43" x14ac:dyDescent="0.25">
      <c r="A939" s="11">
        <v>3006</v>
      </c>
      <c r="B939" s="6">
        <v>3006006301</v>
      </c>
      <c r="C939" s="6">
        <v>20000401</v>
      </c>
      <c r="D939" s="6">
        <v>5030000167</v>
      </c>
      <c r="E939" s="6" t="s">
        <v>1582</v>
      </c>
      <c r="F939" s="6" t="s">
        <v>1450</v>
      </c>
      <c r="G939" s="6"/>
      <c r="H939" s="6">
        <v>1</v>
      </c>
      <c r="I939" s="6" t="s">
        <v>41</v>
      </c>
      <c r="J939" s="27">
        <v>41314</v>
      </c>
      <c r="K939" s="27">
        <v>41314</v>
      </c>
      <c r="L939" s="7">
        <v>70999.53</v>
      </c>
      <c r="M939" s="7">
        <v>0</v>
      </c>
      <c r="N939" s="7"/>
      <c r="O939" s="8">
        <v>70999.53</v>
      </c>
      <c r="P939" s="7">
        <v>-49071.29</v>
      </c>
      <c r="Q939" s="7">
        <v>0</v>
      </c>
      <c r="R939" s="7">
        <v>-4494.2700000000004</v>
      </c>
      <c r="S939" s="12">
        <f t="shared" si="517"/>
        <v>-53565.56</v>
      </c>
      <c r="T939" s="18">
        <f t="shared" si="518"/>
        <v>21928.239999999998</v>
      </c>
      <c r="U939" s="18">
        <v>17433.97</v>
      </c>
      <c r="V939" s="30">
        <f t="shared" si="519"/>
        <v>41306</v>
      </c>
      <c r="W939" s="28">
        <f t="shared" si="511"/>
        <v>10.322222222222223</v>
      </c>
      <c r="X939" s="38"/>
      <c r="AD939"/>
      <c r="AE939" s="43" t="s">
        <v>4057</v>
      </c>
      <c r="AF939">
        <f>MATCH(AE939,'CAT-4'!$A:$A,0)</f>
        <v>652</v>
      </c>
      <c r="AG939">
        <f>MATCH(V939,'CAT-4'!$1:$1,0)</f>
        <v>14</v>
      </c>
      <c r="AH939">
        <f>INDEX('CAT-4'!$1:$1048576,FAR!AF939,FAR!AG939)</f>
        <v>94.4</v>
      </c>
      <c r="AI939">
        <f>MATCH($AI$3,'CAT-4'!$1:$1,0)</f>
        <v>133</v>
      </c>
      <c r="AJ939">
        <f>INDEX('CAT-4'!$1:$1048576,FAR!AF939,FAR!AI939)</f>
        <v>93.1</v>
      </c>
      <c r="AK939" s="28">
        <f t="shared" si="533"/>
        <v>0.9862288135593219</v>
      </c>
      <c r="AL939" s="28">
        <f t="shared" si="534"/>
        <v>0.9862288135593219</v>
      </c>
      <c r="AM939" s="2">
        <f>INDEX(ELSV!$C$4:$G$58,MATCH(AE939,ELSV!$G$4:$G$58,0),MATCH(IF(O939&gt;2000000,"A",IF(O939&gt;1000000,"B",IF(O939&gt;100000,"C","D"))),ELSV!$C$4:$G$4,0))</f>
        <v>8</v>
      </c>
      <c r="AN939" s="77">
        <f>INDEX(ELSV!$G$4:$K$58,MATCH(AE939,ELSV!$G$4:$G$58,0),MATCH(IF(O939&gt;2000000,"A",IF(O939&gt;1000000,"B",IF(O939&gt;100000,"C","D"))),ELSV!$G$4:$K$4,0))</f>
        <v>0.95</v>
      </c>
      <c r="AO939" s="24">
        <f t="shared" si="523"/>
        <v>70021.782235169478</v>
      </c>
      <c r="AP939" s="24">
        <f t="shared" si="524"/>
        <v>66520.693123410994</v>
      </c>
      <c r="AQ939" s="25">
        <f t="shared" si="514"/>
        <v>3501.0891117584833</v>
      </c>
    </row>
    <row r="940" spans="1:43" x14ac:dyDescent="0.25">
      <c r="A940" s="11">
        <v>3007</v>
      </c>
      <c r="B940" s="6">
        <v>3007006301</v>
      </c>
      <c r="C940" s="6">
        <v>20000401</v>
      </c>
      <c r="D940" s="6">
        <v>5030000256</v>
      </c>
      <c r="E940" s="6" t="s">
        <v>1585</v>
      </c>
      <c r="F940" s="6" t="s">
        <v>1521</v>
      </c>
      <c r="G940" s="6"/>
      <c r="H940" s="6">
        <v>1</v>
      </c>
      <c r="I940" s="6" t="s">
        <v>8</v>
      </c>
      <c r="J940" s="27">
        <v>44592</v>
      </c>
      <c r="K940" s="27">
        <v>44592</v>
      </c>
      <c r="L940" s="7">
        <v>70800</v>
      </c>
      <c r="M940" s="7">
        <v>0</v>
      </c>
      <c r="N940" s="7"/>
      <c r="O940" s="8">
        <v>70800</v>
      </c>
      <c r="P940" s="7">
        <v>-7099.39</v>
      </c>
      <c r="Q940" s="7">
        <v>0</v>
      </c>
      <c r="R940" s="7">
        <v>-10620</v>
      </c>
      <c r="S940" s="12">
        <f t="shared" si="517"/>
        <v>-17719.39</v>
      </c>
      <c r="T940" s="18">
        <f t="shared" si="518"/>
        <v>63700.61</v>
      </c>
      <c r="U940" s="18">
        <v>53080.61</v>
      </c>
      <c r="V940" s="30">
        <f t="shared" si="519"/>
        <v>44562</v>
      </c>
      <c r="W940" s="28">
        <f t="shared" si="511"/>
        <v>1.3472222222222223</v>
      </c>
      <c r="X940" s="38"/>
      <c r="AD940"/>
      <c r="AE940" s="43" t="s">
        <v>4045</v>
      </c>
      <c r="AF940">
        <f>MATCH(AE940,'CAT-4'!$A:$A,0)</f>
        <v>646</v>
      </c>
      <c r="AG940">
        <f>MATCH(V940,'CAT-4'!$1:$1,0)</f>
        <v>121</v>
      </c>
      <c r="AH940">
        <f>INDEX('CAT-4'!$1:$1048576,FAR!AF940,FAR!AG940)</f>
        <v>154.1</v>
      </c>
      <c r="AI940">
        <f>MATCH($AI$3,'CAT-4'!$1:$1,0)</f>
        <v>133</v>
      </c>
      <c r="AJ940">
        <f>INDEX('CAT-4'!$1:$1048576,FAR!AF940,FAR!AI940)</f>
        <v>154.1</v>
      </c>
      <c r="AK940" s="28">
        <f t="shared" si="533"/>
        <v>1</v>
      </c>
      <c r="AL940" s="28">
        <f t="shared" si="534"/>
        <v>1</v>
      </c>
      <c r="AM940" s="2">
        <f>INDEX(ELSV!$C$4:$G$58,MATCH(AE940,ELSV!$G$4:$G$58,0),MATCH(IF(O940&gt;2000000,"A",IF(O940&gt;1000000,"B",IF(O940&gt;100000,"C","D"))),ELSV!$C$4:$G$4,0))</f>
        <v>5</v>
      </c>
      <c r="AN940" s="77">
        <f>INDEX(ELSV!$G$4:$K$58,MATCH(AE940,ELSV!$G$4:$G$58,0),MATCH(IF(O940&gt;2000000,"A",IF(O940&gt;1000000,"B",IF(O940&gt;100000,"C","D"))),ELSV!$G$4:$K$4,0))</f>
        <v>1</v>
      </c>
      <c r="AO940" s="24">
        <f t="shared" si="523"/>
        <v>70800</v>
      </c>
      <c r="AP940" s="24">
        <f t="shared" si="524"/>
        <v>19076.666666666668</v>
      </c>
      <c r="AQ940" s="25">
        <f t="shared" si="514"/>
        <v>51723.333333333328</v>
      </c>
    </row>
    <row r="941" spans="1:43" x14ac:dyDescent="0.25">
      <c r="A941" s="11">
        <v>3007</v>
      </c>
      <c r="B941" s="6">
        <v>3007006203</v>
      </c>
      <c r="C941" s="6">
        <v>20000301</v>
      </c>
      <c r="D941" s="6">
        <v>4000000234</v>
      </c>
      <c r="E941" s="6" t="s">
        <v>1585</v>
      </c>
      <c r="F941" s="6" t="s">
        <v>923</v>
      </c>
      <c r="G941" s="6"/>
      <c r="H941" s="6">
        <v>4</v>
      </c>
      <c r="I941" s="6" t="s">
        <v>8</v>
      </c>
      <c r="J941" s="27">
        <v>42055</v>
      </c>
      <c r="K941" s="27">
        <v>42055</v>
      </c>
      <c r="L941" s="7">
        <v>70261.009999999995</v>
      </c>
      <c r="M941" s="7">
        <v>0</v>
      </c>
      <c r="N941" s="7"/>
      <c r="O941" s="8">
        <v>70261.009999999995</v>
      </c>
      <c r="P941" s="7">
        <v>-31620.04</v>
      </c>
      <c r="Q941" s="7">
        <v>0</v>
      </c>
      <c r="R941" s="7">
        <v>-4447.5200000000004</v>
      </c>
      <c r="S941" s="12">
        <f t="shared" si="517"/>
        <v>-36067.56</v>
      </c>
      <c r="T941" s="18">
        <f t="shared" si="518"/>
        <v>38640.969999999994</v>
      </c>
      <c r="U941" s="18">
        <v>34193.449999999997</v>
      </c>
      <c r="V941" s="30">
        <f t="shared" si="519"/>
        <v>42036</v>
      </c>
      <c r="W941" s="28">
        <f t="shared" si="511"/>
        <v>8.2916666666666661</v>
      </c>
      <c r="X941" s="38"/>
      <c r="AD941"/>
      <c r="AE941" s="43" t="s">
        <v>4429</v>
      </c>
      <c r="AF941">
        <f>MATCH(AE941,'CAT-4'!$A:$A,0)</f>
        <v>844</v>
      </c>
      <c r="AG941">
        <f>MATCH(V941,'CAT-4'!$1:$1,0)</f>
        <v>38</v>
      </c>
      <c r="AH941">
        <f>INDEX('CAT-4'!$1:$1048576,FAR!AF941,FAR!AG941)</f>
        <v>115.4</v>
      </c>
      <c r="AI941">
        <f>MATCH($AI$3,'CAT-4'!$1:$1,0)</f>
        <v>133</v>
      </c>
      <c r="AJ941">
        <f>INDEX('CAT-4'!$1:$1048576,FAR!AF941,FAR!AI941)</f>
        <v>157.9</v>
      </c>
      <c r="AK941" s="28">
        <f t="shared" si="533"/>
        <v>1.3682842287694974</v>
      </c>
      <c r="AL941" s="28">
        <f t="shared" si="534"/>
        <v>1.3682842287694974</v>
      </c>
      <c r="AM941" s="2">
        <f>INDEX(ELSV!$C$4:$G$58,MATCH(AE941,ELSV!$G$4:$G$58,0),MATCH(IF(O941&gt;2000000,"A",IF(O941&gt;1000000,"B",IF(O941&gt;100000,"C","D"))),ELSV!$C$4:$G$4,0))</f>
        <v>8</v>
      </c>
      <c r="AN941" s="77">
        <f>INDEX(ELSV!$G$4:$K$58,MATCH(AE941,ELSV!$G$4:$G$58,0),MATCH(IF(O941&gt;2000000,"A",IF(O941&gt;1000000,"B",IF(O941&gt;100000,"C","D"))),ELSV!$G$4:$K$4,0))</f>
        <v>0.95</v>
      </c>
      <c r="AO941" s="24">
        <f t="shared" si="523"/>
        <v>96137.031880415932</v>
      </c>
      <c r="AP941" s="24">
        <f t="shared" si="524"/>
        <v>91330.180286395131</v>
      </c>
      <c r="AQ941" s="25">
        <f t="shared" si="514"/>
        <v>4806.8515940208017</v>
      </c>
    </row>
    <row r="942" spans="1:43" x14ac:dyDescent="0.25">
      <c r="A942" s="11">
        <v>3008</v>
      </c>
      <c r="B942" s="6">
        <v>3008000209</v>
      </c>
      <c r="C942" s="6">
        <v>20000401</v>
      </c>
      <c r="D942" s="6">
        <v>5000000464</v>
      </c>
      <c r="E942" s="6" t="s">
        <v>1586</v>
      </c>
      <c r="F942" s="6" t="s">
        <v>1319</v>
      </c>
      <c r="G942" s="6"/>
      <c r="H942" s="6">
        <v>2</v>
      </c>
      <c r="I942" s="6" t="s">
        <v>41</v>
      </c>
      <c r="J942" s="27">
        <v>44735</v>
      </c>
      <c r="K942" s="27">
        <v>44735</v>
      </c>
      <c r="L942" s="7">
        <v>0</v>
      </c>
      <c r="M942" s="7">
        <v>70170</v>
      </c>
      <c r="N942" s="7"/>
      <c r="O942" s="8">
        <v>70170</v>
      </c>
      <c r="P942" s="7">
        <v>0</v>
      </c>
      <c r="Q942" s="7">
        <v>0</v>
      </c>
      <c r="R942" s="7">
        <v>-3426.62</v>
      </c>
      <c r="S942" s="12">
        <f t="shared" si="517"/>
        <v>-3426.62</v>
      </c>
      <c r="T942" s="18">
        <f t="shared" si="518"/>
        <v>0</v>
      </c>
      <c r="U942" s="18">
        <v>66743.38</v>
      </c>
      <c r="V942" s="30">
        <f t="shared" si="519"/>
        <v>44713</v>
      </c>
      <c r="W942" s="28">
        <f t="shared" si="511"/>
        <v>0.95</v>
      </c>
      <c r="X942" s="38"/>
      <c r="AD942"/>
      <c r="AE942" s="43" t="s">
        <v>4059</v>
      </c>
      <c r="AF942">
        <f>MATCH(AE942,'CAT-4'!$A:$A,0)</f>
        <v>653</v>
      </c>
      <c r="AG942">
        <f>MATCH(V942,'CAT-4'!$1:$1,0)</f>
        <v>126</v>
      </c>
      <c r="AH942">
        <f>INDEX('CAT-4'!$1:$1048576,FAR!AF942,FAR!AG942)</f>
        <v>120.9</v>
      </c>
      <c r="AI942">
        <f>MATCH($AI$3,'CAT-4'!$1:$1,0)</f>
        <v>133</v>
      </c>
      <c r="AJ942">
        <f>INDEX('CAT-4'!$1:$1048576,FAR!AF942,FAR!AI942)</f>
        <v>120.5</v>
      </c>
      <c r="AK942" s="28">
        <f t="shared" si="533"/>
        <v>0.99669148056244827</v>
      </c>
      <c r="AL942" s="28">
        <f t="shared" si="534"/>
        <v>0.99669148056244827</v>
      </c>
      <c r="AM942" s="2">
        <f>INDEX(ELSV!$C$4:$G$58,MATCH(AE942,ELSV!$G$4:$G$58,0),MATCH(IF(O942&gt;2000000,"A",IF(O942&gt;1000000,"B",IF(O942&gt;100000,"C","D"))),ELSV!$C$4:$G$4,0))</f>
        <v>8</v>
      </c>
      <c r="AN942" s="77">
        <f>INDEX(ELSV!$G$4:$K$58,MATCH(AE942,ELSV!$G$4:$G$58,0),MATCH(IF(O942&gt;2000000,"A",IF(O942&gt;1000000,"B",IF(O942&gt;100000,"C","D"))),ELSV!$G$4:$K$4,0))</f>
        <v>0.9</v>
      </c>
      <c r="AO942" s="24">
        <f t="shared" si="523"/>
        <v>69937.841191066997</v>
      </c>
      <c r="AP942" s="24">
        <f t="shared" si="524"/>
        <v>7474.6067772952847</v>
      </c>
      <c r="AQ942" s="25">
        <f t="shared" si="514"/>
        <v>62463.234413771715</v>
      </c>
    </row>
    <row r="943" spans="1:43" x14ac:dyDescent="0.25">
      <c r="A943" s="11">
        <v>3007</v>
      </c>
      <c r="B943" s="6">
        <v>3007006201</v>
      </c>
      <c r="C943" s="6">
        <v>20000401</v>
      </c>
      <c r="D943" s="6">
        <v>5000000467</v>
      </c>
      <c r="E943" s="6" t="s">
        <v>1585</v>
      </c>
      <c r="F943" s="6" t="s">
        <v>1322</v>
      </c>
      <c r="G943" s="6"/>
      <c r="H943" s="6">
        <v>50</v>
      </c>
      <c r="I943" s="6" t="s">
        <v>41</v>
      </c>
      <c r="J943" s="27">
        <v>44923</v>
      </c>
      <c r="K943" s="27">
        <v>44923</v>
      </c>
      <c r="L943" s="7">
        <v>0</v>
      </c>
      <c r="M943" s="10">
        <v>69915.009999999995</v>
      </c>
      <c r="N943" s="10"/>
      <c r="O943" s="8">
        <v>69915.009999999995</v>
      </c>
      <c r="P943" s="10">
        <v>0</v>
      </c>
      <c r="Q943" s="10">
        <v>0</v>
      </c>
      <c r="R943" s="10">
        <v>-1139.75</v>
      </c>
      <c r="S943" s="13">
        <f t="shared" si="517"/>
        <v>-1139.75</v>
      </c>
      <c r="T943" s="18">
        <f t="shared" si="518"/>
        <v>0</v>
      </c>
      <c r="U943" s="18">
        <v>68775.259999999995</v>
      </c>
      <c r="V943" s="30">
        <f t="shared" si="519"/>
        <v>44896</v>
      </c>
      <c r="W943" s="28">
        <f t="shared" si="511"/>
        <v>0.43611111111111112</v>
      </c>
      <c r="X943" s="38"/>
      <c r="AD943"/>
      <c r="AE943" s="43" t="s">
        <v>4174</v>
      </c>
      <c r="AF943">
        <f>MATCH(AE943,'CAT-4'!$A:$A,0)</f>
        <v>713</v>
      </c>
      <c r="AG943">
        <f>MATCH(V943,'CAT-4'!$1:$1,0)</f>
        <v>132</v>
      </c>
      <c r="AH943">
        <f>INDEX('CAT-4'!$1:$1048576,FAR!AF943,FAR!AG943)</f>
        <v>148.6</v>
      </c>
      <c r="AI943">
        <f>MATCH($AI$3,'CAT-4'!$1:$1,0)</f>
        <v>133</v>
      </c>
      <c r="AJ943">
        <f>INDEX('CAT-4'!$1:$1048576,FAR!AF943,FAR!AI943)</f>
        <v>151.30000000000001</v>
      </c>
      <c r="AK943" s="28">
        <f t="shared" si="533"/>
        <v>1.0181695827725439</v>
      </c>
      <c r="AL943" s="28">
        <f t="shared" si="534"/>
        <v>1.0181695827725439</v>
      </c>
      <c r="AM943" s="2">
        <f>INDEX(ELSV!$C$4:$G$58,MATCH(AE943,ELSV!$G$4:$G$58,0),MATCH(IF(O943&gt;2000000,"A",IF(O943&gt;1000000,"B",IF(O943&gt;100000,"C","D"))),ELSV!$C$4:$G$4,0))</f>
        <v>8</v>
      </c>
      <c r="AN943" s="77">
        <f>INDEX(ELSV!$G$4:$K$58,MATCH(AE943,ELSV!$G$4:$G$58,0),MATCH(IF(O943&gt;2000000,"A",IF(O943&gt;1000000,"B",IF(O943&gt;100000,"C","D"))),ELSV!$G$4:$K$4,0))</f>
        <v>0.95</v>
      </c>
      <c r="AO943" s="24">
        <f t="shared" si="523"/>
        <v>71185.336561238233</v>
      </c>
      <c r="AP943" s="24">
        <f t="shared" si="524"/>
        <v>3686.5600514266262</v>
      </c>
      <c r="AQ943" s="25">
        <f t="shared" si="514"/>
        <v>67498.776509811607</v>
      </c>
    </row>
    <row r="944" spans="1:43" x14ac:dyDescent="0.25">
      <c r="A944" s="11">
        <v>3008</v>
      </c>
      <c r="B944" s="6">
        <v>3008006201</v>
      </c>
      <c r="C944" s="6">
        <v>20000301</v>
      </c>
      <c r="D944" s="6">
        <v>4000000309</v>
      </c>
      <c r="E944" s="6" t="s">
        <v>1586</v>
      </c>
      <c r="F944" s="6" t="s">
        <v>1014</v>
      </c>
      <c r="G944" s="6"/>
      <c r="H944" s="6">
        <v>9</v>
      </c>
      <c r="I944" s="6" t="s">
        <v>8</v>
      </c>
      <c r="J944" s="27">
        <v>43555</v>
      </c>
      <c r="K944" s="27">
        <v>43555</v>
      </c>
      <c r="L944" s="7">
        <v>69656.59</v>
      </c>
      <c r="M944" s="7">
        <v>0</v>
      </c>
      <c r="N944" s="7"/>
      <c r="O944" s="8">
        <v>69656.59</v>
      </c>
      <c r="P944" s="7">
        <v>-13239.86</v>
      </c>
      <c r="Q944" s="7">
        <v>0</v>
      </c>
      <c r="R944" s="7">
        <v>-4409.26</v>
      </c>
      <c r="S944" s="12">
        <f t="shared" si="517"/>
        <v>-17649.120000000003</v>
      </c>
      <c r="T944" s="18">
        <f t="shared" si="518"/>
        <v>56416.729999999996</v>
      </c>
      <c r="U944" s="18">
        <v>52007.47</v>
      </c>
      <c r="V944" s="30">
        <f t="shared" si="519"/>
        <v>43525</v>
      </c>
      <c r="W944" s="28">
        <f t="shared" si="511"/>
        <v>4.1805555555555554</v>
      </c>
      <c r="X944" s="38"/>
      <c r="AD944"/>
      <c r="AE944" s="43" t="s">
        <v>4429</v>
      </c>
      <c r="AF944">
        <f>MATCH(AE944,'CAT-4'!$A:$A,0)</f>
        <v>844</v>
      </c>
      <c r="AG944">
        <f>MATCH(V944,'CAT-4'!$1:$1,0)</f>
        <v>87</v>
      </c>
      <c r="AH944">
        <f>INDEX('CAT-4'!$1:$1048576,FAR!AF944,FAR!AG944)</f>
        <v>129.5</v>
      </c>
      <c r="AI944">
        <f>MATCH($AI$3,'CAT-4'!$1:$1,0)</f>
        <v>133</v>
      </c>
      <c r="AJ944">
        <f>INDEX('CAT-4'!$1:$1048576,FAR!AF944,FAR!AI944)</f>
        <v>157.9</v>
      </c>
      <c r="AK944" s="28">
        <f t="shared" si="533"/>
        <v>1.2193050193050194</v>
      </c>
      <c r="AL944" s="28">
        <f t="shared" si="534"/>
        <v>1.2193050193050194</v>
      </c>
      <c r="AM944" s="2">
        <f>INDEX(ELSV!$C$4:$G$58,MATCH(AE944,ELSV!$G$4:$G$58,0),MATCH(IF(O944&gt;2000000,"A",IF(O944&gt;1000000,"B",IF(O944&gt;100000,"C","D"))),ELSV!$C$4:$G$4,0))</f>
        <v>8</v>
      </c>
      <c r="AN944" s="77">
        <f>INDEX(ELSV!$G$4:$K$58,MATCH(AE944,ELSV!$G$4:$G$58,0),MATCH(IF(O944&gt;2000000,"A",IF(O944&gt;1000000,"B",IF(O944&gt;100000,"C","D"))),ELSV!$G$4:$K$4,0))</f>
        <v>0.95</v>
      </c>
      <c r="AO944" s="24">
        <f t="shared" si="523"/>
        <v>84932.629814671818</v>
      </c>
      <c r="AP944" s="24">
        <f t="shared" si="524"/>
        <v>42164.037318585775</v>
      </c>
      <c r="AQ944" s="25">
        <f t="shared" si="514"/>
        <v>42768.592496086043</v>
      </c>
    </row>
    <row r="945" spans="1:43" x14ac:dyDescent="0.25">
      <c r="A945" s="11">
        <v>3007</v>
      </c>
      <c r="B945" s="6">
        <v>3007000216</v>
      </c>
      <c r="C945" s="6">
        <v>20000201</v>
      </c>
      <c r="D945" s="6">
        <v>3020000457</v>
      </c>
      <c r="E945" s="6" t="s">
        <v>1585</v>
      </c>
      <c r="F945" s="6" t="s">
        <v>581</v>
      </c>
      <c r="G945" s="6"/>
      <c r="H945" s="6">
        <v>2</v>
      </c>
      <c r="I945" s="6" t="s">
        <v>8</v>
      </c>
      <c r="J945" s="27">
        <v>43813</v>
      </c>
      <c r="K945" s="27">
        <v>43813</v>
      </c>
      <c r="L945" s="7">
        <v>69030.009999999995</v>
      </c>
      <c r="M945" s="7">
        <v>0</v>
      </c>
      <c r="N945" s="7"/>
      <c r="O945" s="8">
        <v>69030.009999999995</v>
      </c>
      <c r="P945" s="7">
        <v>-9247.44</v>
      </c>
      <c r="Q945" s="7">
        <v>0</v>
      </c>
      <c r="R945" s="7">
        <v>-4024.45</v>
      </c>
      <c r="S945" s="12">
        <f t="shared" si="517"/>
        <v>-13271.89</v>
      </c>
      <c r="T945" s="18">
        <f t="shared" si="518"/>
        <v>59782.569999999992</v>
      </c>
      <c r="U945" s="18">
        <v>55758.12</v>
      </c>
      <c r="V945" s="30">
        <f t="shared" si="519"/>
        <v>43800</v>
      </c>
      <c r="W945" s="28">
        <f t="shared" si="511"/>
        <v>3.4750000000000001</v>
      </c>
      <c r="X945" s="38"/>
      <c r="AD945"/>
      <c r="AE945" s="43" t="s">
        <v>4165</v>
      </c>
      <c r="AF945">
        <f>MATCH(AE945,'CAT-4'!$A:$A,0)</f>
        <v>708</v>
      </c>
      <c r="AG945">
        <f>MATCH(V945,'CAT-4'!$1:$1,0)</f>
        <v>96</v>
      </c>
      <c r="AH945">
        <f>INDEX('CAT-4'!$1:$1048576,FAR!AF945,FAR!AG945)</f>
        <v>120.4</v>
      </c>
      <c r="AI945">
        <f>MATCH($AI$3,'CAT-4'!$1:$1,0)</f>
        <v>133</v>
      </c>
      <c r="AJ945">
        <f>INDEX('CAT-4'!$1:$1048576,FAR!AF945,FAR!AI945)</f>
        <v>133.69999999999999</v>
      </c>
      <c r="AK945" s="28">
        <f t="shared" si="533"/>
        <v>1.1104651162790695</v>
      </c>
      <c r="AL945" s="28">
        <f t="shared" si="534"/>
        <v>1.1104651162790695</v>
      </c>
      <c r="AM945" s="2">
        <f>INDEX(ELSV!$C$4:$G$58,MATCH(AE945,ELSV!$G$4:$G$58,0),MATCH(IF(O945&gt;2000000,"A",IF(O945&gt;1000000,"B",IF(O945&gt;100000,"C","D"))),ELSV!$C$4:$G$4,0))</f>
        <v>8</v>
      </c>
      <c r="AN945" s="77">
        <f>INDEX(ELSV!$G$4:$K$58,MATCH(AE945,ELSV!$G$4:$G$58,0),MATCH(IF(O945&gt;2000000,"A",IF(O945&gt;1000000,"B",IF(O945&gt;100000,"C","D"))),ELSV!$G$4:$K$4,0))</f>
        <v>0.95</v>
      </c>
      <c r="AO945" s="24">
        <f t="shared" si="523"/>
        <v>76655.418081395328</v>
      </c>
      <c r="AP945" s="24">
        <f t="shared" si="524"/>
        <v>31632.337367650791</v>
      </c>
      <c r="AQ945" s="25">
        <f t="shared" si="514"/>
        <v>45023.080713744537</v>
      </c>
    </row>
    <row r="946" spans="1:43" x14ac:dyDescent="0.25">
      <c r="A946" s="11">
        <v>3004</v>
      </c>
      <c r="B946" s="6">
        <v>3004006201</v>
      </c>
      <c r="C946" s="6">
        <v>20000401</v>
      </c>
      <c r="D946" s="6">
        <v>5000000422</v>
      </c>
      <c r="E946" s="6" t="s">
        <v>1583</v>
      </c>
      <c r="F946" s="6" t="s">
        <v>1286</v>
      </c>
      <c r="G946" s="6"/>
      <c r="H946" s="6">
        <v>2</v>
      </c>
      <c r="I946" s="6" t="s">
        <v>8</v>
      </c>
      <c r="J946" s="27">
        <v>44377</v>
      </c>
      <c r="K946" s="27">
        <v>44377</v>
      </c>
      <c r="L946" s="7">
        <v>68340</v>
      </c>
      <c r="M946" s="7">
        <v>0</v>
      </c>
      <c r="N946" s="7"/>
      <c r="O946" s="8">
        <v>68340</v>
      </c>
      <c r="P946" s="7">
        <v>-3259.26</v>
      </c>
      <c r="Q946" s="7">
        <v>0</v>
      </c>
      <c r="R946" s="7">
        <v>-4325.92</v>
      </c>
      <c r="S946" s="12">
        <f t="shared" si="517"/>
        <v>-7585.18</v>
      </c>
      <c r="T946" s="18">
        <f t="shared" si="518"/>
        <v>65080.74</v>
      </c>
      <c r="U946" s="18">
        <v>60754.82</v>
      </c>
      <c r="V946" s="30">
        <f t="shared" si="519"/>
        <v>44348</v>
      </c>
      <c r="W946" s="28">
        <f t="shared" si="511"/>
        <v>1.9305555555555556</v>
      </c>
      <c r="X946" s="38"/>
      <c r="AD946"/>
      <c r="AE946" s="43" t="s">
        <v>4034</v>
      </c>
      <c r="AF946">
        <f>MATCH(AE946,'CAT-4'!$A:$A,0)</f>
        <v>640</v>
      </c>
      <c r="AG946">
        <f>MATCH(V946,'CAT-4'!$1:$1,0)</f>
        <v>114</v>
      </c>
      <c r="AH946">
        <f>INDEX('CAT-4'!$1:$1048576,FAR!AF946,FAR!AG946)</f>
        <v>103.4</v>
      </c>
      <c r="AI946">
        <f>MATCH($AI$3,'CAT-4'!$1:$1,0)</f>
        <v>133</v>
      </c>
      <c r="AJ946">
        <f>INDEX('CAT-4'!$1:$1048576,FAR!AF946,FAR!AI946)</f>
        <v>115.5</v>
      </c>
      <c r="AK946" s="28">
        <f t="shared" si="533"/>
        <v>1.1170212765957446</v>
      </c>
      <c r="AL946" s="28">
        <f t="shared" si="534"/>
        <v>1.1170212765957446</v>
      </c>
      <c r="AM946" s="2">
        <f>INDEX(ELSV!$C$4:$G$58,MATCH(AE946,ELSV!$G$4:$G$58,0),MATCH(IF(O946&gt;2000000,"A",IF(O946&gt;1000000,"B",IF(O946&gt;100000,"C","D"))),ELSV!$C$4:$G$4,0))</f>
        <v>5</v>
      </c>
      <c r="AN946" s="77">
        <f>INDEX(ELSV!$G$4:$K$58,MATCH(AE946,ELSV!$G$4:$G$58,0),MATCH(IF(O946&gt;2000000,"A",IF(O946&gt;1000000,"B",IF(O946&gt;100000,"C","D"))),ELSV!$G$4:$K$4,0))</f>
        <v>1</v>
      </c>
      <c r="AO946" s="24">
        <f t="shared" si="523"/>
        <v>76337.234042553187</v>
      </c>
      <c r="AP946" s="24">
        <f t="shared" si="524"/>
        <v>29474.65425531915</v>
      </c>
      <c r="AQ946" s="25">
        <f t="shared" si="514"/>
        <v>46862.579787234034</v>
      </c>
    </row>
    <row r="947" spans="1:43" hidden="1" x14ac:dyDescent="0.25">
      <c r="A947" s="11">
        <v>3003</v>
      </c>
      <c r="B947" s="6">
        <v>3003006301</v>
      </c>
      <c r="C947" s="6">
        <v>20100001</v>
      </c>
      <c r="D947" s="6">
        <v>11000000013</v>
      </c>
      <c r="E947" s="6"/>
      <c r="F947" s="6" t="s">
        <v>1552</v>
      </c>
      <c r="G947" s="6"/>
      <c r="H947" s="6">
        <v>5</v>
      </c>
      <c r="I947" s="6" t="s">
        <v>41</v>
      </c>
      <c r="J947" s="27">
        <v>40700</v>
      </c>
      <c r="K947" s="27">
        <v>40700</v>
      </c>
      <c r="L947" s="7">
        <v>68315.44</v>
      </c>
      <c r="M947" s="7">
        <v>0</v>
      </c>
      <c r="N947" s="7"/>
      <c r="O947" s="8">
        <v>68315.44</v>
      </c>
      <c r="P947" s="7">
        <v>-68315.44</v>
      </c>
      <c r="Q947" s="7">
        <v>0</v>
      </c>
      <c r="R947" s="7">
        <v>0</v>
      </c>
      <c r="S947" s="12">
        <f t="shared" si="517"/>
        <v>-68315.44</v>
      </c>
      <c r="T947" s="18">
        <f t="shared" si="518"/>
        <v>0</v>
      </c>
      <c r="U947" s="18">
        <v>0</v>
      </c>
      <c r="V947" s="30">
        <f t="shared" si="519"/>
        <v>40695</v>
      </c>
      <c r="W947" s="28">
        <f t="shared" si="511"/>
        <v>11.997222222222222</v>
      </c>
      <c r="X947" s="38" t="s">
        <v>3110</v>
      </c>
      <c r="Y947">
        <f>MATCH(X947,'CAT-3'!$A:$A,0)</f>
        <v>757</v>
      </c>
      <c r="Z947">
        <f>MATCH(V947,'CAT-3'!$1:$1,0)</f>
        <v>81</v>
      </c>
      <c r="AA947">
        <f>INDEX('CAT-3'!$1:$1048576,FAR!Y947,FAR!Z947)</f>
        <v>93.3</v>
      </c>
      <c r="AB947">
        <f>MATCH($AB$3,'CAT-3'!$1:$1,0)</f>
        <v>90</v>
      </c>
      <c r="AC947">
        <f>INDEX('CAT-3'!$1:$1048576,FAR!Y947,FAR!AB947)</f>
        <v>93.3</v>
      </c>
      <c r="AD947" s="28">
        <f>AC947/AA947</f>
        <v>1</v>
      </c>
      <c r="AE947" s="43" t="s">
        <v>4047</v>
      </c>
      <c r="AF947">
        <f>MATCH(AE947,'CAT-4'!$A:$A,0)</f>
        <v>647</v>
      </c>
      <c r="AG947">
        <f>MATCH($AG$3,'CAT-4'!$1:$1,0)</f>
        <v>4</v>
      </c>
      <c r="AH947">
        <f>INDEX('CAT-4'!$1:$1048576,FAR!AF947,FAR!AG947)</f>
        <v>100.5</v>
      </c>
      <c r="AI947">
        <f>MATCH($AI$3,'CAT-4'!$1:$1,0)</f>
        <v>133</v>
      </c>
      <c r="AJ947">
        <f>INDEX('CAT-4'!$1:$1048576,FAR!AF947,FAR!AI947)</f>
        <v>92.8</v>
      </c>
      <c r="AK947" s="28">
        <f>AJ947/AH947</f>
        <v>0.92338308457711438</v>
      </c>
      <c r="AL947" s="28">
        <f>AK947*AD947</f>
        <v>0.92338308457711438</v>
      </c>
      <c r="AM947" s="2">
        <f>INDEX(ELSV!$C$4:$G$58,MATCH(AE947,ELSV!$G$4:$G$58,0),MATCH(IF(O947&gt;2000000,"A",IF(O947&gt;1000000,"B",IF(O947&gt;100000,"C","D"))),ELSV!$C$4:$G$4,0))</f>
        <v>6</v>
      </c>
      <c r="AN947" s="77">
        <f>INDEX(ELSV!$G$4:$K$58,MATCH(AE947,ELSV!$G$4:$G$58,0),MATCH(IF(O947&gt;2000000,"A",IF(O947&gt;1000000,"B",IF(O947&gt;100000,"C","D"))),ELSV!$G$4:$K$4,0))</f>
        <v>1</v>
      </c>
      <c r="AO947" s="24">
        <f t="shared" si="523"/>
        <v>63081.321711442783</v>
      </c>
      <c r="AP947" s="24">
        <f t="shared" si="524"/>
        <v>63081.321711442783</v>
      </c>
      <c r="AQ947" s="25">
        <f t="shared" si="514"/>
        <v>0</v>
      </c>
    </row>
    <row r="948" spans="1:43" x14ac:dyDescent="0.25">
      <c r="A948" s="11">
        <v>3008</v>
      </c>
      <c r="B948" s="6">
        <v>3008000203</v>
      </c>
      <c r="C948" s="6">
        <v>20000401</v>
      </c>
      <c r="D948" s="6">
        <v>5000000434</v>
      </c>
      <c r="E948" s="6" t="s">
        <v>1586</v>
      </c>
      <c r="F948" s="6" t="s">
        <v>1296</v>
      </c>
      <c r="G948" s="6"/>
      <c r="H948" s="6">
        <v>1</v>
      </c>
      <c r="I948" s="6" t="s">
        <v>8</v>
      </c>
      <c r="J948" s="27">
        <v>44439</v>
      </c>
      <c r="K948" s="27">
        <v>44439</v>
      </c>
      <c r="L948" s="7">
        <v>68280.800000000003</v>
      </c>
      <c r="M948" s="7">
        <v>0</v>
      </c>
      <c r="N948" s="7"/>
      <c r="O948" s="8">
        <v>68280.800000000003</v>
      </c>
      <c r="P948" s="7">
        <v>-2522.2600000000002</v>
      </c>
      <c r="Q948" s="7">
        <v>0</v>
      </c>
      <c r="R948" s="7">
        <v>-4322.17</v>
      </c>
      <c r="S948" s="12">
        <f t="shared" si="517"/>
        <v>-6844.43</v>
      </c>
      <c r="T948" s="18">
        <f t="shared" si="518"/>
        <v>65758.540000000008</v>
      </c>
      <c r="U948" s="18">
        <v>61436.37</v>
      </c>
      <c r="V948" s="30">
        <f t="shared" si="519"/>
        <v>44409</v>
      </c>
      <c r="W948" s="28">
        <f t="shared" si="511"/>
        <v>1.7638888888888888</v>
      </c>
      <c r="X948" s="38"/>
      <c r="AD948"/>
      <c r="AE948" s="43" t="s">
        <v>4034</v>
      </c>
      <c r="AF948">
        <f>MATCH(AE948,'CAT-4'!$A:$A,0)</f>
        <v>640</v>
      </c>
      <c r="AG948">
        <f>MATCH(V948,'CAT-4'!$1:$1,0)</f>
        <v>116</v>
      </c>
      <c r="AH948">
        <f>INDEX('CAT-4'!$1:$1048576,FAR!AF948,FAR!AG948)</f>
        <v>103.7</v>
      </c>
      <c r="AI948">
        <f>MATCH($AI$3,'CAT-4'!$1:$1,0)</f>
        <v>133</v>
      </c>
      <c r="AJ948">
        <f>INDEX('CAT-4'!$1:$1048576,FAR!AF948,FAR!AI948)</f>
        <v>115.5</v>
      </c>
      <c r="AK948" s="28">
        <f t="shared" ref="AK948:AK949" si="535">AJ948/AH948</f>
        <v>1.1137897782063644</v>
      </c>
      <c r="AL948" s="28">
        <f t="shared" ref="AL948:AL949" si="536">AK948</f>
        <v>1.1137897782063644</v>
      </c>
      <c r="AM948" s="2">
        <f>INDEX(ELSV!$C$4:$G$58,MATCH(AE948,ELSV!$G$4:$G$58,0),MATCH(IF(O948&gt;2000000,"A",IF(O948&gt;1000000,"B",IF(O948&gt;100000,"C","D"))),ELSV!$C$4:$G$4,0))</f>
        <v>5</v>
      </c>
      <c r="AN948" s="77">
        <f>INDEX(ELSV!$G$4:$K$58,MATCH(AE948,ELSV!$G$4:$G$58,0),MATCH(IF(O948&gt;2000000,"A",IF(O948&gt;1000000,"B",IF(O948&gt;100000,"C","D"))),ELSV!$G$4:$K$4,0))</f>
        <v>1</v>
      </c>
      <c r="AO948" s="24">
        <f t="shared" si="523"/>
        <v>76050.457087753122</v>
      </c>
      <c r="AP948" s="24">
        <f t="shared" si="524"/>
        <v>26828.911250401798</v>
      </c>
      <c r="AQ948" s="25">
        <f t="shared" si="514"/>
        <v>49221.545837351325</v>
      </c>
    </row>
    <row r="949" spans="1:43" x14ac:dyDescent="0.25">
      <c r="A949" s="11">
        <v>3006</v>
      </c>
      <c r="B949" s="6">
        <v>3006000206</v>
      </c>
      <c r="C949" s="6">
        <v>20000201</v>
      </c>
      <c r="D949" s="6">
        <v>3030000222</v>
      </c>
      <c r="E949" s="6" t="s">
        <v>1582</v>
      </c>
      <c r="F949" s="6" t="s">
        <v>788</v>
      </c>
      <c r="G949" s="6"/>
      <c r="H949" s="6">
        <v>1</v>
      </c>
      <c r="I949" s="6" t="s">
        <v>8</v>
      </c>
      <c r="J949" s="27">
        <v>44408</v>
      </c>
      <c r="K949" s="27">
        <v>44408</v>
      </c>
      <c r="L949" s="7">
        <v>68280</v>
      </c>
      <c r="M949" s="7">
        <v>0</v>
      </c>
      <c r="N949" s="7"/>
      <c r="O949" s="8">
        <v>68280</v>
      </c>
      <c r="P949" s="7">
        <v>-2661.09</v>
      </c>
      <c r="Q949" s="7">
        <v>0</v>
      </c>
      <c r="R949" s="7">
        <v>-3980.72</v>
      </c>
      <c r="S949" s="12">
        <f t="shared" si="517"/>
        <v>-6641.8099999999995</v>
      </c>
      <c r="T949" s="18">
        <f t="shared" si="518"/>
        <v>65618.91</v>
      </c>
      <c r="U949" s="18">
        <v>61638.19</v>
      </c>
      <c r="V949" s="30">
        <f t="shared" si="519"/>
        <v>44378</v>
      </c>
      <c r="W949" s="28">
        <f t="shared" ref="W949:W1012" si="537">YEARFRAC(K949,$W$3)</f>
        <v>1.8472222222222223</v>
      </c>
      <c r="X949" s="38"/>
      <c r="AD949"/>
      <c r="AE949" s="43" t="s">
        <v>4165</v>
      </c>
      <c r="AF949">
        <f>MATCH(AE949,'CAT-4'!$A:$A,0)</f>
        <v>708</v>
      </c>
      <c r="AG949">
        <f>MATCH(V949,'CAT-4'!$1:$1,0)</f>
        <v>115</v>
      </c>
      <c r="AH949">
        <f>INDEX('CAT-4'!$1:$1048576,FAR!AF949,FAR!AG949)</f>
        <v>126.3</v>
      </c>
      <c r="AI949">
        <f>MATCH($AI$3,'CAT-4'!$1:$1,0)</f>
        <v>133</v>
      </c>
      <c r="AJ949">
        <f>INDEX('CAT-4'!$1:$1048576,FAR!AF949,FAR!AI949)</f>
        <v>133.69999999999999</v>
      </c>
      <c r="AK949" s="28">
        <f t="shared" si="535"/>
        <v>1.0585906571654788</v>
      </c>
      <c r="AL949" s="28">
        <f t="shared" si="536"/>
        <v>1.0585906571654788</v>
      </c>
      <c r="AM949" s="2">
        <f>INDEX(ELSV!$C$4:$G$58,MATCH(AE949,ELSV!$G$4:$G$58,0),MATCH(IF(O949&gt;2000000,"A",IF(O949&gt;1000000,"B",IF(O949&gt;100000,"C","D"))),ELSV!$C$4:$G$4,0))</f>
        <v>8</v>
      </c>
      <c r="AN949" s="77">
        <f>INDEX(ELSV!$G$4:$K$58,MATCH(AE949,ELSV!$G$4:$G$58,0),MATCH(IF(O949&gt;2000000,"A",IF(O949&gt;1000000,"B",IF(O949&gt;100000,"C","D"))),ELSV!$G$4:$K$4,0))</f>
        <v>0.95</v>
      </c>
      <c r="AO949" s="24">
        <f t="shared" ref="AO949:AO980" si="538">AL949*O949</f>
        <v>72280.570071258902</v>
      </c>
      <c r="AP949" s="24">
        <f t="shared" ref="AP949:AP980" si="539">AO949*(AN949/AM949)*(IF(W949&gt;AM949,AM949,W949))</f>
        <v>15855.295188374241</v>
      </c>
      <c r="AQ949" s="25">
        <f t="shared" ref="AQ949:AQ990" si="540">AO949-AP949</f>
        <v>56425.27488288466</v>
      </c>
    </row>
    <row r="950" spans="1:43" x14ac:dyDescent="0.25">
      <c r="A950" s="11">
        <v>3007</v>
      </c>
      <c r="B950" s="6">
        <v>3007006301</v>
      </c>
      <c r="C950" s="6">
        <v>20000401</v>
      </c>
      <c r="D950" s="6">
        <v>5000000002</v>
      </c>
      <c r="E950" s="6" t="s">
        <v>1585</v>
      </c>
      <c r="F950" s="6" t="s">
        <v>1072</v>
      </c>
      <c r="G950" s="6"/>
      <c r="H950" s="6">
        <v>1</v>
      </c>
      <c r="I950" s="6" t="s">
        <v>8</v>
      </c>
      <c r="J950" s="27">
        <v>40520</v>
      </c>
      <c r="K950" s="27">
        <v>40520</v>
      </c>
      <c r="L950" s="7">
        <v>68250</v>
      </c>
      <c r="M950" s="7">
        <v>0</v>
      </c>
      <c r="N950" s="7"/>
      <c r="O950" s="8">
        <v>68250</v>
      </c>
      <c r="P950" s="7">
        <v>-45300.01</v>
      </c>
      <c r="Q950" s="7">
        <v>0</v>
      </c>
      <c r="R950" s="7">
        <v>-4320.2299999999996</v>
      </c>
      <c r="S950" s="12">
        <f t="shared" si="517"/>
        <v>-49620.240000000005</v>
      </c>
      <c r="T950" s="18">
        <f t="shared" si="518"/>
        <v>22949.989999999998</v>
      </c>
      <c r="U950" s="18">
        <v>18629.759999999998</v>
      </c>
      <c r="V950" s="30">
        <f t="shared" si="519"/>
        <v>40513</v>
      </c>
      <c r="W950" s="28">
        <f t="shared" si="537"/>
        <v>12.491666666666667</v>
      </c>
      <c r="X950" s="38" t="s">
        <v>3074</v>
      </c>
      <c r="Y950">
        <f>MATCH(X950,'CAT-3'!$A:$A,0)</f>
        <v>739</v>
      </c>
      <c r="Z950">
        <f>MATCH(V950,'CAT-3'!$1:$1,0)</f>
        <v>75</v>
      </c>
      <c r="AA950">
        <f>INDEX('CAT-3'!$1:$1048576,FAR!Y950,FAR!Z950)</f>
        <v>127.8</v>
      </c>
      <c r="AB950">
        <f>MATCH($AB$3,'CAT-3'!$1:$1,0)</f>
        <v>90</v>
      </c>
      <c r="AC950">
        <f>INDEX('CAT-3'!$1:$1048576,FAR!Y950,FAR!AB950)</f>
        <v>128.4</v>
      </c>
      <c r="AD950" s="28">
        <f t="shared" ref="AD950:AD956" si="541">AC950/AA950</f>
        <v>1.0046948356807512</v>
      </c>
      <c r="AE950" s="43" t="s">
        <v>4037</v>
      </c>
      <c r="AF950">
        <f>MATCH(AE950,'CAT-4'!$A:$A,0)</f>
        <v>642</v>
      </c>
      <c r="AG950">
        <f>MATCH($AG$3,'CAT-4'!$1:$1,0)</f>
        <v>4</v>
      </c>
      <c r="AH950">
        <f>INDEX('CAT-4'!$1:$1048576,FAR!AF950,FAR!AG950)</f>
        <v>100.4</v>
      </c>
      <c r="AI950">
        <f>MATCH($AI$3,'CAT-4'!$1:$1,0)</f>
        <v>133</v>
      </c>
      <c r="AJ950">
        <f>INDEX('CAT-4'!$1:$1048576,FAR!AF950,FAR!AI950)</f>
        <v>88.6</v>
      </c>
      <c r="AK950" s="28">
        <f t="shared" ref="AK950:AK956" si="542">AJ950/AH950</f>
        <v>0.88247011952191223</v>
      </c>
      <c r="AL950" s="28">
        <f t="shared" ref="AL950:AL956" si="543">AK950*AD950</f>
        <v>0.88661317172624055</v>
      </c>
      <c r="AM950" s="2">
        <f>INDEX(ELSV!$C$4:$G$58,MATCH(AE950,ELSV!$G$4:$G$58,0),MATCH(IF(O950&gt;2000000,"A",IF(O950&gt;1000000,"B",IF(O950&gt;100000,"C","D"))),ELSV!$C$4:$G$4,0))</f>
        <v>6</v>
      </c>
      <c r="AN950" s="77">
        <f>INDEX(ELSV!$G$4:$K$58,MATCH(AE950,ELSV!$G$4:$G$58,0),MATCH(IF(O950&gt;2000000,"A",IF(O950&gt;1000000,"B",IF(O950&gt;100000,"C","D"))),ELSV!$G$4:$K$4,0))</f>
        <v>0.95</v>
      </c>
      <c r="AO950" s="24">
        <f t="shared" si="538"/>
        <v>60511.348970315914</v>
      </c>
      <c r="AP950" s="24">
        <f t="shared" si="539"/>
        <v>57485.781521800112</v>
      </c>
      <c r="AQ950" s="25">
        <f t="shared" si="540"/>
        <v>3025.5674485158015</v>
      </c>
    </row>
    <row r="951" spans="1:43" x14ac:dyDescent="0.25">
      <c r="A951" s="11">
        <v>3004</v>
      </c>
      <c r="B951" s="6">
        <v>3004006301</v>
      </c>
      <c r="C951" s="6">
        <v>20000401</v>
      </c>
      <c r="D951" s="6">
        <v>5000000036</v>
      </c>
      <c r="E951" s="6" t="s">
        <v>1583</v>
      </c>
      <c r="F951" s="6" t="s">
        <v>1102</v>
      </c>
      <c r="G951" s="6"/>
      <c r="H951" s="6">
        <v>1</v>
      </c>
      <c r="I951" s="6" t="s">
        <v>41</v>
      </c>
      <c r="J951" s="27">
        <v>40544</v>
      </c>
      <c r="K951" s="27">
        <v>40544</v>
      </c>
      <c r="L951" s="7">
        <v>68250</v>
      </c>
      <c r="M951" s="7">
        <v>0</v>
      </c>
      <c r="N951" s="7"/>
      <c r="O951" s="8">
        <v>68250</v>
      </c>
      <c r="P951" s="7">
        <v>-45086.85</v>
      </c>
      <c r="Q951" s="7">
        <v>0</v>
      </c>
      <c r="R951" s="7">
        <v>-4320.2299999999996</v>
      </c>
      <c r="S951" s="12">
        <f t="shared" si="517"/>
        <v>-49407.08</v>
      </c>
      <c r="T951" s="18">
        <f t="shared" si="518"/>
        <v>23163.15</v>
      </c>
      <c r="U951" s="18">
        <v>18842.919999999998</v>
      </c>
      <c r="V951" s="30">
        <f t="shared" si="519"/>
        <v>40544</v>
      </c>
      <c r="W951" s="28">
        <f t="shared" si="537"/>
        <v>12.427777777777777</v>
      </c>
      <c r="X951" s="38" t="s">
        <v>3074</v>
      </c>
      <c r="Y951">
        <f>MATCH(X951,'CAT-3'!$A:$A,0)</f>
        <v>739</v>
      </c>
      <c r="Z951">
        <f>MATCH(V951,'CAT-3'!$1:$1,0)</f>
        <v>76</v>
      </c>
      <c r="AA951">
        <f>INDEX('CAT-3'!$1:$1048576,FAR!Y951,FAR!Z951)</f>
        <v>127.8</v>
      </c>
      <c r="AB951">
        <f>MATCH($AB$3,'CAT-3'!$1:$1,0)</f>
        <v>90</v>
      </c>
      <c r="AC951">
        <f>INDEX('CAT-3'!$1:$1048576,FAR!Y951,FAR!AB951)</f>
        <v>128.4</v>
      </c>
      <c r="AD951" s="28">
        <f t="shared" si="541"/>
        <v>1.0046948356807512</v>
      </c>
      <c r="AE951" s="43" t="s">
        <v>4037</v>
      </c>
      <c r="AF951">
        <f>MATCH(AE951,'CAT-4'!$A:$A,0)</f>
        <v>642</v>
      </c>
      <c r="AG951">
        <f>MATCH($AG$3,'CAT-4'!$1:$1,0)</f>
        <v>4</v>
      </c>
      <c r="AH951">
        <f>INDEX('CAT-4'!$1:$1048576,FAR!AF951,FAR!AG951)</f>
        <v>100.4</v>
      </c>
      <c r="AI951">
        <f>MATCH($AI$3,'CAT-4'!$1:$1,0)</f>
        <v>133</v>
      </c>
      <c r="AJ951">
        <f>INDEX('CAT-4'!$1:$1048576,FAR!AF951,FAR!AI951)</f>
        <v>88.6</v>
      </c>
      <c r="AK951" s="28">
        <f t="shared" si="542"/>
        <v>0.88247011952191223</v>
      </c>
      <c r="AL951" s="28">
        <f t="shared" si="543"/>
        <v>0.88661317172624055</v>
      </c>
      <c r="AM951" s="2">
        <f>INDEX(ELSV!$C$4:$G$58,MATCH(AE951,ELSV!$G$4:$G$58,0),MATCH(IF(O951&gt;2000000,"A",IF(O951&gt;1000000,"B",IF(O951&gt;100000,"C","D"))),ELSV!$C$4:$G$4,0))</f>
        <v>6</v>
      </c>
      <c r="AN951" s="77">
        <f>INDEX(ELSV!$G$4:$K$58,MATCH(AE951,ELSV!$G$4:$G$58,0),MATCH(IF(O951&gt;2000000,"A",IF(O951&gt;1000000,"B",IF(O951&gt;100000,"C","D"))),ELSV!$G$4:$K$4,0))</f>
        <v>0.95</v>
      </c>
      <c r="AO951" s="24">
        <f t="shared" si="538"/>
        <v>60511.348970315914</v>
      </c>
      <c r="AP951" s="24">
        <f t="shared" si="539"/>
        <v>57485.781521800112</v>
      </c>
      <c r="AQ951" s="25">
        <f t="shared" si="540"/>
        <v>3025.5674485158015</v>
      </c>
    </row>
    <row r="952" spans="1:43" x14ac:dyDescent="0.25">
      <c r="A952" s="11">
        <v>3006</v>
      </c>
      <c r="B952" s="6">
        <v>3006006203</v>
      </c>
      <c r="C952" s="6">
        <v>20000401</v>
      </c>
      <c r="D952" s="6">
        <v>5000000052</v>
      </c>
      <c r="E952" s="6" t="s">
        <v>1582</v>
      </c>
      <c r="F952" s="6" t="s">
        <v>1112</v>
      </c>
      <c r="G952" s="6"/>
      <c r="H952" s="6">
        <v>1</v>
      </c>
      <c r="I952" s="6" t="s">
        <v>41</v>
      </c>
      <c r="J952" s="27">
        <v>40518</v>
      </c>
      <c r="K952" s="27">
        <v>40518</v>
      </c>
      <c r="L952" s="7">
        <v>68250</v>
      </c>
      <c r="M952" s="7">
        <v>0</v>
      </c>
      <c r="N952" s="7"/>
      <c r="O952" s="8">
        <v>68250</v>
      </c>
      <c r="P952" s="7">
        <v>-45317.77</v>
      </c>
      <c r="Q952" s="7">
        <v>0</v>
      </c>
      <c r="R952" s="7">
        <v>-4320.2299999999996</v>
      </c>
      <c r="S952" s="12">
        <f t="shared" si="517"/>
        <v>-49638</v>
      </c>
      <c r="T952" s="18">
        <f t="shared" si="518"/>
        <v>22932.230000000003</v>
      </c>
      <c r="U952" s="18">
        <v>18612</v>
      </c>
      <c r="V952" s="30">
        <f t="shared" si="519"/>
        <v>40513</v>
      </c>
      <c r="W952" s="28">
        <f t="shared" si="537"/>
        <v>12.497222222222222</v>
      </c>
      <c r="X952" s="38" t="s">
        <v>3074</v>
      </c>
      <c r="Y952">
        <f>MATCH(X952,'CAT-3'!$A:$A,0)</f>
        <v>739</v>
      </c>
      <c r="Z952">
        <f>MATCH(V952,'CAT-3'!$1:$1,0)</f>
        <v>75</v>
      </c>
      <c r="AA952">
        <f>INDEX('CAT-3'!$1:$1048576,FAR!Y952,FAR!Z952)</f>
        <v>127.8</v>
      </c>
      <c r="AB952">
        <f>MATCH($AB$3,'CAT-3'!$1:$1,0)</f>
        <v>90</v>
      </c>
      <c r="AC952">
        <f>INDEX('CAT-3'!$1:$1048576,FAR!Y952,FAR!AB952)</f>
        <v>128.4</v>
      </c>
      <c r="AD952" s="28">
        <f t="shared" si="541"/>
        <v>1.0046948356807512</v>
      </c>
      <c r="AE952" s="43" t="s">
        <v>4037</v>
      </c>
      <c r="AF952">
        <f>MATCH(AE952,'CAT-4'!$A:$A,0)</f>
        <v>642</v>
      </c>
      <c r="AG952">
        <f>MATCH($AG$3,'CAT-4'!$1:$1,0)</f>
        <v>4</v>
      </c>
      <c r="AH952">
        <f>INDEX('CAT-4'!$1:$1048576,FAR!AF952,FAR!AG952)</f>
        <v>100.4</v>
      </c>
      <c r="AI952">
        <f>MATCH($AI$3,'CAT-4'!$1:$1,0)</f>
        <v>133</v>
      </c>
      <c r="AJ952">
        <f>INDEX('CAT-4'!$1:$1048576,FAR!AF952,FAR!AI952)</f>
        <v>88.6</v>
      </c>
      <c r="AK952" s="28">
        <f t="shared" si="542"/>
        <v>0.88247011952191223</v>
      </c>
      <c r="AL952" s="28">
        <f t="shared" si="543"/>
        <v>0.88661317172624055</v>
      </c>
      <c r="AM952" s="2">
        <f>INDEX(ELSV!$C$4:$G$58,MATCH(AE952,ELSV!$G$4:$G$58,0),MATCH(IF(O952&gt;2000000,"A",IF(O952&gt;1000000,"B",IF(O952&gt;100000,"C","D"))),ELSV!$C$4:$G$4,0))</f>
        <v>6</v>
      </c>
      <c r="AN952" s="77">
        <f>INDEX(ELSV!$G$4:$K$58,MATCH(AE952,ELSV!$G$4:$G$58,0),MATCH(IF(O952&gt;2000000,"A",IF(O952&gt;1000000,"B",IF(O952&gt;100000,"C","D"))),ELSV!$G$4:$K$4,0))</f>
        <v>0.95</v>
      </c>
      <c r="AO952" s="24">
        <f t="shared" si="538"/>
        <v>60511.348970315914</v>
      </c>
      <c r="AP952" s="24">
        <f t="shared" si="539"/>
        <v>57485.781521800112</v>
      </c>
      <c r="AQ952" s="25">
        <f t="shared" si="540"/>
        <v>3025.5674485158015</v>
      </c>
    </row>
    <row r="953" spans="1:43" x14ac:dyDescent="0.25">
      <c r="A953" s="11">
        <v>3004</v>
      </c>
      <c r="B953" s="6">
        <v>3004006301</v>
      </c>
      <c r="C953" s="6">
        <v>20000401</v>
      </c>
      <c r="D953" s="6">
        <v>5000000142</v>
      </c>
      <c r="E953" s="6" t="s">
        <v>1583</v>
      </c>
      <c r="F953" s="6" t="s">
        <v>1102</v>
      </c>
      <c r="G953" s="6"/>
      <c r="H953" s="6">
        <v>1</v>
      </c>
      <c r="I953" s="6" t="s">
        <v>8</v>
      </c>
      <c r="J953" s="27">
        <v>40992</v>
      </c>
      <c r="K953" s="27">
        <v>40992</v>
      </c>
      <c r="L953" s="7">
        <v>68250</v>
      </c>
      <c r="M953" s="7">
        <v>0</v>
      </c>
      <c r="N953" s="7"/>
      <c r="O953" s="8">
        <v>68250</v>
      </c>
      <c r="P953" s="7">
        <v>-41116.46</v>
      </c>
      <c r="Q953" s="7">
        <v>0</v>
      </c>
      <c r="R953" s="7">
        <v>-4320.2299999999996</v>
      </c>
      <c r="S953" s="12">
        <f t="shared" si="517"/>
        <v>-45436.69</v>
      </c>
      <c r="T953" s="18">
        <f t="shared" si="518"/>
        <v>27133.54</v>
      </c>
      <c r="U953" s="18">
        <v>22813.31</v>
      </c>
      <c r="V953" s="30">
        <f t="shared" si="519"/>
        <v>40969</v>
      </c>
      <c r="W953" s="28">
        <f t="shared" si="537"/>
        <v>11.197222222222223</v>
      </c>
      <c r="X953" s="38" t="s">
        <v>3074</v>
      </c>
      <c r="Y953">
        <f>MATCH(X953,'CAT-3'!$A:$A,0)</f>
        <v>739</v>
      </c>
      <c r="Z953">
        <f>MATCH(V953,'CAT-3'!$1:$1,0)</f>
        <v>90</v>
      </c>
      <c r="AA953">
        <f>INDEX('CAT-3'!$1:$1048576,FAR!Y953,FAR!Z953)</f>
        <v>128.4</v>
      </c>
      <c r="AB953">
        <f>MATCH($AB$3,'CAT-3'!$1:$1,0)</f>
        <v>90</v>
      </c>
      <c r="AC953">
        <f>INDEX('CAT-3'!$1:$1048576,FAR!Y953,FAR!AB953)</f>
        <v>128.4</v>
      </c>
      <c r="AD953" s="28">
        <f t="shared" si="541"/>
        <v>1</v>
      </c>
      <c r="AE953" s="43" t="s">
        <v>4037</v>
      </c>
      <c r="AF953">
        <f>MATCH(AE953,'CAT-4'!$A:$A,0)</f>
        <v>642</v>
      </c>
      <c r="AG953">
        <f>MATCH($AG$3,'CAT-4'!$1:$1,0)</f>
        <v>4</v>
      </c>
      <c r="AH953">
        <f>INDEX('CAT-4'!$1:$1048576,FAR!AF953,FAR!AG953)</f>
        <v>100.4</v>
      </c>
      <c r="AI953">
        <f>MATCH($AI$3,'CAT-4'!$1:$1,0)</f>
        <v>133</v>
      </c>
      <c r="AJ953">
        <f>INDEX('CAT-4'!$1:$1048576,FAR!AF953,FAR!AI953)</f>
        <v>88.6</v>
      </c>
      <c r="AK953" s="28">
        <f t="shared" si="542"/>
        <v>0.88247011952191223</v>
      </c>
      <c r="AL953" s="28">
        <f t="shared" si="543"/>
        <v>0.88247011952191223</v>
      </c>
      <c r="AM953" s="2">
        <f>INDEX(ELSV!$C$4:$G$58,MATCH(AE953,ELSV!$G$4:$G$58,0),MATCH(IF(O953&gt;2000000,"A",IF(O953&gt;1000000,"B",IF(O953&gt;100000,"C","D"))),ELSV!$C$4:$G$4,0))</f>
        <v>6</v>
      </c>
      <c r="AN953" s="77">
        <f>INDEX(ELSV!$G$4:$K$58,MATCH(AE953,ELSV!$G$4:$G$58,0),MATCH(IF(O953&gt;2000000,"A",IF(O953&gt;1000000,"B",IF(O953&gt;100000,"C","D"))),ELSV!$G$4:$K$4,0))</f>
        <v>0.95</v>
      </c>
      <c r="AO953" s="24">
        <f t="shared" si="538"/>
        <v>60228.58565737051</v>
      </c>
      <c r="AP953" s="24">
        <f t="shared" si="539"/>
        <v>57217.156374501981</v>
      </c>
      <c r="AQ953" s="25">
        <f t="shared" si="540"/>
        <v>3011.4292828685284</v>
      </c>
    </row>
    <row r="954" spans="1:43" x14ac:dyDescent="0.25">
      <c r="A954" s="11">
        <v>3008</v>
      </c>
      <c r="B954" s="6">
        <v>3008006301</v>
      </c>
      <c r="C954" s="6">
        <v>20000401</v>
      </c>
      <c r="D954" s="6">
        <v>5030000016</v>
      </c>
      <c r="E954" s="6" t="s">
        <v>1586</v>
      </c>
      <c r="F954" s="6" t="s">
        <v>1344</v>
      </c>
      <c r="G954" s="6"/>
      <c r="H954" s="6">
        <v>1</v>
      </c>
      <c r="I954" s="6" t="s">
        <v>8</v>
      </c>
      <c r="J954" s="27">
        <v>40543</v>
      </c>
      <c r="K954" s="27">
        <v>40543</v>
      </c>
      <c r="L954" s="7">
        <v>68250</v>
      </c>
      <c r="M954" s="7">
        <v>0</v>
      </c>
      <c r="N954" s="7"/>
      <c r="O954" s="8">
        <v>68250</v>
      </c>
      <c r="P954" s="7">
        <v>-61425</v>
      </c>
      <c r="Q954" s="7">
        <v>0</v>
      </c>
      <c r="R954" s="7">
        <v>0</v>
      </c>
      <c r="S954" s="12">
        <f t="shared" si="517"/>
        <v>-61425</v>
      </c>
      <c r="T954" s="18">
        <f t="shared" si="518"/>
        <v>6825</v>
      </c>
      <c r="U954" s="18">
        <v>6825</v>
      </c>
      <c r="V954" s="30">
        <f t="shared" si="519"/>
        <v>40513</v>
      </c>
      <c r="W954" s="28">
        <f t="shared" si="537"/>
        <v>12.430555555555555</v>
      </c>
      <c r="X954" s="38" t="s">
        <v>3074</v>
      </c>
      <c r="Y954">
        <f>MATCH(X954,'CAT-3'!$A:$A,0)</f>
        <v>739</v>
      </c>
      <c r="Z954">
        <f>MATCH(V954,'CAT-3'!$1:$1,0)</f>
        <v>75</v>
      </c>
      <c r="AA954">
        <f>INDEX('CAT-3'!$1:$1048576,FAR!Y954,FAR!Z954)</f>
        <v>127.8</v>
      </c>
      <c r="AB954">
        <f>MATCH($AB$3,'CAT-3'!$1:$1,0)</f>
        <v>90</v>
      </c>
      <c r="AC954">
        <f>INDEX('CAT-3'!$1:$1048576,FAR!Y954,FAR!AB954)</f>
        <v>128.4</v>
      </c>
      <c r="AD954" s="28">
        <f t="shared" si="541"/>
        <v>1.0046948356807512</v>
      </c>
      <c r="AE954" s="43" t="s">
        <v>4037</v>
      </c>
      <c r="AF954">
        <f>MATCH(AE954,'CAT-4'!$A:$A,0)</f>
        <v>642</v>
      </c>
      <c r="AG954">
        <f>MATCH($AG$3,'CAT-4'!$1:$1,0)</f>
        <v>4</v>
      </c>
      <c r="AH954">
        <f>INDEX('CAT-4'!$1:$1048576,FAR!AF954,FAR!AG954)</f>
        <v>100.4</v>
      </c>
      <c r="AI954">
        <f>MATCH($AI$3,'CAT-4'!$1:$1,0)</f>
        <v>133</v>
      </c>
      <c r="AJ954">
        <f>INDEX('CAT-4'!$1:$1048576,FAR!AF954,FAR!AI954)</f>
        <v>88.6</v>
      </c>
      <c r="AK954" s="28">
        <f t="shared" si="542"/>
        <v>0.88247011952191223</v>
      </c>
      <c r="AL954" s="28">
        <f t="shared" si="543"/>
        <v>0.88661317172624055</v>
      </c>
      <c r="AM954" s="2">
        <f>INDEX(ELSV!$C$4:$G$58,MATCH(AE954,ELSV!$G$4:$G$58,0),MATCH(IF(O954&gt;2000000,"A",IF(O954&gt;1000000,"B",IF(O954&gt;100000,"C","D"))),ELSV!$C$4:$G$4,0))</f>
        <v>6</v>
      </c>
      <c r="AN954" s="77">
        <f>INDEX(ELSV!$G$4:$K$58,MATCH(AE954,ELSV!$G$4:$G$58,0),MATCH(IF(O954&gt;2000000,"A",IF(O954&gt;1000000,"B",IF(O954&gt;100000,"C","D"))),ELSV!$G$4:$K$4,0))</f>
        <v>0.95</v>
      </c>
      <c r="AO954" s="24">
        <f t="shared" si="538"/>
        <v>60511.348970315914</v>
      </c>
      <c r="AP954" s="24">
        <f t="shared" si="539"/>
        <v>57485.781521800112</v>
      </c>
      <c r="AQ954" s="25">
        <f t="shared" si="540"/>
        <v>3025.5674485158015</v>
      </c>
    </row>
    <row r="955" spans="1:43" x14ac:dyDescent="0.25">
      <c r="A955" s="11">
        <v>3005</v>
      </c>
      <c r="B955" s="6">
        <v>3005006301</v>
      </c>
      <c r="C955" s="6">
        <v>20000401</v>
      </c>
      <c r="D955" s="6">
        <v>5030000062</v>
      </c>
      <c r="E955" s="6" t="s">
        <v>1584</v>
      </c>
      <c r="F955" s="6" t="s">
        <v>1379</v>
      </c>
      <c r="G955" s="6"/>
      <c r="H955" s="6">
        <v>1</v>
      </c>
      <c r="I955" s="6" t="s">
        <v>8</v>
      </c>
      <c r="J955" s="27">
        <v>40633</v>
      </c>
      <c r="K955" s="27">
        <v>40633</v>
      </c>
      <c r="L955" s="7">
        <v>68250</v>
      </c>
      <c r="M955" s="7">
        <v>0</v>
      </c>
      <c r="N955" s="7"/>
      <c r="O955" s="8">
        <v>68250</v>
      </c>
      <c r="P955" s="7">
        <v>-52139.24</v>
      </c>
      <c r="Q955" s="7">
        <v>0</v>
      </c>
      <c r="R955" s="7">
        <v>-4320.2299999999996</v>
      </c>
      <c r="S955" s="12">
        <f t="shared" si="517"/>
        <v>-56459.47</v>
      </c>
      <c r="T955" s="18">
        <f t="shared" si="518"/>
        <v>16110.760000000002</v>
      </c>
      <c r="U955" s="18">
        <v>11790.53</v>
      </c>
      <c r="V955" s="30">
        <f t="shared" si="519"/>
        <v>40603</v>
      </c>
      <c r="W955" s="28">
        <f t="shared" si="537"/>
        <v>12.180555555555555</v>
      </c>
      <c r="X955" s="38" t="s">
        <v>3074</v>
      </c>
      <c r="Y955">
        <f>MATCH(X955,'CAT-3'!$A:$A,0)</f>
        <v>739</v>
      </c>
      <c r="Z955">
        <f>MATCH(V955,'CAT-3'!$1:$1,0)</f>
        <v>78</v>
      </c>
      <c r="AA955">
        <f>INDEX('CAT-3'!$1:$1048576,FAR!Y955,FAR!Z955)</f>
        <v>126.4</v>
      </c>
      <c r="AB955">
        <f>MATCH($AB$3,'CAT-3'!$1:$1,0)</f>
        <v>90</v>
      </c>
      <c r="AC955">
        <f>INDEX('CAT-3'!$1:$1048576,FAR!Y955,FAR!AB955)</f>
        <v>128.4</v>
      </c>
      <c r="AD955" s="28">
        <f t="shared" si="541"/>
        <v>1.0158227848101267</v>
      </c>
      <c r="AE955" s="43" t="s">
        <v>4037</v>
      </c>
      <c r="AF955">
        <f>MATCH(AE955,'CAT-4'!$A:$A,0)</f>
        <v>642</v>
      </c>
      <c r="AG955">
        <f>MATCH($AG$3,'CAT-4'!$1:$1,0)</f>
        <v>4</v>
      </c>
      <c r="AH955">
        <f>INDEX('CAT-4'!$1:$1048576,FAR!AF955,FAR!AG955)</f>
        <v>100.4</v>
      </c>
      <c r="AI955">
        <f>MATCH($AI$3,'CAT-4'!$1:$1,0)</f>
        <v>133</v>
      </c>
      <c r="AJ955">
        <f>INDEX('CAT-4'!$1:$1048576,FAR!AF955,FAR!AI955)</f>
        <v>88.6</v>
      </c>
      <c r="AK955" s="28">
        <f t="shared" si="542"/>
        <v>0.88247011952191223</v>
      </c>
      <c r="AL955" s="28">
        <f t="shared" si="543"/>
        <v>0.89643325432447418</v>
      </c>
      <c r="AM955" s="2">
        <f>INDEX(ELSV!$C$4:$G$58,MATCH(AE955,ELSV!$G$4:$G$58,0),MATCH(IF(O955&gt;2000000,"A",IF(O955&gt;1000000,"B",IF(O955&gt;100000,"C","D"))),ELSV!$C$4:$G$4,0))</f>
        <v>6</v>
      </c>
      <c r="AN955" s="77">
        <f>INDEX(ELSV!$G$4:$K$58,MATCH(AE955,ELSV!$G$4:$G$58,0),MATCH(IF(O955&gt;2000000,"A",IF(O955&gt;1000000,"B",IF(O955&gt;100000,"C","D"))),ELSV!$G$4:$K$4,0))</f>
        <v>0.95</v>
      </c>
      <c r="AO955" s="24">
        <f t="shared" si="538"/>
        <v>61181.569607645361</v>
      </c>
      <c r="AP955" s="24">
        <f t="shared" si="539"/>
        <v>58122.491127263092</v>
      </c>
      <c r="AQ955" s="25">
        <f t="shared" si="540"/>
        <v>3059.078480382268</v>
      </c>
    </row>
    <row r="956" spans="1:43" x14ac:dyDescent="0.25">
      <c r="A956" s="11">
        <v>3005</v>
      </c>
      <c r="B956" s="6">
        <v>3005006301</v>
      </c>
      <c r="C956" s="6">
        <v>20000401</v>
      </c>
      <c r="D956" s="6">
        <v>5030000063</v>
      </c>
      <c r="E956" s="6" t="s">
        <v>1584</v>
      </c>
      <c r="F956" s="6" t="s">
        <v>1379</v>
      </c>
      <c r="G956" s="6"/>
      <c r="H956" s="6">
        <v>1</v>
      </c>
      <c r="I956" s="6" t="s">
        <v>8</v>
      </c>
      <c r="J956" s="27">
        <v>40602</v>
      </c>
      <c r="K956" s="27">
        <v>40602</v>
      </c>
      <c r="L956" s="7">
        <v>68250</v>
      </c>
      <c r="M956" s="7">
        <v>0</v>
      </c>
      <c r="N956" s="7"/>
      <c r="O956" s="8">
        <v>68250</v>
      </c>
      <c r="P956" s="7">
        <v>-53078.87</v>
      </c>
      <c r="Q956" s="7">
        <v>0</v>
      </c>
      <c r="R956" s="7">
        <v>-4320.2299999999996</v>
      </c>
      <c r="S956" s="12">
        <f t="shared" si="517"/>
        <v>-57399.100000000006</v>
      </c>
      <c r="T956" s="18">
        <f t="shared" si="518"/>
        <v>15171.129999999997</v>
      </c>
      <c r="U956" s="18">
        <v>10850.9</v>
      </c>
      <c r="V956" s="30">
        <f t="shared" si="519"/>
        <v>40575</v>
      </c>
      <c r="W956" s="28">
        <f t="shared" si="537"/>
        <v>12.263888888888889</v>
      </c>
      <c r="X956" s="38" t="s">
        <v>3074</v>
      </c>
      <c r="Y956">
        <f>MATCH(X956,'CAT-3'!$A:$A,0)</f>
        <v>739</v>
      </c>
      <c r="Z956">
        <f>MATCH(V956,'CAT-3'!$1:$1,0)</f>
        <v>77</v>
      </c>
      <c r="AA956">
        <f>INDEX('CAT-3'!$1:$1048576,FAR!Y956,FAR!Z956)</f>
        <v>128</v>
      </c>
      <c r="AB956">
        <f>MATCH($AB$3,'CAT-3'!$1:$1,0)</f>
        <v>90</v>
      </c>
      <c r="AC956">
        <f>INDEX('CAT-3'!$1:$1048576,FAR!Y956,FAR!AB956)</f>
        <v>128.4</v>
      </c>
      <c r="AD956" s="28">
        <f t="shared" si="541"/>
        <v>1.003125</v>
      </c>
      <c r="AE956" s="43" t="s">
        <v>4037</v>
      </c>
      <c r="AF956">
        <f>MATCH(AE956,'CAT-4'!$A:$A,0)</f>
        <v>642</v>
      </c>
      <c r="AG956">
        <f>MATCH($AG$3,'CAT-4'!$1:$1,0)</f>
        <v>4</v>
      </c>
      <c r="AH956">
        <f>INDEX('CAT-4'!$1:$1048576,FAR!AF956,FAR!AG956)</f>
        <v>100.4</v>
      </c>
      <c r="AI956">
        <f>MATCH($AI$3,'CAT-4'!$1:$1,0)</f>
        <v>133</v>
      </c>
      <c r="AJ956">
        <f>INDEX('CAT-4'!$1:$1048576,FAR!AF956,FAR!AI956)</f>
        <v>88.6</v>
      </c>
      <c r="AK956" s="28">
        <f t="shared" si="542"/>
        <v>0.88247011952191223</v>
      </c>
      <c r="AL956" s="28">
        <f t="shared" si="543"/>
        <v>0.88522783864541821</v>
      </c>
      <c r="AM956" s="2">
        <f>INDEX(ELSV!$C$4:$G$58,MATCH(AE956,ELSV!$G$4:$G$58,0),MATCH(IF(O956&gt;2000000,"A",IF(O956&gt;1000000,"B",IF(O956&gt;100000,"C","D"))),ELSV!$C$4:$G$4,0))</f>
        <v>6</v>
      </c>
      <c r="AN956" s="77">
        <f>INDEX(ELSV!$G$4:$K$58,MATCH(AE956,ELSV!$G$4:$G$58,0),MATCH(IF(O956&gt;2000000,"A",IF(O956&gt;1000000,"B",IF(O956&gt;100000,"C","D"))),ELSV!$G$4:$K$4,0))</f>
        <v>0.95</v>
      </c>
      <c r="AO956" s="24">
        <f t="shared" si="538"/>
        <v>60416.799987549792</v>
      </c>
      <c r="AP956" s="24">
        <f t="shared" si="539"/>
        <v>57395.959988172297</v>
      </c>
      <c r="AQ956" s="25">
        <f t="shared" si="540"/>
        <v>3020.8399993774947</v>
      </c>
    </row>
    <row r="957" spans="1:43" x14ac:dyDescent="0.25">
      <c r="A957" s="11">
        <v>3006</v>
      </c>
      <c r="B957" s="6">
        <v>3006006201</v>
      </c>
      <c r="C957" s="6">
        <v>20000401</v>
      </c>
      <c r="D957" s="6">
        <v>5000000193</v>
      </c>
      <c r="E957" s="6" t="s">
        <v>1582</v>
      </c>
      <c r="F957" s="6" t="s">
        <v>1158</v>
      </c>
      <c r="G957" s="6"/>
      <c r="H957" s="6">
        <v>6</v>
      </c>
      <c r="I957" s="6" t="s">
        <v>8</v>
      </c>
      <c r="J957" s="27">
        <v>41107</v>
      </c>
      <c r="K957" s="27">
        <v>41107</v>
      </c>
      <c r="L957" s="7">
        <v>68223</v>
      </c>
      <c r="M957" s="7">
        <v>0</v>
      </c>
      <c r="N957" s="7"/>
      <c r="O957" s="8">
        <v>68223</v>
      </c>
      <c r="P957" s="7">
        <v>-40079.26</v>
      </c>
      <c r="Q957" s="7">
        <v>0</v>
      </c>
      <c r="R957" s="7">
        <v>-4318.5200000000004</v>
      </c>
      <c r="S957" s="12">
        <f t="shared" si="517"/>
        <v>-44397.78</v>
      </c>
      <c r="T957" s="18">
        <f t="shared" si="518"/>
        <v>28143.739999999998</v>
      </c>
      <c r="U957" s="18">
        <v>23825.22</v>
      </c>
      <c r="V957" s="30">
        <f t="shared" si="519"/>
        <v>41091</v>
      </c>
      <c r="W957" s="28">
        <f t="shared" si="537"/>
        <v>10.883333333333333</v>
      </c>
      <c r="X957" s="38"/>
      <c r="AD957"/>
      <c r="AE957" s="43" t="s">
        <v>4034</v>
      </c>
      <c r="AF957">
        <f>MATCH(AE957,'CAT-4'!$A:$A,0)</f>
        <v>640</v>
      </c>
      <c r="AG957">
        <f>MATCH(V957,'CAT-4'!$1:$1,0)</f>
        <v>7</v>
      </c>
      <c r="AH957">
        <f>INDEX('CAT-4'!$1:$1048576,FAR!AF957,FAR!AG957)</f>
        <v>103.9</v>
      </c>
      <c r="AI957">
        <f>MATCH($AI$3,'CAT-4'!$1:$1,0)</f>
        <v>133</v>
      </c>
      <c r="AJ957">
        <f>INDEX('CAT-4'!$1:$1048576,FAR!AF957,FAR!AI957)</f>
        <v>115.5</v>
      </c>
      <c r="AK957" s="28">
        <f>AJ957/AH957</f>
        <v>1.111645813282002</v>
      </c>
      <c r="AL957" s="28">
        <f>AK957</f>
        <v>1.111645813282002</v>
      </c>
      <c r="AM957" s="2">
        <f>INDEX(ELSV!$C$4:$G$58,MATCH(AE957,ELSV!$G$4:$G$58,0),MATCH(IF(O957&gt;2000000,"A",IF(O957&gt;1000000,"B",IF(O957&gt;100000,"C","D"))),ELSV!$C$4:$G$4,0))</f>
        <v>5</v>
      </c>
      <c r="AN957" s="77">
        <f>INDEX(ELSV!$G$4:$K$58,MATCH(AE957,ELSV!$G$4:$G$58,0),MATCH(IF(O957&gt;2000000,"A",IF(O957&gt;1000000,"B",IF(O957&gt;100000,"C","D"))),ELSV!$G$4:$K$4,0))</f>
        <v>1</v>
      </c>
      <c r="AO957" s="24">
        <f t="shared" si="538"/>
        <v>75839.812319538018</v>
      </c>
      <c r="AP957" s="24">
        <f t="shared" si="539"/>
        <v>75839.812319538018</v>
      </c>
      <c r="AQ957" s="25">
        <f t="shared" si="540"/>
        <v>0</v>
      </c>
    </row>
    <row r="958" spans="1:43" x14ac:dyDescent="0.25">
      <c r="A958" s="11">
        <v>3004</v>
      </c>
      <c r="B958" s="6">
        <v>3004006201</v>
      </c>
      <c r="C958" s="6">
        <v>20000301</v>
      </c>
      <c r="D958" s="6">
        <v>4000000072</v>
      </c>
      <c r="E958" s="6" t="s">
        <v>1583</v>
      </c>
      <c r="F958" s="6" t="s">
        <v>850</v>
      </c>
      <c r="G958" s="6"/>
      <c r="H958" s="6">
        <v>4</v>
      </c>
      <c r="I958" s="6" t="s">
        <v>41</v>
      </c>
      <c r="J958" s="27">
        <v>40633</v>
      </c>
      <c r="K958" s="27">
        <v>40633</v>
      </c>
      <c r="L958" s="7">
        <v>68100.009999999995</v>
      </c>
      <c r="M958" s="7">
        <v>0</v>
      </c>
      <c r="N958" s="7"/>
      <c r="O958" s="8">
        <v>68100.009999999995</v>
      </c>
      <c r="P958" s="7">
        <v>-47429.84</v>
      </c>
      <c r="Q958" s="7">
        <v>0</v>
      </c>
      <c r="R958" s="7">
        <v>-4310.7299999999996</v>
      </c>
      <c r="S958" s="12">
        <f t="shared" si="517"/>
        <v>-51740.569999999992</v>
      </c>
      <c r="T958" s="18">
        <f t="shared" si="518"/>
        <v>20670.169999999998</v>
      </c>
      <c r="U958" s="18">
        <v>16359.44</v>
      </c>
      <c r="V958" s="30">
        <f t="shared" si="519"/>
        <v>40603</v>
      </c>
      <c r="W958" s="28">
        <f t="shared" si="537"/>
        <v>12.180555555555555</v>
      </c>
      <c r="X958" s="38" t="s">
        <v>2852</v>
      </c>
      <c r="Y958">
        <f>MATCH(X958,'CAT-3'!$A:$A,0)</f>
        <v>628</v>
      </c>
      <c r="Z958">
        <f>MATCH(V958,'CAT-3'!$1:$1,0)</f>
        <v>78</v>
      </c>
      <c r="AA958">
        <f>INDEX('CAT-3'!$1:$1048576,FAR!Y958,FAR!Z958)</f>
        <v>129.9</v>
      </c>
      <c r="AB958">
        <f>MATCH($AB$3,'CAT-3'!$1:$1,0)</f>
        <v>90</v>
      </c>
      <c r="AC958">
        <f>INDEX('CAT-3'!$1:$1048576,FAR!Y958,FAR!AB958)</f>
        <v>138.4</v>
      </c>
      <c r="AD958" s="28">
        <f t="shared" ref="AD958:AD960" si="544">AC958/AA958</f>
        <v>1.0654349499615088</v>
      </c>
      <c r="AE958" s="43" t="s">
        <v>4429</v>
      </c>
      <c r="AF958">
        <f>MATCH(AE958,'CAT-4'!$A:$A,0)</f>
        <v>844</v>
      </c>
      <c r="AG958">
        <f>MATCH($AG$3,'CAT-4'!$1:$1,0)</f>
        <v>4</v>
      </c>
      <c r="AH958">
        <f>INDEX('CAT-4'!$1:$1048576,FAR!AF958,FAR!AG958)</f>
        <v>103.9</v>
      </c>
      <c r="AI958">
        <f>MATCH($AI$3,'CAT-4'!$1:$1,0)</f>
        <v>133</v>
      </c>
      <c r="AJ958">
        <f>INDEX('CAT-4'!$1:$1048576,FAR!AF958,FAR!AI958)</f>
        <v>157.9</v>
      </c>
      <c r="AK958" s="28">
        <f t="shared" ref="AK958:AK969" si="545">AJ958/AH958</f>
        <v>1.5197305101058709</v>
      </c>
      <c r="AL958" s="28">
        <f t="shared" ref="AL958:AL960" si="546">AK958*AD958</f>
        <v>1.6191739999896269</v>
      </c>
      <c r="AM958" s="2">
        <f>INDEX(ELSV!$C$4:$G$58,MATCH(AE958,ELSV!$G$4:$G$58,0),MATCH(IF(O958&gt;2000000,"A",IF(O958&gt;1000000,"B",IF(O958&gt;100000,"C","D"))),ELSV!$C$4:$G$4,0))</f>
        <v>8</v>
      </c>
      <c r="AN958" s="77">
        <f>INDEX(ELSV!$G$4:$K$58,MATCH(AE958,ELSV!$G$4:$G$58,0),MATCH(IF(O958&gt;2000000,"A",IF(O958&gt;1000000,"B",IF(O958&gt;100000,"C","D"))),ELSV!$G$4:$K$4,0))</f>
        <v>0.95</v>
      </c>
      <c r="AO958" s="24">
        <f t="shared" si="538"/>
        <v>110265.76559103357</v>
      </c>
      <c r="AP958" s="24">
        <f t="shared" si="539"/>
        <v>104752.4773114819</v>
      </c>
      <c r="AQ958" s="25">
        <f t="shared" si="540"/>
        <v>5513.288279551678</v>
      </c>
    </row>
    <row r="959" spans="1:43" x14ac:dyDescent="0.25">
      <c r="A959" s="11">
        <v>3005</v>
      </c>
      <c r="B959" s="6">
        <v>3005006203</v>
      </c>
      <c r="C959" s="6">
        <v>20000301</v>
      </c>
      <c r="D959" s="6">
        <v>4000000135</v>
      </c>
      <c r="E959" s="6" t="s">
        <v>1584</v>
      </c>
      <c r="F959" s="6" t="s">
        <v>898</v>
      </c>
      <c r="G959" s="6"/>
      <c r="H959" s="6">
        <v>15</v>
      </c>
      <c r="I959" s="6" t="s">
        <v>8</v>
      </c>
      <c r="J959" s="27">
        <v>40633</v>
      </c>
      <c r="K959" s="27">
        <v>40603</v>
      </c>
      <c r="L959" s="7">
        <v>68100</v>
      </c>
      <c r="M959" s="7">
        <v>0</v>
      </c>
      <c r="N959" s="7"/>
      <c r="O959" s="8">
        <v>68100</v>
      </c>
      <c r="P959" s="7">
        <v>-68100</v>
      </c>
      <c r="Q959" s="7">
        <v>0</v>
      </c>
      <c r="R959" s="7">
        <v>0</v>
      </c>
      <c r="S959" s="12">
        <f t="shared" si="517"/>
        <v>-68100</v>
      </c>
      <c r="T959" s="18">
        <f t="shared" si="518"/>
        <v>0</v>
      </c>
      <c r="U959" s="18">
        <v>0</v>
      </c>
      <c r="V959" s="30">
        <f t="shared" si="519"/>
        <v>40603</v>
      </c>
      <c r="W959" s="28">
        <f t="shared" si="537"/>
        <v>12.261111111111111</v>
      </c>
      <c r="X959" s="38" t="s">
        <v>2852</v>
      </c>
      <c r="Y959">
        <f>MATCH(X959,'CAT-3'!$A:$A,0)</f>
        <v>628</v>
      </c>
      <c r="Z959">
        <f>MATCH(V959,'CAT-3'!$1:$1,0)</f>
        <v>78</v>
      </c>
      <c r="AA959">
        <f>INDEX('CAT-3'!$1:$1048576,FAR!Y959,FAR!Z959)</f>
        <v>129.9</v>
      </c>
      <c r="AB959">
        <f>MATCH($AB$3,'CAT-3'!$1:$1,0)</f>
        <v>90</v>
      </c>
      <c r="AC959">
        <f>INDEX('CAT-3'!$1:$1048576,FAR!Y959,FAR!AB959)</f>
        <v>138.4</v>
      </c>
      <c r="AD959" s="28">
        <f t="shared" si="544"/>
        <v>1.0654349499615088</v>
      </c>
      <c r="AE959" s="43" t="s">
        <v>4429</v>
      </c>
      <c r="AF959">
        <f>MATCH(AE959,'CAT-4'!$A:$A,0)</f>
        <v>844</v>
      </c>
      <c r="AG959">
        <f>MATCH($AG$3,'CAT-4'!$1:$1,0)</f>
        <v>4</v>
      </c>
      <c r="AH959">
        <f>INDEX('CAT-4'!$1:$1048576,FAR!AF959,FAR!AG959)</f>
        <v>103.9</v>
      </c>
      <c r="AI959">
        <f>MATCH($AI$3,'CAT-4'!$1:$1,0)</f>
        <v>133</v>
      </c>
      <c r="AJ959">
        <f>INDEX('CAT-4'!$1:$1048576,FAR!AF959,FAR!AI959)</f>
        <v>157.9</v>
      </c>
      <c r="AK959" s="28">
        <f t="shared" si="545"/>
        <v>1.5197305101058709</v>
      </c>
      <c r="AL959" s="28">
        <f t="shared" si="546"/>
        <v>1.6191739999896269</v>
      </c>
      <c r="AM959" s="2">
        <f>INDEX(ELSV!$C$4:$G$58,MATCH(AE959,ELSV!$G$4:$G$58,0),MATCH(IF(O959&gt;2000000,"A",IF(O959&gt;1000000,"B",IF(O959&gt;100000,"C","D"))),ELSV!$C$4:$G$4,0))</f>
        <v>8</v>
      </c>
      <c r="AN959" s="77">
        <f>INDEX(ELSV!$G$4:$K$58,MATCH(AE959,ELSV!$G$4:$G$58,0),MATCH(IF(O959&gt;2000000,"A",IF(O959&gt;1000000,"B",IF(O959&gt;100000,"C","D"))),ELSV!$G$4:$K$4,0))</f>
        <v>0.95</v>
      </c>
      <c r="AO959" s="24">
        <f t="shared" si="538"/>
        <v>110265.74939929359</v>
      </c>
      <c r="AP959" s="24">
        <f t="shared" si="539"/>
        <v>104752.46192932891</v>
      </c>
      <c r="AQ959" s="25">
        <f t="shared" si="540"/>
        <v>5513.2874699646782</v>
      </c>
    </row>
    <row r="960" spans="1:43" x14ac:dyDescent="0.25">
      <c r="A960" s="11">
        <v>3005</v>
      </c>
      <c r="B960" s="6">
        <v>3005006203</v>
      </c>
      <c r="C960" s="6">
        <v>20000401</v>
      </c>
      <c r="D960" s="6">
        <v>5000000076</v>
      </c>
      <c r="E960" s="6" t="s">
        <v>1584</v>
      </c>
      <c r="F960" s="6" t="s">
        <v>898</v>
      </c>
      <c r="G960" s="6"/>
      <c r="H960" s="6">
        <v>20</v>
      </c>
      <c r="I960" s="6" t="s">
        <v>8</v>
      </c>
      <c r="J960" s="27">
        <v>40694</v>
      </c>
      <c r="K960" s="27">
        <v>40664</v>
      </c>
      <c r="L960" s="7">
        <v>68100</v>
      </c>
      <c r="M960" s="7">
        <v>0</v>
      </c>
      <c r="N960" s="7"/>
      <c r="O960" s="8">
        <v>68100</v>
      </c>
      <c r="P960" s="7">
        <v>-68100</v>
      </c>
      <c r="Q960" s="7">
        <v>0</v>
      </c>
      <c r="R960" s="7">
        <v>0</v>
      </c>
      <c r="S960" s="12">
        <f t="shared" si="517"/>
        <v>-68100</v>
      </c>
      <c r="T960" s="18">
        <f t="shared" si="518"/>
        <v>0</v>
      </c>
      <c r="U960" s="18">
        <v>0</v>
      </c>
      <c r="V960" s="30">
        <f t="shared" si="519"/>
        <v>40664</v>
      </c>
      <c r="W960" s="28">
        <f t="shared" si="537"/>
        <v>12.094444444444445</v>
      </c>
      <c r="X960" s="38" t="s">
        <v>2852</v>
      </c>
      <c r="Y960">
        <f>MATCH(X960,'CAT-3'!$A:$A,0)</f>
        <v>628</v>
      </c>
      <c r="Z960">
        <f>MATCH(V960,'CAT-3'!$1:$1,0)</f>
        <v>80</v>
      </c>
      <c r="AA960">
        <f>INDEX('CAT-3'!$1:$1048576,FAR!Y960,FAR!Z960)</f>
        <v>134.19999999999999</v>
      </c>
      <c r="AB960">
        <f>MATCH($AB$3,'CAT-3'!$1:$1,0)</f>
        <v>90</v>
      </c>
      <c r="AC960">
        <f>INDEX('CAT-3'!$1:$1048576,FAR!Y960,FAR!AB960)</f>
        <v>138.4</v>
      </c>
      <c r="AD960" s="28">
        <f t="shared" si="544"/>
        <v>1.031296572280179</v>
      </c>
      <c r="AE960" s="43" t="s">
        <v>4429</v>
      </c>
      <c r="AF960">
        <f>MATCH(AE960,'CAT-4'!$A:$A,0)</f>
        <v>844</v>
      </c>
      <c r="AG960">
        <f>MATCH($AG$3,'CAT-4'!$1:$1,0)</f>
        <v>4</v>
      </c>
      <c r="AH960">
        <f>INDEX('CAT-4'!$1:$1048576,FAR!AF960,FAR!AG960)</f>
        <v>103.9</v>
      </c>
      <c r="AI960">
        <f>MATCH($AI$3,'CAT-4'!$1:$1,0)</f>
        <v>133</v>
      </c>
      <c r="AJ960">
        <f>INDEX('CAT-4'!$1:$1048576,FAR!AF960,FAR!AI960)</f>
        <v>157.9</v>
      </c>
      <c r="AK960" s="28">
        <f t="shared" si="545"/>
        <v>1.5197305101058709</v>
      </c>
      <c r="AL960" s="28">
        <f t="shared" si="546"/>
        <v>1.5672928658617926</v>
      </c>
      <c r="AM960" s="2">
        <f>INDEX(ELSV!$C$4:$G$58,MATCH(AE960,ELSV!$G$4:$G$58,0),MATCH(IF(O960&gt;2000000,"A",IF(O960&gt;1000000,"B",IF(O960&gt;100000,"C","D"))),ELSV!$C$4:$G$4,0))</f>
        <v>8</v>
      </c>
      <c r="AN960" s="77">
        <f>INDEX(ELSV!$G$4:$K$58,MATCH(AE960,ELSV!$G$4:$G$58,0),MATCH(IF(O960&gt;2000000,"A",IF(O960&gt;1000000,"B",IF(O960&gt;100000,"C","D"))),ELSV!$G$4:$K$4,0))</f>
        <v>0.95</v>
      </c>
      <c r="AO960" s="24">
        <f t="shared" si="538"/>
        <v>106732.64416518807</v>
      </c>
      <c r="AP960" s="24">
        <f t="shared" si="539"/>
        <v>101396.01195692866</v>
      </c>
      <c r="AQ960" s="25">
        <f t="shared" si="540"/>
        <v>5336.6322082594124</v>
      </c>
    </row>
    <row r="961" spans="1:43" x14ac:dyDescent="0.25">
      <c r="A961" s="11">
        <v>3007</v>
      </c>
      <c r="B961" s="6">
        <v>3007006203</v>
      </c>
      <c r="C961" s="6">
        <v>20000401</v>
      </c>
      <c r="D961" s="6">
        <v>5000000431</v>
      </c>
      <c r="E961" s="6" t="s">
        <v>1585</v>
      </c>
      <c r="F961" s="6" t="s">
        <v>1293</v>
      </c>
      <c r="G961" s="6"/>
      <c r="H961" s="6">
        <v>1</v>
      </c>
      <c r="I961" s="6" t="s">
        <v>8</v>
      </c>
      <c r="J961" s="27">
        <v>44408</v>
      </c>
      <c r="K961" s="27">
        <v>44408</v>
      </c>
      <c r="L961" s="7">
        <v>67805</v>
      </c>
      <c r="M961" s="7">
        <v>0</v>
      </c>
      <c r="N961" s="7"/>
      <c r="O961" s="8">
        <v>67805</v>
      </c>
      <c r="P961" s="7">
        <v>-2869.21</v>
      </c>
      <c r="Q961" s="7">
        <v>0</v>
      </c>
      <c r="R961" s="7">
        <v>-4292.0600000000004</v>
      </c>
      <c r="S961" s="12">
        <f t="shared" si="517"/>
        <v>-7161.27</v>
      </c>
      <c r="T961" s="18">
        <f t="shared" si="518"/>
        <v>64935.79</v>
      </c>
      <c r="U961" s="18">
        <v>60643.73</v>
      </c>
      <c r="V961" s="30">
        <f t="shared" si="519"/>
        <v>44378</v>
      </c>
      <c r="W961" s="28">
        <f t="shared" si="537"/>
        <v>1.8472222222222223</v>
      </c>
      <c r="X961" s="38"/>
      <c r="AD961"/>
      <c r="AE961" s="43" t="s">
        <v>4034</v>
      </c>
      <c r="AF961">
        <f>MATCH(AE961,'CAT-4'!$A:$A,0)</f>
        <v>640</v>
      </c>
      <c r="AG961">
        <f>MATCH(V961,'CAT-4'!$1:$1,0)</f>
        <v>115</v>
      </c>
      <c r="AH961">
        <f>INDEX('CAT-4'!$1:$1048576,FAR!AF961,FAR!AG961)</f>
        <v>104.1</v>
      </c>
      <c r="AI961">
        <f>MATCH($AI$3,'CAT-4'!$1:$1,0)</f>
        <v>133</v>
      </c>
      <c r="AJ961">
        <f>INDEX('CAT-4'!$1:$1048576,FAR!AF961,FAR!AI961)</f>
        <v>115.5</v>
      </c>
      <c r="AK961" s="28">
        <f t="shared" si="545"/>
        <v>1.1095100864553316</v>
      </c>
      <c r="AL961" s="28">
        <f t="shared" ref="AL961:AL969" si="547">AK961</f>
        <v>1.1095100864553316</v>
      </c>
      <c r="AM961" s="2">
        <f>INDEX(ELSV!$C$4:$G$58,MATCH(AE961,ELSV!$G$4:$G$58,0),MATCH(IF(O961&gt;2000000,"A",IF(O961&gt;1000000,"B",IF(O961&gt;100000,"C","D"))),ELSV!$C$4:$G$4,0))</f>
        <v>5</v>
      </c>
      <c r="AN961" s="77">
        <f>INDEX(ELSV!$G$4:$K$58,MATCH(AE961,ELSV!$G$4:$G$58,0),MATCH(IF(O961&gt;2000000,"A",IF(O961&gt;1000000,"B",IF(O961&gt;100000,"C","D"))),ELSV!$G$4:$K$4,0))</f>
        <v>1</v>
      </c>
      <c r="AO961" s="24">
        <f t="shared" si="538"/>
        <v>75230.331412103755</v>
      </c>
      <c r="AP961" s="24">
        <f t="shared" si="539"/>
        <v>27793.427993916113</v>
      </c>
      <c r="AQ961" s="25">
        <f t="shared" si="540"/>
        <v>47436.903418187641</v>
      </c>
    </row>
    <row r="962" spans="1:43" x14ac:dyDescent="0.25">
      <c r="A962" s="11">
        <v>3007</v>
      </c>
      <c r="B962" s="6">
        <v>3007006301</v>
      </c>
      <c r="C962" s="6">
        <v>20000401</v>
      </c>
      <c r="D962" s="6">
        <v>5030000215</v>
      </c>
      <c r="E962" s="6" t="s">
        <v>1585</v>
      </c>
      <c r="F962" s="6" t="s">
        <v>1489</v>
      </c>
      <c r="G962" s="6"/>
      <c r="H962" s="6">
        <v>1</v>
      </c>
      <c r="I962" s="6" t="s">
        <v>8</v>
      </c>
      <c r="J962" s="27">
        <v>43799</v>
      </c>
      <c r="K962" s="27">
        <v>43799</v>
      </c>
      <c r="L962" s="7">
        <v>67260</v>
      </c>
      <c r="M962" s="7">
        <v>0</v>
      </c>
      <c r="N962" s="7"/>
      <c r="O962" s="8">
        <v>67260</v>
      </c>
      <c r="P962" s="7">
        <v>-23568.57</v>
      </c>
      <c r="Q962" s="7">
        <v>0</v>
      </c>
      <c r="R962" s="7">
        <v>-10089</v>
      </c>
      <c r="S962" s="12">
        <f t="shared" si="517"/>
        <v>-33657.57</v>
      </c>
      <c r="T962" s="18">
        <f t="shared" si="518"/>
        <v>43691.43</v>
      </c>
      <c r="U962" s="18">
        <v>33602.43</v>
      </c>
      <c r="V962" s="30">
        <f t="shared" si="519"/>
        <v>43770</v>
      </c>
      <c r="W962" s="28">
        <f t="shared" si="537"/>
        <v>3.5138888888888888</v>
      </c>
      <c r="X962" s="38"/>
      <c r="AD962"/>
      <c r="AE962" s="43" t="s">
        <v>4045</v>
      </c>
      <c r="AF962">
        <f>MATCH(AE962,'CAT-4'!$A:$A,0)</f>
        <v>646</v>
      </c>
      <c r="AG962">
        <f>MATCH(V962,'CAT-4'!$1:$1,0)</f>
        <v>95</v>
      </c>
      <c r="AH962">
        <f>INDEX('CAT-4'!$1:$1048576,FAR!AF962,FAR!AG962)</f>
        <v>154.1</v>
      </c>
      <c r="AI962">
        <f>MATCH($AI$3,'CAT-4'!$1:$1,0)</f>
        <v>133</v>
      </c>
      <c r="AJ962">
        <f>INDEX('CAT-4'!$1:$1048576,FAR!AF962,FAR!AI962)</f>
        <v>154.1</v>
      </c>
      <c r="AK962" s="28">
        <f t="shared" si="545"/>
        <v>1</v>
      </c>
      <c r="AL962" s="28">
        <f t="shared" si="547"/>
        <v>1</v>
      </c>
      <c r="AM962" s="2">
        <f>INDEX(ELSV!$C$4:$G$58,MATCH(AE962,ELSV!$G$4:$G$58,0),MATCH(IF(O962&gt;2000000,"A",IF(O962&gt;1000000,"B",IF(O962&gt;100000,"C","D"))),ELSV!$C$4:$G$4,0))</f>
        <v>5</v>
      </c>
      <c r="AN962" s="77">
        <f>INDEX(ELSV!$G$4:$K$58,MATCH(AE962,ELSV!$G$4:$G$58,0),MATCH(IF(O962&gt;2000000,"A",IF(O962&gt;1000000,"B",IF(O962&gt;100000,"C","D"))),ELSV!$G$4:$K$4,0))</f>
        <v>1</v>
      </c>
      <c r="AO962" s="24">
        <f t="shared" si="538"/>
        <v>67260</v>
      </c>
      <c r="AP962" s="24">
        <f t="shared" si="539"/>
        <v>47268.833333333336</v>
      </c>
      <c r="AQ962" s="25">
        <f t="shared" si="540"/>
        <v>19991.166666666664</v>
      </c>
    </row>
    <row r="963" spans="1:43" x14ac:dyDescent="0.25">
      <c r="A963" s="11">
        <v>3007</v>
      </c>
      <c r="B963" s="6">
        <v>3007006203</v>
      </c>
      <c r="C963" s="6">
        <v>20000301</v>
      </c>
      <c r="D963" s="6">
        <v>4000000193</v>
      </c>
      <c r="E963" s="6" t="s">
        <v>1585</v>
      </c>
      <c r="F963" s="6" t="s">
        <v>935</v>
      </c>
      <c r="G963" s="6"/>
      <c r="H963" s="6">
        <v>1</v>
      </c>
      <c r="I963" s="6" t="s">
        <v>41</v>
      </c>
      <c r="J963" s="27">
        <v>41418</v>
      </c>
      <c r="K963" s="27">
        <v>41418</v>
      </c>
      <c r="L963" s="7">
        <v>66899.009999999995</v>
      </c>
      <c r="M963" s="7">
        <v>0</v>
      </c>
      <c r="N963" s="7"/>
      <c r="O963" s="8">
        <v>66899.009999999995</v>
      </c>
      <c r="P963" s="7">
        <v>-37497.480000000003</v>
      </c>
      <c r="Q963" s="7">
        <v>0</v>
      </c>
      <c r="R963" s="7">
        <v>-4234.71</v>
      </c>
      <c r="S963" s="12">
        <f t="shared" si="517"/>
        <v>-41732.19</v>
      </c>
      <c r="T963" s="18">
        <f t="shared" si="518"/>
        <v>29401.529999999992</v>
      </c>
      <c r="U963" s="18">
        <v>25166.82</v>
      </c>
      <c r="V963" s="30">
        <f t="shared" si="519"/>
        <v>41395</v>
      </c>
      <c r="W963" s="28">
        <f t="shared" si="537"/>
        <v>10.030555555555555</v>
      </c>
      <c r="X963" s="38"/>
      <c r="AD963"/>
      <c r="AE963" s="43" t="s">
        <v>4429</v>
      </c>
      <c r="AF963">
        <f>MATCH(AE963,'CAT-4'!$A:$A,0)</f>
        <v>844</v>
      </c>
      <c r="AG963">
        <f>MATCH(V963,'CAT-4'!$1:$1,0)</f>
        <v>17</v>
      </c>
      <c r="AH963">
        <f>INDEX('CAT-4'!$1:$1048576,FAR!AF963,FAR!AG963)</f>
        <v>108.9</v>
      </c>
      <c r="AI963">
        <f>MATCH($AI$3,'CAT-4'!$1:$1,0)</f>
        <v>133</v>
      </c>
      <c r="AJ963">
        <f>INDEX('CAT-4'!$1:$1048576,FAR!AF963,FAR!AI963)</f>
        <v>157.9</v>
      </c>
      <c r="AK963" s="28">
        <f t="shared" si="545"/>
        <v>1.4499540863177227</v>
      </c>
      <c r="AL963" s="28">
        <f t="shared" si="547"/>
        <v>1.4499540863177227</v>
      </c>
      <c r="AM963" s="2">
        <f>INDEX(ELSV!$C$4:$G$58,MATCH(AE963,ELSV!$G$4:$G$58,0),MATCH(IF(O963&gt;2000000,"A",IF(O963&gt;1000000,"B",IF(O963&gt;100000,"C","D"))),ELSV!$C$4:$G$4,0))</f>
        <v>8</v>
      </c>
      <c r="AN963" s="77">
        <f>INDEX(ELSV!$G$4:$K$58,MATCH(AE963,ELSV!$G$4:$G$58,0),MATCH(IF(O963&gt;2000000,"A",IF(O963&gt;1000000,"B",IF(O963&gt;100000,"C","D"))),ELSV!$G$4:$K$4,0))</f>
        <v>0.95</v>
      </c>
      <c r="AO963" s="24">
        <f t="shared" si="538"/>
        <v>97000.492920110191</v>
      </c>
      <c r="AP963" s="24">
        <f t="shared" si="539"/>
        <v>92150.468274104671</v>
      </c>
      <c r="AQ963" s="25">
        <f t="shared" si="540"/>
        <v>4850.0246460055205</v>
      </c>
    </row>
    <row r="964" spans="1:43" x14ac:dyDescent="0.25">
      <c r="A964" s="11">
        <v>3004</v>
      </c>
      <c r="B964" s="6">
        <v>3004005204</v>
      </c>
      <c r="C964" s="6">
        <v>20000301</v>
      </c>
      <c r="D964" s="6">
        <v>4000000195</v>
      </c>
      <c r="E964" s="6" t="s">
        <v>1583</v>
      </c>
      <c r="F964" s="6" t="s">
        <v>937</v>
      </c>
      <c r="G964" s="6"/>
      <c r="H964" s="6">
        <v>5</v>
      </c>
      <c r="I964" s="6" t="s">
        <v>41</v>
      </c>
      <c r="J964" s="27">
        <v>41455</v>
      </c>
      <c r="K964" s="27">
        <v>41455</v>
      </c>
      <c r="L964" s="7">
        <v>66710.53</v>
      </c>
      <c r="M964" s="7">
        <v>0</v>
      </c>
      <c r="N964" s="7"/>
      <c r="O964" s="8">
        <v>66710.53</v>
      </c>
      <c r="P964" s="7">
        <v>-36963.78</v>
      </c>
      <c r="Q964" s="7">
        <v>0</v>
      </c>
      <c r="R964" s="7">
        <v>-4222.78</v>
      </c>
      <c r="S964" s="12">
        <f t="shared" si="517"/>
        <v>-41186.559999999998</v>
      </c>
      <c r="T964" s="18">
        <f t="shared" si="518"/>
        <v>29746.75</v>
      </c>
      <c r="U964" s="18">
        <v>25523.97</v>
      </c>
      <c r="V964" s="30">
        <f t="shared" si="519"/>
        <v>41426</v>
      </c>
      <c r="W964" s="28">
        <f t="shared" si="537"/>
        <v>9.9305555555555554</v>
      </c>
      <c r="X964" s="38"/>
      <c r="AD964"/>
      <c r="AE964" s="43" t="s">
        <v>4429</v>
      </c>
      <c r="AF964">
        <f>MATCH(AE964,'CAT-4'!$A:$A,0)</f>
        <v>844</v>
      </c>
      <c r="AG964">
        <f>MATCH(V964,'CAT-4'!$1:$1,0)</f>
        <v>18</v>
      </c>
      <c r="AH964">
        <f>INDEX('CAT-4'!$1:$1048576,FAR!AF964,FAR!AG964)</f>
        <v>106.3</v>
      </c>
      <c r="AI964">
        <f>MATCH($AI$3,'CAT-4'!$1:$1,0)</f>
        <v>133</v>
      </c>
      <c r="AJ964">
        <f>INDEX('CAT-4'!$1:$1048576,FAR!AF964,FAR!AI964)</f>
        <v>157.9</v>
      </c>
      <c r="AK964" s="28">
        <f t="shared" si="545"/>
        <v>1.4854186265286924</v>
      </c>
      <c r="AL964" s="28">
        <f t="shared" si="547"/>
        <v>1.4854186265286924</v>
      </c>
      <c r="AM964" s="2">
        <f>INDEX(ELSV!$C$4:$G$58,MATCH(AE964,ELSV!$G$4:$G$58,0),MATCH(IF(O964&gt;2000000,"A",IF(O964&gt;1000000,"B",IF(O964&gt;100000,"C","D"))),ELSV!$C$4:$G$4,0))</f>
        <v>8</v>
      </c>
      <c r="AN964" s="77">
        <f>INDEX(ELSV!$G$4:$K$58,MATCH(AE964,ELSV!$G$4:$G$58,0),MATCH(IF(O964&gt;2000000,"A",IF(O964&gt;1000000,"B",IF(O964&gt;100000,"C","D"))),ELSV!$G$4:$K$4,0))</f>
        <v>0.95</v>
      </c>
      <c r="AO964" s="24">
        <f t="shared" si="538"/>
        <v>99093.063847601123</v>
      </c>
      <c r="AP964" s="24">
        <f t="shared" si="539"/>
        <v>94138.410655221058</v>
      </c>
      <c r="AQ964" s="25">
        <f t="shared" si="540"/>
        <v>4954.6531923800649</v>
      </c>
    </row>
    <row r="965" spans="1:43" x14ac:dyDescent="0.25">
      <c r="A965" s="11">
        <v>3006</v>
      </c>
      <c r="B965" s="6">
        <v>3006000204</v>
      </c>
      <c r="C965" s="6">
        <v>20000401</v>
      </c>
      <c r="D965" s="6">
        <v>5000000252</v>
      </c>
      <c r="E965" s="6" t="s">
        <v>1582</v>
      </c>
      <c r="F965" s="6" t="s">
        <v>1171</v>
      </c>
      <c r="G965" s="6"/>
      <c r="H965" s="6">
        <v>1</v>
      </c>
      <c r="I965" s="6" t="s">
        <v>41</v>
      </c>
      <c r="J965" s="27">
        <v>41323</v>
      </c>
      <c r="K965" s="27">
        <v>41323</v>
      </c>
      <c r="L965" s="7">
        <v>66163.83</v>
      </c>
      <c r="M965" s="7">
        <v>0</v>
      </c>
      <c r="N965" s="7"/>
      <c r="O965" s="8">
        <v>66163.83</v>
      </c>
      <c r="P965" s="7">
        <v>-36984.300000000003</v>
      </c>
      <c r="Q965" s="7">
        <v>0</v>
      </c>
      <c r="R965" s="7">
        <v>-4188.17</v>
      </c>
      <c r="S965" s="12">
        <f t="shared" ref="S965:S1028" si="548">SUM(P965:R965)</f>
        <v>-41172.47</v>
      </c>
      <c r="T965" s="18">
        <f t="shared" ref="T965:T1028" si="549">L965+P965</f>
        <v>29179.53</v>
      </c>
      <c r="U965" s="18">
        <v>24991.360000000001</v>
      </c>
      <c r="V965" s="30">
        <f t="shared" si="519"/>
        <v>41306</v>
      </c>
      <c r="W965" s="28">
        <f t="shared" si="537"/>
        <v>10.297222222222222</v>
      </c>
      <c r="X965" s="38"/>
      <c r="AD965"/>
      <c r="AE965" s="43" t="s">
        <v>4032</v>
      </c>
      <c r="AF965">
        <f>MATCH(AE965,'CAT-4'!$A:$A,0)</f>
        <v>639</v>
      </c>
      <c r="AG965">
        <f>MATCH(V965,'CAT-4'!$1:$1,0)</f>
        <v>14</v>
      </c>
      <c r="AH965">
        <f>INDEX('CAT-4'!$1:$1048576,FAR!AF965,FAR!AG965)</f>
        <v>101</v>
      </c>
      <c r="AI965">
        <f>MATCH($AI$3,'CAT-4'!$1:$1,0)</f>
        <v>133</v>
      </c>
      <c r="AJ965">
        <f>INDEX('CAT-4'!$1:$1048576,FAR!AF965,FAR!AI965)</f>
        <v>117.6</v>
      </c>
      <c r="AK965" s="28">
        <f t="shared" si="545"/>
        <v>1.1643564356435643</v>
      </c>
      <c r="AL965" s="28">
        <f t="shared" si="547"/>
        <v>1.1643564356435643</v>
      </c>
      <c r="AM965" s="2">
        <f>INDEX(ELSV!$C$4:$G$58,MATCH(AE965,ELSV!$G$4:$G$58,0),MATCH(IF(O965&gt;2000000,"A",IF(O965&gt;1000000,"B",IF(O965&gt;100000,"C","D"))),ELSV!$C$4:$G$4,0))</f>
        <v>6</v>
      </c>
      <c r="AN965" s="77">
        <f>INDEX(ELSV!$G$4:$K$58,MATCH(AE965,ELSV!$G$4:$G$58,0),MATCH(IF(O965&gt;2000000,"A",IF(O965&gt;1000000,"B",IF(O965&gt;100000,"C","D"))),ELSV!$G$4:$K$4,0))</f>
        <v>1</v>
      </c>
      <c r="AO965" s="24">
        <f t="shared" si="538"/>
        <v>77038.281267326733</v>
      </c>
      <c r="AP965" s="24">
        <f t="shared" si="539"/>
        <v>77038.281267326733</v>
      </c>
      <c r="AQ965" s="25">
        <f t="shared" si="540"/>
        <v>0</v>
      </c>
    </row>
    <row r="966" spans="1:43" x14ac:dyDescent="0.25">
      <c r="A966" s="11">
        <v>3006</v>
      </c>
      <c r="B966" s="6">
        <v>3006000204</v>
      </c>
      <c r="C966" s="6">
        <v>20000401</v>
      </c>
      <c r="D966" s="6">
        <v>5000000253</v>
      </c>
      <c r="E966" s="6" t="s">
        <v>1582</v>
      </c>
      <c r="F966" s="6" t="s">
        <v>1171</v>
      </c>
      <c r="G966" s="6"/>
      <c r="H966" s="6">
        <v>1</v>
      </c>
      <c r="I966" s="6" t="s">
        <v>41</v>
      </c>
      <c r="J966" s="27">
        <v>41323</v>
      </c>
      <c r="K966" s="27">
        <v>41323</v>
      </c>
      <c r="L966" s="7">
        <v>66163.78</v>
      </c>
      <c r="M966" s="7">
        <v>0</v>
      </c>
      <c r="N966" s="7"/>
      <c r="O966" s="8">
        <v>66163.78</v>
      </c>
      <c r="P966" s="7">
        <v>-36984.300000000003</v>
      </c>
      <c r="Q966" s="7">
        <v>0</v>
      </c>
      <c r="R966" s="7">
        <v>-4188.17</v>
      </c>
      <c r="S966" s="12">
        <f t="shared" si="548"/>
        <v>-41172.47</v>
      </c>
      <c r="T966" s="18">
        <f t="shared" si="549"/>
        <v>29179.479999999996</v>
      </c>
      <c r="U966" s="18">
        <v>24991.31</v>
      </c>
      <c r="V966" s="30">
        <f t="shared" ref="V966:V1029" si="550">DATE(YEAR(K966),MONTH(K966),1)</f>
        <v>41306</v>
      </c>
      <c r="W966" s="28">
        <f t="shared" si="537"/>
        <v>10.297222222222222</v>
      </c>
      <c r="X966" s="38"/>
      <c r="AD966"/>
      <c r="AE966" s="43" t="s">
        <v>4032</v>
      </c>
      <c r="AF966">
        <f>MATCH(AE966,'CAT-4'!$A:$A,0)</f>
        <v>639</v>
      </c>
      <c r="AG966">
        <f>MATCH(V966,'CAT-4'!$1:$1,0)</f>
        <v>14</v>
      </c>
      <c r="AH966">
        <f>INDEX('CAT-4'!$1:$1048576,FAR!AF966,FAR!AG966)</f>
        <v>101</v>
      </c>
      <c r="AI966">
        <f>MATCH($AI$3,'CAT-4'!$1:$1,0)</f>
        <v>133</v>
      </c>
      <c r="AJ966">
        <f>INDEX('CAT-4'!$1:$1048576,FAR!AF966,FAR!AI966)</f>
        <v>117.6</v>
      </c>
      <c r="AK966" s="28">
        <f t="shared" si="545"/>
        <v>1.1643564356435643</v>
      </c>
      <c r="AL966" s="28">
        <f t="shared" si="547"/>
        <v>1.1643564356435643</v>
      </c>
      <c r="AM966" s="2">
        <f>INDEX(ELSV!$C$4:$G$58,MATCH(AE966,ELSV!$G$4:$G$58,0),MATCH(IF(O966&gt;2000000,"A",IF(O966&gt;1000000,"B",IF(O966&gt;100000,"C","D"))),ELSV!$C$4:$G$4,0))</f>
        <v>6</v>
      </c>
      <c r="AN966" s="77">
        <f>INDEX(ELSV!$G$4:$K$58,MATCH(AE966,ELSV!$G$4:$G$58,0),MATCH(IF(O966&gt;2000000,"A",IF(O966&gt;1000000,"B",IF(O966&gt;100000,"C","D"))),ELSV!$G$4:$K$4,0))</f>
        <v>1</v>
      </c>
      <c r="AO966" s="24">
        <f t="shared" si="538"/>
        <v>77038.223049504944</v>
      </c>
      <c r="AP966" s="24">
        <f t="shared" si="539"/>
        <v>77038.223049504944</v>
      </c>
      <c r="AQ966" s="25">
        <f t="shared" si="540"/>
        <v>0</v>
      </c>
    </row>
    <row r="967" spans="1:43" x14ac:dyDescent="0.25">
      <c r="A967" s="11">
        <v>3005</v>
      </c>
      <c r="B967" s="6">
        <v>3005000208</v>
      </c>
      <c r="C967" s="6">
        <v>20000201</v>
      </c>
      <c r="D967" s="6">
        <v>3020000178</v>
      </c>
      <c r="E967" s="6" t="s">
        <v>1584</v>
      </c>
      <c r="F967" s="6" t="s">
        <v>324</v>
      </c>
      <c r="G967" s="6"/>
      <c r="H967" s="6">
        <v>1</v>
      </c>
      <c r="I967" s="6" t="s">
        <v>41</v>
      </c>
      <c r="J967" s="27">
        <v>41122</v>
      </c>
      <c r="K967" s="27">
        <v>41122</v>
      </c>
      <c r="L967" s="7">
        <v>65537.48</v>
      </c>
      <c r="M967" s="7">
        <v>0</v>
      </c>
      <c r="N967" s="7"/>
      <c r="O967" s="8">
        <v>65537.48</v>
      </c>
      <c r="P967" s="7">
        <v>-35752.26</v>
      </c>
      <c r="Q967" s="7">
        <v>0</v>
      </c>
      <c r="R967" s="7">
        <v>-3820.84</v>
      </c>
      <c r="S967" s="12">
        <f t="shared" si="548"/>
        <v>-39573.100000000006</v>
      </c>
      <c r="T967" s="18">
        <f t="shared" si="549"/>
        <v>29785.219999999994</v>
      </c>
      <c r="U967" s="18">
        <v>25964.38</v>
      </c>
      <c r="V967" s="30">
        <f t="shared" si="550"/>
        <v>41122</v>
      </c>
      <c r="W967" s="28">
        <f t="shared" si="537"/>
        <v>10.844444444444445</v>
      </c>
      <c r="X967" s="38"/>
      <c r="AD967"/>
      <c r="AE967" s="43" t="s">
        <v>4061</v>
      </c>
      <c r="AF967">
        <f>MATCH(AE967,'CAT-4'!$A:$A,0)</f>
        <v>654</v>
      </c>
      <c r="AG967">
        <f>MATCH(V967,'CAT-4'!$1:$1,0)</f>
        <v>8</v>
      </c>
      <c r="AH967">
        <f>INDEX('CAT-4'!$1:$1048576,FAR!AF967,FAR!AG967)</f>
        <v>100.2</v>
      </c>
      <c r="AI967">
        <f>MATCH($AI$3,'CAT-4'!$1:$1,0)</f>
        <v>133</v>
      </c>
      <c r="AJ967">
        <f>INDEX('CAT-4'!$1:$1048576,FAR!AF967,FAR!AI967)</f>
        <v>112.9</v>
      </c>
      <c r="AK967" s="28">
        <f t="shared" si="545"/>
        <v>1.1267465069860281</v>
      </c>
      <c r="AL967" s="28">
        <f t="shared" si="547"/>
        <v>1.1267465069860281</v>
      </c>
      <c r="AM967" s="2">
        <f>INDEX(ELSV!$C$4:$G$58,MATCH(AE967,ELSV!$G$4:$G$58,0),MATCH(IF(O967&gt;2000000,"A",IF(O967&gt;1000000,"B",IF(O967&gt;100000,"C","D"))),ELSV!$C$4:$G$4,0))</f>
        <v>5</v>
      </c>
      <c r="AN967" s="77">
        <f>INDEX(ELSV!$G$4:$K$58,MATCH(AE967,ELSV!$G$4:$G$58,0),MATCH(IF(O967&gt;2000000,"A",IF(O967&gt;1000000,"B",IF(O967&gt;100000,"C","D"))),ELSV!$G$4:$K$4,0))</f>
        <v>1</v>
      </c>
      <c r="AO967" s="24">
        <f t="shared" si="538"/>
        <v>73844.126666666663</v>
      </c>
      <c r="AP967" s="24">
        <f t="shared" si="539"/>
        <v>73844.126666666678</v>
      </c>
      <c r="AQ967" s="25">
        <f t="shared" si="540"/>
        <v>0</v>
      </c>
    </row>
    <row r="968" spans="1:43" x14ac:dyDescent="0.25">
      <c r="A968" s="11">
        <v>3006</v>
      </c>
      <c r="B968" s="6">
        <v>3006006201</v>
      </c>
      <c r="C968" s="6">
        <v>20000401</v>
      </c>
      <c r="D968" s="6">
        <v>5000000294</v>
      </c>
      <c r="E968" s="6" t="s">
        <v>1582</v>
      </c>
      <c r="F968" s="6" t="s">
        <v>1188</v>
      </c>
      <c r="G968" s="6"/>
      <c r="H968" s="6">
        <v>12</v>
      </c>
      <c r="I968" s="6" t="s">
        <v>8</v>
      </c>
      <c r="J968" s="27">
        <v>42063</v>
      </c>
      <c r="K968" s="27">
        <v>42063</v>
      </c>
      <c r="L968" s="7">
        <v>65475.01</v>
      </c>
      <c r="M968" s="7">
        <v>0</v>
      </c>
      <c r="N968" s="7"/>
      <c r="O968" s="8">
        <v>65475.01</v>
      </c>
      <c r="P968" s="7">
        <v>-29375.34</v>
      </c>
      <c r="Q968" s="7">
        <v>0</v>
      </c>
      <c r="R968" s="7">
        <v>-4144.57</v>
      </c>
      <c r="S968" s="12">
        <f t="shared" si="548"/>
        <v>-33519.910000000003</v>
      </c>
      <c r="T968" s="18">
        <f t="shared" si="549"/>
        <v>36099.67</v>
      </c>
      <c r="U968" s="18">
        <v>31955.1</v>
      </c>
      <c r="V968" s="30">
        <f t="shared" si="550"/>
        <v>42036</v>
      </c>
      <c r="W968" s="28">
        <f t="shared" si="537"/>
        <v>8.2638888888888893</v>
      </c>
      <c r="X968" s="38"/>
      <c r="AD968"/>
      <c r="AE968" s="43" t="s">
        <v>4172</v>
      </c>
      <c r="AF968">
        <f>MATCH(AE968,'CAT-4'!$A:$A,0)</f>
        <v>712</v>
      </c>
      <c r="AG968">
        <f>MATCH(V968,'CAT-4'!$1:$1,0)</f>
        <v>38</v>
      </c>
      <c r="AH968">
        <f>INDEX('CAT-4'!$1:$1048576,FAR!AF968,FAR!AG968)</f>
        <v>111.5</v>
      </c>
      <c r="AI968">
        <f>MATCH($AI$3,'CAT-4'!$1:$1,0)</f>
        <v>133</v>
      </c>
      <c r="AJ968">
        <f>INDEX('CAT-4'!$1:$1048576,FAR!AF968,FAR!AI968)</f>
        <v>113.8</v>
      </c>
      <c r="AK968" s="28">
        <f t="shared" si="545"/>
        <v>1.0206278026905828</v>
      </c>
      <c r="AL968" s="28">
        <f t="shared" si="547"/>
        <v>1.0206278026905828</v>
      </c>
      <c r="AM968" s="2">
        <f>INDEX(ELSV!$C$4:$G$58,MATCH(AE968,ELSV!$G$4:$G$58,0),MATCH(IF(O968&gt;2000000,"A",IF(O968&gt;1000000,"B",IF(O968&gt;100000,"C","D"))),ELSV!$C$4:$G$4,0))</f>
        <v>8</v>
      </c>
      <c r="AN968" s="77">
        <f>INDEX(ELSV!$G$4:$K$58,MATCH(AE968,ELSV!$G$4:$G$58,0),MATCH(IF(O968&gt;2000000,"A",IF(O968&gt;1000000,"B",IF(O968&gt;100000,"C","D"))),ELSV!$G$4:$K$4,0))</f>
        <v>0.95</v>
      </c>
      <c r="AO968" s="24">
        <f t="shared" si="538"/>
        <v>66825.615587443943</v>
      </c>
      <c r="AP968" s="24">
        <f t="shared" si="539"/>
        <v>63484.334808071741</v>
      </c>
      <c r="AQ968" s="25">
        <f t="shared" si="540"/>
        <v>3341.2807793722022</v>
      </c>
    </row>
    <row r="969" spans="1:43" x14ac:dyDescent="0.25">
      <c r="A969" s="11">
        <v>3005</v>
      </c>
      <c r="B969" s="6">
        <v>3005000208</v>
      </c>
      <c r="C969" s="6">
        <v>20000201</v>
      </c>
      <c r="D969" s="6">
        <v>3020000176</v>
      </c>
      <c r="E969" s="6" t="s">
        <v>1584</v>
      </c>
      <c r="F969" s="6" t="s">
        <v>322</v>
      </c>
      <c r="G969" s="6"/>
      <c r="H969" s="6">
        <v>2</v>
      </c>
      <c r="I969" s="6" t="s">
        <v>41</v>
      </c>
      <c r="J969" s="27">
        <v>41153</v>
      </c>
      <c r="K969" s="27">
        <v>41153</v>
      </c>
      <c r="L969" s="7">
        <v>65459</v>
      </c>
      <c r="M969" s="7">
        <v>0</v>
      </c>
      <c r="N969" s="7"/>
      <c r="O969" s="8">
        <v>65459</v>
      </c>
      <c r="P969" s="7">
        <v>-35993.78</v>
      </c>
      <c r="Q969" s="7">
        <v>0</v>
      </c>
      <c r="R969" s="7">
        <v>-3816.26</v>
      </c>
      <c r="S969" s="12">
        <f t="shared" si="548"/>
        <v>-39810.04</v>
      </c>
      <c r="T969" s="18">
        <f t="shared" si="549"/>
        <v>29465.22</v>
      </c>
      <c r="U969" s="18">
        <v>25648.959999999999</v>
      </c>
      <c r="V969" s="30">
        <f t="shared" si="550"/>
        <v>41153</v>
      </c>
      <c r="W969" s="28">
        <f t="shared" si="537"/>
        <v>10.761111111111111</v>
      </c>
      <c r="X969" s="38"/>
      <c r="AD969"/>
      <c r="AE969" s="43" t="s">
        <v>4200</v>
      </c>
      <c r="AF969">
        <f>MATCH(AE969,'CAT-4'!$A:$A,0)</f>
        <v>726</v>
      </c>
      <c r="AG969">
        <f>MATCH(V969,'CAT-4'!$1:$1,0)</f>
        <v>9</v>
      </c>
      <c r="AH969">
        <f>INDEX('CAT-4'!$1:$1048576,FAR!AF969,FAR!AG969)</f>
        <v>108.4</v>
      </c>
      <c r="AI969">
        <f>MATCH($AI$3,'CAT-4'!$1:$1,0)</f>
        <v>133</v>
      </c>
      <c r="AJ969">
        <f>INDEX('CAT-4'!$1:$1048576,FAR!AF969,FAR!AI969)</f>
        <v>129.9</v>
      </c>
      <c r="AK969" s="28">
        <f t="shared" si="545"/>
        <v>1.198339483394834</v>
      </c>
      <c r="AL969" s="28">
        <f t="shared" si="547"/>
        <v>1.198339483394834</v>
      </c>
      <c r="AM969" s="2">
        <f>INDEX(ELSV!$C$4:$G$58,MATCH(AE969,ELSV!$G$4:$G$58,0),MATCH(IF(O969&gt;2000000,"A",IF(O969&gt;1000000,"B",IF(O969&gt;100000,"C","D"))),ELSV!$C$4:$G$4,0))</f>
        <v>8</v>
      </c>
      <c r="AN969" s="77">
        <f>INDEX(ELSV!$G$4:$K$58,MATCH(AE969,ELSV!$G$4:$G$58,0),MATCH(IF(O969&gt;2000000,"A",IF(O969&gt;1000000,"B",IF(O969&gt;100000,"C","D"))),ELSV!$G$4:$K$4,0))</f>
        <v>0.95</v>
      </c>
      <c r="AO969" s="24">
        <f t="shared" si="538"/>
        <v>78442.104243542432</v>
      </c>
      <c r="AP969" s="24">
        <f t="shared" si="539"/>
        <v>74519.999031365311</v>
      </c>
      <c r="AQ969" s="25">
        <f t="shared" si="540"/>
        <v>3922.1052121771208</v>
      </c>
    </row>
    <row r="970" spans="1:43" x14ac:dyDescent="0.25">
      <c r="A970" s="11">
        <v>3006</v>
      </c>
      <c r="B970" s="6">
        <v>3006006203</v>
      </c>
      <c r="C970" s="6">
        <v>20000401</v>
      </c>
      <c r="D970" s="6">
        <v>5000000057</v>
      </c>
      <c r="E970" s="6" t="s">
        <v>1582</v>
      </c>
      <c r="F970" s="6" t="s">
        <v>1116</v>
      </c>
      <c r="G970" s="6"/>
      <c r="H970" s="6">
        <v>5</v>
      </c>
      <c r="I970" s="6" t="s">
        <v>41</v>
      </c>
      <c r="J970" s="27">
        <v>40847</v>
      </c>
      <c r="K970" s="27">
        <v>40847</v>
      </c>
      <c r="L970" s="7">
        <v>65415.519999999997</v>
      </c>
      <c r="M970" s="7">
        <v>0</v>
      </c>
      <c r="N970" s="7"/>
      <c r="O970" s="8">
        <v>65415.519999999997</v>
      </c>
      <c r="P970" s="7">
        <v>-34230.269999999997</v>
      </c>
      <c r="Q970" s="7">
        <v>0</v>
      </c>
      <c r="R970" s="7">
        <v>-4140.8</v>
      </c>
      <c r="S970" s="12">
        <f t="shared" si="548"/>
        <v>-38371.07</v>
      </c>
      <c r="T970" s="18">
        <f t="shared" si="549"/>
        <v>31185.25</v>
      </c>
      <c r="U970" s="18">
        <v>27044.45</v>
      </c>
      <c r="V970" s="30">
        <f t="shared" si="550"/>
        <v>40817</v>
      </c>
      <c r="W970" s="28">
        <f t="shared" si="537"/>
        <v>11.597222222222221</v>
      </c>
      <c r="X970" s="38" t="s">
        <v>3080</v>
      </c>
      <c r="Y970">
        <f>MATCH(X970,'CAT-3'!$A:$A,0)</f>
        <v>742</v>
      </c>
      <c r="Z970">
        <f>MATCH(V970,'CAT-3'!$1:$1,0)</f>
        <v>85</v>
      </c>
      <c r="AA970">
        <f>INDEX('CAT-3'!$1:$1048576,FAR!Y970,FAR!Z970)</f>
        <v>72.5</v>
      </c>
      <c r="AB970">
        <f>MATCH($AB$3,'CAT-3'!$1:$1,0)</f>
        <v>90</v>
      </c>
      <c r="AC970">
        <f>INDEX('CAT-3'!$1:$1048576,FAR!Y970,FAR!AB970)</f>
        <v>73.099999999999994</v>
      </c>
      <c r="AD970" s="28">
        <f>AC970/AA970</f>
        <v>1.0082758620689654</v>
      </c>
      <c r="AE970" s="43" t="s">
        <v>4057</v>
      </c>
      <c r="AF970">
        <f>MATCH(AE970,'CAT-4'!$A:$A,0)</f>
        <v>652</v>
      </c>
      <c r="AG970">
        <f>MATCH($AG$3,'CAT-4'!$1:$1,0)</f>
        <v>4</v>
      </c>
      <c r="AH970">
        <f>INDEX('CAT-4'!$1:$1048576,FAR!AF970,FAR!AG970)</f>
        <v>97.5</v>
      </c>
      <c r="AI970">
        <f>MATCH($AI$3,'CAT-4'!$1:$1,0)</f>
        <v>133</v>
      </c>
      <c r="AJ970">
        <f>INDEX('CAT-4'!$1:$1048576,FAR!AF970,FAR!AI970)</f>
        <v>93.1</v>
      </c>
      <c r="AK970" s="28">
        <f>AJ970/AH970</f>
        <v>0.95487179487179485</v>
      </c>
      <c r="AL970" s="28">
        <f>AK970*AD970</f>
        <v>0.96277418213969923</v>
      </c>
      <c r="AM970" s="2">
        <f>INDEX(ELSV!$C$4:$G$58,MATCH(AE970,ELSV!$G$4:$G$58,0),MATCH(IF(O970&gt;2000000,"A",IF(O970&gt;1000000,"B",IF(O970&gt;100000,"C","D"))),ELSV!$C$4:$G$4,0))</f>
        <v>8</v>
      </c>
      <c r="AN970" s="77">
        <f>INDEX(ELSV!$G$4:$K$58,MATCH(AE970,ELSV!$G$4:$G$58,0),MATCH(IF(O970&gt;2000000,"A",IF(O970&gt;1000000,"B",IF(O970&gt;100000,"C","D"))),ELSV!$G$4:$K$4,0))</f>
        <v>0.95</v>
      </c>
      <c r="AO970" s="24">
        <f t="shared" si="538"/>
        <v>62980.373767243138</v>
      </c>
      <c r="AP970" s="24">
        <f t="shared" si="539"/>
        <v>59831.355078880981</v>
      </c>
      <c r="AQ970" s="25">
        <f t="shared" si="540"/>
        <v>3149.0186883621573</v>
      </c>
    </row>
    <row r="971" spans="1:43" x14ac:dyDescent="0.25">
      <c r="A971" s="11">
        <v>3005</v>
      </c>
      <c r="B971" s="6">
        <v>3005000212</v>
      </c>
      <c r="C971" s="6">
        <v>20000401</v>
      </c>
      <c r="D971" s="6">
        <v>5000000346</v>
      </c>
      <c r="E971" s="6" t="s">
        <v>1584</v>
      </c>
      <c r="F971" s="6" t="s">
        <v>1229</v>
      </c>
      <c r="G971" s="6"/>
      <c r="H971" s="6">
        <v>4</v>
      </c>
      <c r="I971" s="6" t="s">
        <v>8</v>
      </c>
      <c r="J971" s="27">
        <v>42794</v>
      </c>
      <c r="K971" s="27">
        <v>42794</v>
      </c>
      <c r="L971" s="7">
        <v>65100</v>
      </c>
      <c r="M971" s="7">
        <v>0</v>
      </c>
      <c r="N971" s="7"/>
      <c r="O971" s="8">
        <v>65100</v>
      </c>
      <c r="P971" s="7">
        <v>-20965.43</v>
      </c>
      <c r="Q971" s="7">
        <v>0</v>
      </c>
      <c r="R971" s="7">
        <v>-4120.83</v>
      </c>
      <c r="S971" s="12">
        <f t="shared" si="548"/>
        <v>-25086.260000000002</v>
      </c>
      <c r="T971" s="18">
        <f t="shared" si="549"/>
        <v>44134.57</v>
      </c>
      <c r="U971" s="18">
        <v>40013.74</v>
      </c>
      <c r="V971" s="30">
        <f t="shared" si="550"/>
        <v>42767</v>
      </c>
      <c r="W971" s="28">
        <f t="shared" si="537"/>
        <v>6.2638888888888893</v>
      </c>
      <c r="X971" s="38"/>
      <c r="AD971"/>
      <c r="AE971" s="43" t="s">
        <v>4034</v>
      </c>
      <c r="AF971">
        <f>MATCH(AE971,'CAT-4'!$A:$A,0)</f>
        <v>640</v>
      </c>
      <c r="AG971">
        <f>MATCH(V971,'CAT-4'!$1:$1,0)</f>
        <v>62</v>
      </c>
      <c r="AH971">
        <f>INDEX('CAT-4'!$1:$1048576,FAR!AF971,FAR!AG971)</f>
        <v>106</v>
      </c>
      <c r="AI971">
        <f>MATCH($AI$3,'CAT-4'!$1:$1,0)</f>
        <v>133</v>
      </c>
      <c r="AJ971">
        <f>INDEX('CAT-4'!$1:$1048576,FAR!AF971,FAR!AI971)</f>
        <v>115.5</v>
      </c>
      <c r="AK971" s="28">
        <f t="shared" ref="AK971:AK980" si="551">AJ971/AH971</f>
        <v>1.0896226415094339</v>
      </c>
      <c r="AL971" s="28">
        <f t="shared" ref="AL971:AL980" si="552">AK971</f>
        <v>1.0896226415094339</v>
      </c>
      <c r="AM971" s="2">
        <f>INDEX(ELSV!$C$4:$G$58,MATCH(AE971,ELSV!$G$4:$G$58,0),MATCH(IF(O971&gt;2000000,"A",IF(O971&gt;1000000,"B",IF(O971&gt;100000,"C","D"))),ELSV!$C$4:$G$4,0))</f>
        <v>5</v>
      </c>
      <c r="AN971" s="77">
        <f>INDEX(ELSV!$G$4:$K$58,MATCH(AE971,ELSV!$G$4:$G$58,0),MATCH(IF(O971&gt;2000000,"A",IF(O971&gt;1000000,"B",IF(O971&gt;100000,"C","D"))),ELSV!$G$4:$K$4,0))</f>
        <v>1</v>
      </c>
      <c r="AO971" s="24">
        <f t="shared" si="538"/>
        <v>70934.433962264142</v>
      </c>
      <c r="AP971" s="24">
        <f t="shared" si="539"/>
        <v>70934.433962264142</v>
      </c>
      <c r="AQ971" s="25">
        <f t="shared" si="540"/>
        <v>0</v>
      </c>
    </row>
    <row r="972" spans="1:43" x14ac:dyDescent="0.25">
      <c r="A972" s="11">
        <v>3004</v>
      </c>
      <c r="B972" s="6">
        <v>3004006301</v>
      </c>
      <c r="C972" s="6">
        <v>20000401</v>
      </c>
      <c r="D972" s="6">
        <v>5030000245</v>
      </c>
      <c r="E972" s="6" t="s">
        <v>1583</v>
      </c>
      <c r="F972" s="6" t="s">
        <v>1352</v>
      </c>
      <c r="G972" s="6"/>
      <c r="H972" s="6">
        <v>1</v>
      </c>
      <c r="I972" s="6" t="s">
        <v>8</v>
      </c>
      <c r="J972" s="27">
        <v>44561</v>
      </c>
      <c r="K972" s="27">
        <v>44561</v>
      </c>
      <c r="L972" s="7">
        <v>64546.01</v>
      </c>
      <c r="M972" s="7">
        <v>0</v>
      </c>
      <c r="N972" s="7"/>
      <c r="O972" s="8">
        <v>64546.01</v>
      </c>
      <c r="P972" s="7">
        <v>-2413.84</v>
      </c>
      <c r="Q972" s="7">
        <v>0</v>
      </c>
      <c r="R972" s="7">
        <v>-9681.9</v>
      </c>
      <c r="S972" s="12">
        <f t="shared" si="548"/>
        <v>-12095.74</v>
      </c>
      <c r="T972" s="18">
        <f t="shared" si="549"/>
        <v>62132.17</v>
      </c>
      <c r="U972" s="18">
        <v>52450.27</v>
      </c>
      <c r="V972" s="30">
        <f t="shared" si="550"/>
        <v>44531</v>
      </c>
      <c r="W972" s="28">
        <f t="shared" si="537"/>
        <v>1.4305555555555556</v>
      </c>
      <c r="X972" s="38"/>
      <c r="AD972"/>
      <c r="AE972" s="43" t="s">
        <v>4043</v>
      </c>
      <c r="AF972">
        <f>MATCH(AE972,'CAT-4'!$A:$A,0)</f>
        <v>645</v>
      </c>
      <c r="AG972">
        <f>MATCH(V972,'CAT-4'!$1:$1,0)</f>
        <v>120</v>
      </c>
      <c r="AH972">
        <f>INDEX('CAT-4'!$1:$1048576,FAR!AF972,FAR!AG972)</f>
        <v>115.6</v>
      </c>
      <c r="AI972">
        <f>MATCH($AI$3,'CAT-4'!$1:$1,0)</f>
        <v>133</v>
      </c>
      <c r="AJ972">
        <f>INDEX('CAT-4'!$1:$1048576,FAR!AF972,FAR!AI972)</f>
        <v>115.6</v>
      </c>
      <c r="AK972" s="28">
        <f t="shared" si="551"/>
        <v>1</v>
      </c>
      <c r="AL972" s="28">
        <f t="shared" si="552"/>
        <v>1</v>
      </c>
      <c r="AM972" s="2">
        <f>INDEX(ELSV!$C$4:$G$58,MATCH(AE972,ELSV!$G$4:$G$58,0),MATCH(IF(O972&gt;2000000,"A",IF(O972&gt;1000000,"B",IF(O972&gt;100000,"C","D"))),ELSV!$C$4:$G$4,0))</f>
        <v>6</v>
      </c>
      <c r="AN972" s="77">
        <f>INDEX(ELSV!$G$4:$K$58,MATCH(AE972,ELSV!$G$4:$G$58,0),MATCH(IF(O972&gt;2000000,"A",IF(O972&gt;1000000,"B",IF(O972&gt;100000,"C","D"))),ELSV!$G$4:$K$4,0))</f>
        <v>1</v>
      </c>
      <c r="AO972" s="24">
        <f t="shared" si="538"/>
        <v>64546.01</v>
      </c>
      <c r="AP972" s="24">
        <f t="shared" si="539"/>
        <v>15389.442199074074</v>
      </c>
      <c r="AQ972" s="25">
        <f t="shared" si="540"/>
        <v>49156.567800925928</v>
      </c>
    </row>
    <row r="973" spans="1:43" hidden="1" x14ac:dyDescent="0.25">
      <c r="A973" s="11">
        <v>3001</v>
      </c>
      <c r="B973" s="6">
        <v>3001006301</v>
      </c>
      <c r="C973" s="6">
        <v>20000401</v>
      </c>
      <c r="D973" s="6">
        <v>5030000247</v>
      </c>
      <c r="E973" s="6"/>
      <c r="F973" s="6" t="s">
        <v>1513</v>
      </c>
      <c r="G973" s="6"/>
      <c r="H973" s="6">
        <v>1</v>
      </c>
      <c r="I973" s="6" t="s">
        <v>8</v>
      </c>
      <c r="J973" s="27">
        <v>44561</v>
      </c>
      <c r="K973" s="27">
        <v>44561</v>
      </c>
      <c r="L973" s="7">
        <v>64546.01</v>
      </c>
      <c r="M973" s="7">
        <v>0</v>
      </c>
      <c r="N973" s="7"/>
      <c r="O973" s="8">
        <v>64546.01</v>
      </c>
      <c r="P973" s="7">
        <v>-2413.84</v>
      </c>
      <c r="Q973" s="7">
        <v>0</v>
      </c>
      <c r="R973" s="7">
        <v>-9681.9</v>
      </c>
      <c r="S973" s="12">
        <f t="shared" si="548"/>
        <v>-12095.74</v>
      </c>
      <c r="T973" s="18">
        <f t="shared" si="549"/>
        <v>62132.17</v>
      </c>
      <c r="U973" s="18">
        <v>52450.27</v>
      </c>
      <c r="V973" s="30">
        <f t="shared" si="550"/>
        <v>44531</v>
      </c>
      <c r="W973" s="28">
        <f t="shared" si="537"/>
        <v>1.4305555555555556</v>
      </c>
      <c r="X973" s="38" t="s">
        <v>3108</v>
      </c>
      <c r="AD973"/>
      <c r="AE973" s="43" t="s">
        <v>4043</v>
      </c>
      <c r="AF973">
        <f>MATCH(AE973,'CAT-4'!$A:$A,0)</f>
        <v>645</v>
      </c>
      <c r="AG973">
        <f>MATCH(V973,'CAT-4'!$1:$1,0)</f>
        <v>120</v>
      </c>
      <c r="AH973">
        <f>INDEX('CAT-4'!$1:$1048576,FAR!AF973,FAR!AG973)</f>
        <v>115.6</v>
      </c>
      <c r="AI973">
        <f>MATCH($AI$3,'CAT-4'!$1:$1,0)</f>
        <v>133</v>
      </c>
      <c r="AJ973">
        <f>INDEX('CAT-4'!$1:$1048576,FAR!AF973,FAR!AI973)</f>
        <v>115.6</v>
      </c>
      <c r="AK973" s="28">
        <f t="shared" si="551"/>
        <v>1</v>
      </c>
      <c r="AL973" s="28">
        <f t="shared" si="552"/>
        <v>1</v>
      </c>
      <c r="AM973" s="2">
        <f>INDEX(ELSV!$C$4:$G$58,MATCH(AE973,ELSV!$G$4:$G$58,0),MATCH(IF(O973&gt;2000000,"A",IF(O973&gt;1000000,"B",IF(O973&gt;100000,"C","D"))),ELSV!$C$4:$G$4,0))</f>
        <v>6</v>
      </c>
      <c r="AN973" s="77">
        <f>INDEX(ELSV!$G$4:$K$58,MATCH(AE973,ELSV!$G$4:$G$58,0),MATCH(IF(O973&gt;2000000,"A",IF(O973&gt;1000000,"B",IF(O973&gt;100000,"C","D"))),ELSV!$G$4:$K$4,0))</f>
        <v>1</v>
      </c>
      <c r="AO973" s="24">
        <f t="shared" si="538"/>
        <v>64546.01</v>
      </c>
      <c r="AP973" s="24">
        <f t="shared" si="539"/>
        <v>15389.442199074074</v>
      </c>
      <c r="AQ973" s="25">
        <f t="shared" si="540"/>
        <v>49156.567800925928</v>
      </c>
    </row>
    <row r="974" spans="1:43" x14ac:dyDescent="0.25">
      <c r="A974" s="11">
        <v>3006</v>
      </c>
      <c r="B974" s="6">
        <v>3006006301</v>
      </c>
      <c r="C974" s="6">
        <v>20000401</v>
      </c>
      <c r="D974" s="6">
        <v>5030000250</v>
      </c>
      <c r="E974" s="6" t="s">
        <v>1582</v>
      </c>
      <c r="F974" s="6" t="s">
        <v>1515</v>
      </c>
      <c r="G974" s="6"/>
      <c r="H974" s="6">
        <v>1</v>
      </c>
      <c r="I974" s="6" t="s">
        <v>8</v>
      </c>
      <c r="J974" s="27">
        <v>44561</v>
      </c>
      <c r="K974" s="27">
        <v>44561</v>
      </c>
      <c r="L974" s="7">
        <v>64546.01</v>
      </c>
      <c r="M974" s="7">
        <v>0</v>
      </c>
      <c r="N974" s="7"/>
      <c r="O974" s="8">
        <v>64546.01</v>
      </c>
      <c r="P974" s="7">
        <v>-2413.84</v>
      </c>
      <c r="Q974" s="7">
        <v>0</v>
      </c>
      <c r="R974" s="7">
        <v>-9681.9</v>
      </c>
      <c r="S974" s="12">
        <f t="shared" si="548"/>
        <v>-12095.74</v>
      </c>
      <c r="T974" s="18">
        <f t="shared" si="549"/>
        <v>62132.17</v>
      </c>
      <c r="U974" s="18">
        <v>52450.27</v>
      </c>
      <c r="V974" s="30">
        <f t="shared" si="550"/>
        <v>44531</v>
      </c>
      <c r="W974" s="28">
        <f t="shared" si="537"/>
        <v>1.4305555555555556</v>
      </c>
      <c r="X974" s="38"/>
      <c r="AD974"/>
      <c r="AE974" s="43" t="s">
        <v>4043</v>
      </c>
      <c r="AF974">
        <f>MATCH(AE974,'CAT-4'!$A:$A,0)</f>
        <v>645</v>
      </c>
      <c r="AG974">
        <f>MATCH(V974,'CAT-4'!$1:$1,0)</f>
        <v>120</v>
      </c>
      <c r="AH974">
        <f>INDEX('CAT-4'!$1:$1048576,FAR!AF974,FAR!AG974)</f>
        <v>115.6</v>
      </c>
      <c r="AI974">
        <f>MATCH($AI$3,'CAT-4'!$1:$1,0)</f>
        <v>133</v>
      </c>
      <c r="AJ974">
        <f>INDEX('CAT-4'!$1:$1048576,FAR!AF974,FAR!AI974)</f>
        <v>115.6</v>
      </c>
      <c r="AK974" s="28">
        <f t="shared" si="551"/>
        <v>1</v>
      </c>
      <c r="AL974" s="28">
        <f t="shared" si="552"/>
        <v>1</v>
      </c>
      <c r="AM974" s="2">
        <f>INDEX(ELSV!$C$4:$G$58,MATCH(AE974,ELSV!$G$4:$G$58,0),MATCH(IF(O974&gt;2000000,"A",IF(O974&gt;1000000,"B",IF(O974&gt;100000,"C","D"))),ELSV!$C$4:$G$4,0))</f>
        <v>6</v>
      </c>
      <c r="AN974" s="77">
        <f>INDEX(ELSV!$G$4:$K$58,MATCH(AE974,ELSV!$G$4:$G$58,0),MATCH(IF(O974&gt;2000000,"A",IF(O974&gt;1000000,"B",IF(O974&gt;100000,"C","D"))),ELSV!$G$4:$K$4,0))</f>
        <v>1</v>
      </c>
      <c r="AO974" s="24">
        <f t="shared" si="538"/>
        <v>64546.01</v>
      </c>
      <c r="AP974" s="24">
        <f t="shared" si="539"/>
        <v>15389.442199074074</v>
      </c>
      <c r="AQ974" s="25">
        <f t="shared" si="540"/>
        <v>49156.567800925928</v>
      </c>
    </row>
    <row r="975" spans="1:43" x14ac:dyDescent="0.25">
      <c r="A975" s="11">
        <v>3008</v>
      </c>
      <c r="B975" s="6">
        <v>3008006301</v>
      </c>
      <c r="C975" s="6">
        <v>20000401</v>
      </c>
      <c r="D975" s="6">
        <v>5030000253</v>
      </c>
      <c r="E975" s="6" t="s">
        <v>1586</v>
      </c>
      <c r="F975" s="6" t="s">
        <v>1518</v>
      </c>
      <c r="G975" s="6"/>
      <c r="H975" s="6">
        <v>1</v>
      </c>
      <c r="I975" s="6" t="s">
        <v>8</v>
      </c>
      <c r="J975" s="27">
        <v>44561</v>
      </c>
      <c r="K975" s="27">
        <v>44561</v>
      </c>
      <c r="L975" s="7">
        <v>64546.01</v>
      </c>
      <c r="M975" s="7">
        <v>0</v>
      </c>
      <c r="N975" s="7"/>
      <c r="O975" s="8">
        <v>64546.01</v>
      </c>
      <c r="P975" s="7">
        <v>-2413.84</v>
      </c>
      <c r="Q975" s="7">
        <v>0</v>
      </c>
      <c r="R975" s="7">
        <v>-9681.9</v>
      </c>
      <c r="S975" s="12">
        <f t="shared" si="548"/>
        <v>-12095.74</v>
      </c>
      <c r="T975" s="18">
        <f t="shared" si="549"/>
        <v>62132.17</v>
      </c>
      <c r="U975" s="18">
        <v>52450.27</v>
      </c>
      <c r="V975" s="30">
        <f t="shared" si="550"/>
        <v>44531</v>
      </c>
      <c r="W975" s="28">
        <f t="shared" si="537"/>
        <v>1.4305555555555556</v>
      </c>
      <c r="X975" s="38"/>
      <c r="AD975"/>
      <c r="AE975" s="43" t="s">
        <v>4043</v>
      </c>
      <c r="AF975">
        <f>MATCH(AE975,'CAT-4'!$A:$A,0)</f>
        <v>645</v>
      </c>
      <c r="AG975">
        <f>MATCH(V975,'CAT-4'!$1:$1,0)</f>
        <v>120</v>
      </c>
      <c r="AH975">
        <f>INDEX('CAT-4'!$1:$1048576,FAR!AF975,FAR!AG975)</f>
        <v>115.6</v>
      </c>
      <c r="AI975">
        <f>MATCH($AI$3,'CAT-4'!$1:$1,0)</f>
        <v>133</v>
      </c>
      <c r="AJ975">
        <f>INDEX('CAT-4'!$1:$1048576,FAR!AF975,FAR!AI975)</f>
        <v>115.6</v>
      </c>
      <c r="AK975" s="28">
        <f t="shared" si="551"/>
        <v>1</v>
      </c>
      <c r="AL975" s="28">
        <f t="shared" si="552"/>
        <v>1</v>
      </c>
      <c r="AM975" s="2">
        <f>INDEX(ELSV!$C$4:$G$58,MATCH(AE975,ELSV!$G$4:$G$58,0),MATCH(IF(O975&gt;2000000,"A",IF(O975&gt;1000000,"B",IF(O975&gt;100000,"C","D"))),ELSV!$C$4:$G$4,0))</f>
        <v>6</v>
      </c>
      <c r="AN975" s="77">
        <f>INDEX(ELSV!$G$4:$K$58,MATCH(AE975,ELSV!$G$4:$G$58,0),MATCH(IF(O975&gt;2000000,"A",IF(O975&gt;1000000,"B",IF(O975&gt;100000,"C","D"))),ELSV!$G$4:$K$4,0))</f>
        <v>1</v>
      </c>
      <c r="AO975" s="24">
        <f t="shared" si="538"/>
        <v>64546.01</v>
      </c>
      <c r="AP975" s="24">
        <f t="shared" si="539"/>
        <v>15389.442199074074</v>
      </c>
      <c r="AQ975" s="25">
        <f t="shared" si="540"/>
        <v>49156.567800925928</v>
      </c>
    </row>
    <row r="976" spans="1:43" x14ac:dyDescent="0.25">
      <c r="A976" s="11">
        <v>3005</v>
      </c>
      <c r="B976" s="6">
        <v>3005006301</v>
      </c>
      <c r="C976" s="6">
        <v>20000401</v>
      </c>
      <c r="D976" s="6">
        <v>5030000240</v>
      </c>
      <c r="E976" s="6" t="s">
        <v>1584</v>
      </c>
      <c r="F976" s="6" t="s">
        <v>1508</v>
      </c>
      <c r="G976" s="6"/>
      <c r="H976" s="6">
        <v>1</v>
      </c>
      <c r="I976" s="6" t="s">
        <v>8</v>
      </c>
      <c r="J976" s="27">
        <v>44561</v>
      </c>
      <c r="K976" s="27">
        <v>44561</v>
      </c>
      <c r="L976" s="7">
        <v>64546</v>
      </c>
      <c r="M976" s="7">
        <v>0</v>
      </c>
      <c r="N976" s="7"/>
      <c r="O976" s="8">
        <v>64546</v>
      </c>
      <c r="P976" s="7">
        <v>-2413.84</v>
      </c>
      <c r="Q976" s="7">
        <v>0</v>
      </c>
      <c r="R976" s="7">
        <v>-9681.9</v>
      </c>
      <c r="S976" s="12">
        <f t="shared" si="548"/>
        <v>-12095.74</v>
      </c>
      <c r="T976" s="18">
        <f t="shared" si="549"/>
        <v>62132.160000000003</v>
      </c>
      <c r="U976" s="18">
        <v>52450.26</v>
      </c>
      <c r="V976" s="30">
        <f t="shared" si="550"/>
        <v>44531</v>
      </c>
      <c r="W976" s="28">
        <f t="shared" si="537"/>
        <v>1.4305555555555556</v>
      </c>
      <c r="X976" s="38"/>
      <c r="AD976"/>
      <c r="AE976" s="43" t="s">
        <v>4043</v>
      </c>
      <c r="AF976">
        <f>MATCH(AE976,'CAT-4'!$A:$A,0)</f>
        <v>645</v>
      </c>
      <c r="AG976">
        <f>MATCH(V976,'CAT-4'!$1:$1,0)</f>
        <v>120</v>
      </c>
      <c r="AH976">
        <f>INDEX('CAT-4'!$1:$1048576,FAR!AF976,FAR!AG976)</f>
        <v>115.6</v>
      </c>
      <c r="AI976">
        <f>MATCH($AI$3,'CAT-4'!$1:$1,0)</f>
        <v>133</v>
      </c>
      <c r="AJ976">
        <f>INDEX('CAT-4'!$1:$1048576,FAR!AF976,FAR!AI976)</f>
        <v>115.6</v>
      </c>
      <c r="AK976" s="28">
        <f t="shared" si="551"/>
        <v>1</v>
      </c>
      <c r="AL976" s="28">
        <f t="shared" si="552"/>
        <v>1</v>
      </c>
      <c r="AM976" s="2">
        <f>INDEX(ELSV!$C$4:$G$58,MATCH(AE976,ELSV!$G$4:$G$58,0),MATCH(IF(O976&gt;2000000,"A",IF(O976&gt;1000000,"B",IF(O976&gt;100000,"C","D"))),ELSV!$C$4:$G$4,0))</f>
        <v>6</v>
      </c>
      <c r="AN976" s="77">
        <f>INDEX(ELSV!$G$4:$K$58,MATCH(AE976,ELSV!$G$4:$G$58,0),MATCH(IF(O976&gt;2000000,"A",IF(O976&gt;1000000,"B",IF(O976&gt;100000,"C","D"))),ELSV!$G$4:$K$4,0))</f>
        <v>1</v>
      </c>
      <c r="AO976" s="24">
        <f t="shared" si="538"/>
        <v>64546</v>
      </c>
      <c r="AP976" s="24">
        <f t="shared" si="539"/>
        <v>15389.439814814814</v>
      </c>
      <c r="AQ976" s="25">
        <f t="shared" si="540"/>
        <v>49156.560185185182</v>
      </c>
    </row>
    <row r="977" spans="1:43" x14ac:dyDescent="0.25">
      <c r="A977" s="11">
        <v>3007</v>
      </c>
      <c r="B977" s="6">
        <v>3007006301</v>
      </c>
      <c r="C977" s="6">
        <v>20000401</v>
      </c>
      <c r="D977" s="6">
        <v>5030000251</v>
      </c>
      <c r="E977" s="6" t="s">
        <v>1585</v>
      </c>
      <c r="F977" s="6" t="s">
        <v>1516</v>
      </c>
      <c r="G977" s="6"/>
      <c r="H977" s="6">
        <v>1</v>
      </c>
      <c r="I977" s="6" t="s">
        <v>8</v>
      </c>
      <c r="J977" s="27">
        <v>44651</v>
      </c>
      <c r="K977" s="27">
        <v>44651</v>
      </c>
      <c r="L977" s="7">
        <v>64546</v>
      </c>
      <c r="M977" s="7">
        <v>0</v>
      </c>
      <c r="N977" s="7"/>
      <c r="O977" s="8">
        <v>64546</v>
      </c>
      <c r="P977" s="7">
        <v>-26.53</v>
      </c>
      <c r="Q977" s="7">
        <v>0</v>
      </c>
      <c r="R977" s="7">
        <v>-9681.9</v>
      </c>
      <c r="S977" s="12">
        <f t="shared" si="548"/>
        <v>-9708.43</v>
      </c>
      <c r="T977" s="18">
        <f t="shared" si="549"/>
        <v>64519.47</v>
      </c>
      <c r="U977" s="18">
        <v>54837.57</v>
      </c>
      <c r="V977" s="30">
        <f t="shared" si="550"/>
        <v>44621</v>
      </c>
      <c r="W977" s="28">
        <f t="shared" si="537"/>
        <v>1.1805555555555556</v>
      </c>
      <c r="X977" s="38"/>
      <c r="AD977"/>
      <c r="AE977" s="43" t="s">
        <v>4043</v>
      </c>
      <c r="AF977">
        <f>MATCH(AE977,'CAT-4'!$A:$A,0)</f>
        <v>645</v>
      </c>
      <c r="AG977">
        <f>MATCH(V977,'CAT-4'!$1:$1,0)</f>
        <v>123</v>
      </c>
      <c r="AH977">
        <f>INDEX('CAT-4'!$1:$1048576,FAR!AF977,FAR!AG977)</f>
        <v>115.6</v>
      </c>
      <c r="AI977">
        <f>MATCH($AI$3,'CAT-4'!$1:$1,0)</f>
        <v>133</v>
      </c>
      <c r="AJ977">
        <f>INDEX('CAT-4'!$1:$1048576,FAR!AF977,FAR!AI977)</f>
        <v>115.6</v>
      </c>
      <c r="AK977" s="28">
        <f t="shared" si="551"/>
        <v>1</v>
      </c>
      <c r="AL977" s="28">
        <f t="shared" si="552"/>
        <v>1</v>
      </c>
      <c r="AM977" s="2">
        <f>INDEX(ELSV!$C$4:$G$58,MATCH(AE977,ELSV!$G$4:$G$58,0),MATCH(IF(O977&gt;2000000,"A",IF(O977&gt;1000000,"B",IF(O977&gt;100000,"C","D"))),ELSV!$C$4:$G$4,0))</f>
        <v>6</v>
      </c>
      <c r="AN977" s="77">
        <f>INDEX(ELSV!$G$4:$K$58,MATCH(AE977,ELSV!$G$4:$G$58,0),MATCH(IF(O977&gt;2000000,"A",IF(O977&gt;1000000,"B",IF(O977&gt;100000,"C","D"))),ELSV!$G$4:$K$4,0))</f>
        <v>1</v>
      </c>
      <c r="AO977" s="24">
        <f t="shared" si="538"/>
        <v>64546</v>
      </c>
      <c r="AP977" s="24">
        <f t="shared" si="539"/>
        <v>12700.023148148148</v>
      </c>
      <c r="AQ977" s="25">
        <f t="shared" si="540"/>
        <v>51845.976851851854</v>
      </c>
    </row>
    <row r="978" spans="1:43" x14ac:dyDescent="0.25">
      <c r="A978" s="11">
        <v>3004</v>
      </c>
      <c r="B978" s="6">
        <v>3004005204</v>
      </c>
      <c r="C978" s="6">
        <v>20000301</v>
      </c>
      <c r="D978" s="6">
        <v>4000000196</v>
      </c>
      <c r="E978" s="6" t="s">
        <v>1583</v>
      </c>
      <c r="F978" s="6" t="s">
        <v>938</v>
      </c>
      <c r="G978" s="6"/>
      <c r="H978" s="6">
        <v>10</v>
      </c>
      <c r="I978" s="6" t="s">
        <v>41</v>
      </c>
      <c r="J978" s="27">
        <v>41455</v>
      </c>
      <c r="K978" s="27">
        <v>41455</v>
      </c>
      <c r="L978" s="7">
        <v>64130.14</v>
      </c>
      <c r="M978" s="7">
        <v>0</v>
      </c>
      <c r="N978" s="7"/>
      <c r="O978" s="8">
        <v>64130.14</v>
      </c>
      <c r="P978" s="7">
        <v>-35534</v>
      </c>
      <c r="Q978" s="7">
        <v>0</v>
      </c>
      <c r="R978" s="7">
        <v>-4059.44</v>
      </c>
      <c r="S978" s="12">
        <f t="shared" si="548"/>
        <v>-39593.440000000002</v>
      </c>
      <c r="T978" s="18">
        <f t="shared" si="549"/>
        <v>28596.14</v>
      </c>
      <c r="U978" s="18">
        <v>24536.7</v>
      </c>
      <c r="V978" s="30">
        <f t="shared" si="550"/>
        <v>41426</v>
      </c>
      <c r="W978" s="28">
        <f t="shared" si="537"/>
        <v>9.9305555555555554</v>
      </c>
      <c r="X978" s="38"/>
      <c r="AD978"/>
      <c r="AE978" s="43" t="s">
        <v>4429</v>
      </c>
      <c r="AF978">
        <f>MATCH(AE978,'CAT-4'!$A:$A,0)</f>
        <v>844</v>
      </c>
      <c r="AG978">
        <f>MATCH(V978,'CAT-4'!$1:$1,0)</f>
        <v>18</v>
      </c>
      <c r="AH978">
        <f>INDEX('CAT-4'!$1:$1048576,FAR!AF978,FAR!AG978)</f>
        <v>106.3</v>
      </c>
      <c r="AI978">
        <f>MATCH($AI$3,'CAT-4'!$1:$1,0)</f>
        <v>133</v>
      </c>
      <c r="AJ978">
        <f>INDEX('CAT-4'!$1:$1048576,FAR!AF978,FAR!AI978)</f>
        <v>157.9</v>
      </c>
      <c r="AK978" s="28">
        <f t="shared" si="551"/>
        <v>1.4854186265286924</v>
      </c>
      <c r="AL978" s="28">
        <f t="shared" si="552"/>
        <v>1.4854186265286924</v>
      </c>
      <c r="AM978" s="2">
        <f>INDEX(ELSV!$C$4:$G$58,MATCH(AE978,ELSV!$G$4:$G$58,0),MATCH(IF(O978&gt;2000000,"A",IF(O978&gt;1000000,"B",IF(O978&gt;100000,"C","D"))),ELSV!$C$4:$G$4,0))</f>
        <v>8</v>
      </c>
      <c r="AN978" s="77">
        <f>INDEX(ELSV!$G$4:$K$58,MATCH(AE978,ELSV!$G$4:$G$58,0),MATCH(IF(O978&gt;2000000,"A",IF(O978&gt;1000000,"B",IF(O978&gt;100000,"C","D"))),ELSV!$G$4:$K$4,0))</f>
        <v>0.95</v>
      </c>
      <c r="AO978" s="24">
        <f t="shared" si="538"/>
        <v>95260.104477892761</v>
      </c>
      <c r="AP978" s="24">
        <f t="shared" si="539"/>
        <v>90497.099253998123</v>
      </c>
      <c r="AQ978" s="25">
        <f t="shared" si="540"/>
        <v>4763.0052238946373</v>
      </c>
    </row>
    <row r="979" spans="1:43" x14ac:dyDescent="0.25">
      <c r="A979" s="11">
        <v>3004</v>
      </c>
      <c r="B979" s="6">
        <v>3004006301</v>
      </c>
      <c r="C979" s="6">
        <v>20000401</v>
      </c>
      <c r="D979" s="6">
        <v>5030000243</v>
      </c>
      <c r="E979" s="6" t="s">
        <v>1583</v>
      </c>
      <c r="F979" s="6" t="s">
        <v>1510</v>
      </c>
      <c r="G979" s="6"/>
      <c r="H979" s="6">
        <v>1</v>
      </c>
      <c r="I979" s="6" t="s">
        <v>8</v>
      </c>
      <c r="J979" s="27">
        <v>44561</v>
      </c>
      <c r="K979" s="27">
        <v>44561</v>
      </c>
      <c r="L979" s="7">
        <v>63720.01</v>
      </c>
      <c r="M979" s="7">
        <v>0</v>
      </c>
      <c r="N979" s="7"/>
      <c r="O979" s="8">
        <v>63720.01</v>
      </c>
      <c r="P979" s="7">
        <v>-2382.9499999999998</v>
      </c>
      <c r="Q979" s="7">
        <v>0</v>
      </c>
      <c r="R979" s="7">
        <v>-9558</v>
      </c>
      <c r="S979" s="12">
        <f t="shared" si="548"/>
        <v>-11940.95</v>
      </c>
      <c r="T979" s="18">
        <f t="shared" si="549"/>
        <v>61337.060000000005</v>
      </c>
      <c r="U979" s="18">
        <v>51779.06</v>
      </c>
      <c r="V979" s="30">
        <f t="shared" si="550"/>
        <v>44531</v>
      </c>
      <c r="W979" s="28">
        <f t="shared" si="537"/>
        <v>1.4305555555555556</v>
      </c>
      <c r="X979" s="38"/>
      <c r="AD979"/>
      <c r="AE979" s="43" t="s">
        <v>4045</v>
      </c>
      <c r="AF979">
        <f>MATCH(AE979,'CAT-4'!$A:$A,0)</f>
        <v>646</v>
      </c>
      <c r="AG979">
        <f>MATCH(V979,'CAT-4'!$1:$1,0)</f>
        <v>120</v>
      </c>
      <c r="AH979">
        <f>INDEX('CAT-4'!$1:$1048576,FAR!AF979,FAR!AG979)</f>
        <v>154.1</v>
      </c>
      <c r="AI979">
        <f>MATCH($AI$3,'CAT-4'!$1:$1,0)</f>
        <v>133</v>
      </c>
      <c r="AJ979">
        <f>INDEX('CAT-4'!$1:$1048576,FAR!AF979,FAR!AI979)</f>
        <v>154.1</v>
      </c>
      <c r="AK979" s="28">
        <f t="shared" si="551"/>
        <v>1</v>
      </c>
      <c r="AL979" s="28">
        <f t="shared" si="552"/>
        <v>1</v>
      </c>
      <c r="AM979" s="2">
        <f>INDEX(ELSV!$C$4:$G$58,MATCH(AE979,ELSV!$G$4:$G$58,0),MATCH(IF(O979&gt;2000000,"A",IF(O979&gt;1000000,"B",IF(O979&gt;100000,"C","D"))),ELSV!$C$4:$G$4,0))</f>
        <v>5</v>
      </c>
      <c r="AN979" s="77">
        <f>INDEX(ELSV!$G$4:$K$58,MATCH(AE979,ELSV!$G$4:$G$58,0),MATCH(IF(O979&gt;2000000,"A",IF(O979&gt;1000000,"B",IF(O979&gt;100000,"C","D"))),ELSV!$G$4:$K$4,0))</f>
        <v>1</v>
      </c>
      <c r="AO979" s="24">
        <f t="shared" si="538"/>
        <v>63720.01</v>
      </c>
      <c r="AP979" s="24">
        <f t="shared" si="539"/>
        <v>18231.002861111112</v>
      </c>
      <c r="AQ979" s="25">
        <f t="shared" si="540"/>
        <v>45489.00713888889</v>
      </c>
    </row>
    <row r="980" spans="1:43" x14ac:dyDescent="0.25">
      <c r="A980" s="11">
        <v>3008</v>
      </c>
      <c r="B980" s="6">
        <v>3008006301</v>
      </c>
      <c r="C980" s="6">
        <v>20000401</v>
      </c>
      <c r="D980" s="6">
        <v>5030000252</v>
      </c>
      <c r="E980" s="6" t="s">
        <v>1586</v>
      </c>
      <c r="F980" s="6" t="s">
        <v>1517</v>
      </c>
      <c r="G980" s="6"/>
      <c r="H980" s="6">
        <v>1</v>
      </c>
      <c r="I980" s="6" t="s">
        <v>8</v>
      </c>
      <c r="J980" s="27">
        <v>44651</v>
      </c>
      <c r="K980" s="27">
        <v>44651</v>
      </c>
      <c r="L980" s="7">
        <v>63720.01</v>
      </c>
      <c r="M980" s="7">
        <v>0</v>
      </c>
      <c r="N980" s="7"/>
      <c r="O980" s="8">
        <v>63720.01</v>
      </c>
      <c r="P980" s="7">
        <v>-26.19</v>
      </c>
      <c r="Q980" s="7">
        <v>0</v>
      </c>
      <c r="R980" s="7">
        <v>-9558</v>
      </c>
      <c r="S980" s="12">
        <f t="shared" si="548"/>
        <v>-9584.19</v>
      </c>
      <c r="T980" s="18">
        <f t="shared" si="549"/>
        <v>63693.82</v>
      </c>
      <c r="U980" s="18">
        <v>54135.82</v>
      </c>
      <c r="V980" s="30">
        <f t="shared" si="550"/>
        <v>44621</v>
      </c>
      <c r="W980" s="28">
        <f t="shared" si="537"/>
        <v>1.1805555555555556</v>
      </c>
      <c r="X980" s="38"/>
      <c r="AD980"/>
      <c r="AE980" s="43" t="s">
        <v>4045</v>
      </c>
      <c r="AF980">
        <f>MATCH(AE980,'CAT-4'!$A:$A,0)</f>
        <v>646</v>
      </c>
      <c r="AG980">
        <f>MATCH(V980,'CAT-4'!$1:$1,0)</f>
        <v>123</v>
      </c>
      <c r="AH980">
        <f>INDEX('CAT-4'!$1:$1048576,FAR!AF980,FAR!AG980)</f>
        <v>154.1</v>
      </c>
      <c r="AI980">
        <f>MATCH($AI$3,'CAT-4'!$1:$1,0)</f>
        <v>133</v>
      </c>
      <c r="AJ980">
        <f>INDEX('CAT-4'!$1:$1048576,FAR!AF980,FAR!AI980)</f>
        <v>154.1</v>
      </c>
      <c r="AK980" s="28">
        <f t="shared" si="551"/>
        <v>1</v>
      </c>
      <c r="AL980" s="28">
        <f t="shared" si="552"/>
        <v>1</v>
      </c>
      <c r="AM980" s="2">
        <f>INDEX(ELSV!$C$4:$G$58,MATCH(AE980,ELSV!$G$4:$G$58,0),MATCH(IF(O980&gt;2000000,"A",IF(O980&gt;1000000,"B",IF(O980&gt;100000,"C","D"))),ELSV!$C$4:$G$4,0))</f>
        <v>5</v>
      </c>
      <c r="AN980" s="77">
        <f>INDEX(ELSV!$G$4:$K$58,MATCH(AE980,ELSV!$G$4:$G$58,0),MATCH(IF(O980&gt;2000000,"A",IF(O980&gt;1000000,"B",IF(O980&gt;100000,"C","D"))),ELSV!$G$4:$K$4,0))</f>
        <v>1</v>
      </c>
      <c r="AO980" s="24">
        <f t="shared" si="538"/>
        <v>63720.01</v>
      </c>
      <c r="AP980" s="24">
        <f t="shared" si="539"/>
        <v>15045.002361111112</v>
      </c>
      <c r="AQ980" s="25">
        <f t="shared" si="540"/>
        <v>48675.007638888892</v>
      </c>
    </row>
    <row r="981" spans="1:43" x14ac:dyDescent="0.25">
      <c r="A981" s="11">
        <v>3004</v>
      </c>
      <c r="B981" s="6">
        <v>3004000214</v>
      </c>
      <c r="C981" s="6">
        <v>20000201</v>
      </c>
      <c r="D981" s="6">
        <v>3020000028</v>
      </c>
      <c r="E981" s="6" t="s">
        <v>1583</v>
      </c>
      <c r="F981" s="6" t="s">
        <v>181</v>
      </c>
      <c r="G981" s="6"/>
      <c r="H981" s="6">
        <v>1</v>
      </c>
      <c r="I981" s="6" t="s">
        <v>8</v>
      </c>
      <c r="J981" s="27">
        <v>40992</v>
      </c>
      <c r="K981" s="27">
        <v>40992</v>
      </c>
      <c r="L981" s="7">
        <v>63580.18</v>
      </c>
      <c r="M981" s="7">
        <v>0</v>
      </c>
      <c r="N981" s="7"/>
      <c r="O981" s="8">
        <v>63580.18</v>
      </c>
      <c r="P981" s="7">
        <v>-35759.89</v>
      </c>
      <c r="Q981" s="7">
        <v>0</v>
      </c>
      <c r="R981" s="7">
        <v>-3706.72</v>
      </c>
      <c r="S981" s="12">
        <f t="shared" si="548"/>
        <v>-39466.61</v>
      </c>
      <c r="T981" s="18">
        <f t="shared" si="549"/>
        <v>27820.29</v>
      </c>
      <c r="U981" s="18">
        <v>24113.57</v>
      </c>
      <c r="V981" s="30">
        <f t="shared" si="550"/>
        <v>40969</v>
      </c>
      <c r="W981" s="28">
        <f t="shared" si="537"/>
        <v>11.197222222222223</v>
      </c>
      <c r="X981" s="38" t="s">
        <v>2880</v>
      </c>
      <c r="Y981">
        <f>MATCH(X981,'CAT-3'!$A:$A,0)</f>
        <v>642</v>
      </c>
      <c r="Z981">
        <f>MATCH(V981,'CAT-3'!$1:$1,0)</f>
        <v>90</v>
      </c>
      <c r="AA981">
        <f>INDEX('CAT-3'!$1:$1048576,FAR!Y981,FAR!Z981)</f>
        <v>126.4</v>
      </c>
      <c r="AB981">
        <f>MATCH($AB$3,'CAT-3'!$1:$1,0)</f>
        <v>90</v>
      </c>
      <c r="AC981">
        <f>INDEX('CAT-3'!$1:$1048576,FAR!Y981,FAR!AB981)</f>
        <v>126.4</v>
      </c>
      <c r="AD981" s="28">
        <f t="shared" ref="AD981:AD982" si="553">AC981/AA981</f>
        <v>1</v>
      </c>
      <c r="AE981" s="43" t="s">
        <v>4192</v>
      </c>
      <c r="AF981">
        <f>MATCH(AE981,'CAT-4'!$A:$A,0)</f>
        <v>722</v>
      </c>
      <c r="AG981">
        <f>MATCH($AG$3,'CAT-4'!$1:$1,0)</f>
        <v>4</v>
      </c>
      <c r="AH981">
        <f>INDEX('CAT-4'!$1:$1048576,FAR!AF981,FAR!AG981)</f>
        <v>102.2</v>
      </c>
      <c r="AI981">
        <f>MATCH($AI$3,'CAT-4'!$1:$1,0)</f>
        <v>133</v>
      </c>
      <c r="AJ981">
        <f>INDEX('CAT-4'!$1:$1048576,FAR!AF981,FAR!AI981)</f>
        <v>126.8</v>
      </c>
      <c r="AK981" s="28">
        <f t="shared" ref="AK981:AK984" si="554">AJ981/AH981</f>
        <v>1.2407045009784736</v>
      </c>
      <c r="AL981" s="28">
        <f t="shared" ref="AL981:AL982" si="555">AK981*AD981</f>
        <v>1.2407045009784736</v>
      </c>
      <c r="AM981" s="2">
        <f>INDEX(ELSV!$C$4:$G$58,MATCH(AE981,ELSV!$G$4:$G$58,0),MATCH(IF(O981&gt;2000000,"A",IF(O981&gt;1000000,"B",IF(O981&gt;100000,"C","D"))),ELSV!$C$4:$G$4,0))</f>
        <v>8</v>
      </c>
      <c r="AN981" s="77">
        <f>INDEX(ELSV!$G$4:$K$58,MATCH(AE981,ELSV!$G$4:$G$58,0),MATCH(IF(O981&gt;2000000,"A",IF(O981&gt;1000000,"B",IF(O981&gt;100000,"C","D"))),ELSV!$G$4:$K$4,0))</f>
        <v>0.95</v>
      </c>
      <c r="AO981" s="24">
        <f t="shared" ref="AO981:AO990" si="556">AL981*O981</f>
        <v>78884.215499021535</v>
      </c>
      <c r="AP981" s="24">
        <f t="shared" ref="AP981:AP990" si="557">AO981*(AN981/AM981)*(IF(W981&gt;AM981,AM981,W981))</f>
        <v>74940.004724070459</v>
      </c>
      <c r="AQ981" s="25">
        <f t="shared" si="540"/>
        <v>3944.210774951076</v>
      </c>
    </row>
    <row r="982" spans="1:43" x14ac:dyDescent="0.25">
      <c r="A982" s="11">
        <v>3006</v>
      </c>
      <c r="B982" s="6">
        <v>3006006301</v>
      </c>
      <c r="C982" s="6">
        <v>20000401</v>
      </c>
      <c r="D982" s="6">
        <v>5030000038</v>
      </c>
      <c r="E982" s="6" t="s">
        <v>1582</v>
      </c>
      <c r="F982" s="6" t="s">
        <v>1362</v>
      </c>
      <c r="G982" s="6"/>
      <c r="H982" s="6">
        <v>2</v>
      </c>
      <c r="I982" s="6" t="s">
        <v>41</v>
      </c>
      <c r="J982" s="27">
        <v>40448</v>
      </c>
      <c r="K982" s="27">
        <v>40448</v>
      </c>
      <c r="L982" s="7">
        <v>63279.81</v>
      </c>
      <c r="M982" s="7">
        <v>0</v>
      </c>
      <c r="N982" s="7"/>
      <c r="O982" s="8">
        <v>63279.81</v>
      </c>
      <c r="P982" s="7">
        <v>-56951.83</v>
      </c>
      <c r="Q982" s="7">
        <v>0</v>
      </c>
      <c r="R982" s="7">
        <v>0</v>
      </c>
      <c r="S982" s="12">
        <f t="shared" si="548"/>
        <v>-56951.83</v>
      </c>
      <c r="T982" s="18">
        <f t="shared" si="549"/>
        <v>6327.9799999999959</v>
      </c>
      <c r="U982" s="18">
        <v>6327.98</v>
      </c>
      <c r="V982" s="30">
        <f t="shared" si="550"/>
        <v>40422</v>
      </c>
      <c r="W982" s="28">
        <f t="shared" si="537"/>
        <v>12.688888888888888</v>
      </c>
      <c r="X982" s="38" t="s">
        <v>3108</v>
      </c>
      <c r="Y982">
        <f>MATCH(X982,'CAT-3'!$A:$A,0)</f>
        <v>756</v>
      </c>
      <c r="Z982">
        <f>MATCH(V982,'CAT-3'!$1:$1,0)</f>
        <v>72</v>
      </c>
      <c r="AA982">
        <f>INDEX('CAT-3'!$1:$1048576,FAR!Y982,FAR!Z982)</f>
        <v>83.1</v>
      </c>
      <c r="AB982">
        <f>MATCH($AB$3,'CAT-3'!$1:$1,0)</f>
        <v>90</v>
      </c>
      <c r="AC982">
        <f>INDEX('CAT-3'!$1:$1048576,FAR!Y982,FAR!AB982)</f>
        <v>87</v>
      </c>
      <c r="AD982" s="28">
        <f t="shared" si="553"/>
        <v>1.0469314079422383</v>
      </c>
      <c r="AE982" s="43" t="s">
        <v>4043</v>
      </c>
      <c r="AF982">
        <f>MATCH(AE982,'CAT-4'!$A:$A,0)</f>
        <v>645</v>
      </c>
      <c r="AG982">
        <f>MATCH($AG$3,'CAT-4'!$1:$1,0)</f>
        <v>4</v>
      </c>
      <c r="AH982">
        <f>INDEX('CAT-4'!$1:$1048576,FAR!AF982,FAR!AG982)</f>
        <v>100.5</v>
      </c>
      <c r="AI982">
        <f>MATCH($AI$3,'CAT-4'!$1:$1,0)</f>
        <v>133</v>
      </c>
      <c r="AJ982">
        <f>INDEX('CAT-4'!$1:$1048576,FAR!AF982,FAR!AI982)</f>
        <v>115.6</v>
      </c>
      <c r="AK982" s="28">
        <f t="shared" si="554"/>
        <v>1.1502487562189054</v>
      </c>
      <c r="AL982" s="28">
        <f t="shared" si="555"/>
        <v>1.204231549832067</v>
      </c>
      <c r="AM982" s="2">
        <f>INDEX(ELSV!$C$4:$G$58,MATCH(AE982,ELSV!$G$4:$G$58,0),MATCH(IF(O982&gt;2000000,"A",IF(O982&gt;1000000,"B",IF(O982&gt;100000,"C","D"))),ELSV!$C$4:$G$4,0))</f>
        <v>6</v>
      </c>
      <c r="AN982" s="77">
        <f>INDEX(ELSV!$G$4:$K$58,MATCH(AE982,ELSV!$G$4:$G$58,0),MATCH(IF(O982&gt;2000000,"A",IF(O982&gt;1000000,"B",IF(O982&gt;100000,"C","D"))),ELSV!$G$4:$K$4,0))</f>
        <v>1</v>
      </c>
      <c r="AO982" s="24">
        <f t="shared" si="556"/>
        <v>76203.543669378734</v>
      </c>
      <c r="AP982" s="24">
        <f t="shared" si="557"/>
        <v>76203.543669378734</v>
      </c>
      <c r="AQ982" s="25">
        <f t="shared" si="540"/>
        <v>0</v>
      </c>
    </row>
    <row r="983" spans="1:43" x14ac:dyDescent="0.25">
      <c r="A983" s="11">
        <v>3004</v>
      </c>
      <c r="B983" s="6">
        <v>3004000208</v>
      </c>
      <c r="C983" s="6">
        <v>20000201</v>
      </c>
      <c r="D983" s="6">
        <v>3020000256</v>
      </c>
      <c r="E983" s="6" t="s">
        <v>1583</v>
      </c>
      <c r="F983" s="6" t="s">
        <v>392</v>
      </c>
      <c r="G983" s="6"/>
      <c r="H983" s="6">
        <v>1</v>
      </c>
      <c r="I983" s="6" t="s">
        <v>8</v>
      </c>
      <c r="J983" s="27">
        <v>41654</v>
      </c>
      <c r="K983" s="27">
        <v>41654</v>
      </c>
      <c r="L983" s="7">
        <v>63184</v>
      </c>
      <c r="M983" s="7">
        <v>0</v>
      </c>
      <c r="N983" s="7"/>
      <c r="O983" s="8">
        <v>63184</v>
      </c>
      <c r="P983" s="7">
        <v>-30093.96</v>
      </c>
      <c r="Q983" s="7">
        <v>0</v>
      </c>
      <c r="R983" s="7">
        <v>-3683.63</v>
      </c>
      <c r="S983" s="12">
        <f t="shared" si="548"/>
        <v>-33777.589999999997</v>
      </c>
      <c r="T983" s="18">
        <f t="shared" si="549"/>
        <v>33090.04</v>
      </c>
      <c r="U983" s="18">
        <v>29406.41</v>
      </c>
      <c r="V983" s="30">
        <f t="shared" si="550"/>
        <v>41640</v>
      </c>
      <c r="W983" s="28">
        <f t="shared" si="537"/>
        <v>9.3888888888888893</v>
      </c>
      <c r="X983" s="38"/>
      <c r="AD983"/>
      <c r="AE983" s="43" t="s">
        <v>4165</v>
      </c>
      <c r="AF983">
        <f>MATCH(AE983,'CAT-4'!$A:$A,0)</f>
        <v>708</v>
      </c>
      <c r="AG983">
        <f>MATCH(V983,'CAT-4'!$1:$1,0)</f>
        <v>25</v>
      </c>
      <c r="AH983">
        <f>INDEX('CAT-4'!$1:$1048576,FAR!AF983,FAR!AG983)</f>
        <v>116.2</v>
      </c>
      <c r="AI983">
        <f>MATCH($AI$3,'CAT-4'!$1:$1,0)</f>
        <v>133</v>
      </c>
      <c r="AJ983">
        <f>INDEX('CAT-4'!$1:$1048576,FAR!AF983,FAR!AI983)</f>
        <v>133.69999999999999</v>
      </c>
      <c r="AK983" s="28">
        <f t="shared" si="554"/>
        <v>1.1506024096385541</v>
      </c>
      <c r="AL983" s="28">
        <f t="shared" ref="AL983:AL984" si="558">AK983</f>
        <v>1.1506024096385541</v>
      </c>
      <c r="AM983" s="2">
        <f>INDEX(ELSV!$C$4:$G$58,MATCH(AE983,ELSV!$G$4:$G$58,0),MATCH(IF(O983&gt;2000000,"A",IF(O983&gt;1000000,"B",IF(O983&gt;100000,"C","D"))),ELSV!$C$4:$G$4,0))</f>
        <v>8</v>
      </c>
      <c r="AN983" s="77">
        <f>INDEX(ELSV!$G$4:$K$58,MATCH(AE983,ELSV!$G$4:$G$58,0),MATCH(IF(O983&gt;2000000,"A",IF(O983&gt;1000000,"B",IF(O983&gt;100000,"C","D"))),ELSV!$G$4:$K$4,0))</f>
        <v>0.95</v>
      </c>
      <c r="AO983" s="24">
        <f t="shared" si="556"/>
        <v>72699.662650602404</v>
      </c>
      <c r="AP983" s="24">
        <f t="shared" si="557"/>
        <v>69064.679518072284</v>
      </c>
      <c r="AQ983" s="25">
        <f t="shared" si="540"/>
        <v>3634.9831325301202</v>
      </c>
    </row>
    <row r="984" spans="1:43" hidden="1" x14ac:dyDescent="0.25">
      <c r="A984" s="11">
        <v>3003</v>
      </c>
      <c r="B984" s="6">
        <v>3003006301</v>
      </c>
      <c r="C984" s="6">
        <v>20000401</v>
      </c>
      <c r="D984" s="6">
        <v>5000000474</v>
      </c>
      <c r="E984" s="6"/>
      <c r="F984" s="6" t="s">
        <v>1325</v>
      </c>
      <c r="G984" s="6"/>
      <c r="H984" s="6">
        <v>1</v>
      </c>
      <c r="I984" s="6" t="s">
        <v>41</v>
      </c>
      <c r="J984" s="27">
        <v>44925</v>
      </c>
      <c r="K984" s="27">
        <v>44925</v>
      </c>
      <c r="L984" s="7">
        <v>0</v>
      </c>
      <c r="M984" s="7">
        <v>63012.01</v>
      </c>
      <c r="N984" s="7"/>
      <c r="O984" s="8">
        <v>63012.01</v>
      </c>
      <c r="P984" s="7">
        <v>0</v>
      </c>
      <c r="Q984" s="7">
        <v>0</v>
      </c>
      <c r="R984" s="7">
        <v>-2382.37</v>
      </c>
      <c r="S984" s="12">
        <f t="shared" si="548"/>
        <v>-2382.37</v>
      </c>
      <c r="T984" s="18">
        <f t="shared" si="549"/>
        <v>0</v>
      </c>
      <c r="U984" s="18">
        <v>60629.64</v>
      </c>
      <c r="V984" s="30">
        <f t="shared" si="550"/>
        <v>44896</v>
      </c>
      <c r="W984" s="28">
        <f t="shared" si="537"/>
        <v>0.43055555555555558</v>
      </c>
      <c r="X984" s="38" t="s">
        <v>3108</v>
      </c>
      <c r="AD984"/>
      <c r="AE984" s="43" t="s">
        <v>4045</v>
      </c>
      <c r="AF984">
        <f>MATCH(AE984,'CAT-4'!$A:$A,0)</f>
        <v>646</v>
      </c>
      <c r="AG984">
        <f>MATCH(V984,'CAT-4'!$1:$1,0)</f>
        <v>132</v>
      </c>
      <c r="AH984">
        <f>INDEX('CAT-4'!$1:$1048576,FAR!AF984,FAR!AG984)</f>
        <v>154.1</v>
      </c>
      <c r="AI984">
        <f>MATCH($AI$3,'CAT-4'!$1:$1,0)</f>
        <v>133</v>
      </c>
      <c r="AJ984">
        <f>INDEX('CAT-4'!$1:$1048576,FAR!AF984,FAR!AI984)</f>
        <v>154.1</v>
      </c>
      <c r="AK984" s="28">
        <f t="shared" si="554"/>
        <v>1</v>
      </c>
      <c r="AL984" s="28">
        <f t="shared" si="558"/>
        <v>1</v>
      </c>
      <c r="AM984" s="2">
        <f>INDEX(ELSV!$C$4:$G$58,MATCH(AE984,ELSV!$G$4:$G$58,0),MATCH(IF(O984&gt;2000000,"A",IF(O984&gt;1000000,"B",IF(O984&gt;100000,"C","D"))),ELSV!$C$4:$G$4,0))</f>
        <v>5</v>
      </c>
      <c r="AN984" s="77">
        <f>INDEX(ELSV!$G$4:$K$58,MATCH(AE984,ELSV!$G$4:$G$58,0),MATCH(IF(O984&gt;2000000,"A",IF(O984&gt;1000000,"B",IF(O984&gt;100000,"C","D"))),ELSV!$G$4:$K$4,0))</f>
        <v>1</v>
      </c>
      <c r="AO984" s="24">
        <f t="shared" si="556"/>
        <v>63012.01</v>
      </c>
      <c r="AP984" s="24">
        <f t="shared" si="557"/>
        <v>5426.0341944444453</v>
      </c>
      <c r="AQ984" s="25">
        <f t="shared" si="540"/>
        <v>57585.975805555558</v>
      </c>
    </row>
    <row r="985" spans="1:43" hidden="1" x14ac:dyDescent="0.25">
      <c r="A985" s="11">
        <v>3003</v>
      </c>
      <c r="B985" s="6">
        <v>3003006301</v>
      </c>
      <c r="C985" s="6">
        <v>20000401</v>
      </c>
      <c r="D985" s="6">
        <v>5030000113</v>
      </c>
      <c r="E985" s="6"/>
      <c r="F985" s="6" t="s">
        <v>1415</v>
      </c>
      <c r="G985" s="6"/>
      <c r="H985" s="6">
        <v>1</v>
      </c>
      <c r="I985" s="6" t="s">
        <v>672</v>
      </c>
      <c r="J985" s="27">
        <v>40817</v>
      </c>
      <c r="K985" s="27">
        <v>40817</v>
      </c>
      <c r="L985" s="7">
        <v>63000</v>
      </c>
      <c r="M985" s="7">
        <v>0</v>
      </c>
      <c r="N985" s="7"/>
      <c r="O985" s="8">
        <v>63000</v>
      </c>
      <c r="P985" s="7">
        <v>-56700</v>
      </c>
      <c r="Q985" s="7">
        <v>0</v>
      </c>
      <c r="R985" s="7">
        <v>0</v>
      </c>
      <c r="S985" s="12">
        <f t="shared" si="548"/>
        <v>-56700</v>
      </c>
      <c r="T985" s="18">
        <f t="shared" si="549"/>
        <v>6300</v>
      </c>
      <c r="U985" s="18">
        <v>6300</v>
      </c>
      <c r="V985" s="30">
        <f t="shared" si="550"/>
        <v>40817</v>
      </c>
      <c r="W985" s="28">
        <f t="shared" si="537"/>
        <v>11.677777777777777</v>
      </c>
      <c r="X985" s="38" t="s">
        <v>3074</v>
      </c>
      <c r="Y985">
        <f>MATCH(X985,'CAT-3'!$A:$A,0)</f>
        <v>739</v>
      </c>
      <c r="Z985">
        <f>MATCH(V985,'CAT-3'!$1:$1,0)</f>
        <v>85</v>
      </c>
      <c r="AA985">
        <f>INDEX('CAT-3'!$1:$1048576,FAR!Y985,FAR!Z985)</f>
        <v>128.4</v>
      </c>
      <c r="AB985">
        <f>MATCH($AB$3,'CAT-3'!$1:$1,0)</f>
        <v>90</v>
      </c>
      <c r="AC985">
        <f>INDEX('CAT-3'!$1:$1048576,FAR!Y985,FAR!AB985)</f>
        <v>128.4</v>
      </c>
      <c r="AD985" s="28">
        <f>AC985/AA985</f>
        <v>1</v>
      </c>
      <c r="AE985" s="43" t="s">
        <v>4037</v>
      </c>
      <c r="AF985">
        <f>MATCH(AE985,'CAT-4'!$A:$A,0)</f>
        <v>642</v>
      </c>
      <c r="AG985">
        <f>MATCH($AG$3,'CAT-4'!$1:$1,0)</f>
        <v>4</v>
      </c>
      <c r="AH985">
        <f>INDEX('CAT-4'!$1:$1048576,FAR!AF985,FAR!AG985)</f>
        <v>100.4</v>
      </c>
      <c r="AI985">
        <f>MATCH($AI$3,'CAT-4'!$1:$1,0)</f>
        <v>133</v>
      </c>
      <c r="AJ985">
        <f>INDEX('CAT-4'!$1:$1048576,FAR!AF985,FAR!AI985)</f>
        <v>88.6</v>
      </c>
      <c r="AK985" s="28">
        <f>AJ985/AH985</f>
        <v>0.88247011952191223</v>
      </c>
      <c r="AL985" s="28">
        <f>AK985*AD985</f>
        <v>0.88247011952191223</v>
      </c>
      <c r="AM985" s="2">
        <f>INDEX(ELSV!$C$4:$G$58,MATCH(AE985,ELSV!$G$4:$G$58,0),MATCH(IF(O985&gt;2000000,"A",IF(O985&gt;1000000,"B",IF(O985&gt;100000,"C","D"))),ELSV!$C$4:$G$4,0))</f>
        <v>6</v>
      </c>
      <c r="AN985" s="77">
        <f>INDEX(ELSV!$G$4:$K$58,MATCH(AE985,ELSV!$G$4:$G$58,0),MATCH(IF(O985&gt;2000000,"A",IF(O985&gt;1000000,"B",IF(O985&gt;100000,"C","D"))),ELSV!$G$4:$K$4,0))</f>
        <v>0.95</v>
      </c>
      <c r="AO985" s="24">
        <f t="shared" si="556"/>
        <v>55595.617529880474</v>
      </c>
      <c r="AP985" s="24">
        <f t="shared" si="557"/>
        <v>52815.836653386446</v>
      </c>
      <c r="AQ985" s="25">
        <f t="shared" si="540"/>
        <v>2779.7808764940273</v>
      </c>
    </row>
    <row r="986" spans="1:43" x14ac:dyDescent="0.25">
      <c r="A986" s="11">
        <v>3005</v>
      </c>
      <c r="B986" s="6">
        <v>3005006201</v>
      </c>
      <c r="C986" s="6">
        <v>20000301</v>
      </c>
      <c r="D986" s="6">
        <v>4000000295</v>
      </c>
      <c r="E986" s="6" t="s">
        <v>1584</v>
      </c>
      <c r="F986" s="6" t="s">
        <v>1016</v>
      </c>
      <c r="G986" s="6"/>
      <c r="H986" s="6">
        <v>10</v>
      </c>
      <c r="I986" s="6" t="s">
        <v>8</v>
      </c>
      <c r="J986" s="27">
        <v>42522</v>
      </c>
      <c r="K986" s="27">
        <v>42522</v>
      </c>
      <c r="L986" s="7">
        <v>62975</v>
      </c>
      <c r="M986" s="7">
        <v>0</v>
      </c>
      <c r="N986" s="7"/>
      <c r="O986" s="8">
        <v>62975</v>
      </c>
      <c r="P986" s="7">
        <v>-23251.71</v>
      </c>
      <c r="Q986" s="7">
        <v>0</v>
      </c>
      <c r="R986" s="7">
        <v>-3986.32</v>
      </c>
      <c r="S986" s="12">
        <f t="shared" si="548"/>
        <v>-27238.03</v>
      </c>
      <c r="T986" s="18">
        <f t="shared" si="549"/>
        <v>39723.29</v>
      </c>
      <c r="U986" s="18">
        <v>35736.97</v>
      </c>
      <c r="V986" s="30">
        <f t="shared" si="550"/>
        <v>42522</v>
      </c>
      <c r="W986" s="28">
        <f t="shared" si="537"/>
        <v>7.0111111111111111</v>
      </c>
      <c r="X986" s="38"/>
      <c r="AD986"/>
      <c r="AE986" s="43" t="s">
        <v>4170</v>
      </c>
      <c r="AF986">
        <f>MATCH(AE986,'CAT-4'!$A:$A,0)</f>
        <v>711</v>
      </c>
      <c r="AG986">
        <f>MATCH(V986,'CAT-4'!$1:$1,0)</f>
        <v>54</v>
      </c>
      <c r="AH986">
        <f>INDEX('CAT-4'!$1:$1048576,FAR!AF986,FAR!AG986)</f>
        <v>115.3</v>
      </c>
      <c r="AI986">
        <f>MATCH($AI$3,'CAT-4'!$1:$1,0)</f>
        <v>133</v>
      </c>
      <c r="AJ986">
        <f>INDEX('CAT-4'!$1:$1048576,FAR!AF986,FAR!AI986)</f>
        <v>129.9</v>
      </c>
      <c r="AK986" s="28">
        <f t="shared" ref="AK986:AK988" si="559">AJ986/AH986</f>
        <v>1.1266261925411969</v>
      </c>
      <c r="AL986" s="28">
        <f t="shared" ref="AL986:AL988" si="560">AK986</f>
        <v>1.1266261925411969</v>
      </c>
      <c r="AM986" s="2">
        <f>INDEX(ELSV!$C$4:$G$58,MATCH(AE986,ELSV!$G$4:$G$58,0),MATCH(IF(O986&gt;2000000,"A",IF(O986&gt;1000000,"B",IF(O986&gt;100000,"C","D"))),ELSV!$C$4:$G$4,0))</f>
        <v>8</v>
      </c>
      <c r="AN986" s="77">
        <f>INDEX(ELSV!$G$4:$K$58,MATCH(AE986,ELSV!$G$4:$G$58,0),MATCH(IF(O986&gt;2000000,"A",IF(O986&gt;1000000,"B",IF(O986&gt;100000,"C","D"))),ELSV!$G$4:$K$4,0))</f>
        <v>0.95</v>
      </c>
      <c r="AO986" s="24">
        <f t="shared" si="556"/>
        <v>70949.284475281878</v>
      </c>
      <c r="AP986" s="24">
        <f t="shared" si="557"/>
        <v>59070.206359316282</v>
      </c>
      <c r="AQ986" s="25">
        <f t="shared" si="540"/>
        <v>11879.078115965596</v>
      </c>
    </row>
    <row r="987" spans="1:43" x14ac:dyDescent="0.25">
      <c r="A987" s="11">
        <v>3004</v>
      </c>
      <c r="B987" s="6">
        <v>3004000212</v>
      </c>
      <c r="C987" s="6">
        <v>20000201</v>
      </c>
      <c r="D987" s="6">
        <v>3020000444</v>
      </c>
      <c r="E987" s="6" t="s">
        <v>1583</v>
      </c>
      <c r="F987" s="6" t="s">
        <v>569</v>
      </c>
      <c r="G987" s="6"/>
      <c r="H987" s="6">
        <v>1</v>
      </c>
      <c r="I987" s="6" t="s">
        <v>8</v>
      </c>
      <c r="J987" s="27">
        <v>43373</v>
      </c>
      <c r="K987" s="27">
        <v>43373</v>
      </c>
      <c r="L987" s="7">
        <v>62428.04</v>
      </c>
      <c r="M987" s="7">
        <v>0</v>
      </c>
      <c r="N987" s="7"/>
      <c r="O987" s="8">
        <v>62428.04</v>
      </c>
      <c r="P987" s="7">
        <v>-12743.41</v>
      </c>
      <c r="Q987" s="7">
        <v>0</v>
      </c>
      <c r="R987" s="7">
        <v>-3639.55</v>
      </c>
      <c r="S987" s="12">
        <f t="shared" si="548"/>
        <v>-16382.96</v>
      </c>
      <c r="T987" s="18">
        <f t="shared" si="549"/>
        <v>49684.630000000005</v>
      </c>
      <c r="U987" s="18">
        <v>46045.08</v>
      </c>
      <c r="V987" s="30">
        <f t="shared" si="550"/>
        <v>43344</v>
      </c>
      <c r="W987" s="28">
        <f t="shared" si="537"/>
        <v>4.6805555555555554</v>
      </c>
      <c r="X987" s="38"/>
      <c r="AD987"/>
      <c r="AE987" s="43" t="s">
        <v>4200</v>
      </c>
      <c r="AF987">
        <f>MATCH(AE987,'CAT-4'!$A:$A,0)</f>
        <v>726</v>
      </c>
      <c r="AG987">
        <f>MATCH(V987,'CAT-4'!$1:$1,0)</f>
        <v>81</v>
      </c>
      <c r="AH987">
        <f>INDEX('CAT-4'!$1:$1048576,FAR!AF987,FAR!AG987)</f>
        <v>118.5</v>
      </c>
      <c r="AI987">
        <f>MATCH($AI$3,'CAT-4'!$1:$1,0)</f>
        <v>133</v>
      </c>
      <c r="AJ987">
        <f>INDEX('CAT-4'!$1:$1048576,FAR!AF987,FAR!AI987)</f>
        <v>129.9</v>
      </c>
      <c r="AK987" s="28">
        <f t="shared" si="559"/>
        <v>1.0962025316455697</v>
      </c>
      <c r="AL987" s="28">
        <f t="shared" si="560"/>
        <v>1.0962025316455697</v>
      </c>
      <c r="AM987" s="2">
        <f>INDEX(ELSV!$C$4:$G$58,MATCH(AE987,ELSV!$G$4:$G$58,0),MATCH(IF(O987&gt;2000000,"A",IF(O987&gt;1000000,"B",IF(O987&gt;100000,"C","D"))),ELSV!$C$4:$G$4,0))</f>
        <v>8</v>
      </c>
      <c r="AN987" s="77">
        <f>INDEX(ELSV!$G$4:$K$58,MATCH(AE987,ELSV!$G$4:$G$58,0),MATCH(IF(O987&gt;2000000,"A",IF(O987&gt;1000000,"B",IF(O987&gt;100000,"C","D"))),ELSV!$G$4:$K$4,0))</f>
        <v>0.95</v>
      </c>
      <c r="AO987" s="24">
        <f t="shared" si="556"/>
        <v>68433.775493670895</v>
      </c>
      <c r="AP987" s="24">
        <f t="shared" si="557"/>
        <v>38036.585458851972</v>
      </c>
      <c r="AQ987" s="25">
        <f t="shared" si="540"/>
        <v>30397.190034818923</v>
      </c>
    </row>
    <row r="988" spans="1:43" x14ac:dyDescent="0.25">
      <c r="A988" s="11">
        <v>3006</v>
      </c>
      <c r="B988" s="6">
        <v>3006000204</v>
      </c>
      <c r="C988" s="6">
        <v>20000101</v>
      </c>
      <c r="D988" s="6">
        <v>2000000015</v>
      </c>
      <c r="E988" s="6" t="s">
        <v>1582</v>
      </c>
      <c r="F988" s="6" t="s">
        <v>47</v>
      </c>
      <c r="G988" s="6"/>
      <c r="H988" s="6">
        <v>1</v>
      </c>
      <c r="I988" s="6" t="s">
        <v>8</v>
      </c>
      <c r="J988" s="27">
        <v>41608</v>
      </c>
      <c r="K988" s="27">
        <v>41608</v>
      </c>
      <c r="L988" s="7">
        <v>62057.69</v>
      </c>
      <c r="M988" s="7">
        <v>0</v>
      </c>
      <c r="N988" s="7"/>
      <c r="O988" s="8">
        <v>62057.69</v>
      </c>
      <c r="P988" s="7">
        <v>-17274.64</v>
      </c>
      <c r="Q988" s="7">
        <v>0</v>
      </c>
      <c r="R988" s="7">
        <v>-2072.73</v>
      </c>
      <c r="S988" s="12">
        <f t="shared" si="548"/>
        <v>-19347.37</v>
      </c>
      <c r="T988" s="18">
        <f t="shared" si="549"/>
        <v>44783.05</v>
      </c>
      <c r="U988" s="18">
        <v>42710.32</v>
      </c>
      <c r="V988" s="30">
        <f t="shared" si="550"/>
        <v>41579</v>
      </c>
      <c r="W988" s="28">
        <f t="shared" si="537"/>
        <v>9.5138888888888893</v>
      </c>
      <c r="X988" s="38"/>
      <c r="AD988"/>
      <c r="AE988" s="43" t="s">
        <v>3964</v>
      </c>
      <c r="AF988">
        <f>MATCH(AE988,'CAT-4'!$A:$A,0)</f>
        <v>605</v>
      </c>
      <c r="AG988">
        <f>MATCH(V988,'CAT-4'!$1:$1,0)</f>
        <v>23</v>
      </c>
      <c r="AH988">
        <f>INDEX('CAT-4'!$1:$1048576,FAR!AF988,FAR!AG988)</f>
        <v>103.1</v>
      </c>
      <c r="AI988">
        <f>MATCH($AI$3,'CAT-4'!$1:$1,0)</f>
        <v>133</v>
      </c>
      <c r="AJ988">
        <f>INDEX('CAT-4'!$1:$1048576,FAR!AF988,FAR!AI988)</f>
        <v>137.69999999999999</v>
      </c>
      <c r="AK988" s="28">
        <f t="shared" si="559"/>
        <v>1.3355965082444228</v>
      </c>
      <c r="AL988" s="28">
        <f t="shared" si="560"/>
        <v>1.3355965082444228</v>
      </c>
      <c r="AM988" s="2">
        <f>INDEX(ELSV!$C$4:$G$58,MATCH(AE988,ELSV!$G$4:$G$58,0),MATCH(IF(O988&gt;2000000,"A",IF(O988&gt;1000000,"B",IF(O988&gt;100000,"C","D"))),ELSV!$C$4:$G$4,0))</f>
        <v>8</v>
      </c>
      <c r="AN988" s="77">
        <f>INDEX(ELSV!$G$4:$K$58,MATCH(AE988,ELSV!$G$4:$G$58,0),MATCH(IF(O988&gt;2000000,"A",IF(O988&gt;1000000,"B",IF(O988&gt;100000,"C","D"))),ELSV!$G$4:$K$4,0))</f>
        <v>0.95</v>
      </c>
      <c r="AO988" s="24">
        <f t="shared" si="556"/>
        <v>82884.034073714836</v>
      </c>
      <c r="AP988" s="24">
        <f t="shared" si="557"/>
        <v>78739.832370029093</v>
      </c>
      <c r="AQ988" s="25">
        <f t="shared" si="540"/>
        <v>4144.2017036857433</v>
      </c>
    </row>
    <row r="989" spans="1:43" x14ac:dyDescent="0.25">
      <c r="A989" s="11">
        <v>3007</v>
      </c>
      <c r="B989" s="6">
        <v>3007006203</v>
      </c>
      <c r="C989" s="6">
        <v>20000301</v>
      </c>
      <c r="D989" s="6">
        <v>4000000026</v>
      </c>
      <c r="E989" s="6" t="s">
        <v>1585</v>
      </c>
      <c r="F989" s="6" t="s">
        <v>812</v>
      </c>
      <c r="G989" s="6"/>
      <c r="H989" s="6">
        <v>14</v>
      </c>
      <c r="I989" s="6" t="s">
        <v>8</v>
      </c>
      <c r="J989" s="27">
        <v>40787</v>
      </c>
      <c r="K989" s="27">
        <v>40787</v>
      </c>
      <c r="L989" s="7">
        <v>61702</v>
      </c>
      <c r="M989" s="7">
        <v>0</v>
      </c>
      <c r="N989" s="7"/>
      <c r="O989" s="8">
        <v>61702</v>
      </c>
      <c r="P989" s="7">
        <v>-41330.410000000003</v>
      </c>
      <c r="Q989" s="7">
        <v>0</v>
      </c>
      <c r="R989" s="7">
        <v>-3905.74</v>
      </c>
      <c r="S989" s="12">
        <f t="shared" si="548"/>
        <v>-45236.15</v>
      </c>
      <c r="T989" s="18">
        <f t="shared" si="549"/>
        <v>20371.589999999997</v>
      </c>
      <c r="U989" s="18">
        <v>16465.849999999999</v>
      </c>
      <c r="V989" s="30">
        <f t="shared" si="550"/>
        <v>40787</v>
      </c>
      <c r="W989" s="28">
        <f t="shared" si="537"/>
        <v>11.761111111111111</v>
      </c>
      <c r="X989" s="38" t="s">
        <v>2852</v>
      </c>
      <c r="Y989">
        <f>MATCH(X989,'CAT-3'!$A:$A,0)</f>
        <v>628</v>
      </c>
      <c r="Z989">
        <f>MATCH(V989,'CAT-3'!$1:$1,0)</f>
        <v>84</v>
      </c>
      <c r="AA989">
        <f>INDEX('CAT-3'!$1:$1048576,FAR!Y989,FAR!Z989)</f>
        <v>134.9</v>
      </c>
      <c r="AB989">
        <f>MATCH($AB$3,'CAT-3'!$1:$1,0)</f>
        <v>90</v>
      </c>
      <c r="AC989">
        <f>INDEX('CAT-3'!$1:$1048576,FAR!Y989,FAR!AB989)</f>
        <v>138.4</v>
      </c>
      <c r="AD989" s="28">
        <f>AC989/AA989</f>
        <v>1.0259451445515197</v>
      </c>
      <c r="AE989" s="43" t="s">
        <v>4429</v>
      </c>
      <c r="AF989">
        <f>MATCH(AE989,'CAT-4'!$A:$A,0)</f>
        <v>844</v>
      </c>
      <c r="AG989">
        <f>MATCH($AG$3,'CAT-4'!$1:$1,0)</f>
        <v>4</v>
      </c>
      <c r="AH989">
        <f>INDEX('CAT-4'!$1:$1048576,FAR!AF989,FAR!AG989)</f>
        <v>103.9</v>
      </c>
      <c r="AI989">
        <f>MATCH($AI$3,'CAT-4'!$1:$1,0)</f>
        <v>133</v>
      </c>
      <c r="AJ989">
        <f>INDEX('CAT-4'!$1:$1048576,FAR!AF989,FAR!AI989)</f>
        <v>157.9</v>
      </c>
      <c r="AK989" s="28">
        <f>AJ989/AH989</f>
        <v>1.5197305101058709</v>
      </c>
      <c r="AL989" s="28">
        <f>AK989*AD989</f>
        <v>1.5591601378699225</v>
      </c>
      <c r="AM989" s="2">
        <f>INDEX(ELSV!$C$4:$G$58,MATCH(AE989,ELSV!$G$4:$G$58,0),MATCH(IF(O989&gt;2000000,"A",IF(O989&gt;1000000,"B",IF(O989&gt;100000,"C","D"))),ELSV!$C$4:$G$4,0))</f>
        <v>8</v>
      </c>
      <c r="AN989" s="77">
        <f>INDEX(ELSV!$G$4:$K$58,MATCH(AE989,ELSV!$G$4:$G$58,0),MATCH(IF(O989&gt;2000000,"A",IF(O989&gt;1000000,"B",IF(O989&gt;100000,"C","D"))),ELSV!$G$4:$K$4,0))</f>
        <v>0.95</v>
      </c>
      <c r="AO989" s="24">
        <f t="shared" si="556"/>
        <v>96203.298826849961</v>
      </c>
      <c r="AP989" s="24">
        <f t="shared" si="557"/>
        <v>91393.133885507457</v>
      </c>
      <c r="AQ989" s="25">
        <f t="shared" si="540"/>
        <v>4810.1649413425039</v>
      </c>
    </row>
    <row r="990" spans="1:43" hidden="1" x14ac:dyDescent="0.25">
      <c r="A990" s="11">
        <v>3002</v>
      </c>
      <c r="B990" s="6">
        <v>3002006301</v>
      </c>
      <c r="C990" s="6">
        <v>20000401</v>
      </c>
      <c r="D990" s="6">
        <v>5000000350</v>
      </c>
      <c r="E990" s="6"/>
      <c r="F990" s="6" t="s">
        <v>1232</v>
      </c>
      <c r="G990" s="6"/>
      <c r="H990" s="6">
        <v>2</v>
      </c>
      <c r="I990" s="6" t="s">
        <v>8</v>
      </c>
      <c r="J990" s="27">
        <v>42846</v>
      </c>
      <c r="K990" s="27">
        <v>42846</v>
      </c>
      <c r="L990" s="7">
        <v>60000</v>
      </c>
      <c r="M990" s="7">
        <v>0</v>
      </c>
      <c r="N990" s="7"/>
      <c r="O990" s="8">
        <v>60000</v>
      </c>
      <c r="P990" s="7">
        <v>-18781.89</v>
      </c>
      <c r="Q990" s="7">
        <v>0</v>
      </c>
      <c r="R990" s="7">
        <v>-3798</v>
      </c>
      <c r="S990" s="12">
        <f t="shared" si="548"/>
        <v>-22579.89</v>
      </c>
      <c r="T990" s="18">
        <f t="shared" si="549"/>
        <v>41218.11</v>
      </c>
      <c r="U990" s="18">
        <v>37420.11</v>
      </c>
      <c r="V990" s="30">
        <f t="shared" si="550"/>
        <v>42826</v>
      </c>
      <c r="W990" s="28">
        <f t="shared" si="537"/>
        <v>6.1222222222222218</v>
      </c>
      <c r="X990" s="38" t="s">
        <v>3078</v>
      </c>
      <c r="AD990"/>
      <c r="AE990" s="43" t="s">
        <v>4034</v>
      </c>
      <c r="AF990">
        <f>MATCH(AE990,'CAT-4'!$A:$A,0)</f>
        <v>640</v>
      </c>
      <c r="AG990">
        <f>MATCH(V990,'CAT-4'!$1:$1,0)</f>
        <v>64</v>
      </c>
      <c r="AH990">
        <f>INDEX('CAT-4'!$1:$1048576,FAR!AF990,FAR!AG990)</f>
        <v>105.4</v>
      </c>
      <c r="AI990">
        <f>MATCH($AI$3,'CAT-4'!$1:$1,0)</f>
        <v>133</v>
      </c>
      <c r="AJ990">
        <f>INDEX('CAT-4'!$1:$1048576,FAR!AF990,FAR!AI990)</f>
        <v>115.5</v>
      </c>
      <c r="AK990" s="28">
        <f>AJ990/AH990</f>
        <v>1.0958254269449714</v>
      </c>
      <c r="AL990" s="28">
        <f>AK990</f>
        <v>1.0958254269449714</v>
      </c>
      <c r="AM990" s="2">
        <f>INDEX(ELSV!$C$4:$G$58,MATCH(AE990,ELSV!$G$4:$G$58,0),MATCH(IF(O990&gt;2000000,"A",IF(O990&gt;1000000,"B",IF(O990&gt;100000,"C","D"))),ELSV!$C$4:$G$4,0))</f>
        <v>5</v>
      </c>
      <c r="AN990" s="77">
        <f>INDEX(ELSV!$G$4:$K$58,MATCH(AE990,ELSV!$G$4:$G$58,0),MATCH(IF(O990&gt;2000000,"A",IF(O990&gt;1000000,"B",IF(O990&gt;100000,"C","D"))),ELSV!$G$4:$K$4,0))</f>
        <v>1</v>
      </c>
      <c r="AO990" s="24">
        <f t="shared" si="556"/>
        <v>65749.525616698287</v>
      </c>
      <c r="AP990" s="24">
        <f t="shared" si="557"/>
        <v>65749.525616698287</v>
      </c>
      <c r="AQ990" s="25">
        <f t="shared" si="540"/>
        <v>0</v>
      </c>
    </row>
    <row r="991" spans="1:43" hidden="1" x14ac:dyDescent="0.25">
      <c r="A991" s="11">
        <v>3005</v>
      </c>
      <c r="B991" s="6">
        <v>3005000203</v>
      </c>
      <c r="C991" s="6">
        <v>20000102</v>
      </c>
      <c r="D991" s="6">
        <v>2010000036</v>
      </c>
      <c r="E991" s="6" t="s">
        <v>1584</v>
      </c>
      <c r="F991" s="6" t="s">
        <v>88</v>
      </c>
      <c r="G991" s="6" t="s">
        <v>1597</v>
      </c>
      <c r="H991" s="83">
        <v>1</v>
      </c>
      <c r="I991" s="6" t="s">
        <v>41</v>
      </c>
      <c r="J991" s="27">
        <v>41455</v>
      </c>
      <c r="K991" s="27">
        <v>41455</v>
      </c>
      <c r="L991" s="7">
        <v>59607</v>
      </c>
      <c r="M991" s="7">
        <v>0</v>
      </c>
      <c r="N991" s="7"/>
      <c r="O991" s="8">
        <v>59607</v>
      </c>
      <c r="P991" s="7">
        <v>-17426.93</v>
      </c>
      <c r="Q991" s="7">
        <v>0</v>
      </c>
      <c r="R991" s="7">
        <v>-1990.87</v>
      </c>
      <c r="S991" s="12">
        <f t="shared" si="548"/>
        <v>-19417.8</v>
      </c>
      <c r="T991" s="18">
        <f t="shared" si="549"/>
        <v>42180.07</v>
      </c>
      <c r="U991" s="18">
        <v>40189.199999999997</v>
      </c>
      <c r="V991" s="30">
        <f t="shared" si="550"/>
        <v>41426</v>
      </c>
      <c r="W991" s="28"/>
      <c r="AD991"/>
      <c r="AL991"/>
      <c r="AO991"/>
    </row>
    <row r="992" spans="1:43" x14ac:dyDescent="0.25">
      <c r="A992" s="11">
        <v>3004</v>
      </c>
      <c r="B992" s="6">
        <v>3004006301</v>
      </c>
      <c r="C992" s="6">
        <v>20000401</v>
      </c>
      <c r="D992" s="6">
        <v>5030000218</v>
      </c>
      <c r="E992" s="6" t="s">
        <v>1583</v>
      </c>
      <c r="F992" s="6" t="s">
        <v>1492</v>
      </c>
      <c r="G992" s="6"/>
      <c r="H992" s="6">
        <v>1</v>
      </c>
      <c r="I992" s="6" t="s">
        <v>8</v>
      </c>
      <c r="J992" s="27">
        <v>44286</v>
      </c>
      <c r="K992" s="27">
        <v>44286</v>
      </c>
      <c r="L992" s="7">
        <v>59590.01</v>
      </c>
      <c r="M992" s="7">
        <v>0</v>
      </c>
      <c r="N992" s="7"/>
      <c r="O992" s="8">
        <v>59590.01</v>
      </c>
      <c r="P992" s="7">
        <v>-8962.99</v>
      </c>
      <c r="Q992" s="7">
        <v>0</v>
      </c>
      <c r="R992" s="7">
        <v>-8938.5</v>
      </c>
      <c r="S992" s="12">
        <f t="shared" si="548"/>
        <v>-17901.489999999998</v>
      </c>
      <c r="T992" s="18">
        <f t="shared" si="549"/>
        <v>50627.020000000004</v>
      </c>
      <c r="U992" s="18">
        <v>41688.519999999997</v>
      </c>
      <c r="V992" s="30">
        <f t="shared" si="550"/>
        <v>44256</v>
      </c>
      <c r="W992" s="28">
        <f t="shared" si="537"/>
        <v>2.1805555555555554</v>
      </c>
      <c r="X992" s="38"/>
      <c r="AD992"/>
      <c r="AE992" s="43" t="s">
        <v>4045</v>
      </c>
      <c r="AF992">
        <f>MATCH(AE992,'CAT-4'!$A:$A,0)</f>
        <v>646</v>
      </c>
      <c r="AG992">
        <f>MATCH(V992,'CAT-4'!$1:$1,0)</f>
        <v>111</v>
      </c>
      <c r="AH992">
        <f>INDEX('CAT-4'!$1:$1048576,FAR!AF992,FAR!AG992)</f>
        <v>154.1</v>
      </c>
      <c r="AI992">
        <f>MATCH($AI$3,'CAT-4'!$1:$1,0)</f>
        <v>133</v>
      </c>
      <c r="AJ992">
        <f>INDEX('CAT-4'!$1:$1048576,FAR!AF992,FAR!AI992)</f>
        <v>154.1</v>
      </c>
      <c r="AK992" s="28">
        <f t="shared" ref="AK992:AK995" si="561">AJ992/AH992</f>
        <v>1</v>
      </c>
      <c r="AL992" s="28">
        <f t="shared" ref="AL992:AL995" si="562">AK992</f>
        <v>1</v>
      </c>
      <c r="AM992" s="2">
        <f>INDEX(ELSV!$C$4:$G$58,MATCH(AE992,ELSV!$G$4:$G$58,0),MATCH(IF(O992&gt;2000000,"A",IF(O992&gt;1000000,"B",IF(O992&gt;100000,"C","D"))),ELSV!$C$4:$G$4,0))</f>
        <v>5</v>
      </c>
      <c r="AN992" s="77">
        <f>INDEX(ELSV!$G$4:$K$58,MATCH(AE992,ELSV!$G$4:$G$58,0),MATCH(IF(O992&gt;2000000,"A",IF(O992&gt;1000000,"B",IF(O992&gt;100000,"C","D"))),ELSV!$G$4:$K$4,0))</f>
        <v>1</v>
      </c>
      <c r="AO992" s="24">
        <f t="shared" ref="AO992:AO1035" si="563">AL992*O992</f>
        <v>59590.01</v>
      </c>
      <c r="AP992" s="24">
        <f t="shared" ref="AP992:AP1035" si="564">AO992*(AN992/AM992)*(IF(W992&gt;AM992,AM992,W992))</f>
        <v>25987.86547222222</v>
      </c>
      <c r="AQ992" s="25">
        <f t="shared" ref="AQ992:AQ1035" si="565">AO992-AP992</f>
        <v>33602.144527777782</v>
      </c>
    </row>
    <row r="993" spans="1:43" x14ac:dyDescent="0.25">
      <c r="A993" s="11">
        <v>3007</v>
      </c>
      <c r="B993" s="6">
        <v>3007006301</v>
      </c>
      <c r="C993" s="6">
        <v>20000401</v>
      </c>
      <c r="D993" s="6">
        <v>5030000221</v>
      </c>
      <c r="E993" s="6" t="s">
        <v>1585</v>
      </c>
      <c r="F993" s="6" t="s">
        <v>1494</v>
      </c>
      <c r="G993" s="6"/>
      <c r="H993" s="6">
        <v>1</v>
      </c>
      <c r="I993" s="6" t="s">
        <v>8</v>
      </c>
      <c r="J993" s="27">
        <v>44196</v>
      </c>
      <c r="K993" s="27">
        <v>44196</v>
      </c>
      <c r="L993" s="7">
        <v>59590.01</v>
      </c>
      <c r="M993" s="7">
        <v>0</v>
      </c>
      <c r="N993" s="7"/>
      <c r="O993" s="8">
        <v>59590.01</v>
      </c>
      <c r="P993" s="7">
        <v>-11167</v>
      </c>
      <c r="Q993" s="7">
        <v>0</v>
      </c>
      <c r="R993" s="7">
        <v>-8938.5</v>
      </c>
      <c r="S993" s="12">
        <f t="shared" si="548"/>
        <v>-20105.5</v>
      </c>
      <c r="T993" s="18">
        <f t="shared" si="549"/>
        <v>48423.01</v>
      </c>
      <c r="U993" s="18">
        <v>39484.51</v>
      </c>
      <c r="V993" s="30">
        <f t="shared" si="550"/>
        <v>44166</v>
      </c>
      <c r="W993" s="28">
        <f t="shared" si="537"/>
        <v>2.4305555555555554</v>
      </c>
      <c r="X993" s="38"/>
      <c r="AD993"/>
      <c r="AE993" s="43" t="s">
        <v>4045</v>
      </c>
      <c r="AF993">
        <f>MATCH(AE993,'CAT-4'!$A:$A,0)</f>
        <v>646</v>
      </c>
      <c r="AG993">
        <f>MATCH(V993,'CAT-4'!$1:$1,0)</f>
        <v>108</v>
      </c>
      <c r="AH993">
        <f>INDEX('CAT-4'!$1:$1048576,FAR!AF993,FAR!AG993)</f>
        <v>154.1</v>
      </c>
      <c r="AI993">
        <f>MATCH($AI$3,'CAT-4'!$1:$1,0)</f>
        <v>133</v>
      </c>
      <c r="AJ993">
        <f>INDEX('CAT-4'!$1:$1048576,FAR!AF993,FAR!AI993)</f>
        <v>154.1</v>
      </c>
      <c r="AK993" s="28">
        <f t="shared" si="561"/>
        <v>1</v>
      </c>
      <c r="AL993" s="28">
        <f t="shared" si="562"/>
        <v>1</v>
      </c>
      <c r="AM993" s="2">
        <f>INDEX(ELSV!$C$4:$G$58,MATCH(AE993,ELSV!$G$4:$G$58,0),MATCH(IF(O993&gt;2000000,"A",IF(O993&gt;1000000,"B",IF(O993&gt;100000,"C","D"))),ELSV!$C$4:$G$4,0))</f>
        <v>5</v>
      </c>
      <c r="AN993" s="77">
        <f>INDEX(ELSV!$G$4:$K$58,MATCH(AE993,ELSV!$G$4:$G$58,0),MATCH(IF(O993&gt;2000000,"A",IF(O993&gt;1000000,"B",IF(O993&gt;100000,"C","D"))),ELSV!$G$4:$K$4,0))</f>
        <v>1</v>
      </c>
      <c r="AO993" s="24">
        <f t="shared" si="563"/>
        <v>59590.01</v>
      </c>
      <c r="AP993" s="24">
        <f t="shared" si="564"/>
        <v>28967.365972222222</v>
      </c>
      <c r="AQ993" s="25">
        <f t="shared" si="565"/>
        <v>30622.64402777778</v>
      </c>
    </row>
    <row r="994" spans="1:43" x14ac:dyDescent="0.25">
      <c r="A994" s="11">
        <v>3005</v>
      </c>
      <c r="B994" s="6">
        <v>3005006301</v>
      </c>
      <c r="C994" s="6">
        <v>20000401</v>
      </c>
      <c r="D994" s="6">
        <v>5030000225</v>
      </c>
      <c r="E994" s="6" t="s">
        <v>1584</v>
      </c>
      <c r="F994" s="6" t="s">
        <v>1495</v>
      </c>
      <c r="G994" s="6"/>
      <c r="H994" s="6">
        <v>1</v>
      </c>
      <c r="I994" s="6" t="s">
        <v>8</v>
      </c>
      <c r="J994" s="27">
        <v>44165</v>
      </c>
      <c r="K994" s="27">
        <v>44165</v>
      </c>
      <c r="L994" s="7">
        <v>59590.01</v>
      </c>
      <c r="M994" s="7">
        <v>0</v>
      </c>
      <c r="N994" s="7"/>
      <c r="O994" s="8">
        <v>59590.01</v>
      </c>
      <c r="P994" s="7">
        <v>-11926.16</v>
      </c>
      <c r="Q994" s="7">
        <v>0</v>
      </c>
      <c r="R994" s="7">
        <v>-8938.5</v>
      </c>
      <c r="S994" s="12">
        <f t="shared" si="548"/>
        <v>-20864.66</v>
      </c>
      <c r="T994" s="18">
        <f t="shared" si="549"/>
        <v>47663.850000000006</v>
      </c>
      <c r="U994" s="18">
        <v>38725.35</v>
      </c>
      <c r="V994" s="30">
        <f t="shared" si="550"/>
        <v>44136</v>
      </c>
      <c r="W994" s="28">
        <f t="shared" si="537"/>
        <v>2.5138888888888888</v>
      </c>
      <c r="X994" s="38"/>
      <c r="AD994"/>
      <c r="AE994" s="43" t="s">
        <v>4045</v>
      </c>
      <c r="AF994">
        <f>MATCH(AE994,'CAT-4'!$A:$A,0)</f>
        <v>646</v>
      </c>
      <c r="AG994">
        <f>MATCH(V994,'CAT-4'!$1:$1,0)</f>
        <v>107</v>
      </c>
      <c r="AH994">
        <f>INDEX('CAT-4'!$1:$1048576,FAR!AF994,FAR!AG994)</f>
        <v>154.1</v>
      </c>
      <c r="AI994">
        <f>MATCH($AI$3,'CAT-4'!$1:$1,0)</f>
        <v>133</v>
      </c>
      <c r="AJ994">
        <f>INDEX('CAT-4'!$1:$1048576,FAR!AF994,FAR!AI994)</f>
        <v>154.1</v>
      </c>
      <c r="AK994" s="28">
        <f t="shared" si="561"/>
        <v>1</v>
      </c>
      <c r="AL994" s="28">
        <f t="shared" si="562"/>
        <v>1</v>
      </c>
      <c r="AM994" s="2">
        <f>INDEX(ELSV!$C$4:$G$58,MATCH(AE994,ELSV!$G$4:$G$58,0),MATCH(IF(O994&gt;2000000,"A",IF(O994&gt;1000000,"B",IF(O994&gt;100000,"C","D"))),ELSV!$C$4:$G$4,0))</f>
        <v>5</v>
      </c>
      <c r="AN994" s="77">
        <f>INDEX(ELSV!$G$4:$K$58,MATCH(AE994,ELSV!$G$4:$G$58,0),MATCH(IF(O994&gt;2000000,"A",IF(O994&gt;1000000,"B",IF(O994&gt;100000,"C","D"))),ELSV!$G$4:$K$4,0))</f>
        <v>1</v>
      </c>
      <c r="AO994" s="24">
        <f t="shared" si="563"/>
        <v>59590.01</v>
      </c>
      <c r="AP994" s="24">
        <f t="shared" si="564"/>
        <v>29960.532805555555</v>
      </c>
      <c r="AQ994" s="25">
        <f t="shared" si="565"/>
        <v>29629.477194444447</v>
      </c>
    </row>
    <row r="995" spans="1:43" x14ac:dyDescent="0.25">
      <c r="A995" s="11">
        <v>3007</v>
      </c>
      <c r="B995" s="6">
        <v>3007000212</v>
      </c>
      <c r="C995" s="6">
        <v>20000401</v>
      </c>
      <c r="D995" s="6">
        <v>5000000397</v>
      </c>
      <c r="E995" s="6" t="s">
        <v>1585</v>
      </c>
      <c r="F995" s="6" t="s">
        <v>1268</v>
      </c>
      <c r="G995" s="6"/>
      <c r="H995" s="6">
        <v>6</v>
      </c>
      <c r="I995" s="6" t="s">
        <v>8</v>
      </c>
      <c r="J995" s="27">
        <v>44286</v>
      </c>
      <c r="K995" s="27">
        <v>44286</v>
      </c>
      <c r="L995" s="7">
        <v>59472</v>
      </c>
      <c r="M995" s="7">
        <v>0</v>
      </c>
      <c r="N995" s="7"/>
      <c r="O995" s="8">
        <v>59472</v>
      </c>
      <c r="P995" s="7">
        <v>-3774.89</v>
      </c>
      <c r="Q995" s="7">
        <v>0</v>
      </c>
      <c r="R995" s="7">
        <v>-3764.58</v>
      </c>
      <c r="S995" s="12">
        <f t="shared" si="548"/>
        <v>-7539.4699999999993</v>
      </c>
      <c r="T995" s="18">
        <f t="shared" si="549"/>
        <v>55697.11</v>
      </c>
      <c r="U995" s="18">
        <v>51932.53</v>
      </c>
      <c r="V995" s="30">
        <f t="shared" si="550"/>
        <v>44256</v>
      </c>
      <c r="W995" s="28">
        <f t="shared" si="537"/>
        <v>2.1805555555555554</v>
      </c>
      <c r="X995" s="38"/>
      <c r="AD995"/>
      <c r="AE995" s="43" t="s">
        <v>4034</v>
      </c>
      <c r="AF995">
        <f>MATCH(AE995,'CAT-4'!$A:$A,0)</f>
        <v>640</v>
      </c>
      <c r="AG995">
        <f>MATCH(V995,'CAT-4'!$1:$1,0)</f>
        <v>111</v>
      </c>
      <c r="AH995">
        <f>INDEX('CAT-4'!$1:$1048576,FAR!AF995,FAR!AG995)</f>
        <v>101.2</v>
      </c>
      <c r="AI995">
        <f>MATCH($AI$3,'CAT-4'!$1:$1,0)</f>
        <v>133</v>
      </c>
      <c r="AJ995">
        <f>INDEX('CAT-4'!$1:$1048576,FAR!AF995,FAR!AI995)</f>
        <v>115.5</v>
      </c>
      <c r="AK995" s="28">
        <f t="shared" si="561"/>
        <v>1.1413043478260869</v>
      </c>
      <c r="AL995" s="28">
        <f t="shared" si="562"/>
        <v>1.1413043478260869</v>
      </c>
      <c r="AM995" s="2">
        <f>INDEX(ELSV!$C$4:$G$58,MATCH(AE995,ELSV!$G$4:$G$58,0),MATCH(IF(O995&gt;2000000,"A",IF(O995&gt;1000000,"B",IF(O995&gt;100000,"C","D"))),ELSV!$C$4:$G$4,0))</f>
        <v>5</v>
      </c>
      <c r="AN995" s="77">
        <f>INDEX(ELSV!$G$4:$K$58,MATCH(AE995,ELSV!$G$4:$G$58,0),MATCH(IF(O995&gt;2000000,"A",IF(O995&gt;1000000,"B",IF(O995&gt;100000,"C","D"))),ELSV!$G$4:$K$4,0))</f>
        <v>1</v>
      </c>
      <c r="AO995" s="24">
        <f t="shared" si="563"/>
        <v>67875.65217391304</v>
      </c>
      <c r="AP995" s="24">
        <f t="shared" si="564"/>
        <v>29601.326086956517</v>
      </c>
      <c r="AQ995" s="25">
        <f t="shared" si="565"/>
        <v>38274.326086956527</v>
      </c>
    </row>
    <row r="996" spans="1:43" x14ac:dyDescent="0.25">
      <c r="A996" s="11">
        <v>3007</v>
      </c>
      <c r="B996" s="6">
        <v>3007006203</v>
      </c>
      <c r="C996" s="6">
        <v>20000301</v>
      </c>
      <c r="D996" s="6">
        <v>4000000011</v>
      </c>
      <c r="E996" s="6" t="s">
        <v>1585</v>
      </c>
      <c r="F996" s="6" t="s">
        <v>801</v>
      </c>
      <c r="G996" s="6"/>
      <c r="H996" s="6">
        <v>8</v>
      </c>
      <c r="I996" s="6" t="s">
        <v>8</v>
      </c>
      <c r="J996" s="27">
        <v>40556</v>
      </c>
      <c r="K996" s="27">
        <v>40556</v>
      </c>
      <c r="L996" s="7">
        <v>58615.06</v>
      </c>
      <c r="M996" s="7">
        <v>0</v>
      </c>
      <c r="N996" s="7"/>
      <c r="O996" s="8">
        <v>58615.06</v>
      </c>
      <c r="P996" s="7">
        <v>-41606.519999999997</v>
      </c>
      <c r="Q996" s="7">
        <v>0</v>
      </c>
      <c r="R996" s="7">
        <v>-3710.33</v>
      </c>
      <c r="S996" s="12">
        <f t="shared" si="548"/>
        <v>-45316.85</v>
      </c>
      <c r="T996" s="18">
        <f t="shared" si="549"/>
        <v>17008.54</v>
      </c>
      <c r="U996" s="18">
        <v>13298.21</v>
      </c>
      <c r="V996" s="30">
        <f t="shared" si="550"/>
        <v>40544</v>
      </c>
      <c r="W996" s="28">
        <f t="shared" si="537"/>
        <v>12.394444444444444</v>
      </c>
      <c r="X996" s="38" t="s">
        <v>2852</v>
      </c>
      <c r="Y996">
        <f>MATCH(X996,'CAT-3'!$A:$A,0)</f>
        <v>628</v>
      </c>
      <c r="Z996">
        <f>MATCH(V996,'CAT-3'!$1:$1,0)</f>
        <v>76</v>
      </c>
      <c r="AA996">
        <f>INDEX('CAT-3'!$1:$1048576,FAR!Y996,FAR!Z996)</f>
        <v>130.6</v>
      </c>
      <c r="AB996">
        <f>MATCH($AB$3,'CAT-3'!$1:$1,0)</f>
        <v>90</v>
      </c>
      <c r="AC996">
        <f>INDEX('CAT-3'!$1:$1048576,FAR!Y996,FAR!AB996)</f>
        <v>138.4</v>
      </c>
      <c r="AD996" s="28">
        <f t="shared" ref="AD996:AD997" si="566">AC996/AA996</f>
        <v>1.0597243491577337</v>
      </c>
      <c r="AE996" s="43" t="s">
        <v>4429</v>
      </c>
      <c r="AF996">
        <f>MATCH(AE996,'CAT-4'!$A:$A,0)</f>
        <v>844</v>
      </c>
      <c r="AG996">
        <f>MATCH($AG$3,'CAT-4'!$1:$1,0)</f>
        <v>4</v>
      </c>
      <c r="AH996">
        <f>INDEX('CAT-4'!$1:$1048576,FAR!AF996,FAR!AG996)</f>
        <v>103.9</v>
      </c>
      <c r="AI996">
        <f>MATCH($AI$3,'CAT-4'!$1:$1,0)</f>
        <v>133</v>
      </c>
      <c r="AJ996">
        <f>INDEX('CAT-4'!$1:$1048576,FAR!AF996,FAR!AI996)</f>
        <v>157.9</v>
      </c>
      <c r="AK996" s="28">
        <f t="shared" ref="AK996:AK999" si="567">AJ996/AH996</f>
        <v>1.5197305101058709</v>
      </c>
      <c r="AL996" s="28">
        <f t="shared" ref="AL996:AL997" si="568">AK996*AD996</f>
        <v>1.6104954257170947</v>
      </c>
      <c r="AM996" s="2">
        <f>INDEX(ELSV!$C$4:$G$58,MATCH(AE996,ELSV!$G$4:$G$58,0),MATCH(IF(O996&gt;2000000,"A",IF(O996&gt;1000000,"B",IF(O996&gt;100000,"C","D"))),ELSV!$C$4:$G$4,0))</f>
        <v>8</v>
      </c>
      <c r="AN996" s="77">
        <f>INDEX(ELSV!$G$4:$K$58,MATCH(AE996,ELSV!$G$4:$G$58,0),MATCH(IF(O996&gt;2000000,"A",IF(O996&gt;1000000,"B",IF(O996&gt;100000,"C","D"))),ELSV!$G$4:$K$4,0))</f>
        <v>0.95</v>
      </c>
      <c r="AO996" s="24">
        <f t="shared" si="563"/>
        <v>94399.286008133044</v>
      </c>
      <c r="AP996" s="24">
        <f t="shared" si="564"/>
        <v>89679.321707726383</v>
      </c>
      <c r="AQ996" s="25">
        <f t="shared" si="565"/>
        <v>4719.9643004066602</v>
      </c>
    </row>
    <row r="997" spans="1:43" x14ac:dyDescent="0.25">
      <c r="A997" s="11">
        <v>3005</v>
      </c>
      <c r="B997" s="6">
        <v>3005006203</v>
      </c>
      <c r="C997" s="6">
        <v>20000301</v>
      </c>
      <c r="D997" s="6">
        <v>4000000134</v>
      </c>
      <c r="E997" s="6" t="s">
        <v>1584</v>
      </c>
      <c r="F997" s="6" t="s">
        <v>897</v>
      </c>
      <c r="G997" s="6"/>
      <c r="H997" s="6">
        <v>6</v>
      </c>
      <c r="I997" s="6" t="s">
        <v>8</v>
      </c>
      <c r="J997" s="27">
        <v>40633</v>
      </c>
      <c r="K997" s="27">
        <v>40633</v>
      </c>
      <c r="L997" s="7">
        <v>57783</v>
      </c>
      <c r="M997" s="7">
        <v>0</v>
      </c>
      <c r="N997" s="7"/>
      <c r="O997" s="8">
        <v>57783</v>
      </c>
      <c r="P997" s="7">
        <v>-40244.29</v>
      </c>
      <c r="Q997" s="7">
        <v>0</v>
      </c>
      <c r="R997" s="7">
        <v>-3657.66</v>
      </c>
      <c r="S997" s="12">
        <f t="shared" si="548"/>
        <v>-43901.95</v>
      </c>
      <c r="T997" s="18">
        <f t="shared" si="549"/>
        <v>17538.71</v>
      </c>
      <c r="U997" s="18">
        <v>13881.05</v>
      </c>
      <c r="V997" s="30">
        <f t="shared" si="550"/>
        <v>40603</v>
      </c>
      <c r="W997" s="28">
        <f t="shared" si="537"/>
        <v>12.180555555555555</v>
      </c>
      <c r="X997" s="38" t="s">
        <v>2852</v>
      </c>
      <c r="Y997">
        <f>MATCH(X997,'CAT-3'!$A:$A,0)</f>
        <v>628</v>
      </c>
      <c r="Z997">
        <f>MATCH(V997,'CAT-3'!$1:$1,0)</f>
        <v>78</v>
      </c>
      <c r="AA997">
        <f>INDEX('CAT-3'!$1:$1048576,FAR!Y997,FAR!Z997)</f>
        <v>129.9</v>
      </c>
      <c r="AB997">
        <f>MATCH($AB$3,'CAT-3'!$1:$1,0)</f>
        <v>90</v>
      </c>
      <c r="AC997">
        <f>INDEX('CAT-3'!$1:$1048576,FAR!Y997,FAR!AB997)</f>
        <v>138.4</v>
      </c>
      <c r="AD997" s="28">
        <f t="shared" si="566"/>
        <v>1.0654349499615088</v>
      </c>
      <c r="AE997" s="43" t="s">
        <v>4429</v>
      </c>
      <c r="AF997">
        <f>MATCH(AE997,'CAT-4'!$A:$A,0)</f>
        <v>844</v>
      </c>
      <c r="AG997">
        <f>MATCH($AG$3,'CAT-4'!$1:$1,0)</f>
        <v>4</v>
      </c>
      <c r="AH997">
        <f>INDEX('CAT-4'!$1:$1048576,FAR!AF997,FAR!AG997)</f>
        <v>103.9</v>
      </c>
      <c r="AI997">
        <f>MATCH($AI$3,'CAT-4'!$1:$1,0)</f>
        <v>133</v>
      </c>
      <c r="AJ997">
        <f>INDEX('CAT-4'!$1:$1048576,FAR!AF997,FAR!AI997)</f>
        <v>157.9</v>
      </c>
      <c r="AK997" s="28">
        <f t="shared" si="567"/>
        <v>1.5197305101058709</v>
      </c>
      <c r="AL997" s="28">
        <f t="shared" si="568"/>
        <v>1.6191739999896269</v>
      </c>
      <c r="AM997" s="2">
        <f>INDEX(ELSV!$C$4:$G$58,MATCH(AE997,ELSV!$G$4:$G$58,0),MATCH(IF(O997&gt;2000000,"A",IF(O997&gt;1000000,"B",IF(O997&gt;100000,"C","D"))),ELSV!$C$4:$G$4,0))</f>
        <v>8</v>
      </c>
      <c r="AN997" s="77">
        <f>INDEX(ELSV!$G$4:$K$58,MATCH(AE997,ELSV!$G$4:$G$58,0),MATCH(IF(O997&gt;2000000,"A",IF(O997&gt;1000000,"B",IF(O997&gt;100000,"C","D"))),ELSV!$G$4:$K$4,0))</f>
        <v>0.95</v>
      </c>
      <c r="AO997" s="24">
        <f t="shared" si="563"/>
        <v>93560.731241400616</v>
      </c>
      <c r="AP997" s="24">
        <f t="shared" si="564"/>
        <v>88882.694679330583</v>
      </c>
      <c r="AQ997" s="25">
        <f t="shared" si="565"/>
        <v>4678.0365620700322</v>
      </c>
    </row>
    <row r="998" spans="1:43" hidden="1" x14ac:dyDescent="0.25">
      <c r="A998" s="11">
        <v>3003</v>
      </c>
      <c r="B998" s="6">
        <v>3003006301</v>
      </c>
      <c r="C998" s="6">
        <v>20000401</v>
      </c>
      <c r="D998" s="6">
        <v>5030000207</v>
      </c>
      <c r="E998" s="6"/>
      <c r="F998" s="6" t="s">
        <v>1481</v>
      </c>
      <c r="G998" s="6"/>
      <c r="H998" s="6">
        <v>1</v>
      </c>
      <c r="I998" s="6" t="s">
        <v>8</v>
      </c>
      <c r="J998" s="27">
        <v>43679</v>
      </c>
      <c r="K998" s="27">
        <v>43679</v>
      </c>
      <c r="L998" s="7">
        <v>57400</v>
      </c>
      <c r="M998" s="7">
        <v>0</v>
      </c>
      <c r="N998" s="7"/>
      <c r="O998" s="8">
        <v>57400</v>
      </c>
      <c r="P998" s="7">
        <v>-22936.46</v>
      </c>
      <c r="Q998" s="7">
        <v>0</v>
      </c>
      <c r="R998" s="7">
        <v>-8610</v>
      </c>
      <c r="S998" s="12">
        <f t="shared" si="548"/>
        <v>-31546.46</v>
      </c>
      <c r="T998" s="18">
        <f t="shared" si="549"/>
        <v>34463.54</v>
      </c>
      <c r="U998" s="18">
        <v>25853.54</v>
      </c>
      <c r="V998" s="30">
        <f t="shared" si="550"/>
        <v>43678</v>
      </c>
      <c r="W998" s="28">
        <f t="shared" si="537"/>
        <v>3.8416666666666668</v>
      </c>
      <c r="X998" s="38" t="s">
        <v>3108</v>
      </c>
      <c r="AD998"/>
      <c r="AE998" s="43" t="s">
        <v>4045</v>
      </c>
      <c r="AF998">
        <f>MATCH(AE998,'CAT-4'!$A:$A,0)</f>
        <v>646</v>
      </c>
      <c r="AG998">
        <f>MATCH(V998,'CAT-4'!$1:$1,0)</f>
        <v>92</v>
      </c>
      <c r="AH998">
        <f>INDEX('CAT-4'!$1:$1048576,FAR!AF998,FAR!AG998)</f>
        <v>154.1</v>
      </c>
      <c r="AI998">
        <f>MATCH($AI$3,'CAT-4'!$1:$1,0)</f>
        <v>133</v>
      </c>
      <c r="AJ998">
        <f>INDEX('CAT-4'!$1:$1048576,FAR!AF998,FAR!AI998)</f>
        <v>154.1</v>
      </c>
      <c r="AK998" s="28">
        <f t="shared" si="567"/>
        <v>1</v>
      </c>
      <c r="AL998" s="28">
        <f t="shared" ref="AL998:AL999" si="569">AK998</f>
        <v>1</v>
      </c>
      <c r="AM998" s="2">
        <f>INDEX(ELSV!$C$4:$G$58,MATCH(AE998,ELSV!$G$4:$G$58,0),MATCH(IF(O998&gt;2000000,"A",IF(O998&gt;1000000,"B",IF(O998&gt;100000,"C","D"))),ELSV!$C$4:$G$4,0))</f>
        <v>5</v>
      </c>
      <c r="AN998" s="77">
        <f>INDEX(ELSV!$G$4:$K$58,MATCH(AE998,ELSV!$G$4:$G$58,0),MATCH(IF(O998&gt;2000000,"A",IF(O998&gt;1000000,"B",IF(O998&gt;100000,"C","D"))),ELSV!$G$4:$K$4,0))</f>
        <v>1</v>
      </c>
      <c r="AO998" s="24">
        <f t="shared" si="563"/>
        <v>57400</v>
      </c>
      <c r="AP998" s="24">
        <f t="shared" si="564"/>
        <v>44102.333333333336</v>
      </c>
      <c r="AQ998" s="25">
        <f t="shared" si="565"/>
        <v>13297.666666666664</v>
      </c>
    </row>
    <row r="999" spans="1:43" x14ac:dyDescent="0.25">
      <c r="A999" s="11">
        <v>3004</v>
      </c>
      <c r="B999" s="6">
        <v>3004006201</v>
      </c>
      <c r="C999" s="6">
        <v>20000301</v>
      </c>
      <c r="D999" s="6">
        <v>4000000374</v>
      </c>
      <c r="E999" s="6" t="s">
        <v>1583</v>
      </c>
      <c r="F999" s="6" t="s">
        <v>1063</v>
      </c>
      <c r="G999" s="6"/>
      <c r="H999" s="6">
        <v>9</v>
      </c>
      <c r="I999" s="6" t="s">
        <v>41</v>
      </c>
      <c r="J999" s="27">
        <v>44728</v>
      </c>
      <c r="K999" s="27">
        <v>44728</v>
      </c>
      <c r="L999" s="7">
        <v>0</v>
      </c>
      <c r="M999" s="7">
        <v>56817.01</v>
      </c>
      <c r="N999" s="7"/>
      <c r="O999" s="8">
        <v>56817.01</v>
      </c>
      <c r="P999" s="7">
        <v>0</v>
      </c>
      <c r="Q999" s="7">
        <v>0</v>
      </c>
      <c r="R999" s="7">
        <v>-44986.62</v>
      </c>
      <c r="S999" s="12">
        <f t="shared" si="548"/>
        <v>-44986.62</v>
      </c>
      <c r="T999" s="18">
        <f t="shared" si="549"/>
        <v>0</v>
      </c>
      <c r="U999" s="18">
        <v>11830.39</v>
      </c>
      <c r="V999" s="30">
        <f t="shared" si="550"/>
        <v>44713</v>
      </c>
      <c r="W999" s="28">
        <f t="shared" si="537"/>
        <v>0.96944444444444444</v>
      </c>
      <c r="X999" s="38"/>
      <c r="AD999"/>
      <c r="AE999" s="43" t="s">
        <v>4429</v>
      </c>
      <c r="AF999">
        <f>MATCH(AE999,'CAT-4'!$A:$A,0)</f>
        <v>844</v>
      </c>
      <c r="AG999">
        <f>MATCH(V999,'CAT-4'!$1:$1,0)</f>
        <v>126</v>
      </c>
      <c r="AH999">
        <f>INDEX('CAT-4'!$1:$1048576,FAR!AF999,FAR!AG999)</f>
        <v>155.80000000000001</v>
      </c>
      <c r="AI999">
        <f>MATCH($AI$3,'CAT-4'!$1:$1,0)</f>
        <v>133</v>
      </c>
      <c r="AJ999">
        <f>INDEX('CAT-4'!$1:$1048576,FAR!AF999,FAR!AI999)</f>
        <v>157.9</v>
      </c>
      <c r="AK999" s="28">
        <f t="shared" si="567"/>
        <v>1.0134788189987163</v>
      </c>
      <c r="AL999" s="28">
        <f t="shared" si="569"/>
        <v>1.0134788189987163</v>
      </c>
      <c r="AM999" s="2">
        <f>INDEX(ELSV!$C$4:$G$58,MATCH(AE999,ELSV!$G$4:$G$58,0),MATCH(IF(O999&gt;2000000,"A",IF(O999&gt;1000000,"B",IF(O999&gt;100000,"C","D"))),ELSV!$C$4:$G$4,0))</f>
        <v>8</v>
      </c>
      <c r="AN999" s="77">
        <f>INDEX(ELSV!$G$4:$K$58,MATCH(AE999,ELSV!$G$4:$G$58,0),MATCH(IF(O999&gt;2000000,"A",IF(O999&gt;1000000,"B",IF(O999&gt;100000,"C","D"))),ELSV!$G$4:$K$4,0))</f>
        <v>0.95</v>
      </c>
      <c r="AO999" s="24">
        <f t="shared" si="563"/>
        <v>57582.836193838251</v>
      </c>
      <c r="AP999" s="24">
        <f t="shared" si="564"/>
        <v>6629.0240764121772</v>
      </c>
      <c r="AQ999" s="25">
        <f t="shared" si="565"/>
        <v>50953.812117426074</v>
      </c>
    </row>
    <row r="1000" spans="1:43" x14ac:dyDescent="0.25">
      <c r="A1000" s="11">
        <v>3007</v>
      </c>
      <c r="B1000" s="6">
        <v>3007006203</v>
      </c>
      <c r="C1000" s="6">
        <v>20000301</v>
      </c>
      <c r="D1000" s="6">
        <v>4000000001</v>
      </c>
      <c r="E1000" s="6" t="s">
        <v>1585</v>
      </c>
      <c r="F1000" s="6" t="s">
        <v>791</v>
      </c>
      <c r="G1000" s="6"/>
      <c r="H1000" s="6">
        <v>6</v>
      </c>
      <c r="I1000" s="6" t="s">
        <v>8</v>
      </c>
      <c r="J1000" s="27">
        <v>40498</v>
      </c>
      <c r="K1000" s="27">
        <v>40498</v>
      </c>
      <c r="L1000" s="7">
        <v>56699.38</v>
      </c>
      <c r="M1000" s="7">
        <v>0</v>
      </c>
      <c r="N1000" s="7"/>
      <c r="O1000" s="8">
        <v>56699.38</v>
      </c>
      <c r="P1000" s="7">
        <v>-37799.379999999997</v>
      </c>
      <c r="Q1000" s="7">
        <v>0</v>
      </c>
      <c r="R1000" s="7">
        <v>0</v>
      </c>
      <c r="S1000" s="12">
        <f t="shared" si="548"/>
        <v>-37799.379999999997</v>
      </c>
      <c r="T1000" s="18">
        <f t="shared" si="549"/>
        <v>18900</v>
      </c>
      <c r="U1000" s="18">
        <v>18900</v>
      </c>
      <c r="V1000" s="30">
        <f t="shared" si="550"/>
        <v>40483</v>
      </c>
      <c r="W1000" s="28">
        <f t="shared" si="537"/>
        <v>12.552777777777777</v>
      </c>
      <c r="X1000" s="38" t="s">
        <v>2852</v>
      </c>
      <c r="Y1000">
        <f>MATCH(X1000,'CAT-3'!$A:$A,0)</f>
        <v>628</v>
      </c>
      <c r="Z1000">
        <f>MATCH(V1000,'CAT-3'!$1:$1,0)</f>
        <v>74</v>
      </c>
      <c r="AA1000">
        <f>INDEX('CAT-3'!$1:$1048576,FAR!Y1000,FAR!Z1000)</f>
        <v>130.6</v>
      </c>
      <c r="AB1000">
        <f>MATCH($AB$3,'CAT-3'!$1:$1,0)</f>
        <v>90</v>
      </c>
      <c r="AC1000">
        <f>INDEX('CAT-3'!$1:$1048576,FAR!Y1000,FAR!AB1000)</f>
        <v>138.4</v>
      </c>
      <c r="AD1000" s="28">
        <f>AC1000/AA1000</f>
        <v>1.0597243491577337</v>
      </c>
      <c r="AE1000" s="43" t="s">
        <v>4429</v>
      </c>
      <c r="AF1000">
        <f>MATCH(AE1000,'CAT-4'!$A:$A,0)</f>
        <v>844</v>
      </c>
      <c r="AG1000">
        <f>MATCH($AG$3,'CAT-4'!$1:$1,0)</f>
        <v>4</v>
      </c>
      <c r="AH1000">
        <f>INDEX('CAT-4'!$1:$1048576,FAR!AF1000,FAR!AG1000)</f>
        <v>103.9</v>
      </c>
      <c r="AI1000">
        <f>MATCH($AI$3,'CAT-4'!$1:$1,0)</f>
        <v>133</v>
      </c>
      <c r="AJ1000">
        <f>INDEX('CAT-4'!$1:$1048576,FAR!AF1000,FAR!AI1000)</f>
        <v>157.9</v>
      </c>
      <c r="AK1000" s="28">
        <f>AJ1000/AH1000</f>
        <v>1.5197305101058709</v>
      </c>
      <c r="AL1000" s="28">
        <f>AK1000*AD1000</f>
        <v>1.6104954257170947</v>
      </c>
      <c r="AM1000" s="2">
        <f>INDEX(ELSV!$C$4:$G$58,MATCH(AE1000,ELSV!$G$4:$G$58,0),MATCH(IF(O1000&gt;2000000,"A",IF(O1000&gt;1000000,"B",IF(O1000&gt;100000,"C","D"))),ELSV!$C$4:$G$4,0))</f>
        <v>8</v>
      </c>
      <c r="AN1000" s="77">
        <f>INDEX(ELSV!$G$4:$K$58,MATCH(AE1000,ELSV!$G$4:$G$58,0),MATCH(IF(O1000&gt;2000000,"A",IF(O1000&gt;1000000,"B",IF(O1000&gt;100000,"C","D"))),ELSV!$G$4:$K$4,0))</f>
        <v>0.95</v>
      </c>
      <c r="AO1000" s="24">
        <f t="shared" si="563"/>
        <v>91314.092130995326</v>
      </c>
      <c r="AP1000" s="24">
        <f t="shared" si="564"/>
        <v>86748.387524445556</v>
      </c>
      <c r="AQ1000" s="25">
        <f t="shared" si="565"/>
        <v>4565.7046065497707</v>
      </c>
    </row>
    <row r="1001" spans="1:43" x14ac:dyDescent="0.25">
      <c r="A1001" s="11">
        <v>3005</v>
      </c>
      <c r="B1001" s="6">
        <v>3005000212</v>
      </c>
      <c r="C1001" s="6">
        <v>20000201</v>
      </c>
      <c r="D1001" s="6">
        <v>3020000471</v>
      </c>
      <c r="E1001" s="6" t="s">
        <v>1584</v>
      </c>
      <c r="F1001" s="6" t="s">
        <v>590</v>
      </c>
      <c r="G1001" s="6"/>
      <c r="H1001" s="6">
        <v>1</v>
      </c>
      <c r="I1001" s="6" t="s">
        <v>8</v>
      </c>
      <c r="J1001" s="27">
        <v>44286</v>
      </c>
      <c r="K1001" s="27">
        <v>44286</v>
      </c>
      <c r="L1001" s="7">
        <v>56640</v>
      </c>
      <c r="M1001" s="7">
        <v>0</v>
      </c>
      <c r="N1001" s="7"/>
      <c r="O1001" s="8">
        <v>56640</v>
      </c>
      <c r="P1001" s="7">
        <v>-3311.16</v>
      </c>
      <c r="Q1001" s="7">
        <v>0</v>
      </c>
      <c r="R1001" s="7">
        <v>-3302.11</v>
      </c>
      <c r="S1001" s="12">
        <f t="shared" si="548"/>
        <v>-6613.27</v>
      </c>
      <c r="T1001" s="18">
        <f t="shared" si="549"/>
        <v>53328.84</v>
      </c>
      <c r="U1001" s="18">
        <v>50026.73</v>
      </c>
      <c r="V1001" s="30">
        <f t="shared" si="550"/>
        <v>44256</v>
      </c>
      <c r="W1001" s="28">
        <f t="shared" si="537"/>
        <v>2.1805555555555554</v>
      </c>
      <c r="X1001" s="38"/>
      <c r="AD1001"/>
      <c r="AE1001" s="43" t="s">
        <v>4429</v>
      </c>
      <c r="AF1001">
        <f>MATCH(AE1001,'CAT-4'!$A:$A,0)</f>
        <v>844</v>
      </c>
      <c r="AG1001">
        <f>MATCH(V1001,'CAT-4'!$1:$1,0)</f>
        <v>111</v>
      </c>
      <c r="AH1001">
        <f>INDEX('CAT-4'!$1:$1048576,FAR!AF1001,FAR!AG1001)</f>
        <v>143.19999999999999</v>
      </c>
      <c r="AI1001">
        <f>MATCH($AI$3,'CAT-4'!$1:$1,0)</f>
        <v>133</v>
      </c>
      <c r="AJ1001">
        <f>INDEX('CAT-4'!$1:$1048576,FAR!AF1001,FAR!AI1001)</f>
        <v>157.9</v>
      </c>
      <c r="AK1001" s="28">
        <f t="shared" ref="AK1001:AK1005" si="570">AJ1001/AH1001</f>
        <v>1.1026536312849162</v>
      </c>
      <c r="AL1001" s="28">
        <f t="shared" ref="AL1001:AL1005" si="571">AK1001</f>
        <v>1.1026536312849162</v>
      </c>
      <c r="AM1001" s="2">
        <f>INDEX(ELSV!$C$4:$G$58,MATCH(AE1001,ELSV!$G$4:$G$58,0),MATCH(IF(O1001&gt;2000000,"A",IF(O1001&gt;1000000,"B",IF(O1001&gt;100000,"C","D"))),ELSV!$C$4:$G$4,0))</f>
        <v>8</v>
      </c>
      <c r="AN1001" s="77">
        <f>INDEX(ELSV!$G$4:$K$58,MATCH(AE1001,ELSV!$G$4:$G$58,0),MATCH(IF(O1001&gt;2000000,"A",IF(O1001&gt;1000000,"B",IF(O1001&gt;100000,"C","D"))),ELSV!$G$4:$K$4,0))</f>
        <v>0.95</v>
      </c>
      <c r="AO1001" s="24">
        <f t="shared" si="563"/>
        <v>62454.301675977658</v>
      </c>
      <c r="AP1001" s="24">
        <f t="shared" si="564"/>
        <v>16171.977595437615</v>
      </c>
      <c r="AQ1001" s="25">
        <f t="shared" si="565"/>
        <v>46282.324080540042</v>
      </c>
    </row>
    <row r="1002" spans="1:43" hidden="1" x14ac:dyDescent="0.25">
      <c r="A1002" s="11">
        <v>3003</v>
      </c>
      <c r="B1002" s="6">
        <v>3003006301</v>
      </c>
      <c r="C1002" s="6">
        <v>20000401</v>
      </c>
      <c r="D1002" s="6">
        <v>5030000201</v>
      </c>
      <c r="E1002" s="6"/>
      <c r="F1002" s="6" t="s">
        <v>1476</v>
      </c>
      <c r="G1002" s="6"/>
      <c r="H1002" s="6">
        <v>1</v>
      </c>
      <c r="I1002" s="6" t="s">
        <v>8</v>
      </c>
      <c r="J1002" s="27">
        <v>42782</v>
      </c>
      <c r="K1002" s="27">
        <v>42782</v>
      </c>
      <c r="L1002" s="7">
        <v>56000</v>
      </c>
      <c r="M1002" s="7">
        <v>0</v>
      </c>
      <c r="N1002" s="7"/>
      <c r="O1002" s="8">
        <v>56000</v>
      </c>
      <c r="P1002" s="7">
        <v>-43012.6</v>
      </c>
      <c r="Q1002" s="7">
        <v>0</v>
      </c>
      <c r="R1002" s="7">
        <v>-8400</v>
      </c>
      <c r="S1002" s="12">
        <f t="shared" si="548"/>
        <v>-51412.6</v>
      </c>
      <c r="T1002" s="18">
        <f t="shared" si="549"/>
        <v>12987.400000000001</v>
      </c>
      <c r="U1002" s="18">
        <v>4587.3999999999996</v>
      </c>
      <c r="V1002" s="30">
        <f t="shared" si="550"/>
        <v>42767</v>
      </c>
      <c r="W1002" s="28">
        <f t="shared" si="537"/>
        <v>6.302777777777778</v>
      </c>
      <c r="X1002" s="38" t="s">
        <v>3108</v>
      </c>
      <c r="AD1002"/>
      <c r="AE1002" s="43" t="s">
        <v>4045</v>
      </c>
      <c r="AF1002">
        <f>MATCH(AE1002,'CAT-4'!$A:$A,0)</f>
        <v>646</v>
      </c>
      <c r="AG1002">
        <f>MATCH(V1002,'CAT-4'!$1:$1,0)</f>
        <v>62</v>
      </c>
      <c r="AH1002">
        <f>INDEX('CAT-4'!$1:$1048576,FAR!AF1002,FAR!AG1002)</f>
        <v>140.4</v>
      </c>
      <c r="AI1002">
        <f>MATCH($AI$3,'CAT-4'!$1:$1,0)</f>
        <v>133</v>
      </c>
      <c r="AJ1002">
        <f>INDEX('CAT-4'!$1:$1048576,FAR!AF1002,FAR!AI1002)</f>
        <v>154.1</v>
      </c>
      <c r="AK1002" s="28">
        <f t="shared" si="570"/>
        <v>1.0975783475783476</v>
      </c>
      <c r="AL1002" s="28">
        <f t="shared" si="571"/>
        <v>1.0975783475783476</v>
      </c>
      <c r="AM1002" s="2">
        <f>INDEX(ELSV!$C$4:$G$58,MATCH(AE1002,ELSV!$G$4:$G$58,0),MATCH(IF(O1002&gt;2000000,"A",IF(O1002&gt;1000000,"B",IF(O1002&gt;100000,"C","D"))),ELSV!$C$4:$G$4,0))</f>
        <v>5</v>
      </c>
      <c r="AN1002" s="77">
        <f>INDEX(ELSV!$G$4:$K$58,MATCH(AE1002,ELSV!$G$4:$G$58,0),MATCH(IF(O1002&gt;2000000,"A",IF(O1002&gt;1000000,"B",IF(O1002&gt;100000,"C","D"))),ELSV!$G$4:$K$4,0))</f>
        <v>1</v>
      </c>
      <c r="AO1002" s="24">
        <f t="shared" si="563"/>
        <v>61464.387464387466</v>
      </c>
      <c r="AP1002" s="24">
        <f t="shared" si="564"/>
        <v>61464.387464387473</v>
      </c>
      <c r="AQ1002" s="25">
        <f t="shared" si="565"/>
        <v>0</v>
      </c>
    </row>
    <row r="1003" spans="1:43" hidden="1" x14ac:dyDescent="0.25">
      <c r="A1003" s="11">
        <v>3003</v>
      </c>
      <c r="B1003" s="6">
        <v>3003006301</v>
      </c>
      <c r="C1003" s="6">
        <v>20000401</v>
      </c>
      <c r="D1003" s="6">
        <v>5030000202</v>
      </c>
      <c r="E1003" s="6"/>
      <c r="F1003" s="6" t="s">
        <v>1477</v>
      </c>
      <c r="G1003" s="6"/>
      <c r="H1003" s="6">
        <v>1</v>
      </c>
      <c r="I1003" s="6" t="s">
        <v>8</v>
      </c>
      <c r="J1003" s="27">
        <v>42782</v>
      </c>
      <c r="K1003" s="27">
        <v>42782</v>
      </c>
      <c r="L1003" s="7">
        <v>56000</v>
      </c>
      <c r="M1003" s="7">
        <v>0</v>
      </c>
      <c r="N1003" s="7"/>
      <c r="O1003" s="8">
        <v>56000</v>
      </c>
      <c r="P1003" s="7">
        <v>-43012.6</v>
      </c>
      <c r="Q1003" s="7">
        <v>0</v>
      </c>
      <c r="R1003" s="7">
        <v>-8400</v>
      </c>
      <c r="S1003" s="12">
        <f t="shared" si="548"/>
        <v>-51412.6</v>
      </c>
      <c r="T1003" s="18">
        <f t="shared" si="549"/>
        <v>12987.400000000001</v>
      </c>
      <c r="U1003" s="18">
        <v>4587.3999999999996</v>
      </c>
      <c r="V1003" s="30">
        <f t="shared" si="550"/>
        <v>42767</v>
      </c>
      <c r="W1003" s="28">
        <f t="shared" si="537"/>
        <v>6.302777777777778</v>
      </c>
      <c r="X1003" s="38" t="s">
        <v>3108</v>
      </c>
      <c r="AD1003"/>
      <c r="AE1003" s="43" t="s">
        <v>4045</v>
      </c>
      <c r="AF1003">
        <f>MATCH(AE1003,'CAT-4'!$A:$A,0)</f>
        <v>646</v>
      </c>
      <c r="AG1003">
        <f>MATCH(V1003,'CAT-4'!$1:$1,0)</f>
        <v>62</v>
      </c>
      <c r="AH1003">
        <f>INDEX('CAT-4'!$1:$1048576,FAR!AF1003,FAR!AG1003)</f>
        <v>140.4</v>
      </c>
      <c r="AI1003">
        <f>MATCH($AI$3,'CAT-4'!$1:$1,0)</f>
        <v>133</v>
      </c>
      <c r="AJ1003">
        <f>INDEX('CAT-4'!$1:$1048576,FAR!AF1003,FAR!AI1003)</f>
        <v>154.1</v>
      </c>
      <c r="AK1003" s="28">
        <f t="shared" si="570"/>
        <v>1.0975783475783476</v>
      </c>
      <c r="AL1003" s="28">
        <f t="shared" si="571"/>
        <v>1.0975783475783476</v>
      </c>
      <c r="AM1003" s="2">
        <f>INDEX(ELSV!$C$4:$G$58,MATCH(AE1003,ELSV!$G$4:$G$58,0),MATCH(IF(O1003&gt;2000000,"A",IF(O1003&gt;1000000,"B",IF(O1003&gt;100000,"C","D"))),ELSV!$C$4:$G$4,0))</f>
        <v>5</v>
      </c>
      <c r="AN1003" s="77">
        <f>INDEX(ELSV!$G$4:$K$58,MATCH(AE1003,ELSV!$G$4:$G$58,0),MATCH(IF(O1003&gt;2000000,"A",IF(O1003&gt;1000000,"B",IF(O1003&gt;100000,"C","D"))),ELSV!$G$4:$K$4,0))</f>
        <v>1</v>
      </c>
      <c r="AO1003" s="24">
        <f t="shared" si="563"/>
        <v>61464.387464387466</v>
      </c>
      <c r="AP1003" s="24">
        <f t="shared" si="564"/>
        <v>61464.387464387473</v>
      </c>
      <c r="AQ1003" s="25">
        <f t="shared" si="565"/>
        <v>0</v>
      </c>
    </row>
    <row r="1004" spans="1:43" hidden="1" x14ac:dyDescent="0.25">
      <c r="A1004" s="11">
        <v>3002</v>
      </c>
      <c r="B1004" s="6">
        <v>3002006301</v>
      </c>
      <c r="C1004" s="6">
        <v>20000401</v>
      </c>
      <c r="D1004" s="6">
        <v>5030000197</v>
      </c>
      <c r="E1004" s="6"/>
      <c r="F1004" s="6" t="s">
        <v>1472</v>
      </c>
      <c r="G1004" s="6"/>
      <c r="H1004" s="6">
        <v>1</v>
      </c>
      <c r="I1004" s="6" t="s">
        <v>8</v>
      </c>
      <c r="J1004" s="27">
        <v>42674</v>
      </c>
      <c r="K1004" s="27">
        <v>42674</v>
      </c>
      <c r="L1004" s="7">
        <v>55860</v>
      </c>
      <c r="M1004" s="7">
        <v>0</v>
      </c>
      <c r="N1004" s="7"/>
      <c r="O1004" s="8">
        <v>55860</v>
      </c>
      <c r="P1004" s="7">
        <v>-55860</v>
      </c>
      <c r="Q1004" s="7">
        <v>0</v>
      </c>
      <c r="R1004" s="7">
        <v>0</v>
      </c>
      <c r="S1004" s="12">
        <f t="shared" si="548"/>
        <v>-55860</v>
      </c>
      <c r="T1004" s="18">
        <f t="shared" si="549"/>
        <v>0</v>
      </c>
      <c r="U1004" s="18">
        <v>0</v>
      </c>
      <c r="V1004" s="30">
        <f t="shared" si="550"/>
        <v>42644</v>
      </c>
      <c r="W1004" s="28">
        <f t="shared" si="537"/>
        <v>6.5972222222222223</v>
      </c>
      <c r="X1004" s="38" t="s">
        <v>3108</v>
      </c>
      <c r="AD1004"/>
      <c r="AE1004" s="43" t="s">
        <v>4045</v>
      </c>
      <c r="AF1004">
        <f>MATCH(AE1004,'CAT-4'!$A:$A,0)</f>
        <v>646</v>
      </c>
      <c r="AG1004">
        <f>MATCH(V1004,'CAT-4'!$1:$1,0)</f>
        <v>58</v>
      </c>
      <c r="AH1004">
        <f>INDEX('CAT-4'!$1:$1048576,FAR!AF1004,FAR!AG1004)</f>
        <v>140.4</v>
      </c>
      <c r="AI1004">
        <f>MATCH($AI$3,'CAT-4'!$1:$1,0)</f>
        <v>133</v>
      </c>
      <c r="AJ1004">
        <f>INDEX('CAT-4'!$1:$1048576,FAR!AF1004,FAR!AI1004)</f>
        <v>154.1</v>
      </c>
      <c r="AK1004" s="28">
        <f t="shared" si="570"/>
        <v>1.0975783475783476</v>
      </c>
      <c r="AL1004" s="28">
        <f t="shared" si="571"/>
        <v>1.0975783475783476</v>
      </c>
      <c r="AM1004" s="2">
        <f>INDEX(ELSV!$C$4:$G$58,MATCH(AE1004,ELSV!$G$4:$G$58,0),MATCH(IF(O1004&gt;2000000,"A",IF(O1004&gt;1000000,"B",IF(O1004&gt;100000,"C","D"))),ELSV!$C$4:$G$4,0))</f>
        <v>5</v>
      </c>
      <c r="AN1004" s="77">
        <f>INDEX(ELSV!$G$4:$K$58,MATCH(AE1004,ELSV!$G$4:$G$58,0),MATCH(IF(O1004&gt;2000000,"A",IF(O1004&gt;1000000,"B",IF(O1004&gt;100000,"C","D"))),ELSV!$G$4:$K$4,0))</f>
        <v>1</v>
      </c>
      <c r="AO1004" s="24">
        <f t="shared" si="563"/>
        <v>61310.7264957265</v>
      </c>
      <c r="AP1004" s="24">
        <f t="shared" si="564"/>
        <v>61310.7264957265</v>
      </c>
      <c r="AQ1004" s="25">
        <f t="shared" si="565"/>
        <v>0</v>
      </c>
    </row>
    <row r="1005" spans="1:43" x14ac:dyDescent="0.25">
      <c r="A1005" s="11">
        <v>3005</v>
      </c>
      <c r="B1005" s="6">
        <v>3005006201</v>
      </c>
      <c r="C1005" s="6">
        <v>20000401</v>
      </c>
      <c r="D1005" s="6">
        <v>5000000353</v>
      </c>
      <c r="E1005" s="6" t="s">
        <v>1584</v>
      </c>
      <c r="F1005" s="6" t="s">
        <v>1235</v>
      </c>
      <c r="G1005" s="6"/>
      <c r="H1005" s="6">
        <v>2</v>
      </c>
      <c r="I1005" s="6" t="s">
        <v>8</v>
      </c>
      <c r="J1005" s="27">
        <v>42916</v>
      </c>
      <c r="K1005" s="27">
        <v>42916</v>
      </c>
      <c r="L1005" s="7">
        <v>55800</v>
      </c>
      <c r="M1005" s="7">
        <v>0</v>
      </c>
      <c r="N1005" s="7"/>
      <c r="O1005" s="8">
        <v>55800</v>
      </c>
      <c r="P1005" s="7">
        <v>-16789.759999999998</v>
      </c>
      <c r="Q1005" s="7">
        <v>0</v>
      </c>
      <c r="R1005" s="7">
        <v>-3532.14</v>
      </c>
      <c r="S1005" s="12">
        <f t="shared" si="548"/>
        <v>-20321.899999999998</v>
      </c>
      <c r="T1005" s="18">
        <f t="shared" si="549"/>
        <v>39010.240000000005</v>
      </c>
      <c r="U1005" s="18">
        <v>35478.1</v>
      </c>
      <c r="V1005" s="30">
        <f t="shared" si="550"/>
        <v>42887</v>
      </c>
      <c r="W1005" s="28">
        <f t="shared" si="537"/>
        <v>5.9305555555555554</v>
      </c>
      <c r="X1005" s="38"/>
      <c r="AD1005"/>
      <c r="AE1005" s="43" t="s">
        <v>4059</v>
      </c>
      <c r="AF1005">
        <f>MATCH(AE1005,'CAT-4'!$A:$A,0)</f>
        <v>653</v>
      </c>
      <c r="AG1005">
        <f>MATCH(V1005,'CAT-4'!$1:$1,0)</f>
        <v>66</v>
      </c>
      <c r="AH1005">
        <f>INDEX('CAT-4'!$1:$1048576,FAR!AF1005,FAR!AG1005)</f>
        <v>114.3</v>
      </c>
      <c r="AI1005">
        <f>MATCH($AI$3,'CAT-4'!$1:$1,0)</f>
        <v>133</v>
      </c>
      <c r="AJ1005">
        <f>INDEX('CAT-4'!$1:$1048576,FAR!AF1005,FAR!AI1005)</f>
        <v>120.5</v>
      </c>
      <c r="AK1005" s="28">
        <f t="shared" si="570"/>
        <v>1.0542432195975504</v>
      </c>
      <c r="AL1005" s="28">
        <f t="shared" si="571"/>
        <v>1.0542432195975504</v>
      </c>
      <c r="AM1005" s="2">
        <f>INDEX(ELSV!$C$4:$G$58,MATCH(AE1005,ELSV!$G$4:$G$58,0),MATCH(IF(O1005&gt;2000000,"A",IF(O1005&gt;1000000,"B",IF(O1005&gt;100000,"C","D"))),ELSV!$C$4:$G$4,0))</f>
        <v>8</v>
      </c>
      <c r="AN1005" s="77">
        <f>INDEX(ELSV!$G$4:$K$58,MATCH(AE1005,ELSV!$G$4:$G$58,0),MATCH(IF(O1005&gt;2000000,"A",IF(O1005&gt;1000000,"B",IF(O1005&gt;100000,"C","D"))),ELSV!$G$4:$K$4,0))</f>
        <v>0.9</v>
      </c>
      <c r="AO1005" s="24">
        <f t="shared" si="563"/>
        <v>58826.771653543314</v>
      </c>
      <c r="AP1005" s="24">
        <f t="shared" si="564"/>
        <v>39248.486712598424</v>
      </c>
      <c r="AQ1005" s="25">
        <f t="shared" si="565"/>
        <v>19578.28494094489</v>
      </c>
    </row>
    <row r="1006" spans="1:43" x14ac:dyDescent="0.25">
      <c r="A1006" s="11">
        <v>3004</v>
      </c>
      <c r="B1006" s="6">
        <v>3004006301</v>
      </c>
      <c r="C1006" s="6">
        <v>20000401</v>
      </c>
      <c r="D1006" s="6">
        <v>5000000046</v>
      </c>
      <c r="E1006" s="6" t="s">
        <v>1583</v>
      </c>
      <c r="F1006" s="6" t="s">
        <v>1107</v>
      </c>
      <c r="G1006" s="6"/>
      <c r="H1006" s="6">
        <v>1</v>
      </c>
      <c r="I1006" s="6" t="s">
        <v>8</v>
      </c>
      <c r="J1006" s="27">
        <v>40909</v>
      </c>
      <c r="K1006" s="27">
        <v>40909</v>
      </c>
      <c r="L1006" s="7">
        <v>55159.19</v>
      </c>
      <c r="M1006" s="7">
        <v>0</v>
      </c>
      <c r="N1006" s="7"/>
      <c r="O1006" s="8">
        <v>55159.19</v>
      </c>
      <c r="P1006" s="7">
        <v>-33824.199999999997</v>
      </c>
      <c r="Q1006" s="7">
        <v>0</v>
      </c>
      <c r="R1006" s="7">
        <v>-3491.58</v>
      </c>
      <c r="S1006" s="12">
        <f t="shared" si="548"/>
        <v>-37315.78</v>
      </c>
      <c r="T1006" s="18">
        <f t="shared" si="549"/>
        <v>21334.990000000005</v>
      </c>
      <c r="U1006" s="18">
        <v>17843.41</v>
      </c>
      <c r="V1006" s="30">
        <f t="shared" si="550"/>
        <v>40909</v>
      </c>
      <c r="W1006" s="28">
        <f t="shared" si="537"/>
        <v>11.427777777777777</v>
      </c>
      <c r="X1006" s="38" t="s">
        <v>3112</v>
      </c>
      <c r="Y1006">
        <f>MATCH(X1006,'CAT-3'!$A:$A,0)</f>
        <v>758</v>
      </c>
      <c r="Z1006">
        <f>MATCH(V1006,'CAT-3'!$1:$1,0)</f>
        <v>88</v>
      </c>
      <c r="AA1006">
        <f>INDEX('CAT-3'!$1:$1048576,FAR!Y1006,FAR!Z1006)</f>
        <v>94.2</v>
      </c>
      <c r="AB1006">
        <f>MATCH($AB$3,'CAT-3'!$1:$1,0)</f>
        <v>90</v>
      </c>
      <c r="AC1006">
        <f>INDEX('CAT-3'!$1:$1048576,FAR!Y1006,FAR!AB1006)</f>
        <v>95.1</v>
      </c>
      <c r="AD1006" s="28">
        <f>AC1006/AA1006</f>
        <v>1.0095541401273884</v>
      </c>
      <c r="AE1006" s="43" t="s">
        <v>4049</v>
      </c>
      <c r="AF1006">
        <f>MATCH(AE1006,'CAT-4'!$A:$A,0)</f>
        <v>648</v>
      </c>
      <c r="AG1006">
        <f>MATCH($AG$3,'CAT-4'!$1:$1,0)</f>
        <v>4</v>
      </c>
      <c r="AH1006">
        <f>INDEX('CAT-4'!$1:$1048576,FAR!AF1006,FAR!AG1006)</f>
        <v>103.2</v>
      </c>
      <c r="AI1006">
        <f>MATCH($AI$3,'CAT-4'!$1:$1,0)</f>
        <v>133</v>
      </c>
      <c r="AJ1006">
        <f>INDEX('CAT-4'!$1:$1048576,FAR!AF1006,FAR!AI1006)</f>
        <v>130.69999999999999</v>
      </c>
      <c r="AK1006" s="28">
        <f>AJ1006/AH1006</f>
        <v>1.2664728682170541</v>
      </c>
      <c r="AL1006" s="28">
        <f>AK1006*AD1006</f>
        <v>1.2785729274675353</v>
      </c>
      <c r="AM1006" s="2">
        <f>INDEX(ELSV!$C$4:$G$58,MATCH(AE1006,ELSV!$G$4:$G$58,0),MATCH(IF(O1006&gt;2000000,"A",IF(O1006&gt;1000000,"B",IF(O1006&gt;100000,"C","D"))),ELSV!$C$4:$G$4,0))</f>
        <v>5</v>
      </c>
      <c r="AN1006" s="77">
        <f>INDEX(ELSV!$G$4:$K$58,MATCH(AE1006,ELSV!$G$4:$G$58,0),MATCH(IF(O1006&gt;2000000,"A",IF(O1006&gt;1000000,"B",IF(O1006&gt;100000,"C","D"))),ELSV!$G$4:$K$4,0))</f>
        <v>1</v>
      </c>
      <c r="AO1006" s="24">
        <f t="shared" si="563"/>
        <v>70525.047035038006</v>
      </c>
      <c r="AP1006" s="24">
        <f t="shared" si="564"/>
        <v>70525.047035038006</v>
      </c>
      <c r="AQ1006" s="25">
        <f t="shared" si="565"/>
        <v>0</v>
      </c>
    </row>
    <row r="1007" spans="1:43" x14ac:dyDescent="0.25">
      <c r="A1007" s="11">
        <v>3005</v>
      </c>
      <c r="B1007" s="6">
        <v>3005006301</v>
      </c>
      <c r="C1007" s="6">
        <v>20000401</v>
      </c>
      <c r="D1007" s="6">
        <v>5030000205</v>
      </c>
      <c r="E1007" s="6" t="s">
        <v>1584</v>
      </c>
      <c r="F1007" s="6" t="s">
        <v>1480</v>
      </c>
      <c r="G1007" s="6"/>
      <c r="H1007" s="6">
        <v>1</v>
      </c>
      <c r="I1007" s="6" t="s">
        <v>8</v>
      </c>
      <c r="J1007" s="27">
        <v>43373</v>
      </c>
      <c r="K1007" s="27">
        <v>43373</v>
      </c>
      <c r="L1007" s="7">
        <v>55100.01</v>
      </c>
      <c r="M1007" s="7">
        <v>0</v>
      </c>
      <c r="N1007" s="7"/>
      <c r="O1007" s="8">
        <v>55100.01</v>
      </c>
      <c r="P1007" s="7">
        <v>-28938.82</v>
      </c>
      <c r="Q1007" s="7">
        <v>0</v>
      </c>
      <c r="R1007" s="7">
        <v>-8265</v>
      </c>
      <c r="S1007" s="12">
        <f t="shared" si="548"/>
        <v>-37203.82</v>
      </c>
      <c r="T1007" s="18">
        <f t="shared" si="549"/>
        <v>26161.190000000002</v>
      </c>
      <c r="U1007" s="18">
        <v>17896.189999999999</v>
      </c>
      <c r="V1007" s="30">
        <f t="shared" si="550"/>
        <v>43344</v>
      </c>
      <c r="W1007" s="28">
        <f t="shared" si="537"/>
        <v>4.6805555555555554</v>
      </c>
      <c r="X1007" s="38"/>
      <c r="AD1007"/>
      <c r="AE1007" s="43" t="s">
        <v>4045</v>
      </c>
      <c r="AF1007">
        <f>MATCH(AE1007,'CAT-4'!$A:$A,0)</f>
        <v>646</v>
      </c>
      <c r="AG1007">
        <f>MATCH(V1007,'CAT-4'!$1:$1,0)</f>
        <v>81</v>
      </c>
      <c r="AH1007">
        <f>INDEX('CAT-4'!$1:$1048576,FAR!AF1007,FAR!AG1007)</f>
        <v>154.1</v>
      </c>
      <c r="AI1007">
        <f>MATCH($AI$3,'CAT-4'!$1:$1,0)</f>
        <v>133</v>
      </c>
      <c r="AJ1007">
        <f>INDEX('CAT-4'!$1:$1048576,FAR!AF1007,FAR!AI1007)</f>
        <v>154.1</v>
      </c>
      <c r="AK1007" s="28">
        <f t="shared" ref="AK1007:AK1011" si="572">AJ1007/AH1007</f>
        <v>1</v>
      </c>
      <c r="AL1007" s="28">
        <f t="shared" ref="AL1007:AL1011" si="573">AK1007</f>
        <v>1</v>
      </c>
      <c r="AM1007" s="2">
        <f>INDEX(ELSV!$C$4:$G$58,MATCH(AE1007,ELSV!$G$4:$G$58,0),MATCH(IF(O1007&gt;2000000,"A",IF(O1007&gt;1000000,"B",IF(O1007&gt;100000,"C","D"))),ELSV!$C$4:$G$4,0))</f>
        <v>5</v>
      </c>
      <c r="AN1007" s="77">
        <f>INDEX(ELSV!$G$4:$K$58,MATCH(AE1007,ELSV!$G$4:$G$58,0),MATCH(IF(O1007&gt;2000000,"A",IF(O1007&gt;1000000,"B",IF(O1007&gt;100000,"C","D"))),ELSV!$G$4:$K$4,0))</f>
        <v>1</v>
      </c>
      <c r="AO1007" s="24">
        <f t="shared" si="563"/>
        <v>55100.01</v>
      </c>
      <c r="AP1007" s="24">
        <f t="shared" si="564"/>
        <v>51579.731583333334</v>
      </c>
      <c r="AQ1007" s="25">
        <f t="shared" si="565"/>
        <v>3520.2784166666679</v>
      </c>
    </row>
    <row r="1008" spans="1:43" hidden="1" x14ac:dyDescent="0.25">
      <c r="A1008" s="11">
        <v>3003</v>
      </c>
      <c r="B1008" s="6">
        <v>3003006301</v>
      </c>
      <c r="C1008" s="6">
        <v>20000401</v>
      </c>
      <c r="D1008" s="6">
        <v>5000000264</v>
      </c>
      <c r="E1008" s="6"/>
      <c r="F1008" s="6" t="s">
        <v>1168</v>
      </c>
      <c r="G1008" s="6"/>
      <c r="H1008" s="6">
        <v>1</v>
      </c>
      <c r="I1008" s="6" t="s">
        <v>41</v>
      </c>
      <c r="J1008" s="27">
        <v>41528</v>
      </c>
      <c r="K1008" s="27">
        <v>41528</v>
      </c>
      <c r="L1008" s="7">
        <v>54495</v>
      </c>
      <c r="M1008" s="7">
        <v>0</v>
      </c>
      <c r="N1008" s="7"/>
      <c r="O1008" s="8">
        <v>54495</v>
      </c>
      <c r="P1008" s="7">
        <v>-49045.5</v>
      </c>
      <c r="Q1008" s="7">
        <v>0</v>
      </c>
      <c r="R1008" s="7">
        <v>0</v>
      </c>
      <c r="S1008" s="12">
        <f t="shared" si="548"/>
        <v>-49045.5</v>
      </c>
      <c r="T1008" s="18">
        <f t="shared" si="549"/>
        <v>5449.5</v>
      </c>
      <c r="U1008" s="18">
        <v>5449.5</v>
      </c>
      <c r="V1008" s="30">
        <f t="shared" si="550"/>
        <v>41518</v>
      </c>
      <c r="W1008" s="28">
        <f t="shared" si="537"/>
        <v>9.7333333333333325</v>
      </c>
      <c r="X1008" s="38" t="s">
        <v>3108</v>
      </c>
      <c r="AD1008"/>
      <c r="AE1008" s="43" t="s">
        <v>4045</v>
      </c>
      <c r="AF1008">
        <f>MATCH(AE1008,'CAT-4'!$A:$A,0)</f>
        <v>646</v>
      </c>
      <c r="AG1008">
        <f>MATCH(V1008,'CAT-4'!$1:$1,0)</f>
        <v>21</v>
      </c>
      <c r="AH1008">
        <f>INDEX('CAT-4'!$1:$1048576,FAR!AF1008,FAR!AG1008)</f>
        <v>97.2</v>
      </c>
      <c r="AI1008">
        <f>MATCH($AI$3,'CAT-4'!$1:$1,0)</f>
        <v>133</v>
      </c>
      <c r="AJ1008">
        <f>INDEX('CAT-4'!$1:$1048576,FAR!AF1008,FAR!AI1008)</f>
        <v>154.1</v>
      </c>
      <c r="AK1008" s="28">
        <f t="shared" si="572"/>
        <v>1.5853909465020575</v>
      </c>
      <c r="AL1008" s="28">
        <f t="shared" si="573"/>
        <v>1.5853909465020575</v>
      </c>
      <c r="AM1008" s="2">
        <f>INDEX(ELSV!$C$4:$G$58,MATCH(AE1008,ELSV!$G$4:$G$58,0),MATCH(IF(O1008&gt;2000000,"A",IF(O1008&gt;1000000,"B",IF(O1008&gt;100000,"C","D"))),ELSV!$C$4:$G$4,0))</f>
        <v>5</v>
      </c>
      <c r="AN1008" s="77">
        <f>INDEX(ELSV!$G$4:$K$58,MATCH(AE1008,ELSV!$G$4:$G$58,0),MATCH(IF(O1008&gt;2000000,"A",IF(O1008&gt;1000000,"B",IF(O1008&gt;100000,"C","D"))),ELSV!$G$4:$K$4,0))</f>
        <v>1</v>
      </c>
      <c r="AO1008" s="24">
        <f t="shared" si="563"/>
        <v>86395.87962962962</v>
      </c>
      <c r="AP1008" s="24">
        <f t="shared" si="564"/>
        <v>86395.87962962962</v>
      </c>
      <c r="AQ1008" s="25">
        <f t="shared" si="565"/>
        <v>0</v>
      </c>
    </row>
    <row r="1009" spans="1:43" hidden="1" x14ac:dyDescent="0.25">
      <c r="A1009" s="11">
        <v>3001</v>
      </c>
      <c r="B1009" s="6">
        <v>3001006301</v>
      </c>
      <c r="C1009" s="6">
        <v>20000401</v>
      </c>
      <c r="D1009" s="6">
        <v>5030000185</v>
      </c>
      <c r="E1009" s="6"/>
      <c r="F1009" s="6" t="s">
        <v>1461</v>
      </c>
      <c r="G1009" s="6"/>
      <c r="H1009" s="6">
        <v>1</v>
      </c>
      <c r="I1009" s="6" t="s">
        <v>8</v>
      </c>
      <c r="J1009" s="27">
        <v>41962</v>
      </c>
      <c r="K1009" s="27">
        <v>41962</v>
      </c>
      <c r="L1009" s="7">
        <v>53760</v>
      </c>
      <c r="M1009" s="7">
        <v>0</v>
      </c>
      <c r="N1009" s="7"/>
      <c r="O1009" s="8">
        <v>53760</v>
      </c>
      <c r="P1009" s="7">
        <v>-48384</v>
      </c>
      <c r="Q1009" s="7">
        <v>0</v>
      </c>
      <c r="R1009" s="7">
        <v>0</v>
      </c>
      <c r="S1009" s="12">
        <f t="shared" si="548"/>
        <v>-48384</v>
      </c>
      <c r="T1009" s="18">
        <f t="shared" si="549"/>
        <v>5376</v>
      </c>
      <c r="U1009" s="18">
        <v>5376</v>
      </c>
      <c r="V1009" s="30">
        <f t="shared" si="550"/>
        <v>41944</v>
      </c>
      <c r="W1009" s="28">
        <f t="shared" si="537"/>
        <v>8.5444444444444443</v>
      </c>
      <c r="X1009" s="38" t="s">
        <v>3108</v>
      </c>
      <c r="AD1009"/>
      <c r="AE1009" s="43" t="s">
        <v>4045</v>
      </c>
      <c r="AF1009">
        <f>MATCH(AE1009,'CAT-4'!$A:$A,0)</f>
        <v>646</v>
      </c>
      <c r="AG1009">
        <f>MATCH(V1009,'CAT-4'!$1:$1,0)</f>
        <v>35</v>
      </c>
      <c r="AH1009">
        <f>INDEX('CAT-4'!$1:$1048576,FAR!AF1009,FAR!AG1009)</f>
        <v>140.4</v>
      </c>
      <c r="AI1009">
        <f>MATCH($AI$3,'CAT-4'!$1:$1,0)</f>
        <v>133</v>
      </c>
      <c r="AJ1009">
        <f>INDEX('CAT-4'!$1:$1048576,FAR!AF1009,FAR!AI1009)</f>
        <v>154.1</v>
      </c>
      <c r="AK1009" s="28">
        <f t="shared" si="572"/>
        <v>1.0975783475783476</v>
      </c>
      <c r="AL1009" s="28">
        <f t="shared" si="573"/>
        <v>1.0975783475783476</v>
      </c>
      <c r="AM1009" s="2">
        <f>INDEX(ELSV!$C$4:$G$58,MATCH(AE1009,ELSV!$G$4:$G$58,0),MATCH(IF(O1009&gt;2000000,"A",IF(O1009&gt;1000000,"B",IF(O1009&gt;100000,"C","D"))),ELSV!$C$4:$G$4,0))</f>
        <v>5</v>
      </c>
      <c r="AN1009" s="77">
        <f>INDEX(ELSV!$G$4:$K$58,MATCH(AE1009,ELSV!$G$4:$G$58,0),MATCH(IF(O1009&gt;2000000,"A",IF(O1009&gt;1000000,"B",IF(O1009&gt;100000,"C","D"))),ELSV!$G$4:$K$4,0))</f>
        <v>1</v>
      </c>
      <c r="AO1009" s="24">
        <f t="shared" si="563"/>
        <v>59005.811965811969</v>
      </c>
      <c r="AP1009" s="24">
        <f t="shared" si="564"/>
        <v>59005.811965811969</v>
      </c>
      <c r="AQ1009" s="25">
        <f t="shared" si="565"/>
        <v>0</v>
      </c>
    </row>
    <row r="1010" spans="1:43" hidden="1" x14ac:dyDescent="0.25">
      <c r="A1010" s="11">
        <v>3003</v>
      </c>
      <c r="B1010" s="6">
        <v>3003006301</v>
      </c>
      <c r="C1010" s="6">
        <v>20000401</v>
      </c>
      <c r="D1010" s="6">
        <v>5030000234</v>
      </c>
      <c r="E1010" s="6"/>
      <c r="F1010" s="6" t="s">
        <v>1504</v>
      </c>
      <c r="G1010" s="6"/>
      <c r="H1010" s="6">
        <v>1</v>
      </c>
      <c r="I1010" s="6" t="s">
        <v>41</v>
      </c>
      <c r="J1010" s="27">
        <v>44227</v>
      </c>
      <c r="K1010" s="27">
        <v>44227</v>
      </c>
      <c r="L1010" s="7">
        <v>53760</v>
      </c>
      <c r="M1010" s="7">
        <v>0</v>
      </c>
      <c r="N1010" s="7"/>
      <c r="O1010" s="8">
        <v>53760</v>
      </c>
      <c r="P1010" s="7">
        <v>-53760</v>
      </c>
      <c r="Q1010" s="7">
        <v>0</v>
      </c>
      <c r="R1010" s="7">
        <v>0</v>
      </c>
      <c r="S1010" s="12">
        <f t="shared" si="548"/>
        <v>-53760</v>
      </c>
      <c r="T1010" s="18">
        <f t="shared" si="549"/>
        <v>0</v>
      </c>
      <c r="U1010" s="18">
        <v>0</v>
      </c>
      <c r="V1010" s="30">
        <f t="shared" si="550"/>
        <v>44197</v>
      </c>
      <c r="W1010" s="28">
        <f t="shared" si="537"/>
        <v>2.3472222222222223</v>
      </c>
      <c r="X1010" s="38" t="s">
        <v>3108</v>
      </c>
      <c r="AD1010"/>
      <c r="AE1010" s="43" t="s">
        <v>4045</v>
      </c>
      <c r="AF1010">
        <f>MATCH(AE1010,'CAT-4'!$A:$A,0)</f>
        <v>646</v>
      </c>
      <c r="AG1010">
        <f>MATCH(V1010,'CAT-4'!$1:$1,0)</f>
        <v>109</v>
      </c>
      <c r="AH1010">
        <f>INDEX('CAT-4'!$1:$1048576,FAR!AF1010,FAR!AG1010)</f>
        <v>154.1</v>
      </c>
      <c r="AI1010">
        <f>MATCH($AI$3,'CAT-4'!$1:$1,0)</f>
        <v>133</v>
      </c>
      <c r="AJ1010">
        <f>INDEX('CAT-4'!$1:$1048576,FAR!AF1010,FAR!AI1010)</f>
        <v>154.1</v>
      </c>
      <c r="AK1010" s="28">
        <f t="shared" si="572"/>
        <v>1</v>
      </c>
      <c r="AL1010" s="28">
        <f t="shared" si="573"/>
        <v>1</v>
      </c>
      <c r="AM1010" s="2">
        <f>INDEX(ELSV!$C$4:$G$58,MATCH(AE1010,ELSV!$G$4:$G$58,0),MATCH(IF(O1010&gt;2000000,"A",IF(O1010&gt;1000000,"B",IF(O1010&gt;100000,"C","D"))),ELSV!$C$4:$G$4,0))</f>
        <v>5</v>
      </c>
      <c r="AN1010" s="77">
        <f>INDEX(ELSV!$G$4:$K$58,MATCH(AE1010,ELSV!$G$4:$G$58,0),MATCH(IF(O1010&gt;2000000,"A",IF(O1010&gt;1000000,"B",IF(O1010&gt;100000,"C","D"))),ELSV!$G$4:$K$4,0))</f>
        <v>1</v>
      </c>
      <c r="AO1010" s="24">
        <f t="shared" si="563"/>
        <v>53760</v>
      </c>
      <c r="AP1010" s="24">
        <f t="shared" si="564"/>
        <v>25237.333333333336</v>
      </c>
      <c r="AQ1010" s="25">
        <f t="shared" si="565"/>
        <v>28522.666666666664</v>
      </c>
    </row>
    <row r="1011" spans="1:43" hidden="1" x14ac:dyDescent="0.25">
      <c r="A1011" s="11">
        <v>3003</v>
      </c>
      <c r="B1011" s="6">
        <v>3003006301</v>
      </c>
      <c r="C1011" s="6">
        <v>20000401</v>
      </c>
      <c r="D1011" s="6">
        <v>5030000280</v>
      </c>
      <c r="E1011" s="6"/>
      <c r="F1011" s="6" t="s">
        <v>1533</v>
      </c>
      <c r="G1011" s="6"/>
      <c r="H1011" s="6">
        <v>1</v>
      </c>
      <c r="I1011" s="6" t="s">
        <v>41</v>
      </c>
      <c r="J1011" s="27">
        <v>44925</v>
      </c>
      <c r="K1011" s="27">
        <v>44925</v>
      </c>
      <c r="L1011" s="7">
        <v>0</v>
      </c>
      <c r="M1011" s="7">
        <v>53631</v>
      </c>
      <c r="N1011" s="7"/>
      <c r="O1011" s="8">
        <v>53631</v>
      </c>
      <c r="P1011" s="7">
        <v>0</v>
      </c>
      <c r="Q1011" s="7">
        <v>0</v>
      </c>
      <c r="R1011" s="7">
        <v>-2027.69</v>
      </c>
      <c r="S1011" s="12">
        <f t="shared" si="548"/>
        <v>-2027.69</v>
      </c>
      <c r="T1011" s="18">
        <f t="shared" si="549"/>
        <v>0</v>
      </c>
      <c r="U1011" s="18">
        <v>51603.31</v>
      </c>
      <c r="V1011" s="30">
        <f t="shared" si="550"/>
        <v>44896</v>
      </c>
      <c r="W1011" s="28">
        <f t="shared" si="537"/>
        <v>0.43055555555555558</v>
      </c>
      <c r="X1011" s="38" t="s">
        <v>3110</v>
      </c>
      <c r="AD1011"/>
      <c r="AE1011" s="43" t="s">
        <v>4047</v>
      </c>
      <c r="AF1011">
        <f>MATCH(AE1011,'CAT-4'!$A:$A,0)</f>
        <v>647</v>
      </c>
      <c r="AG1011">
        <f>MATCH(V1011,'CAT-4'!$1:$1,0)</f>
        <v>132</v>
      </c>
      <c r="AH1011">
        <f>INDEX('CAT-4'!$1:$1048576,FAR!AF1011,FAR!AG1011)</f>
        <v>92.8</v>
      </c>
      <c r="AI1011">
        <f>MATCH($AI$3,'CAT-4'!$1:$1,0)</f>
        <v>133</v>
      </c>
      <c r="AJ1011">
        <f>INDEX('CAT-4'!$1:$1048576,FAR!AF1011,FAR!AI1011)</f>
        <v>92.8</v>
      </c>
      <c r="AK1011" s="28">
        <f t="shared" si="572"/>
        <v>1</v>
      </c>
      <c r="AL1011" s="28">
        <f t="shared" si="573"/>
        <v>1</v>
      </c>
      <c r="AM1011" s="2">
        <f>INDEX(ELSV!$C$4:$G$58,MATCH(AE1011,ELSV!$G$4:$G$58,0),MATCH(IF(O1011&gt;2000000,"A",IF(O1011&gt;1000000,"B",IF(O1011&gt;100000,"C","D"))),ELSV!$C$4:$G$4,0))</f>
        <v>6</v>
      </c>
      <c r="AN1011" s="77">
        <f>INDEX(ELSV!$G$4:$K$58,MATCH(AE1011,ELSV!$G$4:$G$58,0),MATCH(IF(O1011&gt;2000000,"A",IF(O1011&gt;1000000,"B",IF(O1011&gt;100000,"C","D"))),ELSV!$G$4:$K$4,0))</f>
        <v>1</v>
      </c>
      <c r="AO1011" s="24">
        <f t="shared" si="563"/>
        <v>53631</v>
      </c>
      <c r="AP1011" s="24">
        <f t="shared" si="564"/>
        <v>3848.5208333333335</v>
      </c>
      <c r="AQ1011" s="25">
        <f t="shared" si="565"/>
        <v>49782.479166666664</v>
      </c>
    </row>
    <row r="1012" spans="1:43" hidden="1" x14ac:dyDescent="0.25">
      <c r="A1012" s="11">
        <v>3003</v>
      </c>
      <c r="B1012" s="6">
        <v>3003006301</v>
      </c>
      <c r="C1012" s="6">
        <v>20000401</v>
      </c>
      <c r="D1012" s="6">
        <v>5030000103</v>
      </c>
      <c r="E1012" s="6"/>
      <c r="F1012" s="6" t="s">
        <v>1410</v>
      </c>
      <c r="G1012" s="6"/>
      <c r="H1012" s="6">
        <v>1</v>
      </c>
      <c r="I1012" s="6" t="s">
        <v>41</v>
      </c>
      <c r="J1012" s="27">
        <v>40703</v>
      </c>
      <c r="K1012" s="27">
        <v>40703</v>
      </c>
      <c r="L1012" s="7">
        <v>53550.01</v>
      </c>
      <c r="M1012" s="7">
        <v>0</v>
      </c>
      <c r="N1012" s="7"/>
      <c r="O1012" s="8">
        <v>53550.01</v>
      </c>
      <c r="P1012" s="7">
        <v>-48195.01</v>
      </c>
      <c r="Q1012" s="7">
        <v>0</v>
      </c>
      <c r="R1012" s="7">
        <v>0</v>
      </c>
      <c r="S1012" s="12">
        <f t="shared" si="548"/>
        <v>-48195.01</v>
      </c>
      <c r="T1012" s="18">
        <f t="shared" si="549"/>
        <v>5355</v>
      </c>
      <c r="U1012" s="18">
        <v>5355</v>
      </c>
      <c r="V1012" s="30">
        <f t="shared" si="550"/>
        <v>40695</v>
      </c>
      <c r="W1012" s="28">
        <f t="shared" si="537"/>
        <v>11.988888888888889</v>
      </c>
      <c r="X1012" s="38" t="s">
        <v>3110</v>
      </c>
      <c r="Y1012">
        <f>MATCH(X1012,'CAT-3'!$A:$A,0)</f>
        <v>757</v>
      </c>
      <c r="Z1012">
        <f>MATCH(V1012,'CAT-3'!$1:$1,0)</f>
        <v>81</v>
      </c>
      <c r="AA1012">
        <f>INDEX('CAT-3'!$1:$1048576,FAR!Y1012,FAR!Z1012)</f>
        <v>93.3</v>
      </c>
      <c r="AB1012">
        <f>MATCH($AB$3,'CAT-3'!$1:$1,0)</f>
        <v>90</v>
      </c>
      <c r="AC1012">
        <f>INDEX('CAT-3'!$1:$1048576,FAR!Y1012,FAR!AB1012)</f>
        <v>93.3</v>
      </c>
      <c r="AD1012" s="28">
        <f t="shared" ref="AD1012:AD1016" si="574">AC1012/AA1012</f>
        <v>1</v>
      </c>
      <c r="AE1012" s="43" t="s">
        <v>4047</v>
      </c>
      <c r="AF1012">
        <f>MATCH(AE1012,'CAT-4'!$A:$A,0)</f>
        <v>647</v>
      </c>
      <c r="AG1012">
        <f>MATCH($AG$3,'CAT-4'!$1:$1,0)</f>
        <v>4</v>
      </c>
      <c r="AH1012">
        <f>INDEX('CAT-4'!$1:$1048576,FAR!AF1012,FAR!AG1012)</f>
        <v>100.5</v>
      </c>
      <c r="AI1012">
        <f>MATCH($AI$3,'CAT-4'!$1:$1,0)</f>
        <v>133</v>
      </c>
      <c r="AJ1012">
        <f>INDEX('CAT-4'!$1:$1048576,FAR!AF1012,FAR!AI1012)</f>
        <v>92.8</v>
      </c>
      <c r="AK1012" s="28">
        <f t="shared" ref="AK1012:AK1019" si="575">AJ1012/AH1012</f>
        <v>0.92338308457711438</v>
      </c>
      <c r="AL1012" s="28">
        <f t="shared" ref="AL1012:AL1016" si="576">AK1012*AD1012</f>
        <v>0.92338308457711438</v>
      </c>
      <c r="AM1012" s="2">
        <f>INDEX(ELSV!$C$4:$G$58,MATCH(AE1012,ELSV!$G$4:$G$58,0),MATCH(IF(O1012&gt;2000000,"A",IF(O1012&gt;1000000,"B",IF(O1012&gt;100000,"C","D"))),ELSV!$C$4:$G$4,0))</f>
        <v>6</v>
      </c>
      <c r="AN1012" s="77">
        <f>INDEX(ELSV!$G$4:$K$58,MATCH(AE1012,ELSV!$G$4:$G$58,0),MATCH(IF(O1012&gt;2000000,"A",IF(O1012&gt;1000000,"B",IF(O1012&gt;100000,"C","D"))),ELSV!$G$4:$K$4,0))</f>
        <v>1</v>
      </c>
      <c r="AO1012" s="24">
        <f t="shared" si="563"/>
        <v>49447.173412935321</v>
      </c>
      <c r="AP1012" s="24">
        <f t="shared" si="564"/>
        <v>49447.173412935321</v>
      </c>
      <c r="AQ1012" s="25">
        <f t="shared" si="565"/>
        <v>0</v>
      </c>
    </row>
    <row r="1013" spans="1:43" x14ac:dyDescent="0.25">
      <c r="A1013" s="11">
        <v>3007</v>
      </c>
      <c r="B1013" s="6">
        <v>3007006203</v>
      </c>
      <c r="C1013" s="6">
        <v>20000301</v>
      </c>
      <c r="D1013" s="6">
        <v>4000000029</v>
      </c>
      <c r="E1013" s="6" t="s">
        <v>1585</v>
      </c>
      <c r="F1013" s="6" t="s">
        <v>815</v>
      </c>
      <c r="G1013" s="6"/>
      <c r="H1013" s="6">
        <v>2</v>
      </c>
      <c r="I1013" s="6" t="s">
        <v>8</v>
      </c>
      <c r="J1013" s="27">
        <v>40787</v>
      </c>
      <c r="K1013" s="27">
        <v>40787</v>
      </c>
      <c r="L1013" s="7">
        <v>53487</v>
      </c>
      <c r="M1013" s="7">
        <v>0</v>
      </c>
      <c r="N1013" s="7"/>
      <c r="O1013" s="8">
        <v>53487</v>
      </c>
      <c r="P1013" s="7">
        <v>-35827.68</v>
      </c>
      <c r="Q1013" s="7">
        <v>0</v>
      </c>
      <c r="R1013" s="7">
        <v>-3385.73</v>
      </c>
      <c r="S1013" s="12">
        <f t="shared" si="548"/>
        <v>-39213.410000000003</v>
      </c>
      <c r="T1013" s="18">
        <f t="shared" si="549"/>
        <v>17659.32</v>
      </c>
      <c r="U1013" s="18">
        <v>14273.59</v>
      </c>
      <c r="V1013" s="30">
        <f t="shared" si="550"/>
        <v>40787</v>
      </c>
      <c r="W1013" s="28">
        <f t="shared" ref="W1013:W1035" si="577">YEARFRAC(K1013,$W$3)</f>
        <v>11.761111111111111</v>
      </c>
      <c r="X1013" s="38" t="s">
        <v>2852</v>
      </c>
      <c r="Y1013">
        <f>MATCH(X1013,'CAT-3'!$A:$A,0)</f>
        <v>628</v>
      </c>
      <c r="Z1013">
        <f>MATCH(V1013,'CAT-3'!$1:$1,0)</f>
        <v>84</v>
      </c>
      <c r="AA1013">
        <f>INDEX('CAT-3'!$1:$1048576,FAR!Y1013,FAR!Z1013)</f>
        <v>134.9</v>
      </c>
      <c r="AB1013">
        <f>MATCH($AB$3,'CAT-3'!$1:$1,0)</f>
        <v>90</v>
      </c>
      <c r="AC1013">
        <f>INDEX('CAT-3'!$1:$1048576,FAR!Y1013,FAR!AB1013)</f>
        <v>138.4</v>
      </c>
      <c r="AD1013" s="28">
        <f t="shared" si="574"/>
        <v>1.0259451445515197</v>
      </c>
      <c r="AE1013" s="43" t="s">
        <v>4429</v>
      </c>
      <c r="AF1013">
        <f>MATCH(AE1013,'CAT-4'!$A:$A,0)</f>
        <v>844</v>
      </c>
      <c r="AG1013">
        <f>MATCH($AG$3,'CAT-4'!$1:$1,0)</f>
        <v>4</v>
      </c>
      <c r="AH1013">
        <f>INDEX('CAT-4'!$1:$1048576,FAR!AF1013,FAR!AG1013)</f>
        <v>103.9</v>
      </c>
      <c r="AI1013">
        <f>MATCH($AI$3,'CAT-4'!$1:$1,0)</f>
        <v>133</v>
      </c>
      <c r="AJ1013">
        <f>INDEX('CAT-4'!$1:$1048576,FAR!AF1013,FAR!AI1013)</f>
        <v>157.9</v>
      </c>
      <c r="AK1013" s="28">
        <f t="shared" si="575"/>
        <v>1.5197305101058709</v>
      </c>
      <c r="AL1013" s="28">
        <f t="shared" si="576"/>
        <v>1.5591601378699225</v>
      </c>
      <c r="AM1013" s="2">
        <f>INDEX(ELSV!$C$4:$G$58,MATCH(AE1013,ELSV!$G$4:$G$58,0),MATCH(IF(O1013&gt;2000000,"A",IF(O1013&gt;1000000,"B",IF(O1013&gt;100000,"C","D"))),ELSV!$C$4:$G$4,0))</f>
        <v>8</v>
      </c>
      <c r="AN1013" s="77">
        <f>INDEX(ELSV!$G$4:$K$58,MATCH(AE1013,ELSV!$G$4:$G$58,0),MATCH(IF(O1013&gt;2000000,"A",IF(O1013&gt;1000000,"B",IF(O1013&gt;100000,"C","D"))),ELSV!$G$4:$K$4,0))</f>
        <v>0.95</v>
      </c>
      <c r="AO1013" s="24">
        <f t="shared" si="563"/>
        <v>83394.79829424854</v>
      </c>
      <c r="AP1013" s="24">
        <f t="shared" si="564"/>
        <v>79225.058379536102</v>
      </c>
      <c r="AQ1013" s="25">
        <f t="shared" si="565"/>
        <v>4169.7399147124379</v>
      </c>
    </row>
    <row r="1014" spans="1:43" x14ac:dyDescent="0.25">
      <c r="A1014" s="11">
        <v>3007</v>
      </c>
      <c r="B1014" s="6">
        <v>3007006203</v>
      </c>
      <c r="C1014" s="6">
        <v>20000301</v>
      </c>
      <c r="D1014" s="6">
        <v>4000000030</v>
      </c>
      <c r="E1014" s="6" t="s">
        <v>1585</v>
      </c>
      <c r="F1014" s="6" t="s">
        <v>815</v>
      </c>
      <c r="G1014" s="6"/>
      <c r="H1014" s="6">
        <v>2</v>
      </c>
      <c r="I1014" s="6" t="s">
        <v>8</v>
      </c>
      <c r="J1014" s="27">
        <v>40787</v>
      </c>
      <c r="K1014" s="27">
        <v>40787</v>
      </c>
      <c r="L1014" s="7">
        <v>53487</v>
      </c>
      <c r="M1014" s="7">
        <v>0</v>
      </c>
      <c r="N1014" s="7"/>
      <c r="O1014" s="8">
        <v>53487</v>
      </c>
      <c r="P1014" s="7">
        <v>-35827.68</v>
      </c>
      <c r="Q1014" s="7">
        <v>0</v>
      </c>
      <c r="R1014" s="7">
        <v>-3385.73</v>
      </c>
      <c r="S1014" s="12">
        <f t="shared" si="548"/>
        <v>-39213.410000000003</v>
      </c>
      <c r="T1014" s="18">
        <f t="shared" si="549"/>
        <v>17659.32</v>
      </c>
      <c r="U1014" s="18">
        <v>14273.59</v>
      </c>
      <c r="V1014" s="30">
        <f t="shared" si="550"/>
        <v>40787</v>
      </c>
      <c r="W1014" s="28">
        <f t="shared" si="577"/>
        <v>11.761111111111111</v>
      </c>
      <c r="X1014" s="38" t="s">
        <v>2852</v>
      </c>
      <c r="Y1014">
        <f>MATCH(X1014,'CAT-3'!$A:$A,0)</f>
        <v>628</v>
      </c>
      <c r="Z1014">
        <f>MATCH(V1014,'CAT-3'!$1:$1,0)</f>
        <v>84</v>
      </c>
      <c r="AA1014">
        <f>INDEX('CAT-3'!$1:$1048576,FAR!Y1014,FAR!Z1014)</f>
        <v>134.9</v>
      </c>
      <c r="AB1014">
        <f>MATCH($AB$3,'CAT-3'!$1:$1,0)</f>
        <v>90</v>
      </c>
      <c r="AC1014">
        <f>INDEX('CAT-3'!$1:$1048576,FAR!Y1014,FAR!AB1014)</f>
        <v>138.4</v>
      </c>
      <c r="AD1014" s="28">
        <f t="shared" si="574"/>
        <v>1.0259451445515197</v>
      </c>
      <c r="AE1014" s="43" t="s">
        <v>4429</v>
      </c>
      <c r="AF1014">
        <f>MATCH(AE1014,'CAT-4'!$A:$A,0)</f>
        <v>844</v>
      </c>
      <c r="AG1014">
        <f>MATCH($AG$3,'CAT-4'!$1:$1,0)</f>
        <v>4</v>
      </c>
      <c r="AH1014">
        <f>INDEX('CAT-4'!$1:$1048576,FAR!AF1014,FAR!AG1014)</f>
        <v>103.9</v>
      </c>
      <c r="AI1014">
        <f>MATCH($AI$3,'CAT-4'!$1:$1,0)</f>
        <v>133</v>
      </c>
      <c r="AJ1014">
        <f>INDEX('CAT-4'!$1:$1048576,FAR!AF1014,FAR!AI1014)</f>
        <v>157.9</v>
      </c>
      <c r="AK1014" s="28">
        <f t="shared" si="575"/>
        <v>1.5197305101058709</v>
      </c>
      <c r="AL1014" s="28">
        <f t="shared" si="576"/>
        <v>1.5591601378699225</v>
      </c>
      <c r="AM1014" s="2">
        <f>INDEX(ELSV!$C$4:$G$58,MATCH(AE1014,ELSV!$G$4:$G$58,0),MATCH(IF(O1014&gt;2000000,"A",IF(O1014&gt;1000000,"B",IF(O1014&gt;100000,"C","D"))),ELSV!$C$4:$G$4,0))</f>
        <v>8</v>
      </c>
      <c r="AN1014" s="77">
        <f>INDEX(ELSV!$G$4:$K$58,MATCH(AE1014,ELSV!$G$4:$G$58,0),MATCH(IF(O1014&gt;2000000,"A",IF(O1014&gt;1000000,"B",IF(O1014&gt;100000,"C","D"))),ELSV!$G$4:$K$4,0))</f>
        <v>0.95</v>
      </c>
      <c r="AO1014" s="24">
        <f t="shared" si="563"/>
        <v>83394.79829424854</v>
      </c>
      <c r="AP1014" s="24">
        <f t="shared" si="564"/>
        <v>79225.058379536102</v>
      </c>
      <c r="AQ1014" s="25">
        <f t="shared" si="565"/>
        <v>4169.7399147124379</v>
      </c>
    </row>
    <row r="1015" spans="1:43" x14ac:dyDescent="0.25">
      <c r="A1015" s="11">
        <v>3007</v>
      </c>
      <c r="B1015" s="6">
        <v>3007006301</v>
      </c>
      <c r="C1015" s="6">
        <v>20000401</v>
      </c>
      <c r="D1015" s="6">
        <v>5000000011</v>
      </c>
      <c r="E1015" s="6" t="s">
        <v>1585</v>
      </c>
      <c r="F1015" s="6" t="s">
        <v>1080</v>
      </c>
      <c r="G1015" s="6"/>
      <c r="H1015" s="6">
        <v>1</v>
      </c>
      <c r="I1015" s="6" t="s">
        <v>8</v>
      </c>
      <c r="J1015" s="27">
        <v>40814</v>
      </c>
      <c r="K1015" s="27">
        <v>40814</v>
      </c>
      <c r="L1015" s="7">
        <v>53394.77</v>
      </c>
      <c r="M1015" s="7">
        <v>0</v>
      </c>
      <c r="N1015" s="7"/>
      <c r="O1015" s="8">
        <v>53394.77</v>
      </c>
      <c r="P1015" s="7">
        <v>-33400.53</v>
      </c>
      <c r="Q1015" s="7">
        <v>0</v>
      </c>
      <c r="R1015" s="7">
        <v>-3379.89</v>
      </c>
      <c r="S1015" s="12">
        <f t="shared" si="548"/>
        <v>-36780.42</v>
      </c>
      <c r="T1015" s="18">
        <f t="shared" si="549"/>
        <v>19994.239999999998</v>
      </c>
      <c r="U1015" s="18">
        <v>16614.349999999999</v>
      </c>
      <c r="V1015" s="30">
        <f t="shared" si="550"/>
        <v>40787</v>
      </c>
      <c r="W1015" s="28">
        <f t="shared" si="577"/>
        <v>11.686111111111112</v>
      </c>
      <c r="X1015" s="38" t="s">
        <v>3112</v>
      </c>
      <c r="Y1015">
        <f>MATCH(X1015,'CAT-3'!$A:$A,0)</f>
        <v>758</v>
      </c>
      <c r="Z1015">
        <f>MATCH(V1015,'CAT-3'!$1:$1,0)</f>
        <v>84</v>
      </c>
      <c r="AA1015">
        <f>INDEX('CAT-3'!$1:$1048576,FAR!Y1015,FAR!Z1015)</f>
        <v>94.2</v>
      </c>
      <c r="AB1015">
        <f>MATCH($AB$3,'CAT-3'!$1:$1,0)</f>
        <v>90</v>
      </c>
      <c r="AC1015">
        <f>INDEX('CAT-3'!$1:$1048576,FAR!Y1015,FAR!AB1015)</f>
        <v>95.1</v>
      </c>
      <c r="AD1015" s="28">
        <f t="shared" si="574"/>
        <v>1.0095541401273884</v>
      </c>
      <c r="AE1015" s="43" t="s">
        <v>4049</v>
      </c>
      <c r="AF1015">
        <f>MATCH(AE1015,'CAT-4'!$A:$A,0)</f>
        <v>648</v>
      </c>
      <c r="AG1015">
        <f>MATCH($AG$3,'CAT-4'!$1:$1,0)</f>
        <v>4</v>
      </c>
      <c r="AH1015">
        <f>INDEX('CAT-4'!$1:$1048576,FAR!AF1015,FAR!AG1015)</f>
        <v>103.2</v>
      </c>
      <c r="AI1015">
        <f>MATCH($AI$3,'CAT-4'!$1:$1,0)</f>
        <v>133</v>
      </c>
      <c r="AJ1015">
        <f>INDEX('CAT-4'!$1:$1048576,FAR!AF1015,FAR!AI1015)</f>
        <v>130.69999999999999</v>
      </c>
      <c r="AK1015" s="28">
        <f t="shared" si="575"/>
        <v>1.2664728682170541</v>
      </c>
      <c r="AL1015" s="28">
        <f t="shared" si="576"/>
        <v>1.2785729274675353</v>
      </c>
      <c r="AM1015" s="2">
        <f>INDEX(ELSV!$C$4:$G$58,MATCH(AE1015,ELSV!$G$4:$G$58,0),MATCH(IF(O1015&gt;2000000,"A",IF(O1015&gt;1000000,"B",IF(O1015&gt;100000,"C","D"))),ELSV!$C$4:$G$4,0))</f>
        <v>5</v>
      </c>
      <c r="AN1015" s="77">
        <f>INDEX(ELSV!$G$4:$K$58,MATCH(AE1015,ELSV!$G$4:$G$58,0),MATCH(IF(O1015&gt;2000000,"A",IF(O1015&gt;1000000,"B",IF(O1015&gt;100000,"C","D"))),ELSV!$G$4:$K$4,0))</f>
        <v>1</v>
      </c>
      <c r="AO1015" s="24">
        <f t="shared" si="563"/>
        <v>68269.107390355726</v>
      </c>
      <c r="AP1015" s="24">
        <f t="shared" si="564"/>
        <v>68269.107390355726</v>
      </c>
      <c r="AQ1015" s="25">
        <f t="shared" si="565"/>
        <v>0</v>
      </c>
    </row>
    <row r="1016" spans="1:43" x14ac:dyDescent="0.25">
      <c r="A1016" s="11">
        <v>3006</v>
      </c>
      <c r="B1016" s="6">
        <v>3006006301</v>
      </c>
      <c r="C1016" s="6">
        <v>20000401</v>
      </c>
      <c r="D1016" s="6">
        <v>5000000062</v>
      </c>
      <c r="E1016" s="6" t="s">
        <v>1582</v>
      </c>
      <c r="F1016" s="6" t="s">
        <v>1121</v>
      </c>
      <c r="G1016" s="6"/>
      <c r="H1016" s="6">
        <v>1</v>
      </c>
      <c r="I1016" s="6" t="s">
        <v>41</v>
      </c>
      <c r="J1016" s="27">
        <v>40847</v>
      </c>
      <c r="K1016" s="27">
        <v>40847</v>
      </c>
      <c r="L1016" s="7">
        <v>53394.76</v>
      </c>
      <c r="M1016" s="7">
        <v>0</v>
      </c>
      <c r="N1016" s="7"/>
      <c r="O1016" s="8">
        <v>53394.76</v>
      </c>
      <c r="P1016" s="7">
        <v>-33171.86</v>
      </c>
      <c r="Q1016" s="7">
        <v>0</v>
      </c>
      <c r="R1016" s="7">
        <v>-3379.89</v>
      </c>
      <c r="S1016" s="12">
        <f t="shared" si="548"/>
        <v>-36551.75</v>
      </c>
      <c r="T1016" s="18">
        <f t="shared" si="549"/>
        <v>20222.900000000001</v>
      </c>
      <c r="U1016" s="18">
        <v>16843.009999999998</v>
      </c>
      <c r="V1016" s="30">
        <f t="shared" si="550"/>
        <v>40817</v>
      </c>
      <c r="W1016" s="28">
        <f t="shared" si="577"/>
        <v>11.597222222222221</v>
      </c>
      <c r="X1016" s="38" t="s">
        <v>3112</v>
      </c>
      <c r="Y1016">
        <f>MATCH(X1016,'CAT-3'!$A:$A,0)</f>
        <v>758</v>
      </c>
      <c r="Z1016">
        <f>MATCH(V1016,'CAT-3'!$1:$1,0)</f>
        <v>85</v>
      </c>
      <c r="AA1016">
        <f>INDEX('CAT-3'!$1:$1048576,FAR!Y1016,FAR!Z1016)</f>
        <v>94.2</v>
      </c>
      <c r="AB1016">
        <f>MATCH($AB$3,'CAT-3'!$1:$1,0)</f>
        <v>90</v>
      </c>
      <c r="AC1016">
        <f>INDEX('CAT-3'!$1:$1048576,FAR!Y1016,FAR!AB1016)</f>
        <v>95.1</v>
      </c>
      <c r="AD1016" s="28">
        <f t="shared" si="574"/>
        <v>1.0095541401273884</v>
      </c>
      <c r="AE1016" s="43" t="s">
        <v>4049</v>
      </c>
      <c r="AF1016">
        <f>MATCH(AE1016,'CAT-4'!$A:$A,0)</f>
        <v>648</v>
      </c>
      <c r="AG1016">
        <f>MATCH($AG$3,'CAT-4'!$1:$1,0)</f>
        <v>4</v>
      </c>
      <c r="AH1016">
        <f>INDEX('CAT-4'!$1:$1048576,FAR!AF1016,FAR!AG1016)</f>
        <v>103.2</v>
      </c>
      <c r="AI1016">
        <f>MATCH($AI$3,'CAT-4'!$1:$1,0)</f>
        <v>133</v>
      </c>
      <c r="AJ1016">
        <f>INDEX('CAT-4'!$1:$1048576,FAR!AF1016,FAR!AI1016)</f>
        <v>130.69999999999999</v>
      </c>
      <c r="AK1016" s="28">
        <f t="shared" si="575"/>
        <v>1.2664728682170541</v>
      </c>
      <c r="AL1016" s="28">
        <f t="shared" si="576"/>
        <v>1.2785729274675353</v>
      </c>
      <c r="AM1016" s="2">
        <f>INDEX(ELSV!$C$4:$G$58,MATCH(AE1016,ELSV!$G$4:$G$58,0),MATCH(IF(O1016&gt;2000000,"A",IF(O1016&gt;1000000,"B",IF(O1016&gt;100000,"C","D"))),ELSV!$C$4:$G$4,0))</f>
        <v>5</v>
      </c>
      <c r="AN1016" s="77">
        <f>INDEX(ELSV!$G$4:$K$58,MATCH(AE1016,ELSV!$G$4:$G$58,0),MATCH(IF(O1016&gt;2000000,"A",IF(O1016&gt;1000000,"B",IF(O1016&gt;100000,"C","D"))),ELSV!$G$4:$K$4,0))</f>
        <v>1</v>
      </c>
      <c r="AO1016" s="24">
        <f t="shared" si="563"/>
        <v>68269.094604626458</v>
      </c>
      <c r="AP1016" s="24">
        <f t="shared" si="564"/>
        <v>68269.094604626458</v>
      </c>
      <c r="AQ1016" s="25">
        <f t="shared" si="565"/>
        <v>0</v>
      </c>
    </row>
    <row r="1017" spans="1:43" x14ac:dyDescent="0.25">
      <c r="A1017" s="11">
        <v>3007</v>
      </c>
      <c r="B1017" s="6">
        <v>3007000204</v>
      </c>
      <c r="C1017" s="6">
        <v>20000201</v>
      </c>
      <c r="D1017" s="6">
        <v>3020000229</v>
      </c>
      <c r="E1017" s="6" t="s">
        <v>1585</v>
      </c>
      <c r="F1017" s="6" t="s">
        <v>368</v>
      </c>
      <c r="G1017" s="6"/>
      <c r="H1017" s="6">
        <v>1</v>
      </c>
      <c r="I1017" s="6" t="s">
        <v>41</v>
      </c>
      <c r="J1017" s="27">
        <v>41486</v>
      </c>
      <c r="K1017" s="27">
        <v>41486</v>
      </c>
      <c r="L1017" s="7">
        <v>53147.01</v>
      </c>
      <c r="M1017" s="7">
        <v>0</v>
      </c>
      <c r="N1017" s="7"/>
      <c r="O1017" s="8">
        <v>53147.01</v>
      </c>
      <c r="P1017" s="7">
        <v>-26475.360000000001</v>
      </c>
      <c r="Q1017" s="7">
        <v>0</v>
      </c>
      <c r="R1017" s="7">
        <v>-3098.47</v>
      </c>
      <c r="S1017" s="12">
        <f t="shared" si="548"/>
        <v>-29573.83</v>
      </c>
      <c r="T1017" s="18">
        <f t="shared" si="549"/>
        <v>26671.65</v>
      </c>
      <c r="U1017" s="18">
        <v>23573.18</v>
      </c>
      <c r="V1017" s="30">
        <f t="shared" si="550"/>
        <v>41456</v>
      </c>
      <c r="W1017" s="28">
        <f t="shared" si="577"/>
        <v>9.8472222222222214</v>
      </c>
      <c r="X1017" s="38"/>
      <c r="AD1017"/>
      <c r="AE1017" s="43" t="s">
        <v>4200</v>
      </c>
      <c r="AF1017">
        <f>MATCH(AE1017,'CAT-4'!$A:$A,0)</f>
        <v>726</v>
      </c>
      <c r="AG1017">
        <f>MATCH(V1017,'CAT-4'!$1:$1,0)</f>
        <v>19</v>
      </c>
      <c r="AH1017">
        <f>INDEX('CAT-4'!$1:$1048576,FAR!AF1017,FAR!AG1017)</f>
        <v>106.4</v>
      </c>
      <c r="AI1017">
        <f>MATCH($AI$3,'CAT-4'!$1:$1,0)</f>
        <v>133</v>
      </c>
      <c r="AJ1017">
        <f>INDEX('CAT-4'!$1:$1048576,FAR!AF1017,FAR!AI1017)</f>
        <v>129.9</v>
      </c>
      <c r="AK1017" s="28">
        <f t="shared" si="575"/>
        <v>1.2208646616541354</v>
      </c>
      <c r="AL1017" s="28">
        <f t="shared" ref="AL1017:AL1019" si="578">AK1017</f>
        <v>1.2208646616541354</v>
      </c>
      <c r="AM1017" s="2">
        <f>INDEX(ELSV!$C$4:$G$58,MATCH(AE1017,ELSV!$G$4:$G$58,0),MATCH(IF(O1017&gt;2000000,"A",IF(O1017&gt;1000000,"B",IF(O1017&gt;100000,"C","D"))),ELSV!$C$4:$G$4,0))</f>
        <v>8</v>
      </c>
      <c r="AN1017" s="77">
        <f>INDEX(ELSV!$G$4:$K$58,MATCH(AE1017,ELSV!$G$4:$G$58,0),MATCH(IF(O1017&gt;2000000,"A",IF(O1017&gt;1000000,"B",IF(O1017&gt;100000,"C","D"))),ELSV!$G$4:$K$4,0))</f>
        <v>0.95</v>
      </c>
      <c r="AO1017" s="24">
        <f t="shared" si="563"/>
        <v>64885.306381578957</v>
      </c>
      <c r="AP1017" s="24">
        <f t="shared" si="564"/>
        <v>61641.041062500008</v>
      </c>
      <c r="AQ1017" s="25">
        <f t="shared" si="565"/>
        <v>3244.2653190789497</v>
      </c>
    </row>
    <row r="1018" spans="1:43" x14ac:dyDescent="0.25">
      <c r="A1018" s="11">
        <v>3007</v>
      </c>
      <c r="B1018" s="6">
        <v>3007000204</v>
      </c>
      <c r="C1018" s="6">
        <v>20000201</v>
      </c>
      <c r="D1018" s="6">
        <v>3020000230</v>
      </c>
      <c r="E1018" s="6" t="s">
        <v>1585</v>
      </c>
      <c r="F1018" s="6" t="s">
        <v>368</v>
      </c>
      <c r="G1018" s="6"/>
      <c r="H1018" s="6">
        <v>1</v>
      </c>
      <c r="I1018" s="6" t="s">
        <v>41</v>
      </c>
      <c r="J1018" s="27">
        <v>41486</v>
      </c>
      <c r="K1018" s="27">
        <v>41486</v>
      </c>
      <c r="L1018" s="7">
        <v>53146.99</v>
      </c>
      <c r="M1018" s="7">
        <v>0</v>
      </c>
      <c r="N1018" s="7"/>
      <c r="O1018" s="8">
        <v>53146.99</v>
      </c>
      <c r="P1018" s="7">
        <v>-26475.360000000001</v>
      </c>
      <c r="Q1018" s="7">
        <v>0</v>
      </c>
      <c r="R1018" s="7">
        <v>-3098.47</v>
      </c>
      <c r="S1018" s="12">
        <f t="shared" si="548"/>
        <v>-29573.83</v>
      </c>
      <c r="T1018" s="18">
        <f t="shared" si="549"/>
        <v>26671.629999999997</v>
      </c>
      <c r="U1018" s="18">
        <v>23573.16</v>
      </c>
      <c r="V1018" s="30">
        <f t="shared" si="550"/>
        <v>41456</v>
      </c>
      <c r="W1018" s="28">
        <f t="shared" si="577"/>
        <v>9.8472222222222214</v>
      </c>
      <c r="X1018" s="38"/>
      <c r="AD1018"/>
      <c r="AE1018" s="43" t="s">
        <v>4200</v>
      </c>
      <c r="AF1018">
        <f>MATCH(AE1018,'CAT-4'!$A:$A,0)</f>
        <v>726</v>
      </c>
      <c r="AG1018">
        <f>MATCH(V1018,'CAT-4'!$1:$1,0)</f>
        <v>19</v>
      </c>
      <c r="AH1018">
        <f>INDEX('CAT-4'!$1:$1048576,FAR!AF1018,FAR!AG1018)</f>
        <v>106.4</v>
      </c>
      <c r="AI1018">
        <f>MATCH($AI$3,'CAT-4'!$1:$1,0)</f>
        <v>133</v>
      </c>
      <c r="AJ1018">
        <f>INDEX('CAT-4'!$1:$1048576,FAR!AF1018,FAR!AI1018)</f>
        <v>129.9</v>
      </c>
      <c r="AK1018" s="28">
        <f t="shared" si="575"/>
        <v>1.2208646616541354</v>
      </c>
      <c r="AL1018" s="28">
        <f t="shared" si="578"/>
        <v>1.2208646616541354</v>
      </c>
      <c r="AM1018" s="2">
        <f>INDEX(ELSV!$C$4:$G$58,MATCH(AE1018,ELSV!$G$4:$G$58,0),MATCH(IF(O1018&gt;2000000,"A",IF(O1018&gt;1000000,"B",IF(O1018&gt;100000,"C","D"))),ELSV!$C$4:$G$4,0))</f>
        <v>8</v>
      </c>
      <c r="AN1018" s="77">
        <f>INDEX(ELSV!$G$4:$K$58,MATCH(AE1018,ELSV!$G$4:$G$58,0),MATCH(IF(O1018&gt;2000000,"A",IF(O1018&gt;1000000,"B",IF(O1018&gt;100000,"C","D"))),ELSV!$G$4:$K$4,0))</f>
        <v>0.95</v>
      </c>
      <c r="AO1018" s="24">
        <f t="shared" si="563"/>
        <v>64885.281964285714</v>
      </c>
      <c r="AP1018" s="24">
        <f t="shared" si="564"/>
        <v>61641.017866071423</v>
      </c>
      <c r="AQ1018" s="25">
        <f t="shared" si="565"/>
        <v>3244.2640982142912</v>
      </c>
    </row>
    <row r="1019" spans="1:43" x14ac:dyDescent="0.25">
      <c r="A1019" s="11">
        <v>3004</v>
      </c>
      <c r="B1019" s="6">
        <v>3004006301</v>
      </c>
      <c r="C1019" s="6">
        <v>20000401</v>
      </c>
      <c r="D1019" s="6">
        <v>5000000251</v>
      </c>
      <c r="E1019" s="6" t="s">
        <v>1583</v>
      </c>
      <c r="F1019" s="6" t="s">
        <v>1170</v>
      </c>
      <c r="G1019" s="6"/>
      <c r="H1019" s="6">
        <v>1</v>
      </c>
      <c r="I1019" s="6" t="s">
        <v>41</v>
      </c>
      <c r="J1019" s="27">
        <v>41327</v>
      </c>
      <c r="K1019" s="27">
        <v>41327</v>
      </c>
      <c r="L1019" s="7">
        <v>53130.01</v>
      </c>
      <c r="M1019" s="7">
        <v>0</v>
      </c>
      <c r="N1019" s="7"/>
      <c r="O1019" s="8">
        <v>53130.01</v>
      </c>
      <c r="P1019" s="7">
        <v>-29673.25</v>
      </c>
      <c r="Q1019" s="7">
        <v>0</v>
      </c>
      <c r="R1019" s="7">
        <v>-3363.13</v>
      </c>
      <c r="S1019" s="12">
        <f t="shared" si="548"/>
        <v>-33036.379999999997</v>
      </c>
      <c r="T1019" s="18">
        <f t="shared" si="549"/>
        <v>23456.760000000002</v>
      </c>
      <c r="U1019" s="18">
        <v>20093.63</v>
      </c>
      <c r="V1019" s="30">
        <f t="shared" si="550"/>
        <v>41306</v>
      </c>
      <c r="W1019" s="28">
        <f t="shared" si="577"/>
        <v>10.286111111111111</v>
      </c>
      <c r="X1019" s="38"/>
      <c r="AD1019"/>
      <c r="AE1019" s="43" t="s">
        <v>4032</v>
      </c>
      <c r="AF1019">
        <f>MATCH(AE1019,'CAT-4'!$A:$A,0)</f>
        <v>639</v>
      </c>
      <c r="AG1019">
        <f>MATCH(V1019,'CAT-4'!$1:$1,0)</f>
        <v>14</v>
      </c>
      <c r="AH1019">
        <f>INDEX('CAT-4'!$1:$1048576,FAR!AF1019,FAR!AG1019)</f>
        <v>101</v>
      </c>
      <c r="AI1019">
        <f>MATCH($AI$3,'CAT-4'!$1:$1,0)</f>
        <v>133</v>
      </c>
      <c r="AJ1019">
        <f>INDEX('CAT-4'!$1:$1048576,FAR!AF1019,FAR!AI1019)</f>
        <v>117.6</v>
      </c>
      <c r="AK1019" s="28">
        <f t="shared" si="575"/>
        <v>1.1643564356435643</v>
      </c>
      <c r="AL1019" s="28">
        <f t="shared" si="578"/>
        <v>1.1643564356435643</v>
      </c>
      <c r="AM1019" s="2">
        <f>INDEX(ELSV!$C$4:$G$58,MATCH(AE1019,ELSV!$G$4:$G$58,0),MATCH(IF(O1019&gt;2000000,"A",IF(O1019&gt;1000000,"B",IF(O1019&gt;100000,"C","D"))),ELSV!$C$4:$G$4,0))</f>
        <v>6</v>
      </c>
      <c r="AN1019" s="77">
        <f>INDEX(ELSV!$G$4:$K$58,MATCH(AE1019,ELSV!$G$4:$G$58,0),MATCH(IF(O1019&gt;2000000,"A",IF(O1019&gt;1000000,"B",IF(O1019&gt;100000,"C","D"))),ELSV!$G$4:$K$4,0))</f>
        <v>1</v>
      </c>
      <c r="AO1019" s="24">
        <f t="shared" si="563"/>
        <v>61862.269069306931</v>
      </c>
      <c r="AP1019" s="24">
        <f t="shared" si="564"/>
        <v>61862.269069306931</v>
      </c>
      <c r="AQ1019" s="25">
        <f t="shared" si="565"/>
        <v>0</v>
      </c>
    </row>
    <row r="1020" spans="1:43" x14ac:dyDescent="0.25">
      <c r="A1020" s="11">
        <v>3005</v>
      </c>
      <c r="B1020" s="6">
        <v>3005006203</v>
      </c>
      <c r="C1020" s="6">
        <v>20000301</v>
      </c>
      <c r="D1020" s="6">
        <v>4000000141</v>
      </c>
      <c r="E1020" s="6" t="s">
        <v>1584</v>
      </c>
      <c r="F1020" s="6" t="s">
        <v>903</v>
      </c>
      <c r="G1020" s="6"/>
      <c r="H1020" s="6">
        <v>4</v>
      </c>
      <c r="I1020" s="6" t="s">
        <v>8</v>
      </c>
      <c r="J1020" s="27">
        <v>40816</v>
      </c>
      <c r="K1020" s="27">
        <v>40816</v>
      </c>
      <c r="L1020" s="7">
        <v>52800</v>
      </c>
      <c r="M1020" s="7">
        <v>0</v>
      </c>
      <c r="N1020" s="7"/>
      <c r="O1020" s="8">
        <v>52800</v>
      </c>
      <c r="P1020" s="7">
        <v>-35102.65</v>
      </c>
      <c r="Q1020" s="7">
        <v>0</v>
      </c>
      <c r="R1020" s="7">
        <v>-3342.24</v>
      </c>
      <c r="S1020" s="12">
        <f t="shared" si="548"/>
        <v>-38444.89</v>
      </c>
      <c r="T1020" s="18">
        <f t="shared" si="549"/>
        <v>17697.349999999999</v>
      </c>
      <c r="U1020" s="18">
        <v>14355.11</v>
      </c>
      <c r="V1020" s="30">
        <f t="shared" si="550"/>
        <v>40787</v>
      </c>
      <c r="W1020" s="28">
        <f t="shared" si="577"/>
        <v>11.680555555555555</v>
      </c>
      <c r="X1020" s="38" t="s">
        <v>3080</v>
      </c>
      <c r="Y1020">
        <f>MATCH(X1020,'CAT-3'!$A:$A,0)</f>
        <v>742</v>
      </c>
      <c r="Z1020">
        <f>MATCH(V1020,'CAT-3'!$1:$1,0)</f>
        <v>84</v>
      </c>
      <c r="AA1020">
        <f>INDEX('CAT-3'!$1:$1048576,FAR!Y1020,FAR!Z1020)</f>
        <v>72.5</v>
      </c>
      <c r="AB1020">
        <f>MATCH($AB$3,'CAT-3'!$1:$1,0)</f>
        <v>90</v>
      </c>
      <c r="AC1020">
        <f>INDEX('CAT-3'!$1:$1048576,FAR!Y1020,FAR!AB1020)</f>
        <v>73.099999999999994</v>
      </c>
      <c r="AD1020" s="28">
        <f>AC1020/AA1020</f>
        <v>1.0082758620689654</v>
      </c>
      <c r="AE1020" s="43" t="s">
        <v>4057</v>
      </c>
      <c r="AF1020">
        <f>MATCH(AE1020,'CAT-4'!$A:$A,0)</f>
        <v>652</v>
      </c>
      <c r="AG1020">
        <f>MATCH($AG$3,'CAT-4'!$1:$1,0)</f>
        <v>4</v>
      </c>
      <c r="AH1020">
        <f>INDEX('CAT-4'!$1:$1048576,FAR!AF1020,FAR!AG1020)</f>
        <v>97.5</v>
      </c>
      <c r="AI1020">
        <f>MATCH($AI$3,'CAT-4'!$1:$1,0)</f>
        <v>133</v>
      </c>
      <c r="AJ1020">
        <f>INDEX('CAT-4'!$1:$1048576,FAR!AF1020,FAR!AI1020)</f>
        <v>93.1</v>
      </c>
      <c r="AK1020" s="28">
        <f>AJ1020/AH1020</f>
        <v>0.95487179487179485</v>
      </c>
      <c r="AL1020" s="28">
        <f>AK1020*AD1020</f>
        <v>0.96277418213969923</v>
      </c>
      <c r="AM1020" s="2">
        <f>INDEX(ELSV!$C$4:$G$58,MATCH(AE1020,ELSV!$G$4:$G$58,0),MATCH(IF(O1020&gt;2000000,"A",IF(O1020&gt;1000000,"B",IF(O1020&gt;100000,"C","D"))),ELSV!$C$4:$G$4,0))</f>
        <v>8</v>
      </c>
      <c r="AN1020" s="77">
        <f>INDEX(ELSV!$G$4:$K$58,MATCH(AE1020,ELSV!$G$4:$G$58,0),MATCH(IF(O1020&gt;2000000,"A",IF(O1020&gt;1000000,"B",IF(O1020&gt;100000,"C","D"))),ELSV!$G$4:$K$4,0))</f>
        <v>0.95</v>
      </c>
      <c r="AO1020" s="24">
        <f t="shared" si="563"/>
        <v>50834.476816976123</v>
      </c>
      <c r="AP1020" s="24">
        <f t="shared" si="564"/>
        <v>48292.752976127311</v>
      </c>
      <c r="AQ1020" s="25">
        <f t="shared" si="565"/>
        <v>2541.723840848812</v>
      </c>
    </row>
    <row r="1021" spans="1:43" x14ac:dyDescent="0.25">
      <c r="A1021" s="11">
        <v>3006</v>
      </c>
      <c r="B1021" s="6">
        <v>3006000209</v>
      </c>
      <c r="C1021" s="6">
        <v>20000201</v>
      </c>
      <c r="D1021" s="6">
        <v>3020000381</v>
      </c>
      <c r="E1021" s="6" t="s">
        <v>1582</v>
      </c>
      <c r="F1021" s="6" t="s">
        <v>514</v>
      </c>
      <c r="G1021" s="6"/>
      <c r="H1021" s="6">
        <v>6</v>
      </c>
      <c r="I1021" s="6" t="s">
        <v>8</v>
      </c>
      <c r="J1021" s="27">
        <v>42195</v>
      </c>
      <c r="K1021" s="27">
        <v>42195</v>
      </c>
      <c r="L1021" s="7">
        <v>52695.66</v>
      </c>
      <c r="M1021" s="7">
        <v>0</v>
      </c>
      <c r="N1021" s="7"/>
      <c r="O1021" s="8">
        <v>52695.66</v>
      </c>
      <c r="P1021" s="7">
        <v>-20665.73</v>
      </c>
      <c r="Q1021" s="7">
        <v>0</v>
      </c>
      <c r="R1021" s="7">
        <v>-3072.16</v>
      </c>
      <c r="S1021" s="12">
        <f t="shared" si="548"/>
        <v>-23737.89</v>
      </c>
      <c r="T1021" s="18">
        <f t="shared" si="549"/>
        <v>32029.930000000004</v>
      </c>
      <c r="U1021" s="18">
        <v>28957.77</v>
      </c>
      <c r="V1021" s="30">
        <f t="shared" si="550"/>
        <v>42186</v>
      </c>
      <c r="W1021" s="28">
        <f t="shared" si="577"/>
        <v>7.9027777777777777</v>
      </c>
      <c r="X1021" s="38"/>
      <c r="AD1021"/>
      <c r="AE1021" s="43" t="s">
        <v>4034</v>
      </c>
      <c r="AF1021">
        <f>MATCH(AE1021,'CAT-4'!$A:$A,0)</f>
        <v>640</v>
      </c>
      <c r="AG1021">
        <f>MATCH(V1021,'CAT-4'!$1:$1,0)</f>
        <v>43</v>
      </c>
      <c r="AH1021">
        <f>INDEX('CAT-4'!$1:$1048576,FAR!AF1021,FAR!AG1021)</f>
        <v>105.5</v>
      </c>
      <c r="AI1021">
        <f>MATCH($AI$3,'CAT-4'!$1:$1,0)</f>
        <v>133</v>
      </c>
      <c r="AJ1021">
        <f>INDEX('CAT-4'!$1:$1048576,FAR!AF1021,FAR!AI1021)</f>
        <v>115.5</v>
      </c>
      <c r="AK1021" s="28">
        <f t="shared" ref="AK1021:AK1022" si="579">AJ1021/AH1021</f>
        <v>1.09478672985782</v>
      </c>
      <c r="AL1021" s="28">
        <f t="shared" ref="AL1021:AL1022" si="580">AK1021</f>
        <v>1.09478672985782</v>
      </c>
      <c r="AM1021" s="2">
        <f>INDEX(ELSV!$C$4:$G$58,MATCH(AE1021,ELSV!$G$4:$G$58,0),MATCH(IF(O1021&gt;2000000,"A",IF(O1021&gt;1000000,"B",IF(O1021&gt;100000,"C","D"))),ELSV!$C$4:$G$4,0))</f>
        <v>5</v>
      </c>
      <c r="AN1021" s="77">
        <f>INDEX(ELSV!$G$4:$K$58,MATCH(AE1021,ELSV!$G$4:$G$58,0),MATCH(IF(O1021&gt;2000000,"A",IF(O1021&gt;1000000,"B",IF(O1021&gt;100000,"C","D"))),ELSV!$G$4:$K$4,0))</f>
        <v>1</v>
      </c>
      <c r="AO1021" s="24">
        <f t="shared" si="563"/>
        <v>57690.509289099537</v>
      </c>
      <c r="AP1021" s="24">
        <f t="shared" si="564"/>
        <v>57690.509289099537</v>
      </c>
      <c r="AQ1021" s="25">
        <f t="shared" si="565"/>
        <v>0</v>
      </c>
    </row>
    <row r="1022" spans="1:43" x14ac:dyDescent="0.25">
      <c r="A1022" s="11">
        <v>3007</v>
      </c>
      <c r="B1022" s="6">
        <v>3007000209</v>
      </c>
      <c r="C1022" s="6">
        <v>20000401</v>
      </c>
      <c r="D1022" s="6">
        <v>5000000475</v>
      </c>
      <c r="E1022" s="6" t="s">
        <v>1585</v>
      </c>
      <c r="F1022" s="6" t="s">
        <v>1326</v>
      </c>
      <c r="G1022" s="6"/>
      <c r="H1022" s="6">
        <v>1</v>
      </c>
      <c r="I1022" s="6" t="s">
        <v>8</v>
      </c>
      <c r="J1022" s="27">
        <v>44947</v>
      </c>
      <c r="K1022" s="27">
        <v>44947</v>
      </c>
      <c r="L1022" s="7">
        <v>0</v>
      </c>
      <c r="M1022" s="7">
        <v>52392.01</v>
      </c>
      <c r="N1022" s="7"/>
      <c r="O1022" s="8">
        <v>52392.01</v>
      </c>
      <c r="P1022" s="7">
        <v>0</v>
      </c>
      <c r="Q1022" s="7">
        <v>0</v>
      </c>
      <c r="R1022" s="7">
        <v>-530.52</v>
      </c>
      <c r="S1022" s="12">
        <f t="shared" si="548"/>
        <v>-530.52</v>
      </c>
      <c r="T1022" s="18">
        <f t="shared" si="549"/>
        <v>0</v>
      </c>
      <c r="U1022" s="18">
        <v>51861.49</v>
      </c>
      <c r="V1022" s="30">
        <f t="shared" si="550"/>
        <v>44927</v>
      </c>
      <c r="W1022" s="28">
        <f t="shared" si="577"/>
        <v>0.37222222222222223</v>
      </c>
      <c r="X1022" s="38"/>
      <c r="AD1022"/>
      <c r="AE1022" s="43" t="s">
        <v>4165</v>
      </c>
      <c r="AF1022">
        <f>MATCH(AE1022,'CAT-4'!$A:$A,0)</f>
        <v>708</v>
      </c>
      <c r="AG1022">
        <f>MATCH(V1022,'CAT-4'!$1:$1,0)</f>
        <v>133</v>
      </c>
      <c r="AH1022">
        <f>INDEX('CAT-4'!$1:$1048576,FAR!AF1022,FAR!AG1022)</f>
        <v>133.69999999999999</v>
      </c>
      <c r="AI1022">
        <f>MATCH($AI$3,'CAT-4'!$1:$1,0)</f>
        <v>133</v>
      </c>
      <c r="AJ1022">
        <f>INDEX('CAT-4'!$1:$1048576,FAR!AF1022,FAR!AI1022)</f>
        <v>133.69999999999999</v>
      </c>
      <c r="AK1022" s="28">
        <f t="shared" si="579"/>
        <v>1</v>
      </c>
      <c r="AL1022" s="28">
        <f t="shared" si="580"/>
        <v>1</v>
      </c>
      <c r="AM1022" s="2">
        <f>INDEX(ELSV!$C$4:$G$58,MATCH(AE1022,ELSV!$G$4:$G$58,0),MATCH(IF(O1022&gt;2000000,"A",IF(O1022&gt;1000000,"B",IF(O1022&gt;100000,"C","D"))),ELSV!$C$4:$G$4,0))</f>
        <v>8</v>
      </c>
      <c r="AN1022" s="77">
        <f>INDEX(ELSV!$G$4:$K$58,MATCH(AE1022,ELSV!$G$4:$G$58,0),MATCH(IF(O1022&gt;2000000,"A",IF(O1022&gt;1000000,"B",IF(O1022&gt;100000,"C","D"))),ELSV!$G$4:$K$4,0))</f>
        <v>0.95</v>
      </c>
      <c r="AO1022" s="24">
        <f t="shared" si="563"/>
        <v>52392.01</v>
      </c>
      <c r="AP1022" s="24">
        <f t="shared" si="564"/>
        <v>2315.7996086805556</v>
      </c>
      <c r="AQ1022" s="25">
        <f t="shared" si="565"/>
        <v>50076.210391319444</v>
      </c>
    </row>
    <row r="1023" spans="1:43" hidden="1" x14ac:dyDescent="0.25">
      <c r="A1023" s="11">
        <v>3004</v>
      </c>
      <c r="B1023" s="6">
        <v>3004006301</v>
      </c>
      <c r="C1023" s="6">
        <v>20000401</v>
      </c>
      <c r="D1023" s="6">
        <v>5030000122</v>
      </c>
      <c r="E1023" s="6"/>
      <c r="F1023" s="6" t="s">
        <v>1423</v>
      </c>
      <c r="G1023" s="6"/>
      <c r="H1023" s="6">
        <v>1</v>
      </c>
      <c r="I1023" s="6" t="s">
        <v>8</v>
      </c>
      <c r="J1023" s="27">
        <v>40999</v>
      </c>
      <c r="K1023" s="27">
        <v>40999</v>
      </c>
      <c r="L1023" s="7">
        <v>51818</v>
      </c>
      <c r="M1023" s="7">
        <v>0</v>
      </c>
      <c r="N1023" s="7"/>
      <c r="O1023" s="8">
        <v>51818</v>
      </c>
      <c r="P1023" s="7">
        <v>-46636.2</v>
      </c>
      <c r="Q1023" s="7">
        <v>0</v>
      </c>
      <c r="R1023" s="7">
        <v>0</v>
      </c>
      <c r="S1023" s="12">
        <f t="shared" si="548"/>
        <v>-46636.2</v>
      </c>
      <c r="T1023" s="18">
        <f t="shared" si="549"/>
        <v>5181.8000000000029</v>
      </c>
      <c r="U1023" s="18">
        <v>5181.8</v>
      </c>
      <c r="V1023" s="30">
        <f t="shared" si="550"/>
        <v>40969</v>
      </c>
      <c r="W1023" s="28">
        <f t="shared" si="577"/>
        <v>11.180555555555555</v>
      </c>
      <c r="X1023" s="38" t="s">
        <v>3108</v>
      </c>
      <c r="Y1023">
        <f>MATCH(X1023,'CAT-3'!$A:$A,0)</f>
        <v>756</v>
      </c>
      <c r="Z1023">
        <f>MATCH(V1023,'CAT-3'!$1:$1,0)</f>
        <v>90</v>
      </c>
      <c r="AA1023">
        <f>INDEX('CAT-3'!$1:$1048576,FAR!Y1023,FAR!Z1023)</f>
        <v>87</v>
      </c>
      <c r="AB1023">
        <f>MATCH($AB$3,'CAT-3'!$1:$1,0)</f>
        <v>90</v>
      </c>
      <c r="AC1023">
        <f>INDEX('CAT-3'!$1:$1048576,FAR!Y1023,FAR!AB1023)</f>
        <v>87</v>
      </c>
      <c r="AD1023" s="28">
        <f t="shared" ref="AD1023:AD1026" si="581">AC1023/AA1023</f>
        <v>1</v>
      </c>
      <c r="AE1023" s="43" t="s">
        <v>4043</v>
      </c>
      <c r="AF1023">
        <f>MATCH(AE1023,'CAT-4'!$A:$A,0)</f>
        <v>645</v>
      </c>
      <c r="AG1023">
        <f>MATCH($AG$3,'CAT-4'!$1:$1,0)</f>
        <v>4</v>
      </c>
      <c r="AH1023">
        <f>INDEX('CAT-4'!$1:$1048576,FAR!AF1023,FAR!AG1023)</f>
        <v>100.5</v>
      </c>
      <c r="AI1023">
        <f>MATCH($AI$3,'CAT-4'!$1:$1,0)</f>
        <v>133</v>
      </c>
      <c r="AJ1023">
        <f>INDEX('CAT-4'!$1:$1048576,FAR!AF1023,FAR!AI1023)</f>
        <v>115.6</v>
      </c>
      <c r="AK1023" s="28">
        <f t="shared" ref="AK1023:AK1032" si="582">AJ1023/AH1023</f>
        <v>1.1502487562189054</v>
      </c>
      <c r="AL1023" s="28">
        <f t="shared" ref="AL1023:AL1026" si="583">AK1023*AD1023</f>
        <v>1.1502487562189054</v>
      </c>
      <c r="AM1023" s="2">
        <f>INDEX(ELSV!$C$4:$G$58,MATCH(AE1023,ELSV!$G$4:$G$58,0),MATCH(IF(O1023&gt;2000000,"A",IF(O1023&gt;1000000,"B",IF(O1023&gt;100000,"C","D"))),ELSV!$C$4:$G$4,0))</f>
        <v>6</v>
      </c>
      <c r="AN1023" s="77">
        <f>INDEX(ELSV!$G$4:$K$58,MATCH(AE1023,ELSV!$G$4:$G$58,0),MATCH(IF(O1023&gt;2000000,"A",IF(O1023&gt;1000000,"B",IF(O1023&gt;100000,"C","D"))),ELSV!$G$4:$K$4,0))</f>
        <v>1</v>
      </c>
      <c r="AO1023" s="24">
        <f t="shared" si="563"/>
        <v>59603.590049751241</v>
      </c>
      <c r="AP1023" s="24">
        <f t="shared" si="564"/>
        <v>59603.590049751234</v>
      </c>
      <c r="AQ1023" s="25">
        <f t="shared" si="565"/>
        <v>0</v>
      </c>
    </row>
    <row r="1024" spans="1:43" x14ac:dyDescent="0.25">
      <c r="A1024" s="11">
        <v>3007</v>
      </c>
      <c r="B1024" s="6">
        <v>3007006203</v>
      </c>
      <c r="C1024" s="6">
        <v>20000401</v>
      </c>
      <c r="D1024" s="6">
        <v>5030000117</v>
      </c>
      <c r="E1024" s="6" t="s">
        <v>1585</v>
      </c>
      <c r="F1024" s="6" t="s">
        <v>1419</v>
      </c>
      <c r="G1024" s="6"/>
      <c r="H1024" s="6">
        <v>1</v>
      </c>
      <c r="I1024" s="6" t="s">
        <v>8</v>
      </c>
      <c r="J1024" s="27">
        <v>40982</v>
      </c>
      <c r="K1024" s="27">
        <v>40982</v>
      </c>
      <c r="L1024" s="7">
        <v>51817.599999999999</v>
      </c>
      <c r="M1024" s="7">
        <v>0</v>
      </c>
      <c r="N1024" s="7"/>
      <c r="O1024" s="8">
        <v>51817.599999999999</v>
      </c>
      <c r="P1024" s="7">
        <v>-46635.839999999997</v>
      </c>
      <c r="Q1024" s="7">
        <v>0</v>
      </c>
      <c r="R1024" s="7">
        <v>0</v>
      </c>
      <c r="S1024" s="12">
        <f t="shared" si="548"/>
        <v>-46635.839999999997</v>
      </c>
      <c r="T1024" s="18">
        <f t="shared" si="549"/>
        <v>5181.760000000002</v>
      </c>
      <c r="U1024" s="18">
        <v>5181.76</v>
      </c>
      <c r="V1024" s="30">
        <f t="shared" si="550"/>
        <v>40969</v>
      </c>
      <c r="W1024" s="28">
        <f t="shared" si="577"/>
        <v>11.225</v>
      </c>
      <c r="X1024" s="38" t="s">
        <v>3108</v>
      </c>
      <c r="Y1024">
        <f>MATCH(X1024,'CAT-3'!$A:$A,0)</f>
        <v>756</v>
      </c>
      <c r="Z1024">
        <f>MATCH(V1024,'CAT-3'!$1:$1,0)</f>
        <v>90</v>
      </c>
      <c r="AA1024">
        <f>INDEX('CAT-3'!$1:$1048576,FAR!Y1024,FAR!Z1024)</f>
        <v>87</v>
      </c>
      <c r="AB1024">
        <f>MATCH($AB$3,'CAT-3'!$1:$1,0)</f>
        <v>90</v>
      </c>
      <c r="AC1024">
        <f>INDEX('CAT-3'!$1:$1048576,FAR!Y1024,FAR!AB1024)</f>
        <v>87</v>
      </c>
      <c r="AD1024" s="28">
        <f t="shared" si="581"/>
        <v>1</v>
      </c>
      <c r="AE1024" s="43" t="s">
        <v>4043</v>
      </c>
      <c r="AF1024">
        <f>MATCH(AE1024,'CAT-4'!$A:$A,0)</f>
        <v>645</v>
      </c>
      <c r="AG1024">
        <f>MATCH($AG$3,'CAT-4'!$1:$1,0)</f>
        <v>4</v>
      </c>
      <c r="AH1024">
        <f>INDEX('CAT-4'!$1:$1048576,FAR!AF1024,FAR!AG1024)</f>
        <v>100.5</v>
      </c>
      <c r="AI1024">
        <f>MATCH($AI$3,'CAT-4'!$1:$1,0)</f>
        <v>133</v>
      </c>
      <c r="AJ1024">
        <f>INDEX('CAT-4'!$1:$1048576,FAR!AF1024,FAR!AI1024)</f>
        <v>115.6</v>
      </c>
      <c r="AK1024" s="28">
        <f t="shared" si="582"/>
        <v>1.1502487562189054</v>
      </c>
      <c r="AL1024" s="28">
        <f t="shared" si="583"/>
        <v>1.1502487562189054</v>
      </c>
      <c r="AM1024" s="2">
        <f>INDEX(ELSV!$C$4:$G$58,MATCH(AE1024,ELSV!$G$4:$G$58,0),MATCH(IF(O1024&gt;2000000,"A",IF(O1024&gt;1000000,"B",IF(O1024&gt;100000,"C","D"))),ELSV!$C$4:$G$4,0))</f>
        <v>6</v>
      </c>
      <c r="AN1024" s="77">
        <f>INDEX(ELSV!$G$4:$K$58,MATCH(AE1024,ELSV!$G$4:$G$58,0),MATCH(IF(O1024&gt;2000000,"A",IF(O1024&gt;1000000,"B",IF(O1024&gt;100000,"C","D"))),ELSV!$G$4:$K$4,0))</f>
        <v>1</v>
      </c>
      <c r="AO1024" s="24">
        <f t="shared" si="563"/>
        <v>59603.129950248753</v>
      </c>
      <c r="AP1024" s="24">
        <f t="shared" si="564"/>
        <v>59603.129950248753</v>
      </c>
      <c r="AQ1024" s="25">
        <f t="shared" si="565"/>
        <v>0</v>
      </c>
    </row>
    <row r="1025" spans="1:43" x14ac:dyDescent="0.25">
      <c r="A1025" s="11">
        <v>3008</v>
      </c>
      <c r="B1025" s="6">
        <v>3008006201</v>
      </c>
      <c r="C1025" s="6">
        <v>20000401</v>
      </c>
      <c r="D1025" s="6">
        <v>5030000120</v>
      </c>
      <c r="E1025" s="6" t="s">
        <v>1586</v>
      </c>
      <c r="F1025" s="6" t="s">
        <v>1422</v>
      </c>
      <c r="G1025" s="6"/>
      <c r="H1025" s="6">
        <v>1</v>
      </c>
      <c r="I1025" s="6" t="s">
        <v>41</v>
      </c>
      <c r="J1025" s="27">
        <v>40999</v>
      </c>
      <c r="K1025" s="27">
        <v>40999</v>
      </c>
      <c r="L1025" s="7">
        <v>51817.59</v>
      </c>
      <c r="M1025" s="7">
        <v>0</v>
      </c>
      <c r="N1025" s="7"/>
      <c r="O1025" s="8">
        <v>51817.59</v>
      </c>
      <c r="P1025" s="7">
        <v>-46635.83</v>
      </c>
      <c r="Q1025" s="7">
        <v>0</v>
      </c>
      <c r="R1025" s="7">
        <v>0</v>
      </c>
      <c r="S1025" s="12">
        <f t="shared" si="548"/>
        <v>-46635.83</v>
      </c>
      <c r="T1025" s="18">
        <f t="shared" si="549"/>
        <v>5181.7599999999948</v>
      </c>
      <c r="U1025" s="18">
        <v>5181.76</v>
      </c>
      <c r="V1025" s="30">
        <f t="shared" si="550"/>
        <v>40969</v>
      </c>
      <c r="W1025" s="28">
        <f t="shared" si="577"/>
        <v>11.180555555555555</v>
      </c>
      <c r="X1025" s="38" t="s">
        <v>3108</v>
      </c>
      <c r="Y1025">
        <f>MATCH(X1025,'CAT-3'!$A:$A,0)</f>
        <v>756</v>
      </c>
      <c r="Z1025">
        <f>MATCH(V1025,'CAT-3'!$1:$1,0)</f>
        <v>90</v>
      </c>
      <c r="AA1025">
        <f>INDEX('CAT-3'!$1:$1048576,FAR!Y1025,FAR!Z1025)</f>
        <v>87</v>
      </c>
      <c r="AB1025">
        <f>MATCH($AB$3,'CAT-3'!$1:$1,0)</f>
        <v>90</v>
      </c>
      <c r="AC1025">
        <f>INDEX('CAT-3'!$1:$1048576,FAR!Y1025,FAR!AB1025)</f>
        <v>87</v>
      </c>
      <c r="AD1025" s="28">
        <f t="shared" si="581"/>
        <v>1</v>
      </c>
      <c r="AE1025" s="43" t="s">
        <v>4045</v>
      </c>
      <c r="AF1025">
        <f>MATCH(AE1025,'CAT-4'!$A:$A,0)</f>
        <v>646</v>
      </c>
      <c r="AG1025">
        <f>MATCH($AG$3,'CAT-4'!$1:$1,0)</f>
        <v>4</v>
      </c>
      <c r="AH1025">
        <f>INDEX('CAT-4'!$1:$1048576,FAR!AF1025,FAR!AG1025)</f>
        <v>91.7</v>
      </c>
      <c r="AI1025">
        <f>MATCH($AI$3,'CAT-4'!$1:$1,0)</f>
        <v>133</v>
      </c>
      <c r="AJ1025">
        <f>INDEX('CAT-4'!$1:$1048576,FAR!AF1025,FAR!AI1025)</f>
        <v>154.1</v>
      </c>
      <c r="AK1025" s="28">
        <f t="shared" si="582"/>
        <v>1.6804798255179934</v>
      </c>
      <c r="AL1025" s="28">
        <f t="shared" si="583"/>
        <v>1.6804798255179934</v>
      </c>
      <c r="AM1025" s="2">
        <f>INDEX(ELSV!$C$4:$G$58,MATCH(AE1025,ELSV!$G$4:$G$58,0),MATCH(IF(O1025&gt;2000000,"A",IF(O1025&gt;1000000,"B",IF(O1025&gt;100000,"C","D"))),ELSV!$C$4:$G$4,0))</f>
        <v>5</v>
      </c>
      <c r="AN1025" s="77">
        <f>INDEX(ELSV!$G$4:$K$58,MATCH(AE1025,ELSV!$G$4:$G$58,0),MATCH(IF(O1025&gt;2000000,"A",IF(O1025&gt;1000000,"B",IF(O1025&gt;100000,"C","D"))),ELSV!$G$4:$K$4,0))</f>
        <v>1</v>
      </c>
      <c r="AO1025" s="24">
        <f t="shared" si="563"/>
        <v>87078.414601962912</v>
      </c>
      <c r="AP1025" s="24">
        <f t="shared" si="564"/>
        <v>87078.414601962926</v>
      </c>
      <c r="AQ1025" s="25">
        <f t="shared" si="565"/>
        <v>0</v>
      </c>
    </row>
    <row r="1026" spans="1:43" x14ac:dyDescent="0.25">
      <c r="A1026" s="11">
        <v>3006</v>
      </c>
      <c r="B1026" s="6">
        <v>3006006201</v>
      </c>
      <c r="C1026" s="6">
        <v>20000401</v>
      </c>
      <c r="D1026" s="6">
        <v>5030000119</v>
      </c>
      <c r="E1026" s="6" t="s">
        <v>1582</v>
      </c>
      <c r="F1026" s="6" t="s">
        <v>1421</v>
      </c>
      <c r="G1026" s="6"/>
      <c r="H1026" s="6">
        <v>1</v>
      </c>
      <c r="I1026" s="6" t="s">
        <v>41</v>
      </c>
      <c r="J1026" s="27">
        <v>40999</v>
      </c>
      <c r="K1026" s="27">
        <v>40999</v>
      </c>
      <c r="L1026" s="7">
        <v>51817</v>
      </c>
      <c r="M1026" s="7">
        <v>0</v>
      </c>
      <c r="N1026" s="7"/>
      <c r="O1026" s="8">
        <v>51817</v>
      </c>
      <c r="P1026" s="7">
        <v>-46635.3</v>
      </c>
      <c r="Q1026" s="7">
        <v>0</v>
      </c>
      <c r="R1026" s="7">
        <v>0</v>
      </c>
      <c r="S1026" s="12">
        <f t="shared" si="548"/>
        <v>-46635.3</v>
      </c>
      <c r="T1026" s="18">
        <f t="shared" si="549"/>
        <v>5181.6999999999971</v>
      </c>
      <c r="U1026" s="18">
        <v>5181.7</v>
      </c>
      <c r="V1026" s="30">
        <f t="shared" si="550"/>
        <v>40969</v>
      </c>
      <c r="W1026" s="28">
        <f t="shared" si="577"/>
        <v>11.180555555555555</v>
      </c>
      <c r="X1026" s="38" t="s">
        <v>3108</v>
      </c>
      <c r="Y1026">
        <f>MATCH(X1026,'CAT-3'!$A:$A,0)</f>
        <v>756</v>
      </c>
      <c r="Z1026">
        <f>MATCH(V1026,'CAT-3'!$1:$1,0)</f>
        <v>90</v>
      </c>
      <c r="AA1026">
        <f>INDEX('CAT-3'!$1:$1048576,FAR!Y1026,FAR!Z1026)</f>
        <v>87</v>
      </c>
      <c r="AB1026">
        <f>MATCH($AB$3,'CAT-3'!$1:$1,0)</f>
        <v>90</v>
      </c>
      <c r="AC1026">
        <f>INDEX('CAT-3'!$1:$1048576,FAR!Y1026,FAR!AB1026)</f>
        <v>87</v>
      </c>
      <c r="AD1026" s="28">
        <f t="shared" si="581"/>
        <v>1</v>
      </c>
      <c r="AE1026" s="43" t="s">
        <v>4043</v>
      </c>
      <c r="AF1026">
        <f>MATCH(AE1026,'CAT-4'!$A:$A,0)</f>
        <v>645</v>
      </c>
      <c r="AG1026">
        <f>MATCH($AG$3,'CAT-4'!$1:$1,0)</f>
        <v>4</v>
      </c>
      <c r="AH1026">
        <f>INDEX('CAT-4'!$1:$1048576,FAR!AF1026,FAR!AG1026)</f>
        <v>100.5</v>
      </c>
      <c r="AI1026">
        <f>MATCH($AI$3,'CAT-4'!$1:$1,0)</f>
        <v>133</v>
      </c>
      <c r="AJ1026">
        <f>INDEX('CAT-4'!$1:$1048576,FAR!AF1026,FAR!AI1026)</f>
        <v>115.6</v>
      </c>
      <c r="AK1026" s="28">
        <f t="shared" si="582"/>
        <v>1.1502487562189054</v>
      </c>
      <c r="AL1026" s="28">
        <f t="shared" si="583"/>
        <v>1.1502487562189054</v>
      </c>
      <c r="AM1026" s="2">
        <f>INDEX(ELSV!$C$4:$G$58,MATCH(AE1026,ELSV!$G$4:$G$58,0),MATCH(IF(O1026&gt;2000000,"A",IF(O1026&gt;1000000,"B",IF(O1026&gt;100000,"C","D"))),ELSV!$C$4:$G$4,0))</f>
        <v>6</v>
      </c>
      <c r="AN1026" s="77">
        <f>INDEX(ELSV!$G$4:$K$58,MATCH(AE1026,ELSV!$G$4:$G$58,0),MATCH(IF(O1026&gt;2000000,"A",IF(O1026&gt;1000000,"B",IF(O1026&gt;100000,"C","D"))),ELSV!$G$4:$K$4,0))</f>
        <v>1</v>
      </c>
      <c r="AO1026" s="24">
        <f t="shared" si="563"/>
        <v>59602.439800995024</v>
      </c>
      <c r="AP1026" s="24">
        <f t="shared" si="564"/>
        <v>59602.439800995024</v>
      </c>
      <c r="AQ1026" s="25">
        <f t="shared" si="565"/>
        <v>0</v>
      </c>
    </row>
    <row r="1027" spans="1:43" x14ac:dyDescent="0.25">
      <c r="A1027" s="11">
        <v>3007</v>
      </c>
      <c r="B1027" s="6">
        <v>3007006203</v>
      </c>
      <c r="C1027" s="6">
        <v>20000301</v>
      </c>
      <c r="D1027" s="6">
        <v>4000000170</v>
      </c>
      <c r="E1027" s="6" t="s">
        <v>1585</v>
      </c>
      <c r="F1027" s="6" t="s">
        <v>923</v>
      </c>
      <c r="G1027" s="6"/>
      <c r="H1027" s="6">
        <v>3</v>
      </c>
      <c r="I1027" s="6" t="s">
        <v>8</v>
      </c>
      <c r="J1027" s="27">
        <v>41088</v>
      </c>
      <c r="K1027" s="27">
        <v>41088</v>
      </c>
      <c r="L1027" s="7">
        <v>51127.01</v>
      </c>
      <c r="M1027" s="7">
        <v>0</v>
      </c>
      <c r="N1027" s="7"/>
      <c r="O1027" s="8">
        <v>51127.01</v>
      </c>
      <c r="P1027" s="7">
        <v>-31583.13</v>
      </c>
      <c r="Q1027" s="7">
        <v>0</v>
      </c>
      <c r="R1027" s="7">
        <v>-3236.34</v>
      </c>
      <c r="S1027" s="12">
        <f t="shared" si="548"/>
        <v>-34819.47</v>
      </c>
      <c r="T1027" s="18">
        <f t="shared" si="549"/>
        <v>19543.88</v>
      </c>
      <c r="U1027" s="18">
        <v>16307.54</v>
      </c>
      <c r="V1027" s="30">
        <f t="shared" si="550"/>
        <v>41061</v>
      </c>
      <c r="W1027" s="28">
        <f t="shared" si="577"/>
        <v>10.936111111111112</v>
      </c>
      <c r="X1027" s="38"/>
      <c r="AD1027"/>
      <c r="AE1027" s="43" t="s">
        <v>4429</v>
      </c>
      <c r="AF1027">
        <f>MATCH(AE1027,'CAT-4'!$A:$A,0)</f>
        <v>844</v>
      </c>
      <c r="AG1027">
        <f>MATCH(V1027,'CAT-4'!$1:$1,0)</f>
        <v>6</v>
      </c>
      <c r="AH1027">
        <f>INDEX('CAT-4'!$1:$1048576,FAR!AF1027,FAR!AG1027)</f>
        <v>102.5</v>
      </c>
      <c r="AI1027">
        <f>MATCH($AI$3,'CAT-4'!$1:$1,0)</f>
        <v>133</v>
      </c>
      <c r="AJ1027">
        <f>INDEX('CAT-4'!$1:$1048576,FAR!AF1027,FAR!AI1027)</f>
        <v>157.9</v>
      </c>
      <c r="AK1027" s="28">
        <f t="shared" si="582"/>
        <v>1.5404878048780488</v>
      </c>
      <c r="AL1027" s="28">
        <f t="shared" ref="AL1027:AL1032" si="584">AK1027</f>
        <v>1.5404878048780488</v>
      </c>
      <c r="AM1027" s="2">
        <f>INDEX(ELSV!$C$4:$G$58,MATCH(AE1027,ELSV!$G$4:$G$58,0),MATCH(IF(O1027&gt;2000000,"A",IF(O1027&gt;1000000,"B",IF(O1027&gt;100000,"C","D"))),ELSV!$C$4:$G$4,0))</f>
        <v>8</v>
      </c>
      <c r="AN1027" s="77">
        <f>INDEX(ELSV!$G$4:$K$58,MATCH(AE1027,ELSV!$G$4:$G$58,0),MATCH(IF(O1027&gt;2000000,"A",IF(O1027&gt;1000000,"B",IF(O1027&gt;100000,"C","D"))),ELSV!$G$4:$K$4,0))</f>
        <v>0.95</v>
      </c>
      <c r="AO1027" s="24">
        <f t="shared" si="563"/>
        <v>78760.535404878057</v>
      </c>
      <c r="AP1027" s="24">
        <f t="shared" si="564"/>
        <v>74822.508634634156</v>
      </c>
      <c r="AQ1027" s="25">
        <f t="shared" si="565"/>
        <v>3938.0267702439014</v>
      </c>
    </row>
    <row r="1028" spans="1:43" x14ac:dyDescent="0.25">
      <c r="A1028" s="11">
        <v>3004</v>
      </c>
      <c r="B1028" s="6">
        <v>3004006301</v>
      </c>
      <c r="C1028" s="6">
        <v>20000401</v>
      </c>
      <c r="D1028" s="6">
        <v>5030000133</v>
      </c>
      <c r="E1028" s="6" t="s">
        <v>1583</v>
      </c>
      <c r="F1028" s="6" t="s">
        <v>1432</v>
      </c>
      <c r="G1028" s="6"/>
      <c r="H1028" s="6">
        <v>1</v>
      </c>
      <c r="I1028" s="6" t="s">
        <v>41</v>
      </c>
      <c r="J1028" s="27">
        <v>41151</v>
      </c>
      <c r="K1028" s="27">
        <v>41151</v>
      </c>
      <c r="L1028" s="7">
        <v>50925</v>
      </c>
      <c r="M1028" s="7">
        <v>0</v>
      </c>
      <c r="N1028" s="7"/>
      <c r="O1028" s="8">
        <v>50925</v>
      </c>
      <c r="P1028" s="7">
        <v>-45832.5</v>
      </c>
      <c r="Q1028" s="7">
        <v>0</v>
      </c>
      <c r="R1028" s="7">
        <v>0</v>
      </c>
      <c r="S1028" s="12">
        <f t="shared" si="548"/>
        <v>-45832.5</v>
      </c>
      <c r="T1028" s="18">
        <f t="shared" si="549"/>
        <v>5092.5</v>
      </c>
      <c r="U1028" s="18">
        <v>5092.5</v>
      </c>
      <c r="V1028" s="30">
        <f t="shared" si="550"/>
        <v>41122</v>
      </c>
      <c r="W1028" s="28">
        <f t="shared" si="577"/>
        <v>10.763888888888889</v>
      </c>
      <c r="X1028" s="38"/>
      <c r="AD1028"/>
      <c r="AE1028" s="43" t="s">
        <v>4045</v>
      </c>
      <c r="AF1028">
        <f>MATCH(AE1028,'CAT-4'!$A:$A,0)</f>
        <v>646</v>
      </c>
      <c r="AG1028">
        <f>MATCH(V1028,'CAT-4'!$1:$1,0)</f>
        <v>8</v>
      </c>
      <c r="AH1028">
        <f>INDEX('CAT-4'!$1:$1048576,FAR!AF1028,FAR!AG1028)</f>
        <v>91.7</v>
      </c>
      <c r="AI1028">
        <f>MATCH($AI$3,'CAT-4'!$1:$1,0)</f>
        <v>133</v>
      </c>
      <c r="AJ1028">
        <f>INDEX('CAT-4'!$1:$1048576,FAR!AF1028,FAR!AI1028)</f>
        <v>154.1</v>
      </c>
      <c r="AK1028" s="28">
        <f t="shared" si="582"/>
        <v>1.6804798255179934</v>
      </c>
      <c r="AL1028" s="28">
        <f t="shared" si="584"/>
        <v>1.6804798255179934</v>
      </c>
      <c r="AM1028" s="2">
        <f>INDEX(ELSV!$C$4:$G$58,MATCH(AE1028,ELSV!$G$4:$G$58,0),MATCH(IF(O1028&gt;2000000,"A",IF(O1028&gt;1000000,"B",IF(O1028&gt;100000,"C","D"))),ELSV!$C$4:$G$4,0))</f>
        <v>5</v>
      </c>
      <c r="AN1028" s="77">
        <f>INDEX(ELSV!$G$4:$K$58,MATCH(AE1028,ELSV!$G$4:$G$58,0),MATCH(IF(O1028&gt;2000000,"A",IF(O1028&gt;1000000,"B",IF(O1028&gt;100000,"C","D"))),ELSV!$G$4:$K$4,0))</f>
        <v>1</v>
      </c>
      <c r="AO1028" s="24">
        <f t="shared" si="563"/>
        <v>85578.435114503809</v>
      </c>
      <c r="AP1028" s="24">
        <f t="shared" si="564"/>
        <v>85578.435114503809</v>
      </c>
      <c r="AQ1028" s="25">
        <f t="shared" si="565"/>
        <v>0</v>
      </c>
    </row>
    <row r="1029" spans="1:43" x14ac:dyDescent="0.25">
      <c r="A1029" s="11">
        <v>3005</v>
      </c>
      <c r="B1029" s="6">
        <v>3005006803</v>
      </c>
      <c r="C1029" s="6">
        <v>20000401</v>
      </c>
      <c r="D1029" s="6">
        <v>5030000135</v>
      </c>
      <c r="E1029" s="6" t="s">
        <v>1584</v>
      </c>
      <c r="F1029" s="6" t="s">
        <v>1434</v>
      </c>
      <c r="G1029" s="6"/>
      <c r="H1029" s="6">
        <v>1</v>
      </c>
      <c r="I1029" s="6" t="s">
        <v>41</v>
      </c>
      <c r="J1029" s="27">
        <v>41182</v>
      </c>
      <c r="K1029" s="27">
        <v>41182</v>
      </c>
      <c r="L1029" s="7">
        <v>50925</v>
      </c>
      <c r="M1029" s="7">
        <v>0</v>
      </c>
      <c r="N1029" s="7"/>
      <c r="O1029" s="8">
        <v>50925</v>
      </c>
      <c r="P1029" s="7">
        <v>-45832.5</v>
      </c>
      <c r="Q1029" s="7">
        <v>0</v>
      </c>
      <c r="R1029" s="7">
        <v>0</v>
      </c>
      <c r="S1029" s="12">
        <f t="shared" ref="S1029:S1092" si="585">SUM(P1029:R1029)</f>
        <v>-45832.5</v>
      </c>
      <c r="T1029" s="18">
        <f t="shared" ref="T1029:T1092" si="586">L1029+P1029</f>
        <v>5092.5</v>
      </c>
      <c r="U1029" s="18">
        <v>5092.5</v>
      </c>
      <c r="V1029" s="30">
        <f t="shared" si="550"/>
        <v>41153</v>
      </c>
      <c r="W1029" s="28">
        <f t="shared" si="577"/>
        <v>10.680555555555555</v>
      </c>
      <c r="X1029" s="38"/>
      <c r="AD1029"/>
      <c r="AE1029" s="43" t="s">
        <v>4045</v>
      </c>
      <c r="AF1029">
        <f>MATCH(AE1029,'CAT-4'!$A:$A,0)</f>
        <v>646</v>
      </c>
      <c r="AG1029">
        <f>MATCH(V1029,'CAT-4'!$1:$1,0)</f>
        <v>9</v>
      </c>
      <c r="AH1029">
        <f>INDEX('CAT-4'!$1:$1048576,FAR!AF1029,FAR!AG1029)</f>
        <v>91.7</v>
      </c>
      <c r="AI1029">
        <f>MATCH($AI$3,'CAT-4'!$1:$1,0)</f>
        <v>133</v>
      </c>
      <c r="AJ1029">
        <f>INDEX('CAT-4'!$1:$1048576,FAR!AF1029,FAR!AI1029)</f>
        <v>154.1</v>
      </c>
      <c r="AK1029" s="28">
        <f t="shared" si="582"/>
        <v>1.6804798255179934</v>
      </c>
      <c r="AL1029" s="28">
        <f t="shared" si="584"/>
        <v>1.6804798255179934</v>
      </c>
      <c r="AM1029" s="2">
        <f>INDEX(ELSV!$C$4:$G$58,MATCH(AE1029,ELSV!$G$4:$G$58,0),MATCH(IF(O1029&gt;2000000,"A",IF(O1029&gt;1000000,"B",IF(O1029&gt;100000,"C","D"))),ELSV!$C$4:$G$4,0))</f>
        <v>5</v>
      </c>
      <c r="AN1029" s="77">
        <f>INDEX(ELSV!$G$4:$K$58,MATCH(AE1029,ELSV!$G$4:$G$58,0),MATCH(IF(O1029&gt;2000000,"A",IF(O1029&gt;1000000,"B",IF(O1029&gt;100000,"C","D"))),ELSV!$G$4:$K$4,0))</f>
        <v>1</v>
      </c>
      <c r="AO1029" s="24">
        <f t="shared" si="563"/>
        <v>85578.435114503809</v>
      </c>
      <c r="AP1029" s="24">
        <f t="shared" si="564"/>
        <v>85578.435114503809</v>
      </c>
      <c r="AQ1029" s="25">
        <f t="shared" si="565"/>
        <v>0</v>
      </c>
    </row>
    <row r="1030" spans="1:43" x14ac:dyDescent="0.25">
      <c r="A1030" s="11">
        <v>3007</v>
      </c>
      <c r="B1030" s="6">
        <v>3007006203</v>
      </c>
      <c r="C1030" s="6">
        <v>20000401</v>
      </c>
      <c r="D1030" s="6">
        <v>5030000137</v>
      </c>
      <c r="E1030" s="6" t="s">
        <v>1585</v>
      </c>
      <c r="F1030" s="6" t="s">
        <v>1419</v>
      </c>
      <c r="G1030" s="6"/>
      <c r="H1030" s="6">
        <v>1</v>
      </c>
      <c r="I1030" s="6" t="s">
        <v>8</v>
      </c>
      <c r="J1030" s="27">
        <v>41162</v>
      </c>
      <c r="K1030" s="27">
        <v>41162</v>
      </c>
      <c r="L1030" s="7">
        <v>50925</v>
      </c>
      <c r="M1030" s="7">
        <v>0</v>
      </c>
      <c r="N1030" s="7"/>
      <c r="O1030" s="8">
        <v>50925</v>
      </c>
      <c r="P1030" s="7">
        <v>-45832.5</v>
      </c>
      <c r="Q1030" s="7">
        <v>0</v>
      </c>
      <c r="R1030" s="7">
        <v>0</v>
      </c>
      <c r="S1030" s="12">
        <f t="shared" si="585"/>
        <v>-45832.5</v>
      </c>
      <c r="T1030" s="18">
        <f t="shared" si="586"/>
        <v>5092.5</v>
      </c>
      <c r="U1030" s="18">
        <v>5092.5</v>
      </c>
      <c r="V1030" s="30">
        <f t="shared" ref="V1030:V1093" si="587">DATE(YEAR(K1030),MONTH(K1030),1)</f>
        <v>41153</v>
      </c>
      <c r="W1030" s="28">
        <f t="shared" si="577"/>
        <v>10.736111111111111</v>
      </c>
      <c r="X1030" s="38"/>
      <c r="AD1030"/>
      <c r="AE1030" s="43" t="s">
        <v>4043</v>
      </c>
      <c r="AF1030">
        <f>MATCH(AE1030,'CAT-4'!$A:$A,0)</f>
        <v>645</v>
      </c>
      <c r="AG1030">
        <f>MATCH(V1030,'CAT-4'!$1:$1,0)</f>
        <v>9</v>
      </c>
      <c r="AH1030">
        <f>INDEX('CAT-4'!$1:$1048576,FAR!AF1030,FAR!AG1030)</f>
        <v>100.9</v>
      </c>
      <c r="AI1030">
        <f>MATCH($AI$3,'CAT-4'!$1:$1,0)</f>
        <v>133</v>
      </c>
      <c r="AJ1030">
        <f>INDEX('CAT-4'!$1:$1048576,FAR!AF1030,FAR!AI1030)</f>
        <v>115.6</v>
      </c>
      <c r="AK1030" s="28">
        <f t="shared" si="582"/>
        <v>1.1456888007928641</v>
      </c>
      <c r="AL1030" s="28">
        <f t="shared" si="584"/>
        <v>1.1456888007928641</v>
      </c>
      <c r="AM1030" s="2">
        <f>INDEX(ELSV!$C$4:$G$58,MATCH(AE1030,ELSV!$G$4:$G$58,0),MATCH(IF(O1030&gt;2000000,"A",IF(O1030&gt;1000000,"B",IF(O1030&gt;100000,"C","D"))),ELSV!$C$4:$G$4,0))</f>
        <v>6</v>
      </c>
      <c r="AN1030" s="77">
        <f>INDEX(ELSV!$G$4:$K$58,MATCH(AE1030,ELSV!$G$4:$G$58,0),MATCH(IF(O1030&gt;2000000,"A",IF(O1030&gt;1000000,"B",IF(O1030&gt;100000,"C","D"))),ELSV!$G$4:$K$4,0))</f>
        <v>1</v>
      </c>
      <c r="AO1030" s="24">
        <f t="shared" si="563"/>
        <v>58344.202180376604</v>
      </c>
      <c r="AP1030" s="24">
        <f t="shared" si="564"/>
        <v>58344.202180376597</v>
      </c>
      <c r="AQ1030" s="25">
        <f t="shared" si="565"/>
        <v>0</v>
      </c>
    </row>
    <row r="1031" spans="1:43" x14ac:dyDescent="0.25">
      <c r="A1031" s="11">
        <v>3006</v>
      </c>
      <c r="B1031" s="6">
        <v>3006006301</v>
      </c>
      <c r="C1031" s="6">
        <v>20000401</v>
      </c>
      <c r="D1031" s="6">
        <v>5030000140</v>
      </c>
      <c r="E1031" s="6" t="s">
        <v>1582</v>
      </c>
      <c r="F1031" s="6" t="s">
        <v>1421</v>
      </c>
      <c r="G1031" s="6"/>
      <c r="H1031" s="6">
        <v>1</v>
      </c>
      <c r="I1031" s="6" t="s">
        <v>8</v>
      </c>
      <c r="J1031" s="27">
        <v>41161</v>
      </c>
      <c r="K1031" s="27">
        <v>41161</v>
      </c>
      <c r="L1031" s="7">
        <v>50925</v>
      </c>
      <c r="M1031" s="7">
        <v>0</v>
      </c>
      <c r="N1031" s="7"/>
      <c r="O1031" s="8">
        <v>50925</v>
      </c>
      <c r="P1031" s="7">
        <v>-45832.5</v>
      </c>
      <c r="Q1031" s="7">
        <v>0</v>
      </c>
      <c r="R1031" s="7">
        <v>0</v>
      </c>
      <c r="S1031" s="12">
        <f t="shared" si="585"/>
        <v>-45832.5</v>
      </c>
      <c r="T1031" s="18">
        <f t="shared" si="586"/>
        <v>5092.5</v>
      </c>
      <c r="U1031" s="18">
        <v>5092.5</v>
      </c>
      <c r="V1031" s="30">
        <f t="shared" si="587"/>
        <v>41153</v>
      </c>
      <c r="W1031" s="28">
        <f t="shared" si="577"/>
        <v>10.738888888888889</v>
      </c>
      <c r="X1031" s="38"/>
      <c r="AD1031"/>
      <c r="AE1031" s="43" t="s">
        <v>4043</v>
      </c>
      <c r="AF1031">
        <f>MATCH(AE1031,'CAT-4'!$A:$A,0)</f>
        <v>645</v>
      </c>
      <c r="AG1031">
        <f>MATCH(V1031,'CAT-4'!$1:$1,0)</f>
        <v>9</v>
      </c>
      <c r="AH1031">
        <f>INDEX('CAT-4'!$1:$1048576,FAR!AF1031,FAR!AG1031)</f>
        <v>100.9</v>
      </c>
      <c r="AI1031">
        <f>MATCH($AI$3,'CAT-4'!$1:$1,0)</f>
        <v>133</v>
      </c>
      <c r="AJ1031">
        <f>INDEX('CAT-4'!$1:$1048576,FAR!AF1031,FAR!AI1031)</f>
        <v>115.6</v>
      </c>
      <c r="AK1031" s="28">
        <f t="shared" si="582"/>
        <v>1.1456888007928641</v>
      </c>
      <c r="AL1031" s="28">
        <f t="shared" si="584"/>
        <v>1.1456888007928641</v>
      </c>
      <c r="AM1031" s="2">
        <f>INDEX(ELSV!$C$4:$G$58,MATCH(AE1031,ELSV!$G$4:$G$58,0),MATCH(IF(O1031&gt;2000000,"A",IF(O1031&gt;1000000,"B",IF(O1031&gt;100000,"C","D"))),ELSV!$C$4:$G$4,0))</f>
        <v>6</v>
      </c>
      <c r="AN1031" s="77">
        <f>INDEX(ELSV!$G$4:$K$58,MATCH(AE1031,ELSV!$G$4:$G$58,0),MATCH(IF(O1031&gt;2000000,"A",IF(O1031&gt;1000000,"B",IF(O1031&gt;100000,"C","D"))),ELSV!$G$4:$K$4,0))</f>
        <v>1</v>
      </c>
      <c r="AO1031" s="24">
        <f t="shared" si="563"/>
        <v>58344.202180376604</v>
      </c>
      <c r="AP1031" s="24">
        <f t="shared" si="564"/>
        <v>58344.202180376597</v>
      </c>
      <c r="AQ1031" s="25">
        <f t="shared" si="565"/>
        <v>0</v>
      </c>
    </row>
    <row r="1032" spans="1:43" x14ac:dyDescent="0.25">
      <c r="A1032" s="11">
        <v>3008</v>
      </c>
      <c r="B1032" s="6">
        <v>3008006803</v>
      </c>
      <c r="C1032" s="6">
        <v>20000401</v>
      </c>
      <c r="D1032" s="6">
        <v>5030000144</v>
      </c>
      <c r="E1032" s="6" t="s">
        <v>1586</v>
      </c>
      <c r="F1032" s="6" t="s">
        <v>1437</v>
      </c>
      <c r="G1032" s="6"/>
      <c r="H1032" s="6">
        <v>1</v>
      </c>
      <c r="I1032" s="6" t="s">
        <v>41</v>
      </c>
      <c r="J1032" s="27">
        <v>41182</v>
      </c>
      <c r="K1032" s="27">
        <v>41182</v>
      </c>
      <c r="L1032" s="7">
        <v>50925</v>
      </c>
      <c r="M1032" s="7">
        <v>0</v>
      </c>
      <c r="N1032" s="7"/>
      <c r="O1032" s="8">
        <v>50925</v>
      </c>
      <c r="P1032" s="7">
        <v>-45832.5</v>
      </c>
      <c r="Q1032" s="7">
        <v>0</v>
      </c>
      <c r="R1032" s="7">
        <v>0</v>
      </c>
      <c r="S1032" s="12">
        <f t="shared" si="585"/>
        <v>-45832.5</v>
      </c>
      <c r="T1032" s="18">
        <f t="shared" si="586"/>
        <v>5092.5</v>
      </c>
      <c r="U1032" s="18">
        <v>5092.5</v>
      </c>
      <c r="V1032" s="30">
        <f t="shared" si="587"/>
        <v>41153</v>
      </c>
      <c r="W1032" s="28">
        <f t="shared" si="577"/>
        <v>10.680555555555555</v>
      </c>
      <c r="X1032" s="38"/>
      <c r="AD1032"/>
      <c r="AE1032" s="43" t="s">
        <v>4043</v>
      </c>
      <c r="AF1032">
        <f>MATCH(AE1032,'CAT-4'!$A:$A,0)</f>
        <v>645</v>
      </c>
      <c r="AG1032">
        <f>MATCH(V1032,'CAT-4'!$1:$1,0)</f>
        <v>9</v>
      </c>
      <c r="AH1032">
        <f>INDEX('CAT-4'!$1:$1048576,FAR!AF1032,FAR!AG1032)</f>
        <v>100.9</v>
      </c>
      <c r="AI1032">
        <f>MATCH($AI$3,'CAT-4'!$1:$1,0)</f>
        <v>133</v>
      </c>
      <c r="AJ1032">
        <f>INDEX('CAT-4'!$1:$1048576,FAR!AF1032,FAR!AI1032)</f>
        <v>115.6</v>
      </c>
      <c r="AK1032" s="28">
        <f t="shared" si="582"/>
        <v>1.1456888007928641</v>
      </c>
      <c r="AL1032" s="28">
        <f t="shared" si="584"/>
        <v>1.1456888007928641</v>
      </c>
      <c r="AM1032" s="2">
        <f>INDEX(ELSV!$C$4:$G$58,MATCH(AE1032,ELSV!$G$4:$G$58,0),MATCH(IF(O1032&gt;2000000,"A",IF(O1032&gt;1000000,"B",IF(O1032&gt;100000,"C","D"))),ELSV!$C$4:$G$4,0))</f>
        <v>6</v>
      </c>
      <c r="AN1032" s="77">
        <f>INDEX(ELSV!$G$4:$K$58,MATCH(AE1032,ELSV!$G$4:$G$58,0),MATCH(IF(O1032&gt;2000000,"A",IF(O1032&gt;1000000,"B",IF(O1032&gt;100000,"C","D"))),ELSV!$G$4:$K$4,0))</f>
        <v>1</v>
      </c>
      <c r="AO1032" s="24">
        <f t="shared" si="563"/>
        <v>58344.202180376604</v>
      </c>
      <c r="AP1032" s="24">
        <f t="shared" si="564"/>
        <v>58344.202180376597</v>
      </c>
      <c r="AQ1032" s="25">
        <f t="shared" si="565"/>
        <v>0</v>
      </c>
    </row>
    <row r="1033" spans="1:43" hidden="1" x14ac:dyDescent="0.25">
      <c r="A1033" s="11">
        <v>3003</v>
      </c>
      <c r="B1033" s="6">
        <v>3003006301</v>
      </c>
      <c r="C1033" s="6">
        <v>20000401</v>
      </c>
      <c r="D1033" s="6">
        <v>5030000095</v>
      </c>
      <c r="E1033" s="6"/>
      <c r="F1033" s="6" t="s">
        <v>1402</v>
      </c>
      <c r="G1033" s="6"/>
      <c r="H1033" s="6">
        <v>1</v>
      </c>
      <c r="I1033" s="6" t="s">
        <v>41</v>
      </c>
      <c r="J1033" s="27">
        <v>40633</v>
      </c>
      <c r="K1033" s="27">
        <v>40633</v>
      </c>
      <c r="L1033" s="7">
        <v>50870</v>
      </c>
      <c r="M1033" s="7">
        <v>0</v>
      </c>
      <c r="N1033" s="7"/>
      <c r="O1033" s="8">
        <v>50870</v>
      </c>
      <c r="P1033" s="7">
        <v>-45783</v>
      </c>
      <c r="Q1033" s="7">
        <v>0</v>
      </c>
      <c r="R1033" s="7">
        <v>0</v>
      </c>
      <c r="S1033" s="12">
        <f t="shared" si="585"/>
        <v>-45783</v>
      </c>
      <c r="T1033" s="18">
        <f t="shared" si="586"/>
        <v>5087</v>
      </c>
      <c r="U1033" s="18">
        <v>5087</v>
      </c>
      <c r="V1033" s="30">
        <f t="shared" si="587"/>
        <v>40603</v>
      </c>
      <c r="W1033" s="28">
        <f t="shared" si="577"/>
        <v>12.180555555555555</v>
      </c>
      <c r="X1033" s="38" t="s">
        <v>3108</v>
      </c>
      <c r="Y1033">
        <f>MATCH(X1033,'CAT-3'!$A:$A,0)</f>
        <v>756</v>
      </c>
      <c r="Z1033">
        <f>MATCH(V1033,'CAT-3'!$1:$1,0)</f>
        <v>78</v>
      </c>
      <c r="AA1033">
        <f>INDEX('CAT-3'!$1:$1048576,FAR!Y1033,FAR!Z1033)</f>
        <v>83.1</v>
      </c>
      <c r="AB1033">
        <f>MATCH($AB$3,'CAT-3'!$1:$1,0)</f>
        <v>90</v>
      </c>
      <c r="AC1033">
        <f>INDEX('CAT-3'!$1:$1048576,FAR!Y1033,FAR!AB1033)</f>
        <v>87</v>
      </c>
      <c r="AD1033" s="28">
        <f>AC1033/AA1033</f>
        <v>1.0469314079422383</v>
      </c>
      <c r="AE1033" s="43" t="s">
        <v>4045</v>
      </c>
      <c r="AF1033">
        <f>MATCH(AE1033,'CAT-4'!$A:$A,0)</f>
        <v>646</v>
      </c>
      <c r="AG1033">
        <f>MATCH($AG$3,'CAT-4'!$1:$1,0)</f>
        <v>4</v>
      </c>
      <c r="AH1033">
        <f>INDEX('CAT-4'!$1:$1048576,FAR!AF1033,FAR!AG1033)</f>
        <v>91.7</v>
      </c>
      <c r="AI1033">
        <f>MATCH($AI$3,'CAT-4'!$1:$1,0)</f>
        <v>133</v>
      </c>
      <c r="AJ1033">
        <f>INDEX('CAT-4'!$1:$1048576,FAR!AF1033,FAR!AI1033)</f>
        <v>154.1</v>
      </c>
      <c r="AK1033" s="28">
        <f>AJ1033/AH1033</f>
        <v>1.6804798255179934</v>
      </c>
      <c r="AL1033" s="28">
        <f>AK1033*AD1033</f>
        <v>1.7593471097480797</v>
      </c>
      <c r="AM1033" s="2">
        <f>INDEX(ELSV!$C$4:$G$58,MATCH(AE1033,ELSV!$G$4:$G$58,0),MATCH(IF(O1033&gt;2000000,"A",IF(O1033&gt;1000000,"B",IF(O1033&gt;100000,"C","D"))),ELSV!$C$4:$G$4,0))</f>
        <v>5</v>
      </c>
      <c r="AN1033" s="77">
        <f>INDEX(ELSV!$G$4:$K$58,MATCH(AE1033,ELSV!$G$4:$G$58,0),MATCH(IF(O1033&gt;2000000,"A",IF(O1033&gt;1000000,"B",IF(O1033&gt;100000,"C","D"))),ELSV!$G$4:$K$4,0))</f>
        <v>1</v>
      </c>
      <c r="AO1033" s="24">
        <f t="shared" si="563"/>
        <v>89497.987472884823</v>
      </c>
      <c r="AP1033" s="24">
        <f t="shared" si="564"/>
        <v>89497.987472884837</v>
      </c>
      <c r="AQ1033" s="25">
        <f t="shared" si="565"/>
        <v>0</v>
      </c>
    </row>
    <row r="1034" spans="1:43" x14ac:dyDescent="0.25">
      <c r="A1034" s="11">
        <v>3008</v>
      </c>
      <c r="B1034" s="6">
        <v>3008000204</v>
      </c>
      <c r="C1034" s="6">
        <v>20000301</v>
      </c>
      <c r="D1034" s="6">
        <v>4000000241</v>
      </c>
      <c r="E1034" s="6" t="s">
        <v>1586</v>
      </c>
      <c r="F1034" s="6" t="s">
        <v>969</v>
      </c>
      <c r="G1034" s="6"/>
      <c r="H1034" s="6">
        <v>7</v>
      </c>
      <c r="I1034" s="6" t="s">
        <v>8</v>
      </c>
      <c r="J1034" s="27">
        <v>42176</v>
      </c>
      <c r="K1034" s="27">
        <v>42176</v>
      </c>
      <c r="L1034" s="7">
        <v>50719.31</v>
      </c>
      <c r="M1034" s="7">
        <v>0</v>
      </c>
      <c r="N1034" s="7"/>
      <c r="O1034" s="8">
        <v>50719.31</v>
      </c>
      <c r="P1034" s="7">
        <v>-21763.18</v>
      </c>
      <c r="Q1034" s="7">
        <v>0</v>
      </c>
      <c r="R1034" s="7">
        <v>-3210.53</v>
      </c>
      <c r="S1034" s="12">
        <f t="shared" si="585"/>
        <v>-24973.71</v>
      </c>
      <c r="T1034" s="18">
        <f t="shared" si="586"/>
        <v>28956.129999999997</v>
      </c>
      <c r="U1034" s="18">
        <v>25745.599999999999</v>
      </c>
      <c r="V1034" s="30">
        <f t="shared" si="587"/>
        <v>42156</v>
      </c>
      <c r="W1034" s="28">
        <f t="shared" si="577"/>
        <v>7.9555555555555557</v>
      </c>
      <c r="X1034" s="38"/>
      <c r="AD1034"/>
      <c r="AE1034" s="43" t="s">
        <v>4429</v>
      </c>
      <c r="AF1034">
        <f>MATCH(AE1034,'CAT-4'!$A:$A,0)</f>
        <v>844</v>
      </c>
      <c r="AG1034">
        <f>MATCH(V1034,'CAT-4'!$1:$1,0)</f>
        <v>42</v>
      </c>
      <c r="AH1034">
        <f>INDEX('CAT-4'!$1:$1048576,FAR!AF1034,FAR!AG1034)</f>
        <v>109.9</v>
      </c>
      <c r="AI1034">
        <f>MATCH($AI$3,'CAT-4'!$1:$1,0)</f>
        <v>133</v>
      </c>
      <c r="AJ1034">
        <f>INDEX('CAT-4'!$1:$1048576,FAR!AF1034,FAR!AI1034)</f>
        <v>157.9</v>
      </c>
      <c r="AK1034" s="28">
        <f t="shared" ref="AK1034:AK1035" si="588">AJ1034/AH1034</f>
        <v>1.4367606915377615</v>
      </c>
      <c r="AL1034" s="28">
        <f t="shared" ref="AL1034:AL1035" si="589">AK1034</f>
        <v>1.4367606915377615</v>
      </c>
      <c r="AM1034" s="2">
        <f>INDEX(ELSV!$C$4:$G$58,MATCH(AE1034,ELSV!$G$4:$G$58,0),MATCH(IF(O1034&gt;2000000,"A",IF(O1034&gt;1000000,"B",IF(O1034&gt;100000,"C","D"))),ELSV!$C$4:$G$4,0))</f>
        <v>8</v>
      </c>
      <c r="AN1034" s="77">
        <f>INDEX(ELSV!$G$4:$K$58,MATCH(AE1034,ELSV!$G$4:$G$58,0),MATCH(IF(O1034&gt;2000000,"A",IF(O1034&gt;1000000,"B",IF(O1034&gt;100000,"C","D"))),ELSV!$G$4:$K$4,0))</f>
        <v>0.95</v>
      </c>
      <c r="AO1034" s="24">
        <f t="shared" si="563"/>
        <v>72871.510909918099</v>
      </c>
      <c r="AP1034" s="24">
        <f t="shared" si="564"/>
        <v>68843.335723508731</v>
      </c>
      <c r="AQ1034" s="25">
        <f t="shared" si="565"/>
        <v>4028.1751864093676</v>
      </c>
    </row>
    <row r="1035" spans="1:43" x14ac:dyDescent="0.25">
      <c r="A1035" s="11">
        <v>3008</v>
      </c>
      <c r="B1035" s="6">
        <v>3008006201</v>
      </c>
      <c r="C1035" s="6">
        <v>20000301</v>
      </c>
      <c r="D1035" s="6">
        <v>4000000381</v>
      </c>
      <c r="E1035" s="6" t="s">
        <v>1586</v>
      </c>
      <c r="F1035" s="6" t="s">
        <v>1068</v>
      </c>
      <c r="G1035" s="6"/>
      <c r="H1035" s="6">
        <v>9</v>
      </c>
      <c r="I1035" s="6" t="s">
        <v>8</v>
      </c>
      <c r="J1035" s="27">
        <v>44945</v>
      </c>
      <c r="K1035" s="27">
        <v>44927</v>
      </c>
      <c r="L1035" s="7">
        <v>0</v>
      </c>
      <c r="M1035" s="7">
        <v>50546.53</v>
      </c>
      <c r="N1035" s="7"/>
      <c r="O1035" s="8">
        <v>50546.53</v>
      </c>
      <c r="P1035" s="7">
        <v>0</v>
      </c>
      <c r="Q1035" s="7">
        <v>0</v>
      </c>
      <c r="R1035" s="7">
        <v>0</v>
      </c>
      <c r="S1035" s="12">
        <f t="shared" si="585"/>
        <v>0</v>
      </c>
      <c r="T1035" s="18">
        <f t="shared" si="586"/>
        <v>0</v>
      </c>
      <c r="U1035" s="18">
        <v>50546.53</v>
      </c>
      <c r="V1035" s="30">
        <f t="shared" si="587"/>
        <v>44927</v>
      </c>
      <c r="W1035" s="28">
        <f t="shared" si="577"/>
        <v>0.42777777777777776</v>
      </c>
      <c r="X1035" s="38"/>
      <c r="AD1035"/>
      <c r="AE1035" s="43" t="s">
        <v>4429</v>
      </c>
      <c r="AF1035">
        <f>MATCH(AE1035,'CAT-4'!$A:$A,0)</f>
        <v>844</v>
      </c>
      <c r="AG1035">
        <f>MATCH(V1035,'CAT-4'!$1:$1,0)</f>
        <v>133</v>
      </c>
      <c r="AH1035">
        <f>INDEX('CAT-4'!$1:$1048576,FAR!AF1035,FAR!AG1035)</f>
        <v>157.9</v>
      </c>
      <c r="AI1035">
        <f>MATCH($AI$3,'CAT-4'!$1:$1,0)</f>
        <v>133</v>
      </c>
      <c r="AJ1035">
        <f>INDEX('CAT-4'!$1:$1048576,FAR!AF1035,FAR!AI1035)</f>
        <v>157.9</v>
      </c>
      <c r="AK1035" s="28">
        <f t="shared" si="588"/>
        <v>1</v>
      </c>
      <c r="AL1035" s="28">
        <f t="shared" si="589"/>
        <v>1</v>
      </c>
      <c r="AM1035" s="2">
        <f>INDEX(ELSV!$C$4:$G$58,MATCH(AE1035,ELSV!$G$4:$G$58,0),MATCH(IF(O1035&gt;2000000,"A",IF(O1035&gt;1000000,"B",IF(O1035&gt;100000,"C","D"))),ELSV!$C$4:$G$4,0))</f>
        <v>8</v>
      </c>
      <c r="AN1035" s="77">
        <f>INDEX(ELSV!$G$4:$K$58,MATCH(AE1035,ELSV!$G$4:$G$58,0),MATCH(IF(O1035&gt;2000000,"A",IF(O1035&gt;1000000,"B",IF(O1035&gt;100000,"C","D"))),ELSV!$G$4:$K$4,0))</f>
        <v>0.95</v>
      </c>
      <c r="AO1035" s="24">
        <f t="shared" si="563"/>
        <v>50546.53</v>
      </c>
      <c r="AP1035" s="24">
        <f t="shared" si="564"/>
        <v>2567.6935204861106</v>
      </c>
      <c r="AQ1035" s="25">
        <f t="shared" si="565"/>
        <v>47978.836479513891</v>
      </c>
    </row>
    <row r="1036" spans="1:43" hidden="1" x14ac:dyDescent="0.25">
      <c r="A1036" s="11">
        <v>3004</v>
      </c>
      <c r="B1036" s="6">
        <v>3004000212</v>
      </c>
      <c r="C1036" s="6">
        <v>20000102</v>
      </c>
      <c r="D1036" s="6">
        <v>2010000048</v>
      </c>
      <c r="E1036" s="6" t="s">
        <v>1583</v>
      </c>
      <c r="F1036" s="6" t="s">
        <v>99</v>
      </c>
      <c r="G1036" s="6" t="s">
        <v>1597</v>
      </c>
      <c r="H1036" s="83">
        <v>1</v>
      </c>
      <c r="I1036" s="6" t="s">
        <v>45</v>
      </c>
      <c r="J1036" s="27">
        <v>41729</v>
      </c>
      <c r="K1036" s="27">
        <v>41729</v>
      </c>
      <c r="L1036" s="7">
        <v>50286.62</v>
      </c>
      <c r="M1036" s="7">
        <v>0</v>
      </c>
      <c r="N1036" s="7"/>
      <c r="O1036" s="8">
        <v>50286.62</v>
      </c>
      <c r="P1036" s="7">
        <v>-13438.81</v>
      </c>
      <c r="Q1036" s="7">
        <v>0</v>
      </c>
      <c r="R1036" s="7">
        <v>-1679.57</v>
      </c>
      <c r="S1036" s="12">
        <f t="shared" si="585"/>
        <v>-15118.38</v>
      </c>
      <c r="T1036" s="18">
        <f t="shared" si="586"/>
        <v>36847.810000000005</v>
      </c>
      <c r="U1036" s="18">
        <v>35168.239999999998</v>
      </c>
      <c r="V1036" s="30">
        <f t="shared" si="587"/>
        <v>41699</v>
      </c>
      <c r="AD1036"/>
      <c r="AL1036"/>
      <c r="AO1036"/>
    </row>
    <row r="1037" spans="1:43" x14ac:dyDescent="0.25">
      <c r="A1037" s="11">
        <v>3007</v>
      </c>
      <c r="B1037" s="6">
        <v>3007006203</v>
      </c>
      <c r="C1037" s="6">
        <v>20000301</v>
      </c>
      <c r="D1037" s="6">
        <v>4000000016</v>
      </c>
      <c r="E1037" s="6" t="s">
        <v>1585</v>
      </c>
      <c r="F1037" s="6" t="s">
        <v>804</v>
      </c>
      <c r="G1037" s="6"/>
      <c r="H1037" s="6">
        <v>4</v>
      </c>
      <c r="I1037" s="6" t="s">
        <v>8</v>
      </c>
      <c r="J1037" s="27">
        <v>40602</v>
      </c>
      <c r="K1037" s="27">
        <v>40602</v>
      </c>
      <c r="L1037" s="7">
        <v>50078.99</v>
      </c>
      <c r="M1037" s="7">
        <v>0</v>
      </c>
      <c r="N1037" s="7"/>
      <c r="O1037" s="8">
        <v>50078.99</v>
      </c>
      <c r="P1037" s="7">
        <v>-35147.919999999998</v>
      </c>
      <c r="Q1037" s="7">
        <v>0</v>
      </c>
      <c r="R1037" s="7">
        <v>-3170</v>
      </c>
      <c r="S1037" s="12">
        <f t="shared" si="585"/>
        <v>-38317.919999999998</v>
      </c>
      <c r="T1037" s="18">
        <f t="shared" si="586"/>
        <v>14931.07</v>
      </c>
      <c r="U1037" s="18">
        <v>11761.07</v>
      </c>
      <c r="V1037" s="30">
        <f t="shared" si="587"/>
        <v>40575</v>
      </c>
      <c r="W1037" s="28">
        <f t="shared" ref="W1037:W1100" si="590">YEARFRAC(K1037,$W$3)</f>
        <v>12.263888888888889</v>
      </c>
      <c r="X1037" s="38" t="s">
        <v>2852</v>
      </c>
      <c r="Y1037">
        <f>MATCH(X1037,'CAT-3'!$A:$A,0)</f>
        <v>628</v>
      </c>
      <c r="Z1037">
        <f>MATCH(V1037,'CAT-3'!$1:$1,0)</f>
        <v>77</v>
      </c>
      <c r="AA1037">
        <f>INDEX('CAT-3'!$1:$1048576,FAR!Y1037,FAR!Z1037)</f>
        <v>129.9</v>
      </c>
      <c r="AB1037">
        <f>MATCH($AB$3,'CAT-3'!$1:$1,0)</f>
        <v>90</v>
      </c>
      <c r="AC1037">
        <f>INDEX('CAT-3'!$1:$1048576,FAR!Y1037,FAR!AB1037)</f>
        <v>138.4</v>
      </c>
      <c r="AD1037" s="28">
        <f>AC1037/AA1037</f>
        <v>1.0654349499615088</v>
      </c>
      <c r="AE1037" s="43" t="s">
        <v>4429</v>
      </c>
      <c r="AF1037">
        <f>MATCH(AE1037,'CAT-4'!$A:$A,0)</f>
        <v>844</v>
      </c>
      <c r="AG1037">
        <f>MATCH($AG$3,'CAT-4'!$1:$1,0)</f>
        <v>4</v>
      </c>
      <c r="AH1037">
        <f>INDEX('CAT-4'!$1:$1048576,FAR!AF1037,FAR!AG1037)</f>
        <v>103.9</v>
      </c>
      <c r="AI1037">
        <f>MATCH($AI$3,'CAT-4'!$1:$1,0)</f>
        <v>133</v>
      </c>
      <c r="AJ1037">
        <f>INDEX('CAT-4'!$1:$1048576,FAR!AF1037,FAR!AI1037)</f>
        <v>157.9</v>
      </c>
      <c r="AK1037" s="28">
        <f>AJ1037/AH1037</f>
        <v>1.5197305101058709</v>
      </c>
      <c r="AL1037" s="28">
        <f>AK1037*AD1037</f>
        <v>1.6191739999896269</v>
      </c>
      <c r="AM1037" s="2">
        <f>INDEX(ELSV!$C$4:$G$58,MATCH(AE1037,ELSV!$G$4:$G$58,0),MATCH(IF(O1037&gt;2000000,"A",IF(O1037&gt;1000000,"B",IF(O1037&gt;100000,"C","D"))),ELSV!$C$4:$G$4,0))</f>
        <v>8</v>
      </c>
      <c r="AN1037" s="77">
        <f>INDEX(ELSV!$G$4:$K$58,MATCH(AE1037,ELSV!$G$4:$G$58,0),MATCH(IF(O1037&gt;2000000,"A",IF(O1037&gt;1000000,"B",IF(O1037&gt;100000,"C","D"))),ELSV!$G$4:$K$4,0))</f>
        <v>0.95</v>
      </c>
      <c r="AO1037" s="24">
        <f t="shared" ref="AO1037:AO1100" si="591">AL1037*O1037</f>
        <v>81086.598553740521</v>
      </c>
      <c r="AP1037" s="24">
        <f t="shared" ref="AP1037:AP1100" si="592">AO1037*(AN1037/AM1037)*(IF(W1037&gt;AM1037,AM1037,W1037))</f>
        <v>77032.268626053497</v>
      </c>
      <c r="AQ1037" s="25">
        <f t="shared" ref="AQ1037:AQ1100" si="593">AO1037-AP1037</f>
        <v>4054.3299276870239</v>
      </c>
    </row>
    <row r="1038" spans="1:43" x14ac:dyDescent="0.25">
      <c r="A1038" s="11">
        <v>3007</v>
      </c>
      <c r="B1038" s="6">
        <v>3007000203</v>
      </c>
      <c r="C1038" s="6">
        <v>20000201</v>
      </c>
      <c r="D1038" s="6">
        <v>3020000351</v>
      </c>
      <c r="E1038" s="6" t="s">
        <v>1585</v>
      </c>
      <c r="F1038" s="6" t="s">
        <v>427</v>
      </c>
      <c r="G1038" s="6"/>
      <c r="H1038" s="6">
        <v>1</v>
      </c>
      <c r="I1038" s="6" t="s">
        <v>8</v>
      </c>
      <c r="J1038" s="27">
        <v>41891</v>
      </c>
      <c r="K1038" s="27">
        <v>41891</v>
      </c>
      <c r="L1038" s="7">
        <v>49980.01</v>
      </c>
      <c r="M1038" s="7">
        <v>0</v>
      </c>
      <c r="N1038" s="7"/>
      <c r="O1038" s="8">
        <v>49980.01</v>
      </c>
      <c r="P1038" s="7">
        <v>-22025.360000000001</v>
      </c>
      <c r="Q1038" s="7">
        <v>0</v>
      </c>
      <c r="R1038" s="7">
        <v>-2913.83</v>
      </c>
      <c r="S1038" s="12">
        <f t="shared" si="585"/>
        <v>-24939.190000000002</v>
      </c>
      <c r="T1038" s="18">
        <f t="shared" si="586"/>
        <v>27954.65</v>
      </c>
      <c r="U1038" s="18">
        <v>25040.82</v>
      </c>
      <c r="V1038" s="30">
        <f t="shared" si="587"/>
        <v>41883</v>
      </c>
      <c r="W1038" s="28">
        <f t="shared" si="590"/>
        <v>8.7388888888888889</v>
      </c>
      <c r="X1038" s="38"/>
      <c r="AD1038"/>
      <c r="AE1038" s="43" t="s">
        <v>4061</v>
      </c>
      <c r="AF1038">
        <f>MATCH(AE1038,'CAT-4'!$A:$A,0)</f>
        <v>654</v>
      </c>
      <c r="AG1038">
        <f>MATCH(V1038,'CAT-4'!$1:$1,0)</f>
        <v>33</v>
      </c>
      <c r="AH1038">
        <f>INDEX('CAT-4'!$1:$1048576,FAR!AF1038,FAR!AG1038)</f>
        <v>99</v>
      </c>
      <c r="AI1038">
        <f>MATCH($AI$3,'CAT-4'!$1:$1,0)</f>
        <v>133</v>
      </c>
      <c r="AJ1038">
        <f>INDEX('CAT-4'!$1:$1048576,FAR!AF1038,FAR!AI1038)</f>
        <v>112.9</v>
      </c>
      <c r="AK1038" s="28">
        <f t="shared" ref="AK1038:AK1040" si="594">AJ1038/AH1038</f>
        <v>1.1404040404040405</v>
      </c>
      <c r="AL1038" s="28">
        <f t="shared" ref="AL1038:AL1040" si="595">AK1038</f>
        <v>1.1404040404040405</v>
      </c>
      <c r="AM1038" s="2">
        <f>INDEX(ELSV!$C$4:$G$58,MATCH(AE1038,ELSV!$G$4:$G$58,0),MATCH(IF(O1038&gt;2000000,"A",IF(O1038&gt;1000000,"B",IF(O1038&gt;100000,"C","D"))),ELSV!$C$4:$G$4,0))</f>
        <v>5</v>
      </c>
      <c r="AN1038" s="77">
        <f>INDEX(ELSV!$G$4:$K$58,MATCH(AE1038,ELSV!$G$4:$G$58,0),MATCH(IF(O1038&gt;2000000,"A",IF(O1038&gt;1000000,"B",IF(O1038&gt;100000,"C","D"))),ELSV!$G$4:$K$4,0))</f>
        <v>1</v>
      </c>
      <c r="AO1038" s="24">
        <f t="shared" si="591"/>
        <v>56997.405343434351</v>
      </c>
      <c r="AP1038" s="24">
        <f t="shared" si="592"/>
        <v>56997.405343434359</v>
      </c>
      <c r="AQ1038" s="25">
        <f t="shared" si="593"/>
        <v>0</v>
      </c>
    </row>
    <row r="1039" spans="1:43" x14ac:dyDescent="0.25">
      <c r="A1039" s="11">
        <v>3004</v>
      </c>
      <c r="B1039" s="6">
        <v>3004000212</v>
      </c>
      <c r="C1039" s="6">
        <v>20000201</v>
      </c>
      <c r="D1039" s="6">
        <v>3020000481</v>
      </c>
      <c r="E1039" s="6" t="s">
        <v>1583</v>
      </c>
      <c r="F1039" s="6" t="s">
        <v>597</v>
      </c>
      <c r="G1039" s="6"/>
      <c r="H1039" s="6">
        <v>1</v>
      </c>
      <c r="I1039" s="6" t="s">
        <v>41</v>
      </c>
      <c r="J1039" s="27">
        <v>44670</v>
      </c>
      <c r="K1039" s="27">
        <v>44670</v>
      </c>
      <c r="L1039" s="7">
        <v>0</v>
      </c>
      <c r="M1039" s="7">
        <v>49740</v>
      </c>
      <c r="N1039" s="7"/>
      <c r="O1039" s="8">
        <v>49740</v>
      </c>
      <c r="P1039" s="7">
        <v>0</v>
      </c>
      <c r="Q1039" s="7">
        <v>0</v>
      </c>
      <c r="R1039" s="7">
        <v>-2756.84</v>
      </c>
      <c r="S1039" s="12">
        <f t="shared" si="585"/>
        <v>-2756.84</v>
      </c>
      <c r="T1039" s="18">
        <f t="shared" si="586"/>
        <v>0</v>
      </c>
      <c r="U1039" s="18">
        <v>46983.16</v>
      </c>
      <c r="V1039" s="30">
        <f t="shared" si="587"/>
        <v>44652</v>
      </c>
      <c r="W1039" s="28">
        <f t="shared" si="590"/>
        <v>1.1277777777777778</v>
      </c>
      <c r="X1039" s="38"/>
      <c r="AD1039"/>
      <c r="AE1039" s="43" t="s">
        <v>4429</v>
      </c>
      <c r="AF1039">
        <f>MATCH(AE1039,'CAT-4'!$A:$A,0)</f>
        <v>844</v>
      </c>
      <c r="AG1039">
        <f>MATCH(V1039,'CAT-4'!$1:$1,0)</f>
        <v>124</v>
      </c>
      <c r="AH1039">
        <f>INDEX('CAT-4'!$1:$1048576,FAR!AF1039,FAR!AG1039)</f>
        <v>158.69999999999999</v>
      </c>
      <c r="AI1039">
        <f>MATCH($AI$3,'CAT-4'!$1:$1,0)</f>
        <v>133</v>
      </c>
      <c r="AJ1039">
        <f>INDEX('CAT-4'!$1:$1048576,FAR!AF1039,FAR!AI1039)</f>
        <v>157.9</v>
      </c>
      <c r="AK1039" s="28">
        <f t="shared" si="594"/>
        <v>0.99495904221802156</v>
      </c>
      <c r="AL1039" s="28">
        <f t="shared" si="595"/>
        <v>0.99495904221802156</v>
      </c>
      <c r="AM1039" s="2">
        <f>INDEX(ELSV!$C$4:$G$58,MATCH(AE1039,ELSV!$G$4:$G$58,0),MATCH(IF(O1039&gt;2000000,"A",IF(O1039&gt;1000000,"B",IF(O1039&gt;100000,"C","D"))),ELSV!$C$4:$G$4,0))</f>
        <v>8</v>
      </c>
      <c r="AN1039" s="77">
        <f>INDEX(ELSV!$G$4:$K$58,MATCH(AE1039,ELSV!$G$4:$G$58,0),MATCH(IF(O1039&gt;2000000,"A",IF(O1039&gt;1000000,"B",IF(O1039&gt;100000,"C","D"))),ELSV!$G$4:$K$4,0))</f>
        <v>0.95</v>
      </c>
      <c r="AO1039" s="24">
        <f t="shared" si="591"/>
        <v>49489.262759924393</v>
      </c>
      <c r="AP1039" s="24">
        <f t="shared" si="592"/>
        <v>6627.7807800357077</v>
      </c>
      <c r="AQ1039" s="25">
        <f t="shared" si="593"/>
        <v>42861.481979888689</v>
      </c>
    </row>
    <row r="1040" spans="1:43" x14ac:dyDescent="0.25">
      <c r="A1040" s="11">
        <v>3007</v>
      </c>
      <c r="B1040" s="6">
        <v>3007006203</v>
      </c>
      <c r="C1040" s="6">
        <v>20000301</v>
      </c>
      <c r="D1040" s="6">
        <v>4000000380</v>
      </c>
      <c r="E1040" s="6" t="s">
        <v>1585</v>
      </c>
      <c r="F1040" s="6" t="s">
        <v>1067</v>
      </c>
      <c r="G1040" s="6"/>
      <c r="H1040" s="6">
        <v>10</v>
      </c>
      <c r="I1040" s="6" t="s">
        <v>8</v>
      </c>
      <c r="J1040" s="27">
        <v>44947</v>
      </c>
      <c r="K1040" s="27">
        <v>44947</v>
      </c>
      <c r="L1040" s="7">
        <v>0</v>
      </c>
      <c r="M1040" s="7">
        <v>49682.1</v>
      </c>
      <c r="N1040" s="7"/>
      <c r="O1040" s="8">
        <v>49682.1</v>
      </c>
      <c r="P1040" s="7">
        <v>0</v>
      </c>
      <c r="Q1040" s="7">
        <v>0</v>
      </c>
      <c r="R1040" s="7">
        <v>-603.13</v>
      </c>
      <c r="S1040" s="12">
        <f t="shared" si="585"/>
        <v>-603.13</v>
      </c>
      <c r="T1040" s="18">
        <f t="shared" si="586"/>
        <v>0</v>
      </c>
      <c r="U1040" s="18">
        <v>49078.97</v>
      </c>
      <c r="V1040" s="30">
        <f t="shared" si="587"/>
        <v>44927</v>
      </c>
      <c r="W1040" s="28">
        <f t="shared" si="590"/>
        <v>0.37222222222222223</v>
      </c>
      <c r="X1040" s="38"/>
      <c r="AD1040"/>
      <c r="AE1040" s="43" t="s">
        <v>4429</v>
      </c>
      <c r="AF1040">
        <f>MATCH(AE1040,'CAT-4'!$A:$A,0)</f>
        <v>844</v>
      </c>
      <c r="AG1040">
        <f>MATCH(V1040,'CAT-4'!$1:$1,0)</f>
        <v>133</v>
      </c>
      <c r="AH1040">
        <f>INDEX('CAT-4'!$1:$1048576,FAR!AF1040,FAR!AG1040)</f>
        <v>157.9</v>
      </c>
      <c r="AI1040">
        <f>MATCH($AI$3,'CAT-4'!$1:$1,0)</f>
        <v>133</v>
      </c>
      <c r="AJ1040">
        <f>INDEX('CAT-4'!$1:$1048576,FAR!AF1040,FAR!AI1040)</f>
        <v>157.9</v>
      </c>
      <c r="AK1040" s="28">
        <f t="shared" si="594"/>
        <v>1</v>
      </c>
      <c r="AL1040" s="28">
        <f t="shared" si="595"/>
        <v>1</v>
      </c>
      <c r="AM1040" s="2">
        <f>INDEX(ELSV!$C$4:$G$58,MATCH(AE1040,ELSV!$G$4:$G$58,0),MATCH(IF(O1040&gt;2000000,"A",IF(O1040&gt;1000000,"B",IF(O1040&gt;100000,"C","D"))),ELSV!$C$4:$G$4,0))</f>
        <v>8</v>
      </c>
      <c r="AN1040" s="77">
        <f>INDEX(ELSV!$G$4:$K$58,MATCH(AE1040,ELSV!$G$4:$G$58,0),MATCH(IF(O1040&gt;2000000,"A",IF(O1040&gt;1000000,"B",IF(O1040&gt;100000,"C","D"))),ELSV!$G$4:$K$4,0))</f>
        <v>0.95</v>
      </c>
      <c r="AO1040" s="24">
        <f t="shared" si="591"/>
        <v>49682.1</v>
      </c>
      <c r="AP1040" s="24">
        <f t="shared" si="592"/>
        <v>2196.0178229166663</v>
      </c>
      <c r="AQ1040" s="25">
        <f t="shared" si="593"/>
        <v>47486.082177083335</v>
      </c>
    </row>
    <row r="1041" spans="1:43" x14ac:dyDescent="0.25">
      <c r="A1041" s="11">
        <v>3008</v>
      </c>
      <c r="B1041" s="6">
        <v>3008006203</v>
      </c>
      <c r="C1041" s="6">
        <v>20000401</v>
      </c>
      <c r="D1041" s="6">
        <v>5000000026</v>
      </c>
      <c r="E1041" s="6" t="s">
        <v>1586</v>
      </c>
      <c r="F1041" s="6" t="s">
        <v>1092</v>
      </c>
      <c r="G1041" s="6"/>
      <c r="H1041" s="6">
        <v>10</v>
      </c>
      <c r="I1041" s="6" t="s">
        <v>8</v>
      </c>
      <c r="J1041" s="27">
        <v>40633</v>
      </c>
      <c r="K1041" s="27">
        <v>40633</v>
      </c>
      <c r="L1041" s="7">
        <v>49500</v>
      </c>
      <c r="M1041" s="7">
        <v>0</v>
      </c>
      <c r="N1041" s="7"/>
      <c r="O1041" s="8">
        <v>49500</v>
      </c>
      <c r="P1041" s="7">
        <v>-49500</v>
      </c>
      <c r="Q1041" s="7">
        <v>0</v>
      </c>
      <c r="R1041" s="7">
        <v>0</v>
      </c>
      <c r="S1041" s="12">
        <f t="shared" si="585"/>
        <v>-49500</v>
      </c>
      <c r="T1041" s="18">
        <f t="shared" si="586"/>
        <v>0</v>
      </c>
      <c r="U1041" s="18">
        <v>0</v>
      </c>
      <c r="V1041" s="30">
        <f t="shared" si="587"/>
        <v>40603</v>
      </c>
      <c r="W1041" s="28">
        <f t="shared" si="590"/>
        <v>12.180555555555555</v>
      </c>
      <c r="X1041" s="38" t="s">
        <v>3064</v>
      </c>
      <c r="Y1041">
        <f>MATCH(X1041,'CAT-3'!$A:$A,0)</f>
        <v>734</v>
      </c>
      <c r="Z1041">
        <f>MATCH(V1041,'CAT-3'!$1:$1,0)</f>
        <v>78</v>
      </c>
      <c r="AA1041">
        <f>INDEX('CAT-3'!$1:$1048576,FAR!Y1041,FAR!Z1041)</f>
        <v>114.3</v>
      </c>
      <c r="AB1041">
        <f>MATCH($AB$3,'CAT-3'!$1:$1,0)</f>
        <v>90</v>
      </c>
      <c r="AC1041">
        <f>INDEX('CAT-3'!$1:$1048576,FAR!Y1041,FAR!AB1041)</f>
        <v>116.8</v>
      </c>
      <c r="AD1041" s="28">
        <f>AC1041/AA1041</f>
        <v>1.0218722659667541</v>
      </c>
      <c r="AE1041" s="43" t="s">
        <v>4165</v>
      </c>
      <c r="AF1041">
        <f>MATCH(AE1041,'CAT-4'!$A:$A,0)</f>
        <v>708</v>
      </c>
      <c r="AG1041">
        <f>MATCH($AG$3,'CAT-4'!$1:$1,0)</f>
        <v>4</v>
      </c>
      <c r="AH1041">
        <f>INDEX('CAT-4'!$1:$1048576,FAR!AF1041,FAR!AG1041)</f>
        <v>102.3</v>
      </c>
      <c r="AI1041">
        <f>MATCH($AI$3,'CAT-4'!$1:$1,0)</f>
        <v>133</v>
      </c>
      <c r="AJ1041">
        <f>INDEX('CAT-4'!$1:$1048576,FAR!AF1041,FAR!AI1041)</f>
        <v>133.69999999999999</v>
      </c>
      <c r="AK1041" s="28">
        <f>AJ1041/AH1041</f>
        <v>1.3069403714565004</v>
      </c>
      <c r="AL1041" s="28">
        <f>AK1041*AD1041</f>
        <v>1.3355261188636853</v>
      </c>
      <c r="AM1041" s="2">
        <f>INDEX(ELSV!$C$4:$G$58,MATCH(AE1041,ELSV!$G$4:$G$58,0),MATCH(IF(O1041&gt;2000000,"A",IF(O1041&gt;1000000,"B",IF(O1041&gt;100000,"C","D"))),ELSV!$C$4:$G$4,0))</f>
        <v>8</v>
      </c>
      <c r="AN1041" s="77">
        <f>INDEX(ELSV!$G$4:$K$58,MATCH(AE1041,ELSV!$G$4:$G$58,0),MATCH(IF(O1041&gt;2000000,"A",IF(O1041&gt;1000000,"B",IF(O1041&gt;100000,"C","D"))),ELSV!$G$4:$K$4,0))</f>
        <v>0.95</v>
      </c>
      <c r="AO1041" s="24">
        <f t="shared" si="591"/>
        <v>66108.542883752423</v>
      </c>
      <c r="AP1041" s="24">
        <f t="shared" si="592"/>
        <v>62803.115739564797</v>
      </c>
      <c r="AQ1041" s="25">
        <f t="shared" si="593"/>
        <v>3305.4271441876263</v>
      </c>
    </row>
    <row r="1042" spans="1:43" x14ac:dyDescent="0.25">
      <c r="A1042" s="11">
        <v>3005</v>
      </c>
      <c r="B1042" s="6">
        <v>3005006301</v>
      </c>
      <c r="C1042" s="6">
        <v>20000401</v>
      </c>
      <c r="D1042" s="6">
        <v>5000000248</v>
      </c>
      <c r="E1042" s="6" t="s">
        <v>1584</v>
      </c>
      <c r="F1042" s="6" t="s">
        <v>1167</v>
      </c>
      <c r="G1042" s="6"/>
      <c r="H1042" s="6">
        <v>1</v>
      </c>
      <c r="I1042" s="6" t="s">
        <v>8</v>
      </c>
      <c r="J1042" s="27">
        <v>41327</v>
      </c>
      <c r="K1042" s="27">
        <v>41327</v>
      </c>
      <c r="L1042" s="7">
        <v>49350.01</v>
      </c>
      <c r="M1042" s="7">
        <v>0</v>
      </c>
      <c r="N1042" s="7"/>
      <c r="O1042" s="8">
        <v>49350.01</v>
      </c>
      <c r="P1042" s="7">
        <v>-27579.06</v>
      </c>
      <c r="Q1042" s="7">
        <v>0</v>
      </c>
      <c r="R1042" s="7">
        <v>-3123.86</v>
      </c>
      <c r="S1042" s="12">
        <f t="shared" si="585"/>
        <v>-30702.920000000002</v>
      </c>
      <c r="T1042" s="18">
        <f t="shared" si="586"/>
        <v>21770.95</v>
      </c>
      <c r="U1042" s="18">
        <v>18647.09</v>
      </c>
      <c r="V1042" s="30">
        <f t="shared" si="587"/>
        <v>41306</v>
      </c>
      <c r="W1042" s="28">
        <f t="shared" si="590"/>
        <v>10.286111111111111</v>
      </c>
      <c r="X1042" s="38"/>
      <c r="AD1042"/>
      <c r="AE1042" s="43" t="s">
        <v>4032</v>
      </c>
      <c r="AF1042">
        <f>MATCH(AE1042,'CAT-4'!$A:$A,0)</f>
        <v>639</v>
      </c>
      <c r="AG1042">
        <f>MATCH(V1042,'CAT-4'!$1:$1,0)</f>
        <v>14</v>
      </c>
      <c r="AH1042">
        <f>INDEX('CAT-4'!$1:$1048576,FAR!AF1042,FAR!AG1042)</f>
        <v>101</v>
      </c>
      <c r="AI1042">
        <f>MATCH($AI$3,'CAT-4'!$1:$1,0)</f>
        <v>133</v>
      </c>
      <c r="AJ1042">
        <f>INDEX('CAT-4'!$1:$1048576,FAR!AF1042,FAR!AI1042)</f>
        <v>117.6</v>
      </c>
      <c r="AK1042" s="28">
        <f t="shared" ref="AK1042:AK1061" si="596">AJ1042/AH1042</f>
        <v>1.1643564356435643</v>
      </c>
      <c r="AL1042" s="28">
        <f t="shared" ref="AL1042:AL1061" si="597">AK1042</f>
        <v>1.1643564356435643</v>
      </c>
      <c r="AM1042" s="2">
        <f>INDEX(ELSV!$C$4:$G$58,MATCH(AE1042,ELSV!$G$4:$G$58,0),MATCH(IF(O1042&gt;2000000,"A",IF(O1042&gt;1000000,"B",IF(O1042&gt;100000,"C","D"))),ELSV!$C$4:$G$4,0))</f>
        <v>6</v>
      </c>
      <c r="AN1042" s="77">
        <f>INDEX(ELSV!$G$4:$K$58,MATCH(AE1042,ELSV!$G$4:$G$58,0),MATCH(IF(O1042&gt;2000000,"A",IF(O1042&gt;1000000,"B",IF(O1042&gt;100000,"C","D"))),ELSV!$G$4:$K$4,0))</f>
        <v>1</v>
      </c>
      <c r="AO1042" s="24">
        <f t="shared" si="591"/>
        <v>57461.001742574255</v>
      </c>
      <c r="AP1042" s="24">
        <f t="shared" si="592"/>
        <v>57461.001742574255</v>
      </c>
      <c r="AQ1042" s="25">
        <f t="shared" si="593"/>
        <v>0</v>
      </c>
    </row>
    <row r="1043" spans="1:43" x14ac:dyDescent="0.25">
      <c r="A1043" s="11">
        <v>3007</v>
      </c>
      <c r="B1043" s="6">
        <v>3007006203</v>
      </c>
      <c r="C1043" s="6">
        <v>20000401</v>
      </c>
      <c r="D1043" s="6">
        <v>5030000123</v>
      </c>
      <c r="E1043" s="6" t="s">
        <v>1585</v>
      </c>
      <c r="F1043" s="6" t="s">
        <v>1419</v>
      </c>
      <c r="G1043" s="6"/>
      <c r="H1043" s="6">
        <v>1</v>
      </c>
      <c r="I1043" s="6" t="s">
        <v>8</v>
      </c>
      <c r="J1043" s="27">
        <v>41090</v>
      </c>
      <c r="K1043" s="27">
        <v>41090</v>
      </c>
      <c r="L1043" s="7">
        <v>49350</v>
      </c>
      <c r="M1043" s="7">
        <v>0</v>
      </c>
      <c r="N1043" s="7"/>
      <c r="O1043" s="8">
        <v>49350</v>
      </c>
      <c r="P1043" s="7">
        <v>-44415</v>
      </c>
      <c r="Q1043" s="7">
        <v>0</v>
      </c>
      <c r="R1043" s="7">
        <v>0</v>
      </c>
      <c r="S1043" s="12">
        <f t="shared" si="585"/>
        <v>-44415</v>
      </c>
      <c r="T1043" s="18">
        <f t="shared" si="586"/>
        <v>4935</v>
      </c>
      <c r="U1043" s="18">
        <v>4935</v>
      </c>
      <c r="V1043" s="30">
        <f t="shared" si="587"/>
        <v>41061</v>
      </c>
      <c r="W1043" s="28">
        <f t="shared" si="590"/>
        <v>10.930555555555555</v>
      </c>
      <c r="X1043" s="38"/>
      <c r="AD1043"/>
      <c r="AE1043" s="43" t="s">
        <v>4043</v>
      </c>
      <c r="AF1043">
        <f>MATCH(AE1043,'CAT-4'!$A:$A,0)</f>
        <v>645</v>
      </c>
      <c r="AG1043">
        <f>MATCH(V1043,'CAT-4'!$1:$1,0)</f>
        <v>6</v>
      </c>
      <c r="AH1043">
        <f>INDEX('CAT-4'!$1:$1048576,FAR!AF1043,FAR!AG1043)</f>
        <v>100.9</v>
      </c>
      <c r="AI1043">
        <f>MATCH($AI$3,'CAT-4'!$1:$1,0)</f>
        <v>133</v>
      </c>
      <c r="AJ1043">
        <f>INDEX('CAT-4'!$1:$1048576,FAR!AF1043,FAR!AI1043)</f>
        <v>115.6</v>
      </c>
      <c r="AK1043" s="28">
        <f t="shared" si="596"/>
        <v>1.1456888007928641</v>
      </c>
      <c r="AL1043" s="28">
        <f t="shared" si="597"/>
        <v>1.1456888007928641</v>
      </c>
      <c r="AM1043" s="2">
        <f>INDEX(ELSV!$C$4:$G$58,MATCH(AE1043,ELSV!$G$4:$G$58,0),MATCH(IF(O1043&gt;2000000,"A",IF(O1043&gt;1000000,"B",IF(O1043&gt;100000,"C","D"))),ELSV!$C$4:$G$4,0))</f>
        <v>6</v>
      </c>
      <c r="AN1043" s="77">
        <f>INDEX(ELSV!$G$4:$K$58,MATCH(AE1043,ELSV!$G$4:$G$58,0),MATCH(IF(O1043&gt;2000000,"A",IF(O1043&gt;1000000,"B",IF(O1043&gt;100000,"C","D"))),ELSV!$G$4:$K$4,0))</f>
        <v>1</v>
      </c>
      <c r="AO1043" s="24">
        <f t="shared" si="591"/>
        <v>56539.742319127843</v>
      </c>
      <c r="AP1043" s="24">
        <f t="shared" si="592"/>
        <v>56539.742319127836</v>
      </c>
      <c r="AQ1043" s="25">
        <f t="shared" si="593"/>
        <v>0</v>
      </c>
    </row>
    <row r="1044" spans="1:43" x14ac:dyDescent="0.25">
      <c r="A1044" s="11">
        <v>3005</v>
      </c>
      <c r="B1044" s="6">
        <v>3005005901</v>
      </c>
      <c r="C1044" s="6">
        <v>20000401</v>
      </c>
      <c r="D1044" s="6">
        <v>5030000127</v>
      </c>
      <c r="E1044" s="6" t="s">
        <v>1584</v>
      </c>
      <c r="F1044" s="6" t="s">
        <v>1426</v>
      </c>
      <c r="G1044" s="6"/>
      <c r="H1044" s="6">
        <v>1</v>
      </c>
      <c r="I1044" s="6" t="s">
        <v>41</v>
      </c>
      <c r="J1044" s="27">
        <v>41107</v>
      </c>
      <c r="K1044" s="27">
        <v>41107</v>
      </c>
      <c r="L1044" s="7">
        <v>49350</v>
      </c>
      <c r="M1044" s="7">
        <v>0</v>
      </c>
      <c r="N1044" s="7"/>
      <c r="O1044" s="8">
        <v>49350</v>
      </c>
      <c r="P1044" s="7">
        <v>-44415</v>
      </c>
      <c r="Q1044" s="7">
        <v>0</v>
      </c>
      <c r="R1044" s="7">
        <v>0</v>
      </c>
      <c r="S1044" s="12">
        <f t="shared" si="585"/>
        <v>-44415</v>
      </c>
      <c r="T1044" s="18">
        <f t="shared" si="586"/>
        <v>4935</v>
      </c>
      <c r="U1044" s="18">
        <v>4935</v>
      </c>
      <c r="V1044" s="30">
        <f t="shared" si="587"/>
        <v>41091</v>
      </c>
      <c r="W1044" s="28">
        <f t="shared" si="590"/>
        <v>10.883333333333333</v>
      </c>
      <c r="X1044" s="38"/>
      <c r="AD1044"/>
      <c r="AE1044" s="43" t="s">
        <v>4043</v>
      </c>
      <c r="AF1044">
        <f>MATCH(AE1044,'CAT-4'!$A:$A,0)</f>
        <v>645</v>
      </c>
      <c r="AG1044">
        <f>MATCH(V1044,'CAT-4'!$1:$1,0)</f>
        <v>7</v>
      </c>
      <c r="AH1044">
        <f>INDEX('CAT-4'!$1:$1048576,FAR!AF1044,FAR!AG1044)</f>
        <v>100.9</v>
      </c>
      <c r="AI1044">
        <f>MATCH($AI$3,'CAT-4'!$1:$1,0)</f>
        <v>133</v>
      </c>
      <c r="AJ1044">
        <f>INDEX('CAT-4'!$1:$1048576,FAR!AF1044,FAR!AI1044)</f>
        <v>115.6</v>
      </c>
      <c r="AK1044" s="28">
        <f t="shared" si="596"/>
        <v>1.1456888007928641</v>
      </c>
      <c r="AL1044" s="28">
        <f t="shared" si="597"/>
        <v>1.1456888007928641</v>
      </c>
      <c r="AM1044" s="2">
        <f>INDEX(ELSV!$C$4:$G$58,MATCH(AE1044,ELSV!$G$4:$G$58,0),MATCH(IF(O1044&gt;2000000,"A",IF(O1044&gt;1000000,"B",IF(O1044&gt;100000,"C","D"))),ELSV!$C$4:$G$4,0))</f>
        <v>6</v>
      </c>
      <c r="AN1044" s="77">
        <f>INDEX(ELSV!$G$4:$K$58,MATCH(AE1044,ELSV!$G$4:$G$58,0),MATCH(IF(O1044&gt;2000000,"A",IF(O1044&gt;1000000,"B",IF(O1044&gt;100000,"C","D"))),ELSV!$G$4:$K$4,0))</f>
        <v>1</v>
      </c>
      <c r="AO1044" s="24">
        <f t="shared" si="591"/>
        <v>56539.742319127843</v>
      </c>
      <c r="AP1044" s="24">
        <f t="shared" si="592"/>
        <v>56539.742319127836</v>
      </c>
      <c r="AQ1044" s="25">
        <f t="shared" si="593"/>
        <v>0</v>
      </c>
    </row>
    <row r="1045" spans="1:43" hidden="1" x14ac:dyDescent="0.25">
      <c r="A1045" s="11">
        <v>3003</v>
      </c>
      <c r="B1045" s="6">
        <v>3003006301</v>
      </c>
      <c r="C1045" s="6">
        <v>20000401</v>
      </c>
      <c r="D1045" s="6">
        <v>5030000130</v>
      </c>
      <c r="E1045" s="6"/>
      <c r="F1045" s="6" t="s">
        <v>1429</v>
      </c>
      <c r="G1045" s="6"/>
      <c r="H1045" s="6">
        <v>1</v>
      </c>
      <c r="I1045" s="6" t="s">
        <v>41</v>
      </c>
      <c r="J1045" s="27">
        <v>41121</v>
      </c>
      <c r="K1045" s="27">
        <v>41121</v>
      </c>
      <c r="L1045" s="7">
        <v>49350</v>
      </c>
      <c r="M1045" s="7">
        <v>0</v>
      </c>
      <c r="N1045" s="7"/>
      <c r="O1045" s="8">
        <v>49350</v>
      </c>
      <c r="P1045" s="7">
        <v>-44415</v>
      </c>
      <c r="Q1045" s="7">
        <v>0</v>
      </c>
      <c r="R1045" s="7">
        <v>0</v>
      </c>
      <c r="S1045" s="12">
        <f t="shared" si="585"/>
        <v>-44415</v>
      </c>
      <c r="T1045" s="18">
        <f t="shared" si="586"/>
        <v>4935</v>
      </c>
      <c r="U1045" s="18">
        <v>4935</v>
      </c>
      <c r="V1045" s="30">
        <f t="shared" si="587"/>
        <v>41091</v>
      </c>
      <c r="W1045" s="28">
        <f t="shared" si="590"/>
        <v>10.847222222222221</v>
      </c>
      <c r="X1045" s="38" t="s">
        <v>3108</v>
      </c>
      <c r="AD1045"/>
      <c r="AE1045" s="43" t="s">
        <v>4045</v>
      </c>
      <c r="AF1045">
        <f>MATCH(AE1045,'CAT-4'!$A:$A,0)</f>
        <v>646</v>
      </c>
      <c r="AG1045">
        <f>MATCH(V1045,'CAT-4'!$1:$1,0)</f>
        <v>7</v>
      </c>
      <c r="AH1045">
        <f>INDEX('CAT-4'!$1:$1048576,FAR!AF1045,FAR!AG1045)</f>
        <v>91.7</v>
      </c>
      <c r="AI1045">
        <f>MATCH($AI$3,'CAT-4'!$1:$1,0)</f>
        <v>133</v>
      </c>
      <c r="AJ1045">
        <f>INDEX('CAT-4'!$1:$1048576,FAR!AF1045,FAR!AI1045)</f>
        <v>154.1</v>
      </c>
      <c r="AK1045" s="28">
        <f t="shared" si="596"/>
        <v>1.6804798255179934</v>
      </c>
      <c r="AL1045" s="28">
        <f t="shared" si="597"/>
        <v>1.6804798255179934</v>
      </c>
      <c r="AM1045" s="2">
        <f>INDEX(ELSV!$C$4:$G$58,MATCH(AE1045,ELSV!$G$4:$G$58,0),MATCH(IF(O1045&gt;2000000,"A",IF(O1045&gt;1000000,"B",IF(O1045&gt;100000,"C","D"))),ELSV!$C$4:$G$4,0))</f>
        <v>5</v>
      </c>
      <c r="AN1045" s="77">
        <f>INDEX(ELSV!$G$4:$K$58,MATCH(AE1045,ELSV!$G$4:$G$58,0),MATCH(IF(O1045&gt;2000000,"A",IF(O1045&gt;1000000,"B",IF(O1045&gt;100000,"C","D"))),ELSV!$G$4:$K$4,0))</f>
        <v>1</v>
      </c>
      <c r="AO1045" s="24">
        <f t="shared" si="591"/>
        <v>82931.679389312965</v>
      </c>
      <c r="AP1045" s="24">
        <f t="shared" si="592"/>
        <v>82931.67938931298</v>
      </c>
      <c r="AQ1045" s="25">
        <f t="shared" si="593"/>
        <v>0</v>
      </c>
    </row>
    <row r="1046" spans="1:43" x14ac:dyDescent="0.25">
      <c r="A1046" s="11">
        <v>3004</v>
      </c>
      <c r="B1046" s="6">
        <v>3004006301</v>
      </c>
      <c r="C1046" s="6">
        <v>20000401</v>
      </c>
      <c r="D1046" s="6">
        <v>5030000132</v>
      </c>
      <c r="E1046" s="6" t="s">
        <v>1583</v>
      </c>
      <c r="F1046" s="6" t="s">
        <v>1431</v>
      </c>
      <c r="G1046" s="6"/>
      <c r="H1046" s="6">
        <v>1</v>
      </c>
      <c r="I1046" s="6" t="s">
        <v>41</v>
      </c>
      <c r="J1046" s="27">
        <v>41058</v>
      </c>
      <c r="K1046" s="27">
        <v>41058</v>
      </c>
      <c r="L1046" s="7">
        <v>49350</v>
      </c>
      <c r="M1046" s="7">
        <v>0</v>
      </c>
      <c r="N1046" s="7"/>
      <c r="O1046" s="8">
        <v>49350</v>
      </c>
      <c r="P1046" s="7">
        <v>-44415</v>
      </c>
      <c r="Q1046" s="7">
        <v>0</v>
      </c>
      <c r="R1046" s="7">
        <v>0</v>
      </c>
      <c r="S1046" s="12">
        <f t="shared" si="585"/>
        <v>-44415</v>
      </c>
      <c r="T1046" s="18">
        <f t="shared" si="586"/>
        <v>4935</v>
      </c>
      <c r="U1046" s="18">
        <v>4935</v>
      </c>
      <c r="V1046" s="30">
        <f t="shared" si="587"/>
        <v>41030</v>
      </c>
      <c r="W1046" s="28">
        <f t="shared" si="590"/>
        <v>11.016666666666667</v>
      </c>
      <c r="X1046" s="38"/>
      <c r="AD1046"/>
      <c r="AE1046" s="43" t="s">
        <v>4045</v>
      </c>
      <c r="AF1046">
        <f>MATCH(AE1046,'CAT-4'!$A:$A,0)</f>
        <v>646</v>
      </c>
      <c r="AG1046">
        <f>MATCH(V1046,'CAT-4'!$1:$1,0)</f>
        <v>5</v>
      </c>
      <c r="AH1046">
        <f>INDEX('CAT-4'!$1:$1048576,FAR!AF1046,FAR!AG1046)</f>
        <v>91.7</v>
      </c>
      <c r="AI1046">
        <f>MATCH($AI$3,'CAT-4'!$1:$1,0)</f>
        <v>133</v>
      </c>
      <c r="AJ1046">
        <f>INDEX('CAT-4'!$1:$1048576,FAR!AF1046,FAR!AI1046)</f>
        <v>154.1</v>
      </c>
      <c r="AK1046" s="28">
        <f t="shared" si="596"/>
        <v>1.6804798255179934</v>
      </c>
      <c r="AL1046" s="28">
        <f t="shared" si="597"/>
        <v>1.6804798255179934</v>
      </c>
      <c r="AM1046" s="2">
        <f>INDEX(ELSV!$C$4:$G$58,MATCH(AE1046,ELSV!$G$4:$G$58,0),MATCH(IF(O1046&gt;2000000,"A",IF(O1046&gt;1000000,"B",IF(O1046&gt;100000,"C","D"))),ELSV!$C$4:$G$4,0))</f>
        <v>5</v>
      </c>
      <c r="AN1046" s="77">
        <f>INDEX(ELSV!$G$4:$K$58,MATCH(AE1046,ELSV!$G$4:$G$58,0),MATCH(IF(O1046&gt;2000000,"A",IF(O1046&gt;1000000,"B",IF(O1046&gt;100000,"C","D"))),ELSV!$G$4:$K$4,0))</f>
        <v>1</v>
      </c>
      <c r="AO1046" s="24">
        <f t="shared" si="591"/>
        <v>82931.679389312965</v>
      </c>
      <c r="AP1046" s="24">
        <f t="shared" si="592"/>
        <v>82931.67938931298</v>
      </c>
      <c r="AQ1046" s="25">
        <f t="shared" si="593"/>
        <v>0</v>
      </c>
    </row>
    <row r="1047" spans="1:43" x14ac:dyDescent="0.25">
      <c r="A1047" s="11">
        <v>3006</v>
      </c>
      <c r="B1047" s="6">
        <v>3006006301</v>
      </c>
      <c r="C1047" s="6">
        <v>20000401</v>
      </c>
      <c r="D1047" s="6">
        <v>5030000138</v>
      </c>
      <c r="E1047" s="6" t="s">
        <v>1582</v>
      </c>
      <c r="F1047" s="6" t="s">
        <v>1421</v>
      </c>
      <c r="G1047" s="6"/>
      <c r="H1047" s="6">
        <v>1</v>
      </c>
      <c r="I1047" s="6" t="s">
        <v>8</v>
      </c>
      <c r="J1047" s="27">
        <v>41153</v>
      </c>
      <c r="K1047" s="27">
        <v>41153</v>
      </c>
      <c r="L1047" s="7">
        <v>49350</v>
      </c>
      <c r="M1047" s="7">
        <v>0</v>
      </c>
      <c r="N1047" s="7"/>
      <c r="O1047" s="8">
        <v>49350</v>
      </c>
      <c r="P1047" s="7">
        <v>-44415</v>
      </c>
      <c r="Q1047" s="7">
        <v>0</v>
      </c>
      <c r="R1047" s="7">
        <v>0</v>
      </c>
      <c r="S1047" s="12">
        <f t="shared" si="585"/>
        <v>-44415</v>
      </c>
      <c r="T1047" s="18">
        <f t="shared" si="586"/>
        <v>4935</v>
      </c>
      <c r="U1047" s="18">
        <v>4935</v>
      </c>
      <c r="V1047" s="30">
        <f t="shared" si="587"/>
        <v>41153</v>
      </c>
      <c r="W1047" s="28">
        <f t="shared" si="590"/>
        <v>10.761111111111111</v>
      </c>
      <c r="X1047" s="38"/>
      <c r="AD1047"/>
      <c r="AE1047" s="43" t="s">
        <v>4043</v>
      </c>
      <c r="AF1047">
        <f>MATCH(AE1047,'CAT-4'!$A:$A,0)</f>
        <v>645</v>
      </c>
      <c r="AG1047">
        <f>MATCH(V1047,'CAT-4'!$1:$1,0)</f>
        <v>9</v>
      </c>
      <c r="AH1047">
        <f>INDEX('CAT-4'!$1:$1048576,FAR!AF1047,FAR!AG1047)</f>
        <v>100.9</v>
      </c>
      <c r="AI1047">
        <f>MATCH($AI$3,'CAT-4'!$1:$1,0)</f>
        <v>133</v>
      </c>
      <c r="AJ1047">
        <f>INDEX('CAT-4'!$1:$1048576,FAR!AF1047,FAR!AI1047)</f>
        <v>115.6</v>
      </c>
      <c r="AK1047" s="28">
        <f t="shared" si="596"/>
        <v>1.1456888007928641</v>
      </c>
      <c r="AL1047" s="28">
        <f t="shared" si="597"/>
        <v>1.1456888007928641</v>
      </c>
      <c r="AM1047" s="2">
        <f>INDEX(ELSV!$C$4:$G$58,MATCH(AE1047,ELSV!$G$4:$G$58,0),MATCH(IF(O1047&gt;2000000,"A",IF(O1047&gt;1000000,"B",IF(O1047&gt;100000,"C","D"))),ELSV!$C$4:$G$4,0))</f>
        <v>6</v>
      </c>
      <c r="AN1047" s="77">
        <f>INDEX(ELSV!$G$4:$K$58,MATCH(AE1047,ELSV!$G$4:$G$58,0),MATCH(IF(O1047&gt;2000000,"A",IF(O1047&gt;1000000,"B",IF(O1047&gt;100000,"C","D"))),ELSV!$G$4:$K$4,0))</f>
        <v>1</v>
      </c>
      <c r="AO1047" s="24">
        <f t="shared" si="591"/>
        <v>56539.742319127843</v>
      </c>
      <c r="AP1047" s="24">
        <f t="shared" si="592"/>
        <v>56539.742319127836</v>
      </c>
      <c r="AQ1047" s="25">
        <f t="shared" si="593"/>
        <v>0</v>
      </c>
    </row>
    <row r="1048" spans="1:43" x14ac:dyDescent="0.25">
      <c r="A1048" s="11">
        <v>3008</v>
      </c>
      <c r="B1048" s="6">
        <v>3008006803</v>
      </c>
      <c r="C1048" s="6">
        <v>20000401</v>
      </c>
      <c r="D1048" s="6">
        <v>5030000145</v>
      </c>
      <c r="E1048" s="6" t="s">
        <v>1586</v>
      </c>
      <c r="F1048" s="6" t="s">
        <v>1437</v>
      </c>
      <c r="G1048" s="6"/>
      <c r="H1048" s="6">
        <v>1</v>
      </c>
      <c r="I1048" s="6" t="s">
        <v>41</v>
      </c>
      <c r="J1048" s="27">
        <v>41182</v>
      </c>
      <c r="K1048" s="27">
        <v>41182</v>
      </c>
      <c r="L1048" s="7">
        <v>49350</v>
      </c>
      <c r="M1048" s="7">
        <v>0</v>
      </c>
      <c r="N1048" s="7"/>
      <c r="O1048" s="8">
        <v>49350</v>
      </c>
      <c r="P1048" s="7">
        <v>-44415</v>
      </c>
      <c r="Q1048" s="7">
        <v>0</v>
      </c>
      <c r="R1048" s="7">
        <v>0</v>
      </c>
      <c r="S1048" s="12">
        <f t="shared" si="585"/>
        <v>-44415</v>
      </c>
      <c r="T1048" s="18">
        <f t="shared" si="586"/>
        <v>4935</v>
      </c>
      <c r="U1048" s="18">
        <v>4935</v>
      </c>
      <c r="V1048" s="30">
        <f t="shared" si="587"/>
        <v>41153</v>
      </c>
      <c r="W1048" s="28">
        <f t="shared" si="590"/>
        <v>10.680555555555555</v>
      </c>
      <c r="X1048" s="38"/>
      <c r="AD1048"/>
      <c r="AE1048" s="43" t="s">
        <v>4043</v>
      </c>
      <c r="AF1048">
        <f>MATCH(AE1048,'CAT-4'!$A:$A,0)</f>
        <v>645</v>
      </c>
      <c r="AG1048">
        <f>MATCH(V1048,'CAT-4'!$1:$1,0)</f>
        <v>9</v>
      </c>
      <c r="AH1048">
        <f>INDEX('CAT-4'!$1:$1048576,FAR!AF1048,FAR!AG1048)</f>
        <v>100.9</v>
      </c>
      <c r="AI1048">
        <f>MATCH($AI$3,'CAT-4'!$1:$1,0)</f>
        <v>133</v>
      </c>
      <c r="AJ1048">
        <f>INDEX('CAT-4'!$1:$1048576,FAR!AF1048,FAR!AI1048)</f>
        <v>115.6</v>
      </c>
      <c r="AK1048" s="28">
        <f t="shared" si="596"/>
        <v>1.1456888007928641</v>
      </c>
      <c r="AL1048" s="28">
        <f t="shared" si="597"/>
        <v>1.1456888007928641</v>
      </c>
      <c r="AM1048" s="2">
        <f>INDEX(ELSV!$C$4:$G$58,MATCH(AE1048,ELSV!$G$4:$G$58,0),MATCH(IF(O1048&gt;2000000,"A",IF(O1048&gt;1000000,"B",IF(O1048&gt;100000,"C","D"))),ELSV!$C$4:$G$4,0))</f>
        <v>6</v>
      </c>
      <c r="AN1048" s="77">
        <f>INDEX(ELSV!$G$4:$K$58,MATCH(AE1048,ELSV!$G$4:$G$58,0),MATCH(IF(O1048&gt;2000000,"A",IF(O1048&gt;1000000,"B",IF(O1048&gt;100000,"C","D"))),ELSV!$G$4:$K$4,0))</f>
        <v>1</v>
      </c>
      <c r="AO1048" s="24">
        <f t="shared" si="591"/>
        <v>56539.742319127843</v>
      </c>
      <c r="AP1048" s="24">
        <f t="shared" si="592"/>
        <v>56539.742319127836</v>
      </c>
      <c r="AQ1048" s="25">
        <f t="shared" si="593"/>
        <v>0</v>
      </c>
    </row>
    <row r="1049" spans="1:43" x14ac:dyDescent="0.25">
      <c r="A1049" s="11">
        <v>3008</v>
      </c>
      <c r="B1049" s="6">
        <v>3008000209</v>
      </c>
      <c r="C1049" s="6">
        <v>20000201</v>
      </c>
      <c r="D1049" s="6">
        <v>3020000364</v>
      </c>
      <c r="E1049" s="6" t="s">
        <v>1586</v>
      </c>
      <c r="F1049" s="6" t="s">
        <v>498</v>
      </c>
      <c r="G1049" s="6"/>
      <c r="H1049" s="6">
        <v>1</v>
      </c>
      <c r="I1049" s="6" t="s">
        <v>8</v>
      </c>
      <c r="J1049" s="27">
        <v>42004</v>
      </c>
      <c r="K1049" s="27">
        <v>42004</v>
      </c>
      <c r="L1049" s="7">
        <v>49010.83</v>
      </c>
      <c r="M1049" s="7">
        <v>0</v>
      </c>
      <c r="N1049" s="7"/>
      <c r="O1049" s="8">
        <v>49010.83</v>
      </c>
      <c r="P1049" s="7">
        <v>-20713.689999999999</v>
      </c>
      <c r="Q1049" s="7">
        <v>0</v>
      </c>
      <c r="R1049" s="7">
        <v>-2857.33</v>
      </c>
      <c r="S1049" s="12">
        <f t="shared" si="585"/>
        <v>-23571.019999999997</v>
      </c>
      <c r="T1049" s="18">
        <f t="shared" si="586"/>
        <v>28297.140000000003</v>
      </c>
      <c r="U1049" s="18">
        <v>25439.81</v>
      </c>
      <c r="V1049" s="30">
        <f t="shared" si="587"/>
        <v>41974</v>
      </c>
      <c r="W1049" s="28">
        <f t="shared" si="590"/>
        <v>8.4305555555555554</v>
      </c>
      <c r="X1049" s="38"/>
      <c r="AD1049"/>
      <c r="AE1049" s="43" t="s">
        <v>4165</v>
      </c>
      <c r="AF1049">
        <f>MATCH(AE1049,'CAT-4'!$A:$A,0)</f>
        <v>708</v>
      </c>
      <c r="AG1049">
        <f>MATCH(V1049,'CAT-4'!$1:$1,0)</f>
        <v>36</v>
      </c>
      <c r="AH1049">
        <f>INDEX('CAT-4'!$1:$1048576,FAR!AF1049,FAR!AG1049)</f>
        <v>116.7</v>
      </c>
      <c r="AI1049">
        <f>MATCH($AI$3,'CAT-4'!$1:$1,0)</f>
        <v>133</v>
      </c>
      <c r="AJ1049">
        <f>INDEX('CAT-4'!$1:$1048576,FAR!AF1049,FAR!AI1049)</f>
        <v>133.69999999999999</v>
      </c>
      <c r="AK1049" s="28">
        <f t="shared" si="596"/>
        <v>1.1456726649528706</v>
      </c>
      <c r="AL1049" s="28">
        <f t="shared" si="597"/>
        <v>1.1456726649528706</v>
      </c>
      <c r="AM1049" s="2">
        <f>INDEX(ELSV!$C$4:$G$58,MATCH(AE1049,ELSV!$G$4:$G$58,0),MATCH(IF(O1049&gt;2000000,"A",IF(O1049&gt;1000000,"B",IF(O1049&gt;100000,"C","D"))),ELSV!$C$4:$G$4,0))</f>
        <v>8</v>
      </c>
      <c r="AN1049" s="77">
        <f>INDEX(ELSV!$G$4:$K$58,MATCH(AE1049,ELSV!$G$4:$G$58,0),MATCH(IF(O1049&gt;2000000,"A",IF(O1049&gt;1000000,"B",IF(O1049&gt;100000,"C","D"))),ELSV!$G$4:$K$4,0))</f>
        <v>0.95</v>
      </c>
      <c r="AO1049" s="24">
        <f t="shared" si="591"/>
        <v>56150.368217652096</v>
      </c>
      <c r="AP1049" s="24">
        <f t="shared" si="592"/>
        <v>53342.849806769489</v>
      </c>
      <c r="AQ1049" s="25">
        <f t="shared" si="593"/>
        <v>2807.518410882607</v>
      </c>
    </row>
    <row r="1050" spans="1:43" hidden="1" x14ac:dyDescent="0.25">
      <c r="A1050" s="11">
        <v>3002</v>
      </c>
      <c r="B1050" s="6">
        <v>3002006301</v>
      </c>
      <c r="C1050" s="6">
        <v>20000401</v>
      </c>
      <c r="D1050" s="6">
        <v>5030000204</v>
      </c>
      <c r="E1050" s="6"/>
      <c r="F1050" s="6" t="s">
        <v>1479</v>
      </c>
      <c r="G1050" s="6"/>
      <c r="H1050" s="6">
        <v>1</v>
      </c>
      <c r="I1050" s="6" t="s">
        <v>8</v>
      </c>
      <c r="J1050" s="27">
        <v>43300</v>
      </c>
      <c r="K1050" s="27">
        <v>43300</v>
      </c>
      <c r="L1050" s="7">
        <v>49000</v>
      </c>
      <c r="M1050" s="7">
        <v>0</v>
      </c>
      <c r="N1050" s="7"/>
      <c r="O1050" s="8">
        <v>49000</v>
      </c>
      <c r="P1050" s="7">
        <v>-27205.07</v>
      </c>
      <c r="Q1050" s="7">
        <v>0</v>
      </c>
      <c r="R1050" s="7">
        <v>-7350</v>
      </c>
      <c r="S1050" s="12">
        <f t="shared" si="585"/>
        <v>-34555.07</v>
      </c>
      <c r="T1050" s="18">
        <f t="shared" si="586"/>
        <v>21794.93</v>
      </c>
      <c r="U1050" s="18">
        <v>14444.93</v>
      </c>
      <c r="V1050" s="30">
        <f t="shared" si="587"/>
        <v>43282</v>
      </c>
      <c r="W1050" s="28">
        <f t="shared" si="590"/>
        <v>4.8777777777777782</v>
      </c>
      <c r="X1050" s="38" t="s">
        <v>3108</v>
      </c>
      <c r="AD1050"/>
      <c r="AE1050" s="43" t="s">
        <v>4045</v>
      </c>
      <c r="AF1050">
        <f>MATCH(AE1050,'CAT-4'!$A:$A,0)</f>
        <v>646</v>
      </c>
      <c r="AG1050">
        <f>MATCH(V1050,'CAT-4'!$1:$1,0)</f>
        <v>79</v>
      </c>
      <c r="AH1050">
        <f>INDEX('CAT-4'!$1:$1048576,FAR!AF1050,FAR!AG1050)</f>
        <v>140.4</v>
      </c>
      <c r="AI1050">
        <f>MATCH($AI$3,'CAT-4'!$1:$1,0)</f>
        <v>133</v>
      </c>
      <c r="AJ1050">
        <f>INDEX('CAT-4'!$1:$1048576,FAR!AF1050,FAR!AI1050)</f>
        <v>154.1</v>
      </c>
      <c r="AK1050" s="28">
        <f t="shared" si="596"/>
        <v>1.0975783475783476</v>
      </c>
      <c r="AL1050" s="28">
        <f t="shared" si="597"/>
        <v>1.0975783475783476</v>
      </c>
      <c r="AM1050" s="2">
        <f>INDEX(ELSV!$C$4:$G$58,MATCH(AE1050,ELSV!$G$4:$G$58,0),MATCH(IF(O1050&gt;2000000,"A",IF(O1050&gt;1000000,"B",IF(O1050&gt;100000,"C","D"))),ELSV!$C$4:$G$4,0))</f>
        <v>5</v>
      </c>
      <c r="AN1050" s="77">
        <f>INDEX(ELSV!$G$4:$K$58,MATCH(AE1050,ELSV!$G$4:$G$58,0),MATCH(IF(O1050&gt;2000000,"A",IF(O1050&gt;1000000,"B",IF(O1050&gt;100000,"C","D"))),ELSV!$G$4:$K$4,0))</f>
        <v>1</v>
      </c>
      <c r="AO1050" s="24">
        <f t="shared" si="591"/>
        <v>53781.339031339034</v>
      </c>
      <c r="AP1050" s="24">
        <f t="shared" si="592"/>
        <v>52466.684077239646</v>
      </c>
      <c r="AQ1050" s="25">
        <f t="shared" si="593"/>
        <v>1314.6549540993874</v>
      </c>
    </row>
    <row r="1051" spans="1:43" x14ac:dyDescent="0.25">
      <c r="A1051" s="11">
        <v>3004</v>
      </c>
      <c r="B1051" s="6">
        <v>3004006201</v>
      </c>
      <c r="C1051" s="6">
        <v>20000301</v>
      </c>
      <c r="D1051" s="6">
        <v>4000000325</v>
      </c>
      <c r="E1051" s="6" t="s">
        <v>1583</v>
      </c>
      <c r="F1051" s="6" t="s">
        <v>1035</v>
      </c>
      <c r="G1051" s="6"/>
      <c r="H1051" s="6">
        <v>2</v>
      </c>
      <c r="I1051" s="6" t="s">
        <v>8</v>
      </c>
      <c r="J1051" s="27">
        <v>43907</v>
      </c>
      <c r="K1051" s="27">
        <v>43907</v>
      </c>
      <c r="L1051" s="7">
        <v>48703.41</v>
      </c>
      <c r="M1051" s="7">
        <v>0</v>
      </c>
      <c r="N1051" s="7"/>
      <c r="O1051" s="8">
        <v>48703.41</v>
      </c>
      <c r="P1051" s="7">
        <v>-6292.21</v>
      </c>
      <c r="Q1051" s="7">
        <v>0</v>
      </c>
      <c r="R1051" s="7">
        <v>-3082.93</v>
      </c>
      <c r="S1051" s="12">
        <f t="shared" si="585"/>
        <v>-9375.14</v>
      </c>
      <c r="T1051" s="18">
        <f t="shared" si="586"/>
        <v>42411.200000000004</v>
      </c>
      <c r="U1051" s="18">
        <v>39328.269999999997</v>
      </c>
      <c r="V1051" s="30">
        <f t="shared" si="587"/>
        <v>43891</v>
      </c>
      <c r="W1051" s="28">
        <f t="shared" si="590"/>
        <v>3.2166666666666668</v>
      </c>
      <c r="X1051" s="38"/>
      <c r="AD1051"/>
      <c r="AE1051" s="43" t="s">
        <v>4429</v>
      </c>
      <c r="AF1051">
        <f>MATCH(AE1051,'CAT-4'!$A:$A,0)</f>
        <v>844</v>
      </c>
      <c r="AG1051">
        <f>MATCH(V1051,'CAT-4'!$1:$1,0)</f>
        <v>99</v>
      </c>
      <c r="AH1051">
        <f>INDEX('CAT-4'!$1:$1048576,FAR!AF1051,FAR!AG1051)</f>
        <v>132</v>
      </c>
      <c r="AI1051">
        <f>MATCH($AI$3,'CAT-4'!$1:$1,0)</f>
        <v>133</v>
      </c>
      <c r="AJ1051">
        <f>INDEX('CAT-4'!$1:$1048576,FAR!AF1051,FAR!AI1051)</f>
        <v>157.9</v>
      </c>
      <c r="AK1051" s="28">
        <f t="shared" si="596"/>
        <v>1.1962121212121213</v>
      </c>
      <c r="AL1051" s="28">
        <f t="shared" si="597"/>
        <v>1.1962121212121213</v>
      </c>
      <c r="AM1051" s="2">
        <f>INDEX(ELSV!$C$4:$G$58,MATCH(AE1051,ELSV!$G$4:$G$58,0),MATCH(IF(O1051&gt;2000000,"A",IF(O1051&gt;1000000,"B",IF(O1051&gt;100000,"C","D"))),ELSV!$C$4:$G$4,0))</f>
        <v>8</v>
      </c>
      <c r="AN1051" s="77">
        <f>INDEX(ELSV!$G$4:$K$58,MATCH(AE1051,ELSV!$G$4:$G$58,0),MATCH(IF(O1051&gt;2000000,"A",IF(O1051&gt;1000000,"B",IF(O1051&gt;100000,"C","D"))),ELSV!$G$4:$K$4,0))</f>
        <v>0.95</v>
      </c>
      <c r="AO1051" s="24">
        <f t="shared" si="591"/>
        <v>58259.609386363642</v>
      </c>
      <c r="AP1051" s="24">
        <f t="shared" si="592"/>
        <v>22253.957043728693</v>
      </c>
      <c r="AQ1051" s="25">
        <f t="shared" si="593"/>
        <v>36005.652342634945</v>
      </c>
    </row>
    <row r="1052" spans="1:43" x14ac:dyDescent="0.25">
      <c r="A1052" s="11">
        <v>3007</v>
      </c>
      <c r="B1052" s="6">
        <v>3007005804</v>
      </c>
      <c r="C1052" s="6">
        <v>20000201</v>
      </c>
      <c r="D1052" s="6">
        <v>3020000232</v>
      </c>
      <c r="E1052" s="6" t="s">
        <v>1585</v>
      </c>
      <c r="F1052" s="6" t="s">
        <v>370</v>
      </c>
      <c r="G1052" s="6"/>
      <c r="H1052" s="6">
        <v>1</v>
      </c>
      <c r="I1052" s="6" t="s">
        <v>8</v>
      </c>
      <c r="J1052" s="27">
        <v>41528</v>
      </c>
      <c r="K1052" s="27">
        <v>41528</v>
      </c>
      <c r="L1052" s="7">
        <v>48511</v>
      </c>
      <c r="M1052" s="7">
        <v>0</v>
      </c>
      <c r="N1052" s="7"/>
      <c r="O1052" s="8">
        <v>48511</v>
      </c>
      <c r="P1052" s="7">
        <v>-23900.76</v>
      </c>
      <c r="Q1052" s="7">
        <v>0</v>
      </c>
      <c r="R1052" s="7">
        <v>-2828.19</v>
      </c>
      <c r="S1052" s="12">
        <f t="shared" si="585"/>
        <v>-26728.949999999997</v>
      </c>
      <c r="T1052" s="18">
        <f t="shared" si="586"/>
        <v>24610.240000000002</v>
      </c>
      <c r="U1052" s="18">
        <v>21782.05</v>
      </c>
      <c r="V1052" s="30">
        <f t="shared" si="587"/>
        <v>41518</v>
      </c>
      <c r="W1052" s="28">
        <f t="shared" si="590"/>
        <v>9.7333333333333325</v>
      </c>
      <c r="X1052" s="38"/>
      <c r="AD1052"/>
      <c r="AE1052" s="43" t="s">
        <v>3980</v>
      </c>
      <c r="AF1052">
        <f>MATCH(AE1052,'CAT-4'!$A:$A,0)</f>
        <v>613</v>
      </c>
      <c r="AG1052">
        <f>MATCH(V1052,'CAT-4'!$1:$1,0)</f>
        <v>21</v>
      </c>
      <c r="AH1052">
        <f>INDEX('CAT-4'!$1:$1048576,FAR!AF1052,FAR!AG1052)</f>
        <v>102.7</v>
      </c>
      <c r="AI1052">
        <f>MATCH($AI$3,'CAT-4'!$1:$1,0)</f>
        <v>133</v>
      </c>
      <c r="AJ1052">
        <f>INDEX('CAT-4'!$1:$1048576,FAR!AF1052,FAR!AI1052)</f>
        <v>155.6</v>
      </c>
      <c r="AK1052" s="28">
        <f t="shared" si="596"/>
        <v>1.5150925024342745</v>
      </c>
      <c r="AL1052" s="28">
        <f t="shared" si="597"/>
        <v>1.5150925024342745</v>
      </c>
      <c r="AM1052" s="2">
        <f>INDEX(ELSV!$C$4:$G$58,MATCH(AE1052,ELSV!$G$4:$G$58,0),MATCH(IF(O1052&gt;2000000,"A",IF(O1052&gt;1000000,"B",IF(O1052&gt;100000,"C","D"))),ELSV!$C$4:$G$4,0))</f>
        <v>8</v>
      </c>
      <c r="AN1052" s="77">
        <f>INDEX(ELSV!$G$4:$K$58,MATCH(AE1052,ELSV!$G$4:$G$58,0),MATCH(IF(O1052&gt;2000000,"A",IF(O1052&gt;1000000,"B",IF(O1052&gt;100000,"C","D"))),ELSV!$G$4:$K$4,0))</f>
        <v>0.95</v>
      </c>
      <c r="AO1052" s="24">
        <f t="shared" si="591"/>
        <v>73498.652385589085</v>
      </c>
      <c r="AP1052" s="24">
        <f t="shared" si="592"/>
        <v>69823.71976630963</v>
      </c>
      <c r="AQ1052" s="25">
        <f t="shared" si="593"/>
        <v>3674.9326192794542</v>
      </c>
    </row>
    <row r="1053" spans="1:43" x14ac:dyDescent="0.25">
      <c r="A1053" s="11">
        <v>3007</v>
      </c>
      <c r="B1053" s="6">
        <v>3007006201</v>
      </c>
      <c r="C1053" s="6">
        <v>20000301</v>
      </c>
      <c r="D1053" s="6">
        <v>4000000330</v>
      </c>
      <c r="E1053" s="6" t="s">
        <v>1585</v>
      </c>
      <c r="F1053" s="6" t="s">
        <v>1038</v>
      </c>
      <c r="G1053" s="6"/>
      <c r="H1053" s="6">
        <v>2</v>
      </c>
      <c r="I1053" s="6" t="s">
        <v>8</v>
      </c>
      <c r="J1053" s="27">
        <v>44078</v>
      </c>
      <c r="K1053" s="27">
        <v>44078</v>
      </c>
      <c r="L1053" s="7">
        <v>48326.02</v>
      </c>
      <c r="M1053" s="7">
        <v>0</v>
      </c>
      <c r="N1053" s="7"/>
      <c r="O1053" s="8">
        <v>48326.02</v>
      </c>
      <c r="P1053" s="7">
        <v>-4810.6499999999996</v>
      </c>
      <c r="Q1053" s="7">
        <v>0</v>
      </c>
      <c r="R1053" s="7">
        <v>-3059.04</v>
      </c>
      <c r="S1053" s="12">
        <f t="shared" si="585"/>
        <v>-7869.69</v>
      </c>
      <c r="T1053" s="18">
        <f t="shared" si="586"/>
        <v>43515.369999999995</v>
      </c>
      <c r="U1053" s="18">
        <v>40456.33</v>
      </c>
      <c r="V1053" s="30">
        <f t="shared" si="587"/>
        <v>44075</v>
      </c>
      <c r="W1053" s="28">
        <f t="shared" si="590"/>
        <v>2.7527777777777778</v>
      </c>
      <c r="X1053" s="38"/>
      <c r="AD1053"/>
      <c r="AE1053" s="43" t="s">
        <v>4059</v>
      </c>
      <c r="AF1053">
        <f>MATCH(AE1053,'CAT-4'!$A:$A,0)</f>
        <v>653</v>
      </c>
      <c r="AG1053">
        <f>MATCH(V1053,'CAT-4'!$1:$1,0)</f>
        <v>105</v>
      </c>
      <c r="AH1053">
        <f>INDEX('CAT-4'!$1:$1048576,FAR!AF1053,FAR!AG1053)</f>
        <v>118.2</v>
      </c>
      <c r="AI1053">
        <f>MATCH($AI$3,'CAT-4'!$1:$1,0)</f>
        <v>133</v>
      </c>
      <c r="AJ1053">
        <f>INDEX('CAT-4'!$1:$1048576,FAR!AF1053,FAR!AI1053)</f>
        <v>120.5</v>
      </c>
      <c r="AK1053" s="28">
        <f t="shared" si="596"/>
        <v>1.0194585448392555</v>
      </c>
      <c r="AL1053" s="28">
        <f t="shared" si="597"/>
        <v>1.0194585448392555</v>
      </c>
      <c r="AM1053" s="2">
        <f>INDEX(ELSV!$C$4:$G$58,MATCH(AE1053,ELSV!$G$4:$G$58,0),MATCH(IF(O1053&gt;2000000,"A",IF(O1053&gt;1000000,"B",IF(O1053&gt;100000,"C","D"))),ELSV!$C$4:$G$4,0))</f>
        <v>8</v>
      </c>
      <c r="AN1053" s="77">
        <f>INDEX(ELSV!$G$4:$K$58,MATCH(AE1053,ELSV!$G$4:$G$58,0),MATCH(IF(O1053&gt;2000000,"A",IF(O1053&gt;1000000,"B",IF(O1053&gt;100000,"C","D"))),ELSV!$G$4:$K$4,0))</f>
        <v>0.9</v>
      </c>
      <c r="AO1053" s="24">
        <f t="shared" si="591"/>
        <v>49266.37402707275</v>
      </c>
      <c r="AP1053" s="24">
        <f t="shared" si="592"/>
        <v>15257.180206509092</v>
      </c>
      <c r="AQ1053" s="25">
        <f t="shared" si="593"/>
        <v>34009.193820563654</v>
      </c>
    </row>
    <row r="1054" spans="1:43" x14ac:dyDescent="0.25">
      <c r="A1054" s="11">
        <v>3008</v>
      </c>
      <c r="B1054" s="6">
        <v>3008000206</v>
      </c>
      <c r="C1054" s="6">
        <v>20000201</v>
      </c>
      <c r="D1054" s="6">
        <v>3020000365</v>
      </c>
      <c r="E1054" s="6" t="s">
        <v>1586</v>
      </c>
      <c r="F1054" s="6" t="s">
        <v>499</v>
      </c>
      <c r="G1054" s="6"/>
      <c r="H1054" s="6">
        <v>1</v>
      </c>
      <c r="I1054" s="6" t="s">
        <v>8</v>
      </c>
      <c r="J1054" s="27">
        <v>42004</v>
      </c>
      <c r="K1054" s="27">
        <v>42004</v>
      </c>
      <c r="L1054" s="7">
        <v>48300.82</v>
      </c>
      <c r="M1054" s="7">
        <v>0</v>
      </c>
      <c r="N1054" s="7"/>
      <c r="O1054" s="8">
        <v>48300.82</v>
      </c>
      <c r="P1054" s="7">
        <v>-20413.64</v>
      </c>
      <c r="Q1054" s="7">
        <v>0</v>
      </c>
      <c r="R1054" s="7">
        <v>-2815.94</v>
      </c>
      <c r="S1054" s="12">
        <f t="shared" si="585"/>
        <v>-23229.579999999998</v>
      </c>
      <c r="T1054" s="18">
        <f t="shared" si="586"/>
        <v>27887.18</v>
      </c>
      <c r="U1054" s="18">
        <v>25071.24</v>
      </c>
      <c r="V1054" s="30">
        <f t="shared" si="587"/>
        <v>41974</v>
      </c>
      <c r="W1054" s="28">
        <f t="shared" si="590"/>
        <v>8.4305555555555554</v>
      </c>
      <c r="X1054" s="38"/>
      <c r="AD1054"/>
      <c r="AE1054" s="43" t="s">
        <v>4049</v>
      </c>
      <c r="AF1054">
        <f>MATCH(AE1054,'CAT-4'!$A:$A,0)</f>
        <v>648</v>
      </c>
      <c r="AG1054">
        <f>MATCH(V1054,'CAT-4'!$1:$1,0)</f>
        <v>36</v>
      </c>
      <c r="AH1054">
        <f>INDEX('CAT-4'!$1:$1048576,FAR!AF1054,FAR!AG1054)</f>
        <v>106</v>
      </c>
      <c r="AI1054">
        <f>MATCH($AI$3,'CAT-4'!$1:$1,0)</f>
        <v>133</v>
      </c>
      <c r="AJ1054">
        <f>INDEX('CAT-4'!$1:$1048576,FAR!AF1054,FAR!AI1054)</f>
        <v>130.69999999999999</v>
      </c>
      <c r="AK1054" s="28">
        <f t="shared" si="596"/>
        <v>1.2330188679245282</v>
      </c>
      <c r="AL1054" s="28">
        <f t="shared" si="597"/>
        <v>1.2330188679245282</v>
      </c>
      <c r="AM1054" s="2">
        <f>INDEX(ELSV!$C$4:$G$58,MATCH(AE1054,ELSV!$G$4:$G$58,0),MATCH(IF(O1054&gt;2000000,"A",IF(O1054&gt;1000000,"B",IF(O1054&gt;100000,"C","D"))),ELSV!$C$4:$G$4,0))</f>
        <v>5</v>
      </c>
      <c r="AN1054" s="77">
        <f>INDEX(ELSV!$G$4:$K$58,MATCH(AE1054,ELSV!$G$4:$G$58,0),MATCH(IF(O1054&gt;2000000,"A",IF(O1054&gt;1000000,"B",IF(O1054&gt;100000,"C","D"))),ELSV!$G$4:$K$4,0))</f>
        <v>1</v>
      </c>
      <c r="AO1054" s="24">
        <f t="shared" si="591"/>
        <v>59555.822396226409</v>
      </c>
      <c r="AP1054" s="24">
        <f t="shared" si="592"/>
        <v>59555.822396226416</v>
      </c>
      <c r="AQ1054" s="25">
        <f t="shared" si="593"/>
        <v>0</v>
      </c>
    </row>
    <row r="1055" spans="1:43" x14ac:dyDescent="0.25">
      <c r="A1055" s="11">
        <v>3005</v>
      </c>
      <c r="B1055" s="6">
        <v>3005000208</v>
      </c>
      <c r="C1055" s="6">
        <v>20000201</v>
      </c>
      <c r="D1055" s="6">
        <v>3020000180</v>
      </c>
      <c r="E1055" s="6" t="s">
        <v>1584</v>
      </c>
      <c r="F1055" s="6" t="s">
        <v>326</v>
      </c>
      <c r="G1055" s="6"/>
      <c r="H1055" s="6">
        <v>2</v>
      </c>
      <c r="I1055" s="6" t="s">
        <v>41</v>
      </c>
      <c r="J1055" s="27">
        <v>41153</v>
      </c>
      <c r="K1055" s="27">
        <v>41153</v>
      </c>
      <c r="L1055" s="7">
        <v>48119</v>
      </c>
      <c r="M1055" s="7">
        <v>0</v>
      </c>
      <c r="N1055" s="7"/>
      <c r="O1055" s="8">
        <v>48119</v>
      </c>
      <c r="P1055" s="7">
        <v>-26459.08</v>
      </c>
      <c r="Q1055" s="7">
        <v>0</v>
      </c>
      <c r="R1055" s="7">
        <v>-2805.34</v>
      </c>
      <c r="S1055" s="12">
        <f t="shared" si="585"/>
        <v>-29264.420000000002</v>
      </c>
      <c r="T1055" s="18">
        <f t="shared" si="586"/>
        <v>21659.919999999998</v>
      </c>
      <c r="U1055" s="18">
        <v>18854.580000000002</v>
      </c>
      <c r="V1055" s="30">
        <f t="shared" si="587"/>
        <v>41153</v>
      </c>
      <c r="W1055" s="28">
        <f t="shared" si="590"/>
        <v>10.761111111111111</v>
      </c>
      <c r="X1055" s="38"/>
      <c r="AD1055"/>
      <c r="AE1055" s="43" t="s">
        <v>4200</v>
      </c>
      <c r="AF1055">
        <f>MATCH(AE1055,'CAT-4'!$A:$A,0)</f>
        <v>726</v>
      </c>
      <c r="AG1055">
        <f>MATCH(V1055,'CAT-4'!$1:$1,0)</f>
        <v>9</v>
      </c>
      <c r="AH1055">
        <f>INDEX('CAT-4'!$1:$1048576,FAR!AF1055,FAR!AG1055)</f>
        <v>108.4</v>
      </c>
      <c r="AI1055">
        <f>MATCH($AI$3,'CAT-4'!$1:$1,0)</f>
        <v>133</v>
      </c>
      <c r="AJ1055">
        <f>INDEX('CAT-4'!$1:$1048576,FAR!AF1055,FAR!AI1055)</f>
        <v>129.9</v>
      </c>
      <c r="AK1055" s="28">
        <f t="shared" si="596"/>
        <v>1.198339483394834</v>
      </c>
      <c r="AL1055" s="28">
        <f t="shared" si="597"/>
        <v>1.198339483394834</v>
      </c>
      <c r="AM1055" s="2">
        <f>INDEX(ELSV!$C$4:$G$58,MATCH(AE1055,ELSV!$G$4:$G$58,0),MATCH(IF(O1055&gt;2000000,"A",IF(O1055&gt;1000000,"B",IF(O1055&gt;100000,"C","D"))),ELSV!$C$4:$G$4,0))</f>
        <v>8</v>
      </c>
      <c r="AN1055" s="77">
        <f>INDEX(ELSV!$G$4:$K$58,MATCH(AE1055,ELSV!$G$4:$G$58,0),MATCH(IF(O1055&gt;2000000,"A",IF(O1055&gt;1000000,"B",IF(O1055&gt;100000,"C","D"))),ELSV!$G$4:$K$4,0))</f>
        <v>0.95</v>
      </c>
      <c r="AO1055" s="24">
        <f t="shared" si="591"/>
        <v>57662.897601476019</v>
      </c>
      <c r="AP1055" s="24">
        <f t="shared" si="592"/>
        <v>54779.752721402212</v>
      </c>
      <c r="AQ1055" s="25">
        <f t="shared" si="593"/>
        <v>2883.1448800738071</v>
      </c>
    </row>
    <row r="1056" spans="1:43" x14ac:dyDescent="0.25">
      <c r="A1056" s="11">
        <v>3007</v>
      </c>
      <c r="B1056" s="6">
        <v>3007000206</v>
      </c>
      <c r="C1056" s="6">
        <v>20000201</v>
      </c>
      <c r="D1056" s="6">
        <v>3020000295</v>
      </c>
      <c r="E1056" s="6" t="s">
        <v>1585</v>
      </c>
      <c r="F1056" s="6" t="s">
        <v>430</v>
      </c>
      <c r="G1056" s="6"/>
      <c r="H1056" s="6">
        <v>1</v>
      </c>
      <c r="I1056" s="6" t="s">
        <v>8</v>
      </c>
      <c r="J1056" s="27">
        <v>41810</v>
      </c>
      <c r="K1056" s="27">
        <v>41810</v>
      </c>
      <c r="L1056" s="7">
        <v>47940.01</v>
      </c>
      <c r="M1056" s="7">
        <v>0</v>
      </c>
      <c r="N1056" s="7"/>
      <c r="O1056" s="8">
        <v>47940.01</v>
      </c>
      <c r="P1056" s="7">
        <v>-21746.62</v>
      </c>
      <c r="Q1056" s="7">
        <v>0</v>
      </c>
      <c r="R1056" s="7">
        <v>-2794.9</v>
      </c>
      <c r="S1056" s="12">
        <f t="shared" si="585"/>
        <v>-24541.52</v>
      </c>
      <c r="T1056" s="18">
        <f t="shared" si="586"/>
        <v>26193.390000000003</v>
      </c>
      <c r="U1056" s="18">
        <v>23398.49</v>
      </c>
      <c r="V1056" s="30">
        <f t="shared" si="587"/>
        <v>41791</v>
      </c>
      <c r="W1056" s="28">
        <f t="shared" si="590"/>
        <v>8.9583333333333339</v>
      </c>
      <c r="X1056" s="38"/>
      <c r="AD1056"/>
      <c r="AE1056" s="43" t="s">
        <v>4049</v>
      </c>
      <c r="AF1056">
        <f>MATCH(AE1056,'CAT-4'!$A:$A,0)</f>
        <v>648</v>
      </c>
      <c r="AG1056">
        <f>MATCH(V1056,'CAT-4'!$1:$1,0)</f>
        <v>30</v>
      </c>
      <c r="AH1056">
        <f>INDEX('CAT-4'!$1:$1048576,FAR!AF1056,FAR!AG1056)</f>
        <v>105.8</v>
      </c>
      <c r="AI1056">
        <f>MATCH($AI$3,'CAT-4'!$1:$1,0)</f>
        <v>133</v>
      </c>
      <c r="AJ1056">
        <f>INDEX('CAT-4'!$1:$1048576,FAR!AF1056,FAR!AI1056)</f>
        <v>130.69999999999999</v>
      </c>
      <c r="AK1056" s="28">
        <f t="shared" si="596"/>
        <v>1.2353497164461247</v>
      </c>
      <c r="AL1056" s="28">
        <f t="shared" si="597"/>
        <v>1.2353497164461247</v>
      </c>
      <c r="AM1056" s="2">
        <f>INDEX(ELSV!$C$4:$G$58,MATCH(AE1056,ELSV!$G$4:$G$58,0),MATCH(IF(O1056&gt;2000000,"A",IF(O1056&gt;1000000,"B",IF(O1056&gt;100000,"C","D"))),ELSV!$C$4:$G$4,0))</f>
        <v>5</v>
      </c>
      <c r="AN1056" s="77">
        <f>INDEX(ELSV!$G$4:$K$58,MATCH(AE1056,ELSV!$G$4:$G$58,0),MATCH(IF(O1056&gt;2000000,"A",IF(O1056&gt;1000000,"B",IF(O1056&gt;100000,"C","D"))),ELSV!$G$4:$K$4,0))</f>
        <v>1</v>
      </c>
      <c r="AO1056" s="24">
        <f t="shared" si="591"/>
        <v>59222.677759924387</v>
      </c>
      <c r="AP1056" s="24">
        <f t="shared" si="592"/>
        <v>59222.677759924394</v>
      </c>
      <c r="AQ1056" s="25">
        <f t="shared" si="593"/>
        <v>0</v>
      </c>
    </row>
    <row r="1057" spans="1:43" x14ac:dyDescent="0.25">
      <c r="A1057" s="11">
        <v>3004</v>
      </c>
      <c r="B1057" s="6">
        <v>3004000206</v>
      </c>
      <c r="C1057" s="6">
        <v>20000201</v>
      </c>
      <c r="D1057" s="6">
        <v>3020000320</v>
      </c>
      <c r="E1057" s="6" t="s">
        <v>1583</v>
      </c>
      <c r="F1057" s="6" t="s">
        <v>456</v>
      </c>
      <c r="G1057" s="6"/>
      <c r="H1057" s="6">
        <v>1</v>
      </c>
      <c r="I1057" s="6" t="s">
        <v>8</v>
      </c>
      <c r="J1057" s="27">
        <v>41824</v>
      </c>
      <c r="K1057" s="27">
        <v>41824</v>
      </c>
      <c r="L1057" s="7">
        <v>47940.01</v>
      </c>
      <c r="M1057" s="7">
        <v>0</v>
      </c>
      <c r="N1057" s="7"/>
      <c r="O1057" s="8">
        <v>47940.01</v>
      </c>
      <c r="P1057" s="7">
        <v>-21639.42</v>
      </c>
      <c r="Q1057" s="7">
        <v>0</v>
      </c>
      <c r="R1057" s="7">
        <v>-2794.9</v>
      </c>
      <c r="S1057" s="12">
        <f t="shared" si="585"/>
        <v>-24434.32</v>
      </c>
      <c r="T1057" s="18">
        <f t="shared" si="586"/>
        <v>26300.590000000004</v>
      </c>
      <c r="U1057" s="18">
        <v>23505.69</v>
      </c>
      <c r="V1057" s="30">
        <f t="shared" si="587"/>
        <v>41821</v>
      </c>
      <c r="W1057" s="28">
        <f t="shared" si="590"/>
        <v>8.9194444444444443</v>
      </c>
      <c r="X1057" s="38"/>
      <c r="AD1057"/>
      <c r="AE1057" s="43" t="s">
        <v>4049</v>
      </c>
      <c r="AF1057">
        <f>MATCH(AE1057,'CAT-4'!$A:$A,0)</f>
        <v>648</v>
      </c>
      <c r="AG1057">
        <f>MATCH(V1057,'CAT-4'!$1:$1,0)</f>
        <v>31</v>
      </c>
      <c r="AH1057">
        <f>INDEX('CAT-4'!$1:$1048576,FAR!AF1057,FAR!AG1057)</f>
        <v>107.4</v>
      </c>
      <c r="AI1057">
        <f>MATCH($AI$3,'CAT-4'!$1:$1,0)</f>
        <v>133</v>
      </c>
      <c r="AJ1057">
        <f>INDEX('CAT-4'!$1:$1048576,FAR!AF1057,FAR!AI1057)</f>
        <v>130.69999999999999</v>
      </c>
      <c r="AK1057" s="28">
        <f t="shared" si="596"/>
        <v>1.2169459962756051</v>
      </c>
      <c r="AL1057" s="28">
        <f t="shared" si="597"/>
        <v>1.2169459962756051</v>
      </c>
      <c r="AM1057" s="2">
        <f>INDEX(ELSV!$C$4:$G$58,MATCH(AE1057,ELSV!$G$4:$G$58,0),MATCH(IF(O1057&gt;2000000,"A",IF(O1057&gt;1000000,"B",IF(O1057&gt;100000,"C","D"))),ELSV!$C$4:$G$4,0))</f>
        <v>5</v>
      </c>
      <c r="AN1057" s="77">
        <f>INDEX(ELSV!$G$4:$K$58,MATCH(AE1057,ELSV!$G$4:$G$58,0),MATCH(IF(O1057&gt;2000000,"A",IF(O1057&gt;1000000,"B",IF(O1057&gt;100000,"C","D"))),ELSV!$G$4:$K$4,0))</f>
        <v>1</v>
      </c>
      <c r="AO1057" s="24">
        <f t="shared" si="591"/>
        <v>58340.403230912474</v>
      </c>
      <c r="AP1057" s="24">
        <f t="shared" si="592"/>
        <v>58340.403230912481</v>
      </c>
      <c r="AQ1057" s="25">
        <f t="shared" si="593"/>
        <v>0</v>
      </c>
    </row>
    <row r="1058" spans="1:43" x14ac:dyDescent="0.25">
      <c r="A1058" s="11">
        <v>3005</v>
      </c>
      <c r="B1058" s="6">
        <v>3005000206</v>
      </c>
      <c r="C1058" s="6">
        <v>20000201</v>
      </c>
      <c r="D1058" s="6">
        <v>3020000340</v>
      </c>
      <c r="E1058" s="6" t="s">
        <v>1584</v>
      </c>
      <c r="F1058" s="6" t="s">
        <v>476</v>
      </c>
      <c r="G1058" s="6"/>
      <c r="H1058" s="6">
        <v>1</v>
      </c>
      <c r="I1058" s="6" t="s">
        <v>8</v>
      </c>
      <c r="J1058" s="27">
        <v>41882</v>
      </c>
      <c r="K1058" s="27">
        <v>41882</v>
      </c>
      <c r="L1058" s="7">
        <v>47940.01</v>
      </c>
      <c r="M1058" s="7">
        <v>0</v>
      </c>
      <c r="N1058" s="7"/>
      <c r="O1058" s="8">
        <v>47940.01</v>
      </c>
      <c r="P1058" s="7">
        <v>-21195.3</v>
      </c>
      <c r="Q1058" s="7">
        <v>0</v>
      </c>
      <c r="R1058" s="7">
        <v>-2794.9</v>
      </c>
      <c r="S1058" s="12">
        <f t="shared" si="585"/>
        <v>-23990.2</v>
      </c>
      <c r="T1058" s="18">
        <f t="shared" si="586"/>
        <v>26744.710000000003</v>
      </c>
      <c r="U1058" s="18">
        <v>23949.81</v>
      </c>
      <c r="V1058" s="30">
        <f t="shared" si="587"/>
        <v>41852</v>
      </c>
      <c r="W1058" s="28">
        <f t="shared" si="590"/>
        <v>8.7638888888888893</v>
      </c>
      <c r="X1058" s="38"/>
      <c r="AD1058"/>
      <c r="AE1058" s="43" t="s">
        <v>4049</v>
      </c>
      <c r="AF1058">
        <f>MATCH(AE1058,'CAT-4'!$A:$A,0)</f>
        <v>648</v>
      </c>
      <c r="AG1058">
        <f>MATCH(V1058,'CAT-4'!$1:$1,0)</f>
        <v>32</v>
      </c>
      <c r="AH1058">
        <f>INDEX('CAT-4'!$1:$1048576,FAR!AF1058,FAR!AG1058)</f>
        <v>104.8</v>
      </c>
      <c r="AI1058">
        <f>MATCH($AI$3,'CAT-4'!$1:$1,0)</f>
        <v>133</v>
      </c>
      <c r="AJ1058">
        <f>INDEX('CAT-4'!$1:$1048576,FAR!AF1058,FAR!AI1058)</f>
        <v>130.69999999999999</v>
      </c>
      <c r="AK1058" s="28">
        <f t="shared" si="596"/>
        <v>1.2471374045801527</v>
      </c>
      <c r="AL1058" s="28">
        <f t="shared" si="597"/>
        <v>1.2471374045801527</v>
      </c>
      <c r="AM1058" s="2">
        <f>INDEX(ELSV!$C$4:$G$58,MATCH(AE1058,ELSV!$G$4:$G$58,0),MATCH(IF(O1058&gt;2000000,"A",IF(O1058&gt;1000000,"B",IF(O1058&gt;100000,"C","D"))),ELSV!$C$4:$G$4,0))</f>
        <v>5</v>
      </c>
      <c r="AN1058" s="77">
        <f>INDEX(ELSV!$G$4:$K$58,MATCH(AE1058,ELSV!$G$4:$G$58,0),MATCH(IF(O1058&gt;2000000,"A",IF(O1058&gt;1000000,"B",IF(O1058&gt;100000,"C","D"))),ELSV!$G$4:$K$4,0))</f>
        <v>1</v>
      </c>
      <c r="AO1058" s="24">
        <f t="shared" si="591"/>
        <v>59787.779646946568</v>
      </c>
      <c r="AP1058" s="24">
        <f t="shared" si="592"/>
        <v>59787.779646946576</v>
      </c>
      <c r="AQ1058" s="25">
        <f t="shared" si="593"/>
        <v>0</v>
      </c>
    </row>
    <row r="1059" spans="1:43" x14ac:dyDescent="0.25">
      <c r="A1059" s="11">
        <v>3006</v>
      </c>
      <c r="B1059" s="6">
        <v>3006000206</v>
      </c>
      <c r="C1059" s="6">
        <v>20000201</v>
      </c>
      <c r="D1059" s="6">
        <v>3020000349</v>
      </c>
      <c r="E1059" s="6" t="s">
        <v>1582</v>
      </c>
      <c r="F1059" s="6" t="s">
        <v>485</v>
      </c>
      <c r="G1059" s="6"/>
      <c r="H1059" s="6">
        <v>1</v>
      </c>
      <c r="I1059" s="6" t="s">
        <v>8</v>
      </c>
      <c r="J1059" s="27">
        <v>41882</v>
      </c>
      <c r="K1059" s="27">
        <v>41882</v>
      </c>
      <c r="L1059" s="7">
        <v>47940.01</v>
      </c>
      <c r="M1059" s="7">
        <v>0</v>
      </c>
      <c r="N1059" s="7"/>
      <c r="O1059" s="8">
        <v>47940.01</v>
      </c>
      <c r="P1059" s="7">
        <v>-21195.3</v>
      </c>
      <c r="Q1059" s="7">
        <v>0</v>
      </c>
      <c r="R1059" s="7">
        <v>-2794.9</v>
      </c>
      <c r="S1059" s="12">
        <f t="shared" si="585"/>
        <v>-23990.2</v>
      </c>
      <c r="T1059" s="18">
        <f t="shared" si="586"/>
        <v>26744.710000000003</v>
      </c>
      <c r="U1059" s="18">
        <v>23949.81</v>
      </c>
      <c r="V1059" s="30">
        <f t="shared" si="587"/>
        <v>41852</v>
      </c>
      <c r="W1059" s="28">
        <f t="shared" si="590"/>
        <v>8.7638888888888893</v>
      </c>
      <c r="X1059" s="38"/>
      <c r="AD1059"/>
      <c r="AE1059" s="43" t="s">
        <v>4049</v>
      </c>
      <c r="AF1059">
        <f>MATCH(AE1059,'CAT-4'!$A:$A,0)</f>
        <v>648</v>
      </c>
      <c r="AG1059">
        <f>MATCH(V1059,'CAT-4'!$1:$1,0)</f>
        <v>32</v>
      </c>
      <c r="AH1059">
        <f>INDEX('CAT-4'!$1:$1048576,FAR!AF1059,FAR!AG1059)</f>
        <v>104.8</v>
      </c>
      <c r="AI1059">
        <f>MATCH($AI$3,'CAT-4'!$1:$1,0)</f>
        <v>133</v>
      </c>
      <c r="AJ1059">
        <f>INDEX('CAT-4'!$1:$1048576,FAR!AF1059,FAR!AI1059)</f>
        <v>130.69999999999999</v>
      </c>
      <c r="AK1059" s="28">
        <f t="shared" si="596"/>
        <v>1.2471374045801527</v>
      </c>
      <c r="AL1059" s="28">
        <f t="shared" si="597"/>
        <v>1.2471374045801527</v>
      </c>
      <c r="AM1059" s="2">
        <f>INDEX(ELSV!$C$4:$G$58,MATCH(AE1059,ELSV!$G$4:$G$58,0),MATCH(IF(O1059&gt;2000000,"A",IF(O1059&gt;1000000,"B",IF(O1059&gt;100000,"C","D"))),ELSV!$C$4:$G$4,0))</f>
        <v>5</v>
      </c>
      <c r="AN1059" s="77">
        <f>INDEX(ELSV!$G$4:$K$58,MATCH(AE1059,ELSV!$G$4:$G$58,0),MATCH(IF(O1059&gt;2000000,"A",IF(O1059&gt;1000000,"B",IF(O1059&gt;100000,"C","D"))),ELSV!$G$4:$K$4,0))</f>
        <v>1</v>
      </c>
      <c r="AO1059" s="24">
        <f t="shared" si="591"/>
        <v>59787.779646946568</v>
      </c>
      <c r="AP1059" s="24">
        <f t="shared" si="592"/>
        <v>59787.779646946576</v>
      </c>
      <c r="AQ1059" s="25">
        <f t="shared" si="593"/>
        <v>0</v>
      </c>
    </row>
    <row r="1060" spans="1:43" x14ac:dyDescent="0.25">
      <c r="A1060" s="11">
        <v>3007</v>
      </c>
      <c r="B1060" s="6">
        <v>3007006203</v>
      </c>
      <c r="C1060" s="6">
        <v>20000301</v>
      </c>
      <c r="D1060" s="6">
        <v>4000000168</v>
      </c>
      <c r="E1060" s="6" t="s">
        <v>1585</v>
      </c>
      <c r="F1060" s="6" t="s">
        <v>922</v>
      </c>
      <c r="G1060" s="6"/>
      <c r="H1060" s="6">
        <v>8</v>
      </c>
      <c r="I1060" s="6" t="s">
        <v>8</v>
      </c>
      <c r="J1060" s="27">
        <v>41088</v>
      </c>
      <c r="K1060" s="27">
        <v>41088</v>
      </c>
      <c r="L1060" s="7">
        <v>47495.67</v>
      </c>
      <c r="M1060" s="7">
        <v>0</v>
      </c>
      <c r="N1060" s="7"/>
      <c r="O1060" s="8">
        <v>47495.67</v>
      </c>
      <c r="P1060" s="7">
        <v>-29339.95</v>
      </c>
      <c r="Q1060" s="7">
        <v>0</v>
      </c>
      <c r="R1060" s="7">
        <v>-3006.48</v>
      </c>
      <c r="S1060" s="12">
        <f t="shared" si="585"/>
        <v>-32346.43</v>
      </c>
      <c r="T1060" s="18">
        <f t="shared" si="586"/>
        <v>18155.719999999998</v>
      </c>
      <c r="U1060" s="18">
        <v>15149.24</v>
      </c>
      <c r="V1060" s="30">
        <f t="shared" si="587"/>
        <v>41061</v>
      </c>
      <c r="W1060" s="28">
        <f t="shared" si="590"/>
        <v>10.936111111111112</v>
      </c>
      <c r="X1060" s="38"/>
      <c r="AD1060"/>
      <c r="AE1060" s="43" t="s">
        <v>4429</v>
      </c>
      <c r="AF1060">
        <f>MATCH(AE1060,'CAT-4'!$A:$A,0)</f>
        <v>844</v>
      </c>
      <c r="AG1060">
        <f>MATCH(V1060,'CAT-4'!$1:$1,0)</f>
        <v>6</v>
      </c>
      <c r="AH1060">
        <f>INDEX('CAT-4'!$1:$1048576,FAR!AF1060,FAR!AG1060)</f>
        <v>102.5</v>
      </c>
      <c r="AI1060">
        <f>MATCH($AI$3,'CAT-4'!$1:$1,0)</f>
        <v>133</v>
      </c>
      <c r="AJ1060">
        <f>INDEX('CAT-4'!$1:$1048576,FAR!AF1060,FAR!AI1060)</f>
        <v>157.9</v>
      </c>
      <c r="AK1060" s="28">
        <f t="shared" si="596"/>
        <v>1.5404878048780488</v>
      </c>
      <c r="AL1060" s="28">
        <f t="shared" si="597"/>
        <v>1.5404878048780488</v>
      </c>
      <c r="AM1060" s="2">
        <f>INDEX(ELSV!$C$4:$G$58,MATCH(AE1060,ELSV!$G$4:$G$58,0),MATCH(IF(O1060&gt;2000000,"A",IF(O1060&gt;1000000,"B",IF(O1060&gt;100000,"C","D"))),ELSV!$C$4:$G$4,0))</f>
        <v>8</v>
      </c>
      <c r="AN1060" s="77">
        <f>INDEX(ELSV!$G$4:$K$58,MATCH(AE1060,ELSV!$G$4:$G$58,0),MATCH(IF(O1060&gt;2000000,"A",IF(O1060&gt;1000000,"B",IF(O1060&gt;100000,"C","D"))),ELSV!$G$4:$K$4,0))</f>
        <v>0.95</v>
      </c>
      <c r="AO1060" s="24">
        <f t="shared" si="591"/>
        <v>73166.500419512187</v>
      </c>
      <c r="AP1060" s="24">
        <f t="shared" si="592"/>
        <v>69508.175398536579</v>
      </c>
      <c r="AQ1060" s="25">
        <f t="shared" si="593"/>
        <v>3658.3250209756079</v>
      </c>
    </row>
    <row r="1061" spans="1:43" x14ac:dyDescent="0.25">
      <c r="A1061" s="11">
        <v>3005</v>
      </c>
      <c r="B1061" s="6">
        <v>3005006201</v>
      </c>
      <c r="C1061" s="6">
        <v>20000401</v>
      </c>
      <c r="D1061" s="6">
        <v>5000000272</v>
      </c>
      <c r="E1061" s="6" t="s">
        <v>1584</v>
      </c>
      <c r="F1061" s="6" t="s">
        <v>1178</v>
      </c>
      <c r="G1061" s="6"/>
      <c r="H1061" s="6">
        <v>1</v>
      </c>
      <c r="I1061" s="6" t="s">
        <v>41</v>
      </c>
      <c r="J1061" s="27">
        <v>41698</v>
      </c>
      <c r="K1061" s="27">
        <v>41698</v>
      </c>
      <c r="L1061" s="7">
        <v>46999.49</v>
      </c>
      <c r="M1061" s="7">
        <v>0</v>
      </c>
      <c r="N1061" s="7"/>
      <c r="O1061" s="8">
        <v>46999.49</v>
      </c>
      <c r="P1061" s="7">
        <v>-23996.28</v>
      </c>
      <c r="Q1061" s="7">
        <v>0</v>
      </c>
      <c r="R1061" s="7">
        <v>-2975.07</v>
      </c>
      <c r="S1061" s="12">
        <f t="shared" si="585"/>
        <v>-26971.35</v>
      </c>
      <c r="T1061" s="18">
        <f t="shared" si="586"/>
        <v>23003.21</v>
      </c>
      <c r="U1061" s="18">
        <v>20028.14</v>
      </c>
      <c r="V1061" s="30">
        <f t="shared" si="587"/>
        <v>41671</v>
      </c>
      <c r="W1061" s="28">
        <f t="shared" si="590"/>
        <v>9.2638888888888893</v>
      </c>
      <c r="X1061" s="38"/>
      <c r="AD1061"/>
      <c r="AE1061" s="43" t="s">
        <v>4165</v>
      </c>
      <c r="AF1061">
        <f>MATCH(AE1061,'CAT-4'!$A:$A,0)</f>
        <v>708</v>
      </c>
      <c r="AG1061">
        <f>MATCH(V1061,'CAT-4'!$1:$1,0)</f>
        <v>26</v>
      </c>
      <c r="AH1061">
        <f>INDEX('CAT-4'!$1:$1048576,FAR!AF1061,FAR!AG1061)</f>
        <v>115.3</v>
      </c>
      <c r="AI1061">
        <f>MATCH($AI$3,'CAT-4'!$1:$1,0)</f>
        <v>133</v>
      </c>
      <c r="AJ1061">
        <f>INDEX('CAT-4'!$1:$1048576,FAR!AF1061,FAR!AI1061)</f>
        <v>133.69999999999999</v>
      </c>
      <c r="AK1061" s="28">
        <f t="shared" si="596"/>
        <v>1.1595836947094535</v>
      </c>
      <c r="AL1061" s="28">
        <f t="shared" si="597"/>
        <v>1.1595836947094535</v>
      </c>
      <c r="AM1061" s="2">
        <f>INDEX(ELSV!$C$4:$G$58,MATCH(AE1061,ELSV!$G$4:$G$58,0),MATCH(IF(O1061&gt;2000000,"A",IF(O1061&gt;1000000,"B",IF(O1061&gt;100000,"C","D"))),ELSV!$C$4:$G$4,0))</f>
        <v>8</v>
      </c>
      <c r="AN1061" s="77">
        <f>INDEX(ELSV!$G$4:$K$58,MATCH(AE1061,ELSV!$G$4:$G$58,0),MATCH(IF(O1061&gt;2000000,"A",IF(O1061&gt;1000000,"B",IF(O1061&gt;100000,"C","D"))),ELSV!$G$4:$K$4,0))</f>
        <v>0.95</v>
      </c>
      <c r="AO1061" s="24">
        <f t="shared" si="591"/>
        <v>54499.842263660015</v>
      </c>
      <c r="AP1061" s="24">
        <f t="shared" si="592"/>
        <v>51774.85015047701</v>
      </c>
      <c r="AQ1061" s="25">
        <f t="shared" si="593"/>
        <v>2724.9921131830051</v>
      </c>
    </row>
    <row r="1062" spans="1:43" hidden="1" x14ac:dyDescent="0.25">
      <c r="A1062" s="11">
        <v>3003</v>
      </c>
      <c r="B1062" s="6">
        <v>3003006301</v>
      </c>
      <c r="C1062" s="6">
        <v>20000401</v>
      </c>
      <c r="D1062" s="6">
        <v>5030000077</v>
      </c>
      <c r="E1062" s="6"/>
      <c r="F1062" s="6" t="s">
        <v>1387</v>
      </c>
      <c r="G1062" s="6"/>
      <c r="H1062" s="6">
        <v>1</v>
      </c>
      <c r="I1062" s="6" t="s">
        <v>41</v>
      </c>
      <c r="J1062" s="27">
        <v>40360</v>
      </c>
      <c r="K1062" s="27">
        <v>40360</v>
      </c>
      <c r="L1062" s="7">
        <v>46725.01</v>
      </c>
      <c r="M1062" s="7">
        <v>0</v>
      </c>
      <c r="N1062" s="7"/>
      <c r="O1062" s="8">
        <v>46725.01</v>
      </c>
      <c r="P1062" s="7">
        <v>-42052.51</v>
      </c>
      <c r="Q1062" s="7">
        <v>0</v>
      </c>
      <c r="R1062" s="7">
        <v>0</v>
      </c>
      <c r="S1062" s="12">
        <f t="shared" si="585"/>
        <v>-42052.51</v>
      </c>
      <c r="T1062" s="18">
        <f t="shared" si="586"/>
        <v>4672.5</v>
      </c>
      <c r="U1062" s="18">
        <v>4672.5</v>
      </c>
      <c r="V1062" s="30">
        <f t="shared" si="587"/>
        <v>40360</v>
      </c>
      <c r="W1062" s="28">
        <f t="shared" si="590"/>
        <v>12.927777777777777</v>
      </c>
      <c r="X1062" s="38" t="s">
        <v>3078</v>
      </c>
      <c r="Y1062">
        <f>MATCH(X1062,'CAT-3'!$A:$A,0)</f>
        <v>741</v>
      </c>
      <c r="Z1062">
        <f>MATCH(V1062,'CAT-3'!$1:$1,0)</f>
        <v>70</v>
      </c>
      <c r="AA1062">
        <f>INDEX('CAT-3'!$1:$1048576,FAR!Y1062,FAR!Z1062)</f>
        <v>84.1</v>
      </c>
      <c r="AB1062">
        <f>MATCH($AB$3,'CAT-3'!$1:$1,0)</f>
        <v>90</v>
      </c>
      <c r="AC1062">
        <f>INDEX('CAT-3'!$1:$1048576,FAR!Y1062,FAR!AB1062)</f>
        <v>85.7</v>
      </c>
      <c r="AD1062" s="28">
        <f>AC1062/AA1062</f>
        <v>1.0190249702734842</v>
      </c>
      <c r="AE1062" s="43" t="s">
        <v>4032</v>
      </c>
      <c r="AF1062">
        <f>MATCH(AE1062,'CAT-4'!$A:$A,0)</f>
        <v>639</v>
      </c>
      <c r="AG1062">
        <f>MATCH($AG$3,'CAT-4'!$1:$1,0)</f>
        <v>4</v>
      </c>
      <c r="AH1062">
        <f>INDEX('CAT-4'!$1:$1048576,FAR!AF1062,FAR!AG1062)</f>
        <v>99.7</v>
      </c>
      <c r="AI1062">
        <f>MATCH($AI$3,'CAT-4'!$1:$1,0)</f>
        <v>133</v>
      </c>
      <c r="AJ1062">
        <f>INDEX('CAT-4'!$1:$1048576,FAR!AF1062,FAR!AI1062)</f>
        <v>117.6</v>
      </c>
      <c r="AK1062" s="28">
        <f>AJ1062/AH1062</f>
        <v>1.1795386158475425</v>
      </c>
      <c r="AL1062" s="28">
        <f>AK1062*AD1062</f>
        <v>1.2019793029504686</v>
      </c>
      <c r="AM1062" s="2">
        <f>INDEX(ELSV!$C$4:$G$58,MATCH(AE1062,ELSV!$G$4:$G$58,0),MATCH(IF(O1062&gt;2000000,"A",IF(O1062&gt;1000000,"B",IF(O1062&gt;100000,"C","D"))),ELSV!$C$4:$G$4,0))</f>
        <v>6</v>
      </c>
      <c r="AN1062" s="77">
        <f>INDEX(ELSV!$G$4:$K$58,MATCH(AE1062,ELSV!$G$4:$G$58,0),MATCH(IF(O1062&gt;2000000,"A",IF(O1062&gt;1000000,"B",IF(O1062&gt;100000,"C","D"))),ELSV!$G$4:$K$4,0))</f>
        <v>1</v>
      </c>
      <c r="AO1062" s="24">
        <f t="shared" si="591"/>
        <v>56162.494950153676</v>
      </c>
      <c r="AP1062" s="24">
        <f t="shared" si="592"/>
        <v>56162.494950153668</v>
      </c>
      <c r="AQ1062" s="25">
        <f t="shared" si="593"/>
        <v>0</v>
      </c>
    </row>
    <row r="1063" spans="1:43" x14ac:dyDescent="0.25">
      <c r="A1063" s="11">
        <v>3006</v>
      </c>
      <c r="B1063" s="6">
        <v>3006000209</v>
      </c>
      <c r="C1063" s="6">
        <v>20000401</v>
      </c>
      <c r="D1063" s="6">
        <v>5000000459</v>
      </c>
      <c r="E1063" s="6" t="s">
        <v>1582</v>
      </c>
      <c r="F1063" s="6" t="s">
        <v>1315</v>
      </c>
      <c r="G1063" s="6"/>
      <c r="H1063" s="6">
        <v>1</v>
      </c>
      <c r="I1063" s="6" t="s">
        <v>41</v>
      </c>
      <c r="J1063" s="27">
        <v>44893</v>
      </c>
      <c r="K1063" s="27">
        <v>44893</v>
      </c>
      <c r="L1063" s="7">
        <v>0</v>
      </c>
      <c r="M1063" s="7">
        <v>46720.01</v>
      </c>
      <c r="N1063" s="7"/>
      <c r="O1063" s="8">
        <v>46720.01</v>
      </c>
      <c r="P1063" s="7">
        <v>0</v>
      </c>
      <c r="Q1063" s="7">
        <v>0</v>
      </c>
      <c r="R1063" s="7">
        <v>-1004.7</v>
      </c>
      <c r="S1063" s="12">
        <f t="shared" si="585"/>
        <v>-1004.7</v>
      </c>
      <c r="T1063" s="18">
        <f t="shared" si="586"/>
        <v>0</v>
      </c>
      <c r="U1063" s="18">
        <v>45715.31</v>
      </c>
      <c r="V1063" s="30">
        <f t="shared" si="587"/>
        <v>44866</v>
      </c>
      <c r="W1063" s="28">
        <f t="shared" si="590"/>
        <v>0.51944444444444449</v>
      </c>
      <c r="X1063" s="38"/>
      <c r="AD1063"/>
      <c r="AE1063" s="43" t="s">
        <v>4059</v>
      </c>
      <c r="AF1063">
        <f>MATCH(AE1063,'CAT-4'!$A:$A,0)</f>
        <v>653</v>
      </c>
      <c r="AG1063">
        <f>MATCH(V1063,'CAT-4'!$1:$1,0)</f>
        <v>131</v>
      </c>
      <c r="AH1063">
        <f>INDEX('CAT-4'!$1:$1048576,FAR!AF1063,FAR!AG1063)</f>
        <v>120.4</v>
      </c>
      <c r="AI1063">
        <f>MATCH($AI$3,'CAT-4'!$1:$1,0)</f>
        <v>133</v>
      </c>
      <c r="AJ1063">
        <f>INDEX('CAT-4'!$1:$1048576,FAR!AF1063,FAR!AI1063)</f>
        <v>120.5</v>
      </c>
      <c r="AK1063" s="28">
        <f t="shared" ref="AK1063:AK1067" si="598">AJ1063/AH1063</f>
        <v>1.0008305647840532</v>
      </c>
      <c r="AL1063" s="28">
        <f t="shared" ref="AL1063:AL1067" si="599">AK1063</f>
        <v>1.0008305647840532</v>
      </c>
      <c r="AM1063" s="2">
        <f>INDEX(ELSV!$C$4:$G$58,MATCH(AE1063,ELSV!$G$4:$G$58,0),MATCH(IF(O1063&gt;2000000,"A",IF(O1063&gt;1000000,"B",IF(O1063&gt;100000,"C","D"))),ELSV!$C$4:$G$4,0))</f>
        <v>8</v>
      </c>
      <c r="AN1063" s="77">
        <f>INDEX(ELSV!$G$4:$K$58,MATCH(AE1063,ELSV!$G$4:$G$58,0),MATCH(IF(O1063&gt;2000000,"A",IF(O1063&gt;1000000,"B",IF(O1063&gt;100000,"C","D"))),ELSV!$G$4:$K$4,0))</f>
        <v>0.9</v>
      </c>
      <c r="AO1063" s="24">
        <f t="shared" si="591"/>
        <v>46758.813995016615</v>
      </c>
      <c r="AP1063" s="24">
        <f t="shared" si="592"/>
        <v>2732.4681928337836</v>
      </c>
      <c r="AQ1063" s="25">
        <f t="shared" si="593"/>
        <v>44026.345802182834</v>
      </c>
    </row>
    <row r="1064" spans="1:43" x14ac:dyDescent="0.25">
      <c r="A1064" s="11">
        <v>3005</v>
      </c>
      <c r="B1064" s="6">
        <v>3005000209</v>
      </c>
      <c r="C1064" s="6">
        <v>20000401</v>
      </c>
      <c r="D1064" s="6">
        <v>5000000453</v>
      </c>
      <c r="E1064" s="6" t="s">
        <v>1584</v>
      </c>
      <c r="F1064" s="6" t="s">
        <v>1312</v>
      </c>
      <c r="G1064" s="6"/>
      <c r="H1064" s="6">
        <v>1</v>
      </c>
      <c r="I1064" s="6" t="s">
        <v>41</v>
      </c>
      <c r="J1064" s="27">
        <v>44895</v>
      </c>
      <c r="K1064" s="27">
        <v>44895</v>
      </c>
      <c r="L1064" s="7">
        <v>0</v>
      </c>
      <c r="M1064" s="7">
        <v>46720</v>
      </c>
      <c r="N1064" s="7"/>
      <c r="O1064" s="8">
        <v>46720</v>
      </c>
      <c r="P1064" s="7">
        <v>0</v>
      </c>
      <c r="Q1064" s="7">
        <v>0</v>
      </c>
      <c r="R1064" s="7">
        <v>-988.49</v>
      </c>
      <c r="S1064" s="12">
        <f t="shared" si="585"/>
        <v>-988.49</v>
      </c>
      <c r="T1064" s="18">
        <f t="shared" si="586"/>
        <v>0</v>
      </c>
      <c r="U1064" s="18">
        <v>45731.51</v>
      </c>
      <c r="V1064" s="30">
        <f t="shared" si="587"/>
        <v>44866</v>
      </c>
      <c r="W1064" s="28">
        <f t="shared" si="590"/>
        <v>0.51388888888888884</v>
      </c>
      <c r="X1064" s="38"/>
      <c r="AD1064"/>
      <c r="AE1064" s="43" t="s">
        <v>4059</v>
      </c>
      <c r="AF1064">
        <f>MATCH(AE1064,'CAT-4'!$A:$A,0)</f>
        <v>653</v>
      </c>
      <c r="AG1064">
        <f>MATCH(V1064,'CAT-4'!$1:$1,0)</f>
        <v>131</v>
      </c>
      <c r="AH1064">
        <f>INDEX('CAT-4'!$1:$1048576,FAR!AF1064,FAR!AG1064)</f>
        <v>120.4</v>
      </c>
      <c r="AI1064">
        <f>MATCH($AI$3,'CAT-4'!$1:$1,0)</f>
        <v>133</v>
      </c>
      <c r="AJ1064">
        <f>INDEX('CAT-4'!$1:$1048576,FAR!AF1064,FAR!AI1064)</f>
        <v>120.5</v>
      </c>
      <c r="AK1064" s="28">
        <f t="shared" si="598"/>
        <v>1.0008305647840532</v>
      </c>
      <c r="AL1064" s="28">
        <f t="shared" si="599"/>
        <v>1.0008305647840532</v>
      </c>
      <c r="AM1064" s="2">
        <f>INDEX(ELSV!$C$4:$G$58,MATCH(AE1064,ELSV!$G$4:$G$58,0),MATCH(IF(O1064&gt;2000000,"A",IF(O1064&gt;1000000,"B",IF(O1064&gt;100000,"C","D"))),ELSV!$C$4:$G$4,0))</f>
        <v>8</v>
      </c>
      <c r="AN1064" s="77">
        <f>INDEX(ELSV!$G$4:$K$58,MATCH(AE1064,ELSV!$G$4:$G$58,0),MATCH(IF(O1064&gt;2000000,"A",IF(O1064&gt;1000000,"B",IF(O1064&gt;100000,"C","D"))),ELSV!$G$4:$K$4,0))</f>
        <v>0.9</v>
      </c>
      <c r="AO1064" s="24">
        <f t="shared" si="591"/>
        <v>46758.803986710962</v>
      </c>
      <c r="AP1064" s="24">
        <f t="shared" si="592"/>
        <v>2703.2433554817276</v>
      </c>
      <c r="AQ1064" s="25">
        <f t="shared" si="593"/>
        <v>44055.560631229237</v>
      </c>
    </row>
    <row r="1065" spans="1:43" x14ac:dyDescent="0.25">
      <c r="A1065" s="11">
        <v>3005</v>
      </c>
      <c r="B1065" s="6">
        <v>3005000209</v>
      </c>
      <c r="C1065" s="6">
        <v>20000401</v>
      </c>
      <c r="D1065" s="6">
        <v>5000000454</v>
      </c>
      <c r="E1065" s="6" t="s">
        <v>1584</v>
      </c>
      <c r="F1065" s="6" t="s">
        <v>1312</v>
      </c>
      <c r="G1065" s="6"/>
      <c r="H1065" s="6">
        <v>1</v>
      </c>
      <c r="I1065" s="6" t="s">
        <v>41</v>
      </c>
      <c r="J1065" s="27">
        <v>44895</v>
      </c>
      <c r="K1065" s="27">
        <v>44895</v>
      </c>
      <c r="L1065" s="7">
        <v>0</v>
      </c>
      <c r="M1065" s="7">
        <v>46720</v>
      </c>
      <c r="N1065" s="7"/>
      <c r="O1065" s="8">
        <v>46720</v>
      </c>
      <c r="P1065" s="7">
        <v>0</v>
      </c>
      <c r="Q1065" s="7">
        <v>0</v>
      </c>
      <c r="R1065" s="7">
        <v>-988.49</v>
      </c>
      <c r="S1065" s="12">
        <f t="shared" si="585"/>
        <v>-988.49</v>
      </c>
      <c r="T1065" s="18">
        <f t="shared" si="586"/>
        <v>0</v>
      </c>
      <c r="U1065" s="18">
        <v>45731.51</v>
      </c>
      <c r="V1065" s="30">
        <f t="shared" si="587"/>
        <v>44866</v>
      </c>
      <c r="W1065" s="28">
        <f t="shared" si="590"/>
        <v>0.51388888888888884</v>
      </c>
      <c r="X1065" s="38"/>
      <c r="AD1065"/>
      <c r="AE1065" s="43" t="s">
        <v>4059</v>
      </c>
      <c r="AF1065">
        <f>MATCH(AE1065,'CAT-4'!$A:$A,0)</f>
        <v>653</v>
      </c>
      <c r="AG1065">
        <f>MATCH(V1065,'CAT-4'!$1:$1,0)</f>
        <v>131</v>
      </c>
      <c r="AH1065">
        <f>INDEX('CAT-4'!$1:$1048576,FAR!AF1065,FAR!AG1065)</f>
        <v>120.4</v>
      </c>
      <c r="AI1065">
        <f>MATCH($AI$3,'CAT-4'!$1:$1,0)</f>
        <v>133</v>
      </c>
      <c r="AJ1065">
        <f>INDEX('CAT-4'!$1:$1048576,FAR!AF1065,FAR!AI1065)</f>
        <v>120.5</v>
      </c>
      <c r="AK1065" s="28">
        <f t="shared" si="598"/>
        <v>1.0008305647840532</v>
      </c>
      <c r="AL1065" s="28">
        <f t="shared" si="599"/>
        <v>1.0008305647840532</v>
      </c>
      <c r="AM1065" s="2">
        <f>INDEX(ELSV!$C$4:$G$58,MATCH(AE1065,ELSV!$G$4:$G$58,0),MATCH(IF(O1065&gt;2000000,"A",IF(O1065&gt;1000000,"B",IF(O1065&gt;100000,"C","D"))),ELSV!$C$4:$G$4,0))</f>
        <v>8</v>
      </c>
      <c r="AN1065" s="77">
        <f>INDEX(ELSV!$G$4:$K$58,MATCH(AE1065,ELSV!$G$4:$G$58,0),MATCH(IF(O1065&gt;2000000,"A",IF(O1065&gt;1000000,"B",IF(O1065&gt;100000,"C","D"))),ELSV!$G$4:$K$4,0))</f>
        <v>0.9</v>
      </c>
      <c r="AO1065" s="24">
        <f t="shared" si="591"/>
        <v>46758.803986710962</v>
      </c>
      <c r="AP1065" s="24">
        <f t="shared" si="592"/>
        <v>2703.2433554817276</v>
      </c>
      <c r="AQ1065" s="25">
        <f t="shared" si="593"/>
        <v>44055.560631229237</v>
      </c>
    </row>
    <row r="1066" spans="1:43" x14ac:dyDescent="0.25">
      <c r="A1066" s="11">
        <v>3005</v>
      </c>
      <c r="B1066" s="6">
        <v>3005000209</v>
      </c>
      <c r="C1066" s="6">
        <v>20000401</v>
      </c>
      <c r="D1066" s="6">
        <v>5000000455</v>
      </c>
      <c r="E1066" s="6" t="s">
        <v>1584</v>
      </c>
      <c r="F1066" s="6" t="s">
        <v>1312</v>
      </c>
      <c r="G1066" s="6"/>
      <c r="H1066" s="6">
        <v>1</v>
      </c>
      <c r="I1066" s="6" t="s">
        <v>41</v>
      </c>
      <c r="J1066" s="27">
        <v>44895</v>
      </c>
      <c r="K1066" s="27">
        <v>44895</v>
      </c>
      <c r="L1066" s="7">
        <v>0</v>
      </c>
      <c r="M1066" s="7">
        <v>46720</v>
      </c>
      <c r="N1066" s="7"/>
      <c r="O1066" s="8">
        <v>46720</v>
      </c>
      <c r="P1066" s="7">
        <v>0</v>
      </c>
      <c r="Q1066" s="7">
        <v>0</v>
      </c>
      <c r="R1066" s="7">
        <v>-988.49</v>
      </c>
      <c r="S1066" s="12">
        <f t="shared" si="585"/>
        <v>-988.49</v>
      </c>
      <c r="T1066" s="18">
        <f t="shared" si="586"/>
        <v>0</v>
      </c>
      <c r="U1066" s="18">
        <v>45731.51</v>
      </c>
      <c r="V1066" s="30">
        <f t="shared" si="587"/>
        <v>44866</v>
      </c>
      <c r="W1066" s="28">
        <f t="shared" si="590"/>
        <v>0.51388888888888884</v>
      </c>
      <c r="X1066" s="38"/>
      <c r="AD1066"/>
      <c r="AE1066" s="43" t="s">
        <v>4059</v>
      </c>
      <c r="AF1066">
        <f>MATCH(AE1066,'CAT-4'!$A:$A,0)</f>
        <v>653</v>
      </c>
      <c r="AG1066">
        <f>MATCH(V1066,'CAT-4'!$1:$1,0)</f>
        <v>131</v>
      </c>
      <c r="AH1066">
        <f>INDEX('CAT-4'!$1:$1048576,FAR!AF1066,FAR!AG1066)</f>
        <v>120.4</v>
      </c>
      <c r="AI1066">
        <f>MATCH($AI$3,'CAT-4'!$1:$1,0)</f>
        <v>133</v>
      </c>
      <c r="AJ1066">
        <f>INDEX('CAT-4'!$1:$1048576,FAR!AF1066,FAR!AI1066)</f>
        <v>120.5</v>
      </c>
      <c r="AK1066" s="28">
        <f t="shared" si="598"/>
        <v>1.0008305647840532</v>
      </c>
      <c r="AL1066" s="28">
        <f t="shared" si="599"/>
        <v>1.0008305647840532</v>
      </c>
      <c r="AM1066" s="2">
        <f>INDEX(ELSV!$C$4:$G$58,MATCH(AE1066,ELSV!$G$4:$G$58,0),MATCH(IF(O1066&gt;2000000,"A",IF(O1066&gt;1000000,"B",IF(O1066&gt;100000,"C","D"))),ELSV!$C$4:$G$4,0))</f>
        <v>8</v>
      </c>
      <c r="AN1066" s="77">
        <f>INDEX(ELSV!$G$4:$K$58,MATCH(AE1066,ELSV!$G$4:$G$58,0),MATCH(IF(O1066&gt;2000000,"A",IF(O1066&gt;1000000,"B",IF(O1066&gt;100000,"C","D"))),ELSV!$G$4:$K$4,0))</f>
        <v>0.9</v>
      </c>
      <c r="AO1066" s="24">
        <f t="shared" si="591"/>
        <v>46758.803986710962</v>
      </c>
      <c r="AP1066" s="24">
        <f t="shared" si="592"/>
        <v>2703.2433554817276</v>
      </c>
      <c r="AQ1066" s="25">
        <f t="shared" si="593"/>
        <v>44055.560631229237</v>
      </c>
    </row>
    <row r="1067" spans="1:43" x14ac:dyDescent="0.25">
      <c r="A1067" s="11">
        <v>3006</v>
      </c>
      <c r="B1067" s="6">
        <v>3006000209</v>
      </c>
      <c r="C1067" s="6">
        <v>20000401</v>
      </c>
      <c r="D1067" s="6">
        <v>5000000460</v>
      </c>
      <c r="E1067" s="6" t="s">
        <v>1582</v>
      </c>
      <c r="F1067" s="6" t="s">
        <v>1315</v>
      </c>
      <c r="G1067" s="6"/>
      <c r="H1067" s="6">
        <v>1</v>
      </c>
      <c r="I1067" s="6" t="s">
        <v>41</v>
      </c>
      <c r="J1067" s="27">
        <v>44893</v>
      </c>
      <c r="K1067" s="27">
        <v>44893</v>
      </c>
      <c r="L1067" s="7">
        <v>0</v>
      </c>
      <c r="M1067" s="7">
        <v>46720</v>
      </c>
      <c r="N1067" s="7"/>
      <c r="O1067" s="8">
        <v>46720</v>
      </c>
      <c r="P1067" s="7">
        <v>0</v>
      </c>
      <c r="Q1067" s="7">
        <v>0</v>
      </c>
      <c r="R1067" s="7">
        <v>-1004.7</v>
      </c>
      <c r="S1067" s="12">
        <f t="shared" si="585"/>
        <v>-1004.7</v>
      </c>
      <c r="T1067" s="18">
        <f t="shared" si="586"/>
        <v>0</v>
      </c>
      <c r="U1067" s="18">
        <v>45715.3</v>
      </c>
      <c r="V1067" s="30">
        <f t="shared" si="587"/>
        <v>44866</v>
      </c>
      <c r="W1067" s="28">
        <f t="shared" si="590"/>
        <v>0.51944444444444449</v>
      </c>
      <c r="X1067" s="38"/>
      <c r="AD1067"/>
      <c r="AE1067" s="43" t="s">
        <v>4059</v>
      </c>
      <c r="AF1067">
        <f>MATCH(AE1067,'CAT-4'!$A:$A,0)</f>
        <v>653</v>
      </c>
      <c r="AG1067">
        <f>MATCH(V1067,'CAT-4'!$1:$1,0)</f>
        <v>131</v>
      </c>
      <c r="AH1067">
        <f>INDEX('CAT-4'!$1:$1048576,FAR!AF1067,FAR!AG1067)</f>
        <v>120.4</v>
      </c>
      <c r="AI1067">
        <f>MATCH($AI$3,'CAT-4'!$1:$1,0)</f>
        <v>133</v>
      </c>
      <c r="AJ1067">
        <f>INDEX('CAT-4'!$1:$1048576,FAR!AF1067,FAR!AI1067)</f>
        <v>120.5</v>
      </c>
      <c r="AK1067" s="28">
        <f t="shared" si="598"/>
        <v>1.0008305647840532</v>
      </c>
      <c r="AL1067" s="28">
        <f t="shared" si="599"/>
        <v>1.0008305647840532</v>
      </c>
      <c r="AM1067" s="2">
        <f>INDEX(ELSV!$C$4:$G$58,MATCH(AE1067,ELSV!$G$4:$G$58,0),MATCH(IF(O1067&gt;2000000,"A",IF(O1067&gt;1000000,"B",IF(O1067&gt;100000,"C","D"))),ELSV!$C$4:$G$4,0))</f>
        <v>8</v>
      </c>
      <c r="AN1067" s="77">
        <f>INDEX(ELSV!$G$4:$K$58,MATCH(AE1067,ELSV!$G$4:$G$58,0),MATCH(IF(O1067&gt;2000000,"A",IF(O1067&gt;1000000,"B",IF(O1067&gt;100000,"C","D"))),ELSV!$G$4:$K$4,0))</f>
        <v>0.9</v>
      </c>
      <c r="AO1067" s="24">
        <f t="shared" si="591"/>
        <v>46758.803986710962</v>
      </c>
      <c r="AP1067" s="24">
        <f t="shared" si="592"/>
        <v>2732.4676079734222</v>
      </c>
      <c r="AQ1067" s="25">
        <f t="shared" si="593"/>
        <v>44026.336378737542</v>
      </c>
    </row>
    <row r="1068" spans="1:43" x14ac:dyDescent="0.25">
      <c r="A1068" s="11">
        <v>3007</v>
      </c>
      <c r="B1068" s="6">
        <v>3007006301</v>
      </c>
      <c r="C1068" s="6">
        <v>20000401</v>
      </c>
      <c r="D1068" s="6">
        <v>5000000010</v>
      </c>
      <c r="E1068" s="6" t="s">
        <v>1585</v>
      </c>
      <c r="F1068" s="6" t="s">
        <v>1079</v>
      </c>
      <c r="G1068" s="6"/>
      <c r="H1068" s="6">
        <v>1</v>
      </c>
      <c r="I1068" s="6" t="s">
        <v>8</v>
      </c>
      <c r="J1068" s="27">
        <v>40814</v>
      </c>
      <c r="K1068" s="27">
        <v>40814</v>
      </c>
      <c r="L1068" s="7">
        <v>46625.09</v>
      </c>
      <c r="M1068" s="7">
        <v>0</v>
      </c>
      <c r="N1068" s="7"/>
      <c r="O1068" s="8">
        <v>46625.09</v>
      </c>
      <c r="P1068" s="7">
        <v>-29165.84</v>
      </c>
      <c r="Q1068" s="7">
        <v>0</v>
      </c>
      <c r="R1068" s="7">
        <v>-2951.37</v>
      </c>
      <c r="S1068" s="12">
        <f t="shared" si="585"/>
        <v>-32117.21</v>
      </c>
      <c r="T1068" s="18">
        <f t="shared" si="586"/>
        <v>17459.249999999996</v>
      </c>
      <c r="U1068" s="18">
        <v>14507.88</v>
      </c>
      <c r="V1068" s="30">
        <f t="shared" si="587"/>
        <v>40787</v>
      </c>
      <c r="W1068" s="28">
        <f t="shared" si="590"/>
        <v>11.686111111111112</v>
      </c>
      <c r="X1068" s="38" t="s">
        <v>3078</v>
      </c>
      <c r="Y1068">
        <f>MATCH(X1068,'CAT-3'!$A:$A,0)</f>
        <v>741</v>
      </c>
      <c r="Z1068">
        <f>MATCH(V1068,'CAT-3'!$1:$1,0)</f>
        <v>84</v>
      </c>
      <c r="AA1068">
        <f>INDEX('CAT-3'!$1:$1048576,FAR!Y1068,FAR!Z1068)</f>
        <v>85.2</v>
      </c>
      <c r="AB1068">
        <f>MATCH($AB$3,'CAT-3'!$1:$1,0)</f>
        <v>90</v>
      </c>
      <c r="AC1068">
        <f>INDEX('CAT-3'!$1:$1048576,FAR!Y1068,FAR!AB1068)</f>
        <v>85.7</v>
      </c>
      <c r="AD1068" s="28">
        <f t="shared" ref="AD1068:AD1070" si="600">AC1068/AA1068</f>
        <v>1.005868544600939</v>
      </c>
      <c r="AE1068" s="43" t="s">
        <v>4034</v>
      </c>
      <c r="AF1068">
        <f>MATCH(AE1068,'CAT-4'!$A:$A,0)</f>
        <v>640</v>
      </c>
      <c r="AG1068">
        <f>MATCH($AG$3,'CAT-4'!$1:$1,0)</f>
        <v>4</v>
      </c>
      <c r="AH1068">
        <f>INDEX('CAT-4'!$1:$1048576,FAR!AF1068,FAR!AG1068)</f>
        <v>103.4</v>
      </c>
      <c r="AI1068">
        <f>MATCH($AI$3,'CAT-4'!$1:$1,0)</f>
        <v>133</v>
      </c>
      <c r="AJ1068">
        <f>INDEX('CAT-4'!$1:$1048576,FAR!AF1068,FAR!AI1068)</f>
        <v>115.5</v>
      </c>
      <c r="AK1068" s="28">
        <f t="shared" ref="AK1068:AK1076" si="601">AJ1068/AH1068</f>
        <v>1.1170212765957446</v>
      </c>
      <c r="AL1068" s="28">
        <f t="shared" ref="AL1068:AL1070" si="602">AK1068*AD1068</f>
        <v>1.1235765657776444</v>
      </c>
      <c r="AM1068" s="2">
        <f>INDEX(ELSV!$C$4:$G$58,MATCH(AE1068,ELSV!$G$4:$G$58,0),MATCH(IF(O1068&gt;2000000,"A",IF(O1068&gt;1000000,"B",IF(O1068&gt;100000,"C","D"))),ELSV!$C$4:$G$4,0))</f>
        <v>5</v>
      </c>
      <c r="AN1068" s="77">
        <f>INDEX(ELSV!$G$4:$K$58,MATCH(AE1068,ELSV!$G$4:$G$58,0),MATCH(IF(O1068&gt;2000000,"A",IF(O1068&gt;1000000,"B",IF(O1068&gt;100000,"C","D"))),ELSV!$G$4:$K$4,0))</f>
        <v>1</v>
      </c>
      <c r="AO1068" s="24">
        <f t="shared" si="591"/>
        <v>52386.858501273586</v>
      </c>
      <c r="AP1068" s="24">
        <f t="shared" si="592"/>
        <v>52386.858501273593</v>
      </c>
      <c r="AQ1068" s="25">
        <f t="shared" si="593"/>
        <v>0</v>
      </c>
    </row>
    <row r="1069" spans="1:43" x14ac:dyDescent="0.25">
      <c r="A1069" s="11">
        <v>3006</v>
      </c>
      <c r="B1069" s="6">
        <v>3006006301</v>
      </c>
      <c r="C1069" s="6">
        <v>20000401</v>
      </c>
      <c r="D1069" s="6">
        <v>5000000063</v>
      </c>
      <c r="E1069" s="6" t="s">
        <v>1582</v>
      </c>
      <c r="F1069" s="6" t="s">
        <v>1122</v>
      </c>
      <c r="G1069" s="6"/>
      <c r="H1069" s="6">
        <v>1</v>
      </c>
      <c r="I1069" s="6" t="s">
        <v>41</v>
      </c>
      <c r="J1069" s="27">
        <v>40847</v>
      </c>
      <c r="K1069" s="27">
        <v>40847</v>
      </c>
      <c r="L1069" s="7">
        <v>46625.08</v>
      </c>
      <c r="M1069" s="7">
        <v>0</v>
      </c>
      <c r="N1069" s="7"/>
      <c r="O1069" s="8">
        <v>46625.08</v>
      </c>
      <c r="P1069" s="7">
        <v>-28966.15</v>
      </c>
      <c r="Q1069" s="7">
        <v>0</v>
      </c>
      <c r="R1069" s="7">
        <v>-2951.37</v>
      </c>
      <c r="S1069" s="12">
        <f t="shared" si="585"/>
        <v>-31917.52</v>
      </c>
      <c r="T1069" s="18">
        <f t="shared" si="586"/>
        <v>17658.93</v>
      </c>
      <c r="U1069" s="18">
        <v>14707.56</v>
      </c>
      <c r="V1069" s="30">
        <f t="shared" si="587"/>
        <v>40817</v>
      </c>
      <c r="W1069" s="28">
        <f t="shared" si="590"/>
        <v>11.597222222222221</v>
      </c>
      <c r="X1069" s="38" t="s">
        <v>3078</v>
      </c>
      <c r="Y1069">
        <f>MATCH(X1069,'CAT-3'!$A:$A,0)</f>
        <v>741</v>
      </c>
      <c r="Z1069">
        <f>MATCH(V1069,'CAT-3'!$1:$1,0)</f>
        <v>85</v>
      </c>
      <c r="AA1069">
        <f>INDEX('CAT-3'!$1:$1048576,FAR!Y1069,FAR!Z1069)</f>
        <v>85.2</v>
      </c>
      <c r="AB1069">
        <f>MATCH($AB$3,'CAT-3'!$1:$1,0)</f>
        <v>90</v>
      </c>
      <c r="AC1069">
        <f>INDEX('CAT-3'!$1:$1048576,FAR!Y1069,FAR!AB1069)</f>
        <v>85.7</v>
      </c>
      <c r="AD1069" s="28">
        <f t="shared" si="600"/>
        <v>1.005868544600939</v>
      </c>
      <c r="AE1069" s="43" t="s">
        <v>4034</v>
      </c>
      <c r="AF1069">
        <f>MATCH(AE1069,'CAT-4'!$A:$A,0)</f>
        <v>640</v>
      </c>
      <c r="AG1069">
        <f>MATCH($AG$3,'CAT-4'!$1:$1,0)</f>
        <v>4</v>
      </c>
      <c r="AH1069">
        <f>INDEX('CAT-4'!$1:$1048576,FAR!AF1069,FAR!AG1069)</f>
        <v>103.4</v>
      </c>
      <c r="AI1069">
        <f>MATCH($AI$3,'CAT-4'!$1:$1,0)</f>
        <v>133</v>
      </c>
      <c r="AJ1069">
        <f>INDEX('CAT-4'!$1:$1048576,FAR!AF1069,FAR!AI1069)</f>
        <v>115.5</v>
      </c>
      <c r="AK1069" s="28">
        <f t="shared" si="601"/>
        <v>1.1170212765957446</v>
      </c>
      <c r="AL1069" s="28">
        <f t="shared" si="602"/>
        <v>1.1235765657776444</v>
      </c>
      <c r="AM1069" s="2">
        <f>INDEX(ELSV!$C$4:$G$58,MATCH(AE1069,ELSV!$G$4:$G$58,0),MATCH(IF(O1069&gt;2000000,"A",IF(O1069&gt;1000000,"B",IF(O1069&gt;100000,"C","D"))),ELSV!$C$4:$G$4,0))</f>
        <v>5</v>
      </c>
      <c r="AN1069" s="77">
        <f>INDEX(ELSV!$G$4:$K$58,MATCH(AE1069,ELSV!$G$4:$G$58,0),MATCH(IF(O1069&gt;2000000,"A",IF(O1069&gt;1000000,"B",IF(O1069&gt;100000,"C","D"))),ELSV!$G$4:$K$4,0))</f>
        <v>1</v>
      </c>
      <c r="AO1069" s="24">
        <f t="shared" si="591"/>
        <v>52386.847265507939</v>
      </c>
      <c r="AP1069" s="24">
        <f t="shared" si="592"/>
        <v>52386.847265507939</v>
      </c>
      <c r="AQ1069" s="25">
        <f t="shared" si="593"/>
        <v>0</v>
      </c>
    </row>
    <row r="1070" spans="1:43" x14ac:dyDescent="0.25">
      <c r="A1070" s="11">
        <v>3004</v>
      </c>
      <c r="B1070" s="6">
        <v>3004006301</v>
      </c>
      <c r="C1070" s="6">
        <v>20000401</v>
      </c>
      <c r="D1070" s="6">
        <v>5000000047</v>
      </c>
      <c r="E1070" s="6" t="s">
        <v>1583</v>
      </c>
      <c r="F1070" s="6" t="s">
        <v>1108</v>
      </c>
      <c r="G1070" s="6"/>
      <c r="H1070" s="6">
        <v>1</v>
      </c>
      <c r="I1070" s="6" t="s">
        <v>8</v>
      </c>
      <c r="J1070" s="27">
        <v>40909</v>
      </c>
      <c r="K1070" s="27">
        <v>40909</v>
      </c>
      <c r="L1070" s="7">
        <v>46596.89</v>
      </c>
      <c r="M1070" s="7">
        <v>0</v>
      </c>
      <c r="N1070" s="7"/>
      <c r="O1070" s="8">
        <v>46596.89</v>
      </c>
      <c r="P1070" s="7">
        <v>-28573.65</v>
      </c>
      <c r="Q1070" s="7">
        <v>0</v>
      </c>
      <c r="R1070" s="7">
        <v>-2949.58</v>
      </c>
      <c r="S1070" s="12">
        <f t="shared" si="585"/>
        <v>-31523.230000000003</v>
      </c>
      <c r="T1070" s="18">
        <f t="shared" si="586"/>
        <v>18023.239999999998</v>
      </c>
      <c r="U1070" s="18">
        <v>15073.66</v>
      </c>
      <c r="V1070" s="30">
        <f t="shared" si="587"/>
        <v>40909</v>
      </c>
      <c r="W1070" s="28">
        <f t="shared" si="590"/>
        <v>11.427777777777777</v>
      </c>
      <c r="X1070" s="38" t="s">
        <v>3078</v>
      </c>
      <c r="Y1070">
        <f>MATCH(X1070,'CAT-3'!$A:$A,0)</f>
        <v>741</v>
      </c>
      <c r="Z1070">
        <f>MATCH(V1070,'CAT-3'!$1:$1,0)</f>
        <v>88</v>
      </c>
      <c r="AA1070">
        <f>INDEX('CAT-3'!$1:$1048576,FAR!Y1070,FAR!Z1070)</f>
        <v>85.2</v>
      </c>
      <c r="AB1070">
        <f>MATCH($AB$3,'CAT-3'!$1:$1,0)</f>
        <v>90</v>
      </c>
      <c r="AC1070">
        <f>INDEX('CAT-3'!$1:$1048576,FAR!Y1070,FAR!AB1070)</f>
        <v>85.7</v>
      </c>
      <c r="AD1070" s="28">
        <f t="shared" si="600"/>
        <v>1.005868544600939</v>
      </c>
      <c r="AE1070" s="43" t="s">
        <v>4034</v>
      </c>
      <c r="AF1070">
        <f>MATCH(AE1070,'CAT-4'!$A:$A,0)</f>
        <v>640</v>
      </c>
      <c r="AG1070">
        <f>MATCH($AG$3,'CAT-4'!$1:$1,0)</f>
        <v>4</v>
      </c>
      <c r="AH1070">
        <f>INDEX('CAT-4'!$1:$1048576,FAR!AF1070,FAR!AG1070)</f>
        <v>103.4</v>
      </c>
      <c r="AI1070">
        <f>MATCH($AI$3,'CAT-4'!$1:$1,0)</f>
        <v>133</v>
      </c>
      <c r="AJ1070">
        <f>INDEX('CAT-4'!$1:$1048576,FAR!AF1070,FAR!AI1070)</f>
        <v>115.5</v>
      </c>
      <c r="AK1070" s="28">
        <f t="shared" si="601"/>
        <v>1.1170212765957446</v>
      </c>
      <c r="AL1070" s="28">
        <f t="shared" si="602"/>
        <v>1.1235765657776444</v>
      </c>
      <c r="AM1070" s="2">
        <f>INDEX(ELSV!$C$4:$G$58,MATCH(AE1070,ELSV!$G$4:$G$58,0),MATCH(IF(O1070&gt;2000000,"A",IF(O1070&gt;1000000,"B",IF(O1070&gt;100000,"C","D"))),ELSV!$C$4:$G$4,0))</f>
        <v>5</v>
      </c>
      <c r="AN1070" s="77">
        <f>INDEX(ELSV!$G$4:$K$58,MATCH(AE1070,ELSV!$G$4:$G$58,0),MATCH(IF(O1070&gt;2000000,"A",IF(O1070&gt;1000000,"B",IF(O1070&gt;100000,"C","D"))),ELSV!$G$4:$K$4,0))</f>
        <v>1</v>
      </c>
      <c r="AO1070" s="24">
        <f t="shared" si="591"/>
        <v>52355.173642118658</v>
      </c>
      <c r="AP1070" s="24">
        <f t="shared" si="592"/>
        <v>52355.173642118665</v>
      </c>
      <c r="AQ1070" s="25">
        <f t="shared" si="593"/>
        <v>0</v>
      </c>
    </row>
    <row r="1071" spans="1:43" x14ac:dyDescent="0.25">
      <c r="A1071" s="11">
        <v>3005</v>
      </c>
      <c r="B1071" s="6">
        <v>3005000208</v>
      </c>
      <c r="C1071" s="6">
        <v>20000201</v>
      </c>
      <c r="D1071" s="6">
        <v>3020000297</v>
      </c>
      <c r="E1071" s="6" t="s">
        <v>1584</v>
      </c>
      <c r="F1071" s="6" t="s">
        <v>432</v>
      </c>
      <c r="G1071" s="6"/>
      <c r="H1071" s="6">
        <v>1</v>
      </c>
      <c r="I1071" s="6" t="s">
        <v>8</v>
      </c>
      <c r="J1071" s="27">
        <v>41820</v>
      </c>
      <c r="K1071" s="27">
        <v>41820</v>
      </c>
      <c r="L1071" s="7">
        <v>46479</v>
      </c>
      <c r="M1071" s="7">
        <v>0</v>
      </c>
      <c r="N1071" s="7"/>
      <c r="O1071" s="8">
        <v>46479</v>
      </c>
      <c r="P1071" s="7">
        <v>-21009.68</v>
      </c>
      <c r="Q1071" s="7">
        <v>0</v>
      </c>
      <c r="R1071" s="7">
        <v>-2709.73</v>
      </c>
      <c r="S1071" s="12">
        <f t="shared" si="585"/>
        <v>-23719.41</v>
      </c>
      <c r="T1071" s="18">
        <f t="shared" si="586"/>
        <v>25469.32</v>
      </c>
      <c r="U1071" s="18">
        <v>22759.59</v>
      </c>
      <c r="V1071" s="30">
        <f t="shared" si="587"/>
        <v>41791</v>
      </c>
      <c r="W1071" s="28">
        <f t="shared" si="590"/>
        <v>8.9305555555555554</v>
      </c>
      <c r="X1071" s="38"/>
      <c r="AD1071"/>
      <c r="AE1071" s="43" t="s">
        <v>4037</v>
      </c>
      <c r="AF1071">
        <f>MATCH(AE1071,'CAT-4'!$A:$A,0)</f>
        <v>642</v>
      </c>
      <c r="AG1071">
        <f>MATCH(V1071,'CAT-4'!$1:$1,0)</f>
        <v>30</v>
      </c>
      <c r="AH1071">
        <f>INDEX('CAT-4'!$1:$1048576,FAR!AF1071,FAR!AG1071)</f>
        <v>91</v>
      </c>
      <c r="AI1071">
        <f>MATCH($AI$3,'CAT-4'!$1:$1,0)</f>
        <v>133</v>
      </c>
      <c r="AJ1071">
        <f>INDEX('CAT-4'!$1:$1048576,FAR!AF1071,FAR!AI1071)</f>
        <v>88.6</v>
      </c>
      <c r="AK1071" s="28">
        <f t="shared" si="601"/>
        <v>0.97362637362637361</v>
      </c>
      <c r="AL1071" s="28">
        <f t="shared" ref="AL1071:AL1076" si="603">AK1071</f>
        <v>0.97362637362637361</v>
      </c>
      <c r="AM1071" s="2">
        <f>INDEX(ELSV!$C$4:$G$58,MATCH(AE1071,ELSV!$G$4:$G$58,0),MATCH(IF(O1071&gt;2000000,"A",IF(O1071&gt;1000000,"B",IF(O1071&gt;100000,"C","D"))),ELSV!$C$4:$G$4,0))</f>
        <v>6</v>
      </c>
      <c r="AN1071" s="77">
        <f>INDEX(ELSV!$G$4:$K$58,MATCH(AE1071,ELSV!$G$4:$G$58,0),MATCH(IF(O1071&gt;2000000,"A",IF(O1071&gt;1000000,"B",IF(O1071&gt;100000,"C","D"))),ELSV!$G$4:$K$4,0))</f>
        <v>0.95</v>
      </c>
      <c r="AO1071" s="24">
        <f t="shared" si="591"/>
        <v>45253.180219780217</v>
      </c>
      <c r="AP1071" s="24">
        <f t="shared" si="592"/>
        <v>42990.5212087912</v>
      </c>
      <c r="AQ1071" s="25">
        <f t="shared" si="593"/>
        <v>2262.6590109890167</v>
      </c>
    </row>
    <row r="1072" spans="1:43" x14ac:dyDescent="0.25">
      <c r="A1072" s="11">
        <v>3006</v>
      </c>
      <c r="B1072" s="6">
        <v>3006000208</v>
      </c>
      <c r="C1072" s="6">
        <v>20000201</v>
      </c>
      <c r="D1072" s="6">
        <v>3020000301</v>
      </c>
      <c r="E1072" s="6" t="s">
        <v>1582</v>
      </c>
      <c r="F1072" s="6" t="s">
        <v>436</v>
      </c>
      <c r="G1072" s="6"/>
      <c r="H1072" s="6">
        <v>1</v>
      </c>
      <c r="I1072" s="6" t="s">
        <v>8</v>
      </c>
      <c r="J1072" s="27">
        <v>41820</v>
      </c>
      <c r="K1072" s="27">
        <v>41820</v>
      </c>
      <c r="L1072" s="7">
        <v>46479</v>
      </c>
      <c r="M1072" s="7">
        <v>0</v>
      </c>
      <c r="N1072" s="7"/>
      <c r="O1072" s="8">
        <v>46479</v>
      </c>
      <c r="P1072" s="7">
        <v>-21009.68</v>
      </c>
      <c r="Q1072" s="7">
        <v>0</v>
      </c>
      <c r="R1072" s="7">
        <v>-2709.73</v>
      </c>
      <c r="S1072" s="12">
        <f t="shared" si="585"/>
        <v>-23719.41</v>
      </c>
      <c r="T1072" s="18">
        <f t="shared" si="586"/>
        <v>25469.32</v>
      </c>
      <c r="U1072" s="18">
        <v>22759.59</v>
      </c>
      <c r="V1072" s="30">
        <f t="shared" si="587"/>
        <v>41791</v>
      </c>
      <c r="W1072" s="28">
        <f t="shared" si="590"/>
        <v>8.9305555555555554</v>
      </c>
      <c r="X1072" s="38"/>
      <c r="AD1072"/>
      <c r="AE1072" s="43" t="s">
        <v>4037</v>
      </c>
      <c r="AF1072">
        <f>MATCH(AE1072,'CAT-4'!$A:$A,0)</f>
        <v>642</v>
      </c>
      <c r="AG1072">
        <f>MATCH(V1072,'CAT-4'!$1:$1,0)</f>
        <v>30</v>
      </c>
      <c r="AH1072">
        <f>INDEX('CAT-4'!$1:$1048576,FAR!AF1072,FAR!AG1072)</f>
        <v>91</v>
      </c>
      <c r="AI1072">
        <f>MATCH($AI$3,'CAT-4'!$1:$1,0)</f>
        <v>133</v>
      </c>
      <c r="AJ1072">
        <f>INDEX('CAT-4'!$1:$1048576,FAR!AF1072,FAR!AI1072)</f>
        <v>88.6</v>
      </c>
      <c r="AK1072" s="28">
        <f t="shared" si="601"/>
        <v>0.97362637362637361</v>
      </c>
      <c r="AL1072" s="28">
        <f t="shared" si="603"/>
        <v>0.97362637362637361</v>
      </c>
      <c r="AM1072" s="2">
        <f>INDEX(ELSV!$C$4:$G$58,MATCH(AE1072,ELSV!$G$4:$G$58,0),MATCH(IF(O1072&gt;2000000,"A",IF(O1072&gt;1000000,"B",IF(O1072&gt;100000,"C","D"))),ELSV!$C$4:$G$4,0))</f>
        <v>6</v>
      </c>
      <c r="AN1072" s="77">
        <f>INDEX(ELSV!$G$4:$K$58,MATCH(AE1072,ELSV!$G$4:$G$58,0),MATCH(IF(O1072&gt;2000000,"A",IF(O1072&gt;1000000,"B",IF(O1072&gt;100000,"C","D"))),ELSV!$G$4:$K$4,0))</f>
        <v>0.95</v>
      </c>
      <c r="AO1072" s="24">
        <f t="shared" si="591"/>
        <v>45253.180219780217</v>
      </c>
      <c r="AP1072" s="24">
        <f t="shared" si="592"/>
        <v>42990.5212087912</v>
      </c>
      <c r="AQ1072" s="25">
        <f t="shared" si="593"/>
        <v>2262.6590109890167</v>
      </c>
    </row>
    <row r="1073" spans="1:43" x14ac:dyDescent="0.25">
      <c r="A1073" s="11">
        <v>3008</v>
      </c>
      <c r="B1073" s="6">
        <v>3008000206</v>
      </c>
      <c r="C1073" s="6">
        <v>20000201</v>
      </c>
      <c r="D1073" s="6">
        <v>3020000306</v>
      </c>
      <c r="E1073" s="6" t="s">
        <v>1586</v>
      </c>
      <c r="F1073" s="6" t="s">
        <v>442</v>
      </c>
      <c r="G1073" s="6"/>
      <c r="H1073" s="6">
        <v>1</v>
      </c>
      <c r="I1073" s="6" t="s">
        <v>8</v>
      </c>
      <c r="J1073" s="27">
        <v>41820</v>
      </c>
      <c r="K1073" s="27">
        <v>41820</v>
      </c>
      <c r="L1073" s="7">
        <v>46479</v>
      </c>
      <c r="M1073" s="7">
        <v>0</v>
      </c>
      <c r="N1073" s="7"/>
      <c r="O1073" s="8">
        <v>46479</v>
      </c>
      <c r="P1073" s="7">
        <v>-21009.68</v>
      </c>
      <c r="Q1073" s="7">
        <v>0</v>
      </c>
      <c r="R1073" s="7">
        <v>-2709.73</v>
      </c>
      <c r="S1073" s="12">
        <f t="shared" si="585"/>
        <v>-23719.41</v>
      </c>
      <c r="T1073" s="18">
        <f t="shared" si="586"/>
        <v>25469.32</v>
      </c>
      <c r="U1073" s="18">
        <v>22759.59</v>
      </c>
      <c r="V1073" s="30">
        <f t="shared" si="587"/>
        <v>41791</v>
      </c>
      <c r="W1073" s="28">
        <f t="shared" si="590"/>
        <v>8.9305555555555554</v>
      </c>
      <c r="X1073" s="38"/>
      <c r="AD1073"/>
      <c r="AE1073" s="43" t="s">
        <v>4429</v>
      </c>
      <c r="AF1073">
        <f>MATCH(AE1073,'CAT-4'!$A:$A,0)</f>
        <v>844</v>
      </c>
      <c r="AG1073">
        <f>MATCH(V1073,'CAT-4'!$1:$1,0)</f>
        <v>30</v>
      </c>
      <c r="AH1073">
        <f>INDEX('CAT-4'!$1:$1048576,FAR!AF1073,FAR!AG1073)</f>
        <v>118.1</v>
      </c>
      <c r="AI1073">
        <f>MATCH($AI$3,'CAT-4'!$1:$1,0)</f>
        <v>133</v>
      </c>
      <c r="AJ1073">
        <f>INDEX('CAT-4'!$1:$1048576,FAR!AF1073,FAR!AI1073)</f>
        <v>157.9</v>
      </c>
      <c r="AK1073" s="28">
        <f t="shared" si="601"/>
        <v>1.3370025402201526</v>
      </c>
      <c r="AL1073" s="28">
        <f t="shared" si="603"/>
        <v>1.3370025402201526</v>
      </c>
      <c r="AM1073" s="2">
        <f>INDEX(ELSV!$C$4:$G$58,MATCH(AE1073,ELSV!$G$4:$G$58,0),MATCH(IF(O1073&gt;2000000,"A",IF(O1073&gt;1000000,"B",IF(O1073&gt;100000,"C","D"))),ELSV!$C$4:$G$4,0))</f>
        <v>8</v>
      </c>
      <c r="AN1073" s="77">
        <f>INDEX(ELSV!$G$4:$K$58,MATCH(AE1073,ELSV!$G$4:$G$58,0),MATCH(IF(O1073&gt;2000000,"A",IF(O1073&gt;1000000,"B",IF(O1073&gt;100000,"C","D"))),ELSV!$G$4:$K$4,0))</f>
        <v>0.95</v>
      </c>
      <c r="AO1073" s="24">
        <f t="shared" si="591"/>
        <v>62142.541066892474</v>
      </c>
      <c r="AP1073" s="24">
        <f t="shared" si="592"/>
        <v>59035.414013547845</v>
      </c>
      <c r="AQ1073" s="25">
        <f t="shared" si="593"/>
        <v>3107.1270533446295</v>
      </c>
    </row>
    <row r="1074" spans="1:43" x14ac:dyDescent="0.25">
      <c r="A1074" s="11">
        <v>3004</v>
      </c>
      <c r="B1074" s="6">
        <v>3004006301</v>
      </c>
      <c r="C1074" s="6">
        <v>20000201</v>
      </c>
      <c r="D1074" s="6">
        <v>3020000317</v>
      </c>
      <c r="E1074" s="6" t="s">
        <v>1583</v>
      </c>
      <c r="F1074" s="6" t="s">
        <v>453</v>
      </c>
      <c r="G1074" s="6"/>
      <c r="H1074" s="6">
        <v>1</v>
      </c>
      <c r="I1074" s="6" t="s">
        <v>8</v>
      </c>
      <c r="J1074" s="27">
        <v>41849</v>
      </c>
      <c r="K1074" s="27">
        <v>41849</v>
      </c>
      <c r="L1074" s="7">
        <v>46479</v>
      </c>
      <c r="M1074" s="7">
        <v>0</v>
      </c>
      <c r="N1074" s="7"/>
      <c r="O1074" s="8">
        <v>46479</v>
      </c>
      <c r="P1074" s="7">
        <v>-20794.39</v>
      </c>
      <c r="Q1074" s="7">
        <v>0</v>
      </c>
      <c r="R1074" s="7">
        <v>-2709.73</v>
      </c>
      <c r="S1074" s="12">
        <f t="shared" si="585"/>
        <v>-23504.12</v>
      </c>
      <c r="T1074" s="18">
        <f t="shared" si="586"/>
        <v>25684.61</v>
      </c>
      <c r="U1074" s="18">
        <v>22974.880000000001</v>
      </c>
      <c r="V1074" s="30">
        <f t="shared" si="587"/>
        <v>41821</v>
      </c>
      <c r="W1074" s="28">
        <f t="shared" si="590"/>
        <v>8.85</v>
      </c>
      <c r="X1074" s="38"/>
      <c r="AD1074"/>
      <c r="AE1074" s="43" t="s">
        <v>4037</v>
      </c>
      <c r="AF1074">
        <f>MATCH(AE1074,'CAT-4'!$A:$A,0)</f>
        <v>642</v>
      </c>
      <c r="AG1074">
        <f>MATCH(V1074,'CAT-4'!$1:$1,0)</f>
        <v>31</v>
      </c>
      <c r="AH1074">
        <f>INDEX('CAT-4'!$1:$1048576,FAR!AF1074,FAR!AG1074)</f>
        <v>88.2</v>
      </c>
      <c r="AI1074">
        <f>MATCH($AI$3,'CAT-4'!$1:$1,0)</f>
        <v>133</v>
      </c>
      <c r="AJ1074">
        <f>INDEX('CAT-4'!$1:$1048576,FAR!AF1074,FAR!AI1074)</f>
        <v>88.6</v>
      </c>
      <c r="AK1074" s="28">
        <f t="shared" si="601"/>
        <v>1.0045351473922901</v>
      </c>
      <c r="AL1074" s="28">
        <f t="shared" si="603"/>
        <v>1.0045351473922901</v>
      </c>
      <c r="AM1074" s="2">
        <f>INDEX(ELSV!$C$4:$G$58,MATCH(AE1074,ELSV!$G$4:$G$58,0),MATCH(IF(O1074&gt;2000000,"A",IF(O1074&gt;1000000,"B",IF(O1074&gt;100000,"C","D"))),ELSV!$C$4:$G$4,0))</f>
        <v>6</v>
      </c>
      <c r="AN1074" s="77">
        <f>INDEX(ELSV!$G$4:$K$58,MATCH(AE1074,ELSV!$G$4:$G$58,0),MATCH(IF(O1074&gt;2000000,"A",IF(O1074&gt;1000000,"B",IF(O1074&gt;100000,"C","D"))),ELSV!$G$4:$K$4,0))</f>
        <v>0.95</v>
      </c>
      <c r="AO1074" s="24">
        <f t="shared" si="591"/>
        <v>46689.78911564625</v>
      </c>
      <c r="AP1074" s="24">
        <f t="shared" si="592"/>
        <v>44355.299659863937</v>
      </c>
      <c r="AQ1074" s="25">
        <f t="shared" si="593"/>
        <v>2334.4894557823136</v>
      </c>
    </row>
    <row r="1075" spans="1:43" x14ac:dyDescent="0.25">
      <c r="A1075" s="11">
        <v>3007</v>
      </c>
      <c r="B1075" s="6">
        <v>3007000206</v>
      </c>
      <c r="C1075" s="6">
        <v>20000401</v>
      </c>
      <c r="D1075" s="6">
        <v>5000000298</v>
      </c>
      <c r="E1075" s="6" t="s">
        <v>1585</v>
      </c>
      <c r="F1075" s="6" t="s">
        <v>1190</v>
      </c>
      <c r="G1075" s="6"/>
      <c r="H1075" s="6">
        <v>1</v>
      </c>
      <c r="I1075" s="6" t="s">
        <v>8</v>
      </c>
      <c r="J1075" s="27">
        <v>42077</v>
      </c>
      <c r="K1075" s="27">
        <v>42077</v>
      </c>
      <c r="L1075" s="7">
        <v>46479</v>
      </c>
      <c r="M1075" s="7">
        <v>0</v>
      </c>
      <c r="N1075" s="7"/>
      <c r="O1075" s="8">
        <v>46479</v>
      </c>
      <c r="P1075" s="7">
        <v>-20739.93</v>
      </c>
      <c r="Q1075" s="7">
        <v>0</v>
      </c>
      <c r="R1075" s="7">
        <v>-2942.12</v>
      </c>
      <c r="S1075" s="12">
        <f t="shared" si="585"/>
        <v>-23682.05</v>
      </c>
      <c r="T1075" s="18">
        <f t="shared" si="586"/>
        <v>25739.07</v>
      </c>
      <c r="U1075" s="18">
        <v>22796.95</v>
      </c>
      <c r="V1075" s="30">
        <f t="shared" si="587"/>
        <v>42064</v>
      </c>
      <c r="W1075" s="28">
        <f t="shared" si="590"/>
        <v>8.2249999999999996</v>
      </c>
      <c r="X1075" s="38"/>
      <c r="AD1075"/>
      <c r="AE1075" s="43" t="s">
        <v>4037</v>
      </c>
      <c r="AF1075">
        <f>MATCH(AE1075,'CAT-4'!$A:$A,0)</f>
        <v>642</v>
      </c>
      <c r="AG1075">
        <f>MATCH(V1075,'CAT-4'!$1:$1,0)</f>
        <v>39</v>
      </c>
      <c r="AH1075">
        <f>INDEX('CAT-4'!$1:$1048576,FAR!AF1075,FAR!AG1075)</f>
        <v>101.2</v>
      </c>
      <c r="AI1075">
        <f>MATCH($AI$3,'CAT-4'!$1:$1,0)</f>
        <v>133</v>
      </c>
      <c r="AJ1075">
        <f>INDEX('CAT-4'!$1:$1048576,FAR!AF1075,FAR!AI1075)</f>
        <v>88.6</v>
      </c>
      <c r="AK1075" s="28">
        <f t="shared" si="601"/>
        <v>0.875494071146245</v>
      </c>
      <c r="AL1075" s="28">
        <f t="shared" si="603"/>
        <v>0.875494071146245</v>
      </c>
      <c r="AM1075" s="2">
        <f>INDEX(ELSV!$C$4:$G$58,MATCH(AE1075,ELSV!$G$4:$G$58,0),MATCH(IF(O1075&gt;2000000,"A",IF(O1075&gt;1000000,"B",IF(O1075&gt;100000,"C","D"))),ELSV!$C$4:$G$4,0))</f>
        <v>6</v>
      </c>
      <c r="AN1075" s="77">
        <f>INDEX(ELSV!$G$4:$K$58,MATCH(AE1075,ELSV!$G$4:$G$58,0),MATCH(IF(O1075&gt;2000000,"A",IF(O1075&gt;1000000,"B",IF(O1075&gt;100000,"C","D"))),ELSV!$G$4:$K$4,0))</f>
        <v>0.95</v>
      </c>
      <c r="AO1075" s="24">
        <f t="shared" si="591"/>
        <v>40692.08893280632</v>
      </c>
      <c r="AP1075" s="24">
        <f t="shared" si="592"/>
        <v>38657.484486166002</v>
      </c>
      <c r="AQ1075" s="25">
        <f t="shared" si="593"/>
        <v>2034.6044466403182</v>
      </c>
    </row>
    <row r="1076" spans="1:43" x14ac:dyDescent="0.25">
      <c r="A1076" s="11">
        <v>3004</v>
      </c>
      <c r="B1076" s="6">
        <v>3004000208</v>
      </c>
      <c r="C1076" s="6">
        <v>20000201</v>
      </c>
      <c r="D1076" s="6">
        <v>3020000318</v>
      </c>
      <c r="E1076" s="6" t="s">
        <v>1583</v>
      </c>
      <c r="F1076" s="6" t="s">
        <v>454</v>
      </c>
      <c r="G1076" s="6"/>
      <c r="H1076" s="6">
        <v>1</v>
      </c>
      <c r="I1076" s="6" t="s">
        <v>8</v>
      </c>
      <c r="J1076" s="27">
        <v>41827</v>
      </c>
      <c r="K1076" s="27">
        <v>41827</v>
      </c>
      <c r="L1076" s="7">
        <v>46251</v>
      </c>
      <c r="M1076" s="7">
        <v>0</v>
      </c>
      <c r="N1076" s="7"/>
      <c r="O1076" s="8">
        <v>46251</v>
      </c>
      <c r="P1076" s="7">
        <v>-20854.86</v>
      </c>
      <c r="Q1076" s="7">
        <v>0</v>
      </c>
      <c r="R1076" s="7">
        <v>-2696.43</v>
      </c>
      <c r="S1076" s="12">
        <f t="shared" si="585"/>
        <v>-23551.29</v>
      </c>
      <c r="T1076" s="18">
        <f t="shared" si="586"/>
        <v>25396.14</v>
      </c>
      <c r="U1076" s="18">
        <v>22699.71</v>
      </c>
      <c r="V1076" s="30">
        <f t="shared" si="587"/>
        <v>41821</v>
      </c>
      <c r="W1076" s="28">
        <f t="shared" si="590"/>
        <v>8.9111111111111114</v>
      </c>
      <c r="X1076" s="38"/>
      <c r="AD1076"/>
      <c r="AE1076" s="43" t="s">
        <v>4061</v>
      </c>
      <c r="AF1076">
        <f>MATCH(AE1076,'CAT-4'!$A:$A,0)</f>
        <v>654</v>
      </c>
      <c r="AG1076">
        <f>MATCH(V1076,'CAT-4'!$1:$1,0)</f>
        <v>31</v>
      </c>
      <c r="AH1076">
        <f>INDEX('CAT-4'!$1:$1048576,FAR!AF1076,FAR!AG1076)</f>
        <v>97.5</v>
      </c>
      <c r="AI1076">
        <f>MATCH($AI$3,'CAT-4'!$1:$1,0)</f>
        <v>133</v>
      </c>
      <c r="AJ1076">
        <f>INDEX('CAT-4'!$1:$1048576,FAR!AF1076,FAR!AI1076)</f>
        <v>112.9</v>
      </c>
      <c r="AK1076" s="28">
        <f t="shared" si="601"/>
        <v>1.157948717948718</v>
      </c>
      <c r="AL1076" s="28">
        <f t="shared" si="603"/>
        <v>1.157948717948718</v>
      </c>
      <c r="AM1076" s="2">
        <f>INDEX(ELSV!$C$4:$G$58,MATCH(AE1076,ELSV!$G$4:$G$58,0),MATCH(IF(O1076&gt;2000000,"A",IF(O1076&gt;1000000,"B",IF(O1076&gt;100000,"C","D"))),ELSV!$C$4:$G$4,0))</f>
        <v>5</v>
      </c>
      <c r="AN1076" s="77">
        <f>INDEX(ELSV!$G$4:$K$58,MATCH(AE1076,ELSV!$G$4:$G$58,0),MATCH(IF(O1076&gt;2000000,"A",IF(O1076&gt;1000000,"B",IF(O1076&gt;100000,"C","D"))),ELSV!$G$4:$K$4,0))</f>
        <v>1</v>
      </c>
      <c r="AO1076" s="24">
        <f t="shared" si="591"/>
        <v>53556.286153846158</v>
      </c>
      <c r="AP1076" s="24">
        <f t="shared" si="592"/>
        <v>53556.286153846158</v>
      </c>
      <c r="AQ1076" s="25">
        <f t="shared" si="593"/>
        <v>0</v>
      </c>
    </row>
    <row r="1077" spans="1:43" x14ac:dyDescent="0.25">
      <c r="A1077" s="11">
        <v>3007</v>
      </c>
      <c r="B1077" s="6">
        <v>3007006203</v>
      </c>
      <c r="C1077" s="6">
        <v>20000301</v>
      </c>
      <c r="D1077" s="6">
        <v>4000000004</v>
      </c>
      <c r="E1077" s="6" t="s">
        <v>1585</v>
      </c>
      <c r="F1077" s="6" t="s">
        <v>794</v>
      </c>
      <c r="G1077" s="6"/>
      <c r="H1077" s="6">
        <v>6</v>
      </c>
      <c r="I1077" s="6" t="s">
        <v>8</v>
      </c>
      <c r="J1077" s="27">
        <v>40498</v>
      </c>
      <c r="K1077" s="27">
        <v>40498</v>
      </c>
      <c r="L1077" s="7">
        <v>46017.45</v>
      </c>
      <c r="M1077" s="7">
        <v>0</v>
      </c>
      <c r="N1077" s="7"/>
      <c r="O1077" s="8">
        <v>46017.45</v>
      </c>
      <c r="P1077" s="7">
        <v>-33127.26</v>
      </c>
      <c r="Q1077" s="7">
        <v>0</v>
      </c>
      <c r="R1077" s="7">
        <v>-2912.9</v>
      </c>
      <c r="S1077" s="12">
        <f t="shared" si="585"/>
        <v>-36040.160000000003</v>
      </c>
      <c r="T1077" s="18">
        <f t="shared" si="586"/>
        <v>12890.189999999995</v>
      </c>
      <c r="U1077" s="18">
        <v>9977.2900000000009</v>
      </c>
      <c r="V1077" s="30">
        <f t="shared" si="587"/>
        <v>40483</v>
      </c>
      <c r="W1077" s="28">
        <f t="shared" si="590"/>
        <v>12.552777777777777</v>
      </c>
      <c r="X1077" s="38" t="s">
        <v>2852</v>
      </c>
      <c r="Y1077">
        <f>MATCH(X1077,'CAT-3'!$A:$A,0)</f>
        <v>628</v>
      </c>
      <c r="Z1077">
        <f>MATCH(V1077,'CAT-3'!$1:$1,0)</f>
        <v>74</v>
      </c>
      <c r="AA1077">
        <f>INDEX('CAT-3'!$1:$1048576,FAR!Y1077,FAR!Z1077)</f>
        <v>130.6</v>
      </c>
      <c r="AB1077">
        <f>MATCH($AB$3,'CAT-3'!$1:$1,0)</f>
        <v>90</v>
      </c>
      <c r="AC1077">
        <f>INDEX('CAT-3'!$1:$1048576,FAR!Y1077,FAR!AB1077)</f>
        <v>138.4</v>
      </c>
      <c r="AD1077" s="28">
        <f t="shared" ref="AD1077:AD1080" si="604">AC1077/AA1077</f>
        <v>1.0597243491577337</v>
      </c>
      <c r="AE1077" s="43" t="s">
        <v>4429</v>
      </c>
      <c r="AF1077">
        <f>MATCH(AE1077,'CAT-4'!$A:$A,0)</f>
        <v>844</v>
      </c>
      <c r="AG1077">
        <f>MATCH($AG$3,'CAT-4'!$1:$1,0)</f>
        <v>4</v>
      </c>
      <c r="AH1077">
        <f>INDEX('CAT-4'!$1:$1048576,FAR!AF1077,FAR!AG1077)</f>
        <v>103.9</v>
      </c>
      <c r="AI1077">
        <f>MATCH($AI$3,'CAT-4'!$1:$1,0)</f>
        <v>133</v>
      </c>
      <c r="AJ1077">
        <f>INDEX('CAT-4'!$1:$1048576,FAR!AF1077,FAR!AI1077)</f>
        <v>157.9</v>
      </c>
      <c r="AK1077" s="28">
        <f t="shared" ref="AK1077:AK1086" si="605">AJ1077/AH1077</f>
        <v>1.5197305101058709</v>
      </c>
      <c r="AL1077" s="28">
        <f t="shared" ref="AL1077:AL1080" si="606">AK1077*AD1077</f>
        <v>1.6104954257170947</v>
      </c>
      <c r="AM1077" s="2">
        <f>INDEX(ELSV!$C$4:$G$58,MATCH(AE1077,ELSV!$G$4:$G$58,0),MATCH(IF(O1077&gt;2000000,"A",IF(O1077&gt;1000000,"B",IF(O1077&gt;100000,"C","D"))),ELSV!$C$4:$G$4,0))</f>
        <v>8</v>
      </c>
      <c r="AN1077" s="77">
        <f>INDEX(ELSV!$G$4:$K$58,MATCH(AE1077,ELSV!$G$4:$G$58,0),MATCH(IF(O1077&gt;2000000,"A",IF(O1077&gt;1000000,"B",IF(O1077&gt;100000,"C","D"))),ELSV!$G$4:$K$4,0))</f>
        <v>0.95</v>
      </c>
      <c r="AO1077" s="24">
        <f t="shared" si="591"/>
        <v>74110.892728165112</v>
      </c>
      <c r="AP1077" s="24">
        <f t="shared" si="592"/>
        <v>70405.348091756852</v>
      </c>
      <c r="AQ1077" s="25">
        <f t="shared" si="593"/>
        <v>3705.54463640826</v>
      </c>
    </row>
    <row r="1078" spans="1:43" x14ac:dyDescent="0.25">
      <c r="A1078" s="11">
        <v>3006</v>
      </c>
      <c r="B1078" s="6">
        <v>3006005204</v>
      </c>
      <c r="C1078" s="6">
        <v>20000301</v>
      </c>
      <c r="D1078" s="6">
        <v>4000000110</v>
      </c>
      <c r="E1078" s="6" t="s">
        <v>1582</v>
      </c>
      <c r="F1078" s="6" t="s">
        <v>878</v>
      </c>
      <c r="G1078" s="6"/>
      <c r="H1078" s="6">
        <v>3</v>
      </c>
      <c r="I1078" s="6" t="s">
        <v>41</v>
      </c>
      <c r="J1078" s="27">
        <v>40494</v>
      </c>
      <c r="K1078" s="27">
        <v>40494</v>
      </c>
      <c r="L1078" s="7">
        <v>46017.45</v>
      </c>
      <c r="M1078" s="7">
        <v>0</v>
      </c>
      <c r="N1078" s="7"/>
      <c r="O1078" s="8">
        <v>46017.45</v>
      </c>
      <c r="P1078" s="7">
        <v>-33159.18</v>
      </c>
      <c r="Q1078" s="7">
        <v>0</v>
      </c>
      <c r="R1078" s="7">
        <v>-2912.9</v>
      </c>
      <c r="S1078" s="12">
        <f t="shared" si="585"/>
        <v>-36072.080000000002</v>
      </c>
      <c r="T1078" s="18">
        <f t="shared" si="586"/>
        <v>12858.269999999997</v>
      </c>
      <c r="U1078" s="18">
        <v>9945.3700000000008</v>
      </c>
      <c r="V1078" s="30">
        <f t="shared" si="587"/>
        <v>40483</v>
      </c>
      <c r="W1078" s="28">
        <f t="shared" si="590"/>
        <v>12.563888888888888</v>
      </c>
      <c r="X1078" s="38" t="s">
        <v>2852</v>
      </c>
      <c r="Y1078">
        <f>MATCH(X1078,'CAT-3'!$A:$A,0)</f>
        <v>628</v>
      </c>
      <c r="Z1078">
        <f>MATCH(V1078,'CAT-3'!$1:$1,0)</f>
        <v>74</v>
      </c>
      <c r="AA1078">
        <f>INDEX('CAT-3'!$1:$1048576,FAR!Y1078,FAR!Z1078)</f>
        <v>130.6</v>
      </c>
      <c r="AB1078">
        <f>MATCH($AB$3,'CAT-3'!$1:$1,0)</f>
        <v>90</v>
      </c>
      <c r="AC1078">
        <f>INDEX('CAT-3'!$1:$1048576,FAR!Y1078,FAR!AB1078)</f>
        <v>138.4</v>
      </c>
      <c r="AD1078" s="28">
        <f t="shared" si="604"/>
        <v>1.0597243491577337</v>
      </c>
      <c r="AE1078" s="43" t="s">
        <v>4429</v>
      </c>
      <c r="AF1078">
        <f>MATCH(AE1078,'CAT-4'!$A:$A,0)</f>
        <v>844</v>
      </c>
      <c r="AG1078">
        <f>MATCH($AG$3,'CAT-4'!$1:$1,0)</f>
        <v>4</v>
      </c>
      <c r="AH1078">
        <f>INDEX('CAT-4'!$1:$1048576,FAR!AF1078,FAR!AG1078)</f>
        <v>103.9</v>
      </c>
      <c r="AI1078">
        <f>MATCH($AI$3,'CAT-4'!$1:$1,0)</f>
        <v>133</v>
      </c>
      <c r="AJ1078">
        <f>INDEX('CAT-4'!$1:$1048576,FAR!AF1078,FAR!AI1078)</f>
        <v>157.9</v>
      </c>
      <c r="AK1078" s="28">
        <f t="shared" si="605"/>
        <v>1.5197305101058709</v>
      </c>
      <c r="AL1078" s="28">
        <f t="shared" si="606"/>
        <v>1.6104954257170947</v>
      </c>
      <c r="AM1078" s="2">
        <f>INDEX(ELSV!$C$4:$G$58,MATCH(AE1078,ELSV!$G$4:$G$58,0),MATCH(IF(O1078&gt;2000000,"A",IF(O1078&gt;1000000,"B",IF(O1078&gt;100000,"C","D"))),ELSV!$C$4:$G$4,0))</f>
        <v>8</v>
      </c>
      <c r="AN1078" s="77">
        <f>INDEX(ELSV!$G$4:$K$58,MATCH(AE1078,ELSV!$G$4:$G$58,0),MATCH(IF(O1078&gt;2000000,"A",IF(O1078&gt;1000000,"B",IF(O1078&gt;100000,"C","D"))),ELSV!$G$4:$K$4,0))</f>
        <v>0.95</v>
      </c>
      <c r="AO1078" s="24">
        <f t="shared" si="591"/>
        <v>74110.892728165112</v>
      </c>
      <c r="AP1078" s="24">
        <f t="shared" si="592"/>
        <v>70405.348091756852</v>
      </c>
      <c r="AQ1078" s="25">
        <f t="shared" si="593"/>
        <v>3705.54463640826</v>
      </c>
    </row>
    <row r="1079" spans="1:43" x14ac:dyDescent="0.25">
      <c r="A1079" s="11">
        <v>3004</v>
      </c>
      <c r="B1079" s="6">
        <v>3004006201</v>
      </c>
      <c r="C1079" s="6">
        <v>20000301</v>
      </c>
      <c r="D1079" s="6">
        <v>4000000069</v>
      </c>
      <c r="E1079" s="6" t="s">
        <v>1583</v>
      </c>
      <c r="F1079" s="6" t="s">
        <v>848</v>
      </c>
      <c r="G1079" s="6"/>
      <c r="H1079" s="6">
        <v>3</v>
      </c>
      <c r="I1079" s="6" t="s">
        <v>41</v>
      </c>
      <c r="J1079" s="27">
        <v>40530</v>
      </c>
      <c r="K1079" s="27">
        <v>40530</v>
      </c>
      <c r="L1079" s="7">
        <v>46017.440000000002</v>
      </c>
      <c r="M1079" s="7">
        <v>0</v>
      </c>
      <c r="N1079" s="7"/>
      <c r="O1079" s="8">
        <v>46017.440000000002</v>
      </c>
      <c r="P1079" s="7">
        <v>-32871.879999999997</v>
      </c>
      <c r="Q1079" s="7">
        <v>0</v>
      </c>
      <c r="R1079" s="7">
        <v>-2912.9</v>
      </c>
      <c r="S1079" s="12">
        <f t="shared" si="585"/>
        <v>-35784.78</v>
      </c>
      <c r="T1079" s="18">
        <f t="shared" si="586"/>
        <v>13145.560000000005</v>
      </c>
      <c r="U1079" s="18">
        <v>10232.66</v>
      </c>
      <c r="V1079" s="30">
        <f t="shared" si="587"/>
        <v>40513</v>
      </c>
      <c r="W1079" s="28">
        <f t="shared" si="590"/>
        <v>12.463888888888889</v>
      </c>
      <c r="X1079" s="38" t="s">
        <v>3064</v>
      </c>
      <c r="Y1079">
        <f>MATCH(X1079,'CAT-3'!$A:$A,0)</f>
        <v>734</v>
      </c>
      <c r="Z1079">
        <f>MATCH(V1079,'CAT-3'!$1:$1,0)</f>
        <v>75</v>
      </c>
      <c r="AA1079">
        <f>INDEX('CAT-3'!$1:$1048576,FAR!Y1079,FAR!Z1079)</f>
        <v>112.8</v>
      </c>
      <c r="AB1079">
        <f>MATCH($AB$3,'CAT-3'!$1:$1,0)</f>
        <v>90</v>
      </c>
      <c r="AC1079">
        <f>INDEX('CAT-3'!$1:$1048576,FAR!Y1079,FAR!AB1079)</f>
        <v>116.8</v>
      </c>
      <c r="AD1079" s="28">
        <f t="shared" si="604"/>
        <v>1.0354609929078014</v>
      </c>
      <c r="AE1079" s="43" t="s">
        <v>4165</v>
      </c>
      <c r="AF1079">
        <f>MATCH(AE1079,'CAT-4'!$A:$A,0)</f>
        <v>708</v>
      </c>
      <c r="AG1079">
        <f>MATCH($AG$3,'CAT-4'!$1:$1,0)</f>
        <v>4</v>
      </c>
      <c r="AH1079">
        <f>INDEX('CAT-4'!$1:$1048576,FAR!AF1079,FAR!AG1079)</f>
        <v>102.3</v>
      </c>
      <c r="AI1079">
        <f>MATCH($AI$3,'CAT-4'!$1:$1,0)</f>
        <v>133</v>
      </c>
      <c r="AJ1079">
        <f>INDEX('CAT-4'!$1:$1048576,FAR!AF1079,FAR!AI1079)</f>
        <v>133.69999999999999</v>
      </c>
      <c r="AK1079" s="28">
        <f t="shared" si="605"/>
        <v>1.3069403714565004</v>
      </c>
      <c r="AL1079" s="28">
        <f t="shared" si="606"/>
        <v>1.3532857746996387</v>
      </c>
      <c r="AM1079" s="2">
        <f>INDEX(ELSV!$C$4:$G$58,MATCH(AE1079,ELSV!$G$4:$G$58,0),MATCH(IF(O1079&gt;2000000,"A",IF(O1079&gt;1000000,"B",IF(O1079&gt;100000,"C","D"))),ELSV!$C$4:$G$4,0))</f>
        <v>8</v>
      </c>
      <c r="AN1079" s="77">
        <f>INDEX(ELSV!$G$4:$K$58,MATCH(AE1079,ELSV!$G$4:$G$58,0),MATCH(IF(O1079&gt;2000000,"A",IF(O1079&gt;1000000,"B",IF(O1079&gt;100000,"C","D"))),ELSV!$G$4:$K$4,0))</f>
        <v>0.95</v>
      </c>
      <c r="AO1079" s="24">
        <f t="shared" si="591"/>
        <v>62274.746940094148</v>
      </c>
      <c r="AP1079" s="24">
        <f t="shared" si="592"/>
        <v>59161.009593089439</v>
      </c>
      <c r="AQ1079" s="25">
        <f t="shared" si="593"/>
        <v>3113.7373470047096</v>
      </c>
    </row>
    <row r="1080" spans="1:43" x14ac:dyDescent="0.25">
      <c r="A1080" s="11">
        <v>3008</v>
      </c>
      <c r="B1080" s="6">
        <v>3008006203</v>
      </c>
      <c r="C1080" s="6">
        <v>20000301</v>
      </c>
      <c r="D1080" s="6">
        <v>4000000044</v>
      </c>
      <c r="E1080" s="6" t="s">
        <v>1586</v>
      </c>
      <c r="F1080" s="6" t="s">
        <v>827</v>
      </c>
      <c r="G1080" s="6"/>
      <c r="H1080" s="6">
        <v>3</v>
      </c>
      <c r="I1080" s="6" t="s">
        <v>8</v>
      </c>
      <c r="J1080" s="27">
        <v>40544</v>
      </c>
      <c r="K1080" s="27">
        <v>40544</v>
      </c>
      <c r="L1080" s="7">
        <v>46017</v>
      </c>
      <c r="M1080" s="7">
        <v>0</v>
      </c>
      <c r="N1080" s="7"/>
      <c r="O1080" s="8">
        <v>46017</v>
      </c>
      <c r="P1080" s="7">
        <v>-32759.919999999998</v>
      </c>
      <c r="Q1080" s="7">
        <v>0</v>
      </c>
      <c r="R1080" s="7">
        <v>-2912.88</v>
      </c>
      <c r="S1080" s="12">
        <f t="shared" si="585"/>
        <v>-35672.799999999996</v>
      </c>
      <c r="T1080" s="18">
        <f t="shared" si="586"/>
        <v>13257.080000000002</v>
      </c>
      <c r="U1080" s="18">
        <v>10344.200000000001</v>
      </c>
      <c r="V1080" s="30">
        <f t="shared" si="587"/>
        <v>40544</v>
      </c>
      <c r="W1080" s="28">
        <f t="shared" si="590"/>
        <v>12.427777777777777</v>
      </c>
      <c r="X1080" s="38" t="s">
        <v>2852</v>
      </c>
      <c r="Y1080">
        <f>MATCH(X1080,'CAT-3'!$A:$A,0)</f>
        <v>628</v>
      </c>
      <c r="Z1080">
        <f>MATCH(V1080,'CAT-3'!$1:$1,0)</f>
        <v>76</v>
      </c>
      <c r="AA1080">
        <f>INDEX('CAT-3'!$1:$1048576,FAR!Y1080,FAR!Z1080)</f>
        <v>130.6</v>
      </c>
      <c r="AB1080">
        <f>MATCH($AB$3,'CAT-3'!$1:$1,0)</f>
        <v>90</v>
      </c>
      <c r="AC1080">
        <f>INDEX('CAT-3'!$1:$1048576,FAR!Y1080,FAR!AB1080)</f>
        <v>138.4</v>
      </c>
      <c r="AD1080" s="28">
        <f t="shared" si="604"/>
        <v>1.0597243491577337</v>
      </c>
      <c r="AE1080" s="43" t="s">
        <v>4429</v>
      </c>
      <c r="AF1080">
        <f>MATCH(AE1080,'CAT-4'!$A:$A,0)</f>
        <v>844</v>
      </c>
      <c r="AG1080">
        <f>MATCH($AG$3,'CAT-4'!$1:$1,0)</f>
        <v>4</v>
      </c>
      <c r="AH1080">
        <f>INDEX('CAT-4'!$1:$1048576,FAR!AF1080,FAR!AG1080)</f>
        <v>103.9</v>
      </c>
      <c r="AI1080">
        <f>MATCH($AI$3,'CAT-4'!$1:$1,0)</f>
        <v>133</v>
      </c>
      <c r="AJ1080">
        <f>INDEX('CAT-4'!$1:$1048576,FAR!AF1080,FAR!AI1080)</f>
        <v>157.9</v>
      </c>
      <c r="AK1080" s="28">
        <f t="shared" si="605"/>
        <v>1.5197305101058709</v>
      </c>
      <c r="AL1080" s="28">
        <f t="shared" si="606"/>
        <v>1.6104954257170947</v>
      </c>
      <c r="AM1080" s="2">
        <f>INDEX(ELSV!$C$4:$G$58,MATCH(AE1080,ELSV!$G$4:$G$58,0),MATCH(IF(O1080&gt;2000000,"A",IF(O1080&gt;1000000,"B",IF(O1080&gt;100000,"C","D"))),ELSV!$C$4:$G$4,0))</f>
        <v>8</v>
      </c>
      <c r="AN1080" s="77">
        <f>INDEX(ELSV!$G$4:$K$58,MATCH(AE1080,ELSV!$G$4:$G$58,0),MATCH(IF(O1080&gt;2000000,"A",IF(O1080&gt;1000000,"B",IF(O1080&gt;100000,"C","D"))),ELSV!$G$4:$K$4,0))</f>
        <v>0.95</v>
      </c>
      <c r="AO1080" s="24">
        <f t="shared" si="591"/>
        <v>74110.168005223546</v>
      </c>
      <c r="AP1080" s="24">
        <f t="shared" si="592"/>
        <v>70404.659604962362</v>
      </c>
      <c r="AQ1080" s="25">
        <f t="shared" si="593"/>
        <v>3705.5084002611839</v>
      </c>
    </row>
    <row r="1081" spans="1:43" x14ac:dyDescent="0.25">
      <c r="A1081" s="11">
        <v>3007</v>
      </c>
      <c r="B1081" s="6">
        <v>3007000203</v>
      </c>
      <c r="C1081" s="6">
        <v>20000201</v>
      </c>
      <c r="D1081" s="6">
        <v>3020000296</v>
      </c>
      <c r="E1081" s="6" t="s">
        <v>1585</v>
      </c>
      <c r="F1081" s="6" t="s">
        <v>431</v>
      </c>
      <c r="G1081" s="6"/>
      <c r="H1081" s="6">
        <v>1</v>
      </c>
      <c r="I1081" s="6" t="s">
        <v>8</v>
      </c>
      <c r="J1081" s="27">
        <v>41820</v>
      </c>
      <c r="K1081" s="27">
        <v>41820</v>
      </c>
      <c r="L1081" s="7">
        <v>45951.01</v>
      </c>
      <c r="M1081" s="7">
        <v>0</v>
      </c>
      <c r="N1081" s="7"/>
      <c r="O1081" s="8">
        <v>45951.01</v>
      </c>
      <c r="P1081" s="7">
        <v>-20770.96</v>
      </c>
      <c r="Q1081" s="7">
        <v>0</v>
      </c>
      <c r="R1081" s="7">
        <v>-2678.94</v>
      </c>
      <c r="S1081" s="12">
        <f t="shared" si="585"/>
        <v>-23449.899999999998</v>
      </c>
      <c r="T1081" s="18">
        <f t="shared" si="586"/>
        <v>25180.050000000003</v>
      </c>
      <c r="U1081" s="18">
        <v>22501.11</v>
      </c>
      <c r="V1081" s="30">
        <f t="shared" si="587"/>
        <v>41791</v>
      </c>
      <c r="W1081" s="28">
        <f t="shared" si="590"/>
        <v>8.9305555555555554</v>
      </c>
      <c r="X1081" s="38"/>
      <c r="AD1081"/>
      <c r="AE1081" s="43" t="s">
        <v>4061</v>
      </c>
      <c r="AF1081">
        <f>MATCH(AE1081,'CAT-4'!$A:$A,0)</f>
        <v>654</v>
      </c>
      <c r="AG1081">
        <f>MATCH(V1081,'CAT-4'!$1:$1,0)</f>
        <v>30</v>
      </c>
      <c r="AH1081">
        <f>INDEX('CAT-4'!$1:$1048576,FAR!AF1081,FAR!AG1081)</f>
        <v>105.2</v>
      </c>
      <c r="AI1081">
        <f>MATCH($AI$3,'CAT-4'!$1:$1,0)</f>
        <v>133</v>
      </c>
      <c r="AJ1081">
        <f>INDEX('CAT-4'!$1:$1048576,FAR!AF1081,FAR!AI1081)</f>
        <v>112.9</v>
      </c>
      <c r="AK1081" s="28">
        <f t="shared" si="605"/>
        <v>1.0731939163498099</v>
      </c>
      <c r="AL1081" s="28">
        <f t="shared" ref="AL1081:AL1086" si="607">AK1081</f>
        <v>1.0731939163498099</v>
      </c>
      <c r="AM1081" s="2">
        <f>INDEX(ELSV!$C$4:$G$58,MATCH(AE1081,ELSV!$G$4:$G$58,0),MATCH(IF(O1081&gt;2000000,"A",IF(O1081&gt;1000000,"B",IF(O1081&gt;100000,"C","D"))),ELSV!$C$4:$G$4,0))</f>
        <v>5</v>
      </c>
      <c r="AN1081" s="77">
        <f>INDEX(ELSV!$G$4:$K$58,MATCH(AE1081,ELSV!$G$4:$G$58,0),MATCH(IF(O1081&gt;2000000,"A",IF(O1081&gt;1000000,"B",IF(O1081&gt;100000,"C","D"))),ELSV!$G$4:$K$4,0))</f>
        <v>1</v>
      </c>
      <c r="AO1081" s="24">
        <f t="shared" si="591"/>
        <v>49314.344382129282</v>
      </c>
      <c r="AP1081" s="24">
        <f t="shared" si="592"/>
        <v>49314.344382129282</v>
      </c>
      <c r="AQ1081" s="25">
        <f t="shared" si="593"/>
        <v>0</v>
      </c>
    </row>
    <row r="1082" spans="1:43" x14ac:dyDescent="0.25">
      <c r="A1082" s="11">
        <v>3008</v>
      </c>
      <c r="B1082" s="6">
        <v>3008000203</v>
      </c>
      <c r="C1082" s="6">
        <v>20000201</v>
      </c>
      <c r="D1082" s="6">
        <v>3020000305</v>
      </c>
      <c r="E1082" s="6" t="s">
        <v>1586</v>
      </c>
      <c r="F1082" s="6" t="s">
        <v>441</v>
      </c>
      <c r="G1082" s="6"/>
      <c r="H1082" s="6">
        <v>1</v>
      </c>
      <c r="I1082" s="6" t="s">
        <v>8</v>
      </c>
      <c r="J1082" s="27">
        <v>41832</v>
      </c>
      <c r="K1082" s="27">
        <v>41832</v>
      </c>
      <c r="L1082" s="7">
        <v>45951.01</v>
      </c>
      <c r="M1082" s="7">
        <v>0</v>
      </c>
      <c r="N1082" s="7"/>
      <c r="O1082" s="8">
        <v>45951.01</v>
      </c>
      <c r="P1082" s="7">
        <v>-20682.89</v>
      </c>
      <c r="Q1082" s="7">
        <v>0</v>
      </c>
      <c r="R1082" s="7">
        <v>-2678.94</v>
      </c>
      <c r="S1082" s="12">
        <f t="shared" si="585"/>
        <v>-23361.829999999998</v>
      </c>
      <c r="T1082" s="18">
        <f t="shared" si="586"/>
        <v>25268.120000000003</v>
      </c>
      <c r="U1082" s="18">
        <v>22589.18</v>
      </c>
      <c r="V1082" s="30">
        <f t="shared" si="587"/>
        <v>41821</v>
      </c>
      <c r="W1082" s="28">
        <f t="shared" si="590"/>
        <v>8.8972222222222221</v>
      </c>
      <c r="X1082" s="38"/>
      <c r="AD1082"/>
      <c r="AE1082" s="43" t="s">
        <v>4061</v>
      </c>
      <c r="AF1082">
        <f>MATCH(AE1082,'CAT-4'!$A:$A,0)</f>
        <v>654</v>
      </c>
      <c r="AG1082">
        <f>MATCH(V1082,'CAT-4'!$1:$1,0)</f>
        <v>31</v>
      </c>
      <c r="AH1082">
        <f>INDEX('CAT-4'!$1:$1048576,FAR!AF1082,FAR!AG1082)</f>
        <v>97.5</v>
      </c>
      <c r="AI1082">
        <f>MATCH($AI$3,'CAT-4'!$1:$1,0)</f>
        <v>133</v>
      </c>
      <c r="AJ1082">
        <f>INDEX('CAT-4'!$1:$1048576,FAR!AF1082,FAR!AI1082)</f>
        <v>112.9</v>
      </c>
      <c r="AK1082" s="28">
        <f t="shared" si="605"/>
        <v>1.157948717948718</v>
      </c>
      <c r="AL1082" s="28">
        <f t="shared" si="607"/>
        <v>1.157948717948718</v>
      </c>
      <c r="AM1082" s="2">
        <f>INDEX(ELSV!$C$4:$G$58,MATCH(AE1082,ELSV!$G$4:$G$58,0),MATCH(IF(O1082&gt;2000000,"A",IF(O1082&gt;1000000,"B",IF(O1082&gt;100000,"C","D"))),ELSV!$C$4:$G$4,0))</f>
        <v>5</v>
      </c>
      <c r="AN1082" s="77">
        <f>INDEX(ELSV!$G$4:$K$58,MATCH(AE1082,ELSV!$G$4:$G$58,0),MATCH(IF(O1082&gt;2000000,"A",IF(O1082&gt;1000000,"B",IF(O1082&gt;100000,"C","D"))),ELSV!$G$4:$K$4,0))</f>
        <v>1</v>
      </c>
      <c r="AO1082" s="24">
        <f t="shared" si="591"/>
        <v>53208.913117948723</v>
      </c>
      <c r="AP1082" s="24">
        <f t="shared" si="592"/>
        <v>53208.913117948723</v>
      </c>
      <c r="AQ1082" s="25">
        <f t="shared" si="593"/>
        <v>0</v>
      </c>
    </row>
    <row r="1083" spans="1:43" x14ac:dyDescent="0.25">
      <c r="A1083" s="11">
        <v>3006</v>
      </c>
      <c r="B1083" s="6">
        <v>3006000208</v>
      </c>
      <c r="C1083" s="6">
        <v>20000201</v>
      </c>
      <c r="D1083" s="6">
        <v>3020000347</v>
      </c>
      <c r="E1083" s="6" t="s">
        <v>1582</v>
      </c>
      <c r="F1083" s="6" t="s">
        <v>483</v>
      </c>
      <c r="G1083" s="6"/>
      <c r="H1083" s="6">
        <v>1</v>
      </c>
      <c r="I1083" s="6" t="s">
        <v>8</v>
      </c>
      <c r="J1083" s="27">
        <v>41882</v>
      </c>
      <c r="K1083" s="27">
        <v>41882</v>
      </c>
      <c r="L1083" s="7">
        <v>45951.01</v>
      </c>
      <c r="M1083" s="7">
        <v>0</v>
      </c>
      <c r="N1083" s="7"/>
      <c r="O1083" s="8">
        <v>45951.01</v>
      </c>
      <c r="P1083" s="7">
        <v>-20315.91</v>
      </c>
      <c r="Q1083" s="7">
        <v>0</v>
      </c>
      <c r="R1083" s="7">
        <v>-2678.94</v>
      </c>
      <c r="S1083" s="12">
        <f t="shared" si="585"/>
        <v>-22994.85</v>
      </c>
      <c r="T1083" s="18">
        <f t="shared" si="586"/>
        <v>25635.100000000002</v>
      </c>
      <c r="U1083" s="18">
        <v>22956.16</v>
      </c>
      <c r="V1083" s="30">
        <f t="shared" si="587"/>
        <v>41852</v>
      </c>
      <c r="W1083" s="28">
        <f t="shared" si="590"/>
        <v>8.7638888888888893</v>
      </c>
      <c r="X1083" s="38"/>
      <c r="AD1083"/>
      <c r="AE1083" s="43" t="s">
        <v>4061</v>
      </c>
      <c r="AF1083">
        <f>MATCH(AE1083,'CAT-4'!$A:$A,0)</f>
        <v>654</v>
      </c>
      <c r="AG1083">
        <f>MATCH(V1083,'CAT-4'!$1:$1,0)</f>
        <v>32</v>
      </c>
      <c r="AH1083">
        <f>INDEX('CAT-4'!$1:$1048576,FAR!AF1083,FAR!AG1083)</f>
        <v>105.3</v>
      </c>
      <c r="AI1083">
        <f>MATCH($AI$3,'CAT-4'!$1:$1,0)</f>
        <v>133</v>
      </c>
      <c r="AJ1083">
        <f>INDEX('CAT-4'!$1:$1048576,FAR!AF1083,FAR!AI1083)</f>
        <v>112.9</v>
      </c>
      <c r="AK1083" s="28">
        <f t="shared" si="605"/>
        <v>1.0721747388414056</v>
      </c>
      <c r="AL1083" s="28">
        <f t="shared" si="607"/>
        <v>1.0721747388414056</v>
      </c>
      <c r="AM1083" s="2">
        <f>INDEX(ELSV!$C$4:$G$58,MATCH(AE1083,ELSV!$G$4:$G$58,0),MATCH(IF(O1083&gt;2000000,"A",IF(O1083&gt;1000000,"B",IF(O1083&gt;100000,"C","D"))),ELSV!$C$4:$G$4,0))</f>
        <v>5</v>
      </c>
      <c r="AN1083" s="77">
        <f>INDEX(ELSV!$G$4:$K$58,MATCH(AE1083,ELSV!$G$4:$G$58,0),MATCH(IF(O1083&gt;2000000,"A",IF(O1083&gt;1000000,"B",IF(O1083&gt;100000,"C","D"))),ELSV!$G$4:$K$4,0))</f>
        <v>1</v>
      </c>
      <c r="AO1083" s="24">
        <f t="shared" si="591"/>
        <v>49267.512146248817</v>
      </c>
      <c r="AP1083" s="24">
        <f t="shared" si="592"/>
        <v>49267.512146248817</v>
      </c>
      <c r="AQ1083" s="25">
        <f t="shared" si="593"/>
        <v>0</v>
      </c>
    </row>
    <row r="1084" spans="1:43" x14ac:dyDescent="0.25">
      <c r="A1084" s="11">
        <v>3005</v>
      </c>
      <c r="B1084" s="6">
        <v>3005000208</v>
      </c>
      <c r="C1084" s="6">
        <v>20000201</v>
      </c>
      <c r="D1084" s="6">
        <v>3020000299</v>
      </c>
      <c r="E1084" s="6" t="s">
        <v>1584</v>
      </c>
      <c r="F1084" s="6" t="s">
        <v>434</v>
      </c>
      <c r="G1084" s="6"/>
      <c r="H1084" s="6">
        <v>1</v>
      </c>
      <c r="I1084" s="6" t="s">
        <v>8</v>
      </c>
      <c r="J1084" s="27">
        <v>41820</v>
      </c>
      <c r="K1084" s="27">
        <v>41820</v>
      </c>
      <c r="L1084" s="7">
        <v>45951</v>
      </c>
      <c r="M1084" s="7">
        <v>0</v>
      </c>
      <c r="N1084" s="7"/>
      <c r="O1084" s="8">
        <v>45951</v>
      </c>
      <c r="P1084" s="7">
        <v>-20770.96</v>
      </c>
      <c r="Q1084" s="7">
        <v>0</v>
      </c>
      <c r="R1084" s="7">
        <v>-2678.94</v>
      </c>
      <c r="S1084" s="12">
        <f t="shared" si="585"/>
        <v>-23449.899999999998</v>
      </c>
      <c r="T1084" s="18">
        <f t="shared" si="586"/>
        <v>25180.04</v>
      </c>
      <c r="U1084" s="18">
        <v>22501.1</v>
      </c>
      <c r="V1084" s="30">
        <f t="shared" si="587"/>
        <v>41791</v>
      </c>
      <c r="W1084" s="28">
        <f t="shared" si="590"/>
        <v>8.9305555555555554</v>
      </c>
      <c r="X1084" s="38"/>
      <c r="AD1084"/>
      <c r="AE1084" s="43" t="s">
        <v>4061</v>
      </c>
      <c r="AF1084">
        <f>MATCH(AE1084,'CAT-4'!$A:$A,0)</f>
        <v>654</v>
      </c>
      <c r="AG1084">
        <f>MATCH(V1084,'CAT-4'!$1:$1,0)</f>
        <v>30</v>
      </c>
      <c r="AH1084">
        <f>INDEX('CAT-4'!$1:$1048576,FAR!AF1084,FAR!AG1084)</f>
        <v>105.2</v>
      </c>
      <c r="AI1084">
        <f>MATCH($AI$3,'CAT-4'!$1:$1,0)</f>
        <v>133</v>
      </c>
      <c r="AJ1084">
        <f>INDEX('CAT-4'!$1:$1048576,FAR!AF1084,FAR!AI1084)</f>
        <v>112.9</v>
      </c>
      <c r="AK1084" s="28">
        <f t="shared" si="605"/>
        <v>1.0731939163498099</v>
      </c>
      <c r="AL1084" s="28">
        <f t="shared" si="607"/>
        <v>1.0731939163498099</v>
      </c>
      <c r="AM1084" s="2">
        <f>INDEX(ELSV!$C$4:$G$58,MATCH(AE1084,ELSV!$G$4:$G$58,0),MATCH(IF(O1084&gt;2000000,"A",IF(O1084&gt;1000000,"B",IF(O1084&gt;100000,"C","D"))),ELSV!$C$4:$G$4,0))</f>
        <v>5</v>
      </c>
      <c r="AN1084" s="77">
        <f>INDEX(ELSV!$G$4:$K$58,MATCH(AE1084,ELSV!$G$4:$G$58,0),MATCH(IF(O1084&gt;2000000,"A",IF(O1084&gt;1000000,"B",IF(O1084&gt;100000,"C","D"))),ELSV!$G$4:$K$4,0))</f>
        <v>1</v>
      </c>
      <c r="AO1084" s="24">
        <f t="shared" si="591"/>
        <v>49314.333650190114</v>
      </c>
      <c r="AP1084" s="24">
        <f t="shared" si="592"/>
        <v>49314.333650190121</v>
      </c>
      <c r="AQ1084" s="25">
        <f t="shared" si="593"/>
        <v>0</v>
      </c>
    </row>
    <row r="1085" spans="1:43" x14ac:dyDescent="0.25">
      <c r="A1085" s="11">
        <v>3007</v>
      </c>
      <c r="B1085" s="6">
        <v>3007006203</v>
      </c>
      <c r="C1085" s="6">
        <v>20000301</v>
      </c>
      <c r="D1085" s="6">
        <v>4000000169</v>
      </c>
      <c r="E1085" s="6" t="s">
        <v>1585</v>
      </c>
      <c r="F1085" s="6" t="s">
        <v>923</v>
      </c>
      <c r="G1085" s="6"/>
      <c r="H1085" s="6">
        <v>3</v>
      </c>
      <c r="I1085" s="6" t="s">
        <v>8</v>
      </c>
      <c r="J1085" s="27">
        <v>41088</v>
      </c>
      <c r="K1085" s="27">
        <v>41088</v>
      </c>
      <c r="L1085" s="7">
        <v>45876.23</v>
      </c>
      <c r="M1085" s="7">
        <v>0</v>
      </c>
      <c r="N1085" s="7"/>
      <c r="O1085" s="8">
        <v>45876.23</v>
      </c>
      <c r="P1085" s="7">
        <v>-28339.56</v>
      </c>
      <c r="Q1085" s="7">
        <v>0</v>
      </c>
      <c r="R1085" s="7">
        <v>-2903.97</v>
      </c>
      <c r="S1085" s="12">
        <f t="shared" si="585"/>
        <v>-31243.530000000002</v>
      </c>
      <c r="T1085" s="18">
        <f t="shared" si="586"/>
        <v>17536.670000000002</v>
      </c>
      <c r="U1085" s="18">
        <v>14632.7</v>
      </c>
      <c r="V1085" s="30">
        <f t="shared" si="587"/>
        <v>41061</v>
      </c>
      <c r="W1085" s="28">
        <f t="shared" si="590"/>
        <v>10.936111111111112</v>
      </c>
      <c r="X1085" s="38"/>
      <c r="AD1085"/>
      <c r="AE1085" s="43" t="s">
        <v>4429</v>
      </c>
      <c r="AF1085">
        <f>MATCH(AE1085,'CAT-4'!$A:$A,0)</f>
        <v>844</v>
      </c>
      <c r="AG1085">
        <f>MATCH(V1085,'CAT-4'!$1:$1,0)</f>
        <v>6</v>
      </c>
      <c r="AH1085">
        <f>INDEX('CAT-4'!$1:$1048576,FAR!AF1085,FAR!AG1085)</f>
        <v>102.5</v>
      </c>
      <c r="AI1085">
        <f>MATCH($AI$3,'CAT-4'!$1:$1,0)</f>
        <v>133</v>
      </c>
      <c r="AJ1085">
        <f>INDEX('CAT-4'!$1:$1048576,FAR!AF1085,FAR!AI1085)</f>
        <v>157.9</v>
      </c>
      <c r="AK1085" s="28">
        <f t="shared" si="605"/>
        <v>1.5404878048780488</v>
      </c>
      <c r="AL1085" s="28">
        <f t="shared" si="607"/>
        <v>1.5404878048780488</v>
      </c>
      <c r="AM1085" s="2">
        <f>INDEX(ELSV!$C$4:$G$58,MATCH(AE1085,ELSV!$G$4:$G$58,0),MATCH(IF(O1085&gt;2000000,"A",IF(O1085&gt;1000000,"B",IF(O1085&gt;100000,"C","D"))),ELSV!$C$4:$G$4,0))</f>
        <v>8</v>
      </c>
      <c r="AN1085" s="77">
        <f>INDEX(ELSV!$G$4:$K$58,MATCH(AE1085,ELSV!$G$4:$G$58,0),MATCH(IF(O1085&gt;2000000,"A",IF(O1085&gt;1000000,"B",IF(O1085&gt;100000,"C","D"))),ELSV!$G$4:$K$4,0))</f>
        <v>0.95</v>
      </c>
      <c r="AO1085" s="24">
        <f t="shared" si="591"/>
        <v>70671.7728487805</v>
      </c>
      <c r="AP1085" s="24">
        <f t="shared" si="592"/>
        <v>67138.184206341466</v>
      </c>
      <c r="AQ1085" s="25">
        <f t="shared" si="593"/>
        <v>3533.5886424390337</v>
      </c>
    </row>
    <row r="1086" spans="1:43" x14ac:dyDescent="0.25">
      <c r="A1086" s="11">
        <v>3006</v>
      </c>
      <c r="B1086" s="6">
        <v>3006000208</v>
      </c>
      <c r="C1086" s="6">
        <v>20000201</v>
      </c>
      <c r="D1086" s="6">
        <v>3020000251</v>
      </c>
      <c r="E1086" s="6" t="s">
        <v>1582</v>
      </c>
      <c r="F1086" s="6" t="s">
        <v>387</v>
      </c>
      <c r="G1086" s="6"/>
      <c r="H1086" s="6">
        <v>1</v>
      </c>
      <c r="I1086" s="6" t="s">
        <v>8</v>
      </c>
      <c r="J1086" s="27">
        <v>41608</v>
      </c>
      <c r="K1086" s="27">
        <v>41608</v>
      </c>
      <c r="L1086" s="7">
        <v>45601.75</v>
      </c>
      <c r="M1086" s="7">
        <v>0</v>
      </c>
      <c r="N1086" s="7"/>
      <c r="O1086" s="8">
        <v>45601.75</v>
      </c>
      <c r="P1086" s="7">
        <v>-22073.43</v>
      </c>
      <c r="Q1086" s="7">
        <v>0</v>
      </c>
      <c r="R1086" s="7">
        <v>-2658.58</v>
      </c>
      <c r="S1086" s="12">
        <f t="shared" si="585"/>
        <v>-24732.010000000002</v>
      </c>
      <c r="T1086" s="18">
        <f t="shared" si="586"/>
        <v>23528.32</v>
      </c>
      <c r="U1086" s="18">
        <v>20869.740000000002</v>
      </c>
      <c r="V1086" s="30">
        <f t="shared" si="587"/>
        <v>41579</v>
      </c>
      <c r="W1086" s="28">
        <f t="shared" si="590"/>
        <v>9.5138888888888893</v>
      </c>
      <c r="X1086" s="38"/>
      <c r="AD1086"/>
      <c r="AE1086" s="43" t="s">
        <v>3980</v>
      </c>
      <c r="AF1086">
        <f>MATCH(AE1086,'CAT-4'!$A:$A,0)</f>
        <v>613</v>
      </c>
      <c r="AG1086">
        <f>MATCH(V1086,'CAT-4'!$1:$1,0)</f>
        <v>23</v>
      </c>
      <c r="AH1086">
        <f>INDEX('CAT-4'!$1:$1048576,FAR!AF1086,FAR!AG1086)</f>
        <v>102.8</v>
      </c>
      <c r="AI1086">
        <f>MATCH($AI$3,'CAT-4'!$1:$1,0)</f>
        <v>133</v>
      </c>
      <c r="AJ1086">
        <f>INDEX('CAT-4'!$1:$1048576,FAR!AF1086,FAR!AI1086)</f>
        <v>155.6</v>
      </c>
      <c r="AK1086" s="28">
        <f t="shared" si="605"/>
        <v>1.5136186770428015</v>
      </c>
      <c r="AL1086" s="28">
        <f t="shared" si="607"/>
        <v>1.5136186770428015</v>
      </c>
      <c r="AM1086" s="2">
        <f>INDEX(ELSV!$C$4:$G$58,MATCH(AE1086,ELSV!$G$4:$G$58,0),MATCH(IF(O1086&gt;2000000,"A",IF(O1086&gt;1000000,"B",IF(O1086&gt;100000,"C","D"))),ELSV!$C$4:$G$4,0))</f>
        <v>8</v>
      </c>
      <c r="AN1086" s="77">
        <f>INDEX(ELSV!$G$4:$K$58,MATCH(AE1086,ELSV!$G$4:$G$58,0),MATCH(IF(O1086&gt;2000000,"A",IF(O1086&gt;1000000,"B",IF(O1086&gt;100000,"C","D"))),ELSV!$G$4:$K$4,0))</f>
        <v>0.95</v>
      </c>
      <c r="AO1086" s="24">
        <f t="shared" si="591"/>
        <v>69023.660505836568</v>
      </c>
      <c r="AP1086" s="24">
        <f t="shared" si="592"/>
        <v>65572.477480544738</v>
      </c>
      <c r="AQ1086" s="25">
        <f t="shared" si="593"/>
        <v>3451.1830252918298</v>
      </c>
    </row>
    <row r="1087" spans="1:43" x14ac:dyDescent="0.25">
      <c r="A1087" s="11">
        <v>3004</v>
      </c>
      <c r="B1087" s="6">
        <v>3004006203</v>
      </c>
      <c r="C1087" s="6">
        <v>20000301</v>
      </c>
      <c r="D1087" s="6">
        <v>4000000099</v>
      </c>
      <c r="E1087" s="6" t="s">
        <v>1583</v>
      </c>
      <c r="F1087" s="6" t="s">
        <v>869</v>
      </c>
      <c r="G1087" s="6"/>
      <c r="H1087" s="6">
        <v>20</v>
      </c>
      <c r="I1087" s="6" t="s">
        <v>8</v>
      </c>
      <c r="J1087" s="27">
        <v>40643</v>
      </c>
      <c r="K1087" s="27">
        <v>40643</v>
      </c>
      <c r="L1087" s="7">
        <v>45400.01</v>
      </c>
      <c r="M1087" s="7">
        <v>0</v>
      </c>
      <c r="N1087" s="7"/>
      <c r="O1087" s="8">
        <v>45400.01</v>
      </c>
      <c r="P1087" s="7">
        <v>-31541.35</v>
      </c>
      <c r="Q1087" s="7">
        <v>0</v>
      </c>
      <c r="R1087" s="7">
        <v>-2873.82</v>
      </c>
      <c r="S1087" s="12">
        <f t="shared" si="585"/>
        <v>-34415.17</v>
      </c>
      <c r="T1087" s="18">
        <f t="shared" si="586"/>
        <v>13858.660000000003</v>
      </c>
      <c r="U1087" s="18">
        <v>10984.84</v>
      </c>
      <c r="V1087" s="30">
        <f t="shared" si="587"/>
        <v>40634</v>
      </c>
      <c r="W1087" s="28">
        <f t="shared" si="590"/>
        <v>12.152777777777779</v>
      </c>
      <c r="X1087" s="38" t="s">
        <v>2852</v>
      </c>
      <c r="Y1087">
        <f>MATCH(X1087,'CAT-3'!$A:$A,0)</f>
        <v>628</v>
      </c>
      <c r="Z1087">
        <f>MATCH(V1087,'CAT-3'!$1:$1,0)</f>
        <v>79</v>
      </c>
      <c r="AA1087">
        <f>INDEX('CAT-3'!$1:$1048576,FAR!Y1087,FAR!Z1087)</f>
        <v>132.4</v>
      </c>
      <c r="AB1087">
        <f>MATCH($AB$3,'CAT-3'!$1:$1,0)</f>
        <v>90</v>
      </c>
      <c r="AC1087">
        <f>INDEX('CAT-3'!$1:$1048576,FAR!Y1087,FAR!AB1087)</f>
        <v>138.4</v>
      </c>
      <c r="AD1087" s="28">
        <f>AC1087/AA1087</f>
        <v>1.0453172205438066</v>
      </c>
      <c r="AE1087" s="43" t="s">
        <v>4429</v>
      </c>
      <c r="AF1087">
        <f>MATCH(AE1087,'CAT-4'!$A:$A,0)</f>
        <v>844</v>
      </c>
      <c r="AG1087">
        <f>MATCH($AG$3,'CAT-4'!$1:$1,0)</f>
        <v>4</v>
      </c>
      <c r="AH1087">
        <f>INDEX('CAT-4'!$1:$1048576,FAR!AF1087,FAR!AG1087)</f>
        <v>103.9</v>
      </c>
      <c r="AI1087">
        <f>MATCH($AI$3,'CAT-4'!$1:$1,0)</f>
        <v>133</v>
      </c>
      <c r="AJ1087">
        <f>INDEX('CAT-4'!$1:$1048576,FAR!AF1087,FAR!AI1087)</f>
        <v>157.9</v>
      </c>
      <c r="AK1087" s="28">
        <f>AJ1087/AH1087</f>
        <v>1.5197305101058709</v>
      </c>
      <c r="AL1087" s="28">
        <f>AK1087*AD1087</f>
        <v>1.5886004727994905</v>
      </c>
      <c r="AM1087" s="2">
        <f>INDEX(ELSV!$C$4:$G$58,MATCH(AE1087,ELSV!$G$4:$G$58,0),MATCH(IF(O1087&gt;2000000,"A",IF(O1087&gt;1000000,"B",IF(O1087&gt;100000,"C","D"))),ELSV!$C$4:$G$4,0))</f>
        <v>8</v>
      </c>
      <c r="AN1087" s="77">
        <f>INDEX(ELSV!$G$4:$K$58,MATCH(AE1087,ELSV!$G$4:$G$58,0),MATCH(IF(O1087&gt;2000000,"A",IF(O1087&gt;1000000,"B",IF(O1087&gt;100000,"C","D"))),ELSV!$G$4:$K$4,0))</f>
        <v>0.95</v>
      </c>
      <c r="AO1087" s="24">
        <f t="shared" si="591"/>
        <v>72122.477351101596</v>
      </c>
      <c r="AP1087" s="24">
        <f t="shared" si="592"/>
        <v>68516.353483546511</v>
      </c>
      <c r="AQ1087" s="25">
        <f t="shared" si="593"/>
        <v>3606.1238675550849</v>
      </c>
    </row>
    <row r="1088" spans="1:43" x14ac:dyDescent="0.25">
      <c r="A1088" s="11">
        <v>3007</v>
      </c>
      <c r="B1088" s="6">
        <v>3007006203</v>
      </c>
      <c r="C1088" s="6">
        <v>20000401</v>
      </c>
      <c r="D1088" s="6">
        <v>5000000349</v>
      </c>
      <c r="E1088" s="6" t="s">
        <v>1585</v>
      </c>
      <c r="F1088" s="6" t="s">
        <v>1038</v>
      </c>
      <c r="G1088" s="6"/>
      <c r="H1088" s="6">
        <v>2</v>
      </c>
      <c r="I1088" s="6" t="s">
        <v>8</v>
      </c>
      <c r="J1088" s="27">
        <v>42825</v>
      </c>
      <c r="K1088" s="27">
        <v>42825</v>
      </c>
      <c r="L1088" s="7">
        <v>45000.01</v>
      </c>
      <c r="M1088" s="7">
        <v>0</v>
      </c>
      <c r="N1088" s="7"/>
      <c r="O1088" s="8">
        <v>45000.01</v>
      </c>
      <c r="P1088" s="7">
        <v>-14250.3</v>
      </c>
      <c r="Q1088" s="7">
        <v>0</v>
      </c>
      <c r="R1088" s="7">
        <v>-2848.5</v>
      </c>
      <c r="S1088" s="12">
        <f t="shared" si="585"/>
        <v>-17098.8</v>
      </c>
      <c r="T1088" s="18">
        <f t="shared" si="586"/>
        <v>30749.710000000003</v>
      </c>
      <c r="U1088" s="18">
        <v>27901.21</v>
      </c>
      <c r="V1088" s="30">
        <f t="shared" si="587"/>
        <v>42795</v>
      </c>
      <c r="W1088" s="28">
        <f t="shared" si="590"/>
        <v>6.1805555555555554</v>
      </c>
      <c r="X1088" s="38"/>
      <c r="AD1088"/>
      <c r="AE1088" s="43" t="s">
        <v>4059</v>
      </c>
      <c r="AF1088">
        <f>MATCH(AE1088,'CAT-4'!$A:$A,0)</f>
        <v>653</v>
      </c>
      <c r="AG1088">
        <f>MATCH(V1088,'CAT-4'!$1:$1,0)</f>
        <v>63</v>
      </c>
      <c r="AH1088">
        <f>INDEX('CAT-4'!$1:$1048576,FAR!AF1088,FAR!AG1088)</f>
        <v>110.6</v>
      </c>
      <c r="AI1088">
        <f>MATCH($AI$3,'CAT-4'!$1:$1,0)</f>
        <v>133</v>
      </c>
      <c r="AJ1088">
        <f>INDEX('CAT-4'!$1:$1048576,FAR!AF1088,FAR!AI1088)</f>
        <v>120.5</v>
      </c>
      <c r="AK1088" s="28">
        <f t="shared" ref="AK1088:AK1090" si="608">AJ1088/AH1088</f>
        <v>1.0895117540687163</v>
      </c>
      <c r="AL1088" s="28">
        <f t="shared" ref="AL1088:AL1090" si="609">AK1088</f>
        <v>1.0895117540687163</v>
      </c>
      <c r="AM1088" s="2">
        <f>INDEX(ELSV!$C$4:$G$58,MATCH(AE1088,ELSV!$G$4:$G$58,0),MATCH(IF(O1088&gt;2000000,"A",IF(O1088&gt;1000000,"B",IF(O1088&gt;100000,"C","D"))),ELSV!$C$4:$G$4,0))</f>
        <v>8</v>
      </c>
      <c r="AN1088" s="77">
        <f>INDEX(ELSV!$G$4:$K$58,MATCH(AE1088,ELSV!$G$4:$G$58,0),MATCH(IF(O1088&gt;2000000,"A",IF(O1088&gt;1000000,"B",IF(O1088&gt;100000,"C","D"))),ELSV!$G$4:$K$4,0))</f>
        <v>0.9</v>
      </c>
      <c r="AO1088" s="24">
        <f t="shared" si="591"/>
        <v>49028.039828209774</v>
      </c>
      <c r="AP1088" s="24">
        <f t="shared" si="592"/>
        <v>34089.808943052114</v>
      </c>
      <c r="AQ1088" s="25">
        <f t="shared" si="593"/>
        <v>14938.23088515766</v>
      </c>
    </row>
    <row r="1089" spans="1:43" x14ac:dyDescent="0.25">
      <c r="A1089" s="11">
        <v>3007</v>
      </c>
      <c r="B1089" s="6">
        <v>3007000209</v>
      </c>
      <c r="C1089" s="6">
        <v>20000401</v>
      </c>
      <c r="D1089" s="6">
        <v>5000000470</v>
      </c>
      <c r="E1089" s="6" t="s">
        <v>1585</v>
      </c>
      <c r="F1089" s="6" t="s">
        <v>1324</v>
      </c>
      <c r="G1089" s="6"/>
      <c r="H1089" s="6">
        <v>1</v>
      </c>
      <c r="I1089" s="6" t="s">
        <v>41</v>
      </c>
      <c r="J1089" s="27">
        <v>44768</v>
      </c>
      <c r="K1089" s="27">
        <v>44768</v>
      </c>
      <c r="L1089" s="7">
        <v>0</v>
      </c>
      <c r="M1089" s="7">
        <v>44999.69</v>
      </c>
      <c r="N1089" s="7"/>
      <c r="O1089" s="8">
        <v>44999.69</v>
      </c>
      <c r="P1089" s="7">
        <v>0</v>
      </c>
      <c r="Q1089" s="7">
        <v>0</v>
      </c>
      <c r="R1089" s="7">
        <v>-1943.21</v>
      </c>
      <c r="S1089" s="12">
        <f t="shared" si="585"/>
        <v>-1943.21</v>
      </c>
      <c r="T1089" s="18">
        <f t="shared" si="586"/>
        <v>0</v>
      </c>
      <c r="U1089" s="18">
        <v>43056.480000000003</v>
      </c>
      <c r="V1089" s="30">
        <f t="shared" si="587"/>
        <v>44743</v>
      </c>
      <c r="W1089" s="28">
        <f t="shared" si="590"/>
        <v>0.85833333333333328</v>
      </c>
      <c r="X1089" s="38"/>
      <c r="AD1089"/>
      <c r="AE1089" s="43" t="s">
        <v>4059</v>
      </c>
      <c r="AF1089">
        <f>MATCH(AE1089,'CAT-4'!$A:$A,0)</f>
        <v>653</v>
      </c>
      <c r="AG1089">
        <f>MATCH(V1089,'CAT-4'!$1:$1,0)</f>
        <v>127</v>
      </c>
      <c r="AH1089">
        <f>INDEX('CAT-4'!$1:$1048576,FAR!AF1089,FAR!AG1089)</f>
        <v>122.2</v>
      </c>
      <c r="AI1089">
        <f>MATCH($AI$3,'CAT-4'!$1:$1,0)</f>
        <v>133</v>
      </c>
      <c r="AJ1089">
        <f>INDEX('CAT-4'!$1:$1048576,FAR!AF1089,FAR!AI1089)</f>
        <v>120.5</v>
      </c>
      <c r="AK1089" s="28">
        <f t="shared" si="608"/>
        <v>0.98608837970540097</v>
      </c>
      <c r="AL1089" s="28">
        <f t="shared" si="609"/>
        <v>0.98608837970540097</v>
      </c>
      <c r="AM1089" s="2">
        <f>INDEX(ELSV!$C$4:$G$58,MATCH(AE1089,ELSV!$G$4:$G$58,0),MATCH(IF(O1089&gt;2000000,"A",IF(O1089&gt;1000000,"B",IF(O1089&gt;100000,"C","D"))),ELSV!$C$4:$G$4,0))</f>
        <v>8</v>
      </c>
      <c r="AN1089" s="77">
        <f>INDEX(ELSV!$G$4:$K$58,MATCH(AE1089,ELSV!$G$4:$G$58,0),MATCH(IF(O1089&gt;2000000,"A",IF(O1089&gt;1000000,"B",IF(O1089&gt;100000,"C","D"))),ELSV!$G$4:$K$4,0))</f>
        <v>0.9</v>
      </c>
      <c r="AO1089" s="24">
        <f t="shared" si="591"/>
        <v>44373.671399345338</v>
      </c>
      <c r="AP1089" s="24">
        <f t="shared" si="592"/>
        <v>4284.8326444992836</v>
      </c>
      <c r="AQ1089" s="25">
        <f t="shared" si="593"/>
        <v>40088.838754846052</v>
      </c>
    </row>
    <row r="1090" spans="1:43" x14ac:dyDescent="0.25">
      <c r="A1090" s="11">
        <v>3006</v>
      </c>
      <c r="B1090" s="6">
        <v>3006000208</v>
      </c>
      <c r="C1090" s="6">
        <v>20000201</v>
      </c>
      <c r="D1090" s="6">
        <v>3020000250</v>
      </c>
      <c r="E1090" s="6" t="s">
        <v>1582</v>
      </c>
      <c r="F1090" s="6" t="s">
        <v>386</v>
      </c>
      <c r="G1090" s="6"/>
      <c r="H1090" s="6">
        <v>3</v>
      </c>
      <c r="I1090" s="6" t="s">
        <v>8</v>
      </c>
      <c r="J1090" s="27">
        <v>41608</v>
      </c>
      <c r="K1090" s="27">
        <v>41608</v>
      </c>
      <c r="L1090" s="7">
        <v>44820.800000000003</v>
      </c>
      <c r="M1090" s="7">
        <v>0</v>
      </c>
      <c r="N1090" s="7"/>
      <c r="O1090" s="8">
        <v>44820.800000000003</v>
      </c>
      <c r="P1090" s="7">
        <v>-21695.41</v>
      </c>
      <c r="Q1090" s="7">
        <v>0</v>
      </c>
      <c r="R1090" s="7">
        <v>-2613.0500000000002</v>
      </c>
      <c r="S1090" s="12">
        <f t="shared" si="585"/>
        <v>-24308.46</v>
      </c>
      <c r="T1090" s="18">
        <f t="shared" si="586"/>
        <v>23125.390000000003</v>
      </c>
      <c r="U1090" s="18">
        <v>20512.34</v>
      </c>
      <c r="V1090" s="30">
        <f t="shared" si="587"/>
        <v>41579</v>
      </c>
      <c r="W1090" s="28">
        <f t="shared" si="590"/>
        <v>9.5138888888888893</v>
      </c>
      <c r="X1090" s="38"/>
      <c r="AD1090"/>
      <c r="AE1090" s="43" t="s">
        <v>3980</v>
      </c>
      <c r="AF1090">
        <f>MATCH(AE1090,'CAT-4'!$A:$A,0)</f>
        <v>613</v>
      </c>
      <c r="AG1090">
        <f>MATCH(V1090,'CAT-4'!$1:$1,0)</f>
        <v>23</v>
      </c>
      <c r="AH1090">
        <f>INDEX('CAT-4'!$1:$1048576,FAR!AF1090,FAR!AG1090)</f>
        <v>102.8</v>
      </c>
      <c r="AI1090">
        <f>MATCH($AI$3,'CAT-4'!$1:$1,0)</f>
        <v>133</v>
      </c>
      <c r="AJ1090">
        <f>INDEX('CAT-4'!$1:$1048576,FAR!AF1090,FAR!AI1090)</f>
        <v>155.6</v>
      </c>
      <c r="AK1090" s="28">
        <f t="shared" si="608"/>
        <v>1.5136186770428015</v>
      </c>
      <c r="AL1090" s="28">
        <f t="shared" si="609"/>
        <v>1.5136186770428015</v>
      </c>
      <c r="AM1090" s="2">
        <f>INDEX(ELSV!$C$4:$G$58,MATCH(AE1090,ELSV!$G$4:$G$58,0),MATCH(IF(O1090&gt;2000000,"A",IF(O1090&gt;1000000,"B",IF(O1090&gt;100000,"C","D"))),ELSV!$C$4:$G$4,0))</f>
        <v>8</v>
      </c>
      <c r="AN1090" s="77">
        <f>INDEX(ELSV!$G$4:$K$58,MATCH(AE1090,ELSV!$G$4:$G$58,0),MATCH(IF(O1090&gt;2000000,"A",IF(O1090&gt;1000000,"B",IF(O1090&gt;100000,"C","D"))),ELSV!$G$4:$K$4,0))</f>
        <v>0.95</v>
      </c>
      <c r="AO1090" s="24">
        <f t="shared" si="591"/>
        <v>67841.600000000006</v>
      </c>
      <c r="AP1090" s="24">
        <f t="shared" si="592"/>
        <v>64449.520000000004</v>
      </c>
      <c r="AQ1090" s="25">
        <f t="shared" si="593"/>
        <v>3392.0800000000017</v>
      </c>
    </row>
    <row r="1091" spans="1:43" x14ac:dyDescent="0.25">
      <c r="A1091" s="11">
        <v>3007</v>
      </c>
      <c r="B1091" s="6">
        <v>3007006203</v>
      </c>
      <c r="C1091" s="6">
        <v>20000301</v>
      </c>
      <c r="D1091" s="6">
        <v>4000000031</v>
      </c>
      <c r="E1091" s="6" t="s">
        <v>1585</v>
      </c>
      <c r="F1091" s="6" t="s">
        <v>816</v>
      </c>
      <c r="G1091" s="6"/>
      <c r="H1091" s="6">
        <v>30</v>
      </c>
      <c r="I1091" s="6" t="s">
        <v>8</v>
      </c>
      <c r="J1091" s="27">
        <v>40787</v>
      </c>
      <c r="K1091" s="27">
        <v>40787</v>
      </c>
      <c r="L1091" s="7">
        <v>44464</v>
      </c>
      <c r="M1091" s="7">
        <v>0</v>
      </c>
      <c r="N1091" s="7"/>
      <c r="O1091" s="8">
        <v>44464</v>
      </c>
      <c r="P1091" s="7">
        <v>-44464</v>
      </c>
      <c r="Q1091" s="7">
        <v>0</v>
      </c>
      <c r="R1091" s="7">
        <v>0</v>
      </c>
      <c r="S1091" s="12">
        <f t="shared" si="585"/>
        <v>-44464</v>
      </c>
      <c r="T1091" s="18">
        <f t="shared" si="586"/>
        <v>0</v>
      </c>
      <c r="U1091" s="18">
        <v>0</v>
      </c>
      <c r="V1091" s="30">
        <f t="shared" si="587"/>
        <v>40787</v>
      </c>
      <c r="W1091" s="28">
        <f t="shared" si="590"/>
        <v>11.761111111111111</v>
      </c>
      <c r="X1091" s="38" t="s">
        <v>2852</v>
      </c>
      <c r="Y1091">
        <f>MATCH(X1091,'CAT-3'!$A:$A,0)</f>
        <v>628</v>
      </c>
      <c r="Z1091">
        <f>MATCH(V1091,'CAT-3'!$1:$1,0)</f>
        <v>84</v>
      </c>
      <c r="AA1091">
        <f>INDEX('CAT-3'!$1:$1048576,FAR!Y1091,FAR!Z1091)</f>
        <v>134.9</v>
      </c>
      <c r="AB1091">
        <f>MATCH($AB$3,'CAT-3'!$1:$1,0)</f>
        <v>90</v>
      </c>
      <c r="AC1091">
        <f>INDEX('CAT-3'!$1:$1048576,FAR!Y1091,FAR!AB1091)</f>
        <v>138.4</v>
      </c>
      <c r="AD1091" s="28">
        <f>AC1091/AA1091</f>
        <v>1.0259451445515197</v>
      </c>
      <c r="AE1091" s="43" t="s">
        <v>4429</v>
      </c>
      <c r="AF1091">
        <f>MATCH(AE1091,'CAT-4'!$A:$A,0)</f>
        <v>844</v>
      </c>
      <c r="AG1091">
        <f>MATCH($AG$3,'CAT-4'!$1:$1,0)</f>
        <v>4</v>
      </c>
      <c r="AH1091">
        <f>INDEX('CAT-4'!$1:$1048576,FAR!AF1091,FAR!AG1091)</f>
        <v>103.9</v>
      </c>
      <c r="AI1091">
        <f>MATCH($AI$3,'CAT-4'!$1:$1,0)</f>
        <v>133</v>
      </c>
      <c r="AJ1091">
        <f>INDEX('CAT-4'!$1:$1048576,FAR!AF1091,FAR!AI1091)</f>
        <v>157.9</v>
      </c>
      <c r="AK1091" s="28">
        <f>AJ1091/AH1091</f>
        <v>1.5197305101058709</v>
      </c>
      <c r="AL1091" s="28">
        <f>AK1091*AD1091</f>
        <v>1.5591601378699225</v>
      </c>
      <c r="AM1091" s="2">
        <f>INDEX(ELSV!$C$4:$G$58,MATCH(AE1091,ELSV!$G$4:$G$58,0),MATCH(IF(O1091&gt;2000000,"A",IF(O1091&gt;1000000,"B",IF(O1091&gt;100000,"C","D"))),ELSV!$C$4:$G$4,0))</f>
        <v>8</v>
      </c>
      <c r="AN1091" s="77">
        <f>INDEX(ELSV!$G$4:$K$58,MATCH(AE1091,ELSV!$G$4:$G$58,0),MATCH(IF(O1091&gt;2000000,"A",IF(O1091&gt;1000000,"B",IF(O1091&gt;100000,"C","D"))),ELSV!$G$4:$K$4,0))</f>
        <v>0.95</v>
      </c>
      <c r="AO1091" s="24">
        <f t="shared" si="591"/>
        <v>69326.496370248235</v>
      </c>
      <c r="AP1091" s="24">
        <f t="shared" si="592"/>
        <v>65860.171551735824</v>
      </c>
      <c r="AQ1091" s="25">
        <f t="shared" si="593"/>
        <v>3466.3248185124103</v>
      </c>
    </row>
    <row r="1092" spans="1:43" x14ac:dyDescent="0.25">
      <c r="A1092" s="11">
        <v>3008</v>
      </c>
      <c r="B1092" s="6">
        <v>3008006201</v>
      </c>
      <c r="C1092" s="6">
        <v>20000301</v>
      </c>
      <c r="D1092" s="6">
        <v>4000000197</v>
      </c>
      <c r="E1092" s="6" t="s">
        <v>1586</v>
      </c>
      <c r="F1092" s="6" t="s">
        <v>939</v>
      </c>
      <c r="G1092" s="6"/>
      <c r="H1092" s="6">
        <v>3</v>
      </c>
      <c r="I1092" s="6" t="s">
        <v>41</v>
      </c>
      <c r="J1092" s="27">
        <v>41455</v>
      </c>
      <c r="K1092" s="27">
        <v>41455</v>
      </c>
      <c r="L1092" s="7">
        <v>44400</v>
      </c>
      <c r="M1092" s="7">
        <v>0</v>
      </c>
      <c r="N1092" s="7"/>
      <c r="O1092" s="8">
        <v>44400</v>
      </c>
      <c r="P1092" s="7">
        <v>-24601.68</v>
      </c>
      <c r="Q1092" s="7">
        <v>0</v>
      </c>
      <c r="R1092" s="7">
        <v>-2810.52</v>
      </c>
      <c r="S1092" s="12">
        <f t="shared" si="585"/>
        <v>-27412.2</v>
      </c>
      <c r="T1092" s="18">
        <f t="shared" si="586"/>
        <v>19798.32</v>
      </c>
      <c r="U1092" s="18">
        <v>16987.8</v>
      </c>
      <c r="V1092" s="30">
        <f t="shared" si="587"/>
        <v>41426</v>
      </c>
      <c r="W1092" s="28">
        <f t="shared" si="590"/>
        <v>9.9305555555555554</v>
      </c>
      <c r="X1092" s="38"/>
      <c r="AD1092"/>
      <c r="AE1092" s="43" t="s">
        <v>4429</v>
      </c>
      <c r="AF1092">
        <f>MATCH(AE1092,'CAT-4'!$A:$A,0)</f>
        <v>844</v>
      </c>
      <c r="AG1092">
        <f>MATCH(V1092,'CAT-4'!$1:$1,0)</f>
        <v>18</v>
      </c>
      <c r="AH1092">
        <f>INDEX('CAT-4'!$1:$1048576,FAR!AF1092,FAR!AG1092)</f>
        <v>106.3</v>
      </c>
      <c r="AI1092">
        <f>MATCH($AI$3,'CAT-4'!$1:$1,0)</f>
        <v>133</v>
      </c>
      <c r="AJ1092">
        <f>INDEX('CAT-4'!$1:$1048576,FAR!AF1092,FAR!AI1092)</f>
        <v>157.9</v>
      </c>
      <c r="AK1092" s="28">
        <f>AJ1092/AH1092</f>
        <v>1.4854186265286924</v>
      </c>
      <c r="AL1092" s="28">
        <f>AK1092</f>
        <v>1.4854186265286924</v>
      </c>
      <c r="AM1092" s="2">
        <f>INDEX(ELSV!$C$4:$G$58,MATCH(AE1092,ELSV!$G$4:$G$58,0),MATCH(IF(O1092&gt;2000000,"A",IF(O1092&gt;1000000,"B",IF(O1092&gt;100000,"C","D"))),ELSV!$C$4:$G$4,0))</f>
        <v>8</v>
      </c>
      <c r="AN1092" s="77">
        <f>INDEX(ELSV!$G$4:$K$58,MATCH(AE1092,ELSV!$G$4:$G$58,0),MATCH(IF(O1092&gt;2000000,"A",IF(O1092&gt;1000000,"B",IF(O1092&gt;100000,"C","D"))),ELSV!$G$4:$K$4,0))</f>
        <v>0.95</v>
      </c>
      <c r="AO1092" s="24">
        <f t="shared" si="591"/>
        <v>65952.587017873942</v>
      </c>
      <c r="AP1092" s="24">
        <f t="shared" si="592"/>
        <v>62654.957666980241</v>
      </c>
      <c r="AQ1092" s="25">
        <f t="shared" si="593"/>
        <v>3297.6293508937015</v>
      </c>
    </row>
    <row r="1093" spans="1:43" x14ac:dyDescent="0.25">
      <c r="A1093" s="11">
        <v>3007</v>
      </c>
      <c r="B1093" s="6">
        <v>3007006203</v>
      </c>
      <c r="C1093" s="6">
        <v>20000301</v>
      </c>
      <c r="D1093" s="6">
        <v>4000000025</v>
      </c>
      <c r="E1093" s="6" t="s">
        <v>1585</v>
      </c>
      <c r="F1093" s="6" t="s">
        <v>812</v>
      </c>
      <c r="G1093" s="6"/>
      <c r="H1093" s="6">
        <v>10</v>
      </c>
      <c r="I1093" s="6" t="s">
        <v>8</v>
      </c>
      <c r="J1093" s="27">
        <v>40787</v>
      </c>
      <c r="K1093" s="27">
        <v>40787</v>
      </c>
      <c r="L1093" s="7">
        <v>44350</v>
      </c>
      <c r="M1093" s="7">
        <v>0</v>
      </c>
      <c r="N1093" s="7"/>
      <c r="O1093" s="8">
        <v>44350</v>
      </c>
      <c r="P1093" s="7">
        <v>-29707.39</v>
      </c>
      <c r="Q1093" s="7">
        <v>0</v>
      </c>
      <c r="R1093" s="7">
        <v>-2807.36</v>
      </c>
      <c r="S1093" s="12">
        <f t="shared" ref="S1093:S1156" si="610">SUM(P1093:R1093)</f>
        <v>-32514.75</v>
      </c>
      <c r="T1093" s="18">
        <f t="shared" ref="T1093:T1156" si="611">L1093+P1093</f>
        <v>14642.61</v>
      </c>
      <c r="U1093" s="18">
        <v>11835.25</v>
      </c>
      <c r="V1093" s="30">
        <f t="shared" si="587"/>
        <v>40787</v>
      </c>
      <c r="W1093" s="28">
        <f t="shared" si="590"/>
        <v>11.761111111111111</v>
      </c>
      <c r="X1093" s="38" t="s">
        <v>2852</v>
      </c>
      <c r="Y1093">
        <f>MATCH(X1093,'CAT-3'!$A:$A,0)</f>
        <v>628</v>
      </c>
      <c r="Z1093">
        <f>MATCH(V1093,'CAT-3'!$1:$1,0)</f>
        <v>84</v>
      </c>
      <c r="AA1093">
        <f>INDEX('CAT-3'!$1:$1048576,FAR!Y1093,FAR!Z1093)</f>
        <v>134.9</v>
      </c>
      <c r="AB1093">
        <f>MATCH($AB$3,'CAT-3'!$1:$1,0)</f>
        <v>90</v>
      </c>
      <c r="AC1093">
        <f>INDEX('CAT-3'!$1:$1048576,FAR!Y1093,FAR!AB1093)</f>
        <v>138.4</v>
      </c>
      <c r="AD1093" s="28">
        <f>AC1093/AA1093</f>
        <v>1.0259451445515197</v>
      </c>
      <c r="AE1093" s="43" t="s">
        <v>4429</v>
      </c>
      <c r="AF1093">
        <f>MATCH(AE1093,'CAT-4'!$A:$A,0)</f>
        <v>844</v>
      </c>
      <c r="AG1093">
        <f>MATCH($AG$3,'CAT-4'!$1:$1,0)</f>
        <v>4</v>
      </c>
      <c r="AH1093">
        <f>INDEX('CAT-4'!$1:$1048576,FAR!AF1093,FAR!AG1093)</f>
        <v>103.9</v>
      </c>
      <c r="AI1093">
        <f>MATCH($AI$3,'CAT-4'!$1:$1,0)</f>
        <v>133</v>
      </c>
      <c r="AJ1093">
        <f>INDEX('CAT-4'!$1:$1048576,FAR!AF1093,FAR!AI1093)</f>
        <v>157.9</v>
      </c>
      <c r="AK1093" s="28">
        <f>AJ1093/AH1093</f>
        <v>1.5197305101058709</v>
      </c>
      <c r="AL1093" s="28">
        <f>AK1093*AD1093</f>
        <v>1.5591601378699225</v>
      </c>
      <c r="AM1093" s="2">
        <f>INDEX(ELSV!$C$4:$G$58,MATCH(AE1093,ELSV!$G$4:$G$58,0),MATCH(IF(O1093&gt;2000000,"A",IF(O1093&gt;1000000,"B",IF(O1093&gt;100000,"C","D"))),ELSV!$C$4:$G$4,0))</f>
        <v>8</v>
      </c>
      <c r="AN1093" s="77">
        <f>INDEX(ELSV!$G$4:$K$58,MATCH(AE1093,ELSV!$G$4:$G$58,0),MATCH(IF(O1093&gt;2000000,"A",IF(O1093&gt;1000000,"B",IF(O1093&gt;100000,"C","D"))),ELSV!$G$4:$K$4,0))</f>
        <v>0.95</v>
      </c>
      <c r="AO1093" s="24">
        <f t="shared" si="591"/>
        <v>69148.75211453106</v>
      </c>
      <c r="AP1093" s="24">
        <f t="shared" si="592"/>
        <v>65691.314508804498</v>
      </c>
      <c r="AQ1093" s="25">
        <f t="shared" si="593"/>
        <v>3457.4376057265617</v>
      </c>
    </row>
    <row r="1094" spans="1:43" x14ac:dyDescent="0.25">
      <c r="A1094" s="11">
        <v>3008</v>
      </c>
      <c r="B1094" s="6">
        <v>3008006201</v>
      </c>
      <c r="C1094" s="6">
        <v>20000301</v>
      </c>
      <c r="D1094" s="6">
        <v>4000000317</v>
      </c>
      <c r="E1094" s="6" t="s">
        <v>1586</v>
      </c>
      <c r="F1094" s="6" t="s">
        <v>1028</v>
      </c>
      <c r="G1094" s="6"/>
      <c r="H1094" s="6">
        <v>5</v>
      </c>
      <c r="I1094" s="6" t="s">
        <v>8</v>
      </c>
      <c r="J1094" s="27">
        <v>43739</v>
      </c>
      <c r="K1094" s="27">
        <v>43739</v>
      </c>
      <c r="L1094" s="7">
        <v>44210.01</v>
      </c>
      <c r="M1094" s="7">
        <v>0</v>
      </c>
      <c r="N1094" s="7"/>
      <c r="O1094" s="8">
        <v>44210.01</v>
      </c>
      <c r="P1094" s="7">
        <v>-6996.23</v>
      </c>
      <c r="Q1094" s="7">
        <v>0</v>
      </c>
      <c r="R1094" s="7">
        <v>-2798.49</v>
      </c>
      <c r="S1094" s="12">
        <f t="shared" si="610"/>
        <v>-9794.7199999999993</v>
      </c>
      <c r="T1094" s="18">
        <f t="shared" si="611"/>
        <v>37213.78</v>
      </c>
      <c r="U1094" s="18">
        <v>34415.29</v>
      </c>
      <c r="V1094" s="30">
        <f t="shared" ref="V1094:V1157" si="612">DATE(YEAR(K1094),MONTH(K1094),1)</f>
        <v>43739</v>
      </c>
      <c r="W1094" s="28">
        <f t="shared" si="590"/>
        <v>3.6777777777777776</v>
      </c>
      <c r="X1094" s="38"/>
      <c r="AD1094"/>
      <c r="AE1094" s="43" t="s">
        <v>4170</v>
      </c>
      <c r="AF1094">
        <f>MATCH(AE1094,'CAT-4'!$A:$A,0)</f>
        <v>711</v>
      </c>
      <c r="AG1094">
        <f>MATCH(V1094,'CAT-4'!$1:$1,0)</f>
        <v>94</v>
      </c>
      <c r="AH1094">
        <f>INDEX('CAT-4'!$1:$1048576,FAR!AF1094,FAR!AG1094)</f>
        <v>118.8</v>
      </c>
      <c r="AI1094">
        <f>MATCH($AI$3,'CAT-4'!$1:$1,0)</f>
        <v>133</v>
      </c>
      <c r="AJ1094">
        <f>INDEX('CAT-4'!$1:$1048576,FAR!AF1094,FAR!AI1094)</f>
        <v>129.9</v>
      </c>
      <c r="AK1094" s="28">
        <f t="shared" ref="AK1094:AK1098" si="613">AJ1094/AH1094</f>
        <v>1.0934343434343434</v>
      </c>
      <c r="AL1094" s="28">
        <f t="shared" ref="AL1094:AL1098" si="614">AK1094</f>
        <v>1.0934343434343434</v>
      </c>
      <c r="AM1094" s="2">
        <f>INDEX(ELSV!$C$4:$G$58,MATCH(AE1094,ELSV!$G$4:$G$58,0),MATCH(IF(O1094&gt;2000000,"A",IF(O1094&gt;1000000,"B",IF(O1094&gt;100000,"C","D"))),ELSV!$C$4:$G$4,0))</f>
        <v>8</v>
      </c>
      <c r="AN1094" s="77">
        <f>INDEX(ELSV!$G$4:$K$58,MATCH(AE1094,ELSV!$G$4:$G$58,0),MATCH(IF(O1094&gt;2000000,"A",IF(O1094&gt;1000000,"B",IF(O1094&gt;100000,"C","D"))),ELSV!$G$4:$K$4,0))</f>
        <v>0.95</v>
      </c>
      <c r="AO1094" s="24">
        <f t="shared" si="591"/>
        <v>48340.743257575763</v>
      </c>
      <c r="AP1094" s="24">
        <f t="shared" si="592"/>
        <v>21112.148218534301</v>
      </c>
      <c r="AQ1094" s="25">
        <f t="shared" si="593"/>
        <v>27228.595039041462</v>
      </c>
    </row>
    <row r="1095" spans="1:43" x14ac:dyDescent="0.25">
      <c r="A1095" s="11">
        <v>3005</v>
      </c>
      <c r="B1095" s="6">
        <v>3005006201</v>
      </c>
      <c r="C1095" s="6">
        <v>20000301</v>
      </c>
      <c r="D1095" s="6">
        <v>4000000360</v>
      </c>
      <c r="E1095" s="6" t="s">
        <v>1584</v>
      </c>
      <c r="F1095" s="6" t="s">
        <v>1051</v>
      </c>
      <c r="G1095" s="6"/>
      <c r="H1095" s="6">
        <v>5</v>
      </c>
      <c r="I1095" s="6" t="s">
        <v>8</v>
      </c>
      <c r="J1095" s="27">
        <v>44530</v>
      </c>
      <c r="K1095" s="27">
        <v>44530</v>
      </c>
      <c r="L1095" s="7">
        <v>44000</v>
      </c>
      <c r="M1095" s="7">
        <v>0</v>
      </c>
      <c r="N1095" s="7"/>
      <c r="O1095" s="8">
        <v>44000</v>
      </c>
      <c r="P1095" s="7">
        <v>-930.94</v>
      </c>
      <c r="Q1095" s="7">
        <v>0</v>
      </c>
      <c r="R1095" s="7">
        <v>-2785.2</v>
      </c>
      <c r="S1095" s="12">
        <f t="shared" si="610"/>
        <v>-3716.14</v>
      </c>
      <c r="T1095" s="18">
        <f t="shared" si="611"/>
        <v>43069.06</v>
      </c>
      <c r="U1095" s="18">
        <v>40283.86</v>
      </c>
      <c r="V1095" s="30">
        <f t="shared" si="612"/>
        <v>44501</v>
      </c>
      <c r="W1095" s="28">
        <f t="shared" si="590"/>
        <v>1.5138888888888888</v>
      </c>
      <c r="X1095" s="38"/>
      <c r="AD1095"/>
      <c r="AE1095" s="43" t="s">
        <v>4165</v>
      </c>
      <c r="AF1095">
        <f>MATCH(AE1095,'CAT-4'!$A:$A,0)</f>
        <v>708</v>
      </c>
      <c r="AG1095">
        <f>MATCH(V1095,'CAT-4'!$1:$1,0)</f>
        <v>119</v>
      </c>
      <c r="AH1095">
        <f>INDEX('CAT-4'!$1:$1048576,FAR!AF1095,FAR!AG1095)</f>
        <v>129.6</v>
      </c>
      <c r="AI1095">
        <f>MATCH($AI$3,'CAT-4'!$1:$1,0)</f>
        <v>133</v>
      </c>
      <c r="AJ1095">
        <f>INDEX('CAT-4'!$1:$1048576,FAR!AF1095,FAR!AI1095)</f>
        <v>133.69999999999999</v>
      </c>
      <c r="AK1095" s="28">
        <f t="shared" si="613"/>
        <v>1.0316358024691357</v>
      </c>
      <c r="AL1095" s="28">
        <f t="shared" si="614"/>
        <v>1.0316358024691357</v>
      </c>
      <c r="AM1095" s="2">
        <f>INDEX(ELSV!$C$4:$G$58,MATCH(AE1095,ELSV!$G$4:$G$58,0),MATCH(IF(O1095&gt;2000000,"A",IF(O1095&gt;1000000,"B",IF(O1095&gt;100000,"C","D"))),ELSV!$C$4:$G$4,0))</f>
        <v>8</v>
      </c>
      <c r="AN1095" s="77">
        <f>INDEX(ELSV!$G$4:$K$58,MATCH(AE1095,ELSV!$G$4:$G$58,0),MATCH(IF(O1095&gt;2000000,"A",IF(O1095&gt;1000000,"B",IF(O1095&gt;100000,"C","D"))),ELSV!$G$4:$K$4,0))</f>
        <v>0.95</v>
      </c>
      <c r="AO1095" s="24">
        <f t="shared" si="591"/>
        <v>45391.975308641966</v>
      </c>
      <c r="AP1095" s="24">
        <f t="shared" si="592"/>
        <v>8160.3108389060335</v>
      </c>
      <c r="AQ1095" s="25">
        <f t="shared" si="593"/>
        <v>37231.66446973593</v>
      </c>
    </row>
    <row r="1096" spans="1:43" x14ac:dyDescent="0.25">
      <c r="A1096" s="11">
        <v>3007</v>
      </c>
      <c r="B1096" s="6">
        <v>3007000209</v>
      </c>
      <c r="C1096" s="6">
        <v>20000401</v>
      </c>
      <c r="D1096" s="6">
        <v>5000000476</v>
      </c>
      <c r="E1096" s="6" t="s">
        <v>1585</v>
      </c>
      <c r="F1096" s="6" t="s">
        <v>1327</v>
      </c>
      <c r="G1096" s="6"/>
      <c r="H1096" s="6">
        <v>1</v>
      </c>
      <c r="I1096" s="6" t="s">
        <v>8</v>
      </c>
      <c r="J1096" s="27">
        <v>44966</v>
      </c>
      <c r="K1096" s="27">
        <v>44966</v>
      </c>
      <c r="L1096" s="7">
        <v>0</v>
      </c>
      <c r="M1096" s="7">
        <v>43999.33</v>
      </c>
      <c r="N1096" s="7"/>
      <c r="O1096" s="8">
        <v>43999.33</v>
      </c>
      <c r="P1096" s="7">
        <v>0</v>
      </c>
      <c r="Q1096" s="7">
        <v>0</v>
      </c>
      <c r="R1096" s="7">
        <v>-389.16</v>
      </c>
      <c r="S1096" s="12">
        <f t="shared" si="610"/>
        <v>-389.16</v>
      </c>
      <c r="T1096" s="18">
        <f t="shared" si="611"/>
        <v>0</v>
      </c>
      <c r="U1096" s="18">
        <v>43610.17</v>
      </c>
      <c r="V1096" s="30">
        <v>44927</v>
      </c>
      <c r="W1096" s="28">
        <f t="shared" si="590"/>
        <v>0.32222222222222224</v>
      </c>
      <c r="X1096" s="38"/>
      <c r="AD1096"/>
      <c r="AE1096" s="43" t="s">
        <v>4059</v>
      </c>
      <c r="AF1096">
        <f>MATCH(AE1096,'CAT-4'!$A:$A,0)</f>
        <v>653</v>
      </c>
      <c r="AG1096">
        <f>MATCH(V1096,'CAT-4'!$1:$1,0)</f>
        <v>133</v>
      </c>
      <c r="AH1096">
        <f>INDEX('CAT-4'!$1:$1048576,FAR!AF1096,FAR!AG1096)</f>
        <v>120.5</v>
      </c>
      <c r="AI1096">
        <f>MATCH($AI$3,'CAT-4'!$1:$1,0)</f>
        <v>133</v>
      </c>
      <c r="AJ1096">
        <f>INDEX('CAT-4'!$1:$1048576,FAR!AF1096,FAR!AI1096)</f>
        <v>120.5</v>
      </c>
      <c r="AK1096" s="28">
        <f t="shared" si="613"/>
        <v>1</v>
      </c>
      <c r="AL1096" s="28">
        <f t="shared" si="614"/>
        <v>1</v>
      </c>
      <c r="AM1096" s="2">
        <f>INDEX(ELSV!$C$4:$G$58,MATCH(AE1096,ELSV!$G$4:$G$58,0),MATCH(IF(O1096&gt;2000000,"A",IF(O1096&gt;1000000,"B",IF(O1096&gt;100000,"C","D"))),ELSV!$C$4:$G$4,0))</f>
        <v>8</v>
      </c>
      <c r="AN1096" s="77">
        <f>INDEX(ELSV!$G$4:$K$58,MATCH(AE1096,ELSV!$G$4:$G$58,0),MATCH(IF(O1096&gt;2000000,"A",IF(O1096&gt;1000000,"B",IF(O1096&gt;100000,"C","D"))),ELSV!$G$4:$K$4,0))</f>
        <v>0.9</v>
      </c>
      <c r="AO1096" s="24">
        <f t="shared" si="591"/>
        <v>43999.33</v>
      </c>
      <c r="AP1096" s="24">
        <f t="shared" si="592"/>
        <v>1594.9757125000003</v>
      </c>
      <c r="AQ1096" s="25">
        <f t="shared" si="593"/>
        <v>42404.354287499998</v>
      </c>
    </row>
    <row r="1097" spans="1:43" x14ac:dyDescent="0.25">
      <c r="A1097" s="11">
        <v>3004</v>
      </c>
      <c r="B1097" s="6">
        <v>3004000209</v>
      </c>
      <c r="C1097" s="6">
        <v>20000201</v>
      </c>
      <c r="D1097" s="6">
        <v>3020000476</v>
      </c>
      <c r="E1097" s="6" t="s">
        <v>1583</v>
      </c>
      <c r="F1097" s="6" t="s">
        <v>593</v>
      </c>
      <c r="G1097" s="6"/>
      <c r="H1097" s="6">
        <v>1</v>
      </c>
      <c r="I1097" s="6" t="s">
        <v>8</v>
      </c>
      <c r="J1097" s="27">
        <v>44592</v>
      </c>
      <c r="K1097" s="27">
        <v>44592</v>
      </c>
      <c r="L1097" s="7">
        <v>43660.01</v>
      </c>
      <c r="M1097" s="7">
        <v>0</v>
      </c>
      <c r="N1097" s="7"/>
      <c r="O1097" s="8">
        <v>43660.01</v>
      </c>
      <c r="P1097" s="7">
        <v>-418.42</v>
      </c>
      <c r="Q1097" s="7">
        <v>0</v>
      </c>
      <c r="R1097" s="7">
        <v>-2545.38</v>
      </c>
      <c r="S1097" s="12">
        <f t="shared" si="610"/>
        <v>-2963.8</v>
      </c>
      <c r="T1097" s="18">
        <f t="shared" si="611"/>
        <v>43241.590000000004</v>
      </c>
      <c r="U1097" s="18">
        <v>40696.21</v>
      </c>
      <c r="V1097" s="30">
        <f t="shared" si="612"/>
        <v>44562</v>
      </c>
      <c r="W1097" s="28">
        <f t="shared" si="590"/>
        <v>1.3472222222222223</v>
      </c>
      <c r="X1097" s="38"/>
      <c r="AD1097"/>
      <c r="AE1097" s="43" t="s">
        <v>4165</v>
      </c>
      <c r="AF1097">
        <f>MATCH(AE1097,'CAT-4'!$A:$A,0)</f>
        <v>708</v>
      </c>
      <c r="AG1097">
        <f>MATCH(V1097,'CAT-4'!$1:$1,0)</f>
        <v>121</v>
      </c>
      <c r="AH1097">
        <f>INDEX('CAT-4'!$1:$1048576,FAR!AF1097,FAR!AG1097)</f>
        <v>131.30000000000001</v>
      </c>
      <c r="AI1097">
        <f>MATCH($AI$3,'CAT-4'!$1:$1,0)</f>
        <v>133</v>
      </c>
      <c r="AJ1097">
        <f>INDEX('CAT-4'!$1:$1048576,FAR!AF1097,FAR!AI1097)</f>
        <v>133.69999999999999</v>
      </c>
      <c r="AK1097" s="28">
        <f t="shared" si="613"/>
        <v>1.0182787509520181</v>
      </c>
      <c r="AL1097" s="28">
        <f t="shared" si="614"/>
        <v>1.0182787509520181</v>
      </c>
      <c r="AM1097" s="2">
        <f>INDEX(ELSV!$C$4:$G$58,MATCH(AE1097,ELSV!$G$4:$G$58,0),MATCH(IF(O1097&gt;2000000,"A",IF(O1097&gt;1000000,"B",IF(O1097&gt;100000,"C","D"))),ELSV!$C$4:$G$4,0))</f>
        <v>8</v>
      </c>
      <c r="AN1097" s="77">
        <f>INDEX(ELSV!$G$4:$K$58,MATCH(AE1097,ELSV!$G$4:$G$58,0),MATCH(IF(O1097&gt;2000000,"A",IF(O1097&gt;1000000,"B",IF(O1097&gt;100000,"C","D"))),ELSV!$G$4:$K$4,0))</f>
        <v>0.95</v>
      </c>
      <c r="AO1097" s="24">
        <f t="shared" si="591"/>
        <v>44458.060449352626</v>
      </c>
      <c r="AP1097" s="24">
        <f t="shared" si="592"/>
        <v>7112.5178305691752</v>
      </c>
      <c r="AQ1097" s="25">
        <f t="shared" si="593"/>
        <v>37345.542618783453</v>
      </c>
    </row>
    <row r="1098" spans="1:43" hidden="1" x14ac:dyDescent="0.25">
      <c r="A1098" s="11">
        <v>3003</v>
      </c>
      <c r="B1098" s="6">
        <v>3003006301</v>
      </c>
      <c r="C1098" s="6">
        <v>20000401</v>
      </c>
      <c r="D1098" s="6">
        <v>5030000180</v>
      </c>
      <c r="E1098" s="6"/>
      <c r="F1098" s="6" t="s">
        <v>1168</v>
      </c>
      <c r="G1098" s="6"/>
      <c r="H1098" s="6">
        <v>1</v>
      </c>
      <c r="I1098" s="6" t="s">
        <v>41</v>
      </c>
      <c r="J1098" s="27">
        <v>41671</v>
      </c>
      <c r="K1098" s="27">
        <v>41671</v>
      </c>
      <c r="L1098" s="7">
        <v>43575</v>
      </c>
      <c r="M1098" s="7">
        <v>0</v>
      </c>
      <c r="N1098" s="7"/>
      <c r="O1098" s="8">
        <v>43575</v>
      </c>
      <c r="P1098" s="7">
        <v>-39217.5</v>
      </c>
      <c r="Q1098" s="7">
        <v>0</v>
      </c>
      <c r="R1098" s="7">
        <v>0</v>
      </c>
      <c r="S1098" s="12">
        <f t="shared" si="610"/>
        <v>-39217.5</v>
      </c>
      <c r="T1098" s="18">
        <f t="shared" si="611"/>
        <v>4357.5</v>
      </c>
      <c r="U1098" s="18">
        <v>4357.5</v>
      </c>
      <c r="V1098" s="30">
        <f t="shared" si="612"/>
        <v>41671</v>
      </c>
      <c r="W1098" s="28">
        <f t="shared" si="590"/>
        <v>9.344444444444445</v>
      </c>
      <c r="X1098" s="38" t="s">
        <v>3108</v>
      </c>
      <c r="AD1098"/>
      <c r="AE1098" s="43" t="s">
        <v>4045</v>
      </c>
      <c r="AF1098">
        <f>MATCH(AE1098,'CAT-4'!$A:$A,0)</f>
        <v>646</v>
      </c>
      <c r="AG1098">
        <f>MATCH(V1098,'CAT-4'!$1:$1,0)</f>
        <v>26</v>
      </c>
      <c r="AH1098">
        <f>INDEX('CAT-4'!$1:$1048576,FAR!AF1098,FAR!AG1098)</f>
        <v>97.2</v>
      </c>
      <c r="AI1098">
        <f>MATCH($AI$3,'CAT-4'!$1:$1,0)</f>
        <v>133</v>
      </c>
      <c r="AJ1098">
        <f>INDEX('CAT-4'!$1:$1048576,FAR!AF1098,FAR!AI1098)</f>
        <v>154.1</v>
      </c>
      <c r="AK1098" s="28">
        <f t="shared" si="613"/>
        <v>1.5853909465020575</v>
      </c>
      <c r="AL1098" s="28">
        <f t="shared" si="614"/>
        <v>1.5853909465020575</v>
      </c>
      <c r="AM1098" s="2">
        <f>INDEX(ELSV!$C$4:$G$58,MATCH(AE1098,ELSV!$G$4:$G$58,0),MATCH(IF(O1098&gt;2000000,"A",IF(O1098&gt;1000000,"B",IF(O1098&gt;100000,"C","D"))),ELSV!$C$4:$G$4,0))</f>
        <v>5</v>
      </c>
      <c r="AN1098" s="77">
        <f>INDEX(ELSV!$G$4:$K$58,MATCH(AE1098,ELSV!$G$4:$G$58,0),MATCH(IF(O1098&gt;2000000,"A",IF(O1098&gt;1000000,"B",IF(O1098&gt;100000,"C","D"))),ELSV!$G$4:$K$4,0))</f>
        <v>1</v>
      </c>
      <c r="AO1098" s="24">
        <f t="shared" si="591"/>
        <v>69083.410493827148</v>
      </c>
      <c r="AP1098" s="24">
        <f t="shared" si="592"/>
        <v>69083.410493827148</v>
      </c>
      <c r="AQ1098" s="25">
        <f t="shared" si="593"/>
        <v>0</v>
      </c>
    </row>
    <row r="1099" spans="1:43" x14ac:dyDescent="0.25">
      <c r="A1099" s="11">
        <v>3008</v>
      </c>
      <c r="B1099" s="6">
        <v>3008006203</v>
      </c>
      <c r="C1099" s="6">
        <v>20000301</v>
      </c>
      <c r="D1099" s="6">
        <v>4000000061</v>
      </c>
      <c r="E1099" s="6" t="s">
        <v>1586</v>
      </c>
      <c r="F1099" s="6" t="s">
        <v>841</v>
      </c>
      <c r="G1099" s="6"/>
      <c r="H1099" s="6">
        <v>3</v>
      </c>
      <c r="I1099" s="6" t="s">
        <v>8</v>
      </c>
      <c r="J1099" s="27">
        <v>40915</v>
      </c>
      <c r="K1099" s="27">
        <v>40915</v>
      </c>
      <c r="L1099" s="7">
        <v>43500.01</v>
      </c>
      <c r="M1099" s="7">
        <v>0</v>
      </c>
      <c r="N1099" s="7"/>
      <c r="O1099" s="8">
        <v>43500.01</v>
      </c>
      <c r="P1099" s="7">
        <v>-28174.99</v>
      </c>
      <c r="Q1099" s="7">
        <v>0</v>
      </c>
      <c r="R1099" s="7">
        <v>-2753.55</v>
      </c>
      <c r="S1099" s="12">
        <f t="shared" si="610"/>
        <v>-30928.54</v>
      </c>
      <c r="T1099" s="18">
        <f t="shared" si="611"/>
        <v>15325.02</v>
      </c>
      <c r="U1099" s="18">
        <v>12571.47</v>
      </c>
      <c r="V1099" s="30">
        <f t="shared" si="612"/>
        <v>40909</v>
      </c>
      <c r="W1099" s="28">
        <f t="shared" si="590"/>
        <v>11.411111111111111</v>
      </c>
      <c r="X1099" s="38" t="s">
        <v>3080</v>
      </c>
      <c r="Y1099">
        <f>MATCH(X1099,'CAT-3'!$A:$A,0)</f>
        <v>742</v>
      </c>
      <c r="Z1099">
        <f>MATCH(V1099,'CAT-3'!$1:$1,0)</f>
        <v>88</v>
      </c>
      <c r="AA1099">
        <f>INDEX('CAT-3'!$1:$1048576,FAR!Y1099,FAR!Z1099)</f>
        <v>72.3</v>
      </c>
      <c r="AB1099">
        <f>MATCH($AB$3,'CAT-3'!$1:$1,0)</f>
        <v>90</v>
      </c>
      <c r="AC1099">
        <f>INDEX('CAT-3'!$1:$1048576,FAR!Y1099,FAR!AB1099)</f>
        <v>73.099999999999994</v>
      </c>
      <c r="AD1099" s="28">
        <f>AC1099/AA1099</f>
        <v>1.0110650069156293</v>
      </c>
      <c r="AE1099" s="43" t="s">
        <v>4057</v>
      </c>
      <c r="AF1099">
        <f>MATCH(AE1099,'CAT-4'!$A:$A,0)</f>
        <v>652</v>
      </c>
      <c r="AG1099">
        <f>MATCH($AG$3,'CAT-4'!$1:$1,0)</f>
        <v>4</v>
      </c>
      <c r="AH1099">
        <f>INDEX('CAT-4'!$1:$1048576,FAR!AF1099,FAR!AG1099)</f>
        <v>97.5</v>
      </c>
      <c r="AI1099">
        <f>MATCH($AI$3,'CAT-4'!$1:$1,0)</f>
        <v>133</v>
      </c>
      <c r="AJ1099">
        <f>INDEX('CAT-4'!$1:$1048576,FAR!AF1099,FAR!AI1099)</f>
        <v>93.1</v>
      </c>
      <c r="AK1099" s="28">
        <f>AJ1099/AH1099</f>
        <v>0.95487179487179485</v>
      </c>
      <c r="AL1099" s="28">
        <f>AK1099*AD1099</f>
        <v>0.96543745788559066</v>
      </c>
      <c r="AM1099" s="2">
        <f>INDEX(ELSV!$C$4:$G$58,MATCH(AE1099,ELSV!$G$4:$G$58,0),MATCH(IF(O1099&gt;2000000,"A",IF(O1099&gt;1000000,"B",IF(O1099&gt;100000,"C","D"))),ELSV!$C$4:$G$4,0))</f>
        <v>8</v>
      </c>
      <c r="AN1099" s="77">
        <f>INDEX(ELSV!$G$4:$K$58,MATCH(AE1099,ELSV!$G$4:$G$58,0),MATCH(IF(O1099&gt;2000000,"A",IF(O1099&gt;1000000,"B",IF(O1099&gt;100000,"C","D"))),ELSV!$G$4:$K$4,0))</f>
        <v>0.95</v>
      </c>
      <c r="AO1099" s="24">
        <f t="shared" si="591"/>
        <v>41996.539072397776</v>
      </c>
      <c r="AP1099" s="24">
        <f t="shared" si="592"/>
        <v>39896.712118777883</v>
      </c>
      <c r="AQ1099" s="25">
        <f t="shared" si="593"/>
        <v>2099.8269536198932</v>
      </c>
    </row>
    <row r="1100" spans="1:43" x14ac:dyDescent="0.25">
      <c r="A1100" s="11">
        <v>3007</v>
      </c>
      <c r="B1100" s="6">
        <v>3007005805</v>
      </c>
      <c r="C1100" s="6">
        <v>20000201</v>
      </c>
      <c r="D1100" s="6">
        <v>3020000360</v>
      </c>
      <c r="E1100" s="6" t="s">
        <v>1585</v>
      </c>
      <c r="F1100" s="6" t="s">
        <v>495</v>
      </c>
      <c r="G1100" s="6"/>
      <c r="H1100" s="6">
        <v>3</v>
      </c>
      <c r="I1100" s="6" t="s">
        <v>8</v>
      </c>
      <c r="J1100" s="27">
        <v>41971</v>
      </c>
      <c r="K1100" s="27">
        <v>41971</v>
      </c>
      <c r="L1100" s="7">
        <v>43168</v>
      </c>
      <c r="M1100" s="7">
        <v>0</v>
      </c>
      <c r="N1100" s="7"/>
      <c r="O1100" s="8">
        <v>43168</v>
      </c>
      <c r="P1100" s="7">
        <v>-18471.82</v>
      </c>
      <c r="Q1100" s="7">
        <v>0</v>
      </c>
      <c r="R1100" s="7">
        <v>-2516.69</v>
      </c>
      <c r="S1100" s="12">
        <f t="shared" si="610"/>
        <v>-20988.51</v>
      </c>
      <c r="T1100" s="18">
        <f t="shared" si="611"/>
        <v>24696.18</v>
      </c>
      <c r="U1100" s="18">
        <v>22179.49</v>
      </c>
      <c r="V1100" s="30">
        <f t="shared" si="612"/>
        <v>41944</v>
      </c>
      <c r="W1100" s="28">
        <f t="shared" si="590"/>
        <v>8.5194444444444439</v>
      </c>
      <c r="X1100" s="38"/>
      <c r="AD1100"/>
      <c r="AE1100" s="43" t="s">
        <v>4192</v>
      </c>
      <c r="AF1100">
        <f>MATCH(AE1100,'CAT-4'!$A:$A,0)</f>
        <v>722</v>
      </c>
      <c r="AG1100">
        <f>MATCH(V1100,'CAT-4'!$1:$1,0)</f>
        <v>35</v>
      </c>
      <c r="AH1100">
        <f>INDEX('CAT-4'!$1:$1048576,FAR!AF1100,FAR!AG1100)</f>
        <v>108.9</v>
      </c>
      <c r="AI1100">
        <f>MATCH($AI$3,'CAT-4'!$1:$1,0)</f>
        <v>133</v>
      </c>
      <c r="AJ1100">
        <f>INDEX('CAT-4'!$1:$1048576,FAR!AF1100,FAR!AI1100)</f>
        <v>126.8</v>
      </c>
      <c r="AK1100" s="28">
        <f>AJ1100/AH1100</f>
        <v>1.1643709825528006</v>
      </c>
      <c r="AL1100" s="28">
        <f>AK1100</f>
        <v>1.1643709825528006</v>
      </c>
      <c r="AM1100" s="2">
        <f>INDEX(ELSV!$C$4:$G$58,MATCH(AE1100,ELSV!$G$4:$G$58,0),MATCH(IF(O1100&gt;2000000,"A",IF(O1100&gt;1000000,"B",IF(O1100&gt;100000,"C","D"))),ELSV!$C$4:$G$4,0))</f>
        <v>8</v>
      </c>
      <c r="AN1100" s="77">
        <f>INDEX(ELSV!$G$4:$K$58,MATCH(AE1100,ELSV!$G$4:$G$58,0),MATCH(IF(O1100&gt;2000000,"A",IF(O1100&gt;1000000,"B",IF(O1100&gt;100000,"C","D"))),ELSV!$G$4:$K$4,0))</f>
        <v>0.95</v>
      </c>
      <c r="AO1100" s="24">
        <f t="shared" si="591"/>
        <v>50263.566574839293</v>
      </c>
      <c r="AP1100" s="24">
        <f t="shared" si="592"/>
        <v>47750.388246097325</v>
      </c>
      <c r="AQ1100" s="25">
        <f t="shared" si="593"/>
        <v>2513.1783287419676</v>
      </c>
    </row>
    <row r="1101" spans="1:43" x14ac:dyDescent="0.25">
      <c r="A1101" s="11">
        <v>3008</v>
      </c>
      <c r="B1101" s="6">
        <v>3008006203</v>
      </c>
      <c r="C1101" s="6">
        <v>20000301</v>
      </c>
      <c r="D1101" s="6">
        <v>4000000050</v>
      </c>
      <c r="E1101" s="6" t="s">
        <v>1586</v>
      </c>
      <c r="F1101" s="6" t="s">
        <v>833</v>
      </c>
      <c r="G1101" s="6"/>
      <c r="H1101" s="6">
        <v>20</v>
      </c>
      <c r="I1101" s="6" t="s">
        <v>8</v>
      </c>
      <c r="J1101" s="27">
        <v>40814</v>
      </c>
      <c r="K1101" s="27">
        <v>40814</v>
      </c>
      <c r="L1101" s="7">
        <v>43130</v>
      </c>
      <c r="M1101" s="7">
        <v>0</v>
      </c>
      <c r="N1101" s="7"/>
      <c r="O1101" s="8">
        <v>43130</v>
      </c>
      <c r="P1101" s="7">
        <v>-28688.74</v>
      </c>
      <c r="Q1101" s="7">
        <v>0</v>
      </c>
      <c r="R1101" s="7">
        <v>-2730.13</v>
      </c>
      <c r="S1101" s="12">
        <f t="shared" si="610"/>
        <v>-31418.870000000003</v>
      </c>
      <c r="T1101" s="18">
        <f t="shared" si="611"/>
        <v>14441.259999999998</v>
      </c>
      <c r="U1101" s="18">
        <v>11711.13</v>
      </c>
      <c r="V1101" s="30">
        <f t="shared" si="612"/>
        <v>40787</v>
      </c>
      <c r="W1101" s="28">
        <f t="shared" ref="W1101:W1164" si="615">YEARFRAC(K1101,$W$3)</f>
        <v>11.686111111111112</v>
      </c>
      <c r="X1101" s="38" t="s">
        <v>2852</v>
      </c>
      <c r="Y1101">
        <f>MATCH(X1101,'CAT-3'!$A:$A,0)</f>
        <v>628</v>
      </c>
      <c r="Z1101">
        <f>MATCH(V1101,'CAT-3'!$1:$1,0)</f>
        <v>84</v>
      </c>
      <c r="AA1101">
        <f>INDEX('CAT-3'!$1:$1048576,FAR!Y1101,FAR!Z1101)</f>
        <v>134.9</v>
      </c>
      <c r="AB1101">
        <f>MATCH($AB$3,'CAT-3'!$1:$1,0)</f>
        <v>90</v>
      </c>
      <c r="AC1101">
        <f>INDEX('CAT-3'!$1:$1048576,FAR!Y1101,FAR!AB1101)</f>
        <v>138.4</v>
      </c>
      <c r="AD1101" s="28">
        <f>AC1101/AA1101</f>
        <v>1.0259451445515197</v>
      </c>
      <c r="AE1101" s="43" t="s">
        <v>4429</v>
      </c>
      <c r="AF1101">
        <f>MATCH(AE1101,'CAT-4'!$A:$A,0)</f>
        <v>844</v>
      </c>
      <c r="AG1101">
        <f>MATCH($AG$3,'CAT-4'!$1:$1,0)</f>
        <v>4</v>
      </c>
      <c r="AH1101">
        <f>INDEX('CAT-4'!$1:$1048576,FAR!AF1101,FAR!AG1101)</f>
        <v>103.9</v>
      </c>
      <c r="AI1101">
        <f>MATCH($AI$3,'CAT-4'!$1:$1,0)</f>
        <v>133</v>
      </c>
      <c r="AJ1101">
        <f>INDEX('CAT-4'!$1:$1048576,FAR!AF1101,FAR!AI1101)</f>
        <v>157.9</v>
      </c>
      <c r="AK1101" s="28">
        <f>AJ1101/AH1101</f>
        <v>1.5197305101058709</v>
      </c>
      <c r="AL1101" s="28">
        <f>AK1101*AD1101</f>
        <v>1.5591601378699225</v>
      </c>
      <c r="AM1101" s="2">
        <f>INDEX(ELSV!$C$4:$G$58,MATCH(AE1101,ELSV!$G$4:$G$58,0),MATCH(IF(O1101&gt;2000000,"A",IF(O1101&gt;1000000,"B",IF(O1101&gt;100000,"C","D"))),ELSV!$C$4:$G$4,0))</f>
        <v>8</v>
      </c>
      <c r="AN1101" s="77">
        <f>INDEX(ELSV!$G$4:$K$58,MATCH(AE1101,ELSV!$G$4:$G$58,0),MATCH(IF(O1101&gt;2000000,"A",IF(O1101&gt;1000000,"B",IF(O1101&gt;100000,"C","D"))),ELSV!$G$4:$K$4,0))</f>
        <v>0.95</v>
      </c>
      <c r="AO1101" s="24">
        <f t="shared" ref="AO1101:AO1164" si="616">AL1101*O1101</f>
        <v>67246.576746329752</v>
      </c>
      <c r="AP1101" s="24">
        <f t="shared" ref="AP1101:AP1164" si="617">AO1101*(AN1101/AM1101)*(IF(W1101&gt;AM1101,AM1101,W1101))</f>
        <v>63884.247909013262</v>
      </c>
      <c r="AQ1101" s="25">
        <f t="shared" ref="AQ1101:AQ1164" si="618">AO1101-AP1101</f>
        <v>3362.3288373164905</v>
      </c>
    </row>
    <row r="1102" spans="1:43" hidden="1" x14ac:dyDescent="0.25">
      <c r="A1102" s="11">
        <v>3003</v>
      </c>
      <c r="B1102" s="6">
        <v>3003006301</v>
      </c>
      <c r="C1102" s="6">
        <v>20000401</v>
      </c>
      <c r="D1102" s="6">
        <v>5000000352</v>
      </c>
      <c r="E1102" s="6"/>
      <c r="F1102" s="6" t="s">
        <v>1234</v>
      </c>
      <c r="G1102" s="6"/>
      <c r="H1102" s="6">
        <v>1</v>
      </c>
      <c r="I1102" s="6" t="s">
        <v>8</v>
      </c>
      <c r="J1102" s="27">
        <v>42881</v>
      </c>
      <c r="K1102" s="27">
        <v>42881</v>
      </c>
      <c r="L1102" s="7">
        <v>43000</v>
      </c>
      <c r="M1102" s="7">
        <v>0</v>
      </c>
      <c r="N1102" s="7"/>
      <c r="O1102" s="8">
        <v>43000</v>
      </c>
      <c r="P1102" s="7">
        <v>-13199.35</v>
      </c>
      <c r="Q1102" s="7">
        <v>0</v>
      </c>
      <c r="R1102" s="7">
        <v>-2721.9</v>
      </c>
      <c r="S1102" s="12">
        <f t="shared" si="610"/>
        <v>-15921.25</v>
      </c>
      <c r="T1102" s="18">
        <f t="shared" si="611"/>
        <v>29800.65</v>
      </c>
      <c r="U1102" s="18">
        <v>27078.75</v>
      </c>
      <c r="V1102" s="30">
        <f t="shared" si="612"/>
        <v>42856</v>
      </c>
      <c r="W1102" s="28">
        <f t="shared" si="615"/>
        <v>6.0250000000000004</v>
      </c>
      <c r="X1102" s="38" t="s">
        <v>3078</v>
      </c>
      <c r="AD1102"/>
      <c r="AE1102" s="43" t="s">
        <v>4034</v>
      </c>
      <c r="AF1102">
        <f>MATCH(AE1102,'CAT-4'!$A:$A,0)</f>
        <v>640</v>
      </c>
      <c r="AG1102">
        <f>MATCH(V1102,'CAT-4'!$1:$1,0)</f>
        <v>65</v>
      </c>
      <c r="AH1102">
        <f>INDEX('CAT-4'!$1:$1048576,FAR!AF1102,FAR!AG1102)</f>
        <v>105.3</v>
      </c>
      <c r="AI1102">
        <f>MATCH($AI$3,'CAT-4'!$1:$1,0)</f>
        <v>133</v>
      </c>
      <c r="AJ1102">
        <f>INDEX('CAT-4'!$1:$1048576,FAR!AF1102,FAR!AI1102)</f>
        <v>115.5</v>
      </c>
      <c r="AK1102" s="28">
        <f>AJ1102/AH1102</f>
        <v>1.0968660968660968</v>
      </c>
      <c r="AL1102" s="28">
        <f>AK1102</f>
        <v>1.0968660968660968</v>
      </c>
      <c r="AM1102" s="2">
        <f>INDEX(ELSV!$C$4:$G$58,MATCH(AE1102,ELSV!$G$4:$G$58,0),MATCH(IF(O1102&gt;2000000,"A",IF(O1102&gt;1000000,"B",IF(O1102&gt;100000,"C","D"))),ELSV!$C$4:$G$4,0))</f>
        <v>5</v>
      </c>
      <c r="AN1102" s="77">
        <f>INDEX(ELSV!$G$4:$K$58,MATCH(AE1102,ELSV!$G$4:$G$58,0),MATCH(IF(O1102&gt;2000000,"A",IF(O1102&gt;1000000,"B",IF(O1102&gt;100000,"C","D"))),ELSV!$G$4:$K$4,0))</f>
        <v>1</v>
      </c>
      <c r="AO1102" s="24">
        <f t="shared" si="616"/>
        <v>47165.242165242162</v>
      </c>
      <c r="AP1102" s="24">
        <f t="shared" si="617"/>
        <v>47165.242165242162</v>
      </c>
      <c r="AQ1102" s="25">
        <f t="shared" si="618"/>
        <v>0</v>
      </c>
    </row>
    <row r="1103" spans="1:43" x14ac:dyDescent="0.25">
      <c r="A1103" s="11">
        <v>3007</v>
      </c>
      <c r="B1103" s="6">
        <v>3007006203</v>
      </c>
      <c r="C1103" s="6">
        <v>20000401</v>
      </c>
      <c r="D1103" s="6">
        <v>5000000008</v>
      </c>
      <c r="E1103" s="6" t="s">
        <v>1585</v>
      </c>
      <c r="F1103" s="6" t="s">
        <v>1077</v>
      </c>
      <c r="G1103" s="6"/>
      <c r="H1103" s="6">
        <v>2</v>
      </c>
      <c r="I1103" s="6" t="s">
        <v>8</v>
      </c>
      <c r="J1103" s="27">
        <v>40694</v>
      </c>
      <c r="K1103" s="27">
        <v>40694</v>
      </c>
      <c r="L1103" s="7">
        <v>42999.01</v>
      </c>
      <c r="M1103" s="7">
        <v>0</v>
      </c>
      <c r="N1103" s="7"/>
      <c r="O1103" s="8">
        <v>42999.01</v>
      </c>
      <c r="P1103" s="7">
        <v>-27567.24</v>
      </c>
      <c r="Q1103" s="7">
        <v>0</v>
      </c>
      <c r="R1103" s="7">
        <v>-2721.84</v>
      </c>
      <c r="S1103" s="12">
        <f t="shared" si="610"/>
        <v>-30289.08</v>
      </c>
      <c r="T1103" s="18">
        <f t="shared" si="611"/>
        <v>15431.77</v>
      </c>
      <c r="U1103" s="18">
        <v>12709.93</v>
      </c>
      <c r="V1103" s="30">
        <f t="shared" si="612"/>
        <v>40664</v>
      </c>
      <c r="W1103" s="28">
        <f t="shared" si="615"/>
        <v>12.013888888888889</v>
      </c>
      <c r="X1103" s="38" t="s">
        <v>2968</v>
      </c>
      <c r="Y1103">
        <f>MATCH(X1103,'CAT-3'!$A:$A,0)</f>
        <v>686</v>
      </c>
      <c r="Z1103">
        <f>MATCH(V1103,'CAT-3'!$1:$1,0)</f>
        <v>80</v>
      </c>
      <c r="AA1103">
        <f>INDEX('CAT-3'!$1:$1048576,FAR!Y1103,FAR!Z1103)</f>
        <v>101.7</v>
      </c>
      <c r="AB1103">
        <f>MATCH($AB$3,'CAT-3'!$1:$1,0)</f>
        <v>90</v>
      </c>
      <c r="AC1103">
        <f>INDEX('CAT-3'!$1:$1048576,FAR!Y1103,FAR!AB1103)</f>
        <v>103.4</v>
      </c>
      <c r="AD1103" s="28">
        <f>AC1103/AA1103</f>
        <v>1.016715830875123</v>
      </c>
      <c r="AE1103" s="43" t="s">
        <v>4059</v>
      </c>
      <c r="AF1103">
        <f>MATCH(AE1103,'CAT-4'!$A:$A,0)</f>
        <v>653</v>
      </c>
      <c r="AG1103">
        <f>MATCH($AG$3,'CAT-4'!$1:$1,0)</f>
        <v>4</v>
      </c>
      <c r="AH1103">
        <f>INDEX('CAT-4'!$1:$1048576,FAR!AF1103,FAR!AG1103)</f>
        <v>100.8</v>
      </c>
      <c r="AI1103">
        <f>MATCH($AI$3,'CAT-4'!$1:$1,0)</f>
        <v>133</v>
      </c>
      <c r="AJ1103">
        <f>INDEX('CAT-4'!$1:$1048576,FAR!AF1103,FAR!AI1103)</f>
        <v>120.5</v>
      </c>
      <c r="AK1103" s="28">
        <f>AJ1103/AH1103</f>
        <v>1.1954365079365079</v>
      </c>
      <c r="AL1103" s="28">
        <f>AK1103*AD1103</f>
        <v>1.2154192224251221</v>
      </c>
      <c r="AM1103" s="2">
        <f>INDEX(ELSV!$C$4:$G$58,MATCH(AE1103,ELSV!$G$4:$G$58,0),MATCH(IF(O1103&gt;2000000,"A",IF(O1103&gt;1000000,"B",IF(O1103&gt;100000,"C","D"))),ELSV!$C$4:$G$4,0))</f>
        <v>8</v>
      </c>
      <c r="AN1103" s="77">
        <f>INDEX(ELSV!$G$4:$K$58,MATCH(AE1103,ELSV!$G$4:$G$58,0),MATCH(IF(O1103&gt;2000000,"A",IF(O1103&gt;1000000,"B",IF(O1103&gt;100000,"C","D"))),ELSV!$G$4:$K$4,0))</f>
        <v>0.9</v>
      </c>
      <c r="AO1103" s="24">
        <f t="shared" si="616"/>
        <v>52261.823299250056</v>
      </c>
      <c r="AP1103" s="24">
        <f t="shared" si="617"/>
        <v>47035.640969325053</v>
      </c>
      <c r="AQ1103" s="25">
        <f t="shared" si="618"/>
        <v>5226.1823299250027</v>
      </c>
    </row>
    <row r="1104" spans="1:43" x14ac:dyDescent="0.25">
      <c r="A1104" s="11">
        <v>3004</v>
      </c>
      <c r="B1104" s="6">
        <v>3004006201</v>
      </c>
      <c r="C1104" s="6">
        <v>20000401</v>
      </c>
      <c r="D1104" s="6">
        <v>5000000336</v>
      </c>
      <c r="E1104" s="6" t="s">
        <v>1583</v>
      </c>
      <c r="F1104" s="6" t="s">
        <v>1221</v>
      </c>
      <c r="G1104" s="6"/>
      <c r="H1104" s="6">
        <v>1</v>
      </c>
      <c r="I1104" s="6" t="s">
        <v>8</v>
      </c>
      <c r="J1104" s="27">
        <v>42445</v>
      </c>
      <c r="K1104" s="27">
        <v>42445</v>
      </c>
      <c r="L1104" s="7">
        <v>42704.38</v>
      </c>
      <c r="M1104" s="7">
        <v>0</v>
      </c>
      <c r="N1104" s="7"/>
      <c r="O1104" s="8">
        <v>42704.38</v>
      </c>
      <c r="P1104" s="7">
        <v>-16337.31</v>
      </c>
      <c r="Q1104" s="7">
        <v>0</v>
      </c>
      <c r="R1104" s="7">
        <v>-2703.19</v>
      </c>
      <c r="S1104" s="12">
        <f t="shared" si="610"/>
        <v>-19040.5</v>
      </c>
      <c r="T1104" s="18">
        <f t="shared" si="611"/>
        <v>26367.07</v>
      </c>
      <c r="U1104" s="18">
        <v>23663.88</v>
      </c>
      <c r="V1104" s="30">
        <f t="shared" si="612"/>
        <v>42430</v>
      </c>
      <c r="W1104" s="28">
        <f t="shared" si="615"/>
        <v>7.2194444444444441</v>
      </c>
      <c r="X1104" s="38"/>
      <c r="AD1104"/>
      <c r="AE1104" s="43" t="s">
        <v>4165</v>
      </c>
      <c r="AF1104">
        <f>MATCH(AE1104,'CAT-4'!$A:$A,0)</f>
        <v>708</v>
      </c>
      <c r="AG1104">
        <f>MATCH(V1104,'CAT-4'!$1:$1,0)</f>
        <v>51</v>
      </c>
      <c r="AH1104">
        <f>INDEX('CAT-4'!$1:$1048576,FAR!AF1104,FAR!AG1104)</f>
        <v>119.4</v>
      </c>
      <c r="AI1104">
        <f>MATCH($AI$3,'CAT-4'!$1:$1,0)</f>
        <v>133</v>
      </c>
      <c r="AJ1104">
        <f>INDEX('CAT-4'!$1:$1048576,FAR!AF1104,FAR!AI1104)</f>
        <v>133.69999999999999</v>
      </c>
      <c r="AK1104" s="28">
        <f t="shared" ref="AK1104:AK1107" si="619">AJ1104/AH1104</f>
        <v>1.1197654941373534</v>
      </c>
      <c r="AL1104" s="28">
        <f t="shared" ref="AL1104:AL1107" si="620">AK1104</f>
        <v>1.1197654941373534</v>
      </c>
      <c r="AM1104" s="2">
        <f>INDEX(ELSV!$C$4:$G$58,MATCH(AE1104,ELSV!$G$4:$G$58,0),MATCH(IF(O1104&gt;2000000,"A",IF(O1104&gt;1000000,"B",IF(O1104&gt;100000,"C","D"))),ELSV!$C$4:$G$4,0))</f>
        <v>8</v>
      </c>
      <c r="AN1104" s="77">
        <f>INDEX(ELSV!$G$4:$K$58,MATCH(AE1104,ELSV!$G$4:$G$58,0),MATCH(IF(O1104&gt;2000000,"A",IF(O1104&gt;1000000,"B",IF(O1104&gt;100000,"C","D"))),ELSV!$G$4:$K$4,0))</f>
        <v>0.95</v>
      </c>
      <c r="AO1104" s="24">
        <f t="shared" si="616"/>
        <v>47818.891172529307</v>
      </c>
      <c r="AP1104" s="24">
        <f t="shared" si="617"/>
        <v>40995.567100532455</v>
      </c>
      <c r="AQ1104" s="25">
        <f t="shared" si="618"/>
        <v>6823.3240719968526</v>
      </c>
    </row>
    <row r="1105" spans="1:43" x14ac:dyDescent="0.25">
      <c r="A1105" s="11">
        <v>3007</v>
      </c>
      <c r="B1105" s="6">
        <v>3007006203</v>
      </c>
      <c r="C1105" s="6">
        <v>20000401</v>
      </c>
      <c r="D1105" s="6">
        <v>5000000283</v>
      </c>
      <c r="E1105" s="6" t="s">
        <v>1585</v>
      </c>
      <c r="F1105" s="6" t="s">
        <v>1173</v>
      </c>
      <c r="G1105" s="6"/>
      <c r="H1105" s="6">
        <v>1</v>
      </c>
      <c r="I1105" s="6" t="s">
        <v>8</v>
      </c>
      <c r="J1105" s="27">
        <v>41898</v>
      </c>
      <c r="K1105" s="27">
        <v>41898</v>
      </c>
      <c r="L1105" s="7">
        <v>42568.27</v>
      </c>
      <c r="M1105" s="7">
        <v>0</v>
      </c>
      <c r="N1105" s="7"/>
      <c r="O1105" s="8">
        <v>42568.27</v>
      </c>
      <c r="P1105" s="7">
        <v>-20316.32</v>
      </c>
      <c r="Q1105" s="7">
        <v>0</v>
      </c>
      <c r="R1105" s="7">
        <v>-2694.57</v>
      </c>
      <c r="S1105" s="12">
        <f t="shared" si="610"/>
        <v>-23010.89</v>
      </c>
      <c r="T1105" s="18">
        <f t="shared" si="611"/>
        <v>22251.949999999997</v>
      </c>
      <c r="U1105" s="18">
        <v>19557.38</v>
      </c>
      <c r="V1105" s="30">
        <f t="shared" si="612"/>
        <v>41883</v>
      </c>
      <c r="W1105" s="28">
        <f t="shared" si="615"/>
        <v>8.719444444444445</v>
      </c>
      <c r="X1105" s="38"/>
      <c r="AD1105"/>
      <c r="AE1105" s="43" t="s">
        <v>4165</v>
      </c>
      <c r="AF1105">
        <f>MATCH(AE1105,'CAT-4'!$A:$A,0)</f>
        <v>708</v>
      </c>
      <c r="AG1105">
        <f>MATCH(V1105,'CAT-4'!$1:$1,0)</f>
        <v>33</v>
      </c>
      <c r="AH1105">
        <f>INDEX('CAT-4'!$1:$1048576,FAR!AF1105,FAR!AG1105)</f>
        <v>117.1</v>
      </c>
      <c r="AI1105">
        <f>MATCH($AI$3,'CAT-4'!$1:$1,0)</f>
        <v>133</v>
      </c>
      <c r="AJ1105">
        <f>INDEX('CAT-4'!$1:$1048576,FAR!AF1105,FAR!AI1105)</f>
        <v>133.69999999999999</v>
      </c>
      <c r="AK1105" s="28">
        <f t="shared" si="619"/>
        <v>1.1417591801878735</v>
      </c>
      <c r="AL1105" s="28">
        <f t="shared" si="620"/>
        <v>1.1417591801878735</v>
      </c>
      <c r="AM1105" s="2">
        <f>INDEX(ELSV!$C$4:$G$58,MATCH(AE1105,ELSV!$G$4:$G$58,0),MATCH(IF(O1105&gt;2000000,"A",IF(O1105&gt;1000000,"B",IF(O1105&gt;100000,"C","D"))),ELSV!$C$4:$G$4,0))</f>
        <v>8</v>
      </c>
      <c r="AN1105" s="77">
        <f>INDEX(ELSV!$G$4:$K$58,MATCH(AE1105,ELSV!$G$4:$G$58,0),MATCH(IF(O1105&gt;2000000,"A",IF(O1105&gt;1000000,"B",IF(O1105&gt;100000,"C","D"))),ELSV!$G$4:$K$4,0))</f>
        <v>0.95</v>
      </c>
      <c r="AO1105" s="24">
        <f t="shared" si="616"/>
        <v>48602.713057216046</v>
      </c>
      <c r="AP1105" s="24">
        <f t="shared" si="617"/>
        <v>46172.577404355245</v>
      </c>
      <c r="AQ1105" s="25">
        <f t="shared" si="618"/>
        <v>2430.1356528608012</v>
      </c>
    </row>
    <row r="1106" spans="1:43" x14ac:dyDescent="0.25">
      <c r="A1106" s="11">
        <v>3005</v>
      </c>
      <c r="B1106" s="6">
        <v>3005006203</v>
      </c>
      <c r="C1106" s="6">
        <v>20000301</v>
      </c>
      <c r="D1106" s="6">
        <v>4000000359</v>
      </c>
      <c r="E1106" s="6" t="s">
        <v>1584</v>
      </c>
      <c r="F1106" s="6" t="s">
        <v>1050</v>
      </c>
      <c r="G1106" s="6"/>
      <c r="H1106" s="6">
        <v>30</v>
      </c>
      <c r="I1106" s="6" t="s">
        <v>8</v>
      </c>
      <c r="J1106" s="27">
        <v>44469</v>
      </c>
      <c r="K1106" s="27">
        <v>44469</v>
      </c>
      <c r="L1106" s="7">
        <v>42480.01</v>
      </c>
      <c r="M1106" s="7">
        <v>0</v>
      </c>
      <c r="N1106" s="7"/>
      <c r="O1106" s="8">
        <v>42480.01</v>
      </c>
      <c r="P1106" s="7">
        <v>-1348.18</v>
      </c>
      <c r="Q1106" s="7">
        <v>0</v>
      </c>
      <c r="R1106" s="7">
        <v>-2688.98</v>
      </c>
      <c r="S1106" s="12">
        <f t="shared" si="610"/>
        <v>-4037.16</v>
      </c>
      <c r="T1106" s="18">
        <f t="shared" si="611"/>
        <v>41131.83</v>
      </c>
      <c r="U1106" s="18">
        <v>38442.85</v>
      </c>
      <c r="V1106" s="30">
        <f t="shared" si="612"/>
        <v>44440</v>
      </c>
      <c r="W1106" s="28">
        <f t="shared" si="615"/>
        <v>1.6805555555555556</v>
      </c>
      <c r="X1106" s="38"/>
      <c r="AD1106"/>
      <c r="AE1106" s="43" t="s">
        <v>4174</v>
      </c>
      <c r="AF1106">
        <f>MATCH(AE1106,'CAT-4'!$A:$A,0)</f>
        <v>713</v>
      </c>
      <c r="AG1106">
        <f>MATCH(V1106,'CAT-4'!$1:$1,0)</f>
        <v>117</v>
      </c>
      <c r="AH1106">
        <f>INDEX('CAT-4'!$1:$1048576,FAR!AF1106,FAR!AG1106)</f>
        <v>138.69999999999999</v>
      </c>
      <c r="AI1106">
        <f>MATCH($AI$3,'CAT-4'!$1:$1,0)</f>
        <v>133</v>
      </c>
      <c r="AJ1106">
        <f>INDEX('CAT-4'!$1:$1048576,FAR!AF1106,FAR!AI1106)</f>
        <v>151.30000000000001</v>
      </c>
      <c r="AK1106" s="28">
        <f t="shared" si="619"/>
        <v>1.0908435472242251</v>
      </c>
      <c r="AL1106" s="28">
        <f t="shared" si="620"/>
        <v>1.0908435472242251</v>
      </c>
      <c r="AM1106" s="2">
        <f>INDEX(ELSV!$C$4:$G$58,MATCH(AE1106,ELSV!$G$4:$G$58,0),MATCH(IF(O1106&gt;2000000,"A",IF(O1106&gt;1000000,"B",IF(O1106&gt;100000,"C","D"))),ELSV!$C$4:$G$4,0))</f>
        <v>8</v>
      </c>
      <c r="AN1106" s="77">
        <f>INDEX(ELSV!$G$4:$K$58,MATCH(AE1106,ELSV!$G$4:$G$58,0),MATCH(IF(O1106&gt;2000000,"A",IF(O1106&gt;1000000,"B",IF(O1106&gt;100000,"C","D"))),ELSV!$G$4:$K$4,0))</f>
        <v>0.95</v>
      </c>
      <c r="AO1106" s="24">
        <f t="shared" si="616"/>
        <v>46339.044794520552</v>
      </c>
      <c r="AP1106" s="24">
        <f t="shared" si="617"/>
        <v>9247.6965262676003</v>
      </c>
      <c r="AQ1106" s="25">
        <f t="shared" si="618"/>
        <v>37091.34826825295</v>
      </c>
    </row>
    <row r="1107" spans="1:43" x14ac:dyDescent="0.25">
      <c r="A1107" s="11">
        <v>3008</v>
      </c>
      <c r="B1107" s="6">
        <v>3008006201</v>
      </c>
      <c r="C1107" s="6">
        <v>20000301</v>
      </c>
      <c r="D1107" s="6">
        <v>4000000368</v>
      </c>
      <c r="E1107" s="6" t="s">
        <v>1586</v>
      </c>
      <c r="F1107" s="6" t="s">
        <v>1057</v>
      </c>
      <c r="G1107" s="6"/>
      <c r="H1107" s="6">
        <v>30</v>
      </c>
      <c r="I1107" s="6" t="s">
        <v>8</v>
      </c>
      <c r="J1107" s="27">
        <v>44469</v>
      </c>
      <c r="K1107" s="27">
        <v>44469</v>
      </c>
      <c r="L1107" s="7">
        <v>42480.01</v>
      </c>
      <c r="M1107" s="7">
        <v>0</v>
      </c>
      <c r="N1107" s="7"/>
      <c r="O1107" s="8">
        <v>42480.01</v>
      </c>
      <c r="P1107" s="7">
        <v>-1348.18</v>
      </c>
      <c r="Q1107" s="7">
        <v>0</v>
      </c>
      <c r="R1107" s="7">
        <v>-2688.98</v>
      </c>
      <c r="S1107" s="12">
        <f t="shared" si="610"/>
        <v>-4037.16</v>
      </c>
      <c r="T1107" s="18">
        <f t="shared" si="611"/>
        <v>41131.83</v>
      </c>
      <c r="U1107" s="18">
        <v>38442.85</v>
      </c>
      <c r="V1107" s="30">
        <f t="shared" si="612"/>
        <v>44440</v>
      </c>
      <c r="W1107" s="28">
        <f t="shared" si="615"/>
        <v>1.6805555555555556</v>
      </c>
      <c r="X1107" s="38"/>
      <c r="AD1107"/>
      <c r="AE1107" s="43" t="s">
        <v>4174</v>
      </c>
      <c r="AF1107">
        <f>MATCH(AE1107,'CAT-4'!$A:$A,0)</f>
        <v>713</v>
      </c>
      <c r="AG1107">
        <f>MATCH(V1107,'CAT-4'!$1:$1,0)</f>
        <v>117</v>
      </c>
      <c r="AH1107">
        <f>INDEX('CAT-4'!$1:$1048576,FAR!AF1107,FAR!AG1107)</f>
        <v>138.69999999999999</v>
      </c>
      <c r="AI1107">
        <f>MATCH($AI$3,'CAT-4'!$1:$1,0)</f>
        <v>133</v>
      </c>
      <c r="AJ1107">
        <f>INDEX('CAT-4'!$1:$1048576,FAR!AF1107,FAR!AI1107)</f>
        <v>151.30000000000001</v>
      </c>
      <c r="AK1107" s="28">
        <f t="shared" si="619"/>
        <v>1.0908435472242251</v>
      </c>
      <c r="AL1107" s="28">
        <f t="shared" si="620"/>
        <v>1.0908435472242251</v>
      </c>
      <c r="AM1107" s="2">
        <f>INDEX(ELSV!$C$4:$G$58,MATCH(AE1107,ELSV!$G$4:$G$58,0),MATCH(IF(O1107&gt;2000000,"A",IF(O1107&gt;1000000,"B",IF(O1107&gt;100000,"C","D"))),ELSV!$C$4:$G$4,0))</f>
        <v>8</v>
      </c>
      <c r="AN1107" s="77">
        <f>INDEX(ELSV!$G$4:$K$58,MATCH(AE1107,ELSV!$G$4:$G$58,0),MATCH(IF(O1107&gt;2000000,"A",IF(O1107&gt;1000000,"B",IF(O1107&gt;100000,"C","D"))),ELSV!$G$4:$K$4,0))</f>
        <v>0.95</v>
      </c>
      <c r="AO1107" s="24">
        <f t="shared" si="616"/>
        <v>46339.044794520552</v>
      </c>
      <c r="AP1107" s="24">
        <f t="shared" si="617"/>
        <v>9247.6965262676003</v>
      </c>
      <c r="AQ1107" s="25">
        <f t="shared" si="618"/>
        <v>37091.34826825295</v>
      </c>
    </row>
    <row r="1108" spans="1:43" x14ac:dyDescent="0.25">
      <c r="A1108" s="11">
        <v>3008</v>
      </c>
      <c r="B1108" s="6">
        <v>3008006201</v>
      </c>
      <c r="C1108" s="6">
        <v>20000301</v>
      </c>
      <c r="D1108" s="6">
        <v>4000000171</v>
      </c>
      <c r="E1108" s="6" t="s">
        <v>1586</v>
      </c>
      <c r="F1108" s="6" t="s">
        <v>924</v>
      </c>
      <c r="G1108" s="6"/>
      <c r="H1108" s="6">
        <v>1</v>
      </c>
      <c r="I1108" s="6" t="s">
        <v>8</v>
      </c>
      <c r="J1108" s="27">
        <v>40999</v>
      </c>
      <c r="K1108" s="27">
        <v>40999</v>
      </c>
      <c r="L1108" s="7">
        <v>42165</v>
      </c>
      <c r="M1108" s="7">
        <v>0</v>
      </c>
      <c r="N1108" s="7"/>
      <c r="O1108" s="8">
        <v>42165</v>
      </c>
      <c r="P1108" s="7">
        <v>-26697.69</v>
      </c>
      <c r="Q1108" s="7">
        <v>0</v>
      </c>
      <c r="R1108" s="7">
        <v>-2669.04</v>
      </c>
      <c r="S1108" s="12">
        <f t="shared" si="610"/>
        <v>-29366.73</v>
      </c>
      <c r="T1108" s="18">
        <f t="shared" si="611"/>
        <v>15467.310000000001</v>
      </c>
      <c r="U1108" s="18">
        <v>12798.27</v>
      </c>
      <c r="V1108" s="30">
        <f t="shared" si="612"/>
        <v>40969</v>
      </c>
      <c r="W1108" s="28">
        <f t="shared" si="615"/>
        <v>11.180555555555555</v>
      </c>
      <c r="X1108" s="38" t="s">
        <v>3064</v>
      </c>
      <c r="Y1108">
        <f>MATCH(X1108,'CAT-3'!$A:$A,0)</f>
        <v>734</v>
      </c>
      <c r="Z1108">
        <f>MATCH(V1108,'CAT-3'!$1:$1,0)</f>
        <v>90</v>
      </c>
      <c r="AA1108">
        <f>INDEX('CAT-3'!$1:$1048576,FAR!Y1108,FAR!Z1108)</f>
        <v>116.8</v>
      </c>
      <c r="AB1108">
        <f>MATCH($AB$3,'CAT-3'!$1:$1,0)</f>
        <v>90</v>
      </c>
      <c r="AC1108">
        <f>INDEX('CAT-3'!$1:$1048576,FAR!Y1108,FAR!AB1108)</f>
        <v>116.8</v>
      </c>
      <c r="AD1108" s="28">
        <f>AC1108/AA1108</f>
        <v>1</v>
      </c>
      <c r="AE1108" s="43" t="s">
        <v>4165</v>
      </c>
      <c r="AF1108">
        <f>MATCH(AE1108,'CAT-4'!$A:$A,0)</f>
        <v>708</v>
      </c>
      <c r="AG1108">
        <f>MATCH($AG$3,'CAT-4'!$1:$1,0)</f>
        <v>4</v>
      </c>
      <c r="AH1108">
        <f>INDEX('CAT-4'!$1:$1048576,FAR!AF1108,FAR!AG1108)</f>
        <v>102.3</v>
      </c>
      <c r="AI1108">
        <f>MATCH($AI$3,'CAT-4'!$1:$1,0)</f>
        <v>133</v>
      </c>
      <c r="AJ1108">
        <f>INDEX('CAT-4'!$1:$1048576,FAR!AF1108,FAR!AI1108)</f>
        <v>133.69999999999999</v>
      </c>
      <c r="AK1108" s="28">
        <f>AJ1108/AH1108</f>
        <v>1.3069403714565004</v>
      </c>
      <c r="AL1108" s="28">
        <f>AK1108*AD1108</f>
        <v>1.3069403714565004</v>
      </c>
      <c r="AM1108" s="2">
        <f>INDEX(ELSV!$C$4:$G$58,MATCH(AE1108,ELSV!$G$4:$G$58,0),MATCH(IF(O1108&gt;2000000,"A",IF(O1108&gt;1000000,"B",IF(O1108&gt;100000,"C","D"))),ELSV!$C$4:$G$4,0))</f>
        <v>8</v>
      </c>
      <c r="AN1108" s="77">
        <f>INDEX(ELSV!$G$4:$K$58,MATCH(AE1108,ELSV!$G$4:$G$58,0),MATCH(IF(O1108&gt;2000000,"A",IF(O1108&gt;1000000,"B",IF(O1108&gt;100000,"C","D"))),ELSV!$G$4:$K$4,0))</f>
        <v>0.95</v>
      </c>
      <c r="AO1108" s="24">
        <f t="shared" si="616"/>
        <v>55107.140762463343</v>
      </c>
      <c r="AP1108" s="24">
        <f t="shared" si="617"/>
        <v>52351.783724340174</v>
      </c>
      <c r="AQ1108" s="25">
        <f t="shared" si="618"/>
        <v>2755.3570381231693</v>
      </c>
    </row>
    <row r="1109" spans="1:43" x14ac:dyDescent="0.25">
      <c r="A1109" s="11">
        <v>3005</v>
      </c>
      <c r="B1109" s="6">
        <v>3005006201</v>
      </c>
      <c r="C1109" s="6">
        <v>20000301</v>
      </c>
      <c r="D1109" s="6">
        <v>4000000372</v>
      </c>
      <c r="E1109" s="6" t="s">
        <v>1584</v>
      </c>
      <c r="F1109" s="6" t="s">
        <v>1061</v>
      </c>
      <c r="G1109" s="6"/>
      <c r="H1109" s="6">
        <v>20</v>
      </c>
      <c r="I1109" s="6" t="s">
        <v>41</v>
      </c>
      <c r="J1109" s="27">
        <v>44728</v>
      </c>
      <c r="K1109" s="27">
        <v>44728</v>
      </c>
      <c r="L1109" s="7">
        <v>0</v>
      </c>
      <c r="M1109" s="7">
        <v>42000</v>
      </c>
      <c r="N1109" s="7"/>
      <c r="O1109" s="8">
        <v>42000</v>
      </c>
      <c r="P1109" s="7">
        <v>0</v>
      </c>
      <c r="Q1109" s="7">
        <v>0</v>
      </c>
      <c r="R1109" s="7">
        <v>-2105.0300000000002</v>
      </c>
      <c r="S1109" s="12">
        <f t="shared" si="610"/>
        <v>-2105.0300000000002</v>
      </c>
      <c r="T1109" s="18">
        <f t="shared" si="611"/>
        <v>0</v>
      </c>
      <c r="U1109" s="18">
        <v>39894.97</v>
      </c>
      <c r="V1109" s="30">
        <f t="shared" si="612"/>
        <v>44713</v>
      </c>
      <c r="W1109" s="28">
        <f t="shared" si="615"/>
        <v>0.96944444444444444</v>
      </c>
      <c r="X1109" s="38"/>
      <c r="AD1109"/>
      <c r="AE1109" s="43" t="s">
        <v>4429</v>
      </c>
      <c r="AF1109">
        <f>MATCH(AE1109,'CAT-4'!$A:$A,0)</f>
        <v>844</v>
      </c>
      <c r="AG1109">
        <f>MATCH(V1109,'CAT-4'!$1:$1,0)</f>
        <v>126</v>
      </c>
      <c r="AH1109">
        <f>INDEX('CAT-4'!$1:$1048576,FAR!AF1109,FAR!AG1109)</f>
        <v>155.80000000000001</v>
      </c>
      <c r="AI1109">
        <f>MATCH($AI$3,'CAT-4'!$1:$1,0)</f>
        <v>133</v>
      </c>
      <c r="AJ1109">
        <f>INDEX('CAT-4'!$1:$1048576,FAR!AF1109,FAR!AI1109)</f>
        <v>157.9</v>
      </c>
      <c r="AK1109" s="28">
        <f>AJ1109/AH1109</f>
        <v>1.0134788189987163</v>
      </c>
      <c r="AL1109" s="28">
        <f>AK1109</f>
        <v>1.0134788189987163</v>
      </c>
      <c r="AM1109" s="2">
        <f>INDEX(ELSV!$C$4:$G$58,MATCH(AE1109,ELSV!$G$4:$G$58,0),MATCH(IF(O1109&gt;2000000,"A",IF(O1109&gt;1000000,"B",IF(O1109&gt;100000,"C","D"))),ELSV!$C$4:$G$4,0))</f>
        <v>8</v>
      </c>
      <c r="AN1109" s="77">
        <f>INDEX(ELSV!$G$4:$K$58,MATCH(AE1109,ELSV!$G$4:$G$58,0),MATCH(IF(O1109&gt;2000000,"A",IF(O1109&gt;1000000,"B",IF(O1109&gt;100000,"C","D"))),ELSV!$G$4:$K$4,0))</f>
        <v>0.95</v>
      </c>
      <c r="AO1109" s="24">
        <f t="shared" si="616"/>
        <v>42566.110397946082</v>
      </c>
      <c r="AP1109" s="24">
        <f t="shared" si="617"/>
        <v>4900.2756605691047</v>
      </c>
      <c r="AQ1109" s="25">
        <f t="shared" si="618"/>
        <v>37665.834737376979</v>
      </c>
    </row>
    <row r="1110" spans="1:43" hidden="1" x14ac:dyDescent="0.25">
      <c r="A1110" s="11">
        <v>3003</v>
      </c>
      <c r="B1110" s="6">
        <v>3003006301</v>
      </c>
      <c r="C1110" s="6">
        <v>20000401</v>
      </c>
      <c r="D1110" s="6">
        <v>5030000083</v>
      </c>
      <c r="E1110" s="6"/>
      <c r="F1110" s="6" t="s">
        <v>1393</v>
      </c>
      <c r="G1110" s="6"/>
      <c r="H1110" s="6">
        <v>2</v>
      </c>
      <c r="I1110" s="6" t="s">
        <v>41</v>
      </c>
      <c r="J1110" s="27">
        <v>40360</v>
      </c>
      <c r="K1110" s="27">
        <v>40360</v>
      </c>
      <c r="L1110" s="7">
        <v>42000</v>
      </c>
      <c r="M1110" s="7">
        <v>0</v>
      </c>
      <c r="N1110" s="7"/>
      <c r="O1110" s="8">
        <v>42000</v>
      </c>
      <c r="P1110" s="7">
        <v>-37800</v>
      </c>
      <c r="Q1110" s="7">
        <v>0</v>
      </c>
      <c r="R1110" s="7">
        <v>0</v>
      </c>
      <c r="S1110" s="12">
        <f t="shared" si="610"/>
        <v>-37800</v>
      </c>
      <c r="T1110" s="18">
        <f t="shared" si="611"/>
        <v>4200</v>
      </c>
      <c r="U1110" s="18">
        <v>4200</v>
      </c>
      <c r="V1110" s="30">
        <f t="shared" si="612"/>
        <v>40360</v>
      </c>
      <c r="W1110" s="28">
        <f t="shared" si="615"/>
        <v>12.927777777777777</v>
      </c>
      <c r="X1110" s="38" t="s">
        <v>3078</v>
      </c>
      <c r="Y1110">
        <f>MATCH(X1110,'CAT-3'!$A:$A,0)</f>
        <v>741</v>
      </c>
      <c r="Z1110">
        <f>MATCH(V1110,'CAT-3'!$1:$1,0)</f>
        <v>70</v>
      </c>
      <c r="AA1110">
        <f>INDEX('CAT-3'!$1:$1048576,FAR!Y1110,FAR!Z1110)</f>
        <v>84.1</v>
      </c>
      <c r="AB1110">
        <f>MATCH($AB$3,'CAT-3'!$1:$1,0)</f>
        <v>90</v>
      </c>
      <c r="AC1110">
        <f>INDEX('CAT-3'!$1:$1048576,FAR!Y1110,FAR!AB1110)</f>
        <v>85.7</v>
      </c>
      <c r="AD1110" s="28">
        <f t="shared" ref="AD1110:AD1111" si="621">AC1110/AA1110</f>
        <v>1.0190249702734842</v>
      </c>
      <c r="AE1110" s="43" t="s">
        <v>4032</v>
      </c>
      <c r="AF1110">
        <f>MATCH(AE1110,'CAT-4'!$A:$A,0)</f>
        <v>639</v>
      </c>
      <c r="AG1110">
        <f>MATCH($AG$3,'CAT-4'!$1:$1,0)</f>
        <v>4</v>
      </c>
      <c r="AH1110">
        <f>INDEX('CAT-4'!$1:$1048576,FAR!AF1110,FAR!AG1110)</f>
        <v>99.7</v>
      </c>
      <c r="AI1110">
        <f>MATCH($AI$3,'CAT-4'!$1:$1,0)</f>
        <v>133</v>
      </c>
      <c r="AJ1110">
        <f>INDEX('CAT-4'!$1:$1048576,FAR!AF1110,FAR!AI1110)</f>
        <v>117.6</v>
      </c>
      <c r="AK1110" s="28">
        <f t="shared" ref="AK1110:AK1111" si="622">AJ1110/AH1110</f>
        <v>1.1795386158475425</v>
      </c>
      <c r="AL1110" s="28">
        <f t="shared" ref="AL1110:AL1111" si="623">AK1110*AD1110</f>
        <v>1.2019793029504686</v>
      </c>
      <c r="AM1110" s="2">
        <f>INDEX(ELSV!$C$4:$G$58,MATCH(AE1110,ELSV!$G$4:$G$58,0),MATCH(IF(O1110&gt;2000000,"A",IF(O1110&gt;1000000,"B",IF(O1110&gt;100000,"C","D"))),ELSV!$C$4:$G$4,0))</f>
        <v>6</v>
      </c>
      <c r="AN1110" s="77">
        <f>INDEX(ELSV!$G$4:$K$58,MATCH(AE1110,ELSV!$G$4:$G$58,0),MATCH(IF(O1110&gt;2000000,"A",IF(O1110&gt;1000000,"B",IF(O1110&gt;100000,"C","D"))),ELSV!$G$4:$K$4,0))</f>
        <v>1</v>
      </c>
      <c r="AO1110" s="24">
        <f t="shared" si="616"/>
        <v>50483.130723919683</v>
      </c>
      <c r="AP1110" s="24">
        <f t="shared" si="617"/>
        <v>50483.130723919676</v>
      </c>
      <c r="AQ1110" s="25">
        <f t="shared" si="618"/>
        <v>0</v>
      </c>
    </row>
    <row r="1111" spans="1:43" x14ac:dyDescent="0.25">
      <c r="A1111" s="11">
        <v>3004</v>
      </c>
      <c r="B1111" s="6">
        <v>3004000214</v>
      </c>
      <c r="C1111" s="6">
        <v>20000201</v>
      </c>
      <c r="D1111" s="6">
        <v>3020000032</v>
      </c>
      <c r="E1111" s="6" t="s">
        <v>1583</v>
      </c>
      <c r="F1111" s="6" t="s">
        <v>184</v>
      </c>
      <c r="G1111" s="6"/>
      <c r="H1111" s="6">
        <v>3</v>
      </c>
      <c r="I1111" s="6" t="s">
        <v>8</v>
      </c>
      <c r="J1111" s="27">
        <v>40992</v>
      </c>
      <c r="K1111" s="27">
        <v>40992</v>
      </c>
      <c r="L1111" s="7">
        <v>41864</v>
      </c>
      <c r="M1111" s="7">
        <v>0</v>
      </c>
      <c r="N1111" s="7"/>
      <c r="O1111" s="8">
        <v>41864</v>
      </c>
      <c r="P1111" s="7">
        <v>-23545.91</v>
      </c>
      <c r="Q1111" s="7">
        <v>0</v>
      </c>
      <c r="R1111" s="7">
        <v>-2440.67</v>
      </c>
      <c r="S1111" s="12">
        <f t="shared" si="610"/>
        <v>-25986.58</v>
      </c>
      <c r="T1111" s="18">
        <f t="shared" si="611"/>
        <v>18318.09</v>
      </c>
      <c r="U1111" s="18">
        <v>15877.42</v>
      </c>
      <c r="V1111" s="30">
        <f t="shared" si="612"/>
        <v>40969</v>
      </c>
      <c r="W1111" s="28">
        <f t="shared" si="615"/>
        <v>11.197222222222223</v>
      </c>
      <c r="X1111" s="38" t="s">
        <v>2996</v>
      </c>
      <c r="Y1111">
        <f>MATCH(X1111,'CAT-3'!$A:$A,0)</f>
        <v>700</v>
      </c>
      <c r="Z1111">
        <f>MATCH(V1111,'CAT-3'!$1:$1,0)</f>
        <v>90</v>
      </c>
      <c r="AA1111">
        <f>INDEX('CAT-3'!$1:$1048576,FAR!Y1111,FAR!Z1111)</f>
        <v>136.4</v>
      </c>
      <c r="AB1111">
        <f>MATCH($AB$3,'CAT-3'!$1:$1,0)</f>
        <v>90</v>
      </c>
      <c r="AC1111">
        <f>INDEX('CAT-3'!$1:$1048576,FAR!Y1111,FAR!AB1111)</f>
        <v>136.4</v>
      </c>
      <c r="AD1111" s="28">
        <f t="shared" si="621"/>
        <v>1</v>
      </c>
      <c r="AE1111" s="43" t="s">
        <v>4200</v>
      </c>
      <c r="AF1111">
        <f>MATCH(AE1111,'CAT-4'!$A:$A,0)</f>
        <v>726</v>
      </c>
      <c r="AG1111">
        <f>MATCH($AG$3,'CAT-4'!$1:$1,0)</f>
        <v>4</v>
      </c>
      <c r="AH1111">
        <f>INDEX('CAT-4'!$1:$1048576,FAR!AF1111,FAR!AG1111)</f>
        <v>106.1</v>
      </c>
      <c r="AI1111">
        <f>MATCH($AI$3,'CAT-4'!$1:$1,0)</f>
        <v>133</v>
      </c>
      <c r="AJ1111">
        <f>INDEX('CAT-4'!$1:$1048576,FAR!AF1111,FAR!AI1111)</f>
        <v>129.9</v>
      </c>
      <c r="AK1111" s="28">
        <f t="shared" si="622"/>
        <v>1.2243166823751179</v>
      </c>
      <c r="AL1111" s="28">
        <f t="shared" si="623"/>
        <v>1.2243166823751179</v>
      </c>
      <c r="AM1111" s="2">
        <f>INDEX(ELSV!$C$4:$G$58,MATCH(AE1111,ELSV!$G$4:$G$58,0),MATCH(IF(O1111&gt;2000000,"A",IF(O1111&gt;1000000,"B",IF(O1111&gt;100000,"C","D"))),ELSV!$C$4:$G$4,0))</f>
        <v>8</v>
      </c>
      <c r="AN1111" s="77">
        <f>INDEX(ELSV!$G$4:$K$58,MATCH(AE1111,ELSV!$G$4:$G$58,0),MATCH(IF(O1111&gt;2000000,"A",IF(O1111&gt;1000000,"B",IF(O1111&gt;100000,"C","D"))),ELSV!$G$4:$K$4,0))</f>
        <v>0.95</v>
      </c>
      <c r="AO1111" s="24">
        <f t="shared" si="616"/>
        <v>51254.793590951936</v>
      </c>
      <c r="AP1111" s="24">
        <f t="shared" si="617"/>
        <v>48692.053911404335</v>
      </c>
      <c r="AQ1111" s="25">
        <f t="shared" si="618"/>
        <v>2562.7396795476016</v>
      </c>
    </row>
    <row r="1112" spans="1:43" x14ac:dyDescent="0.25">
      <c r="A1112" s="11">
        <v>3006</v>
      </c>
      <c r="B1112" s="6">
        <v>3006006201</v>
      </c>
      <c r="C1112" s="6">
        <v>20000401</v>
      </c>
      <c r="D1112" s="6">
        <v>5000000330</v>
      </c>
      <c r="E1112" s="6" t="s">
        <v>1582</v>
      </c>
      <c r="F1112" s="6" t="s">
        <v>1195</v>
      </c>
      <c r="G1112" s="6"/>
      <c r="H1112" s="6">
        <v>1</v>
      </c>
      <c r="I1112" s="6" t="s">
        <v>8</v>
      </c>
      <c r="J1112" s="27">
        <v>42429</v>
      </c>
      <c r="K1112" s="27">
        <v>42429</v>
      </c>
      <c r="L1112" s="7">
        <v>41400.01</v>
      </c>
      <c r="M1112" s="7">
        <v>0</v>
      </c>
      <c r="N1112" s="7"/>
      <c r="O1112" s="8">
        <v>41400.01</v>
      </c>
      <c r="P1112" s="7">
        <v>-15952.85</v>
      </c>
      <c r="Q1112" s="7">
        <v>0</v>
      </c>
      <c r="R1112" s="7">
        <v>-2620.62</v>
      </c>
      <c r="S1112" s="12">
        <f t="shared" si="610"/>
        <v>-18573.47</v>
      </c>
      <c r="T1112" s="18">
        <f t="shared" si="611"/>
        <v>25447.160000000003</v>
      </c>
      <c r="U1112" s="18">
        <v>22826.54</v>
      </c>
      <c r="V1112" s="30">
        <f t="shared" si="612"/>
        <v>42401</v>
      </c>
      <c r="W1112" s="28">
        <f t="shared" si="615"/>
        <v>7.2638888888888893</v>
      </c>
      <c r="X1112" s="38"/>
      <c r="AD1112"/>
      <c r="AE1112" s="43" t="s">
        <v>4165</v>
      </c>
      <c r="AF1112">
        <f>MATCH(AE1112,'CAT-4'!$A:$A,0)</f>
        <v>708</v>
      </c>
      <c r="AG1112">
        <f>MATCH(V1112,'CAT-4'!$1:$1,0)</f>
        <v>50</v>
      </c>
      <c r="AH1112">
        <f>INDEX('CAT-4'!$1:$1048576,FAR!AF1112,FAR!AG1112)</f>
        <v>119.2</v>
      </c>
      <c r="AI1112">
        <f>MATCH($AI$3,'CAT-4'!$1:$1,0)</f>
        <v>133</v>
      </c>
      <c r="AJ1112">
        <f>INDEX('CAT-4'!$1:$1048576,FAR!AF1112,FAR!AI1112)</f>
        <v>133.69999999999999</v>
      </c>
      <c r="AK1112" s="28">
        <f>AJ1112/AH1112</f>
        <v>1.1216442953020134</v>
      </c>
      <c r="AL1112" s="28">
        <f>AK1112</f>
        <v>1.1216442953020134</v>
      </c>
      <c r="AM1112" s="2">
        <f>INDEX(ELSV!$C$4:$G$58,MATCH(AE1112,ELSV!$G$4:$G$58,0),MATCH(IF(O1112&gt;2000000,"A",IF(O1112&gt;1000000,"B",IF(O1112&gt;100000,"C","D"))),ELSV!$C$4:$G$4,0))</f>
        <v>8</v>
      </c>
      <c r="AN1112" s="77">
        <f>INDEX(ELSV!$G$4:$K$58,MATCH(AE1112,ELSV!$G$4:$G$58,0),MATCH(IF(O1112&gt;2000000,"A",IF(O1112&gt;1000000,"B",IF(O1112&gt;100000,"C","D"))),ELSV!$G$4:$K$4,0))</f>
        <v>0.95</v>
      </c>
      <c r="AO1112" s="24">
        <f t="shared" si="616"/>
        <v>46436.08504194631</v>
      </c>
      <c r="AP1112" s="24">
        <f t="shared" si="617"/>
        <v>40055.154258838586</v>
      </c>
      <c r="AQ1112" s="25">
        <f t="shared" si="618"/>
        <v>6380.930783107724</v>
      </c>
    </row>
    <row r="1113" spans="1:43" x14ac:dyDescent="0.25">
      <c r="A1113" s="11">
        <v>3007</v>
      </c>
      <c r="B1113" s="6">
        <v>3007006203</v>
      </c>
      <c r="C1113" s="6">
        <v>20000301</v>
      </c>
      <c r="D1113" s="6">
        <v>4000000003</v>
      </c>
      <c r="E1113" s="6" t="s">
        <v>1585</v>
      </c>
      <c r="F1113" s="6" t="s">
        <v>793</v>
      </c>
      <c r="G1113" s="6"/>
      <c r="H1113" s="6">
        <v>3</v>
      </c>
      <c r="I1113" s="6" t="s">
        <v>8</v>
      </c>
      <c r="J1113" s="27">
        <v>40498</v>
      </c>
      <c r="K1113" s="27">
        <v>40498</v>
      </c>
      <c r="L1113" s="7">
        <v>41291.01</v>
      </c>
      <c r="M1113" s="7">
        <v>0</v>
      </c>
      <c r="N1113" s="7"/>
      <c r="O1113" s="8">
        <v>41291.01</v>
      </c>
      <c r="P1113" s="7">
        <v>-29724.799999999999</v>
      </c>
      <c r="Q1113" s="7">
        <v>0</v>
      </c>
      <c r="R1113" s="7">
        <v>-2613.7199999999998</v>
      </c>
      <c r="S1113" s="12">
        <f t="shared" si="610"/>
        <v>-32338.52</v>
      </c>
      <c r="T1113" s="18">
        <f t="shared" si="611"/>
        <v>11566.210000000003</v>
      </c>
      <c r="U1113" s="18">
        <v>8952.49</v>
      </c>
      <c r="V1113" s="30">
        <f t="shared" si="612"/>
        <v>40483</v>
      </c>
      <c r="W1113" s="28">
        <f t="shared" si="615"/>
        <v>12.552777777777777</v>
      </c>
      <c r="X1113" s="38" t="s">
        <v>2852</v>
      </c>
      <c r="Y1113">
        <f>MATCH(X1113,'CAT-3'!$A:$A,0)</f>
        <v>628</v>
      </c>
      <c r="Z1113">
        <f>MATCH(V1113,'CAT-3'!$1:$1,0)</f>
        <v>74</v>
      </c>
      <c r="AA1113">
        <f>INDEX('CAT-3'!$1:$1048576,FAR!Y1113,FAR!Z1113)</f>
        <v>130.6</v>
      </c>
      <c r="AB1113">
        <f>MATCH($AB$3,'CAT-3'!$1:$1,0)</f>
        <v>90</v>
      </c>
      <c r="AC1113">
        <f>INDEX('CAT-3'!$1:$1048576,FAR!Y1113,FAR!AB1113)</f>
        <v>138.4</v>
      </c>
      <c r="AD1113" s="28">
        <f t="shared" ref="AD1113:AD1117" si="624">AC1113/AA1113</f>
        <v>1.0597243491577337</v>
      </c>
      <c r="AE1113" s="43" t="s">
        <v>4429</v>
      </c>
      <c r="AF1113">
        <f>MATCH(AE1113,'CAT-4'!$A:$A,0)</f>
        <v>844</v>
      </c>
      <c r="AG1113">
        <f>MATCH($AG$3,'CAT-4'!$1:$1,0)</f>
        <v>4</v>
      </c>
      <c r="AH1113">
        <f>INDEX('CAT-4'!$1:$1048576,FAR!AF1113,FAR!AG1113)</f>
        <v>103.9</v>
      </c>
      <c r="AI1113">
        <f>MATCH($AI$3,'CAT-4'!$1:$1,0)</f>
        <v>133</v>
      </c>
      <c r="AJ1113">
        <f>INDEX('CAT-4'!$1:$1048576,FAR!AF1113,FAR!AI1113)</f>
        <v>157.9</v>
      </c>
      <c r="AK1113" s="28">
        <f t="shared" ref="AK1113:AK1117" si="625">AJ1113/AH1113</f>
        <v>1.5197305101058709</v>
      </c>
      <c r="AL1113" s="28">
        <f t="shared" ref="AL1113:AL1117" si="626">AK1113*AD1113</f>
        <v>1.6104954257170947</v>
      </c>
      <c r="AM1113" s="2">
        <f>INDEX(ELSV!$C$4:$G$58,MATCH(AE1113,ELSV!$G$4:$G$58,0),MATCH(IF(O1113&gt;2000000,"A",IF(O1113&gt;1000000,"B",IF(O1113&gt;100000,"C","D"))),ELSV!$C$4:$G$4,0))</f>
        <v>8</v>
      </c>
      <c r="AN1113" s="77">
        <f>INDEX(ELSV!$G$4:$K$58,MATCH(AE1113,ELSV!$G$4:$G$58,0),MATCH(IF(O1113&gt;2000000,"A",IF(O1113&gt;1000000,"B",IF(O1113&gt;100000,"C","D"))),ELSV!$G$4:$K$4,0))</f>
        <v>0.95</v>
      </c>
      <c r="AO1113" s="24">
        <f t="shared" si="616"/>
        <v>66498.982728238814</v>
      </c>
      <c r="AP1113" s="24">
        <f t="shared" si="617"/>
        <v>63174.033591826868</v>
      </c>
      <c r="AQ1113" s="25">
        <f t="shared" si="618"/>
        <v>3324.9491364119458</v>
      </c>
    </row>
    <row r="1114" spans="1:43" x14ac:dyDescent="0.25">
      <c r="A1114" s="11">
        <v>3004</v>
      </c>
      <c r="B1114" s="6">
        <v>3004006201</v>
      </c>
      <c r="C1114" s="6">
        <v>20000301</v>
      </c>
      <c r="D1114" s="6">
        <v>4000000067</v>
      </c>
      <c r="E1114" s="6" t="s">
        <v>1583</v>
      </c>
      <c r="F1114" s="6" t="s">
        <v>846</v>
      </c>
      <c r="G1114" s="6"/>
      <c r="H1114" s="6">
        <v>3</v>
      </c>
      <c r="I1114" s="6" t="s">
        <v>41</v>
      </c>
      <c r="J1114" s="27">
        <v>40530</v>
      </c>
      <c r="K1114" s="27">
        <v>40530</v>
      </c>
      <c r="L1114" s="7">
        <v>41291.01</v>
      </c>
      <c r="M1114" s="7">
        <v>0</v>
      </c>
      <c r="N1114" s="7"/>
      <c r="O1114" s="8">
        <v>41291.01</v>
      </c>
      <c r="P1114" s="7">
        <v>-29495.65</v>
      </c>
      <c r="Q1114" s="7">
        <v>0</v>
      </c>
      <c r="R1114" s="7">
        <v>-2613.7199999999998</v>
      </c>
      <c r="S1114" s="12">
        <f t="shared" si="610"/>
        <v>-32109.370000000003</v>
      </c>
      <c r="T1114" s="18">
        <f t="shared" si="611"/>
        <v>11795.36</v>
      </c>
      <c r="U1114" s="18">
        <v>9181.64</v>
      </c>
      <c r="V1114" s="30">
        <f t="shared" si="612"/>
        <v>40513</v>
      </c>
      <c r="W1114" s="28">
        <f t="shared" si="615"/>
        <v>12.463888888888889</v>
      </c>
      <c r="X1114" s="38" t="s">
        <v>2852</v>
      </c>
      <c r="Y1114">
        <f>MATCH(X1114,'CAT-3'!$A:$A,0)</f>
        <v>628</v>
      </c>
      <c r="Z1114">
        <f>MATCH(V1114,'CAT-3'!$1:$1,0)</f>
        <v>75</v>
      </c>
      <c r="AA1114">
        <f>INDEX('CAT-3'!$1:$1048576,FAR!Y1114,FAR!Z1114)</f>
        <v>130.6</v>
      </c>
      <c r="AB1114">
        <f>MATCH($AB$3,'CAT-3'!$1:$1,0)</f>
        <v>90</v>
      </c>
      <c r="AC1114">
        <f>INDEX('CAT-3'!$1:$1048576,FAR!Y1114,FAR!AB1114)</f>
        <v>138.4</v>
      </c>
      <c r="AD1114" s="28">
        <f t="shared" si="624"/>
        <v>1.0597243491577337</v>
      </c>
      <c r="AE1114" s="43" t="s">
        <v>4429</v>
      </c>
      <c r="AF1114">
        <f>MATCH(AE1114,'CAT-4'!$A:$A,0)</f>
        <v>844</v>
      </c>
      <c r="AG1114">
        <f>MATCH($AG$3,'CAT-4'!$1:$1,0)</f>
        <v>4</v>
      </c>
      <c r="AH1114">
        <f>INDEX('CAT-4'!$1:$1048576,FAR!AF1114,FAR!AG1114)</f>
        <v>103.9</v>
      </c>
      <c r="AI1114">
        <f>MATCH($AI$3,'CAT-4'!$1:$1,0)</f>
        <v>133</v>
      </c>
      <c r="AJ1114">
        <f>INDEX('CAT-4'!$1:$1048576,FAR!AF1114,FAR!AI1114)</f>
        <v>157.9</v>
      </c>
      <c r="AK1114" s="28">
        <f t="shared" si="625"/>
        <v>1.5197305101058709</v>
      </c>
      <c r="AL1114" s="28">
        <f t="shared" si="626"/>
        <v>1.6104954257170947</v>
      </c>
      <c r="AM1114" s="2">
        <f>INDEX(ELSV!$C$4:$G$58,MATCH(AE1114,ELSV!$G$4:$G$58,0),MATCH(IF(O1114&gt;2000000,"A",IF(O1114&gt;1000000,"B",IF(O1114&gt;100000,"C","D"))),ELSV!$C$4:$G$4,0))</f>
        <v>8</v>
      </c>
      <c r="AN1114" s="77">
        <f>INDEX(ELSV!$G$4:$K$58,MATCH(AE1114,ELSV!$G$4:$G$58,0),MATCH(IF(O1114&gt;2000000,"A",IF(O1114&gt;1000000,"B",IF(O1114&gt;100000,"C","D"))),ELSV!$G$4:$K$4,0))</f>
        <v>0.95</v>
      </c>
      <c r="AO1114" s="24">
        <f t="shared" si="616"/>
        <v>66498.982728238814</v>
      </c>
      <c r="AP1114" s="24">
        <f t="shared" si="617"/>
        <v>63174.033591826868</v>
      </c>
      <c r="AQ1114" s="25">
        <f t="shared" si="618"/>
        <v>3324.9491364119458</v>
      </c>
    </row>
    <row r="1115" spans="1:43" x14ac:dyDescent="0.25">
      <c r="A1115" s="11">
        <v>3006</v>
      </c>
      <c r="B1115" s="6">
        <v>3006005204</v>
      </c>
      <c r="C1115" s="6">
        <v>20000301</v>
      </c>
      <c r="D1115" s="6">
        <v>4000000113</v>
      </c>
      <c r="E1115" s="6" t="s">
        <v>1582</v>
      </c>
      <c r="F1115" s="6" t="s">
        <v>881</v>
      </c>
      <c r="G1115" s="6"/>
      <c r="H1115" s="6">
        <v>3</v>
      </c>
      <c r="I1115" s="6" t="s">
        <v>41</v>
      </c>
      <c r="J1115" s="27">
        <v>40494</v>
      </c>
      <c r="K1115" s="27">
        <v>40494</v>
      </c>
      <c r="L1115" s="7">
        <v>41291.01</v>
      </c>
      <c r="M1115" s="7">
        <v>0</v>
      </c>
      <c r="N1115" s="7"/>
      <c r="O1115" s="8">
        <v>41291.01</v>
      </c>
      <c r="P1115" s="7">
        <v>-29753.439999999999</v>
      </c>
      <c r="Q1115" s="7">
        <v>0</v>
      </c>
      <c r="R1115" s="7">
        <v>-2613.7199999999998</v>
      </c>
      <c r="S1115" s="12">
        <f t="shared" si="610"/>
        <v>-32367.16</v>
      </c>
      <c r="T1115" s="18">
        <f t="shared" si="611"/>
        <v>11537.570000000003</v>
      </c>
      <c r="U1115" s="18">
        <v>8923.85</v>
      </c>
      <c r="V1115" s="30">
        <f t="shared" si="612"/>
        <v>40483</v>
      </c>
      <c r="W1115" s="28">
        <f t="shared" si="615"/>
        <v>12.563888888888888</v>
      </c>
      <c r="X1115" s="38" t="s">
        <v>2852</v>
      </c>
      <c r="Y1115">
        <f>MATCH(X1115,'CAT-3'!$A:$A,0)</f>
        <v>628</v>
      </c>
      <c r="Z1115">
        <f>MATCH(V1115,'CAT-3'!$1:$1,0)</f>
        <v>74</v>
      </c>
      <c r="AA1115">
        <f>INDEX('CAT-3'!$1:$1048576,FAR!Y1115,FAR!Z1115)</f>
        <v>130.6</v>
      </c>
      <c r="AB1115">
        <f>MATCH($AB$3,'CAT-3'!$1:$1,0)</f>
        <v>90</v>
      </c>
      <c r="AC1115">
        <f>INDEX('CAT-3'!$1:$1048576,FAR!Y1115,FAR!AB1115)</f>
        <v>138.4</v>
      </c>
      <c r="AD1115" s="28">
        <f t="shared" si="624"/>
        <v>1.0597243491577337</v>
      </c>
      <c r="AE1115" s="43" t="s">
        <v>4429</v>
      </c>
      <c r="AF1115">
        <f>MATCH(AE1115,'CAT-4'!$A:$A,0)</f>
        <v>844</v>
      </c>
      <c r="AG1115">
        <f>MATCH($AG$3,'CAT-4'!$1:$1,0)</f>
        <v>4</v>
      </c>
      <c r="AH1115">
        <f>INDEX('CAT-4'!$1:$1048576,FAR!AF1115,FAR!AG1115)</f>
        <v>103.9</v>
      </c>
      <c r="AI1115">
        <f>MATCH($AI$3,'CAT-4'!$1:$1,0)</f>
        <v>133</v>
      </c>
      <c r="AJ1115">
        <f>INDEX('CAT-4'!$1:$1048576,FAR!AF1115,FAR!AI1115)</f>
        <v>157.9</v>
      </c>
      <c r="AK1115" s="28">
        <f t="shared" si="625"/>
        <v>1.5197305101058709</v>
      </c>
      <c r="AL1115" s="28">
        <f t="shared" si="626"/>
        <v>1.6104954257170947</v>
      </c>
      <c r="AM1115" s="2">
        <f>INDEX(ELSV!$C$4:$G$58,MATCH(AE1115,ELSV!$G$4:$G$58,0),MATCH(IF(O1115&gt;2000000,"A",IF(O1115&gt;1000000,"B",IF(O1115&gt;100000,"C","D"))),ELSV!$C$4:$G$4,0))</f>
        <v>8</v>
      </c>
      <c r="AN1115" s="77">
        <f>INDEX(ELSV!$G$4:$K$58,MATCH(AE1115,ELSV!$G$4:$G$58,0),MATCH(IF(O1115&gt;2000000,"A",IF(O1115&gt;1000000,"B",IF(O1115&gt;100000,"C","D"))),ELSV!$G$4:$K$4,0))</f>
        <v>0.95</v>
      </c>
      <c r="AO1115" s="24">
        <f t="shared" si="616"/>
        <v>66498.982728238814</v>
      </c>
      <c r="AP1115" s="24">
        <f t="shared" si="617"/>
        <v>63174.033591826868</v>
      </c>
      <c r="AQ1115" s="25">
        <f t="shared" si="618"/>
        <v>3324.9491364119458</v>
      </c>
    </row>
    <row r="1116" spans="1:43" x14ac:dyDescent="0.25">
      <c r="A1116" s="11">
        <v>3005</v>
      </c>
      <c r="B1116" s="6">
        <v>3005006203</v>
      </c>
      <c r="C1116" s="6">
        <v>20000301</v>
      </c>
      <c r="D1116" s="6">
        <v>4000000125</v>
      </c>
      <c r="E1116" s="6" t="s">
        <v>1584</v>
      </c>
      <c r="F1116" s="6" t="s">
        <v>889</v>
      </c>
      <c r="G1116" s="6"/>
      <c r="H1116" s="6">
        <v>3</v>
      </c>
      <c r="I1116" s="6" t="s">
        <v>8</v>
      </c>
      <c r="J1116" s="27">
        <v>40519</v>
      </c>
      <c r="K1116" s="27">
        <v>40519</v>
      </c>
      <c r="L1116" s="7">
        <v>41291.01</v>
      </c>
      <c r="M1116" s="7">
        <v>0</v>
      </c>
      <c r="N1116" s="7"/>
      <c r="O1116" s="8">
        <v>41291.01</v>
      </c>
      <c r="P1116" s="7">
        <v>-29574.42</v>
      </c>
      <c r="Q1116" s="7">
        <v>0</v>
      </c>
      <c r="R1116" s="7">
        <v>-2613.7199999999998</v>
      </c>
      <c r="S1116" s="12">
        <f t="shared" si="610"/>
        <v>-32188.14</v>
      </c>
      <c r="T1116" s="18">
        <f t="shared" si="611"/>
        <v>11716.590000000004</v>
      </c>
      <c r="U1116" s="18">
        <v>9102.8700000000008</v>
      </c>
      <c r="V1116" s="30">
        <f t="shared" si="612"/>
        <v>40513</v>
      </c>
      <c r="W1116" s="28">
        <f t="shared" si="615"/>
        <v>12.494444444444444</v>
      </c>
      <c r="X1116" s="38" t="s">
        <v>2852</v>
      </c>
      <c r="Y1116">
        <f>MATCH(X1116,'CAT-3'!$A:$A,0)</f>
        <v>628</v>
      </c>
      <c r="Z1116">
        <f>MATCH(V1116,'CAT-3'!$1:$1,0)</f>
        <v>75</v>
      </c>
      <c r="AA1116">
        <f>INDEX('CAT-3'!$1:$1048576,FAR!Y1116,FAR!Z1116)</f>
        <v>130.6</v>
      </c>
      <c r="AB1116">
        <f>MATCH($AB$3,'CAT-3'!$1:$1,0)</f>
        <v>90</v>
      </c>
      <c r="AC1116">
        <f>INDEX('CAT-3'!$1:$1048576,FAR!Y1116,FAR!AB1116)</f>
        <v>138.4</v>
      </c>
      <c r="AD1116" s="28">
        <f t="shared" si="624"/>
        <v>1.0597243491577337</v>
      </c>
      <c r="AE1116" s="43" t="s">
        <v>4429</v>
      </c>
      <c r="AF1116">
        <f>MATCH(AE1116,'CAT-4'!$A:$A,0)</f>
        <v>844</v>
      </c>
      <c r="AG1116">
        <f>MATCH($AG$3,'CAT-4'!$1:$1,0)</f>
        <v>4</v>
      </c>
      <c r="AH1116">
        <f>INDEX('CAT-4'!$1:$1048576,FAR!AF1116,FAR!AG1116)</f>
        <v>103.9</v>
      </c>
      <c r="AI1116">
        <f>MATCH($AI$3,'CAT-4'!$1:$1,0)</f>
        <v>133</v>
      </c>
      <c r="AJ1116">
        <f>INDEX('CAT-4'!$1:$1048576,FAR!AF1116,FAR!AI1116)</f>
        <v>157.9</v>
      </c>
      <c r="AK1116" s="28">
        <f t="shared" si="625"/>
        <v>1.5197305101058709</v>
      </c>
      <c r="AL1116" s="28">
        <f t="shared" si="626"/>
        <v>1.6104954257170947</v>
      </c>
      <c r="AM1116" s="2">
        <f>INDEX(ELSV!$C$4:$G$58,MATCH(AE1116,ELSV!$G$4:$G$58,0),MATCH(IF(O1116&gt;2000000,"A",IF(O1116&gt;1000000,"B",IF(O1116&gt;100000,"C","D"))),ELSV!$C$4:$G$4,0))</f>
        <v>8</v>
      </c>
      <c r="AN1116" s="77">
        <f>INDEX(ELSV!$G$4:$K$58,MATCH(AE1116,ELSV!$G$4:$G$58,0),MATCH(IF(O1116&gt;2000000,"A",IF(O1116&gt;1000000,"B",IF(O1116&gt;100000,"C","D"))),ELSV!$G$4:$K$4,0))</f>
        <v>0.95</v>
      </c>
      <c r="AO1116" s="24">
        <f t="shared" si="616"/>
        <v>66498.982728238814</v>
      </c>
      <c r="AP1116" s="24">
        <f t="shared" si="617"/>
        <v>63174.033591826868</v>
      </c>
      <c r="AQ1116" s="25">
        <f t="shared" si="618"/>
        <v>3324.9491364119458</v>
      </c>
    </row>
    <row r="1117" spans="1:43" x14ac:dyDescent="0.25">
      <c r="A1117" s="11">
        <v>3008</v>
      </c>
      <c r="B1117" s="6">
        <v>3008006203</v>
      </c>
      <c r="C1117" s="6">
        <v>20000301</v>
      </c>
      <c r="D1117" s="6">
        <v>4000000042</v>
      </c>
      <c r="E1117" s="6" t="s">
        <v>1586</v>
      </c>
      <c r="F1117" s="6" t="s">
        <v>825</v>
      </c>
      <c r="G1117" s="6"/>
      <c r="H1117" s="6">
        <v>3</v>
      </c>
      <c r="I1117" s="6" t="s">
        <v>8</v>
      </c>
      <c r="J1117" s="27">
        <v>40544</v>
      </c>
      <c r="K1117" s="27">
        <v>40544</v>
      </c>
      <c r="L1117" s="7">
        <v>41291</v>
      </c>
      <c r="M1117" s="7">
        <v>0</v>
      </c>
      <c r="N1117" s="7"/>
      <c r="O1117" s="8">
        <v>41291</v>
      </c>
      <c r="P1117" s="7">
        <v>-29395.4</v>
      </c>
      <c r="Q1117" s="7">
        <v>0</v>
      </c>
      <c r="R1117" s="7">
        <v>-2613.7199999999998</v>
      </c>
      <c r="S1117" s="12">
        <f t="shared" si="610"/>
        <v>-32009.120000000003</v>
      </c>
      <c r="T1117" s="18">
        <f t="shared" si="611"/>
        <v>11895.599999999999</v>
      </c>
      <c r="U1117" s="18">
        <v>9281.8799999999992</v>
      </c>
      <c r="V1117" s="30">
        <f t="shared" si="612"/>
        <v>40544</v>
      </c>
      <c r="W1117" s="28">
        <f t="shared" si="615"/>
        <v>12.427777777777777</v>
      </c>
      <c r="X1117" s="38" t="s">
        <v>2852</v>
      </c>
      <c r="Y1117">
        <f>MATCH(X1117,'CAT-3'!$A:$A,0)</f>
        <v>628</v>
      </c>
      <c r="Z1117">
        <f>MATCH(V1117,'CAT-3'!$1:$1,0)</f>
        <v>76</v>
      </c>
      <c r="AA1117">
        <f>INDEX('CAT-3'!$1:$1048576,FAR!Y1117,FAR!Z1117)</f>
        <v>130.6</v>
      </c>
      <c r="AB1117">
        <f>MATCH($AB$3,'CAT-3'!$1:$1,0)</f>
        <v>90</v>
      </c>
      <c r="AC1117">
        <f>INDEX('CAT-3'!$1:$1048576,FAR!Y1117,FAR!AB1117)</f>
        <v>138.4</v>
      </c>
      <c r="AD1117" s="28">
        <f t="shared" si="624"/>
        <v>1.0597243491577337</v>
      </c>
      <c r="AE1117" s="43" t="s">
        <v>4429</v>
      </c>
      <c r="AF1117">
        <f>MATCH(AE1117,'CAT-4'!$A:$A,0)</f>
        <v>844</v>
      </c>
      <c r="AG1117">
        <f>MATCH($AG$3,'CAT-4'!$1:$1,0)</f>
        <v>4</v>
      </c>
      <c r="AH1117">
        <f>INDEX('CAT-4'!$1:$1048576,FAR!AF1117,FAR!AG1117)</f>
        <v>103.9</v>
      </c>
      <c r="AI1117">
        <f>MATCH($AI$3,'CAT-4'!$1:$1,0)</f>
        <v>133</v>
      </c>
      <c r="AJ1117">
        <f>INDEX('CAT-4'!$1:$1048576,FAR!AF1117,FAR!AI1117)</f>
        <v>157.9</v>
      </c>
      <c r="AK1117" s="28">
        <f t="shared" si="625"/>
        <v>1.5197305101058709</v>
      </c>
      <c r="AL1117" s="28">
        <f t="shared" si="626"/>
        <v>1.6104954257170947</v>
      </c>
      <c r="AM1117" s="2">
        <f>INDEX(ELSV!$C$4:$G$58,MATCH(AE1117,ELSV!$G$4:$G$58,0),MATCH(IF(O1117&gt;2000000,"A",IF(O1117&gt;1000000,"B",IF(O1117&gt;100000,"C","D"))),ELSV!$C$4:$G$4,0))</f>
        <v>8</v>
      </c>
      <c r="AN1117" s="77">
        <f>INDEX(ELSV!$G$4:$K$58,MATCH(AE1117,ELSV!$G$4:$G$58,0),MATCH(IF(O1117&gt;2000000,"A",IF(O1117&gt;1000000,"B",IF(O1117&gt;100000,"C","D"))),ELSV!$G$4:$K$4,0))</f>
        <v>0.95</v>
      </c>
      <c r="AO1117" s="24">
        <f t="shared" si="616"/>
        <v>66498.966623284563</v>
      </c>
      <c r="AP1117" s="24">
        <f t="shared" si="617"/>
        <v>63174.01829212033</v>
      </c>
      <c r="AQ1117" s="25">
        <f t="shared" si="618"/>
        <v>3324.9483311642325</v>
      </c>
    </row>
    <row r="1118" spans="1:43" x14ac:dyDescent="0.25">
      <c r="A1118" s="11">
        <v>3008</v>
      </c>
      <c r="B1118" s="6">
        <v>3008006201</v>
      </c>
      <c r="C1118" s="6">
        <v>20000301</v>
      </c>
      <c r="D1118" s="6">
        <v>4000000237</v>
      </c>
      <c r="E1118" s="6" t="s">
        <v>1586</v>
      </c>
      <c r="F1118" s="6" t="s">
        <v>966</v>
      </c>
      <c r="G1118" s="6"/>
      <c r="H1118" s="6">
        <v>6</v>
      </c>
      <c r="I1118" s="6" t="s">
        <v>8</v>
      </c>
      <c r="J1118" s="27">
        <v>42063</v>
      </c>
      <c r="K1118" s="27">
        <v>42063</v>
      </c>
      <c r="L1118" s="7">
        <v>41011.279999999999</v>
      </c>
      <c r="M1118" s="7">
        <v>0</v>
      </c>
      <c r="N1118" s="7"/>
      <c r="O1118" s="8">
        <v>41011.279999999999</v>
      </c>
      <c r="P1118" s="7">
        <v>-18399.669999999998</v>
      </c>
      <c r="Q1118" s="7">
        <v>0</v>
      </c>
      <c r="R1118" s="7">
        <v>-2596.0100000000002</v>
      </c>
      <c r="S1118" s="12">
        <f t="shared" si="610"/>
        <v>-20995.68</v>
      </c>
      <c r="T1118" s="18">
        <f t="shared" si="611"/>
        <v>22611.61</v>
      </c>
      <c r="U1118" s="18">
        <v>20015.599999999999</v>
      </c>
      <c r="V1118" s="30">
        <f t="shared" si="612"/>
        <v>42036</v>
      </c>
      <c r="W1118" s="28">
        <f t="shared" si="615"/>
        <v>8.2638888888888893</v>
      </c>
      <c r="X1118" s="38"/>
      <c r="AD1118"/>
      <c r="AE1118" s="43" t="s">
        <v>4429</v>
      </c>
      <c r="AF1118">
        <f>MATCH(AE1118,'CAT-4'!$A:$A,0)</f>
        <v>844</v>
      </c>
      <c r="AG1118">
        <f>MATCH(V1118,'CAT-4'!$1:$1,0)</f>
        <v>38</v>
      </c>
      <c r="AH1118">
        <f>INDEX('CAT-4'!$1:$1048576,FAR!AF1118,FAR!AG1118)</f>
        <v>115.4</v>
      </c>
      <c r="AI1118">
        <f>MATCH($AI$3,'CAT-4'!$1:$1,0)</f>
        <v>133</v>
      </c>
      <c r="AJ1118">
        <f>INDEX('CAT-4'!$1:$1048576,FAR!AF1118,FAR!AI1118)</f>
        <v>157.9</v>
      </c>
      <c r="AK1118" s="28">
        <f>AJ1118/AH1118</f>
        <v>1.3682842287694974</v>
      </c>
      <c r="AL1118" s="28">
        <f>AK1118</f>
        <v>1.3682842287694974</v>
      </c>
      <c r="AM1118" s="2">
        <f>INDEX(ELSV!$C$4:$G$58,MATCH(AE1118,ELSV!$G$4:$G$58,0),MATCH(IF(O1118&gt;2000000,"A",IF(O1118&gt;1000000,"B",IF(O1118&gt;100000,"C","D"))),ELSV!$C$4:$G$4,0))</f>
        <v>8</v>
      </c>
      <c r="AN1118" s="77">
        <f>INDEX(ELSV!$G$4:$K$58,MATCH(AE1118,ELSV!$G$4:$G$58,0),MATCH(IF(O1118&gt;2000000,"A",IF(O1118&gt;1000000,"B",IF(O1118&gt;100000,"C","D"))),ELSV!$G$4:$K$4,0))</f>
        <v>0.95</v>
      </c>
      <c r="AO1118" s="24">
        <f t="shared" si="616"/>
        <v>56115.08762564991</v>
      </c>
      <c r="AP1118" s="24">
        <f t="shared" si="617"/>
        <v>53309.333244367415</v>
      </c>
      <c r="AQ1118" s="25">
        <f t="shared" si="618"/>
        <v>2805.7543812824952</v>
      </c>
    </row>
    <row r="1119" spans="1:43" x14ac:dyDescent="0.25">
      <c r="A1119" s="11">
        <v>3004</v>
      </c>
      <c r="B1119" s="6">
        <v>3004006201</v>
      </c>
      <c r="C1119" s="6">
        <v>20000301</v>
      </c>
      <c r="D1119" s="6">
        <v>4000000094</v>
      </c>
      <c r="E1119" s="6" t="s">
        <v>1583</v>
      </c>
      <c r="F1119" s="6" t="s">
        <v>866</v>
      </c>
      <c r="G1119" s="6"/>
      <c r="H1119" s="6">
        <v>8</v>
      </c>
      <c r="I1119" s="6" t="s">
        <v>41</v>
      </c>
      <c r="J1119" s="27">
        <v>40633</v>
      </c>
      <c r="K1119" s="27">
        <v>40633</v>
      </c>
      <c r="L1119" s="7">
        <v>40860</v>
      </c>
      <c r="M1119" s="7">
        <v>0</v>
      </c>
      <c r="N1119" s="7"/>
      <c r="O1119" s="8">
        <v>40860</v>
      </c>
      <c r="P1119" s="7">
        <v>-40860</v>
      </c>
      <c r="Q1119" s="7">
        <v>0</v>
      </c>
      <c r="R1119" s="7">
        <v>0</v>
      </c>
      <c r="S1119" s="12">
        <f t="shared" si="610"/>
        <v>-40860</v>
      </c>
      <c r="T1119" s="18">
        <f t="shared" si="611"/>
        <v>0</v>
      </c>
      <c r="U1119" s="18">
        <v>0</v>
      </c>
      <c r="V1119" s="30">
        <f t="shared" si="612"/>
        <v>40603</v>
      </c>
      <c r="W1119" s="28">
        <f t="shared" si="615"/>
        <v>12.180555555555555</v>
      </c>
      <c r="X1119" s="38" t="s">
        <v>2852</v>
      </c>
      <c r="Y1119">
        <f>MATCH(X1119,'CAT-3'!$A:$A,0)</f>
        <v>628</v>
      </c>
      <c r="Z1119">
        <f>MATCH(V1119,'CAT-3'!$1:$1,0)</f>
        <v>78</v>
      </c>
      <c r="AA1119">
        <f>INDEX('CAT-3'!$1:$1048576,FAR!Y1119,FAR!Z1119)</f>
        <v>129.9</v>
      </c>
      <c r="AB1119">
        <f>MATCH($AB$3,'CAT-3'!$1:$1,0)</f>
        <v>90</v>
      </c>
      <c r="AC1119">
        <f>INDEX('CAT-3'!$1:$1048576,FAR!Y1119,FAR!AB1119)</f>
        <v>138.4</v>
      </c>
      <c r="AD1119" s="28">
        <f t="shared" ref="AD1119:AD1120" si="627">AC1119/AA1119</f>
        <v>1.0654349499615088</v>
      </c>
      <c r="AE1119" s="43" t="s">
        <v>4429</v>
      </c>
      <c r="AF1119">
        <f>MATCH(AE1119,'CAT-4'!$A:$A,0)</f>
        <v>844</v>
      </c>
      <c r="AG1119">
        <f>MATCH($AG$3,'CAT-4'!$1:$1,0)</f>
        <v>4</v>
      </c>
      <c r="AH1119">
        <f>INDEX('CAT-4'!$1:$1048576,FAR!AF1119,FAR!AG1119)</f>
        <v>103.9</v>
      </c>
      <c r="AI1119">
        <f>MATCH($AI$3,'CAT-4'!$1:$1,0)</f>
        <v>133</v>
      </c>
      <c r="AJ1119">
        <f>INDEX('CAT-4'!$1:$1048576,FAR!AF1119,FAR!AI1119)</f>
        <v>157.9</v>
      </c>
      <c r="AK1119" s="28">
        <f t="shared" ref="AK1119:AK1131" si="628">AJ1119/AH1119</f>
        <v>1.5197305101058709</v>
      </c>
      <c r="AL1119" s="28">
        <f t="shared" ref="AL1119:AL1120" si="629">AK1119*AD1119</f>
        <v>1.6191739999896269</v>
      </c>
      <c r="AM1119" s="2">
        <f>INDEX(ELSV!$C$4:$G$58,MATCH(AE1119,ELSV!$G$4:$G$58,0),MATCH(IF(O1119&gt;2000000,"A",IF(O1119&gt;1000000,"B",IF(O1119&gt;100000,"C","D"))),ELSV!$C$4:$G$4,0))</f>
        <v>8</v>
      </c>
      <c r="AN1119" s="77">
        <f>INDEX(ELSV!$G$4:$K$58,MATCH(AE1119,ELSV!$G$4:$G$58,0),MATCH(IF(O1119&gt;2000000,"A",IF(O1119&gt;1000000,"B",IF(O1119&gt;100000,"C","D"))),ELSV!$G$4:$K$4,0))</f>
        <v>0.95</v>
      </c>
      <c r="AO1119" s="24">
        <f t="shared" si="616"/>
        <v>66159.449639576153</v>
      </c>
      <c r="AP1119" s="24">
        <f t="shared" si="617"/>
        <v>62851.477157597343</v>
      </c>
      <c r="AQ1119" s="25">
        <f t="shared" si="618"/>
        <v>3307.9724819788098</v>
      </c>
    </row>
    <row r="1120" spans="1:43" x14ac:dyDescent="0.25">
      <c r="A1120" s="11">
        <v>3008</v>
      </c>
      <c r="B1120" s="6">
        <v>3008006301</v>
      </c>
      <c r="C1120" s="6">
        <v>20000401</v>
      </c>
      <c r="D1120" s="6">
        <v>5000000028</v>
      </c>
      <c r="E1120" s="6" t="s">
        <v>1586</v>
      </c>
      <c r="F1120" s="6" t="s">
        <v>1094</v>
      </c>
      <c r="G1120" s="6"/>
      <c r="H1120" s="6">
        <v>2</v>
      </c>
      <c r="I1120" s="6" t="s">
        <v>8</v>
      </c>
      <c r="J1120" s="27">
        <v>40915</v>
      </c>
      <c r="K1120" s="27">
        <v>40915</v>
      </c>
      <c r="L1120" s="7">
        <v>40768</v>
      </c>
      <c r="M1120" s="7">
        <v>0</v>
      </c>
      <c r="N1120" s="7"/>
      <c r="O1120" s="8">
        <v>40768</v>
      </c>
      <c r="P1120" s="7">
        <v>-24967.57</v>
      </c>
      <c r="Q1120" s="7">
        <v>0</v>
      </c>
      <c r="R1120" s="7">
        <v>-2580.61</v>
      </c>
      <c r="S1120" s="12">
        <f t="shared" si="610"/>
        <v>-27548.18</v>
      </c>
      <c r="T1120" s="18">
        <f t="shared" si="611"/>
        <v>15800.43</v>
      </c>
      <c r="U1120" s="18">
        <v>13219.82</v>
      </c>
      <c r="V1120" s="30">
        <f t="shared" si="612"/>
        <v>40909</v>
      </c>
      <c r="W1120" s="28">
        <f t="shared" si="615"/>
        <v>11.411111111111111</v>
      </c>
      <c r="X1120" s="38" t="s">
        <v>3058</v>
      </c>
      <c r="Y1120">
        <f>MATCH(X1120,'CAT-3'!$A:$A,0)</f>
        <v>731</v>
      </c>
      <c r="Z1120">
        <f>MATCH(V1120,'CAT-3'!$1:$1,0)</f>
        <v>88</v>
      </c>
      <c r="AA1120">
        <f>INDEX('CAT-3'!$1:$1048576,FAR!Y1120,FAR!Z1120)</f>
        <v>173.9</v>
      </c>
      <c r="AB1120">
        <f>MATCH($AB$3,'CAT-3'!$1:$1,0)</f>
        <v>90</v>
      </c>
      <c r="AC1120">
        <f>INDEX('CAT-3'!$1:$1048576,FAR!Y1120,FAR!AB1120)</f>
        <v>174.3</v>
      </c>
      <c r="AD1120" s="28">
        <f t="shared" si="627"/>
        <v>1.0023001725129386</v>
      </c>
      <c r="AE1120" s="43" t="s">
        <v>4135</v>
      </c>
      <c r="AF1120">
        <f>MATCH(AE1120,'CAT-4'!$A:$A,0)</f>
        <v>693</v>
      </c>
      <c r="AG1120">
        <f>MATCH($AG$3,'CAT-4'!$1:$1,0)</f>
        <v>4</v>
      </c>
      <c r="AH1120">
        <f>INDEX('CAT-4'!$1:$1048576,FAR!AF1120,FAR!AG1120)</f>
        <v>102.4</v>
      </c>
      <c r="AI1120">
        <f>MATCH($AI$3,'CAT-4'!$1:$1,0)</f>
        <v>133</v>
      </c>
      <c r="AJ1120">
        <f>INDEX('CAT-4'!$1:$1048576,FAR!AF1120,FAR!AI1120)</f>
        <v>143.69999999999999</v>
      </c>
      <c r="AK1120" s="28">
        <f t="shared" si="628"/>
        <v>1.4033203124999998</v>
      </c>
      <c r="AL1120" s="28">
        <f t="shared" si="629"/>
        <v>1.4065481913096607</v>
      </c>
      <c r="AM1120" s="2">
        <f>INDEX(ELSV!$C$4:$G$58,MATCH(AE1120,ELSV!$G$4:$G$58,0),MATCH(IF(O1120&gt;2000000,"A",IF(O1120&gt;1000000,"B",IF(O1120&gt;100000,"C","D"))),ELSV!$C$4:$G$4,0))</f>
        <v>5</v>
      </c>
      <c r="AN1120" s="77">
        <f>INDEX(ELSV!$G$4:$K$58,MATCH(AE1120,ELSV!$G$4:$G$58,0),MATCH(IF(O1120&gt;2000000,"A",IF(O1120&gt;1000000,"B",IF(O1120&gt;100000,"C","D"))),ELSV!$G$4:$K$4,0))</f>
        <v>1</v>
      </c>
      <c r="AO1120" s="24">
        <f t="shared" si="616"/>
        <v>57342.156663312249</v>
      </c>
      <c r="AP1120" s="24">
        <f t="shared" si="617"/>
        <v>57342.156663312257</v>
      </c>
      <c r="AQ1120" s="25">
        <f t="shared" si="618"/>
        <v>0</v>
      </c>
    </row>
    <row r="1121" spans="1:43" x14ac:dyDescent="0.25">
      <c r="A1121" s="11">
        <v>3007</v>
      </c>
      <c r="B1121" s="6">
        <v>3007006203</v>
      </c>
      <c r="C1121" s="6">
        <v>20000401</v>
      </c>
      <c r="D1121" s="6">
        <v>5000000260</v>
      </c>
      <c r="E1121" s="6" t="s">
        <v>1585</v>
      </c>
      <c r="F1121" s="6" t="s">
        <v>1173</v>
      </c>
      <c r="G1121" s="6"/>
      <c r="H1121" s="6">
        <v>1</v>
      </c>
      <c r="I1121" s="6" t="s">
        <v>41</v>
      </c>
      <c r="J1121" s="27">
        <v>41503</v>
      </c>
      <c r="K1121" s="27">
        <v>41503</v>
      </c>
      <c r="L1121" s="7">
        <v>40555</v>
      </c>
      <c r="M1121" s="7">
        <v>0</v>
      </c>
      <c r="N1121" s="7"/>
      <c r="O1121" s="8">
        <v>40555</v>
      </c>
      <c r="P1121" s="7">
        <v>-21735.08</v>
      </c>
      <c r="Q1121" s="7">
        <v>0</v>
      </c>
      <c r="R1121" s="7">
        <v>-2567.13</v>
      </c>
      <c r="S1121" s="12">
        <f t="shared" si="610"/>
        <v>-24302.210000000003</v>
      </c>
      <c r="T1121" s="18">
        <f t="shared" si="611"/>
        <v>18819.919999999998</v>
      </c>
      <c r="U1121" s="18">
        <v>16252.79</v>
      </c>
      <c r="V1121" s="30">
        <f t="shared" si="612"/>
        <v>41487</v>
      </c>
      <c r="W1121" s="28">
        <f t="shared" si="615"/>
        <v>9.8000000000000007</v>
      </c>
      <c r="X1121" s="38"/>
      <c r="AD1121"/>
      <c r="AE1121" s="43" t="s">
        <v>4165</v>
      </c>
      <c r="AF1121">
        <f>MATCH(AE1121,'CAT-4'!$A:$A,0)</f>
        <v>708</v>
      </c>
      <c r="AG1121">
        <f>MATCH(V1121,'CAT-4'!$1:$1,0)</f>
        <v>20</v>
      </c>
      <c r="AH1121">
        <f>INDEX('CAT-4'!$1:$1048576,FAR!AF1121,FAR!AG1121)</f>
        <v>112</v>
      </c>
      <c r="AI1121">
        <f>MATCH($AI$3,'CAT-4'!$1:$1,0)</f>
        <v>133</v>
      </c>
      <c r="AJ1121">
        <f>INDEX('CAT-4'!$1:$1048576,FAR!AF1121,FAR!AI1121)</f>
        <v>133.69999999999999</v>
      </c>
      <c r="AK1121" s="28">
        <f t="shared" si="628"/>
        <v>1.1937499999999999</v>
      </c>
      <c r="AL1121" s="28">
        <f t="shared" ref="AL1121:AL1131" si="630">AK1121</f>
        <v>1.1937499999999999</v>
      </c>
      <c r="AM1121" s="2">
        <f>INDEX(ELSV!$C$4:$G$58,MATCH(AE1121,ELSV!$G$4:$G$58,0),MATCH(IF(O1121&gt;2000000,"A",IF(O1121&gt;1000000,"B",IF(O1121&gt;100000,"C","D"))),ELSV!$C$4:$G$4,0))</f>
        <v>8</v>
      </c>
      <c r="AN1121" s="77">
        <f>INDEX(ELSV!$G$4:$K$58,MATCH(AE1121,ELSV!$G$4:$G$58,0),MATCH(IF(O1121&gt;2000000,"A",IF(O1121&gt;1000000,"B",IF(O1121&gt;100000,"C","D"))),ELSV!$G$4:$K$4,0))</f>
        <v>0.95</v>
      </c>
      <c r="AO1121" s="24">
        <f t="shared" si="616"/>
        <v>48412.531249999993</v>
      </c>
      <c r="AP1121" s="24">
        <f t="shared" si="617"/>
        <v>45991.904687499991</v>
      </c>
      <c r="AQ1121" s="25">
        <f t="shared" si="618"/>
        <v>2420.6265625000015</v>
      </c>
    </row>
    <row r="1122" spans="1:43" hidden="1" x14ac:dyDescent="0.25">
      <c r="A1122" s="11">
        <v>3007</v>
      </c>
      <c r="B1122" s="6">
        <v>3007006203</v>
      </c>
      <c r="C1122" s="6">
        <v>20000301</v>
      </c>
      <c r="D1122" s="6">
        <v>4000000253</v>
      </c>
      <c r="E1122" s="6"/>
      <c r="F1122" s="6" t="s">
        <v>979</v>
      </c>
      <c r="G1122" s="6"/>
      <c r="H1122" s="6">
        <v>1</v>
      </c>
      <c r="I1122" s="6" t="s">
        <v>8</v>
      </c>
      <c r="J1122" s="27">
        <v>42186</v>
      </c>
      <c r="K1122" s="27">
        <v>42186</v>
      </c>
      <c r="L1122" s="7">
        <v>40500.01</v>
      </c>
      <c r="M1122" s="7">
        <v>0</v>
      </c>
      <c r="N1122" s="7"/>
      <c r="O1122" s="8">
        <v>40500.01</v>
      </c>
      <c r="P1122" s="7">
        <v>-17308.14</v>
      </c>
      <c r="Q1122" s="7">
        <v>0</v>
      </c>
      <c r="R1122" s="7">
        <v>-2563.65</v>
      </c>
      <c r="S1122" s="12">
        <f t="shared" si="610"/>
        <v>-19871.79</v>
      </c>
      <c r="T1122" s="18">
        <f t="shared" si="611"/>
        <v>23191.870000000003</v>
      </c>
      <c r="U1122" s="18">
        <v>20628.22</v>
      </c>
      <c r="V1122" s="30">
        <f t="shared" si="612"/>
        <v>42186</v>
      </c>
      <c r="W1122" s="28">
        <f t="shared" si="615"/>
        <v>7.927777777777778</v>
      </c>
      <c r="X1122" s="38" t="s">
        <v>3080</v>
      </c>
      <c r="AD1122"/>
      <c r="AE1122" s="43" t="s">
        <v>4057</v>
      </c>
      <c r="AF1122">
        <f>MATCH(AE1122,'CAT-4'!$A:$A,0)</f>
        <v>652</v>
      </c>
      <c r="AG1122">
        <f>MATCH(V1122,'CAT-4'!$1:$1,0)</f>
        <v>43</v>
      </c>
      <c r="AH1122">
        <f>INDEX('CAT-4'!$1:$1048576,FAR!AF1122,FAR!AG1122)</f>
        <v>95.7</v>
      </c>
      <c r="AI1122">
        <f>MATCH($AI$3,'CAT-4'!$1:$1,0)</f>
        <v>133</v>
      </c>
      <c r="AJ1122">
        <f>INDEX('CAT-4'!$1:$1048576,FAR!AF1122,FAR!AI1122)</f>
        <v>93.1</v>
      </c>
      <c r="AK1122" s="28">
        <f t="shared" si="628"/>
        <v>0.97283176593521414</v>
      </c>
      <c r="AL1122" s="28">
        <f t="shared" si="630"/>
        <v>0.97283176593521414</v>
      </c>
      <c r="AM1122" s="2">
        <f>INDEX(ELSV!$C$4:$G$58,MATCH(AE1122,ELSV!$G$4:$G$58,0),MATCH(IF(O1122&gt;2000000,"A",IF(O1122&gt;1000000,"B",IF(O1122&gt;100000,"C","D"))),ELSV!$C$4:$G$4,0))</f>
        <v>8</v>
      </c>
      <c r="AN1122" s="77">
        <f>INDEX(ELSV!$G$4:$K$58,MATCH(AE1122,ELSV!$G$4:$G$58,0),MATCH(IF(O1122&gt;2000000,"A",IF(O1122&gt;1000000,"B",IF(O1122&gt;100000,"C","D"))),ELSV!$G$4:$K$4,0))</f>
        <v>0.95</v>
      </c>
      <c r="AO1122" s="24">
        <f t="shared" si="616"/>
        <v>39399.696248693836</v>
      </c>
      <c r="AP1122" s="24">
        <f t="shared" si="617"/>
        <v>37091.804319126255</v>
      </c>
      <c r="AQ1122" s="25">
        <f t="shared" si="618"/>
        <v>2307.8919295675805</v>
      </c>
    </row>
    <row r="1123" spans="1:43" x14ac:dyDescent="0.25">
      <c r="A1123" s="11">
        <v>3005</v>
      </c>
      <c r="B1123" s="6">
        <v>3005006201</v>
      </c>
      <c r="C1123" s="6">
        <v>20000301</v>
      </c>
      <c r="D1123" s="6">
        <v>4000000262</v>
      </c>
      <c r="E1123" s="6" t="s">
        <v>1584</v>
      </c>
      <c r="F1123" s="6" t="s">
        <v>988</v>
      </c>
      <c r="G1123" s="6"/>
      <c r="H1123" s="6">
        <v>1</v>
      </c>
      <c r="I1123" s="6" t="s">
        <v>8</v>
      </c>
      <c r="J1123" s="27">
        <v>42201</v>
      </c>
      <c r="K1123" s="27">
        <v>42201</v>
      </c>
      <c r="L1123" s="7">
        <v>40500.01</v>
      </c>
      <c r="M1123" s="7">
        <v>0</v>
      </c>
      <c r="N1123" s="7"/>
      <c r="O1123" s="8">
        <v>40500.01</v>
      </c>
      <c r="P1123" s="7">
        <v>-17203.07</v>
      </c>
      <c r="Q1123" s="7">
        <v>0</v>
      </c>
      <c r="R1123" s="7">
        <v>-2563.65</v>
      </c>
      <c r="S1123" s="12">
        <f t="shared" si="610"/>
        <v>-19766.72</v>
      </c>
      <c r="T1123" s="18">
        <f t="shared" si="611"/>
        <v>23296.940000000002</v>
      </c>
      <c r="U1123" s="18">
        <v>20733.29</v>
      </c>
      <c r="V1123" s="30">
        <f t="shared" si="612"/>
        <v>42186</v>
      </c>
      <c r="W1123" s="28">
        <f t="shared" si="615"/>
        <v>7.8861111111111111</v>
      </c>
      <c r="X1123" s="38"/>
      <c r="AD1123"/>
      <c r="AE1123" s="43" t="s">
        <v>4057</v>
      </c>
      <c r="AF1123">
        <f>MATCH(AE1123,'CAT-4'!$A:$A,0)</f>
        <v>652</v>
      </c>
      <c r="AG1123">
        <f>MATCH(V1123,'CAT-4'!$1:$1,0)</f>
        <v>43</v>
      </c>
      <c r="AH1123">
        <f>INDEX('CAT-4'!$1:$1048576,FAR!AF1123,FAR!AG1123)</f>
        <v>95.7</v>
      </c>
      <c r="AI1123">
        <f>MATCH($AI$3,'CAT-4'!$1:$1,0)</f>
        <v>133</v>
      </c>
      <c r="AJ1123">
        <f>INDEX('CAT-4'!$1:$1048576,FAR!AF1123,FAR!AI1123)</f>
        <v>93.1</v>
      </c>
      <c r="AK1123" s="28">
        <f t="shared" si="628"/>
        <v>0.97283176593521414</v>
      </c>
      <c r="AL1123" s="28">
        <f t="shared" si="630"/>
        <v>0.97283176593521414</v>
      </c>
      <c r="AM1123" s="2">
        <f>INDEX(ELSV!$C$4:$G$58,MATCH(AE1123,ELSV!$G$4:$G$58,0),MATCH(IF(O1123&gt;2000000,"A",IF(O1123&gt;1000000,"B",IF(O1123&gt;100000,"C","D"))),ELSV!$C$4:$G$4,0))</f>
        <v>8</v>
      </c>
      <c r="AN1123" s="77">
        <f>INDEX(ELSV!$G$4:$K$58,MATCH(AE1123,ELSV!$G$4:$G$58,0),MATCH(IF(O1123&gt;2000000,"A",IF(O1123&gt;1000000,"B",IF(O1123&gt;100000,"C","D"))),ELSV!$G$4:$K$4,0))</f>
        <v>0.95</v>
      </c>
      <c r="AO1123" s="24">
        <f t="shared" si="616"/>
        <v>39399.696248693836</v>
      </c>
      <c r="AP1123" s="24">
        <f t="shared" si="617"/>
        <v>36896.857905395736</v>
      </c>
      <c r="AQ1123" s="25">
        <f t="shared" si="618"/>
        <v>2502.8383432980991</v>
      </c>
    </row>
    <row r="1124" spans="1:43" x14ac:dyDescent="0.25">
      <c r="A1124" s="11">
        <v>3006</v>
      </c>
      <c r="B1124" s="6">
        <v>3006006201</v>
      </c>
      <c r="C1124" s="6">
        <v>20000301</v>
      </c>
      <c r="D1124" s="6">
        <v>4000000264</v>
      </c>
      <c r="E1124" s="6" t="s">
        <v>1582</v>
      </c>
      <c r="F1124" s="6" t="s">
        <v>989</v>
      </c>
      <c r="G1124" s="6"/>
      <c r="H1124" s="6">
        <v>1</v>
      </c>
      <c r="I1124" s="6" t="s">
        <v>8</v>
      </c>
      <c r="J1124" s="27">
        <v>42247</v>
      </c>
      <c r="K1124" s="27">
        <v>42247</v>
      </c>
      <c r="L1124" s="7">
        <v>40500</v>
      </c>
      <c r="M1124" s="7">
        <v>0</v>
      </c>
      <c r="N1124" s="7"/>
      <c r="O1124" s="8">
        <v>40500</v>
      </c>
      <c r="P1124" s="7">
        <v>-16880.86</v>
      </c>
      <c r="Q1124" s="7">
        <v>0</v>
      </c>
      <c r="R1124" s="7">
        <v>-2563.65</v>
      </c>
      <c r="S1124" s="12">
        <f t="shared" si="610"/>
        <v>-19444.510000000002</v>
      </c>
      <c r="T1124" s="18">
        <f t="shared" si="611"/>
        <v>23619.14</v>
      </c>
      <c r="U1124" s="18">
        <v>21055.49</v>
      </c>
      <c r="V1124" s="30">
        <f t="shared" si="612"/>
        <v>42217</v>
      </c>
      <c r="W1124" s="28">
        <f t="shared" si="615"/>
        <v>7.7638888888888893</v>
      </c>
      <c r="X1124" s="38"/>
      <c r="AD1124"/>
      <c r="AE1124" s="43" t="s">
        <v>4057</v>
      </c>
      <c r="AF1124">
        <f>MATCH(AE1124,'CAT-4'!$A:$A,0)</f>
        <v>652</v>
      </c>
      <c r="AG1124">
        <f>MATCH(V1124,'CAT-4'!$1:$1,0)</f>
        <v>44</v>
      </c>
      <c r="AH1124">
        <f>INDEX('CAT-4'!$1:$1048576,FAR!AF1124,FAR!AG1124)</f>
        <v>94.6</v>
      </c>
      <c r="AI1124">
        <f>MATCH($AI$3,'CAT-4'!$1:$1,0)</f>
        <v>133</v>
      </c>
      <c r="AJ1124">
        <f>INDEX('CAT-4'!$1:$1048576,FAR!AF1124,FAR!AI1124)</f>
        <v>93.1</v>
      </c>
      <c r="AK1124" s="28">
        <f t="shared" si="628"/>
        <v>0.9841437632135307</v>
      </c>
      <c r="AL1124" s="28">
        <f t="shared" si="630"/>
        <v>0.9841437632135307</v>
      </c>
      <c r="AM1124" s="2">
        <f>INDEX(ELSV!$C$4:$G$58,MATCH(AE1124,ELSV!$G$4:$G$58,0),MATCH(IF(O1124&gt;2000000,"A",IF(O1124&gt;1000000,"B",IF(O1124&gt;100000,"C","D"))),ELSV!$C$4:$G$4,0))</f>
        <v>8</v>
      </c>
      <c r="AN1124" s="77">
        <f>INDEX(ELSV!$G$4:$K$58,MATCH(AE1124,ELSV!$G$4:$G$58,0),MATCH(IF(O1124&gt;2000000,"A",IF(O1124&gt;1000000,"B",IF(O1124&gt;100000,"C","D"))),ELSV!$G$4:$K$4,0))</f>
        <v>0.95</v>
      </c>
      <c r="AO1124" s="24">
        <f t="shared" si="616"/>
        <v>39857.822410147994</v>
      </c>
      <c r="AP1124" s="24">
        <f t="shared" si="617"/>
        <v>36747.389914772728</v>
      </c>
      <c r="AQ1124" s="25">
        <f t="shared" si="618"/>
        <v>3110.4324953752657</v>
      </c>
    </row>
    <row r="1125" spans="1:43" x14ac:dyDescent="0.25">
      <c r="A1125" s="11">
        <v>3006</v>
      </c>
      <c r="B1125" s="6">
        <v>3006006203</v>
      </c>
      <c r="C1125" s="6">
        <v>20000301</v>
      </c>
      <c r="D1125" s="6">
        <v>4000000211</v>
      </c>
      <c r="E1125" s="6" t="s">
        <v>1582</v>
      </c>
      <c r="F1125" s="6" t="s">
        <v>951</v>
      </c>
      <c r="G1125" s="6"/>
      <c r="H1125" s="6">
        <v>4</v>
      </c>
      <c r="I1125" s="6" t="s">
        <v>41</v>
      </c>
      <c r="J1125" s="27">
        <v>41547</v>
      </c>
      <c r="K1125" s="27">
        <v>41547</v>
      </c>
      <c r="L1125" s="7">
        <v>40387.730000000003</v>
      </c>
      <c r="M1125" s="7">
        <v>0</v>
      </c>
      <c r="N1125" s="7"/>
      <c r="O1125" s="8">
        <v>40387.730000000003</v>
      </c>
      <c r="P1125" s="7">
        <v>-21734.09</v>
      </c>
      <c r="Q1125" s="7">
        <v>0</v>
      </c>
      <c r="R1125" s="7">
        <v>-2556.54</v>
      </c>
      <c r="S1125" s="12">
        <f t="shared" si="610"/>
        <v>-24290.63</v>
      </c>
      <c r="T1125" s="18">
        <f t="shared" si="611"/>
        <v>18653.640000000003</v>
      </c>
      <c r="U1125" s="18">
        <v>16097.1</v>
      </c>
      <c r="V1125" s="30">
        <f t="shared" si="612"/>
        <v>41518</v>
      </c>
      <c r="W1125" s="28">
        <f t="shared" si="615"/>
        <v>9.6805555555555554</v>
      </c>
      <c r="X1125" s="38"/>
      <c r="AD1125"/>
      <c r="AE1125" s="43" t="s">
        <v>4429</v>
      </c>
      <c r="AF1125">
        <f>MATCH(AE1125,'CAT-4'!$A:$A,0)</f>
        <v>844</v>
      </c>
      <c r="AG1125">
        <f>MATCH(V1125,'CAT-4'!$1:$1,0)</f>
        <v>21</v>
      </c>
      <c r="AH1125">
        <f>INDEX('CAT-4'!$1:$1048576,FAR!AF1125,FAR!AG1125)</f>
        <v>112.4</v>
      </c>
      <c r="AI1125">
        <f>MATCH($AI$3,'CAT-4'!$1:$1,0)</f>
        <v>133</v>
      </c>
      <c r="AJ1125">
        <f>INDEX('CAT-4'!$1:$1048576,FAR!AF1125,FAR!AI1125)</f>
        <v>157.9</v>
      </c>
      <c r="AK1125" s="28">
        <f t="shared" si="628"/>
        <v>1.4048042704626333</v>
      </c>
      <c r="AL1125" s="28">
        <f t="shared" si="630"/>
        <v>1.4048042704626333</v>
      </c>
      <c r="AM1125" s="2">
        <f>INDEX(ELSV!$C$4:$G$58,MATCH(AE1125,ELSV!$G$4:$G$58,0),MATCH(IF(O1125&gt;2000000,"A",IF(O1125&gt;1000000,"B",IF(O1125&gt;100000,"C","D"))),ELSV!$C$4:$G$4,0))</f>
        <v>8</v>
      </c>
      <c r="AN1125" s="77">
        <f>INDEX(ELSV!$G$4:$K$58,MATCH(AE1125,ELSV!$G$4:$G$58,0),MATCH(IF(O1125&gt;2000000,"A",IF(O1125&gt;1000000,"B",IF(O1125&gt;100000,"C","D"))),ELSV!$G$4:$K$4,0))</f>
        <v>0.95</v>
      </c>
      <c r="AO1125" s="24">
        <f t="shared" si="616"/>
        <v>56736.855578291812</v>
      </c>
      <c r="AP1125" s="24">
        <f t="shared" si="617"/>
        <v>53900.012799377218</v>
      </c>
      <c r="AQ1125" s="25">
        <f t="shared" si="618"/>
        <v>2836.8427789145935</v>
      </c>
    </row>
    <row r="1126" spans="1:43" x14ac:dyDescent="0.25">
      <c r="A1126" s="11">
        <v>3007</v>
      </c>
      <c r="B1126" s="6">
        <v>3007006203</v>
      </c>
      <c r="C1126" s="6">
        <v>20000301</v>
      </c>
      <c r="D1126" s="6">
        <v>4000000207</v>
      </c>
      <c r="E1126" s="6" t="s">
        <v>1585</v>
      </c>
      <c r="F1126" s="6" t="s">
        <v>942</v>
      </c>
      <c r="G1126" s="6"/>
      <c r="H1126" s="6">
        <v>1</v>
      </c>
      <c r="I1126" s="6" t="s">
        <v>8</v>
      </c>
      <c r="J1126" s="27">
        <v>41547</v>
      </c>
      <c r="K1126" s="27">
        <v>41547</v>
      </c>
      <c r="L1126" s="7">
        <v>40026.300000000003</v>
      </c>
      <c r="M1126" s="7">
        <v>0</v>
      </c>
      <c r="N1126" s="7"/>
      <c r="O1126" s="8">
        <v>40026.300000000003</v>
      </c>
      <c r="P1126" s="7">
        <v>-21539.58</v>
      </c>
      <c r="Q1126" s="7">
        <v>0</v>
      </c>
      <c r="R1126" s="7">
        <v>-2533.66</v>
      </c>
      <c r="S1126" s="12">
        <f t="shared" si="610"/>
        <v>-24073.24</v>
      </c>
      <c r="T1126" s="18">
        <f t="shared" si="611"/>
        <v>18486.72</v>
      </c>
      <c r="U1126" s="18">
        <v>15953.06</v>
      </c>
      <c r="V1126" s="30">
        <f t="shared" si="612"/>
        <v>41518</v>
      </c>
      <c r="W1126" s="28">
        <f t="shared" si="615"/>
        <v>9.6805555555555554</v>
      </c>
      <c r="X1126" s="38"/>
      <c r="AD1126"/>
      <c r="AE1126" s="43" t="s">
        <v>4429</v>
      </c>
      <c r="AF1126">
        <f>MATCH(AE1126,'CAT-4'!$A:$A,0)</f>
        <v>844</v>
      </c>
      <c r="AG1126">
        <f>MATCH(V1126,'CAT-4'!$1:$1,0)</f>
        <v>21</v>
      </c>
      <c r="AH1126">
        <f>INDEX('CAT-4'!$1:$1048576,FAR!AF1126,FAR!AG1126)</f>
        <v>112.4</v>
      </c>
      <c r="AI1126">
        <f>MATCH($AI$3,'CAT-4'!$1:$1,0)</f>
        <v>133</v>
      </c>
      <c r="AJ1126">
        <f>INDEX('CAT-4'!$1:$1048576,FAR!AF1126,FAR!AI1126)</f>
        <v>157.9</v>
      </c>
      <c r="AK1126" s="28">
        <f t="shared" si="628"/>
        <v>1.4048042704626333</v>
      </c>
      <c r="AL1126" s="28">
        <f t="shared" si="630"/>
        <v>1.4048042704626333</v>
      </c>
      <c r="AM1126" s="2">
        <f>INDEX(ELSV!$C$4:$G$58,MATCH(AE1126,ELSV!$G$4:$G$58,0),MATCH(IF(O1126&gt;2000000,"A",IF(O1126&gt;1000000,"B",IF(O1126&gt;100000,"C","D"))),ELSV!$C$4:$G$4,0))</f>
        <v>8</v>
      </c>
      <c r="AN1126" s="77">
        <f>INDEX(ELSV!$G$4:$K$58,MATCH(AE1126,ELSV!$G$4:$G$58,0),MATCH(IF(O1126&gt;2000000,"A",IF(O1126&gt;1000000,"B",IF(O1126&gt;100000,"C","D"))),ELSV!$G$4:$K$4,0))</f>
        <v>0.95</v>
      </c>
      <c r="AO1126" s="24">
        <f t="shared" si="616"/>
        <v>56229.117170818507</v>
      </c>
      <c r="AP1126" s="24">
        <f t="shared" si="617"/>
        <v>53417.661312277582</v>
      </c>
      <c r="AQ1126" s="25">
        <f t="shared" si="618"/>
        <v>2811.455858540925</v>
      </c>
    </row>
    <row r="1127" spans="1:43" x14ac:dyDescent="0.25">
      <c r="A1127" s="11">
        <v>3008</v>
      </c>
      <c r="B1127" s="6">
        <v>3008005204</v>
      </c>
      <c r="C1127" s="6">
        <v>20000401</v>
      </c>
      <c r="D1127" s="6">
        <v>5000000267</v>
      </c>
      <c r="E1127" s="6" t="s">
        <v>1586</v>
      </c>
      <c r="F1127" s="6" t="s">
        <v>1175</v>
      </c>
      <c r="G1127" s="6"/>
      <c r="H1127" s="6">
        <v>2</v>
      </c>
      <c r="I1127" s="6" t="s">
        <v>41</v>
      </c>
      <c r="J1127" s="27">
        <v>41578</v>
      </c>
      <c r="K1127" s="27">
        <v>41578</v>
      </c>
      <c r="L1127" s="7">
        <v>40000.019999999997</v>
      </c>
      <c r="M1127" s="7">
        <v>0</v>
      </c>
      <c r="N1127" s="7"/>
      <c r="O1127" s="8">
        <v>40000.019999999997</v>
      </c>
      <c r="P1127" s="7">
        <v>-21047.23</v>
      </c>
      <c r="Q1127" s="7">
        <v>0</v>
      </c>
      <c r="R1127" s="7">
        <v>-2532</v>
      </c>
      <c r="S1127" s="12">
        <f t="shared" si="610"/>
        <v>-23579.23</v>
      </c>
      <c r="T1127" s="18">
        <f t="shared" si="611"/>
        <v>18952.789999999997</v>
      </c>
      <c r="U1127" s="18">
        <v>16420.79</v>
      </c>
      <c r="V1127" s="30">
        <f t="shared" si="612"/>
        <v>41548</v>
      </c>
      <c r="W1127" s="28">
        <f t="shared" si="615"/>
        <v>9.5972222222222214</v>
      </c>
      <c r="X1127" s="38"/>
      <c r="AD1127"/>
      <c r="AE1127" s="43" t="s">
        <v>4059</v>
      </c>
      <c r="AF1127">
        <f>MATCH(AE1127,'CAT-4'!$A:$A,0)</f>
        <v>653</v>
      </c>
      <c r="AG1127">
        <f>MATCH(V1127,'CAT-4'!$1:$1,0)</f>
        <v>22</v>
      </c>
      <c r="AH1127">
        <f>INDEX('CAT-4'!$1:$1048576,FAR!AF1127,FAR!AG1127)</f>
        <v>105.6</v>
      </c>
      <c r="AI1127">
        <f>MATCH($AI$3,'CAT-4'!$1:$1,0)</f>
        <v>133</v>
      </c>
      <c r="AJ1127">
        <f>INDEX('CAT-4'!$1:$1048576,FAR!AF1127,FAR!AI1127)</f>
        <v>120.5</v>
      </c>
      <c r="AK1127" s="28">
        <f t="shared" si="628"/>
        <v>1.1410984848484849</v>
      </c>
      <c r="AL1127" s="28">
        <f t="shared" si="630"/>
        <v>1.1410984848484849</v>
      </c>
      <c r="AM1127" s="2">
        <f>INDEX(ELSV!$C$4:$G$58,MATCH(AE1127,ELSV!$G$4:$G$58,0),MATCH(IF(O1127&gt;2000000,"A",IF(O1127&gt;1000000,"B",IF(O1127&gt;100000,"C","D"))),ELSV!$C$4:$G$4,0))</f>
        <v>8</v>
      </c>
      <c r="AN1127" s="77">
        <f>INDEX(ELSV!$G$4:$K$58,MATCH(AE1127,ELSV!$G$4:$G$58,0),MATCH(IF(O1127&gt;2000000,"A",IF(O1127&gt;1000000,"B",IF(O1127&gt;100000,"C","D"))),ELSV!$G$4:$K$4,0))</f>
        <v>0.9</v>
      </c>
      <c r="AO1127" s="24">
        <f t="shared" si="616"/>
        <v>45643.962215909087</v>
      </c>
      <c r="AP1127" s="24">
        <f t="shared" si="617"/>
        <v>41079.565994318182</v>
      </c>
      <c r="AQ1127" s="25">
        <f t="shared" si="618"/>
        <v>4564.396221590905</v>
      </c>
    </row>
    <row r="1128" spans="1:43" x14ac:dyDescent="0.25">
      <c r="A1128" s="11">
        <v>3007</v>
      </c>
      <c r="B1128" s="6">
        <v>3007005804</v>
      </c>
      <c r="C1128" s="6">
        <v>20000201</v>
      </c>
      <c r="D1128" s="6">
        <v>3020000241</v>
      </c>
      <c r="E1128" s="6" t="s">
        <v>1585</v>
      </c>
      <c r="F1128" s="6" t="s">
        <v>378</v>
      </c>
      <c r="G1128" s="6"/>
      <c r="H1128" s="6">
        <v>1</v>
      </c>
      <c r="I1128" s="6" t="s">
        <v>8</v>
      </c>
      <c r="J1128" s="27">
        <v>41533</v>
      </c>
      <c r="K1128" s="27">
        <v>41533</v>
      </c>
      <c r="L1128" s="7">
        <v>39788</v>
      </c>
      <c r="M1128" s="7">
        <v>0</v>
      </c>
      <c r="N1128" s="7"/>
      <c r="O1128" s="8">
        <v>39788</v>
      </c>
      <c r="P1128" s="7">
        <v>-19577.16</v>
      </c>
      <c r="Q1128" s="7">
        <v>0</v>
      </c>
      <c r="R1128" s="7">
        <v>-2319.64</v>
      </c>
      <c r="S1128" s="12">
        <f t="shared" si="610"/>
        <v>-21896.799999999999</v>
      </c>
      <c r="T1128" s="18">
        <f t="shared" si="611"/>
        <v>20210.84</v>
      </c>
      <c r="U1128" s="18">
        <v>17891.2</v>
      </c>
      <c r="V1128" s="30">
        <f t="shared" si="612"/>
        <v>41518</v>
      </c>
      <c r="W1128" s="28">
        <f t="shared" si="615"/>
        <v>9.719444444444445</v>
      </c>
      <c r="X1128" s="38"/>
      <c r="AD1128"/>
      <c r="AE1128" s="43" t="s">
        <v>4034</v>
      </c>
      <c r="AF1128">
        <f>MATCH(AE1128,'CAT-4'!$A:$A,0)</f>
        <v>640</v>
      </c>
      <c r="AG1128">
        <f>MATCH(V1128,'CAT-4'!$1:$1,0)</f>
        <v>21</v>
      </c>
      <c r="AH1128">
        <f>INDEX('CAT-4'!$1:$1048576,FAR!AF1128,FAR!AG1128)</f>
        <v>108.6</v>
      </c>
      <c r="AI1128">
        <f>MATCH($AI$3,'CAT-4'!$1:$1,0)</f>
        <v>133</v>
      </c>
      <c r="AJ1128">
        <f>INDEX('CAT-4'!$1:$1048576,FAR!AF1128,FAR!AI1128)</f>
        <v>115.5</v>
      </c>
      <c r="AK1128" s="28">
        <f t="shared" si="628"/>
        <v>1.0635359116022101</v>
      </c>
      <c r="AL1128" s="28">
        <f t="shared" si="630"/>
        <v>1.0635359116022101</v>
      </c>
      <c r="AM1128" s="2">
        <f>INDEX(ELSV!$C$4:$G$58,MATCH(AE1128,ELSV!$G$4:$G$58,0),MATCH(IF(O1128&gt;2000000,"A",IF(O1128&gt;1000000,"B",IF(O1128&gt;100000,"C","D"))),ELSV!$C$4:$G$4,0))</f>
        <v>5</v>
      </c>
      <c r="AN1128" s="77">
        <f>INDEX(ELSV!$G$4:$K$58,MATCH(AE1128,ELSV!$G$4:$G$58,0),MATCH(IF(O1128&gt;2000000,"A",IF(O1128&gt;1000000,"B",IF(O1128&gt;100000,"C","D"))),ELSV!$G$4:$K$4,0))</f>
        <v>1</v>
      </c>
      <c r="AO1128" s="24">
        <f t="shared" si="616"/>
        <v>42315.966850828736</v>
      </c>
      <c r="AP1128" s="24">
        <f t="shared" si="617"/>
        <v>42315.966850828736</v>
      </c>
      <c r="AQ1128" s="25">
        <f t="shared" si="618"/>
        <v>0</v>
      </c>
    </row>
    <row r="1129" spans="1:43" x14ac:dyDescent="0.25">
      <c r="A1129" s="11">
        <v>3005</v>
      </c>
      <c r="B1129" s="6">
        <v>3005006301</v>
      </c>
      <c r="C1129" s="6">
        <v>20000401</v>
      </c>
      <c r="D1129" s="6">
        <v>5000000447</v>
      </c>
      <c r="E1129" s="6" t="s">
        <v>1584</v>
      </c>
      <c r="F1129" s="6" t="s">
        <v>1309</v>
      </c>
      <c r="G1129" s="6"/>
      <c r="H1129" s="6">
        <v>3</v>
      </c>
      <c r="I1129" s="6" t="s">
        <v>41</v>
      </c>
      <c r="J1129" s="27">
        <v>44751</v>
      </c>
      <c r="K1129" s="27">
        <v>44751</v>
      </c>
      <c r="L1129" s="7">
        <v>0</v>
      </c>
      <c r="M1129" s="7">
        <v>39648</v>
      </c>
      <c r="N1129" s="7"/>
      <c r="O1129" s="8">
        <v>39648</v>
      </c>
      <c r="P1129" s="7">
        <v>0</v>
      </c>
      <c r="Q1129" s="7">
        <v>0</v>
      </c>
      <c r="R1129" s="7">
        <v>-1829</v>
      </c>
      <c r="S1129" s="12">
        <f t="shared" si="610"/>
        <v>-1829</v>
      </c>
      <c r="T1129" s="18">
        <f t="shared" si="611"/>
        <v>0</v>
      </c>
      <c r="U1129" s="18">
        <v>37819</v>
      </c>
      <c r="V1129" s="30">
        <f t="shared" si="612"/>
        <v>44743</v>
      </c>
      <c r="W1129" s="28">
        <f t="shared" si="615"/>
        <v>0.90555555555555556</v>
      </c>
      <c r="X1129" s="38"/>
      <c r="AD1129"/>
      <c r="AE1129" s="43" t="s">
        <v>4034</v>
      </c>
      <c r="AF1129">
        <f>MATCH(AE1129,'CAT-4'!$A:$A,0)</f>
        <v>640</v>
      </c>
      <c r="AG1129">
        <f>MATCH(V1129,'CAT-4'!$1:$1,0)</f>
        <v>127</v>
      </c>
      <c r="AH1129">
        <f>INDEX('CAT-4'!$1:$1048576,FAR!AF1129,FAR!AG1129)</f>
        <v>117.2</v>
      </c>
      <c r="AI1129">
        <f>MATCH($AI$3,'CAT-4'!$1:$1,0)</f>
        <v>133</v>
      </c>
      <c r="AJ1129">
        <f>INDEX('CAT-4'!$1:$1048576,FAR!AF1129,FAR!AI1129)</f>
        <v>115.5</v>
      </c>
      <c r="AK1129" s="28">
        <f t="shared" si="628"/>
        <v>0.98549488054607504</v>
      </c>
      <c r="AL1129" s="28">
        <f t="shared" si="630"/>
        <v>0.98549488054607504</v>
      </c>
      <c r="AM1129" s="2">
        <f>INDEX(ELSV!$C$4:$G$58,MATCH(AE1129,ELSV!$G$4:$G$58,0),MATCH(IF(O1129&gt;2000000,"A",IF(O1129&gt;1000000,"B",IF(O1129&gt;100000,"C","D"))),ELSV!$C$4:$G$4,0))</f>
        <v>5</v>
      </c>
      <c r="AN1129" s="77">
        <f>INDEX(ELSV!$G$4:$K$58,MATCH(AE1129,ELSV!$G$4:$G$58,0),MATCH(IF(O1129&gt;2000000,"A",IF(O1129&gt;1000000,"B",IF(O1129&gt;100000,"C","D"))),ELSV!$G$4:$K$4,0))</f>
        <v>1</v>
      </c>
      <c r="AO1129" s="24">
        <f t="shared" si="616"/>
        <v>39072.901023890779</v>
      </c>
      <c r="AP1129" s="24">
        <f t="shared" si="617"/>
        <v>7076.5365187713305</v>
      </c>
      <c r="AQ1129" s="25">
        <f t="shared" si="618"/>
        <v>31996.364505119447</v>
      </c>
    </row>
    <row r="1130" spans="1:43" x14ac:dyDescent="0.25">
      <c r="A1130" s="11">
        <v>3007</v>
      </c>
      <c r="B1130" s="6">
        <v>3007000202</v>
      </c>
      <c r="C1130" s="6">
        <v>20000201</v>
      </c>
      <c r="D1130" s="6">
        <v>3020000455</v>
      </c>
      <c r="E1130" s="6" t="s">
        <v>1585</v>
      </c>
      <c r="F1130" s="6" t="s">
        <v>580</v>
      </c>
      <c r="G1130" s="6"/>
      <c r="H1130" s="6">
        <v>1</v>
      </c>
      <c r="I1130" s="6" t="s">
        <v>8</v>
      </c>
      <c r="J1130" s="27">
        <v>43785</v>
      </c>
      <c r="K1130" s="27">
        <v>43785</v>
      </c>
      <c r="L1130" s="7">
        <v>39530.01</v>
      </c>
      <c r="M1130" s="7">
        <v>0</v>
      </c>
      <c r="N1130" s="7"/>
      <c r="O1130" s="8">
        <v>39530.01</v>
      </c>
      <c r="P1130" s="7">
        <v>-5471.85</v>
      </c>
      <c r="Q1130" s="7">
        <v>0</v>
      </c>
      <c r="R1130" s="7">
        <v>-2304.6</v>
      </c>
      <c r="S1130" s="12">
        <f t="shared" si="610"/>
        <v>-7776.4500000000007</v>
      </c>
      <c r="T1130" s="18">
        <f t="shared" si="611"/>
        <v>34058.160000000003</v>
      </c>
      <c r="U1130" s="18">
        <v>31753.56</v>
      </c>
      <c r="V1130" s="30">
        <f t="shared" si="612"/>
        <v>43770</v>
      </c>
      <c r="W1130" s="28">
        <f t="shared" si="615"/>
        <v>3.5527777777777776</v>
      </c>
      <c r="X1130" s="38"/>
      <c r="AD1130"/>
      <c r="AE1130" s="43" t="s">
        <v>4429</v>
      </c>
      <c r="AF1130">
        <f>MATCH(AE1130,'CAT-4'!$A:$A,0)</f>
        <v>844</v>
      </c>
      <c r="AG1130">
        <f>MATCH(V1130,'CAT-4'!$1:$1,0)</f>
        <v>95</v>
      </c>
      <c r="AH1130">
        <f>INDEX('CAT-4'!$1:$1048576,FAR!AF1130,FAR!AG1130)</f>
        <v>129.19999999999999</v>
      </c>
      <c r="AI1130">
        <f>MATCH($AI$3,'CAT-4'!$1:$1,0)</f>
        <v>133</v>
      </c>
      <c r="AJ1130">
        <f>INDEX('CAT-4'!$1:$1048576,FAR!AF1130,FAR!AI1130)</f>
        <v>157.9</v>
      </c>
      <c r="AK1130" s="28">
        <f t="shared" si="628"/>
        <v>1.2221362229102168</v>
      </c>
      <c r="AL1130" s="28">
        <f t="shared" si="630"/>
        <v>1.2221362229102168</v>
      </c>
      <c r="AM1130" s="2">
        <f>INDEX(ELSV!$C$4:$G$58,MATCH(AE1130,ELSV!$G$4:$G$58,0),MATCH(IF(O1130&gt;2000000,"A",IF(O1130&gt;1000000,"B",IF(O1130&gt;100000,"C","D"))),ELSV!$C$4:$G$4,0))</f>
        <v>8</v>
      </c>
      <c r="AN1130" s="77">
        <f>INDEX(ELSV!$G$4:$K$58,MATCH(AE1130,ELSV!$G$4:$G$58,0),MATCH(IF(O1130&gt;2000000,"A",IF(O1130&gt;1000000,"B",IF(O1130&gt;100000,"C","D"))),ELSV!$G$4:$K$4,0))</f>
        <v>0.95</v>
      </c>
      <c r="AO1130" s="24">
        <f t="shared" si="616"/>
        <v>48311.057113003102</v>
      </c>
      <c r="AP1130" s="24">
        <f t="shared" si="617"/>
        <v>20382.065953178615</v>
      </c>
      <c r="AQ1130" s="25">
        <f t="shared" si="618"/>
        <v>27928.991159824487</v>
      </c>
    </row>
    <row r="1131" spans="1:43" hidden="1" x14ac:dyDescent="0.25">
      <c r="A1131" s="11">
        <v>3004</v>
      </c>
      <c r="B1131" s="6">
        <v>3004006201</v>
      </c>
      <c r="C1131" s="6">
        <v>20000401</v>
      </c>
      <c r="D1131" s="6">
        <v>5000000407</v>
      </c>
      <c r="E1131" s="6"/>
      <c r="F1131" s="6" t="s">
        <v>1271</v>
      </c>
      <c r="G1131" s="6"/>
      <c r="H1131" s="6">
        <v>1</v>
      </c>
      <c r="I1131" s="6" t="s">
        <v>8</v>
      </c>
      <c r="J1131" s="27">
        <v>44074</v>
      </c>
      <c r="K1131" s="27">
        <v>44074</v>
      </c>
      <c r="L1131" s="7">
        <v>39499.519999999997</v>
      </c>
      <c r="M1131" s="7">
        <v>0</v>
      </c>
      <c r="N1131" s="7"/>
      <c r="O1131" s="8">
        <v>39499.519999999997</v>
      </c>
      <c r="P1131" s="7">
        <v>-3959.41</v>
      </c>
      <c r="Q1131" s="7">
        <v>0</v>
      </c>
      <c r="R1131" s="7">
        <v>-2500.3200000000002</v>
      </c>
      <c r="S1131" s="12">
        <f t="shared" si="610"/>
        <v>-6459.73</v>
      </c>
      <c r="T1131" s="18">
        <f t="shared" si="611"/>
        <v>35540.11</v>
      </c>
      <c r="U1131" s="18">
        <v>33039.79</v>
      </c>
      <c r="V1131" s="30">
        <f t="shared" si="612"/>
        <v>44044</v>
      </c>
      <c r="W1131" s="28">
        <f t="shared" si="615"/>
        <v>2.7638888888888888</v>
      </c>
      <c r="X1131" s="38" t="s">
        <v>2968</v>
      </c>
      <c r="AD1131"/>
      <c r="AE1131" s="43" t="s">
        <v>4059</v>
      </c>
      <c r="AF1131">
        <f>MATCH(AE1131,'CAT-4'!$A:$A,0)</f>
        <v>653</v>
      </c>
      <c r="AG1131">
        <f>MATCH(V1131,'CAT-4'!$1:$1,0)</f>
        <v>104</v>
      </c>
      <c r="AH1131">
        <f>INDEX('CAT-4'!$1:$1048576,FAR!AF1131,FAR!AG1131)</f>
        <v>118</v>
      </c>
      <c r="AI1131">
        <f>MATCH($AI$3,'CAT-4'!$1:$1,0)</f>
        <v>133</v>
      </c>
      <c r="AJ1131">
        <f>INDEX('CAT-4'!$1:$1048576,FAR!AF1131,FAR!AI1131)</f>
        <v>120.5</v>
      </c>
      <c r="AK1131" s="28">
        <f t="shared" si="628"/>
        <v>1.021186440677966</v>
      </c>
      <c r="AL1131" s="28">
        <f t="shared" si="630"/>
        <v>1.021186440677966</v>
      </c>
      <c r="AM1131" s="2">
        <f>INDEX(ELSV!$C$4:$G$58,MATCH(AE1131,ELSV!$G$4:$G$58,0),MATCH(IF(O1131&gt;2000000,"A",IF(O1131&gt;1000000,"B",IF(O1131&gt;100000,"C","D"))),ELSV!$C$4:$G$4,0))</f>
        <v>8</v>
      </c>
      <c r="AN1131" s="77">
        <f>INDEX(ELSV!$G$4:$K$58,MATCH(AE1131,ELSV!$G$4:$G$58,0),MATCH(IF(O1131&gt;2000000,"A",IF(O1131&gt;1000000,"B",IF(O1131&gt;100000,"C","D"))),ELSV!$G$4:$K$4,0))</f>
        <v>0.9</v>
      </c>
      <c r="AO1131" s="24">
        <f t="shared" si="616"/>
        <v>40336.374237288132</v>
      </c>
      <c r="AP1131" s="24">
        <f t="shared" si="617"/>
        <v>12542.091364406779</v>
      </c>
      <c r="AQ1131" s="25">
        <f t="shared" si="618"/>
        <v>27794.282872881355</v>
      </c>
    </row>
    <row r="1132" spans="1:43" x14ac:dyDescent="0.25">
      <c r="A1132" s="11">
        <v>3008</v>
      </c>
      <c r="B1132" s="6">
        <v>3008006301</v>
      </c>
      <c r="C1132" s="6">
        <v>20000401</v>
      </c>
      <c r="D1132" s="6">
        <v>5000000021</v>
      </c>
      <c r="E1132" s="6" t="s">
        <v>1586</v>
      </c>
      <c r="F1132" s="6" t="s">
        <v>1087</v>
      </c>
      <c r="G1132" s="6"/>
      <c r="H1132" s="6">
        <v>1</v>
      </c>
      <c r="I1132" s="6" t="s">
        <v>8</v>
      </c>
      <c r="J1132" s="27">
        <v>40633</v>
      </c>
      <c r="K1132" s="27">
        <v>40633</v>
      </c>
      <c r="L1132" s="7">
        <v>39450</v>
      </c>
      <c r="M1132" s="7">
        <v>0</v>
      </c>
      <c r="N1132" s="7"/>
      <c r="O1132" s="8">
        <v>39450</v>
      </c>
      <c r="P1132" s="7">
        <v>-25606</v>
      </c>
      <c r="Q1132" s="7">
        <v>0</v>
      </c>
      <c r="R1132" s="7">
        <v>-2497.19</v>
      </c>
      <c r="S1132" s="12">
        <f t="shared" si="610"/>
        <v>-28103.19</v>
      </c>
      <c r="T1132" s="18">
        <f t="shared" si="611"/>
        <v>13844</v>
      </c>
      <c r="U1132" s="18">
        <v>11346.81</v>
      </c>
      <c r="V1132" s="30">
        <f t="shared" si="612"/>
        <v>40603</v>
      </c>
      <c r="W1132" s="28">
        <f t="shared" si="615"/>
        <v>12.180555555555555</v>
      </c>
      <c r="X1132" s="38" t="s">
        <v>3064</v>
      </c>
      <c r="Y1132">
        <f>MATCH(X1132,'CAT-3'!$A:$A,0)</f>
        <v>734</v>
      </c>
      <c r="Z1132">
        <f>MATCH(V1132,'CAT-3'!$1:$1,0)</f>
        <v>78</v>
      </c>
      <c r="AA1132">
        <f>INDEX('CAT-3'!$1:$1048576,FAR!Y1132,FAR!Z1132)</f>
        <v>114.3</v>
      </c>
      <c r="AB1132">
        <f>MATCH($AB$3,'CAT-3'!$1:$1,0)</f>
        <v>90</v>
      </c>
      <c r="AC1132">
        <f>INDEX('CAT-3'!$1:$1048576,FAR!Y1132,FAR!AB1132)</f>
        <v>116.8</v>
      </c>
      <c r="AD1132" s="28">
        <f t="shared" ref="AD1132:AD1134" si="631">AC1132/AA1132</f>
        <v>1.0218722659667541</v>
      </c>
      <c r="AE1132" s="43" t="s">
        <v>4165</v>
      </c>
      <c r="AF1132">
        <f>MATCH(AE1132,'CAT-4'!$A:$A,0)</f>
        <v>708</v>
      </c>
      <c r="AG1132">
        <f>MATCH($AG$3,'CAT-4'!$1:$1,0)</f>
        <v>4</v>
      </c>
      <c r="AH1132">
        <f>INDEX('CAT-4'!$1:$1048576,FAR!AF1132,FAR!AG1132)</f>
        <v>102.3</v>
      </c>
      <c r="AI1132">
        <f>MATCH($AI$3,'CAT-4'!$1:$1,0)</f>
        <v>133</v>
      </c>
      <c r="AJ1132">
        <f>INDEX('CAT-4'!$1:$1048576,FAR!AF1132,FAR!AI1132)</f>
        <v>133.69999999999999</v>
      </c>
      <c r="AK1132" s="28">
        <f t="shared" ref="AK1132:AK1134" si="632">AJ1132/AH1132</f>
        <v>1.3069403714565004</v>
      </c>
      <c r="AL1132" s="28">
        <f t="shared" ref="AL1132:AL1134" si="633">AK1132*AD1132</f>
        <v>1.3355261188636853</v>
      </c>
      <c r="AM1132" s="2">
        <f>INDEX(ELSV!$C$4:$G$58,MATCH(AE1132,ELSV!$G$4:$G$58,0),MATCH(IF(O1132&gt;2000000,"A",IF(O1132&gt;1000000,"B",IF(O1132&gt;100000,"C","D"))),ELSV!$C$4:$G$4,0))</f>
        <v>8</v>
      </c>
      <c r="AN1132" s="77">
        <f>INDEX(ELSV!$G$4:$K$58,MATCH(AE1132,ELSV!$G$4:$G$58,0),MATCH(IF(O1132&gt;2000000,"A",IF(O1132&gt;1000000,"B",IF(O1132&gt;100000,"C","D"))),ELSV!$G$4:$K$4,0))</f>
        <v>0.95</v>
      </c>
      <c r="AO1132" s="24">
        <f t="shared" si="616"/>
        <v>52686.505389172387</v>
      </c>
      <c r="AP1132" s="24">
        <f t="shared" si="617"/>
        <v>50052.180119713768</v>
      </c>
      <c r="AQ1132" s="25">
        <f t="shared" si="618"/>
        <v>2634.325269458619</v>
      </c>
    </row>
    <row r="1133" spans="1:43" hidden="1" x14ac:dyDescent="0.25">
      <c r="A1133" s="11">
        <v>3003</v>
      </c>
      <c r="B1133" s="6">
        <v>3003006301</v>
      </c>
      <c r="C1133" s="6">
        <v>20000401</v>
      </c>
      <c r="D1133" s="6">
        <v>5030000096</v>
      </c>
      <c r="E1133" s="6"/>
      <c r="F1133" s="6" t="s">
        <v>1403</v>
      </c>
      <c r="G1133" s="6"/>
      <c r="H1133" s="6">
        <v>1</v>
      </c>
      <c r="I1133" s="6" t="s">
        <v>41</v>
      </c>
      <c r="J1133" s="27">
        <v>40633</v>
      </c>
      <c r="K1133" s="27">
        <v>40633</v>
      </c>
      <c r="L1133" s="7">
        <v>39375</v>
      </c>
      <c r="M1133" s="7">
        <v>0</v>
      </c>
      <c r="N1133" s="7"/>
      <c r="O1133" s="8">
        <v>39375</v>
      </c>
      <c r="P1133" s="7">
        <v>-36750</v>
      </c>
      <c r="Q1133" s="7">
        <v>0</v>
      </c>
      <c r="R1133" s="7">
        <v>0</v>
      </c>
      <c r="S1133" s="12">
        <f t="shared" si="610"/>
        <v>-36750</v>
      </c>
      <c r="T1133" s="18">
        <f t="shared" si="611"/>
        <v>2625</v>
      </c>
      <c r="U1133" s="18">
        <v>2625</v>
      </c>
      <c r="V1133" s="30">
        <f t="shared" si="612"/>
        <v>40603</v>
      </c>
      <c r="W1133" s="28">
        <f t="shared" si="615"/>
        <v>12.180555555555555</v>
      </c>
      <c r="X1133" s="38" t="s">
        <v>3108</v>
      </c>
      <c r="Y1133">
        <f>MATCH(X1133,'CAT-3'!$A:$A,0)</f>
        <v>756</v>
      </c>
      <c r="Z1133">
        <f>MATCH(V1133,'CAT-3'!$1:$1,0)</f>
        <v>78</v>
      </c>
      <c r="AA1133">
        <f>INDEX('CAT-3'!$1:$1048576,FAR!Y1133,FAR!Z1133)</f>
        <v>83.1</v>
      </c>
      <c r="AB1133">
        <f>MATCH($AB$3,'CAT-3'!$1:$1,0)</f>
        <v>90</v>
      </c>
      <c r="AC1133">
        <f>INDEX('CAT-3'!$1:$1048576,FAR!Y1133,FAR!AB1133)</f>
        <v>87</v>
      </c>
      <c r="AD1133" s="28">
        <f t="shared" si="631"/>
        <v>1.0469314079422383</v>
      </c>
      <c r="AE1133" s="43" t="s">
        <v>4045</v>
      </c>
      <c r="AF1133">
        <f>MATCH(AE1133,'CAT-4'!$A:$A,0)</f>
        <v>646</v>
      </c>
      <c r="AG1133">
        <f>MATCH($AG$3,'CAT-4'!$1:$1,0)</f>
        <v>4</v>
      </c>
      <c r="AH1133">
        <f>INDEX('CAT-4'!$1:$1048576,FAR!AF1133,FAR!AG1133)</f>
        <v>91.7</v>
      </c>
      <c r="AI1133">
        <f>MATCH($AI$3,'CAT-4'!$1:$1,0)</f>
        <v>133</v>
      </c>
      <c r="AJ1133">
        <f>INDEX('CAT-4'!$1:$1048576,FAR!AF1133,FAR!AI1133)</f>
        <v>154.1</v>
      </c>
      <c r="AK1133" s="28">
        <f t="shared" si="632"/>
        <v>1.6804798255179934</v>
      </c>
      <c r="AL1133" s="28">
        <f t="shared" si="633"/>
        <v>1.7593471097480797</v>
      </c>
      <c r="AM1133" s="2">
        <f>INDEX(ELSV!$C$4:$G$58,MATCH(AE1133,ELSV!$G$4:$G$58,0),MATCH(IF(O1133&gt;2000000,"A",IF(O1133&gt;1000000,"B",IF(O1133&gt;100000,"C","D"))),ELSV!$C$4:$G$4,0))</f>
        <v>5</v>
      </c>
      <c r="AN1133" s="77">
        <f>INDEX(ELSV!$G$4:$K$58,MATCH(AE1133,ELSV!$G$4:$G$58,0),MATCH(IF(O1133&gt;2000000,"A",IF(O1133&gt;1000000,"B",IF(O1133&gt;100000,"C","D"))),ELSV!$G$4:$K$4,0))</f>
        <v>1</v>
      </c>
      <c r="AO1133" s="24">
        <f t="shared" si="616"/>
        <v>69274.292446330641</v>
      </c>
      <c r="AP1133" s="24">
        <f t="shared" si="617"/>
        <v>69274.292446330641</v>
      </c>
      <c r="AQ1133" s="25">
        <f t="shared" si="618"/>
        <v>0</v>
      </c>
    </row>
    <row r="1134" spans="1:43" x14ac:dyDescent="0.25">
      <c r="A1134" s="11">
        <v>3004</v>
      </c>
      <c r="B1134" s="6">
        <v>3004006203</v>
      </c>
      <c r="C1134" s="6">
        <v>20000301</v>
      </c>
      <c r="D1134" s="6">
        <v>4000000105</v>
      </c>
      <c r="E1134" s="6" t="s">
        <v>1583</v>
      </c>
      <c r="F1134" s="6" t="s">
        <v>873</v>
      </c>
      <c r="G1134" s="6"/>
      <c r="H1134" s="6">
        <v>1</v>
      </c>
      <c r="I1134" s="6" t="s">
        <v>8</v>
      </c>
      <c r="J1134" s="27">
        <v>40892</v>
      </c>
      <c r="K1134" s="27">
        <v>40892</v>
      </c>
      <c r="L1134" s="7">
        <v>39340</v>
      </c>
      <c r="M1134" s="7">
        <v>0</v>
      </c>
      <c r="N1134" s="7"/>
      <c r="O1134" s="8">
        <v>39340</v>
      </c>
      <c r="P1134" s="7">
        <v>-25637.02</v>
      </c>
      <c r="Q1134" s="7">
        <v>0</v>
      </c>
      <c r="R1134" s="7">
        <v>-2490.2199999999998</v>
      </c>
      <c r="S1134" s="12">
        <f t="shared" si="610"/>
        <v>-28127.24</v>
      </c>
      <c r="T1134" s="18">
        <f t="shared" si="611"/>
        <v>13702.98</v>
      </c>
      <c r="U1134" s="18">
        <v>11212.76</v>
      </c>
      <c r="V1134" s="30">
        <f t="shared" si="612"/>
        <v>40878</v>
      </c>
      <c r="W1134" s="28">
        <f t="shared" si="615"/>
        <v>11.472222222222221</v>
      </c>
      <c r="X1134" s="38" t="s">
        <v>3064</v>
      </c>
      <c r="Y1134">
        <f>MATCH(X1134,'CAT-3'!$A:$A,0)</f>
        <v>734</v>
      </c>
      <c r="Z1134">
        <f>MATCH(V1134,'CAT-3'!$1:$1,0)</f>
        <v>87</v>
      </c>
      <c r="AA1134">
        <f>INDEX('CAT-3'!$1:$1048576,FAR!Y1134,FAR!Z1134)</f>
        <v>116.5</v>
      </c>
      <c r="AB1134">
        <f>MATCH($AB$3,'CAT-3'!$1:$1,0)</f>
        <v>90</v>
      </c>
      <c r="AC1134">
        <f>INDEX('CAT-3'!$1:$1048576,FAR!Y1134,FAR!AB1134)</f>
        <v>116.8</v>
      </c>
      <c r="AD1134" s="28">
        <f t="shared" si="631"/>
        <v>1.0025751072961373</v>
      </c>
      <c r="AE1134" s="43" t="s">
        <v>4165</v>
      </c>
      <c r="AF1134">
        <f>MATCH(AE1134,'CAT-4'!$A:$A,0)</f>
        <v>708</v>
      </c>
      <c r="AG1134">
        <f>MATCH($AG$3,'CAT-4'!$1:$1,0)</f>
        <v>4</v>
      </c>
      <c r="AH1134">
        <f>INDEX('CAT-4'!$1:$1048576,FAR!AF1134,FAR!AG1134)</f>
        <v>102.3</v>
      </c>
      <c r="AI1134">
        <f>MATCH($AI$3,'CAT-4'!$1:$1,0)</f>
        <v>133</v>
      </c>
      <c r="AJ1134">
        <f>INDEX('CAT-4'!$1:$1048576,FAR!AF1134,FAR!AI1134)</f>
        <v>133.69999999999999</v>
      </c>
      <c r="AK1134" s="28">
        <f t="shared" si="632"/>
        <v>1.3069403714565004</v>
      </c>
      <c r="AL1134" s="28">
        <f t="shared" si="633"/>
        <v>1.3103058831426544</v>
      </c>
      <c r="AM1134" s="2">
        <f>INDEX(ELSV!$C$4:$G$58,MATCH(AE1134,ELSV!$G$4:$G$58,0),MATCH(IF(O1134&gt;2000000,"A",IF(O1134&gt;1000000,"B",IF(O1134&gt;100000,"C","D"))),ELSV!$C$4:$G$4,0))</f>
        <v>8</v>
      </c>
      <c r="AN1134" s="77">
        <f>INDEX(ELSV!$G$4:$K$58,MATCH(AE1134,ELSV!$G$4:$G$58,0),MATCH(IF(O1134&gt;2000000,"A",IF(O1134&gt;1000000,"B",IF(O1134&gt;100000,"C","D"))),ELSV!$G$4:$K$4,0))</f>
        <v>0.95</v>
      </c>
      <c r="AO1134" s="24">
        <f t="shared" si="616"/>
        <v>51547.433442832022</v>
      </c>
      <c r="AP1134" s="24">
        <f t="shared" si="617"/>
        <v>48970.061770690416</v>
      </c>
      <c r="AQ1134" s="25">
        <f t="shared" si="618"/>
        <v>2577.3716721416058</v>
      </c>
    </row>
    <row r="1135" spans="1:43" x14ac:dyDescent="0.25">
      <c r="A1135" s="11">
        <v>3007</v>
      </c>
      <c r="B1135" s="6">
        <v>3007006203</v>
      </c>
      <c r="C1135" s="6">
        <v>20000301</v>
      </c>
      <c r="D1135" s="6">
        <v>4000000320</v>
      </c>
      <c r="E1135" s="6" t="s">
        <v>1585</v>
      </c>
      <c r="F1135" s="6" t="s">
        <v>1031</v>
      </c>
      <c r="G1135" s="6"/>
      <c r="H1135" s="6">
        <v>3</v>
      </c>
      <c r="I1135" s="6" t="s">
        <v>8</v>
      </c>
      <c r="J1135" s="27">
        <v>43830</v>
      </c>
      <c r="K1135" s="27">
        <v>43830</v>
      </c>
      <c r="L1135" s="7">
        <v>39318.58</v>
      </c>
      <c r="M1135" s="7">
        <v>0</v>
      </c>
      <c r="N1135" s="7"/>
      <c r="O1135" s="8">
        <v>39318.58</v>
      </c>
      <c r="P1135" s="7">
        <v>-5603.36</v>
      </c>
      <c r="Q1135" s="7">
        <v>0</v>
      </c>
      <c r="R1135" s="7">
        <v>-2488.87</v>
      </c>
      <c r="S1135" s="12">
        <f t="shared" si="610"/>
        <v>-8092.23</v>
      </c>
      <c r="T1135" s="18">
        <f t="shared" si="611"/>
        <v>33715.22</v>
      </c>
      <c r="U1135" s="18">
        <v>31226.35</v>
      </c>
      <c r="V1135" s="30">
        <f t="shared" si="612"/>
        <v>43800</v>
      </c>
      <c r="W1135" s="28">
        <f t="shared" si="615"/>
        <v>3.4305555555555554</v>
      </c>
      <c r="X1135" s="38"/>
      <c r="AD1135"/>
      <c r="AE1135" s="43" t="s">
        <v>4429</v>
      </c>
      <c r="AF1135">
        <f>MATCH(AE1135,'CAT-4'!$A:$A,0)</f>
        <v>844</v>
      </c>
      <c r="AG1135">
        <f>MATCH(V1135,'CAT-4'!$1:$1,0)</f>
        <v>96</v>
      </c>
      <c r="AH1135">
        <f>INDEX('CAT-4'!$1:$1048576,FAR!AF1135,FAR!AG1135)</f>
        <v>130.30000000000001</v>
      </c>
      <c r="AI1135">
        <f>MATCH($AI$3,'CAT-4'!$1:$1,0)</f>
        <v>133</v>
      </c>
      <c r="AJ1135">
        <f>INDEX('CAT-4'!$1:$1048576,FAR!AF1135,FAR!AI1135)</f>
        <v>157.9</v>
      </c>
      <c r="AK1135" s="28">
        <f>AJ1135/AH1135</f>
        <v>1.2118188795088258</v>
      </c>
      <c r="AL1135" s="28">
        <f>AK1135</f>
        <v>1.2118188795088258</v>
      </c>
      <c r="AM1135" s="2">
        <f>INDEX(ELSV!$C$4:$G$58,MATCH(AE1135,ELSV!$G$4:$G$58,0),MATCH(IF(O1135&gt;2000000,"A",IF(O1135&gt;1000000,"B",IF(O1135&gt;100000,"C","D"))),ELSV!$C$4:$G$4,0))</f>
        <v>8</v>
      </c>
      <c r="AN1135" s="77">
        <f>INDEX(ELSV!$G$4:$K$58,MATCH(AE1135,ELSV!$G$4:$G$58,0),MATCH(IF(O1135&gt;2000000,"A",IF(O1135&gt;1000000,"B",IF(O1135&gt;100000,"C","D"))),ELSV!$G$4:$K$4,0))</f>
        <v>0.95</v>
      </c>
      <c r="AO1135" s="24">
        <f t="shared" si="616"/>
        <v>47646.997559478128</v>
      </c>
      <c r="AP1135" s="24">
        <f t="shared" si="617"/>
        <v>19410.36107175615</v>
      </c>
      <c r="AQ1135" s="25">
        <f t="shared" si="618"/>
        <v>28236.636487721978</v>
      </c>
    </row>
    <row r="1136" spans="1:43" x14ac:dyDescent="0.25">
      <c r="A1136" s="11">
        <v>3007</v>
      </c>
      <c r="B1136" s="6">
        <v>3007006203</v>
      </c>
      <c r="C1136" s="6">
        <v>20000301</v>
      </c>
      <c r="D1136" s="6">
        <v>4000000019</v>
      </c>
      <c r="E1136" s="6" t="s">
        <v>1585</v>
      </c>
      <c r="F1136" s="6" t="s">
        <v>808</v>
      </c>
      <c r="G1136" s="6"/>
      <c r="H1136" s="6">
        <v>1</v>
      </c>
      <c r="I1136" s="6" t="s">
        <v>8</v>
      </c>
      <c r="J1136" s="27">
        <v>40717</v>
      </c>
      <c r="K1136" s="27">
        <v>40717</v>
      </c>
      <c r="L1136" s="7">
        <v>39225</v>
      </c>
      <c r="M1136" s="7">
        <v>0</v>
      </c>
      <c r="N1136" s="7"/>
      <c r="O1136" s="8">
        <v>39225</v>
      </c>
      <c r="P1136" s="7">
        <v>-26749.27</v>
      </c>
      <c r="Q1136" s="7">
        <v>0</v>
      </c>
      <c r="R1136" s="7">
        <v>-2482.94</v>
      </c>
      <c r="S1136" s="12">
        <f t="shared" si="610"/>
        <v>-29232.21</v>
      </c>
      <c r="T1136" s="18">
        <f t="shared" si="611"/>
        <v>12475.73</v>
      </c>
      <c r="U1136" s="18">
        <v>9992.7900000000009</v>
      </c>
      <c r="V1136" s="30">
        <f t="shared" si="612"/>
        <v>40695</v>
      </c>
      <c r="W1136" s="28">
        <f t="shared" si="615"/>
        <v>11.95</v>
      </c>
      <c r="X1136" s="38" t="s">
        <v>3064</v>
      </c>
      <c r="Y1136">
        <f>MATCH(X1136,'CAT-3'!$A:$A,0)</f>
        <v>734</v>
      </c>
      <c r="Z1136">
        <f>MATCH(V1136,'CAT-3'!$1:$1,0)</f>
        <v>81</v>
      </c>
      <c r="AA1136">
        <f>INDEX('CAT-3'!$1:$1048576,FAR!Y1136,FAR!Z1136)</f>
        <v>116.1</v>
      </c>
      <c r="AB1136">
        <f>MATCH($AB$3,'CAT-3'!$1:$1,0)</f>
        <v>90</v>
      </c>
      <c r="AC1136">
        <f>INDEX('CAT-3'!$1:$1048576,FAR!Y1136,FAR!AB1136)</f>
        <v>116.8</v>
      </c>
      <c r="AD1136" s="28">
        <f t="shared" ref="AD1136:AD1142" si="634">AC1136/AA1136</f>
        <v>1.0060292850990527</v>
      </c>
      <c r="AE1136" s="43" t="s">
        <v>4165</v>
      </c>
      <c r="AF1136">
        <f>MATCH(AE1136,'CAT-4'!$A:$A,0)</f>
        <v>708</v>
      </c>
      <c r="AG1136">
        <f>MATCH($AG$3,'CAT-4'!$1:$1,0)</f>
        <v>4</v>
      </c>
      <c r="AH1136">
        <f>INDEX('CAT-4'!$1:$1048576,FAR!AF1136,FAR!AG1136)</f>
        <v>102.3</v>
      </c>
      <c r="AI1136">
        <f>MATCH($AI$3,'CAT-4'!$1:$1,0)</f>
        <v>133</v>
      </c>
      <c r="AJ1136">
        <f>INDEX('CAT-4'!$1:$1048576,FAR!AF1136,FAR!AI1136)</f>
        <v>133.69999999999999</v>
      </c>
      <c r="AK1136" s="28">
        <f t="shared" ref="AK1136:AK1145" si="635">AJ1136/AH1136</f>
        <v>1.3069403714565004</v>
      </c>
      <c r="AL1136" s="28">
        <f t="shared" ref="AL1136:AL1142" si="636">AK1136*AD1136</f>
        <v>1.3148202875634734</v>
      </c>
      <c r="AM1136" s="2">
        <f>INDEX(ELSV!$C$4:$G$58,MATCH(AE1136,ELSV!$G$4:$G$58,0),MATCH(IF(O1136&gt;2000000,"A",IF(O1136&gt;1000000,"B",IF(O1136&gt;100000,"C","D"))),ELSV!$C$4:$G$4,0))</f>
        <v>8</v>
      </c>
      <c r="AN1136" s="77">
        <f>INDEX(ELSV!$G$4:$K$58,MATCH(AE1136,ELSV!$G$4:$G$58,0),MATCH(IF(O1136&gt;2000000,"A",IF(O1136&gt;1000000,"B",IF(O1136&gt;100000,"C","D"))),ELSV!$G$4:$K$4,0))</f>
        <v>0.95</v>
      </c>
      <c r="AO1136" s="24">
        <f t="shared" si="616"/>
        <v>51573.825779677245</v>
      </c>
      <c r="AP1136" s="24">
        <f t="shared" si="617"/>
        <v>48995.134490693381</v>
      </c>
      <c r="AQ1136" s="25">
        <f t="shared" si="618"/>
        <v>2578.6912889838641</v>
      </c>
    </row>
    <row r="1137" spans="1:43" x14ac:dyDescent="0.25">
      <c r="A1137" s="11">
        <v>3006</v>
      </c>
      <c r="B1137" s="6">
        <v>3006006301</v>
      </c>
      <c r="C1137" s="6">
        <v>20000401</v>
      </c>
      <c r="D1137" s="6">
        <v>5030000037</v>
      </c>
      <c r="E1137" s="6" t="s">
        <v>1582</v>
      </c>
      <c r="F1137" s="6" t="s">
        <v>1362</v>
      </c>
      <c r="G1137" s="6"/>
      <c r="H1137" s="6">
        <v>2</v>
      </c>
      <c r="I1137" s="6" t="s">
        <v>41</v>
      </c>
      <c r="J1137" s="27">
        <v>40448</v>
      </c>
      <c r="K1137" s="27">
        <v>40448</v>
      </c>
      <c r="L1137" s="7">
        <v>39206.51</v>
      </c>
      <c r="M1137" s="7">
        <v>0</v>
      </c>
      <c r="N1137" s="7"/>
      <c r="O1137" s="8">
        <v>39206.51</v>
      </c>
      <c r="P1137" s="7">
        <v>-35285.86</v>
      </c>
      <c r="Q1137" s="7">
        <v>0</v>
      </c>
      <c r="R1137" s="7">
        <v>0</v>
      </c>
      <c r="S1137" s="12">
        <f t="shared" si="610"/>
        <v>-35285.86</v>
      </c>
      <c r="T1137" s="18">
        <f t="shared" si="611"/>
        <v>3920.6500000000015</v>
      </c>
      <c r="U1137" s="18">
        <v>3920.65</v>
      </c>
      <c r="V1137" s="30">
        <f t="shared" si="612"/>
        <v>40422</v>
      </c>
      <c r="W1137" s="28">
        <f t="shared" si="615"/>
        <v>12.688888888888888</v>
      </c>
      <c r="X1137" s="38" t="s">
        <v>3108</v>
      </c>
      <c r="Y1137">
        <f>MATCH(X1137,'CAT-3'!$A:$A,0)</f>
        <v>756</v>
      </c>
      <c r="Z1137">
        <f>MATCH(V1137,'CAT-3'!$1:$1,0)</f>
        <v>72</v>
      </c>
      <c r="AA1137">
        <f>INDEX('CAT-3'!$1:$1048576,FAR!Y1137,FAR!Z1137)</f>
        <v>83.1</v>
      </c>
      <c r="AB1137">
        <f>MATCH($AB$3,'CAT-3'!$1:$1,0)</f>
        <v>90</v>
      </c>
      <c r="AC1137">
        <f>INDEX('CAT-3'!$1:$1048576,FAR!Y1137,FAR!AB1137)</f>
        <v>87</v>
      </c>
      <c r="AD1137" s="28">
        <f t="shared" si="634"/>
        <v>1.0469314079422383</v>
      </c>
      <c r="AE1137" s="43" t="s">
        <v>4043</v>
      </c>
      <c r="AF1137">
        <f>MATCH(AE1137,'CAT-4'!$A:$A,0)</f>
        <v>645</v>
      </c>
      <c r="AG1137">
        <f>MATCH($AG$3,'CAT-4'!$1:$1,0)</f>
        <v>4</v>
      </c>
      <c r="AH1137">
        <f>INDEX('CAT-4'!$1:$1048576,FAR!AF1137,FAR!AG1137)</f>
        <v>100.5</v>
      </c>
      <c r="AI1137">
        <f>MATCH($AI$3,'CAT-4'!$1:$1,0)</f>
        <v>133</v>
      </c>
      <c r="AJ1137">
        <f>INDEX('CAT-4'!$1:$1048576,FAR!AF1137,FAR!AI1137)</f>
        <v>115.6</v>
      </c>
      <c r="AK1137" s="28">
        <f t="shared" si="635"/>
        <v>1.1502487562189054</v>
      </c>
      <c r="AL1137" s="28">
        <f t="shared" si="636"/>
        <v>1.204231549832067</v>
      </c>
      <c r="AM1137" s="2">
        <f>INDEX(ELSV!$C$4:$G$58,MATCH(AE1137,ELSV!$G$4:$G$58,0),MATCH(IF(O1137&gt;2000000,"A",IF(O1137&gt;1000000,"B",IF(O1137&gt;100000,"C","D"))),ELSV!$C$4:$G$4,0))</f>
        <v>6</v>
      </c>
      <c r="AN1137" s="77">
        <f>INDEX(ELSV!$G$4:$K$58,MATCH(AE1137,ELSV!$G$4:$G$58,0),MATCH(IF(O1137&gt;2000000,"A",IF(O1137&gt;1000000,"B",IF(O1137&gt;100000,"C","D"))),ELSV!$G$4:$K$4,0))</f>
        <v>1</v>
      </c>
      <c r="AO1137" s="24">
        <f t="shared" si="616"/>
        <v>47213.716300806438</v>
      </c>
      <c r="AP1137" s="24">
        <f t="shared" si="617"/>
        <v>47213.716300806438</v>
      </c>
      <c r="AQ1137" s="25">
        <f t="shared" si="618"/>
        <v>0</v>
      </c>
    </row>
    <row r="1138" spans="1:43" x14ac:dyDescent="0.25">
      <c r="A1138" s="11">
        <v>3005</v>
      </c>
      <c r="B1138" s="6">
        <v>3005006301</v>
      </c>
      <c r="C1138" s="6">
        <v>20000401</v>
      </c>
      <c r="D1138" s="6">
        <v>5000000074</v>
      </c>
      <c r="E1138" s="6" t="s">
        <v>1584</v>
      </c>
      <c r="F1138" s="6" t="s">
        <v>1128</v>
      </c>
      <c r="G1138" s="6"/>
      <c r="H1138" s="6">
        <v>1</v>
      </c>
      <c r="I1138" s="6" t="s">
        <v>8</v>
      </c>
      <c r="J1138" s="27">
        <v>40633</v>
      </c>
      <c r="K1138" s="27">
        <v>40633</v>
      </c>
      <c r="L1138" s="7">
        <v>38988</v>
      </c>
      <c r="M1138" s="7">
        <v>0</v>
      </c>
      <c r="N1138" s="7"/>
      <c r="O1138" s="8">
        <v>38988</v>
      </c>
      <c r="P1138" s="7">
        <v>-25304.38</v>
      </c>
      <c r="Q1138" s="7">
        <v>0</v>
      </c>
      <c r="R1138" s="7">
        <v>-2467.94</v>
      </c>
      <c r="S1138" s="12">
        <f t="shared" si="610"/>
        <v>-27772.32</v>
      </c>
      <c r="T1138" s="18">
        <f t="shared" si="611"/>
        <v>13683.619999999999</v>
      </c>
      <c r="U1138" s="18">
        <v>11215.68</v>
      </c>
      <c r="V1138" s="30">
        <f t="shared" si="612"/>
        <v>40603</v>
      </c>
      <c r="W1138" s="28">
        <f t="shared" si="615"/>
        <v>12.180555555555555</v>
      </c>
      <c r="X1138" s="38" t="s">
        <v>3058</v>
      </c>
      <c r="Y1138">
        <f>MATCH(X1138,'CAT-3'!$A:$A,0)</f>
        <v>731</v>
      </c>
      <c r="Z1138">
        <f>MATCH(V1138,'CAT-3'!$1:$1,0)</f>
        <v>78</v>
      </c>
      <c r="AA1138">
        <f>INDEX('CAT-3'!$1:$1048576,FAR!Y1138,FAR!Z1138)</f>
        <v>170.2</v>
      </c>
      <c r="AB1138">
        <f>MATCH($AB$3,'CAT-3'!$1:$1,0)</f>
        <v>90</v>
      </c>
      <c r="AC1138">
        <f>INDEX('CAT-3'!$1:$1048576,FAR!Y1138,FAR!AB1138)</f>
        <v>174.3</v>
      </c>
      <c r="AD1138" s="28">
        <f t="shared" si="634"/>
        <v>1.0240893066980026</v>
      </c>
      <c r="AE1138" s="43" t="s">
        <v>4135</v>
      </c>
      <c r="AF1138">
        <f>MATCH(AE1138,'CAT-4'!$A:$A,0)</f>
        <v>693</v>
      </c>
      <c r="AG1138">
        <f>MATCH($AG$3,'CAT-4'!$1:$1,0)</f>
        <v>4</v>
      </c>
      <c r="AH1138">
        <f>INDEX('CAT-4'!$1:$1048576,FAR!AF1138,FAR!AG1138)</f>
        <v>102.4</v>
      </c>
      <c r="AI1138">
        <f>MATCH($AI$3,'CAT-4'!$1:$1,0)</f>
        <v>133</v>
      </c>
      <c r="AJ1138">
        <f>INDEX('CAT-4'!$1:$1048576,FAR!AF1138,FAR!AI1138)</f>
        <v>143.69999999999999</v>
      </c>
      <c r="AK1138" s="28">
        <f t="shared" si="635"/>
        <v>1.4033203124999998</v>
      </c>
      <c r="AL1138" s="28">
        <f t="shared" si="636"/>
        <v>1.4371253259033492</v>
      </c>
      <c r="AM1138" s="2">
        <f>INDEX(ELSV!$C$4:$G$58,MATCH(AE1138,ELSV!$G$4:$G$58,0),MATCH(IF(O1138&gt;2000000,"A",IF(O1138&gt;1000000,"B",IF(O1138&gt;100000,"C","D"))),ELSV!$C$4:$G$4,0))</f>
        <v>5</v>
      </c>
      <c r="AN1138" s="77">
        <f>INDEX(ELSV!$G$4:$K$58,MATCH(AE1138,ELSV!$G$4:$G$58,0),MATCH(IF(O1138&gt;2000000,"A",IF(O1138&gt;1000000,"B",IF(O1138&gt;100000,"C","D"))),ELSV!$G$4:$K$4,0))</f>
        <v>1</v>
      </c>
      <c r="AO1138" s="24">
        <f t="shared" si="616"/>
        <v>56030.642206319775</v>
      </c>
      <c r="AP1138" s="24">
        <f t="shared" si="617"/>
        <v>56030.642206319782</v>
      </c>
      <c r="AQ1138" s="25">
        <f t="shared" si="618"/>
        <v>0</v>
      </c>
    </row>
    <row r="1139" spans="1:43" x14ac:dyDescent="0.25">
      <c r="A1139" s="11">
        <v>3007</v>
      </c>
      <c r="B1139" s="6">
        <v>3007006301</v>
      </c>
      <c r="C1139" s="6">
        <v>20000401</v>
      </c>
      <c r="D1139" s="6">
        <v>5000000006</v>
      </c>
      <c r="E1139" s="6" t="s">
        <v>1585</v>
      </c>
      <c r="F1139" s="6" t="s">
        <v>1075</v>
      </c>
      <c r="G1139" s="6"/>
      <c r="H1139" s="6">
        <v>1</v>
      </c>
      <c r="I1139" s="6" t="s">
        <v>8</v>
      </c>
      <c r="J1139" s="27">
        <v>40694</v>
      </c>
      <c r="K1139" s="27">
        <v>40694</v>
      </c>
      <c r="L1139" s="7">
        <v>38985</v>
      </c>
      <c r="M1139" s="7">
        <v>0</v>
      </c>
      <c r="N1139" s="7"/>
      <c r="O1139" s="8">
        <v>38985</v>
      </c>
      <c r="P1139" s="7">
        <v>-24993.8</v>
      </c>
      <c r="Q1139" s="7">
        <v>0</v>
      </c>
      <c r="R1139" s="7">
        <v>-2467.75</v>
      </c>
      <c r="S1139" s="12">
        <f t="shared" si="610"/>
        <v>-27461.55</v>
      </c>
      <c r="T1139" s="18">
        <f t="shared" si="611"/>
        <v>13991.2</v>
      </c>
      <c r="U1139" s="18">
        <v>11523.45</v>
      </c>
      <c r="V1139" s="30">
        <f t="shared" si="612"/>
        <v>40664</v>
      </c>
      <c r="W1139" s="28">
        <f t="shared" si="615"/>
        <v>12.013888888888889</v>
      </c>
      <c r="X1139" s="38" t="s">
        <v>3064</v>
      </c>
      <c r="Y1139">
        <f>MATCH(X1139,'CAT-3'!$A:$A,0)</f>
        <v>734</v>
      </c>
      <c r="Z1139">
        <f>MATCH(V1139,'CAT-3'!$1:$1,0)</f>
        <v>80</v>
      </c>
      <c r="AA1139">
        <f>INDEX('CAT-3'!$1:$1048576,FAR!Y1139,FAR!Z1139)</f>
        <v>116.1</v>
      </c>
      <c r="AB1139">
        <f>MATCH($AB$3,'CAT-3'!$1:$1,0)</f>
        <v>90</v>
      </c>
      <c r="AC1139">
        <f>INDEX('CAT-3'!$1:$1048576,FAR!Y1139,FAR!AB1139)</f>
        <v>116.8</v>
      </c>
      <c r="AD1139" s="28">
        <f t="shared" si="634"/>
        <v>1.0060292850990527</v>
      </c>
      <c r="AE1139" s="43" t="s">
        <v>4165</v>
      </c>
      <c r="AF1139">
        <f>MATCH(AE1139,'CAT-4'!$A:$A,0)</f>
        <v>708</v>
      </c>
      <c r="AG1139">
        <f>MATCH($AG$3,'CAT-4'!$1:$1,0)</f>
        <v>4</v>
      </c>
      <c r="AH1139">
        <f>INDEX('CAT-4'!$1:$1048576,FAR!AF1139,FAR!AG1139)</f>
        <v>102.3</v>
      </c>
      <c r="AI1139">
        <f>MATCH($AI$3,'CAT-4'!$1:$1,0)</f>
        <v>133</v>
      </c>
      <c r="AJ1139">
        <f>INDEX('CAT-4'!$1:$1048576,FAR!AF1139,FAR!AI1139)</f>
        <v>133.69999999999999</v>
      </c>
      <c r="AK1139" s="28">
        <f t="shared" si="635"/>
        <v>1.3069403714565004</v>
      </c>
      <c r="AL1139" s="28">
        <f t="shared" si="636"/>
        <v>1.3148202875634734</v>
      </c>
      <c r="AM1139" s="2">
        <f>INDEX(ELSV!$C$4:$G$58,MATCH(AE1139,ELSV!$G$4:$G$58,0),MATCH(IF(O1139&gt;2000000,"A",IF(O1139&gt;1000000,"B",IF(O1139&gt;100000,"C","D"))),ELSV!$C$4:$G$4,0))</f>
        <v>8</v>
      </c>
      <c r="AN1139" s="77">
        <f>INDEX(ELSV!$G$4:$K$58,MATCH(AE1139,ELSV!$G$4:$G$58,0),MATCH(IF(O1139&gt;2000000,"A",IF(O1139&gt;1000000,"B",IF(O1139&gt;100000,"C","D"))),ELSV!$G$4:$K$4,0))</f>
        <v>0.95</v>
      </c>
      <c r="AO1139" s="24">
        <f t="shared" si="616"/>
        <v>51258.268910662009</v>
      </c>
      <c r="AP1139" s="24">
        <f t="shared" si="617"/>
        <v>48695.355465128909</v>
      </c>
      <c r="AQ1139" s="25">
        <f t="shared" si="618"/>
        <v>2562.9134455331005</v>
      </c>
    </row>
    <row r="1140" spans="1:43" x14ac:dyDescent="0.25">
      <c r="A1140" s="11">
        <v>3006</v>
      </c>
      <c r="B1140" s="6">
        <v>3006006301</v>
      </c>
      <c r="C1140" s="6">
        <v>20000401</v>
      </c>
      <c r="D1140" s="6">
        <v>5000000053</v>
      </c>
      <c r="E1140" s="6" t="s">
        <v>1582</v>
      </c>
      <c r="F1140" s="6" t="s">
        <v>1113</v>
      </c>
      <c r="G1140" s="6"/>
      <c r="H1140" s="6">
        <v>1</v>
      </c>
      <c r="I1140" s="6" t="s">
        <v>41</v>
      </c>
      <c r="J1140" s="27">
        <v>40514</v>
      </c>
      <c r="K1140" s="27">
        <v>40514</v>
      </c>
      <c r="L1140" s="7">
        <v>38850</v>
      </c>
      <c r="M1140" s="7">
        <v>0</v>
      </c>
      <c r="N1140" s="7"/>
      <c r="O1140" s="8">
        <v>38850</v>
      </c>
      <c r="P1140" s="7">
        <v>-25816.52</v>
      </c>
      <c r="Q1140" s="7">
        <v>0</v>
      </c>
      <c r="R1140" s="7">
        <v>-2459.21</v>
      </c>
      <c r="S1140" s="12">
        <f t="shared" si="610"/>
        <v>-28275.73</v>
      </c>
      <c r="T1140" s="18">
        <f t="shared" si="611"/>
        <v>13033.48</v>
      </c>
      <c r="U1140" s="18">
        <v>10574.27</v>
      </c>
      <c r="V1140" s="30">
        <f t="shared" si="612"/>
        <v>40513</v>
      </c>
      <c r="W1140" s="28">
        <f t="shared" si="615"/>
        <v>12.508333333333333</v>
      </c>
      <c r="X1140" s="38" t="s">
        <v>3058</v>
      </c>
      <c r="Y1140">
        <f>MATCH(X1140,'CAT-3'!$A:$A,0)</f>
        <v>731</v>
      </c>
      <c r="Z1140">
        <f>MATCH(V1140,'CAT-3'!$1:$1,0)</f>
        <v>75</v>
      </c>
      <c r="AA1140">
        <f>INDEX('CAT-3'!$1:$1048576,FAR!Y1140,FAR!Z1140)</f>
        <v>166.8</v>
      </c>
      <c r="AB1140">
        <f>MATCH($AB$3,'CAT-3'!$1:$1,0)</f>
        <v>90</v>
      </c>
      <c r="AC1140">
        <f>INDEX('CAT-3'!$1:$1048576,FAR!Y1140,FAR!AB1140)</f>
        <v>174.3</v>
      </c>
      <c r="AD1140" s="28">
        <f t="shared" si="634"/>
        <v>1.0449640287769784</v>
      </c>
      <c r="AE1140" s="43" t="s">
        <v>4135</v>
      </c>
      <c r="AF1140">
        <f>MATCH(AE1140,'CAT-4'!$A:$A,0)</f>
        <v>693</v>
      </c>
      <c r="AG1140">
        <f>MATCH($AG$3,'CAT-4'!$1:$1,0)</f>
        <v>4</v>
      </c>
      <c r="AH1140">
        <f>INDEX('CAT-4'!$1:$1048576,FAR!AF1140,FAR!AG1140)</f>
        <v>102.4</v>
      </c>
      <c r="AI1140">
        <f>MATCH($AI$3,'CAT-4'!$1:$1,0)</f>
        <v>133</v>
      </c>
      <c r="AJ1140">
        <f>INDEX('CAT-4'!$1:$1048576,FAR!AF1140,FAR!AI1140)</f>
        <v>143.69999999999999</v>
      </c>
      <c r="AK1140" s="28">
        <f t="shared" si="635"/>
        <v>1.4033203124999998</v>
      </c>
      <c r="AL1140" s="28">
        <f t="shared" si="636"/>
        <v>1.4664192474145681</v>
      </c>
      <c r="AM1140" s="2">
        <f>INDEX(ELSV!$C$4:$G$58,MATCH(AE1140,ELSV!$G$4:$G$58,0),MATCH(IF(O1140&gt;2000000,"A",IF(O1140&gt;1000000,"B",IF(O1140&gt;100000,"C","D"))),ELSV!$C$4:$G$4,0))</f>
        <v>5</v>
      </c>
      <c r="AN1140" s="77">
        <f>INDEX(ELSV!$G$4:$K$58,MATCH(AE1140,ELSV!$G$4:$G$58,0),MATCH(IF(O1140&gt;2000000,"A",IF(O1140&gt;1000000,"B",IF(O1140&gt;100000,"C","D"))),ELSV!$G$4:$K$4,0))</f>
        <v>1</v>
      </c>
      <c r="AO1140" s="24">
        <f t="shared" si="616"/>
        <v>56970.387762055972</v>
      </c>
      <c r="AP1140" s="24">
        <f t="shared" si="617"/>
        <v>56970.38776205598</v>
      </c>
      <c r="AQ1140" s="25">
        <f t="shared" si="618"/>
        <v>0</v>
      </c>
    </row>
    <row r="1141" spans="1:43" x14ac:dyDescent="0.25">
      <c r="A1141" s="11">
        <v>3005</v>
      </c>
      <c r="B1141" s="6">
        <v>3005006203</v>
      </c>
      <c r="C1141" s="6">
        <v>20000401</v>
      </c>
      <c r="D1141" s="6">
        <v>5000000078</v>
      </c>
      <c r="E1141" s="6" t="s">
        <v>1584</v>
      </c>
      <c r="F1141" s="6" t="s">
        <v>1129</v>
      </c>
      <c r="G1141" s="6"/>
      <c r="H1141" s="6">
        <v>1</v>
      </c>
      <c r="I1141" s="6" t="s">
        <v>8</v>
      </c>
      <c r="J1141" s="27">
        <v>40724</v>
      </c>
      <c r="K1141" s="27">
        <v>40724</v>
      </c>
      <c r="L1141" s="7">
        <v>38565.01</v>
      </c>
      <c r="M1141" s="7">
        <v>0</v>
      </c>
      <c r="N1141" s="7"/>
      <c r="O1141" s="8">
        <v>38565.01</v>
      </c>
      <c r="P1141" s="7">
        <v>-24574.43</v>
      </c>
      <c r="Q1141" s="7">
        <v>0</v>
      </c>
      <c r="R1141" s="7">
        <v>-2441.17</v>
      </c>
      <c r="S1141" s="12">
        <f t="shared" si="610"/>
        <v>-27015.599999999999</v>
      </c>
      <c r="T1141" s="18">
        <f t="shared" si="611"/>
        <v>13990.580000000002</v>
      </c>
      <c r="U1141" s="18">
        <v>11549.41</v>
      </c>
      <c r="V1141" s="30">
        <f t="shared" si="612"/>
        <v>40695</v>
      </c>
      <c r="W1141" s="28">
        <f t="shared" si="615"/>
        <v>11.930555555555555</v>
      </c>
      <c r="X1141" s="38" t="s">
        <v>3064</v>
      </c>
      <c r="Y1141">
        <f>MATCH(X1141,'CAT-3'!$A:$A,0)</f>
        <v>734</v>
      </c>
      <c r="Z1141">
        <f>MATCH(V1141,'CAT-3'!$1:$1,0)</f>
        <v>81</v>
      </c>
      <c r="AA1141">
        <f>INDEX('CAT-3'!$1:$1048576,FAR!Y1141,FAR!Z1141)</f>
        <v>116.1</v>
      </c>
      <c r="AB1141">
        <f>MATCH($AB$3,'CAT-3'!$1:$1,0)</f>
        <v>90</v>
      </c>
      <c r="AC1141">
        <f>INDEX('CAT-3'!$1:$1048576,FAR!Y1141,FAR!AB1141)</f>
        <v>116.8</v>
      </c>
      <c r="AD1141" s="28">
        <f t="shared" si="634"/>
        <v>1.0060292850990527</v>
      </c>
      <c r="AE1141" s="43" t="s">
        <v>4165</v>
      </c>
      <c r="AF1141">
        <f>MATCH(AE1141,'CAT-4'!$A:$A,0)</f>
        <v>708</v>
      </c>
      <c r="AG1141">
        <f>MATCH($AG$3,'CAT-4'!$1:$1,0)</f>
        <v>4</v>
      </c>
      <c r="AH1141">
        <f>INDEX('CAT-4'!$1:$1048576,FAR!AF1141,FAR!AG1141)</f>
        <v>102.3</v>
      </c>
      <c r="AI1141">
        <f>MATCH($AI$3,'CAT-4'!$1:$1,0)</f>
        <v>133</v>
      </c>
      <c r="AJ1141">
        <f>INDEX('CAT-4'!$1:$1048576,FAR!AF1141,FAR!AI1141)</f>
        <v>133.69999999999999</v>
      </c>
      <c r="AK1141" s="28">
        <f t="shared" si="635"/>
        <v>1.3069403714565004</v>
      </c>
      <c r="AL1141" s="28">
        <f t="shared" si="636"/>
        <v>1.3148202875634734</v>
      </c>
      <c r="AM1141" s="2">
        <f>INDEX(ELSV!$C$4:$G$58,MATCH(AE1141,ELSV!$G$4:$G$58,0),MATCH(IF(O1141&gt;2000000,"A",IF(O1141&gt;1000000,"B",IF(O1141&gt;100000,"C","D"))),ELSV!$C$4:$G$4,0))</f>
        <v>8</v>
      </c>
      <c r="AN1141" s="77">
        <f>INDEX(ELSV!$G$4:$K$58,MATCH(AE1141,ELSV!$G$4:$G$58,0),MATCH(IF(O1141&gt;2000000,"A",IF(O1141&gt;1000000,"B",IF(O1141&gt;100000,"C","D"))),ELSV!$G$4:$K$4,0))</f>
        <v>0.95</v>
      </c>
      <c r="AO1141" s="24">
        <f t="shared" si="616"/>
        <v>50706.057538088229</v>
      </c>
      <c r="AP1141" s="24">
        <f t="shared" si="617"/>
        <v>48170.754661183819</v>
      </c>
      <c r="AQ1141" s="25">
        <f t="shared" si="618"/>
        <v>2535.3028769044104</v>
      </c>
    </row>
    <row r="1142" spans="1:43" x14ac:dyDescent="0.25">
      <c r="A1142" s="11">
        <v>3008</v>
      </c>
      <c r="B1142" s="6">
        <v>3008006203</v>
      </c>
      <c r="C1142" s="6">
        <v>20000401</v>
      </c>
      <c r="D1142" s="6">
        <v>5000000016</v>
      </c>
      <c r="E1142" s="6" t="s">
        <v>1586</v>
      </c>
      <c r="F1142" s="6" t="s">
        <v>1084</v>
      </c>
      <c r="G1142" s="6"/>
      <c r="H1142" s="6">
        <v>1</v>
      </c>
      <c r="I1142" s="6" t="s">
        <v>8</v>
      </c>
      <c r="J1142" s="27">
        <v>40441</v>
      </c>
      <c r="K1142" s="27">
        <v>40441</v>
      </c>
      <c r="L1142" s="7">
        <v>38565</v>
      </c>
      <c r="M1142" s="7">
        <v>0</v>
      </c>
      <c r="N1142" s="7"/>
      <c r="O1142" s="8">
        <v>38565</v>
      </c>
      <c r="P1142" s="7">
        <v>-28330.33</v>
      </c>
      <c r="Q1142" s="7">
        <v>0</v>
      </c>
      <c r="R1142" s="7">
        <v>-2441.16</v>
      </c>
      <c r="S1142" s="12">
        <f t="shared" si="610"/>
        <v>-30771.49</v>
      </c>
      <c r="T1142" s="18">
        <f t="shared" si="611"/>
        <v>10234.669999999998</v>
      </c>
      <c r="U1142" s="18">
        <v>7793.51</v>
      </c>
      <c r="V1142" s="30">
        <f t="shared" si="612"/>
        <v>40422</v>
      </c>
      <c r="W1142" s="28">
        <f t="shared" si="615"/>
        <v>12.708333333333334</v>
      </c>
      <c r="X1142" s="38" t="s">
        <v>3064</v>
      </c>
      <c r="Y1142">
        <f>MATCH(X1142,'CAT-3'!$A:$A,0)</f>
        <v>734</v>
      </c>
      <c r="Z1142">
        <f>MATCH(V1142,'CAT-3'!$1:$1,0)</f>
        <v>72</v>
      </c>
      <c r="AA1142">
        <f>INDEX('CAT-3'!$1:$1048576,FAR!Y1142,FAR!Z1142)</f>
        <v>109.7</v>
      </c>
      <c r="AB1142">
        <f>MATCH($AB$3,'CAT-3'!$1:$1,0)</f>
        <v>90</v>
      </c>
      <c r="AC1142">
        <f>INDEX('CAT-3'!$1:$1048576,FAR!Y1142,FAR!AB1142)</f>
        <v>116.8</v>
      </c>
      <c r="AD1142" s="28">
        <f t="shared" si="634"/>
        <v>1.0647219690063809</v>
      </c>
      <c r="AE1142" s="43" t="s">
        <v>4165</v>
      </c>
      <c r="AF1142">
        <f>MATCH(AE1142,'CAT-4'!$A:$A,0)</f>
        <v>708</v>
      </c>
      <c r="AG1142">
        <f>MATCH($AG$3,'CAT-4'!$1:$1,0)</f>
        <v>4</v>
      </c>
      <c r="AH1142">
        <f>INDEX('CAT-4'!$1:$1048576,FAR!AF1142,FAR!AG1142)</f>
        <v>102.3</v>
      </c>
      <c r="AI1142">
        <f>MATCH($AI$3,'CAT-4'!$1:$1,0)</f>
        <v>133</v>
      </c>
      <c r="AJ1142">
        <f>INDEX('CAT-4'!$1:$1048576,FAR!AF1142,FAR!AI1142)</f>
        <v>133.69999999999999</v>
      </c>
      <c r="AK1142" s="28">
        <f t="shared" si="635"/>
        <v>1.3069403714565004</v>
      </c>
      <c r="AL1142" s="28">
        <f t="shared" si="636"/>
        <v>1.3915281256710961</v>
      </c>
      <c r="AM1142" s="2">
        <f>INDEX(ELSV!$C$4:$G$58,MATCH(AE1142,ELSV!$G$4:$G$58,0),MATCH(IF(O1142&gt;2000000,"A",IF(O1142&gt;1000000,"B",IF(O1142&gt;100000,"C","D"))),ELSV!$C$4:$G$4,0))</f>
        <v>8</v>
      </c>
      <c r="AN1142" s="77">
        <f>INDEX(ELSV!$G$4:$K$58,MATCH(AE1142,ELSV!$G$4:$G$58,0),MATCH(IF(O1142&gt;2000000,"A",IF(O1142&gt;1000000,"B",IF(O1142&gt;100000,"C","D"))),ELSV!$G$4:$K$4,0))</f>
        <v>0.95</v>
      </c>
      <c r="AO1142" s="24">
        <f t="shared" si="616"/>
        <v>53664.282166505822</v>
      </c>
      <c r="AP1142" s="24">
        <f t="shared" si="617"/>
        <v>50981.068058180528</v>
      </c>
      <c r="AQ1142" s="25">
        <f t="shared" si="618"/>
        <v>2683.2141083252936</v>
      </c>
    </row>
    <row r="1143" spans="1:43" x14ac:dyDescent="0.25">
      <c r="A1143" s="11">
        <v>3008</v>
      </c>
      <c r="B1143" s="6">
        <v>3008000206</v>
      </c>
      <c r="C1143" s="6">
        <v>20000201</v>
      </c>
      <c r="D1143" s="6">
        <v>3020000435</v>
      </c>
      <c r="E1143" s="6" t="s">
        <v>1586</v>
      </c>
      <c r="F1143" s="6" t="s">
        <v>561</v>
      </c>
      <c r="G1143" s="6"/>
      <c r="H1143" s="6">
        <v>1</v>
      </c>
      <c r="I1143" s="6" t="s">
        <v>8</v>
      </c>
      <c r="J1143" s="27">
        <v>42825</v>
      </c>
      <c r="K1143" s="27">
        <v>42825</v>
      </c>
      <c r="L1143" s="7">
        <v>38494.81</v>
      </c>
      <c r="M1143" s="7">
        <v>0</v>
      </c>
      <c r="N1143" s="7"/>
      <c r="O1143" s="8">
        <v>38494.81</v>
      </c>
      <c r="P1143" s="7">
        <v>-11227.4</v>
      </c>
      <c r="Q1143" s="7">
        <v>0</v>
      </c>
      <c r="R1143" s="7">
        <v>-2244.25</v>
      </c>
      <c r="S1143" s="12">
        <f t="shared" si="610"/>
        <v>-13471.65</v>
      </c>
      <c r="T1143" s="18">
        <f t="shared" si="611"/>
        <v>27267.409999999996</v>
      </c>
      <c r="U1143" s="18">
        <v>25023.16</v>
      </c>
      <c r="V1143" s="30">
        <f t="shared" si="612"/>
        <v>42795</v>
      </c>
      <c r="W1143" s="28">
        <f t="shared" si="615"/>
        <v>6.1805555555555554</v>
      </c>
      <c r="X1143" s="38"/>
      <c r="AD1143"/>
      <c r="AE1143" s="43" t="s">
        <v>4429</v>
      </c>
      <c r="AF1143">
        <f>MATCH(AE1143,'CAT-4'!$A:$A,0)</f>
        <v>844</v>
      </c>
      <c r="AG1143">
        <f>MATCH(V1143,'CAT-4'!$1:$1,0)</f>
        <v>63</v>
      </c>
      <c r="AH1143">
        <f>INDEX('CAT-4'!$1:$1048576,FAR!AF1143,FAR!AG1143)</f>
        <v>116.5</v>
      </c>
      <c r="AI1143">
        <f>MATCH($AI$3,'CAT-4'!$1:$1,0)</f>
        <v>133</v>
      </c>
      <c r="AJ1143">
        <f>INDEX('CAT-4'!$1:$1048576,FAR!AF1143,FAR!AI1143)</f>
        <v>157.9</v>
      </c>
      <c r="AK1143" s="28">
        <f t="shared" si="635"/>
        <v>1.3553648068669528</v>
      </c>
      <c r="AL1143" s="28">
        <f t="shared" ref="AL1143:AL1145" si="637">AK1143</f>
        <v>1.3553648068669528</v>
      </c>
      <c r="AM1143" s="2">
        <f>INDEX(ELSV!$C$4:$G$58,MATCH(AE1143,ELSV!$G$4:$G$58,0),MATCH(IF(O1143&gt;2000000,"A",IF(O1143&gt;1000000,"B",IF(O1143&gt;100000,"C","D"))),ELSV!$C$4:$G$4,0))</f>
        <v>8</v>
      </c>
      <c r="AN1143" s="77">
        <f>INDEX(ELSV!$G$4:$K$58,MATCH(AE1143,ELSV!$G$4:$G$58,0),MATCH(IF(O1143&gt;2000000,"A",IF(O1143&gt;1000000,"B",IF(O1143&gt;100000,"C","D"))),ELSV!$G$4:$K$4,0))</f>
        <v>0.95</v>
      </c>
      <c r="AO1143" s="24">
        <f t="shared" si="616"/>
        <v>52174.510721030041</v>
      </c>
      <c r="AP1143" s="24">
        <f t="shared" si="617"/>
        <v>38293.011123811542</v>
      </c>
      <c r="AQ1143" s="25">
        <f t="shared" si="618"/>
        <v>13881.499597218499</v>
      </c>
    </row>
    <row r="1144" spans="1:43" x14ac:dyDescent="0.25">
      <c r="A1144" s="11">
        <v>3006</v>
      </c>
      <c r="B1144" s="6">
        <v>3006006201</v>
      </c>
      <c r="C1144" s="6">
        <v>20000401</v>
      </c>
      <c r="D1144" s="6">
        <v>5000000313</v>
      </c>
      <c r="E1144" s="6" t="s">
        <v>1582</v>
      </c>
      <c r="F1144" s="6" t="s">
        <v>1204</v>
      </c>
      <c r="G1144" s="6"/>
      <c r="H1144" s="6">
        <v>2</v>
      </c>
      <c r="I1144" s="6" t="s">
        <v>8</v>
      </c>
      <c r="J1144" s="27">
        <v>42247</v>
      </c>
      <c r="K1144" s="27">
        <v>42247</v>
      </c>
      <c r="L1144" s="7">
        <v>37860.03</v>
      </c>
      <c r="M1144" s="7">
        <v>0</v>
      </c>
      <c r="N1144" s="7"/>
      <c r="O1144" s="8">
        <v>37860.03</v>
      </c>
      <c r="P1144" s="7">
        <v>-15780.5</v>
      </c>
      <c r="Q1144" s="7">
        <v>0</v>
      </c>
      <c r="R1144" s="7">
        <v>-2396.54</v>
      </c>
      <c r="S1144" s="12">
        <f t="shared" si="610"/>
        <v>-18177.04</v>
      </c>
      <c r="T1144" s="18">
        <f t="shared" si="611"/>
        <v>22079.53</v>
      </c>
      <c r="U1144" s="18">
        <v>19682.990000000002</v>
      </c>
      <c r="V1144" s="30">
        <f t="shared" si="612"/>
        <v>42217</v>
      </c>
      <c r="W1144" s="28">
        <f t="shared" si="615"/>
        <v>7.7638888888888893</v>
      </c>
      <c r="X1144" s="38"/>
      <c r="AD1144"/>
      <c r="AE1144" s="43" t="s">
        <v>3032</v>
      </c>
      <c r="AF1144">
        <f>MATCH(AE1144,'CAT-4'!$A:$A,0)</f>
        <v>687</v>
      </c>
      <c r="AG1144">
        <f>MATCH(V1144,'CAT-4'!$1:$1,0)</f>
        <v>44</v>
      </c>
      <c r="AH1144">
        <f>INDEX('CAT-4'!$1:$1048576,FAR!AF1144,FAR!AG1144)</f>
        <v>120.7</v>
      </c>
      <c r="AI1144">
        <f>MATCH($AI$3,'CAT-4'!$1:$1,0)</f>
        <v>133</v>
      </c>
      <c r="AJ1144">
        <f>INDEX('CAT-4'!$1:$1048576,FAR!AF1144,FAR!AI1144)</f>
        <v>131.19999999999999</v>
      </c>
      <c r="AK1144" s="28">
        <f t="shared" si="635"/>
        <v>1.0869925434962717</v>
      </c>
      <c r="AL1144" s="28">
        <f t="shared" si="637"/>
        <v>1.0869925434962717</v>
      </c>
      <c r="AM1144" s="2">
        <f>INDEX(ELSV!$C$4:$G$58,MATCH(AE1144,ELSV!$G$4:$G$58,0),MATCH(IF(O1144&gt;2000000,"A",IF(O1144&gt;1000000,"B",IF(O1144&gt;100000,"C","D"))),ELSV!$C$4:$G$4,0))</f>
        <v>8</v>
      </c>
      <c r="AN1144" s="77">
        <f>INDEX(ELSV!$G$4:$K$58,MATCH(AE1144,ELSV!$G$4:$G$58,0),MATCH(IF(O1144&gt;2000000,"A",IF(O1144&gt;1000000,"B",IF(O1144&gt;100000,"C","D"))),ELSV!$G$4:$K$4,0))</f>
        <v>0.95</v>
      </c>
      <c r="AO1144" s="24">
        <f t="shared" si="616"/>
        <v>41153.570306545153</v>
      </c>
      <c r="AP1144" s="24">
        <f t="shared" si="617"/>
        <v>37942.019984879866</v>
      </c>
      <c r="AQ1144" s="25">
        <f t="shared" si="618"/>
        <v>3211.5503216652869</v>
      </c>
    </row>
    <row r="1145" spans="1:43" x14ac:dyDescent="0.25">
      <c r="A1145" s="11">
        <v>3005</v>
      </c>
      <c r="B1145" s="6">
        <v>3005005204</v>
      </c>
      <c r="C1145" s="6">
        <v>20000301</v>
      </c>
      <c r="D1145" s="6">
        <v>4000000281</v>
      </c>
      <c r="E1145" s="6" t="s">
        <v>1584</v>
      </c>
      <c r="F1145" s="6" t="s">
        <v>1004</v>
      </c>
      <c r="G1145" s="6"/>
      <c r="H1145" s="6">
        <v>1</v>
      </c>
      <c r="I1145" s="6" t="s">
        <v>8</v>
      </c>
      <c r="J1145" s="27">
        <v>42401</v>
      </c>
      <c r="K1145" s="27">
        <v>42401</v>
      </c>
      <c r="L1145" s="7">
        <v>37664.78</v>
      </c>
      <c r="M1145" s="7">
        <v>0</v>
      </c>
      <c r="N1145" s="7"/>
      <c r="O1145" s="8">
        <v>37664.78</v>
      </c>
      <c r="P1145" s="7">
        <v>-14695.93</v>
      </c>
      <c r="Q1145" s="7">
        <v>0</v>
      </c>
      <c r="R1145" s="7">
        <v>-2384.1799999999998</v>
      </c>
      <c r="S1145" s="12">
        <f t="shared" si="610"/>
        <v>-17080.11</v>
      </c>
      <c r="T1145" s="18">
        <f t="shared" si="611"/>
        <v>22968.85</v>
      </c>
      <c r="U1145" s="18">
        <v>20584.669999999998</v>
      </c>
      <c r="V1145" s="30">
        <f t="shared" si="612"/>
        <v>42401</v>
      </c>
      <c r="W1145" s="28">
        <f t="shared" si="615"/>
        <v>7.3444444444444441</v>
      </c>
      <c r="X1145" s="38"/>
      <c r="AD1145"/>
      <c r="AE1145" s="43" t="s">
        <v>4429</v>
      </c>
      <c r="AF1145">
        <f>MATCH(AE1145,'CAT-4'!$A:$A,0)</f>
        <v>844</v>
      </c>
      <c r="AG1145">
        <f>MATCH(V1145,'CAT-4'!$1:$1,0)</f>
        <v>50</v>
      </c>
      <c r="AH1145">
        <f>INDEX('CAT-4'!$1:$1048576,FAR!AF1145,FAR!AG1145)</f>
        <v>113</v>
      </c>
      <c r="AI1145">
        <f>MATCH($AI$3,'CAT-4'!$1:$1,0)</f>
        <v>133</v>
      </c>
      <c r="AJ1145">
        <f>INDEX('CAT-4'!$1:$1048576,FAR!AF1145,FAR!AI1145)</f>
        <v>157.9</v>
      </c>
      <c r="AK1145" s="28">
        <f t="shared" si="635"/>
        <v>1.3973451327433628</v>
      </c>
      <c r="AL1145" s="28">
        <f t="shared" si="637"/>
        <v>1.3973451327433628</v>
      </c>
      <c r="AM1145" s="2">
        <f>INDEX(ELSV!$C$4:$G$58,MATCH(AE1145,ELSV!$G$4:$G$58,0),MATCH(IF(O1145&gt;2000000,"A",IF(O1145&gt;1000000,"B",IF(O1145&gt;100000,"C","D"))),ELSV!$C$4:$G$4,0))</f>
        <v>8</v>
      </c>
      <c r="AN1145" s="77">
        <f>INDEX(ELSV!$G$4:$K$58,MATCH(AE1145,ELSV!$G$4:$G$58,0),MATCH(IF(O1145&gt;2000000,"A",IF(O1145&gt;1000000,"B",IF(O1145&gt;100000,"C","D"))),ELSV!$G$4:$K$4,0))</f>
        <v>0.95</v>
      </c>
      <c r="AO1145" s="24">
        <f t="shared" si="616"/>
        <v>52630.697008849558</v>
      </c>
      <c r="AP1145" s="24">
        <f t="shared" si="617"/>
        <v>45902.008592648715</v>
      </c>
      <c r="AQ1145" s="25">
        <f t="shared" si="618"/>
        <v>6728.6884162008428</v>
      </c>
    </row>
    <row r="1146" spans="1:43" x14ac:dyDescent="0.25">
      <c r="A1146" s="11">
        <v>3008</v>
      </c>
      <c r="B1146" s="6">
        <v>3008006203</v>
      </c>
      <c r="C1146" s="6">
        <v>20000401</v>
      </c>
      <c r="D1146" s="6">
        <v>5000000019</v>
      </c>
      <c r="E1146" s="6" t="s">
        <v>1586</v>
      </c>
      <c r="F1146" s="6" t="s">
        <v>1086</v>
      </c>
      <c r="G1146" s="6"/>
      <c r="H1146" s="6">
        <v>4</v>
      </c>
      <c r="I1146" s="6" t="s">
        <v>8</v>
      </c>
      <c r="J1146" s="27">
        <v>40633</v>
      </c>
      <c r="K1146" s="27">
        <v>40633</v>
      </c>
      <c r="L1146" s="7">
        <v>37050</v>
      </c>
      <c r="M1146" s="7">
        <v>0</v>
      </c>
      <c r="N1146" s="7"/>
      <c r="O1146" s="8">
        <v>37050</v>
      </c>
      <c r="P1146" s="7">
        <v>-24046.62</v>
      </c>
      <c r="Q1146" s="7">
        <v>0</v>
      </c>
      <c r="R1146" s="7">
        <v>-2345.27</v>
      </c>
      <c r="S1146" s="12">
        <f t="shared" si="610"/>
        <v>-26391.89</v>
      </c>
      <c r="T1146" s="18">
        <f t="shared" si="611"/>
        <v>13003.380000000001</v>
      </c>
      <c r="U1146" s="18">
        <v>10658.11</v>
      </c>
      <c r="V1146" s="30">
        <f t="shared" si="612"/>
        <v>40603</v>
      </c>
      <c r="W1146" s="28">
        <f t="shared" si="615"/>
        <v>12.180555555555555</v>
      </c>
      <c r="X1146" s="38" t="s">
        <v>3064</v>
      </c>
      <c r="Y1146">
        <f>MATCH(X1146,'CAT-3'!$A:$A,0)</f>
        <v>734</v>
      </c>
      <c r="Z1146">
        <f>MATCH(V1146,'CAT-3'!$1:$1,0)</f>
        <v>78</v>
      </c>
      <c r="AA1146">
        <f>INDEX('CAT-3'!$1:$1048576,FAR!Y1146,FAR!Z1146)</f>
        <v>114.3</v>
      </c>
      <c r="AB1146">
        <f>MATCH($AB$3,'CAT-3'!$1:$1,0)</f>
        <v>90</v>
      </c>
      <c r="AC1146">
        <f>INDEX('CAT-3'!$1:$1048576,FAR!Y1146,FAR!AB1146)</f>
        <v>116.8</v>
      </c>
      <c r="AD1146" s="28">
        <f>AC1146/AA1146</f>
        <v>1.0218722659667541</v>
      </c>
      <c r="AE1146" s="43" t="s">
        <v>4165</v>
      </c>
      <c r="AF1146">
        <f>MATCH(AE1146,'CAT-4'!$A:$A,0)</f>
        <v>708</v>
      </c>
      <c r="AG1146">
        <f>MATCH($AG$3,'CAT-4'!$1:$1,0)</f>
        <v>4</v>
      </c>
      <c r="AH1146">
        <f>INDEX('CAT-4'!$1:$1048576,FAR!AF1146,FAR!AG1146)</f>
        <v>102.3</v>
      </c>
      <c r="AI1146">
        <f>MATCH($AI$3,'CAT-4'!$1:$1,0)</f>
        <v>133</v>
      </c>
      <c r="AJ1146">
        <f>INDEX('CAT-4'!$1:$1048576,FAR!AF1146,FAR!AI1146)</f>
        <v>133.69999999999999</v>
      </c>
      <c r="AK1146" s="28">
        <f>AJ1146/AH1146</f>
        <v>1.3069403714565004</v>
      </c>
      <c r="AL1146" s="28">
        <f>AK1146*AD1146</f>
        <v>1.3355261188636853</v>
      </c>
      <c r="AM1146" s="2">
        <f>INDEX(ELSV!$C$4:$G$58,MATCH(AE1146,ELSV!$G$4:$G$58,0),MATCH(IF(O1146&gt;2000000,"A",IF(O1146&gt;1000000,"B",IF(O1146&gt;100000,"C","D"))),ELSV!$C$4:$G$4,0))</f>
        <v>8</v>
      </c>
      <c r="AN1146" s="77">
        <f>INDEX(ELSV!$G$4:$K$58,MATCH(AE1146,ELSV!$G$4:$G$58,0),MATCH(IF(O1146&gt;2000000,"A",IF(O1146&gt;1000000,"B",IF(O1146&gt;100000,"C","D"))),ELSV!$G$4:$K$4,0))</f>
        <v>0.95</v>
      </c>
      <c r="AO1146" s="24">
        <f t="shared" si="616"/>
        <v>49481.242703899545</v>
      </c>
      <c r="AP1146" s="24">
        <f t="shared" si="617"/>
        <v>47007.180568704563</v>
      </c>
      <c r="AQ1146" s="25">
        <f t="shared" si="618"/>
        <v>2474.0621351949812</v>
      </c>
    </row>
    <row r="1147" spans="1:43" x14ac:dyDescent="0.25">
      <c r="A1147" s="11">
        <v>3004</v>
      </c>
      <c r="B1147" s="6">
        <v>3004000205</v>
      </c>
      <c r="C1147" s="6">
        <v>20000101</v>
      </c>
      <c r="D1147" s="6">
        <v>2070000020</v>
      </c>
      <c r="E1147" s="6" t="s">
        <v>1583</v>
      </c>
      <c r="F1147" s="6" t="s">
        <v>147</v>
      </c>
      <c r="G1147" s="6"/>
      <c r="H1147" s="6">
        <v>1</v>
      </c>
      <c r="I1147" s="6" t="s">
        <v>8</v>
      </c>
      <c r="J1147" s="27">
        <v>44651</v>
      </c>
      <c r="K1147" s="27">
        <v>44651</v>
      </c>
      <c r="L1147" s="7">
        <v>36939.42</v>
      </c>
      <c r="M1147" s="7">
        <v>0</v>
      </c>
      <c r="N1147" s="7"/>
      <c r="O1147" s="8">
        <v>36939.42</v>
      </c>
      <c r="P1147" s="7">
        <v>-3.38</v>
      </c>
      <c r="Q1147" s="7">
        <v>0</v>
      </c>
      <c r="R1147" s="7">
        <v>-1233.78</v>
      </c>
      <c r="S1147" s="12">
        <f t="shared" si="610"/>
        <v>-1237.1600000000001</v>
      </c>
      <c r="T1147" s="18">
        <f t="shared" si="611"/>
        <v>36936.04</v>
      </c>
      <c r="U1147" s="18">
        <v>35702.26</v>
      </c>
      <c r="V1147" s="30">
        <f t="shared" si="612"/>
        <v>44621</v>
      </c>
      <c r="W1147" s="28">
        <f t="shared" si="615"/>
        <v>1.1805555555555556</v>
      </c>
      <c r="X1147" s="38"/>
      <c r="AD1147"/>
      <c r="AE1147" s="43" t="s">
        <v>4165</v>
      </c>
      <c r="AF1147">
        <f>MATCH(AE1147,'CAT-4'!$A:$A,0)</f>
        <v>708</v>
      </c>
      <c r="AG1147">
        <f>MATCH(V1147,'CAT-4'!$1:$1,0)</f>
        <v>123</v>
      </c>
      <c r="AH1147">
        <f>INDEX('CAT-4'!$1:$1048576,FAR!AF1147,FAR!AG1147)</f>
        <v>131.30000000000001</v>
      </c>
      <c r="AI1147">
        <f>MATCH($AI$3,'CAT-4'!$1:$1,0)</f>
        <v>133</v>
      </c>
      <c r="AJ1147">
        <f>INDEX('CAT-4'!$1:$1048576,FAR!AF1147,FAR!AI1147)</f>
        <v>133.69999999999999</v>
      </c>
      <c r="AK1147" s="28">
        <f>AJ1147/AH1147</f>
        <v>1.0182787509520181</v>
      </c>
      <c r="AL1147" s="28">
        <f>AK1147</f>
        <v>1.0182787509520181</v>
      </c>
      <c r="AM1147" s="2">
        <f>INDEX(ELSV!$C$4:$G$58,MATCH(AE1147,ELSV!$G$4:$G$58,0),MATCH(IF(O1147&gt;2000000,"A",IF(O1147&gt;1000000,"B",IF(O1147&gt;100000,"C","D"))),ELSV!$C$4:$G$4,0))</f>
        <v>8</v>
      </c>
      <c r="AN1147" s="77">
        <f>INDEX(ELSV!$G$4:$K$58,MATCH(AE1147,ELSV!$G$4:$G$58,0),MATCH(IF(O1147&gt;2000000,"A",IF(O1147&gt;1000000,"B",IF(O1147&gt;100000,"C","D"))),ELSV!$G$4:$K$4,0))</f>
        <v>0.95</v>
      </c>
      <c r="AO1147" s="24">
        <f t="shared" si="616"/>
        <v>37614.626458491999</v>
      </c>
      <c r="AP1147" s="24">
        <f t="shared" si="617"/>
        <v>5273.2310529917168</v>
      </c>
      <c r="AQ1147" s="25">
        <f t="shared" si="618"/>
        <v>32341.395405500283</v>
      </c>
    </row>
    <row r="1148" spans="1:43" x14ac:dyDescent="0.25">
      <c r="A1148" s="11">
        <v>3004</v>
      </c>
      <c r="B1148" s="6">
        <v>3004006201</v>
      </c>
      <c r="C1148" s="6">
        <v>20000301</v>
      </c>
      <c r="D1148" s="6">
        <v>4000000166</v>
      </c>
      <c r="E1148" s="6" t="s">
        <v>1583</v>
      </c>
      <c r="F1148" s="6" t="s">
        <v>920</v>
      </c>
      <c r="G1148" s="6"/>
      <c r="H1148" s="6">
        <v>2</v>
      </c>
      <c r="I1148" s="6" t="s">
        <v>41</v>
      </c>
      <c r="J1148" s="27">
        <v>40999</v>
      </c>
      <c r="K1148" s="27">
        <v>40999</v>
      </c>
      <c r="L1148" s="7">
        <v>36774</v>
      </c>
      <c r="M1148" s="7">
        <v>0</v>
      </c>
      <c r="N1148" s="7"/>
      <c r="O1148" s="8">
        <v>36774</v>
      </c>
      <c r="P1148" s="7">
        <v>-23284.26</v>
      </c>
      <c r="Q1148" s="7">
        <v>0</v>
      </c>
      <c r="R1148" s="7">
        <v>-2327.79</v>
      </c>
      <c r="S1148" s="12">
        <f t="shared" si="610"/>
        <v>-25612.05</v>
      </c>
      <c r="T1148" s="18">
        <f t="shared" si="611"/>
        <v>13489.740000000002</v>
      </c>
      <c r="U1148" s="18">
        <v>11161.95</v>
      </c>
      <c r="V1148" s="30">
        <f t="shared" si="612"/>
        <v>40969</v>
      </c>
      <c r="W1148" s="28">
        <f t="shared" si="615"/>
        <v>11.180555555555555</v>
      </c>
      <c r="X1148" s="38" t="s">
        <v>2852</v>
      </c>
      <c r="Y1148">
        <f>MATCH(X1148,'CAT-3'!$A:$A,0)</f>
        <v>628</v>
      </c>
      <c r="Z1148">
        <f>MATCH(V1148,'CAT-3'!$1:$1,0)</f>
        <v>90</v>
      </c>
      <c r="AA1148">
        <f>INDEX('CAT-3'!$1:$1048576,FAR!Y1148,FAR!Z1148)</f>
        <v>138.4</v>
      </c>
      <c r="AB1148">
        <f>MATCH($AB$3,'CAT-3'!$1:$1,0)</f>
        <v>90</v>
      </c>
      <c r="AC1148">
        <f>INDEX('CAT-3'!$1:$1048576,FAR!Y1148,FAR!AB1148)</f>
        <v>138.4</v>
      </c>
      <c r="AD1148" s="28">
        <f>AC1148/AA1148</f>
        <v>1</v>
      </c>
      <c r="AE1148" s="43" t="s">
        <v>4429</v>
      </c>
      <c r="AF1148">
        <f>MATCH(AE1148,'CAT-4'!$A:$A,0)</f>
        <v>844</v>
      </c>
      <c r="AG1148">
        <f>MATCH($AG$3,'CAT-4'!$1:$1,0)</f>
        <v>4</v>
      </c>
      <c r="AH1148">
        <f>INDEX('CAT-4'!$1:$1048576,FAR!AF1148,FAR!AG1148)</f>
        <v>103.9</v>
      </c>
      <c r="AI1148">
        <f>MATCH($AI$3,'CAT-4'!$1:$1,0)</f>
        <v>133</v>
      </c>
      <c r="AJ1148">
        <f>INDEX('CAT-4'!$1:$1048576,FAR!AF1148,FAR!AI1148)</f>
        <v>157.9</v>
      </c>
      <c r="AK1148" s="28">
        <f>AJ1148/AH1148</f>
        <v>1.5197305101058709</v>
      </c>
      <c r="AL1148" s="28">
        <f>AK1148*AD1148</f>
        <v>1.5197305101058709</v>
      </c>
      <c r="AM1148" s="2">
        <f>INDEX(ELSV!$C$4:$G$58,MATCH(AE1148,ELSV!$G$4:$G$58,0),MATCH(IF(O1148&gt;2000000,"A",IF(O1148&gt;1000000,"B",IF(O1148&gt;100000,"C","D"))),ELSV!$C$4:$G$4,0))</f>
        <v>8</v>
      </c>
      <c r="AN1148" s="77">
        <f>INDEX(ELSV!$G$4:$K$58,MATCH(AE1148,ELSV!$G$4:$G$58,0),MATCH(IF(O1148&gt;2000000,"A",IF(O1148&gt;1000000,"B",IF(O1148&gt;100000,"C","D"))),ELSV!$G$4:$K$4,0))</f>
        <v>0.95</v>
      </c>
      <c r="AO1148" s="24">
        <f t="shared" si="616"/>
        <v>55886.569778633297</v>
      </c>
      <c r="AP1148" s="24">
        <f t="shared" si="617"/>
        <v>53092.241289701633</v>
      </c>
      <c r="AQ1148" s="25">
        <f t="shared" si="618"/>
        <v>2794.3284889316637</v>
      </c>
    </row>
    <row r="1149" spans="1:43" x14ac:dyDescent="0.25">
      <c r="A1149" s="11">
        <v>3005</v>
      </c>
      <c r="B1149" s="6">
        <v>3005006201</v>
      </c>
      <c r="C1149" s="6">
        <v>20000401</v>
      </c>
      <c r="D1149" s="6">
        <v>5000000334</v>
      </c>
      <c r="E1149" s="6" t="s">
        <v>1584</v>
      </c>
      <c r="F1149" s="6" t="s">
        <v>1219</v>
      </c>
      <c r="G1149" s="6"/>
      <c r="H1149" s="6">
        <v>1</v>
      </c>
      <c r="I1149" s="6" t="s">
        <v>8</v>
      </c>
      <c r="J1149" s="27">
        <v>42445</v>
      </c>
      <c r="K1149" s="27">
        <v>42445</v>
      </c>
      <c r="L1149" s="7">
        <v>36682.85</v>
      </c>
      <c r="M1149" s="7">
        <v>0</v>
      </c>
      <c r="N1149" s="7"/>
      <c r="O1149" s="8">
        <v>36682.85</v>
      </c>
      <c r="P1149" s="7">
        <v>-14032.53</v>
      </c>
      <c r="Q1149" s="7">
        <v>0</v>
      </c>
      <c r="R1149" s="7">
        <v>-2322.02</v>
      </c>
      <c r="S1149" s="12">
        <f t="shared" si="610"/>
        <v>-16354.550000000001</v>
      </c>
      <c r="T1149" s="18">
        <f t="shared" si="611"/>
        <v>22650.32</v>
      </c>
      <c r="U1149" s="18">
        <v>20328.3</v>
      </c>
      <c r="V1149" s="30">
        <f t="shared" si="612"/>
        <v>42430</v>
      </c>
      <c r="W1149" s="28">
        <f t="shared" si="615"/>
        <v>7.2194444444444441</v>
      </c>
      <c r="X1149" s="38"/>
      <c r="AD1149"/>
      <c r="AE1149" s="43" t="s">
        <v>4165</v>
      </c>
      <c r="AF1149">
        <f>MATCH(AE1149,'CAT-4'!$A:$A,0)</f>
        <v>708</v>
      </c>
      <c r="AG1149">
        <f>MATCH(V1149,'CAT-4'!$1:$1,0)</f>
        <v>51</v>
      </c>
      <c r="AH1149">
        <f>INDEX('CAT-4'!$1:$1048576,FAR!AF1149,FAR!AG1149)</f>
        <v>119.4</v>
      </c>
      <c r="AI1149">
        <f>MATCH($AI$3,'CAT-4'!$1:$1,0)</f>
        <v>133</v>
      </c>
      <c r="AJ1149">
        <f>INDEX('CAT-4'!$1:$1048576,FAR!AF1149,FAR!AI1149)</f>
        <v>133.69999999999999</v>
      </c>
      <c r="AK1149" s="28">
        <f>AJ1149/AH1149</f>
        <v>1.1197654941373534</v>
      </c>
      <c r="AL1149" s="28">
        <f>AK1149</f>
        <v>1.1197654941373534</v>
      </c>
      <c r="AM1149" s="2">
        <f>INDEX(ELSV!$C$4:$G$58,MATCH(AE1149,ELSV!$G$4:$G$58,0),MATCH(IF(O1149&gt;2000000,"A",IF(O1149&gt;1000000,"B",IF(O1149&gt;100000,"C","D"))),ELSV!$C$4:$G$4,0))</f>
        <v>8</v>
      </c>
      <c r="AN1149" s="77">
        <f>INDEX(ELSV!$G$4:$K$58,MATCH(AE1149,ELSV!$G$4:$G$58,0),MATCH(IF(O1149&gt;2000000,"A",IF(O1149&gt;1000000,"B",IF(O1149&gt;100000,"C","D"))),ELSV!$G$4:$K$4,0))</f>
        <v>0.95</v>
      </c>
      <c r="AO1149" s="24">
        <f t="shared" si="616"/>
        <v>41076.189656616414</v>
      </c>
      <c r="AP1149" s="24">
        <f t="shared" si="617"/>
        <v>35214.988219329425</v>
      </c>
      <c r="AQ1149" s="25">
        <f t="shared" si="618"/>
        <v>5861.2014372869889</v>
      </c>
    </row>
    <row r="1150" spans="1:43" x14ac:dyDescent="0.25">
      <c r="A1150" s="11">
        <v>3008</v>
      </c>
      <c r="B1150" s="6">
        <v>3008006203</v>
      </c>
      <c r="C1150" s="6">
        <v>20000301</v>
      </c>
      <c r="D1150" s="6">
        <v>4000000049</v>
      </c>
      <c r="E1150" s="6" t="s">
        <v>1586</v>
      </c>
      <c r="F1150" s="6" t="s">
        <v>832</v>
      </c>
      <c r="G1150" s="6"/>
      <c r="H1150" s="6">
        <v>2</v>
      </c>
      <c r="I1150" s="6" t="s">
        <v>8</v>
      </c>
      <c r="J1150" s="27">
        <v>40814</v>
      </c>
      <c r="K1150" s="27">
        <v>40814</v>
      </c>
      <c r="L1150" s="7">
        <v>36320</v>
      </c>
      <c r="M1150" s="7">
        <v>0</v>
      </c>
      <c r="N1150" s="7"/>
      <c r="O1150" s="8">
        <v>36320</v>
      </c>
      <c r="P1150" s="7">
        <v>-24158.97</v>
      </c>
      <c r="Q1150" s="7">
        <v>0</v>
      </c>
      <c r="R1150" s="7">
        <v>-2299.06</v>
      </c>
      <c r="S1150" s="12">
        <f t="shared" si="610"/>
        <v>-26458.030000000002</v>
      </c>
      <c r="T1150" s="18">
        <f t="shared" si="611"/>
        <v>12161.029999999999</v>
      </c>
      <c r="U1150" s="18">
        <v>9861.9699999999993</v>
      </c>
      <c r="V1150" s="30">
        <f t="shared" si="612"/>
        <v>40787</v>
      </c>
      <c r="W1150" s="28">
        <f t="shared" si="615"/>
        <v>11.686111111111112</v>
      </c>
      <c r="X1150" s="38" t="s">
        <v>2852</v>
      </c>
      <c r="Y1150">
        <f>MATCH(X1150,'CAT-3'!$A:$A,0)</f>
        <v>628</v>
      </c>
      <c r="Z1150">
        <f>MATCH(V1150,'CAT-3'!$1:$1,0)</f>
        <v>84</v>
      </c>
      <c r="AA1150">
        <f>INDEX('CAT-3'!$1:$1048576,FAR!Y1150,FAR!Z1150)</f>
        <v>134.9</v>
      </c>
      <c r="AB1150">
        <f>MATCH($AB$3,'CAT-3'!$1:$1,0)</f>
        <v>90</v>
      </c>
      <c r="AC1150">
        <f>INDEX('CAT-3'!$1:$1048576,FAR!Y1150,FAR!AB1150)</f>
        <v>138.4</v>
      </c>
      <c r="AD1150" s="28">
        <f>AC1150/AA1150</f>
        <v>1.0259451445515197</v>
      </c>
      <c r="AE1150" s="43" t="s">
        <v>4429</v>
      </c>
      <c r="AF1150">
        <f>MATCH(AE1150,'CAT-4'!$A:$A,0)</f>
        <v>844</v>
      </c>
      <c r="AG1150">
        <f>MATCH($AG$3,'CAT-4'!$1:$1,0)</f>
        <v>4</v>
      </c>
      <c r="AH1150">
        <f>INDEX('CAT-4'!$1:$1048576,FAR!AF1150,FAR!AG1150)</f>
        <v>103.9</v>
      </c>
      <c r="AI1150">
        <f>MATCH($AI$3,'CAT-4'!$1:$1,0)</f>
        <v>133</v>
      </c>
      <c r="AJ1150">
        <f>INDEX('CAT-4'!$1:$1048576,FAR!AF1150,FAR!AI1150)</f>
        <v>157.9</v>
      </c>
      <c r="AK1150" s="28">
        <f>AJ1150/AH1150</f>
        <v>1.5197305101058709</v>
      </c>
      <c r="AL1150" s="28">
        <f>AK1150*AD1150</f>
        <v>1.5591601378699225</v>
      </c>
      <c r="AM1150" s="2">
        <f>INDEX(ELSV!$C$4:$G$58,MATCH(AE1150,ELSV!$G$4:$G$58,0),MATCH(IF(O1150&gt;2000000,"A",IF(O1150&gt;1000000,"B",IF(O1150&gt;100000,"C","D"))),ELSV!$C$4:$G$4,0))</f>
        <v>8</v>
      </c>
      <c r="AN1150" s="77">
        <f>INDEX(ELSV!$G$4:$K$58,MATCH(AE1150,ELSV!$G$4:$G$58,0),MATCH(IF(O1150&gt;2000000,"A",IF(O1150&gt;1000000,"B",IF(O1150&gt;100000,"C","D"))),ELSV!$G$4:$K$4,0))</f>
        <v>0.95</v>
      </c>
      <c r="AO1150" s="24">
        <f t="shared" si="616"/>
        <v>56628.696207435583</v>
      </c>
      <c r="AP1150" s="24">
        <f t="shared" si="617"/>
        <v>53797.261397063805</v>
      </c>
      <c r="AQ1150" s="25">
        <f t="shared" si="618"/>
        <v>2831.4348103717784</v>
      </c>
    </row>
    <row r="1151" spans="1:43" x14ac:dyDescent="0.25">
      <c r="A1151" s="11">
        <v>3005</v>
      </c>
      <c r="B1151" s="6">
        <v>3005006201</v>
      </c>
      <c r="C1151" s="6">
        <v>20000401</v>
      </c>
      <c r="D1151" s="6">
        <v>5000000311</v>
      </c>
      <c r="E1151" s="6" t="s">
        <v>1584</v>
      </c>
      <c r="F1151" s="6" t="s">
        <v>1202</v>
      </c>
      <c r="G1151" s="6"/>
      <c r="H1151" s="6">
        <v>1</v>
      </c>
      <c r="I1151" s="6" t="s">
        <v>8</v>
      </c>
      <c r="J1151" s="27">
        <v>42152</v>
      </c>
      <c r="K1151" s="27">
        <v>42152</v>
      </c>
      <c r="L1151" s="7">
        <v>35999.58</v>
      </c>
      <c r="M1151" s="7">
        <v>0</v>
      </c>
      <c r="N1151" s="7"/>
      <c r="O1151" s="8">
        <v>35999.58</v>
      </c>
      <c r="P1151" s="7">
        <v>-15596.5</v>
      </c>
      <c r="Q1151" s="7">
        <v>0</v>
      </c>
      <c r="R1151" s="7">
        <v>-2278.77</v>
      </c>
      <c r="S1151" s="12">
        <f t="shared" si="610"/>
        <v>-17875.27</v>
      </c>
      <c r="T1151" s="18">
        <f t="shared" si="611"/>
        <v>20403.080000000002</v>
      </c>
      <c r="U1151" s="18">
        <v>18124.310000000001</v>
      </c>
      <c r="V1151" s="30">
        <f t="shared" si="612"/>
        <v>42125</v>
      </c>
      <c r="W1151" s="28">
        <f t="shared" si="615"/>
        <v>8.0194444444444439</v>
      </c>
      <c r="X1151" s="38"/>
      <c r="AD1151"/>
      <c r="AE1151" s="43" t="s">
        <v>3032</v>
      </c>
      <c r="AF1151">
        <f>MATCH(AE1151,'CAT-4'!$A:$A,0)</f>
        <v>687</v>
      </c>
      <c r="AG1151">
        <f>MATCH(V1151,'CAT-4'!$1:$1,0)</f>
        <v>41</v>
      </c>
      <c r="AH1151">
        <f>INDEX('CAT-4'!$1:$1048576,FAR!AF1151,FAR!AG1151)</f>
        <v>118.6</v>
      </c>
      <c r="AI1151">
        <f>MATCH($AI$3,'CAT-4'!$1:$1,0)</f>
        <v>133</v>
      </c>
      <c r="AJ1151">
        <f>INDEX('CAT-4'!$1:$1048576,FAR!AF1151,FAR!AI1151)</f>
        <v>131.19999999999999</v>
      </c>
      <c r="AK1151" s="28">
        <f t="shared" ref="AK1151:AK1152" si="638">AJ1151/AH1151</f>
        <v>1.1062394603709949</v>
      </c>
      <c r="AL1151" s="28">
        <f t="shared" ref="AL1151:AL1152" si="639">AK1151</f>
        <v>1.1062394603709949</v>
      </c>
      <c r="AM1151" s="2">
        <f>INDEX(ELSV!$C$4:$G$58,MATCH(AE1151,ELSV!$G$4:$G$58,0),MATCH(IF(O1151&gt;2000000,"A",IF(O1151&gt;1000000,"B",IF(O1151&gt;100000,"C","D"))),ELSV!$C$4:$G$4,0))</f>
        <v>8</v>
      </c>
      <c r="AN1151" s="77">
        <f>INDEX(ELSV!$G$4:$K$58,MATCH(AE1151,ELSV!$G$4:$G$58,0),MATCH(IF(O1151&gt;2000000,"A",IF(O1151&gt;1000000,"B",IF(O1151&gt;100000,"C","D"))),ELSV!$G$4:$K$4,0))</f>
        <v>0.95</v>
      </c>
      <c r="AO1151" s="24">
        <f t="shared" si="616"/>
        <v>39824.155952782457</v>
      </c>
      <c r="AP1151" s="24">
        <f t="shared" si="617"/>
        <v>37832.948155143335</v>
      </c>
      <c r="AQ1151" s="25">
        <f t="shared" si="618"/>
        <v>1991.2077976391229</v>
      </c>
    </row>
    <row r="1152" spans="1:43" x14ac:dyDescent="0.25">
      <c r="A1152" s="11">
        <v>3004</v>
      </c>
      <c r="B1152" s="6">
        <v>3004006301</v>
      </c>
      <c r="C1152" s="6">
        <v>20000401</v>
      </c>
      <c r="D1152" s="6">
        <v>5000000370</v>
      </c>
      <c r="E1152" s="6" t="s">
        <v>1583</v>
      </c>
      <c r="F1152" s="6" t="s">
        <v>1248</v>
      </c>
      <c r="G1152" s="6"/>
      <c r="H1152" s="6">
        <v>1</v>
      </c>
      <c r="I1152" s="6" t="s">
        <v>8</v>
      </c>
      <c r="J1152" s="27">
        <v>43271</v>
      </c>
      <c r="K1152" s="27">
        <v>43271</v>
      </c>
      <c r="L1152" s="7">
        <v>35840.01</v>
      </c>
      <c r="M1152" s="7">
        <v>0</v>
      </c>
      <c r="N1152" s="7"/>
      <c r="O1152" s="8">
        <v>35840.01</v>
      </c>
      <c r="P1152" s="7">
        <v>-8577.44</v>
      </c>
      <c r="Q1152" s="7">
        <v>0</v>
      </c>
      <c r="R1152" s="7">
        <v>-2268.67</v>
      </c>
      <c r="S1152" s="12">
        <f t="shared" si="610"/>
        <v>-10846.11</v>
      </c>
      <c r="T1152" s="18">
        <f t="shared" si="611"/>
        <v>27262.57</v>
      </c>
      <c r="U1152" s="18">
        <v>24993.9</v>
      </c>
      <c r="V1152" s="30">
        <f t="shared" si="612"/>
        <v>43252</v>
      </c>
      <c r="W1152" s="28">
        <f t="shared" si="615"/>
        <v>4.958333333333333</v>
      </c>
      <c r="X1152" s="38"/>
      <c r="AD1152"/>
      <c r="AE1152" s="43" t="s">
        <v>4057</v>
      </c>
      <c r="AF1152">
        <f>MATCH(AE1152,'CAT-4'!$A:$A,0)</f>
        <v>652</v>
      </c>
      <c r="AG1152">
        <f>MATCH(V1152,'CAT-4'!$1:$1,0)</f>
        <v>78</v>
      </c>
      <c r="AH1152">
        <f>INDEX('CAT-4'!$1:$1048576,FAR!AF1152,FAR!AG1152)</f>
        <v>99.7</v>
      </c>
      <c r="AI1152">
        <f>MATCH($AI$3,'CAT-4'!$1:$1,0)</f>
        <v>133</v>
      </c>
      <c r="AJ1152">
        <f>INDEX('CAT-4'!$1:$1048576,FAR!AF1152,FAR!AI1152)</f>
        <v>93.1</v>
      </c>
      <c r="AK1152" s="28">
        <f t="shared" si="638"/>
        <v>0.9338014042126378</v>
      </c>
      <c r="AL1152" s="28">
        <f t="shared" si="639"/>
        <v>0.9338014042126378</v>
      </c>
      <c r="AM1152" s="2">
        <f>INDEX(ELSV!$C$4:$G$58,MATCH(AE1152,ELSV!$G$4:$G$58,0),MATCH(IF(O1152&gt;2000000,"A",IF(O1152&gt;1000000,"B",IF(O1152&gt;100000,"C","D"))),ELSV!$C$4:$G$4,0))</f>
        <v>8</v>
      </c>
      <c r="AN1152" s="77">
        <f>INDEX(ELSV!$G$4:$K$58,MATCH(AE1152,ELSV!$G$4:$G$58,0),MATCH(IF(O1152&gt;2000000,"A",IF(O1152&gt;1000000,"B",IF(O1152&gt;100000,"C","D"))),ELSV!$G$4:$K$4,0))</f>
        <v>0.95</v>
      </c>
      <c r="AO1152" s="24">
        <f t="shared" si="616"/>
        <v>33467.45166499498</v>
      </c>
      <c r="AP1152" s="24">
        <f t="shared" si="617"/>
        <v>19705.705264206677</v>
      </c>
      <c r="AQ1152" s="25">
        <f t="shared" si="618"/>
        <v>13761.746400788303</v>
      </c>
    </row>
    <row r="1153" spans="1:43" x14ac:dyDescent="0.25">
      <c r="A1153" s="11">
        <v>3004</v>
      </c>
      <c r="B1153" s="6">
        <v>3004006301</v>
      </c>
      <c r="C1153" s="6">
        <v>20000401</v>
      </c>
      <c r="D1153" s="6">
        <v>5000000048</v>
      </c>
      <c r="E1153" s="6" t="s">
        <v>1583</v>
      </c>
      <c r="F1153" s="6" t="s">
        <v>1109</v>
      </c>
      <c r="G1153" s="6"/>
      <c r="H1153" s="6">
        <v>1</v>
      </c>
      <c r="I1153" s="6" t="s">
        <v>8</v>
      </c>
      <c r="J1153" s="27">
        <v>40909</v>
      </c>
      <c r="K1153" s="27">
        <v>40909</v>
      </c>
      <c r="L1153" s="7">
        <v>35691.26</v>
      </c>
      <c r="M1153" s="7">
        <v>0</v>
      </c>
      <c r="N1153" s="7"/>
      <c r="O1153" s="8">
        <v>35691.26</v>
      </c>
      <c r="P1153" s="7">
        <v>-21886.26</v>
      </c>
      <c r="Q1153" s="7">
        <v>0</v>
      </c>
      <c r="R1153" s="7">
        <v>-2259.2600000000002</v>
      </c>
      <c r="S1153" s="12">
        <f t="shared" si="610"/>
        <v>-24145.519999999997</v>
      </c>
      <c r="T1153" s="18">
        <f t="shared" si="611"/>
        <v>13805.000000000004</v>
      </c>
      <c r="U1153" s="18">
        <v>11545.74</v>
      </c>
      <c r="V1153" s="30">
        <f t="shared" si="612"/>
        <v>40909</v>
      </c>
      <c r="W1153" s="28">
        <f t="shared" si="615"/>
        <v>11.427777777777777</v>
      </c>
      <c r="X1153" s="38" t="s">
        <v>3078</v>
      </c>
      <c r="Y1153">
        <f>MATCH(X1153,'CAT-3'!$A:$A,0)</f>
        <v>741</v>
      </c>
      <c r="Z1153">
        <f>MATCH(V1153,'CAT-3'!$1:$1,0)</f>
        <v>88</v>
      </c>
      <c r="AA1153">
        <f>INDEX('CAT-3'!$1:$1048576,FAR!Y1153,FAR!Z1153)</f>
        <v>85.2</v>
      </c>
      <c r="AB1153">
        <f>MATCH($AB$3,'CAT-3'!$1:$1,0)</f>
        <v>90</v>
      </c>
      <c r="AC1153">
        <f>INDEX('CAT-3'!$1:$1048576,FAR!Y1153,FAR!AB1153)</f>
        <v>85.7</v>
      </c>
      <c r="AD1153" s="28">
        <f t="shared" ref="AD1153:AD1155" si="640">AC1153/AA1153</f>
        <v>1.005868544600939</v>
      </c>
      <c r="AE1153" s="43" t="s">
        <v>4034</v>
      </c>
      <c r="AF1153">
        <f>MATCH(AE1153,'CAT-4'!$A:$A,0)</f>
        <v>640</v>
      </c>
      <c r="AG1153">
        <f>MATCH($AG$3,'CAT-4'!$1:$1,0)</f>
        <v>4</v>
      </c>
      <c r="AH1153">
        <f>INDEX('CAT-4'!$1:$1048576,FAR!AF1153,FAR!AG1153)</f>
        <v>103.4</v>
      </c>
      <c r="AI1153">
        <f>MATCH($AI$3,'CAT-4'!$1:$1,0)</f>
        <v>133</v>
      </c>
      <c r="AJ1153">
        <f>INDEX('CAT-4'!$1:$1048576,FAR!AF1153,FAR!AI1153)</f>
        <v>115.5</v>
      </c>
      <c r="AK1153" s="28">
        <f t="shared" ref="AK1153:AK1155" si="641">AJ1153/AH1153</f>
        <v>1.1170212765957446</v>
      </c>
      <c r="AL1153" s="28">
        <f t="shared" ref="AL1153:AL1155" si="642">AK1153*AD1153</f>
        <v>1.1235765657776444</v>
      </c>
      <c r="AM1153" s="2">
        <f>INDEX(ELSV!$C$4:$G$58,MATCH(AE1153,ELSV!$G$4:$G$58,0),MATCH(IF(O1153&gt;2000000,"A",IF(O1153&gt;1000000,"B",IF(O1153&gt;100000,"C","D"))),ELSV!$C$4:$G$4,0))</f>
        <v>5</v>
      </c>
      <c r="AN1153" s="77">
        <f>INDEX(ELSV!$G$4:$K$58,MATCH(AE1153,ELSV!$G$4:$G$58,0),MATCH(IF(O1153&gt;2000000,"A",IF(O1153&gt;1000000,"B",IF(O1153&gt;100000,"C","D"))),ELSV!$G$4:$K$4,0))</f>
        <v>1</v>
      </c>
      <c r="AO1153" s="24">
        <f t="shared" si="616"/>
        <v>40101.863339077012</v>
      </c>
      <c r="AP1153" s="24">
        <f t="shared" si="617"/>
        <v>40101.863339077012</v>
      </c>
      <c r="AQ1153" s="25">
        <f t="shared" si="618"/>
        <v>0</v>
      </c>
    </row>
    <row r="1154" spans="1:43" x14ac:dyDescent="0.25">
      <c r="A1154" s="11">
        <v>3006</v>
      </c>
      <c r="B1154" s="6">
        <v>3006006301</v>
      </c>
      <c r="C1154" s="6">
        <v>20000401</v>
      </c>
      <c r="D1154" s="6">
        <v>5000000064</v>
      </c>
      <c r="E1154" s="6" t="s">
        <v>1582</v>
      </c>
      <c r="F1154" s="6" t="s">
        <v>1123</v>
      </c>
      <c r="G1154" s="6"/>
      <c r="H1154" s="6">
        <v>1</v>
      </c>
      <c r="I1154" s="6" t="s">
        <v>41</v>
      </c>
      <c r="J1154" s="27">
        <v>40847</v>
      </c>
      <c r="K1154" s="27">
        <v>40847</v>
      </c>
      <c r="L1154" s="7">
        <v>35660.089999999997</v>
      </c>
      <c r="M1154" s="7">
        <v>0</v>
      </c>
      <c r="N1154" s="7"/>
      <c r="O1154" s="8">
        <v>35660.089999999997</v>
      </c>
      <c r="P1154" s="7">
        <v>-22154.03</v>
      </c>
      <c r="Q1154" s="7">
        <v>0</v>
      </c>
      <c r="R1154" s="7">
        <v>-2257.2800000000002</v>
      </c>
      <c r="S1154" s="12">
        <f t="shared" si="610"/>
        <v>-24411.309999999998</v>
      </c>
      <c r="T1154" s="18">
        <f t="shared" si="611"/>
        <v>13506.059999999998</v>
      </c>
      <c r="U1154" s="18">
        <v>11248.78</v>
      </c>
      <c r="V1154" s="30">
        <f t="shared" si="612"/>
        <v>40817</v>
      </c>
      <c r="W1154" s="28">
        <f t="shared" si="615"/>
        <v>11.597222222222221</v>
      </c>
      <c r="X1154" s="38" t="s">
        <v>3078</v>
      </c>
      <c r="Y1154">
        <f>MATCH(X1154,'CAT-3'!$A:$A,0)</f>
        <v>741</v>
      </c>
      <c r="Z1154">
        <f>MATCH(V1154,'CAT-3'!$1:$1,0)</f>
        <v>85</v>
      </c>
      <c r="AA1154">
        <f>INDEX('CAT-3'!$1:$1048576,FAR!Y1154,FAR!Z1154)</f>
        <v>85.2</v>
      </c>
      <c r="AB1154">
        <f>MATCH($AB$3,'CAT-3'!$1:$1,0)</f>
        <v>90</v>
      </c>
      <c r="AC1154">
        <f>INDEX('CAT-3'!$1:$1048576,FAR!Y1154,FAR!AB1154)</f>
        <v>85.7</v>
      </c>
      <c r="AD1154" s="28">
        <f t="shared" si="640"/>
        <v>1.005868544600939</v>
      </c>
      <c r="AE1154" s="43" t="s">
        <v>4034</v>
      </c>
      <c r="AF1154">
        <f>MATCH(AE1154,'CAT-4'!$A:$A,0)</f>
        <v>640</v>
      </c>
      <c r="AG1154">
        <f>MATCH($AG$3,'CAT-4'!$1:$1,0)</f>
        <v>4</v>
      </c>
      <c r="AH1154">
        <f>INDEX('CAT-4'!$1:$1048576,FAR!AF1154,FAR!AG1154)</f>
        <v>103.4</v>
      </c>
      <c r="AI1154">
        <f>MATCH($AI$3,'CAT-4'!$1:$1,0)</f>
        <v>133</v>
      </c>
      <c r="AJ1154">
        <f>INDEX('CAT-4'!$1:$1048576,FAR!AF1154,FAR!AI1154)</f>
        <v>115.5</v>
      </c>
      <c r="AK1154" s="28">
        <f t="shared" si="641"/>
        <v>1.1170212765957446</v>
      </c>
      <c r="AL1154" s="28">
        <f t="shared" si="642"/>
        <v>1.1235765657776444</v>
      </c>
      <c r="AM1154" s="2">
        <f>INDEX(ELSV!$C$4:$G$58,MATCH(AE1154,ELSV!$G$4:$G$58,0),MATCH(IF(O1154&gt;2000000,"A",IF(O1154&gt;1000000,"B",IF(O1154&gt;100000,"C","D"))),ELSV!$C$4:$G$4,0))</f>
        <v>5</v>
      </c>
      <c r="AN1154" s="77">
        <f>INDEX(ELSV!$G$4:$K$58,MATCH(AE1154,ELSV!$G$4:$G$58,0),MATCH(IF(O1154&gt;2000000,"A",IF(O1154&gt;1000000,"B",IF(O1154&gt;100000,"C","D"))),ELSV!$G$4:$K$4,0))</f>
        <v>1</v>
      </c>
      <c r="AO1154" s="24">
        <f t="shared" si="616"/>
        <v>40066.841457521718</v>
      </c>
      <c r="AP1154" s="24">
        <f t="shared" si="617"/>
        <v>40066.841457521718</v>
      </c>
      <c r="AQ1154" s="25">
        <f t="shared" si="618"/>
        <v>0</v>
      </c>
    </row>
    <row r="1155" spans="1:43" x14ac:dyDescent="0.25">
      <c r="A1155" s="11">
        <v>3007</v>
      </c>
      <c r="B1155" s="6">
        <v>3007006301</v>
      </c>
      <c r="C1155" s="6">
        <v>20000401</v>
      </c>
      <c r="D1155" s="6">
        <v>5000000012</v>
      </c>
      <c r="E1155" s="6" t="s">
        <v>1585</v>
      </c>
      <c r="F1155" s="6" t="s">
        <v>1081</v>
      </c>
      <c r="G1155" s="6"/>
      <c r="H1155" s="6">
        <v>1</v>
      </c>
      <c r="I1155" s="6" t="s">
        <v>8</v>
      </c>
      <c r="J1155" s="27">
        <v>40814</v>
      </c>
      <c r="K1155" s="27">
        <v>40814</v>
      </c>
      <c r="L1155" s="7">
        <v>35660.06</v>
      </c>
      <c r="M1155" s="7">
        <v>0</v>
      </c>
      <c r="N1155" s="7"/>
      <c r="O1155" s="8">
        <v>35660.06</v>
      </c>
      <c r="P1155" s="7">
        <v>-22306.75</v>
      </c>
      <c r="Q1155" s="7">
        <v>0</v>
      </c>
      <c r="R1155" s="7">
        <v>-2257.2800000000002</v>
      </c>
      <c r="S1155" s="12">
        <f t="shared" si="610"/>
        <v>-24564.03</v>
      </c>
      <c r="T1155" s="18">
        <f t="shared" si="611"/>
        <v>13353.309999999998</v>
      </c>
      <c r="U1155" s="18">
        <v>11096.03</v>
      </c>
      <c r="V1155" s="30">
        <f t="shared" si="612"/>
        <v>40787</v>
      </c>
      <c r="W1155" s="28">
        <f t="shared" si="615"/>
        <v>11.686111111111112</v>
      </c>
      <c r="X1155" s="38" t="s">
        <v>3078</v>
      </c>
      <c r="Y1155">
        <f>MATCH(X1155,'CAT-3'!$A:$A,0)</f>
        <v>741</v>
      </c>
      <c r="Z1155">
        <f>MATCH(V1155,'CAT-3'!$1:$1,0)</f>
        <v>84</v>
      </c>
      <c r="AA1155">
        <f>INDEX('CAT-3'!$1:$1048576,FAR!Y1155,FAR!Z1155)</f>
        <v>85.2</v>
      </c>
      <c r="AB1155">
        <f>MATCH($AB$3,'CAT-3'!$1:$1,0)</f>
        <v>90</v>
      </c>
      <c r="AC1155">
        <f>INDEX('CAT-3'!$1:$1048576,FAR!Y1155,FAR!AB1155)</f>
        <v>85.7</v>
      </c>
      <c r="AD1155" s="28">
        <f t="shared" si="640"/>
        <v>1.005868544600939</v>
      </c>
      <c r="AE1155" s="43" t="s">
        <v>4034</v>
      </c>
      <c r="AF1155">
        <f>MATCH(AE1155,'CAT-4'!$A:$A,0)</f>
        <v>640</v>
      </c>
      <c r="AG1155">
        <f>MATCH($AG$3,'CAT-4'!$1:$1,0)</f>
        <v>4</v>
      </c>
      <c r="AH1155">
        <f>INDEX('CAT-4'!$1:$1048576,FAR!AF1155,FAR!AG1155)</f>
        <v>103.4</v>
      </c>
      <c r="AI1155">
        <f>MATCH($AI$3,'CAT-4'!$1:$1,0)</f>
        <v>133</v>
      </c>
      <c r="AJ1155">
        <f>INDEX('CAT-4'!$1:$1048576,FAR!AF1155,FAR!AI1155)</f>
        <v>115.5</v>
      </c>
      <c r="AK1155" s="28">
        <f t="shared" si="641"/>
        <v>1.1170212765957446</v>
      </c>
      <c r="AL1155" s="28">
        <f t="shared" si="642"/>
        <v>1.1235765657776444</v>
      </c>
      <c r="AM1155" s="2">
        <f>INDEX(ELSV!$C$4:$G$58,MATCH(AE1155,ELSV!$G$4:$G$58,0),MATCH(IF(O1155&gt;2000000,"A",IF(O1155&gt;1000000,"B",IF(O1155&gt;100000,"C","D"))),ELSV!$C$4:$G$4,0))</f>
        <v>5</v>
      </c>
      <c r="AN1155" s="77">
        <f>INDEX(ELSV!$G$4:$K$58,MATCH(AE1155,ELSV!$G$4:$G$58,0),MATCH(IF(O1155&gt;2000000,"A",IF(O1155&gt;1000000,"B",IF(O1155&gt;100000,"C","D"))),ELSV!$G$4:$K$4,0))</f>
        <v>1</v>
      </c>
      <c r="AO1155" s="24">
        <f t="shared" si="616"/>
        <v>40066.807750224747</v>
      </c>
      <c r="AP1155" s="24">
        <f t="shared" si="617"/>
        <v>40066.807750224747</v>
      </c>
      <c r="AQ1155" s="25">
        <f t="shared" si="618"/>
        <v>0</v>
      </c>
    </row>
    <row r="1156" spans="1:43" x14ac:dyDescent="0.25">
      <c r="A1156" s="11">
        <v>3004</v>
      </c>
      <c r="B1156" s="6">
        <v>3004006201</v>
      </c>
      <c r="C1156" s="6">
        <v>20000301</v>
      </c>
      <c r="D1156" s="6">
        <v>4000000361</v>
      </c>
      <c r="E1156" s="6" t="s">
        <v>1583</v>
      </c>
      <c r="F1156" s="6" t="s">
        <v>1052</v>
      </c>
      <c r="G1156" s="6"/>
      <c r="H1156" s="6">
        <v>5</v>
      </c>
      <c r="I1156" s="6" t="s">
        <v>8</v>
      </c>
      <c r="J1156" s="27">
        <v>44561</v>
      </c>
      <c r="K1156" s="27">
        <v>44561</v>
      </c>
      <c r="L1156" s="7">
        <v>35400.01</v>
      </c>
      <c r="M1156" s="7">
        <v>0</v>
      </c>
      <c r="N1156" s="7"/>
      <c r="O1156" s="8">
        <v>35400.01</v>
      </c>
      <c r="P1156" s="7">
        <v>-8825.76</v>
      </c>
      <c r="Q1156" s="7">
        <v>0</v>
      </c>
      <c r="R1156" s="7">
        <v>-23034.25</v>
      </c>
      <c r="S1156" s="12">
        <f t="shared" si="610"/>
        <v>-31860.010000000002</v>
      </c>
      <c r="T1156" s="18">
        <f t="shared" si="611"/>
        <v>26574.25</v>
      </c>
      <c r="U1156" s="18">
        <v>3540</v>
      </c>
      <c r="V1156" s="30">
        <f t="shared" si="612"/>
        <v>44531</v>
      </c>
      <c r="W1156" s="28">
        <f t="shared" si="615"/>
        <v>1.4305555555555556</v>
      </c>
      <c r="X1156" s="38"/>
      <c r="AD1156"/>
      <c r="AE1156" s="43" t="s">
        <v>4429</v>
      </c>
      <c r="AF1156">
        <f>MATCH(AE1156,'CAT-4'!$A:$A,0)</f>
        <v>844</v>
      </c>
      <c r="AG1156">
        <f>MATCH(V1156,'CAT-4'!$1:$1,0)</f>
        <v>120</v>
      </c>
      <c r="AH1156">
        <f>INDEX('CAT-4'!$1:$1048576,FAR!AF1156,FAR!AG1156)</f>
        <v>154.30000000000001</v>
      </c>
      <c r="AI1156">
        <f>MATCH($AI$3,'CAT-4'!$1:$1,0)</f>
        <v>133</v>
      </c>
      <c r="AJ1156">
        <f>INDEX('CAT-4'!$1:$1048576,FAR!AF1156,FAR!AI1156)</f>
        <v>157.9</v>
      </c>
      <c r="AK1156" s="28">
        <f>AJ1156/AH1156</f>
        <v>1.0233311730395334</v>
      </c>
      <c r="AL1156" s="28">
        <f>AK1156</f>
        <v>1.0233311730395334</v>
      </c>
      <c r="AM1156" s="2">
        <f>INDEX(ELSV!$C$4:$G$58,MATCH(AE1156,ELSV!$G$4:$G$58,0),MATCH(IF(O1156&gt;2000000,"A",IF(O1156&gt;1000000,"B",IF(O1156&gt;100000,"C","D"))),ELSV!$C$4:$G$4,0))</f>
        <v>8</v>
      </c>
      <c r="AN1156" s="77">
        <f>INDEX(ELSV!$G$4:$K$58,MATCH(AE1156,ELSV!$G$4:$G$58,0),MATCH(IF(O1156&gt;2000000,"A",IF(O1156&gt;1000000,"B",IF(O1156&gt;100000,"C","D"))),ELSV!$G$4:$K$4,0))</f>
        <v>0.95</v>
      </c>
      <c r="AO1156" s="24">
        <f t="shared" si="616"/>
        <v>36225.933758911211</v>
      </c>
      <c r="AP1156" s="24">
        <f t="shared" si="617"/>
        <v>6154.0062817872604</v>
      </c>
      <c r="AQ1156" s="25">
        <f t="shared" si="618"/>
        <v>30071.927477123951</v>
      </c>
    </row>
    <row r="1157" spans="1:43" x14ac:dyDescent="0.25">
      <c r="A1157" s="11">
        <v>3006</v>
      </c>
      <c r="B1157" s="6">
        <v>3006006203</v>
      </c>
      <c r="C1157" s="6">
        <v>20000301</v>
      </c>
      <c r="D1157" s="6">
        <v>4000000123</v>
      </c>
      <c r="E1157" s="6" t="s">
        <v>1582</v>
      </c>
      <c r="F1157" s="6" t="s">
        <v>887</v>
      </c>
      <c r="G1157" s="6"/>
      <c r="H1157" s="6">
        <v>3</v>
      </c>
      <c r="I1157" s="6" t="s">
        <v>41</v>
      </c>
      <c r="J1157" s="27">
        <v>40868</v>
      </c>
      <c r="K1157" s="27">
        <v>40868</v>
      </c>
      <c r="L1157" s="7">
        <v>35400</v>
      </c>
      <c r="M1157" s="7">
        <v>0</v>
      </c>
      <c r="N1157" s="7"/>
      <c r="O1157" s="8">
        <v>35400</v>
      </c>
      <c r="P1157" s="7">
        <v>-23216.36</v>
      </c>
      <c r="Q1157" s="7">
        <v>0</v>
      </c>
      <c r="R1157" s="7">
        <v>-2240.8200000000002</v>
      </c>
      <c r="S1157" s="12">
        <f t="shared" ref="S1157:S1220" si="643">SUM(P1157:R1157)</f>
        <v>-25457.18</v>
      </c>
      <c r="T1157" s="18">
        <f t="shared" ref="T1157:T1220" si="644">L1157+P1157</f>
        <v>12183.64</v>
      </c>
      <c r="U1157" s="18">
        <v>9942.82</v>
      </c>
      <c r="V1157" s="30">
        <f t="shared" si="612"/>
        <v>40848</v>
      </c>
      <c r="W1157" s="28">
        <f t="shared" si="615"/>
        <v>11.53888888888889</v>
      </c>
      <c r="X1157" s="38" t="s">
        <v>2852</v>
      </c>
      <c r="Y1157">
        <f>MATCH(X1157,'CAT-3'!$A:$A,0)</f>
        <v>628</v>
      </c>
      <c r="Z1157">
        <f>MATCH(V1157,'CAT-3'!$1:$1,0)</f>
        <v>86</v>
      </c>
      <c r="AA1157">
        <f>INDEX('CAT-3'!$1:$1048576,FAR!Y1157,FAR!Z1157)</f>
        <v>135.5</v>
      </c>
      <c r="AB1157">
        <f>MATCH($AB$3,'CAT-3'!$1:$1,0)</f>
        <v>90</v>
      </c>
      <c r="AC1157">
        <f>INDEX('CAT-3'!$1:$1048576,FAR!Y1157,FAR!AB1157)</f>
        <v>138.4</v>
      </c>
      <c r="AD1157" s="28">
        <f>AC1157/AA1157</f>
        <v>1.0214022140221402</v>
      </c>
      <c r="AE1157" s="43" t="s">
        <v>4429</v>
      </c>
      <c r="AF1157">
        <f>MATCH(AE1157,'CAT-4'!$A:$A,0)</f>
        <v>844</v>
      </c>
      <c r="AG1157">
        <f>MATCH($AG$3,'CAT-4'!$1:$1,0)</f>
        <v>4</v>
      </c>
      <c r="AH1157">
        <f>INDEX('CAT-4'!$1:$1048576,FAR!AF1157,FAR!AG1157)</f>
        <v>103.9</v>
      </c>
      <c r="AI1157">
        <f>MATCH($AI$3,'CAT-4'!$1:$1,0)</f>
        <v>133</v>
      </c>
      <c r="AJ1157">
        <f>INDEX('CAT-4'!$1:$1048576,FAR!AF1157,FAR!AI1157)</f>
        <v>157.9</v>
      </c>
      <c r="AK1157" s="28">
        <f>AJ1157/AH1157</f>
        <v>1.5197305101058709</v>
      </c>
      <c r="AL1157" s="28">
        <f>AK1157*AD1157</f>
        <v>1.552256107739133</v>
      </c>
      <c r="AM1157" s="2">
        <f>INDEX(ELSV!$C$4:$G$58,MATCH(AE1157,ELSV!$G$4:$G$58,0),MATCH(IF(O1157&gt;2000000,"A",IF(O1157&gt;1000000,"B",IF(O1157&gt;100000,"C","D"))),ELSV!$C$4:$G$4,0))</f>
        <v>8</v>
      </c>
      <c r="AN1157" s="77">
        <f>INDEX(ELSV!$G$4:$K$58,MATCH(AE1157,ELSV!$G$4:$G$58,0),MATCH(IF(O1157&gt;2000000,"A",IF(O1157&gt;1000000,"B",IF(O1157&gt;100000,"C","D"))),ELSV!$G$4:$K$4,0))</f>
        <v>0.95</v>
      </c>
      <c r="AO1157" s="24">
        <f t="shared" si="616"/>
        <v>54949.86621396531</v>
      </c>
      <c r="AP1157" s="24">
        <f t="shared" si="617"/>
        <v>52202.372903267045</v>
      </c>
      <c r="AQ1157" s="25">
        <f t="shared" si="618"/>
        <v>2747.4933106982644</v>
      </c>
    </row>
    <row r="1158" spans="1:43" hidden="1" x14ac:dyDescent="0.25">
      <c r="A1158" s="11">
        <v>3005</v>
      </c>
      <c r="B1158" s="6">
        <v>3005006201</v>
      </c>
      <c r="C1158" s="6">
        <v>20000301</v>
      </c>
      <c r="D1158" s="6">
        <v>4000000346</v>
      </c>
      <c r="E1158" s="6"/>
      <c r="F1158" s="6" t="s">
        <v>1041</v>
      </c>
      <c r="G1158" s="6"/>
      <c r="H1158" s="6">
        <v>2</v>
      </c>
      <c r="I1158" s="6" t="s">
        <v>8</v>
      </c>
      <c r="J1158" s="27">
        <v>44286</v>
      </c>
      <c r="K1158" s="27">
        <v>44286</v>
      </c>
      <c r="L1158" s="7">
        <v>35400</v>
      </c>
      <c r="M1158" s="7">
        <v>0</v>
      </c>
      <c r="N1158" s="7"/>
      <c r="O1158" s="8">
        <v>35400</v>
      </c>
      <c r="P1158" s="7">
        <v>-2246.96</v>
      </c>
      <c r="Q1158" s="7">
        <v>0</v>
      </c>
      <c r="R1158" s="7">
        <v>-2240.8200000000002</v>
      </c>
      <c r="S1158" s="12">
        <f t="shared" si="643"/>
        <v>-4487.7800000000007</v>
      </c>
      <c r="T1158" s="18">
        <f t="shared" si="644"/>
        <v>33153.040000000001</v>
      </c>
      <c r="U1158" s="18">
        <v>30912.22</v>
      </c>
      <c r="V1158" s="30">
        <f t="shared" ref="V1158:V1221" si="645">DATE(YEAR(K1158),MONTH(K1158),1)</f>
        <v>44256</v>
      </c>
      <c r="W1158" s="28">
        <f t="shared" si="615"/>
        <v>2.1805555555555554</v>
      </c>
      <c r="X1158" s="38" t="s">
        <v>2852</v>
      </c>
      <c r="AD1158"/>
      <c r="AE1158" s="43" t="s">
        <v>4429</v>
      </c>
      <c r="AF1158">
        <f>MATCH(AE1158,'CAT-4'!$A:$A,0)</f>
        <v>844</v>
      </c>
      <c r="AG1158">
        <f>MATCH(V1158,'CAT-4'!$1:$1,0)</f>
        <v>111</v>
      </c>
      <c r="AH1158">
        <f>INDEX('CAT-4'!$1:$1048576,FAR!AF1158,FAR!AG1158)</f>
        <v>143.19999999999999</v>
      </c>
      <c r="AI1158">
        <f>MATCH($AI$3,'CAT-4'!$1:$1,0)</f>
        <v>133</v>
      </c>
      <c r="AJ1158">
        <f>INDEX('CAT-4'!$1:$1048576,FAR!AF1158,FAR!AI1158)</f>
        <v>157.9</v>
      </c>
      <c r="AK1158" s="28">
        <f t="shared" ref="AK1158:AK1169" si="646">AJ1158/AH1158</f>
        <v>1.1026536312849162</v>
      </c>
      <c r="AL1158" s="28">
        <f t="shared" ref="AL1158:AL1169" si="647">AK1158</f>
        <v>1.1026536312849162</v>
      </c>
      <c r="AM1158" s="2">
        <f>INDEX(ELSV!$C$4:$G$58,MATCH(AE1158,ELSV!$G$4:$G$58,0),MATCH(IF(O1158&gt;2000000,"A",IF(O1158&gt;1000000,"B",IF(O1158&gt;100000,"C","D"))),ELSV!$C$4:$G$4,0))</f>
        <v>8</v>
      </c>
      <c r="AN1158" s="77">
        <f>INDEX(ELSV!$G$4:$K$58,MATCH(AE1158,ELSV!$G$4:$G$58,0),MATCH(IF(O1158&gt;2000000,"A",IF(O1158&gt;1000000,"B",IF(O1158&gt;100000,"C","D"))),ELSV!$G$4:$K$4,0))</f>
        <v>0.95</v>
      </c>
      <c r="AO1158" s="24">
        <f t="shared" si="616"/>
        <v>39033.938547486032</v>
      </c>
      <c r="AP1158" s="24">
        <f t="shared" si="617"/>
        <v>10107.485997148509</v>
      </c>
      <c r="AQ1158" s="25">
        <f t="shared" si="618"/>
        <v>28926.452550337523</v>
      </c>
    </row>
    <row r="1159" spans="1:43" x14ac:dyDescent="0.25">
      <c r="A1159" s="11">
        <v>3008</v>
      </c>
      <c r="B1159" s="6">
        <v>3008006803</v>
      </c>
      <c r="C1159" s="6">
        <v>20000401</v>
      </c>
      <c r="D1159" s="6">
        <v>5030000150</v>
      </c>
      <c r="E1159" s="6" t="s">
        <v>1586</v>
      </c>
      <c r="F1159" s="6" t="s">
        <v>1439</v>
      </c>
      <c r="G1159" s="6"/>
      <c r="H1159" s="6">
        <v>1</v>
      </c>
      <c r="I1159" s="6" t="s">
        <v>41</v>
      </c>
      <c r="J1159" s="27">
        <v>41182</v>
      </c>
      <c r="K1159" s="27">
        <v>41182</v>
      </c>
      <c r="L1159" s="7">
        <v>35366.25</v>
      </c>
      <c r="M1159" s="7">
        <v>0</v>
      </c>
      <c r="N1159" s="7"/>
      <c r="O1159" s="8">
        <v>35366.25</v>
      </c>
      <c r="P1159" s="7">
        <v>-31829.62</v>
      </c>
      <c r="Q1159" s="7">
        <v>0</v>
      </c>
      <c r="R1159" s="7">
        <v>0</v>
      </c>
      <c r="S1159" s="12">
        <f t="shared" si="643"/>
        <v>-31829.62</v>
      </c>
      <c r="T1159" s="18">
        <f t="shared" si="644"/>
        <v>3536.630000000001</v>
      </c>
      <c r="U1159" s="18">
        <v>3536.63</v>
      </c>
      <c r="V1159" s="30">
        <f t="shared" si="645"/>
        <v>41153</v>
      </c>
      <c r="W1159" s="28">
        <f t="shared" si="615"/>
        <v>10.680555555555555</v>
      </c>
      <c r="X1159" s="38"/>
      <c r="AD1159"/>
      <c r="AE1159" s="43" t="s">
        <v>4034</v>
      </c>
      <c r="AF1159">
        <f>MATCH(AE1159,'CAT-4'!$A:$A,0)</f>
        <v>640</v>
      </c>
      <c r="AG1159">
        <f>MATCH(V1159,'CAT-4'!$1:$1,0)</f>
        <v>9</v>
      </c>
      <c r="AH1159">
        <f>INDEX('CAT-4'!$1:$1048576,FAR!AF1159,FAR!AG1159)</f>
        <v>101.1</v>
      </c>
      <c r="AI1159">
        <f>MATCH($AI$3,'CAT-4'!$1:$1,0)</f>
        <v>133</v>
      </c>
      <c r="AJ1159">
        <f>INDEX('CAT-4'!$1:$1048576,FAR!AF1159,FAR!AI1159)</f>
        <v>115.5</v>
      </c>
      <c r="AK1159" s="28">
        <f t="shared" si="646"/>
        <v>1.142433234421365</v>
      </c>
      <c r="AL1159" s="28">
        <f t="shared" si="647"/>
        <v>1.142433234421365</v>
      </c>
      <c r="AM1159" s="2">
        <f>INDEX(ELSV!$C$4:$G$58,MATCH(AE1159,ELSV!$G$4:$G$58,0),MATCH(IF(O1159&gt;2000000,"A",IF(O1159&gt;1000000,"B",IF(O1159&gt;100000,"C","D"))),ELSV!$C$4:$G$4,0))</f>
        <v>5</v>
      </c>
      <c r="AN1159" s="77">
        <f>INDEX(ELSV!$G$4:$K$58,MATCH(AE1159,ELSV!$G$4:$G$58,0),MATCH(IF(O1159&gt;2000000,"A",IF(O1159&gt;1000000,"B",IF(O1159&gt;100000,"C","D"))),ELSV!$G$4:$K$4,0))</f>
        <v>1</v>
      </c>
      <c r="AO1159" s="24">
        <f t="shared" si="616"/>
        <v>40403.579376854599</v>
      </c>
      <c r="AP1159" s="24">
        <f t="shared" si="617"/>
        <v>40403.579376854599</v>
      </c>
      <c r="AQ1159" s="25">
        <f t="shared" si="618"/>
        <v>0</v>
      </c>
    </row>
    <row r="1160" spans="1:43" x14ac:dyDescent="0.25">
      <c r="A1160" s="11">
        <v>3008</v>
      </c>
      <c r="B1160" s="6">
        <v>3008006803</v>
      </c>
      <c r="C1160" s="6">
        <v>20000401</v>
      </c>
      <c r="D1160" s="6">
        <v>5030000151</v>
      </c>
      <c r="E1160" s="6" t="s">
        <v>1586</v>
      </c>
      <c r="F1160" s="6" t="s">
        <v>1439</v>
      </c>
      <c r="G1160" s="6"/>
      <c r="H1160" s="6">
        <v>1</v>
      </c>
      <c r="I1160" s="6" t="s">
        <v>41</v>
      </c>
      <c r="J1160" s="27">
        <v>41182</v>
      </c>
      <c r="K1160" s="27">
        <v>41182</v>
      </c>
      <c r="L1160" s="7">
        <v>35366.25</v>
      </c>
      <c r="M1160" s="7">
        <v>0</v>
      </c>
      <c r="N1160" s="7"/>
      <c r="O1160" s="8">
        <v>35366.25</v>
      </c>
      <c r="P1160" s="7">
        <v>-31829.62</v>
      </c>
      <c r="Q1160" s="7">
        <v>0</v>
      </c>
      <c r="R1160" s="7">
        <v>0</v>
      </c>
      <c r="S1160" s="12">
        <f t="shared" si="643"/>
        <v>-31829.62</v>
      </c>
      <c r="T1160" s="18">
        <f t="shared" si="644"/>
        <v>3536.630000000001</v>
      </c>
      <c r="U1160" s="18">
        <v>3536.63</v>
      </c>
      <c r="V1160" s="30">
        <f t="shared" si="645"/>
        <v>41153</v>
      </c>
      <c r="W1160" s="28">
        <f t="shared" si="615"/>
        <v>10.680555555555555</v>
      </c>
      <c r="X1160" s="38"/>
      <c r="AD1160"/>
      <c r="AE1160" s="43" t="s">
        <v>4034</v>
      </c>
      <c r="AF1160">
        <f>MATCH(AE1160,'CAT-4'!$A:$A,0)</f>
        <v>640</v>
      </c>
      <c r="AG1160">
        <f>MATCH(V1160,'CAT-4'!$1:$1,0)</f>
        <v>9</v>
      </c>
      <c r="AH1160">
        <f>INDEX('CAT-4'!$1:$1048576,FAR!AF1160,FAR!AG1160)</f>
        <v>101.1</v>
      </c>
      <c r="AI1160">
        <f>MATCH($AI$3,'CAT-4'!$1:$1,0)</f>
        <v>133</v>
      </c>
      <c r="AJ1160">
        <f>INDEX('CAT-4'!$1:$1048576,FAR!AF1160,FAR!AI1160)</f>
        <v>115.5</v>
      </c>
      <c r="AK1160" s="28">
        <f t="shared" si="646"/>
        <v>1.142433234421365</v>
      </c>
      <c r="AL1160" s="28">
        <f t="shared" si="647"/>
        <v>1.142433234421365</v>
      </c>
      <c r="AM1160" s="2">
        <f>INDEX(ELSV!$C$4:$G$58,MATCH(AE1160,ELSV!$G$4:$G$58,0),MATCH(IF(O1160&gt;2000000,"A",IF(O1160&gt;1000000,"B",IF(O1160&gt;100000,"C","D"))),ELSV!$C$4:$G$4,0))</f>
        <v>5</v>
      </c>
      <c r="AN1160" s="77">
        <f>INDEX(ELSV!$G$4:$K$58,MATCH(AE1160,ELSV!$G$4:$G$58,0),MATCH(IF(O1160&gt;2000000,"A",IF(O1160&gt;1000000,"B",IF(O1160&gt;100000,"C","D"))),ELSV!$G$4:$K$4,0))</f>
        <v>1</v>
      </c>
      <c r="AO1160" s="24">
        <f t="shared" si="616"/>
        <v>40403.579376854599</v>
      </c>
      <c r="AP1160" s="24">
        <f t="shared" si="617"/>
        <v>40403.579376854599</v>
      </c>
      <c r="AQ1160" s="25">
        <f t="shared" si="618"/>
        <v>0</v>
      </c>
    </row>
    <row r="1161" spans="1:43" x14ac:dyDescent="0.25">
      <c r="A1161" s="11">
        <v>3007</v>
      </c>
      <c r="B1161" s="6">
        <v>3007006203</v>
      </c>
      <c r="C1161" s="6">
        <v>20000301</v>
      </c>
      <c r="D1161" s="6">
        <v>4000000203</v>
      </c>
      <c r="E1161" s="6" t="s">
        <v>1585</v>
      </c>
      <c r="F1161" s="6" t="s">
        <v>945</v>
      </c>
      <c r="G1161" s="6"/>
      <c r="H1161" s="6">
        <v>5</v>
      </c>
      <c r="I1161" s="6" t="s">
        <v>41</v>
      </c>
      <c r="J1161" s="27">
        <v>41510</v>
      </c>
      <c r="K1161" s="27">
        <v>41510</v>
      </c>
      <c r="L1161" s="7">
        <v>35340</v>
      </c>
      <c r="M1161" s="7">
        <v>0</v>
      </c>
      <c r="N1161" s="7"/>
      <c r="O1161" s="8">
        <v>35340</v>
      </c>
      <c r="P1161" s="7">
        <v>-19244.5</v>
      </c>
      <c r="Q1161" s="7">
        <v>0</v>
      </c>
      <c r="R1161" s="7">
        <v>-2237.02</v>
      </c>
      <c r="S1161" s="12">
        <f t="shared" si="643"/>
        <v>-21481.52</v>
      </c>
      <c r="T1161" s="18">
        <f t="shared" si="644"/>
        <v>16095.5</v>
      </c>
      <c r="U1161" s="18">
        <v>13858.48</v>
      </c>
      <c r="V1161" s="30">
        <f t="shared" si="645"/>
        <v>41487</v>
      </c>
      <c r="W1161" s="28">
        <f t="shared" si="615"/>
        <v>9.780555555555555</v>
      </c>
      <c r="X1161" s="38"/>
      <c r="AD1161"/>
      <c r="AE1161" s="43" t="s">
        <v>4170</v>
      </c>
      <c r="AF1161">
        <f>MATCH(AE1161,'CAT-4'!$A:$A,0)</f>
        <v>711</v>
      </c>
      <c r="AG1161">
        <f>MATCH(V1161,'CAT-4'!$1:$1,0)</f>
        <v>20</v>
      </c>
      <c r="AH1161">
        <f>INDEX('CAT-4'!$1:$1048576,FAR!AF1161,FAR!AG1161)</f>
        <v>107</v>
      </c>
      <c r="AI1161">
        <f>MATCH($AI$3,'CAT-4'!$1:$1,0)</f>
        <v>133</v>
      </c>
      <c r="AJ1161">
        <f>INDEX('CAT-4'!$1:$1048576,FAR!AF1161,FAR!AI1161)</f>
        <v>129.9</v>
      </c>
      <c r="AK1161" s="28">
        <f t="shared" si="646"/>
        <v>1.2140186915887852</v>
      </c>
      <c r="AL1161" s="28">
        <f t="shared" si="647"/>
        <v>1.2140186915887852</v>
      </c>
      <c r="AM1161" s="2">
        <f>INDEX(ELSV!$C$4:$G$58,MATCH(AE1161,ELSV!$G$4:$G$58,0),MATCH(IF(O1161&gt;2000000,"A",IF(O1161&gt;1000000,"B",IF(O1161&gt;100000,"C","D"))),ELSV!$C$4:$G$4,0))</f>
        <v>8</v>
      </c>
      <c r="AN1161" s="77">
        <f>INDEX(ELSV!$G$4:$K$58,MATCH(AE1161,ELSV!$G$4:$G$58,0),MATCH(IF(O1161&gt;2000000,"A",IF(O1161&gt;1000000,"B",IF(O1161&gt;100000,"C","D"))),ELSV!$G$4:$K$4,0))</f>
        <v>0.95</v>
      </c>
      <c r="AO1161" s="24">
        <f t="shared" si="616"/>
        <v>42903.420560747669</v>
      </c>
      <c r="AP1161" s="24">
        <f t="shared" si="617"/>
        <v>40758.249532710281</v>
      </c>
      <c r="AQ1161" s="25">
        <f t="shared" si="618"/>
        <v>2145.1710280373882</v>
      </c>
    </row>
    <row r="1162" spans="1:43" x14ac:dyDescent="0.25">
      <c r="A1162" s="11">
        <v>3008</v>
      </c>
      <c r="B1162" s="6">
        <v>3008006203</v>
      </c>
      <c r="C1162" s="6">
        <v>20000401</v>
      </c>
      <c r="D1162" s="6">
        <v>5000000348</v>
      </c>
      <c r="E1162" s="6" t="s">
        <v>1586</v>
      </c>
      <c r="F1162" s="6" t="s">
        <v>1231</v>
      </c>
      <c r="G1162" s="6"/>
      <c r="H1162" s="6">
        <v>1</v>
      </c>
      <c r="I1162" s="6" t="s">
        <v>8</v>
      </c>
      <c r="J1162" s="27">
        <v>42825</v>
      </c>
      <c r="K1162" s="27">
        <v>42825</v>
      </c>
      <c r="L1162" s="7">
        <v>35332.36</v>
      </c>
      <c r="M1162" s="7">
        <v>0</v>
      </c>
      <c r="N1162" s="7"/>
      <c r="O1162" s="8">
        <v>35332.36</v>
      </c>
      <c r="P1162" s="7">
        <v>-11188.83</v>
      </c>
      <c r="Q1162" s="7">
        <v>0</v>
      </c>
      <c r="R1162" s="7">
        <v>-2236.54</v>
      </c>
      <c r="S1162" s="12">
        <f t="shared" si="643"/>
        <v>-13425.369999999999</v>
      </c>
      <c r="T1162" s="18">
        <f t="shared" si="644"/>
        <v>24143.53</v>
      </c>
      <c r="U1162" s="18">
        <v>21906.99</v>
      </c>
      <c r="V1162" s="30">
        <f t="shared" si="645"/>
        <v>42795</v>
      </c>
      <c r="W1162" s="28">
        <f t="shared" si="615"/>
        <v>6.1805555555555554</v>
      </c>
      <c r="X1162" s="38"/>
      <c r="AD1162"/>
      <c r="AE1162" s="43" t="s">
        <v>4057</v>
      </c>
      <c r="AF1162">
        <f>MATCH(AE1162,'CAT-4'!$A:$A,0)</f>
        <v>652</v>
      </c>
      <c r="AG1162">
        <f>MATCH(V1162,'CAT-4'!$1:$1,0)</f>
        <v>63</v>
      </c>
      <c r="AH1162">
        <f>INDEX('CAT-4'!$1:$1048576,FAR!AF1162,FAR!AG1162)</f>
        <v>94.8</v>
      </c>
      <c r="AI1162">
        <f>MATCH($AI$3,'CAT-4'!$1:$1,0)</f>
        <v>133</v>
      </c>
      <c r="AJ1162">
        <f>INDEX('CAT-4'!$1:$1048576,FAR!AF1162,FAR!AI1162)</f>
        <v>93.1</v>
      </c>
      <c r="AK1162" s="28">
        <f t="shared" si="646"/>
        <v>0.98206751054852315</v>
      </c>
      <c r="AL1162" s="28">
        <f t="shared" si="647"/>
        <v>0.98206751054852315</v>
      </c>
      <c r="AM1162" s="2">
        <f>INDEX(ELSV!$C$4:$G$58,MATCH(AE1162,ELSV!$G$4:$G$58,0),MATCH(IF(O1162&gt;2000000,"A",IF(O1162&gt;1000000,"B",IF(O1162&gt;100000,"C","D"))),ELSV!$C$4:$G$4,0))</f>
        <v>8</v>
      </c>
      <c r="AN1162" s="77">
        <f>INDEX(ELSV!$G$4:$K$58,MATCH(AE1162,ELSV!$G$4:$G$58,0),MATCH(IF(O1162&gt;2000000,"A",IF(O1162&gt;1000000,"B",IF(O1162&gt;100000,"C","D"))),ELSV!$G$4:$K$4,0))</f>
        <v>0.95</v>
      </c>
      <c r="AO1162" s="24">
        <f t="shared" si="616"/>
        <v>34698.762827004219</v>
      </c>
      <c r="AP1162" s="24">
        <f t="shared" si="617"/>
        <v>25466.843724159779</v>
      </c>
      <c r="AQ1162" s="25">
        <f t="shared" si="618"/>
        <v>9231.9191028444402</v>
      </c>
    </row>
    <row r="1163" spans="1:43" x14ac:dyDescent="0.25">
      <c r="A1163" s="11">
        <v>3006</v>
      </c>
      <c r="B1163" s="6">
        <v>3006006203</v>
      </c>
      <c r="C1163" s="6">
        <v>20000401</v>
      </c>
      <c r="D1163" s="6">
        <v>5000000189</v>
      </c>
      <c r="E1163" s="6" t="s">
        <v>1582</v>
      </c>
      <c r="F1163" s="6" t="s">
        <v>1154</v>
      </c>
      <c r="G1163" s="6"/>
      <c r="H1163" s="6">
        <v>1</v>
      </c>
      <c r="I1163" s="6" t="s">
        <v>41</v>
      </c>
      <c r="J1163" s="27">
        <v>41122</v>
      </c>
      <c r="K1163" s="27">
        <v>41122</v>
      </c>
      <c r="L1163" s="7">
        <v>35300</v>
      </c>
      <c r="M1163" s="7">
        <v>0</v>
      </c>
      <c r="N1163" s="7"/>
      <c r="O1163" s="8">
        <v>35300</v>
      </c>
      <c r="P1163" s="7">
        <v>-20668.97</v>
      </c>
      <c r="Q1163" s="7">
        <v>0</v>
      </c>
      <c r="R1163" s="7">
        <v>-2234.4899999999998</v>
      </c>
      <c r="S1163" s="12">
        <f t="shared" si="643"/>
        <v>-22903.46</v>
      </c>
      <c r="T1163" s="18">
        <f t="shared" si="644"/>
        <v>14631.029999999999</v>
      </c>
      <c r="U1163" s="18">
        <v>12396.54</v>
      </c>
      <c r="V1163" s="30">
        <f t="shared" si="645"/>
        <v>41122</v>
      </c>
      <c r="W1163" s="28">
        <f t="shared" si="615"/>
        <v>10.844444444444445</v>
      </c>
      <c r="X1163" s="38"/>
      <c r="AD1163"/>
      <c r="AE1163" s="43" t="s">
        <v>4165</v>
      </c>
      <c r="AF1163">
        <f>MATCH(AE1163,'CAT-4'!$A:$A,0)</f>
        <v>708</v>
      </c>
      <c r="AG1163">
        <f>MATCH(V1163,'CAT-4'!$1:$1,0)</f>
        <v>8</v>
      </c>
      <c r="AH1163">
        <f>INDEX('CAT-4'!$1:$1048576,FAR!AF1163,FAR!AG1163)</f>
        <v>107.5</v>
      </c>
      <c r="AI1163">
        <f>MATCH($AI$3,'CAT-4'!$1:$1,0)</f>
        <v>133</v>
      </c>
      <c r="AJ1163">
        <f>INDEX('CAT-4'!$1:$1048576,FAR!AF1163,FAR!AI1163)</f>
        <v>133.69999999999999</v>
      </c>
      <c r="AK1163" s="28">
        <f t="shared" si="646"/>
        <v>1.243720930232558</v>
      </c>
      <c r="AL1163" s="28">
        <f t="shared" si="647"/>
        <v>1.243720930232558</v>
      </c>
      <c r="AM1163" s="2">
        <f>INDEX(ELSV!$C$4:$G$58,MATCH(AE1163,ELSV!$G$4:$G$58,0),MATCH(IF(O1163&gt;2000000,"A",IF(O1163&gt;1000000,"B",IF(O1163&gt;100000,"C","D"))),ELSV!$C$4:$G$4,0))</f>
        <v>8</v>
      </c>
      <c r="AN1163" s="77">
        <f>INDEX(ELSV!$G$4:$K$58,MATCH(AE1163,ELSV!$G$4:$G$58,0),MATCH(IF(O1163&gt;2000000,"A",IF(O1163&gt;1000000,"B",IF(O1163&gt;100000,"C","D"))),ELSV!$G$4:$K$4,0))</f>
        <v>0.95</v>
      </c>
      <c r="AO1163" s="24">
        <f t="shared" si="616"/>
        <v>43903.348837209298</v>
      </c>
      <c r="AP1163" s="24">
        <f t="shared" si="617"/>
        <v>41708.181395348831</v>
      </c>
      <c r="AQ1163" s="25">
        <f t="shared" si="618"/>
        <v>2195.1674418604671</v>
      </c>
    </row>
    <row r="1164" spans="1:43" x14ac:dyDescent="0.25">
      <c r="A1164" s="11">
        <v>3005</v>
      </c>
      <c r="B1164" s="6">
        <v>3005000209</v>
      </c>
      <c r="C1164" s="6">
        <v>20000401</v>
      </c>
      <c r="D1164" s="6">
        <v>5000000450</v>
      </c>
      <c r="E1164" s="6" t="s">
        <v>1584</v>
      </c>
      <c r="F1164" s="6" t="s">
        <v>1264</v>
      </c>
      <c r="G1164" s="6"/>
      <c r="H1164" s="6">
        <v>1</v>
      </c>
      <c r="I1164" s="6" t="s">
        <v>41</v>
      </c>
      <c r="J1164" s="27">
        <v>44895</v>
      </c>
      <c r="K1164" s="27">
        <v>44895</v>
      </c>
      <c r="L1164" s="7">
        <v>0</v>
      </c>
      <c r="M1164" s="7">
        <v>35201.769999999997</v>
      </c>
      <c r="N1164" s="7"/>
      <c r="O1164" s="8">
        <v>35201.769999999997</v>
      </c>
      <c r="P1164" s="7">
        <v>0</v>
      </c>
      <c r="Q1164" s="7">
        <v>0</v>
      </c>
      <c r="R1164" s="7">
        <v>-744.79</v>
      </c>
      <c r="S1164" s="12">
        <f t="shared" si="643"/>
        <v>-744.79</v>
      </c>
      <c r="T1164" s="18">
        <f t="shared" si="644"/>
        <v>0</v>
      </c>
      <c r="U1164" s="18">
        <v>34456.980000000003</v>
      </c>
      <c r="V1164" s="30">
        <f t="shared" si="645"/>
        <v>44866</v>
      </c>
      <c r="W1164" s="28">
        <f t="shared" si="615"/>
        <v>0.51388888888888884</v>
      </c>
      <c r="X1164" s="38"/>
      <c r="AD1164"/>
      <c r="AE1164" s="43" t="s">
        <v>4059</v>
      </c>
      <c r="AF1164">
        <f>MATCH(AE1164,'CAT-4'!$A:$A,0)</f>
        <v>653</v>
      </c>
      <c r="AG1164">
        <f>MATCH(V1164,'CAT-4'!$1:$1,0)</f>
        <v>131</v>
      </c>
      <c r="AH1164">
        <f>INDEX('CAT-4'!$1:$1048576,FAR!AF1164,FAR!AG1164)</f>
        <v>120.4</v>
      </c>
      <c r="AI1164">
        <f>MATCH($AI$3,'CAT-4'!$1:$1,0)</f>
        <v>133</v>
      </c>
      <c r="AJ1164">
        <f>INDEX('CAT-4'!$1:$1048576,FAR!AF1164,FAR!AI1164)</f>
        <v>120.5</v>
      </c>
      <c r="AK1164" s="28">
        <f t="shared" si="646"/>
        <v>1.0008305647840532</v>
      </c>
      <c r="AL1164" s="28">
        <f t="shared" si="647"/>
        <v>1.0008305647840532</v>
      </c>
      <c r="AM1164" s="2">
        <f>INDEX(ELSV!$C$4:$G$58,MATCH(AE1164,ELSV!$G$4:$G$58,0),MATCH(IF(O1164&gt;2000000,"A",IF(O1164&gt;1000000,"B",IF(O1164&gt;100000,"C","D"))),ELSV!$C$4:$G$4,0))</f>
        <v>8</v>
      </c>
      <c r="AN1164" s="77">
        <f>INDEX(ELSV!$G$4:$K$58,MATCH(AE1164,ELSV!$G$4:$G$58,0),MATCH(IF(O1164&gt;2000000,"A",IF(O1164&gt;1000000,"B",IF(O1164&gt;100000,"C","D"))),ELSV!$G$4:$K$4,0))</f>
        <v>0.9</v>
      </c>
      <c r="AO1164" s="24">
        <f t="shared" si="616"/>
        <v>35231.007350498337</v>
      </c>
      <c r="AP1164" s="24">
        <f t="shared" si="617"/>
        <v>2036.7926124506851</v>
      </c>
      <c r="AQ1164" s="25">
        <f t="shared" si="618"/>
        <v>33194.214738047653</v>
      </c>
    </row>
    <row r="1165" spans="1:43" x14ac:dyDescent="0.25">
      <c r="A1165" s="11">
        <v>3005</v>
      </c>
      <c r="B1165" s="6">
        <v>3005000209</v>
      </c>
      <c r="C1165" s="6">
        <v>20000401</v>
      </c>
      <c r="D1165" s="6">
        <v>5000000451</v>
      </c>
      <c r="E1165" s="6" t="s">
        <v>1584</v>
      </c>
      <c r="F1165" s="6" t="s">
        <v>1264</v>
      </c>
      <c r="G1165" s="6"/>
      <c r="H1165" s="6">
        <v>1</v>
      </c>
      <c r="I1165" s="6" t="s">
        <v>41</v>
      </c>
      <c r="J1165" s="27">
        <v>44895</v>
      </c>
      <c r="K1165" s="27">
        <v>44895</v>
      </c>
      <c r="L1165" s="7">
        <v>0</v>
      </c>
      <c r="M1165" s="7">
        <v>35201.760000000002</v>
      </c>
      <c r="N1165" s="7"/>
      <c r="O1165" s="8">
        <v>35201.760000000002</v>
      </c>
      <c r="P1165" s="7">
        <v>0</v>
      </c>
      <c r="Q1165" s="7">
        <v>0</v>
      </c>
      <c r="R1165" s="7">
        <v>-744.79</v>
      </c>
      <c r="S1165" s="12">
        <f t="shared" si="643"/>
        <v>-744.79</v>
      </c>
      <c r="T1165" s="18">
        <f t="shared" si="644"/>
        <v>0</v>
      </c>
      <c r="U1165" s="18">
        <v>34456.97</v>
      </c>
      <c r="V1165" s="30">
        <f t="shared" si="645"/>
        <v>44866</v>
      </c>
      <c r="W1165" s="28">
        <f t="shared" ref="W1165:W1228" si="648">YEARFRAC(K1165,$W$3)</f>
        <v>0.51388888888888884</v>
      </c>
      <c r="X1165" s="38"/>
      <c r="AD1165"/>
      <c r="AE1165" s="43" t="s">
        <v>4059</v>
      </c>
      <c r="AF1165">
        <f>MATCH(AE1165,'CAT-4'!$A:$A,0)</f>
        <v>653</v>
      </c>
      <c r="AG1165">
        <f>MATCH(V1165,'CAT-4'!$1:$1,0)</f>
        <v>131</v>
      </c>
      <c r="AH1165">
        <f>INDEX('CAT-4'!$1:$1048576,FAR!AF1165,FAR!AG1165)</f>
        <v>120.4</v>
      </c>
      <c r="AI1165">
        <f>MATCH($AI$3,'CAT-4'!$1:$1,0)</f>
        <v>133</v>
      </c>
      <c r="AJ1165">
        <f>INDEX('CAT-4'!$1:$1048576,FAR!AF1165,FAR!AI1165)</f>
        <v>120.5</v>
      </c>
      <c r="AK1165" s="28">
        <f t="shared" si="646"/>
        <v>1.0008305647840532</v>
      </c>
      <c r="AL1165" s="28">
        <f t="shared" si="647"/>
        <v>1.0008305647840532</v>
      </c>
      <c r="AM1165" s="2">
        <f>INDEX(ELSV!$C$4:$G$58,MATCH(AE1165,ELSV!$G$4:$G$58,0),MATCH(IF(O1165&gt;2000000,"A",IF(O1165&gt;1000000,"B",IF(O1165&gt;100000,"C","D"))),ELSV!$C$4:$G$4,0))</f>
        <v>8</v>
      </c>
      <c r="AN1165" s="77">
        <f>INDEX(ELSV!$G$4:$K$58,MATCH(AE1165,ELSV!$G$4:$G$58,0),MATCH(IF(O1165&gt;2000000,"A",IF(O1165&gt;1000000,"B",IF(O1165&gt;100000,"C","D"))),ELSV!$G$4:$K$4,0))</f>
        <v>0.9</v>
      </c>
      <c r="AO1165" s="24">
        <f t="shared" ref="AO1165:AO1228" si="649">AL1165*O1165</f>
        <v>35230.997342192692</v>
      </c>
      <c r="AP1165" s="24">
        <f t="shared" ref="AP1165:AP1228" si="650">AO1165*(AN1165/AM1165)*(IF(W1165&gt;AM1165,AM1165,W1165))</f>
        <v>2036.7920338455149</v>
      </c>
      <c r="AQ1165" s="25">
        <f t="shared" ref="AQ1165:AQ1228" si="651">AO1165-AP1165</f>
        <v>33194.205308347176</v>
      </c>
    </row>
    <row r="1166" spans="1:43" x14ac:dyDescent="0.25">
      <c r="A1166" s="11">
        <v>3006</v>
      </c>
      <c r="B1166" s="6">
        <v>3006000209</v>
      </c>
      <c r="C1166" s="6">
        <v>20000401</v>
      </c>
      <c r="D1166" s="6">
        <v>5000000457</v>
      </c>
      <c r="E1166" s="6" t="s">
        <v>1582</v>
      </c>
      <c r="F1166" s="6" t="s">
        <v>1314</v>
      </c>
      <c r="G1166" s="6"/>
      <c r="H1166" s="6">
        <v>1</v>
      </c>
      <c r="I1166" s="6" t="s">
        <v>41</v>
      </c>
      <c r="J1166" s="27">
        <v>44893</v>
      </c>
      <c r="K1166" s="27">
        <v>44893</v>
      </c>
      <c r="L1166" s="7">
        <v>0</v>
      </c>
      <c r="M1166" s="7">
        <v>35200.01</v>
      </c>
      <c r="N1166" s="7"/>
      <c r="O1166" s="8">
        <v>35200.01</v>
      </c>
      <c r="P1166" s="7">
        <v>0</v>
      </c>
      <c r="Q1166" s="7">
        <v>0</v>
      </c>
      <c r="R1166" s="7">
        <v>-756.96</v>
      </c>
      <c r="S1166" s="12">
        <f t="shared" si="643"/>
        <v>-756.96</v>
      </c>
      <c r="T1166" s="18">
        <f t="shared" si="644"/>
        <v>0</v>
      </c>
      <c r="U1166" s="18">
        <v>34443.050000000003</v>
      </c>
      <c r="V1166" s="30">
        <f t="shared" si="645"/>
        <v>44866</v>
      </c>
      <c r="W1166" s="28">
        <f t="shared" si="648"/>
        <v>0.51944444444444449</v>
      </c>
      <c r="X1166" s="38"/>
      <c r="AD1166"/>
      <c r="AE1166" s="43" t="s">
        <v>4059</v>
      </c>
      <c r="AF1166">
        <f>MATCH(AE1166,'CAT-4'!$A:$A,0)</f>
        <v>653</v>
      </c>
      <c r="AG1166">
        <f>MATCH(V1166,'CAT-4'!$1:$1,0)</f>
        <v>131</v>
      </c>
      <c r="AH1166">
        <f>INDEX('CAT-4'!$1:$1048576,FAR!AF1166,FAR!AG1166)</f>
        <v>120.4</v>
      </c>
      <c r="AI1166">
        <f>MATCH($AI$3,'CAT-4'!$1:$1,0)</f>
        <v>133</v>
      </c>
      <c r="AJ1166">
        <f>INDEX('CAT-4'!$1:$1048576,FAR!AF1166,FAR!AI1166)</f>
        <v>120.5</v>
      </c>
      <c r="AK1166" s="28">
        <f t="shared" si="646"/>
        <v>1.0008305647840532</v>
      </c>
      <c r="AL1166" s="28">
        <f t="shared" si="647"/>
        <v>1.0008305647840532</v>
      </c>
      <c r="AM1166" s="2">
        <f>INDEX(ELSV!$C$4:$G$58,MATCH(AE1166,ELSV!$G$4:$G$58,0),MATCH(IF(O1166&gt;2000000,"A",IF(O1166&gt;1000000,"B",IF(O1166&gt;100000,"C","D"))),ELSV!$C$4:$G$4,0))</f>
        <v>8</v>
      </c>
      <c r="AN1166" s="77">
        <f>INDEX(ELSV!$G$4:$K$58,MATCH(AE1166,ELSV!$G$4:$G$58,0),MATCH(IF(O1166&gt;2000000,"A",IF(O1166&gt;1000000,"B",IF(O1166&gt;100000,"C","D"))),ELSV!$G$4:$K$4,0))</f>
        <v>0.9</v>
      </c>
      <c r="AO1166" s="24">
        <f t="shared" si="649"/>
        <v>35229.245888704325</v>
      </c>
      <c r="AP1166" s="24">
        <f t="shared" si="650"/>
        <v>2058.7090566211591</v>
      </c>
      <c r="AQ1166" s="25">
        <f t="shared" si="651"/>
        <v>33170.536832083162</v>
      </c>
    </row>
    <row r="1167" spans="1:43" x14ac:dyDescent="0.25">
      <c r="A1167" s="11">
        <v>3006</v>
      </c>
      <c r="B1167" s="6">
        <v>3006000209</v>
      </c>
      <c r="C1167" s="6">
        <v>20000401</v>
      </c>
      <c r="D1167" s="6">
        <v>5000000458</v>
      </c>
      <c r="E1167" s="6" t="s">
        <v>1582</v>
      </c>
      <c r="F1167" s="6" t="s">
        <v>1314</v>
      </c>
      <c r="G1167" s="6"/>
      <c r="H1167" s="6">
        <v>1</v>
      </c>
      <c r="I1167" s="6" t="s">
        <v>41</v>
      </c>
      <c r="J1167" s="27">
        <v>44893</v>
      </c>
      <c r="K1167" s="27">
        <v>44893</v>
      </c>
      <c r="L1167" s="7">
        <v>0</v>
      </c>
      <c r="M1167" s="7">
        <v>35200</v>
      </c>
      <c r="N1167" s="7"/>
      <c r="O1167" s="8">
        <v>35200</v>
      </c>
      <c r="P1167" s="7">
        <v>0</v>
      </c>
      <c r="Q1167" s="7">
        <v>0</v>
      </c>
      <c r="R1167" s="7">
        <v>-756.96</v>
      </c>
      <c r="S1167" s="12">
        <f t="shared" si="643"/>
        <v>-756.96</v>
      </c>
      <c r="T1167" s="18">
        <f t="shared" si="644"/>
        <v>0</v>
      </c>
      <c r="U1167" s="18">
        <v>34443.040000000001</v>
      </c>
      <c r="V1167" s="30">
        <f t="shared" si="645"/>
        <v>44866</v>
      </c>
      <c r="W1167" s="28">
        <f t="shared" si="648"/>
        <v>0.51944444444444449</v>
      </c>
      <c r="X1167" s="38"/>
      <c r="AD1167"/>
      <c r="AE1167" s="43" t="s">
        <v>4059</v>
      </c>
      <c r="AF1167">
        <f>MATCH(AE1167,'CAT-4'!$A:$A,0)</f>
        <v>653</v>
      </c>
      <c r="AG1167">
        <f>MATCH(V1167,'CAT-4'!$1:$1,0)</f>
        <v>131</v>
      </c>
      <c r="AH1167">
        <f>INDEX('CAT-4'!$1:$1048576,FAR!AF1167,FAR!AG1167)</f>
        <v>120.4</v>
      </c>
      <c r="AI1167">
        <f>MATCH($AI$3,'CAT-4'!$1:$1,0)</f>
        <v>133</v>
      </c>
      <c r="AJ1167">
        <f>INDEX('CAT-4'!$1:$1048576,FAR!AF1167,FAR!AI1167)</f>
        <v>120.5</v>
      </c>
      <c r="AK1167" s="28">
        <f t="shared" si="646"/>
        <v>1.0008305647840532</v>
      </c>
      <c r="AL1167" s="28">
        <f t="shared" si="647"/>
        <v>1.0008305647840532</v>
      </c>
      <c r="AM1167" s="2">
        <f>INDEX(ELSV!$C$4:$G$58,MATCH(AE1167,ELSV!$G$4:$G$58,0),MATCH(IF(O1167&gt;2000000,"A",IF(O1167&gt;1000000,"B",IF(O1167&gt;100000,"C","D"))),ELSV!$C$4:$G$4,0))</f>
        <v>8</v>
      </c>
      <c r="AN1167" s="77">
        <f>INDEX(ELSV!$G$4:$K$58,MATCH(AE1167,ELSV!$G$4:$G$58,0),MATCH(IF(O1167&gt;2000000,"A",IF(O1167&gt;1000000,"B",IF(O1167&gt;100000,"C","D"))),ELSV!$G$4:$K$4,0))</f>
        <v>0.9</v>
      </c>
      <c r="AO1167" s="24">
        <f t="shared" si="649"/>
        <v>35229.235880398672</v>
      </c>
      <c r="AP1167" s="24">
        <f t="shared" si="650"/>
        <v>2058.7084717607977</v>
      </c>
      <c r="AQ1167" s="25">
        <f t="shared" si="651"/>
        <v>33170.527408637878</v>
      </c>
    </row>
    <row r="1168" spans="1:43" x14ac:dyDescent="0.25">
      <c r="A1168" s="11">
        <v>3005</v>
      </c>
      <c r="B1168" s="6">
        <v>3005000209</v>
      </c>
      <c r="C1168" s="6">
        <v>20000401</v>
      </c>
      <c r="D1168" s="6">
        <v>5000000449</v>
      </c>
      <c r="E1168" s="6" t="s">
        <v>1584</v>
      </c>
      <c r="F1168" s="6" t="s">
        <v>1264</v>
      </c>
      <c r="G1168" s="6"/>
      <c r="H1168" s="6">
        <v>1</v>
      </c>
      <c r="I1168" s="6" t="s">
        <v>41</v>
      </c>
      <c r="J1168" s="27">
        <v>44895</v>
      </c>
      <c r="K1168" s="27">
        <v>44895</v>
      </c>
      <c r="L1168" s="7">
        <v>0</v>
      </c>
      <c r="M1168" s="7">
        <v>35196.480000000003</v>
      </c>
      <c r="N1168" s="7"/>
      <c r="O1168" s="8">
        <v>35196.480000000003</v>
      </c>
      <c r="P1168" s="7">
        <v>0</v>
      </c>
      <c r="Q1168" s="7">
        <v>0</v>
      </c>
      <c r="R1168" s="7">
        <v>-744.68</v>
      </c>
      <c r="S1168" s="12">
        <f t="shared" si="643"/>
        <v>-744.68</v>
      </c>
      <c r="T1168" s="18">
        <f t="shared" si="644"/>
        <v>0</v>
      </c>
      <c r="U1168" s="18">
        <v>34451.800000000003</v>
      </c>
      <c r="V1168" s="30">
        <f t="shared" si="645"/>
        <v>44866</v>
      </c>
      <c r="W1168" s="28">
        <f t="shared" si="648"/>
        <v>0.51388888888888884</v>
      </c>
      <c r="X1168" s="38"/>
      <c r="AD1168"/>
      <c r="AE1168" s="43" t="s">
        <v>4059</v>
      </c>
      <c r="AF1168">
        <f>MATCH(AE1168,'CAT-4'!$A:$A,0)</f>
        <v>653</v>
      </c>
      <c r="AG1168">
        <f>MATCH(V1168,'CAT-4'!$1:$1,0)</f>
        <v>131</v>
      </c>
      <c r="AH1168">
        <f>INDEX('CAT-4'!$1:$1048576,FAR!AF1168,FAR!AG1168)</f>
        <v>120.4</v>
      </c>
      <c r="AI1168">
        <f>MATCH($AI$3,'CAT-4'!$1:$1,0)</f>
        <v>133</v>
      </c>
      <c r="AJ1168">
        <f>INDEX('CAT-4'!$1:$1048576,FAR!AF1168,FAR!AI1168)</f>
        <v>120.5</v>
      </c>
      <c r="AK1168" s="28">
        <f t="shared" si="646"/>
        <v>1.0008305647840532</v>
      </c>
      <c r="AL1168" s="28">
        <f t="shared" si="647"/>
        <v>1.0008305647840532</v>
      </c>
      <c r="AM1168" s="2">
        <f>INDEX(ELSV!$C$4:$G$58,MATCH(AE1168,ELSV!$G$4:$G$58,0),MATCH(IF(O1168&gt;2000000,"A",IF(O1168&gt;1000000,"B",IF(O1168&gt;100000,"C","D"))),ELSV!$C$4:$G$4,0))</f>
        <v>8</v>
      </c>
      <c r="AN1168" s="77">
        <f>INDEX(ELSV!$G$4:$K$58,MATCH(AE1168,ELSV!$G$4:$G$58,0),MATCH(IF(O1168&gt;2000000,"A",IF(O1168&gt;1000000,"B",IF(O1168&gt;100000,"C","D"))),ELSV!$G$4:$K$4,0))</f>
        <v>0.9</v>
      </c>
      <c r="AO1168" s="24">
        <f t="shared" si="649"/>
        <v>35225.712956810632</v>
      </c>
      <c r="AP1168" s="24">
        <f t="shared" si="650"/>
        <v>2036.4865303156143</v>
      </c>
      <c r="AQ1168" s="25">
        <f t="shared" si="651"/>
        <v>33189.226426495021</v>
      </c>
    </row>
    <row r="1169" spans="1:43" hidden="1" x14ac:dyDescent="0.25">
      <c r="A1169" s="11">
        <v>3002</v>
      </c>
      <c r="B1169" s="6">
        <v>3002006301</v>
      </c>
      <c r="C1169" s="6">
        <v>20000401</v>
      </c>
      <c r="D1169" s="6">
        <v>5000000351</v>
      </c>
      <c r="E1169" s="6"/>
      <c r="F1169" s="6" t="s">
        <v>1233</v>
      </c>
      <c r="G1169" s="6"/>
      <c r="H1169" s="6">
        <v>1</v>
      </c>
      <c r="I1169" s="6" t="s">
        <v>8</v>
      </c>
      <c r="J1169" s="27">
        <v>42873</v>
      </c>
      <c r="K1169" s="27">
        <v>42873</v>
      </c>
      <c r="L1169" s="7">
        <v>35000</v>
      </c>
      <c r="M1169" s="7">
        <v>0</v>
      </c>
      <c r="N1169" s="7"/>
      <c r="O1169" s="8">
        <v>35000</v>
      </c>
      <c r="P1169" s="7">
        <v>-10792.22</v>
      </c>
      <c r="Q1169" s="7">
        <v>0</v>
      </c>
      <c r="R1169" s="7">
        <v>-2215.5</v>
      </c>
      <c r="S1169" s="12">
        <f t="shared" si="643"/>
        <v>-13007.72</v>
      </c>
      <c r="T1169" s="18">
        <f t="shared" si="644"/>
        <v>24207.78</v>
      </c>
      <c r="U1169" s="18">
        <v>21992.28</v>
      </c>
      <c r="V1169" s="30">
        <f t="shared" si="645"/>
        <v>42856</v>
      </c>
      <c r="W1169" s="28">
        <f t="shared" si="648"/>
        <v>6.0472222222222225</v>
      </c>
      <c r="X1169" s="38" t="s">
        <v>3078</v>
      </c>
      <c r="AD1169"/>
      <c r="AE1169" s="43" t="s">
        <v>4034</v>
      </c>
      <c r="AF1169">
        <f>MATCH(AE1169,'CAT-4'!$A:$A,0)</f>
        <v>640</v>
      </c>
      <c r="AG1169">
        <f>MATCH(V1169,'CAT-4'!$1:$1,0)</f>
        <v>65</v>
      </c>
      <c r="AH1169">
        <f>INDEX('CAT-4'!$1:$1048576,FAR!AF1169,FAR!AG1169)</f>
        <v>105.3</v>
      </c>
      <c r="AI1169">
        <f>MATCH($AI$3,'CAT-4'!$1:$1,0)</f>
        <v>133</v>
      </c>
      <c r="AJ1169">
        <f>INDEX('CAT-4'!$1:$1048576,FAR!AF1169,FAR!AI1169)</f>
        <v>115.5</v>
      </c>
      <c r="AK1169" s="28">
        <f t="shared" si="646"/>
        <v>1.0968660968660968</v>
      </c>
      <c r="AL1169" s="28">
        <f t="shared" si="647"/>
        <v>1.0968660968660968</v>
      </c>
      <c r="AM1169" s="2">
        <f>INDEX(ELSV!$C$4:$G$58,MATCH(AE1169,ELSV!$G$4:$G$58,0),MATCH(IF(O1169&gt;2000000,"A",IF(O1169&gt;1000000,"B",IF(O1169&gt;100000,"C","D"))),ELSV!$C$4:$G$4,0))</f>
        <v>5</v>
      </c>
      <c r="AN1169" s="77">
        <f>INDEX(ELSV!$G$4:$K$58,MATCH(AE1169,ELSV!$G$4:$G$58,0),MATCH(IF(O1169&gt;2000000,"A",IF(O1169&gt;1000000,"B",IF(O1169&gt;100000,"C","D"))),ELSV!$G$4:$K$4,0))</f>
        <v>1</v>
      </c>
      <c r="AO1169" s="24">
        <f t="shared" si="649"/>
        <v>38390.313390313386</v>
      </c>
      <c r="AP1169" s="24">
        <f t="shared" si="650"/>
        <v>38390.313390313386</v>
      </c>
      <c r="AQ1169" s="25">
        <f t="shared" si="651"/>
        <v>0</v>
      </c>
    </row>
    <row r="1170" spans="1:43" x14ac:dyDescent="0.25">
      <c r="A1170" s="11">
        <v>3005</v>
      </c>
      <c r="B1170" s="6">
        <v>3005000214</v>
      </c>
      <c r="C1170" s="6">
        <v>20000201</v>
      </c>
      <c r="D1170" s="6">
        <v>3020000096</v>
      </c>
      <c r="E1170" s="6" t="s">
        <v>1584</v>
      </c>
      <c r="F1170" s="6" t="s">
        <v>245</v>
      </c>
      <c r="G1170" s="6"/>
      <c r="H1170" s="6">
        <v>1</v>
      </c>
      <c r="I1170" s="6" t="s">
        <v>8</v>
      </c>
      <c r="J1170" s="27">
        <v>40978</v>
      </c>
      <c r="K1170" s="27">
        <v>40978</v>
      </c>
      <c r="L1170" s="7">
        <v>34999</v>
      </c>
      <c r="M1170" s="7">
        <v>0</v>
      </c>
      <c r="N1170" s="7"/>
      <c r="O1170" s="8">
        <v>34999</v>
      </c>
      <c r="P1170" s="7">
        <v>-19748.349999999999</v>
      </c>
      <c r="Q1170" s="7">
        <v>0</v>
      </c>
      <c r="R1170" s="7">
        <v>-2040.44</v>
      </c>
      <c r="S1170" s="12">
        <f t="shared" si="643"/>
        <v>-21788.789999999997</v>
      </c>
      <c r="T1170" s="18">
        <f t="shared" si="644"/>
        <v>15250.650000000001</v>
      </c>
      <c r="U1170" s="18">
        <v>13210.21</v>
      </c>
      <c r="V1170" s="30">
        <f t="shared" si="645"/>
        <v>40969</v>
      </c>
      <c r="W1170" s="28">
        <f t="shared" si="648"/>
        <v>11.236111111111111</v>
      </c>
      <c r="X1170" s="38" t="s">
        <v>2996</v>
      </c>
      <c r="Y1170">
        <f>MATCH(X1170,'CAT-3'!$A:$A,0)</f>
        <v>700</v>
      </c>
      <c r="Z1170">
        <f>MATCH(V1170,'CAT-3'!$1:$1,0)</f>
        <v>90</v>
      </c>
      <c r="AA1170">
        <f>INDEX('CAT-3'!$1:$1048576,FAR!Y1170,FAR!Z1170)</f>
        <v>136.4</v>
      </c>
      <c r="AB1170">
        <f>MATCH($AB$3,'CAT-3'!$1:$1,0)</f>
        <v>90</v>
      </c>
      <c r="AC1170">
        <f>INDEX('CAT-3'!$1:$1048576,FAR!Y1170,FAR!AB1170)</f>
        <v>136.4</v>
      </c>
      <c r="AD1170" s="28">
        <f>AC1170/AA1170</f>
        <v>1</v>
      </c>
      <c r="AE1170" s="43" t="s">
        <v>4200</v>
      </c>
      <c r="AF1170">
        <f>MATCH(AE1170,'CAT-4'!$A:$A,0)</f>
        <v>726</v>
      </c>
      <c r="AG1170">
        <f>MATCH($AG$3,'CAT-4'!$1:$1,0)</f>
        <v>4</v>
      </c>
      <c r="AH1170">
        <f>INDEX('CAT-4'!$1:$1048576,FAR!AF1170,FAR!AG1170)</f>
        <v>106.1</v>
      </c>
      <c r="AI1170">
        <f>MATCH($AI$3,'CAT-4'!$1:$1,0)</f>
        <v>133</v>
      </c>
      <c r="AJ1170">
        <f>INDEX('CAT-4'!$1:$1048576,FAR!AF1170,FAR!AI1170)</f>
        <v>129.9</v>
      </c>
      <c r="AK1170" s="28">
        <f>AJ1170/AH1170</f>
        <v>1.2243166823751179</v>
      </c>
      <c r="AL1170" s="28">
        <f>AK1170*AD1170</f>
        <v>1.2243166823751179</v>
      </c>
      <c r="AM1170" s="2">
        <f>INDEX(ELSV!$C$4:$G$58,MATCH(AE1170,ELSV!$G$4:$G$58,0),MATCH(IF(O1170&gt;2000000,"A",IF(O1170&gt;1000000,"B",IF(O1170&gt;100000,"C","D"))),ELSV!$C$4:$G$4,0))</f>
        <v>8</v>
      </c>
      <c r="AN1170" s="77">
        <f>INDEX(ELSV!$G$4:$K$58,MATCH(AE1170,ELSV!$G$4:$G$58,0),MATCH(IF(O1170&gt;2000000,"A",IF(O1170&gt;1000000,"B",IF(O1170&gt;100000,"C","D"))),ELSV!$G$4:$K$4,0))</f>
        <v>0.95</v>
      </c>
      <c r="AO1170" s="24">
        <f t="shared" si="649"/>
        <v>42849.85956644675</v>
      </c>
      <c r="AP1170" s="24">
        <f t="shared" si="650"/>
        <v>40707.366588124409</v>
      </c>
      <c r="AQ1170" s="25">
        <f t="shared" si="651"/>
        <v>2142.4929783223415</v>
      </c>
    </row>
    <row r="1171" spans="1:43" x14ac:dyDescent="0.25">
      <c r="A1171" s="11">
        <v>3005</v>
      </c>
      <c r="B1171" s="6">
        <v>3005006201</v>
      </c>
      <c r="C1171" s="6">
        <v>20000401</v>
      </c>
      <c r="D1171" s="6">
        <v>5030000193</v>
      </c>
      <c r="E1171" s="6" t="s">
        <v>1584</v>
      </c>
      <c r="F1171" s="6" t="s">
        <v>1469</v>
      </c>
      <c r="G1171" s="6"/>
      <c r="H1171" s="6">
        <v>1</v>
      </c>
      <c r="I1171" s="6" t="s">
        <v>8</v>
      </c>
      <c r="J1171" s="27">
        <v>42440</v>
      </c>
      <c r="K1171" s="27">
        <v>42440</v>
      </c>
      <c r="L1171" s="7">
        <v>34990.06</v>
      </c>
      <c r="M1171" s="7">
        <v>0</v>
      </c>
      <c r="N1171" s="7"/>
      <c r="O1171" s="8">
        <v>34990.06</v>
      </c>
      <c r="P1171" s="7">
        <v>-13416.3</v>
      </c>
      <c r="Q1171" s="7">
        <v>0</v>
      </c>
      <c r="R1171" s="7">
        <v>-2214.87</v>
      </c>
      <c r="S1171" s="12">
        <f t="shared" si="643"/>
        <v>-15631.169999999998</v>
      </c>
      <c r="T1171" s="18">
        <f t="shared" si="644"/>
        <v>21573.759999999998</v>
      </c>
      <c r="U1171" s="18">
        <v>19358.89</v>
      </c>
      <c r="V1171" s="30">
        <f t="shared" si="645"/>
        <v>42430</v>
      </c>
      <c r="W1171" s="28">
        <f t="shared" si="648"/>
        <v>7.2333333333333334</v>
      </c>
      <c r="X1171" s="38"/>
      <c r="AD1171"/>
      <c r="AE1171" s="43" t="s">
        <v>4057</v>
      </c>
      <c r="AF1171">
        <f>MATCH(AE1171,'CAT-4'!$A:$A,0)</f>
        <v>652</v>
      </c>
      <c r="AG1171">
        <f>MATCH(V1171,'CAT-4'!$1:$1,0)</f>
        <v>51</v>
      </c>
      <c r="AH1171">
        <f>INDEX('CAT-4'!$1:$1048576,FAR!AF1171,FAR!AG1171)</f>
        <v>96.3</v>
      </c>
      <c r="AI1171">
        <f>MATCH($AI$3,'CAT-4'!$1:$1,0)</f>
        <v>133</v>
      </c>
      <c r="AJ1171">
        <f>INDEX('CAT-4'!$1:$1048576,FAR!AF1171,FAR!AI1171)</f>
        <v>93.1</v>
      </c>
      <c r="AK1171" s="28">
        <f t="shared" ref="AK1171:AK1174" si="652">AJ1171/AH1171</f>
        <v>0.96677050882658355</v>
      </c>
      <c r="AL1171" s="28">
        <f t="shared" ref="AL1171:AL1174" si="653">AK1171</f>
        <v>0.96677050882658355</v>
      </c>
      <c r="AM1171" s="2">
        <f>INDEX(ELSV!$C$4:$G$58,MATCH(AE1171,ELSV!$G$4:$G$58,0),MATCH(IF(O1171&gt;2000000,"A",IF(O1171&gt;1000000,"B",IF(O1171&gt;100000,"C","D"))),ELSV!$C$4:$G$4,0))</f>
        <v>8</v>
      </c>
      <c r="AN1171" s="77">
        <f>INDEX(ELSV!$G$4:$K$58,MATCH(AE1171,ELSV!$G$4:$G$58,0),MATCH(IF(O1171&gt;2000000,"A",IF(O1171&gt;1000000,"B",IF(O1171&gt;100000,"C","D"))),ELSV!$G$4:$K$4,0))</f>
        <v>0.95</v>
      </c>
      <c r="AO1171" s="24">
        <f t="shared" si="649"/>
        <v>33827.358110072688</v>
      </c>
      <c r="AP1171" s="24">
        <f t="shared" si="650"/>
        <v>29056.291143297851</v>
      </c>
      <c r="AQ1171" s="25">
        <f t="shared" si="651"/>
        <v>4771.0669667748371</v>
      </c>
    </row>
    <row r="1172" spans="1:43" x14ac:dyDescent="0.25">
      <c r="A1172" s="11">
        <v>3008</v>
      </c>
      <c r="B1172" s="6">
        <v>3008006201</v>
      </c>
      <c r="C1172" s="6">
        <v>20000401</v>
      </c>
      <c r="D1172" s="6">
        <v>5000000301</v>
      </c>
      <c r="E1172" s="6" t="s">
        <v>1586</v>
      </c>
      <c r="F1172" s="6" t="s">
        <v>1193</v>
      </c>
      <c r="G1172" s="6"/>
      <c r="H1172" s="6">
        <v>1</v>
      </c>
      <c r="I1172" s="6" t="s">
        <v>8</v>
      </c>
      <c r="J1172" s="27">
        <v>42176</v>
      </c>
      <c r="K1172" s="27">
        <v>42176</v>
      </c>
      <c r="L1172" s="7">
        <v>34969.730000000003</v>
      </c>
      <c r="M1172" s="7">
        <v>0</v>
      </c>
      <c r="N1172" s="7"/>
      <c r="O1172" s="8">
        <v>34969.730000000003</v>
      </c>
      <c r="P1172" s="7">
        <v>-15005.17</v>
      </c>
      <c r="Q1172" s="7">
        <v>0</v>
      </c>
      <c r="R1172" s="7">
        <v>-2213.58</v>
      </c>
      <c r="S1172" s="12">
        <f t="shared" si="643"/>
        <v>-17218.75</v>
      </c>
      <c r="T1172" s="18">
        <f t="shared" si="644"/>
        <v>19964.560000000005</v>
      </c>
      <c r="U1172" s="18">
        <v>17750.98</v>
      </c>
      <c r="V1172" s="30">
        <f t="shared" si="645"/>
        <v>42156</v>
      </c>
      <c r="W1172" s="28">
        <f t="shared" si="648"/>
        <v>7.9555555555555557</v>
      </c>
      <c r="X1172" s="38"/>
      <c r="AD1172"/>
      <c r="AE1172" s="43" t="s">
        <v>4165</v>
      </c>
      <c r="AF1172">
        <f>MATCH(AE1172,'CAT-4'!$A:$A,0)</f>
        <v>708</v>
      </c>
      <c r="AG1172">
        <f>MATCH(V1172,'CAT-4'!$1:$1,0)</f>
        <v>42</v>
      </c>
      <c r="AH1172">
        <f>INDEX('CAT-4'!$1:$1048576,FAR!AF1172,FAR!AG1172)</f>
        <v>117.3</v>
      </c>
      <c r="AI1172">
        <f>MATCH($AI$3,'CAT-4'!$1:$1,0)</f>
        <v>133</v>
      </c>
      <c r="AJ1172">
        <f>INDEX('CAT-4'!$1:$1048576,FAR!AF1172,FAR!AI1172)</f>
        <v>133.69999999999999</v>
      </c>
      <c r="AK1172" s="28">
        <f t="shared" si="652"/>
        <v>1.1398124467178175</v>
      </c>
      <c r="AL1172" s="28">
        <f t="shared" si="653"/>
        <v>1.1398124467178175</v>
      </c>
      <c r="AM1172" s="2">
        <f>INDEX(ELSV!$C$4:$G$58,MATCH(AE1172,ELSV!$G$4:$G$58,0),MATCH(IF(O1172&gt;2000000,"A",IF(O1172&gt;1000000,"B",IF(O1172&gt;100000,"C","D"))),ELSV!$C$4:$G$4,0))</f>
        <v>8</v>
      </c>
      <c r="AN1172" s="77">
        <f>INDEX(ELSV!$G$4:$K$58,MATCH(AE1172,ELSV!$G$4:$G$58,0),MATCH(IF(O1172&gt;2000000,"A",IF(O1172&gt;1000000,"B",IF(O1172&gt;100000,"C","D"))),ELSV!$G$4:$K$4,0))</f>
        <v>0.95</v>
      </c>
      <c r="AO1172" s="24">
        <f t="shared" si="649"/>
        <v>39858.933512361466</v>
      </c>
      <c r="AP1172" s="24">
        <f t="shared" si="650"/>
        <v>37655.620243205929</v>
      </c>
      <c r="AQ1172" s="25">
        <f t="shared" si="651"/>
        <v>2203.3132691555365</v>
      </c>
    </row>
    <row r="1173" spans="1:43" x14ac:dyDescent="0.25">
      <c r="A1173" s="11">
        <v>3006</v>
      </c>
      <c r="B1173" s="6">
        <v>3006006201</v>
      </c>
      <c r="C1173" s="6">
        <v>20000401</v>
      </c>
      <c r="D1173" s="6">
        <v>5000000303</v>
      </c>
      <c r="E1173" s="6" t="s">
        <v>1582</v>
      </c>
      <c r="F1173" s="6" t="s">
        <v>1195</v>
      </c>
      <c r="G1173" s="6"/>
      <c r="H1173" s="6">
        <v>1</v>
      </c>
      <c r="I1173" s="6" t="s">
        <v>8</v>
      </c>
      <c r="J1173" s="27">
        <v>42155</v>
      </c>
      <c r="K1173" s="27">
        <v>42155</v>
      </c>
      <c r="L1173" s="7">
        <v>34969.730000000003</v>
      </c>
      <c r="M1173" s="7">
        <v>0</v>
      </c>
      <c r="N1173" s="7"/>
      <c r="O1173" s="8">
        <v>34969.730000000003</v>
      </c>
      <c r="P1173" s="7">
        <v>-15132.18</v>
      </c>
      <c r="Q1173" s="7">
        <v>0</v>
      </c>
      <c r="R1173" s="7">
        <v>-2213.58</v>
      </c>
      <c r="S1173" s="12">
        <f t="shared" si="643"/>
        <v>-17345.760000000002</v>
      </c>
      <c r="T1173" s="18">
        <f t="shared" si="644"/>
        <v>19837.550000000003</v>
      </c>
      <c r="U1173" s="18">
        <v>17623.97</v>
      </c>
      <c r="V1173" s="30">
        <f t="shared" si="645"/>
        <v>42125</v>
      </c>
      <c r="W1173" s="28">
        <f t="shared" si="648"/>
        <v>8.0138888888888893</v>
      </c>
      <c r="X1173" s="38"/>
      <c r="AD1173"/>
      <c r="AE1173" s="43" t="s">
        <v>4165</v>
      </c>
      <c r="AF1173">
        <f>MATCH(AE1173,'CAT-4'!$A:$A,0)</f>
        <v>708</v>
      </c>
      <c r="AG1173">
        <f>MATCH(V1173,'CAT-4'!$1:$1,0)</f>
        <v>41</v>
      </c>
      <c r="AH1173">
        <f>INDEX('CAT-4'!$1:$1048576,FAR!AF1173,FAR!AG1173)</f>
        <v>116.9</v>
      </c>
      <c r="AI1173">
        <f>MATCH($AI$3,'CAT-4'!$1:$1,0)</f>
        <v>133</v>
      </c>
      <c r="AJ1173">
        <f>INDEX('CAT-4'!$1:$1048576,FAR!AF1173,FAR!AI1173)</f>
        <v>133.69999999999999</v>
      </c>
      <c r="AK1173" s="28">
        <f t="shared" si="652"/>
        <v>1.1437125748502992</v>
      </c>
      <c r="AL1173" s="28">
        <f t="shared" si="653"/>
        <v>1.1437125748502992</v>
      </c>
      <c r="AM1173" s="2">
        <f>INDEX(ELSV!$C$4:$G$58,MATCH(AE1173,ELSV!$G$4:$G$58,0),MATCH(IF(O1173&gt;2000000,"A",IF(O1173&gt;1000000,"B",IF(O1173&gt;100000,"C","D"))),ELSV!$C$4:$G$4,0))</f>
        <v>8</v>
      </c>
      <c r="AN1173" s="77">
        <f>INDEX(ELSV!$G$4:$K$58,MATCH(AE1173,ELSV!$G$4:$G$58,0),MATCH(IF(O1173&gt;2000000,"A",IF(O1173&gt;1000000,"B",IF(O1173&gt;100000,"C","D"))),ELSV!$G$4:$K$4,0))</f>
        <v>0.95</v>
      </c>
      <c r="AO1173" s="24">
        <f t="shared" si="649"/>
        <v>39995.319940119756</v>
      </c>
      <c r="AP1173" s="24">
        <f t="shared" si="650"/>
        <v>37995.553943113766</v>
      </c>
      <c r="AQ1173" s="25">
        <f t="shared" si="651"/>
        <v>1999.7659970059904</v>
      </c>
    </row>
    <row r="1174" spans="1:43" x14ac:dyDescent="0.25">
      <c r="A1174" s="11">
        <v>3007</v>
      </c>
      <c r="B1174" s="6">
        <v>3007005204</v>
      </c>
      <c r="C1174" s="6">
        <v>20000201</v>
      </c>
      <c r="D1174" s="6">
        <v>3020000171</v>
      </c>
      <c r="E1174" s="6" t="s">
        <v>1585</v>
      </c>
      <c r="F1174" s="6" t="s">
        <v>317</v>
      </c>
      <c r="G1174" s="6"/>
      <c r="H1174" s="6">
        <v>1</v>
      </c>
      <c r="I1174" s="6" t="s">
        <v>8</v>
      </c>
      <c r="J1174" s="27">
        <v>41152</v>
      </c>
      <c r="K1174" s="27">
        <v>41152</v>
      </c>
      <c r="L1174" s="7">
        <v>34829.01</v>
      </c>
      <c r="M1174" s="7">
        <v>0</v>
      </c>
      <c r="N1174" s="7"/>
      <c r="O1174" s="8">
        <v>34829.01</v>
      </c>
      <c r="P1174" s="7">
        <v>-18864.05</v>
      </c>
      <c r="Q1174" s="7">
        <v>0</v>
      </c>
      <c r="R1174" s="7">
        <v>-2030.53</v>
      </c>
      <c r="S1174" s="12">
        <f t="shared" si="643"/>
        <v>-20894.579999999998</v>
      </c>
      <c r="T1174" s="18">
        <f t="shared" si="644"/>
        <v>15964.960000000003</v>
      </c>
      <c r="U1174" s="18">
        <v>13934.43</v>
      </c>
      <c r="V1174" s="30">
        <f t="shared" si="645"/>
        <v>41122</v>
      </c>
      <c r="W1174" s="28">
        <f t="shared" si="648"/>
        <v>10.763888888888889</v>
      </c>
      <c r="X1174" s="38"/>
      <c r="AD1174"/>
      <c r="AE1174" s="43" t="s">
        <v>4061</v>
      </c>
      <c r="AF1174">
        <f>MATCH(AE1174,'CAT-4'!$A:$A,0)</f>
        <v>654</v>
      </c>
      <c r="AG1174">
        <f>MATCH(V1174,'CAT-4'!$1:$1,0)</f>
        <v>8</v>
      </c>
      <c r="AH1174">
        <f>INDEX('CAT-4'!$1:$1048576,FAR!AF1174,FAR!AG1174)</f>
        <v>100.2</v>
      </c>
      <c r="AI1174">
        <f>MATCH($AI$3,'CAT-4'!$1:$1,0)</f>
        <v>133</v>
      </c>
      <c r="AJ1174">
        <f>INDEX('CAT-4'!$1:$1048576,FAR!AF1174,FAR!AI1174)</f>
        <v>112.9</v>
      </c>
      <c r="AK1174" s="28">
        <f t="shared" si="652"/>
        <v>1.1267465069860281</v>
      </c>
      <c r="AL1174" s="28">
        <f t="shared" si="653"/>
        <v>1.1267465069860281</v>
      </c>
      <c r="AM1174" s="2">
        <f>INDEX(ELSV!$C$4:$G$58,MATCH(AE1174,ELSV!$G$4:$G$58,0),MATCH(IF(O1174&gt;2000000,"A",IF(O1174&gt;1000000,"B",IF(O1174&gt;100000,"C","D"))),ELSV!$C$4:$G$4,0))</f>
        <v>5</v>
      </c>
      <c r="AN1174" s="77">
        <f>INDEX(ELSV!$G$4:$K$58,MATCH(AE1174,ELSV!$G$4:$G$58,0),MATCH(IF(O1174&gt;2000000,"A",IF(O1174&gt;1000000,"B",IF(O1174&gt;100000,"C","D"))),ELSV!$G$4:$K$4,0))</f>
        <v>1</v>
      </c>
      <c r="AO1174" s="24">
        <f t="shared" si="649"/>
        <v>39243.465359281443</v>
      </c>
      <c r="AP1174" s="24">
        <f t="shared" si="650"/>
        <v>39243.465359281443</v>
      </c>
      <c r="AQ1174" s="25">
        <f t="shared" si="651"/>
        <v>0</v>
      </c>
    </row>
    <row r="1175" spans="1:43" x14ac:dyDescent="0.25">
      <c r="A1175" s="11">
        <v>3007</v>
      </c>
      <c r="B1175" s="6">
        <v>3007006203</v>
      </c>
      <c r="C1175" s="6">
        <v>20000301</v>
      </c>
      <c r="D1175" s="6">
        <v>4000000002</v>
      </c>
      <c r="E1175" s="6" t="s">
        <v>1585</v>
      </c>
      <c r="F1175" s="6" t="s">
        <v>792</v>
      </c>
      <c r="G1175" s="6"/>
      <c r="H1175" s="6">
        <v>5</v>
      </c>
      <c r="I1175" s="6" t="s">
        <v>8</v>
      </c>
      <c r="J1175" s="27">
        <v>40498</v>
      </c>
      <c r="K1175" s="27">
        <v>40498</v>
      </c>
      <c r="L1175" s="7">
        <v>34739</v>
      </c>
      <c r="M1175" s="7">
        <v>0</v>
      </c>
      <c r="N1175" s="7"/>
      <c r="O1175" s="8">
        <v>34739</v>
      </c>
      <c r="P1175" s="7">
        <v>-25008.13</v>
      </c>
      <c r="Q1175" s="7">
        <v>0</v>
      </c>
      <c r="R1175" s="7">
        <v>-2198.98</v>
      </c>
      <c r="S1175" s="12">
        <f t="shared" si="643"/>
        <v>-27207.11</v>
      </c>
      <c r="T1175" s="18">
        <f t="shared" si="644"/>
        <v>9730.869999999999</v>
      </c>
      <c r="U1175" s="18">
        <v>7531.89</v>
      </c>
      <c r="V1175" s="30">
        <f t="shared" si="645"/>
        <v>40483</v>
      </c>
      <c r="W1175" s="28">
        <f t="shared" si="648"/>
        <v>12.552777777777777</v>
      </c>
      <c r="X1175" s="38" t="s">
        <v>2852</v>
      </c>
      <c r="Y1175">
        <f>MATCH(X1175,'CAT-3'!$A:$A,0)</f>
        <v>628</v>
      </c>
      <c r="Z1175">
        <f>MATCH(V1175,'CAT-3'!$1:$1,0)</f>
        <v>74</v>
      </c>
      <c r="AA1175">
        <f>INDEX('CAT-3'!$1:$1048576,FAR!Y1175,FAR!Z1175)</f>
        <v>130.6</v>
      </c>
      <c r="AB1175">
        <f>MATCH($AB$3,'CAT-3'!$1:$1,0)</f>
        <v>90</v>
      </c>
      <c r="AC1175">
        <f>INDEX('CAT-3'!$1:$1048576,FAR!Y1175,FAR!AB1175)</f>
        <v>138.4</v>
      </c>
      <c r="AD1175" s="28">
        <f t="shared" ref="AD1175:AD1177" si="654">AC1175/AA1175</f>
        <v>1.0597243491577337</v>
      </c>
      <c r="AE1175" s="43" t="s">
        <v>4429</v>
      </c>
      <c r="AF1175">
        <f>MATCH(AE1175,'CAT-4'!$A:$A,0)</f>
        <v>844</v>
      </c>
      <c r="AG1175">
        <f>MATCH($AG$3,'CAT-4'!$1:$1,0)</f>
        <v>4</v>
      </c>
      <c r="AH1175">
        <f>INDEX('CAT-4'!$1:$1048576,FAR!AF1175,FAR!AG1175)</f>
        <v>103.9</v>
      </c>
      <c r="AI1175">
        <f>MATCH($AI$3,'CAT-4'!$1:$1,0)</f>
        <v>133</v>
      </c>
      <c r="AJ1175">
        <f>INDEX('CAT-4'!$1:$1048576,FAR!AF1175,FAR!AI1175)</f>
        <v>157.9</v>
      </c>
      <c r="AK1175" s="28">
        <f t="shared" ref="AK1175:AK1181" si="655">AJ1175/AH1175</f>
        <v>1.5197305101058709</v>
      </c>
      <c r="AL1175" s="28">
        <f t="shared" ref="AL1175:AL1177" si="656">AK1175*AD1175</f>
        <v>1.6104954257170947</v>
      </c>
      <c r="AM1175" s="2">
        <f>INDEX(ELSV!$C$4:$G$58,MATCH(AE1175,ELSV!$G$4:$G$58,0),MATCH(IF(O1175&gt;2000000,"A",IF(O1175&gt;1000000,"B",IF(O1175&gt;100000,"C","D"))),ELSV!$C$4:$G$4,0))</f>
        <v>8</v>
      </c>
      <c r="AN1175" s="77">
        <f>INDEX(ELSV!$G$4:$K$58,MATCH(AE1175,ELSV!$G$4:$G$58,0),MATCH(IF(O1175&gt;2000000,"A",IF(O1175&gt;1000000,"B",IF(O1175&gt;100000,"C","D"))),ELSV!$G$4:$K$4,0))</f>
        <v>0.95</v>
      </c>
      <c r="AO1175" s="24">
        <f t="shared" si="649"/>
        <v>55947.000593986151</v>
      </c>
      <c r="AP1175" s="24">
        <f t="shared" si="650"/>
        <v>53149.650564286843</v>
      </c>
      <c r="AQ1175" s="25">
        <f t="shared" si="651"/>
        <v>2797.3500296993079</v>
      </c>
    </row>
    <row r="1176" spans="1:43" x14ac:dyDescent="0.25">
      <c r="A1176" s="11">
        <v>3004</v>
      </c>
      <c r="B1176" s="6">
        <v>3004006201</v>
      </c>
      <c r="C1176" s="6">
        <v>20000301</v>
      </c>
      <c r="D1176" s="6">
        <v>4000000066</v>
      </c>
      <c r="E1176" s="6" t="s">
        <v>1583</v>
      </c>
      <c r="F1176" s="6" t="s">
        <v>845</v>
      </c>
      <c r="G1176" s="6"/>
      <c r="H1176" s="6">
        <v>5</v>
      </c>
      <c r="I1176" s="6" t="s">
        <v>41</v>
      </c>
      <c r="J1176" s="27">
        <v>40530</v>
      </c>
      <c r="K1176" s="27">
        <v>40530</v>
      </c>
      <c r="L1176" s="7">
        <v>34739</v>
      </c>
      <c r="M1176" s="7">
        <v>0</v>
      </c>
      <c r="N1176" s="7"/>
      <c r="O1176" s="8">
        <v>34739</v>
      </c>
      <c r="P1176" s="7">
        <v>-24815.34</v>
      </c>
      <c r="Q1176" s="7">
        <v>0</v>
      </c>
      <c r="R1176" s="7">
        <v>-2198.98</v>
      </c>
      <c r="S1176" s="12">
        <f t="shared" si="643"/>
        <v>-27014.32</v>
      </c>
      <c r="T1176" s="18">
        <f t="shared" si="644"/>
        <v>9923.66</v>
      </c>
      <c r="U1176" s="18">
        <v>7724.68</v>
      </c>
      <c r="V1176" s="30">
        <f t="shared" si="645"/>
        <v>40513</v>
      </c>
      <c r="W1176" s="28">
        <f t="shared" si="648"/>
        <v>12.463888888888889</v>
      </c>
      <c r="X1176" s="38" t="s">
        <v>2852</v>
      </c>
      <c r="Y1176">
        <f>MATCH(X1176,'CAT-3'!$A:$A,0)</f>
        <v>628</v>
      </c>
      <c r="Z1176">
        <f>MATCH(V1176,'CAT-3'!$1:$1,0)</f>
        <v>75</v>
      </c>
      <c r="AA1176">
        <f>INDEX('CAT-3'!$1:$1048576,FAR!Y1176,FAR!Z1176)</f>
        <v>130.6</v>
      </c>
      <c r="AB1176">
        <f>MATCH($AB$3,'CAT-3'!$1:$1,0)</f>
        <v>90</v>
      </c>
      <c r="AC1176">
        <f>INDEX('CAT-3'!$1:$1048576,FAR!Y1176,FAR!AB1176)</f>
        <v>138.4</v>
      </c>
      <c r="AD1176" s="28">
        <f t="shared" si="654"/>
        <v>1.0597243491577337</v>
      </c>
      <c r="AE1176" s="43" t="s">
        <v>4429</v>
      </c>
      <c r="AF1176">
        <f>MATCH(AE1176,'CAT-4'!$A:$A,0)</f>
        <v>844</v>
      </c>
      <c r="AG1176">
        <f>MATCH($AG$3,'CAT-4'!$1:$1,0)</f>
        <v>4</v>
      </c>
      <c r="AH1176">
        <f>INDEX('CAT-4'!$1:$1048576,FAR!AF1176,FAR!AG1176)</f>
        <v>103.9</v>
      </c>
      <c r="AI1176">
        <f>MATCH($AI$3,'CAT-4'!$1:$1,0)</f>
        <v>133</v>
      </c>
      <c r="AJ1176">
        <f>INDEX('CAT-4'!$1:$1048576,FAR!AF1176,FAR!AI1176)</f>
        <v>157.9</v>
      </c>
      <c r="AK1176" s="28">
        <f t="shared" si="655"/>
        <v>1.5197305101058709</v>
      </c>
      <c r="AL1176" s="28">
        <f t="shared" si="656"/>
        <v>1.6104954257170947</v>
      </c>
      <c r="AM1176" s="2">
        <f>INDEX(ELSV!$C$4:$G$58,MATCH(AE1176,ELSV!$G$4:$G$58,0),MATCH(IF(O1176&gt;2000000,"A",IF(O1176&gt;1000000,"B",IF(O1176&gt;100000,"C","D"))),ELSV!$C$4:$G$4,0))</f>
        <v>8</v>
      </c>
      <c r="AN1176" s="77">
        <f>INDEX(ELSV!$G$4:$K$58,MATCH(AE1176,ELSV!$G$4:$G$58,0),MATCH(IF(O1176&gt;2000000,"A",IF(O1176&gt;1000000,"B",IF(O1176&gt;100000,"C","D"))),ELSV!$G$4:$K$4,0))</f>
        <v>0.95</v>
      </c>
      <c r="AO1176" s="24">
        <f t="shared" si="649"/>
        <v>55947.000593986151</v>
      </c>
      <c r="AP1176" s="24">
        <f t="shared" si="650"/>
        <v>53149.650564286843</v>
      </c>
      <c r="AQ1176" s="25">
        <f t="shared" si="651"/>
        <v>2797.3500296993079</v>
      </c>
    </row>
    <row r="1177" spans="1:43" x14ac:dyDescent="0.25">
      <c r="A1177" s="11">
        <v>3006</v>
      </c>
      <c r="B1177" s="6">
        <v>3006005204</v>
      </c>
      <c r="C1177" s="6">
        <v>20000301</v>
      </c>
      <c r="D1177" s="6">
        <v>4000000108</v>
      </c>
      <c r="E1177" s="6" t="s">
        <v>1582</v>
      </c>
      <c r="F1177" s="6" t="s">
        <v>876</v>
      </c>
      <c r="G1177" s="6"/>
      <c r="H1177" s="6">
        <v>5</v>
      </c>
      <c r="I1177" s="6" t="s">
        <v>41</v>
      </c>
      <c r="J1177" s="27">
        <v>40494</v>
      </c>
      <c r="K1177" s="27">
        <v>40494</v>
      </c>
      <c r="L1177" s="7">
        <v>34739</v>
      </c>
      <c r="M1177" s="7">
        <v>0</v>
      </c>
      <c r="N1177" s="7"/>
      <c r="O1177" s="8">
        <v>34739</v>
      </c>
      <c r="P1177" s="7">
        <v>-25032.22</v>
      </c>
      <c r="Q1177" s="7">
        <v>0</v>
      </c>
      <c r="R1177" s="7">
        <v>-2198.98</v>
      </c>
      <c r="S1177" s="12">
        <f t="shared" si="643"/>
        <v>-27231.200000000001</v>
      </c>
      <c r="T1177" s="18">
        <f t="shared" si="644"/>
        <v>9706.7799999999988</v>
      </c>
      <c r="U1177" s="18">
        <v>7507.8</v>
      </c>
      <c r="V1177" s="30">
        <f t="shared" si="645"/>
        <v>40483</v>
      </c>
      <c r="W1177" s="28">
        <f t="shared" si="648"/>
        <v>12.563888888888888</v>
      </c>
      <c r="X1177" s="38" t="s">
        <v>2852</v>
      </c>
      <c r="Y1177">
        <f>MATCH(X1177,'CAT-3'!$A:$A,0)</f>
        <v>628</v>
      </c>
      <c r="Z1177">
        <f>MATCH(V1177,'CAT-3'!$1:$1,0)</f>
        <v>74</v>
      </c>
      <c r="AA1177">
        <f>INDEX('CAT-3'!$1:$1048576,FAR!Y1177,FAR!Z1177)</f>
        <v>130.6</v>
      </c>
      <c r="AB1177">
        <f>MATCH($AB$3,'CAT-3'!$1:$1,0)</f>
        <v>90</v>
      </c>
      <c r="AC1177">
        <f>INDEX('CAT-3'!$1:$1048576,FAR!Y1177,FAR!AB1177)</f>
        <v>138.4</v>
      </c>
      <c r="AD1177" s="28">
        <f t="shared" si="654"/>
        <v>1.0597243491577337</v>
      </c>
      <c r="AE1177" s="43" t="s">
        <v>4429</v>
      </c>
      <c r="AF1177">
        <f>MATCH(AE1177,'CAT-4'!$A:$A,0)</f>
        <v>844</v>
      </c>
      <c r="AG1177">
        <f>MATCH($AG$3,'CAT-4'!$1:$1,0)</f>
        <v>4</v>
      </c>
      <c r="AH1177">
        <f>INDEX('CAT-4'!$1:$1048576,FAR!AF1177,FAR!AG1177)</f>
        <v>103.9</v>
      </c>
      <c r="AI1177">
        <f>MATCH($AI$3,'CAT-4'!$1:$1,0)</f>
        <v>133</v>
      </c>
      <c r="AJ1177">
        <f>INDEX('CAT-4'!$1:$1048576,FAR!AF1177,FAR!AI1177)</f>
        <v>157.9</v>
      </c>
      <c r="AK1177" s="28">
        <f t="shared" si="655"/>
        <v>1.5197305101058709</v>
      </c>
      <c r="AL1177" s="28">
        <f t="shared" si="656"/>
        <v>1.6104954257170947</v>
      </c>
      <c r="AM1177" s="2">
        <f>INDEX(ELSV!$C$4:$G$58,MATCH(AE1177,ELSV!$G$4:$G$58,0),MATCH(IF(O1177&gt;2000000,"A",IF(O1177&gt;1000000,"B",IF(O1177&gt;100000,"C","D"))),ELSV!$C$4:$G$4,0))</f>
        <v>8</v>
      </c>
      <c r="AN1177" s="77">
        <f>INDEX(ELSV!$G$4:$K$58,MATCH(AE1177,ELSV!$G$4:$G$58,0),MATCH(IF(O1177&gt;2000000,"A",IF(O1177&gt;1000000,"B",IF(O1177&gt;100000,"C","D"))),ELSV!$G$4:$K$4,0))</f>
        <v>0.95</v>
      </c>
      <c r="AO1177" s="24">
        <f t="shared" si="649"/>
        <v>55947.000593986151</v>
      </c>
      <c r="AP1177" s="24">
        <f t="shared" si="650"/>
        <v>53149.650564286843</v>
      </c>
      <c r="AQ1177" s="25">
        <f t="shared" si="651"/>
        <v>2797.3500296993079</v>
      </c>
    </row>
    <row r="1178" spans="1:43" x14ac:dyDescent="0.25">
      <c r="A1178" s="11">
        <v>3006</v>
      </c>
      <c r="B1178" s="6">
        <v>3006005205</v>
      </c>
      <c r="C1178" s="6">
        <v>20000401</v>
      </c>
      <c r="D1178" s="6">
        <v>5000000378</v>
      </c>
      <c r="E1178" s="6" t="s">
        <v>1582</v>
      </c>
      <c r="F1178" s="6" t="s">
        <v>1254</v>
      </c>
      <c r="G1178" s="6"/>
      <c r="H1178" s="6">
        <v>2</v>
      </c>
      <c r="I1178" s="6" t="s">
        <v>8</v>
      </c>
      <c r="J1178" s="27">
        <v>43404</v>
      </c>
      <c r="K1178" s="27">
        <v>43404</v>
      </c>
      <c r="L1178" s="7">
        <v>34692.01</v>
      </c>
      <c r="M1178" s="7">
        <v>0</v>
      </c>
      <c r="N1178" s="7"/>
      <c r="O1178" s="8">
        <v>34692.01</v>
      </c>
      <c r="P1178" s="7">
        <v>-17778.46</v>
      </c>
      <c r="Q1178" s="7">
        <v>0</v>
      </c>
      <c r="R1178" s="7">
        <v>-5203.8</v>
      </c>
      <c r="S1178" s="12">
        <f t="shared" si="643"/>
        <v>-22982.26</v>
      </c>
      <c r="T1178" s="18">
        <f t="shared" si="644"/>
        <v>16913.550000000003</v>
      </c>
      <c r="U1178" s="18">
        <v>11709.75</v>
      </c>
      <c r="V1178" s="30">
        <f t="shared" si="645"/>
        <v>43374</v>
      </c>
      <c r="W1178" s="28">
        <f t="shared" si="648"/>
        <v>4.5972222222222223</v>
      </c>
      <c r="X1178" s="38"/>
      <c r="AD1178"/>
      <c r="AE1178" s="43" t="s">
        <v>4047</v>
      </c>
      <c r="AF1178">
        <f>MATCH(AE1178,'CAT-4'!$A:$A,0)</f>
        <v>647</v>
      </c>
      <c r="AG1178">
        <f>MATCH(V1178,'CAT-4'!$1:$1,0)</f>
        <v>82</v>
      </c>
      <c r="AH1178">
        <f>INDEX('CAT-4'!$1:$1048576,FAR!AF1178,FAR!AG1178)</f>
        <v>93.8</v>
      </c>
      <c r="AI1178">
        <f>MATCH($AI$3,'CAT-4'!$1:$1,0)</f>
        <v>133</v>
      </c>
      <c r="AJ1178">
        <f>INDEX('CAT-4'!$1:$1048576,FAR!AF1178,FAR!AI1178)</f>
        <v>92.8</v>
      </c>
      <c r="AK1178" s="28">
        <f t="shared" si="655"/>
        <v>0.98933901918976541</v>
      </c>
      <c r="AL1178" s="28">
        <f t="shared" ref="AL1178:AL1181" si="657">AK1178</f>
        <v>0.98933901918976541</v>
      </c>
      <c r="AM1178" s="2">
        <f>INDEX(ELSV!$C$4:$G$58,MATCH(AE1178,ELSV!$G$4:$G$58,0),MATCH(IF(O1178&gt;2000000,"A",IF(O1178&gt;1000000,"B",IF(O1178&gt;100000,"C","D"))),ELSV!$C$4:$G$4,0))</f>
        <v>6</v>
      </c>
      <c r="AN1178" s="77">
        <f>INDEX(ELSV!$G$4:$K$58,MATCH(AE1178,ELSV!$G$4:$G$58,0),MATCH(IF(O1178&gt;2000000,"A",IF(O1178&gt;1000000,"B",IF(O1178&gt;100000,"C","D"))),ELSV!$G$4:$K$4,0))</f>
        <v>1</v>
      </c>
      <c r="AO1178" s="24">
        <f t="shared" si="649"/>
        <v>34322.159147121536</v>
      </c>
      <c r="AP1178" s="24">
        <f t="shared" si="650"/>
        <v>26297.765457632475</v>
      </c>
      <c r="AQ1178" s="25">
        <f t="shared" si="651"/>
        <v>8024.3936894890612</v>
      </c>
    </row>
    <row r="1179" spans="1:43" x14ac:dyDescent="0.25">
      <c r="A1179" s="11">
        <v>3007</v>
      </c>
      <c r="B1179" s="6">
        <v>3007006301</v>
      </c>
      <c r="C1179" s="6">
        <v>20000401</v>
      </c>
      <c r="D1179" s="6">
        <v>5000000376</v>
      </c>
      <c r="E1179" s="6" t="s">
        <v>1585</v>
      </c>
      <c r="F1179" s="6" t="s">
        <v>1252</v>
      </c>
      <c r="G1179" s="6"/>
      <c r="H1179" s="6">
        <v>2</v>
      </c>
      <c r="I1179" s="6" t="s">
        <v>8</v>
      </c>
      <c r="J1179" s="27">
        <v>43360</v>
      </c>
      <c r="K1179" s="27">
        <v>43360</v>
      </c>
      <c r="L1179" s="7">
        <v>34692</v>
      </c>
      <c r="M1179" s="7">
        <v>0</v>
      </c>
      <c r="N1179" s="7"/>
      <c r="O1179" s="8">
        <v>34692</v>
      </c>
      <c r="P1179" s="7">
        <v>-18405.77</v>
      </c>
      <c r="Q1179" s="7">
        <v>0</v>
      </c>
      <c r="R1179" s="7">
        <v>-5203.8</v>
      </c>
      <c r="S1179" s="12">
        <f t="shared" si="643"/>
        <v>-23609.57</v>
      </c>
      <c r="T1179" s="18">
        <f t="shared" si="644"/>
        <v>16286.23</v>
      </c>
      <c r="U1179" s="18">
        <v>11082.43</v>
      </c>
      <c r="V1179" s="30">
        <f t="shared" si="645"/>
        <v>43344</v>
      </c>
      <c r="W1179" s="28">
        <f t="shared" si="648"/>
        <v>4.7166666666666668</v>
      </c>
      <c r="X1179" s="38"/>
      <c r="AD1179"/>
      <c r="AE1179" s="43" t="s">
        <v>4047</v>
      </c>
      <c r="AF1179">
        <f>MATCH(AE1179,'CAT-4'!$A:$A,0)</f>
        <v>647</v>
      </c>
      <c r="AG1179">
        <f>MATCH(V1179,'CAT-4'!$1:$1,0)</f>
        <v>81</v>
      </c>
      <c r="AH1179">
        <f>INDEX('CAT-4'!$1:$1048576,FAR!AF1179,FAR!AG1179)</f>
        <v>93.4</v>
      </c>
      <c r="AI1179">
        <f>MATCH($AI$3,'CAT-4'!$1:$1,0)</f>
        <v>133</v>
      </c>
      <c r="AJ1179">
        <f>INDEX('CAT-4'!$1:$1048576,FAR!AF1179,FAR!AI1179)</f>
        <v>92.8</v>
      </c>
      <c r="AK1179" s="28">
        <f t="shared" si="655"/>
        <v>0.99357601713062094</v>
      </c>
      <c r="AL1179" s="28">
        <f t="shared" si="657"/>
        <v>0.99357601713062094</v>
      </c>
      <c r="AM1179" s="2">
        <f>INDEX(ELSV!$C$4:$G$58,MATCH(AE1179,ELSV!$G$4:$G$58,0),MATCH(IF(O1179&gt;2000000,"A",IF(O1179&gt;1000000,"B",IF(O1179&gt;100000,"C","D"))),ELSV!$C$4:$G$4,0))</f>
        <v>6</v>
      </c>
      <c r="AN1179" s="77">
        <f>INDEX(ELSV!$G$4:$K$58,MATCH(AE1179,ELSV!$G$4:$G$58,0),MATCH(IF(O1179&gt;2000000,"A",IF(O1179&gt;1000000,"B",IF(O1179&gt;100000,"C","D"))),ELSV!$G$4:$K$4,0))</f>
        <v>1</v>
      </c>
      <c r="AO1179" s="24">
        <f t="shared" si="649"/>
        <v>34469.139186295499</v>
      </c>
      <c r="AP1179" s="24">
        <f t="shared" si="650"/>
        <v>27096.573304782294</v>
      </c>
      <c r="AQ1179" s="25">
        <f t="shared" si="651"/>
        <v>7372.5658815132047</v>
      </c>
    </row>
    <row r="1180" spans="1:43" x14ac:dyDescent="0.25">
      <c r="A1180" s="11">
        <v>3007</v>
      </c>
      <c r="B1180" s="6">
        <v>3007000209</v>
      </c>
      <c r="C1180" s="6">
        <v>20000401</v>
      </c>
      <c r="D1180" s="6">
        <v>5000000468</v>
      </c>
      <c r="E1180" s="6" t="s">
        <v>1585</v>
      </c>
      <c r="F1180" s="6" t="s">
        <v>1323</v>
      </c>
      <c r="G1180" s="6"/>
      <c r="H1180" s="6">
        <v>1</v>
      </c>
      <c r="I1180" s="6" t="s">
        <v>41</v>
      </c>
      <c r="J1180" s="27">
        <v>44768</v>
      </c>
      <c r="K1180" s="27">
        <v>44768</v>
      </c>
      <c r="L1180" s="7">
        <v>0</v>
      </c>
      <c r="M1180" s="7">
        <v>34560.01</v>
      </c>
      <c r="N1180" s="7"/>
      <c r="O1180" s="8">
        <v>34560.01</v>
      </c>
      <c r="P1180" s="7">
        <v>0</v>
      </c>
      <c r="Q1180" s="7">
        <v>0</v>
      </c>
      <c r="R1180" s="7">
        <v>-1492.4</v>
      </c>
      <c r="S1180" s="12">
        <f t="shared" si="643"/>
        <v>-1492.4</v>
      </c>
      <c r="T1180" s="18">
        <f t="shared" si="644"/>
        <v>0</v>
      </c>
      <c r="U1180" s="18">
        <v>33067.61</v>
      </c>
      <c r="V1180" s="30">
        <f t="shared" si="645"/>
        <v>44743</v>
      </c>
      <c r="W1180" s="28">
        <f t="shared" si="648"/>
        <v>0.85833333333333328</v>
      </c>
      <c r="X1180" s="38"/>
      <c r="AD1180"/>
      <c r="AE1180" s="43" t="s">
        <v>4059</v>
      </c>
      <c r="AF1180">
        <f>MATCH(AE1180,'CAT-4'!$A:$A,0)</f>
        <v>653</v>
      </c>
      <c r="AG1180">
        <f>MATCH(V1180,'CAT-4'!$1:$1,0)</f>
        <v>127</v>
      </c>
      <c r="AH1180">
        <f>INDEX('CAT-4'!$1:$1048576,FAR!AF1180,FAR!AG1180)</f>
        <v>122.2</v>
      </c>
      <c r="AI1180">
        <f>MATCH($AI$3,'CAT-4'!$1:$1,0)</f>
        <v>133</v>
      </c>
      <c r="AJ1180">
        <f>INDEX('CAT-4'!$1:$1048576,FAR!AF1180,FAR!AI1180)</f>
        <v>120.5</v>
      </c>
      <c r="AK1180" s="28">
        <f t="shared" si="655"/>
        <v>0.98608837970540097</v>
      </c>
      <c r="AL1180" s="28">
        <f t="shared" si="657"/>
        <v>0.98608837970540097</v>
      </c>
      <c r="AM1180" s="2">
        <f>INDEX(ELSV!$C$4:$G$58,MATCH(AE1180,ELSV!$G$4:$G$58,0),MATCH(IF(O1180&gt;2000000,"A",IF(O1180&gt;1000000,"B",IF(O1180&gt;100000,"C","D"))),ELSV!$C$4:$G$4,0))</f>
        <v>8</v>
      </c>
      <c r="AN1180" s="77">
        <f>INDEX(ELSV!$G$4:$K$58,MATCH(AE1180,ELSV!$G$4:$G$58,0),MATCH(IF(O1180&gt;2000000,"A",IF(O1180&gt;1000000,"B",IF(O1180&gt;100000,"C","D"))),ELSV!$G$4:$K$4,0))</f>
        <v>0.9</v>
      </c>
      <c r="AO1180" s="24">
        <f t="shared" si="649"/>
        <v>34079.22426350246</v>
      </c>
      <c r="AP1180" s="24">
        <f t="shared" si="650"/>
        <v>3290.7750929444564</v>
      </c>
      <c r="AQ1180" s="25">
        <f t="shared" si="651"/>
        <v>30788.449170558004</v>
      </c>
    </row>
    <row r="1181" spans="1:43" x14ac:dyDescent="0.25">
      <c r="A1181" s="11">
        <v>3007</v>
      </c>
      <c r="B1181" s="6">
        <v>3007000209</v>
      </c>
      <c r="C1181" s="6">
        <v>20000401</v>
      </c>
      <c r="D1181" s="6">
        <v>5000000469</v>
      </c>
      <c r="E1181" s="6" t="s">
        <v>1585</v>
      </c>
      <c r="F1181" s="6" t="s">
        <v>1323</v>
      </c>
      <c r="G1181" s="6"/>
      <c r="H1181" s="6">
        <v>1</v>
      </c>
      <c r="I1181" s="6" t="s">
        <v>41</v>
      </c>
      <c r="J1181" s="27">
        <v>44768</v>
      </c>
      <c r="K1181" s="27">
        <v>44743</v>
      </c>
      <c r="L1181" s="7">
        <v>0</v>
      </c>
      <c r="M1181" s="7">
        <v>34560</v>
      </c>
      <c r="N1181" s="7"/>
      <c r="O1181" s="8">
        <v>34560</v>
      </c>
      <c r="P1181" s="7">
        <v>0</v>
      </c>
      <c r="Q1181" s="7">
        <v>0</v>
      </c>
      <c r="R1181" s="7">
        <v>0</v>
      </c>
      <c r="S1181" s="12">
        <f t="shared" si="643"/>
        <v>0</v>
      </c>
      <c r="T1181" s="18">
        <f t="shared" si="644"/>
        <v>0</v>
      </c>
      <c r="U1181" s="18">
        <v>34560</v>
      </c>
      <c r="V1181" s="30">
        <f t="shared" si="645"/>
        <v>44743</v>
      </c>
      <c r="W1181" s="28">
        <f t="shared" si="648"/>
        <v>0.92777777777777781</v>
      </c>
      <c r="X1181" s="38"/>
      <c r="AD1181"/>
      <c r="AE1181" s="43" t="s">
        <v>4059</v>
      </c>
      <c r="AF1181">
        <f>MATCH(AE1181,'CAT-4'!$A:$A,0)</f>
        <v>653</v>
      </c>
      <c r="AG1181">
        <f>MATCH(V1181,'CAT-4'!$1:$1,0)</f>
        <v>127</v>
      </c>
      <c r="AH1181">
        <f>INDEX('CAT-4'!$1:$1048576,FAR!AF1181,FAR!AG1181)</f>
        <v>122.2</v>
      </c>
      <c r="AI1181">
        <f>MATCH($AI$3,'CAT-4'!$1:$1,0)</f>
        <v>133</v>
      </c>
      <c r="AJ1181">
        <f>INDEX('CAT-4'!$1:$1048576,FAR!AF1181,FAR!AI1181)</f>
        <v>120.5</v>
      </c>
      <c r="AK1181" s="28">
        <f t="shared" si="655"/>
        <v>0.98608837970540097</v>
      </c>
      <c r="AL1181" s="28">
        <f t="shared" si="657"/>
        <v>0.98608837970540097</v>
      </c>
      <c r="AM1181" s="2">
        <f>INDEX(ELSV!$C$4:$G$58,MATCH(AE1181,ELSV!$G$4:$G$58,0),MATCH(IF(O1181&gt;2000000,"A",IF(O1181&gt;1000000,"B",IF(O1181&gt;100000,"C","D"))),ELSV!$C$4:$G$4,0))</f>
        <v>8</v>
      </c>
      <c r="AN1181" s="77">
        <f>INDEX(ELSV!$G$4:$K$58,MATCH(AE1181,ELSV!$G$4:$G$58,0),MATCH(IF(O1181&gt;2000000,"A",IF(O1181&gt;1000000,"B",IF(O1181&gt;100000,"C","D"))),ELSV!$G$4:$K$4,0))</f>
        <v>0.9</v>
      </c>
      <c r="AO1181" s="24">
        <f t="shared" si="649"/>
        <v>34079.214402618658</v>
      </c>
      <c r="AP1181" s="24">
        <f t="shared" si="650"/>
        <v>3557.0180032733228</v>
      </c>
      <c r="AQ1181" s="25">
        <f t="shared" si="651"/>
        <v>30522.196399345336</v>
      </c>
    </row>
    <row r="1182" spans="1:43" x14ac:dyDescent="0.25">
      <c r="A1182" s="11">
        <v>3006</v>
      </c>
      <c r="B1182" s="6">
        <v>3006006301</v>
      </c>
      <c r="C1182" s="6">
        <v>20000401</v>
      </c>
      <c r="D1182" s="6">
        <v>5030000036</v>
      </c>
      <c r="E1182" s="6" t="s">
        <v>1582</v>
      </c>
      <c r="F1182" s="6" t="s">
        <v>1362</v>
      </c>
      <c r="G1182" s="6"/>
      <c r="H1182" s="6">
        <v>1</v>
      </c>
      <c r="I1182" s="6" t="s">
        <v>41</v>
      </c>
      <c r="J1182" s="27">
        <v>40448</v>
      </c>
      <c r="K1182" s="27">
        <v>40448</v>
      </c>
      <c r="L1182" s="7">
        <v>34411.83</v>
      </c>
      <c r="M1182" s="7">
        <v>0</v>
      </c>
      <c r="N1182" s="7"/>
      <c r="O1182" s="8">
        <v>34411.83</v>
      </c>
      <c r="P1182" s="7">
        <v>-30970.65</v>
      </c>
      <c r="Q1182" s="7">
        <v>0</v>
      </c>
      <c r="R1182" s="7">
        <v>0</v>
      </c>
      <c r="S1182" s="12">
        <f t="shared" si="643"/>
        <v>-30970.65</v>
      </c>
      <c r="T1182" s="18">
        <f t="shared" si="644"/>
        <v>3441.1800000000003</v>
      </c>
      <c r="U1182" s="18">
        <v>3441.18</v>
      </c>
      <c r="V1182" s="30">
        <f t="shared" si="645"/>
        <v>40422</v>
      </c>
      <c r="W1182" s="28">
        <f t="shared" si="648"/>
        <v>12.688888888888888</v>
      </c>
      <c r="X1182" s="38" t="s">
        <v>3108</v>
      </c>
      <c r="Y1182">
        <f>MATCH(X1182,'CAT-3'!$A:$A,0)</f>
        <v>756</v>
      </c>
      <c r="Z1182">
        <f>MATCH(V1182,'CAT-3'!$1:$1,0)</f>
        <v>72</v>
      </c>
      <c r="AA1182">
        <f>INDEX('CAT-3'!$1:$1048576,FAR!Y1182,FAR!Z1182)</f>
        <v>83.1</v>
      </c>
      <c r="AB1182">
        <f>MATCH($AB$3,'CAT-3'!$1:$1,0)</f>
        <v>90</v>
      </c>
      <c r="AC1182">
        <f>INDEX('CAT-3'!$1:$1048576,FAR!Y1182,FAR!AB1182)</f>
        <v>87</v>
      </c>
      <c r="AD1182" s="28">
        <f>AC1182/AA1182</f>
        <v>1.0469314079422383</v>
      </c>
      <c r="AE1182" s="43" t="s">
        <v>4043</v>
      </c>
      <c r="AF1182">
        <f>MATCH(AE1182,'CAT-4'!$A:$A,0)</f>
        <v>645</v>
      </c>
      <c r="AG1182">
        <f>MATCH($AG$3,'CAT-4'!$1:$1,0)</f>
        <v>4</v>
      </c>
      <c r="AH1182">
        <f>INDEX('CAT-4'!$1:$1048576,FAR!AF1182,FAR!AG1182)</f>
        <v>100.5</v>
      </c>
      <c r="AI1182">
        <f>MATCH($AI$3,'CAT-4'!$1:$1,0)</f>
        <v>133</v>
      </c>
      <c r="AJ1182">
        <f>INDEX('CAT-4'!$1:$1048576,FAR!AF1182,FAR!AI1182)</f>
        <v>115.6</v>
      </c>
      <c r="AK1182" s="28">
        <f>AJ1182/AH1182</f>
        <v>1.1502487562189054</v>
      </c>
      <c r="AL1182" s="28">
        <f>AK1182*AD1182</f>
        <v>1.204231549832067</v>
      </c>
      <c r="AM1182" s="2">
        <f>INDEX(ELSV!$C$4:$G$58,MATCH(AE1182,ELSV!$G$4:$G$58,0),MATCH(IF(O1182&gt;2000000,"A",IF(O1182&gt;1000000,"B",IF(O1182&gt;100000,"C","D"))),ELSV!$C$4:$G$4,0))</f>
        <v>6</v>
      </c>
      <c r="AN1182" s="77">
        <f>INDEX(ELSV!$G$4:$K$58,MATCH(AE1182,ELSV!$G$4:$G$58,0),MATCH(IF(O1182&gt;2000000,"A",IF(O1182&gt;1000000,"B",IF(O1182&gt;100000,"C","D"))),ELSV!$G$4:$K$4,0))</f>
        <v>1</v>
      </c>
      <c r="AO1182" s="24">
        <f t="shared" si="649"/>
        <v>41439.811373457618</v>
      </c>
      <c r="AP1182" s="24">
        <f t="shared" si="650"/>
        <v>41439.811373457618</v>
      </c>
      <c r="AQ1182" s="25">
        <f t="shared" si="651"/>
        <v>0</v>
      </c>
    </row>
    <row r="1183" spans="1:43" x14ac:dyDescent="0.25">
      <c r="A1183" s="11">
        <v>3006</v>
      </c>
      <c r="B1183" s="6">
        <v>3006000209</v>
      </c>
      <c r="C1183" s="6">
        <v>20000201</v>
      </c>
      <c r="D1183" s="6">
        <v>3020000202</v>
      </c>
      <c r="E1183" s="6" t="s">
        <v>1582</v>
      </c>
      <c r="F1183" s="6" t="s">
        <v>345</v>
      </c>
      <c r="G1183" s="6"/>
      <c r="H1183" s="6">
        <v>4</v>
      </c>
      <c r="I1183" s="6" t="s">
        <v>8</v>
      </c>
      <c r="J1183" s="27">
        <v>41274</v>
      </c>
      <c r="K1183" s="27">
        <v>41274</v>
      </c>
      <c r="L1183" s="7">
        <v>34000</v>
      </c>
      <c r="M1183" s="7">
        <v>0</v>
      </c>
      <c r="N1183" s="7"/>
      <c r="O1183" s="8">
        <v>34000</v>
      </c>
      <c r="P1183" s="7">
        <v>-17875.240000000002</v>
      </c>
      <c r="Q1183" s="7">
        <v>0</v>
      </c>
      <c r="R1183" s="7">
        <v>-1982.2</v>
      </c>
      <c r="S1183" s="12">
        <f t="shared" si="643"/>
        <v>-19857.440000000002</v>
      </c>
      <c r="T1183" s="18">
        <f t="shared" si="644"/>
        <v>16124.759999999998</v>
      </c>
      <c r="U1183" s="18">
        <v>14142.56</v>
      </c>
      <c r="V1183" s="30">
        <f t="shared" si="645"/>
        <v>41244</v>
      </c>
      <c r="W1183" s="28">
        <f t="shared" si="648"/>
        <v>10.430555555555555</v>
      </c>
      <c r="X1183" s="38"/>
      <c r="AD1183"/>
      <c r="AE1183" s="43" t="s">
        <v>4200</v>
      </c>
      <c r="AF1183">
        <f>MATCH(AE1183,'CAT-4'!$A:$A,0)</f>
        <v>726</v>
      </c>
      <c r="AG1183">
        <f>MATCH(V1183,'CAT-4'!$1:$1,0)</f>
        <v>12</v>
      </c>
      <c r="AH1183">
        <f>INDEX('CAT-4'!$1:$1048576,FAR!AF1183,FAR!AG1183)</f>
        <v>106.6</v>
      </c>
      <c r="AI1183">
        <f>MATCH($AI$3,'CAT-4'!$1:$1,0)</f>
        <v>133</v>
      </c>
      <c r="AJ1183">
        <f>INDEX('CAT-4'!$1:$1048576,FAR!AF1183,FAR!AI1183)</f>
        <v>129.9</v>
      </c>
      <c r="AK1183" s="28">
        <f t="shared" ref="AK1183:AK1185" si="658">AJ1183/AH1183</f>
        <v>1.2185741088180113</v>
      </c>
      <c r="AL1183" s="28">
        <f t="shared" ref="AL1183:AL1185" si="659">AK1183</f>
        <v>1.2185741088180113</v>
      </c>
      <c r="AM1183" s="2">
        <f>INDEX(ELSV!$C$4:$G$58,MATCH(AE1183,ELSV!$G$4:$G$58,0),MATCH(IF(O1183&gt;2000000,"A",IF(O1183&gt;1000000,"B",IF(O1183&gt;100000,"C","D"))),ELSV!$C$4:$G$4,0))</f>
        <v>8</v>
      </c>
      <c r="AN1183" s="77">
        <f>INDEX(ELSV!$G$4:$K$58,MATCH(AE1183,ELSV!$G$4:$G$58,0),MATCH(IF(O1183&gt;2000000,"A",IF(O1183&gt;1000000,"B",IF(O1183&gt;100000,"C","D"))),ELSV!$G$4:$K$4,0))</f>
        <v>0.95</v>
      </c>
      <c r="AO1183" s="24">
        <f t="shared" si="649"/>
        <v>41431.519699812387</v>
      </c>
      <c r="AP1183" s="24">
        <f t="shared" si="650"/>
        <v>39359.943714821762</v>
      </c>
      <c r="AQ1183" s="25">
        <f t="shared" si="651"/>
        <v>2071.5759849906244</v>
      </c>
    </row>
    <row r="1184" spans="1:43" x14ac:dyDescent="0.25">
      <c r="A1184" s="11">
        <v>3005</v>
      </c>
      <c r="B1184" s="6">
        <v>3005000209</v>
      </c>
      <c r="C1184" s="6">
        <v>20000201</v>
      </c>
      <c r="D1184" s="6">
        <v>3020000341</v>
      </c>
      <c r="E1184" s="6" t="s">
        <v>1584</v>
      </c>
      <c r="F1184" s="6" t="s">
        <v>477</v>
      </c>
      <c r="G1184" s="6"/>
      <c r="H1184" s="6">
        <v>1</v>
      </c>
      <c r="I1184" s="6" t="s">
        <v>8</v>
      </c>
      <c r="J1184" s="27">
        <v>41882</v>
      </c>
      <c r="K1184" s="27">
        <v>41882</v>
      </c>
      <c r="L1184" s="7">
        <v>33900.949999999997</v>
      </c>
      <c r="M1184" s="7">
        <v>0</v>
      </c>
      <c r="N1184" s="7"/>
      <c r="O1184" s="8">
        <v>33900.949999999997</v>
      </c>
      <c r="P1184" s="7">
        <v>-14988.38</v>
      </c>
      <c r="Q1184" s="7">
        <v>0</v>
      </c>
      <c r="R1184" s="7">
        <v>-1976.43</v>
      </c>
      <c r="S1184" s="12">
        <f t="shared" si="643"/>
        <v>-16964.809999999998</v>
      </c>
      <c r="T1184" s="18">
        <f t="shared" si="644"/>
        <v>18912.57</v>
      </c>
      <c r="U1184" s="18">
        <v>16936.14</v>
      </c>
      <c r="V1184" s="30">
        <f t="shared" si="645"/>
        <v>41852</v>
      </c>
      <c r="W1184" s="28">
        <f t="shared" si="648"/>
        <v>8.7638888888888893</v>
      </c>
      <c r="X1184" s="38"/>
      <c r="AD1184"/>
      <c r="AE1184" s="43" t="s">
        <v>4165</v>
      </c>
      <c r="AF1184">
        <f>MATCH(AE1184,'CAT-4'!$A:$A,0)</f>
        <v>708</v>
      </c>
      <c r="AG1184">
        <f>MATCH(V1184,'CAT-4'!$1:$1,0)</f>
        <v>32</v>
      </c>
      <c r="AH1184">
        <f>INDEX('CAT-4'!$1:$1048576,FAR!AF1184,FAR!AG1184)</f>
        <v>117</v>
      </c>
      <c r="AI1184">
        <f>MATCH($AI$3,'CAT-4'!$1:$1,0)</f>
        <v>133</v>
      </c>
      <c r="AJ1184">
        <f>INDEX('CAT-4'!$1:$1048576,FAR!AF1184,FAR!AI1184)</f>
        <v>133.69999999999999</v>
      </c>
      <c r="AK1184" s="28">
        <f t="shared" si="658"/>
        <v>1.1427350427350427</v>
      </c>
      <c r="AL1184" s="28">
        <f t="shared" si="659"/>
        <v>1.1427350427350427</v>
      </c>
      <c r="AM1184" s="2">
        <f>INDEX(ELSV!$C$4:$G$58,MATCH(AE1184,ELSV!$G$4:$G$58,0),MATCH(IF(O1184&gt;2000000,"A",IF(O1184&gt;1000000,"B",IF(O1184&gt;100000,"C","D"))),ELSV!$C$4:$G$4,0))</f>
        <v>8</v>
      </c>
      <c r="AN1184" s="77">
        <f>INDEX(ELSV!$G$4:$K$58,MATCH(AE1184,ELSV!$G$4:$G$58,0),MATCH(IF(O1184&gt;2000000,"A",IF(O1184&gt;1000000,"B",IF(O1184&gt;100000,"C","D"))),ELSV!$G$4:$K$4,0))</f>
        <v>0.95</v>
      </c>
      <c r="AO1184" s="24">
        <f t="shared" si="649"/>
        <v>38739.803547008545</v>
      </c>
      <c r="AP1184" s="24">
        <f t="shared" si="650"/>
        <v>36802.813369658114</v>
      </c>
      <c r="AQ1184" s="25">
        <f t="shared" si="651"/>
        <v>1936.9901773504316</v>
      </c>
    </row>
    <row r="1185" spans="1:43" x14ac:dyDescent="0.25">
      <c r="A1185" s="11">
        <v>3008</v>
      </c>
      <c r="B1185" s="6">
        <v>3008000209</v>
      </c>
      <c r="C1185" s="6">
        <v>20000201</v>
      </c>
      <c r="D1185" s="6">
        <v>3020000452</v>
      </c>
      <c r="E1185" s="6" t="s">
        <v>1586</v>
      </c>
      <c r="F1185" s="6" t="s">
        <v>577</v>
      </c>
      <c r="G1185" s="6"/>
      <c r="H1185" s="6">
        <v>1</v>
      </c>
      <c r="I1185" s="6" t="s">
        <v>8</v>
      </c>
      <c r="J1185" s="27">
        <v>43738</v>
      </c>
      <c r="K1185" s="27">
        <v>43738</v>
      </c>
      <c r="L1185" s="7">
        <v>33870</v>
      </c>
      <c r="M1185" s="7">
        <v>0</v>
      </c>
      <c r="N1185" s="7"/>
      <c r="O1185" s="8">
        <v>33870</v>
      </c>
      <c r="P1185" s="7">
        <v>-4941.95</v>
      </c>
      <c r="Q1185" s="7">
        <v>0</v>
      </c>
      <c r="R1185" s="7">
        <v>-1974.62</v>
      </c>
      <c r="S1185" s="12">
        <f t="shared" si="643"/>
        <v>-6916.57</v>
      </c>
      <c r="T1185" s="18">
        <f t="shared" si="644"/>
        <v>28928.05</v>
      </c>
      <c r="U1185" s="18">
        <v>26953.43</v>
      </c>
      <c r="V1185" s="30">
        <f t="shared" si="645"/>
        <v>43709</v>
      </c>
      <c r="W1185" s="28">
        <f t="shared" si="648"/>
        <v>3.6805555555555554</v>
      </c>
      <c r="X1185" s="38"/>
      <c r="AD1185"/>
      <c r="AE1185" s="43" t="s">
        <v>4165</v>
      </c>
      <c r="AF1185">
        <f>MATCH(AE1185,'CAT-4'!$A:$A,0)</f>
        <v>708</v>
      </c>
      <c r="AG1185">
        <f>MATCH(V1185,'CAT-4'!$1:$1,0)</f>
        <v>93</v>
      </c>
      <c r="AH1185">
        <f>INDEX('CAT-4'!$1:$1048576,FAR!AF1185,FAR!AG1185)</f>
        <v>120.7</v>
      </c>
      <c r="AI1185">
        <f>MATCH($AI$3,'CAT-4'!$1:$1,0)</f>
        <v>133</v>
      </c>
      <c r="AJ1185">
        <f>INDEX('CAT-4'!$1:$1048576,FAR!AF1185,FAR!AI1185)</f>
        <v>133.69999999999999</v>
      </c>
      <c r="AK1185" s="28">
        <f t="shared" si="658"/>
        <v>1.1077050538525268</v>
      </c>
      <c r="AL1185" s="28">
        <f t="shared" si="659"/>
        <v>1.1077050538525268</v>
      </c>
      <c r="AM1185" s="2">
        <f>INDEX(ELSV!$C$4:$G$58,MATCH(AE1185,ELSV!$G$4:$G$58,0),MATCH(IF(O1185&gt;2000000,"A",IF(O1185&gt;1000000,"B",IF(O1185&gt;100000,"C","D"))),ELSV!$C$4:$G$4,0))</f>
        <v>8</v>
      </c>
      <c r="AN1185" s="77">
        <f>INDEX(ELSV!$G$4:$K$58,MATCH(AE1185,ELSV!$G$4:$G$58,0),MATCH(IF(O1185&gt;2000000,"A",IF(O1185&gt;1000000,"B",IF(O1185&gt;100000,"C","D"))),ELSV!$G$4:$K$4,0))</f>
        <v>0.95</v>
      </c>
      <c r="AO1185" s="24">
        <f t="shared" si="649"/>
        <v>37517.970173985086</v>
      </c>
      <c r="AP1185" s="24">
        <f t="shared" si="650"/>
        <v>16397.828109897127</v>
      </c>
      <c r="AQ1185" s="25">
        <f t="shared" si="651"/>
        <v>21120.142064087959</v>
      </c>
    </row>
    <row r="1186" spans="1:43" x14ac:dyDescent="0.25">
      <c r="A1186" s="11">
        <v>3007</v>
      </c>
      <c r="B1186" s="6">
        <v>3007006203</v>
      </c>
      <c r="C1186" s="6">
        <v>20000301</v>
      </c>
      <c r="D1186" s="6">
        <v>4000000027</v>
      </c>
      <c r="E1186" s="6" t="s">
        <v>1585</v>
      </c>
      <c r="F1186" s="6" t="s">
        <v>813</v>
      </c>
      <c r="G1186" s="6"/>
      <c r="H1186" s="6">
        <v>2</v>
      </c>
      <c r="I1186" s="6" t="s">
        <v>8</v>
      </c>
      <c r="J1186" s="27">
        <v>40787</v>
      </c>
      <c r="K1186" s="27">
        <v>40787</v>
      </c>
      <c r="L1186" s="7">
        <v>33860</v>
      </c>
      <c r="M1186" s="7">
        <v>0</v>
      </c>
      <c r="N1186" s="7"/>
      <c r="O1186" s="8">
        <v>33860</v>
      </c>
      <c r="P1186" s="7">
        <v>-22680.75</v>
      </c>
      <c r="Q1186" s="7">
        <v>0</v>
      </c>
      <c r="R1186" s="7">
        <v>-2143.34</v>
      </c>
      <c r="S1186" s="12">
        <f t="shared" si="643"/>
        <v>-24824.09</v>
      </c>
      <c r="T1186" s="18">
        <f t="shared" si="644"/>
        <v>11179.25</v>
      </c>
      <c r="U1186" s="18">
        <v>9035.91</v>
      </c>
      <c r="V1186" s="30">
        <f t="shared" si="645"/>
        <v>40787</v>
      </c>
      <c r="W1186" s="28">
        <f t="shared" si="648"/>
        <v>11.761111111111111</v>
      </c>
      <c r="X1186" s="38" t="s">
        <v>2852</v>
      </c>
      <c r="Y1186">
        <f>MATCH(X1186,'CAT-3'!$A:$A,0)</f>
        <v>628</v>
      </c>
      <c r="Z1186">
        <f>MATCH(V1186,'CAT-3'!$1:$1,0)</f>
        <v>84</v>
      </c>
      <c r="AA1186">
        <f>INDEX('CAT-3'!$1:$1048576,FAR!Y1186,FAR!Z1186)</f>
        <v>134.9</v>
      </c>
      <c r="AB1186">
        <f>MATCH($AB$3,'CAT-3'!$1:$1,0)</f>
        <v>90</v>
      </c>
      <c r="AC1186">
        <f>INDEX('CAT-3'!$1:$1048576,FAR!Y1186,FAR!AB1186)</f>
        <v>138.4</v>
      </c>
      <c r="AD1186" s="28">
        <f>AC1186/AA1186</f>
        <v>1.0259451445515197</v>
      </c>
      <c r="AE1186" s="43" t="s">
        <v>4429</v>
      </c>
      <c r="AF1186">
        <f>MATCH(AE1186,'CAT-4'!$A:$A,0)</f>
        <v>844</v>
      </c>
      <c r="AG1186">
        <f>MATCH($AG$3,'CAT-4'!$1:$1,0)</f>
        <v>4</v>
      </c>
      <c r="AH1186">
        <f>INDEX('CAT-4'!$1:$1048576,FAR!AF1186,FAR!AG1186)</f>
        <v>103.9</v>
      </c>
      <c r="AI1186">
        <f>MATCH($AI$3,'CAT-4'!$1:$1,0)</f>
        <v>133</v>
      </c>
      <c r="AJ1186">
        <f>INDEX('CAT-4'!$1:$1048576,FAR!AF1186,FAR!AI1186)</f>
        <v>157.9</v>
      </c>
      <c r="AK1186" s="28">
        <f>AJ1186/AH1186</f>
        <v>1.5197305101058709</v>
      </c>
      <c r="AL1186" s="28">
        <f>AK1186*AD1186</f>
        <v>1.5591601378699225</v>
      </c>
      <c r="AM1186" s="2">
        <f>INDEX(ELSV!$C$4:$G$58,MATCH(AE1186,ELSV!$G$4:$G$58,0),MATCH(IF(O1186&gt;2000000,"A",IF(O1186&gt;1000000,"B",IF(O1186&gt;100000,"C","D"))),ELSV!$C$4:$G$4,0))</f>
        <v>8</v>
      </c>
      <c r="AN1186" s="77">
        <f>INDEX(ELSV!$G$4:$K$58,MATCH(AE1186,ELSV!$G$4:$G$58,0),MATCH(IF(O1186&gt;2000000,"A",IF(O1186&gt;1000000,"B",IF(O1186&gt;100000,"C","D"))),ELSV!$G$4:$K$4,0))</f>
        <v>0.95</v>
      </c>
      <c r="AO1186" s="24">
        <f t="shared" si="649"/>
        <v>52793.162268275577</v>
      </c>
      <c r="AP1186" s="24">
        <f t="shared" si="650"/>
        <v>50153.504154861796</v>
      </c>
      <c r="AQ1186" s="25">
        <f t="shared" si="651"/>
        <v>2639.6581134137814</v>
      </c>
    </row>
    <row r="1187" spans="1:43" x14ac:dyDescent="0.25">
      <c r="A1187" s="11">
        <v>3007</v>
      </c>
      <c r="B1187" s="6">
        <v>3007000208</v>
      </c>
      <c r="C1187" s="6">
        <v>20000201</v>
      </c>
      <c r="D1187" s="6">
        <v>3020000213</v>
      </c>
      <c r="E1187" s="6" t="s">
        <v>1585</v>
      </c>
      <c r="F1187" s="6" t="s">
        <v>355</v>
      </c>
      <c r="G1187" s="6"/>
      <c r="H1187" s="6">
        <v>1</v>
      </c>
      <c r="I1187" s="6" t="s">
        <v>8</v>
      </c>
      <c r="J1187" s="27">
        <v>41355</v>
      </c>
      <c r="K1187" s="27">
        <v>41355</v>
      </c>
      <c r="L1187" s="7">
        <v>33838</v>
      </c>
      <c r="M1187" s="7">
        <v>0</v>
      </c>
      <c r="N1187" s="7"/>
      <c r="O1187" s="8">
        <v>33838</v>
      </c>
      <c r="P1187" s="7">
        <v>-17433.39</v>
      </c>
      <c r="Q1187" s="7">
        <v>0</v>
      </c>
      <c r="R1187" s="7">
        <v>-1972.76</v>
      </c>
      <c r="S1187" s="12">
        <f t="shared" si="643"/>
        <v>-19406.149999999998</v>
      </c>
      <c r="T1187" s="18">
        <f t="shared" si="644"/>
        <v>16404.61</v>
      </c>
      <c r="U1187" s="18">
        <v>14431.85</v>
      </c>
      <c r="V1187" s="30">
        <f t="shared" si="645"/>
        <v>41334</v>
      </c>
      <c r="W1187" s="28">
        <f t="shared" si="648"/>
        <v>10.202777777777778</v>
      </c>
      <c r="X1187" s="38"/>
      <c r="AD1187"/>
      <c r="AE1187" s="43" t="s">
        <v>4165</v>
      </c>
      <c r="AF1187">
        <f>MATCH(AE1187,'CAT-4'!$A:$A,0)</f>
        <v>708</v>
      </c>
      <c r="AG1187">
        <f>MATCH(V1187,'CAT-4'!$1:$1,0)</f>
        <v>15</v>
      </c>
      <c r="AH1187">
        <f>INDEX('CAT-4'!$1:$1048576,FAR!AF1187,FAR!AG1187)</f>
        <v>111.4</v>
      </c>
      <c r="AI1187">
        <f>MATCH($AI$3,'CAT-4'!$1:$1,0)</f>
        <v>133</v>
      </c>
      <c r="AJ1187">
        <f>INDEX('CAT-4'!$1:$1048576,FAR!AF1187,FAR!AI1187)</f>
        <v>133.69999999999999</v>
      </c>
      <c r="AK1187" s="28">
        <f>AJ1187/AH1187</f>
        <v>1.2001795332136445</v>
      </c>
      <c r="AL1187" s="28">
        <f>AK1187</f>
        <v>1.2001795332136445</v>
      </c>
      <c r="AM1187" s="2">
        <f>INDEX(ELSV!$C$4:$G$58,MATCH(AE1187,ELSV!$G$4:$G$58,0),MATCH(IF(O1187&gt;2000000,"A",IF(O1187&gt;1000000,"B",IF(O1187&gt;100000,"C","D"))),ELSV!$C$4:$G$4,0))</f>
        <v>8</v>
      </c>
      <c r="AN1187" s="77">
        <f>INDEX(ELSV!$G$4:$K$58,MATCH(AE1187,ELSV!$G$4:$G$58,0),MATCH(IF(O1187&gt;2000000,"A",IF(O1187&gt;1000000,"B",IF(O1187&gt;100000,"C","D"))),ELSV!$G$4:$K$4,0))</f>
        <v>0.95</v>
      </c>
      <c r="AO1187" s="24">
        <f t="shared" si="649"/>
        <v>40611.675044883305</v>
      </c>
      <c r="AP1187" s="24">
        <f t="shared" si="650"/>
        <v>38581.091292639139</v>
      </c>
      <c r="AQ1187" s="25">
        <f t="shared" si="651"/>
        <v>2030.5837522441652</v>
      </c>
    </row>
    <row r="1188" spans="1:43" x14ac:dyDescent="0.25">
      <c r="A1188" s="11">
        <v>3008</v>
      </c>
      <c r="B1188" s="6">
        <v>3008006301</v>
      </c>
      <c r="C1188" s="6">
        <v>20000401</v>
      </c>
      <c r="D1188" s="6">
        <v>5030000018</v>
      </c>
      <c r="E1188" s="6" t="s">
        <v>1586</v>
      </c>
      <c r="F1188" s="6" t="s">
        <v>1346</v>
      </c>
      <c r="G1188" s="6"/>
      <c r="H1188" s="6">
        <v>2</v>
      </c>
      <c r="I1188" s="6" t="s">
        <v>8</v>
      </c>
      <c r="J1188" s="27">
        <v>40633</v>
      </c>
      <c r="K1188" s="27">
        <v>40633</v>
      </c>
      <c r="L1188" s="7">
        <v>33760</v>
      </c>
      <c r="M1188" s="7">
        <v>0</v>
      </c>
      <c r="N1188" s="7"/>
      <c r="O1188" s="8">
        <v>33760</v>
      </c>
      <c r="P1188" s="7">
        <v>-30384</v>
      </c>
      <c r="Q1188" s="7">
        <v>0</v>
      </c>
      <c r="R1188" s="7">
        <v>0</v>
      </c>
      <c r="S1188" s="12">
        <f t="shared" si="643"/>
        <v>-30384</v>
      </c>
      <c r="T1188" s="18">
        <f t="shared" si="644"/>
        <v>3376</v>
      </c>
      <c r="U1188" s="18">
        <v>3376</v>
      </c>
      <c r="V1188" s="30">
        <f t="shared" si="645"/>
        <v>40603</v>
      </c>
      <c r="W1188" s="28">
        <f t="shared" si="648"/>
        <v>12.180555555555555</v>
      </c>
      <c r="X1188" s="38" t="s">
        <v>3110</v>
      </c>
      <c r="Y1188">
        <f>MATCH(X1188,'CAT-3'!$A:$A,0)</f>
        <v>757</v>
      </c>
      <c r="Z1188">
        <f>MATCH(V1188,'CAT-3'!$1:$1,0)</f>
        <v>78</v>
      </c>
      <c r="AA1188">
        <f>INDEX('CAT-3'!$1:$1048576,FAR!Y1188,FAR!Z1188)</f>
        <v>93.3</v>
      </c>
      <c r="AB1188">
        <f>MATCH($AB$3,'CAT-3'!$1:$1,0)</f>
        <v>90</v>
      </c>
      <c r="AC1188">
        <f>INDEX('CAT-3'!$1:$1048576,FAR!Y1188,FAR!AB1188)</f>
        <v>93.3</v>
      </c>
      <c r="AD1188" s="28">
        <f>AC1188/AA1188</f>
        <v>1</v>
      </c>
      <c r="AE1188" s="43" t="s">
        <v>4047</v>
      </c>
      <c r="AF1188">
        <f>MATCH(AE1188,'CAT-4'!$A:$A,0)</f>
        <v>647</v>
      </c>
      <c r="AG1188">
        <f>MATCH($AG$3,'CAT-4'!$1:$1,0)</f>
        <v>4</v>
      </c>
      <c r="AH1188">
        <f>INDEX('CAT-4'!$1:$1048576,FAR!AF1188,FAR!AG1188)</f>
        <v>100.5</v>
      </c>
      <c r="AI1188">
        <f>MATCH($AI$3,'CAT-4'!$1:$1,0)</f>
        <v>133</v>
      </c>
      <c r="AJ1188">
        <f>INDEX('CAT-4'!$1:$1048576,FAR!AF1188,FAR!AI1188)</f>
        <v>92.8</v>
      </c>
      <c r="AK1188" s="28">
        <f>AJ1188/AH1188</f>
        <v>0.92338308457711438</v>
      </c>
      <c r="AL1188" s="28">
        <f>AK1188*AD1188</f>
        <v>0.92338308457711438</v>
      </c>
      <c r="AM1188" s="2">
        <f>INDEX(ELSV!$C$4:$G$58,MATCH(AE1188,ELSV!$G$4:$G$58,0),MATCH(IF(O1188&gt;2000000,"A",IF(O1188&gt;1000000,"B",IF(O1188&gt;100000,"C","D"))),ELSV!$C$4:$G$4,0))</f>
        <v>6</v>
      </c>
      <c r="AN1188" s="77">
        <f>INDEX(ELSV!$G$4:$K$58,MATCH(AE1188,ELSV!$G$4:$G$58,0),MATCH(IF(O1188&gt;2000000,"A",IF(O1188&gt;1000000,"B",IF(O1188&gt;100000,"C","D"))),ELSV!$G$4:$K$4,0))</f>
        <v>1</v>
      </c>
      <c r="AO1188" s="24">
        <f t="shared" si="649"/>
        <v>31173.41293532338</v>
      </c>
      <c r="AP1188" s="24">
        <f t="shared" si="650"/>
        <v>31173.412935323377</v>
      </c>
      <c r="AQ1188" s="25">
        <f t="shared" si="651"/>
        <v>0</v>
      </c>
    </row>
    <row r="1189" spans="1:43" x14ac:dyDescent="0.25">
      <c r="A1189" s="11">
        <v>3005</v>
      </c>
      <c r="B1189" s="6">
        <v>3005006201</v>
      </c>
      <c r="C1189" s="6">
        <v>20000401</v>
      </c>
      <c r="D1189" s="6">
        <v>5000000309</v>
      </c>
      <c r="E1189" s="6" t="s">
        <v>1584</v>
      </c>
      <c r="F1189" s="6" t="s">
        <v>1178</v>
      </c>
      <c r="G1189" s="6"/>
      <c r="H1189" s="6">
        <v>1</v>
      </c>
      <c r="I1189" s="6" t="s">
        <v>8</v>
      </c>
      <c r="J1189" s="27">
        <v>42186</v>
      </c>
      <c r="K1189" s="27">
        <v>42186</v>
      </c>
      <c r="L1189" s="7">
        <v>33439.199999999997</v>
      </c>
      <c r="M1189" s="7">
        <v>0</v>
      </c>
      <c r="N1189" s="7"/>
      <c r="O1189" s="8">
        <v>33439.199999999997</v>
      </c>
      <c r="P1189" s="7">
        <v>-14287.86</v>
      </c>
      <c r="Q1189" s="7">
        <v>0</v>
      </c>
      <c r="R1189" s="7">
        <v>-2116.6999999999998</v>
      </c>
      <c r="S1189" s="12">
        <f t="shared" si="643"/>
        <v>-16404.560000000001</v>
      </c>
      <c r="T1189" s="18">
        <f t="shared" si="644"/>
        <v>19151.339999999997</v>
      </c>
      <c r="U1189" s="18">
        <v>17034.64</v>
      </c>
      <c r="V1189" s="30">
        <f t="shared" si="645"/>
        <v>42186</v>
      </c>
      <c r="W1189" s="28">
        <f t="shared" si="648"/>
        <v>7.927777777777778</v>
      </c>
      <c r="X1189" s="38"/>
      <c r="AD1189"/>
      <c r="AE1189" s="43" t="s">
        <v>4165</v>
      </c>
      <c r="AF1189">
        <f>MATCH(AE1189,'CAT-4'!$A:$A,0)</f>
        <v>708</v>
      </c>
      <c r="AG1189">
        <f>MATCH(V1189,'CAT-4'!$1:$1,0)</f>
        <v>43</v>
      </c>
      <c r="AH1189">
        <f>INDEX('CAT-4'!$1:$1048576,FAR!AF1189,FAR!AG1189)</f>
        <v>119</v>
      </c>
      <c r="AI1189">
        <f>MATCH($AI$3,'CAT-4'!$1:$1,0)</f>
        <v>133</v>
      </c>
      <c r="AJ1189">
        <f>INDEX('CAT-4'!$1:$1048576,FAR!AF1189,FAR!AI1189)</f>
        <v>133.69999999999999</v>
      </c>
      <c r="AK1189" s="28">
        <f t="shared" ref="AK1189:AK1190" si="660">AJ1189/AH1189</f>
        <v>1.1235294117647059</v>
      </c>
      <c r="AL1189" s="28">
        <f t="shared" ref="AL1189:AL1190" si="661">AK1189</f>
        <v>1.1235294117647059</v>
      </c>
      <c r="AM1189" s="2">
        <f>INDEX(ELSV!$C$4:$G$58,MATCH(AE1189,ELSV!$G$4:$G$58,0),MATCH(IF(O1189&gt;2000000,"A",IF(O1189&gt;1000000,"B",IF(O1189&gt;100000,"C","D"))),ELSV!$C$4:$G$4,0))</f>
        <v>8</v>
      </c>
      <c r="AN1189" s="77">
        <f>INDEX(ELSV!$G$4:$K$58,MATCH(AE1189,ELSV!$G$4:$G$58,0),MATCH(IF(O1189&gt;2000000,"A",IF(O1189&gt;1000000,"B",IF(O1189&gt;100000,"C","D"))),ELSV!$G$4:$K$4,0))</f>
        <v>0.95</v>
      </c>
      <c r="AO1189" s="24">
        <f t="shared" si="649"/>
        <v>37569.924705882353</v>
      </c>
      <c r="AP1189" s="24">
        <f t="shared" si="650"/>
        <v>35369.214185784309</v>
      </c>
      <c r="AQ1189" s="25">
        <f t="shared" si="651"/>
        <v>2200.7105200980441</v>
      </c>
    </row>
    <row r="1190" spans="1:43" x14ac:dyDescent="0.25">
      <c r="A1190" s="11">
        <v>3006</v>
      </c>
      <c r="B1190" s="6">
        <v>3006000209</v>
      </c>
      <c r="C1190" s="6">
        <v>20000401</v>
      </c>
      <c r="D1190" s="6">
        <v>5000000461</v>
      </c>
      <c r="E1190" s="6" t="s">
        <v>1582</v>
      </c>
      <c r="F1190" s="6" t="s">
        <v>1316</v>
      </c>
      <c r="G1190" s="6"/>
      <c r="H1190" s="6">
        <v>1</v>
      </c>
      <c r="I1190" s="6" t="s">
        <v>41</v>
      </c>
      <c r="J1190" s="27">
        <v>44893</v>
      </c>
      <c r="K1190" s="27">
        <v>44893</v>
      </c>
      <c r="L1190" s="7">
        <v>0</v>
      </c>
      <c r="M1190" s="7">
        <v>33280.01</v>
      </c>
      <c r="N1190" s="7"/>
      <c r="O1190" s="8">
        <v>33280.01</v>
      </c>
      <c r="P1190" s="7">
        <v>0</v>
      </c>
      <c r="Q1190" s="7">
        <v>0</v>
      </c>
      <c r="R1190" s="7">
        <v>-715.68</v>
      </c>
      <c r="S1190" s="12">
        <f t="shared" si="643"/>
        <v>-715.68</v>
      </c>
      <c r="T1190" s="18">
        <f t="shared" si="644"/>
        <v>0</v>
      </c>
      <c r="U1190" s="18">
        <v>32564.33</v>
      </c>
      <c r="V1190" s="30">
        <f t="shared" si="645"/>
        <v>44866</v>
      </c>
      <c r="W1190" s="28">
        <f t="shared" si="648"/>
        <v>0.51944444444444449</v>
      </c>
      <c r="X1190" s="38"/>
      <c r="AD1190"/>
      <c r="AE1190" s="43" t="s">
        <v>4059</v>
      </c>
      <c r="AF1190">
        <f>MATCH(AE1190,'CAT-4'!$A:$A,0)</f>
        <v>653</v>
      </c>
      <c r="AG1190">
        <f>MATCH(V1190,'CAT-4'!$1:$1,0)</f>
        <v>131</v>
      </c>
      <c r="AH1190">
        <f>INDEX('CAT-4'!$1:$1048576,FAR!AF1190,FAR!AG1190)</f>
        <v>120.4</v>
      </c>
      <c r="AI1190">
        <f>MATCH($AI$3,'CAT-4'!$1:$1,0)</f>
        <v>133</v>
      </c>
      <c r="AJ1190">
        <f>INDEX('CAT-4'!$1:$1048576,FAR!AF1190,FAR!AI1190)</f>
        <v>120.5</v>
      </c>
      <c r="AK1190" s="28">
        <f t="shared" si="660"/>
        <v>1.0008305647840532</v>
      </c>
      <c r="AL1190" s="28">
        <f t="shared" si="661"/>
        <v>1.0008305647840532</v>
      </c>
      <c r="AM1190" s="2">
        <f>INDEX(ELSV!$C$4:$G$58,MATCH(AE1190,ELSV!$G$4:$G$58,0),MATCH(IF(O1190&gt;2000000,"A",IF(O1190&gt;1000000,"B",IF(O1190&gt;100000,"C","D"))),ELSV!$C$4:$G$4,0))</f>
        <v>8</v>
      </c>
      <c r="AN1190" s="77">
        <f>INDEX(ELSV!$G$4:$K$58,MATCH(AE1190,ELSV!$G$4:$G$58,0),MATCH(IF(O1190&gt;2000000,"A",IF(O1190&gt;1000000,"B",IF(O1190&gt;100000,"C","D"))),ELSV!$G$4:$K$4,0))</f>
        <v>0.9</v>
      </c>
      <c r="AO1190" s="24">
        <f t="shared" si="649"/>
        <v>33307.651204318943</v>
      </c>
      <c r="AP1190" s="24">
        <f t="shared" si="650"/>
        <v>1946.4158672523884</v>
      </c>
      <c r="AQ1190" s="25">
        <f t="shared" si="651"/>
        <v>31361.235337066555</v>
      </c>
    </row>
    <row r="1191" spans="1:43" hidden="1" x14ac:dyDescent="0.25">
      <c r="A1191" s="11">
        <v>3003</v>
      </c>
      <c r="B1191" s="6">
        <v>3003006301</v>
      </c>
      <c r="C1191" s="6">
        <v>20000401</v>
      </c>
      <c r="D1191" s="6">
        <v>5000000086</v>
      </c>
      <c r="E1191" s="6"/>
      <c r="F1191" s="6" t="s">
        <v>1133</v>
      </c>
      <c r="G1191" s="6"/>
      <c r="H1191" s="6">
        <v>1</v>
      </c>
      <c r="I1191" s="6" t="s">
        <v>41</v>
      </c>
      <c r="J1191" s="27">
        <v>40633</v>
      </c>
      <c r="K1191" s="27">
        <v>40633</v>
      </c>
      <c r="L1191" s="7">
        <v>33075.01</v>
      </c>
      <c r="M1191" s="7">
        <v>0</v>
      </c>
      <c r="N1191" s="7"/>
      <c r="O1191" s="8">
        <v>33075.01</v>
      </c>
      <c r="P1191" s="7">
        <v>-21467.16</v>
      </c>
      <c r="Q1191" s="7">
        <v>0</v>
      </c>
      <c r="R1191" s="7">
        <v>-2093.65</v>
      </c>
      <c r="S1191" s="12">
        <f t="shared" si="643"/>
        <v>-23560.81</v>
      </c>
      <c r="T1191" s="18">
        <f t="shared" si="644"/>
        <v>11607.850000000002</v>
      </c>
      <c r="U1191" s="18">
        <v>9514.2000000000007</v>
      </c>
      <c r="V1191" s="30">
        <f t="shared" si="645"/>
        <v>40603</v>
      </c>
      <c r="W1191" s="28">
        <f t="shared" si="648"/>
        <v>12.180555555555555</v>
      </c>
      <c r="X1191" s="38" t="s">
        <v>3078</v>
      </c>
      <c r="Y1191">
        <f>MATCH(X1191,'CAT-3'!$A:$A,0)</f>
        <v>741</v>
      </c>
      <c r="Z1191">
        <f>MATCH(V1191,'CAT-3'!$1:$1,0)</f>
        <v>78</v>
      </c>
      <c r="AA1191">
        <f>INDEX('CAT-3'!$1:$1048576,FAR!Y1191,FAR!Z1191)</f>
        <v>84.4</v>
      </c>
      <c r="AB1191">
        <f>MATCH($AB$3,'CAT-3'!$1:$1,0)</f>
        <v>90</v>
      </c>
      <c r="AC1191">
        <f>INDEX('CAT-3'!$1:$1048576,FAR!Y1191,FAR!AB1191)</f>
        <v>85.7</v>
      </c>
      <c r="AD1191" s="28">
        <f t="shared" ref="AD1191:AD1192" si="662">AC1191/AA1191</f>
        <v>1.0154028436018958</v>
      </c>
      <c r="AE1191" s="43" t="s">
        <v>4034</v>
      </c>
      <c r="AF1191">
        <f>MATCH(AE1191,'CAT-4'!$A:$A,0)</f>
        <v>640</v>
      </c>
      <c r="AG1191">
        <f>MATCH($AG$3,'CAT-4'!$1:$1,0)</f>
        <v>4</v>
      </c>
      <c r="AH1191">
        <f>INDEX('CAT-4'!$1:$1048576,FAR!AF1191,FAR!AG1191)</f>
        <v>103.4</v>
      </c>
      <c r="AI1191">
        <f>MATCH($AI$3,'CAT-4'!$1:$1,0)</f>
        <v>133</v>
      </c>
      <c r="AJ1191">
        <f>INDEX('CAT-4'!$1:$1048576,FAR!AF1191,FAR!AI1191)</f>
        <v>115.5</v>
      </c>
      <c r="AK1191" s="28">
        <f t="shared" ref="AK1191:AK1192" si="663">AJ1191/AH1191</f>
        <v>1.1170212765957446</v>
      </c>
      <c r="AL1191" s="28">
        <f t="shared" ref="AL1191:AL1192" si="664">AK1191*AD1191</f>
        <v>1.1342265806191387</v>
      </c>
      <c r="AM1191" s="2">
        <f>INDEX(ELSV!$C$4:$G$58,MATCH(AE1191,ELSV!$G$4:$G$58,0),MATCH(IF(O1191&gt;2000000,"A",IF(O1191&gt;1000000,"B",IF(O1191&gt;100000,"C","D"))),ELSV!$C$4:$G$4,0))</f>
        <v>5</v>
      </c>
      <c r="AN1191" s="77">
        <f>INDEX(ELSV!$G$4:$K$58,MATCH(AE1191,ELSV!$G$4:$G$58,0),MATCH(IF(O1191&gt;2000000,"A",IF(O1191&gt;1000000,"B",IF(O1191&gt;100000,"C","D"))),ELSV!$G$4:$K$4,0))</f>
        <v>1</v>
      </c>
      <c r="AO1191" s="24">
        <f t="shared" si="649"/>
        <v>37514.555496243818</v>
      </c>
      <c r="AP1191" s="24">
        <f t="shared" si="650"/>
        <v>37514.555496243818</v>
      </c>
      <c r="AQ1191" s="25">
        <f t="shared" si="651"/>
        <v>0</v>
      </c>
    </row>
    <row r="1192" spans="1:43" x14ac:dyDescent="0.25">
      <c r="A1192" s="11">
        <v>3005</v>
      </c>
      <c r="B1192" s="6">
        <v>3005006301</v>
      </c>
      <c r="C1192" s="6">
        <v>20000401</v>
      </c>
      <c r="D1192" s="6">
        <v>5030000060</v>
      </c>
      <c r="E1192" s="6" t="s">
        <v>1584</v>
      </c>
      <c r="F1192" s="6" t="s">
        <v>1377</v>
      </c>
      <c r="G1192" s="6"/>
      <c r="H1192" s="6">
        <v>2</v>
      </c>
      <c r="I1192" s="6" t="s">
        <v>8</v>
      </c>
      <c r="J1192" s="27">
        <v>40633</v>
      </c>
      <c r="K1192" s="27">
        <v>40633</v>
      </c>
      <c r="L1192" s="7">
        <v>32942</v>
      </c>
      <c r="M1192" s="7">
        <v>0</v>
      </c>
      <c r="N1192" s="7"/>
      <c r="O1192" s="8">
        <v>32942</v>
      </c>
      <c r="P1192" s="7">
        <v>-29647.8</v>
      </c>
      <c r="Q1192" s="7">
        <v>0</v>
      </c>
      <c r="R1192" s="7">
        <v>0</v>
      </c>
      <c r="S1192" s="12">
        <f t="shared" si="643"/>
        <v>-29647.8</v>
      </c>
      <c r="T1192" s="18">
        <f t="shared" si="644"/>
        <v>3294.2000000000007</v>
      </c>
      <c r="U1192" s="18">
        <v>3294.2</v>
      </c>
      <c r="V1192" s="30">
        <f t="shared" si="645"/>
        <v>40603</v>
      </c>
      <c r="W1192" s="28">
        <f t="shared" si="648"/>
        <v>12.180555555555555</v>
      </c>
      <c r="X1192" s="38" t="s">
        <v>3110</v>
      </c>
      <c r="Y1192">
        <f>MATCH(X1192,'CAT-3'!$A:$A,0)</f>
        <v>757</v>
      </c>
      <c r="Z1192">
        <f>MATCH(V1192,'CAT-3'!$1:$1,0)</f>
        <v>78</v>
      </c>
      <c r="AA1192">
        <f>INDEX('CAT-3'!$1:$1048576,FAR!Y1192,FAR!Z1192)</f>
        <v>93.3</v>
      </c>
      <c r="AB1192">
        <f>MATCH($AB$3,'CAT-3'!$1:$1,0)</f>
        <v>90</v>
      </c>
      <c r="AC1192">
        <f>INDEX('CAT-3'!$1:$1048576,FAR!Y1192,FAR!AB1192)</f>
        <v>93.3</v>
      </c>
      <c r="AD1192" s="28">
        <f t="shared" si="662"/>
        <v>1</v>
      </c>
      <c r="AE1192" s="43" t="s">
        <v>4047</v>
      </c>
      <c r="AF1192">
        <f>MATCH(AE1192,'CAT-4'!$A:$A,0)</f>
        <v>647</v>
      </c>
      <c r="AG1192">
        <f>MATCH($AG$3,'CAT-4'!$1:$1,0)</f>
        <v>4</v>
      </c>
      <c r="AH1192">
        <f>INDEX('CAT-4'!$1:$1048576,FAR!AF1192,FAR!AG1192)</f>
        <v>100.5</v>
      </c>
      <c r="AI1192">
        <f>MATCH($AI$3,'CAT-4'!$1:$1,0)</f>
        <v>133</v>
      </c>
      <c r="AJ1192">
        <f>INDEX('CAT-4'!$1:$1048576,FAR!AF1192,FAR!AI1192)</f>
        <v>92.8</v>
      </c>
      <c r="AK1192" s="28">
        <f t="shared" si="663"/>
        <v>0.92338308457711438</v>
      </c>
      <c r="AL1192" s="28">
        <f t="shared" si="664"/>
        <v>0.92338308457711438</v>
      </c>
      <c r="AM1192" s="2">
        <f>INDEX(ELSV!$C$4:$G$58,MATCH(AE1192,ELSV!$G$4:$G$58,0),MATCH(IF(O1192&gt;2000000,"A",IF(O1192&gt;1000000,"B",IF(O1192&gt;100000,"C","D"))),ELSV!$C$4:$G$4,0))</f>
        <v>6</v>
      </c>
      <c r="AN1192" s="77">
        <f>INDEX(ELSV!$G$4:$K$58,MATCH(AE1192,ELSV!$G$4:$G$58,0),MATCH(IF(O1192&gt;2000000,"A",IF(O1192&gt;1000000,"B",IF(O1192&gt;100000,"C","D"))),ELSV!$G$4:$K$4,0))</f>
        <v>1</v>
      </c>
      <c r="AO1192" s="24">
        <f t="shared" si="649"/>
        <v>30418.085572139302</v>
      </c>
      <c r="AP1192" s="24">
        <f t="shared" si="650"/>
        <v>30418.085572139302</v>
      </c>
      <c r="AQ1192" s="25">
        <f t="shared" si="651"/>
        <v>0</v>
      </c>
    </row>
    <row r="1193" spans="1:43" hidden="1" x14ac:dyDescent="0.25">
      <c r="A1193" s="11">
        <v>3003</v>
      </c>
      <c r="B1193" s="6">
        <v>3003006301</v>
      </c>
      <c r="C1193" s="6">
        <v>20000401</v>
      </c>
      <c r="D1193" s="6">
        <v>5030000155</v>
      </c>
      <c r="E1193" s="6"/>
      <c r="F1193" s="6" t="s">
        <v>1441</v>
      </c>
      <c r="G1193" s="6"/>
      <c r="H1193" s="6">
        <v>2</v>
      </c>
      <c r="I1193" s="6" t="s">
        <v>41</v>
      </c>
      <c r="J1193" s="27">
        <v>41234</v>
      </c>
      <c r="K1193" s="27">
        <v>41234</v>
      </c>
      <c r="L1193" s="7">
        <v>32799.9</v>
      </c>
      <c r="M1193" s="7">
        <v>0</v>
      </c>
      <c r="N1193" s="7"/>
      <c r="O1193" s="8">
        <v>32799.9</v>
      </c>
      <c r="P1193" s="7">
        <v>-29519.91</v>
      </c>
      <c r="Q1193" s="7">
        <v>0</v>
      </c>
      <c r="R1193" s="7">
        <v>0</v>
      </c>
      <c r="S1193" s="12">
        <f t="shared" si="643"/>
        <v>-29519.91</v>
      </c>
      <c r="T1193" s="18">
        <f t="shared" si="644"/>
        <v>3279.9900000000016</v>
      </c>
      <c r="U1193" s="18">
        <v>3279.99</v>
      </c>
      <c r="V1193" s="30">
        <f t="shared" si="645"/>
        <v>41214</v>
      </c>
      <c r="W1193" s="28">
        <f t="shared" si="648"/>
        <v>10.53888888888889</v>
      </c>
      <c r="X1193" s="38" t="s">
        <v>3078</v>
      </c>
      <c r="AD1193"/>
      <c r="AE1193" s="43" t="s">
        <v>4034</v>
      </c>
      <c r="AF1193">
        <f>MATCH(AE1193,'CAT-4'!$A:$A,0)</f>
        <v>640</v>
      </c>
      <c r="AG1193">
        <f>MATCH(V1193,'CAT-4'!$1:$1,0)</f>
        <v>11</v>
      </c>
      <c r="AH1193">
        <f>INDEX('CAT-4'!$1:$1048576,FAR!AF1193,FAR!AG1193)</f>
        <v>104.6</v>
      </c>
      <c r="AI1193">
        <f>MATCH($AI$3,'CAT-4'!$1:$1,0)</f>
        <v>133</v>
      </c>
      <c r="AJ1193">
        <f>INDEX('CAT-4'!$1:$1048576,FAR!AF1193,FAR!AI1193)</f>
        <v>115.5</v>
      </c>
      <c r="AK1193" s="28">
        <f>AJ1193/AH1193</f>
        <v>1.1042065009560229</v>
      </c>
      <c r="AL1193" s="28">
        <f>AK1193</f>
        <v>1.1042065009560229</v>
      </c>
      <c r="AM1193" s="2">
        <f>INDEX(ELSV!$C$4:$G$58,MATCH(AE1193,ELSV!$G$4:$G$58,0),MATCH(IF(O1193&gt;2000000,"A",IF(O1193&gt;1000000,"B",IF(O1193&gt;100000,"C","D"))),ELSV!$C$4:$G$4,0))</f>
        <v>5</v>
      </c>
      <c r="AN1193" s="77">
        <f>INDEX(ELSV!$G$4:$K$58,MATCH(AE1193,ELSV!$G$4:$G$58,0),MATCH(IF(O1193&gt;2000000,"A",IF(O1193&gt;1000000,"B",IF(O1193&gt;100000,"C","D"))),ELSV!$G$4:$K$4,0))</f>
        <v>1</v>
      </c>
      <c r="AO1193" s="24">
        <f t="shared" si="649"/>
        <v>36217.862810707455</v>
      </c>
      <c r="AP1193" s="24">
        <f t="shared" si="650"/>
        <v>36217.862810707455</v>
      </c>
      <c r="AQ1193" s="25">
        <f t="shared" si="651"/>
        <v>0</v>
      </c>
    </row>
    <row r="1194" spans="1:43" x14ac:dyDescent="0.25">
      <c r="A1194" s="11">
        <v>3004</v>
      </c>
      <c r="B1194" s="6">
        <v>3004006301</v>
      </c>
      <c r="C1194" s="6">
        <v>20000401</v>
      </c>
      <c r="D1194" s="6">
        <v>5030000033</v>
      </c>
      <c r="E1194" s="6" t="s">
        <v>1583</v>
      </c>
      <c r="F1194" s="6" t="s">
        <v>1360</v>
      </c>
      <c r="G1194" s="6"/>
      <c r="H1194" s="6">
        <v>2</v>
      </c>
      <c r="I1194" s="6" t="s">
        <v>41</v>
      </c>
      <c r="J1194" s="27">
        <v>40544</v>
      </c>
      <c r="K1194" s="27">
        <v>40544</v>
      </c>
      <c r="L1194" s="7">
        <v>32760</v>
      </c>
      <c r="M1194" s="7">
        <v>0</v>
      </c>
      <c r="N1194" s="7"/>
      <c r="O1194" s="8">
        <v>32760</v>
      </c>
      <c r="P1194" s="7">
        <v>-29484</v>
      </c>
      <c r="Q1194" s="7">
        <v>0</v>
      </c>
      <c r="R1194" s="7">
        <v>0</v>
      </c>
      <c r="S1194" s="12">
        <f t="shared" si="643"/>
        <v>-29484</v>
      </c>
      <c r="T1194" s="18">
        <f t="shared" si="644"/>
        <v>3276</v>
      </c>
      <c r="U1194" s="18">
        <v>3276</v>
      </c>
      <c r="V1194" s="30">
        <f t="shared" si="645"/>
        <v>40544</v>
      </c>
      <c r="W1194" s="28">
        <f t="shared" si="648"/>
        <v>12.427777777777777</v>
      </c>
      <c r="X1194" s="38" t="s">
        <v>3110</v>
      </c>
      <c r="Y1194">
        <f>MATCH(X1194,'CAT-3'!$A:$A,0)</f>
        <v>757</v>
      </c>
      <c r="Z1194">
        <f>MATCH(V1194,'CAT-3'!$1:$1,0)</f>
        <v>76</v>
      </c>
      <c r="AA1194">
        <f>INDEX('CAT-3'!$1:$1048576,FAR!Y1194,FAR!Z1194)</f>
        <v>94.9</v>
      </c>
      <c r="AB1194">
        <f>MATCH($AB$3,'CAT-3'!$1:$1,0)</f>
        <v>90</v>
      </c>
      <c r="AC1194">
        <f>INDEX('CAT-3'!$1:$1048576,FAR!Y1194,FAR!AB1194)</f>
        <v>93.3</v>
      </c>
      <c r="AD1194" s="28">
        <f t="shared" ref="AD1194:AD1197" si="665">AC1194/AA1194</f>
        <v>0.98314014752370904</v>
      </c>
      <c r="AE1194" s="43" t="s">
        <v>4047</v>
      </c>
      <c r="AF1194">
        <f>MATCH(AE1194,'CAT-4'!$A:$A,0)</f>
        <v>647</v>
      </c>
      <c r="AG1194">
        <f>MATCH($AG$3,'CAT-4'!$1:$1,0)</f>
        <v>4</v>
      </c>
      <c r="AH1194">
        <f>INDEX('CAT-4'!$1:$1048576,FAR!AF1194,FAR!AG1194)</f>
        <v>100.5</v>
      </c>
      <c r="AI1194">
        <f>MATCH($AI$3,'CAT-4'!$1:$1,0)</f>
        <v>133</v>
      </c>
      <c r="AJ1194">
        <f>INDEX('CAT-4'!$1:$1048576,FAR!AF1194,FAR!AI1194)</f>
        <v>92.8</v>
      </c>
      <c r="AK1194" s="28">
        <f t="shared" ref="AK1194:AK1201" si="666">AJ1194/AH1194</f>
        <v>0.92338308457711438</v>
      </c>
      <c r="AL1194" s="28">
        <f t="shared" ref="AL1194:AL1197" si="667">AK1194*AD1194</f>
        <v>0.90781498199204169</v>
      </c>
      <c r="AM1194" s="2">
        <f>INDEX(ELSV!$C$4:$G$58,MATCH(AE1194,ELSV!$G$4:$G$58,0),MATCH(IF(O1194&gt;2000000,"A",IF(O1194&gt;1000000,"B",IF(O1194&gt;100000,"C","D"))),ELSV!$C$4:$G$4,0))</f>
        <v>6</v>
      </c>
      <c r="AN1194" s="77">
        <f>INDEX(ELSV!$G$4:$K$58,MATCH(AE1194,ELSV!$G$4:$G$58,0),MATCH(IF(O1194&gt;2000000,"A",IF(O1194&gt;1000000,"B",IF(O1194&gt;100000,"C","D"))),ELSV!$G$4:$K$4,0))</f>
        <v>1</v>
      </c>
      <c r="AO1194" s="24">
        <f t="shared" si="649"/>
        <v>29740.018810059286</v>
      </c>
      <c r="AP1194" s="24">
        <f t="shared" si="650"/>
        <v>29740.018810059286</v>
      </c>
      <c r="AQ1194" s="25">
        <f t="shared" si="651"/>
        <v>0</v>
      </c>
    </row>
    <row r="1195" spans="1:43" ht="1.1499999999999999" customHeight="1" x14ac:dyDescent="0.25">
      <c r="A1195" s="11">
        <v>3006</v>
      </c>
      <c r="B1195" s="6">
        <v>3006006301</v>
      </c>
      <c r="C1195" s="6">
        <v>20000401</v>
      </c>
      <c r="D1195" s="6">
        <v>5030000040</v>
      </c>
      <c r="E1195" s="6" t="s">
        <v>1582</v>
      </c>
      <c r="F1195" s="6" t="s">
        <v>1364</v>
      </c>
      <c r="G1195" s="6"/>
      <c r="H1195" s="6">
        <v>2</v>
      </c>
      <c r="I1195" s="6" t="s">
        <v>41</v>
      </c>
      <c r="J1195" s="27">
        <v>40535</v>
      </c>
      <c r="K1195" s="27">
        <v>40535</v>
      </c>
      <c r="L1195" s="7">
        <v>32760</v>
      </c>
      <c r="M1195" s="7">
        <v>0</v>
      </c>
      <c r="N1195" s="7"/>
      <c r="O1195" s="8">
        <v>32760</v>
      </c>
      <c r="P1195" s="7">
        <v>-29484</v>
      </c>
      <c r="Q1195" s="7">
        <v>0</v>
      </c>
      <c r="R1195" s="7">
        <v>0</v>
      </c>
      <c r="S1195" s="12">
        <f t="shared" si="643"/>
        <v>-29484</v>
      </c>
      <c r="T1195" s="18">
        <f t="shared" si="644"/>
        <v>3276</v>
      </c>
      <c r="U1195" s="18">
        <v>3276</v>
      </c>
      <c r="V1195" s="30">
        <f t="shared" si="645"/>
        <v>40513</v>
      </c>
      <c r="W1195" s="28">
        <f t="shared" si="648"/>
        <v>12.45</v>
      </c>
      <c r="X1195" s="38" t="s">
        <v>3110</v>
      </c>
      <c r="Y1195">
        <f>MATCH(X1195,'CAT-3'!$A:$A,0)</f>
        <v>757</v>
      </c>
      <c r="Z1195">
        <f>MATCH(V1195,'CAT-3'!$1:$1,0)</f>
        <v>75</v>
      </c>
      <c r="AA1195">
        <f>INDEX('CAT-3'!$1:$1048576,FAR!Y1195,FAR!Z1195)</f>
        <v>94.9</v>
      </c>
      <c r="AB1195">
        <f>MATCH($AB$3,'CAT-3'!$1:$1,0)</f>
        <v>90</v>
      </c>
      <c r="AC1195">
        <f>INDEX('CAT-3'!$1:$1048576,FAR!Y1195,FAR!AB1195)</f>
        <v>93.3</v>
      </c>
      <c r="AD1195" s="28">
        <f t="shared" si="665"/>
        <v>0.98314014752370904</v>
      </c>
      <c r="AE1195" s="43" t="s">
        <v>4047</v>
      </c>
      <c r="AF1195">
        <f>MATCH(AE1195,'CAT-4'!$A:$A,0)</f>
        <v>647</v>
      </c>
      <c r="AG1195">
        <f>MATCH($AG$3,'CAT-4'!$1:$1,0)</f>
        <v>4</v>
      </c>
      <c r="AH1195">
        <f>INDEX('CAT-4'!$1:$1048576,FAR!AF1195,FAR!AG1195)</f>
        <v>100.5</v>
      </c>
      <c r="AI1195">
        <f>MATCH($AI$3,'CAT-4'!$1:$1,0)</f>
        <v>133</v>
      </c>
      <c r="AJ1195">
        <f>INDEX('CAT-4'!$1:$1048576,FAR!AF1195,FAR!AI1195)</f>
        <v>92.8</v>
      </c>
      <c r="AK1195" s="28">
        <f t="shared" si="666"/>
        <v>0.92338308457711438</v>
      </c>
      <c r="AL1195" s="28">
        <f t="shared" si="667"/>
        <v>0.90781498199204169</v>
      </c>
      <c r="AM1195" s="2">
        <f>INDEX(ELSV!$C$4:$G$58,MATCH(AE1195,ELSV!$G$4:$G$58,0),MATCH(IF(O1195&gt;2000000,"A",IF(O1195&gt;1000000,"B",IF(O1195&gt;100000,"C","D"))),ELSV!$C$4:$G$4,0))</f>
        <v>6</v>
      </c>
      <c r="AN1195" s="77">
        <f>INDEX(ELSV!$G$4:$K$58,MATCH(AE1195,ELSV!$G$4:$G$58,0),MATCH(IF(O1195&gt;2000000,"A",IF(O1195&gt;1000000,"B",IF(O1195&gt;100000,"C","D"))),ELSV!$G$4:$K$4,0))</f>
        <v>1</v>
      </c>
      <c r="AO1195" s="24">
        <f t="shared" si="649"/>
        <v>29740.018810059286</v>
      </c>
      <c r="AP1195" s="24">
        <f t="shared" si="650"/>
        <v>29740.018810059286</v>
      </c>
      <c r="AQ1195" s="25">
        <f t="shared" si="651"/>
        <v>0</v>
      </c>
    </row>
    <row r="1196" spans="1:43" x14ac:dyDescent="0.25">
      <c r="A1196" s="11">
        <v>3004</v>
      </c>
      <c r="B1196" s="6">
        <v>3004006201</v>
      </c>
      <c r="C1196" s="6">
        <v>20000301</v>
      </c>
      <c r="D1196" s="6">
        <v>4000000096</v>
      </c>
      <c r="E1196" s="6" t="s">
        <v>1583</v>
      </c>
      <c r="F1196" s="6" t="s">
        <v>867</v>
      </c>
      <c r="G1196" s="6"/>
      <c r="H1196" s="6">
        <v>25</v>
      </c>
      <c r="I1196" s="6" t="s">
        <v>41</v>
      </c>
      <c r="J1196" s="27">
        <v>40633</v>
      </c>
      <c r="K1196" s="27">
        <v>40633</v>
      </c>
      <c r="L1196" s="7">
        <v>32631.49</v>
      </c>
      <c r="M1196" s="7">
        <v>0</v>
      </c>
      <c r="N1196" s="7"/>
      <c r="O1196" s="8">
        <v>32631.49</v>
      </c>
      <c r="P1196" s="7">
        <v>-32631.49</v>
      </c>
      <c r="Q1196" s="7">
        <v>0</v>
      </c>
      <c r="R1196" s="7">
        <v>0</v>
      </c>
      <c r="S1196" s="12">
        <f t="shared" si="643"/>
        <v>-32631.49</v>
      </c>
      <c r="T1196" s="18">
        <f t="shared" si="644"/>
        <v>0</v>
      </c>
      <c r="U1196" s="18">
        <v>0</v>
      </c>
      <c r="V1196" s="30">
        <f t="shared" si="645"/>
        <v>40603</v>
      </c>
      <c r="W1196" s="28">
        <f t="shared" si="648"/>
        <v>12.180555555555555</v>
      </c>
      <c r="X1196" s="38" t="s">
        <v>2852</v>
      </c>
      <c r="Y1196">
        <f>MATCH(X1196,'CAT-3'!$A:$A,0)</f>
        <v>628</v>
      </c>
      <c r="Z1196">
        <f>MATCH(V1196,'CAT-3'!$1:$1,0)</f>
        <v>78</v>
      </c>
      <c r="AA1196">
        <f>INDEX('CAT-3'!$1:$1048576,FAR!Y1196,FAR!Z1196)</f>
        <v>129.9</v>
      </c>
      <c r="AB1196">
        <f>MATCH($AB$3,'CAT-3'!$1:$1,0)</f>
        <v>90</v>
      </c>
      <c r="AC1196">
        <f>INDEX('CAT-3'!$1:$1048576,FAR!Y1196,FAR!AB1196)</f>
        <v>138.4</v>
      </c>
      <c r="AD1196" s="28">
        <f t="shared" si="665"/>
        <v>1.0654349499615088</v>
      </c>
      <c r="AE1196" s="43" t="s">
        <v>4429</v>
      </c>
      <c r="AF1196">
        <f>MATCH(AE1196,'CAT-4'!$A:$A,0)</f>
        <v>844</v>
      </c>
      <c r="AG1196">
        <f>MATCH($AG$3,'CAT-4'!$1:$1,0)</f>
        <v>4</v>
      </c>
      <c r="AH1196">
        <f>INDEX('CAT-4'!$1:$1048576,FAR!AF1196,FAR!AG1196)</f>
        <v>103.9</v>
      </c>
      <c r="AI1196">
        <f>MATCH($AI$3,'CAT-4'!$1:$1,0)</f>
        <v>133</v>
      </c>
      <c r="AJ1196">
        <f>INDEX('CAT-4'!$1:$1048576,FAR!AF1196,FAR!AI1196)</f>
        <v>157.9</v>
      </c>
      <c r="AK1196" s="28">
        <f t="shared" si="666"/>
        <v>1.5197305101058709</v>
      </c>
      <c r="AL1196" s="28">
        <f t="shared" si="667"/>
        <v>1.6191739999896269</v>
      </c>
      <c r="AM1196" s="2">
        <f>INDEX(ELSV!$C$4:$G$58,MATCH(AE1196,ELSV!$G$4:$G$58,0),MATCH(IF(O1196&gt;2000000,"A",IF(O1196&gt;1000000,"B",IF(O1196&gt;100000,"C","D"))),ELSV!$C$4:$G$4,0))</f>
        <v>8</v>
      </c>
      <c r="AN1196" s="77">
        <f>INDEX(ELSV!$G$4:$K$58,MATCH(AE1196,ELSV!$G$4:$G$58,0),MATCH(IF(O1196&gt;2000000,"A",IF(O1196&gt;1000000,"B",IF(O1196&gt;100000,"C","D"))),ELSV!$G$4:$K$4,0))</f>
        <v>0.95</v>
      </c>
      <c r="AO1196" s="24">
        <f t="shared" si="649"/>
        <v>52836.06018892151</v>
      </c>
      <c r="AP1196" s="24">
        <f t="shared" si="650"/>
        <v>50194.257179475433</v>
      </c>
      <c r="AQ1196" s="25">
        <f t="shared" si="651"/>
        <v>2641.8030094460773</v>
      </c>
    </row>
    <row r="1197" spans="1:43" x14ac:dyDescent="0.25">
      <c r="A1197" s="11">
        <v>3004</v>
      </c>
      <c r="B1197" s="6">
        <v>3004006201</v>
      </c>
      <c r="C1197" s="6">
        <v>20000301</v>
      </c>
      <c r="D1197" s="6">
        <v>4000000095</v>
      </c>
      <c r="E1197" s="6" t="s">
        <v>1583</v>
      </c>
      <c r="F1197" s="6" t="s">
        <v>867</v>
      </c>
      <c r="G1197" s="6"/>
      <c r="H1197" s="6">
        <v>50</v>
      </c>
      <c r="I1197" s="6" t="s">
        <v>41</v>
      </c>
      <c r="J1197" s="27">
        <v>40633</v>
      </c>
      <c r="K1197" s="27">
        <v>40633</v>
      </c>
      <c r="L1197" s="7">
        <v>32631.25</v>
      </c>
      <c r="M1197" s="7">
        <v>0</v>
      </c>
      <c r="N1197" s="7"/>
      <c r="O1197" s="8">
        <v>32631.25</v>
      </c>
      <c r="P1197" s="7">
        <v>-32631.25</v>
      </c>
      <c r="Q1197" s="7">
        <v>0</v>
      </c>
      <c r="R1197" s="7">
        <v>0</v>
      </c>
      <c r="S1197" s="12">
        <f t="shared" si="643"/>
        <v>-32631.25</v>
      </c>
      <c r="T1197" s="18">
        <f t="shared" si="644"/>
        <v>0</v>
      </c>
      <c r="U1197" s="18">
        <v>0</v>
      </c>
      <c r="V1197" s="30">
        <f t="shared" si="645"/>
        <v>40603</v>
      </c>
      <c r="W1197" s="28">
        <f t="shared" si="648"/>
        <v>12.180555555555555</v>
      </c>
      <c r="X1197" s="38" t="s">
        <v>2852</v>
      </c>
      <c r="Y1197">
        <f>MATCH(X1197,'CAT-3'!$A:$A,0)</f>
        <v>628</v>
      </c>
      <c r="Z1197">
        <f>MATCH(V1197,'CAT-3'!$1:$1,0)</f>
        <v>78</v>
      </c>
      <c r="AA1197">
        <f>INDEX('CAT-3'!$1:$1048576,FAR!Y1197,FAR!Z1197)</f>
        <v>129.9</v>
      </c>
      <c r="AB1197">
        <f>MATCH($AB$3,'CAT-3'!$1:$1,0)</f>
        <v>90</v>
      </c>
      <c r="AC1197">
        <f>INDEX('CAT-3'!$1:$1048576,FAR!Y1197,FAR!AB1197)</f>
        <v>138.4</v>
      </c>
      <c r="AD1197" s="28">
        <f t="shared" si="665"/>
        <v>1.0654349499615088</v>
      </c>
      <c r="AE1197" s="43" t="s">
        <v>4429</v>
      </c>
      <c r="AF1197">
        <f>MATCH(AE1197,'CAT-4'!$A:$A,0)</f>
        <v>844</v>
      </c>
      <c r="AG1197">
        <f>MATCH($AG$3,'CAT-4'!$1:$1,0)</f>
        <v>4</v>
      </c>
      <c r="AH1197">
        <f>INDEX('CAT-4'!$1:$1048576,FAR!AF1197,FAR!AG1197)</f>
        <v>103.9</v>
      </c>
      <c r="AI1197">
        <f>MATCH($AI$3,'CAT-4'!$1:$1,0)</f>
        <v>133</v>
      </c>
      <c r="AJ1197">
        <f>INDEX('CAT-4'!$1:$1048576,FAR!AF1197,FAR!AI1197)</f>
        <v>157.9</v>
      </c>
      <c r="AK1197" s="28">
        <f t="shared" si="666"/>
        <v>1.5197305101058709</v>
      </c>
      <c r="AL1197" s="28">
        <f t="shared" si="667"/>
        <v>1.6191739999896269</v>
      </c>
      <c r="AM1197" s="2">
        <f>INDEX(ELSV!$C$4:$G$58,MATCH(AE1197,ELSV!$G$4:$G$58,0),MATCH(IF(O1197&gt;2000000,"A",IF(O1197&gt;1000000,"B",IF(O1197&gt;100000,"C","D"))),ELSV!$C$4:$G$4,0))</f>
        <v>8</v>
      </c>
      <c r="AN1197" s="77">
        <f>INDEX(ELSV!$G$4:$K$58,MATCH(AE1197,ELSV!$G$4:$G$58,0),MATCH(IF(O1197&gt;2000000,"A",IF(O1197&gt;1000000,"B",IF(O1197&gt;100000,"C","D"))),ELSV!$G$4:$K$4,0))</f>
        <v>0.95</v>
      </c>
      <c r="AO1197" s="24">
        <f t="shared" si="649"/>
        <v>52835.671587161509</v>
      </c>
      <c r="AP1197" s="24">
        <f t="shared" si="650"/>
        <v>50193.888007803434</v>
      </c>
      <c r="AQ1197" s="25">
        <f t="shared" si="651"/>
        <v>2641.7835793580743</v>
      </c>
    </row>
    <row r="1198" spans="1:43" x14ac:dyDescent="0.25">
      <c r="A1198" s="11">
        <v>3008</v>
      </c>
      <c r="B1198" s="6">
        <v>3008000212</v>
      </c>
      <c r="C1198" s="6">
        <v>20000401</v>
      </c>
      <c r="D1198" s="6">
        <v>5000000347</v>
      </c>
      <c r="E1198" s="6" t="s">
        <v>1586</v>
      </c>
      <c r="F1198" s="6" t="s">
        <v>1230</v>
      </c>
      <c r="G1198" s="6"/>
      <c r="H1198" s="6">
        <v>2</v>
      </c>
      <c r="I1198" s="6" t="s">
        <v>8</v>
      </c>
      <c r="J1198" s="27">
        <v>42825</v>
      </c>
      <c r="K1198" s="27">
        <v>42825</v>
      </c>
      <c r="L1198" s="7">
        <v>32550</v>
      </c>
      <c r="M1198" s="7">
        <v>0</v>
      </c>
      <c r="N1198" s="7"/>
      <c r="O1198" s="8">
        <v>32550</v>
      </c>
      <c r="P1198" s="7">
        <v>-10307.74</v>
      </c>
      <c r="Q1198" s="7">
        <v>0</v>
      </c>
      <c r="R1198" s="7">
        <v>-2060.42</v>
      </c>
      <c r="S1198" s="12">
        <f t="shared" si="643"/>
        <v>-12368.16</v>
      </c>
      <c r="T1198" s="18">
        <f t="shared" si="644"/>
        <v>22242.260000000002</v>
      </c>
      <c r="U1198" s="18">
        <v>20181.84</v>
      </c>
      <c r="V1198" s="30">
        <f t="shared" si="645"/>
        <v>42795</v>
      </c>
      <c r="W1198" s="28">
        <f t="shared" si="648"/>
        <v>6.1805555555555554</v>
      </c>
      <c r="X1198" s="38"/>
      <c r="AD1198"/>
      <c r="AE1198" s="43" t="s">
        <v>4034</v>
      </c>
      <c r="AF1198">
        <f>MATCH(AE1198,'CAT-4'!$A:$A,0)</f>
        <v>640</v>
      </c>
      <c r="AG1198">
        <f>MATCH(V1198,'CAT-4'!$1:$1,0)</f>
        <v>63</v>
      </c>
      <c r="AH1198">
        <f>INDEX('CAT-4'!$1:$1048576,FAR!AF1198,FAR!AG1198)</f>
        <v>104.8</v>
      </c>
      <c r="AI1198">
        <f>MATCH($AI$3,'CAT-4'!$1:$1,0)</f>
        <v>133</v>
      </c>
      <c r="AJ1198">
        <f>INDEX('CAT-4'!$1:$1048576,FAR!AF1198,FAR!AI1198)</f>
        <v>115.5</v>
      </c>
      <c r="AK1198" s="28">
        <f t="shared" si="666"/>
        <v>1.1020992366412214</v>
      </c>
      <c r="AL1198" s="28">
        <f t="shared" ref="AL1198:AL1201" si="668">AK1198</f>
        <v>1.1020992366412214</v>
      </c>
      <c r="AM1198" s="2">
        <f>INDEX(ELSV!$C$4:$G$58,MATCH(AE1198,ELSV!$G$4:$G$58,0),MATCH(IF(O1198&gt;2000000,"A",IF(O1198&gt;1000000,"B",IF(O1198&gt;100000,"C","D"))),ELSV!$C$4:$G$4,0))</f>
        <v>5</v>
      </c>
      <c r="AN1198" s="77">
        <f>INDEX(ELSV!$G$4:$K$58,MATCH(AE1198,ELSV!$G$4:$G$58,0),MATCH(IF(O1198&gt;2000000,"A",IF(O1198&gt;1000000,"B",IF(O1198&gt;100000,"C","D"))),ELSV!$G$4:$K$4,0))</f>
        <v>1</v>
      </c>
      <c r="AO1198" s="24">
        <f t="shared" si="649"/>
        <v>35873.330152671755</v>
      </c>
      <c r="AP1198" s="24">
        <f t="shared" si="650"/>
        <v>35873.330152671755</v>
      </c>
      <c r="AQ1198" s="25">
        <f t="shared" si="651"/>
        <v>0</v>
      </c>
    </row>
    <row r="1199" spans="1:43" x14ac:dyDescent="0.25">
      <c r="A1199" s="11">
        <v>3005</v>
      </c>
      <c r="B1199" s="6">
        <v>3005006201</v>
      </c>
      <c r="C1199" s="6">
        <v>20000401</v>
      </c>
      <c r="D1199" s="6">
        <v>5000000372</v>
      </c>
      <c r="E1199" s="6" t="s">
        <v>1584</v>
      </c>
      <c r="F1199" s="6" t="s">
        <v>1250</v>
      </c>
      <c r="G1199" s="6"/>
      <c r="H1199" s="6">
        <v>1</v>
      </c>
      <c r="I1199" s="6" t="s">
        <v>8</v>
      </c>
      <c r="J1199" s="27">
        <v>43343</v>
      </c>
      <c r="K1199" s="27">
        <v>43343</v>
      </c>
      <c r="L1199" s="7">
        <v>32400</v>
      </c>
      <c r="M1199" s="7">
        <v>0</v>
      </c>
      <c r="N1199" s="7"/>
      <c r="O1199" s="8">
        <v>32400</v>
      </c>
      <c r="P1199" s="7">
        <v>-7349.6</v>
      </c>
      <c r="Q1199" s="7">
        <v>0</v>
      </c>
      <c r="R1199" s="7">
        <v>-2050.92</v>
      </c>
      <c r="S1199" s="12">
        <f t="shared" si="643"/>
        <v>-9400.52</v>
      </c>
      <c r="T1199" s="18">
        <f t="shared" si="644"/>
        <v>25050.400000000001</v>
      </c>
      <c r="U1199" s="18">
        <v>22999.48</v>
      </c>
      <c r="V1199" s="30">
        <f t="shared" si="645"/>
        <v>43313</v>
      </c>
      <c r="W1199" s="28">
        <f t="shared" si="648"/>
        <v>4.7638888888888893</v>
      </c>
      <c r="X1199" s="38"/>
      <c r="AD1199"/>
      <c r="AE1199" s="43" t="s">
        <v>4059</v>
      </c>
      <c r="AF1199">
        <f>MATCH(AE1199,'CAT-4'!$A:$A,0)</f>
        <v>653</v>
      </c>
      <c r="AG1199">
        <f>MATCH(V1199,'CAT-4'!$1:$1,0)</f>
        <v>80</v>
      </c>
      <c r="AH1199">
        <f>INDEX('CAT-4'!$1:$1048576,FAR!AF1199,FAR!AG1199)</f>
        <v>117.5</v>
      </c>
      <c r="AI1199">
        <f>MATCH($AI$3,'CAT-4'!$1:$1,0)</f>
        <v>133</v>
      </c>
      <c r="AJ1199">
        <f>INDEX('CAT-4'!$1:$1048576,FAR!AF1199,FAR!AI1199)</f>
        <v>120.5</v>
      </c>
      <c r="AK1199" s="28">
        <f t="shared" si="666"/>
        <v>1.0255319148936171</v>
      </c>
      <c r="AL1199" s="28">
        <f t="shared" si="668"/>
        <v>1.0255319148936171</v>
      </c>
      <c r="AM1199" s="2">
        <f>INDEX(ELSV!$C$4:$G$58,MATCH(AE1199,ELSV!$G$4:$G$58,0),MATCH(IF(O1199&gt;2000000,"A",IF(O1199&gt;1000000,"B",IF(O1199&gt;100000,"C","D"))),ELSV!$C$4:$G$4,0))</f>
        <v>8</v>
      </c>
      <c r="AN1199" s="77">
        <f>INDEX(ELSV!$G$4:$K$58,MATCH(AE1199,ELSV!$G$4:$G$58,0),MATCH(IF(O1199&gt;2000000,"A",IF(O1199&gt;1000000,"B",IF(O1199&gt;100000,"C","D"))),ELSV!$G$4:$K$4,0))</f>
        <v>0.9</v>
      </c>
      <c r="AO1199" s="24">
        <f t="shared" si="649"/>
        <v>33227.234042553195</v>
      </c>
      <c r="AP1199" s="24">
        <f t="shared" si="650"/>
        <v>17807.720744680857</v>
      </c>
      <c r="AQ1199" s="25">
        <f t="shared" si="651"/>
        <v>15419.513297872338</v>
      </c>
    </row>
    <row r="1200" spans="1:43" x14ac:dyDescent="0.25">
      <c r="A1200" s="11">
        <v>3007</v>
      </c>
      <c r="B1200" s="6">
        <v>3007006203</v>
      </c>
      <c r="C1200" s="6">
        <v>20000401</v>
      </c>
      <c r="D1200" s="6">
        <v>5000000302</v>
      </c>
      <c r="E1200" s="6" t="s">
        <v>1585</v>
      </c>
      <c r="F1200" s="6" t="s">
        <v>1194</v>
      </c>
      <c r="G1200" s="6"/>
      <c r="H1200" s="6">
        <v>1</v>
      </c>
      <c r="I1200" s="6" t="s">
        <v>8</v>
      </c>
      <c r="J1200" s="27">
        <v>42145</v>
      </c>
      <c r="K1200" s="27">
        <v>42145</v>
      </c>
      <c r="L1200" s="7">
        <v>32377.03</v>
      </c>
      <c r="M1200" s="7">
        <v>0</v>
      </c>
      <c r="N1200" s="7"/>
      <c r="O1200" s="8">
        <v>32377.03</v>
      </c>
      <c r="P1200" s="7">
        <v>-14066.3</v>
      </c>
      <c r="Q1200" s="7">
        <v>0</v>
      </c>
      <c r="R1200" s="7">
        <v>-2049.4699999999998</v>
      </c>
      <c r="S1200" s="12">
        <f t="shared" si="643"/>
        <v>-16115.769999999999</v>
      </c>
      <c r="T1200" s="18">
        <f t="shared" si="644"/>
        <v>18310.73</v>
      </c>
      <c r="U1200" s="18">
        <v>16261.26</v>
      </c>
      <c r="V1200" s="30">
        <f t="shared" si="645"/>
        <v>42125</v>
      </c>
      <c r="W1200" s="28">
        <f t="shared" si="648"/>
        <v>8.0388888888888896</v>
      </c>
      <c r="X1200" s="38"/>
      <c r="AD1200"/>
      <c r="AE1200" s="43" t="s">
        <v>4165</v>
      </c>
      <c r="AF1200">
        <f>MATCH(AE1200,'CAT-4'!$A:$A,0)</f>
        <v>708</v>
      </c>
      <c r="AG1200">
        <f>MATCH(V1200,'CAT-4'!$1:$1,0)</f>
        <v>41</v>
      </c>
      <c r="AH1200">
        <f>INDEX('CAT-4'!$1:$1048576,FAR!AF1200,FAR!AG1200)</f>
        <v>116.9</v>
      </c>
      <c r="AI1200">
        <f>MATCH($AI$3,'CAT-4'!$1:$1,0)</f>
        <v>133</v>
      </c>
      <c r="AJ1200">
        <f>INDEX('CAT-4'!$1:$1048576,FAR!AF1200,FAR!AI1200)</f>
        <v>133.69999999999999</v>
      </c>
      <c r="AK1200" s="28">
        <f t="shared" si="666"/>
        <v>1.1437125748502992</v>
      </c>
      <c r="AL1200" s="28">
        <f t="shared" si="668"/>
        <v>1.1437125748502992</v>
      </c>
      <c r="AM1200" s="2">
        <f>INDEX(ELSV!$C$4:$G$58,MATCH(AE1200,ELSV!$G$4:$G$58,0),MATCH(IF(O1200&gt;2000000,"A",IF(O1200&gt;1000000,"B",IF(O1200&gt;100000,"C","D"))),ELSV!$C$4:$G$4,0))</f>
        <v>8</v>
      </c>
      <c r="AN1200" s="77">
        <f>INDEX(ELSV!$G$4:$K$58,MATCH(AE1200,ELSV!$G$4:$G$58,0),MATCH(IF(O1200&gt;2000000,"A",IF(O1200&gt;1000000,"B",IF(O1200&gt;100000,"C","D"))),ELSV!$G$4:$K$4,0))</f>
        <v>0.95</v>
      </c>
      <c r="AO1200" s="24">
        <f t="shared" si="649"/>
        <v>37030.016347305384</v>
      </c>
      <c r="AP1200" s="24">
        <f t="shared" si="650"/>
        <v>35178.515529940116</v>
      </c>
      <c r="AQ1200" s="25">
        <f t="shared" si="651"/>
        <v>1851.5008173652677</v>
      </c>
    </row>
    <row r="1201" spans="1:43" x14ac:dyDescent="0.25">
      <c r="A1201" s="11">
        <v>3004</v>
      </c>
      <c r="B1201" s="6">
        <v>3004006201</v>
      </c>
      <c r="C1201" s="6">
        <v>20000401</v>
      </c>
      <c r="D1201" s="6">
        <v>5000000304</v>
      </c>
      <c r="E1201" s="6" t="s">
        <v>1583</v>
      </c>
      <c r="F1201" s="6" t="s">
        <v>1196</v>
      </c>
      <c r="G1201" s="6"/>
      <c r="H1201" s="6">
        <v>1</v>
      </c>
      <c r="I1201" s="6" t="s">
        <v>8</v>
      </c>
      <c r="J1201" s="27">
        <v>42156</v>
      </c>
      <c r="K1201" s="27">
        <v>42156</v>
      </c>
      <c r="L1201" s="7">
        <v>32377.03</v>
      </c>
      <c r="M1201" s="7">
        <v>0</v>
      </c>
      <c r="N1201" s="7"/>
      <c r="O1201" s="8">
        <v>32377.03</v>
      </c>
      <c r="P1201" s="7">
        <v>-14004.71</v>
      </c>
      <c r="Q1201" s="7">
        <v>0</v>
      </c>
      <c r="R1201" s="7">
        <v>-2049.4699999999998</v>
      </c>
      <c r="S1201" s="12">
        <f t="shared" si="643"/>
        <v>-16054.179999999998</v>
      </c>
      <c r="T1201" s="18">
        <f t="shared" si="644"/>
        <v>18372.32</v>
      </c>
      <c r="U1201" s="18">
        <v>16322.85</v>
      </c>
      <c r="V1201" s="30">
        <f t="shared" si="645"/>
        <v>42156</v>
      </c>
      <c r="W1201" s="28">
        <f t="shared" si="648"/>
        <v>8.0111111111111111</v>
      </c>
      <c r="X1201" s="38"/>
      <c r="AD1201"/>
      <c r="AE1201" s="43" t="s">
        <v>4165</v>
      </c>
      <c r="AF1201">
        <f>MATCH(AE1201,'CAT-4'!$A:$A,0)</f>
        <v>708</v>
      </c>
      <c r="AG1201">
        <f>MATCH(V1201,'CAT-4'!$1:$1,0)</f>
        <v>42</v>
      </c>
      <c r="AH1201">
        <f>INDEX('CAT-4'!$1:$1048576,FAR!AF1201,FAR!AG1201)</f>
        <v>117.3</v>
      </c>
      <c r="AI1201">
        <f>MATCH($AI$3,'CAT-4'!$1:$1,0)</f>
        <v>133</v>
      </c>
      <c r="AJ1201">
        <f>INDEX('CAT-4'!$1:$1048576,FAR!AF1201,FAR!AI1201)</f>
        <v>133.69999999999999</v>
      </c>
      <c r="AK1201" s="28">
        <f t="shared" si="666"/>
        <v>1.1398124467178175</v>
      </c>
      <c r="AL1201" s="28">
        <f t="shared" si="668"/>
        <v>1.1398124467178175</v>
      </c>
      <c r="AM1201" s="2">
        <f>INDEX(ELSV!$C$4:$G$58,MATCH(AE1201,ELSV!$G$4:$G$58,0),MATCH(IF(O1201&gt;2000000,"A",IF(O1201&gt;1000000,"B",IF(O1201&gt;100000,"C","D"))),ELSV!$C$4:$G$4,0))</f>
        <v>8</v>
      </c>
      <c r="AN1201" s="77">
        <f>INDEX(ELSV!$G$4:$K$58,MATCH(AE1201,ELSV!$G$4:$G$58,0),MATCH(IF(O1201&gt;2000000,"A",IF(O1201&gt;1000000,"B",IF(O1201&gt;100000,"C","D"))),ELSV!$G$4:$K$4,0))</f>
        <v>0.95</v>
      </c>
      <c r="AO1201" s="24">
        <f t="shared" si="649"/>
        <v>36903.741781756173</v>
      </c>
      <c r="AP1201" s="24">
        <f t="shared" si="650"/>
        <v>35058.55469266836</v>
      </c>
      <c r="AQ1201" s="25">
        <f t="shared" si="651"/>
        <v>1845.1870890878126</v>
      </c>
    </row>
    <row r="1202" spans="1:43" hidden="1" x14ac:dyDescent="0.25">
      <c r="A1202" s="11">
        <v>3003</v>
      </c>
      <c r="B1202" s="6">
        <v>3003006203</v>
      </c>
      <c r="C1202" s="6">
        <v>20100001</v>
      </c>
      <c r="D1202" s="6">
        <v>11000000006</v>
      </c>
      <c r="E1202" s="6"/>
      <c r="F1202" s="6" t="s">
        <v>1547</v>
      </c>
      <c r="G1202" s="6"/>
      <c r="H1202" s="6">
        <v>1</v>
      </c>
      <c r="I1202" s="6" t="s">
        <v>41</v>
      </c>
      <c r="J1202" s="27">
        <v>40602</v>
      </c>
      <c r="K1202" s="27">
        <v>40602</v>
      </c>
      <c r="L1202" s="7">
        <v>32076.78</v>
      </c>
      <c r="M1202" s="7">
        <v>0</v>
      </c>
      <c r="N1202" s="7"/>
      <c r="O1202" s="8">
        <v>32076.78</v>
      </c>
      <c r="P1202" s="7">
        <v>-32076.78</v>
      </c>
      <c r="Q1202" s="7">
        <v>0</v>
      </c>
      <c r="R1202" s="7">
        <v>0</v>
      </c>
      <c r="S1202" s="12">
        <f t="shared" si="643"/>
        <v>-32076.78</v>
      </c>
      <c r="T1202" s="18">
        <f t="shared" si="644"/>
        <v>0</v>
      </c>
      <c r="U1202" s="18">
        <v>0</v>
      </c>
      <c r="V1202" s="30">
        <f t="shared" si="645"/>
        <v>40575</v>
      </c>
      <c r="W1202" s="28">
        <f t="shared" si="648"/>
        <v>12.263888888888889</v>
      </c>
      <c r="X1202" s="38" t="s">
        <v>3110</v>
      </c>
      <c r="Y1202">
        <f>MATCH(X1202,'CAT-3'!$A:$A,0)</f>
        <v>757</v>
      </c>
      <c r="Z1202">
        <f>MATCH(V1202,'CAT-3'!$1:$1,0)</f>
        <v>77</v>
      </c>
      <c r="AA1202">
        <f>INDEX('CAT-3'!$1:$1048576,FAR!Y1202,FAR!Z1202)</f>
        <v>93.7</v>
      </c>
      <c r="AB1202">
        <f>MATCH($AB$3,'CAT-3'!$1:$1,0)</f>
        <v>90</v>
      </c>
      <c r="AC1202">
        <f>INDEX('CAT-3'!$1:$1048576,FAR!Y1202,FAR!AB1202)</f>
        <v>93.3</v>
      </c>
      <c r="AD1202" s="28">
        <f>AC1202/AA1202</f>
        <v>0.99573105656350047</v>
      </c>
      <c r="AE1202" s="43" t="s">
        <v>4047</v>
      </c>
      <c r="AF1202">
        <f>MATCH(AE1202,'CAT-4'!$A:$A,0)</f>
        <v>647</v>
      </c>
      <c r="AG1202">
        <f>MATCH($AG$3,'CAT-4'!$1:$1,0)</f>
        <v>4</v>
      </c>
      <c r="AH1202">
        <f>INDEX('CAT-4'!$1:$1048576,FAR!AF1202,FAR!AG1202)</f>
        <v>100.5</v>
      </c>
      <c r="AI1202">
        <f>MATCH($AI$3,'CAT-4'!$1:$1,0)</f>
        <v>133</v>
      </c>
      <c r="AJ1202">
        <f>INDEX('CAT-4'!$1:$1048576,FAR!AF1202,FAR!AI1202)</f>
        <v>92.8</v>
      </c>
      <c r="AK1202" s="28">
        <f>AJ1202/AH1202</f>
        <v>0.92338308457711438</v>
      </c>
      <c r="AL1202" s="28">
        <f>AK1202*AD1202</f>
        <v>0.9194412144188342</v>
      </c>
      <c r="AM1202" s="2">
        <f>INDEX(ELSV!$C$4:$G$58,MATCH(AE1202,ELSV!$G$4:$G$58,0),MATCH(IF(O1202&gt;2000000,"A",IF(O1202&gt;1000000,"B",IF(O1202&gt;100000,"C","D"))),ELSV!$C$4:$G$4,0))</f>
        <v>6</v>
      </c>
      <c r="AN1202" s="77">
        <f>INDEX(ELSV!$G$4:$K$58,MATCH(AE1202,ELSV!$G$4:$G$58,0),MATCH(IF(O1202&gt;2000000,"A",IF(O1202&gt;1000000,"B",IF(O1202&gt;100000,"C","D"))),ELSV!$G$4:$K$4,0))</f>
        <v>1</v>
      </c>
      <c r="AO1202" s="24">
        <f t="shared" si="649"/>
        <v>29492.713557845771</v>
      </c>
      <c r="AP1202" s="24">
        <f t="shared" si="650"/>
        <v>29492.713557845767</v>
      </c>
      <c r="AQ1202" s="25">
        <f t="shared" si="651"/>
        <v>0</v>
      </c>
    </row>
    <row r="1203" spans="1:43" x14ac:dyDescent="0.25">
      <c r="A1203" s="11">
        <v>3007</v>
      </c>
      <c r="B1203" s="6">
        <v>3007006203</v>
      </c>
      <c r="C1203" s="6">
        <v>20000401</v>
      </c>
      <c r="D1203" s="6">
        <v>5000000326</v>
      </c>
      <c r="E1203" s="6" t="s">
        <v>1585</v>
      </c>
      <c r="F1203" s="6" t="s">
        <v>1213</v>
      </c>
      <c r="G1203" s="6"/>
      <c r="H1203" s="6">
        <v>2</v>
      </c>
      <c r="I1203" s="6" t="s">
        <v>8</v>
      </c>
      <c r="J1203" s="27">
        <v>42370</v>
      </c>
      <c r="K1203" s="27">
        <v>42370</v>
      </c>
      <c r="L1203" s="7">
        <v>32000.01</v>
      </c>
      <c r="M1203" s="7">
        <v>0</v>
      </c>
      <c r="N1203" s="7"/>
      <c r="O1203" s="8">
        <v>32000.01</v>
      </c>
      <c r="P1203" s="7">
        <v>-12657.23</v>
      </c>
      <c r="Q1203" s="7">
        <v>0</v>
      </c>
      <c r="R1203" s="7">
        <v>-2025.6</v>
      </c>
      <c r="S1203" s="12">
        <f t="shared" si="643"/>
        <v>-14682.83</v>
      </c>
      <c r="T1203" s="18">
        <f t="shared" si="644"/>
        <v>19342.78</v>
      </c>
      <c r="U1203" s="18">
        <v>17317.18</v>
      </c>
      <c r="V1203" s="30">
        <f t="shared" si="645"/>
        <v>42370</v>
      </c>
      <c r="W1203" s="28">
        <f t="shared" si="648"/>
        <v>7.427777777777778</v>
      </c>
      <c r="X1203" s="38"/>
      <c r="AD1203"/>
      <c r="AE1203" s="43" t="s">
        <v>4165</v>
      </c>
      <c r="AF1203">
        <f>MATCH(AE1203,'CAT-4'!$A:$A,0)</f>
        <v>708</v>
      </c>
      <c r="AG1203">
        <f>MATCH(V1203,'CAT-4'!$1:$1,0)</f>
        <v>49</v>
      </c>
      <c r="AH1203">
        <f>INDEX('CAT-4'!$1:$1048576,FAR!AF1203,FAR!AG1203)</f>
        <v>119.4</v>
      </c>
      <c r="AI1203">
        <f>MATCH($AI$3,'CAT-4'!$1:$1,0)</f>
        <v>133</v>
      </c>
      <c r="AJ1203">
        <f>INDEX('CAT-4'!$1:$1048576,FAR!AF1203,FAR!AI1203)</f>
        <v>133.69999999999999</v>
      </c>
      <c r="AK1203" s="28">
        <f t="shared" ref="AK1203:AK1210" si="669">AJ1203/AH1203</f>
        <v>1.1197654941373534</v>
      </c>
      <c r="AL1203" s="28">
        <f t="shared" ref="AL1203:AL1210" si="670">AK1203</f>
        <v>1.1197654941373534</v>
      </c>
      <c r="AM1203" s="2">
        <f>INDEX(ELSV!$C$4:$G$58,MATCH(AE1203,ELSV!$G$4:$G$58,0),MATCH(IF(O1203&gt;2000000,"A",IF(O1203&gt;1000000,"B",IF(O1203&gt;100000,"C","D"))),ELSV!$C$4:$G$4,0))</f>
        <v>8</v>
      </c>
      <c r="AN1203" s="77">
        <f>INDEX(ELSV!$G$4:$K$58,MATCH(AE1203,ELSV!$G$4:$G$58,0),MATCH(IF(O1203&gt;2000000,"A",IF(O1203&gt;1000000,"B",IF(O1203&gt;100000,"C","D"))),ELSV!$G$4:$K$4,0))</f>
        <v>0.95</v>
      </c>
      <c r="AO1203" s="24">
        <f t="shared" si="649"/>
        <v>35832.507010050249</v>
      </c>
      <c r="AP1203" s="24">
        <f t="shared" si="650"/>
        <v>31606.013040843973</v>
      </c>
      <c r="AQ1203" s="25">
        <f t="shared" si="651"/>
        <v>4226.4939692062762</v>
      </c>
    </row>
    <row r="1204" spans="1:43" x14ac:dyDescent="0.25">
      <c r="A1204" s="11">
        <v>3005</v>
      </c>
      <c r="B1204" s="6">
        <v>3005000212</v>
      </c>
      <c r="C1204" s="6">
        <v>20000401</v>
      </c>
      <c r="D1204" s="6">
        <v>5000000188</v>
      </c>
      <c r="E1204" s="6" t="s">
        <v>1584</v>
      </c>
      <c r="F1204" s="6" t="s">
        <v>1153</v>
      </c>
      <c r="G1204" s="6"/>
      <c r="H1204" s="6">
        <v>2</v>
      </c>
      <c r="I1204" s="6" t="s">
        <v>41</v>
      </c>
      <c r="J1204" s="27">
        <v>41060</v>
      </c>
      <c r="K1204" s="27">
        <v>41060</v>
      </c>
      <c r="L1204" s="7">
        <v>32000</v>
      </c>
      <c r="M1204" s="7">
        <v>0</v>
      </c>
      <c r="N1204" s="7"/>
      <c r="O1204" s="8">
        <v>32000</v>
      </c>
      <c r="P1204" s="7">
        <v>-13246.41</v>
      </c>
      <c r="Q1204" s="7">
        <v>0</v>
      </c>
      <c r="R1204" s="7">
        <v>-2025.6</v>
      </c>
      <c r="S1204" s="12">
        <f t="shared" si="643"/>
        <v>-15272.01</v>
      </c>
      <c r="T1204" s="18">
        <f t="shared" si="644"/>
        <v>18753.59</v>
      </c>
      <c r="U1204" s="18">
        <v>16727.990000000002</v>
      </c>
      <c r="V1204" s="30">
        <f t="shared" si="645"/>
        <v>41030</v>
      </c>
      <c r="W1204" s="28">
        <f t="shared" si="648"/>
        <v>11.013888888888889</v>
      </c>
      <c r="X1204" s="38"/>
      <c r="AD1204"/>
      <c r="AE1204" s="43" t="s">
        <v>4047</v>
      </c>
      <c r="AF1204">
        <f>MATCH(AE1204,'CAT-4'!$A:$A,0)</f>
        <v>647</v>
      </c>
      <c r="AG1204">
        <f>MATCH(V1204,'CAT-4'!$1:$1,0)</f>
        <v>5</v>
      </c>
      <c r="AH1204">
        <f>INDEX('CAT-4'!$1:$1048576,FAR!AF1204,FAR!AG1204)</f>
        <v>100.5</v>
      </c>
      <c r="AI1204">
        <f>MATCH($AI$3,'CAT-4'!$1:$1,0)</f>
        <v>133</v>
      </c>
      <c r="AJ1204">
        <f>INDEX('CAT-4'!$1:$1048576,FAR!AF1204,FAR!AI1204)</f>
        <v>92.8</v>
      </c>
      <c r="AK1204" s="28">
        <f t="shared" si="669"/>
        <v>0.92338308457711438</v>
      </c>
      <c r="AL1204" s="28">
        <f t="shared" si="670"/>
        <v>0.92338308457711438</v>
      </c>
      <c r="AM1204" s="2">
        <f>INDEX(ELSV!$C$4:$G$58,MATCH(AE1204,ELSV!$G$4:$G$58,0),MATCH(IF(O1204&gt;2000000,"A",IF(O1204&gt;1000000,"B",IF(O1204&gt;100000,"C","D"))),ELSV!$C$4:$G$4,0))</f>
        <v>6</v>
      </c>
      <c r="AN1204" s="77">
        <f>INDEX(ELSV!$G$4:$K$58,MATCH(AE1204,ELSV!$G$4:$G$58,0),MATCH(IF(O1204&gt;2000000,"A",IF(O1204&gt;1000000,"B",IF(O1204&gt;100000,"C","D"))),ELSV!$G$4:$K$4,0))</f>
        <v>1</v>
      </c>
      <c r="AO1204" s="24">
        <f t="shared" si="649"/>
        <v>29548.258706467659</v>
      </c>
      <c r="AP1204" s="24">
        <f t="shared" si="650"/>
        <v>29548.258706467655</v>
      </c>
      <c r="AQ1204" s="25">
        <f t="shared" si="651"/>
        <v>0</v>
      </c>
    </row>
    <row r="1205" spans="1:43" x14ac:dyDescent="0.25">
      <c r="A1205" s="11">
        <v>3006</v>
      </c>
      <c r="B1205" s="6">
        <v>3006000214</v>
      </c>
      <c r="C1205" s="6">
        <v>20000101</v>
      </c>
      <c r="D1205" s="6">
        <v>2070000023</v>
      </c>
      <c r="E1205" s="6" t="s">
        <v>1582</v>
      </c>
      <c r="F1205" s="6" t="s">
        <v>143</v>
      </c>
      <c r="G1205" s="6"/>
      <c r="H1205" s="6">
        <v>1</v>
      </c>
      <c r="I1205" s="6" t="s">
        <v>8</v>
      </c>
      <c r="J1205" s="27">
        <v>44377</v>
      </c>
      <c r="K1205" s="27">
        <v>44377</v>
      </c>
      <c r="L1205" s="7">
        <v>31997.7</v>
      </c>
      <c r="M1205" s="7">
        <v>0</v>
      </c>
      <c r="N1205" s="7"/>
      <c r="O1205" s="8">
        <v>31997.7</v>
      </c>
      <c r="P1205" s="7">
        <v>-805.2</v>
      </c>
      <c r="Q1205" s="7">
        <v>0</v>
      </c>
      <c r="R1205" s="7">
        <v>-1068.72</v>
      </c>
      <c r="S1205" s="12">
        <f t="shared" si="643"/>
        <v>-1873.92</v>
      </c>
      <c r="T1205" s="18">
        <f t="shared" si="644"/>
        <v>31192.5</v>
      </c>
      <c r="U1205" s="18">
        <v>30123.78</v>
      </c>
      <c r="V1205" s="30">
        <f t="shared" si="645"/>
        <v>44348</v>
      </c>
      <c r="W1205" s="28">
        <f t="shared" si="648"/>
        <v>1.9305555555555556</v>
      </c>
      <c r="X1205" s="38"/>
      <c r="AD1205"/>
      <c r="AE1205" s="43" t="s">
        <v>4165</v>
      </c>
      <c r="AF1205">
        <f>MATCH(AE1205,'CAT-4'!$A:$A,0)</f>
        <v>708</v>
      </c>
      <c r="AG1205">
        <f>MATCH(V1205,'CAT-4'!$1:$1,0)</f>
        <v>114</v>
      </c>
      <c r="AH1205">
        <f>INDEX('CAT-4'!$1:$1048576,FAR!AF1205,FAR!AG1205)</f>
        <v>125.2</v>
      </c>
      <c r="AI1205">
        <f>MATCH($AI$3,'CAT-4'!$1:$1,0)</f>
        <v>133</v>
      </c>
      <c r="AJ1205">
        <f>INDEX('CAT-4'!$1:$1048576,FAR!AF1205,FAR!AI1205)</f>
        <v>133.69999999999999</v>
      </c>
      <c r="AK1205" s="28">
        <f t="shared" si="669"/>
        <v>1.0678913738019169</v>
      </c>
      <c r="AL1205" s="28">
        <f t="shared" si="670"/>
        <v>1.0678913738019169</v>
      </c>
      <c r="AM1205" s="2">
        <f>INDEX(ELSV!$C$4:$G$58,MATCH(AE1205,ELSV!$G$4:$G$58,0),MATCH(IF(O1205&gt;2000000,"A",IF(O1205&gt;1000000,"B",IF(O1205&gt;100000,"C","D"))),ELSV!$C$4:$G$4,0))</f>
        <v>8</v>
      </c>
      <c r="AN1205" s="77">
        <f>INDEX(ELSV!$G$4:$K$58,MATCH(AE1205,ELSV!$G$4:$G$58,0),MATCH(IF(O1205&gt;2000000,"A",IF(O1205&gt;1000000,"B",IF(O1205&gt;100000,"C","D"))),ELSV!$G$4:$K$4,0))</f>
        <v>0.95</v>
      </c>
      <c r="AO1205" s="24">
        <f t="shared" si="649"/>
        <v>34170.067811501598</v>
      </c>
      <c r="AP1205" s="24">
        <f t="shared" si="650"/>
        <v>7833.6066918555307</v>
      </c>
      <c r="AQ1205" s="25">
        <f t="shared" si="651"/>
        <v>26336.461119646068</v>
      </c>
    </row>
    <row r="1206" spans="1:43" x14ac:dyDescent="0.25">
      <c r="A1206" s="11">
        <v>3006</v>
      </c>
      <c r="B1206" s="6">
        <v>3006006201</v>
      </c>
      <c r="C1206" s="6">
        <v>20000301</v>
      </c>
      <c r="D1206" s="6">
        <v>4000000244</v>
      </c>
      <c r="E1206" s="6" t="s">
        <v>1582</v>
      </c>
      <c r="F1206" s="6" t="s">
        <v>972</v>
      </c>
      <c r="G1206" s="6"/>
      <c r="H1206" s="6">
        <v>1</v>
      </c>
      <c r="I1206" s="6" t="s">
        <v>8</v>
      </c>
      <c r="J1206" s="27">
        <v>42155</v>
      </c>
      <c r="K1206" s="27">
        <v>42155</v>
      </c>
      <c r="L1206" s="7">
        <v>31881.81</v>
      </c>
      <c r="M1206" s="7">
        <v>0</v>
      </c>
      <c r="N1206" s="7"/>
      <c r="O1206" s="8">
        <v>31881.81</v>
      </c>
      <c r="P1206" s="7">
        <v>-13796</v>
      </c>
      <c r="Q1206" s="7">
        <v>0</v>
      </c>
      <c r="R1206" s="7">
        <v>-2018.12</v>
      </c>
      <c r="S1206" s="12">
        <f t="shared" si="643"/>
        <v>-15814.119999999999</v>
      </c>
      <c r="T1206" s="18">
        <f t="shared" si="644"/>
        <v>18085.810000000001</v>
      </c>
      <c r="U1206" s="18">
        <v>16067.69</v>
      </c>
      <c r="V1206" s="30">
        <f t="shared" si="645"/>
        <v>42125</v>
      </c>
      <c r="W1206" s="28">
        <f t="shared" si="648"/>
        <v>8.0138888888888893</v>
      </c>
      <c r="X1206" s="38"/>
      <c r="AD1206"/>
      <c r="AE1206" s="43" t="s">
        <v>4429</v>
      </c>
      <c r="AF1206">
        <f>MATCH(AE1206,'CAT-4'!$A:$A,0)</f>
        <v>844</v>
      </c>
      <c r="AG1206">
        <f>MATCH(V1206,'CAT-4'!$1:$1,0)</f>
        <v>41</v>
      </c>
      <c r="AH1206">
        <f>INDEX('CAT-4'!$1:$1048576,FAR!AF1206,FAR!AG1206)</f>
        <v>112.6</v>
      </c>
      <c r="AI1206">
        <f>MATCH($AI$3,'CAT-4'!$1:$1,0)</f>
        <v>133</v>
      </c>
      <c r="AJ1206">
        <f>INDEX('CAT-4'!$1:$1048576,FAR!AF1206,FAR!AI1206)</f>
        <v>157.9</v>
      </c>
      <c r="AK1206" s="28">
        <f t="shared" si="669"/>
        <v>1.402309058614565</v>
      </c>
      <c r="AL1206" s="28">
        <f t="shared" si="670"/>
        <v>1.402309058614565</v>
      </c>
      <c r="AM1206" s="2">
        <f>INDEX(ELSV!$C$4:$G$58,MATCH(AE1206,ELSV!$G$4:$G$58,0),MATCH(IF(O1206&gt;2000000,"A",IF(O1206&gt;1000000,"B",IF(O1206&gt;100000,"C","D"))),ELSV!$C$4:$G$4,0))</f>
        <v>8</v>
      </c>
      <c r="AN1206" s="77">
        <f>INDEX(ELSV!$G$4:$K$58,MATCH(AE1206,ELSV!$G$4:$G$58,0),MATCH(IF(O1206&gt;2000000,"A",IF(O1206&gt;1000000,"B",IF(O1206&gt;100000,"C","D"))),ELSV!$G$4:$K$4,0))</f>
        <v>0.95</v>
      </c>
      <c r="AO1206" s="24">
        <f t="shared" si="649"/>
        <v>44708.150968028429</v>
      </c>
      <c r="AP1206" s="24">
        <f t="shared" si="650"/>
        <v>42472.743419627004</v>
      </c>
      <c r="AQ1206" s="25">
        <f t="shared" si="651"/>
        <v>2235.4075484014247</v>
      </c>
    </row>
    <row r="1207" spans="1:43" x14ac:dyDescent="0.25">
      <c r="A1207" s="11">
        <v>3008</v>
      </c>
      <c r="B1207" s="6">
        <v>3008006201</v>
      </c>
      <c r="C1207" s="6">
        <v>20000301</v>
      </c>
      <c r="D1207" s="6">
        <v>4000000242</v>
      </c>
      <c r="E1207" s="6" t="s">
        <v>1586</v>
      </c>
      <c r="F1207" s="6" t="s">
        <v>970</v>
      </c>
      <c r="G1207" s="6"/>
      <c r="H1207" s="6">
        <v>1</v>
      </c>
      <c r="I1207" s="6" t="s">
        <v>8</v>
      </c>
      <c r="J1207" s="27">
        <v>42176</v>
      </c>
      <c r="K1207" s="27">
        <v>42176</v>
      </c>
      <c r="L1207" s="7">
        <v>31881.43</v>
      </c>
      <c r="M1207" s="7">
        <v>0</v>
      </c>
      <c r="N1207" s="7"/>
      <c r="O1207" s="8">
        <v>31881.43</v>
      </c>
      <c r="P1207" s="7">
        <v>-13680.01</v>
      </c>
      <c r="Q1207" s="7">
        <v>0</v>
      </c>
      <c r="R1207" s="7">
        <v>-2018.09</v>
      </c>
      <c r="S1207" s="12">
        <f t="shared" si="643"/>
        <v>-15698.1</v>
      </c>
      <c r="T1207" s="18">
        <f t="shared" si="644"/>
        <v>18201.419999999998</v>
      </c>
      <c r="U1207" s="18">
        <v>16183.33</v>
      </c>
      <c r="V1207" s="30">
        <f t="shared" si="645"/>
        <v>42156</v>
      </c>
      <c r="W1207" s="28">
        <f t="shared" si="648"/>
        <v>7.9555555555555557</v>
      </c>
      <c r="X1207" s="38"/>
      <c r="AD1207"/>
      <c r="AE1207" s="43" t="s">
        <v>4429</v>
      </c>
      <c r="AF1207">
        <f>MATCH(AE1207,'CAT-4'!$A:$A,0)</f>
        <v>844</v>
      </c>
      <c r="AG1207">
        <f>MATCH(V1207,'CAT-4'!$1:$1,0)</f>
        <v>42</v>
      </c>
      <c r="AH1207">
        <f>INDEX('CAT-4'!$1:$1048576,FAR!AF1207,FAR!AG1207)</f>
        <v>109.9</v>
      </c>
      <c r="AI1207">
        <f>MATCH($AI$3,'CAT-4'!$1:$1,0)</f>
        <v>133</v>
      </c>
      <c r="AJ1207">
        <f>INDEX('CAT-4'!$1:$1048576,FAR!AF1207,FAR!AI1207)</f>
        <v>157.9</v>
      </c>
      <c r="AK1207" s="28">
        <f t="shared" si="669"/>
        <v>1.4367606915377615</v>
      </c>
      <c r="AL1207" s="28">
        <f t="shared" si="670"/>
        <v>1.4367606915377615</v>
      </c>
      <c r="AM1207" s="2">
        <f>INDEX(ELSV!$C$4:$G$58,MATCH(AE1207,ELSV!$G$4:$G$58,0),MATCH(IF(O1207&gt;2000000,"A",IF(O1207&gt;1000000,"B",IF(O1207&gt;100000,"C","D"))),ELSV!$C$4:$G$4,0))</f>
        <v>8</v>
      </c>
      <c r="AN1207" s="77">
        <f>INDEX(ELSV!$G$4:$K$58,MATCH(AE1207,ELSV!$G$4:$G$58,0),MATCH(IF(O1207&gt;2000000,"A",IF(O1207&gt;1000000,"B",IF(O1207&gt;100000,"C","D"))),ELSV!$G$4:$K$4,0))</f>
        <v>0.95</v>
      </c>
      <c r="AO1207" s="24">
        <f t="shared" si="649"/>
        <v>45805.985414012735</v>
      </c>
      <c r="AP1207" s="24">
        <f t="shared" si="650"/>
        <v>43273.932331404809</v>
      </c>
      <c r="AQ1207" s="25">
        <f t="shared" si="651"/>
        <v>2532.0530826079266</v>
      </c>
    </row>
    <row r="1208" spans="1:43" x14ac:dyDescent="0.25">
      <c r="A1208" s="11">
        <v>3008</v>
      </c>
      <c r="B1208" s="6">
        <v>3008006201</v>
      </c>
      <c r="C1208" s="6">
        <v>20000301</v>
      </c>
      <c r="D1208" s="6">
        <v>4000000285</v>
      </c>
      <c r="E1208" s="6" t="s">
        <v>1586</v>
      </c>
      <c r="F1208" s="6" t="s">
        <v>1008</v>
      </c>
      <c r="G1208" s="6"/>
      <c r="H1208" s="6">
        <v>2</v>
      </c>
      <c r="I1208" s="6" t="s">
        <v>8</v>
      </c>
      <c r="J1208" s="27">
        <v>42429</v>
      </c>
      <c r="K1208" s="27">
        <v>42429</v>
      </c>
      <c r="L1208" s="7">
        <v>31834.22</v>
      </c>
      <c r="M1208" s="7">
        <v>0</v>
      </c>
      <c r="N1208" s="7"/>
      <c r="O1208" s="8">
        <v>31834.22</v>
      </c>
      <c r="P1208" s="7">
        <v>-12266.84</v>
      </c>
      <c r="Q1208" s="7">
        <v>0</v>
      </c>
      <c r="R1208" s="7">
        <v>-2015.11</v>
      </c>
      <c r="S1208" s="12">
        <f t="shared" si="643"/>
        <v>-14281.95</v>
      </c>
      <c r="T1208" s="18">
        <f t="shared" si="644"/>
        <v>19567.38</v>
      </c>
      <c r="U1208" s="18">
        <v>17552.27</v>
      </c>
      <c r="V1208" s="30">
        <f t="shared" si="645"/>
        <v>42401</v>
      </c>
      <c r="W1208" s="28">
        <f t="shared" si="648"/>
        <v>7.2638888888888893</v>
      </c>
      <c r="X1208" s="38"/>
      <c r="AD1208"/>
      <c r="AE1208" s="43" t="s">
        <v>4429</v>
      </c>
      <c r="AF1208">
        <f>MATCH(AE1208,'CAT-4'!$A:$A,0)</f>
        <v>844</v>
      </c>
      <c r="AG1208">
        <f>MATCH(V1208,'CAT-4'!$1:$1,0)</f>
        <v>50</v>
      </c>
      <c r="AH1208">
        <f>INDEX('CAT-4'!$1:$1048576,FAR!AF1208,FAR!AG1208)</f>
        <v>113</v>
      </c>
      <c r="AI1208">
        <f>MATCH($AI$3,'CAT-4'!$1:$1,0)</f>
        <v>133</v>
      </c>
      <c r="AJ1208">
        <f>INDEX('CAT-4'!$1:$1048576,FAR!AF1208,FAR!AI1208)</f>
        <v>157.9</v>
      </c>
      <c r="AK1208" s="28">
        <f t="shared" si="669"/>
        <v>1.3973451327433628</v>
      </c>
      <c r="AL1208" s="28">
        <f t="shared" si="670"/>
        <v>1.3973451327433628</v>
      </c>
      <c r="AM1208" s="2">
        <f>INDEX(ELSV!$C$4:$G$58,MATCH(AE1208,ELSV!$G$4:$G$58,0),MATCH(IF(O1208&gt;2000000,"A",IF(O1208&gt;1000000,"B",IF(O1208&gt;100000,"C","D"))),ELSV!$C$4:$G$4,0))</f>
        <v>8</v>
      </c>
      <c r="AN1208" s="77">
        <f>INDEX(ELSV!$G$4:$K$58,MATCH(AE1208,ELSV!$G$4:$G$58,0),MATCH(IF(O1208&gt;2000000,"A",IF(O1208&gt;1000000,"B",IF(O1208&gt;100000,"C","D"))),ELSV!$G$4:$K$4,0))</f>
        <v>0.95</v>
      </c>
      <c r="AO1208" s="24">
        <f t="shared" si="649"/>
        <v>44483.392371681417</v>
      </c>
      <c r="AP1208" s="24">
        <f t="shared" si="650"/>
        <v>38370.787326163045</v>
      </c>
      <c r="AQ1208" s="25">
        <f t="shared" si="651"/>
        <v>6112.6050455183722</v>
      </c>
    </row>
    <row r="1209" spans="1:43" x14ac:dyDescent="0.25">
      <c r="A1209" s="11">
        <v>3005</v>
      </c>
      <c r="B1209" s="6">
        <v>3005000202</v>
      </c>
      <c r="C1209" s="6">
        <v>20000201</v>
      </c>
      <c r="D1209" s="6">
        <v>3020000261</v>
      </c>
      <c r="E1209" s="6" t="s">
        <v>1584</v>
      </c>
      <c r="F1209" s="6" t="s">
        <v>398</v>
      </c>
      <c r="G1209" s="6"/>
      <c r="H1209" s="6">
        <v>1</v>
      </c>
      <c r="I1209" s="6" t="s">
        <v>41</v>
      </c>
      <c r="J1209" s="27">
        <v>41698</v>
      </c>
      <c r="K1209" s="27">
        <v>41698</v>
      </c>
      <c r="L1209" s="7">
        <v>31804.01</v>
      </c>
      <c r="M1209" s="7">
        <v>0</v>
      </c>
      <c r="N1209" s="7"/>
      <c r="O1209" s="8">
        <v>31804.01</v>
      </c>
      <c r="P1209" s="7">
        <v>-14965.8</v>
      </c>
      <c r="Q1209" s="7">
        <v>0</v>
      </c>
      <c r="R1209" s="7">
        <v>-1854.17</v>
      </c>
      <c r="S1209" s="12">
        <f t="shared" si="643"/>
        <v>-16819.97</v>
      </c>
      <c r="T1209" s="18">
        <f t="shared" si="644"/>
        <v>16838.21</v>
      </c>
      <c r="U1209" s="18">
        <v>14984.04</v>
      </c>
      <c r="V1209" s="30">
        <f t="shared" si="645"/>
        <v>41671</v>
      </c>
      <c r="W1209" s="28">
        <f t="shared" si="648"/>
        <v>9.2638888888888893</v>
      </c>
      <c r="X1209" s="38"/>
      <c r="AD1209"/>
      <c r="AE1209" s="43" t="s">
        <v>4208</v>
      </c>
      <c r="AF1209">
        <f>MATCH(AE1209,'CAT-4'!$A:$A,0)</f>
        <v>730</v>
      </c>
      <c r="AG1209">
        <f>MATCH(V1209,'CAT-4'!$1:$1,0)</f>
        <v>26</v>
      </c>
      <c r="AH1209">
        <f>INDEX('CAT-4'!$1:$1048576,FAR!AF1209,FAR!AG1209)</f>
        <v>110.7</v>
      </c>
      <c r="AI1209">
        <f>MATCH($AI$3,'CAT-4'!$1:$1,0)</f>
        <v>133</v>
      </c>
      <c r="AJ1209">
        <f>INDEX('CAT-4'!$1:$1048576,FAR!AF1209,FAR!AI1209)</f>
        <v>133.4</v>
      </c>
      <c r="AK1209" s="28">
        <f t="shared" si="669"/>
        <v>1.2050587172538392</v>
      </c>
      <c r="AL1209" s="28">
        <f t="shared" si="670"/>
        <v>1.2050587172538392</v>
      </c>
      <c r="AM1209" s="2">
        <f>INDEX(ELSV!$C$4:$G$58,MATCH(AE1209,ELSV!$G$4:$G$58,0),MATCH(IF(O1209&gt;2000000,"A",IF(O1209&gt;1000000,"B",IF(O1209&gt;100000,"C","D"))),ELSV!$C$4:$G$4,0))</f>
        <v>6</v>
      </c>
      <c r="AN1209" s="77">
        <f>INDEX(ELSV!$G$4:$K$58,MATCH(AE1209,ELSV!$G$4:$G$58,0),MATCH(IF(O1209&gt;2000000,"A",IF(O1209&gt;1000000,"B",IF(O1209&gt;100000,"C","D"))),ELSV!$G$4:$K$4,0))</f>
        <v>0.95</v>
      </c>
      <c r="AO1209" s="24">
        <f t="shared" si="649"/>
        <v>38325.699494128268</v>
      </c>
      <c r="AP1209" s="24">
        <f t="shared" si="650"/>
        <v>36409.414519421851</v>
      </c>
      <c r="AQ1209" s="25">
        <f t="shared" si="651"/>
        <v>1916.2849747064174</v>
      </c>
    </row>
    <row r="1210" spans="1:43" x14ac:dyDescent="0.25">
      <c r="A1210" s="11">
        <v>3007</v>
      </c>
      <c r="B1210" s="6">
        <v>3007000211</v>
      </c>
      <c r="C1210" s="6">
        <v>20000201</v>
      </c>
      <c r="D1210" s="6">
        <v>3020000269</v>
      </c>
      <c r="E1210" s="6" t="s">
        <v>1585</v>
      </c>
      <c r="F1210" s="6" t="s">
        <v>406</v>
      </c>
      <c r="G1210" s="6"/>
      <c r="H1210" s="6">
        <v>1</v>
      </c>
      <c r="I1210" s="6" t="s">
        <v>8</v>
      </c>
      <c r="J1210" s="27">
        <v>41706</v>
      </c>
      <c r="K1210" s="27">
        <v>41706</v>
      </c>
      <c r="L1210" s="7">
        <v>31804.01</v>
      </c>
      <c r="M1210" s="7">
        <v>0</v>
      </c>
      <c r="N1210" s="7"/>
      <c r="O1210" s="8">
        <v>31804.01</v>
      </c>
      <c r="P1210" s="7">
        <v>-14932.69</v>
      </c>
      <c r="Q1210" s="7">
        <v>0</v>
      </c>
      <c r="R1210" s="7">
        <v>-1854.17</v>
      </c>
      <c r="S1210" s="12">
        <f t="shared" si="643"/>
        <v>-16786.86</v>
      </c>
      <c r="T1210" s="18">
        <f t="shared" si="644"/>
        <v>16871.32</v>
      </c>
      <c r="U1210" s="18">
        <v>15017.15</v>
      </c>
      <c r="V1210" s="30">
        <f t="shared" si="645"/>
        <v>41699</v>
      </c>
      <c r="W1210" s="28">
        <f t="shared" si="648"/>
        <v>9.2416666666666671</v>
      </c>
      <c r="X1210" s="38"/>
      <c r="AD1210"/>
      <c r="AE1210" s="43" t="s">
        <v>4165</v>
      </c>
      <c r="AF1210">
        <f>MATCH(AE1210,'CAT-4'!$A:$A,0)</f>
        <v>708</v>
      </c>
      <c r="AG1210">
        <f>MATCH(V1210,'CAT-4'!$1:$1,0)</f>
        <v>27</v>
      </c>
      <c r="AH1210">
        <f>INDEX('CAT-4'!$1:$1048576,FAR!AF1210,FAR!AG1210)</f>
        <v>114.6</v>
      </c>
      <c r="AI1210">
        <f>MATCH($AI$3,'CAT-4'!$1:$1,0)</f>
        <v>133</v>
      </c>
      <c r="AJ1210">
        <f>INDEX('CAT-4'!$1:$1048576,FAR!AF1210,FAR!AI1210)</f>
        <v>133.69999999999999</v>
      </c>
      <c r="AK1210" s="28">
        <f t="shared" si="669"/>
        <v>1.1666666666666665</v>
      </c>
      <c r="AL1210" s="28">
        <f t="shared" si="670"/>
        <v>1.1666666666666665</v>
      </c>
      <c r="AM1210" s="2">
        <f>INDEX(ELSV!$C$4:$G$58,MATCH(AE1210,ELSV!$G$4:$G$58,0),MATCH(IF(O1210&gt;2000000,"A",IF(O1210&gt;1000000,"B",IF(O1210&gt;100000,"C","D"))),ELSV!$C$4:$G$4,0))</f>
        <v>8</v>
      </c>
      <c r="AN1210" s="77">
        <f>INDEX(ELSV!$G$4:$K$58,MATCH(AE1210,ELSV!$G$4:$G$58,0),MATCH(IF(O1210&gt;2000000,"A",IF(O1210&gt;1000000,"B",IF(O1210&gt;100000,"C","D"))),ELSV!$G$4:$K$4,0))</f>
        <v>0.95</v>
      </c>
      <c r="AO1210" s="24">
        <f t="shared" si="649"/>
        <v>37104.67833333333</v>
      </c>
      <c r="AP1210" s="24">
        <f t="shared" si="650"/>
        <v>35249.444416666658</v>
      </c>
      <c r="AQ1210" s="25">
        <f t="shared" si="651"/>
        <v>1855.2339166666716</v>
      </c>
    </row>
    <row r="1211" spans="1:43" x14ac:dyDescent="0.25">
      <c r="A1211" s="11">
        <v>3007</v>
      </c>
      <c r="B1211" s="6">
        <v>3007006203</v>
      </c>
      <c r="C1211" s="6">
        <v>20000301</v>
      </c>
      <c r="D1211" s="6">
        <v>4000000009</v>
      </c>
      <c r="E1211" s="6" t="s">
        <v>1585</v>
      </c>
      <c r="F1211" s="6" t="s">
        <v>799</v>
      </c>
      <c r="G1211" s="6"/>
      <c r="H1211" s="6">
        <v>2</v>
      </c>
      <c r="I1211" s="6" t="s">
        <v>8</v>
      </c>
      <c r="J1211" s="27">
        <v>40556</v>
      </c>
      <c r="K1211" s="27">
        <v>40556</v>
      </c>
      <c r="L1211" s="7">
        <v>31411.98</v>
      </c>
      <c r="M1211" s="7">
        <v>0</v>
      </c>
      <c r="N1211" s="7"/>
      <c r="O1211" s="8">
        <v>31411.98</v>
      </c>
      <c r="P1211" s="7">
        <v>-22297.09</v>
      </c>
      <c r="Q1211" s="7">
        <v>0</v>
      </c>
      <c r="R1211" s="7">
        <v>-1988.38</v>
      </c>
      <c r="S1211" s="12">
        <f t="shared" si="643"/>
        <v>-24285.47</v>
      </c>
      <c r="T1211" s="18">
        <f t="shared" si="644"/>
        <v>9114.89</v>
      </c>
      <c r="U1211" s="18">
        <v>7126.51</v>
      </c>
      <c r="V1211" s="30">
        <f t="shared" si="645"/>
        <v>40544</v>
      </c>
      <c r="W1211" s="28">
        <f t="shared" si="648"/>
        <v>12.394444444444444</v>
      </c>
      <c r="X1211" s="38" t="s">
        <v>2852</v>
      </c>
      <c r="Y1211">
        <f>MATCH(X1211,'CAT-3'!$A:$A,0)</f>
        <v>628</v>
      </c>
      <c r="Z1211">
        <f>MATCH(V1211,'CAT-3'!$1:$1,0)</f>
        <v>76</v>
      </c>
      <c r="AA1211">
        <f>INDEX('CAT-3'!$1:$1048576,FAR!Y1211,FAR!Z1211)</f>
        <v>130.6</v>
      </c>
      <c r="AB1211">
        <f>MATCH($AB$3,'CAT-3'!$1:$1,0)</f>
        <v>90</v>
      </c>
      <c r="AC1211">
        <f>INDEX('CAT-3'!$1:$1048576,FAR!Y1211,FAR!AB1211)</f>
        <v>138.4</v>
      </c>
      <c r="AD1211" s="28">
        <f>AC1211/AA1211</f>
        <v>1.0597243491577337</v>
      </c>
      <c r="AE1211" s="43" t="s">
        <v>4429</v>
      </c>
      <c r="AF1211">
        <f>MATCH(AE1211,'CAT-4'!$A:$A,0)</f>
        <v>844</v>
      </c>
      <c r="AG1211">
        <f>MATCH($AG$3,'CAT-4'!$1:$1,0)</f>
        <v>4</v>
      </c>
      <c r="AH1211">
        <f>INDEX('CAT-4'!$1:$1048576,FAR!AF1211,FAR!AG1211)</f>
        <v>103.9</v>
      </c>
      <c r="AI1211">
        <f>MATCH($AI$3,'CAT-4'!$1:$1,0)</f>
        <v>133</v>
      </c>
      <c r="AJ1211">
        <f>INDEX('CAT-4'!$1:$1048576,FAR!AF1211,FAR!AI1211)</f>
        <v>157.9</v>
      </c>
      <c r="AK1211" s="28">
        <f>AJ1211/AH1211</f>
        <v>1.5197305101058709</v>
      </c>
      <c r="AL1211" s="28">
        <f>AK1211*AD1211</f>
        <v>1.6104954257170947</v>
      </c>
      <c r="AM1211" s="2">
        <f>INDEX(ELSV!$C$4:$G$58,MATCH(AE1211,ELSV!$G$4:$G$58,0),MATCH(IF(O1211&gt;2000000,"A",IF(O1211&gt;1000000,"B",IF(O1211&gt;100000,"C","D"))),ELSV!$C$4:$G$4,0))</f>
        <v>8</v>
      </c>
      <c r="AN1211" s="77">
        <f>INDEX(ELSV!$G$4:$K$58,MATCH(AE1211,ELSV!$G$4:$G$58,0),MATCH(IF(O1211&gt;2000000,"A",IF(O1211&gt;1000000,"B",IF(O1211&gt;100000,"C","D"))),ELSV!$G$4:$K$4,0))</f>
        <v>0.95</v>
      </c>
      <c r="AO1211" s="24">
        <f t="shared" si="649"/>
        <v>50588.85010271686</v>
      </c>
      <c r="AP1211" s="24">
        <f t="shared" si="650"/>
        <v>48059.407597581012</v>
      </c>
      <c r="AQ1211" s="25">
        <f t="shared" si="651"/>
        <v>2529.4425051358485</v>
      </c>
    </row>
    <row r="1212" spans="1:43" x14ac:dyDescent="0.25">
      <c r="A1212" s="11">
        <v>3004</v>
      </c>
      <c r="B1212" s="6">
        <v>3004006201</v>
      </c>
      <c r="C1212" s="6">
        <v>20000401</v>
      </c>
      <c r="D1212" s="6">
        <v>5000000306</v>
      </c>
      <c r="E1212" s="6" t="s">
        <v>1583</v>
      </c>
      <c r="F1212" s="6" t="s">
        <v>1198</v>
      </c>
      <c r="G1212" s="6"/>
      <c r="H1212" s="6">
        <v>2</v>
      </c>
      <c r="I1212" s="6" t="s">
        <v>8</v>
      </c>
      <c r="J1212" s="27">
        <v>42185</v>
      </c>
      <c r="K1212" s="27">
        <v>42185</v>
      </c>
      <c r="L1212" s="7">
        <v>31400</v>
      </c>
      <c r="M1212" s="7">
        <v>0</v>
      </c>
      <c r="N1212" s="7"/>
      <c r="O1212" s="8">
        <v>31400</v>
      </c>
      <c r="P1212" s="7">
        <v>-13424.58</v>
      </c>
      <c r="Q1212" s="7">
        <v>0</v>
      </c>
      <c r="R1212" s="7">
        <v>-1987.62</v>
      </c>
      <c r="S1212" s="12">
        <f t="shared" si="643"/>
        <v>-15412.2</v>
      </c>
      <c r="T1212" s="18">
        <f t="shared" si="644"/>
        <v>17975.419999999998</v>
      </c>
      <c r="U1212" s="18">
        <v>15987.8</v>
      </c>
      <c r="V1212" s="30">
        <f t="shared" si="645"/>
        <v>42156</v>
      </c>
      <c r="W1212" s="28">
        <f t="shared" si="648"/>
        <v>7.9305555555555554</v>
      </c>
      <c r="X1212" s="38"/>
      <c r="AD1212"/>
      <c r="AE1212" s="43" t="s">
        <v>3032</v>
      </c>
      <c r="AF1212">
        <f>MATCH(AE1212,'CAT-4'!$A:$A,0)</f>
        <v>687</v>
      </c>
      <c r="AG1212">
        <f>MATCH(V1212,'CAT-4'!$1:$1,0)</f>
        <v>42</v>
      </c>
      <c r="AH1212">
        <f>INDEX('CAT-4'!$1:$1048576,FAR!AF1212,FAR!AG1212)</f>
        <v>120.3</v>
      </c>
      <c r="AI1212">
        <f>MATCH($AI$3,'CAT-4'!$1:$1,0)</f>
        <v>133</v>
      </c>
      <c r="AJ1212">
        <f>INDEX('CAT-4'!$1:$1048576,FAR!AF1212,FAR!AI1212)</f>
        <v>131.19999999999999</v>
      </c>
      <c r="AK1212" s="28">
        <f t="shared" ref="AK1212:AK1223" si="671">AJ1212/AH1212</f>
        <v>1.0906068162926017</v>
      </c>
      <c r="AL1212" s="28">
        <f t="shared" ref="AL1212:AL1223" si="672">AK1212</f>
        <v>1.0906068162926017</v>
      </c>
      <c r="AM1212" s="2">
        <f>INDEX(ELSV!$C$4:$G$58,MATCH(AE1212,ELSV!$G$4:$G$58,0),MATCH(IF(O1212&gt;2000000,"A",IF(O1212&gt;1000000,"B",IF(O1212&gt;100000,"C","D"))),ELSV!$C$4:$G$4,0))</f>
        <v>8</v>
      </c>
      <c r="AN1212" s="77">
        <f>INDEX(ELSV!$G$4:$K$58,MATCH(AE1212,ELSV!$G$4:$G$58,0),MATCH(IF(O1212&gt;2000000,"A",IF(O1212&gt;1000000,"B",IF(O1212&gt;100000,"C","D"))),ELSV!$G$4:$K$4,0))</f>
        <v>0.95</v>
      </c>
      <c r="AO1212" s="24">
        <f t="shared" si="649"/>
        <v>34245.054031587693</v>
      </c>
      <c r="AP1212" s="24">
        <f t="shared" si="650"/>
        <v>32250.398540685317</v>
      </c>
      <c r="AQ1212" s="25">
        <f t="shared" si="651"/>
        <v>1994.6554909023762</v>
      </c>
    </row>
    <row r="1213" spans="1:43" x14ac:dyDescent="0.25">
      <c r="A1213" s="11">
        <v>3006</v>
      </c>
      <c r="B1213" s="6">
        <v>3006000209</v>
      </c>
      <c r="C1213" s="6">
        <v>20000301</v>
      </c>
      <c r="D1213" s="6">
        <v>4000000362</v>
      </c>
      <c r="E1213" s="6" t="s">
        <v>1582</v>
      </c>
      <c r="F1213" s="6" t="s">
        <v>1053</v>
      </c>
      <c r="G1213" s="6"/>
      <c r="H1213" s="6">
        <v>20</v>
      </c>
      <c r="I1213" s="6" t="s">
        <v>8</v>
      </c>
      <c r="J1213" s="27">
        <v>44469</v>
      </c>
      <c r="K1213" s="27">
        <v>44469</v>
      </c>
      <c r="L1213" s="7">
        <v>31270.49</v>
      </c>
      <c r="M1213" s="7">
        <v>0</v>
      </c>
      <c r="N1213" s="7"/>
      <c r="O1213" s="8">
        <v>31270.49</v>
      </c>
      <c r="P1213" s="7">
        <v>-992.42</v>
      </c>
      <c r="Q1213" s="7">
        <v>0</v>
      </c>
      <c r="R1213" s="7">
        <v>-1979.42</v>
      </c>
      <c r="S1213" s="12">
        <f t="shared" si="643"/>
        <v>-2971.84</v>
      </c>
      <c r="T1213" s="18">
        <f t="shared" si="644"/>
        <v>30278.070000000003</v>
      </c>
      <c r="U1213" s="18">
        <v>28298.65</v>
      </c>
      <c r="V1213" s="30">
        <f t="shared" si="645"/>
        <v>44440</v>
      </c>
      <c r="W1213" s="28">
        <f t="shared" si="648"/>
        <v>1.6805555555555556</v>
      </c>
      <c r="X1213" s="38"/>
      <c r="AD1213"/>
      <c r="AE1213" s="43" t="s">
        <v>4174</v>
      </c>
      <c r="AF1213">
        <f>MATCH(AE1213,'CAT-4'!$A:$A,0)</f>
        <v>713</v>
      </c>
      <c r="AG1213">
        <f>MATCH(V1213,'CAT-4'!$1:$1,0)</f>
        <v>117</v>
      </c>
      <c r="AH1213">
        <f>INDEX('CAT-4'!$1:$1048576,FAR!AF1213,FAR!AG1213)</f>
        <v>138.69999999999999</v>
      </c>
      <c r="AI1213">
        <f>MATCH($AI$3,'CAT-4'!$1:$1,0)</f>
        <v>133</v>
      </c>
      <c r="AJ1213">
        <f>INDEX('CAT-4'!$1:$1048576,FAR!AF1213,FAR!AI1213)</f>
        <v>151.30000000000001</v>
      </c>
      <c r="AK1213" s="28">
        <f t="shared" si="671"/>
        <v>1.0908435472242251</v>
      </c>
      <c r="AL1213" s="28">
        <f t="shared" si="672"/>
        <v>1.0908435472242251</v>
      </c>
      <c r="AM1213" s="2">
        <f>INDEX(ELSV!$C$4:$G$58,MATCH(AE1213,ELSV!$G$4:$G$58,0),MATCH(IF(O1213&gt;2000000,"A",IF(O1213&gt;1000000,"B",IF(O1213&gt;100000,"C","D"))),ELSV!$C$4:$G$4,0))</f>
        <v>8</v>
      </c>
      <c r="AN1213" s="77">
        <f>INDEX(ELSV!$G$4:$K$58,MATCH(AE1213,ELSV!$G$4:$G$58,0),MATCH(IF(O1213&gt;2000000,"A",IF(O1213&gt;1000000,"B",IF(O1213&gt;100000,"C","D"))),ELSV!$G$4:$K$4,0))</f>
        <v>0.95</v>
      </c>
      <c r="AO1213" s="24">
        <f t="shared" si="649"/>
        <v>34111.21223503966</v>
      </c>
      <c r="AP1213" s="24">
        <f t="shared" si="650"/>
        <v>6807.4372333642514</v>
      </c>
      <c r="AQ1213" s="25">
        <f t="shared" si="651"/>
        <v>27303.775001675407</v>
      </c>
    </row>
    <row r="1214" spans="1:43" x14ac:dyDescent="0.25">
      <c r="A1214" s="11">
        <v>3004</v>
      </c>
      <c r="B1214" s="6">
        <v>3004006201</v>
      </c>
      <c r="C1214" s="6">
        <v>20000401</v>
      </c>
      <c r="D1214" s="6">
        <v>5000000172</v>
      </c>
      <c r="E1214" s="6" t="s">
        <v>1583</v>
      </c>
      <c r="F1214" s="6" t="s">
        <v>1147</v>
      </c>
      <c r="G1214" s="6"/>
      <c r="H1214" s="6">
        <v>1</v>
      </c>
      <c r="I1214" s="6" t="s">
        <v>8</v>
      </c>
      <c r="J1214" s="27">
        <v>41030</v>
      </c>
      <c r="K1214" s="27">
        <v>41030</v>
      </c>
      <c r="L1214" s="7">
        <v>31200</v>
      </c>
      <c r="M1214" s="7">
        <v>0</v>
      </c>
      <c r="N1214" s="7"/>
      <c r="O1214" s="8">
        <v>31200</v>
      </c>
      <c r="P1214" s="7">
        <v>-18641.87</v>
      </c>
      <c r="Q1214" s="7">
        <v>0</v>
      </c>
      <c r="R1214" s="7">
        <v>-1974.96</v>
      </c>
      <c r="S1214" s="12">
        <f t="shared" si="643"/>
        <v>-20616.829999999998</v>
      </c>
      <c r="T1214" s="18">
        <f t="shared" si="644"/>
        <v>12558.130000000001</v>
      </c>
      <c r="U1214" s="18">
        <v>10583.17</v>
      </c>
      <c r="V1214" s="30">
        <f t="shared" si="645"/>
        <v>41030</v>
      </c>
      <c r="W1214" s="28">
        <f t="shared" si="648"/>
        <v>11.094444444444445</v>
      </c>
      <c r="X1214" s="38"/>
      <c r="AD1214"/>
      <c r="AE1214" s="43" t="s">
        <v>4059</v>
      </c>
      <c r="AF1214">
        <f>MATCH(AE1214,'CAT-4'!$A:$A,0)</f>
        <v>653</v>
      </c>
      <c r="AG1214">
        <f>MATCH(V1214,'CAT-4'!$1:$1,0)</f>
        <v>5</v>
      </c>
      <c r="AH1214">
        <f>INDEX('CAT-4'!$1:$1048576,FAR!AF1214,FAR!AG1214)</f>
        <v>99.5</v>
      </c>
      <c r="AI1214">
        <f>MATCH($AI$3,'CAT-4'!$1:$1,0)</f>
        <v>133</v>
      </c>
      <c r="AJ1214">
        <f>INDEX('CAT-4'!$1:$1048576,FAR!AF1214,FAR!AI1214)</f>
        <v>120.5</v>
      </c>
      <c r="AK1214" s="28">
        <f t="shared" si="671"/>
        <v>1.2110552763819096</v>
      </c>
      <c r="AL1214" s="28">
        <f t="shared" si="672"/>
        <v>1.2110552763819096</v>
      </c>
      <c r="AM1214" s="2">
        <f>INDEX(ELSV!$C$4:$G$58,MATCH(AE1214,ELSV!$G$4:$G$58,0),MATCH(IF(O1214&gt;2000000,"A",IF(O1214&gt;1000000,"B",IF(O1214&gt;100000,"C","D"))),ELSV!$C$4:$G$4,0))</f>
        <v>8</v>
      </c>
      <c r="AN1214" s="77">
        <f>INDEX(ELSV!$G$4:$K$58,MATCH(AE1214,ELSV!$G$4:$G$58,0),MATCH(IF(O1214&gt;2000000,"A",IF(O1214&gt;1000000,"B",IF(O1214&gt;100000,"C","D"))),ELSV!$G$4:$K$4,0))</f>
        <v>0.9</v>
      </c>
      <c r="AO1214" s="24">
        <f t="shared" si="649"/>
        <v>37784.924623115578</v>
      </c>
      <c r="AP1214" s="24">
        <f t="shared" si="650"/>
        <v>34006.432160804019</v>
      </c>
      <c r="AQ1214" s="25">
        <f t="shared" si="651"/>
        <v>3778.4924623115585</v>
      </c>
    </row>
    <row r="1215" spans="1:43" x14ac:dyDescent="0.25">
      <c r="A1215" s="11">
        <v>3004</v>
      </c>
      <c r="B1215" s="6">
        <v>3004006201</v>
      </c>
      <c r="C1215" s="6">
        <v>20000401</v>
      </c>
      <c r="D1215" s="6">
        <v>5000000173</v>
      </c>
      <c r="E1215" s="6" t="s">
        <v>1583</v>
      </c>
      <c r="F1215" s="6" t="s">
        <v>1147</v>
      </c>
      <c r="G1215" s="6"/>
      <c r="H1215" s="6">
        <v>1</v>
      </c>
      <c r="I1215" s="6" t="s">
        <v>8</v>
      </c>
      <c r="J1215" s="27">
        <v>41030</v>
      </c>
      <c r="K1215" s="27">
        <v>41030</v>
      </c>
      <c r="L1215" s="7">
        <v>31200</v>
      </c>
      <c r="M1215" s="7">
        <v>0</v>
      </c>
      <c r="N1215" s="7"/>
      <c r="O1215" s="8">
        <v>31200</v>
      </c>
      <c r="P1215" s="7">
        <v>-18641.87</v>
      </c>
      <c r="Q1215" s="7">
        <v>0</v>
      </c>
      <c r="R1215" s="7">
        <v>-1974.96</v>
      </c>
      <c r="S1215" s="12">
        <f t="shared" si="643"/>
        <v>-20616.829999999998</v>
      </c>
      <c r="T1215" s="18">
        <f t="shared" si="644"/>
        <v>12558.130000000001</v>
      </c>
      <c r="U1215" s="18">
        <v>10583.17</v>
      </c>
      <c r="V1215" s="30">
        <f t="shared" si="645"/>
        <v>41030</v>
      </c>
      <c r="W1215" s="28">
        <f t="shared" si="648"/>
        <v>11.094444444444445</v>
      </c>
      <c r="X1215" s="38"/>
      <c r="AD1215"/>
      <c r="AE1215" s="43" t="s">
        <v>4059</v>
      </c>
      <c r="AF1215">
        <f>MATCH(AE1215,'CAT-4'!$A:$A,0)</f>
        <v>653</v>
      </c>
      <c r="AG1215">
        <f>MATCH(V1215,'CAT-4'!$1:$1,0)</f>
        <v>5</v>
      </c>
      <c r="AH1215">
        <f>INDEX('CAT-4'!$1:$1048576,FAR!AF1215,FAR!AG1215)</f>
        <v>99.5</v>
      </c>
      <c r="AI1215">
        <f>MATCH($AI$3,'CAT-4'!$1:$1,0)</f>
        <v>133</v>
      </c>
      <c r="AJ1215">
        <f>INDEX('CAT-4'!$1:$1048576,FAR!AF1215,FAR!AI1215)</f>
        <v>120.5</v>
      </c>
      <c r="AK1215" s="28">
        <f t="shared" si="671"/>
        <v>1.2110552763819096</v>
      </c>
      <c r="AL1215" s="28">
        <f t="shared" si="672"/>
        <v>1.2110552763819096</v>
      </c>
      <c r="AM1215" s="2">
        <f>INDEX(ELSV!$C$4:$G$58,MATCH(AE1215,ELSV!$G$4:$G$58,0),MATCH(IF(O1215&gt;2000000,"A",IF(O1215&gt;1000000,"B",IF(O1215&gt;100000,"C","D"))),ELSV!$C$4:$G$4,0))</f>
        <v>8</v>
      </c>
      <c r="AN1215" s="77">
        <f>INDEX(ELSV!$G$4:$K$58,MATCH(AE1215,ELSV!$G$4:$G$58,0),MATCH(IF(O1215&gt;2000000,"A",IF(O1215&gt;1000000,"B",IF(O1215&gt;100000,"C","D"))),ELSV!$G$4:$K$4,0))</f>
        <v>0.9</v>
      </c>
      <c r="AO1215" s="24">
        <f t="shared" si="649"/>
        <v>37784.924623115578</v>
      </c>
      <c r="AP1215" s="24">
        <f t="shared" si="650"/>
        <v>34006.432160804019</v>
      </c>
      <c r="AQ1215" s="25">
        <f t="shared" si="651"/>
        <v>3778.4924623115585</v>
      </c>
    </row>
    <row r="1216" spans="1:43" x14ac:dyDescent="0.25">
      <c r="A1216" s="11">
        <v>3004</v>
      </c>
      <c r="B1216" s="6">
        <v>3004006201</v>
      </c>
      <c r="C1216" s="6">
        <v>20000401</v>
      </c>
      <c r="D1216" s="6">
        <v>5000000174</v>
      </c>
      <c r="E1216" s="6" t="s">
        <v>1583</v>
      </c>
      <c r="F1216" s="6" t="s">
        <v>1147</v>
      </c>
      <c r="G1216" s="6"/>
      <c r="H1216" s="6">
        <v>1</v>
      </c>
      <c r="I1216" s="6" t="s">
        <v>8</v>
      </c>
      <c r="J1216" s="27">
        <v>41030</v>
      </c>
      <c r="K1216" s="27">
        <v>41030</v>
      </c>
      <c r="L1216" s="7">
        <v>31200</v>
      </c>
      <c r="M1216" s="7">
        <v>0</v>
      </c>
      <c r="N1216" s="7"/>
      <c r="O1216" s="8">
        <v>31200</v>
      </c>
      <c r="P1216" s="7">
        <v>-18641.87</v>
      </c>
      <c r="Q1216" s="7">
        <v>0</v>
      </c>
      <c r="R1216" s="7">
        <v>-1974.96</v>
      </c>
      <c r="S1216" s="12">
        <f t="shared" si="643"/>
        <v>-20616.829999999998</v>
      </c>
      <c r="T1216" s="18">
        <f t="shared" si="644"/>
        <v>12558.130000000001</v>
      </c>
      <c r="U1216" s="18">
        <v>10583.17</v>
      </c>
      <c r="V1216" s="30">
        <f t="shared" si="645"/>
        <v>41030</v>
      </c>
      <c r="W1216" s="28">
        <f t="shared" si="648"/>
        <v>11.094444444444445</v>
      </c>
      <c r="X1216" s="38"/>
      <c r="AD1216"/>
      <c r="AE1216" s="43" t="s">
        <v>4059</v>
      </c>
      <c r="AF1216">
        <f>MATCH(AE1216,'CAT-4'!$A:$A,0)</f>
        <v>653</v>
      </c>
      <c r="AG1216">
        <f>MATCH(V1216,'CAT-4'!$1:$1,0)</f>
        <v>5</v>
      </c>
      <c r="AH1216">
        <f>INDEX('CAT-4'!$1:$1048576,FAR!AF1216,FAR!AG1216)</f>
        <v>99.5</v>
      </c>
      <c r="AI1216">
        <f>MATCH($AI$3,'CAT-4'!$1:$1,0)</f>
        <v>133</v>
      </c>
      <c r="AJ1216">
        <f>INDEX('CAT-4'!$1:$1048576,FAR!AF1216,FAR!AI1216)</f>
        <v>120.5</v>
      </c>
      <c r="AK1216" s="28">
        <f t="shared" si="671"/>
        <v>1.2110552763819096</v>
      </c>
      <c r="AL1216" s="28">
        <f t="shared" si="672"/>
        <v>1.2110552763819096</v>
      </c>
      <c r="AM1216" s="2">
        <f>INDEX(ELSV!$C$4:$G$58,MATCH(AE1216,ELSV!$G$4:$G$58,0),MATCH(IF(O1216&gt;2000000,"A",IF(O1216&gt;1000000,"B",IF(O1216&gt;100000,"C","D"))),ELSV!$C$4:$G$4,0))</f>
        <v>8</v>
      </c>
      <c r="AN1216" s="77">
        <f>INDEX(ELSV!$G$4:$K$58,MATCH(AE1216,ELSV!$G$4:$G$58,0),MATCH(IF(O1216&gt;2000000,"A",IF(O1216&gt;1000000,"B",IF(O1216&gt;100000,"C","D"))),ELSV!$G$4:$K$4,0))</f>
        <v>0.9</v>
      </c>
      <c r="AO1216" s="24">
        <f t="shared" si="649"/>
        <v>37784.924623115578</v>
      </c>
      <c r="AP1216" s="24">
        <f t="shared" si="650"/>
        <v>34006.432160804019</v>
      </c>
      <c r="AQ1216" s="25">
        <f t="shared" si="651"/>
        <v>3778.4924623115585</v>
      </c>
    </row>
    <row r="1217" spans="1:43" x14ac:dyDescent="0.25">
      <c r="A1217" s="11">
        <v>3004</v>
      </c>
      <c r="B1217" s="6">
        <v>3004006201</v>
      </c>
      <c r="C1217" s="6">
        <v>20000401</v>
      </c>
      <c r="D1217" s="6">
        <v>5000000175</v>
      </c>
      <c r="E1217" s="6" t="s">
        <v>1583</v>
      </c>
      <c r="F1217" s="6" t="s">
        <v>1147</v>
      </c>
      <c r="G1217" s="6"/>
      <c r="H1217" s="6">
        <v>1</v>
      </c>
      <c r="I1217" s="6" t="s">
        <v>8</v>
      </c>
      <c r="J1217" s="27">
        <v>41030</v>
      </c>
      <c r="K1217" s="27">
        <v>41030</v>
      </c>
      <c r="L1217" s="7">
        <v>31200</v>
      </c>
      <c r="M1217" s="7">
        <v>0</v>
      </c>
      <c r="N1217" s="7"/>
      <c r="O1217" s="8">
        <v>31200</v>
      </c>
      <c r="P1217" s="7">
        <v>-18641.87</v>
      </c>
      <c r="Q1217" s="7">
        <v>0</v>
      </c>
      <c r="R1217" s="7">
        <v>-1974.96</v>
      </c>
      <c r="S1217" s="12">
        <f t="shared" si="643"/>
        <v>-20616.829999999998</v>
      </c>
      <c r="T1217" s="18">
        <f t="shared" si="644"/>
        <v>12558.130000000001</v>
      </c>
      <c r="U1217" s="18">
        <v>10583.17</v>
      </c>
      <c r="V1217" s="30">
        <f t="shared" si="645"/>
        <v>41030</v>
      </c>
      <c r="W1217" s="28">
        <f t="shared" si="648"/>
        <v>11.094444444444445</v>
      </c>
      <c r="X1217" s="38"/>
      <c r="AD1217"/>
      <c r="AE1217" s="43" t="s">
        <v>4059</v>
      </c>
      <c r="AF1217">
        <f>MATCH(AE1217,'CAT-4'!$A:$A,0)</f>
        <v>653</v>
      </c>
      <c r="AG1217">
        <f>MATCH(V1217,'CAT-4'!$1:$1,0)</f>
        <v>5</v>
      </c>
      <c r="AH1217">
        <f>INDEX('CAT-4'!$1:$1048576,FAR!AF1217,FAR!AG1217)</f>
        <v>99.5</v>
      </c>
      <c r="AI1217">
        <f>MATCH($AI$3,'CAT-4'!$1:$1,0)</f>
        <v>133</v>
      </c>
      <c r="AJ1217">
        <f>INDEX('CAT-4'!$1:$1048576,FAR!AF1217,FAR!AI1217)</f>
        <v>120.5</v>
      </c>
      <c r="AK1217" s="28">
        <f t="shared" si="671"/>
        <v>1.2110552763819096</v>
      </c>
      <c r="AL1217" s="28">
        <f t="shared" si="672"/>
        <v>1.2110552763819096</v>
      </c>
      <c r="AM1217" s="2">
        <f>INDEX(ELSV!$C$4:$G$58,MATCH(AE1217,ELSV!$G$4:$G$58,0),MATCH(IF(O1217&gt;2000000,"A",IF(O1217&gt;1000000,"B",IF(O1217&gt;100000,"C","D"))),ELSV!$C$4:$G$4,0))</f>
        <v>8</v>
      </c>
      <c r="AN1217" s="77">
        <f>INDEX(ELSV!$G$4:$K$58,MATCH(AE1217,ELSV!$G$4:$G$58,0),MATCH(IF(O1217&gt;2000000,"A",IF(O1217&gt;1000000,"B",IF(O1217&gt;100000,"C","D"))),ELSV!$G$4:$K$4,0))</f>
        <v>0.9</v>
      </c>
      <c r="AO1217" s="24">
        <f t="shared" si="649"/>
        <v>37784.924623115578</v>
      </c>
      <c r="AP1217" s="24">
        <f t="shared" si="650"/>
        <v>34006.432160804019</v>
      </c>
      <c r="AQ1217" s="25">
        <f t="shared" si="651"/>
        <v>3778.4924623115585</v>
      </c>
    </row>
    <row r="1218" spans="1:43" x14ac:dyDescent="0.25">
      <c r="A1218" s="11">
        <v>3004</v>
      </c>
      <c r="B1218" s="6">
        <v>3004006201</v>
      </c>
      <c r="C1218" s="6">
        <v>20000401</v>
      </c>
      <c r="D1218" s="6">
        <v>5000000176</v>
      </c>
      <c r="E1218" s="6" t="s">
        <v>1583</v>
      </c>
      <c r="F1218" s="6" t="s">
        <v>1147</v>
      </c>
      <c r="G1218" s="6"/>
      <c r="H1218" s="6">
        <v>1</v>
      </c>
      <c r="I1218" s="6" t="s">
        <v>8</v>
      </c>
      <c r="J1218" s="27">
        <v>41030</v>
      </c>
      <c r="K1218" s="27">
        <v>41030</v>
      </c>
      <c r="L1218" s="7">
        <v>31200</v>
      </c>
      <c r="M1218" s="7">
        <v>0</v>
      </c>
      <c r="N1218" s="7"/>
      <c r="O1218" s="8">
        <v>31200</v>
      </c>
      <c r="P1218" s="7">
        <v>-18641.87</v>
      </c>
      <c r="Q1218" s="7">
        <v>0</v>
      </c>
      <c r="R1218" s="7">
        <v>-1974.96</v>
      </c>
      <c r="S1218" s="12">
        <f t="shared" si="643"/>
        <v>-20616.829999999998</v>
      </c>
      <c r="T1218" s="18">
        <f t="shared" si="644"/>
        <v>12558.130000000001</v>
      </c>
      <c r="U1218" s="18">
        <v>10583.17</v>
      </c>
      <c r="V1218" s="30">
        <f t="shared" si="645"/>
        <v>41030</v>
      </c>
      <c r="W1218" s="28">
        <f t="shared" si="648"/>
        <v>11.094444444444445</v>
      </c>
      <c r="X1218" s="38"/>
      <c r="AD1218"/>
      <c r="AE1218" s="43" t="s">
        <v>4059</v>
      </c>
      <c r="AF1218">
        <f>MATCH(AE1218,'CAT-4'!$A:$A,0)</f>
        <v>653</v>
      </c>
      <c r="AG1218">
        <f>MATCH(V1218,'CAT-4'!$1:$1,0)</f>
        <v>5</v>
      </c>
      <c r="AH1218">
        <f>INDEX('CAT-4'!$1:$1048576,FAR!AF1218,FAR!AG1218)</f>
        <v>99.5</v>
      </c>
      <c r="AI1218">
        <f>MATCH($AI$3,'CAT-4'!$1:$1,0)</f>
        <v>133</v>
      </c>
      <c r="AJ1218">
        <f>INDEX('CAT-4'!$1:$1048576,FAR!AF1218,FAR!AI1218)</f>
        <v>120.5</v>
      </c>
      <c r="AK1218" s="28">
        <f t="shared" si="671"/>
        <v>1.2110552763819096</v>
      </c>
      <c r="AL1218" s="28">
        <f t="shared" si="672"/>
        <v>1.2110552763819096</v>
      </c>
      <c r="AM1218" s="2">
        <f>INDEX(ELSV!$C$4:$G$58,MATCH(AE1218,ELSV!$G$4:$G$58,0),MATCH(IF(O1218&gt;2000000,"A",IF(O1218&gt;1000000,"B",IF(O1218&gt;100000,"C","D"))),ELSV!$C$4:$G$4,0))</f>
        <v>8</v>
      </c>
      <c r="AN1218" s="77">
        <f>INDEX(ELSV!$G$4:$K$58,MATCH(AE1218,ELSV!$G$4:$G$58,0),MATCH(IF(O1218&gt;2000000,"A",IF(O1218&gt;1000000,"B",IF(O1218&gt;100000,"C","D"))),ELSV!$G$4:$K$4,0))</f>
        <v>0.9</v>
      </c>
      <c r="AO1218" s="24">
        <f t="shared" si="649"/>
        <v>37784.924623115578</v>
      </c>
      <c r="AP1218" s="24">
        <f t="shared" si="650"/>
        <v>34006.432160804019</v>
      </c>
      <c r="AQ1218" s="25">
        <f t="shared" si="651"/>
        <v>3778.4924623115585</v>
      </c>
    </row>
    <row r="1219" spans="1:43" x14ac:dyDescent="0.25">
      <c r="A1219" s="11">
        <v>3004</v>
      </c>
      <c r="B1219" s="6">
        <v>3004006201</v>
      </c>
      <c r="C1219" s="6">
        <v>20000401</v>
      </c>
      <c r="D1219" s="6">
        <v>5000000177</v>
      </c>
      <c r="E1219" s="6" t="s">
        <v>1583</v>
      </c>
      <c r="F1219" s="6" t="s">
        <v>1147</v>
      </c>
      <c r="G1219" s="6"/>
      <c r="H1219" s="6">
        <v>1</v>
      </c>
      <c r="I1219" s="6" t="s">
        <v>8</v>
      </c>
      <c r="J1219" s="27">
        <v>41030</v>
      </c>
      <c r="K1219" s="27">
        <v>41030</v>
      </c>
      <c r="L1219" s="7">
        <v>31200</v>
      </c>
      <c r="M1219" s="7">
        <v>0</v>
      </c>
      <c r="N1219" s="7"/>
      <c r="O1219" s="8">
        <v>31200</v>
      </c>
      <c r="P1219" s="7">
        <v>-18641.87</v>
      </c>
      <c r="Q1219" s="7">
        <v>0</v>
      </c>
      <c r="R1219" s="7">
        <v>-1974.96</v>
      </c>
      <c r="S1219" s="12">
        <f t="shared" si="643"/>
        <v>-20616.829999999998</v>
      </c>
      <c r="T1219" s="18">
        <f t="shared" si="644"/>
        <v>12558.130000000001</v>
      </c>
      <c r="U1219" s="18">
        <v>10583.17</v>
      </c>
      <c r="V1219" s="30">
        <f t="shared" si="645"/>
        <v>41030</v>
      </c>
      <c r="W1219" s="28">
        <f t="shared" si="648"/>
        <v>11.094444444444445</v>
      </c>
      <c r="X1219" s="38"/>
      <c r="AD1219"/>
      <c r="AE1219" s="43" t="s">
        <v>4059</v>
      </c>
      <c r="AF1219">
        <f>MATCH(AE1219,'CAT-4'!$A:$A,0)</f>
        <v>653</v>
      </c>
      <c r="AG1219">
        <f>MATCH(V1219,'CAT-4'!$1:$1,0)</f>
        <v>5</v>
      </c>
      <c r="AH1219">
        <f>INDEX('CAT-4'!$1:$1048576,FAR!AF1219,FAR!AG1219)</f>
        <v>99.5</v>
      </c>
      <c r="AI1219">
        <f>MATCH($AI$3,'CAT-4'!$1:$1,0)</f>
        <v>133</v>
      </c>
      <c r="AJ1219">
        <f>INDEX('CAT-4'!$1:$1048576,FAR!AF1219,FAR!AI1219)</f>
        <v>120.5</v>
      </c>
      <c r="AK1219" s="28">
        <f t="shared" si="671"/>
        <v>1.2110552763819096</v>
      </c>
      <c r="AL1219" s="28">
        <f t="shared" si="672"/>
        <v>1.2110552763819096</v>
      </c>
      <c r="AM1219" s="2">
        <f>INDEX(ELSV!$C$4:$G$58,MATCH(AE1219,ELSV!$G$4:$G$58,0),MATCH(IF(O1219&gt;2000000,"A",IF(O1219&gt;1000000,"B",IF(O1219&gt;100000,"C","D"))),ELSV!$C$4:$G$4,0))</f>
        <v>8</v>
      </c>
      <c r="AN1219" s="77">
        <f>INDEX(ELSV!$G$4:$K$58,MATCH(AE1219,ELSV!$G$4:$G$58,0),MATCH(IF(O1219&gt;2000000,"A",IF(O1219&gt;1000000,"B",IF(O1219&gt;100000,"C","D"))),ELSV!$G$4:$K$4,0))</f>
        <v>0.9</v>
      </c>
      <c r="AO1219" s="24">
        <f t="shared" si="649"/>
        <v>37784.924623115578</v>
      </c>
      <c r="AP1219" s="24">
        <f t="shared" si="650"/>
        <v>34006.432160804019</v>
      </c>
      <c r="AQ1219" s="25">
        <f t="shared" si="651"/>
        <v>3778.4924623115585</v>
      </c>
    </row>
    <row r="1220" spans="1:43" x14ac:dyDescent="0.25">
      <c r="A1220" s="11">
        <v>3004</v>
      </c>
      <c r="B1220" s="6">
        <v>3004006201</v>
      </c>
      <c r="C1220" s="6">
        <v>20000401</v>
      </c>
      <c r="D1220" s="6">
        <v>5000000178</v>
      </c>
      <c r="E1220" s="6" t="s">
        <v>1583</v>
      </c>
      <c r="F1220" s="6" t="s">
        <v>1147</v>
      </c>
      <c r="G1220" s="6"/>
      <c r="H1220" s="6">
        <v>1</v>
      </c>
      <c r="I1220" s="6" t="s">
        <v>8</v>
      </c>
      <c r="J1220" s="27">
        <v>41030</v>
      </c>
      <c r="K1220" s="27">
        <v>41030</v>
      </c>
      <c r="L1220" s="7">
        <v>31200</v>
      </c>
      <c r="M1220" s="7">
        <v>0</v>
      </c>
      <c r="N1220" s="7"/>
      <c r="O1220" s="8">
        <v>31200</v>
      </c>
      <c r="P1220" s="7">
        <v>-18641.87</v>
      </c>
      <c r="Q1220" s="7">
        <v>0</v>
      </c>
      <c r="R1220" s="7">
        <v>-1974.96</v>
      </c>
      <c r="S1220" s="12">
        <f t="shared" si="643"/>
        <v>-20616.829999999998</v>
      </c>
      <c r="T1220" s="18">
        <f t="shared" si="644"/>
        <v>12558.130000000001</v>
      </c>
      <c r="U1220" s="18">
        <v>10583.17</v>
      </c>
      <c r="V1220" s="30">
        <f t="shared" si="645"/>
        <v>41030</v>
      </c>
      <c r="W1220" s="28">
        <f t="shared" si="648"/>
        <v>11.094444444444445</v>
      </c>
      <c r="X1220" s="38"/>
      <c r="AD1220"/>
      <c r="AE1220" s="43" t="s">
        <v>4059</v>
      </c>
      <c r="AF1220">
        <f>MATCH(AE1220,'CAT-4'!$A:$A,0)</f>
        <v>653</v>
      </c>
      <c r="AG1220">
        <f>MATCH(V1220,'CAT-4'!$1:$1,0)</f>
        <v>5</v>
      </c>
      <c r="AH1220">
        <f>INDEX('CAT-4'!$1:$1048576,FAR!AF1220,FAR!AG1220)</f>
        <v>99.5</v>
      </c>
      <c r="AI1220">
        <f>MATCH($AI$3,'CAT-4'!$1:$1,0)</f>
        <v>133</v>
      </c>
      <c r="AJ1220">
        <f>INDEX('CAT-4'!$1:$1048576,FAR!AF1220,FAR!AI1220)</f>
        <v>120.5</v>
      </c>
      <c r="AK1220" s="28">
        <f t="shared" si="671"/>
        <v>1.2110552763819096</v>
      </c>
      <c r="AL1220" s="28">
        <f t="shared" si="672"/>
        <v>1.2110552763819096</v>
      </c>
      <c r="AM1220" s="2">
        <f>INDEX(ELSV!$C$4:$G$58,MATCH(AE1220,ELSV!$G$4:$G$58,0),MATCH(IF(O1220&gt;2000000,"A",IF(O1220&gt;1000000,"B",IF(O1220&gt;100000,"C","D"))),ELSV!$C$4:$G$4,0))</f>
        <v>8</v>
      </c>
      <c r="AN1220" s="77">
        <f>INDEX(ELSV!$G$4:$K$58,MATCH(AE1220,ELSV!$G$4:$G$58,0),MATCH(IF(O1220&gt;2000000,"A",IF(O1220&gt;1000000,"B",IF(O1220&gt;100000,"C","D"))),ELSV!$G$4:$K$4,0))</f>
        <v>0.9</v>
      </c>
      <c r="AO1220" s="24">
        <f t="shared" si="649"/>
        <v>37784.924623115578</v>
      </c>
      <c r="AP1220" s="24">
        <f t="shared" si="650"/>
        <v>34006.432160804019</v>
      </c>
      <c r="AQ1220" s="25">
        <f t="shared" si="651"/>
        <v>3778.4924623115585</v>
      </c>
    </row>
    <row r="1221" spans="1:43" x14ac:dyDescent="0.25">
      <c r="A1221" s="11">
        <v>3004</v>
      </c>
      <c r="B1221" s="6">
        <v>3004006201</v>
      </c>
      <c r="C1221" s="6">
        <v>20000401</v>
      </c>
      <c r="D1221" s="6">
        <v>5000000179</v>
      </c>
      <c r="E1221" s="6" t="s">
        <v>1583</v>
      </c>
      <c r="F1221" s="6" t="s">
        <v>1147</v>
      </c>
      <c r="G1221" s="6"/>
      <c r="H1221" s="6">
        <v>1</v>
      </c>
      <c r="I1221" s="6" t="s">
        <v>8</v>
      </c>
      <c r="J1221" s="27">
        <v>41030</v>
      </c>
      <c r="K1221" s="27">
        <v>41030</v>
      </c>
      <c r="L1221" s="7">
        <v>31200</v>
      </c>
      <c r="M1221" s="7">
        <v>0</v>
      </c>
      <c r="N1221" s="7"/>
      <c r="O1221" s="8">
        <v>31200</v>
      </c>
      <c r="P1221" s="7">
        <v>-18641.87</v>
      </c>
      <c r="Q1221" s="7">
        <v>0</v>
      </c>
      <c r="R1221" s="7">
        <v>-1974.96</v>
      </c>
      <c r="S1221" s="12">
        <f t="shared" ref="S1221:S1284" si="673">SUM(P1221:R1221)</f>
        <v>-20616.829999999998</v>
      </c>
      <c r="T1221" s="18">
        <f t="shared" ref="T1221:T1284" si="674">L1221+P1221</f>
        <v>12558.130000000001</v>
      </c>
      <c r="U1221" s="18">
        <v>10583.17</v>
      </c>
      <c r="V1221" s="30">
        <f t="shared" si="645"/>
        <v>41030</v>
      </c>
      <c r="W1221" s="28">
        <f t="shared" si="648"/>
        <v>11.094444444444445</v>
      </c>
      <c r="X1221" s="38"/>
      <c r="AD1221"/>
      <c r="AE1221" s="43" t="s">
        <v>4059</v>
      </c>
      <c r="AF1221">
        <f>MATCH(AE1221,'CAT-4'!$A:$A,0)</f>
        <v>653</v>
      </c>
      <c r="AG1221">
        <f>MATCH(V1221,'CAT-4'!$1:$1,0)</f>
        <v>5</v>
      </c>
      <c r="AH1221">
        <f>INDEX('CAT-4'!$1:$1048576,FAR!AF1221,FAR!AG1221)</f>
        <v>99.5</v>
      </c>
      <c r="AI1221">
        <f>MATCH($AI$3,'CAT-4'!$1:$1,0)</f>
        <v>133</v>
      </c>
      <c r="AJ1221">
        <f>INDEX('CAT-4'!$1:$1048576,FAR!AF1221,FAR!AI1221)</f>
        <v>120.5</v>
      </c>
      <c r="AK1221" s="28">
        <f t="shared" si="671"/>
        <v>1.2110552763819096</v>
      </c>
      <c r="AL1221" s="28">
        <f t="shared" si="672"/>
        <v>1.2110552763819096</v>
      </c>
      <c r="AM1221" s="2">
        <f>INDEX(ELSV!$C$4:$G$58,MATCH(AE1221,ELSV!$G$4:$G$58,0),MATCH(IF(O1221&gt;2000000,"A",IF(O1221&gt;1000000,"B",IF(O1221&gt;100000,"C","D"))),ELSV!$C$4:$G$4,0))</f>
        <v>8</v>
      </c>
      <c r="AN1221" s="77">
        <f>INDEX(ELSV!$G$4:$K$58,MATCH(AE1221,ELSV!$G$4:$G$58,0),MATCH(IF(O1221&gt;2000000,"A",IF(O1221&gt;1000000,"B",IF(O1221&gt;100000,"C","D"))),ELSV!$G$4:$K$4,0))</f>
        <v>0.9</v>
      </c>
      <c r="AO1221" s="24">
        <f t="shared" si="649"/>
        <v>37784.924623115578</v>
      </c>
      <c r="AP1221" s="24">
        <f t="shared" si="650"/>
        <v>34006.432160804019</v>
      </c>
      <c r="AQ1221" s="25">
        <f t="shared" si="651"/>
        <v>3778.4924623115585</v>
      </c>
    </row>
    <row r="1222" spans="1:43" x14ac:dyDescent="0.25">
      <c r="A1222" s="11">
        <v>3004</v>
      </c>
      <c r="B1222" s="6">
        <v>3004006201</v>
      </c>
      <c r="C1222" s="6">
        <v>20000401</v>
      </c>
      <c r="D1222" s="6">
        <v>5000000180</v>
      </c>
      <c r="E1222" s="6" t="s">
        <v>1583</v>
      </c>
      <c r="F1222" s="6" t="s">
        <v>1147</v>
      </c>
      <c r="G1222" s="6"/>
      <c r="H1222" s="6">
        <v>1</v>
      </c>
      <c r="I1222" s="6" t="s">
        <v>8</v>
      </c>
      <c r="J1222" s="27">
        <v>41030</v>
      </c>
      <c r="K1222" s="27">
        <v>41030</v>
      </c>
      <c r="L1222" s="7">
        <v>31200</v>
      </c>
      <c r="M1222" s="7">
        <v>0</v>
      </c>
      <c r="N1222" s="7"/>
      <c r="O1222" s="8">
        <v>31200</v>
      </c>
      <c r="P1222" s="7">
        <v>-18641.87</v>
      </c>
      <c r="Q1222" s="7">
        <v>0</v>
      </c>
      <c r="R1222" s="7">
        <v>-1974.96</v>
      </c>
      <c r="S1222" s="12">
        <f t="shared" si="673"/>
        <v>-20616.829999999998</v>
      </c>
      <c r="T1222" s="18">
        <f t="shared" si="674"/>
        <v>12558.130000000001</v>
      </c>
      <c r="U1222" s="18">
        <v>10583.17</v>
      </c>
      <c r="V1222" s="30">
        <f t="shared" ref="V1222:V1285" si="675">DATE(YEAR(K1222),MONTH(K1222),1)</f>
        <v>41030</v>
      </c>
      <c r="W1222" s="28">
        <f t="shared" si="648"/>
        <v>11.094444444444445</v>
      </c>
      <c r="X1222" s="38"/>
      <c r="AD1222"/>
      <c r="AE1222" s="43" t="s">
        <v>4059</v>
      </c>
      <c r="AF1222">
        <f>MATCH(AE1222,'CAT-4'!$A:$A,0)</f>
        <v>653</v>
      </c>
      <c r="AG1222">
        <f>MATCH(V1222,'CAT-4'!$1:$1,0)</f>
        <v>5</v>
      </c>
      <c r="AH1222">
        <f>INDEX('CAT-4'!$1:$1048576,FAR!AF1222,FAR!AG1222)</f>
        <v>99.5</v>
      </c>
      <c r="AI1222">
        <f>MATCH($AI$3,'CAT-4'!$1:$1,0)</f>
        <v>133</v>
      </c>
      <c r="AJ1222">
        <f>INDEX('CAT-4'!$1:$1048576,FAR!AF1222,FAR!AI1222)</f>
        <v>120.5</v>
      </c>
      <c r="AK1222" s="28">
        <f t="shared" si="671"/>
        <v>1.2110552763819096</v>
      </c>
      <c r="AL1222" s="28">
        <f t="shared" si="672"/>
        <v>1.2110552763819096</v>
      </c>
      <c r="AM1222" s="2">
        <f>INDEX(ELSV!$C$4:$G$58,MATCH(AE1222,ELSV!$G$4:$G$58,0),MATCH(IF(O1222&gt;2000000,"A",IF(O1222&gt;1000000,"B",IF(O1222&gt;100000,"C","D"))),ELSV!$C$4:$G$4,0))</f>
        <v>8</v>
      </c>
      <c r="AN1222" s="77">
        <f>INDEX(ELSV!$G$4:$K$58,MATCH(AE1222,ELSV!$G$4:$G$58,0),MATCH(IF(O1222&gt;2000000,"A",IF(O1222&gt;1000000,"B",IF(O1222&gt;100000,"C","D"))),ELSV!$G$4:$K$4,0))</f>
        <v>0.9</v>
      </c>
      <c r="AO1222" s="24">
        <f t="shared" si="649"/>
        <v>37784.924623115578</v>
      </c>
      <c r="AP1222" s="24">
        <f t="shared" si="650"/>
        <v>34006.432160804019</v>
      </c>
      <c r="AQ1222" s="25">
        <f t="shared" si="651"/>
        <v>3778.4924623115585</v>
      </c>
    </row>
    <row r="1223" spans="1:43" x14ac:dyDescent="0.25">
      <c r="A1223" s="11">
        <v>3004</v>
      </c>
      <c r="B1223" s="6">
        <v>3004006201</v>
      </c>
      <c r="C1223" s="6">
        <v>20000401</v>
      </c>
      <c r="D1223" s="6">
        <v>5000000181</v>
      </c>
      <c r="E1223" s="6" t="s">
        <v>1583</v>
      </c>
      <c r="F1223" s="6" t="s">
        <v>1147</v>
      </c>
      <c r="G1223" s="6"/>
      <c r="H1223" s="6">
        <v>1</v>
      </c>
      <c r="I1223" s="6" t="s">
        <v>8</v>
      </c>
      <c r="J1223" s="27">
        <v>41030</v>
      </c>
      <c r="K1223" s="27">
        <v>41030</v>
      </c>
      <c r="L1223" s="7">
        <v>31200</v>
      </c>
      <c r="M1223" s="7">
        <v>0</v>
      </c>
      <c r="N1223" s="7"/>
      <c r="O1223" s="8">
        <v>31200</v>
      </c>
      <c r="P1223" s="7">
        <v>-18641.87</v>
      </c>
      <c r="Q1223" s="7">
        <v>0</v>
      </c>
      <c r="R1223" s="7">
        <v>-1974.96</v>
      </c>
      <c r="S1223" s="12">
        <f t="shared" si="673"/>
        <v>-20616.829999999998</v>
      </c>
      <c r="T1223" s="18">
        <f t="shared" si="674"/>
        <v>12558.130000000001</v>
      </c>
      <c r="U1223" s="18">
        <v>10583.17</v>
      </c>
      <c r="V1223" s="30">
        <f t="shared" si="675"/>
        <v>41030</v>
      </c>
      <c r="W1223" s="28">
        <f t="shared" si="648"/>
        <v>11.094444444444445</v>
      </c>
      <c r="X1223" s="38"/>
      <c r="AD1223"/>
      <c r="AE1223" s="43" t="s">
        <v>4059</v>
      </c>
      <c r="AF1223">
        <f>MATCH(AE1223,'CAT-4'!$A:$A,0)</f>
        <v>653</v>
      </c>
      <c r="AG1223">
        <f>MATCH(V1223,'CAT-4'!$1:$1,0)</f>
        <v>5</v>
      </c>
      <c r="AH1223">
        <f>INDEX('CAT-4'!$1:$1048576,FAR!AF1223,FAR!AG1223)</f>
        <v>99.5</v>
      </c>
      <c r="AI1223">
        <f>MATCH($AI$3,'CAT-4'!$1:$1,0)</f>
        <v>133</v>
      </c>
      <c r="AJ1223">
        <f>INDEX('CAT-4'!$1:$1048576,FAR!AF1223,FAR!AI1223)</f>
        <v>120.5</v>
      </c>
      <c r="AK1223" s="28">
        <f t="shared" si="671"/>
        <v>1.2110552763819096</v>
      </c>
      <c r="AL1223" s="28">
        <f t="shared" si="672"/>
        <v>1.2110552763819096</v>
      </c>
      <c r="AM1223" s="2">
        <f>INDEX(ELSV!$C$4:$G$58,MATCH(AE1223,ELSV!$G$4:$G$58,0),MATCH(IF(O1223&gt;2000000,"A",IF(O1223&gt;1000000,"B",IF(O1223&gt;100000,"C","D"))),ELSV!$C$4:$G$4,0))</f>
        <v>8</v>
      </c>
      <c r="AN1223" s="77">
        <f>INDEX(ELSV!$G$4:$K$58,MATCH(AE1223,ELSV!$G$4:$G$58,0),MATCH(IF(O1223&gt;2000000,"A",IF(O1223&gt;1000000,"B",IF(O1223&gt;100000,"C","D"))),ELSV!$G$4:$K$4,0))</f>
        <v>0.9</v>
      </c>
      <c r="AO1223" s="24">
        <f t="shared" si="649"/>
        <v>37784.924623115578</v>
      </c>
      <c r="AP1223" s="24">
        <f t="shared" si="650"/>
        <v>34006.432160804019</v>
      </c>
      <c r="AQ1223" s="25">
        <f t="shared" si="651"/>
        <v>3778.4924623115585</v>
      </c>
    </row>
    <row r="1224" spans="1:43" x14ac:dyDescent="0.25">
      <c r="A1224" s="11">
        <v>3006</v>
      </c>
      <c r="B1224" s="6">
        <v>3006006301</v>
      </c>
      <c r="C1224" s="6">
        <v>20000401</v>
      </c>
      <c r="D1224" s="6">
        <v>5030000039</v>
      </c>
      <c r="E1224" s="6" t="s">
        <v>1582</v>
      </c>
      <c r="F1224" s="6" t="s">
        <v>1363</v>
      </c>
      <c r="G1224" s="6"/>
      <c r="H1224" s="6">
        <v>3</v>
      </c>
      <c r="I1224" s="6" t="s">
        <v>41</v>
      </c>
      <c r="J1224" s="27">
        <v>40535</v>
      </c>
      <c r="K1224" s="27">
        <v>40535</v>
      </c>
      <c r="L1224" s="7">
        <v>31185</v>
      </c>
      <c r="M1224" s="7">
        <v>0</v>
      </c>
      <c r="N1224" s="7"/>
      <c r="O1224" s="8">
        <v>31185</v>
      </c>
      <c r="P1224" s="7">
        <v>-28066.5</v>
      </c>
      <c r="Q1224" s="7">
        <v>0</v>
      </c>
      <c r="R1224" s="7">
        <v>0</v>
      </c>
      <c r="S1224" s="12">
        <f t="shared" si="673"/>
        <v>-28066.5</v>
      </c>
      <c r="T1224" s="18">
        <f t="shared" si="674"/>
        <v>3118.5</v>
      </c>
      <c r="U1224" s="18">
        <v>3118.5</v>
      </c>
      <c r="V1224" s="30">
        <f t="shared" si="675"/>
        <v>40513</v>
      </c>
      <c r="W1224" s="28">
        <f t="shared" si="648"/>
        <v>12.45</v>
      </c>
      <c r="X1224" s="38" t="s">
        <v>3110</v>
      </c>
      <c r="Y1224">
        <f>MATCH(X1224,'CAT-3'!$A:$A,0)</f>
        <v>757</v>
      </c>
      <c r="Z1224">
        <f>MATCH(V1224,'CAT-3'!$1:$1,0)</f>
        <v>75</v>
      </c>
      <c r="AA1224">
        <f>INDEX('CAT-3'!$1:$1048576,FAR!Y1224,FAR!Z1224)</f>
        <v>94.9</v>
      </c>
      <c r="AB1224">
        <f>MATCH($AB$3,'CAT-3'!$1:$1,0)</f>
        <v>90</v>
      </c>
      <c r="AC1224">
        <f>INDEX('CAT-3'!$1:$1048576,FAR!Y1224,FAR!AB1224)</f>
        <v>93.3</v>
      </c>
      <c r="AD1224" s="28">
        <f>AC1224/AA1224</f>
        <v>0.98314014752370904</v>
      </c>
      <c r="AE1224" s="43" t="s">
        <v>4047</v>
      </c>
      <c r="AF1224">
        <f>MATCH(AE1224,'CAT-4'!$A:$A,0)</f>
        <v>647</v>
      </c>
      <c r="AG1224">
        <f>MATCH($AG$3,'CAT-4'!$1:$1,0)</f>
        <v>4</v>
      </c>
      <c r="AH1224">
        <f>INDEX('CAT-4'!$1:$1048576,FAR!AF1224,FAR!AG1224)</f>
        <v>100.5</v>
      </c>
      <c r="AI1224">
        <f>MATCH($AI$3,'CAT-4'!$1:$1,0)</f>
        <v>133</v>
      </c>
      <c r="AJ1224">
        <f>INDEX('CAT-4'!$1:$1048576,FAR!AF1224,FAR!AI1224)</f>
        <v>92.8</v>
      </c>
      <c r="AK1224" s="28">
        <f>AJ1224/AH1224</f>
        <v>0.92338308457711438</v>
      </c>
      <c r="AL1224" s="28">
        <f>AK1224*AD1224</f>
        <v>0.90781498199204169</v>
      </c>
      <c r="AM1224" s="2">
        <f>INDEX(ELSV!$C$4:$G$58,MATCH(AE1224,ELSV!$G$4:$G$58,0),MATCH(IF(O1224&gt;2000000,"A",IF(O1224&gt;1000000,"B",IF(O1224&gt;100000,"C","D"))),ELSV!$C$4:$G$4,0))</f>
        <v>6</v>
      </c>
      <c r="AN1224" s="77">
        <f>INDEX(ELSV!$G$4:$K$58,MATCH(AE1224,ELSV!$G$4:$G$58,0),MATCH(IF(O1224&gt;2000000,"A",IF(O1224&gt;1000000,"B",IF(O1224&gt;100000,"C","D"))),ELSV!$G$4:$K$4,0))</f>
        <v>1</v>
      </c>
      <c r="AO1224" s="24">
        <f t="shared" si="649"/>
        <v>28310.210213421818</v>
      </c>
      <c r="AP1224" s="24">
        <f t="shared" si="650"/>
        <v>28310.210213421815</v>
      </c>
      <c r="AQ1224" s="25">
        <f t="shared" si="651"/>
        <v>0</v>
      </c>
    </row>
    <row r="1225" spans="1:43" hidden="1" x14ac:dyDescent="0.25">
      <c r="A1225" s="11">
        <v>3002</v>
      </c>
      <c r="B1225" s="6">
        <v>3002006201</v>
      </c>
      <c r="C1225" s="6">
        <v>20000401</v>
      </c>
      <c r="D1225" s="6">
        <v>5000000411</v>
      </c>
      <c r="E1225" s="6"/>
      <c r="F1225" s="6" t="s">
        <v>1276</v>
      </c>
      <c r="G1225" s="6"/>
      <c r="H1225" s="6">
        <v>1</v>
      </c>
      <c r="I1225" s="6" t="s">
        <v>8</v>
      </c>
      <c r="J1225" s="27">
        <v>44500</v>
      </c>
      <c r="K1225" s="27">
        <v>44500</v>
      </c>
      <c r="L1225" s="7">
        <v>31178</v>
      </c>
      <c r="M1225" s="7">
        <v>0</v>
      </c>
      <c r="N1225" s="7"/>
      <c r="O1225" s="8">
        <v>31178</v>
      </c>
      <c r="P1225" s="7">
        <v>-7537.41</v>
      </c>
      <c r="Q1225" s="7">
        <v>0</v>
      </c>
      <c r="R1225" s="7">
        <v>-1973.57</v>
      </c>
      <c r="S1225" s="12">
        <f t="shared" si="673"/>
        <v>-9510.98</v>
      </c>
      <c r="T1225" s="18">
        <f t="shared" si="674"/>
        <v>23640.59</v>
      </c>
      <c r="U1225" s="18">
        <v>21667.02</v>
      </c>
      <c r="V1225" s="30">
        <f t="shared" si="675"/>
        <v>44470</v>
      </c>
      <c r="W1225" s="28">
        <f t="shared" si="648"/>
        <v>1.5972222222222223</v>
      </c>
      <c r="X1225" s="38" t="s">
        <v>3080</v>
      </c>
      <c r="AD1225"/>
      <c r="AE1225" s="43" t="s">
        <v>4057</v>
      </c>
      <c r="AF1225">
        <f>MATCH(AE1225,'CAT-4'!$A:$A,0)</f>
        <v>652</v>
      </c>
      <c r="AG1225">
        <f>MATCH(V1225,'CAT-4'!$1:$1,0)</f>
        <v>118</v>
      </c>
      <c r="AH1225">
        <f>INDEX('CAT-4'!$1:$1048576,FAR!AF1225,FAR!AG1225)</f>
        <v>94.7</v>
      </c>
      <c r="AI1225">
        <f>MATCH($AI$3,'CAT-4'!$1:$1,0)</f>
        <v>133</v>
      </c>
      <c r="AJ1225">
        <f>INDEX('CAT-4'!$1:$1048576,FAR!AF1225,FAR!AI1225)</f>
        <v>93.1</v>
      </c>
      <c r="AK1225" s="28">
        <f t="shared" ref="AK1225:AK1226" si="676">AJ1225/AH1225</f>
        <v>0.98310454065469899</v>
      </c>
      <c r="AL1225" s="28">
        <f t="shared" ref="AL1225:AL1226" si="677">AK1225</f>
        <v>0.98310454065469899</v>
      </c>
      <c r="AM1225" s="2">
        <f>INDEX(ELSV!$C$4:$G$58,MATCH(AE1225,ELSV!$G$4:$G$58,0),MATCH(IF(O1225&gt;2000000,"A",IF(O1225&gt;1000000,"B",IF(O1225&gt;100000,"C","D"))),ELSV!$C$4:$G$4,0))</f>
        <v>8</v>
      </c>
      <c r="AN1225" s="77">
        <f>INDEX(ELSV!$G$4:$K$58,MATCH(AE1225,ELSV!$G$4:$G$58,0),MATCH(IF(O1225&gt;2000000,"A",IF(O1225&gt;1000000,"B",IF(O1225&gt;100000,"C","D"))),ELSV!$G$4:$K$4,0))</f>
        <v>0.95</v>
      </c>
      <c r="AO1225" s="24">
        <f t="shared" si="649"/>
        <v>30651.233368532205</v>
      </c>
      <c r="AP1225" s="24">
        <f t="shared" si="650"/>
        <v>5813.6236901252487</v>
      </c>
      <c r="AQ1225" s="25">
        <f t="shared" si="651"/>
        <v>24837.609678406956</v>
      </c>
    </row>
    <row r="1226" spans="1:43" hidden="1" x14ac:dyDescent="0.25">
      <c r="A1226" s="11">
        <v>3002</v>
      </c>
      <c r="B1226" s="6">
        <v>3002006301</v>
      </c>
      <c r="C1226" s="6">
        <v>20000401</v>
      </c>
      <c r="D1226" s="6">
        <v>5000000413</v>
      </c>
      <c r="E1226" s="6"/>
      <c r="F1226" s="6" t="s">
        <v>1278</v>
      </c>
      <c r="G1226" s="6"/>
      <c r="H1226" s="6">
        <v>1</v>
      </c>
      <c r="I1226" s="6" t="s">
        <v>8</v>
      </c>
      <c r="J1226" s="27">
        <v>44500</v>
      </c>
      <c r="K1226" s="27">
        <v>44500</v>
      </c>
      <c r="L1226" s="7">
        <v>31000</v>
      </c>
      <c r="M1226" s="7">
        <v>0</v>
      </c>
      <c r="N1226" s="7"/>
      <c r="O1226" s="8">
        <v>31000</v>
      </c>
      <c r="P1226" s="7">
        <v>-817.18</v>
      </c>
      <c r="Q1226" s="7">
        <v>0</v>
      </c>
      <c r="R1226" s="7">
        <v>-1962.3</v>
      </c>
      <c r="S1226" s="12">
        <f t="shared" si="673"/>
        <v>-2779.48</v>
      </c>
      <c r="T1226" s="18">
        <f t="shared" si="674"/>
        <v>30182.82</v>
      </c>
      <c r="U1226" s="18">
        <v>28220.52</v>
      </c>
      <c r="V1226" s="30">
        <f t="shared" si="675"/>
        <v>44470</v>
      </c>
      <c r="W1226" s="28">
        <f t="shared" si="648"/>
        <v>1.5972222222222223</v>
      </c>
      <c r="X1226" s="38" t="s">
        <v>3112</v>
      </c>
      <c r="AD1226"/>
      <c r="AE1226" s="43" t="s">
        <v>4049</v>
      </c>
      <c r="AF1226">
        <f>MATCH(AE1226,'CAT-4'!$A:$A,0)</f>
        <v>648</v>
      </c>
      <c r="AG1226">
        <f>MATCH(V1226,'CAT-4'!$1:$1,0)</f>
        <v>118</v>
      </c>
      <c r="AH1226">
        <f>INDEX('CAT-4'!$1:$1048576,FAR!AF1226,FAR!AG1226)</f>
        <v>119.3</v>
      </c>
      <c r="AI1226">
        <f>MATCH($AI$3,'CAT-4'!$1:$1,0)</f>
        <v>133</v>
      </c>
      <c r="AJ1226">
        <f>INDEX('CAT-4'!$1:$1048576,FAR!AF1226,FAR!AI1226)</f>
        <v>130.69999999999999</v>
      </c>
      <c r="AK1226" s="28">
        <f t="shared" si="676"/>
        <v>1.0955574182732606</v>
      </c>
      <c r="AL1226" s="28">
        <f t="shared" si="677"/>
        <v>1.0955574182732606</v>
      </c>
      <c r="AM1226" s="2">
        <f>INDEX(ELSV!$C$4:$G$58,MATCH(AE1226,ELSV!$G$4:$G$58,0),MATCH(IF(O1226&gt;2000000,"A",IF(O1226&gt;1000000,"B",IF(O1226&gt;100000,"C","D"))),ELSV!$C$4:$G$4,0))</f>
        <v>5</v>
      </c>
      <c r="AN1226" s="77">
        <f>INDEX(ELSV!$G$4:$K$58,MATCH(AE1226,ELSV!$G$4:$G$58,0),MATCH(IF(O1226&gt;2000000,"A",IF(O1226&gt;1000000,"B",IF(O1226&gt;100000,"C","D"))),ELSV!$G$4:$K$4,0))</f>
        <v>1</v>
      </c>
      <c r="AO1226" s="24">
        <f t="shared" si="649"/>
        <v>33962.279966471076</v>
      </c>
      <c r="AP1226" s="24">
        <f t="shared" si="650"/>
        <v>10849.06165595604</v>
      </c>
      <c r="AQ1226" s="25">
        <f t="shared" si="651"/>
        <v>23113.218310515036</v>
      </c>
    </row>
    <row r="1227" spans="1:43" x14ac:dyDescent="0.25">
      <c r="A1227" s="11">
        <v>3005</v>
      </c>
      <c r="B1227" s="6">
        <v>3005006203</v>
      </c>
      <c r="C1227" s="6">
        <v>20000301</v>
      </c>
      <c r="D1227" s="6">
        <v>4000000130</v>
      </c>
      <c r="E1227" s="6" t="s">
        <v>1584</v>
      </c>
      <c r="F1227" s="6" t="s">
        <v>893</v>
      </c>
      <c r="G1227" s="6"/>
      <c r="H1227" s="6">
        <v>5</v>
      </c>
      <c r="I1227" s="6" t="s">
        <v>8</v>
      </c>
      <c r="J1227" s="27">
        <v>40521</v>
      </c>
      <c r="K1227" s="27">
        <v>40521</v>
      </c>
      <c r="L1227" s="7">
        <v>30989</v>
      </c>
      <c r="M1227" s="7">
        <v>0</v>
      </c>
      <c r="N1227" s="7"/>
      <c r="O1227" s="8">
        <v>30989</v>
      </c>
      <c r="P1227" s="7">
        <v>-21949.9</v>
      </c>
      <c r="Q1227" s="7">
        <v>0</v>
      </c>
      <c r="R1227" s="7">
        <v>-1961.6</v>
      </c>
      <c r="S1227" s="12">
        <f t="shared" si="673"/>
        <v>-23911.5</v>
      </c>
      <c r="T1227" s="18">
        <f t="shared" si="674"/>
        <v>9039.0999999999985</v>
      </c>
      <c r="U1227" s="18">
        <v>7077.5</v>
      </c>
      <c r="V1227" s="30">
        <f t="shared" si="675"/>
        <v>40513</v>
      </c>
      <c r="W1227" s="28">
        <f t="shared" si="648"/>
        <v>12.488888888888889</v>
      </c>
      <c r="X1227" s="38" t="s">
        <v>2852</v>
      </c>
      <c r="Y1227">
        <f>MATCH(X1227,'CAT-3'!$A:$A,0)</f>
        <v>628</v>
      </c>
      <c r="Z1227">
        <f>MATCH(V1227,'CAT-3'!$1:$1,0)</f>
        <v>75</v>
      </c>
      <c r="AA1227">
        <f>INDEX('CAT-3'!$1:$1048576,FAR!Y1227,FAR!Z1227)</f>
        <v>130.6</v>
      </c>
      <c r="AB1227">
        <f>MATCH($AB$3,'CAT-3'!$1:$1,0)</f>
        <v>90</v>
      </c>
      <c r="AC1227">
        <f>INDEX('CAT-3'!$1:$1048576,FAR!Y1227,FAR!AB1227)</f>
        <v>138.4</v>
      </c>
      <c r="AD1227" s="28">
        <f>AC1227/AA1227</f>
        <v>1.0597243491577337</v>
      </c>
      <c r="AE1227" s="43" t="s">
        <v>4429</v>
      </c>
      <c r="AF1227">
        <f>MATCH(AE1227,'CAT-4'!$A:$A,0)</f>
        <v>844</v>
      </c>
      <c r="AG1227">
        <f>MATCH($AG$3,'CAT-4'!$1:$1,0)</f>
        <v>4</v>
      </c>
      <c r="AH1227">
        <f>INDEX('CAT-4'!$1:$1048576,FAR!AF1227,FAR!AG1227)</f>
        <v>103.9</v>
      </c>
      <c r="AI1227">
        <f>MATCH($AI$3,'CAT-4'!$1:$1,0)</f>
        <v>133</v>
      </c>
      <c r="AJ1227">
        <f>INDEX('CAT-4'!$1:$1048576,FAR!AF1227,FAR!AI1227)</f>
        <v>157.9</v>
      </c>
      <c r="AK1227" s="28">
        <f>AJ1227/AH1227</f>
        <v>1.5197305101058709</v>
      </c>
      <c r="AL1227" s="28">
        <f>AK1227*AD1227</f>
        <v>1.6104954257170947</v>
      </c>
      <c r="AM1227" s="2">
        <f>INDEX(ELSV!$C$4:$G$58,MATCH(AE1227,ELSV!$G$4:$G$58,0),MATCH(IF(O1227&gt;2000000,"A",IF(O1227&gt;1000000,"B",IF(O1227&gt;100000,"C","D"))),ELSV!$C$4:$G$4,0))</f>
        <v>8</v>
      </c>
      <c r="AN1227" s="77">
        <f>INDEX(ELSV!$G$4:$K$58,MATCH(AE1227,ELSV!$G$4:$G$58,0),MATCH(IF(O1227&gt;2000000,"A",IF(O1227&gt;1000000,"B",IF(O1227&gt;100000,"C","D"))),ELSV!$G$4:$K$4,0))</f>
        <v>0.95</v>
      </c>
      <c r="AO1227" s="24">
        <f t="shared" si="649"/>
        <v>49907.642747547048</v>
      </c>
      <c r="AP1227" s="24">
        <f t="shared" si="650"/>
        <v>47412.260610169695</v>
      </c>
      <c r="AQ1227" s="25">
        <f t="shared" si="651"/>
        <v>2495.3821373773535</v>
      </c>
    </row>
    <row r="1228" spans="1:43" x14ac:dyDescent="0.25">
      <c r="A1228" s="11">
        <v>3008</v>
      </c>
      <c r="B1228" s="6">
        <v>3008005204</v>
      </c>
      <c r="C1228" s="6">
        <v>20000401</v>
      </c>
      <c r="D1228" s="6">
        <v>5030000192</v>
      </c>
      <c r="E1228" s="6" t="s">
        <v>1586</v>
      </c>
      <c r="F1228" s="6" t="s">
        <v>1468</v>
      </c>
      <c r="G1228" s="6"/>
      <c r="H1228" s="6">
        <v>1</v>
      </c>
      <c r="I1228" s="6" t="s">
        <v>8</v>
      </c>
      <c r="J1228" s="27">
        <v>42277</v>
      </c>
      <c r="K1228" s="27">
        <v>42277</v>
      </c>
      <c r="L1228" s="7">
        <v>30975</v>
      </c>
      <c r="M1228" s="7">
        <v>0</v>
      </c>
      <c r="N1228" s="7"/>
      <c r="O1228" s="8">
        <v>30975</v>
      </c>
      <c r="P1228" s="7">
        <v>-12750.04</v>
      </c>
      <c r="Q1228" s="7">
        <v>0</v>
      </c>
      <c r="R1228" s="7">
        <v>-1960.72</v>
      </c>
      <c r="S1228" s="12">
        <f t="shared" si="673"/>
        <v>-14710.76</v>
      </c>
      <c r="T1228" s="18">
        <f t="shared" si="674"/>
        <v>18224.96</v>
      </c>
      <c r="U1228" s="18">
        <v>16264.24</v>
      </c>
      <c r="V1228" s="30">
        <f t="shared" si="675"/>
        <v>42248</v>
      </c>
      <c r="W1228" s="28">
        <f t="shared" si="648"/>
        <v>7.6805555555555554</v>
      </c>
      <c r="X1228" s="38"/>
      <c r="AD1228"/>
      <c r="AE1228" s="43" t="s">
        <v>4037</v>
      </c>
      <c r="AF1228">
        <f>MATCH(AE1228,'CAT-4'!$A:$A,0)</f>
        <v>642</v>
      </c>
      <c r="AG1228">
        <f>MATCH(V1228,'CAT-4'!$1:$1,0)</f>
        <v>45</v>
      </c>
      <c r="AH1228">
        <f>INDEX('CAT-4'!$1:$1048576,FAR!AF1228,FAR!AG1228)</f>
        <v>96.4</v>
      </c>
      <c r="AI1228">
        <f>MATCH($AI$3,'CAT-4'!$1:$1,0)</f>
        <v>133</v>
      </c>
      <c r="AJ1228">
        <f>INDEX('CAT-4'!$1:$1048576,FAR!AF1228,FAR!AI1228)</f>
        <v>88.6</v>
      </c>
      <c r="AK1228" s="28">
        <f t="shared" ref="AK1228:AK1231" si="678">AJ1228/AH1228</f>
        <v>0.91908713692946042</v>
      </c>
      <c r="AL1228" s="28">
        <f t="shared" ref="AL1228:AL1231" si="679">AK1228</f>
        <v>0.91908713692946042</v>
      </c>
      <c r="AM1228" s="2">
        <f>INDEX(ELSV!$C$4:$G$58,MATCH(AE1228,ELSV!$G$4:$G$58,0),MATCH(IF(O1228&gt;2000000,"A",IF(O1228&gt;1000000,"B",IF(O1228&gt;100000,"C","D"))),ELSV!$C$4:$G$4,0))</f>
        <v>6</v>
      </c>
      <c r="AN1228" s="77">
        <f>INDEX(ELSV!$G$4:$K$58,MATCH(AE1228,ELSV!$G$4:$G$58,0),MATCH(IF(O1228&gt;2000000,"A",IF(O1228&gt;1000000,"B",IF(O1228&gt;100000,"C","D"))),ELSV!$G$4:$K$4,0))</f>
        <v>0.95</v>
      </c>
      <c r="AO1228" s="24">
        <f t="shared" si="649"/>
        <v>28468.724066390037</v>
      </c>
      <c r="AP1228" s="24">
        <f t="shared" si="650"/>
        <v>27045.287863070531</v>
      </c>
      <c r="AQ1228" s="25">
        <f t="shared" si="651"/>
        <v>1423.4362033195066</v>
      </c>
    </row>
    <row r="1229" spans="1:43" x14ac:dyDescent="0.25">
      <c r="A1229" s="11">
        <v>3007</v>
      </c>
      <c r="B1229" s="6">
        <v>3007006203</v>
      </c>
      <c r="C1229" s="6">
        <v>20000401</v>
      </c>
      <c r="D1229" s="6">
        <v>5000000391</v>
      </c>
      <c r="E1229" s="6" t="s">
        <v>1585</v>
      </c>
      <c r="F1229" s="6" t="s">
        <v>1266</v>
      </c>
      <c r="G1229" s="6"/>
      <c r="H1229" s="6">
        <v>1</v>
      </c>
      <c r="I1229" s="6" t="s">
        <v>8</v>
      </c>
      <c r="J1229" s="27">
        <v>43921</v>
      </c>
      <c r="K1229" s="27">
        <v>43921</v>
      </c>
      <c r="L1229" s="7">
        <v>30680.01</v>
      </c>
      <c r="M1229" s="7">
        <v>0</v>
      </c>
      <c r="N1229" s="7"/>
      <c r="O1229" s="8">
        <v>30680.01</v>
      </c>
      <c r="P1229" s="7">
        <v>-3889.39</v>
      </c>
      <c r="Q1229" s="7">
        <v>0</v>
      </c>
      <c r="R1229" s="7">
        <v>-1942.04</v>
      </c>
      <c r="S1229" s="12">
        <f t="shared" si="673"/>
        <v>-5831.43</v>
      </c>
      <c r="T1229" s="18">
        <f t="shared" si="674"/>
        <v>26790.62</v>
      </c>
      <c r="U1229" s="18">
        <v>24848.58</v>
      </c>
      <c r="V1229" s="30">
        <f t="shared" si="675"/>
        <v>43891</v>
      </c>
      <c r="W1229" s="28">
        <f t="shared" ref="W1229:W1259" si="680">YEARFRAC(K1229,$W$3)</f>
        <v>3.1805555555555554</v>
      </c>
      <c r="X1229" s="38"/>
      <c r="AD1229"/>
      <c r="AE1229" s="43" t="s">
        <v>4165</v>
      </c>
      <c r="AF1229">
        <f>MATCH(AE1229,'CAT-4'!$A:$A,0)</f>
        <v>708</v>
      </c>
      <c r="AG1229">
        <f>MATCH(V1229,'CAT-4'!$1:$1,0)</f>
        <v>99</v>
      </c>
      <c r="AH1229">
        <f>INDEX('CAT-4'!$1:$1048576,FAR!AF1229,FAR!AG1229)</f>
        <v>118.1</v>
      </c>
      <c r="AI1229">
        <f>MATCH($AI$3,'CAT-4'!$1:$1,0)</f>
        <v>133</v>
      </c>
      <c r="AJ1229">
        <f>INDEX('CAT-4'!$1:$1048576,FAR!AF1229,FAR!AI1229)</f>
        <v>133.69999999999999</v>
      </c>
      <c r="AK1229" s="28">
        <f t="shared" si="678"/>
        <v>1.1320914479254869</v>
      </c>
      <c r="AL1229" s="28">
        <f t="shared" si="679"/>
        <v>1.1320914479254869</v>
      </c>
      <c r="AM1229" s="2">
        <f>INDEX(ELSV!$C$4:$G$58,MATCH(AE1229,ELSV!$G$4:$G$58,0),MATCH(IF(O1229&gt;2000000,"A",IF(O1229&gt;1000000,"B",IF(O1229&gt;100000,"C","D"))),ELSV!$C$4:$G$4,0))</f>
        <v>8</v>
      </c>
      <c r="AN1229" s="77">
        <f>INDEX(ELSV!$G$4:$K$58,MATCH(AE1229,ELSV!$G$4:$G$58,0),MATCH(IF(O1229&gt;2000000,"A",IF(O1229&gt;1000000,"B",IF(O1229&gt;100000,"C","D"))),ELSV!$G$4:$K$4,0))</f>
        <v>0.95</v>
      </c>
      <c r="AO1229" s="24">
        <f t="shared" ref="AO1229:AO1259" si="681">AL1229*O1229</f>
        <v>34732.576943268417</v>
      </c>
      <c r="AP1229" s="24">
        <f t="shared" ref="AP1229:AP1259" si="682">AO1229*(AN1229/AM1229)*(IF(W1229&gt;AM1229,AM1229,W1229))</f>
        <v>13118.180753486185</v>
      </c>
      <c r="AQ1229" s="25">
        <f t="shared" ref="AQ1229:AQ1259" si="683">AO1229-AP1229</f>
        <v>21614.39618978223</v>
      </c>
    </row>
    <row r="1230" spans="1:43" hidden="1" x14ac:dyDescent="0.25">
      <c r="A1230" s="11">
        <v>3003</v>
      </c>
      <c r="B1230" s="6">
        <v>3003006301</v>
      </c>
      <c r="C1230" s="6">
        <v>20000401</v>
      </c>
      <c r="D1230" s="6">
        <v>5030000282</v>
      </c>
      <c r="E1230" s="6"/>
      <c r="F1230" s="6" t="s">
        <v>1535</v>
      </c>
      <c r="G1230" s="6"/>
      <c r="H1230" s="6">
        <v>1</v>
      </c>
      <c r="I1230" s="6" t="s">
        <v>41</v>
      </c>
      <c r="J1230" s="27">
        <v>44970</v>
      </c>
      <c r="K1230" s="27">
        <v>44970</v>
      </c>
      <c r="L1230" s="7">
        <v>0</v>
      </c>
      <c r="M1230" s="7">
        <v>30562</v>
      </c>
      <c r="N1230" s="7"/>
      <c r="O1230" s="8">
        <v>30562</v>
      </c>
      <c r="P1230" s="7">
        <v>0</v>
      </c>
      <c r="Q1230" s="7">
        <v>0</v>
      </c>
      <c r="R1230" s="7">
        <v>-590.30999999999995</v>
      </c>
      <c r="S1230" s="12">
        <f t="shared" si="673"/>
        <v>-590.30999999999995</v>
      </c>
      <c r="T1230" s="18">
        <f t="shared" si="674"/>
        <v>0</v>
      </c>
      <c r="U1230" s="18">
        <v>29971.69</v>
      </c>
      <c r="V1230" s="30">
        <v>44927</v>
      </c>
      <c r="W1230" s="28">
        <f t="shared" si="680"/>
        <v>0.31111111111111112</v>
      </c>
      <c r="X1230" s="38" t="s">
        <v>3110</v>
      </c>
      <c r="AD1230"/>
      <c r="AE1230" s="43" t="s">
        <v>4047</v>
      </c>
      <c r="AF1230">
        <f>MATCH(AE1230,'CAT-4'!$A:$A,0)</f>
        <v>647</v>
      </c>
      <c r="AG1230">
        <f>MATCH(V1230,'CAT-4'!$1:$1,0)</f>
        <v>133</v>
      </c>
      <c r="AH1230">
        <f>INDEX('CAT-4'!$1:$1048576,FAR!AF1230,FAR!AG1230)</f>
        <v>92.8</v>
      </c>
      <c r="AI1230">
        <f>MATCH($AI$3,'CAT-4'!$1:$1,0)</f>
        <v>133</v>
      </c>
      <c r="AJ1230">
        <f>INDEX('CAT-4'!$1:$1048576,FAR!AF1230,FAR!AI1230)</f>
        <v>92.8</v>
      </c>
      <c r="AK1230" s="28">
        <f t="shared" si="678"/>
        <v>1</v>
      </c>
      <c r="AL1230" s="28">
        <f t="shared" si="679"/>
        <v>1</v>
      </c>
      <c r="AM1230" s="2">
        <f>INDEX(ELSV!$C$4:$G$58,MATCH(AE1230,ELSV!$G$4:$G$58,0),MATCH(IF(O1230&gt;2000000,"A",IF(O1230&gt;1000000,"B",IF(O1230&gt;100000,"C","D"))),ELSV!$C$4:$G$4,0))</f>
        <v>6</v>
      </c>
      <c r="AN1230" s="77">
        <f>INDEX(ELSV!$G$4:$K$58,MATCH(AE1230,ELSV!$G$4:$G$58,0),MATCH(IF(O1230&gt;2000000,"A",IF(O1230&gt;1000000,"B",IF(O1230&gt;100000,"C","D"))),ELSV!$G$4:$K$4,0))</f>
        <v>1</v>
      </c>
      <c r="AO1230" s="24">
        <f t="shared" si="681"/>
        <v>30562</v>
      </c>
      <c r="AP1230" s="24">
        <f t="shared" si="682"/>
        <v>1584.6962962962962</v>
      </c>
      <c r="AQ1230" s="25">
        <f t="shared" si="683"/>
        <v>28977.303703703703</v>
      </c>
    </row>
    <row r="1231" spans="1:43" hidden="1" x14ac:dyDescent="0.25">
      <c r="A1231" s="11">
        <v>3003</v>
      </c>
      <c r="B1231" s="6">
        <v>3003006201</v>
      </c>
      <c r="C1231" s="6">
        <v>20000301</v>
      </c>
      <c r="D1231" s="6">
        <v>4000000294</v>
      </c>
      <c r="E1231" s="6"/>
      <c r="F1231" s="6" t="s">
        <v>1015</v>
      </c>
      <c r="G1231" s="6"/>
      <c r="H1231" s="6">
        <v>1</v>
      </c>
      <c r="I1231" s="6" t="s">
        <v>8</v>
      </c>
      <c r="J1231" s="27">
        <v>42535</v>
      </c>
      <c r="K1231" s="27">
        <v>42535</v>
      </c>
      <c r="L1231" s="7">
        <v>30500.06</v>
      </c>
      <c r="M1231" s="7">
        <v>0</v>
      </c>
      <c r="N1231" s="7"/>
      <c r="O1231" s="8">
        <v>30500.06</v>
      </c>
      <c r="P1231" s="7">
        <v>-11192.48</v>
      </c>
      <c r="Q1231" s="7">
        <v>0</v>
      </c>
      <c r="R1231" s="7">
        <v>-1930.65</v>
      </c>
      <c r="S1231" s="12">
        <f t="shared" si="673"/>
        <v>-13123.13</v>
      </c>
      <c r="T1231" s="18">
        <f t="shared" si="674"/>
        <v>19307.580000000002</v>
      </c>
      <c r="U1231" s="18">
        <v>17376.93</v>
      </c>
      <c r="V1231" s="30">
        <f t="shared" si="675"/>
        <v>42522</v>
      </c>
      <c r="W1231" s="28">
        <f t="shared" si="680"/>
        <v>6.9749999999999996</v>
      </c>
      <c r="X1231" s="38" t="s">
        <v>2852</v>
      </c>
      <c r="AD1231"/>
      <c r="AE1231" s="43" t="s">
        <v>4429</v>
      </c>
      <c r="AF1231">
        <f>MATCH(AE1231,'CAT-4'!$A:$A,0)</f>
        <v>844</v>
      </c>
      <c r="AG1231">
        <f>MATCH(V1231,'CAT-4'!$1:$1,0)</f>
        <v>54</v>
      </c>
      <c r="AH1231">
        <f>INDEX('CAT-4'!$1:$1048576,FAR!AF1231,FAR!AG1231)</f>
        <v>112.5</v>
      </c>
      <c r="AI1231">
        <f>MATCH($AI$3,'CAT-4'!$1:$1,0)</f>
        <v>133</v>
      </c>
      <c r="AJ1231">
        <f>INDEX('CAT-4'!$1:$1048576,FAR!AF1231,FAR!AI1231)</f>
        <v>157.9</v>
      </c>
      <c r="AK1231" s="28">
        <f t="shared" si="678"/>
        <v>1.4035555555555557</v>
      </c>
      <c r="AL1231" s="28">
        <f t="shared" si="679"/>
        <v>1.4035555555555557</v>
      </c>
      <c r="AM1231" s="2">
        <f>INDEX(ELSV!$C$4:$G$58,MATCH(AE1231,ELSV!$G$4:$G$58,0),MATCH(IF(O1231&gt;2000000,"A",IF(O1231&gt;1000000,"B",IF(O1231&gt;100000,"C","D"))),ELSV!$C$4:$G$4,0))</f>
        <v>8</v>
      </c>
      <c r="AN1231" s="77">
        <f>INDEX(ELSV!$G$4:$K$58,MATCH(AE1231,ELSV!$G$4:$G$58,0),MATCH(IF(O1231&gt;2000000,"A",IF(O1231&gt;1000000,"B",IF(O1231&gt;100000,"C","D"))),ELSV!$G$4:$K$4,0))</f>
        <v>0.95</v>
      </c>
      <c r="AO1231" s="24">
        <f t="shared" si="681"/>
        <v>42808.528657777781</v>
      </c>
      <c r="AP1231" s="24">
        <f t="shared" si="682"/>
        <v>35457.501627325</v>
      </c>
      <c r="AQ1231" s="25">
        <f t="shared" si="683"/>
        <v>7351.0270304527803</v>
      </c>
    </row>
    <row r="1232" spans="1:43" x14ac:dyDescent="0.25">
      <c r="A1232" s="11">
        <v>3007</v>
      </c>
      <c r="B1232" s="6">
        <v>3007006203</v>
      </c>
      <c r="C1232" s="6">
        <v>20000301</v>
      </c>
      <c r="D1232" s="6">
        <v>4000000010</v>
      </c>
      <c r="E1232" s="6" t="s">
        <v>1585</v>
      </c>
      <c r="F1232" s="6" t="s">
        <v>800</v>
      </c>
      <c r="G1232" s="6"/>
      <c r="H1232" s="6">
        <v>2</v>
      </c>
      <c r="I1232" s="6" t="s">
        <v>8</v>
      </c>
      <c r="J1232" s="27">
        <v>40556</v>
      </c>
      <c r="K1232" s="27">
        <v>40556</v>
      </c>
      <c r="L1232" s="7">
        <v>30459.99</v>
      </c>
      <c r="M1232" s="7">
        <v>0</v>
      </c>
      <c r="N1232" s="7"/>
      <c r="O1232" s="8">
        <v>30459.99</v>
      </c>
      <c r="P1232" s="7">
        <v>-21621.360000000001</v>
      </c>
      <c r="Q1232" s="7">
        <v>0</v>
      </c>
      <c r="R1232" s="7">
        <v>-1928.12</v>
      </c>
      <c r="S1232" s="12">
        <f t="shared" si="673"/>
        <v>-23549.48</v>
      </c>
      <c r="T1232" s="18">
        <f t="shared" si="674"/>
        <v>8838.630000000001</v>
      </c>
      <c r="U1232" s="18">
        <v>6910.51</v>
      </c>
      <c r="V1232" s="30">
        <f t="shared" si="675"/>
        <v>40544</v>
      </c>
      <c r="W1232" s="28">
        <f t="shared" si="680"/>
        <v>12.394444444444444</v>
      </c>
      <c r="X1232" s="38" t="s">
        <v>2852</v>
      </c>
      <c r="Y1232">
        <f>MATCH(X1232,'CAT-3'!$A:$A,0)</f>
        <v>628</v>
      </c>
      <c r="Z1232">
        <f>MATCH(V1232,'CAT-3'!$1:$1,0)</f>
        <v>76</v>
      </c>
      <c r="AA1232">
        <f>INDEX('CAT-3'!$1:$1048576,FAR!Y1232,FAR!Z1232)</f>
        <v>130.6</v>
      </c>
      <c r="AB1232">
        <f>MATCH($AB$3,'CAT-3'!$1:$1,0)</f>
        <v>90</v>
      </c>
      <c r="AC1232">
        <f>INDEX('CAT-3'!$1:$1048576,FAR!Y1232,FAR!AB1232)</f>
        <v>138.4</v>
      </c>
      <c r="AD1232" s="28">
        <f t="shared" ref="AD1232:AD1234" si="684">AC1232/AA1232</f>
        <v>1.0597243491577337</v>
      </c>
      <c r="AE1232" s="43" t="s">
        <v>4429</v>
      </c>
      <c r="AF1232">
        <f>MATCH(AE1232,'CAT-4'!$A:$A,0)</f>
        <v>844</v>
      </c>
      <c r="AG1232">
        <f>MATCH($AG$3,'CAT-4'!$1:$1,0)</f>
        <v>4</v>
      </c>
      <c r="AH1232">
        <f>INDEX('CAT-4'!$1:$1048576,FAR!AF1232,FAR!AG1232)</f>
        <v>103.9</v>
      </c>
      <c r="AI1232">
        <f>MATCH($AI$3,'CAT-4'!$1:$1,0)</f>
        <v>133</v>
      </c>
      <c r="AJ1232">
        <f>INDEX('CAT-4'!$1:$1048576,FAR!AF1232,FAR!AI1232)</f>
        <v>157.9</v>
      </c>
      <c r="AK1232" s="28">
        <f t="shared" ref="AK1232:AK1239" si="685">AJ1232/AH1232</f>
        <v>1.5197305101058709</v>
      </c>
      <c r="AL1232" s="28">
        <f t="shared" ref="AL1232:AL1234" si="686">AK1232*AD1232</f>
        <v>1.6104954257170947</v>
      </c>
      <c r="AM1232" s="2">
        <f>INDEX(ELSV!$C$4:$G$58,MATCH(AE1232,ELSV!$G$4:$G$58,0),MATCH(IF(O1232&gt;2000000,"A",IF(O1232&gt;1000000,"B",IF(O1232&gt;100000,"C","D"))),ELSV!$C$4:$G$4,0))</f>
        <v>8</v>
      </c>
      <c r="AN1232" s="77">
        <f>INDEX(ELSV!$G$4:$K$58,MATCH(AE1232,ELSV!$G$4:$G$58,0),MATCH(IF(O1232&gt;2000000,"A",IF(O1232&gt;1000000,"B",IF(O1232&gt;100000,"C","D"))),ELSV!$G$4:$K$4,0))</f>
        <v>0.95</v>
      </c>
      <c r="AO1232" s="24">
        <f t="shared" si="681"/>
        <v>49055.674562388449</v>
      </c>
      <c r="AP1232" s="24">
        <f t="shared" si="682"/>
        <v>46602.890834269027</v>
      </c>
      <c r="AQ1232" s="25">
        <f t="shared" si="683"/>
        <v>2452.7837281194224</v>
      </c>
    </row>
    <row r="1233" spans="1:43" x14ac:dyDescent="0.25">
      <c r="A1233" s="11">
        <v>3007</v>
      </c>
      <c r="B1233" s="6">
        <v>3007006203</v>
      </c>
      <c r="C1233" s="6">
        <v>20000301</v>
      </c>
      <c r="D1233" s="6">
        <v>4000000005</v>
      </c>
      <c r="E1233" s="6" t="s">
        <v>1585</v>
      </c>
      <c r="F1233" s="6" t="s">
        <v>795</v>
      </c>
      <c r="G1233" s="6"/>
      <c r="H1233" s="6">
        <v>3</v>
      </c>
      <c r="I1233" s="6" t="s">
        <v>8</v>
      </c>
      <c r="J1233" s="27">
        <v>40498</v>
      </c>
      <c r="K1233" s="27">
        <v>40498</v>
      </c>
      <c r="L1233" s="7">
        <v>30286.45</v>
      </c>
      <c r="M1233" s="7">
        <v>0</v>
      </c>
      <c r="N1233" s="7"/>
      <c r="O1233" s="8">
        <v>30286.45</v>
      </c>
      <c r="P1233" s="7">
        <v>-21802.76</v>
      </c>
      <c r="Q1233" s="7">
        <v>0</v>
      </c>
      <c r="R1233" s="7">
        <v>-1917.13</v>
      </c>
      <c r="S1233" s="12">
        <f t="shared" si="673"/>
        <v>-23719.89</v>
      </c>
      <c r="T1233" s="18">
        <f t="shared" si="674"/>
        <v>8483.6900000000023</v>
      </c>
      <c r="U1233" s="18">
        <v>6566.56</v>
      </c>
      <c r="V1233" s="30">
        <f t="shared" si="675"/>
        <v>40483</v>
      </c>
      <c r="W1233" s="28">
        <f t="shared" si="680"/>
        <v>12.552777777777777</v>
      </c>
      <c r="X1233" s="38" t="s">
        <v>2852</v>
      </c>
      <c r="Y1233">
        <f>MATCH(X1233,'CAT-3'!$A:$A,0)</f>
        <v>628</v>
      </c>
      <c r="Z1233">
        <f>MATCH(V1233,'CAT-3'!$1:$1,0)</f>
        <v>74</v>
      </c>
      <c r="AA1233">
        <f>INDEX('CAT-3'!$1:$1048576,FAR!Y1233,FAR!Z1233)</f>
        <v>130.6</v>
      </c>
      <c r="AB1233">
        <f>MATCH($AB$3,'CAT-3'!$1:$1,0)</f>
        <v>90</v>
      </c>
      <c r="AC1233">
        <f>INDEX('CAT-3'!$1:$1048576,FAR!Y1233,FAR!AB1233)</f>
        <v>138.4</v>
      </c>
      <c r="AD1233" s="28">
        <f t="shared" si="684"/>
        <v>1.0597243491577337</v>
      </c>
      <c r="AE1233" s="43" t="s">
        <v>4429</v>
      </c>
      <c r="AF1233">
        <f>MATCH(AE1233,'CAT-4'!$A:$A,0)</f>
        <v>844</v>
      </c>
      <c r="AG1233">
        <f>MATCH($AG$3,'CAT-4'!$1:$1,0)</f>
        <v>4</v>
      </c>
      <c r="AH1233">
        <f>INDEX('CAT-4'!$1:$1048576,FAR!AF1233,FAR!AG1233)</f>
        <v>103.9</v>
      </c>
      <c r="AI1233">
        <f>MATCH($AI$3,'CAT-4'!$1:$1,0)</f>
        <v>133</v>
      </c>
      <c r="AJ1233">
        <f>INDEX('CAT-4'!$1:$1048576,FAR!AF1233,FAR!AI1233)</f>
        <v>157.9</v>
      </c>
      <c r="AK1233" s="28">
        <f t="shared" si="685"/>
        <v>1.5197305101058709</v>
      </c>
      <c r="AL1233" s="28">
        <f t="shared" si="686"/>
        <v>1.6104954257170947</v>
      </c>
      <c r="AM1233" s="2">
        <f>INDEX(ELSV!$C$4:$G$58,MATCH(AE1233,ELSV!$G$4:$G$58,0),MATCH(IF(O1233&gt;2000000,"A",IF(O1233&gt;1000000,"B",IF(O1233&gt;100000,"C","D"))),ELSV!$C$4:$G$4,0))</f>
        <v>8</v>
      </c>
      <c r="AN1233" s="77">
        <f>INDEX(ELSV!$G$4:$K$58,MATCH(AE1233,ELSV!$G$4:$G$58,0),MATCH(IF(O1233&gt;2000000,"A",IF(O1233&gt;1000000,"B",IF(O1233&gt;100000,"C","D"))),ELSV!$G$4:$K$4,0))</f>
        <v>0.95</v>
      </c>
      <c r="AO1233" s="24">
        <f t="shared" si="681"/>
        <v>48776.189186209507</v>
      </c>
      <c r="AP1233" s="24">
        <f t="shared" si="682"/>
        <v>46337.379726899031</v>
      </c>
      <c r="AQ1233" s="25">
        <f t="shared" si="683"/>
        <v>2438.8094593104761</v>
      </c>
    </row>
    <row r="1234" spans="1:43" x14ac:dyDescent="0.25">
      <c r="A1234" s="11">
        <v>3008</v>
      </c>
      <c r="B1234" s="6">
        <v>3008006203</v>
      </c>
      <c r="C1234" s="6">
        <v>20000301</v>
      </c>
      <c r="D1234" s="6">
        <v>4000000038</v>
      </c>
      <c r="E1234" s="6" t="s">
        <v>1586</v>
      </c>
      <c r="F1234" s="6" t="s">
        <v>821</v>
      </c>
      <c r="G1234" s="6"/>
      <c r="H1234" s="6">
        <v>3</v>
      </c>
      <c r="I1234" s="6" t="s">
        <v>8</v>
      </c>
      <c r="J1234" s="27">
        <v>40544</v>
      </c>
      <c r="K1234" s="27">
        <v>40544</v>
      </c>
      <c r="L1234" s="7">
        <v>30286</v>
      </c>
      <c r="M1234" s="7">
        <v>0</v>
      </c>
      <c r="N1234" s="7"/>
      <c r="O1234" s="8">
        <v>30286</v>
      </c>
      <c r="P1234" s="7">
        <v>-21560.81</v>
      </c>
      <c r="Q1234" s="7">
        <v>0</v>
      </c>
      <c r="R1234" s="7">
        <v>-1917.1</v>
      </c>
      <c r="S1234" s="12">
        <f t="shared" si="673"/>
        <v>-23477.91</v>
      </c>
      <c r="T1234" s="18">
        <f t="shared" si="674"/>
        <v>8725.1899999999987</v>
      </c>
      <c r="U1234" s="18">
        <v>6808.09</v>
      </c>
      <c r="V1234" s="30">
        <f t="shared" si="675"/>
        <v>40544</v>
      </c>
      <c r="W1234" s="28">
        <f t="shared" si="680"/>
        <v>12.427777777777777</v>
      </c>
      <c r="X1234" s="38" t="s">
        <v>2852</v>
      </c>
      <c r="Y1234">
        <f>MATCH(X1234,'CAT-3'!$A:$A,0)</f>
        <v>628</v>
      </c>
      <c r="Z1234">
        <f>MATCH(V1234,'CAT-3'!$1:$1,0)</f>
        <v>76</v>
      </c>
      <c r="AA1234">
        <f>INDEX('CAT-3'!$1:$1048576,FAR!Y1234,FAR!Z1234)</f>
        <v>130.6</v>
      </c>
      <c r="AB1234">
        <f>MATCH($AB$3,'CAT-3'!$1:$1,0)</f>
        <v>90</v>
      </c>
      <c r="AC1234">
        <f>INDEX('CAT-3'!$1:$1048576,FAR!Y1234,FAR!AB1234)</f>
        <v>138.4</v>
      </c>
      <c r="AD1234" s="28">
        <f t="shared" si="684"/>
        <v>1.0597243491577337</v>
      </c>
      <c r="AE1234" s="43" t="s">
        <v>4429</v>
      </c>
      <c r="AF1234">
        <f>MATCH(AE1234,'CAT-4'!$A:$A,0)</f>
        <v>844</v>
      </c>
      <c r="AG1234">
        <f>MATCH($AG$3,'CAT-4'!$1:$1,0)</f>
        <v>4</v>
      </c>
      <c r="AH1234">
        <f>INDEX('CAT-4'!$1:$1048576,FAR!AF1234,FAR!AG1234)</f>
        <v>103.9</v>
      </c>
      <c r="AI1234">
        <f>MATCH($AI$3,'CAT-4'!$1:$1,0)</f>
        <v>133</v>
      </c>
      <c r="AJ1234">
        <f>INDEX('CAT-4'!$1:$1048576,FAR!AF1234,FAR!AI1234)</f>
        <v>157.9</v>
      </c>
      <c r="AK1234" s="28">
        <f t="shared" si="685"/>
        <v>1.5197305101058709</v>
      </c>
      <c r="AL1234" s="28">
        <f t="shared" si="686"/>
        <v>1.6104954257170947</v>
      </c>
      <c r="AM1234" s="2">
        <f>INDEX(ELSV!$C$4:$G$58,MATCH(AE1234,ELSV!$G$4:$G$58,0),MATCH(IF(O1234&gt;2000000,"A",IF(O1234&gt;1000000,"B",IF(O1234&gt;100000,"C","D"))),ELSV!$C$4:$G$4,0))</f>
        <v>8</v>
      </c>
      <c r="AN1234" s="77">
        <f>INDEX(ELSV!$G$4:$K$58,MATCH(AE1234,ELSV!$G$4:$G$58,0),MATCH(IF(O1234&gt;2000000,"A",IF(O1234&gt;1000000,"B",IF(O1234&gt;100000,"C","D"))),ELSV!$G$4:$K$4,0))</f>
        <v>0.95</v>
      </c>
      <c r="AO1234" s="24">
        <f t="shared" si="681"/>
        <v>48775.464463267926</v>
      </c>
      <c r="AP1234" s="24">
        <f t="shared" si="682"/>
        <v>46336.691240104527</v>
      </c>
      <c r="AQ1234" s="25">
        <f t="shared" si="683"/>
        <v>2438.7732231634</v>
      </c>
    </row>
    <row r="1235" spans="1:43" x14ac:dyDescent="0.25">
      <c r="A1235" s="11">
        <v>3004</v>
      </c>
      <c r="B1235" s="6">
        <v>3004006201</v>
      </c>
      <c r="C1235" s="6">
        <v>20000401</v>
      </c>
      <c r="D1235" s="6">
        <v>5000000287</v>
      </c>
      <c r="E1235" s="6" t="s">
        <v>1583</v>
      </c>
      <c r="F1235" s="6" t="s">
        <v>1185</v>
      </c>
      <c r="G1235" s="6"/>
      <c r="H1235" s="6">
        <v>1</v>
      </c>
      <c r="I1235" s="6" t="s">
        <v>8</v>
      </c>
      <c r="J1235" s="27">
        <v>41944</v>
      </c>
      <c r="K1235" s="27">
        <v>41944</v>
      </c>
      <c r="L1235" s="7">
        <v>30111.9</v>
      </c>
      <c r="M1235" s="7">
        <v>0</v>
      </c>
      <c r="N1235" s="7"/>
      <c r="O1235" s="8">
        <v>30111.9</v>
      </c>
      <c r="P1235" s="7">
        <v>-14131.1</v>
      </c>
      <c r="Q1235" s="7">
        <v>0</v>
      </c>
      <c r="R1235" s="7">
        <v>-1906.08</v>
      </c>
      <c r="S1235" s="12">
        <f t="shared" si="673"/>
        <v>-16037.18</v>
      </c>
      <c r="T1235" s="18">
        <f t="shared" si="674"/>
        <v>15980.800000000001</v>
      </c>
      <c r="U1235" s="18">
        <v>14074.72</v>
      </c>
      <c r="V1235" s="30">
        <f t="shared" si="675"/>
        <v>41944</v>
      </c>
      <c r="W1235" s="28">
        <f t="shared" si="680"/>
        <v>8.594444444444445</v>
      </c>
      <c r="X1235" s="38"/>
      <c r="AD1235"/>
      <c r="AE1235" s="43" t="s">
        <v>4034</v>
      </c>
      <c r="AF1235">
        <f>MATCH(AE1235,'CAT-4'!$A:$A,0)</f>
        <v>640</v>
      </c>
      <c r="AG1235">
        <f>MATCH(V1235,'CAT-4'!$1:$1,0)</f>
        <v>35</v>
      </c>
      <c r="AH1235">
        <f>INDEX('CAT-4'!$1:$1048576,FAR!AF1235,FAR!AG1235)</f>
        <v>103.5</v>
      </c>
      <c r="AI1235">
        <f>MATCH($AI$3,'CAT-4'!$1:$1,0)</f>
        <v>133</v>
      </c>
      <c r="AJ1235">
        <f>INDEX('CAT-4'!$1:$1048576,FAR!AF1235,FAR!AI1235)</f>
        <v>115.5</v>
      </c>
      <c r="AK1235" s="28">
        <f t="shared" si="685"/>
        <v>1.1159420289855073</v>
      </c>
      <c r="AL1235" s="28">
        <f t="shared" ref="AL1235:AL1239" si="687">AK1235</f>
        <v>1.1159420289855073</v>
      </c>
      <c r="AM1235" s="2">
        <f>INDEX(ELSV!$C$4:$G$58,MATCH(AE1235,ELSV!$G$4:$G$58,0),MATCH(IF(O1235&gt;2000000,"A",IF(O1235&gt;1000000,"B",IF(O1235&gt;100000,"C","D"))),ELSV!$C$4:$G$4,0))</f>
        <v>5</v>
      </c>
      <c r="AN1235" s="77">
        <f>INDEX(ELSV!$G$4:$K$58,MATCH(AE1235,ELSV!$G$4:$G$58,0),MATCH(IF(O1235&gt;2000000,"A",IF(O1235&gt;1000000,"B",IF(O1235&gt;100000,"C","D"))),ELSV!$G$4:$K$4,0))</f>
        <v>1</v>
      </c>
      <c r="AO1235" s="24">
        <f t="shared" si="681"/>
        <v>33603.1347826087</v>
      </c>
      <c r="AP1235" s="24">
        <f t="shared" si="682"/>
        <v>33603.1347826087</v>
      </c>
      <c r="AQ1235" s="25">
        <f t="shared" si="683"/>
        <v>0</v>
      </c>
    </row>
    <row r="1236" spans="1:43" x14ac:dyDescent="0.25">
      <c r="A1236" s="11">
        <v>3007</v>
      </c>
      <c r="B1236" s="6">
        <v>3007006203</v>
      </c>
      <c r="C1236" s="6">
        <v>20000401</v>
      </c>
      <c r="D1236" s="6">
        <v>5000000377</v>
      </c>
      <c r="E1236" s="6" t="s">
        <v>1585</v>
      </c>
      <c r="F1236" s="6" t="s">
        <v>1253</v>
      </c>
      <c r="G1236" s="6"/>
      <c r="H1236" s="6">
        <v>1</v>
      </c>
      <c r="I1236" s="6" t="s">
        <v>8</v>
      </c>
      <c r="J1236" s="27">
        <v>43360</v>
      </c>
      <c r="K1236" s="27">
        <v>43360</v>
      </c>
      <c r="L1236" s="7">
        <v>29896.02</v>
      </c>
      <c r="M1236" s="7">
        <v>0</v>
      </c>
      <c r="N1236" s="7"/>
      <c r="O1236" s="8">
        <v>29896.02</v>
      </c>
      <c r="P1236" s="7">
        <v>-6693.46</v>
      </c>
      <c r="Q1236" s="7">
        <v>0</v>
      </c>
      <c r="R1236" s="7">
        <v>-1892.42</v>
      </c>
      <c r="S1236" s="12">
        <f t="shared" si="673"/>
        <v>-8585.880000000001</v>
      </c>
      <c r="T1236" s="18">
        <f t="shared" si="674"/>
        <v>23202.560000000001</v>
      </c>
      <c r="U1236" s="18">
        <v>21310.14</v>
      </c>
      <c r="V1236" s="30">
        <f t="shared" si="675"/>
        <v>43344</v>
      </c>
      <c r="W1236" s="28">
        <f t="shared" si="680"/>
        <v>4.7166666666666668</v>
      </c>
      <c r="X1236" s="38"/>
      <c r="AD1236"/>
      <c r="AE1236" s="43" t="s">
        <v>4037</v>
      </c>
      <c r="AF1236">
        <f>MATCH(AE1236,'CAT-4'!$A:$A,0)</f>
        <v>642</v>
      </c>
      <c r="AG1236">
        <f>MATCH(V1236,'CAT-4'!$1:$1,0)</f>
        <v>81</v>
      </c>
      <c r="AH1236">
        <f>INDEX('CAT-4'!$1:$1048576,FAR!AF1236,FAR!AG1236)</f>
        <v>79.099999999999994</v>
      </c>
      <c r="AI1236">
        <f>MATCH($AI$3,'CAT-4'!$1:$1,0)</f>
        <v>133</v>
      </c>
      <c r="AJ1236">
        <f>INDEX('CAT-4'!$1:$1048576,FAR!AF1236,FAR!AI1236)</f>
        <v>88.6</v>
      </c>
      <c r="AK1236" s="28">
        <f t="shared" si="685"/>
        <v>1.1201011378002528</v>
      </c>
      <c r="AL1236" s="28">
        <f t="shared" si="687"/>
        <v>1.1201011378002528</v>
      </c>
      <c r="AM1236" s="2">
        <f>INDEX(ELSV!$C$4:$G$58,MATCH(AE1236,ELSV!$G$4:$G$58,0),MATCH(IF(O1236&gt;2000000,"A",IF(O1236&gt;1000000,"B",IF(O1236&gt;100000,"C","D"))),ELSV!$C$4:$G$4,0))</f>
        <v>6</v>
      </c>
      <c r="AN1236" s="77">
        <f>INDEX(ELSV!$G$4:$K$58,MATCH(AE1236,ELSV!$G$4:$G$58,0),MATCH(IF(O1236&gt;2000000,"A",IF(O1236&gt;1000000,"B",IF(O1236&gt;100000,"C","D"))),ELSV!$G$4:$K$4,0))</f>
        <v>0.95</v>
      </c>
      <c r="AO1236" s="24">
        <f t="shared" si="681"/>
        <v>33486.566017699115</v>
      </c>
      <c r="AP1236" s="24">
        <f t="shared" si="682"/>
        <v>25007.953538495574</v>
      </c>
      <c r="AQ1236" s="25">
        <f t="shared" si="683"/>
        <v>8478.6124792035407</v>
      </c>
    </row>
    <row r="1237" spans="1:43" x14ac:dyDescent="0.25">
      <c r="A1237" s="11">
        <v>3006</v>
      </c>
      <c r="B1237" s="6">
        <v>3006005205</v>
      </c>
      <c r="C1237" s="6">
        <v>20000401</v>
      </c>
      <c r="D1237" s="6">
        <v>5000000379</v>
      </c>
      <c r="E1237" s="6" t="s">
        <v>1582</v>
      </c>
      <c r="F1237" s="6" t="s">
        <v>1255</v>
      </c>
      <c r="G1237" s="6"/>
      <c r="H1237" s="6">
        <v>1</v>
      </c>
      <c r="I1237" s="6" t="s">
        <v>8</v>
      </c>
      <c r="J1237" s="27">
        <v>43404</v>
      </c>
      <c r="K1237" s="27">
        <v>43404</v>
      </c>
      <c r="L1237" s="7">
        <v>29896.02</v>
      </c>
      <c r="M1237" s="7">
        <v>0</v>
      </c>
      <c r="N1237" s="7"/>
      <c r="O1237" s="8">
        <v>29896.02</v>
      </c>
      <c r="P1237" s="7">
        <v>-6465.34</v>
      </c>
      <c r="Q1237" s="7">
        <v>0</v>
      </c>
      <c r="R1237" s="7">
        <v>-1892.42</v>
      </c>
      <c r="S1237" s="12">
        <f t="shared" si="673"/>
        <v>-8357.76</v>
      </c>
      <c r="T1237" s="18">
        <f t="shared" si="674"/>
        <v>23430.68</v>
      </c>
      <c r="U1237" s="18">
        <v>21538.26</v>
      </c>
      <c r="V1237" s="30">
        <f t="shared" si="675"/>
        <v>43374</v>
      </c>
      <c r="W1237" s="28">
        <f t="shared" si="680"/>
        <v>4.5972222222222223</v>
      </c>
      <c r="X1237" s="38"/>
      <c r="AD1237"/>
      <c r="AE1237" s="43" t="s">
        <v>4037</v>
      </c>
      <c r="AF1237">
        <f>MATCH(AE1237,'CAT-4'!$A:$A,0)</f>
        <v>642</v>
      </c>
      <c r="AG1237">
        <f>MATCH(V1237,'CAT-4'!$1:$1,0)</f>
        <v>82</v>
      </c>
      <c r="AH1237">
        <f>INDEX('CAT-4'!$1:$1048576,FAR!AF1237,FAR!AG1237)</f>
        <v>79.099999999999994</v>
      </c>
      <c r="AI1237">
        <f>MATCH($AI$3,'CAT-4'!$1:$1,0)</f>
        <v>133</v>
      </c>
      <c r="AJ1237">
        <f>INDEX('CAT-4'!$1:$1048576,FAR!AF1237,FAR!AI1237)</f>
        <v>88.6</v>
      </c>
      <c r="AK1237" s="28">
        <f t="shared" si="685"/>
        <v>1.1201011378002528</v>
      </c>
      <c r="AL1237" s="28">
        <f t="shared" si="687"/>
        <v>1.1201011378002528</v>
      </c>
      <c r="AM1237" s="2">
        <f>INDEX(ELSV!$C$4:$G$58,MATCH(AE1237,ELSV!$G$4:$G$58,0),MATCH(IF(O1237&gt;2000000,"A",IF(O1237&gt;1000000,"B",IF(O1237&gt;100000,"C","D"))),ELSV!$C$4:$G$4,0))</f>
        <v>6</v>
      </c>
      <c r="AN1237" s="77">
        <f>INDEX(ELSV!$G$4:$K$58,MATCH(AE1237,ELSV!$G$4:$G$58,0),MATCH(IF(O1237&gt;2000000,"A",IF(O1237&gt;1000000,"B",IF(O1237&gt;100000,"C","D"))),ELSV!$G$4:$K$4,0))</f>
        <v>0.95</v>
      </c>
      <c r="AO1237" s="24">
        <f t="shared" si="681"/>
        <v>33486.566017699115</v>
      </c>
      <c r="AP1237" s="24">
        <f t="shared" si="682"/>
        <v>24374.654361725665</v>
      </c>
      <c r="AQ1237" s="25">
        <f t="shared" si="683"/>
        <v>9111.9116559734503</v>
      </c>
    </row>
    <row r="1238" spans="1:43" x14ac:dyDescent="0.25">
      <c r="A1238" s="11">
        <v>3004</v>
      </c>
      <c r="B1238" s="6">
        <v>3004000212</v>
      </c>
      <c r="C1238" s="6">
        <v>20000401</v>
      </c>
      <c r="D1238" s="6">
        <v>5000000398</v>
      </c>
      <c r="E1238" s="6" t="s">
        <v>1586</v>
      </c>
      <c r="F1238" s="6" t="s">
        <v>1269</v>
      </c>
      <c r="G1238" s="6"/>
      <c r="H1238" s="6">
        <v>3</v>
      </c>
      <c r="I1238" s="6" t="s">
        <v>8</v>
      </c>
      <c r="J1238" s="27">
        <v>44286</v>
      </c>
      <c r="K1238" s="27">
        <v>44286</v>
      </c>
      <c r="L1238" s="7">
        <v>29736</v>
      </c>
      <c r="M1238" s="7">
        <v>0</v>
      </c>
      <c r="N1238" s="7"/>
      <c r="O1238" s="8">
        <v>29736</v>
      </c>
      <c r="P1238" s="7">
        <v>-1887.45</v>
      </c>
      <c r="Q1238" s="7">
        <v>0</v>
      </c>
      <c r="R1238" s="7">
        <v>-1882.29</v>
      </c>
      <c r="S1238" s="12">
        <f t="shared" si="673"/>
        <v>-3769.74</v>
      </c>
      <c r="T1238" s="18">
        <f t="shared" si="674"/>
        <v>27848.55</v>
      </c>
      <c r="U1238" s="18">
        <v>25966.26</v>
      </c>
      <c r="V1238" s="30">
        <f t="shared" si="675"/>
        <v>44256</v>
      </c>
      <c r="W1238" s="28">
        <f t="shared" si="680"/>
        <v>2.1805555555555554</v>
      </c>
      <c r="X1238" s="38"/>
      <c r="AD1238"/>
      <c r="AE1238" s="43" t="s">
        <v>4034</v>
      </c>
      <c r="AF1238">
        <f>MATCH(AE1238,'CAT-4'!$A:$A,0)</f>
        <v>640</v>
      </c>
      <c r="AG1238">
        <f>MATCH(V1238,'CAT-4'!$1:$1,0)</f>
        <v>111</v>
      </c>
      <c r="AH1238">
        <f>INDEX('CAT-4'!$1:$1048576,FAR!AF1238,FAR!AG1238)</f>
        <v>101.2</v>
      </c>
      <c r="AI1238">
        <f>MATCH($AI$3,'CAT-4'!$1:$1,0)</f>
        <v>133</v>
      </c>
      <c r="AJ1238">
        <f>INDEX('CAT-4'!$1:$1048576,FAR!AF1238,FAR!AI1238)</f>
        <v>115.5</v>
      </c>
      <c r="AK1238" s="28">
        <f t="shared" si="685"/>
        <v>1.1413043478260869</v>
      </c>
      <c r="AL1238" s="28">
        <f t="shared" si="687"/>
        <v>1.1413043478260869</v>
      </c>
      <c r="AM1238" s="2">
        <f>INDEX(ELSV!$C$4:$G$58,MATCH(AE1238,ELSV!$G$4:$G$58,0),MATCH(IF(O1238&gt;2000000,"A",IF(O1238&gt;1000000,"B",IF(O1238&gt;100000,"C","D"))),ELSV!$C$4:$G$4,0))</f>
        <v>5</v>
      </c>
      <c r="AN1238" s="77">
        <f>INDEX(ELSV!$G$4:$K$58,MATCH(AE1238,ELSV!$G$4:$G$58,0),MATCH(IF(O1238&gt;2000000,"A",IF(O1238&gt;1000000,"B",IF(O1238&gt;100000,"C","D"))),ELSV!$G$4:$K$4,0))</f>
        <v>1</v>
      </c>
      <c r="AO1238" s="24">
        <f t="shared" si="681"/>
        <v>33937.82608695652</v>
      </c>
      <c r="AP1238" s="24">
        <f t="shared" si="682"/>
        <v>14800.663043478258</v>
      </c>
      <c r="AQ1238" s="25">
        <f t="shared" si="683"/>
        <v>19137.163043478264</v>
      </c>
    </row>
    <row r="1239" spans="1:43" x14ac:dyDescent="0.25">
      <c r="A1239" s="11">
        <v>3008</v>
      </c>
      <c r="B1239" s="6">
        <v>3008006802</v>
      </c>
      <c r="C1239" s="6">
        <v>20000301</v>
      </c>
      <c r="D1239" s="6">
        <v>4000000212</v>
      </c>
      <c r="E1239" s="6" t="s">
        <v>1586</v>
      </c>
      <c r="F1239" s="6" t="s">
        <v>952</v>
      </c>
      <c r="G1239" s="6"/>
      <c r="H1239" s="6">
        <v>2</v>
      </c>
      <c r="I1239" s="6" t="s">
        <v>41</v>
      </c>
      <c r="J1239" s="27">
        <v>41547</v>
      </c>
      <c r="K1239" s="27">
        <v>41547</v>
      </c>
      <c r="L1239" s="7">
        <v>29600</v>
      </c>
      <c r="M1239" s="7">
        <v>0</v>
      </c>
      <c r="N1239" s="7"/>
      <c r="O1239" s="8">
        <v>29600</v>
      </c>
      <c r="P1239" s="7">
        <v>-15928.85</v>
      </c>
      <c r="Q1239" s="7">
        <v>0</v>
      </c>
      <c r="R1239" s="7">
        <v>-1873.68</v>
      </c>
      <c r="S1239" s="12">
        <f t="shared" si="673"/>
        <v>-17802.53</v>
      </c>
      <c r="T1239" s="18">
        <f t="shared" si="674"/>
        <v>13671.15</v>
      </c>
      <c r="U1239" s="18">
        <v>11797.47</v>
      </c>
      <c r="V1239" s="30">
        <f t="shared" si="675"/>
        <v>41518</v>
      </c>
      <c r="W1239" s="28">
        <f t="shared" si="680"/>
        <v>9.6805555555555554</v>
      </c>
      <c r="X1239" s="38"/>
      <c r="AD1239"/>
      <c r="AE1239" s="43" t="s">
        <v>4429</v>
      </c>
      <c r="AF1239">
        <f>MATCH(AE1239,'CAT-4'!$A:$A,0)</f>
        <v>844</v>
      </c>
      <c r="AG1239">
        <f>MATCH(V1239,'CAT-4'!$1:$1,0)</f>
        <v>21</v>
      </c>
      <c r="AH1239">
        <f>INDEX('CAT-4'!$1:$1048576,FAR!AF1239,FAR!AG1239)</f>
        <v>112.4</v>
      </c>
      <c r="AI1239">
        <f>MATCH($AI$3,'CAT-4'!$1:$1,0)</f>
        <v>133</v>
      </c>
      <c r="AJ1239">
        <f>INDEX('CAT-4'!$1:$1048576,FAR!AF1239,FAR!AI1239)</f>
        <v>157.9</v>
      </c>
      <c r="AK1239" s="28">
        <f t="shared" si="685"/>
        <v>1.4048042704626333</v>
      </c>
      <c r="AL1239" s="28">
        <f t="shared" si="687"/>
        <v>1.4048042704626333</v>
      </c>
      <c r="AM1239" s="2">
        <f>INDEX(ELSV!$C$4:$G$58,MATCH(AE1239,ELSV!$G$4:$G$58,0),MATCH(IF(O1239&gt;2000000,"A",IF(O1239&gt;1000000,"B",IF(O1239&gt;100000,"C","D"))),ELSV!$C$4:$G$4,0))</f>
        <v>8</v>
      </c>
      <c r="AN1239" s="77">
        <f>INDEX(ELSV!$G$4:$K$58,MATCH(AE1239,ELSV!$G$4:$G$58,0),MATCH(IF(O1239&gt;2000000,"A",IF(O1239&gt;1000000,"B",IF(O1239&gt;100000,"C","D"))),ELSV!$G$4:$K$4,0))</f>
        <v>0.95</v>
      </c>
      <c r="AO1239" s="24">
        <f t="shared" si="681"/>
        <v>41582.206405693949</v>
      </c>
      <c r="AP1239" s="24">
        <f t="shared" si="682"/>
        <v>39503.096085409248</v>
      </c>
      <c r="AQ1239" s="25">
        <f t="shared" si="683"/>
        <v>2079.1103202847007</v>
      </c>
    </row>
    <row r="1240" spans="1:43" x14ac:dyDescent="0.25">
      <c r="A1240" s="11">
        <v>3008</v>
      </c>
      <c r="B1240" s="6">
        <v>3008006203</v>
      </c>
      <c r="C1240" s="6">
        <v>20000301</v>
      </c>
      <c r="D1240" s="6">
        <v>4000000060</v>
      </c>
      <c r="E1240" s="6" t="s">
        <v>1586</v>
      </c>
      <c r="F1240" s="6" t="s">
        <v>834</v>
      </c>
      <c r="G1240" s="6"/>
      <c r="H1240" s="6">
        <v>5</v>
      </c>
      <c r="I1240" s="6" t="s">
        <v>8</v>
      </c>
      <c r="J1240" s="27">
        <v>40915</v>
      </c>
      <c r="K1240" s="27">
        <v>40915</v>
      </c>
      <c r="L1240" s="7">
        <v>47200.01</v>
      </c>
      <c r="M1240" s="7"/>
      <c r="N1240" s="7">
        <v>-17700</v>
      </c>
      <c r="O1240" s="8">
        <v>29500.010000000002</v>
      </c>
      <c r="P1240" s="7">
        <v>-29079.96</v>
      </c>
      <c r="Q1240" s="7">
        <v>11371.57</v>
      </c>
      <c r="R1240" s="7">
        <v>-2333.9299999999998</v>
      </c>
      <c r="S1240" s="12">
        <f t="shared" si="673"/>
        <v>-20042.32</v>
      </c>
      <c r="T1240" s="18">
        <f t="shared" si="674"/>
        <v>18120.050000000003</v>
      </c>
      <c r="U1240" s="18">
        <v>9457.69</v>
      </c>
      <c r="V1240" s="30">
        <f t="shared" si="675"/>
        <v>40909</v>
      </c>
      <c r="W1240" s="28">
        <f t="shared" si="680"/>
        <v>11.411111111111111</v>
      </c>
      <c r="X1240" s="38" t="s">
        <v>3064</v>
      </c>
      <c r="Y1240">
        <f>MATCH(X1240,'CAT-3'!$A:$A,0)</f>
        <v>734</v>
      </c>
      <c r="Z1240">
        <f>MATCH(V1240,'CAT-3'!$1:$1,0)</f>
        <v>88</v>
      </c>
      <c r="AA1240">
        <f>INDEX('CAT-3'!$1:$1048576,FAR!Y1240,FAR!Z1240)</f>
        <v>116.8</v>
      </c>
      <c r="AB1240">
        <f>MATCH($AB$3,'CAT-3'!$1:$1,0)</f>
        <v>90</v>
      </c>
      <c r="AC1240">
        <f>INDEX('CAT-3'!$1:$1048576,FAR!Y1240,FAR!AB1240)</f>
        <v>116.8</v>
      </c>
      <c r="AD1240" s="28">
        <f>AC1240/AA1240</f>
        <v>1</v>
      </c>
      <c r="AE1240" s="43" t="s">
        <v>4170</v>
      </c>
      <c r="AF1240">
        <f>MATCH(AE1240,'CAT-4'!$A:$A,0)</f>
        <v>711</v>
      </c>
      <c r="AG1240">
        <f>MATCH($AG$3,'CAT-4'!$1:$1,0)</f>
        <v>4</v>
      </c>
      <c r="AH1240">
        <f>INDEX('CAT-4'!$1:$1048576,FAR!AF1240,FAR!AG1240)</f>
        <v>100.4</v>
      </c>
      <c r="AI1240">
        <f>MATCH($AI$3,'CAT-4'!$1:$1,0)</f>
        <v>133</v>
      </c>
      <c r="AJ1240">
        <f>INDEX('CAT-4'!$1:$1048576,FAR!AF1240,FAR!AI1240)</f>
        <v>129.9</v>
      </c>
      <c r="AK1240" s="28">
        <f>AJ1240/AH1240</f>
        <v>1.2938247011952191</v>
      </c>
      <c r="AL1240" s="28">
        <f>AK1240*AD1240</f>
        <v>1.2938247011952191</v>
      </c>
      <c r="AM1240" s="2">
        <f>INDEX(ELSV!$C$4:$G$58,MATCH(AE1240,ELSV!$G$4:$G$58,0),MATCH(IF(O1240&gt;2000000,"A",IF(O1240&gt;1000000,"B",IF(O1240&gt;100000,"C","D"))),ELSV!$C$4:$G$4,0))</f>
        <v>8</v>
      </c>
      <c r="AN1240" s="77">
        <f>INDEX(ELSV!$G$4:$K$58,MATCH(AE1240,ELSV!$G$4:$G$58,0),MATCH(IF(O1240&gt;2000000,"A",IF(O1240&gt;1000000,"B",IF(O1240&gt;100000,"C","D"))),ELSV!$G$4:$K$4,0))</f>
        <v>0.95</v>
      </c>
      <c r="AO1240" s="24">
        <f t="shared" si="681"/>
        <v>38167.841623505978</v>
      </c>
      <c r="AP1240" s="24">
        <f t="shared" si="682"/>
        <v>36259.44954233068</v>
      </c>
      <c r="AQ1240" s="25">
        <f t="shared" si="683"/>
        <v>1908.3920811752978</v>
      </c>
    </row>
    <row r="1241" spans="1:43" x14ac:dyDescent="0.25">
      <c r="A1241" s="11">
        <v>3007</v>
      </c>
      <c r="B1241" s="6">
        <v>3007006203</v>
      </c>
      <c r="C1241" s="6">
        <v>20000301</v>
      </c>
      <c r="D1241" s="6">
        <v>4000000220</v>
      </c>
      <c r="E1241" s="6" t="s">
        <v>1585</v>
      </c>
      <c r="F1241" s="6" t="s">
        <v>942</v>
      </c>
      <c r="G1241" s="6"/>
      <c r="H1241" s="6">
        <v>2</v>
      </c>
      <c r="I1241" s="6" t="s">
        <v>8</v>
      </c>
      <c r="J1241" s="27">
        <v>41725</v>
      </c>
      <c r="K1241" s="27">
        <v>41725</v>
      </c>
      <c r="L1241" s="7">
        <v>29394.92</v>
      </c>
      <c r="M1241" s="7">
        <v>0</v>
      </c>
      <c r="N1241" s="7"/>
      <c r="O1241" s="8">
        <v>29394.92</v>
      </c>
      <c r="P1241" s="7">
        <v>-14911.09</v>
      </c>
      <c r="Q1241" s="7">
        <v>0</v>
      </c>
      <c r="R1241" s="7">
        <v>-1860.7</v>
      </c>
      <c r="S1241" s="12">
        <f t="shared" si="673"/>
        <v>-16771.79</v>
      </c>
      <c r="T1241" s="18">
        <f t="shared" si="674"/>
        <v>14483.829999999998</v>
      </c>
      <c r="U1241" s="18">
        <v>12623.13</v>
      </c>
      <c r="V1241" s="30">
        <f t="shared" si="675"/>
        <v>41699</v>
      </c>
      <c r="W1241" s="28">
        <f t="shared" si="680"/>
        <v>9.1888888888888882</v>
      </c>
      <c r="X1241" s="38"/>
      <c r="AD1241"/>
      <c r="AE1241" s="43" t="s">
        <v>4429</v>
      </c>
      <c r="AF1241">
        <f>MATCH(AE1241,'CAT-4'!$A:$A,0)</f>
        <v>844</v>
      </c>
      <c r="AG1241">
        <f>MATCH(V1241,'CAT-4'!$1:$1,0)</f>
        <v>27</v>
      </c>
      <c r="AH1241">
        <f>INDEX('CAT-4'!$1:$1048576,FAR!AF1241,FAR!AG1241)</f>
        <v>115.3</v>
      </c>
      <c r="AI1241">
        <f>MATCH($AI$3,'CAT-4'!$1:$1,0)</f>
        <v>133</v>
      </c>
      <c r="AJ1241">
        <f>INDEX('CAT-4'!$1:$1048576,FAR!AF1241,FAR!AI1241)</f>
        <v>157.9</v>
      </c>
      <c r="AK1241" s="28">
        <f>AJ1241/AH1241</f>
        <v>1.3694709453599307</v>
      </c>
      <c r="AL1241" s="28">
        <f>AK1241</f>
        <v>1.3694709453599307</v>
      </c>
      <c r="AM1241" s="2">
        <f>INDEX(ELSV!$C$4:$G$58,MATCH(AE1241,ELSV!$G$4:$G$58,0),MATCH(IF(O1241&gt;2000000,"A",IF(O1241&gt;1000000,"B",IF(O1241&gt;100000,"C","D"))),ELSV!$C$4:$G$4,0))</f>
        <v>8</v>
      </c>
      <c r="AN1241" s="77">
        <f>INDEX(ELSV!$G$4:$K$58,MATCH(AE1241,ELSV!$G$4:$G$58,0),MATCH(IF(O1241&gt;2000000,"A",IF(O1241&gt;1000000,"B",IF(O1241&gt;100000,"C","D"))),ELSV!$G$4:$K$4,0))</f>
        <v>0.95</v>
      </c>
      <c r="AO1241" s="24">
        <f t="shared" si="681"/>
        <v>40255.488881179532</v>
      </c>
      <c r="AP1241" s="24">
        <f t="shared" si="682"/>
        <v>38242.71443712055</v>
      </c>
      <c r="AQ1241" s="25">
        <f t="shared" si="683"/>
        <v>2012.7744440589813</v>
      </c>
    </row>
    <row r="1242" spans="1:43" x14ac:dyDescent="0.25">
      <c r="A1242" s="11">
        <v>3004</v>
      </c>
      <c r="B1242" s="6">
        <v>3004006301</v>
      </c>
      <c r="C1242" s="6">
        <v>20000401</v>
      </c>
      <c r="D1242" s="6">
        <v>5000000117</v>
      </c>
      <c r="E1242" s="6" t="s">
        <v>1583</v>
      </c>
      <c r="F1242" s="6" t="s">
        <v>1140</v>
      </c>
      <c r="G1242" s="6"/>
      <c r="H1242" s="6">
        <v>10</v>
      </c>
      <c r="I1242" s="6" t="s">
        <v>8</v>
      </c>
      <c r="J1242" s="27">
        <v>40999</v>
      </c>
      <c r="K1242" s="27">
        <v>40999</v>
      </c>
      <c r="L1242" s="7">
        <v>29382</v>
      </c>
      <c r="M1242" s="7">
        <v>0</v>
      </c>
      <c r="N1242" s="7"/>
      <c r="O1242" s="8">
        <v>29382</v>
      </c>
      <c r="P1242" s="7">
        <v>-17674.150000000001</v>
      </c>
      <c r="Q1242" s="7">
        <v>0</v>
      </c>
      <c r="R1242" s="7">
        <v>-1859.88</v>
      </c>
      <c r="S1242" s="12">
        <f t="shared" si="673"/>
        <v>-19534.030000000002</v>
      </c>
      <c r="T1242" s="18">
        <f t="shared" si="674"/>
        <v>11707.849999999999</v>
      </c>
      <c r="U1242" s="18">
        <v>9847.9699999999993</v>
      </c>
      <c r="V1242" s="30">
        <f t="shared" si="675"/>
        <v>40969</v>
      </c>
      <c r="W1242" s="28">
        <f t="shared" si="680"/>
        <v>11.180555555555555</v>
      </c>
      <c r="X1242" s="38" t="s">
        <v>3074</v>
      </c>
      <c r="Y1242">
        <f>MATCH(X1242,'CAT-3'!$A:$A,0)</f>
        <v>739</v>
      </c>
      <c r="Z1242">
        <f>MATCH(V1242,'CAT-3'!$1:$1,0)</f>
        <v>90</v>
      </c>
      <c r="AA1242">
        <f>INDEX('CAT-3'!$1:$1048576,FAR!Y1242,FAR!Z1242)</f>
        <v>128.4</v>
      </c>
      <c r="AB1242">
        <f>MATCH($AB$3,'CAT-3'!$1:$1,0)</f>
        <v>90</v>
      </c>
      <c r="AC1242">
        <f>INDEX('CAT-3'!$1:$1048576,FAR!Y1242,FAR!AB1242)</f>
        <v>128.4</v>
      </c>
      <c r="AD1242" s="28">
        <f>AC1242/AA1242</f>
        <v>1</v>
      </c>
      <c r="AE1242" s="43" t="s">
        <v>4037</v>
      </c>
      <c r="AF1242">
        <f>MATCH(AE1242,'CAT-4'!$A:$A,0)</f>
        <v>642</v>
      </c>
      <c r="AG1242">
        <f>MATCH($AG$3,'CAT-4'!$1:$1,0)</f>
        <v>4</v>
      </c>
      <c r="AH1242">
        <f>INDEX('CAT-4'!$1:$1048576,FAR!AF1242,FAR!AG1242)</f>
        <v>100.4</v>
      </c>
      <c r="AI1242">
        <f>MATCH($AI$3,'CAT-4'!$1:$1,0)</f>
        <v>133</v>
      </c>
      <c r="AJ1242">
        <f>INDEX('CAT-4'!$1:$1048576,FAR!AF1242,FAR!AI1242)</f>
        <v>88.6</v>
      </c>
      <c r="AK1242" s="28">
        <f>AJ1242/AH1242</f>
        <v>0.88247011952191223</v>
      </c>
      <c r="AL1242" s="28">
        <f>AK1242*AD1242</f>
        <v>0.88247011952191223</v>
      </c>
      <c r="AM1242" s="2">
        <f>INDEX(ELSV!$C$4:$G$58,MATCH(AE1242,ELSV!$G$4:$G$58,0),MATCH(IF(O1242&gt;2000000,"A",IF(O1242&gt;1000000,"B",IF(O1242&gt;100000,"C","D"))),ELSV!$C$4:$G$4,0))</f>
        <v>6</v>
      </c>
      <c r="AN1242" s="77">
        <f>INDEX(ELSV!$G$4:$K$58,MATCH(AE1242,ELSV!$G$4:$G$58,0),MATCH(IF(O1242&gt;2000000,"A",IF(O1242&gt;1000000,"B",IF(O1242&gt;100000,"C","D"))),ELSV!$G$4:$K$4,0))</f>
        <v>0.95</v>
      </c>
      <c r="AO1242" s="24">
        <f t="shared" si="681"/>
        <v>25928.737051792825</v>
      </c>
      <c r="AP1242" s="24">
        <f t="shared" si="682"/>
        <v>24632.300199203179</v>
      </c>
      <c r="AQ1242" s="25">
        <f t="shared" si="683"/>
        <v>1296.4368525896462</v>
      </c>
    </row>
    <row r="1243" spans="1:43" x14ac:dyDescent="0.25">
      <c r="A1243" s="11">
        <v>3005</v>
      </c>
      <c r="B1243" s="6">
        <v>3005006201</v>
      </c>
      <c r="C1243" s="6">
        <v>20000301</v>
      </c>
      <c r="D1243" s="6">
        <v>4000000261</v>
      </c>
      <c r="E1243" s="6" t="s">
        <v>1584</v>
      </c>
      <c r="F1243" s="6" t="s">
        <v>987</v>
      </c>
      <c r="G1243" s="6"/>
      <c r="H1243" s="6">
        <v>1</v>
      </c>
      <c r="I1243" s="6" t="s">
        <v>8</v>
      </c>
      <c r="J1243" s="27">
        <v>42186</v>
      </c>
      <c r="K1243" s="27">
        <v>42186</v>
      </c>
      <c r="L1243" s="7">
        <v>29314.2</v>
      </c>
      <c r="M1243" s="7">
        <v>0</v>
      </c>
      <c r="N1243" s="7"/>
      <c r="O1243" s="8">
        <v>29314.2</v>
      </c>
      <c r="P1243" s="7">
        <v>-12525.01</v>
      </c>
      <c r="Q1243" s="7">
        <v>0</v>
      </c>
      <c r="R1243" s="7">
        <v>-1855.59</v>
      </c>
      <c r="S1243" s="12">
        <f t="shared" si="673"/>
        <v>-14380.6</v>
      </c>
      <c r="T1243" s="18">
        <f t="shared" si="674"/>
        <v>16789.190000000002</v>
      </c>
      <c r="U1243" s="18">
        <v>14933.6</v>
      </c>
      <c r="V1243" s="30">
        <f t="shared" si="675"/>
        <v>42186</v>
      </c>
      <c r="W1243" s="28">
        <f t="shared" si="680"/>
        <v>7.927777777777778</v>
      </c>
      <c r="X1243" s="38"/>
      <c r="AD1243"/>
      <c r="AE1243" s="43" t="s">
        <v>4429</v>
      </c>
      <c r="AF1243">
        <f>MATCH(AE1243,'CAT-4'!$A:$A,0)</f>
        <v>844</v>
      </c>
      <c r="AG1243">
        <f>MATCH(V1243,'CAT-4'!$1:$1,0)</f>
        <v>43</v>
      </c>
      <c r="AH1243">
        <f>INDEX('CAT-4'!$1:$1048576,FAR!AF1243,FAR!AG1243)</f>
        <v>112</v>
      </c>
      <c r="AI1243">
        <f>MATCH($AI$3,'CAT-4'!$1:$1,0)</f>
        <v>133</v>
      </c>
      <c r="AJ1243">
        <f>INDEX('CAT-4'!$1:$1048576,FAR!AF1243,FAR!AI1243)</f>
        <v>157.9</v>
      </c>
      <c r="AK1243" s="28">
        <f t="shared" ref="AK1243:AK1244" si="688">AJ1243/AH1243</f>
        <v>1.4098214285714286</v>
      </c>
      <c r="AL1243" s="28">
        <f t="shared" ref="AL1243:AL1244" si="689">AK1243</f>
        <v>1.4098214285714286</v>
      </c>
      <c r="AM1243" s="2">
        <f>INDEX(ELSV!$C$4:$G$58,MATCH(AE1243,ELSV!$G$4:$G$58,0),MATCH(IF(O1243&gt;2000000,"A",IF(O1243&gt;1000000,"B",IF(O1243&gt;100000,"C","D"))),ELSV!$C$4:$G$4,0))</f>
        <v>8</v>
      </c>
      <c r="AN1243" s="77">
        <f>INDEX(ELSV!$G$4:$K$58,MATCH(AE1243,ELSV!$G$4:$G$58,0),MATCH(IF(O1243&gt;2000000,"A",IF(O1243&gt;1000000,"B",IF(O1243&gt;100000,"C","D"))),ELSV!$G$4:$K$4,0))</f>
        <v>0.95</v>
      </c>
      <c r="AO1243" s="24">
        <f t="shared" si="681"/>
        <v>41327.787321428572</v>
      </c>
      <c r="AP1243" s="24">
        <f t="shared" si="682"/>
        <v>38906.954779371277</v>
      </c>
      <c r="AQ1243" s="25">
        <f t="shared" si="683"/>
        <v>2420.8325420572946</v>
      </c>
    </row>
    <row r="1244" spans="1:43" x14ac:dyDescent="0.25">
      <c r="A1244" s="11">
        <v>3005</v>
      </c>
      <c r="B1244" s="6">
        <v>3005000206</v>
      </c>
      <c r="C1244" s="6">
        <v>20000201</v>
      </c>
      <c r="D1244" s="6">
        <v>3020000359</v>
      </c>
      <c r="E1244" s="6" t="s">
        <v>1584</v>
      </c>
      <c r="F1244" s="6" t="s">
        <v>494</v>
      </c>
      <c r="G1244" s="6"/>
      <c r="H1244" s="6">
        <v>1</v>
      </c>
      <c r="I1244" s="6" t="s">
        <v>8</v>
      </c>
      <c r="J1244" s="27">
        <v>41962</v>
      </c>
      <c r="K1244" s="27">
        <v>41962</v>
      </c>
      <c r="L1244" s="7">
        <v>29192</v>
      </c>
      <c r="M1244" s="7">
        <v>0</v>
      </c>
      <c r="N1244" s="7"/>
      <c r="O1244" s="8">
        <v>29192</v>
      </c>
      <c r="P1244" s="7">
        <v>-12531.82</v>
      </c>
      <c r="Q1244" s="7">
        <v>0</v>
      </c>
      <c r="R1244" s="7">
        <v>-1701.89</v>
      </c>
      <c r="S1244" s="12">
        <f t="shared" si="673"/>
        <v>-14233.71</v>
      </c>
      <c r="T1244" s="18">
        <f t="shared" si="674"/>
        <v>16660.18</v>
      </c>
      <c r="U1244" s="18">
        <v>14958.29</v>
      </c>
      <c r="V1244" s="30">
        <f t="shared" si="675"/>
        <v>41944</v>
      </c>
      <c r="W1244" s="28">
        <f t="shared" si="680"/>
        <v>8.5444444444444443</v>
      </c>
      <c r="X1244" s="38"/>
      <c r="AD1244"/>
      <c r="AE1244" s="43" t="s">
        <v>4034</v>
      </c>
      <c r="AF1244">
        <f>MATCH(AE1244,'CAT-4'!$A:$A,0)</f>
        <v>640</v>
      </c>
      <c r="AG1244">
        <f>MATCH(V1244,'CAT-4'!$1:$1,0)</f>
        <v>35</v>
      </c>
      <c r="AH1244">
        <f>INDEX('CAT-4'!$1:$1048576,FAR!AF1244,FAR!AG1244)</f>
        <v>103.5</v>
      </c>
      <c r="AI1244">
        <f>MATCH($AI$3,'CAT-4'!$1:$1,0)</f>
        <v>133</v>
      </c>
      <c r="AJ1244">
        <f>INDEX('CAT-4'!$1:$1048576,FAR!AF1244,FAR!AI1244)</f>
        <v>115.5</v>
      </c>
      <c r="AK1244" s="28">
        <f t="shared" si="688"/>
        <v>1.1159420289855073</v>
      </c>
      <c r="AL1244" s="28">
        <f t="shared" si="689"/>
        <v>1.1159420289855073</v>
      </c>
      <c r="AM1244" s="2">
        <f>INDEX(ELSV!$C$4:$G$58,MATCH(AE1244,ELSV!$G$4:$G$58,0),MATCH(IF(O1244&gt;2000000,"A",IF(O1244&gt;1000000,"B",IF(O1244&gt;100000,"C","D"))),ELSV!$C$4:$G$4,0))</f>
        <v>5</v>
      </c>
      <c r="AN1244" s="77">
        <f>INDEX(ELSV!$G$4:$K$58,MATCH(AE1244,ELSV!$G$4:$G$58,0),MATCH(IF(O1244&gt;2000000,"A",IF(O1244&gt;1000000,"B",IF(O1244&gt;100000,"C","D"))),ELSV!$G$4:$K$4,0))</f>
        <v>1</v>
      </c>
      <c r="AO1244" s="24">
        <f t="shared" si="681"/>
        <v>32576.579710144928</v>
      </c>
      <c r="AP1244" s="24">
        <f t="shared" si="682"/>
        <v>32576.579710144928</v>
      </c>
      <c r="AQ1244" s="25">
        <f t="shared" si="683"/>
        <v>0</v>
      </c>
    </row>
    <row r="1245" spans="1:43" x14ac:dyDescent="0.25">
      <c r="A1245" s="11">
        <v>3004</v>
      </c>
      <c r="B1245" s="6">
        <v>3004006201</v>
      </c>
      <c r="C1245" s="6">
        <v>20000301</v>
      </c>
      <c r="D1245" s="6">
        <v>4000000075</v>
      </c>
      <c r="E1245" s="6" t="s">
        <v>1583</v>
      </c>
      <c r="F1245" s="6" t="s">
        <v>851</v>
      </c>
      <c r="G1245" s="6"/>
      <c r="H1245" s="6">
        <v>2</v>
      </c>
      <c r="I1245" s="6" t="s">
        <v>41</v>
      </c>
      <c r="J1245" s="27">
        <v>40633</v>
      </c>
      <c r="K1245" s="27">
        <v>40633</v>
      </c>
      <c r="L1245" s="7">
        <v>28906.959999999999</v>
      </c>
      <c r="M1245" s="7">
        <v>0</v>
      </c>
      <c r="N1245" s="7"/>
      <c r="O1245" s="8">
        <v>28906.959999999999</v>
      </c>
      <c r="P1245" s="7">
        <v>-20132.919999999998</v>
      </c>
      <c r="Q1245" s="7">
        <v>0</v>
      </c>
      <c r="R1245" s="7">
        <v>-1829.81</v>
      </c>
      <c r="S1245" s="12">
        <f t="shared" si="673"/>
        <v>-21962.73</v>
      </c>
      <c r="T1245" s="18">
        <f t="shared" si="674"/>
        <v>8774.0400000000009</v>
      </c>
      <c r="U1245" s="18">
        <v>6944.23</v>
      </c>
      <c r="V1245" s="30">
        <f t="shared" si="675"/>
        <v>40603</v>
      </c>
      <c r="W1245" s="28">
        <f t="shared" si="680"/>
        <v>12.180555555555555</v>
      </c>
      <c r="X1245" s="38" t="s">
        <v>2852</v>
      </c>
      <c r="Y1245">
        <f>MATCH(X1245,'CAT-3'!$A:$A,0)</f>
        <v>628</v>
      </c>
      <c r="Z1245">
        <f>MATCH(V1245,'CAT-3'!$1:$1,0)</f>
        <v>78</v>
      </c>
      <c r="AA1245">
        <f>INDEX('CAT-3'!$1:$1048576,FAR!Y1245,FAR!Z1245)</f>
        <v>129.9</v>
      </c>
      <c r="AB1245">
        <f>MATCH($AB$3,'CAT-3'!$1:$1,0)</f>
        <v>90</v>
      </c>
      <c r="AC1245">
        <f>INDEX('CAT-3'!$1:$1048576,FAR!Y1245,FAR!AB1245)</f>
        <v>138.4</v>
      </c>
      <c r="AD1245" s="28">
        <f>AC1245/AA1245</f>
        <v>1.0654349499615088</v>
      </c>
      <c r="AE1245" s="43" t="s">
        <v>4429</v>
      </c>
      <c r="AF1245">
        <f>MATCH(AE1245,'CAT-4'!$A:$A,0)</f>
        <v>844</v>
      </c>
      <c r="AG1245">
        <f>MATCH($AG$3,'CAT-4'!$1:$1,0)</f>
        <v>4</v>
      </c>
      <c r="AH1245">
        <f>INDEX('CAT-4'!$1:$1048576,FAR!AF1245,FAR!AG1245)</f>
        <v>103.9</v>
      </c>
      <c r="AI1245">
        <f>MATCH($AI$3,'CAT-4'!$1:$1,0)</f>
        <v>133</v>
      </c>
      <c r="AJ1245">
        <f>INDEX('CAT-4'!$1:$1048576,FAR!AF1245,FAR!AI1245)</f>
        <v>157.9</v>
      </c>
      <c r="AK1245" s="28">
        <f>AJ1245/AH1245</f>
        <v>1.5197305101058709</v>
      </c>
      <c r="AL1245" s="28">
        <f>AK1245*AD1245</f>
        <v>1.6191739999896269</v>
      </c>
      <c r="AM1245" s="2">
        <f>INDEX(ELSV!$C$4:$G$58,MATCH(AE1245,ELSV!$G$4:$G$58,0),MATCH(IF(O1245&gt;2000000,"A",IF(O1245&gt;1000000,"B",IF(O1245&gt;100000,"C","D"))),ELSV!$C$4:$G$4,0))</f>
        <v>8</v>
      </c>
      <c r="AN1245" s="77">
        <f>INDEX(ELSV!$G$4:$K$58,MATCH(AE1245,ELSV!$G$4:$G$58,0),MATCH(IF(O1245&gt;2000000,"A",IF(O1245&gt;1000000,"B",IF(O1245&gt;100000,"C","D"))),ELSV!$G$4:$K$4,0))</f>
        <v>0.95</v>
      </c>
      <c r="AO1245" s="24">
        <f t="shared" si="681"/>
        <v>46805.398050740143</v>
      </c>
      <c r="AP1245" s="24">
        <f t="shared" si="682"/>
        <v>44465.128148203134</v>
      </c>
      <c r="AQ1245" s="25">
        <f t="shared" si="683"/>
        <v>2340.2699025370093</v>
      </c>
    </row>
    <row r="1246" spans="1:43" x14ac:dyDescent="0.25">
      <c r="A1246" s="11">
        <v>3005</v>
      </c>
      <c r="B1246" s="6">
        <v>3005006301</v>
      </c>
      <c r="C1246" s="6">
        <v>20000401</v>
      </c>
      <c r="D1246" s="6">
        <v>5030000126</v>
      </c>
      <c r="E1246" s="6" t="s">
        <v>1584</v>
      </c>
      <c r="F1246" s="6" t="s">
        <v>1425</v>
      </c>
      <c r="G1246" s="6"/>
      <c r="H1246" s="6">
        <v>17</v>
      </c>
      <c r="I1246" s="6" t="s">
        <v>41</v>
      </c>
      <c r="J1246" s="27">
        <v>41045</v>
      </c>
      <c r="K1246" s="27">
        <v>41030</v>
      </c>
      <c r="L1246" s="7">
        <v>28900.05</v>
      </c>
      <c r="M1246" s="7">
        <v>0</v>
      </c>
      <c r="N1246" s="7"/>
      <c r="O1246" s="8">
        <v>28900.05</v>
      </c>
      <c r="P1246" s="7">
        <v>-28900.05</v>
      </c>
      <c r="Q1246" s="7">
        <v>0</v>
      </c>
      <c r="R1246" s="7">
        <v>0</v>
      </c>
      <c r="S1246" s="12">
        <f t="shared" si="673"/>
        <v>-28900.05</v>
      </c>
      <c r="T1246" s="18">
        <f t="shared" si="674"/>
        <v>0</v>
      </c>
      <c r="U1246" s="18">
        <v>0</v>
      </c>
      <c r="V1246" s="30">
        <f t="shared" si="675"/>
        <v>41030</v>
      </c>
      <c r="W1246" s="28">
        <f t="shared" si="680"/>
        <v>11.094444444444445</v>
      </c>
      <c r="X1246" s="38"/>
      <c r="AD1246"/>
      <c r="AE1246" s="43" t="s">
        <v>4037</v>
      </c>
      <c r="AF1246">
        <f>MATCH(AE1246,'CAT-4'!$A:$A,0)</f>
        <v>642</v>
      </c>
      <c r="AG1246">
        <f>MATCH(V1246,'CAT-4'!$1:$1,0)</f>
        <v>5</v>
      </c>
      <c r="AH1246">
        <f>INDEX('CAT-4'!$1:$1048576,FAR!AF1246,FAR!AG1246)</f>
        <v>100.5</v>
      </c>
      <c r="AI1246">
        <f>MATCH($AI$3,'CAT-4'!$1:$1,0)</f>
        <v>133</v>
      </c>
      <c r="AJ1246">
        <f>INDEX('CAT-4'!$1:$1048576,FAR!AF1246,FAR!AI1246)</f>
        <v>88.6</v>
      </c>
      <c r="AK1246" s="28">
        <f>AJ1246/AH1246</f>
        <v>0.88159203980099499</v>
      </c>
      <c r="AL1246" s="28">
        <f>AK1246</f>
        <v>0.88159203980099499</v>
      </c>
      <c r="AM1246" s="2">
        <f>INDEX(ELSV!$C$4:$G$58,MATCH(AE1246,ELSV!$G$4:$G$58,0),MATCH(IF(O1246&gt;2000000,"A",IF(O1246&gt;1000000,"B",IF(O1246&gt;100000,"C","D"))),ELSV!$C$4:$G$4,0))</f>
        <v>6</v>
      </c>
      <c r="AN1246" s="77">
        <f>INDEX(ELSV!$G$4:$K$58,MATCH(AE1246,ELSV!$G$4:$G$58,0),MATCH(IF(O1246&gt;2000000,"A",IF(O1246&gt;1000000,"B",IF(O1246&gt;100000,"C","D"))),ELSV!$G$4:$K$4,0))</f>
        <v>0.95</v>
      </c>
      <c r="AO1246" s="24">
        <f t="shared" si="681"/>
        <v>25478.054029850744</v>
      </c>
      <c r="AP1246" s="24">
        <f t="shared" si="682"/>
        <v>24204.151328358206</v>
      </c>
      <c r="AQ1246" s="25">
        <f t="shared" si="683"/>
        <v>1273.9027014925377</v>
      </c>
    </row>
    <row r="1247" spans="1:43" x14ac:dyDescent="0.25">
      <c r="A1247" s="11">
        <v>3007</v>
      </c>
      <c r="B1247" s="6">
        <v>3007006203</v>
      </c>
      <c r="C1247" s="6">
        <v>20000301</v>
      </c>
      <c r="D1247" s="6">
        <v>4000000006</v>
      </c>
      <c r="E1247" s="6" t="s">
        <v>1585</v>
      </c>
      <c r="F1247" s="6" t="s">
        <v>796</v>
      </c>
      <c r="G1247" s="6"/>
      <c r="H1247" s="6">
        <v>3</v>
      </c>
      <c r="I1247" s="6" t="s">
        <v>8</v>
      </c>
      <c r="J1247" s="27">
        <v>40544</v>
      </c>
      <c r="K1247" s="27">
        <v>40544</v>
      </c>
      <c r="L1247" s="7">
        <v>28891.49</v>
      </c>
      <c r="M1247" s="7">
        <v>0</v>
      </c>
      <c r="N1247" s="7"/>
      <c r="O1247" s="8">
        <v>28891.49</v>
      </c>
      <c r="P1247" s="7">
        <v>-20568.07</v>
      </c>
      <c r="Q1247" s="7">
        <v>0</v>
      </c>
      <c r="R1247" s="7">
        <v>-1828.83</v>
      </c>
      <c r="S1247" s="12">
        <f t="shared" si="673"/>
        <v>-22396.9</v>
      </c>
      <c r="T1247" s="18">
        <f t="shared" si="674"/>
        <v>8323.4200000000019</v>
      </c>
      <c r="U1247" s="18">
        <v>6494.59</v>
      </c>
      <c r="V1247" s="30">
        <f t="shared" si="675"/>
        <v>40544</v>
      </c>
      <c r="W1247" s="28">
        <f t="shared" si="680"/>
        <v>12.427777777777777</v>
      </c>
      <c r="X1247" s="38" t="s">
        <v>2852</v>
      </c>
      <c r="Y1247">
        <f>MATCH(X1247,'CAT-3'!$A:$A,0)</f>
        <v>628</v>
      </c>
      <c r="Z1247">
        <f>MATCH(V1247,'CAT-3'!$1:$1,0)</f>
        <v>76</v>
      </c>
      <c r="AA1247">
        <f>INDEX('CAT-3'!$1:$1048576,FAR!Y1247,FAR!Z1247)</f>
        <v>130.6</v>
      </c>
      <c r="AB1247">
        <f>MATCH($AB$3,'CAT-3'!$1:$1,0)</f>
        <v>90</v>
      </c>
      <c r="AC1247">
        <f>INDEX('CAT-3'!$1:$1048576,FAR!Y1247,FAR!AB1247)</f>
        <v>138.4</v>
      </c>
      <c r="AD1247" s="28">
        <f t="shared" ref="AD1247:AD1251" si="690">AC1247/AA1247</f>
        <v>1.0597243491577337</v>
      </c>
      <c r="AE1247" s="43" t="s">
        <v>4429</v>
      </c>
      <c r="AF1247">
        <f>MATCH(AE1247,'CAT-4'!$A:$A,0)</f>
        <v>844</v>
      </c>
      <c r="AG1247">
        <f>MATCH($AG$3,'CAT-4'!$1:$1,0)</f>
        <v>4</v>
      </c>
      <c r="AH1247">
        <f>INDEX('CAT-4'!$1:$1048576,FAR!AF1247,FAR!AG1247)</f>
        <v>103.9</v>
      </c>
      <c r="AI1247">
        <f>MATCH($AI$3,'CAT-4'!$1:$1,0)</f>
        <v>133</v>
      </c>
      <c r="AJ1247">
        <f>INDEX('CAT-4'!$1:$1048576,FAR!AF1247,FAR!AI1247)</f>
        <v>157.9</v>
      </c>
      <c r="AK1247" s="28">
        <f t="shared" ref="AK1247:AK1251" si="691">AJ1247/AH1247</f>
        <v>1.5197305101058709</v>
      </c>
      <c r="AL1247" s="28">
        <f t="shared" ref="AL1247:AL1251" si="692">AK1247*AD1247</f>
        <v>1.6104954257170947</v>
      </c>
      <c r="AM1247" s="2">
        <f>INDEX(ELSV!$C$4:$G$58,MATCH(AE1247,ELSV!$G$4:$G$58,0),MATCH(IF(O1247&gt;2000000,"A",IF(O1247&gt;1000000,"B",IF(O1247&gt;100000,"C","D"))),ELSV!$C$4:$G$4,0))</f>
        <v>8</v>
      </c>
      <c r="AN1247" s="77">
        <f>INDEX(ELSV!$G$4:$K$58,MATCH(AE1247,ELSV!$G$4:$G$58,0),MATCH(IF(O1247&gt;2000000,"A",IF(O1247&gt;1000000,"B",IF(O1247&gt;100000,"C","D"))),ELSV!$G$4:$K$4,0))</f>
        <v>0.95</v>
      </c>
      <c r="AO1247" s="24">
        <f t="shared" si="681"/>
        <v>46529.612487151186</v>
      </c>
      <c r="AP1247" s="24">
        <f t="shared" si="682"/>
        <v>44203.131862793627</v>
      </c>
      <c r="AQ1247" s="25">
        <f t="shared" si="683"/>
        <v>2326.4806243575586</v>
      </c>
    </row>
    <row r="1248" spans="1:43" x14ac:dyDescent="0.25">
      <c r="A1248" s="11">
        <v>3007</v>
      </c>
      <c r="B1248" s="6">
        <v>3007006203</v>
      </c>
      <c r="C1248" s="6">
        <v>20000301</v>
      </c>
      <c r="D1248" s="6">
        <v>4000000014</v>
      </c>
      <c r="E1248" s="6" t="s">
        <v>1585</v>
      </c>
      <c r="F1248" s="6" t="s">
        <v>804</v>
      </c>
      <c r="G1248" s="6"/>
      <c r="H1248" s="6">
        <v>1</v>
      </c>
      <c r="I1248" s="6" t="s">
        <v>8</v>
      </c>
      <c r="J1248" s="27">
        <v>40556</v>
      </c>
      <c r="K1248" s="27">
        <v>40556</v>
      </c>
      <c r="L1248" s="7">
        <v>28891.49</v>
      </c>
      <c r="M1248" s="7">
        <v>0</v>
      </c>
      <c r="N1248" s="7"/>
      <c r="O1248" s="8">
        <v>28891.49</v>
      </c>
      <c r="P1248" s="7">
        <v>-20507.95</v>
      </c>
      <c r="Q1248" s="7">
        <v>0</v>
      </c>
      <c r="R1248" s="7">
        <v>-1828.83</v>
      </c>
      <c r="S1248" s="12">
        <f t="shared" si="673"/>
        <v>-22336.78</v>
      </c>
      <c r="T1248" s="18">
        <f t="shared" si="674"/>
        <v>8383.5400000000009</v>
      </c>
      <c r="U1248" s="18">
        <v>6554.71</v>
      </c>
      <c r="V1248" s="30">
        <f t="shared" si="675"/>
        <v>40544</v>
      </c>
      <c r="W1248" s="28">
        <f t="shared" si="680"/>
        <v>12.394444444444444</v>
      </c>
      <c r="X1248" s="38" t="s">
        <v>2852</v>
      </c>
      <c r="Y1248">
        <f>MATCH(X1248,'CAT-3'!$A:$A,0)</f>
        <v>628</v>
      </c>
      <c r="Z1248">
        <f>MATCH(V1248,'CAT-3'!$1:$1,0)</f>
        <v>76</v>
      </c>
      <c r="AA1248">
        <f>INDEX('CAT-3'!$1:$1048576,FAR!Y1248,FAR!Z1248)</f>
        <v>130.6</v>
      </c>
      <c r="AB1248">
        <f>MATCH($AB$3,'CAT-3'!$1:$1,0)</f>
        <v>90</v>
      </c>
      <c r="AC1248">
        <f>INDEX('CAT-3'!$1:$1048576,FAR!Y1248,FAR!AB1248)</f>
        <v>138.4</v>
      </c>
      <c r="AD1248" s="28">
        <f t="shared" si="690"/>
        <v>1.0597243491577337</v>
      </c>
      <c r="AE1248" s="43" t="s">
        <v>4429</v>
      </c>
      <c r="AF1248">
        <f>MATCH(AE1248,'CAT-4'!$A:$A,0)</f>
        <v>844</v>
      </c>
      <c r="AG1248">
        <f>MATCH($AG$3,'CAT-4'!$1:$1,0)</f>
        <v>4</v>
      </c>
      <c r="AH1248">
        <f>INDEX('CAT-4'!$1:$1048576,FAR!AF1248,FAR!AG1248)</f>
        <v>103.9</v>
      </c>
      <c r="AI1248">
        <f>MATCH($AI$3,'CAT-4'!$1:$1,0)</f>
        <v>133</v>
      </c>
      <c r="AJ1248">
        <f>INDEX('CAT-4'!$1:$1048576,FAR!AF1248,FAR!AI1248)</f>
        <v>157.9</v>
      </c>
      <c r="AK1248" s="28">
        <f t="shared" si="691"/>
        <v>1.5197305101058709</v>
      </c>
      <c r="AL1248" s="28">
        <f t="shared" si="692"/>
        <v>1.6104954257170947</v>
      </c>
      <c r="AM1248" s="2">
        <f>INDEX(ELSV!$C$4:$G$58,MATCH(AE1248,ELSV!$G$4:$G$58,0),MATCH(IF(O1248&gt;2000000,"A",IF(O1248&gt;1000000,"B",IF(O1248&gt;100000,"C","D"))),ELSV!$C$4:$G$4,0))</f>
        <v>8</v>
      </c>
      <c r="AN1248" s="77">
        <f>INDEX(ELSV!$G$4:$K$58,MATCH(AE1248,ELSV!$G$4:$G$58,0),MATCH(IF(O1248&gt;2000000,"A",IF(O1248&gt;1000000,"B",IF(O1248&gt;100000,"C","D"))),ELSV!$G$4:$K$4,0))</f>
        <v>0.95</v>
      </c>
      <c r="AO1248" s="24">
        <f t="shared" si="681"/>
        <v>46529.612487151186</v>
      </c>
      <c r="AP1248" s="24">
        <f t="shared" si="682"/>
        <v>44203.131862793627</v>
      </c>
      <c r="AQ1248" s="25">
        <f t="shared" si="683"/>
        <v>2326.4806243575586</v>
      </c>
    </row>
    <row r="1249" spans="1:43" x14ac:dyDescent="0.25">
      <c r="A1249" s="11">
        <v>3004</v>
      </c>
      <c r="B1249" s="6">
        <v>3004006201</v>
      </c>
      <c r="C1249" s="6">
        <v>20000301</v>
      </c>
      <c r="D1249" s="6">
        <v>4000000068</v>
      </c>
      <c r="E1249" s="6" t="s">
        <v>1583</v>
      </c>
      <c r="F1249" s="6" t="s">
        <v>847</v>
      </c>
      <c r="G1249" s="6"/>
      <c r="H1249" s="6">
        <v>3</v>
      </c>
      <c r="I1249" s="6" t="s">
        <v>41</v>
      </c>
      <c r="J1249" s="27">
        <v>40530</v>
      </c>
      <c r="K1249" s="27">
        <v>40530</v>
      </c>
      <c r="L1249" s="7">
        <v>28891.49</v>
      </c>
      <c r="M1249" s="7">
        <v>0</v>
      </c>
      <c r="N1249" s="7"/>
      <c r="O1249" s="8">
        <v>28891.49</v>
      </c>
      <c r="P1249" s="7">
        <v>-20638.22</v>
      </c>
      <c r="Q1249" s="7">
        <v>0</v>
      </c>
      <c r="R1249" s="7">
        <v>-1828.83</v>
      </c>
      <c r="S1249" s="12">
        <f t="shared" si="673"/>
        <v>-22467.050000000003</v>
      </c>
      <c r="T1249" s="18">
        <f t="shared" si="674"/>
        <v>8253.27</v>
      </c>
      <c r="U1249" s="18">
        <v>6424.44</v>
      </c>
      <c r="V1249" s="30">
        <f t="shared" si="675"/>
        <v>40513</v>
      </c>
      <c r="W1249" s="28">
        <f t="shared" si="680"/>
        <v>12.463888888888889</v>
      </c>
      <c r="X1249" s="38" t="s">
        <v>3064</v>
      </c>
      <c r="Y1249">
        <f>MATCH(X1249,'CAT-3'!$A:$A,0)</f>
        <v>734</v>
      </c>
      <c r="Z1249">
        <f>MATCH(V1249,'CAT-3'!$1:$1,0)</f>
        <v>75</v>
      </c>
      <c r="AA1249">
        <f>INDEX('CAT-3'!$1:$1048576,FAR!Y1249,FAR!Z1249)</f>
        <v>112.8</v>
      </c>
      <c r="AB1249">
        <f>MATCH($AB$3,'CAT-3'!$1:$1,0)</f>
        <v>90</v>
      </c>
      <c r="AC1249">
        <f>INDEX('CAT-3'!$1:$1048576,FAR!Y1249,FAR!AB1249)</f>
        <v>116.8</v>
      </c>
      <c r="AD1249" s="28">
        <f t="shared" si="690"/>
        <v>1.0354609929078014</v>
      </c>
      <c r="AE1249" s="43" t="s">
        <v>4165</v>
      </c>
      <c r="AF1249">
        <f>MATCH(AE1249,'CAT-4'!$A:$A,0)</f>
        <v>708</v>
      </c>
      <c r="AG1249">
        <f>MATCH($AG$3,'CAT-4'!$1:$1,0)</f>
        <v>4</v>
      </c>
      <c r="AH1249">
        <f>INDEX('CAT-4'!$1:$1048576,FAR!AF1249,FAR!AG1249)</f>
        <v>102.3</v>
      </c>
      <c r="AI1249">
        <f>MATCH($AI$3,'CAT-4'!$1:$1,0)</f>
        <v>133</v>
      </c>
      <c r="AJ1249">
        <f>INDEX('CAT-4'!$1:$1048576,FAR!AF1249,FAR!AI1249)</f>
        <v>133.69999999999999</v>
      </c>
      <c r="AK1249" s="28">
        <f t="shared" si="691"/>
        <v>1.3069403714565004</v>
      </c>
      <c r="AL1249" s="28">
        <f t="shared" si="692"/>
        <v>1.3532857746996387</v>
      </c>
      <c r="AM1249" s="2">
        <f>INDEX(ELSV!$C$4:$G$58,MATCH(AE1249,ELSV!$G$4:$G$58,0),MATCH(IF(O1249&gt;2000000,"A",IF(O1249&gt;1000000,"B",IF(O1249&gt;100000,"C","D"))),ELSV!$C$4:$G$4,0))</f>
        <v>8</v>
      </c>
      <c r="AN1249" s="77">
        <f>INDEX(ELSV!$G$4:$K$58,MATCH(AE1249,ELSV!$G$4:$G$58,0),MATCH(IF(O1249&gt;2000000,"A",IF(O1249&gt;1000000,"B",IF(O1249&gt;100000,"C","D"))),ELSV!$G$4:$K$4,0))</f>
        <v>0.95</v>
      </c>
      <c r="AO1249" s="24">
        <f t="shared" si="681"/>
        <v>39098.442426876871</v>
      </c>
      <c r="AP1249" s="24">
        <f t="shared" si="682"/>
        <v>37143.520305533028</v>
      </c>
      <c r="AQ1249" s="25">
        <f t="shared" si="683"/>
        <v>1954.9221213438432</v>
      </c>
    </row>
    <row r="1250" spans="1:43" x14ac:dyDescent="0.25">
      <c r="A1250" s="11">
        <v>3006</v>
      </c>
      <c r="B1250" s="6">
        <v>3006005204</v>
      </c>
      <c r="C1250" s="6">
        <v>20000301</v>
      </c>
      <c r="D1250" s="6">
        <v>4000000109</v>
      </c>
      <c r="E1250" s="6" t="s">
        <v>1582</v>
      </c>
      <c r="F1250" s="6" t="s">
        <v>877</v>
      </c>
      <c r="G1250" s="6"/>
      <c r="H1250" s="6">
        <v>3</v>
      </c>
      <c r="I1250" s="6" t="s">
        <v>41</v>
      </c>
      <c r="J1250" s="27">
        <v>40494</v>
      </c>
      <c r="K1250" s="27">
        <v>40494</v>
      </c>
      <c r="L1250" s="7">
        <v>28891.49</v>
      </c>
      <c r="M1250" s="7">
        <v>0</v>
      </c>
      <c r="N1250" s="7"/>
      <c r="O1250" s="8">
        <v>28891.49</v>
      </c>
      <c r="P1250" s="7">
        <v>-20818.599999999999</v>
      </c>
      <c r="Q1250" s="7">
        <v>0</v>
      </c>
      <c r="R1250" s="7">
        <v>-1828.83</v>
      </c>
      <c r="S1250" s="12">
        <f t="shared" si="673"/>
        <v>-22647.43</v>
      </c>
      <c r="T1250" s="18">
        <f t="shared" si="674"/>
        <v>8072.8900000000031</v>
      </c>
      <c r="U1250" s="18">
        <v>6244.06</v>
      </c>
      <c r="V1250" s="30">
        <f t="shared" si="675"/>
        <v>40483</v>
      </c>
      <c r="W1250" s="28">
        <f t="shared" si="680"/>
        <v>12.563888888888888</v>
      </c>
      <c r="X1250" s="38" t="s">
        <v>2852</v>
      </c>
      <c r="Y1250">
        <f>MATCH(X1250,'CAT-3'!$A:$A,0)</f>
        <v>628</v>
      </c>
      <c r="Z1250">
        <f>MATCH(V1250,'CAT-3'!$1:$1,0)</f>
        <v>74</v>
      </c>
      <c r="AA1250">
        <f>INDEX('CAT-3'!$1:$1048576,FAR!Y1250,FAR!Z1250)</f>
        <v>130.6</v>
      </c>
      <c r="AB1250">
        <f>MATCH($AB$3,'CAT-3'!$1:$1,0)</f>
        <v>90</v>
      </c>
      <c r="AC1250">
        <f>INDEX('CAT-3'!$1:$1048576,FAR!Y1250,FAR!AB1250)</f>
        <v>138.4</v>
      </c>
      <c r="AD1250" s="28">
        <f t="shared" si="690"/>
        <v>1.0597243491577337</v>
      </c>
      <c r="AE1250" s="43" t="s">
        <v>4429</v>
      </c>
      <c r="AF1250">
        <f>MATCH(AE1250,'CAT-4'!$A:$A,0)</f>
        <v>844</v>
      </c>
      <c r="AG1250">
        <f>MATCH($AG$3,'CAT-4'!$1:$1,0)</f>
        <v>4</v>
      </c>
      <c r="AH1250">
        <f>INDEX('CAT-4'!$1:$1048576,FAR!AF1250,FAR!AG1250)</f>
        <v>103.9</v>
      </c>
      <c r="AI1250">
        <f>MATCH($AI$3,'CAT-4'!$1:$1,0)</f>
        <v>133</v>
      </c>
      <c r="AJ1250">
        <f>INDEX('CAT-4'!$1:$1048576,FAR!AF1250,FAR!AI1250)</f>
        <v>157.9</v>
      </c>
      <c r="AK1250" s="28">
        <f t="shared" si="691"/>
        <v>1.5197305101058709</v>
      </c>
      <c r="AL1250" s="28">
        <f t="shared" si="692"/>
        <v>1.6104954257170947</v>
      </c>
      <c r="AM1250" s="2">
        <f>INDEX(ELSV!$C$4:$G$58,MATCH(AE1250,ELSV!$G$4:$G$58,0),MATCH(IF(O1250&gt;2000000,"A",IF(O1250&gt;1000000,"B",IF(O1250&gt;100000,"C","D"))),ELSV!$C$4:$G$4,0))</f>
        <v>8</v>
      </c>
      <c r="AN1250" s="77">
        <f>INDEX(ELSV!$G$4:$K$58,MATCH(AE1250,ELSV!$G$4:$G$58,0),MATCH(IF(O1250&gt;2000000,"A",IF(O1250&gt;1000000,"B",IF(O1250&gt;100000,"C","D"))),ELSV!$G$4:$K$4,0))</f>
        <v>0.95</v>
      </c>
      <c r="AO1250" s="24">
        <f t="shared" si="681"/>
        <v>46529.612487151186</v>
      </c>
      <c r="AP1250" s="24">
        <f t="shared" si="682"/>
        <v>44203.131862793627</v>
      </c>
      <c r="AQ1250" s="25">
        <f t="shared" si="683"/>
        <v>2326.4806243575586</v>
      </c>
    </row>
    <row r="1251" spans="1:43" x14ac:dyDescent="0.25">
      <c r="A1251" s="11">
        <v>3008</v>
      </c>
      <c r="B1251" s="6">
        <v>3008006203</v>
      </c>
      <c r="C1251" s="6">
        <v>20000301</v>
      </c>
      <c r="D1251" s="6">
        <v>4000000043</v>
      </c>
      <c r="E1251" s="6" t="s">
        <v>1586</v>
      </c>
      <c r="F1251" s="6" t="s">
        <v>826</v>
      </c>
      <c r="G1251" s="6"/>
      <c r="H1251" s="6">
        <v>3</v>
      </c>
      <c r="I1251" s="6" t="s">
        <v>8</v>
      </c>
      <c r="J1251" s="27">
        <v>40544</v>
      </c>
      <c r="K1251" s="27">
        <v>40544</v>
      </c>
      <c r="L1251" s="7">
        <v>28891</v>
      </c>
      <c r="M1251" s="7">
        <v>0</v>
      </c>
      <c r="N1251" s="7"/>
      <c r="O1251" s="8">
        <v>28891</v>
      </c>
      <c r="P1251" s="7">
        <v>-20567.740000000002</v>
      </c>
      <c r="Q1251" s="7">
        <v>0</v>
      </c>
      <c r="R1251" s="7">
        <v>-1828.8</v>
      </c>
      <c r="S1251" s="12">
        <f t="shared" si="673"/>
        <v>-22396.54</v>
      </c>
      <c r="T1251" s="18">
        <f t="shared" si="674"/>
        <v>8323.2599999999984</v>
      </c>
      <c r="U1251" s="18">
        <v>6494.46</v>
      </c>
      <c r="V1251" s="30">
        <f t="shared" si="675"/>
        <v>40544</v>
      </c>
      <c r="W1251" s="28">
        <f t="shared" si="680"/>
        <v>12.427777777777777</v>
      </c>
      <c r="X1251" s="38" t="s">
        <v>2852</v>
      </c>
      <c r="Y1251">
        <f>MATCH(X1251,'CAT-3'!$A:$A,0)</f>
        <v>628</v>
      </c>
      <c r="Z1251">
        <f>MATCH(V1251,'CAT-3'!$1:$1,0)</f>
        <v>76</v>
      </c>
      <c r="AA1251">
        <f>INDEX('CAT-3'!$1:$1048576,FAR!Y1251,FAR!Z1251)</f>
        <v>130.6</v>
      </c>
      <c r="AB1251">
        <f>MATCH($AB$3,'CAT-3'!$1:$1,0)</f>
        <v>90</v>
      </c>
      <c r="AC1251">
        <f>INDEX('CAT-3'!$1:$1048576,FAR!Y1251,FAR!AB1251)</f>
        <v>138.4</v>
      </c>
      <c r="AD1251" s="28">
        <f t="shared" si="690"/>
        <v>1.0597243491577337</v>
      </c>
      <c r="AE1251" s="43" t="s">
        <v>4429</v>
      </c>
      <c r="AF1251">
        <f>MATCH(AE1251,'CAT-4'!$A:$A,0)</f>
        <v>844</v>
      </c>
      <c r="AG1251">
        <f>MATCH($AG$3,'CAT-4'!$1:$1,0)</f>
        <v>4</v>
      </c>
      <c r="AH1251">
        <f>INDEX('CAT-4'!$1:$1048576,FAR!AF1251,FAR!AG1251)</f>
        <v>103.9</v>
      </c>
      <c r="AI1251">
        <f>MATCH($AI$3,'CAT-4'!$1:$1,0)</f>
        <v>133</v>
      </c>
      <c r="AJ1251">
        <f>INDEX('CAT-4'!$1:$1048576,FAR!AF1251,FAR!AI1251)</f>
        <v>157.9</v>
      </c>
      <c r="AK1251" s="28">
        <f t="shared" si="691"/>
        <v>1.5197305101058709</v>
      </c>
      <c r="AL1251" s="28">
        <f t="shared" si="692"/>
        <v>1.6104954257170947</v>
      </c>
      <c r="AM1251" s="2">
        <f>INDEX(ELSV!$C$4:$G$58,MATCH(AE1251,ELSV!$G$4:$G$58,0),MATCH(IF(O1251&gt;2000000,"A",IF(O1251&gt;1000000,"B",IF(O1251&gt;100000,"C","D"))),ELSV!$C$4:$G$4,0))</f>
        <v>8</v>
      </c>
      <c r="AN1251" s="77">
        <f>INDEX(ELSV!$G$4:$K$58,MATCH(AE1251,ELSV!$G$4:$G$58,0),MATCH(IF(O1251&gt;2000000,"A",IF(O1251&gt;1000000,"B",IF(O1251&gt;100000,"C","D"))),ELSV!$G$4:$K$4,0))</f>
        <v>0.95</v>
      </c>
      <c r="AO1251" s="24">
        <f t="shared" si="681"/>
        <v>46528.823344392586</v>
      </c>
      <c r="AP1251" s="24">
        <f t="shared" si="682"/>
        <v>44202.382177172956</v>
      </c>
      <c r="AQ1251" s="25">
        <f t="shared" si="683"/>
        <v>2326.4411672196293</v>
      </c>
    </row>
    <row r="1252" spans="1:43" x14ac:dyDescent="0.25">
      <c r="A1252" s="11">
        <v>3007</v>
      </c>
      <c r="B1252" s="6">
        <v>3007006203</v>
      </c>
      <c r="C1252" s="6">
        <v>20000301</v>
      </c>
      <c r="D1252" s="6">
        <v>4000000243</v>
      </c>
      <c r="E1252" s="6" t="s">
        <v>1585</v>
      </c>
      <c r="F1252" s="6" t="s">
        <v>971</v>
      </c>
      <c r="G1252" s="6"/>
      <c r="H1252" s="6">
        <v>1</v>
      </c>
      <c r="I1252" s="6" t="s">
        <v>8</v>
      </c>
      <c r="J1252" s="27">
        <v>42145</v>
      </c>
      <c r="K1252" s="27">
        <v>42145</v>
      </c>
      <c r="L1252" s="7">
        <v>28770.57</v>
      </c>
      <c r="M1252" s="7">
        <v>0</v>
      </c>
      <c r="N1252" s="7"/>
      <c r="O1252" s="8">
        <v>28770.57</v>
      </c>
      <c r="P1252" s="7">
        <v>-12499.46</v>
      </c>
      <c r="Q1252" s="7">
        <v>0</v>
      </c>
      <c r="R1252" s="7">
        <v>-1821.18</v>
      </c>
      <c r="S1252" s="12">
        <f t="shared" si="673"/>
        <v>-14320.64</v>
      </c>
      <c r="T1252" s="18">
        <f t="shared" si="674"/>
        <v>16271.11</v>
      </c>
      <c r="U1252" s="18">
        <v>14449.93</v>
      </c>
      <c r="V1252" s="30">
        <f t="shared" si="675"/>
        <v>42125</v>
      </c>
      <c r="W1252" s="28">
        <f t="shared" si="680"/>
        <v>8.0388888888888896</v>
      </c>
      <c r="X1252" s="38"/>
      <c r="AD1252"/>
      <c r="AE1252" s="43" t="s">
        <v>4429</v>
      </c>
      <c r="AF1252">
        <f>MATCH(AE1252,'CAT-4'!$A:$A,0)</f>
        <v>844</v>
      </c>
      <c r="AG1252">
        <f>MATCH(V1252,'CAT-4'!$1:$1,0)</f>
        <v>41</v>
      </c>
      <c r="AH1252">
        <f>INDEX('CAT-4'!$1:$1048576,FAR!AF1252,FAR!AG1252)</f>
        <v>112.6</v>
      </c>
      <c r="AI1252">
        <f>MATCH($AI$3,'CAT-4'!$1:$1,0)</f>
        <v>133</v>
      </c>
      <c r="AJ1252">
        <f>INDEX('CAT-4'!$1:$1048576,FAR!AF1252,FAR!AI1252)</f>
        <v>157.9</v>
      </c>
      <c r="AK1252" s="28">
        <f>AJ1252/AH1252</f>
        <v>1.402309058614565</v>
      </c>
      <c r="AL1252" s="28">
        <f>AK1252</f>
        <v>1.402309058614565</v>
      </c>
      <c r="AM1252" s="2">
        <f>INDEX(ELSV!$C$4:$G$58,MATCH(AE1252,ELSV!$G$4:$G$58,0),MATCH(IF(O1252&gt;2000000,"A",IF(O1252&gt;1000000,"B",IF(O1252&gt;100000,"C","D"))),ELSV!$C$4:$G$4,0))</f>
        <v>8</v>
      </c>
      <c r="AN1252" s="77">
        <f>INDEX(ELSV!$G$4:$K$58,MATCH(AE1252,ELSV!$G$4:$G$58,0),MATCH(IF(O1252&gt;2000000,"A",IF(O1252&gt;1000000,"B",IF(O1252&gt;100000,"C","D"))),ELSV!$G$4:$K$4,0))</f>
        <v>0.95</v>
      </c>
      <c r="AO1252" s="24">
        <f t="shared" si="681"/>
        <v>40345.230932504448</v>
      </c>
      <c r="AP1252" s="24">
        <f t="shared" si="682"/>
        <v>38327.969385879223</v>
      </c>
      <c r="AQ1252" s="25">
        <f t="shared" si="683"/>
        <v>2017.2615466252246</v>
      </c>
    </row>
    <row r="1253" spans="1:43" x14ac:dyDescent="0.25">
      <c r="A1253" s="11">
        <v>3008</v>
      </c>
      <c r="B1253" s="6">
        <v>3008006301</v>
      </c>
      <c r="C1253" s="6">
        <v>20000401</v>
      </c>
      <c r="D1253" s="6">
        <v>5000000017</v>
      </c>
      <c r="E1253" s="6" t="s">
        <v>1586</v>
      </c>
      <c r="F1253" s="6" t="s">
        <v>1085</v>
      </c>
      <c r="G1253" s="6"/>
      <c r="H1253" s="6">
        <v>12</v>
      </c>
      <c r="I1253" s="6" t="s">
        <v>8</v>
      </c>
      <c r="J1253" s="27">
        <v>40445</v>
      </c>
      <c r="K1253" s="27">
        <v>40445</v>
      </c>
      <c r="L1253" s="7">
        <v>28764</v>
      </c>
      <c r="M1253" s="7">
        <v>0</v>
      </c>
      <c r="N1253" s="7"/>
      <c r="O1253" s="8">
        <v>28764</v>
      </c>
      <c r="P1253" s="7">
        <v>-25887.599999999999</v>
      </c>
      <c r="Q1253" s="7">
        <v>0</v>
      </c>
      <c r="R1253" s="7">
        <v>0</v>
      </c>
      <c r="S1253" s="12">
        <f t="shared" si="673"/>
        <v>-25887.599999999999</v>
      </c>
      <c r="T1253" s="18">
        <f t="shared" si="674"/>
        <v>2876.4000000000015</v>
      </c>
      <c r="U1253" s="18">
        <v>2876.4</v>
      </c>
      <c r="V1253" s="30">
        <f t="shared" si="675"/>
        <v>40422</v>
      </c>
      <c r="W1253" s="28">
        <f t="shared" si="680"/>
        <v>12.697222222222223</v>
      </c>
      <c r="X1253" s="38" t="s">
        <v>3074</v>
      </c>
      <c r="Y1253">
        <f>MATCH(X1253,'CAT-3'!$A:$A,0)</f>
        <v>739</v>
      </c>
      <c r="Z1253">
        <f>MATCH(V1253,'CAT-3'!$1:$1,0)</f>
        <v>72</v>
      </c>
      <c r="AA1253">
        <f>INDEX('CAT-3'!$1:$1048576,FAR!Y1253,FAR!Z1253)</f>
        <v>118.7</v>
      </c>
      <c r="AB1253">
        <f>MATCH($AB$3,'CAT-3'!$1:$1,0)</f>
        <v>90</v>
      </c>
      <c r="AC1253">
        <f>INDEX('CAT-3'!$1:$1048576,FAR!Y1253,FAR!AB1253)</f>
        <v>128.4</v>
      </c>
      <c r="AD1253" s="28">
        <f>AC1253/AA1253</f>
        <v>1.0817186183656275</v>
      </c>
      <c r="AE1253" s="43" t="s">
        <v>4037</v>
      </c>
      <c r="AF1253">
        <f>MATCH(AE1253,'CAT-4'!$A:$A,0)</f>
        <v>642</v>
      </c>
      <c r="AG1253">
        <f>MATCH($AG$3,'CAT-4'!$1:$1,0)</f>
        <v>4</v>
      </c>
      <c r="AH1253">
        <f>INDEX('CAT-4'!$1:$1048576,FAR!AF1253,FAR!AG1253)</f>
        <v>100.4</v>
      </c>
      <c r="AI1253">
        <f>MATCH($AI$3,'CAT-4'!$1:$1,0)</f>
        <v>133</v>
      </c>
      <c r="AJ1253">
        <f>INDEX('CAT-4'!$1:$1048576,FAR!AF1253,FAR!AI1253)</f>
        <v>88.6</v>
      </c>
      <c r="AK1253" s="28">
        <f>AJ1253/AH1253</f>
        <v>0.88247011952191223</v>
      </c>
      <c r="AL1253" s="28">
        <f>AK1253*AD1253</f>
        <v>0.95458435843819311</v>
      </c>
      <c r="AM1253" s="2">
        <f>INDEX(ELSV!$C$4:$G$58,MATCH(AE1253,ELSV!$G$4:$G$58,0),MATCH(IF(O1253&gt;2000000,"A",IF(O1253&gt;1000000,"B",IF(O1253&gt;100000,"C","D"))),ELSV!$C$4:$G$4,0))</f>
        <v>6</v>
      </c>
      <c r="AN1253" s="77">
        <f>INDEX(ELSV!$G$4:$K$58,MATCH(AE1253,ELSV!$G$4:$G$58,0),MATCH(IF(O1253&gt;2000000,"A",IF(O1253&gt;1000000,"B",IF(O1253&gt;100000,"C","D"))),ELSV!$G$4:$K$4,0))</f>
        <v>0.95</v>
      </c>
      <c r="AO1253" s="24">
        <f t="shared" si="681"/>
        <v>27457.664486116188</v>
      </c>
      <c r="AP1253" s="24">
        <f t="shared" si="682"/>
        <v>26084.781261810378</v>
      </c>
      <c r="AQ1253" s="25">
        <f t="shared" si="683"/>
        <v>1372.8832243058096</v>
      </c>
    </row>
    <row r="1254" spans="1:43" x14ac:dyDescent="0.25">
      <c r="A1254" s="11">
        <v>3008</v>
      </c>
      <c r="B1254" s="6">
        <v>3008006201</v>
      </c>
      <c r="C1254" s="6">
        <v>20000401</v>
      </c>
      <c r="D1254" s="6">
        <v>5000000332</v>
      </c>
      <c r="E1254" s="6" t="s">
        <v>1586</v>
      </c>
      <c r="F1254" s="6" t="s">
        <v>1217</v>
      </c>
      <c r="G1254" s="6"/>
      <c r="H1254" s="6">
        <v>1</v>
      </c>
      <c r="I1254" s="6" t="s">
        <v>8</v>
      </c>
      <c r="J1254" s="27">
        <v>42429</v>
      </c>
      <c r="K1254" s="27">
        <v>42429</v>
      </c>
      <c r="L1254" s="7">
        <v>28646.75</v>
      </c>
      <c r="M1254" s="7">
        <v>0</v>
      </c>
      <c r="N1254" s="7"/>
      <c r="O1254" s="8">
        <v>28646.75</v>
      </c>
      <c r="P1254" s="7">
        <v>-11038.58</v>
      </c>
      <c r="Q1254" s="7">
        <v>0</v>
      </c>
      <c r="R1254" s="7">
        <v>-1813.34</v>
      </c>
      <c r="S1254" s="12">
        <f t="shared" si="673"/>
        <v>-12851.92</v>
      </c>
      <c r="T1254" s="18">
        <f t="shared" si="674"/>
        <v>17608.169999999998</v>
      </c>
      <c r="U1254" s="18">
        <v>15794.83</v>
      </c>
      <c r="V1254" s="30">
        <f t="shared" si="675"/>
        <v>42401</v>
      </c>
      <c r="W1254" s="28">
        <f t="shared" si="680"/>
        <v>7.2638888888888893</v>
      </c>
      <c r="X1254" s="38"/>
      <c r="AD1254"/>
      <c r="AE1254" s="43" t="s">
        <v>4165</v>
      </c>
      <c r="AF1254">
        <f>MATCH(AE1254,'CAT-4'!$A:$A,0)</f>
        <v>708</v>
      </c>
      <c r="AG1254">
        <f>MATCH(V1254,'CAT-4'!$1:$1,0)</f>
        <v>50</v>
      </c>
      <c r="AH1254">
        <f>INDEX('CAT-4'!$1:$1048576,FAR!AF1254,FAR!AG1254)</f>
        <v>119.2</v>
      </c>
      <c r="AI1254">
        <f>MATCH($AI$3,'CAT-4'!$1:$1,0)</f>
        <v>133</v>
      </c>
      <c r="AJ1254">
        <f>INDEX('CAT-4'!$1:$1048576,FAR!AF1254,FAR!AI1254)</f>
        <v>133.69999999999999</v>
      </c>
      <c r="AK1254" s="28">
        <f t="shared" ref="AK1254:AK1257" si="693">AJ1254/AH1254</f>
        <v>1.1216442953020134</v>
      </c>
      <c r="AL1254" s="28">
        <f t="shared" ref="AL1254:AL1257" si="694">AK1254</f>
        <v>1.1216442953020134</v>
      </c>
      <c r="AM1254" s="2">
        <f>INDEX(ELSV!$C$4:$G$58,MATCH(AE1254,ELSV!$G$4:$G$58,0),MATCH(IF(O1254&gt;2000000,"A",IF(O1254&gt;1000000,"B",IF(O1254&gt;100000,"C","D"))),ELSV!$C$4:$G$4,0))</f>
        <v>8</v>
      </c>
      <c r="AN1254" s="77">
        <f>INDEX(ELSV!$G$4:$K$58,MATCH(AE1254,ELSV!$G$4:$G$58,0),MATCH(IF(O1254&gt;2000000,"A",IF(O1254&gt;1000000,"B",IF(O1254&gt;100000,"C","D"))),ELSV!$G$4:$K$4,0))</f>
        <v>0.95</v>
      </c>
      <c r="AO1254" s="24">
        <f t="shared" si="681"/>
        <v>32131.463716442951</v>
      </c>
      <c r="AP1254" s="24">
        <f t="shared" si="682"/>
        <v>27716.176644990766</v>
      </c>
      <c r="AQ1254" s="25">
        <f t="shared" si="683"/>
        <v>4415.287071452185</v>
      </c>
    </row>
    <row r="1255" spans="1:43" x14ac:dyDescent="0.25">
      <c r="A1255" s="11">
        <v>3005</v>
      </c>
      <c r="B1255" s="6">
        <v>3005006301</v>
      </c>
      <c r="C1255" s="6">
        <v>20000401</v>
      </c>
      <c r="D1255" s="6">
        <v>5030000129</v>
      </c>
      <c r="E1255" s="6" t="s">
        <v>1584</v>
      </c>
      <c r="F1255" s="6" t="s">
        <v>1428</v>
      </c>
      <c r="G1255" s="6"/>
      <c r="H1255" s="6">
        <v>1</v>
      </c>
      <c r="I1255" s="6" t="s">
        <v>41</v>
      </c>
      <c r="J1255" s="27">
        <v>41040</v>
      </c>
      <c r="K1255" s="27">
        <v>41040</v>
      </c>
      <c r="L1255" s="7">
        <v>28560</v>
      </c>
      <c r="M1255" s="7">
        <v>0</v>
      </c>
      <c r="N1255" s="7"/>
      <c r="O1255" s="8">
        <v>28560</v>
      </c>
      <c r="P1255" s="7">
        <v>-25704</v>
      </c>
      <c r="Q1255" s="7">
        <v>0</v>
      </c>
      <c r="R1255" s="7">
        <v>0</v>
      </c>
      <c r="S1255" s="12">
        <f t="shared" si="673"/>
        <v>-25704</v>
      </c>
      <c r="T1255" s="18">
        <f t="shared" si="674"/>
        <v>2856</v>
      </c>
      <c r="U1255" s="18">
        <v>2856</v>
      </c>
      <c r="V1255" s="30">
        <f t="shared" si="675"/>
        <v>41030</v>
      </c>
      <c r="W1255" s="28">
        <f t="shared" si="680"/>
        <v>11.066666666666666</v>
      </c>
      <c r="X1255" s="38"/>
      <c r="AD1255"/>
      <c r="AE1255" s="43" t="s">
        <v>4034</v>
      </c>
      <c r="AF1255">
        <f>MATCH(AE1255,'CAT-4'!$A:$A,0)</f>
        <v>640</v>
      </c>
      <c r="AG1255">
        <f>MATCH(V1255,'CAT-4'!$1:$1,0)</f>
        <v>5</v>
      </c>
      <c r="AH1255">
        <f>INDEX('CAT-4'!$1:$1048576,FAR!AF1255,FAR!AG1255)</f>
        <v>104.3</v>
      </c>
      <c r="AI1255">
        <f>MATCH($AI$3,'CAT-4'!$1:$1,0)</f>
        <v>133</v>
      </c>
      <c r="AJ1255">
        <f>INDEX('CAT-4'!$1:$1048576,FAR!AF1255,FAR!AI1255)</f>
        <v>115.5</v>
      </c>
      <c r="AK1255" s="28">
        <f t="shared" si="693"/>
        <v>1.1073825503355705</v>
      </c>
      <c r="AL1255" s="28">
        <f t="shared" si="694"/>
        <v>1.1073825503355705</v>
      </c>
      <c r="AM1255" s="2">
        <f>INDEX(ELSV!$C$4:$G$58,MATCH(AE1255,ELSV!$G$4:$G$58,0),MATCH(IF(O1255&gt;2000000,"A",IF(O1255&gt;1000000,"B",IF(O1255&gt;100000,"C","D"))),ELSV!$C$4:$G$4,0))</f>
        <v>5</v>
      </c>
      <c r="AN1255" s="77">
        <f>INDEX(ELSV!$G$4:$K$58,MATCH(AE1255,ELSV!$G$4:$G$58,0),MATCH(IF(O1255&gt;2000000,"A",IF(O1255&gt;1000000,"B",IF(O1255&gt;100000,"C","D"))),ELSV!$G$4:$K$4,0))</f>
        <v>1</v>
      </c>
      <c r="AO1255" s="24">
        <f t="shared" si="681"/>
        <v>31626.845637583894</v>
      </c>
      <c r="AP1255" s="24">
        <f t="shared" si="682"/>
        <v>31626.845637583898</v>
      </c>
      <c r="AQ1255" s="25">
        <f t="shared" si="683"/>
        <v>0</v>
      </c>
    </row>
    <row r="1256" spans="1:43" x14ac:dyDescent="0.25">
      <c r="A1256" s="11">
        <v>3006</v>
      </c>
      <c r="B1256" s="6">
        <v>3006006203</v>
      </c>
      <c r="C1256" s="6">
        <v>20000401</v>
      </c>
      <c r="D1256" s="6">
        <v>5000000190</v>
      </c>
      <c r="E1256" s="6" t="s">
        <v>1582</v>
      </c>
      <c r="F1256" s="6" t="s">
        <v>1155</v>
      </c>
      <c r="G1256" s="6"/>
      <c r="H1256" s="6">
        <v>1</v>
      </c>
      <c r="I1256" s="6" t="s">
        <v>41</v>
      </c>
      <c r="J1256" s="27">
        <v>41122</v>
      </c>
      <c r="K1256" s="27">
        <v>41122</v>
      </c>
      <c r="L1256" s="7">
        <v>28515</v>
      </c>
      <c r="M1256" s="7">
        <v>0</v>
      </c>
      <c r="N1256" s="7"/>
      <c r="O1256" s="8">
        <v>28515</v>
      </c>
      <c r="P1256" s="7">
        <v>-16696.189999999999</v>
      </c>
      <c r="Q1256" s="7">
        <v>0</v>
      </c>
      <c r="R1256" s="7">
        <v>-1805</v>
      </c>
      <c r="S1256" s="12">
        <f t="shared" si="673"/>
        <v>-18501.189999999999</v>
      </c>
      <c r="T1256" s="18">
        <f t="shared" si="674"/>
        <v>11818.810000000001</v>
      </c>
      <c r="U1256" s="18">
        <v>10013.81</v>
      </c>
      <c r="V1256" s="30">
        <f t="shared" si="675"/>
        <v>41122</v>
      </c>
      <c r="W1256" s="28">
        <f t="shared" si="680"/>
        <v>10.844444444444445</v>
      </c>
      <c r="X1256" s="38"/>
      <c r="AD1256"/>
      <c r="AE1256" s="43" t="s">
        <v>4165</v>
      </c>
      <c r="AF1256">
        <f>MATCH(AE1256,'CAT-4'!$A:$A,0)</f>
        <v>708</v>
      </c>
      <c r="AG1256">
        <f>MATCH(V1256,'CAT-4'!$1:$1,0)</f>
        <v>8</v>
      </c>
      <c r="AH1256">
        <f>INDEX('CAT-4'!$1:$1048576,FAR!AF1256,FAR!AG1256)</f>
        <v>107.5</v>
      </c>
      <c r="AI1256">
        <f>MATCH($AI$3,'CAT-4'!$1:$1,0)</f>
        <v>133</v>
      </c>
      <c r="AJ1256">
        <f>INDEX('CAT-4'!$1:$1048576,FAR!AF1256,FAR!AI1256)</f>
        <v>133.69999999999999</v>
      </c>
      <c r="AK1256" s="28">
        <f t="shared" si="693"/>
        <v>1.243720930232558</v>
      </c>
      <c r="AL1256" s="28">
        <f t="shared" si="694"/>
        <v>1.243720930232558</v>
      </c>
      <c r="AM1256" s="2">
        <f>INDEX(ELSV!$C$4:$G$58,MATCH(AE1256,ELSV!$G$4:$G$58,0),MATCH(IF(O1256&gt;2000000,"A",IF(O1256&gt;1000000,"B",IF(O1256&gt;100000,"C","D"))),ELSV!$C$4:$G$4,0))</f>
        <v>8</v>
      </c>
      <c r="AN1256" s="77">
        <f>INDEX(ELSV!$G$4:$K$58,MATCH(AE1256,ELSV!$G$4:$G$58,0),MATCH(IF(O1256&gt;2000000,"A",IF(O1256&gt;1000000,"B",IF(O1256&gt;100000,"C","D"))),ELSV!$G$4:$K$4,0))</f>
        <v>0.95</v>
      </c>
      <c r="AO1256" s="24">
        <f t="shared" si="681"/>
        <v>35464.702325581391</v>
      </c>
      <c r="AP1256" s="24">
        <f t="shared" si="682"/>
        <v>33691.467209302318</v>
      </c>
      <c r="AQ1256" s="25">
        <f t="shared" si="683"/>
        <v>1773.2351162790728</v>
      </c>
    </row>
    <row r="1257" spans="1:43" x14ac:dyDescent="0.25">
      <c r="A1257" s="11">
        <v>3006</v>
      </c>
      <c r="B1257" s="6">
        <v>3006006201</v>
      </c>
      <c r="C1257" s="6">
        <v>20000401</v>
      </c>
      <c r="D1257" s="6">
        <v>5000000341</v>
      </c>
      <c r="E1257" s="6" t="s">
        <v>1582</v>
      </c>
      <c r="F1257" s="6" t="s">
        <v>1226</v>
      </c>
      <c r="G1257" s="6"/>
      <c r="H1257" s="6">
        <v>1</v>
      </c>
      <c r="I1257" s="6" t="s">
        <v>8</v>
      </c>
      <c r="J1257" s="27">
        <v>42551</v>
      </c>
      <c r="K1257" s="27">
        <v>42551</v>
      </c>
      <c r="L1257" s="7">
        <v>28490.01</v>
      </c>
      <c r="M1257" s="7">
        <v>0</v>
      </c>
      <c r="N1257" s="7"/>
      <c r="O1257" s="8">
        <v>28490.01</v>
      </c>
      <c r="P1257" s="7">
        <v>-10375.84</v>
      </c>
      <c r="Q1257" s="7">
        <v>0</v>
      </c>
      <c r="R1257" s="7">
        <v>-1803.42</v>
      </c>
      <c r="S1257" s="12">
        <f t="shared" si="673"/>
        <v>-12179.26</v>
      </c>
      <c r="T1257" s="18">
        <f t="shared" si="674"/>
        <v>18114.169999999998</v>
      </c>
      <c r="U1257" s="18">
        <v>16310.75</v>
      </c>
      <c r="V1257" s="30">
        <f t="shared" si="675"/>
        <v>42522</v>
      </c>
      <c r="W1257" s="28">
        <f t="shared" si="680"/>
        <v>6.9305555555555554</v>
      </c>
      <c r="X1257" s="38"/>
      <c r="AD1257"/>
      <c r="AE1257" s="43" t="s">
        <v>4165</v>
      </c>
      <c r="AF1257">
        <f>MATCH(AE1257,'CAT-4'!$A:$A,0)</f>
        <v>708</v>
      </c>
      <c r="AG1257">
        <f>MATCH(V1257,'CAT-4'!$1:$1,0)</f>
        <v>54</v>
      </c>
      <c r="AH1257">
        <f>INDEX('CAT-4'!$1:$1048576,FAR!AF1257,FAR!AG1257)</f>
        <v>119.3</v>
      </c>
      <c r="AI1257">
        <f>MATCH($AI$3,'CAT-4'!$1:$1,0)</f>
        <v>133</v>
      </c>
      <c r="AJ1257">
        <f>INDEX('CAT-4'!$1:$1048576,FAR!AF1257,FAR!AI1257)</f>
        <v>133.69999999999999</v>
      </c>
      <c r="AK1257" s="28">
        <f t="shared" si="693"/>
        <v>1.1207041072925397</v>
      </c>
      <c r="AL1257" s="28">
        <f t="shared" si="694"/>
        <v>1.1207041072925397</v>
      </c>
      <c r="AM1257" s="2">
        <f>INDEX(ELSV!$C$4:$G$58,MATCH(AE1257,ELSV!$G$4:$G$58,0),MATCH(IF(O1257&gt;2000000,"A",IF(O1257&gt;1000000,"B",IF(O1257&gt;100000,"C","D"))),ELSV!$C$4:$G$4,0))</f>
        <v>8</v>
      </c>
      <c r="AN1257" s="77">
        <f>INDEX(ELSV!$G$4:$K$58,MATCH(AE1257,ELSV!$G$4:$G$58,0),MATCH(IF(O1257&gt;2000000,"A",IF(O1257&gt;1000000,"B",IF(O1257&gt;100000,"C","D"))),ELSV!$G$4:$K$4,0))</f>
        <v>0.95</v>
      </c>
      <c r="AO1257" s="24">
        <f t="shared" si="681"/>
        <v>31928.871223805527</v>
      </c>
      <c r="AP1257" s="24">
        <f t="shared" si="682"/>
        <v>26277.571881328142</v>
      </c>
      <c r="AQ1257" s="25">
        <f t="shared" si="683"/>
        <v>5651.2993424773849</v>
      </c>
    </row>
    <row r="1258" spans="1:43" x14ac:dyDescent="0.25">
      <c r="A1258" s="11">
        <v>3007</v>
      </c>
      <c r="B1258" s="6">
        <v>3007006301</v>
      </c>
      <c r="C1258" s="6">
        <v>20000401</v>
      </c>
      <c r="D1258" s="6">
        <v>5030000000</v>
      </c>
      <c r="E1258" s="6" t="s">
        <v>1585</v>
      </c>
      <c r="F1258" s="6" t="s">
        <v>1331</v>
      </c>
      <c r="G1258" s="6"/>
      <c r="H1258" s="6">
        <v>4</v>
      </c>
      <c r="I1258" s="6" t="s">
        <v>8</v>
      </c>
      <c r="J1258" s="27">
        <v>40450</v>
      </c>
      <c r="K1258" s="27">
        <v>40450</v>
      </c>
      <c r="L1258" s="7">
        <v>28340</v>
      </c>
      <c r="M1258" s="7">
        <v>0</v>
      </c>
      <c r="N1258" s="7"/>
      <c r="O1258" s="8">
        <v>28340</v>
      </c>
      <c r="P1258" s="7">
        <v>-25506</v>
      </c>
      <c r="Q1258" s="7">
        <v>0</v>
      </c>
      <c r="R1258" s="7">
        <v>0</v>
      </c>
      <c r="S1258" s="12">
        <f t="shared" si="673"/>
        <v>-25506</v>
      </c>
      <c r="T1258" s="18">
        <f t="shared" si="674"/>
        <v>2834</v>
      </c>
      <c r="U1258" s="18">
        <v>2834</v>
      </c>
      <c r="V1258" s="30">
        <f t="shared" si="675"/>
        <v>40422</v>
      </c>
      <c r="W1258" s="28">
        <f t="shared" si="680"/>
        <v>12.683333333333334</v>
      </c>
      <c r="X1258" s="38" t="s">
        <v>3110</v>
      </c>
      <c r="Y1258">
        <f>MATCH(X1258,'CAT-3'!$A:$A,0)</f>
        <v>757</v>
      </c>
      <c r="Z1258">
        <f>MATCH(V1258,'CAT-3'!$1:$1,0)</f>
        <v>72</v>
      </c>
      <c r="AA1258">
        <f>INDEX('CAT-3'!$1:$1048576,FAR!Y1258,FAR!Z1258)</f>
        <v>94.9</v>
      </c>
      <c r="AB1258">
        <f>MATCH($AB$3,'CAT-3'!$1:$1,0)</f>
        <v>90</v>
      </c>
      <c r="AC1258">
        <f>INDEX('CAT-3'!$1:$1048576,FAR!Y1258,FAR!AB1258)</f>
        <v>93.3</v>
      </c>
      <c r="AD1258" s="28">
        <f>AC1258/AA1258</f>
        <v>0.98314014752370904</v>
      </c>
      <c r="AE1258" s="43" t="s">
        <v>4047</v>
      </c>
      <c r="AF1258">
        <f>MATCH(AE1258,'CAT-4'!$A:$A,0)</f>
        <v>647</v>
      </c>
      <c r="AG1258">
        <f>MATCH($AG$3,'CAT-4'!$1:$1,0)</f>
        <v>4</v>
      </c>
      <c r="AH1258">
        <f>INDEX('CAT-4'!$1:$1048576,FAR!AF1258,FAR!AG1258)</f>
        <v>100.5</v>
      </c>
      <c r="AI1258">
        <f>MATCH($AI$3,'CAT-4'!$1:$1,0)</f>
        <v>133</v>
      </c>
      <c r="AJ1258">
        <f>INDEX('CAT-4'!$1:$1048576,FAR!AF1258,FAR!AI1258)</f>
        <v>92.8</v>
      </c>
      <c r="AK1258" s="28">
        <f>AJ1258/AH1258</f>
        <v>0.92338308457711438</v>
      </c>
      <c r="AL1258" s="28">
        <f>AK1258*AD1258</f>
        <v>0.90781498199204169</v>
      </c>
      <c r="AM1258" s="2">
        <f>INDEX(ELSV!$C$4:$G$58,MATCH(AE1258,ELSV!$G$4:$G$58,0),MATCH(IF(O1258&gt;2000000,"A",IF(O1258&gt;1000000,"B",IF(O1258&gt;100000,"C","D"))),ELSV!$C$4:$G$4,0))</f>
        <v>6</v>
      </c>
      <c r="AN1258" s="77">
        <f>INDEX(ELSV!$G$4:$K$58,MATCH(AE1258,ELSV!$G$4:$G$58,0),MATCH(IF(O1258&gt;2000000,"A",IF(O1258&gt;1000000,"B",IF(O1258&gt;100000,"C","D"))),ELSV!$G$4:$K$4,0))</f>
        <v>1</v>
      </c>
      <c r="AO1258" s="24">
        <f t="shared" si="681"/>
        <v>25727.476589654463</v>
      </c>
      <c r="AP1258" s="24">
        <f t="shared" si="682"/>
        <v>25727.47658965446</v>
      </c>
      <c r="AQ1258" s="25">
        <f t="shared" si="683"/>
        <v>0</v>
      </c>
    </row>
    <row r="1259" spans="1:43" hidden="1" x14ac:dyDescent="0.25">
      <c r="A1259" s="11">
        <v>3005</v>
      </c>
      <c r="B1259" s="6">
        <v>3005006201</v>
      </c>
      <c r="C1259" s="6">
        <v>20000301</v>
      </c>
      <c r="D1259" s="6">
        <v>4000000348</v>
      </c>
      <c r="E1259" s="6"/>
      <c r="F1259" s="6" t="s">
        <v>1042</v>
      </c>
      <c r="G1259" s="6"/>
      <c r="H1259" s="6">
        <v>3</v>
      </c>
      <c r="I1259" s="6" t="s">
        <v>8</v>
      </c>
      <c r="J1259" s="27">
        <v>44286</v>
      </c>
      <c r="K1259" s="27">
        <v>44286</v>
      </c>
      <c r="L1259" s="7">
        <v>28319.99</v>
      </c>
      <c r="M1259" s="7">
        <v>0</v>
      </c>
      <c r="N1259" s="7"/>
      <c r="O1259" s="8">
        <v>28319.99</v>
      </c>
      <c r="P1259" s="7">
        <v>-1797.57</v>
      </c>
      <c r="Q1259" s="7">
        <v>0</v>
      </c>
      <c r="R1259" s="7">
        <v>-1792.66</v>
      </c>
      <c r="S1259" s="12">
        <f t="shared" si="673"/>
        <v>-3590.23</v>
      </c>
      <c r="T1259" s="18">
        <f t="shared" si="674"/>
        <v>26522.420000000002</v>
      </c>
      <c r="U1259" s="18">
        <v>24729.759999999998</v>
      </c>
      <c r="V1259" s="30">
        <f t="shared" si="675"/>
        <v>44256</v>
      </c>
      <c r="W1259" s="28">
        <f t="shared" si="680"/>
        <v>2.1805555555555554</v>
      </c>
      <c r="X1259" s="38" t="s">
        <v>2852</v>
      </c>
      <c r="AD1259"/>
      <c r="AE1259" s="43" t="s">
        <v>4429</v>
      </c>
      <c r="AF1259">
        <f>MATCH(AE1259,'CAT-4'!$A:$A,0)</f>
        <v>844</v>
      </c>
      <c r="AG1259">
        <f>MATCH(V1259,'CAT-4'!$1:$1,0)</f>
        <v>111</v>
      </c>
      <c r="AH1259">
        <f>INDEX('CAT-4'!$1:$1048576,FAR!AF1259,FAR!AG1259)</f>
        <v>143.19999999999999</v>
      </c>
      <c r="AI1259">
        <f>MATCH($AI$3,'CAT-4'!$1:$1,0)</f>
        <v>133</v>
      </c>
      <c r="AJ1259">
        <f>INDEX('CAT-4'!$1:$1048576,FAR!AF1259,FAR!AI1259)</f>
        <v>157.9</v>
      </c>
      <c r="AK1259" s="28">
        <f>AJ1259/AH1259</f>
        <v>1.1026536312849162</v>
      </c>
      <c r="AL1259" s="28">
        <f>AK1259</f>
        <v>1.1026536312849162</v>
      </c>
      <c r="AM1259" s="2">
        <f>INDEX(ELSV!$C$4:$G$58,MATCH(AE1259,ELSV!$G$4:$G$58,0),MATCH(IF(O1259&gt;2000000,"A",IF(O1259&gt;1000000,"B",IF(O1259&gt;100000,"C","D"))),ELSV!$C$4:$G$4,0))</f>
        <v>8</v>
      </c>
      <c r="AN1259" s="77">
        <f>INDEX(ELSV!$G$4:$K$58,MATCH(AE1259,ELSV!$G$4:$G$58,0),MATCH(IF(O1259&gt;2000000,"A",IF(O1259&gt;1000000,"B",IF(O1259&gt;100000,"C","D"))),ELSV!$G$4:$K$4,0))</f>
        <v>0.95</v>
      </c>
      <c r="AO1259" s="24">
        <f t="shared" si="681"/>
        <v>31227.139811452518</v>
      </c>
      <c r="AP1259" s="24">
        <f t="shared" si="682"/>
        <v>8085.9859424967744</v>
      </c>
      <c r="AQ1259" s="25">
        <f t="shared" si="683"/>
        <v>23141.153868955742</v>
      </c>
    </row>
    <row r="1260" spans="1:43" hidden="1" x14ac:dyDescent="0.25">
      <c r="A1260" s="11">
        <v>3004</v>
      </c>
      <c r="B1260" s="6">
        <v>3004006201</v>
      </c>
      <c r="C1260" s="6">
        <v>20000102</v>
      </c>
      <c r="D1260" s="6">
        <v>2010000005</v>
      </c>
      <c r="E1260" s="6" t="s">
        <v>1583</v>
      </c>
      <c r="F1260" s="6" t="s">
        <v>64</v>
      </c>
      <c r="G1260" s="6" t="s">
        <v>1597</v>
      </c>
      <c r="H1260" s="83">
        <v>1</v>
      </c>
      <c r="I1260" s="6" t="s">
        <v>8</v>
      </c>
      <c r="J1260" s="27">
        <v>40992</v>
      </c>
      <c r="K1260" s="27">
        <v>40992</v>
      </c>
      <c r="L1260" s="7">
        <v>28300.49</v>
      </c>
      <c r="M1260" s="7">
        <v>0</v>
      </c>
      <c r="N1260" s="7"/>
      <c r="O1260" s="8">
        <v>28300.49</v>
      </c>
      <c r="P1260" s="7">
        <v>-8494.6</v>
      </c>
      <c r="Q1260" s="7">
        <v>0</v>
      </c>
      <c r="R1260" s="7">
        <v>-945.24</v>
      </c>
      <c r="S1260" s="12">
        <f t="shared" si="673"/>
        <v>-9439.84</v>
      </c>
      <c r="T1260" s="18">
        <f t="shared" si="674"/>
        <v>19805.89</v>
      </c>
      <c r="U1260" s="18">
        <v>18860.650000000001</v>
      </c>
      <c r="V1260" s="30">
        <f t="shared" si="675"/>
        <v>40969</v>
      </c>
      <c r="AD1260"/>
      <c r="AL1260"/>
      <c r="AO1260"/>
    </row>
    <row r="1261" spans="1:43" x14ac:dyDescent="0.25">
      <c r="A1261" s="11">
        <v>3004</v>
      </c>
      <c r="B1261" s="6">
        <v>3004000209</v>
      </c>
      <c r="C1261" s="6">
        <v>20000201</v>
      </c>
      <c r="D1261" s="6">
        <v>3020000197</v>
      </c>
      <c r="E1261" s="6" t="s">
        <v>1583</v>
      </c>
      <c r="F1261" s="6" t="s">
        <v>340</v>
      </c>
      <c r="G1261" s="6"/>
      <c r="H1261" s="6">
        <v>1</v>
      </c>
      <c r="I1261" s="6" t="s">
        <v>8</v>
      </c>
      <c r="J1261" s="27">
        <v>41274</v>
      </c>
      <c r="K1261" s="27">
        <v>41274</v>
      </c>
      <c r="L1261" s="7">
        <v>28284.61</v>
      </c>
      <c r="M1261" s="7">
        <v>0</v>
      </c>
      <c r="N1261" s="7"/>
      <c r="O1261" s="8">
        <v>28284.61</v>
      </c>
      <c r="P1261" s="7">
        <v>-14870.4</v>
      </c>
      <c r="Q1261" s="7">
        <v>0</v>
      </c>
      <c r="R1261" s="7">
        <v>-1648.99</v>
      </c>
      <c r="S1261" s="12">
        <f t="shared" si="673"/>
        <v>-16519.39</v>
      </c>
      <c r="T1261" s="18">
        <f t="shared" si="674"/>
        <v>13414.210000000001</v>
      </c>
      <c r="U1261" s="18">
        <v>11765.22</v>
      </c>
      <c r="V1261" s="30">
        <f t="shared" si="675"/>
        <v>41244</v>
      </c>
      <c r="W1261" s="28">
        <f t="shared" ref="W1261:W1282" si="695">YEARFRAC(K1261,$W$3)</f>
        <v>10.430555555555555</v>
      </c>
      <c r="X1261" s="38"/>
      <c r="AD1261"/>
      <c r="AE1261" s="43" t="s">
        <v>4096</v>
      </c>
      <c r="AF1261">
        <f>MATCH(AE1261,'CAT-4'!$A:$A,0)</f>
        <v>672</v>
      </c>
      <c r="AG1261">
        <f>MATCH(V1261,'CAT-4'!$1:$1,0)</f>
        <v>12</v>
      </c>
      <c r="AH1261">
        <f>INDEX('CAT-4'!$1:$1048576,FAR!AF1261,FAR!AG1261)</f>
        <v>100.7</v>
      </c>
      <c r="AI1261">
        <f>MATCH($AI$3,'CAT-4'!$1:$1,0)</f>
        <v>133</v>
      </c>
      <c r="AJ1261">
        <f>INDEX('CAT-4'!$1:$1048576,FAR!AF1261,FAR!AI1261)</f>
        <v>142.1</v>
      </c>
      <c r="AK1261" s="28">
        <f t="shared" ref="AK1261:AK1262" si="696">AJ1261/AH1261</f>
        <v>1.4111221449851041</v>
      </c>
      <c r="AL1261" s="28">
        <f t="shared" ref="AL1261:AL1262" si="697">AK1261</f>
        <v>1.4111221449851041</v>
      </c>
      <c r="AM1261" s="2">
        <f>INDEX(ELSV!$C$4:$G$58,MATCH(AE1261,ELSV!$G$4:$G$58,0),MATCH(IF(O1261&gt;2000000,"A",IF(O1261&gt;1000000,"B",IF(O1261&gt;100000,"C","D"))),ELSV!$C$4:$G$4,0))</f>
        <v>8</v>
      </c>
      <c r="AN1261" s="77">
        <f>INDEX(ELSV!$G$4:$K$58,MATCH(AE1261,ELSV!$G$4:$G$58,0),MATCH(IF(O1261&gt;2000000,"A",IF(O1261&gt;1000000,"B",IF(O1261&gt;100000,"C","D"))),ELSV!$G$4:$K$4,0))</f>
        <v>0.95</v>
      </c>
      <c r="AO1261" s="24">
        <f t="shared" ref="AO1261:AO1282" si="698">AL1261*O1261</f>
        <v>39913.039533267125</v>
      </c>
      <c r="AP1261" s="24">
        <f t="shared" ref="AP1261:AP1282" si="699">AO1261*(AN1261/AM1261)*(IF(W1261&gt;AM1261,AM1261,W1261))</f>
        <v>37917.387556603768</v>
      </c>
      <c r="AQ1261" s="25">
        <f t="shared" ref="AQ1261:AQ1282" si="700">AO1261-AP1261</f>
        <v>1995.6519766633573</v>
      </c>
    </row>
    <row r="1262" spans="1:43" x14ac:dyDescent="0.25">
      <c r="A1262" s="11">
        <v>3007</v>
      </c>
      <c r="B1262" s="6">
        <v>3007000208</v>
      </c>
      <c r="C1262" s="6">
        <v>20000201</v>
      </c>
      <c r="D1262" s="6">
        <v>3020000212</v>
      </c>
      <c r="E1262" s="6" t="s">
        <v>1585</v>
      </c>
      <c r="F1262" s="6" t="s">
        <v>354</v>
      </c>
      <c r="G1262" s="6"/>
      <c r="H1262" s="6">
        <v>1</v>
      </c>
      <c r="I1262" s="6" t="s">
        <v>8</v>
      </c>
      <c r="J1262" s="27">
        <v>41355</v>
      </c>
      <c r="K1262" s="27">
        <v>41355</v>
      </c>
      <c r="L1262" s="7">
        <v>28202.5</v>
      </c>
      <c r="M1262" s="7">
        <v>0</v>
      </c>
      <c r="N1262" s="7"/>
      <c r="O1262" s="8">
        <v>28202.5</v>
      </c>
      <c r="P1262" s="7">
        <v>-14529.97</v>
      </c>
      <c r="Q1262" s="7">
        <v>0</v>
      </c>
      <c r="R1262" s="7">
        <v>-1644.21</v>
      </c>
      <c r="S1262" s="12">
        <f t="shared" si="673"/>
        <v>-16174.18</v>
      </c>
      <c r="T1262" s="18">
        <f t="shared" si="674"/>
        <v>13672.53</v>
      </c>
      <c r="U1262" s="18">
        <v>12028.32</v>
      </c>
      <c r="V1262" s="30">
        <f t="shared" si="675"/>
        <v>41334</v>
      </c>
      <c r="W1262" s="28">
        <f t="shared" si="695"/>
        <v>10.202777777777778</v>
      </c>
      <c r="X1262" s="38"/>
      <c r="AD1262"/>
      <c r="AE1262" s="43" t="s">
        <v>4165</v>
      </c>
      <c r="AF1262">
        <f>MATCH(AE1262,'CAT-4'!$A:$A,0)</f>
        <v>708</v>
      </c>
      <c r="AG1262">
        <f>MATCH(V1262,'CAT-4'!$1:$1,0)</f>
        <v>15</v>
      </c>
      <c r="AH1262">
        <f>INDEX('CAT-4'!$1:$1048576,FAR!AF1262,FAR!AG1262)</f>
        <v>111.4</v>
      </c>
      <c r="AI1262">
        <f>MATCH($AI$3,'CAT-4'!$1:$1,0)</f>
        <v>133</v>
      </c>
      <c r="AJ1262">
        <f>INDEX('CAT-4'!$1:$1048576,FAR!AF1262,FAR!AI1262)</f>
        <v>133.69999999999999</v>
      </c>
      <c r="AK1262" s="28">
        <f t="shared" si="696"/>
        <v>1.2001795332136445</v>
      </c>
      <c r="AL1262" s="28">
        <f t="shared" si="697"/>
        <v>1.2001795332136445</v>
      </c>
      <c r="AM1262" s="2">
        <f>INDEX(ELSV!$C$4:$G$58,MATCH(AE1262,ELSV!$G$4:$G$58,0),MATCH(IF(O1262&gt;2000000,"A",IF(O1262&gt;1000000,"B",IF(O1262&gt;100000,"C","D"))),ELSV!$C$4:$G$4,0))</f>
        <v>8</v>
      </c>
      <c r="AN1262" s="77">
        <f>INDEX(ELSV!$G$4:$K$58,MATCH(AE1262,ELSV!$G$4:$G$58,0),MATCH(IF(O1262&gt;2000000,"A",IF(O1262&gt;1000000,"B",IF(O1262&gt;100000,"C","D"))),ELSV!$G$4:$K$4,0))</f>
        <v>0.95</v>
      </c>
      <c r="AO1262" s="24">
        <f t="shared" si="698"/>
        <v>33848.063285457807</v>
      </c>
      <c r="AP1262" s="24">
        <f t="shared" si="699"/>
        <v>32155.660121184916</v>
      </c>
      <c r="AQ1262" s="25">
        <f t="shared" si="700"/>
        <v>1692.4031642728914</v>
      </c>
    </row>
    <row r="1263" spans="1:43" x14ac:dyDescent="0.25">
      <c r="A1263" s="11">
        <v>3005</v>
      </c>
      <c r="B1263" s="6">
        <v>3005006203</v>
      </c>
      <c r="C1263" s="6">
        <v>20000401</v>
      </c>
      <c r="D1263" s="6">
        <v>5000000073</v>
      </c>
      <c r="E1263" s="6" t="s">
        <v>1584</v>
      </c>
      <c r="F1263" s="6" t="s">
        <v>1127</v>
      </c>
      <c r="G1263" s="6"/>
      <c r="H1263" s="6">
        <v>6</v>
      </c>
      <c r="I1263" s="6" t="s">
        <v>8</v>
      </c>
      <c r="J1263" s="27">
        <v>40633</v>
      </c>
      <c r="K1263" s="27">
        <v>40603</v>
      </c>
      <c r="L1263" s="7">
        <v>28141.02</v>
      </c>
      <c r="M1263" s="7">
        <v>0</v>
      </c>
      <c r="N1263" s="7"/>
      <c r="O1263" s="8">
        <v>28141.02</v>
      </c>
      <c r="P1263" s="7">
        <v>-28141.02</v>
      </c>
      <c r="Q1263" s="7">
        <v>0</v>
      </c>
      <c r="R1263" s="7">
        <v>0</v>
      </c>
      <c r="S1263" s="12">
        <f t="shared" si="673"/>
        <v>-28141.02</v>
      </c>
      <c r="T1263" s="18">
        <f t="shared" si="674"/>
        <v>0</v>
      </c>
      <c r="U1263" s="18">
        <v>0</v>
      </c>
      <c r="V1263" s="30">
        <f t="shared" si="675"/>
        <v>40603</v>
      </c>
      <c r="W1263" s="28">
        <f t="shared" si="695"/>
        <v>12.261111111111111</v>
      </c>
      <c r="X1263" s="38" t="s">
        <v>3064</v>
      </c>
      <c r="Y1263">
        <f>MATCH(X1263,'CAT-3'!$A:$A,0)</f>
        <v>734</v>
      </c>
      <c r="Z1263">
        <f>MATCH(V1263,'CAT-3'!$1:$1,0)</f>
        <v>78</v>
      </c>
      <c r="AA1263">
        <f>INDEX('CAT-3'!$1:$1048576,FAR!Y1263,FAR!Z1263)</f>
        <v>114.3</v>
      </c>
      <c r="AB1263">
        <f>MATCH($AB$3,'CAT-3'!$1:$1,0)</f>
        <v>90</v>
      </c>
      <c r="AC1263">
        <f>INDEX('CAT-3'!$1:$1048576,FAR!Y1263,FAR!AB1263)</f>
        <v>116.8</v>
      </c>
      <c r="AD1263" s="28">
        <f t="shared" ref="AD1263:AD1267" si="701">AC1263/AA1263</f>
        <v>1.0218722659667541</v>
      </c>
      <c r="AE1263" s="43" t="s">
        <v>4165</v>
      </c>
      <c r="AF1263">
        <f>MATCH(AE1263,'CAT-4'!$A:$A,0)</f>
        <v>708</v>
      </c>
      <c r="AG1263">
        <f>MATCH($AG$3,'CAT-4'!$1:$1,0)</f>
        <v>4</v>
      </c>
      <c r="AH1263">
        <f>INDEX('CAT-4'!$1:$1048576,FAR!AF1263,FAR!AG1263)</f>
        <v>102.3</v>
      </c>
      <c r="AI1263">
        <f>MATCH($AI$3,'CAT-4'!$1:$1,0)</f>
        <v>133</v>
      </c>
      <c r="AJ1263">
        <f>INDEX('CAT-4'!$1:$1048576,FAR!AF1263,FAR!AI1263)</f>
        <v>133.69999999999999</v>
      </c>
      <c r="AK1263" s="28">
        <f t="shared" ref="AK1263:AK1271" si="702">AJ1263/AH1263</f>
        <v>1.3069403714565004</v>
      </c>
      <c r="AL1263" s="28">
        <f t="shared" ref="AL1263:AL1267" si="703">AK1263*AD1263</f>
        <v>1.3355261188636853</v>
      </c>
      <c r="AM1263" s="2">
        <f>INDEX(ELSV!$C$4:$G$58,MATCH(AE1263,ELSV!$G$4:$G$58,0),MATCH(IF(O1263&gt;2000000,"A",IF(O1263&gt;1000000,"B",IF(O1263&gt;100000,"C","D"))),ELSV!$C$4:$G$4,0))</f>
        <v>8</v>
      </c>
      <c r="AN1263" s="77">
        <f>INDEX(ELSV!$G$4:$K$58,MATCH(AE1263,ELSV!$G$4:$G$58,0),MATCH(IF(O1263&gt;2000000,"A",IF(O1263&gt;1000000,"B",IF(O1263&gt;100000,"C","D"))),ELSV!$G$4:$K$4,0))</f>
        <v>0.95</v>
      </c>
      <c r="AO1263" s="24">
        <f t="shared" si="698"/>
        <v>37583.067221465346</v>
      </c>
      <c r="AP1263" s="24">
        <f t="shared" si="699"/>
        <v>35703.91386039208</v>
      </c>
      <c r="AQ1263" s="25">
        <f t="shared" si="700"/>
        <v>1879.1533610732658</v>
      </c>
    </row>
    <row r="1264" spans="1:43" x14ac:dyDescent="0.25">
      <c r="A1264" s="11">
        <v>3008</v>
      </c>
      <c r="B1264" s="6">
        <v>3008006301</v>
      </c>
      <c r="C1264" s="6">
        <v>20000401</v>
      </c>
      <c r="D1264" s="6">
        <v>5030000014</v>
      </c>
      <c r="E1264" s="6" t="s">
        <v>1586</v>
      </c>
      <c r="F1264" s="6" t="s">
        <v>1342</v>
      </c>
      <c r="G1264" s="6"/>
      <c r="H1264" s="6">
        <v>4</v>
      </c>
      <c r="I1264" s="6" t="s">
        <v>8</v>
      </c>
      <c r="J1264" s="27">
        <v>40441</v>
      </c>
      <c r="K1264" s="27">
        <v>40441</v>
      </c>
      <c r="L1264" s="7">
        <v>28140</v>
      </c>
      <c r="M1264" s="7">
        <v>0</v>
      </c>
      <c r="N1264" s="7"/>
      <c r="O1264" s="8">
        <v>28140</v>
      </c>
      <c r="P1264" s="7">
        <v>-25326</v>
      </c>
      <c r="Q1264" s="7">
        <v>0</v>
      </c>
      <c r="R1264" s="7">
        <v>0</v>
      </c>
      <c r="S1264" s="12">
        <f t="shared" si="673"/>
        <v>-25326</v>
      </c>
      <c r="T1264" s="18">
        <f t="shared" si="674"/>
        <v>2814</v>
      </c>
      <c r="U1264" s="18">
        <v>2814</v>
      </c>
      <c r="V1264" s="30">
        <f t="shared" si="675"/>
        <v>40422</v>
      </c>
      <c r="W1264" s="28">
        <f t="shared" si="695"/>
        <v>12.708333333333334</v>
      </c>
      <c r="X1264" s="38" t="s">
        <v>3110</v>
      </c>
      <c r="Y1264">
        <f>MATCH(X1264,'CAT-3'!$A:$A,0)</f>
        <v>757</v>
      </c>
      <c r="Z1264">
        <f>MATCH(V1264,'CAT-3'!$1:$1,0)</f>
        <v>72</v>
      </c>
      <c r="AA1264">
        <f>INDEX('CAT-3'!$1:$1048576,FAR!Y1264,FAR!Z1264)</f>
        <v>94.9</v>
      </c>
      <c r="AB1264">
        <f>MATCH($AB$3,'CAT-3'!$1:$1,0)</f>
        <v>90</v>
      </c>
      <c r="AC1264">
        <f>INDEX('CAT-3'!$1:$1048576,FAR!Y1264,FAR!AB1264)</f>
        <v>93.3</v>
      </c>
      <c r="AD1264" s="28">
        <f t="shared" si="701"/>
        <v>0.98314014752370904</v>
      </c>
      <c r="AE1264" s="43" t="s">
        <v>4047</v>
      </c>
      <c r="AF1264">
        <f>MATCH(AE1264,'CAT-4'!$A:$A,0)</f>
        <v>647</v>
      </c>
      <c r="AG1264">
        <f>MATCH($AG$3,'CAT-4'!$1:$1,0)</f>
        <v>4</v>
      </c>
      <c r="AH1264">
        <f>INDEX('CAT-4'!$1:$1048576,FAR!AF1264,FAR!AG1264)</f>
        <v>100.5</v>
      </c>
      <c r="AI1264">
        <f>MATCH($AI$3,'CAT-4'!$1:$1,0)</f>
        <v>133</v>
      </c>
      <c r="AJ1264">
        <f>INDEX('CAT-4'!$1:$1048576,FAR!AF1264,FAR!AI1264)</f>
        <v>92.8</v>
      </c>
      <c r="AK1264" s="28">
        <f t="shared" si="702"/>
        <v>0.92338308457711438</v>
      </c>
      <c r="AL1264" s="28">
        <f t="shared" si="703"/>
        <v>0.90781498199204169</v>
      </c>
      <c r="AM1264" s="2">
        <f>INDEX(ELSV!$C$4:$G$58,MATCH(AE1264,ELSV!$G$4:$G$58,0),MATCH(IF(O1264&gt;2000000,"A",IF(O1264&gt;1000000,"B",IF(O1264&gt;100000,"C","D"))),ELSV!$C$4:$G$4,0))</f>
        <v>6</v>
      </c>
      <c r="AN1264" s="77">
        <f>INDEX(ELSV!$G$4:$K$58,MATCH(AE1264,ELSV!$G$4:$G$58,0),MATCH(IF(O1264&gt;2000000,"A",IF(O1264&gt;1000000,"B",IF(O1264&gt;100000,"C","D"))),ELSV!$G$4:$K$4,0))</f>
        <v>1</v>
      </c>
      <c r="AO1264" s="24">
        <f t="shared" si="698"/>
        <v>25545.913593256053</v>
      </c>
      <c r="AP1264" s="24">
        <f t="shared" si="699"/>
        <v>25545.913593256053</v>
      </c>
      <c r="AQ1264" s="25">
        <f t="shared" si="700"/>
        <v>0</v>
      </c>
    </row>
    <row r="1265" spans="1:43" x14ac:dyDescent="0.25">
      <c r="A1265" s="11">
        <v>3004</v>
      </c>
      <c r="B1265" s="6">
        <v>3004006601</v>
      </c>
      <c r="C1265" s="6">
        <v>20000401</v>
      </c>
      <c r="D1265" s="6">
        <v>5030000024</v>
      </c>
      <c r="E1265" s="6" t="s">
        <v>1583</v>
      </c>
      <c r="F1265" s="6" t="s">
        <v>1351</v>
      </c>
      <c r="G1265" s="6"/>
      <c r="H1265" s="6">
        <v>4</v>
      </c>
      <c r="I1265" s="6" t="s">
        <v>41</v>
      </c>
      <c r="J1265" s="27">
        <v>40441</v>
      </c>
      <c r="K1265" s="27">
        <v>40441</v>
      </c>
      <c r="L1265" s="7">
        <v>28140</v>
      </c>
      <c r="M1265" s="7">
        <v>0</v>
      </c>
      <c r="N1265" s="7"/>
      <c r="O1265" s="8">
        <v>28140</v>
      </c>
      <c r="P1265" s="7">
        <v>-25326</v>
      </c>
      <c r="Q1265" s="7">
        <v>0</v>
      </c>
      <c r="R1265" s="7">
        <v>0</v>
      </c>
      <c r="S1265" s="12">
        <f t="shared" si="673"/>
        <v>-25326</v>
      </c>
      <c r="T1265" s="18">
        <f t="shared" si="674"/>
        <v>2814</v>
      </c>
      <c r="U1265" s="18">
        <v>2814</v>
      </c>
      <c r="V1265" s="30">
        <f t="shared" si="675"/>
        <v>40422</v>
      </c>
      <c r="W1265" s="28">
        <f t="shared" si="695"/>
        <v>12.708333333333334</v>
      </c>
      <c r="X1265" s="38" t="s">
        <v>3110</v>
      </c>
      <c r="Y1265">
        <f>MATCH(X1265,'CAT-3'!$A:$A,0)</f>
        <v>757</v>
      </c>
      <c r="Z1265">
        <f>MATCH(V1265,'CAT-3'!$1:$1,0)</f>
        <v>72</v>
      </c>
      <c r="AA1265">
        <f>INDEX('CAT-3'!$1:$1048576,FAR!Y1265,FAR!Z1265)</f>
        <v>94.9</v>
      </c>
      <c r="AB1265">
        <f>MATCH($AB$3,'CAT-3'!$1:$1,0)</f>
        <v>90</v>
      </c>
      <c r="AC1265">
        <f>INDEX('CAT-3'!$1:$1048576,FAR!Y1265,FAR!AB1265)</f>
        <v>93.3</v>
      </c>
      <c r="AD1265" s="28">
        <f t="shared" si="701"/>
        <v>0.98314014752370904</v>
      </c>
      <c r="AE1265" s="43" t="s">
        <v>4047</v>
      </c>
      <c r="AF1265">
        <f>MATCH(AE1265,'CAT-4'!$A:$A,0)</f>
        <v>647</v>
      </c>
      <c r="AG1265">
        <f>MATCH($AG$3,'CAT-4'!$1:$1,0)</f>
        <v>4</v>
      </c>
      <c r="AH1265">
        <f>INDEX('CAT-4'!$1:$1048576,FAR!AF1265,FAR!AG1265)</f>
        <v>100.5</v>
      </c>
      <c r="AI1265">
        <f>MATCH($AI$3,'CAT-4'!$1:$1,0)</f>
        <v>133</v>
      </c>
      <c r="AJ1265">
        <f>INDEX('CAT-4'!$1:$1048576,FAR!AF1265,FAR!AI1265)</f>
        <v>92.8</v>
      </c>
      <c r="AK1265" s="28">
        <f t="shared" si="702"/>
        <v>0.92338308457711438</v>
      </c>
      <c r="AL1265" s="28">
        <f t="shared" si="703"/>
        <v>0.90781498199204169</v>
      </c>
      <c r="AM1265" s="2">
        <f>INDEX(ELSV!$C$4:$G$58,MATCH(AE1265,ELSV!$G$4:$G$58,0),MATCH(IF(O1265&gt;2000000,"A",IF(O1265&gt;1000000,"B",IF(O1265&gt;100000,"C","D"))),ELSV!$C$4:$G$4,0))</f>
        <v>6</v>
      </c>
      <c r="AN1265" s="77">
        <f>INDEX(ELSV!$G$4:$K$58,MATCH(AE1265,ELSV!$G$4:$G$58,0),MATCH(IF(O1265&gt;2000000,"A",IF(O1265&gt;1000000,"B",IF(O1265&gt;100000,"C","D"))),ELSV!$G$4:$K$4,0))</f>
        <v>1</v>
      </c>
      <c r="AO1265" s="24">
        <f t="shared" si="698"/>
        <v>25545.913593256053</v>
      </c>
      <c r="AP1265" s="24">
        <f t="shared" si="699"/>
        <v>25545.913593256053</v>
      </c>
      <c r="AQ1265" s="25">
        <f t="shared" si="700"/>
        <v>0</v>
      </c>
    </row>
    <row r="1266" spans="1:43" x14ac:dyDescent="0.25">
      <c r="A1266" s="11">
        <v>3005</v>
      </c>
      <c r="B1266" s="6">
        <v>3005006301</v>
      </c>
      <c r="C1266" s="6">
        <v>20000401</v>
      </c>
      <c r="D1266" s="6">
        <v>5030000054</v>
      </c>
      <c r="E1266" s="6" t="s">
        <v>1584</v>
      </c>
      <c r="F1266" s="6" t="s">
        <v>1371</v>
      </c>
      <c r="G1266" s="6"/>
      <c r="H1266" s="6">
        <v>4</v>
      </c>
      <c r="I1266" s="6" t="s">
        <v>8</v>
      </c>
      <c r="J1266" s="27">
        <v>40436</v>
      </c>
      <c r="K1266" s="27">
        <v>40436</v>
      </c>
      <c r="L1266" s="7">
        <v>28136.31</v>
      </c>
      <c r="M1266" s="7">
        <v>0</v>
      </c>
      <c r="N1266" s="7"/>
      <c r="O1266" s="8">
        <v>28136.31</v>
      </c>
      <c r="P1266" s="7">
        <v>-25322.68</v>
      </c>
      <c r="Q1266" s="7">
        <v>0</v>
      </c>
      <c r="R1266" s="7">
        <v>0</v>
      </c>
      <c r="S1266" s="12">
        <f t="shared" si="673"/>
        <v>-25322.68</v>
      </c>
      <c r="T1266" s="18">
        <f t="shared" si="674"/>
        <v>2813.630000000001</v>
      </c>
      <c r="U1266" s="18">
        <v>2813.63</v>
      </c>
      <c r="V1266" s="30">
        <f t="shared" si="675"/>
        <v>40422</v>
      </c>
      <c r="W1266" s="28">
        <f t="shared" si="695"/>
        <v>12.722222222222221</v>
      </c>
      <c r="X1266" s="38" t="s">
        <v>3110</v>
      </c>
      <c r="Y1266">
        <f>MATCH(X1266,'CAT-3'!$A:$A,0)</f>
        <v>757</v>
      </c>
      <c r="Z1266">
        <f>MATCH(V1266,'CAT-3'!$1:$1,0)</f>
        <v>72</v>
      </c>
      <c r="AA1266">
        <f>INDEX('CAT-3'!$1:$1048576,FAR!Y1266,FAR!Z1266)</f>
        <v>94.9</v>
      </c>
      <c r="AB1266">
        <f>MATCH($AB$3,'CAT-3'!$1:$1,0)</f>
        <v>90</v>
      </c>
      <c r="AC1266">
        <f>INDEX('CAT-3'!$1:$1048576,FAR!Y1266,FAR!AB1266)</f>
        <v>93.3</v>
      </c>
      <c r="AD1266" s="28">
        <f t="shared" si="701"/>
        <v>0.98314014752370904</v>
      </c>
      <c r="AE1266" s="43" t="s">
        <v>4047</v>
      </c>
      <c r="AF1266">
        <f>MATCH(AE1266,'CAT-4'!$A:$A,0)</f>
        <v>647</v>
      </c>
      <c r="AG1266">
        <f>MATCH($AG$3,'CAT-4'!$1:$1,0)</f>
        <v>4</v>
      </c>
      <c r="AH1266">
        <f>INDEX('CAT-4'!$1:$1048576,FAR!AF1266,FAR!AG1266)</f>
        <v>100.5</v>
      </c>
      <c r="AI1266">
        <f>MATCH($AI$3,'CAT-4'!$1:$1,0)</f>
        <v>133</v>
      </c>
      <c r="AJ1266">
        <f>INDEX('CAT-4'!$1:$1048576,FAR!AF1266,FAR!AI1266)</f>
        <v>92.8</v>
      </c>
      <c r="AK1266" s="28">
        <f t="shared" si="702"/>
        <v>0.92338308457711438</v>
      </c>
      <c r="AL1266" s="28">
        <f t="shared" si="703"/>
        <v>0.90781498199204169</v>
      </c>
      <c r="AM1266" s="2">
        <f>INDEX(ELSV!$C$4:$G$58,MATCH(AE1266,ELSV!$G$4:$G$58,0),MATCH(IF(O1266&gt;2000000,"A",IF(O1266&gt;1000000,"B",IF(O1266&gt;100000,"C","D"))),ELSV!$C$4:$G$4,0))</f>
        <v>6</v>
      </c>
      <c r="AN1266" s="77">
        <f>INDEX(ELSV!$G$4:$K$58,MATCH(AE1266,ELSV!$G$4:$G$58,0),MATCH(IF(O1266&gt;2000000,"A",IF(O1266&gt;1000000,"B",IF(O1266&gt;100000,"C","D"))),ELSV!$G$4:$K$4,0))</f>
        <v>1</v>
      </c>
      <c r="AO1266" s="24">
        <f t="shared" si="698"/>
        <v>25542.563755972504</v>
      </c>
      <c r="AP1266" s="24">
        <f t="shared" si="699"/>
        <v>25542.5637559725</v>
      </c>
      <c r="AQ1266" s="25">
        <f t="shared" si="700"/>
        <v>0</v>
      </c>
    </row>
    <row r="1267" spans="1:43" x14ac:dyDescent="0.25">
      <c r="A1267" s="11">
        <v>3005</v>
      </c>
      <c r="B1267" s="6">
        <v>3005006203</v>
      </c>
      <c r="C1267" s="6">
        <v>20000301</v>
      </c>
      <c r="D1267" s="6">
        <v>4000000144</v>
      </c>
      <c r="E1267" s="6" t="s">
        <v>1584</v>
      </c>
      <c r="F1267" s="6" t="s">
        <v>905</v>
      </c>
      <c r="G1267" s="6"/>
      <c r="H1267" s="6">
        <v>6</v>
      </c>
      <c r="I1267" s="6" t="s">
        <v>8</v>
      </c>
      <c r="J1267" s="27">
        <v>40884</v>
      </c>
      <c r="K1267" s="27">
        <v>40878</v>
      </c>
      <c r="L1267" s="7">
        <v>28012.5</v>
      </c>
      <c r="M1267" s="7">
        <v>0</v>
      </c>
      <c r="N1267" s="7"/>
      <c r="O1267" s="8">
        <v>28012.5</v>
      </c>
      <c r="P1267" s="7">
        <v>-28012.5</v>
      </c>
      <c r="Q1267" s="7">
        <v>0</v>
      </c>
      <c r="R1267" s="7">
        <v>0</v>
      </c>
      <c r="S1267" s="12">
        <f t="shared" si="673"/>
        <v>-28012.5</v>
      </c>
      <c r="T1267" s="18">
        <f t="shared" si="674"/>
        <v>0</v>
      </c>
      <c r="U1267" s="18">
        <v>0</v>
      </c>
      <c r="V1267" s="30">
        <f t="shared" si="675"/>
        <v>40878</v>
      </c>
      <c r="W1267" s="28">
        <f t="shared" si="695"/>
        <v>11.511111111111111</v>
      </c>
      <c r="X1267" s="38" t="s">
        <v>3064</v>
      </c>
      <c r="Y1267">
        <f>MATCH(X1267,'CAT-3'!$A:$A,0)</f>
        <v>734</v>
      </c>
      <c r="Z1267">
        <f>MATCH(V1267,'CAT-3'!$1:$1,0)</f>
        <v>87</v>
      </c>
      <c r="AA1267">
        <f>INDEX('CAT-3'!$1:$1048576,FAR!Y1267,FAR!Z1267)</f>
        <v>116.5</v>
      </c>
      <c r="AB1267">
        <f>MATCH($AB$3,'CAT-3'!$1:$1,0)</f>
        <v>90</v>
      </c>
      <c r="AC1267">
        <f>INDEX('CAT-3'!$1:$1048576,FAR!Y1267,FAR!AB1267)</f>
        <v>116.8</v>
      </c>
      <c r="AD1267" s="28">
        <f t="shared" si="701"/>
        <v>1.0025751072961373</v>
      </c>
      <c r="AE1267" s="43" t="s">
        <v>4172</v>
      </c>
      <c r="AF1267">
        <f>MATCH(AE1267,'CAT-4'!$A:$A,0)</f>
        <v>712</v>
      </c>
      <c r="AG1267">
        <f>MATCH($AG$3,'CAT-4'!$1:$1,0)</f>
        <v>4</v>
      </c>
      <c r="AH1267">
        <f>INDEX('CAT-4'!$1:$1048576,FAR!AF1267,FAR!AG1267)</f>
        <v>104.9</v>
      </c>
      <c r="AI1267">
        <f>MATCH($AI$3,'CAT-4'!$1:$1,0)</f>
        <v>133</v>
      </c>
      <c r="AJ1267">
        <f>INDEX('CAT-4'!$1:$1048576,FAR!AF1267,FAR!AI1267)</f>
        <v>113.8</v>
      </c>
      <c r="AK1267" s="28">
        <f t="shared" si="702"/>
        <v>1.084842707340324</v>
      </c>
      <c r="AL1267" s="28">
        <f t="shared" si="703"/>
        <v>1.0876362937111574</v>
      </c>
      <c r="AM1267" s="2">
        <f>INDEX(ELSV!$C$4:$G$58,MATCH(AE1267,ELSV!$G$4:$G$58,0),MATCH(IF(O1267&gt;2000000,"A",IF(O1267&gt;1000000,"B",IF(O1267&gt;100000,"C","D"))),ELSV!$C$4:$G$4,0))</f>
        <v>8</v>
      </c>
      <c r="AN1267" s="77">
        <f>INDEX(ELSV!$G$4:$K$58,MATCH(AE1267,ELSV!$G$4:$G$58,0),MATCH(IF(O1267&gt;2000000,"A",IF(O1267&gt;1000000,"B",IF(O1267&gt;100000,"C","D"))),ELSV!$G$4:$K$4,0))</f>
        <v>0.95</v>
      </c>
      <c r="AO1267" s="24">
        <f t="shared" si="698"/>
        <v>30467.411677583797</v>
      </c>
      <c r="AP1267" s="24">
        <f t="shared" si="699"/>
        <v>28944.041093704607</v>
      </c>
      <c r="AQ1267" s="25">
        <f t="shared" si="700"/>
        <v>1523.3705838791902</v>
      </c>
    </row>
    <row r="1268" spans="1:43" x14ac:dyDescent="0.25">
      <c r="A1268" s="11">
        <v>3004</v>
      </c>
      <c r="B1268" s="6">
        <v>3004000203</v>
      </c>
      <c r="C1268" s="6">
        <v>20000201</v>
      </c>
      <c r="D1268" s="6">
        <v>3020000460</v>
      </c>
      <c r="E1268" s="6" t="s">
        <v>1583</v>
      </c>
      <c r="F1268" s="6" t="s">
        <v>584</v>
      </c>
      <c r="G1268" s="6"/>
      <c r="H1268" s="6">
        <v>1</v>
      </c>
      <c r="I1268" s="6" t="s">
        <v>8</v>
      </c>
      <c r="J1268" s="27">
        <v>43901</v>
      </c>
      <c r="K1268" s="27">
        <v>43901</v>
      </c>
      <c r="L1268" s="7">
        <v>27983.71</v>
      </c>
      <c r="M1268" s="7">
        <v>0</v>
      </c>
      <c r="N1268" s="7"/>
      <c r="O1268" s="8">
        <v>27983.71</v>
      </c>
      <c r="P1268" s="7">
        <v>-3356.51</v>
      </c>
      <c r="Q1268" s="7">
        <v>0</v>
      </c>
      <c r="R1268" s="7">
        <v>-1631.45</v>
      </c>
      <c r="S1268" s="12">
        <f t="shared" si="673"/>
        <v>-4987.96</v>
      </c>
      <c r="T1268" s="18">
        <f t="shared" si="674"/>
        <v>24627.199999999997</v>
      </c>
      <c r="U1268" s="18">
        <v>22995.75</v>
      </c>
      <c r="V1268" s="30">
        <f t="shared" si="675"/>
        <v>43891</v>
      </c>
      <c r="W1268" s="28">
        <f t="shared" si="695"/>
        <v>3.2333333333333334</v>
      </c>
      <c r="X1268" s="38"/>
      <c r="AD1268"/>
      <c r="AE1268" s="43" t="s">
        <v>4061</v>
      </c>
      <c r="AF1268">
        <f>MATCH(AE1268,'CAT-4'!$A:$A,0)</f>
        <v>654</v>
      </c>
      <c r="AG1268">
        <f>MATCH(V1268,'CAT-4'!$1:$1,0)</f>
        <v>99</v>
      </c>
      <c r="AH1268">
        <f>INDEX('CAT-4'!$1:$1048576,FAR!AF1268,FAR!AG1268)</f>
        <v>111</v>
      </c>
      <c r="AI1268">
        <f>MATCH($AI$3,'CAT-4'!$1:$1,0)</f>
        <v>133</v>
      </c>
      <c r="AJ1268">
        <f>INDEX('CAT-4'!$1:$1048576,FAR!AF1268,FAR!AI1268)</f>
        <v>112.9</v>
      </c>
      <c r="AK1268" s="28">
        <f t="shared" si="702"/>
        <v>1.0171171171171172</v>
      </c>
      <c r="AL1268" s="28">
        <f t="shared" ref="AL1268:AL1271" si="704">AK1268</f>
        <v>1.0171171171171172</v>
      </c>
      <c r="AM1268" s="2">
        <f>INDEX(ELSV!$C$4:$G$58,MATCH(AE1268,ELSV!$G$4:$G$58,0),MATCH(IF(O1268&gt;2000000,"A",IF(O1268&gt;1000000,"B",IF(O1268&gt;100000,"C","D"))),ELSV!$C$4:$G$4,0))</f>
        <v>5</v>
      </c>
      <c r="AN1268" s="77">
        <f>INDEX(ELSV!$G$4:$K$58,MATCH(AE1268,ELSV!$G$4:$G$58,0),MATCH(IF(O1268&gt;2000000,"A",IF(O1268&gt;1000000,"B",IF(O1268&gt;100000,"C","D"))),ELSV!$G$4:$K$4,0))</f>
        <v>1</v>
      </c>
      <c r="AO1268" s="24">
        <f t="shared" si="698"/>
        <v>28462.710441441443</v>
      </c>
      <c r="AP1268" s="24">
        <f t="shared" si="699"/>
        <v>18405.886085465467</v>
      </c>
      <c r="AQ1268" s="25">
        <f t="shared" si="700"/>
        <v>10056.824355975976</v>
      </c>
    </row>
    <row r="1269" spans="1:43" x14ac:dyDescent="0.25">
      <c r="A1269" s="11">
        <v>3005</v>
      </c>
      <c r="B1269" s="6">
        <v>3005000209</v>
      </c>
      <c r="C1269" s="6">
        <v>20000401</v>
      </c>
      <c r="D1269" s="6">
        <v>5000000452</v>
      </c>
      <c r="E1269" s="6" t="s">
        <v>1584</v>
      </c>
      <c r="F1269" s="6" t="s">
        <v>1311</v>
      </c>
      <c r="G1269" s="6"/>
      <c r="H1269" s="6">
        <v>1</v>
      </c>
      <c r="I1269" s="6" t="s">
        <v>41</v>
      </c>
      <c r="J1269" s="27">
        <v>44895</v>
      </c>
      <c r="K1269" s="27">
        <v>44895</v>
      </c>
      <c r="L1269" s="7">
        <v>0</v>
      </c>
      <c r="M1269" s="7">
        <v>27904.01</v>
      </c>
      <c r="N1269" s="7"/>
      <c r="O1269" s="8">
        <v>27904.01</v>
      </c>
      <c r="P1269" s="7">
        <v>0</v>
      </c>
      <c r="Q1269" s="7">
        <v>0</v>
      </c>
      <c r="R1269" s="7">
        <v>-590.39</v>
      </c>
      <c r="S1269" s="12">
        <f t="shared" si="673"/>
        <v>-590.39</v>
      </c>
      <c r="T1269" s="18">
        <f t="shared" si="674"/>
        <v>0</v>
      </c>
      <c r="U1269" s="18">
        <v>27313.62</v>
      </c>
      <c r="V1269" s="30">
        <f t="shared" si="675"/>
        <v>44866</v>
      </c>
      <c r="W1269" s="28">
        <f t="shared" si="695"/>
        <v>0.51388888888888884</v>
      </c>
      <c r="X1269" s="38"/>
      <c r="AD1269"/>
      <c r="AE1269" s="43" t="s">
        <v>4059</v>
      </c>
      <c r="AF1269">
        <f>MATCH(AE1269,'CAT-4'!$A:$A,0)</f>
        <v>653</v>
      </c>
      <c r="AG1269">
        <f>MATCH(V1269,'CAT-4'!$1:$1,0)</f>
        <v>131</v>
      </c>
      <c r="AH1269">
        <f>INDEX('CAT-4'!$1:$1048576,FAR!AF1269,FAR!AG1269)</f>
        <v>120.4</v>
      </c>
      <c r="AI1269">
        <f>MATCH($AI$3,'CAT-4'!$1:$1,0)</f>
        <v>133</v>
      </c>
      <c r="AJ1269">
        <f>INDEX('CAT-4'!$1:$1048576,FAR!AF1269,FAR!AI1269)</f>
        <v>120.5</v>
      </c>
      <c r="AK1269" s="28">
        <f t="shared" si="702"/>
        <v>1.0008305647840532</v>
      </c>
      <c r="AL1269" s="28">
        <f t="shared" si="704"/>
        <v>1.0008305647840532</v>
      </c>
      <c r="AM1269" s="2">
        <f>INDEX(ELSV!$C$4:$G$58,MATCH(AE1269,ELSV!$G$4:$G$58,0),MATCH(IF(O1269&gt;2000000,"A",IF(O1269&gt;1000000,"B",IF(O1269&gt;100000,"C","D"))),ELSV!$C$4:$G$4,0))</f>
        <v>8</v>
      </c>
      <c r="AN1269" s="77">
        <f>INDEX(ELSV!$G$4:$K$58,MATCH(AE1269,ELSV!$G$4:$G$58,0),MATCH(IF(O1269&gt;2000000,"A",IF(O1269&gt;1000000,"B",IF(O1269&gt;100000,"C","D"))),ELSV!$G$4:$K$4,0))</f>
        <v>0.9</v>
      </c>
      <c r="AO1269" s="24">
        <f t="shared" si="698"/>
        <v>27927.186088039867</v>
      </c>
      <c r="AP1269" s="24">
        <f t="shared" si="699"/>
        <v>1614.5404457148047</v>
      </c>
      <c r="AQ1269" s="25">
        <f t="shared" si="700"/>
        <v>26312.645642325064</v>
      </c>
    </row>
    <row r="1270" spans="1:43" x14ac:dyDescent="0.25">
      <c r="A1270" s="11">
        <v>3006</v>
      </c>
      <c r="B1270" s="6">
        <v>3006000209</v>
      </c>
      <c r="C1270" s="6">
        <v>20000401</v>
      </c>
      <c r="D1270" s="6">
        <v>5000000462</v>
      </c>
      <c r="E1270" s="6" t="s">
        <v>1582</v>
      </c>
      <c r="F1270" s="6" t="s">
        <v>1317</v>
      </c>
      <c r="G1270" s="6"/>
      <c r="H1270" s="6">
        <v>1</v>
      </c>
      <c r="I1270" s="6" t="s">
        <v>41</v>
      </c>
      <c r="J1270" s="27">
        <v>44893</v>
      </c>
      <c r="K1270" s="27">
        <v>44893</v>
      </c>
      <c r="L1270" s="7">
        <v>0</v>
      </c>
      <c r="M1270" s="7">
        <v>27904.01</v>
      </c>
      <c r="N1270" s="7"/>
      <c r="O1270" s="8">
        <v>27904.01</v>
      </c>
      <c r="P1270" s="7">
        <v>0</v>
      </c>
      <c r="Q1270" s="7">
        <v>0</v>
      </c>
      <c r="R1270" s="7">
        <v>-600.07000000000005</v>
      </c>
      <c r="S1270" s="12">
        <f t="shared" si="673"/>
        <v>-600.07000000000005</v>
      </c>
      <c r="T1270" s="18">
        <f t="shared" si="674"/>
        <v>0</v>
      </c>
      <c r="U1270" s="18">
        <v>27303.94</v>
      </c>
      <c r="V1270" s="30">
        <f t="shared" si="675"/>
        <v>44866</v>
      </c>
      <c r="W1270" s="28">
        <f t="shared" si="695"/>
        <v>0.51944444444444449</v>
      </c>
      <c r="X1270" s="38"/>
      <c r="AD1270"/>
      <c r="AE1270" s="43" t="s">
        <v>4059</v>
      </c>
      <c r="AF1270">
        <f>MATCH(AE1270,'CAT-4'!$A:$A,0)</f>
        <v>653</v>
      </c>
      <c r="AG1270">
        <f>MATCH(V1270,'CAT-4'!$1:$1,0)</f>
        <v>131</v>
      </c>
      <c r="AH1270">
        <f>INDEX('CAT-4'!$1:$1048576,FAR!AF1270,FAR!AG1270)</f>
        <v>120.4</v>
      </c>
      <c r="AI1270">
        <f>MATCH($AI$3,'CAT-4'!$1:$1,0)</f>
        <v>133</v>
      </c>
      <c r="AJ1270">
        <f>INDEX('CAT-4'!$1:$1048576,FAR!AF1270,FAR!AI1270)</f>
        <v>120.5</v>
      </c>
      <c r="AK1270" s="28">
        <f t="shared" si="702"/>
        <v>1.0008305647840532</v>
      </c>
      <c r="AL1270" s="28">
        <f t="shared" si="704"/>
        <v>1.0008305647840532</v>
      </c>
      <c r="AM1270" s="2">
        <f>INDEX(ELSV!$C$4:$G$58,MATCH(AE1270,ELSV!$G$4:$G$58,0),MATCH(IF(O1270&gt;2000000,"A",IF(O1270&gt;1000000,"B",IF(O1270&gt;100000,"C","D"))),ELSV!$C$4:$G$4,0))</f>
        <v>8</v>
      </c>
      <c r="AN1270" s="77">
        <f>INDEX(ELSV!$G$4:$K$58,MATCH(AE1270,ELSV!$G$4:$G$58,0),MATCH(IF(O1270&gt;2000000,"A",IF(O1270&gt;1000000,"B",IF(O1270&gt;100000,"C","D"))),ELSV!$G$4:$K$4,0))</f>
        <v>0.9</v>
      </c>
      <c r="AO1270" s="24">
        <f t="shared" si="698"/>
        <v>27927.186088039867</v>
      </c>
      <c r="AP1270" s="24">
        <f t="shared" si="699"/>
        <v>1631.9949370198299</v>
      </c>
      <c r="AQ1270" s="25">
        <f t="shared" si="700"/>
        <v>26295.191151020037</v>
      </c>
    </row>
    <row r="1271" spans="1:43" hidden="1" x14ac:dyDescent="0.25">
      <c r="A1271" s="11">
        <v>3002</v>
      </c>
      <c r="B1271" s="6">
        <v>3002006301</v>
      </c>
      <c r="C1271" s="6">
        <v>20000401</v>
      </c>
      <c r="D1271" s="6">
        <v>5000000416</v>
      </c>
      <c r="E1271" s="6"/>
      <c r="F1271" s="6" t="s">
        <v>1281</v>
      </c>
      <c r="G1271" s="6"/>
      <c r="H1271" s="6">
        <v>1</v>
      </c>
      <c r="I1271" s="6" t="s">
        <v>8</v>
      </c>
      <c r="J1271" s="27">
        <v>44500</v>
      </c>
      <c r="K1271" s="27">
        <v>44500</v>
      </c>
      <c r="L1271" s="7">
        <v>27900</v>
      </c>
      <c r="M1271" s="7">
        <v>0</v>
      </c>
      <c r="N1271" s="7"/>
      <c r="O1271" s="8">
        <v>27900</v>
      </c>
      <c r="P1271" s="7">
        <v>-735.46</v>
      </c>
      <c r="Q1271" s="7">
        <v>0</v>
      </c>
      <c r="R1271" s="7">
        <v>-1766.07</v>
      </c>
      <c r="S1271" s="12">
        <f t="shared" si="673"/>
        <v>-2501.5299999999997</v>
      </c>
      <c r="T1271" s="18">
        <f t="shared" si="674"/>
        <v>27164.54</v>
      </c>
      <c r="U1271" s="18">
        <v>25398.47</v>
      </c>
      <c r="V1271" s="30">
        <f t="shared" si="675"/>
        <v>44470</v>
      </c>
      <c r="W1271" s="28">
        <f t="shared" si="695"/>
        <v>1.5972222222222223</v>
      </c>
      <c r="X1271" s="38" t="s">
        <v>3112</v>
      </c>
      <c r="AD1271"/>
      <c r="AE1271" s="43" t="s">
        <v>4049</v>
      </c>
      <c r="AF1271">
        <f>MATCH(AE1271,'CAT-4'!$A:$A,0)</f>
        <v>648</v>
      </c>
      <c r="AG1271">
        <f>MATCH(V1271,'CAT-4'!$1:$1,0)</f>
        <v>118</v>
      </c>
      <c r="AH1271">
        <f>INDEX('CAT-4'!$1:$1048576,FAR!AF1271,FAR!AG1271)</f>
        <v>119.3</v>
      </c>
      <c r="AI1271">
        <f>MATCH($AI$3,'CAT-4'!$1:$1,0)</f>
        <v>133</v>
      </c>
      <c r="AJ1271">
        <f>INDEX('CAT-4'!$1:$1048576,FAR!AF1271,FAR!AI1271)</f>
        <v>130.69999999999999</v>
      </c>
      <c r="AK1271" s="28">
        <f t="shared" si="702"/>
        <v>1.0955574182732606</v>
      </c>
      <c r="AL1271" s="28">
        <f t="shared" si="704"/>
        <v>1.0955574182732606</v>
      </c>
      <c r="AM1271" s="2">
        <f>INDEX(ELSV!$C$4:$G$58,MATCH(AE1271,ELSV!$G$4:$G$58,0),MATCH(IF(O1271&gt;2000000,"A",IF(O1271&gt;1000000,"B",IF(O1271&gt;100000,"C","D"))),ELSV!$C$4:$G$4,0))</f>
        <v>5</v>
      </c>
      <c r="AN1271" s="77">
        <f>INDEX(ELSV!$G$4:$K$58,MATCH(AE1271,ELSV!$G$4:$G$58,0),MATCH(IF(O1271&gt;2000000,"A",IF(O1271&gt;1000000,"B",IF(O1271&gt;100000,"C","D"))),ELSV!$G$4:$K$4,0))</f>
        <v>1</v>
      </c>
      <c r="AO1271" s="24">
        <f t="shared" si="698"/>
        <v>30566.05196982397</v>
      </c>
      <c r="AP1271" s="24">
        <f t="shared" si="699"/>
        <v>9764.1554903604356</v>
      </c>
      <c r="AQ1271" s="25">
        <f t="shared" si="700"/>
        <v>20801.896479463532</v>
      </c>
    </row>
    <row r="1272" spans="1:43" x14ac:dyDescent="0.25">
      <c r="A1272" s="11">
        <v>3008</v>
      </c>
      <c r="B1272" s="6">
        <v>3008006203</v>
      </c>
      <c r="C1272" s="6">
        <v>20000301</v>
      </c>
      <c r="D1272" s="6">
        <v>4000000058</v>
      </c>
      <c r="E1272" s="6" t="s">
        <v>1586</v>
      </c>
      <c r="F1272" s="6" t="s">
        <v>839</v>
      </c>
      <c r="G1272" s="6"/>
      <c r="H1272" s="6">
        <v>10</v>
      </c>
      <c r="I1272" s="6" t="s">
        <v>8</v>
      </c>
      <c r="J1272" s="27">
        <v>40814</v>
      </c>
      <c r="K1272" s="27">
        <v>40814</v>
      </c>
      <c r="L1272" s="7">
        <v>27807.5</v>
      </c>
      <c r="M1272" s="7">
        <v>0</v>
      </c>
      <c r="N1272" s="7"/>
      <c r="O1272" s="8">
        <v>27807.5</v>
      </c>
      <c r="P1272" s="7">
        <v>-18496.689999999999</v>
      </c>
      <c r="Q1272" s="7">
        <v>0</v>
      </c>
      <c r="R1272" s="7">
        <v>-1760.21</v>
      </c>
      <c r="S1272" s="12">
        <f t="shared" si="673"/>
        <v>-20256.899999999998</v>
      </c>
      <c r="T1272" s="18">
        <f t="shared" si="674"/>
        <v>9310.8100000000013</v>
      </c>
      <c r="U1272" s="18">
        <v>7550.6</v>
      </c>
      <c r="V1272" s="30">
        <f t="shared" si="675"/>
        <v>40787</v>
      </c>
      <c r="W1272" s="28">
        <f t="shared" si="695"/>
        <v>11.686111111111112</v>
      </c>
      <c r="X1272" s="38" t="s">
        <v>2852</v>
      </c>
      <c r="Y1272">
        <f>MATCH(X1272,'CAT-3'!$A:$A,0)</f>
        <v>628</v>
      </c>
      <c r="Z1272">
        <f>MATCH(V1272,'CAT-3'!$1:$1,0)</f>
        <v>84</v>
      </c>
      <c r="AA1272">
        <f>INDEX('CAT-3'!$1:$1048576,FAR!Y1272,FAR!Z1272)</f>
        <v>134.9</v>
      </c>
      <c r="AB1272">
        <f>MATCH($AB$3,'CAT-3'!$1:$1,0)</f>
        <v>90</v>
      </c>
      <c r="AC1272">
        <f>INDEX('CAT-3'!$1:$1048576,FAR!Y1272,FAR!AB1272)</f>
        <v>138.4</v>
      </c>
      <c r="AD1272" s="28">
        <f t="shared" ref="AD1272:AD1274" si="705">AC1272/AA1272</f>
        <v>1.0259451445515197</v>
      </c>
      <c r="AE1272" s="43" t="s">
        <v>4429</v>
      </c>
      <c r="AF1272">
        <f>MATCH(AE1272,'CAT-4'!$A:$A,0)</f>
        <v>844</v>
      </c>
      <c r="AG1272">
        <f>MATCH($AG$3,'CAT-4'!$1:$1,0)</f>
        <v>4</v>
      </c>
      <c r="AH1272">
        <f>INDEX('CAT-4'!$1:$1048576,FAR!AF1272,FAR!AG1272)</f>
        <v>103.9</v>
      </c>
      <c r="AI1272">
        <f>MATCH($AI$3,'CAT-4'!$1:$1,0)</f>
        <v>133</v>
      </c>
      <c r="AJ1272">
        <f>INDEX('CAT-4'!$1:$1048576,FAR!AF1272,FAR!AI1272)</f>
        <v>157.9</v>
      </c>
      <c r="AK1272" s="28">
        <f t="shared" ref="AK1272:AK1274" si="706">AJ1272/AH1272</f>
        <v>1.5197305101058709</v>
      </c>
      <c r="AL1272" s="28">
        <f t="shared" ref="AL1272:AL1274" si="707">AK1272*AD1272</f>
        <v>1.5591601378699225</v>
      </c>
      <c r="AM1272" s="2">
        <f>INDEX(ELSV!$C$4:$G$58,MATCH(AE1272,ELSV!$G$4:$G$58,0),MATCH(IF(O1272&gt;2000000,"A",IF(O1272&gt;1000000,"B",IF(O1272&gt;100000,"C","D"))),ELSV!$C$4:$G$4,0))</f>
        <v>8</v>
      </c>
      <c r="AN1272" s="77">
        <f>INDEX(ELSV!$G$4:$K$58,MATCH(AE1272,ELSV!$G$4:$G$58,0),MATCH(IF(O1272&gt;2000000,"A",IF(O1272&gt;1000000,"B",IF(O1272&gt;100000,"C","D"))),ELSV!$G$4:$K$4,0))</f>
        <v>0.95</v>
      </c>
      <c r="AO1272" s="24">
        <f t="shared" si="698"/>
        <v>43356.345533817868</v>
      </c>
      <c r="AP1272" s="24">
        <f t="shared" si="699"/>
        <v>41188.528257126971</v>
      </c>
      <c r="AQ1272" s="25">
        <f t="shared" si="700"/>
        <v>2167.8172766908974</v>
      </c>
    </row>
    <row r="1273" spans="1:43" x14ac:dyDescent="0.25">
      <c r="A1273" s="11">
        <v>3008</v>
      </c>
      <c r="B1273" s="6">
        <v>3008006203</v>
      </c>
      <c r="C1273" s="6">
        <v>20000301</v>
      </c>
      <c r="D1273" s="6">
        <v>4000000041</v>
      </c>
      <c r="E1273" s="6" t="s">
        <v>1586</v>
      </c>
      <c r="F1273" s="6" t="s">
        <v>824</v>
      </c>
      <c r="G1273" s="6"/>
      <c r="H1273" s="6">
        <v>4</v>
      </c>
      <c r="I1273" s="6" t="s">
        <v>8</v>
      </c>
      <c r="J1273" s="27">
        <v>40544</v>
      </c>
      <c r="K1273" s="27">
        <v>40544</v>
      </c>
      <c r="L1273" s="7">
        <v>27791.200000000001</v>
      </c>
      <c r="M1273" s="7">
        <v>0</v>
      </c>
      <c r="N1273" s="7"/>
      <c r="O1273" s="8">
        <v>27791.200000000001</v>
      </c>
      <c r="P1273" s="7">
        <v>-19784.75</v>
      </c>
      <c r="Q1273" s="7">
        <v>0</v>
      </c>
      <c r="R1273" s="7">
        <v>-1759.18</v>
      </c>
      <c r="S1273" s="12">
        <f t="shared" si="673"/>
        <v>-21543.93</v>
      </c>
      <c r="T1273" s="18">
        <f t="shared" si="674"/>
        <v>8006.4500000000007</v>
      </c>
      <c r="U1273" s="18">
        <v>6247.27</v>
      </c>
      <c r="V1273" s="30">
        <f t="shared" si="675"/>
        <v>40544</v>
      </c>
      <c r="W1273" s="28">
        <f t="shared" si="695"/>
        <v>12.427777777777777</v>
      </c>
      <c r="X1273" s="38" t="s">
        <v>2852</v>
      </c>
      <c r="Y1273">
        <f>MATCH(X1273,'CAT-3'!$A:$A,0)</f>
        <v>628</v>
      </c>
      <c r="Z1273">
        <f>MATCH(V1273,'CAT-3'!$1:$1,0)</f>
        <v>76</v>
      </c>
      <c r="AA1273">
        <f>INDEX('CAT-3'!$1:$1048576,FAR!Y1273,FAR!Z1273)</f>
        <v>130.6</v>
      </c>
      <c r="AB1273">
        <f>MATCH($AB$3,'CAT-3'!$1:$1,0)</f>
        <v>90</v>
      </c>
      <c r="AC1273">
        <f>INDEX('CAT-3'!$1:$1048576,FAR!Y1273,FAR!AB1273)</f>
        <v>138.4</v>
      </c>
      <c r="AD1273" s="28">
        <f t="shared" si="705"/>
        <v>1.0597243491577337</v>
      </c>
      <c r="AE1273" s="43" t="s">
        <v>4429</v>
      </c>
      <c r="AF1273">
        <f>MATCH(AE1273,'CAT-4'!$A:$A,0)</f>
        <v>844</v>
      </c>
      <c r="AG1273">
        <f>MATCH($AG$3,'CAT-4'!$1:$1,0)</f>
        <v>4</v>
      </c>
      <c r="AH1273">
        <f>INDEX('CAT-4'!$1:$1048576,FAR!AF1273,FAR!AG1273)</f>
        <v>103.9</v>
      </c>
      <c r="AI1273">
        <f>MATCH($AI$3,'CAT-4'!$1:$1,0)</f>
        <v>133</v>
      </c>
      <c r="AJ1273">
        <f>INDEX('CAT-4'!$1:$1048576,FAR!AF1273,FAR!AI1273)</f>
        <v>157.9</v>
      </c>
      <c r="AK1273" s="28">
        <f t="shared" si="706"/>
        <v>1.5197305101058709</v>
      </c>
      <c r="AL1273" s="28">
        <f t="shared" si="707"/>
        <v>1.6104954257170947</v>
      </c>
      <c r="AM1273" s="2">
        <f>INDEX(ELSV!$C$4:$G$58,MATCH(AE1273,ELSV!$G$4:$G$58,0),MATCH(IF(O1273&gt;2000000,"A",IF(O1273&gt;1000000,"B",IF(O1273&gt;100000,"C","D"))),ELSV!$C$4:$G$4,0))</f>
        <v>8</v>
      </c>
      <c r="AN1273" s="77">
        <f>INDEX(ELSV!$G$4:$K$58,MATCH(AE1273,ELSV!$G$4:$G$58,0),MATCH(IF(O1273&gt;2000000,"A",IF(O1273&gt;1000000,"B",IF(O1273&gt;100000,"C","D"))),ELSV!$G$4:$K$4,0))</f>
        <v>0.95</v>
      </c>
      <c r="AO1273" s="24">
        <f t="shared" si="698"/>
        <v>44757.600475188927</v>
      </c>
      <c r="AP1273" s="24">
        <f t="shared" si="699"/>
        <v>42519.720451429479</v>
      </c>
      <c r="AQ1273" s="25">
        <f t="shared" si="700"/>
        <v>2237.8800237594478</v>
      </c>
    </row>
    <row r="1274" spans="1:43" x14ac:dyDescent="0.25">
      <c r="A1274" s="11">
        <v>3008</v>
      </c>
      <c r="B1274" s="6">
        <v>3008006203</v>
      </c>
      <c r="C1274" s="6">
        <v>20000401</v>
      </c>
      <c r="D1274" s="6">
        <v>5000000025</v>
      </c>
      <c r="E1274" s="6" t="s">
        <v>1586</v>
      </c>
      <c r="F1274" s="6" t="s">
        <v>1091</v>
      </c>
      <c r="G1274" s="6"/>
      <c r="H1274" s="6">
        <v>2</v>
      </c>
      <c r="I1274" s="6" t="s">
        <v>8</v>
      </c>
      <c r="J1274" s="27">
        <v>40633</v>
      </c>
      <c r="K1274" s="27">
        <v>40633</v>
      </c>
      <c r="L1274" s="7">
        <v>27700</v>
      </c>
      <c r="M1274" s="7">
        <v>0</v>
      </c>
      <c r="N1274" s="7"/>
      <c r="O1274" s="8">
        <v>27700</v>
      </c>
      <c r="P1274" s="7">
        <v>-17979.330000000002</v>
      </c>
      <c r="Q1274" s="7">
        <v>0</v>
      </c>
      <c r="R1274" s="7">
        <v>-1753.41</v>
      </c>
      <c r="S1274" s="12">
        <f t="shared" si="673"/>
        <v>-19732.740000000002</v>
      </c>
      <c r="T1274" s="18">
        <f t="shared" si="674"/>
        <v>9720.6699999999983</v>
      </c>
      <c r="U1274" s="18">
        <v>7967.26</v>
      </c>
      <c r="V1274" s="30">
        <f t="shared" si="675"/>
        <v>40603</v>
      </c>
      <c r="W1274" s="28">
        <f t="shared" si="695"/>
        <v>12.180555555555555</v>
      </c>
      <c r="X1274" s="38" t="s">
        <v>3064</v>
      </c>
      <c r="Y1274">
        <f>MATCH(X1274,'CAT-3'!$A:$A,0)</f>
        <v>734</v>
      </c>
      <c r="Z1274">
        <f>MATCH(V1274,'CAT-3'!$1:$1,0)</f>
        <v>78</v>
      </c>
      <c r="AA1274">
        <f>INDEX('CAT-3'!$1:$1048576,FAR!Y1274,FAR!Z1274)</f>
        <v>114.3</v>
      </c>
      <c r="AB1274">
        <f>MATCH($AB$3,'CAT-3'!$1:$1,0)</f>
        <v>90</v>
      </c>
      <c r="AC1274">
        <f>INDEX('CAT-3'!$1:$1048576,FAR!Y1274,FAR!AB1274)</f>
        <v>116.8</v>
      </c>
      <c r="AD1274" s="28">
        <f t="shared" si="705"/>
        <v>1.0218722659667541</v>
      </c>
      <c r="AE1274" s="43" t="s">
        <v>4260</v>
      </c>
      <c r="AF1274">
        <f>MATCH(AE1274,'CAT-4'!$A:$A,0)</f>
        <v>757</v>
      </c>
      <c r="AG1274">
        <f>MATCH($AG$3,'CAT-4'!$1:$1,0)</f>
        <v>4</v>
      </c>
      <c r="AH1274">
        <f>INDEX('CAT-4'!$1:$1048576,FAR!AF1274,FAR!AG1274)</f>
        <v>104.1</v>
      </c>
      <c r="AI1274">
        <f>MATCH($AI$3,'CAT-4'!$1:$1,0)</f>
        <v>133</v>
      </c>
      <c r="AJ1274">
        <f>INDEX('CAT-4'!$1:$1048576,FAR!AF1274,FAR!AI1274)</f>
        <v>144.19999999999999</v>
      </c>
      <c r="AK1274" s="28">
        <f t="shared" si="706"/>
        <v>1.3852065321805955</v>
      </c>
      <c r="AL1274" s="28">
        <f t="shared" si="707"/>
        <v>1.4155041378713347</v>
      </c>
      <c r="AM1274" s="2">
        <f>INDEX(ELSV!$C$4:$G$58,MATCH(AE1274,ELSV!$G$4:$G$58,0),MATCH(IF(O1274&gt;2000000,"A",IF(O1274&gt;1000000,"B",IF(O1274&gt;100000,"C","D"))),ELSV!$C$4:$G$4,0))</f>
        <v>8</v>
      </c>
      <c r="AN1274" s="77">
        <f>INDEX(ELSV!$G$4:$K$58,MATCH(AE1274,ELSV!$G$4:$G$58,0),MATCH(IF(O1274&gt;2000000,"A",IF(O1274&gt;1000000,"B",IF(O1274&gt;100000,"C","D"))),ELSV!$G$4:$K$4,0))</f>
        <v>0.95</v>
      </c>
      <c r="AO1274" s="24">
        <f t="shared" si="698"/>
        <v>39209.464619035971</v>
      </c>
      <c r="AP1274" s="24">
        <f t="shared" si="699"/>
        <v>37248.99138808417</v>
      </c>
      <c r="AQ1274" s="25">
        <f t="shared" si="700"/>
        <v>1960.4732309518004</v>
      </c>
    </row>
    <row r="1275" spans="1:43" x14ac:dyDescent="0.25">
      <c r="A1275" s="11">
        <v>3008</v>
      </c>
      <c r="B1275" s="6">
        <v>3008006201</v>
      </c>
      <c r="C1275" s="6">
        <v>20000301</v>
      </c>
      <c r="D1275" s="6">
        <v>4000000293</v>
      </c>
      <c r="E1275" s="6" t="s">
        <v>1586</v>
      </c>
      <c r="F1275" s="6" t="s">
        <v>1013</v>
      </c>
      <c r="G1275" s="6"/>
      <c r="H1275" s="6">
        <v>1</v>
      </c>
      <c r="I1275" s="6" t="s">
        <v>8</v>
      </c>
      <c r="J1275" s="27">
        <v>42460</v>
      </c>
      <c r="K1275" s="27">
        <v>42460</v>
      </c>
      <c r="L1275" s="7">
        <v>27690</v>
      </c>
      <c r="M1275" s="7">
        <v>0</v>
      </c>
      <c r="N1275" s="7"/>
      <c r="O1275" s="8">
        <v>27690</v>
      </c>
      <c r="P1275" s="7">
        <v>-10521.47</v>
      </c>
      <c r="Q1275" s="7">
        <v>0</v>
      </c>
      <c r="R1275" s="7">
        <v>-1752.78</v>
      </c>
      <c r="S1275" s="12">
        <f t="shared" si="673"/>
        <v>-12274.25</v>
      </c>
      <c r="T1275" s="18">
        <f t="shared" si="674"/>
        <v>17168.53</v>
      </c>
      <c r="U1275" s="18">
        <v>15415.75</v>
      </c>
      <c r="V1275" s="30">
        <f t="shared" si="675"/>
        <v>42430</v>
      </c>
      <c r="W1275" s="28">
        <f t="shared" si="695"/>
        <v>7.1805555555555554</v>
      </c>
      <c r="X1275" s="38"/>
      <c r="AD1275"/>
      <c r="AE1275" s="43" t="s">
        <v>4429</v>
      </c>
      <c r="AF1275">
        <f>MATCH(AE1275,'CAT-4'!$A:$A,0)</f>
        <v>844</v>
      </c>
      <c r="AG1275">
        <f>MATCH(V1275,'CAT-4'!$1:$1,0)</f>
        <v>51</v>
      </c>
      <c r="AH1275">
        <f>INDEX('CAT-4'!$1:$1048576,FAR!AF1275,FAR!AG1275)</f>
        <v>114.6</v>
      </c>
      <c r="AI1275">
        <f>MATCH($AI$3,'CAT-4'!$1:$1,0)</f>
        <v>133</v>
      </c>
      <c r="AJ1275">
        <f>INDEX('CAT-4'!$1:$1048576,FAR!AF1275,FAR!AI1275)</f>
        <v>157.9</v>
      </c>
      <c r="AK1275" s="28">
        <f>AJ1275/AH1275</f>
        <v>1.3778359511343805</v>
      </c>
      <c r="AL1275" s="28">
        <f>AK1275</f>
        <v>1.3778359511343805</v>
      </c>
      <c r="AM1275" s="2">
        <f>INDEX(ELSV!$C$4:$G$58,MATCH(AE1275,ELSV!$G$4:$G$58,0),MATCH(IF(O1275&gt;2000000,"A",IF(O1275&gt;1000000,"B",IF(O1275&gt;100000,"C","D"))),ELSV!$C$4:$G$4,0))</f>
        <v>8</v>
      </c>
      <c r="AN1275" s="77">
        <f>INDEX(ELSV!$G$4:$K$58,MATCH(AE1275,ELSV!$G$4:$G$58,0),MATCH(IF(O1275&gt;2000000,"A",IF(O1275&gt;1000000,"B",IF(O1275&gt;100000,"C","D"))),ELSV!$G$4:$K$4,0))</f>
        <v>0.95</v>
      </c>
      <c r="AO1275" s="24">
        <f t="shared" si="698"/>
        <v>38152.277486911</v>
      </c>
      <c r="AP1275" s="24">
        <f t="shared" si="699"/>
        <v>32532.102582806139</v>
      </c>
      <c r="AQ1275" s="25">
        <f t="shared" si="700"/>
        <v>5620.1749041048606</v>
      </c>
    </row>
    <row r="1276" spans="1:43" x14ac:dyDescent="0.25">
      <c r="A1276" s="11">
        <v>3006</v>
      </c>
      <c r="B1276" s="6">
        <v>3006006301</v>
      </c>
      <c r="C1276" s="6">
        <v>20000401</v>
      </c>
      <c r="D1276" s="6">
        <v>5030000044</v>
      </c>
      <c r="E1276" s="6" t="s">
        <v>1582</v>
      </c>
      <c r="F1276" s="6" t="s">
        <v>1367</v>
      </c>
      <c r="G1276" s="6"/>
      <c r="H1276" s="6">
        <v>1</v>
      </c>
      <c r="I1276" s="6" t="s">
        <v>41</v>
      </c>
      <c r="J1276" s="27">
        <v>40492</v>
      </c>
      <c r="K1276" s="27">
        <v>40492</v>
      </c>
      <c r="L1276" s="7">
        <v>27660</v>
      </c>
      <c r="M1276" s="7">
        <v>0</v>
      </c>
      <c r="N1276" s="7"/>
      <c r="O1276" s="8">
        <v>27660</v>
      </c>
      <c r="P1276" s="7">
        <v>-24894</v>
      </c>
      <c r="Q1276" s="7">
        <v>0</v>
      </c>
      <c r="R1276" s="7">
        <v>0</v>
      </c>
      <c r="S1276" s="12">
        <f t="shared" si="673"/>
        <v>-24894</v>
      </c>
      <c r="T1276" s="18">
        <f t="shared" si="674"/>
        <v>2766</v>
      </c>
      <c r="U1276" s="18">
        <v>2766</v>
      </c>
      <c r="V1276" s="30">
        <f t="shared" si="675"/>
        <v>40483</v>
      </c>
      <c r="W1276" s="28">
        <f t="shared" si="695"/>
        <v>12.569444444444445</v>
      </c>
      <c r="X1276" s="38" t="s">
        <v>3108</v>
      </c>
      <c r="Y1276">
        <f>MATCH(X1276,'CAT-3'!$A:$A,0)</f>
        <v>756</v>
      </c>
      <c r="Z1276">
        <f>MATCH(V1276,'CAT-3'!$1:$1,0)</f>
        <v>74</v>
      </c>
      <c r="AA1276">
        <f>INDEX('CAT-3'!$1:$1048576,FAR!Y1276,FAR!Z1276)</f>
        <v>83.1</v>
      </c>
      <c r="AB1276">
        <f>MATCH($AB$3,'CAT-3'!$1:$1,0)</f>
        <v>90</v>
      </c>
      <c r="AC1276">
        <f>INDEX('CAT-3'!$1:$1048576,FAR!Y1276,FAR!AB1276)</f>
        <v>87</v>
      </c>
      <c r="AD1276" s="28">
        <f t="shared" ref="AD1276:AD1280" si="708">AC1276/AA1276</f>
        <v>1.0469314079422383</v>
      </c>
      <c r="AE1276" s="43" t="s">
        <v>4043</v>
      </c>
      <c r="AF1276">
        <f>MATCH(AE1276,'CAT-4'!$A:$A,0)</f>
        <v>645</v>
      </c>
      <c r="AG1276">
        <f>MATCH($AG$3,'CAT-4'!$1:$1,0)</f>
        <v>4</v>
      </c>
      <c r="AH1276">
        <f>INDEX('CAT-4'!$1:$1048576,FAR!AF1276,FAR!AG1276)</f>
        <v>100.5</v>
      </c>
      <c r="AI1276">
        <f>MATCH($AI$3,'CAT-4'!$1:$1,0)</f>
        <v>133</v>
      </c>
      <c r="AJ1276">
        <f>INDEX('CAT-4'!$1:$1048576,FAR!AF1276,FAR!AI1276)</f>
        <v>115.6</v>
      </c>
      <c r="AK1276" s="28">
        <f t="shared" ref="AK1276:AK1282" si="709">AJ1276/AH1276</f>
        <v>1.1502487562189054</v>
      </c>
      <c r="AL1276" s="28">
        <f t="shared" ref="AL1276:AL1280" si="710">AK1276*AD1276</f>
        <v>1.204231549832067</v>
      </c>
      <c r="AM1276" s="2">
        <f>INDEX(ELSV!$C$4:$G$58,MATCH(AE1276,ELSV!$G$4:$G$58,0),MATCH(IF(O1276&gt;2000000,"A",IF(O1276&gt;1000000,"B",IF(O1276&gt;100000,"C","D"))),ELSV!$C$4:$G$4,0))</f>
        <v>6</v>
      </c>
      <c r="AN1276" s="77">
        <f>INDEX(ELSV!$G$4:$K$58,MATCH(AE1276,ELSV!$G$4:$G$58,0),MATCH(IF(O1276&gt;2000000,"A",IF(O1276&gt;1000000,"B",IF(O1276&gt;100000,"C","D"))),ELSV!$G$4:$K$4,0))</f>
        <v>1</v>
      </c>
      <c r="AO1276" s="24">
        <f t="shared" si="698"/>
        <v>33309.044668354974</v>
      </c>
      <c r="AP1276" s="24">
        <f t="shared" si="699"/>
        <v>33309.044668354967</v>
      </c>
      <c r="AQ1276" s="25">
        <f t="shared" si="700"/>
        <v>0</v>
      </c>
    </row>
    <row r="1277" spans="1:43" x14ac:dyDescent="0.25">
      <c r="A1277" s="11">
        <v>3006</v>
      </c>
      <c r="B1277" s="6">
        <v>3006006301</v>
      </c>
      <c r="C1277" s="6">
        <v>20000401</v>
      </c>
      <c r="D1277" s="6">
        <v>5030000045</v>
      </c>
      <c r="E1277" s="6" t="s">
        <v>1582</v>
      </c>
      <c r="F1277" s="6" t="s">
        <v>1367</v>
      </c>
      <c r="G1277" s="6"/>
      <c r="H1277" s="6">
        <v>1</v>
      </c>
      <c r="I1277" s="6" t="s">
        <v>41</v>
      </c>
      <c r="J1277" s="27">
        <v>40492</v>
      </c>
      <c r="K1277" s="27">
        <v>40492</v>
      </c>
      <c r="L1277" s="7">
        <v>27660</v>
      </c>
      <c r="M1277" s="7">
        <v>0</v>
      </c>
      <c r="N1277" s="7"/>
      <c r="O1277" s="8">
        <v>27660</v>
      </c>
      <c r="P1277" s="7">
        <v>-24894</v>
      </c>
      <c r="Q1277" s="7">
        <v>0</v>
      </c>
      <c r="R1277" s="7">
        <v>0</v>
      </c>
      <c r="S1277" s="12">
        <f t="shared" si="673"/>
        <v>-24894</v>
      </c>
      <c r="T1277" s="18">
        <f t="shared" si="674"/>
        <v>2766</v>
      </c>
      <c r="U1277" s="18">
        <v>2766</v>
      </c>
      <c r="V1277" s="30">
        <f t="shared" si="675"/>
        <v>40483</v>
      </c>
      <c r="W1277" s="28">
        <f t="shared" si="695"/>
        <v>12.569444444444445</v>
      </c>
      <c r="X1277" s="38" t="s">
        <v>3108</v>
      </c>
      <c r="Y1277">
        <f>MATCH(X1277,'CAT-3'!$A:$A,0)</f>
        <v>756</v>
      </c>
      <c r="Z1277">
        <f>MATCH(V1277,'CAT-3'!$1:$1,0)</f>
        <v>74</v>
      </c>
      <c r="AA1277">
        <f>INDEX('CAT-3'!$1:$1048576,FAR!Y1277,FAR!Z1277)</f>
        <v>83.1</v>
      </c>
      <c r="AB1277">
        <f>MATCH($AB$3,'CAT-3'!$1:$1,0)</f>
        <v>90</v>
      </c>
      <c r="AC1277">
        <f>INDEX('CAT-3'!$1:$1048576,FAR!Y1277,FAR!AB1277)</f>
        <v>87</v>
      </c>
      <c r="AD1277" s="28">
        <f t="shared" si="708"/>
        <v>1.0469314079422383</v>
      </c>
      <c r="AE1277" s="43" t="s">
        <v>4043</v>
      </c>
      <c r="AF1277">
        <f>MATCH(AE1277,'CAT-4'!$A:$A,0)</f>
        <v>645</v>
      </c>
      <c r="AG1277">
        <f>MATCH($AG$3,'CAT-4'!$1:$1,0)</f>
        <v>4</v>
      </c>
      <c r="AH1277">
        <f>INDEX('CAT-4'!$1:$1048576,FAR!AF1277,FAR!AG1277)</f>
        <v>100.5</v>
      </c>
      <c r="AI1277">
        <f>MATCH($AI$3,'CAT-4'!$1:$1,0)</f>
        <v>133</v>
      </c>
      <c r="AJ1277">
        <f>INDEX('CAT-4'!$1:$1048576,FAR!AF1277,FAR!AI1277)</f>
        <v>115.6</v>
      </c>
      <c r="AK1277" s="28">
        <f t="shared" si="709"/>
        <v>1.1502487562189054</v>
      </c>
      <c r="AL1277" s="28">
        <f t="shared" si="710"/>
        <v>1.204231549832067</v>
      </c>
      <c r="AM1277" s="2">
        <f>INDEX(ELSV!$C$4:$G$58,MATCH(AE1277,ELSV!$G$4:$G$58,0),MATCH(IF(O1277&gt;2000000,"A",IF(O1277&gt;1000000,"B",IF(O1277&gt;100000,"C","D"))),ELSV!$C$4:$G$4,0))</f>
        <v>6</v>
      </c>
      <c r="AN1277" s="77">
        <f>INDEX(ELSV!$G$4:$K$58,MATCH(AE1277,ELSV!$G$4:$G$58,0),MATCH(IF(O1277&gt;2000000,"A",IF(O1277&gt;1000000,"B",IF(O1277&gt;100000,"C","D"))),ELSV!$G$4:$K$4,0))</f>
        <v>1</v>
      </c>
      <c r="AO1277" s="24">
        <f t="shared" si="698"/>
        <v>33309.044668354974</v>
      </c>
      <c r="AP1277" s="24">
        <f t="shared" si="699"/>
        <v>33309.044668354967</v>
      </c>
      <c r="AQ1277" s="25">
        <f t="shared" si="700"/>
        <v>0</v>
      </c>
    </row>
    <row r="1278" spans="1:43" x14ac:dyDescent="0.25">
      <c r="A1278" s="11">
        <v>3006</v>
      </c>
      <c r="B1278" s="6">
        <v>3006006301</v>
      </c>
      <c r="C1278" s="6">
        <v>20000401</v>
      </c>
      <c r="D1278" s="6">
        <v>5030000046</v>
      </c>
      <c r="E1278" s="6" t="s">
        <v>1582</v>
      </c>
      <c r="F1278" s="6" t="s">
        <v>1367</v>
      </c>
      <c r="G1278" s="6"/>
      <c r="H1278" s="6">
        <v>1</v>
      </c>
      <c r="I1278" s="6" t="s">
        <v>41</v>
      </c>
      <c r="J1278" s="27">
        <v>40492</v>
      </c>
      <c r="K1278" s="27">
        <v>40492</v>
      </c>
      <c r="L1278" s="7">
        <v>27660</v>
      </c>
      <c r="M1278" s="7">
        <v>0</v>
      </c>
      <c r="N1278" s="7"/>
      <c r="O1278" s="8">
        <v>27660</v>
      </c>
      <c r="P1278" s="7">
        <v>-24894</v>
      </c>
      <c r="Q1278" s="7">
        <v>0</v>
      </c>
      <c r="R1278" s="7">
        <v>0</v>
      </c>
      <c r="S1278" s="12">
        <f t="shared" si="673"/>
        <v>-24894</v>
      </c>
      <c r="T1278" s="18">
        <f t="shared" si="674"/>
        <v>2766</v>
      </c>
      <c r="U1278" s="18">
        <v>2766</v>
      </c>
      <c r="V1278" s="30">
        <f t="shared" si="675"/>
        <v>40483</v>
      </c>
      <c r="W1278" s="28">
        <f t="shared" si="695"/>
        <v>12.569444444444445</v>
      </c>
      <c r="X1278" s="38" t="s">
        <v>3108</v>
      </c>
      <c r="Y1278">
        <f>MATCH(X1278,'CAT-3'!$A:$A,0)</f>
        <v>756</v>
      </c>
      <c r="Z1278">
        <f>MATCH(V1278,'CAT-3'!$1:$1,0)</f>
        <v>74</v>
      </c>
      <c r="AA1278">
        <f>INDEX('CAT-3'!$1:$1048576,FAR!Y1278,FAR!Z1278)</f>
        <v>83.1</v>
      </c>
      <c r="AB1278">
        <f>MATCH($AB$3,'CAT-3'!$1:$1,0)</f>
        <v>90</v>
      </c>
      <c r="AC1278">
        <f>INDEX('CAT-3'!$1:$1048576,FAR!Y1278,FAR!AB1278)</f>
        <v>87</v>
      </c>
      <c r="AD1278" s="28">
        <f t="shared" si="708"/>
        <v>1.0469314079422383</v>
      </c>
      <c r="AE1278" s="43" t="s">
        <v>4043</v>
      </c>
      <c r="AF1278">
        <f>MATCH(AE1278,'CAT-4'!$A:$A,0)</f>
        <v>645</v>
      </c>
      <c r="AG1278">
        <f>MATCH($AG$3,'CAT-4'!$1:$1,0)</f>
        <v>4</v>
      </c>
      <c r="AH1278">
        <f>INDEX('CAT-4'!$1:$1048576,FAR!AF1278,FAR!AG1278)</f>
        <v>100.5</v>
      </c>
      <c r="AI1278">
        <f>MATCH($AI$3,'CAT-4'!$1:$1,0)</f>
        <v>133</v>
      </c>
      <c r="AJ1278">
        <f>INDEX('CAT-4'!$1:$1048576,FAR!AF1278,FAR!AI1278)</f>
        <v>115.6</v>
      </c>
      <c r="AK1278" s="28">
        <f t="shared" si="709"/>
        <v>1.1502487562189054</v>
      </c>
      <c r="AL1278" s="28">
        <f t="shared" si="710"/>
        <v>1.204231549832067</v>
      </c>
      <c r="AM1278" s="2">
        <f>INDEX(ELSV!$C$4:$G$58,MATCH(AE1278,ELSV!$G$4:$G$58,0),MATCH(IF(O1278&gt;2000000,"A",IF(O1278&gt;1000000,"B",IF(O1278&gt;100000,"C","D"))),ELSV!$C$4:$G$4,0))</f>
        <v>6</v>
      </c>
      <c r="AN1278" s="77">
        <f>INDEX(ELSV!$G$4:$K$58,MATCH(AE1278,ELSV!$G$4:$G$58,0),MATCH(IF(O1278&gt;2000000,"A",IF(O1278&gt;1000000,"B",IF(O1278&gt;100000,"C","D"))),ELSV!$G$4:$K$4,0))</f>
        <v>1</v>
      </c>
      <c r="AO1278" s="24">
        <f t="shared" si="698"/>
        <v>33309.044668354974</v>
      </c>
      <c r="AP1278" s="24">
        <f t="shared" si="699"/>
        <v>33309.044668354967</v>
      </c>
      <c r="AQ1278" s="25">
        <f t="shared" si="700"/>
        <v>0</v>
      </c>
    </row>
    <row r="1279" spans="1:43" x14ac:dyDescent="0.25">
      <c r="A1279" s="11">
        <v>3006</v>
      </c>
      <c r="B1279" s="6">
        <v>3006006301</v>
      </c>
      <c r="C1279" s="6">
        <v>20000401</v>
      </c>
      <c r="D1279" s="6">
        <v>5030000047</v>
      </c>
      <c r="E1279" s="6" t="s">
        <v>1582</v>
      </c>
      <c r="F1279" s="6" t="s">
        <v>1367</v>
      </c>
      <c r="G1279" s="6"/>
      <c r="H1279" s="6">
        <v>1</v>
      </c>
      <c r="I1279" s="6" t="s">
        <v>41</v>
      </c>
      <c r="J1279" s="27">
        <v>40492</v>
      </c>
      <c r="K1279" s="27">
        <v>40492</v>
      </c>
      <c r="L1279" s="7">
        <v>27660</v>
      </c>
      <c r="M1279" s="7">
        <v>0</v>
      </c>
      <c r="N1279" s="7"/>
      <c r="O1279" s="8">
        <v>27660</v>
      </c>
      <c r="P1279" s="7">
        <v>-24894</v>
      </c>
      <c r="Q1279" s="7">
        <v>0</v>
      </c>
      <c r="R1279" s="7">
        <v>0</v>
      </c>
      <c r="S1279" s="12">
        <f t="shared" si="673"/>
        <v>-24894</v>
      </c>
      <c r="T1279" s="18">
        <f t="shared" si="674"/>
        <v>2766</v>
      </c>
      <c r="U1279" s="18">
        <v>2766</v>
      </c>
      <c r="V1279" s="30">
        <f t="shared" si="675"/>
        <v>40483</v>
      </c>
      <c r="W1279" s="28">
        <f t="shared" si="695"/>
        <v>12.569444444444445</v>
      </c>
      <c r="X1279" s="38" t="s">
        <v>3108</v>
      </c>
      <c r="Y1279">
        <f>MATCH(X1279,'CAT-3'!$A:$A,0)</f>
        <v>756</v>
      </c>
      <c r="Z1279">
        <f>MATCH(V1279,'CAT-3'!$1:$1,0)</f>
        <v>74</v>
      </c>
      <c r="AA1279">
        <f>INDEX('CAT-3'!$1:$1048576,FAR!Y1279,FAR!Z1279)</f>
        <v>83.1</v>
      </c>
      <c r="AB1279">
        <f>MATCH($AB$3,'CAT-3'!$1:$1,0)</f>
        <v>90</v>
      </c>
      <c r="AC1279">
        <f>INDEX('CAT-3'!$1:$1048576,FAR!Y1279,FAR!AB1279)</f>
        <v>87</v>
      </c>
      <c r="AD1279" s="28">
        <f t="shared" si="708"/>
        <v>1.0469314079422383</v>
      </c>
      <c r="AE1279" s="43" t="s">
        <v>4043</v>
      </c>
      <c r="AF1279">
        <f>MATCH(AE1279,'CAT-4'!$A:$A,0)</f>
        <v>645</v>
      </c>
      <c r="AG1279">
        <f>MATCH($AG$3,'CAT-4'!$1:$1,0)</f>
        <v>4</v>
      </c>
      <c r="AH1279">
        <f>INDEX('CAT-4'!$1:$1048576,FAR!AF1279,FAR!AG1279)</f>
        <v>100.5</v>
      </c>
      <c r="AI1279">
        <f>MATCH($AI$3,'CAT-4'!$1:$1,0)</f>
        <v>133</v>
      </c>
      <c r="AJ1279">
        <f>INDEX('CAT-4'!$1:$1048576,FAR!AF1279,FAR!AI1279)</f>
        <v>115.6</v>
      </c>
      <c r="AK1279" s="28">
        <f t="shared" si="709"/>
        <v>1.1502487562189054</v>
      </c>
      <c r="AL1279" s="28">
        <f t="shared" si="710"/>
        <v>1.204231549832067</v>
      </c>
      <c r="AM1279" s="2">
        <f>INDEX(ELSV!$C$4:$G$58,MATCH(AE1279,ELSV!$G$4:$G$58,0),MATCH(IF(O1279&gt;2000000,"A",IF(O1279&gt;1000000,"B",IF(O1279&gt;100000,"C","D"))),ELSV!$C$4:$G$4,0))</f>
        <v>6</v>
      </c>
      <c r="AN1279" s="77">
        <f>INDEX(ELSV!$G$4:$K$58,MATCH(AE1279,ELSV!$G$4:$G$58,0),MATCH(IF(O1279&gt;2000000,"A",IF(O1279&gt;1000000,"B",IF(O1279&gt;100000,"C","D"))),ELSV!$G$4:$K$4,0))</f>
        <v>1</v>
      </c>
      <c r="AO1279" s="24">
        <f t="shared" si="698"/>
        <v>33309.044668354974</v>
      </c>
      <c r="AP1279" s="24">
        <f t="shared" si="699"/>
        <v>33309.044668354967</v>
      </c>
      <c r="AQ1279" s="25">
        <f t="shared" si="700"/>
        <v>0</v>
      </c>
    </row>
    <row r="1280" spans="1:43" x14ac:dyDescent="0.25">
      <c r="A1280" s="11">
        <v>3006</v>
      </c>
      <c r="B1280" s="6">
        <v>3006006301</v>
      </c>
      <c r="C1280" s="6">
        <v>20000401</v>
      </c>
      <c r="D1280" s="6">
        <v>5030000048</v>
      </c>
      <c r="E1280" s="6" t="s">
        <v>1582</v>
      </c>
      <c r="F1280" s="6" t="s">
        <v>1367</v>
      </c>
      <c r="G1280" s="6"/>
      <c r="H1280" s="6">
        <v>1</v>
      </c>
      <c r="I1280" s="6" t="s">
        <v>41</v>
      </c>
      <c r="J1280" s="27">
        <v>40492</v>
      </c>
      <c r="K1280" s="27">
        <v>40492</v>
      </c>
      <c r="L1280" s="7">
        <v>27660</v>
      </c>
      <c r="M1280" s="7">
        <v>0</v>
      </c>
      <c r="N1280" s="7"/>
      <c r="O1280" s="8">
        <v>27660</v>
      </c>
      <c r="P1280" s="7">
        <v>-24894</v>
      </c>
      <c r="Q1280" s="7">
        <v>0</v>
      </c>
      <c r="R1280" s="7">
        <v>0</v>
      </c>
      <c r="S1280" s="12">
        <f t="shared" si="673"/>
        <v>-24894</v>
      </c>
      <c r="T1280" s="18">
        <f t="shared" si="674"/>
        <v>2766</v>
      </c>
      <c r="U1280" s="18">
        <v>2766</v>
      </c>
      <c r="V1280" s="30">
        <f t="shared" si="675"/>
        <v>40483</v>
      </c>
      <c r="W1280" s="28">
        <f t="shared" si="695"/>
        <v>12.569444444444445</v>
      </c>
      <c r="X1280" s="38" t="s">
        <v>3108</v>
      </c>
      <c r="Y1280">
        <f>MATCH(X1280,'CAT-3'!$A:$A,0)</f>
        <v>756</v>
      </c>
      <c r="Z1280">
        <f>MATCH(V1280,'CAT-3'!$1:$1,0)</f>
        <v>74</v>
      </c>
      <c r="AA1280">
        <f>INDEX('CAT-3'!$1:$1048576,FAR!Y1280,FAR!Z1280)</f>
        <v>83.1</v>
      </c>
      <c r="AB1280">
        <f>MATCH($AB$3,'CAT-3'!$1:$1,0)</f>
        <v>90</v>
      </c>
      <c r="AC1280">
        <f>INDEX('CAT-3'!$1:$1048576,FAR!Y1280,FAR!AB1280)</f>
        <v>87</v>
      </c>
      <c r="AD1280" s="28">
        <f t="shared" si="708"/>
        <v>1.0469314079422383</v>
      </c>
      <c r="AE1280" s="43" t="s">
        <v>4043</v>
      </c>
      <c r="AF1280">
        <f>MATCH(AE1280,'CAT-4'!$A:$A,0)</f>
        <v>645</v>
      </c>
      <c r="AG1280">
        <f>MATCH($AG$3,'CAT-4'!$1:$1,0)</f>
        <v>4</v>
      </c>
      <c r="AH1280">
        <f>INDEX('CAT-4'!$1:$1048576,FAR!AF1280,FAR!AG1280)</f>
        <v>100.5</v>
      </c>
      <c r="AI1280">
        <f>MATCH($AI$3,'CAT-4'!$1:$1,0)</f>
        <v>133</v>
      </c>
      <c r="AJ1280">
        <f>INDEX('CAT-4'!$1:$1048576,FAR!AF1280,FAR!AI1280)</f>
        <v>115.6</v>
      </c>
      <c r="AK1280" s="28">
        <f t="shared" si="709"/>
        <v>1.1502487562189054</v>
      </c>
      <c r="AL1280" s="28">
        <f t="shared" si="710"/>
        <v>1.204231549832067</v>
      </c>
      <c r="AM1280" s="2">
        <f>INDEX(ELSV!$C$4:$G$58,MATCH(AE1280,ELSV!$G$4:$G$58,0),MATCH(IF(O1280&gt;2000000,"A",IF(O1280&gt;1000000,"B",IF(O1280&gt;100000,"C","D"))),ELSV!$C$4:$G$4,0))</f>
        <v>6</v>
      </c>
      <c r="AN1280" s="77">
        <f>INDEX(ELSV!$G$4:$K$58,MATCH(AE1280,ELSV!$G$4:$G$58,0),MATCH(IF(O1280&gt;2000000,"A",IF(O1280&gt;1000000,"B",IF(O1280&gt;100000,"C","D"))),ELSV!$G$4:$K$4,0))</f>
        <v>1</v>
      </c>
      <c r="AO1280" s="24">
        <f t="shared" si="698"/>
        <v>33309.044668354974</v>
      </c>
      <c r="AP1280" s="24">
        <f t="shared" si="699"/>
        <v>33309.044668354967</v>
      </c>
      <c r="AQ1280" s="25">
        <f t="shared" si="700"/>
        <v>0</v>
      </c>
    </row>
    <row r="1281" spans="1:43" x14ac:dyDescent="0.25">
      <c r="A1281" s="11">
        <v>3007</v>
      </c>
      <c r="B1281" s="6">
        <v>3007006203</v>
      </c>
      <c r="C1281" s="6">
        <v>20000401</v>
      </c>
      <c r="D1281" s="6">
        <v>5000000226</v>
      </c>
      <c r="E1281" s="6" t="s">
        <v>1585</v>
      </c>
      <c r="F1281" s="6" t="s">
        <v>1161</v>
      </c>
      <c r="G1281" s="6"/>
      <c r="H1281" s="6">
        <v>1</v>
      </c>
      <c r="I1281" s="6" t="s">
        <v>8</v>
      </c>
      <c r="J1281" s="27">
        <v>41220</v>
      </c>
      <c r="K1281" s="27">
        <v>41220</v>
      </c>
      <c r="L1281" s="7">
        <v>27588</v>
      </c>
      <c r="M1281" s="7">
        <v>0</v>
      </c>
      <c r="N1281" s="7"/>
      <c r="O1281" s="8">
        <v>27588</v>
      </c>
      <c r="P1281" s="7">
        <v>-16410.62</v>
      </c>
      <c r="Q1281" s="7">
        <v>0</v>
      </c>
      <c r="R1281" s="7">
        <v>-1746.32</v>
      </c>
      <c r="S1281" s="12">
        <f t="shared" si="673"/>
        <v>-18156.939999999999</v>
      </c>
      <c r="T1281" s="18">
        <f t="shared" si="674"/>
        <v>11177.380000000001</v>
      </c>
      <c r="U1281" s="18">
        <v>9431.06</v>
      </c>
      <c r="V1281" s="30">
        <f t="shared" si="675"/>
        <v>41214</v>
      </c>
      <c r="W1281" s="28">
        <f t="shared" si="695"/>
        <v>10.577777777777778</v>
      </c>
      <c r="X1281" s="38"/>
      <c r="AD1281"/>
      <c r="AE1281" s="43" t="s">
        <v>4034</v>
      </c>
      <c r="AF1281">
        <f>MATCH(AE1281,'CAT-4'!$A:$A,0)</f>
        <v>640</v>
      </c>
      <c r="AG1281">
        <f>MATCH(V1281,'CAT-4'!$1:$1,0)</f>
        <v>11</v>
      </c>
      <c r="AH1281">
        <f>INDEX('CAT-4'!$1:$1048576,FAR!AF1281,FAR!AG1281)</f>
        <v>104.6</v>
      </c>
      <c r="AI1281">
        <f>MATCH($AI$3,'CAT-4'!$1:$1,0)</f>
        <v>133</v>
      </c>
      <c r="AJ1281">
        <f>INDEX('CAT-4'!$1:$1048576,FAR!AF1281,FAR!AI1281)</f>
        <v>115.5</v>
      </c>
      <c r="AK1281" s="28">
        <f t="shared" si="709"/>
        <v>1.1042065009560229</v>
      </c>
      <c r="AL1281" s="28">
        <f t="shared" ref="AL1281:AL1282" si="711">AK1281</f>
        <v>1.1042065009560229</v>
      </c>
      <c r="AM1281" s="2">
        <f>INDEX(ELSV!$C$4:$G$58,MATCH(AE1281,ELSV!$G$4:$G$58,0),MATCH(IF(O1281&gt;2000000,"A",IF(O1281&gt;1000000,"B",IF(O1281&gt;100000,"C","D"))),ELSV!$C$4:$G$4,0))</f>
        <v>5</v>
      </c>
      <c r="AN1281" s="77">
        <f>INDEX(ELSV!$G$4:$K$58,MATCH(AE1281,ELSV!$G$4:$G$58,0),MATCH(IF(O1281&gt;2000000,"A",IF(O1281&gt;1000000,"B",IF(O1281&gt;100000,"C","D"))),ELSV!$G$4:$K$4,0))</f>
        <v>1</v>
      </c>
      <c r="AO1281" s="24">
        <f t="shared" si="698"/>
        <v>30462.848948374762</v>
      </c>
      <c r="AP1281" s="24">
        <f t="shared" si="699"/>
        <v>30462.848948374762</v>
      </c>
      <c r="AQ1281" s="25">
        <f t="shared" si="700"/>
        <v>0</v>
      </c>
    </row>
    <row r="1282" spans="1:43" x14ac:dyDescent="0.25">
      <c r="A1282" s="11">
        <v>3007</v>
      </c>
      <c r="B1282" s="6">
        <v>3007005805</v>
      </c>
      <c r="C1282" s="6">
        <v>20000201</v>
      </c>
      <c r="D1282" s="6">
        <v>3020000361</v>
      </c>
      <c r="E1282" s="6" t="s">
        <v>1585</v>
      </c>
      <c r="F1282" s="6" t="s">
        <v>496</v>
      </c>
      <c r="G1282" s="6"/>
      <c r="H1282" s="6">
        <v>1</v>
      </c>
      <c r="I1282" s="6" t="s">
        <v>8</v>
      </c>
      <c r="J1282" s="27">
        <v>41971</v>
      </c>
      <c r="K1282" s="27">
        <v>41971</v>
      </c>
      <c r="L1282" s="7">
        <v>27561</v>
      </c>
      <c r="M1282" s="7">
        <v>0</v>
      </c>
      <c r="N1282" s="7"/>
      <c r="O1282" s="8">
        <v>27561</v>
      </c>
      <c r="P1282" s="7">
        <v>-11793.54</v>
      </c>
      <c r="Q1282" s="7">
        <v>0</v>
      </c>
      <c r="R1282" s="7">
        <v>-1606.81</v>
      </c>
      <c r="S1282" s="12">
        <f t="shared" si="673"/>
        <v>-13400.35</v>
      </c>
      <c r="T1282" s="18">
        <f t="shared" si="674"/>
        <v>15767.46</v>
      </c>
      <c r="U1282" s="18">
        <v>14160.65</v>
      </c>
      <c r="V1282" s="30">
        <f t="shared" si="675"/>
        <v>41944</v>
      </c>
      <c r="W1282" s="28">
        <f t="shared" si="695"/>
        <v>8.5194444444444439</v>
      </c>
      <c r="X1282" s="38"/>
      <c r="AD1282"/>
      <c r="AE1282" s="43" t="s">
        <v>4192</v>
      </c>
      <c r="AF1282">
        <f>MATCH(AE1282,'CAT-4'!$A:$A,0)</f>
        <v>722</v>
      </c>
      <c r="AG1282">
        <f>MATCH(V1282,'CAT-4'!$1:$1,0)</f>
        <v>35</v>
      </c>
      <c r="AH1282">
        <f>INDEX('CAT-4'!$1:$1048576,FAR!AF1282,FAR!AG1282)</f>
        <v>108.9</v>
      </c>
      <c r="AI1282">
        <f>MATCH($AI$3,'CAT-4'!$1:$1,0)</f>
        <v>133</v>
      </c>
      <c r="AJ1282">
        <f>INDEX('CAT-4'!$1:$1048576,FAR!AF1282,FAR!AI1282)</f>
        <v>126.8</v>
      </c>
      <c r="AK1282" s="28">
        <f t="shared" si="709"/>
        <v>1.1643709825528006</v>
      </c>
      <c r="AL1282" s="28">
        <f t="shared" si="711"/>
        <v>1.1643709825528006</v>
      </c>
      <c r="AM1282" s="2">
        <f>INDEX(ELSV!$C$4:$G$58,MATCH(AE1282,ELSV!$G$4:$G$58,0),MATCH(IF(O1282&gt;2000000,"A",IF(O1282&gt;1000000,"B",IF(O1282&gt;100000,"C","D"))),ELSV!$C$4:$G$4,0))</f>
        <v>8</v>
      </c>
      <c r="AN1282" s="77">
        <f>INDEX(ELSV!$G$4:$K$58,MATCH(AE1282,ELSV!$G$4:$G$58,0),MATCH(IF(O1282&gt;2000000,"A",IF(O1282&gt;1000000,"B",IF(O1282&gt;100000,"C","D"))),ELSV!$G$4:$K$4,0))</f>
        <v>0.95</v>
      </c>
      <c r="AO1282" s="24">
        <f t="shared" si="698"/>
        <v>32091.228650137738</v>
      </c>
      <c r="AP1282" s="24">
        <f t="shared" si="699"/>
        <v>30486.667217630849</v>
      </c>
      <c r="AQ1282" s="25">
        <f t="shared" si="700"/>
        <v>1604.5614325068891</v>
      </c>
    </row>
    <row r="1283" spans="1:43" hidden="1" x14ac:dyDescent="0.25">
      <c r="A1283" s="11">
        <v>3006</v>
      </c>
      <c r="B1283" s="6">
        <v>3006006201</v>
      </c>
      <c r="C1283" s="6">
        <v>20000001</v>
      </c>
      <c r="D1283" s="6">
        <v>1000000000</v>
      </c>
      <c r="E1283" s="6" t="s">
        <v>1582</v>
      </c>
      <c r="F1283" s="6" t="s">
        <v>7</v>
      </c>
      <c r="G1283" s="6" t="s">
        <v>1597</v>
      </c>
      <c r="H1283" s="83">
        <v>80.930000000000007</v>
      </c>
      <c r="I1283" s="6" t="s">
        <v>8</v>
      </c>
      <c r="J1283" s="27">
        <v>40724</v>
      </c>
      <c r="K1283" s="27">
        <v>40695</v>
      </c>
      <c r="L1283" s="7">
        <v>27510</v>
      </c>
      <c r="M1283" s="7">
        <v>0</v>
      </c>
      <c r="N1283" s="7"/>
      <c r="O1283" s="8">
        <v>27510</v>
      </c>
      <c r="P1283" s="7">
        <v>0</v>
      </c>
      <c r="Q1283" s="7">
        <v>0</v>
      </c>
      <c r="R1283" s="7">
        <v>0</v>
      </c>
      <c r="S1283" s="12">
        <f t="shared" si="673"/>
        <v>0</v>
      </c>
      <c r="T1283" s="18">
        <f t="shared" si="674"/>
        <v>27510</v>
      </c>
      <c r="U1283" s="18">
        <v>27510</v>
      </c>
      <c r="V1283" s="30">
        <f t="shared" si="675"/>
        <v>40695</v>
      </c>
      <c r="AD1283"/>
      <c r="AL1283"/>
      <c r="AO1283"/>
    </row>
    <row r="1284" spans="1:43" x14ac:dyDescent="0.25">
      <c r="A1284" s="11">
        <v>3008</v>
      </c>
      <c r="B1284" s="6">
        <v>3008006201</v>
      </c>
      <c r="C1284" s="6">
        <v>20000301</v>
      </c>
      <c r="D1284" s="6">
        <v>4000000174</v>
      </c>
      <c r="E1284" s="6" t="s">
        <v>1586</v>
      </c>
      <c r="F1284" s="6" t="s">
        <v>925</v>
      </c>
      <c r="G1284" s="6"/>
      <c r="H1284" s="6">
        <v>1</v>
      </c>
      <c r="I1284" s="6" t="s">
        <v>8</v>
      </c>
      <c r="J1284" s="27">
        <v>40999</v>
      </c>
      <c r="K1284" s="27">
        <v>40999</v>
      </c>
      <c r="L1284" s="7">
        <v>27500.01</v>
      </c>
      <c r="M1284" s="7">
        <v>0</v>
      </c>
      <c r="N1284" s="7"/>
      <c r="O1284" s="8">
        <v>27500.01</v>
      </c>
      <c r="P1284" s="7">
        <v>-17412.259999999998</v>
      </c>
      <c r="Q1284" s="7">
        <v>0</v>
      </c>
      <c r="R1284" s="7">
        <v>-1740.75</v>
      </c>
      <c r="S1284" s="12">
        <f t="shared" si="673"/>
        <v>-19153.009999999998</v>
      </c>
      <c r="T1284" s="18">
        <f t="shared" si="674"/>
        <v>10087.75</v>
      </c>
      <c r="U1284" s="18">
        <v>8347</v>
      </c>
      <c r="V1284" s="30">
        <f t="shared" si="675"/>
        <v>40969</v>
      </c>
      <c r="W1284" s="28">
        <f t="shared" ref="W1284:W1347" si="712">YEARFRAC(K1284,$W$3)</f>
        <v>11.180555555555555</v>
      </c>
      <c r="X1284" s="38" t="s">
        <v>3064</v>
      </c>
      <c r="Y1284">
        <f>MATCH(X1284,'CAT-3'!$A:$A,0)</f>
        <v>734</v>
      </c>
      <c r="Z1284">
        <f>MATCH(V1284,'CAT-3'!$1:$1,0)</f>
        <v>90</v>
      </c>
      <c r="AA1284">
        <f>INDEX('CAT-3'!$1:$1048576,FAR!Y1284,FAR!Z1284)</f>
        <v>116.8</v>
      </c>
      <c r="AB1284">
        <f>MATCH($AB$3,'CAT-3'!$1:$1,0)</f>
        <v>90</v>
      </c>
      <c r="AC1284">
        <f>INDEX('CAT-3'!$1:$1048576,FAR!Y1284,FAR!AB1284)</f>
        <v>116.8</v>
      </c>
      <c r="AD1284" s="28">
        <f t="shared" ref="AD1284:AD1286" si="713">AC1284/AA1284</f>
        <v>1</v>
      </c>
      <c r="AE1284" s="43" t="s">
        <v>4165</v>
      </c>
      <c r="AF1284">
        <f>MATCH(AE1284,'CAT-4'!$A:$A,0)</f>
        <v>708</v>
      </c>
      <c r="AG1284">
        <f>MATCH($AG$3,'CAT-4'!$1:$1,0)</f>
        <v>4</v>
      </c>
      <c r="AH1284">
        <f>INDEX('CAT-4'!$1:$1048576,FAR!AF1284,FAR!AG1284)</f>
        <v>102.3</v>
      </c>
      <c r="AI1284">
        <f>MATCH($AI$3,'CAT-4'!$1:$1,0)</f>
        <v>133</v>
      </c>
      <c r="AJ1284">
        <f>INDEX('CAT-4'!$1:$1048576,FAR!AF1284,FAR!AI1284)</f>
        <v>133.69999999999999</v>
      </c>
      <c r="AK1284" s="28">
        <f t="shared" ref="AK1284:AK1291" si="714">AJ1284/AH1284</f>
        <v>1.3069403714565004</v>
      </c>
      <c r="AL1284" s="28">
        <f t="shared" ref="AL1284:AL1286" si="715">AK1284*AD1284</f>
        <v>1.3069403714565004</v>
      </c>
      <c r="AM1284" s="2">
        <f>INDEX(ELSV!$C$4:$G$58,MATCH(AE1284,ELSV!$G$4:$G$58,0),MATCH(IF(O1284&gt;2000000,"A",IF(O1284&gt;1000000,"B",IF(O1284&gt;100000,"C","D"))),ELSV!$C$4:$G$4,0))</f>
        <v>8</v>
      </c>
      <c r="AN1284" s="77">
        <f>INDEX(ELSV!$G$4:$K$58,MATCH(AE1284,ELSV!$G$4:$G$58,0),MATCH(IF(O1284&gt;2000000,"A",IF(O1284&gt;1000000,"B",IF(O1284&gt;100000,"C","D"))),ELSV!$G$4:$K$4,0))</f>
        <v>0.95</v>
      </c>
      <c r="AO1284" s="24">
        <f t="shared" ref="AO1284:AO1315" si="716">AL1284*O1284</f>
        <v>35940.873284457477</v>
      </c>
      <c r="AP1284" s="24">
        <f t="shared" ref="AP1284:AP1315" si="717">AO1284*(AN1284/AM1284)*(IF(W1284&gt;AM1284,AM1284,W1284))</f>
        <v>34143.829620234603</v>
      </c>
      <c r="AQ1284" s="25">
        <f t="shared" ref="AQ1284:AQ1347" si="718">AO1284-AP1284</f>
        <v>1797.0436642228742</v>
      </c>
    </row>
    <row r="1285" spans="1:43" hidden="1" x14ac:dyDescent="0.25">
      <c r="A1285" s="11">
        <v>3003</v>
      </c>
      <c r="B1285" s="6">
        <v>3003006201</v>
      </c>
      <c r="C1285" s="6">
        <v>20000301</v>
      </c>
      <c r="D1285" s="6">
        <v>4000000153</v>
      </c>
      <c r="E1285" s="6"/>
      <c r="F1285" s="6" t="s">
        <v>910</v>
      </c>
      <c r="G1285" s="6"/>
      <c r="H1285" s="6">
        <v>4</v>
      </c>
      <c r="I1285" s="6" t="s">
        <v>41</v>
      </c>
      <c r="J1285" s="27">
        <v>40809</v>
      </c>
      <c r="K1285" s="27">
        <v>40809</v>
      </c>
      <c r="L1285" s="7">
        <v>27440</v>
      </c>
      <c r="M1285" s="7">
        <v>0</v>
      </c>
      <c r="N1285" s="7"/>
      <c r="O1285" s="8">
        <v>27440</v>
      </c>
      <c r="P1285" s="7">
        <v>-18275.939999999999</v>
      </c>
      <c r="Q1285" s="7">
        <v>0</v>
      </c>
      <c r="R1285" s="7">
        <v>-1736.95</v>
      </c>
      <c r="S1285" s="12">
        <f t="shared" ref="S1285:S1348" si="719">SUM(P1285:R1285)</f>
        <v>-20012.89</v>
      </c>
      <c r="T1285" s="18">
        <f t="shared" ref="T1285:T1348" si="720">L1285+P1285</f>
        <v>9164.0600000000013</v>
      </c>
      <c r="U1285" s="18">
        <v>7427.11</v>
      </c>
      <c r="V1285" s="30">
        <f t="shared" si="675"/>
        <v>40787</v>
      </c>
      <c r="W1285" s="28">
        <f t="shared" si="712"/>
        <v>11.7</v>
      </c>
      <c r="X1285" s="38" t="s">
        <v>2852</v>
      </c>
      <c r="Y1285">
        <f>MATCH(X1285,'CAT-3'!$A:$A,0)</f>
        <v>628</v>
      </c>
      <c r="Z1285">
        <f>MATCH(V1285,'CAT-3'!$1:$1,0)</f>
        <v>84</v>
      </c>
      <c r="AA1285">
        <f>INDEX('CAT-3'!$1:$1048576,FAR!Y1285,FAR!Z1285)</f>
        <v>134.9</v>
      </c>
      <c r="AB1285">
        <f>MATCH($AB$3,'CAT-3'!$1:$1,0)</f>
        <v>90</v>
      </c>
      <c r="AC1285">
        <f>INDEX('CAT-3'!$1:$1048576,FAR!Y1285,FAR!AB1285)</f>
        <v>138.4</v>
      </c>
      <c r="AD1285" s="28">
        <f t="shared" si="713"/>
        <v>1.0259451445515197</v>
      </c>
      <c r="AE1285" s="43" t="s">
        <v>4429</v>
      </c>
      <c r="AF1285">
        <f>MATCH(AE1285,'CAT-4'!$A:$A,0)</f>
        <v>844</v>
      </c>
      <c r="AG1285">
        <f>MATCH($AG$3,'CAT-4'!$1:$1,0)</f>
        <v>4</v>
      </c>
      <c r="AH1285">
        <f>INDEX('CAT-4'!$1:$1048576,FAR!AF1285,FAR!AG1285)</f>
        <v>103.9</v>
      </c>
      <c r="AI1285">
        <f>MATCH($AI$3,'CAT-4'!$1:$1,0)</f>
        <v>133</v>
      </c>
      <c r="AJ1285">
        <f>INDEX('CAT-4'!$1:$1048576,FAR!AF1285,FAR!AI1285)</f>
        <v>157.9</v>
      </c>
      <c r="AK1285" s="28">
        <f t="shared" si="714"/>
        <v>1.5197305101058709</v>
      </c>
      <c r="AL1285" s="28">
        <f t="shared" si="715"/>
        <v>1.5591601378699225</v>
      </c>
      <c r="AM1285" s="2">
        <f>INDEX(ELSV!$C$4:$G$58,MATCH(AE1285,ELSV!$G$4:$G$58,0),MATCH(IF(O1285&gt;2000000,"A",IF(O1285&gt;1000000,"B",IF(O1285&gt;100000,"C","D"))),ELSV!$C$4:$G$4,0))</f>
        <v>8</v>
      </c>
      <c r="AN1285" s="77">
        <f>INDEX(ELSV!$G$4:$K$58,MATCH(AE1285,ELSV!$G$4:$G$58,0),MATCH(IF(O1285&gt;2000000,"A",IF(O1285&gt;1000000,"B",IF(O1285&gt;100000,"C","D"))),ELSV!$G$4:$K$4,0))</f>
        <v>0.95</v>
      </c>
      <c r="AO1285" s="24">
        <f t="shared" si="716"/>
        <v>42783.354183150674</v>
      </c>
      <c r="AP1285" s="24">
        <f t="shared" si="717"/>
        <v>40644.186473993141</v>
      </c>
      <c r="AQ1285" s="25">
        <f t="shared" si="718"/>
        <v>2139.167709157533</v>
      </c>
    </row>
    <row r="1286" spans="1:43" x14ac:dyDescent="0.25">
      <c r="A1286" s="11">
        <v>3004</v>
      </c>
      <c r="B1286" s="6">
        <v>3004006201</v>
      </c>
      <c r="C1286" s="6">
        <v>20000301</v>
      </c>
      <c r="D1286" s="6">
        <v>4000000165</v>
      </c>
      <c r="E1286" s="6" t="s">
        <v>1583</v>
      </c>
      <c r="F1286" s="6" t="s">
        <v>860</v>
      </c>
      <c r="G1286" s="6"/>
      <c r="H1286" s="6">
        <v>20</v>
      </c>
      <c r="I1286" s="6" t="s">
        <v>41</v>
      </c>
      <c r="J1286" s="27">
        <v>40999</v>
      </c>
      <c r="K1286" s="27">
        <v>40999</v>
      </c>
      <c r="L1286" s="7">
        <v>27240</v>
      </c>
      <c r="M1286" s="7">
        <v>0</v>
      </c>
      <c r="N1286" s="7"/>
      <c r="O1286" s="8">
        <v>27240</v>
      </c>
      <c r="P1286" s="7">
        <v>-27240</v>
      </c>
      <c r="Q1286" s="7">
        <v>0</v>
      </c>
      <c r="R1286" s="7">
        <v>0</v>
      </c>
      <c r="S1286" s="12">
        <f t="shared" si="719"/>
        <v>-27240</v>
      </c>
      <c r="T1286" s="18">
        <f t="shared" si="720"/>
        <v>0</v>
      </c>
      <c r="U1286" s="18">
        <v>0</v>
      </c>
      <c r="V1286" s="30">
        <f t="shared" ref="V1286:V1349" si="721">DATE(YEAR(K1286),MONTH(K1286),1)</f>
        <v>40969</v>
      </c>
      <c r="W1286" s="28">
        <f t="shared" si="712"/>
        <v>11.180555555555555</v>
      </c>
      <c r="X1286" s="38" t="s">
        <v>2852</v>
      </c>
      <c r="Y1286">
        <f>MATCH(X1286,'CAT-3'!$A:$A,0)</f>
        <v>628</v>
      </c>
      <c r="Z1286">
        <f>MATCH(V1286,'CAT-3'!$1:$1,0)</f>
        <v>90</v>
      </c>
      <c r="AA1286">
        <f>INDEX('CAT-3'!$1:$1048576,FAR!Y1286,FAR!Z1286)</f>
        <v>138.4</v>
      </c>
      <c r="AB1286">
        <f>MATCH($AB$3,'CAT-3'!$1:$1,0)</f>
        <v>90</v>
      </c>
      <c r="AC1286">
        <f>INDEX('CAT-3'!$1:$1048576,FAR!Y1286,FAR!AB1286)</f>
        <v>138.4</v>
      </c>
      <c r="AD1286" s="28">
        <f t="shared" si="713"/>
        <v>1</v>
      </c>
      <c r="AE1286" s="43" t="s">
        <v>4429</v>
      </c>
      <c r="AF1286">
        <f>MATCH(AE1286,'CAT-4'!$A:$A,0)</f>
        <v>844</v>
      </c>
      <c r="AG1286">
        <f>MATCH($AG$3,'CAT-4'!$1:$1,0)</f>
        <v>4</v>
      </c>
      <c r="AH1286">
        <f>INDEX('CAT-4'!$1:$1048576,FAR!AF1286,FAR!AG1286)</f>
        <v>103.9</v>
      </c>
      <c r="AI1286">
        <f>MATCH($AI$3,'CAT-4'!$1:$1,0)</f>
        <v>133</v>
      </c>
      <c r="AJ1286">
        <f>INDEX('CAT-4'!$1:$1048576,FAR!AF1286,FAR!AI1286)</f>
        <v>157.9</v>
      </c>
      <c r="AK1286" s="28">
        <f t="shared" si="714"/>
        <v>1.5197305101058709</v>
      </c>
      <c r="AL1286" s="28">
        <f t="shared" si="715"/>
        <v>1.5197305101058709</v>
      </c>
      <c r="AM1286" s="2">
        <f>INDEX(ELSV!$C$4:$G$58,MATCH(AE1286,ELSV!$G$4:$G$58,0),MATCH(IF(O1286&gt;2000000,"A",IF(O1286&gt;1000000,"B",IF(O1286&gt;100000,"C","D"))),ELSV!$C$4:$G$4,0))</f>
        <v>8</v>
      </c>
      <c r="AN1286" s="77">
        <f>INDEX(ELSV!$G$4:$K$58,MATCH(AE1286,ELSV!$G$4:$G$58,0),MATCH(IF(O1286&gt;2000000,"A",IF(O1286&gt;1000000,"B",IF(O1286&gt;100000,"C","D"))),ELSV!$G$4:$K$4,0))</f>
        <v>0.95</v>
      </c>
      <c r="AO1286" s="24">
        <f t="shared" si="716"/>
        <v>41397.459095283921</v>
      </c>
      <c r="AP1286" s="24">
        <f t="shared" si="717"/>
        <v>39327.586140519721</v>
      </c>
      <c r="AQ1286" s="25">
        <f t="shared" si="718"/>
        <v>2069.8729547641997</v>
      </c>
    </row>
    <row r="1287" spans="1:43" x14ac:dyDescent="0.25">
      <c r="A1287" s="11">
        <v>3007</v>
      </c>
      <c r="B1287" s="6">
        <v>3007006203</v>
      </c>
      <c r="C1287" s="6">
        <v>20000301</v>
      </c>
      <c r="D1287" s="6">
        <v>4000000301</v>
      </c>
      <c r="E1287" s="6" t="s">
        <v>1585</v>
      </c>
      <c r="F1287" s="6" t="s">
        <v>1022</v>
      </c>
      <c r="G1287" s="6"/>
      <c r="H1287" s="6">
        <v>1</v>
      </c>
      <c r="I1287" s="6" t="s">
        <v>439</v>
      </c>
      <c r="J1287" s="27">
        <v>42825</v>
      </c>
      <c r="K1287" s="27">
        <v>42825</v>
      </c>
      <c r="L1287" s="7">
        <v>26907.01</v>
      </c>
      <c r="M1287" s="7">
        <v>0</v>
      </c>
      <c r="N1287" s="7"/>
      <c r="O1287" s="8">
        <v>26907.01</v>
      </c>
      <c r="P1287" s="7">
        <v>-8520.7199999999993</v>
      </c>
      <c r="Q1287" s="7">
        <v>0</v>
      </c>
      <c r="R1287" s="7">
        <v>-1703.21</v>
      </c>
      <c r="S1287" s="12">
        <f t="shared" si="719"/>
        <v>-10223.93</v>
      </c>
      <c r="T1287" s="18">
        <f t="shared" si="720"/>
        <v>18386.29</v>
      </c>
      <c r="U1287" s="18">
        <v>16683.080000000002</v>
      </c>
      <c r="V1287" s="30">
        <f t="shared" si="721"/>
        <v>42795</v>
      </c>
      <c r="W1287" s="28">
        <f t="shared" si="712"/>
        <v>6.1805555555555554</v>
      </c>
      <c r="X1287" s="38"/>
      <c r="AD1287"/>
      <c r="AE1287" s="43" t="s">
        <v>4429</v>
      </c>
      <c r="AF1287">
        <f>MATCH(AE1287,'CAT-4'!$A:$A,0)</f>
        <v>844</v>
      </c>
      <c r="AG1287">
        <f>MATCH(V1287,'CAT-4'!$1:$1,0)</f>
        <v>63</v>
      </c>
      <c r="AH1287">
        <f>INDEX('CAT-4'!$1:$1048576,FAR!AF1287,FAR!AG1287)</f>
        <v>116.5</v>
      </c>
      <c r="AI1287">
        <f>MATCH($AI$3,'CAT-4'!$1:$1,0)</f>
        <v>133</v>
      </c>
      <c r="AJ1287">
        <f>INDEX('CAT-4'!$1:$1048576,FAR!AF1287,FAR!AI1287)</f>
        <v>157.9</v>
      </c>
      <c r="AK1287" s="28">
        <f t="shared" si="714"/>
        <v>1.3553648068669528</v>
      </c>
      <c r="AL1287" s="28">
        <f t="shared" ref="AL1287:AL1291" si="722">AK1287</f>
        <v>1.3553648068669528</v>
      </c>
      <c r="AM1287" s="2">
        <f>INDEX(ELSV!$C$4:$G$58,MATCH(AE1287,ELSV!$G$4:$G$58,0),MATCH(IF(O1287&gt;2000000,"A",IF(O1287&gt;1000000,"B",IF(O1287&gt;100000,"C","D"))),ELSV!$C$4:$G$4,0))</f>
        <v>8</v>
      </c>
      <c r="AN1287" s="77">
        <f>INDEX(ELSV!$G$4:$K$58,MATCH(AE1287,ELSV!$G$4:$G$58,0),MATCH(IF(O1287&gt;2000000,"A",IF(O1287&gt;1000000,"B",IF(O1287&gt;100000,"C","D"))),ELSV!$G$4:$K$4,0))</f>
        <v>0.95</v>
      </c>
      <c r="AO1287" s="24">
        <f t="shared" si="716"/>
        <v>36468.814412017164</v>
      </c>
      <c r="AP1287" s="24">
        <f t="shared" si="717"/>
        <v>26765.957105347661</v>
      </c>
      <c r="AQ1287" s="25">
        <f t="shared" si="718"/>
        <v>9702.8573066695026</v>
      </c>
    </row>
    <row r="1288" spans="1:43" x14ac:dyDescent="0.25">
      <c r="A1288" s="11">
        <v>3008</v>
      </c>
      <c r="B1288" s="6">
        <v>3008000216</v>
      </c>
      <c r="C1288" s="6">
        <v>20000201</v>
      </c>
      <c r="D1288" s="6">
        <v>3020000453</v>
      </c>
      <c r="E1288" s="6" t="s">
        <v>1586</v>
      </c>
      <c r="F1288" s="6" t="s">
        <v>578</v>
      </c>
      <c r="G1288" s="6"/>
      <c r="H1288" s="6">
        <v>1</v>
      </c>
      <c r="I1288" s="6" t="s">
        <v>8</v>
      </c>
      <c r="J1288" s="27">
        <v>43738</v>
      </c>
      <c r="K1288" s="27">
        <v>43738</v>
      </c>
      <c r="L1288" s="7">
        <v>26866</v>
      </c>
      <c r="M1288" s="7">
        <v>0</v>
      </c>
      <c r="N1288" s="7"/>
      <c r="O1288" s="8">
        <v>26866</v>
      </c>
      <c r="P1288" s="7">
        <v>-3920</v>
      </c>
      <c r="Q1288" s="7">
        <v>0</v>
      </c>
      <c r="R1288" s="7">
        <v>-1566.29</v>
      </c>
      <c r="S1288" s="12">
        <f t="shared" si="719"/>
        <v>-5486.29</v>
      </c>
      <c r="T1288" s="18">
        <f t="shared" si="720"/>
        <v>22946</v>
      </c>
      <c r="U1288" s="18">
        <v>21379.71</v>
      </c>
      <c r="V1288" s="30">
        <f t="shared" si="721"/>
        <v>43709</v>
      </c>
      <c r="W1288" s="28">
        <f t="shared" si="712"/>
        <v>3.6805555555555554</v>
      </c>
      <c r="X1288" s="38"/>
      <c r="AD1288"/>
      <c r="AE1288" s="43" t="s">
        <v>4186</v>
      </c>
      <c r="AF1288">
        <f>MATCH(AE1288,'CAT-4'!$A:$A,0)</f>
        <v>719</v>
      </c>
      <c r="AG1288">
        <f>MATCH(V1288,'CAT-4'!$1:$1,0)</f>
        <v>93</v>
      </c>
      <c r="AH1288">
        <f>INDEX('CAT-4'!$1:$1048576,FAR!AF1288,FAR!AG1288)</f>
        <v>97.1</v>
      </c>
      <c r="AI1288">
        <f>MATCH($AI$3,'CAT-4'!$1:$1,0)</f>
        <v>133</v>
      </c>
      <c r="AJ1288">
        <f>INDEX('CAT-4'!$1:$1048576,FAR!AF1288,FAR!AI1288)</f>
        <v>108.7</v>
      </c>
      <c r="AK1288" s="28">
        <f t="shared" si="714"/>
        <v>1.1194644696189497</v>
      </c>
      <c r="AL1288" s="28">
        <f t="shared" si="722"/>
        <v>1.1194644696189497</v>
      </c>
      <c r="AM1288" s="2">
        <f>INDEX(ELSV!$C$4:$G$58,MATCH(AE1288,ELSV!$G$4:$G$58,0),MATCH(IF(O1288&gt;2000000,"A",IF(O1288&gt;1000000,"B",IF(O1288&gt;100000,"C","D"))),ELSV!$C$4:$G$4,0))</f>
        <v>8</v>
      </c>
      <c r="AN1288" s="77">
        <f>INDEX(ELSV!$G$4:$K$58,MATCH(AE1288,ELSV!$G$4:$G$58,0),MATCH(IF(O1288&gt;2000000,"A",IF(O1288&gt;1000000,"B",IF(O1288&gt;100000,"C","D"))),ELSV!$G$4:$K$4,0))</f>
        <v>0.95</v>
      </c>
      <c r="AO1288" s="24">
        <f t="shared" si="716"/>
        <v>30075.532440782703</v>
      </c>
      <c r="AP1288" s="24">
        <f t="shared" si="717"/>
        <v>13144.991826331676</v>
      </c>
      <c r="AQ1288" s="25">
        <f t="shared" si="718"/>
        <v>16930.540614451027</v>
      </c>
    </row>
    <row r="1289" spans="1:43" x14ac:dyDescent="0.25">
      <c r="A1289" s="11">
        <v>3007</v>
      </c>
      <c r="B1289" s="6">
        <v>3007006203</v>
      </c>
      <c r="C1289" s="6">
        <v>20000301</v>
      </c>
      <c r="D1289" s="6">
        <v>4000000200</v>
      </c>
      <c r="E1289" s="6" t="s">
        <v>1585</v>
      </c>
      <c r="F1289" s="6" t="s">
        <v>942</v>
      </c>
      <c r="G1289" s="6"/>
      <c r="H1289" s="6">
        <v>2</v>
      </c>
      <c r="I1289" s="6" t="s">
        <v>41</v>
      </c>
      <c r="J1289" s="27">
        <v>41470</v>
      </c>
      <c r="K1289" s="27">
        <v>41470</v>
      </c>
      <c r="L1289" s="7">
        <v>26684.21</v>
      </c>
      <c r="M1289" s="7">
        <v>0</v>
      </c>
      <c r="N1289" s="7"/>
      <c r="O1289" s="8">
        <v>26684.21</v>
      </c>
      <c r="P1289" s="7">
        <v>-14716.08</v>
      </c>
      <c r="Q1289" s="7">
        <v>0</v>
      </c>
      <c r="R1289" s="7">
        <v>-1689.11</v>
      </c>
      <c r="S1289" s="12">
        <f t="shared" si="719"/>
        <v>-16405.189999999999</v>
      </c>
      <c r="T1289" s="18">
        <f t="shared" si="720"/>
        <v>11968.13</v>
      </c>
      <c r="U1289" s="18">
        <v>10279.02</v>
      </c>
      <c r="V1289" s="30">
        <f t="shared" si="721"/>
        <v>41456</v>
      </c>
      <c r="W1289" s="28">
        <f t="shared" si="712"/>
        <v>9.8888888888888893</v>
      </c>
      <c r="X1289" s="38"/>
      <c r="AD1289"/>
      <c r="AE1289" s="43" t="s">
        <v>4429</v>
      </c>
      <c r="AF1289">
        <f>MATCH(AE1289,'CAT-4'!$A:$A,0)</f>
        <v>844</v>
      </c>
      <c r="AG1289">
        <f>MATCH(V1289,'CAT-4'!$1:$1,0)</f>
        <v>19</v>
      </c>
      <c r="AH1289">
        <f>INDEX('CAT-4'!$1:$1048576,FAR!AF1289,FAR!AG1289)</f>
        <v>106.6</v>
      </c>
      <c r="AI1289">
        <f>MATCH($AI$3,'CAT-4'!$1:$1,0)</f>
        <v>133</v>
      </c>
      <c r="AJ1289">
        <f>INDEX('CAT-4'!$1:$1048576,FAR!AF1289,FAR!AI1289)</f>
        <v>157.9</v>
      </c>
      <c r="AK1289" s="28">
        <f t="shared" si="714"/>
        <v>1.4812382739212009</v>
      </c>
      <c r="AL1289" s="28">
        <f t="shared" si="722"/>
        <v>1.4812382739212009</v>
      </c>
      <c r="AM1289" s="2">
        <f>INDEX(ELSV!$C$4:$G$58,MATCH(AE1289,ELSV!$G$4:$G$58,0),MATCH(IF(O1289&gt;2000000,"A",IF(O1289&gt;1000000,"B",IF(O1289&gt;100000,"C","D"))),ELSV!$C$4:$G$4,0))</f>
        <v>8</v>
      </c>
      <c r="AN1289" s="77">
        <f>INDEX(ELSV!$G$4:$K$58,MATCH(AE1289,ELSV!$G$4:$G$58,0),MATCH(IF(O1289&gt;2000000,"A",IF(O1289&gt;1000000,"B",IF(O1289&gt;100000,"C","D"))),ELSV!$G$4:$K$4,0))</f>
        <v>0.95</v>
      </c>
      <c r="AO1289" s="24">
        <f t="shared" si="716"/>
        <v>39525.673161350845</v>
      </c>
      <c r="AP1289" s="24">
        <f t="shared" si="717"/>
        <v>37549.389503283302</v>
      </c>
      <c r="AQ1289" s="25">
        <f t="shared" si="718"/>
        <v>1976.283658067543</v>
      </c>
    </row>
    <row r="1290" spans="1:43" x14ac:dyDescent="0.25">
      <c r="A1290" s="11">
        <v>3006</v>
      </c>
      <c r="B1290" s="6">
        <v>3006006203</v>
      </c>
      <c r="C1290" s="6">
        <v>20000301</v>
      </c>
      <c r="D1290" s="6">
        <v>4000000210</v>
      </c>
      <c r="E1290" s="6" t="s">
        <v>1582</v>
      </c>
      <c r="F1290" s="6" t="s">
        <v>950</v>
      </c>
      <c r="G1290" s="6"/>
      <c r="H1290" s="6">
        <v>2</v>
      </c>
      <c r="I1290" s="6" t="s">
        <v>41</v>
      </c>
      <c r="J1290" s="27">
        <v>41547</v>
      </c>
      <c r="K1290" s="27">
        <v>41547</v>
      </c>
      <c r="L1290" s="7">
        <v>26682.84</v>
      </c>
      <c r="M1290" s="7">
        <v>0</v>
      </c>
      <c r="N1290" s="7"/>
      <c r="O1290" s="8">
        <v>26682.84</v>
      </c>
      <c r="P1290" s="7">
        <v>-14358.99</v>
      </c>
      <c r="Q1290" s="7">
        <v>0</v>
      </c>
      <c r="R1290" s="7">
        <v>-1689.02</v>
      </c>
      <c r="S1290" s="12">
        <f t="shared" si="719"/>
        <v>-16048.01</v>
      </c>
      <c r="T1290" s="18">
        <f t="shared" si="720"/>
        <v>12323.85</v>
      </c>
      <c r="U1290" s="18">
        <v>10634.83</v>
      </c>
      <c r="V1290" s="30">
        <f t="shared" si="721"/>
        <v>41518</v>
      </c>
      <c r="W1290" s="28">
        <f t="shared" si="712"/>
        <v>9.6805555555555554</v>
      </c>
      <c r="X1290" s="38"/>
      <c r="AD1290"/>
      <c r="AE1290" s="43" t="s">
        <v>4429</v>
      </c>
      <c r="AF1290">
        <f>MATCH(AE1290,'CAT-4'!$A:$A,0)</f>
        <v>844</v>
      </c>
      <c r="AG1290">
        <f>MATCH(V1290,'CAT-4'!$1:$1,0)</f>
        <v>21</v>
      </c>
      <c r="AH1290">
        <f>INDEX('CAT-4'!$1:$1048576,FAR!AF1290,FAR!AG1290)</f>
        <v>112.4</v>
      </c>
      <c r="AI1290">
        <f>MATCH($AI$3,'CAT-4'!$1:$1,0)</f>
        <v>133</v>
      </c>
      <c r="AJ1290">
        <f>INDEX('CAT-4'!$1:$1048576,FAR!AF1290,FAR!AI1290)</f>
        <v>157.9</v>
      </c>
      <c r="AK1290" s="28">
        <f t="shared" si="714"/>
        <v>1.4048042704626333</v>
      </c>
      <c r="AL1290" s="28">
        <f t="shared" si="722"/>
        <v>1.4048042704626333</v>
      </c>
      <c r="AM1290" s="2">
        <f>INDEX(ELSV!$C$4:$G$58,MATCH(AE1290,ELSV!$G$4:$G$58,0),MATCH(IF(O1290&gt;2000000,"A",IF(O1290&gt;1000000,"B",IF(O1290&gt;100000,"C","D"))),ELSV!$C$4:$G$4,0))</f>
        <v>8</v>
      </c>
      <c r="AN1290" s="77">
        <f>INDEX(ELSV!$G$4:$K$58,MATCH(AE1290,ELSV!$G$4:$G$58,0),MATCH(IF(O1290&gt;2000000,"A",IF(O1290&gt;1000000,"B",IF(O1290&gt;100000,"C","D"))),ELSV!$G$4:$K$4,0))</f>
        <v>0.95</v>
      </c>
      <c r="AO1290" s="24">
        <f t="shared" si="716"/>
        <v>37484.167580071175</v>
      </c>
      <c r="AP1290" s="24">
        <f t="shared" si="717"/>
        <v>35609.959201067613</v>
      </c>
      <c r="AQ1290" s="25">
        <f t="shared" si="718"/>
        <v>1874.2083790035613</v>
      </c>
    </row>
    <row r="1291" spans="1:43" x14ac:dyDescent="0.25">
      <c r="A1291" s="11">
        <v>3005</v>
      </c>
      <c r="B1291" s="6">
        <v>3005005204</v>
      </c>
      <c r="C1291" s="6">
        <v>20000201</v>
      </c>
      <c r="D1291" s="6">
        <v>3020000431</v>
      </c>
      <c r="E1291" s="6" t="s">
        <v>1584</v>
      </c>
      <c r="F1291" s="6" t="s">
        <v>557</v>
      </c>
      <c r="G1291" s="6"/>
      <c r="H1291" s="6">
        <v>2</v>
      </c>
      <c r="I1291" s="6" t="s">
        <v>8</v>
      </c>
      <c r="J1291" s="27">
        <v>42794</v>
      </c>
      <c r="K1291" s="27">
        <v>42794</v>
      </c>
      <c r="L1291" s="7">
        <v>26518</v>
      </c>
      <c r="M1291" s="7">
        <v>0</v>
      </c>
      <c r="N1291" s="7"/>
      <c r="O1291" s="8">
        <v>26518</v>
      </c>
      <c r="P1291" s="7">
        <v>-7865.54</v>
      </c>
      <c r="Q1291" s="7">
        <v>0</v>
      </c>
      <c r="R1291" s="7">
        <v>-1546</v>
      </c>
      <c r="S1291" s="12">
        <f t="shared" si="719"/>
        <v>-9411.5400000000009</v>
      </c>
      <c r="T1291" s="18">
        <f t="shared" si="720"/>
        <v>18652.46</v>
      </c>
      <c r="U1291" s="18">
        <v>17106.46</v>
      </c>
      <c r="V1291" s="30">
        <f t="shared" si="721"/>
        <v>42767</v>
      </c>
      <c r="W1291" s="28">
        <f t="shared" si="712"/>
        <v>6.2638888888888893</v>
      </c>
      <c r="X1291" s="38"/>
      <c r="AD1291"/>
      <c r="AE1291" s="43" t="s">
        <v>4237</v>
      </c>
      <c r="AF1291">
        <f>MATCH(AE1291,'CAT-4'!$A:$A,0)</f>
        <v>745</v>
      </c>
      <c r="AG1291">
        <f>MATCH(V1291,'CAT-4'!$1:$1,0)</f>
        <v>62</v>
      </c>
      <c r="AH1291">
        <f>INDEX('CAT-4'!$1:$1048576,FAR!AF1291,FAR!AG1291)</f>
        <v>103.3</v>
      </c>
      <c r="AI1291">
        <f>MATCH($AI$3,'CAT-4'!$1:$1,0)</f>
        <v>133</v>
      </c>
      <c r="AJ1291">
        <f>INDEX('CAT-4'!$1:$1048576,FAR!AF1291,FAR!AI1291)</f>
        <v>116.6</v>
      </c>
      <c r="AK1291" s="28">
        <f t="shared" si="714"/>
        <v>1.1287512100677637</v>
      </c>
      <c r="AL1291" s="28">
        <f t="shared" si="722"/>
        <v>1.1287512100677637</v>
      </c>
      <c r="AM1291" s="2">
        <f>INDEX(ELSV!$C$4:$G$58,MATCH(AE1291,ELSV!$G$4:$G$58,0),MATCH(IF(O1291&gt;2000000,"A",IF(O1291&gt;1000000,"B",IF(O1291&gt;100000,"C","D"))),ELSV!$C$4:$G$4,0))</f>
        <v>8</v>
      </c>
      <c r="AN1291" s="77">
        <f>INDEX(ELSV!$G$4:$K$58,MATCH(AE1291,ELSV!$G$4:$G$58,0),MATCH(IF(O1291&gt;2000000,"A",IF(O1291&gt;1000000,"B",IF(O1291&gt;100000,"C","D"))),ELSV!$G$4:$K$4,0))</f>
        <v>0.95</v>
      </c>
      <c r="AO1291" s="24">
        <f t="shared" si="716"/>
        <v>29932.224588576959</v>
      </c>
      <c r="AP1291" s="24">
        <f t="shared" si="717"/>
        <v>22264.690321138536</v>
      </c>
      <c r="AQ1291" s="25">
        <f t="shared" si="718"/>
        <v>7667.5342674384228</v>
      </c>
    </row>
    <row r="1292" spans="1:43" x14ac:dyDescent="0.25">
      <c r="A1292" s="11">
        <v>3005</v>
      </c>
      <c r="B1292" s="6">
        <v>3005006301</v>
      </c>
      <c r="C1292" s="6">
        <v>20000401</v>
      </c>
      <c r="D1292" s="6">
        <v>5030000057</v>
      </c>
      <c r="E1292" s="6" t="s">
        <v>1584</v>
      </c>
      <c r="F1292" s="6" t="s">
        <v>1374</v>
      </c>
      <c r="G1292" s="6"/>
      <c r="H1292" s="6">
        <v>2</v>
      </c>
      <c r="I1292" s="6" t="s">
        <v>8</v>
      </c>
      <c r="J1292" s="27">
        <v>40436</v>
      </c>
      <c r="K1292" s="27">
        <v>40436</v>
      </c>
      <c r="L1292" s="7">
        <v>26463.15</v>
      </c>
      <c r="M1292" s="7">
        <v>0</v>
      </c>
      <c r="N1292" s="7"/>
      <c r="O1292" s="8">
        <v>26463.15</v>
      </c>
      <c r="P1292" s="7">
        <v>-23816.83</v>
      </c>
      <c r="Q1292" s="7">
        <v>0</v>
      </c>
      <c r="R1292" s="7">
        <v>0</v>
      </c>
      <c r="S1292" s="12">
        <f t="shared" si="719"/>
        <v>-23816.83</v>
      </c>
      <c r="T1292" s="18">
        <f t="shared" si="720"/>
        <v>2646.3199999999997</v>
      </c>
      <c r="U1292" s="18">
        <v>2646.32</v>
      </c>
      <c r="V1292" s="30">
        <f t="shared" si="721"/>
        <v>40422</v>
      </c>
      <c r="W1292" s="28">
        <f t="shared" si="712"/>
        <v>12.722222222222221</v>
      </c>
      <c r="X1292" s="38" t="s">
        <v>3110</v>
      </c>
      <c r="Y1292">
        <f>MATCH(X1292,'CAT-3'!$A:$A,0)</f>
        <v>757</v>
      </c>
      <c r="Z1292">
        <f>MATCH(V1292,'CAT-3'!$1:$1,0)</f>
        <v>72</v>
      </c>
      <c r="AA1292">
        <f>INDEX('CAT-3'!$1:$1048576,FAR!Y1292,FAR!Z1292)</f>
        <v>94.9</v>
      </c>
      <c r="AB1292">
        <f>MATCH($AB$3,'CAT-3'!$1:$1,0)</f>
        <v>90</v>
      </c>
      <c r="AC1292">
        <f>INDEX('CAT-3'!$1:$1048576,FAR!Y1292,FAR!AB1292)</f>
        <v>93.3</v>
      </c>
      <c r="AD1292" s="28">
        <f t="shared" ref="AD1292:AD1294" si="723">AC1292/AA1292</f>
        <v>0.98314014752370904</v>
      </c>
      <c r="AE1292" s="43" t="s">
        <v>4047</v>
      </c>
      <c r="AF1292">
        <f>MATCH(AE1292,'CAT-4'!$A:$A,0)</f>
        <v>647</v>
      </c>
      <c r="AG1292">
        <f>MATCH($AG$3,'CAT-4'!$1:$1,0)</f>
        <v>4</v>
      </c>
      <c r="AH1292">
        <f>INDEX('CAT-4'!$1:$1048576,FAR!AF1292,FAR!AG1292)</f>
        <v>100.5</v>
      </c>
      <c r="AI1292">
        <f>MATCH($AI$3,'CAT-4'!$1:$1,0)</f>
        <v>133</v>
      </c>
      <c r="AJ1292">
        <f>INDEX('CAT-4'!$1:$1048576,FAR!AF1292,FAR!AI1292)</f>
        <v>92.8</v>
      </c>
      <c r="AK1292" s="28">
        <f t="shared" ref="AK1292:AK1294" si="724">AJ1292/AH1292</f>
        <v>0.92338308457711438</v>
      </c>
      <c r="AL1292" s="28">
        <f t="shared" ref="AL1292:AL1294" si="725">AK1292*AD1292</f>
        <v>0.90781498199204169</v>
      </c>
      <c r="AM1292" s="2">
        <f>INDEX(ELSV!$C$4:$G$58,MATCH(AE1292,ELSV!$G$4:$G$58,0),MATCH(IF(O1292&gt;2000000,"A",IF(O1292&gt;1000000,"B",IF(O1292&gt;100000,"C","D"))),ELSV!$C$4:$G$4,0))</f>
        <v>6</v>
      </c>
      <c r="AN1292" s="77">
        <f>INDEX(ELSV!$G$4:$K$58,MATCH(AE1292,ELSV!$G$4:$G$58,0),MATCH(IF(O1292&gt;2000000,"A",IF(O1292&gt;1000000,"B",IF(O1292&gt;100000,"C","D"))),ELSV!$G$4:$K$4,0))</f>
        <v>1</v>
      </c>
      <c r="AO1292" s="24">
        <f t="shared" si="716"/>
        <v>24023.6440407027</v>
      </c>
      <c r="AP1292" s="24">
        <f t="shared" si="717"/>
        <v>24023.6440407027</v>
      </c>
      <c r="AQ1292" s="25">
        <f t="shared" si="718"/>
        <v>0</v>
      </c>
    </row>
    <row r="1293" spans="1:43" x14ac:dyDescent="0.25">
      <c r="A1293" s="11">
        <v>3008</v>
      </c>
      <c r="B1293" s="6">
        <v>3008006301</v>
      </c>
      <c r="C1293" s="6">
        <v>20000401</v>
      </c>
      <c r="D1293" s="6">
        <v>5030000012</v>
      </c>
      <c r="E1293" s="6" t="s">
        <v>1586</v>
      </c>
      <c r="F1293" s="6" t="s">
        <v>1340</v>
      </c>
      <c r="G1293" s="6"/>
      <c r="H1293" s="6">
        <v>2</v>
      </c>
      <c r="I1293" s="6" t="s">
        <v>8</v>
      </c>
      <c r="J1293" s="27">
        <v>40441</v>
      </c>
      <c r="K1293" s="27">
        <v>40441</v>
      </c>
      <c r="L1293" s="7">
        <v>26460</v>
      </c>
      <c r="M1293" s="7">
        <v>0</v>
      </c>
      <c r="N1293" s="7"/>
      <c r="O1293" s="8">
        <v>26460</v>
      </c>
      <c r="P1293" s="7">
        <v>-23814</v>
      </c>
      <c r="Q1293" s="7">
        <v>0</v>
      </c>
      <c r="R1293" s="7">
        <v>0</v>
      </c>
      <c r="S1293" s="12">
        <f t="shared" si="719"/>
        <v>-23814</v>
      </c>
      <c r="T1293" s="18">
        <f t="shared" si="720"/>
        <v>2646</v>
      </c>
      <c r="U1293" s="18">
        <v>2646</v>
      </c>
      <c r="V1293" s="30">
        <f t="shared" si="721"/>
        <v>40422</v>
      </c>
      <c r="W1293" s="28">
        <f t="shared" si="712"/>
        <v>12.708333333333334</v>
      </c>
      <c r="X1293" s="38" t="s">
        <v>3110</v>
      </c>
      <c r="Y1293">
        <f>MATCH(X1293,'CAT-3'!$A:$A,0)</f>
        <v>757</v>
      </c>
      <c r="Z1293">
        <f>MATCH(V1293,'CAT-3'!$1:$1,0)</f>
        <v>72</v>
      </c>
      <c r="AA1293">
        <f>INDEX('CAT-3'!$1:$1048576,FAR!Y1293,FAR!Z1293)</f>
        <v>94.9</v>
      </c>
      <c r="AB1293">
        <f>MATCH($AB$3,'CAT-3'!$1:$1,0)</f>
        <v>90</v>
      </c>
      <c r="AC1293">
        <f>INDEX('CAT-3'!$1:$1048576,FAR!Y1293,FAR!AB1293)</f>
        <v>93.3</v>
      </c>
      <c r="AD1293" s="28">
        <f t="shared" si="723"/>
        <v>0.98314014752370904</v>
      </c>
      <c r="AE1293" s="43" t="s">
        <v>4047</v>
      </c>
      <c r="AF1293">
        <f>MATCH(AE1293,'CAT-4'!$A:$A,0)</f>
        <v>647</v>
      </c>
      <c r="AG1293">
        <f>MATCH($AG$3,'CAT-4'!$1:$1,0)</f>
        <v>4</v>
      </c>
      <c r="AH1293">
        <f>INDEX('CAT-4'!$1:$1048576,FAR!AF1293,FAR!AG1293)</f>
        <v>100.5</v>
      </c>
      <c r="AI1293">
        <f>MATCH($AI$3,'CAT-4'!$1:$1,0)</f>
        <v>133</v>
      </c>
      <c r="AJ1293">
        <f>INDEX('CAT-4'!$1:$1048576,FAR!AF1293,FAR!AI1293)</f>
        <v>92.8</v>
      </c>
      <c r="AK1293" s="28">
        <f t="shared" si="724"/>
        <v>0.92338308457711438</v>
      </c>
      <c r="AL1293" s="28">
        <f t="shared" si="725"/>
        <v>0.90781498199204169</v>
      </c>
      <c r="AM1293" s="2">
        <f>INDEX(ELSV!$C$4:$G$58,MATCH(AE1293,ELSV!$G$4:$G$58,0),MATCH(IF(O1293&gt;2000000,"A",IF(O1293&gt;1000000,"B",IF(O1293&gt;100000,"C","D"))),ELSV!$C$4:$G$4,0))</f>
        <v>6</v>
      </c>
      <c r="AN1293" s="77">
        <f>INDEX(ELSV!$G$4:$K$58,MATCH(AE1293,ELSV!$G$4:$G$58,0),MATCH(IF(O1293&gt;2000000,"A",IF(O1293&gt;1000000,"B",IF(O1293&gt;100000,"C","D"))),ELSV!$G$4:$K$4,0))</f>
        <v>1</v>
      </c>
      <c r="AO1293" s="24">
        <f t="shared" si="716"/>
        <v>24020.784423509424</v>
      </c>
      <c r="AP1293" s="24">
        <f t="shared" si="717"/>
        <v>24020.784423509424</v>
      </c>
      <c r="AQ1293" s="25">
        <f t="shared" si="718"/>
        <v>0</v>
      </c>
    </row>
    <row r="1294" spans="1:43" x14ac:dyDescent="0.25">
      <c r="A1294" s="11">
        <v>3004</v>
      </c>
      <c r="B1294" s="6">
        <v>3004006601</v>
      </c>
      <c r="C1294" s="6">
        <v>20000401</v>
      </c>
      <c r="D1294" s="6">
        <v>5030000026</v>
      </c>
      <c r="E1294" s="6" t="s">
        <v>1583</v>
      </c>
      <c r="F1294" s="6" t="s">
        <v>1353</v>
      </c>
      <c r="G1294" s="6"/>
      <c r="H1294" s="6">
        <v>2</v>
      </c>
      <c r="I1294" s="6" t="s">
        <v>41</v>
      </c>
      <c r="J1294" s="27">
        <v>40441</v>
      </c>
      <c r="K1294" s="27">
        <v>40441</v>
      </c>
      <c r="L1294" s="7">
        <v>26460</v>
      </c>
      <c r="M1294" s="7">
        <v>0</v>
      </c>
      <c r="N1294" s="7"/>
      <c r="O1294" s="8">
        <v>26460</v>
      </c>
      <c r="P1294" s="7">
        <v>-23814</v>
      </c>
      <c r="Q1294" s="7">
        <v>0</v>
      </c>
      <c r="R1294" s="7">
        <v>0</v>
      </c>
      <c r="S1294" s="12">
        <f t="shared" si="719"/>
        <v>-23814</v>
      </c>
      <c r="T1294" s="18">
        <f t="shared" si="720"/>
        <v>2646</v>
      </c>
      <c r="U1294" s="18">
        <v>2646</v>
      </c>
      <c r="V1294" s="30">
        <f t="shared" si="721"/>
        <v>40422</v>
      </c>
      <c r="W1294" s="28">
        <f t="shared" si="712"/>
        <v>12.708333333333334</v>
      </c>
      <c r="X1294" s="38" t="s">
        <v>3110</v>
      </c>
      <c r="Y1294">
        <f>MATCH(X1294,'CAT-3'!$A:$A,0)</f>
        <v>757</v>
      </c>
      <c r="Z1294">
        <f>MATCH(V1294,'CAT-3'!$1:$1,0)</f>
        <v>72</v>
      </c>
      <c r="AA1294">
        <f>INDEX('CAT-3'!$1:$1048576,FAR!Y1294,FAR!Z1294)</f>
        <v>94.9</v>
      </c>
      <c r="AB1294">
        <f>MATCH($AB$3,'CAT-3'!$1:$1,0)</f>
        <v>90</v>
      </c>
      <c r="AC1294">
        <f>INDEX('CAT-3'!$1:$1048576,FAR!Y1294,FAR!AB1294)</f>
        <v>93.3</v>
      </c>
      <c r="AD1294" s="28">
        <f t="shared" si="723"/>
        <v>0.98314014752370904</v>
      </c>
      <c r="AE1294" s="43" t="s">
        <v>4047</v>
      </c>
      <c r="AF1294">
        <f>MATCH(AE1294,'CAT-4'!$A:$A,0)</f>
        <v>647</v>
      </c>
      <c r="AG1294">
        <f>MATCH($AG$3,'CAT-4'!$1:$1,0)</f>
        <v>4</v>
      </c>
      <c r="AH1294">
        <f>INDEX('CAT-4'!$1:$1048576,FAR!AF1294,FAR!AG1294)</f>
        <v>100.5</v>
      </c>
      <c r="AI1294">
        <f>MATCH($AI$3,'CAT-4'!$1:$1,0)</f>
        <v>133</v>
      </c>
      <c r="AJ1294">
        <f>INDEX('CAT-4'!$1:$1048576,FAR!AF1294,FAR!AI1294)</f>
        <v>92.8</v>
      </c>
      <c r="AK1294" s="28">
        <f t="shared" si="724"/>
        <v>0.92338308457711438</v>
      </c>
      <c r="AL1294" s="28">
        <f t="shared" si="725"/>
        <v>0.90781498199204169</v>
      </c>
      <c r="AM1294" s="2">
        <f>INDEX(ELSV!$C$4:$G$58,MATCH(AE1294,ELSV!$G$4:$G$58,0),MATCH(IF(O1294&gt;2000000,"A",IF(O1294&gt;1000000,"B",IF(O1294&gt;100000,"C","D"))),ELSV!$C$4:$G$4,0))</f>
        <v>6</v>
      </c>
      <c r="AN1294" s="77">
        <f>INDEX(ELSV!$G$4:$K$58,MATCH(AE1294,ELSV!$G$4:$G$58,0),MATCH(IF(O1294&gt;2000000,"A",IF(O1294&gt;1000000,"B",IF(O1294&gt;100000,"C","D"))),ELSV!$G$4:$K$4,0))</f>
        <v>1</v>
      </c>
      <c r="AO1294" s="24">
        <f t="shared" si="716"/>
        <v>24020.784423509424</v>
      </c>
      <c r="AP1294" s="24">
        <f t="shared" si="717"/>
        <v>24020.784423509424</v>
      </c>
      <c r="AQ1294" s="25">
        <f t="shared" si="718"/>
        <v>0</v>
      </c>
    </row>
    <row r="1295" spans="1:43" hidden="1" x14ac:dyDescent="0.25">
      <c r="A1295" s="11">
        <v>3007</v>
      </c>
      <c r="B1295" s="6">
        <v>3007006203</v>
      </c>
      <c r="C1295" s="6">
        <v>20000301</v>
      </c>
      <c r="D1295" s="6">
        <v>4000000298</v>
      </c>
      <c r="E1295" s="6"/>
      <c r="F1295" s="6" t="s">
        <v>1019</v>
      </c>
      <c r="G1295" s="6"/>
      <c r="H1295" s="6">
        <v>2</v>
      </c>
      <c r="I1295" s="6" t="s">
        <v>8</v>
      </c>
      <c r="J1295" s="27">
        <v>42614</v>
      </c>
      <c r="K1295" s="27">
        <v>42614</v>
      </c>
      <c r="L1295" s="7">
        <v>26380.01</v>
      </c>
      <c r="M1295" s="7">
        <v>0</v>
      </c>
      <c r="N1295" s="7"/>
      <c r="O1295" s="8">
        <v>26380.01</v>
      </c>
      <c r="P1295" s="7">
        <v>-9319.14</v>
      </c>
      <c r="Q1295" s="7">
        <v>0</v>
      </c>
      <c r="R1295" s="7">
        <v>-1669.85</v>
      </c>
      <c r="S1295" s="12">
        <f t="shared" si="719"/>
        <v>-10988.99</v>
      </c>
      <c r="T1295" s="18">
        <f t="shared" si="720"/>
        <v>17060.87</v>
      </c>
      <c r="U1295" s="18">
        <v>15391.02</v>
      </c>
      <c r="V1295" s="30">
        <f t="shared" si="721"/>
        <v>42614</v>
      </c>
      <c r="W1295" s="28">
        <f t="shared" si="712"/>
        <v>6.7611111111111111</v>
      </c>
      <c r="X1295" s="38" t="s">
        <v>3080</v>
      </c>
      <c r="AD1295"/>
      <c r="AE1295" s="43" t="s">
        <v>4057</v>
      </c>
      <c r="AF1295">
        <f>MATCH(AE1295,'CAT-4'!$A:$A,0)</f>
        <v>652</v>
      </c>
      <c r="AG1295">
        <f>MATCH(V1295,'CAT-4'!$1:$1,0)</f>
        <v>57</v>
      </c>
      <c r="AH1295">
        <f>INDEX('CAT-4'!$1:$1048576,FAR!AF1295,FAR!AG1295)</f>
        <v>94.6</v>
      </c>
      <c r="AI1295">
        <f>MATCH($AI$3,'CAT-4'!$1:$1,0)</f>
        <v>133</v>
      </c>
      <c r="AJ1295">
        <f>INDEX('CAT-4'!$1:$1048576,FAR!AF1295,FAR!AI1295)</f>
        <v>93.1</v>
      </c>
      <c r="AK1295" s="28">
        <f>AJ1295/AH1295</f>
        <v>0.9841437632135307</v>
      </c>
      <c r="AL1295" s="28">
        <f>AK1295</f>
        <v>0.9841437632135307</v>
      </c>
      <c r="AM1295" s="2">
        <f>INDEX(ELSV!$C$4:$G$58,MATCH(AE1295,ELSV!$G$4:$G$58,0),MATCH(IF(O1295&gt;2000000,"A",IF(O1295&gt;1000000,"B",IF(O1295&gt;100000,"C","D"))),ELSV!$C$4:$G$4,0))</f>
        <v>8</v>
      </c>
      <c r="AN1295" s="77">
        <f>INDEX(ELSV!$G$4:$K$58,MATCH(AE1295,ELSV!$G$4:$G$58,0),MATCH(IF(O1295&gt;2000000,"A",IF(O1295&gt;1000000,"B",IF(O1295&gt;100000,"C","D"))),ELSV!$G$4:$K$4,0))</f>
        <v>0.95</v>
      </c>
      <c r="AO1295" s="24">
        <f t="shared" si="716"/>
        <v>25961.722315010571</v>
      </c>
      <c r="AP1295" s="24">
        <f t="shared" si="717"/>
        <v>20844.198093402407</v>
      </c>
      <c r="AQ1295" s="25">
        <f t="shared" si="718"/>
        <v>5117.5242216081642</v>
      </c>
    </row>
    <row r="1296" spans="1:43" x14ac:dyDescent="0.25">
      <c r="A1296" s="11">
        <v>3005</v>
      </c>
      <c r="B1296" s="6">
        <v>3005006203</v>
      </c>
      <c r="C1296" s="6">
        <v>20000301</v>
      </c>
      <c r="D1296" s="6">
        <v>4000000138</v>
      </c>
      <c r="E1296" s="6" t="s">
        <v>1584</v>
      </c>
      <c r="F1296" s="6" t="s">
        <v>900</v>
      </c>
      <c r="G1296" s="6"/>
      <c r="H1296" s="6">
        <v>30</v>
      </c>
      <c r="I1296" s="6" t="s">
        <v>8</v>
      </c>
      <c r="J1296" s="27">
        <v>40754</v>
      </c>
      <c r="K1296" s="27">
        <v>40725</v>
      </c>
      <c r="L1296" s="7">
        <v>26325</v>
      </c>
      <c r="M1296" s="7">
        <v>0</v>
      </c>
      <c r="N1296" s="7"/>
      <c r="O1296" s="8">
        <v>26325</v>
      </c>
      <c r="P1296" s="7">
        <v>-26325</v>
      </c>
      <c r="Q1296" s="7">
        <v>0</v>
      </c>
      <c r="R1296" s="7">
        <v>0</v>
      </c>
      <c r="S1296" s="12">
        <f t="shared" si="719"/>
        <v>-26325</v>
      </c>
      <c r="T1296" s="18">
        <f t="shared" si="720"/>
        <v>0</v>
      </c>
      <c r="U1296" s="18">
        <v>0</v>
      </c>
      <c r="V1296" s="30">
        <f t="shared" si="721"/>
        <v>40725</v>
      </c>
      <c r="W1296" s="28">
        <f t="shared" si="712"/>
        <v>11.927777777777777</v>
      </c>
      <c r="X1296" s="38" t="s">
        <v>3068</v>
      </c>
      <c r="Y1296">
        <f>MATCH(X1296,'CAT-3'!$A:$A,0)</f>
        <v>736</v>
      </c>
      <c r="Z1296">
        <f>MATCH(V1296,'CAT-3'!$1:$1,0)</f>
        <v>82</v>
      </c>
      <c r="AA1296">
        <f>INDEX('CAT-3'!$1:$1048576,FAR!Y1296,FAR!Z1296)</f>
        <v>112.1</v>
      </c>
      <c r="AB1296">
        <f>MATCH($AB$3,'CAT-3'!$1:$1,0)</f>
        <v>90</v>
      </c>
      <c r="AC1296">
        <f>INDEX('CAT-3'!$1:$1048576,FAR!Y1296,FAR!AB1296)</f>
        <v>113.1</v>
      </c>
      <c r="AD1296" s="28">
        <f>AC1296/AA1296</f>
        <v>1.0089206066012488</v>
      </c>
      <c r="AE1296" s="43" t="s">
        <v>4174</v>
      </c>
      <c r="AF1296">
        <f>MATCH(AE1296,'CAT-4'!$A:$A,0)</f>
        <v>713</v>
      </c>
      <c r="AG1296">
        <f>MATCH($AG$3,'CAT-4'!$1:$1,0)</f>
        <v>4</v>
      </c>
      <c r="AH1296">
        <f>INDEX('CAT-4'!$1:$1048576,FAR!AF1296,FAR!AG1296)</f>
        <v>101.2</v>
      </c>
      <c r="AI1296">
        <f>MATCH($AI$3,'CAT-4'!$1:$1,0)</f>
        <v>133</v>
      </c>
      <c r="AJ1296">
        <f>INDEX('CAT-4'!$1:$1048576,FAR!AF1296,FAR!AI1296)</f>
        <v>151.30000000000001</v>
      </c>
      <c r="AK1296" s="28">
        <f>AJ1296/AH1296</f>
        <v>1.4950592885375495</v>
      </c>
      <c r="AL1296" s="28">
        <f>AK1296*AD1296</f>
        <v>1.5083961242961359</v>
      </c>
      <c r="AM1296" s="2">
        <f>INDEX(ELSV!$C$4:$G$58,MATCH(AE1296,ELSV!$G$4:$G$58,0),MATCH(IF(O1296&gt;2000000,"A",IF(O1296&gt;1000000,"B",IF(O1296&gt;100000,"C","D"))),ELSV!$C$4:$G$4,0))</f>
        <v>8</v>
      </c>
      <c r="AN1296" s="77">
        <f>INDEX(ELSV!$G$4:$K$58,MATCH(AE1296,ELSV!$G$4:$G$58,0),MATCH(IF(O1296&gt;2000000,"A",IF(O1296&gt;1000000,"B",IF(O1296&gt;100000,"C","D"))),ELSV!$G$4:$K$4,0))</f>
        <v>0.95</v>
      </c>
      <c r="AO1296" s="24">
        <f t="shared" si="716"/>
        <v>39708.527972095777</v>
      </c>
      <c r="AP1296" s="24">
        <f t="shared" si="717"/>
        <v>37723.101573490989</v>
      </c>
      <c r="AQ1296" s="25">
        <f t="shared" si="718"/>
        <v>1985.4263986047881</v>
      </c>
    </row>
    <row r="1297" spans="1:43" x14ac:dyDescent="0.25">
      <c r="A1297" s="11">
        <v>3007</v>
      </c>
      <c r="B1297" s="6">
        <v>3007005204</v>
      </c>
      <c r="C1297" s="6">
        <v>20000102</v>
      </c>
      <c r="D1297" s="6">
        <v>2010000059</v>
      </c>
      <c r="E1297" s="6" t="s">
        <v>1585</v>
      </c>
      <c r="F1297" s="6" t="s">
        <v>110</v>
      </c>
      <c r="G1297" s="6"/>
      <c r="H1297" s="6">
        <v>1</v>
      </c>
      <c r="I1297" s="6" t="s">
        <v>8</v>
      </c>
      <c r="J1297" s="27">
        <v>41965</v>
      </c>
      <c r="K1297" s="27">
        <v>41965</v>
      </c>
      <c r="L1297" s="7">
        <v>26002.42</v>
      </c>
      <c r="M1297" s="7">
        <v>0</v>
      </c>
      <c r="N1297" s="7"/>
      <c r="O1297" s="8">
        <v>26002.42</v>
      </c>
      <c r="P1297" s="7">
        <v>-6388.68</v>
      </c>
      <c r="Q1297" s="7">
        <v>0</v>
      </c>
      <c r="R1297" s="7">
        <v>-868.48</v>
      </c>
      <c r="S1297" s="12">
        <f t="shared" si="719"/>
        <v>-7257.16</v>
      </c>
      <c r="T1297" s="18">
        <f t="shared" si="720"/>
        <v>19613.739999999998</v>
      </c>
      <c r="U1297" s="18">
        <v>18745.259999999998</v>
      </c>
      <c r="V1297" s="30">
        <f t="shared" si="721"/>
        <v>41944</v>
      </c>
      <c r="W1297" s="28">
        <f t="shared" si="712"/>
        <v>8.5361111111111114</v>
      </c>
      <c r="X1297" s="38"/>
      <c r="AD1297"/>
      <c r="AE1297" s="43" t="s">
        <v>4165</v>
      </c>
      <c r="AF1297">
        <f>MATCH(AE1297,'CAT-4'!$A:$A,0)</f>
        <v>708</v>
      </c>
      <c r="AG1297">
        <f>MATCH(V1297,'CAT-4'!$1:$1,0)</f>
        <v>35</v>
      </c>
      <c r="AH1297">
        <f>INDEX('CAT-4'!$1:$1048576,FAR!AF1297,FAR!AG1297)</f>
        <v>118.2</v>
      </c>
      <c r="AI1297">
        <f>MATCH($AI$3,'CAT-4'!$1:$1,0)</f>
        <v>133</v>
      </c>
      <c r="AJ1297">
        <f>INDEX('CAT-4'!$1:$1048576,FAR!AF1297,FAR!AI1297)</f>
        <v>133.69999999999999</v>
      </c>
      <c r="AK1297" s="28">
        <f t="shared" ref="AK1297:AK1299" si="726">AJ1297/AH1297</f>
        <v>1.1311336717428087</v>
      </c>
      <c r="AL1297" s="28">
        <f t="shared" ref="AL1297:AL1299" si="727">AK1297</f>
        <v>1.1311336717428087</v>
      </c>
      <c r="AM1297" s="2">
        <f>INDEX(ELSV!$C$4:$G$58,MATCH(AE1297,ELSV!$G$4:$G$58,0),MATCH(IF(O1297&gt;2000000,"A",IF(O1297&gt;1000000,"B",IF(O1297&gt;100000,"C","D"))),ELSV!$C$4:$G$4,0))</f>
        <v>8</v>
      </c>
      <c r="AN1297" s="77">
        <f>INDEX(ELSV!$G$4:$K$58,MATCH(AE1297,ELSV!$G$4:$G$58,0),MATCH(IF(O1297&gt;2000000,"A",IF(O1297&gt;1000000,"B",IF(O1297&gt;100000,"C","D"))),ELSV!$G$4:$K$4,0))</f>
        <v>0.95</v>
      </c>
      <c r="AO1297" s="24">
        <f t="shared" si="716"/>
        <v>29412.212808798642</v>
      </c>
      <c r="AP1297" s="24">
        <f t="shared" si="717"/>
        <v>27941.60216835871</v>
      </c>
      <c r="AQ1297" s="25">
        <f t="shared" si="718"/>
        <v>1470.6106404399325</v>
      </c>
    </row>
    <row r="1298" spans="1:43" x14ac:dyDescent="0.25">
      <c r="A1298" s="11">
        <v>3006</v>
      </c>
      <c r="B1298" s="6">
        <v>3006005204</v>
      </c>
      <c r="C1298" s="6">
        <v>20000401</v>
      </c>
      <c r="D1298" s="6">
        <v>5000000355</v>
      </c>
      <c r="E1298" s="6" t="s">
        <v>1582</v>
      </c>
      <c r="F1298" s="6" t="s">
        <v>1236</v>
      </c>
      <c r="G1298" s="6"/>
      <c r="H1298" s="6">
        <v>4</v>
      </c>
      <c r="I1298" s="6" t="s">
        <v>8</v>
      </c>
      <c r="J1298" s="27">
        <v>42916</v>
      </c>
      <c r="K1298" s="27">
        <v>42916</v>
      </c>
      <c r="L1298" s="7">
        <v>26000.01</v>
      </c>
      <c r="M1298" s="7">
        <v>0</v>
      </c>
      <c r="N1298" s="7"/>
      <c r="O1298" s="8">
        <v>26000.01</v>
      </c>
      <c r="P1298" s="7">
        <v>-7823.19</v>
      </c>
      <c r="Q1298" s="7">
        <v>0</v>
      </c>
      <c r="R1298" s="7">
        <v>-1645.8</v>
      </c>
      <c r="S1298" s="12">
        <f t="shared" si="719"/>
        <v>-9468.99</v>
      </c>
      <c r="T1298" s="18">
        <f t="shared" si="720"/>
        <v>18176.82</v>
      </c>
      <c r="U1298" s="18">
        <v>16531.02</v>
      </c>
      <c r="V1298" s="30">
        <f t="shared" si="721"/>
        <v>42887</v>
      </c>
      <c r="W1298" s="28">
        <f t="shared" si="712"/>
        <v>5.9305555555555554</v>
      </c>
      <c r="X1298" s="38"/>
      <c r="AD1298"/>
      <c r="AE1298" s="43" t="s">
        <v>4165</v>
      </c>
      <c r="AF1298">
        <f>MATCH(AE1298,'CAT-4'!$A:$A,0)</f>
        <v>708</v>
      </c>
      <c r="AG1298">
        <f>MATCH(V1298,'CAT-4'!$1:$1,0)</f>
        <v>66</v>
      </c>
      <c r="AH1298">
        <f>INDEX('CAT-4'!$1:$1048576,FAR!AF1298,FAR!AG1298)</f>
        <v>120.7</v>
      </c>
      <c r="AI1298">
        <f>MATCH($AI$3,'CAT-4'!$1:$1,0)</f>
        <v>133</v>
      </c>
      <c r="AJ1298">
        <f>INDEX('CAT-4'!$1:$1048576,FAR!AF1298,FAR!AI1298)</f>
        <v>133.69999999999999</v>
      </c>
      <c r="AK1298" s="28">
        <f t="shared" si="726"/>
        <v>1.1077050538525268</v>
      </c>
      <c r="AL1298" s="28">
        <f t="shared" si="727"/>
        <v>1.1077050538525268</v>
      </c>
      <c r="AM1298" s="2">
        <f>INDEX(ELSV!$C$4:$G$58,MATCH(AE1298,ELSV!$G$4:$G$58,0),MATCH(IF(O1298&gt;2000000,"A",IF(O1298&gt;1000000,"B",IF(O1298&gt;100000,"C","D"))),ELSV!$C$4:$G$4,0))</f>
        <v>8</v>
      </c>
      <c r="AN1298" s="77">
        <f>INDEX(ELSV!$G$4:$K$58,MATCH(AE1298,ELSV!$G$4:$G$58,0),MATCH(IF(O1298&gt;2000000,"A",IF(O1298&gt;1000000,"B",IF(O1298&gt;100000,"C","D"))),ELSV!$G$4:$K$4,0))</f>
        <v>0.95</v>
      </c>
      <c r="AO1298" s="24">
        <f t="shared" si="716"/>
        <v>28800.342477216233</v>
      </c>
      <c r="AP1298" s="24">
        <f t="shared" si="717"/>
        <v>20282.741190768687</v>
      </c>
      <c r="AQ1298" s="25">
        <f t="shared" si="718"/>
        <v>8517.6012864475451</v>
      </c>
    </row>
    <row r="1299" spans="1:43" x14ac:dyDescent="0.25">
      <c r="A1299" s="11">
        <v>3005</v>
      </c>
      <c r="B1299" s="6">
        <v>3005000209</v>
      </c>
      <c r="C1299" s="6">
        <v>20000401</v>
      </c>
      <c r="D1299" s="6">
        <v>5000000478</v>
      </c>
      <c r="E1299" s="6" t="s">
        <v>1584</v>
      </c>
      <c r="F1299" s="6" t="s">
        <v>1329</v>
      </c>
      <c r="G1299" s="6"/>
      <c r="H1299" s="6">
        <v>1</v>
      </c>
      <c r="I1299" s="6" t="s">
        <v>8</v>
      </c>
      <c r="J1299" s="27">
        <v>45012</v>
      </c>
      <c r="K1299" s="27">
        <v>45012</v>
      </c>
      <c r="L1299" s="7">
        <v>0</v>
      </c>
      <c r="M1299" s="7">
        <v>25816</v>
      </c>
      <c r="N1299" s="7"/>
      <c r="O1299" s="8">
        <v>25816</v>
      </c>
      <c r="P1299" s="7">
        <v>0</v>
      </c>
      <c r="Q1299" s="7">
        <v>0</v>
      </c>
      <c r="R1299" s="7">
        <v>-22.39</v>
      </c>
      <c r="S1299" s="12">
        <f t="shared" si="719"/>
        <v>-22.39</v>
      </c>
      <c r="T1299" s="18">
        <f t="shared" si="720"/>
        <v>0</v>
      </c>
      <c r="U1299" s="18">
        <v>25793.61</v>
      </c>
      <c r="V1299" s="30">
        <v>44927</v>
      </c>
      <c r="W1299" s="28">
        <f t="shared" si="712"/>
        <v>0.18888888888888888</v>
      </c>
      <c r="X1299" s="38"/>
      <c r="AD1299"/>
      <c r="AE1299" s="43" t="s">
        <v>4165</v>
      </c>
      <c r="AF1299">
        <f>MATCH(AE1299,'CAT-4'!$A:$A,0)</f>
        <v>708</v>
      </c>
      <c r="AG1299">
        <f>MATCH(V1299,'CAT-4'!$1:$1,0)</f>
        <v>133</v>
      </c>
      <c r="AH1299">
        <f>INDEX('CAT-4'!$1:$1048576,FAR!AF1299,FAR!AG1299)</f>
        <v>133.69999999999999</v>
      </c>
      <c r="AI1299">
        <f>MATCH($AI$3,'CAT-4'!$1:$1,0)</f>
        <v>133</v>
      </c>
      <c r="AJ1299">
        <f>INDEX('CAT-4'!$1:$1048576,FAR!AF1299,FAR!AI1299)</f>
        <v>133.69999999999999</v>
      </c>
      <c r="AK1299" s="28">
        <f t="shared" si="726"/>
        <v>1</v>
      </c>
      <c r="AL1299" s="28">
        <f t="shared" si="727"/>
        <v>1</v>
      </c>
      <c r="AM1299" s="2">
        <f>INDEX(ELSV!$C$4:$G$58,MATCH(AE1299,ELSV!$G$4:$G$58,0),MATCH(IF(O1299&gt;2000000,"A",IF(O1299&gt;1000000,"B",IF(O1299&gt;100000,"C","D"))),ELSV!$C$4:$G$4,0))</f>
        <v>8</v>
      </c>
      <c r="AN1299" s="77">
        <f>INDEX(ELSV!$G$4:$K$58,MATCH(AE1299,ELSV!$G$4:$G$58,0),MATCH(IF(O1299&gt;2000000,"A",IF(O1299&gt;1000000,"B",IF(O1299&gt;100000,"C","D"))),ELSV!$G$4:$K$4,0))</f>
        <v>0.95</v>
      </c>
      <c r="AO1299" s="24">
        <f t="shared" si="716"/>
        <v>25816</v>
      </c>
      <c r="AP1299" s="24">
        <f t="shared" si="717"/>
        <v>579.06722222222209</v>
      </c>
      <c r="AQ1299" s="25">
        <f t="shared" si="718"/>
        <v>25236.932777777776</v>
      </c>
    </row>
    <row r="1300" spans="1:43" x14ac:dyDescent="0.25">
      <c r="A1300" s="11">
        <v>3004</v>
      </c>
      <c r="B1300" s="6">
        <v>3004006601</v>
      </c>
      <c r="C1300" s="6">
        <v>20000401</v>
      </c>
      <c r="D1300" s="6">
        <v>5000000032</v>
      </c>
      <c r="E1300" s="6" t="s">
        <v>1583</v>
      </c>
      <c r="F1300" s="6" t="s">
        <v>1098</v>
      </c>
      <c r="G1300" s="6"/>
      <c r="H1300" s="6">
        <v>5</v>
      </c>
      <c r="I1300" s="6" t="s">
        <v>41</v>
      </c>
      <c r="J1300" s="27">
        <v>40451</v>
      </c>
      <c r="K1300" s="27">
        <v>40451</v>
      </c>
      <c r="L1300" s="7">
        <v>25775.38</v>
      </c>
      <c r="M1300" s="7">
        <v>0</v>
      </c>
      <c r="N1300" s="7"/>
      <c r="O1300" s="8">
        <v>25775.38</v>
      </c>
      <c r="P1300" s="7">
        <v>-25775.38</v>
      </c>
      <c r="Q1300" s="7">
        <v>0</v>
      </c>
      <c r="R1300" s="7">
        <v>0</v>
      </c>
      <c r="S1300" s="12">
        <f t="shared" si="719"/>
        <v>-25775.38</v>
      </c>
      <c r="T1300" s="18">
        <f t="shared" si="720"/>
        <v>0</v>
      </c>
      <c r="U1300" s="18">
        <v>0</v>
      </c>
      <c r="V1300" s="30">
        <f t="shared" si="721"/>
        <v>40422</v>
      </c>
      <c r="W1300" s="28">
        <f t="shared" si="712"/>
        <v>12.680555555555555</v>
      </c>
      <c r="X1300" s="38" t="s">
        <v>2880</v>
      </c>
      <c r="Y1300">
        <f>MATCH(X1300,'CAT-3'!$A:$A,0)</f>
        <v>642</v>
      </c>
      <c r="Z1300">
        <f>MATCH(V1300,'CAT-3'!$1:$1,0)</f>
        <v>72</v>
      </c>
      <c r="AA1300">
        <f>INDEX('CAT-3'!$1:$1048576,FAR!Y1300,FAR!Z1300)</f>
        <v>121.1</v>
      </c>
      <c r="AB1300">
        <f>MATCH($AB$3,'CAT-3'!$1:$1,0)</f>
        <v>90</v>
      </c>
      <c r="AC1300">
        <f>INDEX('CAT-3'!$1:$1048576,FAR!Y1300,FAR!AB1300)</f>
        <v>126.4</v>
      </c>
      <c r="AD1300" s="28">
        <f>AC1300/AA1300</f>
        <v>1.0437654830718415</v>
      </c>
      <c r="AE1300" s="43" t="s">
        <v>4192</v>
      </c>
      <c r="AF1300">
        <f>MATCH(AE1300,'CAT-4'!$A:$A,0)</f>
        <v>722</v>
      </c>
      <c r="AG1300">
        <f>MATCH($AG$3,'CAT-4'!$1:$1,0)</f>
        <v>4</v>
      </c>
      <c r="AH1300">
        <f>INDEX('CAT-4'!$1:$1048576,FAR!AF1300,FAR!AG1300)</f>
        <v>102.2</v>
      </c>
      <c r="AI1300">
        <f>MATCH($AI$3,'CAT-4'!$1:$1,0)</f>
        <v>133</v>
      </c>
      <c r="AJ1300">
        <f>INDEX('CAT-4'!$1:$1048576,FAR!AF1300,FAR!AI1300)</f>
        <v>126.8</v>
      </c>
      <c r="AK1300" s="28">
        <f>AJ1300/AH1300</f>
        <v>1.2407045009784736</v>
      </c>
      <c r="AL1300" s="28">
        <f>AK1300*AD1300</f>
        <v>1.2950045328132045</v>
      </c>
      <c r="AM1300" s="2">
        <f>INDEX(ELSV!$C$4:$G$58,MATCH(AE1300,ELSV!$G$4:$G$58,0),MATCH(IF(O1300&gt;2000000,"A",IF(O1300&gt;1000000,"B",IF(O1300&gt;100000,"C","D"))),ELSV!$C$4:$G$4,0))</f>
        <v>8</v>
      </c>
      <c r="AN1300" s="77">
        <f>INDEX(ELSV!$G$4:$K$58,MATCH(AE1300,ELSV!$G$4:$G$58,0),MATCH(IF(O1300&gt;2000000,"A",IF(O1300&gt;1000000,"B",IF(O1300&gt;100000,"C","D"))),ELSV!$G$4:$K$4,0))</f>
        <v>0.95</v>
      </c>
      <c r="AO1300" s="24">
        <f t="shared" si="716"/>
        <v>33379.233934982818</v>
      </c>
      <c r="AP1300" s="24">
        <f t="shared" si="717"/>
        <v>31710.272238233676</v>
      </c>
      <c r="AQ1300" s="25">
        <f t="shared" si="718"/>
        <v>1668.961696749142</v>
      </c>
    </row>
    <row r="1301" spans="1:43" x14ac:dyDescent="0.25">
      <c r="A1301" s="11">
        <v>3005</v>
      </c>
      <c r="B1301" s="6">
        <v>3005006201</v>
      </c>
      <c r="C1301" s="6">
        <v>20000401</v>
      </c>
      <c r="D1301" s="6">
        <v>5000000421</v>
      </c>
      <c r="E1301" s="6" t="s">
        <v>1584</v>
      </c>
      <c r="F1301" s="6" t="s">
        <v>1285</v>
      </c>
      <c r="G1301" s="6"/>
      <c r="H1301" s="6">
        <v>1</v>
      </c>
      <c r="I1301" s="6" t="s">
        <v>8</v>
      </c>
      <c r="J1301" s="27">
        <v>44620</v>
      </c>
      <c r="K1301" s="27">
        <v>44620</v>
      </c>
      <c r="L1301" s="7">
        <v>25600.01</v>
      </c>
      <c r="M1301" s="7">
        <v>0</v>
      </c>
      <c r="N1301" s="7"/>
      <c r="O1301" s="8">
        <v>25600.01</v>
      </c>
      <c r="P1301" s="7">
        <v>-142.07</v>
      </c>
      <c r="Q1301" s="7">
        <v>0</v>
      </c>
      <c r="R1301" s="7">
        <v>-1620.48</v>
      </c>
      <c r="S1301" s="12">
        <f t="shared" si="719"/>
        <v>-1762.55</v>
      </c>
      <c r="T1301" s="18">
        <f t="shared" si="720"/>
        <v>25457.94</v>
      </c>
      <c r="U1301" s="18">
        <v>23837.46</v>
      </c>
      <c r="V1301" s="30">
        <f t="shared" si="721"/>
        <v>44593</v>
      </c>
      <c r="W1301" s="28">
        <f t="shared" si="712"/>
        <v>1.2638888888888888</v>
      </c>
      <c r="X1301" s="38"/>
      <c r="AD1301"/>
      <c r="AE1301" s="43" t="s">
        <v>4059</v>
      </c>
      <c r="AF1301">
        <f>MATCH(AE1301,'CAT-4'!$A:$A,0)</f>
        <v>653</v>
      </c>
      <c r="AG1301">
        <f>MATCH(V1301,'CAT-4'!$1:$1,0)</f>
        <v>122</v>
      </c>
      <c r="AH1301">
        <f>INDEX('CAT-4'!$1:$1048576,FAR!AF1301,FAR!AG1301)</f>
        <v>117.9</v>
      </c>
      <c r="AI1301">
        <f>MATCH($AI$3,'CAT-4'!$1:$1,0)</f>
        <v>133</v>
      </c>
      <c r="AJ1301">
        <f>INDEX('CAT-4'!$1:$1048576,FAR!AF1301,FAR!AI1301)</f>
        <v>120.5</v>
      </c>
      <c r="AK1301" s="28">
        <f t="shared" ref="AK1301:AK1302" si="728">AJ1301/AH1301</f>
        <v>1.022052586938083</v>
      </c>
      <c r="AL1301" s="28">
        <f t="shared" ref="AL1301:AL1302" si="729">AK1301</f>
        <v>1.022052586938083</v>
      </c>
      <c r="AM1301" s="2">
        <f>INDEX(ELSV!$C$4:$G$58,MATCH(AE1301,ELSV!$G$4:$G$58,0),MATCH(IF(O1301&gt;2000000,"A",IF(O1301&gt;1000000,"B",IF(O1301&gt;100000,"C","D"))),ELSV!$C$4:$G$4,0))</f>
        <v>8</v>
      </c>
      <c r="AN1301" s="77">
        <f>INDEX(ELSV!$G$4:$K$58,MATCH(AE1301,ELSV!$G$4:$G$58,0),MATCH(IF(O1301&gt;2000000,"A",IF(O1301&gt;1000000,"B",IF(O1301&gt;100000,"C","D"))),ELSV!$G$4:$K$4,0))</f>
        <v>0.9</v>
      </c>
      <c r="AO1301" s="24">
        <f t="shared" si="716"/>
        <v>26164.556446140792</v>
      </c>
      <c r="AP1301" s="24">
        <f t="shared" si="717"/>
        <v>3720.2728696856439</v>
      </c>
      <c r="AQ1301" s="25">
        <f t="shared" si="718"/>
        <v>22444.283576455149</v>
      </c>
    </row>
    <row r="1302" spans="1:43" x14ac:dyDescent="0.25">
      <c r="A1302" s="11">
        <v>3008</v>
      </c>
      <c r="B1302" s="6">
        <v>3008000209</v>
      </c>
      <c r="C1302" s="6">
        <v>20000401</v>
      </c>
      <c r="D1302" s="6">
        <v>5000000433</v>
      </c>
      <c r="E1302" s="6" t="s">
        <v>1586</v>
      </c>
      <c r="F1302" s="6" t="s">
        <v>1295</v>
      </c>
      <c r="G1302" s="6"/>
      <c r="H1302" s="6">
        <v>1</v>
      </c>
      <c r="I1302" s="6" t="s">
        <v>8</v>
      </c>
      <c r="J1302" s="27">
        <v>44651</v>
      </c>
      <c r="K1302" s="27">
        <v>44651</v>
      </c>
      <c r="L1302" s="7">
        <v>25300.49</v>
      </c>
      <c r="M1302" s="7">
        <v>0</v>
      </c>
      <c r="N1302" s="7"/>
      <c r="O1302" s="8">
        <v>25300.49</v>
      </c>
      <c r="P1302" s="7">
        <v>-4.3899999999999997</v>
      </c>
      <c r="Q1302" s="7">
        <v>0</v>
      </c>
      <c r="R1302" s="7">
        <v>-1601.52</v>
      </c>
      <c r="S1302" s="12">
        <f t="shared" si="719"/>
        <v>-1605.91</v>
      </c>
      <c r="T1302" s="18">
        <f t="shared" si="720"/>
        <v>25296.100000000002</v>
      </c>
      <c r="U1302" s="18">
        <v>23694.58</v>
      </c>
      <c r="V1302" s="30">
        <f t="shared" si="721"/>
        <v>44621</v>
      </c>
      <c r="W1302" s="28">
        <f t="shared" si="712"/>
        <v>1.1805555555555556</v>
      </c>
      <c r="X1302" s="38"/>
      <c r="AD1302"/>
      <c r="AE1302" s="43" t="s">
        <v>4059</v>
      </c>
      <c r="AF1302">
        <f>MATCH(AE1302,'CAT-4'!$A:$A,0)</f>
        <v>653</v>
      </c>
      <c r="AG1302">
        <f>MATCH(V1302,'CAT-4'!$1:$1,0)</f>
        <v>123</v>
      </c>
      <c r="AH1302">
        <f>INDEX('CAT-4'!$1:$1048576,FAR!AF1302,FAR!AG1302)</f>
        <v>119.4</v>
      </c>
      <c r="AI1302">
        <f>MATCH($AI$3,'CAT-4'!$1:$1,0)</f>
        <v>133</v>
      </c>
      <c r="AJ1302">
        <f>INDEX('CAT-4'!$1:$1048576,FAR!AF1302,FAR!AI1302)</f>
        <v>120.5</v>
      </c>
      <c r="AK1302" s="28">
        <f t="shared" si="728"/>
        <v>1.0092127303182579</v>
      </c>
      <c r="AL1302" s="28">
        <f t="shared" si="729"/>
        <v>1.0092127303182579</v>
      </c>
      <c r="AM1302" s="2">
        <f>INDEX(ELSV!$C$4:$G$58,MATCH(AE1302,ELSV!$G$4:$G$58,0),MATCH(IF(O1302&gt;2000000,"A",IF(O1302&gt;1000000,"B",IF(O1302&gt;100000,"C","D"))),ELSV!$C$4:$G$4,0))</f>
        <v>8</v>
      </c>
      <c r="AN1302" s="77">
        <f>INDEX(ELSV!$G$4:$K$58,MATCH(AE1302,ELSV!$G$4:$G$58,0),MATCH(IF(O1302&gt;2000000,"A",IF(O1302&gt;1000000,"B",IF(O1302&gt;100000,"C","D"))),ELSV!$G$4:$K$4,0))</f>
        <v>0.9</v>
      </c>
      <c r="AO1302" s="24">
        <f t="shared" si="716"/>
        <v>25533.57659128978</v>
      </c>
      <c r="AP1302" s="24">
        <f t="shared" si="717"/>
        <v>3391.1781410306739</v>
      </c>
      <c r="AQ1302" s="25">
        <f t="shared" si="718"/>
        <v>22142.398450259105</v>
      </c>
    </row>
    <row r="1303" spans="1:43" hidden="1" x14ac:dyDescent="0.25">
      <c r="A1303" s="11">
        <v>3003</v>
      </c>
      <c r="B1303" s="6">
        <v>3003006301</v>
      </c>
      <c r="C1303" s="6">
        <v>20000401</v>
      </c>
      <c r="D1303" s="6">
        <v>5030000064</v>
      </c>
      <c r="E1303" s="6"/>
      <c r="F1303" s="6" t="s">
        <v>1380</v>
      </c>
      <c r="G1303" s="6"/>
      <c r="H1303" s="6">
        <v>1</v>
      </c>
      <c r="I1303" s="6" t="s">
        <v>41</v>
      </c>
      <c r="J1303" s="27">
        <v>40633</v>
      </c>
      <c r="K1303" s="27">
        <v>40633</v>
      </c>
      <c r="L1303" s="7">
        <v>25200</v>
      </c>
      <c r="M1303" s="7">
        <v>0</v>
      </c>
      <c r="N1303" s="7"/>
      <c r="O1303" s="8">
        <v>25200</v>
      </c>
      <c r="P1303" s="7">
        <v>-22680</v>
      </c>
      <c r="Q1303" s="7">
        <v>0</v>
      </c>
      <c r="R1303" s="7">
        <v>0</v>
      </c>
      <c r="S1303" s="12">
        <f t="shared" si="719"/>
        <v>-22680</v>
      </c>
      <c r="T1303" s="18">
        <f t="shared" si="720"/>
        <v>2520</v>
      </c>
      <c r="U1303" s="18">
        <v>2520</v>
      </c>
      <c r="V1303" s="30">
        <f t="shared" si="721"/>
        <v>40603</v>
      </c>
      <c r="W1303" s="28">
        <f t="shared" si="712"/>
        <v>12.180555555555555</v>
      </c>
      <c r="X1303" s="38" t="s">
        <v>3110</v>
      </c>
      <c r="Y1303">
        <f>MATCH(X1303,'CAT-3'!$A:$A,0)</f>
        <v>757</v>
      </c>
      <c r="Z1303">
        <f>MATCH(V1303,'CAT-3'!$1:$1,0)</f>
        <v>78</v>
      </c>
      <c r="AA1303">
        <f>INDEX('CAT-3'!$1:$1048576,FAR!Y1303,FAR!Z1303)</f>
        <v>93.3</v>
      </c>
      <c r="AB1303">
        <f>MATCH($AB$3,'CAT-3'!$1:$1,0)</f>
        <v>90</v>
      </c>
      <c r="AC1303">
        <f>INDEX('CAT-3'!$1:$1048576,FAR!Y1303,FAR!AB1303)</f>
        <v>93.3</v>
      </c>
      <c r="AD1303" s="28">
        <f>AC1303/AA1303</f>
        <v>1</v>
      </c>
      <c r="AE1303" s="43" t="s">
        <v>4047</v>
      </c>
      <c r="AF1303">
        <f>MATCH(AE1303,'CAT-4'!$A:$A,0)</f>
        <v>647</v>
      </c>
      <c r="AG1303">
        <f>MATCH($AG$3,'CAT-4'!$1:$1,0)</f>
        <v>4</v>
      </c>
      <c r="AH1303">
        <f>INDEX('CAT-4'!$1:$1048576,FAR!AF1303,FAR!AG1303)</f>
        <v>100.5</v>
      </c>
      <c r="AI1303">
        <f>MATCH($AI$3,'CAT-4'!$1:$1,0)</f>
        <v>133</v>
      </c>
      <c r="AJ1303">
        <f>INDEX('CAT-4'!$1:$1048576,FAR!AF1303,FAR!AI1303)</f>
        <v>92.8</v>
      </c>
      <c r="AK1303" s="28">
        <f>AJ1303/AH1303</f>
        <v>0.92338308457711438</v>
      </c>
      <c r="AL1303" s="28">
        <f>AK1303*AD1303</f>
        <v>0.92338308457711438</v>
      </c>
      <c r="AM1303" s="2">
        <f>INDEX(ELSV!$C$4:$G$58,MATCH(AE1303,ELSV!$G$4:$G$58,0),MATCH(IF(O1303&gt;2000000,"A",IF(O1303&gt;1000000,"B",IF(O1303&gt;100000,"C","D"))),ELSV!$C$4:$G$4,0))</f>
        <v>6</v>
      </c>
      <c r="AN1303" s="77">
        <f>INDEX(ELSV!$G$4:$K$58,MATCH(AE1303,ELSV!$G$4:$G$58,0),MATCH(IF(O1303&gt;2000000,"A",IF(O1303&gt;1000000,"B",IF(O1303&gt;100000,"C","D"))),ELSV!$G$4:$K$4,0))</f>
        <v>1</v>
      </c>
      <c r="AO1303" s="24">
        <f t="shared" si="716"/>
        <v>23269.253731343284</v>
      </c>
      <c r="AP1303" s="24">
        <f t="shared" si="717"/>
        <v>23269.253731343284</v>
      </c>
      <c r="AQ1303" s="25">
        <f t="shared" si="718"/>
        <v>0</v>
      </c>
    </row>
    <row r="1304" spans="1:43" hidden="1" x14ac:dyDescent="0.25">
      <c r="A1304" s="11">
        <v>3005</v>
      </c>
      <c r="B1304" s="6">
        <v>3005006301</v>
      </c>
      <c r="C1304" s="6">
        <v>20000401</v>
      </c>
      <c r="D1304" s="6">
        <v>5030000231</v>
      </c>
      <c r="E1304" s="6"/>
      <c r="F1304" s="6" t="s">
        <v>1501</v>
      </c>
      <c r="G1304" s="6"/>
      <c r="H1304" s="6">
        <v>1</v>
      </c>
      <c r="I1304" s="6" t="s">
        <v>8</v>
      </c>
      <c r="J1304" s="27">
        <v>44227</v>
      </c>
      <c r="K1304" s="27">
        <v>44227</v>
      </c>
      <c r="L1304" s="7">
        <v>25200</v>
      </c>
      <c r="M1304" s="7">
        <v>0</v>
      </c>
      <c r="N1304" s="7"/>
      <c r="O1304" s="8">
        <v>25200</v>
      </c>
      <c r="P1304" s="7">
        <v>-22680</v>
      </c>
      <c r="Q1304" s="7">
        <v>0</v>
      </c>
      <c r="R1304" s="7">
        <v>0</v>
      </c>
      <c r="S1304" s="12">
        <f t="shared" si="719"/>
        <v>-22680</v>
      </c>
      <c r="T1304" s="18">
        <f t="shared" si="720"/>
        <v>2520</v>
      </c>
      <c r="U1304" s="18">
        <v>2520</v>
      </c>
      <c r="V1304" s="30">
        <f t="shared" si="721"/>
        <v>44197</v>
      </c>
      <c r="W1304" s="28">
        <f t="shared" si="712"/>
        <v>2.3472222222222223</v>
      </c>
      <c r="X1304" s="38" t="s">
        <v>3110</v>
      </c>
      <c r="AD1304"/>
      <c r="AE1304" s="43" t="s">
        <v>4047</v>
      </c>
      <c r="AF1304">
        <f>MATCH(AE1304,'CAT-4'!$A:$A,0)</f>
        <v>647</v>
      </c>
      <c r="AG1304">
        <f>MATCH(V1304,'CAT-4'!$1:$1,0)</f>
        <v>109</v>
      </c>
      <c r="AH1304">
        <f>INDEX('CAT-4'!$1:$1048576,FAR!AF1304,FAR!AG1304)</f>
        <v>87.2</v>
      </c>
      <c r="AI1304">
        <f>MATCH($AI$3,'CAT-4'!$1:$1,0)</f>
        <v>133</v>
      </c>
      <c r="AJ1304">
        <f>INDEX('CAT-4'!$1:$1048576,FAR!AF1304,FAR!AI1304)</f>
        <v>92.8</v>
      </c>
      <c r="AK1304" s="28">
        <f t="shared" ref="AK1304:AK1307" si="730">AJ1304/AH1304</f>
        <v>1.0642201834862384</v>
      </c>
      <c r="AL1304" s="28">
        <f t="shared" ref="AL1304:AL1307" si="731">AK1304</f>
        <v>1.0642201834862384</v>
      </c>
      <c r="AM1304" s="2">
        <f>INDEX(ELSV!$C$4:$G$58,MATCH(AE1304,ELSV!$G$4:$G$58,0),MATCH(IF(O1304&gt;2000000,"A",IF(O1304&gt;1000000,"B",IF(O1304&gt;100000,"C","D"))),ELSV!$C$4:$G$4,0))</f>
        <v>6</v>
      </c>
      <c r="AN1304" s="77">
        <f>INDEX(ELSV!$G$4:$K$58,MATCH(AE1304,ELSV!$G$4:$G$58,0),MATCH(IF(O1304&gt;2000000,"A",IF(O1304&gt;1000000,"B",IF(O1304&gt;100000,"C","D"))),ELSV!$G$4:$K$4,0))</f>
        <v>1</v>
      </c>
      <c r="AO1304" s="24">
        <f t="shared" si="716"/>
        <v>26818.348623853206</v>
      </c>
      <c r="AP1304" s="24">
        <f t="shared" si="717"/>
        <v>10491.437308868499</v>
      </c>
      <c r="AQ1304" s="25">
        <f t="shared" si="718"/>
        <v>16326.911314984707</v>
      </c>
    </row>
    <row r="1305" spans="1:43" x14ac:dyDescent="0.25">
      <c r="A1305" s="11">
        <v>3005</v>
      </c>
      <c r="B1305" s="6">
        <v>3005005801</v>
      </c>
      <c r="C1305" s="6">
        <v>20000101</v>
      </c>
      <c r="D1305" s="6">
        <v>2070000010</v>
      </c>
      <c r="E1305" s="6" t="s">
        <v>1584</v>
      </c>
      <c r="F1305" s="6" t="s">
        <v>137</v>
      </c>
      <c r="G1305" s="6"/>
      <c r="H1305" s="6">
        <v>1</v>
      </c>
      <c r="I1305" s="6" t="s">
        <v>8</v>
      </c>
      <c r="J1305" s="27">
        <v>41842</v>
      </c>
      <c r="K1305" s="27">
        <v>41842</v>
      </c>
      <c r="L1305" s="7">
        <v>25105.64</v>
      </c>
      <c r="M1305" s="7">
        <v>0</v>
      </c>
      <c r="N1305" s="7"/>
      <c r="O1305" s="8">
        <v>25105.64</v>
      </c>
      <c r="P1305" s="7">
        <v>-6450.94</v>
      </c>
      <c r="Q1305" s="7">
        <v>0</v>
      </c>
      <c r="R1305" s="7">
        <v>-838.53</v>
      </c>
      <c r="S1305" s="12">
        <f t="shared" si="719"/>
        <v>-7289.4699999999993</v>
      </c>
      <c r="T1305" s="18">
        <f t="shared" si="720"/>
        <v>18654.7</v>
      </c>
      <c r="U1305" s="18">
        <v>17816.169999999998</v>
      </c>
      <c r="V1305" s="30">
        <f t="shared" si="721"/>
        <v>41821</v>
      </c>
      <c r="W1305" s="28">
        <f t="shared" si="712"/>
        <v>8.8694444444444436</v>
      </c>
      <c r="X1305" s="38"/>
      <c r="AD1305"/>
      <c r="AE1305" s="43" t="s">
        <v>4165</v>
      </c>
      <c r="AF1305">
        <f>MATCH(AE1305,'CAT-4'!$A:$A,0)</f>
        <v>708</v>
      </c>
      <c r="AG1305">
        <f>MATCH(V1305,'CAT-4'!$1:$1,0)</f>
        <v>31</v>
      </c>
      <c r="AH1305">
        <f>INDEX('CAT-4'!$1:$1048576,FAR!AF1305,FAR!AG1305)</f>
        <v>116.6</v>
      </c>
      <c r="AI1305">
        <f>MATCH($AI$3,'CAT-4'!$1:$1,0)</f>
        <v>133</v>
      </c>
      <c r="AJ1305">
        <f>INDEX('CAT-4'!$1:$1048576,FAR!AF1305,FAR!AI1305)</f>
        <v>133.69999999999999</v>
      </c>
      <c r="AK1305" s="28">
        <f t="shared" si="730"/>
        <v>1.146655231560892</v>
      </c>
      <c r="AL1305" s="28">
        <f t="shared" si="731"/>
        <v>1.146655231560892</v>
      </c>
      <c r="AM1305" s="2">
        <f>INDEX(ELSV!$C$4:$G$58,MATCH(AE1305,ELSV!$G$4:$G$58,0),MATCH(IF(O1305&gt;2000000,"A",IF(O1305&gt;1000000,"B",IF(O1305&gt;100000,"C","D"))),ELSV!$C$4:$G$4,0))</f>
        <v>8</v>
      </c>
      <c r="AN1305" s="77">
        <f>INDEX(ELSV!$G$4:$K$58,MATCH(AE1305,ELSV!$G$4:$G$58,0),MATCH(IF(O1305&gt;2000000,"A",IF(O1305&gt;1000000,"B",IF(O1305&gt;100000,"C","D"))),ELSV!$G$4:$K$4,0))</f>
        <v>0.95</v>
      </c>
      <c r="AO1305" s="24">
        <f t="shared" si="716"/>
        <v>28787.513447684392</v>
      </c>
      <c r="AP1305" s="24">
        <f t="shared" si="717"/>
        <v>27348.137775300173</v>
      </c>
      <c r="AQ1305" s="25">
        <f t="shared" si="718"/>
        <v>1439.3756723842198</v>
      </c>
    </row>
    <row r="1306" spans="1:43" hidden="1" x14ac:dyDescent="0.25">
      <c r="A1306" s="11">
        <v>3003</v>
      </c>
      <c r="B1306" s="6">
        <v>3003006301</v>
      </c>
      <c r="C1306" s="6">
        <v>20000401</v>
      </c>
      <c r="D1306" s="6">
        <v>5030000178</v>
      </c>
      <c r="E1306" s="6"/>
      <c r="F1306" s="6" t="s">
        <v>1455</v>
      </c>
      <c r="G1306" s="6"/>
      <c r="H1306" s="6">
        <v>1</v>
      </c>
      <c r="I1306" s="6" t="s">
        <v>41</v>
      </c>
      <c r="J1306" s="27">
        <v>41618</v>
      </c>
      <c r="K1306" s="27">
        <v>41618</v>
      </c>
      <c r="L1306" s="7">
        <v>25095</v>
      </c>
      <c r="M1306" s="7">
        <v>0</v>
      </c>
      <c r="N1306" s="7"/>
      <c r="O1306" s="8">
        <v>25095</v>
      </c>
      <c r="P1306" s="7">
        <v>-22585.5</v>
      </c>
      <c r="Q1306" s="7">
        <v>0</v>
      </c>
      <c r="R1306" s="7">
        <v>0</v>
      </c>
      <c r="S1306" s="12">
        <f t="shared" si="719"/>
        <v>-22585.5</v>
      </c>
      <c r="T1306" s="18">
        <f t="shared" si="720"/>
        <v>2509.5</v>
      </c>
      <c r="U1306" s="18">
        <v>2509.5</v>
      </c>
      <c r="V1306" s="30">
        <f t="shared" si="721"/>
        <v>41609</v>
      </c>
      <c r="W1306" s="28">
        <f t="shared" si="712"/>
        <v>9.4861111111111107</v>
      </c>
      <c r="X1306" s="38" t="s">
        <v>3110</v>
      </c>
      <c r="AD1306"/>
      <c r="AE1306" s="43" t="s">
        <v>4047</v>
      </c>
      <c r="AF1306">
        <f>MATCH(AE1306,'CAT-4'!$A:$A,0)</f>
        <v>647</v>
      </c>
      <c r="AG1306">
        <f>MATCH(V1306,'CAT-4'!$1:$1,0)</f>
        <v>24</v>
      </c>
      <c r="AH1306">
        <f>INDEX('CAT-4'!$1:$1048576,FAR!AF1306,FAR!AG1306)</f>
        <v>96.7</v>
      </c>
      <c r="AI1306">
        <f>MATCH($AI$3,'CAT-4'!$1:$1,0)</f>
        <v>133</v>
      </c>
      <c r="AJ1306">
        <f>INDEX('CAT-4'!$1:$1048576,FAR!AF1306,FAR!AI1306)</f>
        <v>92.8</v>
      </c>
      <c r="AK1306" s="28">
        <f t="shared" si="730"/>
        <v>0.95966907962771453</v>
      </c>
      <c r="AL1306" s="28">
        <f t="shared" si="731"/>
        <v>0.95966907962771453</v>
      </c>
      <c r="AM1306" s="2">
        <f>INDEX(ELSV!$C$4:$G$58,MATCH(AE1306,ELSV!$G$4:$G$58,0),MATCH(IF(O1306&gt;2000000,"A",IF(O1306&gt;1000000,"B",IF(O1306&gt;100000,"C","D"))),ELSV!$C$4:$G$4,0))</f>
        <v>6</v>
      </c>
      <c r="AN1306" s="77">
        <f>INDEX(ELSV!$G$4:$K$58,MATCH(AE1306,ELSV!$G$4:$G$58,0),MATCH(IF(O1306&gt;2000000,"A",IF(O1306&gt;1000000,"B",IF(O1306&gt;100000,"C","D"))),ELSV!$G$4:$K$4,0))</f>
        <v>1</v>
      </c>
      <c r="AO1306" s="24">
        <f t="shared" si="716"/>
        <v>24082.895553257495</v>
      </c>
      <c r="AP1306" s="24">
        <f t="shared" si="717"/>
        <v>24082.895553257491</v>
      </c>
      <c r="AQ1306" s="25">
        <f t="shared" si="718"/>
        <v>0</v>
      </c>
    </row>
    <row r="1307" spans="1:43" x14ac:dyDescent="0.25">
      <c r="A1307" s="11">
        <v>3007</v>
      </c>
      <c r="B1307" s="6">
        <v>3007006203</v>
      </c>
      <c r="C1307" s="6">
        <v>20000301</v>
      </c>
      <c r="D1307" s="6">
        <v>4000000185</v>
      </c>
      <c r="E1307" s="6" t="s">
        <v>1585</v>
      </c>
      <c r="F1307" s="6" t="s">
        <v>930</v>
      </c>
      <c r="G1307" s="6"/>
      <c r="H1307" s="6">
        <v>2</v>
      </c>
      <c r="I1307" s="6" t="s">
        <v>41</v>
      </c>
      <c r="J1307" s="27">
        <v>41243</v>
      </c>
      <c r="K1307" s="27">
        <v>41243</v>
      </c>
      <c r="L1307" s="7">
        <v>25000</v>
      </c>
      <c r="M1307" s="7">
        <v>0</v>
      </c>
      <c r="N1307" s="7"/>
      <c r="O1307" s="8">
        <v>25000</v>
      </c>
      <c r="P1307" s="7">
        <v>-14771.45</v>
      </c>
      <c r="Q1307" s="7">
        <v>0</v>
      </c>
      <c r="R1307" s="7">
        <v>-1582.5</v>
      </c>
      <c r="S1307" s="12">
        <f t="shared" si="719"/>
        <v>-16353.95</v>
      </c>
      <c r="T1307" s="18">
        <f t="shared" si="720"/>
        <v>10228.549999999999</v>
      </c>
      <c r="U1307" s="18">
        <v>8646.0499999999993</v>
      </c>
      <c r="V1307" s="30">
        <f t="shared" si="721"/>
        <v>41214</v>
      </c>
      <c r="W1307" s="28">
        <f t="shared" si="712"/>
        <v>10.513888888888889</v>
      </c>
      <c r="X1307" s="38"/>
      <c r="AD1307"/>
      <c r="AE1307" s="43" t="s">
        <v>4165</v>
      </c>
      <c r="AF1307">
        <f>MATCH(AE1307,'CAT-4'!$A:$A,0)</f>
        <v>708</v>
      </c>
      <c r="AG1307">
        <f>MATCH(V1307,'CAT-4'!$1:$1,0)</f>
        <v>11</v>
      </c>
      <c r="AH1307">
        <f>INDEX('CAT-4'!$1:$1048576,FAR!AF1307,FAR!AG1307)</f>
        <v>109.4</v>
      </c>
      <c r="AI1307">
        <f>MATCH($AI$3,'CAT-4'!$1:$1,0)</f>
        <v>133</v>
      </c>
      <c r="AJ1307">
        <f>INDEX('CAT-4'!$1:$1048576,FAR!AF1307,FAR!AI1307)</f>
        <v>133.69999999999999</v>
      </c>
      <c r="AK1307" s="28">
        <f t="shared" si="730"/>
        <v>1.2221206581352833</v>
      </c>
      <c r="AL1307" s="28">
        <f t="shared" si="731"/>
        <v>1.2221206581352833</v>
      </c>
      <c r="AM1307" s="2">
        <f>INDEX(ELSV!$C$4:$G$58,MATCH(AE1307,ELSV!$G$4:$G$58,0),MATCH(IF(O1307&gt;2000000,"A",IF(O1307&gt;1000000,"B",IF(O1307&gt;100000,"C","D"))),ELSV!$C$4:$G$4,0))</f>
        <v>8</v>
      </c>
      <c r="AN1307" s="77">
        <f>INDEX(ELSV!$G$4:$K$58,MATCH(AE1307,ELSV!$G$4:$G$58,0),MATCH(IF(O1307&gt;2000000,"A",IF(O1307&gt;1000000,"B",IF(O1307&gt;100000,"C","D"))),ELSV!$G$4:$K$4,0))</f>
        <v>0.95</v>
      </c>
      <c r="AO1307" s="24">
        <f t="shared" si="716"/>
        <v>30553.016453382083</v>
      </c>
      <c r="AP1307" s="24">
        <f t="shared" si="717"/>
        <v>29025.365630712979</v>
      </c>
      <c r="AQ1307" s="25">
        <f t="shared" si="718"/>
        <v>1527.6508226691039</v>
      </c>
    </row>
    <row r="1308" spans="1:43" x14ac:dyDescent="0.25">
      <c r="A1308" s="11">
        <v>3007</v>
      </c>
      <c r="B1308" s="6">
        <v>3007006203</v>
      </c>
      <c r="C1308" s="6">
        <v>20000301</v>
      </c>
      <c r="D1308" s="6">
        <v>4000000034</v>
      </c>
      <c r="E1308" s="6" t="s">
        <v>1585</v>
      </c>
      <c r="F1308" s="6" t="s">
        <v>810</v>
      </c>
      <c r="G1308" s="6"/>
      <c r="H1308" s="6">
        <v>1</v>
      </c>
      <c r="I1308" s="6" t="s">
        <v>8</v>
      </c>
      <c r="J1308" s="27">
        <v>40938</v>
      </c>
      <c r="K1308" s="27">
        <v>40938</v>
      </c>
      <c r="L1308" s="7">
        <v>24990</v>
      </c>
      <c r="M1308" s="7">
        <v>0</v>
      </c>
      <c r="N1308" s="7"/>
      <c r="O1308" s="8">
        <v>24990</v>
      </c>
      <c r="P1308" s="7">
        <v>-16086.67</v>
      </c>
      <c r="Q1308" s="7">
        <v>0</v>
      </c>
      <c r="R1308" s="7">
        <v>-1581.87</v>
      </c>
      <c r="S1308" s="12">
        <f t="shared" si="719"/>
        <v>-17668.54</v>
      </c>
      <c r="T1308" s="18">
        <f t="shared" si="720"/>
        <v>8903.33</v>
      </c>
      <c r="U1308" s="18">
        <v>7321.46</v>
      </c>
      <c r="V1308" s="30">
        <f t="shared" si="721"/>
        <v>40909</v>
      </c>
      <c r="W1308" s="28">
        <f t="shared" si="712"/>
        <v>11.347222222222221</v>
      </c>
      <c r="X1308" s="38" t="s">
        <v>3080</v>
      </c>
      <c r="Y1308">
        <f>MATCH(X1308,'CAT-3'!$A:$A,0)</f>
        <v>742</v>
      </c>
      <c r="Z1308">
        <f>MATCH(V1308,'CAT-3'!$1:$1,0)</f>
        <v>88</v>
      </c>
      <c r="AA1308">
        <f>INDEX('CAT-3'!$1:$1048576,FAR!Y1308,FAR!Z1308)</f>
        <v>72.3</v>
      </c>
      <c r="AB1308">
        <f>MATCH($AB$3,'CAT-3'!$1:$1,0)</f>
        <v>90</v>
      </c>
      <c r="AC1308">
        <f>INDEX('CAT-3'!$1:$1048576,FAR!Y1308,FAR!AB1308)</f>
        <v>73.099999999999994</v>
      </c>
      <c r="AD1308" s="28">
        <f>AC1308/AA1308</f>
        <v>1.0110650069156293</v>
      </c>
      <c r="AE1308" s="43" t="s">
        <v>4057</v>
      </c>
      <c r="AF1308">
        <f>MATCH(AE1308,'CAT-4'!$A:$A,0)</f>
        <v>652</v>
      </c>
      <c r="AG1308">
        <f>MATCH($AG$3,'CAT-4'!$1:$1,0)</f>
        <v>4</v>
      </c>
      <c r="AH1308">
        <f>INDEX('CAT-4'!$1:$1048576,FAR!AF1308,FAR!AG1308)</f>
        <v>97.5</v>
      </c>
      <c r="AI1308">
        <f>MATCH($AI$3,'CAT-4'!$1:$1,0)</f>
        <v>133</v>
      </c>
      <c r="AJ1308">
        <f>INDEX('CAT-4'!$1:$1048576,FAR!AF1308,FAR!AI1308)</f>
        <v>93.1</v>
      </c>
      <c r="AK1308" s="28">
        <f>AJ1308/AH1308</f>
        <v>0.95487179487179485</v>
      </c>
      <c r="AL1308" s="28">
        <f>AK1308*AD1308</f>
        <v>0.96543745788559066</v>
      </c>
      <c r="AM1308" s="2">
        <f>INDEX(ELSV!$C$4:$G$58,MATCH(AE1308,ELSV!$G$4:$G$58,0),MATCH(IF(O1308&gt;2000000,"A",IF(O1308&gt;1000000,"B",IF(O1308&gt;100000,"C","D"))),ELSV!$C$4:$G$4,0))</f>
        <v>8</v>
      </c>
      <c r="AN1308" s="77">
        <f>INDEX(ELSV!$G$4:$K$58,MATCH(AE1308,ELSV!$G$4:$G$58,0),MATCH(IF(O1308&gt;2000000,"A",IF(O1308&gt;1000000,"B",IF(O1308&gt;100000,"C","D"))),ELSV!$G$4:$K$4,0))</f>
        <v>0.95</v>
      </c>
      <c r="AO1308" s="24">
        <f t="shared" si="716"/>
        <v>24126.282072560909</v>
      </c>
      <c r="AP1308" s="24">
        <f t="shared" si="717"/>
        <v>22919.967968932862</v>
      </c>
      <c r="AQ1308" s="25">
        <f t="shared" si="718"/>
        <v>1206.3141036280467</v>
      </c>
    </row>
    <row r="1309" spans="1:43" hidden="1" x14ac:dyDescent="0.25">
      <c r="A1309" s="11">
        <v>3003</v>
      </c>
      <c r="B1309" s="6">
        <v>3003006301</v>
      </c>
      <c r="C1309" s="6">
        <v>20000401</v>
      </c>
      <c r="D1309" s="6">
        <v>5030000184</v>
      </c>
      <c r="E1309" s="6"/>
      <c r="F1309" s="6" t="s">
        <v>1460</v>
      </c>
      <c r="G1309" s="6"/>
      <c r="H1309" s="6">
        <v>1</v>
      </c>
      <c r="I1309" s="6" t="s">
        <v>8</v>
      </c>
      <c r="J1309" s="27">
        <v>41852</v>
      </c>
      <c r="K1309" s="27">
        <v>41852</v>
      </c>
      <c r="L1309" s="7">
        <v>24885</v>
      </c>
      <c r="M1309" s="7">
        <v>0</v>
      </c>
      <c r="N1309" s="7"/>
      <c r="O1309" s="8">
        <v>24885</v>
      </c>
      <c r="P1309" s="7">
        <v>-22396.5</v>
      </c>
      <c r="Q1309" s="7">
        <v>0</v>
      </c>
      <c r="R1309" s="7">
        <v>0</v>
      </c>
      <c r="S1309" s="12">
        <f t="shared" si="719"/>
        <v>-22396.5</v>
      </c>
      <c r="T1309" s="18">
        <f t="shared" si="720"/>
        <v>2488.5</v>
      </c>
      <c r="U1309" s="18">
        <v>2488.5</v>
      </c>
      <c r="V1309" s="30">
        <f t="shared" si="721"/>
        <v>41852</v>
      </c>
      <c r="W1309" s="28">
        <f t="shared" si="712"/>
        <v>8.844444444444445</v>
      </c>
      <c r="X1309" s="38" t="s">
        <v>3110</v>
      </c>
      <c r="AD1309"/>
      <c r="AE1309" s="43" t="s">
        <v>4047</v>
      </c>
      <c r="AF1309">
        <f>MATCH(AE1309,'CAT-4'!$A:$A,0)</f>
        <v>647</v>
      </c>
      <c r="AG1309">
        <f>MATCH(V1309,'CAT-4'!$1:$1,0)</f>
        <v>32</v>
      </c>
      <c r="AH1309">
        <f>INDEX('CAT-4'!$1:$1048576,FAR!AF1309,FAR!AG1309)</f>
        <v>93.6</v>
      </c>
      <c r="AI1309">
        <f>MATCH($AI$3,'CAT-4'!$1:$1,0)</f>
        <v>133</v>
      </c>
      <c r="AJ1309">
        <f>INDEX('CAT-4'!$1:$1048576,FAR!AF1309,FAR!AI1309)</f>
        <v>92.8</v>
      </c>
      <c r="AK1309" s="28">
        <f t="shared" ref="AK1309:AK1313" si="732">AJ1309/AH1309</f>
        <v>0.99145299145299148</v>
      </c>
      <c r="AL1309" s="28">
        <f t="shared" ref="AL1309:AL1313" si="733">AK1309</f>
        <v>0.99145299145299148</v>
      </c>
      <c r="AM1309" s="2">
        <f>INDEX(ELSV!$C$4:$G$58,MATCH(AE1309,ELSV!$G$4:$G$58,0),MATCH(IF(O1309&gt;2000000,"A",IF(O1309&gt;1000000,"B",IF(O1309&gt;100000,"C","D"))),ELSV!$C$4:$G$4,0))</f>
        <v>6</v>
      </c>
      <c r="AN1309" s="77">
        <f>INDEX(ELSV!$G$4:$K$58,MATCH(AE1309,ELSV!$G$4:$G$58,0),MATCH(IF(O1309&gt;2000000,"A",IF(O1309&gt;1000000,"B",IF(O1309&gt;100000,"C","D"))),ELSV!$G$4:$K$4,0))</f>
        <v>1</v>
      </c>
      <c r="AO1309" s="24">
        <f t="shared" si="716"/>
        <v>24672.307692307691</v>
      </c>
      <c r="AP1309" s="24">
        <f t="shared" si="717"/>
        <v>24672.307692307688</v>
      </c>
      <c r="AQ1309" s="25">
        <f t="shared" si="718"/>
        <v>0</v>
      </c>
    </row>
    <row r="1310" spans="1:43" x14ac:dyDescent="0.25">
      <c r="A1310" s="11">
        <v>3006</v>
      </c>
      <c r="B1310" s="6">
        <v>3006006201</v>
      </c>
      <c r="C1310" s="6">
        <v>20000301</v>
      </c>
      <c r="D1310" s="6">
        <v>4000000252</v>
      </c>
      <c r="E1310" s="6" t="s">
        <v>1582</v>
      </c>
      <c r="F1310" s="6" t="s">
        <v>978</v>
      </c>
      <c r="G1310" s="6"/>
      <c r="H1310" s="6">
        <v>1</v>
      </c>
      <c r="I1310" s="6" t="s">
        <v>8</v>
      </c>
      <c r="J1310" s="27">
        <v>42195</v>
      </c>
      <c r="K1310" s="27">
        <v>42195</v>
      </c>
      <c r="L1310" s="7">
        <v>24884</v>
      </c>
      <c r="M1310" s="7">
        <v>0</v>
      </c>
      <c r="N1310" s="7"/>
      <c r="O1310" s="8">
        <v>24884</v>
      </c>
      <c r="P1310" s="7">
        <v>-10595.75</v>
      </c>
      <c r="Q1310" s="7">
        <v>0</v>
      </c>
      <c r="R1310" s="7">
        <v>-1575.16</v>
      </c>
      <c r="S1310" s="12">
        <f t="shared" si="719"/>
        <v>-12170.91</v>
      </c>
      <c r="T1310" s="18">
        <f t="shared" si="720"/>
        <v>14288.25</v>
      </c>
      <c r="U1310" s="18">
        <v>12713.09</v>
      </c>
      <c r="V1310" s="30">
        <f t="shared" si="721"/>
        <v>42186</v>
      </c>
      <c r="W1310" s="28">
        <f t="shared" si="712"/>
        <v>7.9027777777777777</v>
      </c>
      <c r="X1310" s="38"/>
      <c r="AD1310"/>
      <c r="AE1310" s="43" t="s">
        <v>4429</v>
      </c>
      <c r="AF1310">
        <f>MATCH(AE1310,'CAT-4'!$A:$A,0)</f>
        <v>844</v>
      </c>
      <c r="AG1310">
        <f>MATCH(V1310,'CAT-4'!$1:$1,0)</f>
        <v>43</v>
      </c>
      <c r="AH1310">
        <f>INDEX('CAT-4'!$1:$1048576,FAR!AF1310,FAR!AG1310)</f>
        <v>112</v>
      </c>
      <c r="AI1310">
        <f>MATCH($AI$3,'CAT-4'!$1:$1,0)</f>
        <v>133</v>
      </c>
      <c r="AJ1310">
        <f>INDEX('CAT-4'!$1:$1048576,FAR!AF1310,FAR!AI1310)</f>
        <v>157.9</v>
      </c>
      <c r="AK1310" s="28">
        <f t="shared" si="732"/>
        <v>1.4098214285714286</v>
      </c>
      <c r="AL1310" s="28">
        <f t="shared" si="733"/>
        <v>1.4098214285714286</v>
      </c>
      <c r="AM1310" s="2">
        <f>INDEX(ELSV!$C$4:$G$58,MATCH(AE1310,ELSV!$G$4:$G$58,0),MATCH(IF(O1310&gt;2000000,"A",IF(O1310&gt;1000000,"B",IF(O1310&gt;100000,"C","D"))),ELSV!$C$4:$G$4,0))</f>
        <v>8</v>
      </c>
      <c r="AN1310" s="77">
        <f>INDEX(ELSV!$G$4:$K$58,MATCH(AE1310,ELSV!$G$4:$G$58,0),MATCH(IF(O1310&gt;2000000,"A",IF(O1310&gt;1000000,"B",IF(O1310&gt;100000,"C","D"))),ELSV!$G$4:$K$4,0))</f>
        <v>0.95</v>
      </c>
      <c r="AO1310" s="24">
        <f t="shared" si="716"/>
        <v>35081.99642857143</v>
      </c>
      <c r="AP1310" s="24">
        <f t="shared" si="717"/>
        <v>32922.870085875496</v>
      </c>
      <c r="AQ1310" s="25">
        <f t="shared" si="718"/>
        <v>2159.126342695934</v>
      </c>
    </row>
    <row r="1311" spans="1:43" x14ac:dyDescent="0.25">
      <c r="A1311" s="11">
        <v>3005</v>
      </c>
      <c r="B1311" s="6">
        <v>3005006201</v>
      </c>
      <c r="C1311" s="6">
        <v>20000301</v>
      </c>
      <c r="D1311" s="6">
        <v>4000000259</v>
      </c>
      <c r="E1311" s="6" t="s">
        <v>1584</v>
      </c>
      <c r="F1311" s="6" t="s">
        <v>985</v>
      </c>
      <c r="G1311" s="6"/>
      <c r="H1311" s="6">
        <v>1</v>
      </c>
      <c r="I1311" s="6" t="s">
        <v>8</v>
      </c>
      <c r="J1311" s="27">
        <v>42186</v>
      </c>
      <c r="K1311" s="27">
        <v>42186</v>
      </c>
      <c r="L1311" s="7">
        <v>24884</v>
      </c>
      <c r="M1311" s="7">
        <v>0</v>
      </c>
      <c r="N1311" s="7"/>
      <c r="O1311" s="8">
        <v>24884</v>
      </c>
      <c r="P1311" s="7">
        <v>-10634.48</v>
      </c>
      <c r="Q1311" s="7">
        <v>0</v>
      </c>
      <c r="R1311" s="7">
        <v>-1575.16</v>
      </c>
      <c r="S1311" s="12">
        <f t="shared" si="719"/>
        <v>-12209.64</v>
      </c>
      <c r="T1311" s="18">
        <f t="shared" si="720"/>
        <v>14249.52</v>
      </c>
      <c r="U1311" s="18">
        <v>12674.36</v>
      </c>
      <c r="V1311" s="30">
        <f t="shared" si="721"/>
        <v>42186</v>
      </c>
      <c r="W1311" s="28">
        <f t="shared" si="712"/>
        <v>7.927777777777778</v>
      </c>
      <c r="X1311" s="38"/>
      <c r="AD1311"/>
      <c r="AE1311" s="43" t="s">
        <v>4429</v>
      </c>
      <c r="AF1311">
        <f>MATCH(AE1311,'CAT-4'!$A:$A,0)</f>
        <v>844</v>
      </c>
      <c r="AG1311">
        <f>MATCH(V1311,'CAT-4'!$1:$1,0)</f>
        <v>43</v>
      </c>
      <c r="AH1311">
        <f>INDEX('CAT-4'!$1:$1048576,FAR!AF1311,FAR!AG1311)</f>
        <v>112</v>
      </c>
      <c r="AI1311">
        <f>MATCH($AI$3,'CAT-4'!$1:$1,0)</f>
        <v>133</v>
      </c>
      <c r="AJ1311">
        <f>INDEX('CAT-4'!$1:$1048576,FAR!AF1311,FAR!AI1311)</f>
        <v>157.9</v>
      </c>
      <c r="AK1311" s="28">
        <f t="shared" si="732"/>
        <v>1.4098214285714286</v>
      </c>
      <c r="AL1311" s="28">
        <f t="shared" si="733"/>
        <v>1.4098214285714286</v>
      </c>
      <c r="AM1311" s="2">
        <f>INDEX(ELSV!$C$4:$G$58,MATCH(AE1311,ELSV!$G$4:$G$58,0),MATCH(IF(O1311&gt;2000000,"A",IF(O1311&gt;1000000,"B",IF(O1311&gt;100000,"C","D"))),ELSV!$C$4:$G$4,0))</f>
        <v>8</v>
      </c>
      <c r="AN1311" s="77">
        <f>INDEX(ELSV!$G$4:$K$58,MATCH(AE1311,ELSV!$G$4:$G$58,0),MATCH(IF(O1311&gt;2000000,"A",IF(O1311&gt;1000000,"B",IF(O1311&gt;100000,"C","D"))),ELSV!$G$4:$K$4,0))</f>
        <v>0.95</v>
      </c>
      <c r="AO1311" s="24">
        <f t="shared" si="716"/>
        <v>35081.99642857143</v>
      </c>
      <c r="AP1311" s="24">
        <f t="shared" si="717"/>
        <v>33027.019762772819</v>
      </c>
      <c r="AQ1311" s="25">
        <f t="shared" si="718"/>
        <v>2054.9766657986111</v>
      </c>
    </row>
    <row r="1312" spans="1:43" x14ac:dyDescent="0.25">
      <c r="A1312" s="11">
        <v>3005</v>
      </c>
      <c r="B1312" s="6">
        <v>3005006201</v>
      </c>
      <c r="C1312" s="6">
        <v>20000301</v>
      </c>
      <c r="D1312" s="6">
        <v>4000000227</v>
      </c>
      <c r="E1312" s="6" t="s">
        <v>1584</v>
      </c>
      <c r="F1312" s="6" t="s">
        <v>959</v>
      </c>
      <c r="G1312" s="6"/>
      <c r="H1312" s="6">
        <v>50</v>
      </c>
      <c r="I1312" s="6" t="s">
        <v>8</v>
      </c>
      <c r="J1312" s="27">
        <v>41852</v>
      </c>
      <c r="K1312" s="27">
        <v>41852</v>
      </c>
      <c r="L1312" s="7">
        <v>24795</v>
      </c>
      <c r="M1312" s="7">
        <v>0</v>
      </c>
      <c r="N1312" s="7"/>
      <c r="O1312" s="8">
        <v>24795</v>
      </c>
      <c r="P1312" s="7">
        <v>-24795</v>
      </c>
      <c r="Q1312" s="7">
        <v>0</v>
      </c>
      <c r="R1312" s="7">
        <v>0</v>
      </c>
      <c r="S1312" s="12">
        <f t="shared" si="719"/>
        <v>-24795</v>
      </c>
      <c r="T1312" s="18">
        <f t="shared" si="720"/>
        <v>0</v>
      </c>
      <c r="U1312" s="18">
        <v>0</v>
      </c>
      <c r="V1312" s="30">
        <f t="shared" si="721"/>
        <v>41852</v>
      </c>
      <c r="W1312" s="28">
        <f t="shared" si="712"/>
        <v>8.844444444444445</v>
      </c>
      <c r="X1312" s="38"/>
      <c r="AD1312"/>
      <c r="AE1312" s="43" t="s">
        <v>4429</v>
      </c>
      <c r="AF1312">
        <f>MATCH(AE1312,'CAT-4'!$A:$A,0)</f>
        <v>844</v>
      </c>
      <c r="AG1312">
        <f>MATCH(V1312,'CAT-4'!$1:$1,0)</f>
        <v>32</v>
      </c>
      <c r="AH1312">
        <f>INDEX('CAT-4'!$1:$1048576,FAR!AF1312,FAR!AG1312)</f>
        <v>117</v>
      </c>
      <c r="AI1312">
        <f>MATCH($AI$3,'CAT-4'!$1:$1,0)</f>
        <v>133</v>
      </c>
      <c r="AJ1312">
        <f>INDEX('CAT-4'!$1:$1048576,FAR!AF1312,FAR!AI1312)</f>
        <v>157.9</v>
      </c>
      <c r="AK1312" s="28">
        <f t="shared" si="732"/>
        <v>1.3495726495726497</v>
      </c>
      <c r="AL1312" s="28">
        <f t="shared" si="733"/>
        <v>1.3495726495726497</v>
      </c>
      <c r="AM1312" s="2">
        <f>INDEX(ELSV!$C$4:$G$58,MATCH(AE1312,ELSV!$G$4:$G$58,0),MATCH(IF(O1312&gt;2000000,"A",IF(O1312&gt;1000000,"B",IF(O1312&gt;100000,"C","D"))),ELSV!$C$4:$G$4,0))</f>
        <v>8</v>
      </c>
      <c r="AN1312" s="77">
        <f>INDEX(ELSV!$G$4:$K$58,MATCH(AE1312,ELSV!$G$4:$G$58,0),MATCH(IF(O1312&gt;2000000,"A",IF(O1312&gt;1000000,"B",IF(O1312&gt;100000,"C","D"))),ELSV!$G$4:$K$4,0))</f>
        <v>0.95</v>
      </c>
      <c r="AO1312" s="24">
        <f t="shared" si="716"/>
        <v>33462.653846153851</v>
      </c>
      <c r="AP1312" s="24">
        <f t="shared" si="717"/>
        <v>31789.521153846155</v>
      </c>
      <c r="AQ1312" s="25">
        <f t="shared" si="718"/>
        <v>1673.1326923076958</v>
      </c>
    </row>
    <row r="1313" spans="1:43" x14ac:dyDescent="0.25">
      <c r="A1313" s="11">
        <v>3008</v>
      </c>
      <c r="B1313" s="6">
        <v>3008006301</v>
      </c>
      <c r="C1313" s="6">
        <v>20000401</v>
      </c>
      <c r="D1313" s="6">
        <v>5030000279</v>
      </c>
      <c r="E1313" s="6" t="s">
        <v>1586</v>
      </c>
      <c r="F1313" s="6" t="s">
        <v>1532</v>
      </c>
      <c r="G1313" s="6"/>
      <c r="H1313" s="6">
        <v>1</v>
      </c>
      <c r="I1313" s="6" t="s">
        <v>41</v>
      </c>
      <c r="J1313" s="27">
        <v>44897</v>
      </c>
      <c r="K1313" s="27">
        <v>44897</v>
      </c>
      <c r="L1313" s="7">
        <v>0</v>
      </c>
      <c r="M1313" s="7">
        <v>24780.11</v>
      </c>
      <c r="N1313" s="7"/>
      <c r="O1313" s="8">
        <v>24780.11</v>
      </c>
      <c r="P1313" s="7">
        <v>0</v>
      </c>
      <c r="Q1313" s="7">
        <v>0</v>
      </c>
      <c r="R1313" s="7">
        <v>-1222.03</v>
      </c>
      <c r="S1313" s="12">
        <f t="shared" si="719"/>
        <v>-1222.03</v>
      </c>
      <c r="T1313" s="18">
        <f t="shared" si="720"/>
        <v>0</v>
      </c>
      <c r="U1313" s="18">
        <v>23558.080000000002</v>
      </c>
      <c r="V1313" s="30">
        <f t="shared" si="721"/>
        <v>44896</v>
      </c>
      <c r="W1313" s="28">
        <f t="shared" si="712"/>
        <v>0.5083333333333333</v>
      </c>
      <c r="X1313" s="38"/>
      <c r="AD1313"/>
      <c r="AE1313" s="43" t="s">
        <v>4047</v>
      </c>
      <c r="AF1313">
        <f>MATCH(AE1313,'CAT-4'!$A:$A,0)</f>
        <v>647</v>
      </c>
      <c r="AG1313">
        <f>MATCH(V1313,'CAT-4'!$1:$1,0)</f>
        <v>132</v>
      </c>
      <c r="AH1313">
        <f>INDEX('CAT-4'!$1:$1048576,FAR!AF1313,FAR!AG1313)</f>
        <v>92.8</v>
      </c>
      <c r="AI1313">
        <f>MATCH($AI$3,'CAT-4'!$1:$1,0)</f>
        <v>133</v>
      </c>
      <c r="AJ1313">
        <f>INDEX('CAT-4'!$1:$1048576,FAR!AF1313,FAR!AI1313)</f>
        <v>92.8</v>
      </c>
      <c r="AK1313" s="28">
        <f t="shared" si="732"/>
        <v>1</v>
      </c>
      <c r="AL1313" s="28">
        <f t="shared" si="733"/>
        <v>1</v>
      </c>
      <c r="AM1313" s="2">
        <f>INDEX(ELSV!$C$4:$G$58,MATCH(AE1313,ELSV!$G$4:$G$58,0),MATCH(IF(O1313&gt;2000000,"A",IF(O1313&gt;1000000,"B",IF(O1313&gt;100000,"C","D"))),ELSV!$C$4:$G$4,0))</f>
        <v>6</v>
      </c>
      <c r="AN1313" s="77">
        <f>INDEX(ELSV!$G$4:$K$58,MATCH(AE1313,ELSV!$G$4:$G$58,0),MATCH(IF(O1313&gt;2000000,"A",IF(O1313&gt;1000000,"B",IF(O1313&gt;100000,"C","D"))),ELSV!$G$4:$K$4,0))</f>
        <v>1</v>
      </c>
      <c r="AO1313" s="24">
        <f t="shared" si="716"/>
        <v>24780.11</v>
      </c>
      <c r="AP1313" s="24">
        <f t="shared" si="717"/>
        <v>2099.4259861111109</v>
      </c>
      <c r="AQ1313" s="25">
        <f t="shared" si="718"/>
        <v>22680.684013888891</v>
      </c>
    </row>
    <row r="1314" spans="1:43" hidden="1" x14ac:dyDescent="0.25">
      <c r="A1314" s="11">
        <v>3003</v>
      </c>
      <c r="B1314" s="6">
        <v>3003006301</v>
      </c>
      <c r="C1314" s="6">
        <v>20000401</v>
      </c>
      <c r="D1314" s="6">
        <v>5030000082</v>
      </c>
      <c r="E1314" s="6"/>
      <c r="F1314" s="6" t="s">
        <v>1392</v>
      </c>
      <c r="G1314" s="6"/>
      <c r="H1314" s="6">
        <v>1</v>
      </c>
      <c r="I1314" s="6" t="s">
        <v>41</v>
      </c>
      <c r="J1314" s="27">
        <v>40360</v>
      </c>
      <c r="K1314" s="27">
        <v>40360</v>
      </c>
      <c r="L1314" s="7">
        <v>24517.51</v>
      </c>
      <c r="M1314" s="7">
        <v>0</v>
      </c>
      <c r="N1314" s="7"/>
      <c r="O1314" s="8">
        <v>24517.51</v>
      </c>
      <c r="P1314" s="7">
        <v>-22065.759999999998</v>
      </c>
      <c r="Q1314" s="7">
        <v>0</v>
      </c>
      <c r="R1314" s="7">
        <v>0</v>
      </c>
      <c r="S1314" s="12">
        <f t="shared" si="719"/>
        <v>-22065.759999999998</v>
      </c>
      <c r="T1314" s="18">
        <f t="shared" si="720"/>
        <v>2451.75</v>
      </c>
      <c r="U1314" s="18">
        <v>2451.75</v>
      </c>
      <c r="V1314" s="30">
        <f t="shared" si="721"/>
        <v>40360</v>
      </c>
      <c r="W1314" s="28">
        <f t="shared" si="712"/>
        <v>12.927777777777777</v>
      </c>
      <c r="X1314" s="38" t="s">
        <v>3110</v>
      </c>
      <c r="Y1314">
        <f>MATCH(X1314,'CAT-3'!$A:$A,0)</f>
        <v>757</v>
      </c>
      <c r="Z1314">
        <f>MATCH(V1314,'CAT-3'!$1:$1,0)</f>
        <v>70</v>
      </c>
      <c r="AA1314">
        <f>INDEX('CAT-3'!$1:$1048576,FAR!Y1314,FAR!Z1314)</f>
        <v>94.9</v>
      </c>
      <c r="AB1314">
        <f>MATCH($AB$3,'CAT-3'!$1:$1,0)</f>
        <v>90</v>
      </c>
      <c r="AC1314">
        <f>INDEX('CAT-3'!$1:$1048576,FAR!Y1314,FAR!AB1314)</f>
        <v>93.3</v>
      </c>
      <c r="AD1314" s="28">
        <f>AC1314/AA1314</f>
        <v>0.98314014752370904</v>
      </c>
      <c r="AE1314" s="43" t="s">
        <v>4047</v>
      </c>
      <c r="AF1314">
        <f>MATCH(AE1314,'CAT-4'!$A:$A,0)</f>
        <v>647</v>
      </c>
      <c r="AG1314">
        <f>MATCH($AG$3,'CAT-4'!$1:$1,0)</f>
        <v>4</v>
      </c>
      <c r="AH1314">
        <f>INDEX('CAT-4'!$1:$1048576,FAR!AF1314,FAR!AG1314)</f>
        <v>100.5</v>
      </c>
      <c r="AI1314">
        <f>MATCH($AI$3,'CAT-4'!$1:$1,0)</f>
        <v>133</v>
      </c>
      <c r="AJ1314">
        <f>INDEX('CAT-4'!$1:$1048576,FAR!AF1314,FAR!AI1314)</f>
        <v>92.8</v>
      </c>
      <c r="AK1314" s="28">
        <f>AJ1314/AH1314</f>
        <v>0.92338308457711438</v>
      </c>
      <c r="AL1314" s="28">
        <f>AK1314*AD1314</f>
        <v>0.90781498199204169</v>
      </c>
      <c r="AM1314" s="2">
        <f>INDEX(ELSV!$C$4:$G$58,MATCH(AE1314,ELSV!$G$4:$G$58,0),MATCH(IF(O1314&gt;2000000,"A",IF(O1314&gt;1000000,"B",IF(O1314&gt;100000,"C","D"))),ELSV!$C$4:$G$4,0))</f>
        <v>6</v>
      </c>
      <c r="AN1314" s="77">
        <f>INDEX(ELSV!$G$4:$K$58,MATCH(AE1314,ELSV!$G$4:$G$58,0),MATCH(IF(O1314&gt;2000000,"A",IF(O1314&gt;1000000,"B",IF(O1314&gt;100000,"C","D"))),ELSV!$G$4:$K$4,0))</f>
        <v>1</v>
      </c>
      <c r="AO1314" s="24">
        <f t="shared" si="716"/>
        <v>22257.362899139702</v>
      </c>
      <c r="AP1314" s="24">
        <f t="shared" si="717"/>
        <v>22257.362899139698</v>
      </c>
      <c r="AQ1314" s="25">
        <f t="shared" si="718"/>
        <v>0</v>
      </c>
    </row>
    <row r="1315" spans="1:43" x14ac:dyDescent="0.25">
      <c r="A1315" s="11">
        <v>3004</v>
      </c>
      <c r="B1315" s="6">
        <v>3004000212</v>
      </c>
      <c r="C1315" s="6">
        <v>20000201</v>
      </c>
      <c r="D1315" s="6">
        <v>3020000475</v>
      </c>
      <c r="E1315" s="6" t="s">
        <v>1583</v>
      </c>
      <c r="F1315" s="6" t="s">
        <v>568</v>
      </c>
      <c r="G1315" s="6"/>
      <c r="H1315" s="6">
        <v>1</v>
      </c>
      <c r="I1315" s="6" t="s">
        <v>8</v>
      </c>
      <c r="J1315" s="27">
        <v>44561</v>
      </c>
      <c r="K1315" s="27">
        <v>44561</v>
      </c>
      <c r="L1315" s="7">
        <v>24240.03</v>
      </c>
      <c r="M1315" s="7">
        <v>0</v>
      </c>
      <c r="N1315" s="7"/>
      <c r="O1315" s="8">
        <v>24240.03</v>
      </c>
      <c r="P1315" s="7">
        <v>-352.33</v>
      </c>
      <c r="Q1315" s="7">
        <v>0</v>
      </c>
      <c r="R1315" s="7">
        <v>-1413.19</v>
      </c>
      <c r="S1315" s="12">
        <f t="shared" si="719"/>
        <v>-1765.52</v>
      </c>
      <c r="T1315" s="18">
        <f t="shared" si="720"/>
        <v>23887.699999999997</v>
      </c>
      <c r="U1315" s="18">
        <v>22474.51</v>
      </c>
      <c r="V1315" s="30">
        <f t="shared" si="721"/>
        <v>44531</v>
      </c>
      <c r="W1315" s="28">
        <f t="shared" si="712"/>
        <v>1.4305555555555556</v>
      </c>
      <c r="X1315" s="38"/>
      <c r="AD1315"/>
      <c r="AE1315" s="43" t="s">
        <v>4429</v>
      </c>
      <c r="AF1315">
        <f>MATCH(AE1315,'CAT-4'!$A:$A,0)</f>
        <v>844</v>
      </c>
      <c r="AG1315">
        <f>MATCH(V1315,'CAT-4'!$1:$1,0)</f>
        <v>120</v>
      </c>
      <c r="AH1315">
        <f>INDEX('CAT-4'!$1:$1048576,FAR!AF1315,FAR!AG1315)</f>
        <v>154.30000000000001</v>
      </c>
      <c r="AI1315">
        <f>MATCH($AI$3,'CAT-4'!$1:$1,0)</f>
        <v>133</v>
      </c>
      <c r="AJ1315">
        <f>INDEX('CAT-4'!$1:$1048576,FAR!AF1315,FAR!AI1315)</f>
        <v>157.9</v>
      </c>
      <c r="AK1315" s="28">
        <f t="shared" ref="AK1315:AK1337" si="734">AJ1315/AH1315</f>
        <v>1.0233311730395334</v>
      </c>
      <c r="AL1315" s="28">
        <f t="shared" ref="AL1315:AL1337" si="735">AK1315</f>
        <v>1.0233311730395334</v>
      </c>
      <c r="AM1315" s="2">
        <f>INDEX(ELSV!$C$4:$G$58,MATCH(AE1315,ELSV!$G$4:$G$58,0),MATCH(IF(O1315&gt;2000000,"A",IF(O1315&gt;1000000,"B",IF(O1315&gt;100000,"C","D"))),ELSV!$C$4:$G$4,0))</f>
        <v>8</v>
      </c>
      <c r="AN1315" s="77">
        <f>INDEX(ELSV!$G$4:$K$58,MATCH(AE1315,ELSV!$G$4:$G$58,0),MATCH(IF(O1315&gt;2000000,"A",IF(O1315&gt;1000000,"B",IF(O1315&gt;100000,"C","D"))),ELSV!$G$4:$K$4,0))</f>
        <v>0.95</v>
      </c>
      <c r="AO1315" s="24">
        <f t="shared" si="716"/>
        <v>24805.57833441348</v>
      </c>
      <c r="AP1315" s="24">
        <f t="shared" si="717"/>
        <v>4213.9337500388174</v>
      </c>
      <c r="AQ1315" s="25">
        <f t="shared" si="718"/>
        <v>20591.644584374662</v>
      </c>
    </row>
    <row r="1316" spans="1:43" x14ac:dyDescent="0.25">
      <c r="A1316" s="11">
        <v>3008</v>
      </c>
      <c r="B1316" s="6">
        <v>3008000212</v>
      </c>
      <c r="C1316" s="6">
        <v>20000301</v>
      </c>
      <c r="D1316" s="6">
        <v>4000000286</v>
      </c>
      <c r="E1316" s="6" t="s">
        <v>1586</v>
      </c>
      <c r="F1316" s="6" t="s">
        <v>1009</v>
      </c>
      <c r="G1316" s="6"/>
      <c r="H1316" s="6">
        <v>2</v>
      </c>
      <c r="I1316" s="6" t="s">
        <v>8</v>
      </c>
      <c r="J1316" s="27">
        <v>42429</v>
      </c>
      <c r="K1316" s="27">
        <v>42429</v>
      </c>
      <c r="L1316" s="7">
        <v>24007.25</v>
      </c>
      <c r="M1316" s="7">
        <v>0</v>
      </c>
      <c r="N1316" s="7"/>
      <c r="O1316" s="8">
        <v>24007.25</v>
      </c>
      <c r="P1316" s="7">
        <v>-9250.83</v>
      </c>
      <c r="Q1316" s="7">
        <v>0</v>
      </c>
      <c r="R1316" s="7">
        <v>-1519.66</v>
      </c>
      <c r="S1316" s="12">
        <f t="shared" si="719"/>
        <v>-10770.49</v>
      </c>
      <c r="T1316" s="18">
        <f t="shared" si="720"/>
        <v>14756.42</v>
      </c>
      <c r="U1316" s="18">
        <v>13236.76</v>
      </c>
      <c r="V1316" s="30">
        <f t="shared" si="721"/>
        <v>42401</v>
      </c>
      <c r="W1316" s="28">
        <f t="shared" si="712"/>
        <v>7.2638888888888893</v>
      </c>
      <c r="X1316" s="38"/>
      <c r="AD1316"/>
      <c r="AE1316" s="43" t="s">
        <v>4429</v>
      </c>
      <c r="AF1316">
        <f>MATCH(AE1316,'CAT-4'!$A:$A,0)</f>
        <v>844</v>
      </c>
      <c r="AG1316">
        <f>MATCH(V1316,'CAT-4'!$1:$1,0)</f>
        <v>50</v>
      </c>
      <c r="AH1316">
        <f>INDEX('CAT-4'!$1:$1048576,FAR!AF1316,FAR!AG1316)</f>
        <v>113</v>
      </c>
      <c r="AI1316">
        <f>MATCH($AI$3,'CAT-4'!$1:$1,0)</f>
        <v>133</v>
      </c>
      <c r="AJ1316">
        <f>INDEX('CAT-4'!$1:$1048576,FAR!AF1316,FAR!AI1316)</f>
        <v>157.9</v>
      </c>
      <c r="AK1316" s="28">
        <f t="shared" si="734"/>
        <v>1.3973451327433628</v>
      </c>
      <c r="AL1316" s="28">
        <f t="shared" si="735"/>
        <v>1.3973451327433628</v>
      </c>
      <c r="AM1316" s="2">
        <f>INDEX(ELSV!$C$4:$G$58,MATCH(AE1316,ELSV!$G$4:$G$58,0),MATCH(IF(O1316&gt;2000000,"A",IF(O1316&gt;1000000,"B",IF(O1316&gt;100000,"C","D"))),ELSV!$C$4:$G$4,0))</f>
        <v>8</v>
      </c>
      <c r="AN1316" s="77">
        <f>INDEX(ELSV!$G$4:$K$58,MATCH(AE1316,ELSV!$G$4:$G$58,0),MATCH(IF(O1316&gt;2000000,"A",IF(O1316&gt;1000000,"B",IF(O1316&gt;100000,"C","D"))),ELSV!$G$4:$K$4,0))</f>
        <v>0.95</v>
      </c>
      <c r="AO1316" s="24">
        <f t="shared" ref="AO1316:AO1347" si="736">AL1316*O1316</f>
        <v>33546.413938053098</v>
      </c>
      <c r="AP1316" s="24">
        <f t="shared" ref="AP1316:AP1347" si="737">AO1316*(AN1316/AM1316)*(IF(W1316&gt;AM1316,AM1316,W1316))</f>
        <v>28936.694036669585</v>
      </c>
      <c r="AQ1316" s="25">
        <f t="shared" si="718"/>
        <v>4609.7199013835125</v>
      </c>
    </row>
    <row r="1317" spans="1:43" x14ac:dyDescent="0.25">
      <c r="A1317" s="11">
        <v>3005</v>
      </c>
      <c r="B1317" s="6">
        <v>3005000208</v>
      </c>
      <c r="C1317" s="6">
        <v>20000201</v>
      </c>
      <c r="D1317" s="6">
        <v>3020000249</v>
      </c>
      <c r="E1317" s="6" t="s">
        <v>1584</v>
      </c>
      <c r="F1317" s="6" t="s">
        <v>385</v>
      </c>
      <c r="G1317" s="6"/>
      <c r="H1317" s="6">
        <v>1</v>
      </c>
      <c r="I1317" s="6" t="s">
        <v>41</v>
      </c>
      <c r="J1317" s="27">
        <v>41578</v>
      </c>
      <c r="K1317" s="27">
        <v>41578</v>
      </c>
      <c r="L1317" s="7">
        <v>23671.03</v>
      </c>
      <c r="M1317" s="7">
        <v>0</v>
      </c>
      <c r="N1317" s="7"/>
      <c r="O1317" s="8">
        <v>23671.03</v>
      </c>
      <c r="P1317" s="7">
        <v>-11508.39</v>
      </c>
      <c r="Q1317" s="7">
        <v>0</v>
      </c>
      <c r="R1317" s="7">
        <v>-1380.02</v>
      </c>
      <c r="S1317" s="12">
        <f t="shared" si="719"/>
        <v>-12888.41</v>
      </c>
      <c r="T1317" s="18">
        <f t="shared" si="720"/>
        <v>12162.64</v>
      </c>
      <c r="U1317" s="18">
        <v>10782.62</v>
      </c>
      <c r="V1317" s="30">
        <f t="shared" si="721"/>
        <v>41548</v>
      </c>
      <c r="W1317" s="28">
        <f t="shared" si="712"/>
        <v>9.5972222222222214</v>
      </c>
      <c r="X1317" s="38"/>
      <c r="AD1317"/>
      <c r="AE1317" s="43" t="s">
        <v>4061</v>
      </c>
      <c r="AF1317">
        <f>MATCH(AE1317,'CAT-4'!$A:$A,0)</f>
        <v>654</v>
      </c>
      <c r="AG1317">
        <f>MATCH(V1317,'CAT-4'!$1:$1,0)</f>
        <v>22</v>
      </c>
      <c r="AH1317">
        <f>INDEX('CAT-4'!$1:$1048576,FAR!AF1317,FAR!AG1317)</f>
        <v>101</v>
      </c>
      <c r="AI1317">
        <f>MATCH($AI$3,'CAT-4'!$1:$1,0)</f>
        <v>133</v>
      </c>
      <c r="AJ1317">
        <f>INDEX('CAT-4'!$1:$1048576,FAR!AF1317,FAR!AI1317)</f>
        <v>112.9</v>
      </c>
      <c r="AK1317" s="28">
        <f t="shared" si="734"/>
        <v>1.1178217821782179</v>
      </c>
      <c r="AL1317" s="28">
        <f t="shared" si="735"/>
        <v>1.1178217821782179</v>
      </c>
      <c r="AM1317" s="2">
        <f>INDEX(ELSV!$C$4:$G$58,MATCH(AE1317,ELSV!$G$4:$G$58,0),MATCH(IF(O1317&gt;2000000,"A",IF(O1317&gt;1000000,"B",IF(O1317&gt;100000,"C","D"))),ELSV!$C$4:$G$4,0))</f>
        <v>5</v>
      </c>
      <c r="AN1317" s="77">
        <f>INDEX(ELSV!$G$4:$K$58,MATCH(AE1317,ELSV!$G$4:$G$58,0),MATCH(IF(O1317&gt;2000000,"A",IF(O1317&gt;1000000,"B",IF(O1317&gt;100000,"C","D"))),ELSV!$G$4:$K$4,0))</f>
        <v>1</v>
      </c>
      <c r="AO1317" s="24">
        <f t="shared" si="736"/>
        <v>26459.99294059406</v>
      </c>
      <c r="AP1317" s="24">
        <f t="shared" si="737"/>
        <v>26459.99294059406</v>
      </c>
      <c r="AQ1317" s="25">
        <f t="shared" si="718"/>
        <v>0</v>
      </c>
    </row>
    <row r="1318" spans="1:43" x14ac:dyDescent="0.25">
      <c r="A1318" s="11">
        <v>3007</v>
      </c>
      <c r="B1318" s="6">
        <v>3007005902</v>
      </c>
      <c r="C1318" s="6">
        <v>20000401</v>
      </c>
      <c r="D1318" s="6">
        <v>5030000182</v>
      </c>
      <c r="E1318" s="6" t="s">
        <v>1585</v>
      </c>
      <c r="F1318" s="6" t="s">
        <v>1458</v>
      </c>
      <c r="G1318" s="6"/>
      <c r="H1318" s="6">
        <v>1</v>
      </c>
      <c r="I1318" s="6" t="s">
        <v>8</v>
      </c>
      <c r="J1318" s="27">
        <v>41788</v>
      </c>
      <c r="K1318" s="27">
        <v>41788</v>
      </c>
      <c r="L1318" s="7">
        <v>23662.5</v>
      </c>
      <c r="M1318" s="7">
        <v>0</v>
      </c>
      <c r="N1318" s="7"/>
      <c r="O1318" s="8">
        <v>23662.5</v>
      </c>
      <c r="P1318" s="7">
        <v>-21296.25</v>
      </c>
      <c r="Q1318" s="7">
        <v>0</v>
      </c>
      <c r="R1318" s="7">
        <v>0</v>
      </c>
      <c r="S1318" s="12">
        <f t="shared" si="719"/>
        <v>-21296.25</v>
      </c>
      <c r="T1318" s="18">
        <f t="shared" si="720"/>
        <v>2366.25</v>
      </c>
      <c r="U1318" s="18">
        <v>2366.25</v>
      </c>
      <c r="V1318" s="30">
        <f t="shared" si="721"/>
        <v>41760</v>
      </c>
      <c r="W1318" s="28">
        <f t="shared" si="712"/>
        <v>9.0166666666666675</v>
      </c>
      <c r="X1318" s="38"/>
      <c r="AD1318"/>
      <c r="AE1318" s="43" t="s">
        <v>4047</v>
      </c>
      <c r="AF1318">
        <f>MATCH(AE1318,'CAT-4'!$A:$A,0)</f>
        <v>647</v>
      </c>
      <c r="AG1318">
        <f>MATCH(V1318,'CAT-4'!$1:$1,0)</f>
        <v>29</v>
      </c>
      <c r="AH1318">
        <f>INDEX('CAT-4'!$1:$1048576,FAR!AF1318,FAR!AG1318)</f>
        <v>93.9</v>
      </c>
      <c r="AI1318">
        <f>MATCH($AI$3,'CAT-4'!$1:$1,0)</f>
        <v>133</v>
      </c>
      <c r="AJ1318">
        <f>INDEX('CAT-4'!$1:$1048576,FAR!AF1318,FAR!AI1318)</f>
        <v>92.8</v>
      </c>
      <c r="AK1318" s="28">
        <f t="shared" si="734"/>
        <v>0.98828541001064951</v>
      </c>
      <c r="AL1318" s="28">
        <f t="shared" si="735"/>
        <v>0.98828541001064951</v>
      </c>
      <c r="AM1318" s="2">
        <f>INDEX(ELSV!$C$4:$G$58,MATCH(AE1318,ELSV!$G$4:$G$58,0),MATCH(IF(O1318&gt;2000000,"A",IF(O1318&gt;1000000,"B",IF(O1318&gt;100000,"C","D"))),ELSV!$C$4:$G$4,0))</f>
        <v>6</v>
      </c>
      <c r="AN1318" s="77">
        <f>INDEX(ELSV!$G$4:$K$58,MATCH(AE1318,ELSV!$G$4:$G$58,0),MATCH(IF(O1318&gt;2000000,"A",IF(O1318&gt;1000000,"B",IF(O1318&gt;100000,"C","D"))),ELSV!$G$4:$K$4,0))</f>
        <v>1</v>
      </c>
      <c r="AO1318" s="24">
        <f t="shared" si="736"/>
        <v>23385.303514376996</v>
      </c>
      <c r="AP1318" s="24">
        <f t="shared" si="737"/>
        <v>23385.303514376996</v>
      </c>
      <c r="AQ1318" s="25">
        <f t="shared" si="718"/>
        <v>0</v>
      </c>
    </row>
    <row r="1319" spans="1:43" x14ac:dyDescent="0.25">
      <c r="A1319" s="11">
        <v>3004</v>
      </c>
      <c r="B1319" s="6">
        <v>3004005902</v>
      </c>
      <c r="C1319" s="6">
        <v>20000401</v>
      </c>
      <c r="D1319" s="6">
        <v>5030000183</v>
      </c>
      <c r="E1319" s="6" t="s">
        <v>1583</v>
      </c>
      <c r="F1319" s="6" t="s">
        <v>1459</v>
      </c>
      <c r="G1319" s="6"/>
      <c r="H1319" s="6">
        <v>1</v>
      </c>
      <c r="I1319" s="6" t="s">
        <v>8</v>
      </c>
      <c r="J1319" s="27">
        <v>41810</v>
      </c>
      <c r="K1319" s="27">
        <v>41810</v>
      </c>
      <c r="L1319" s="7">
        <v>23653.5</v>
      </c>
      <c r="M1319" s="7">
        <v>0</v>
      </c>
      <c r="N1319" s="7"/>
      <c r="O1319" s="8">
        <v>23653.5</v>
      </c>
      <c r="P1319" s="7">
        <v>-21288.15</v>
      </c>
      <c r="Q1319" s="7">
        <v>0</v>
      </c>
      <c r="R1319" s="7">
        <v>0</v>
      </c>
      <c r="S1319" s="12">
        <f t="shared" si="719"/>
        <v>-21288.15</v>
      </c>
      <c r="T1319" s="18">
        <f t="shared" si="720"/>
        <v>2365.3499999999985</v>
      </c>
      <c r="U1319" s="18">
        <v>2365.35</v>
      </c>
      <c r="V1319" s="30">
        <f t="shared" si="721"/>
        <v>41791</v>
      </c>
      <c r="W1319" s="28">
        <f t="shared" si="712"/>
        <v>8.9583333333333339</v>
      </c>
      <c r="X1319" s="38"/>
      <c r="AD1319"/>
      <c r="AE1319" s="43" t="s">
        <v>4047</v>
      </c>
      <c r="AF1319">
        <f>MATCH(AE1319,'CAT-4'!$A:$A,0)</f>
        <v>647</v>
      </c>
      <c r="AG1319">
        <f>MATCH(V1319,'CAT-4'!$1:$1,0)</f>
        <v>30</v>
      </c>
      <c r="AH1319">
        <f>INDEX('CAT-4'!$1:$1048576,FAR!AF1319,FAR!AG1319)</f>
        <v>93.9</v>
      </c>
      <c r="AI1319">
        <f>MATCH($AI$3,'CAT-4'!$1:$1,0)</f>
        <v>133</v>
      </c>
      <c r="AJ1319">
        <f>INDEX('CAT-4'!$1:$1048576,FAR!AF1319,FAR!AI1319)</f>
        <v>92.8</v>
      </c>
      <c r="AK1319" s="28">
        <f t="shared" si="734"/>
        <v>0.98828541001064951</v>
      </c>
      <c r="AL1319" s="28">
        <f t="shared" si="735"/>
        <v>0.98828541001064951</v>
      </c>
      <c r="AM1319" s="2">
        <f>INDEX(ELSV!$C$4:$G$58,MATCH(AE1319,ELSV!$G$4:$G$58,0),MATCH(IF(O1319&gt;2000000,"A",IF(O1319&gt;1000000,"B",IF(O1319&gt;100000,"C","D"))),ELSV!$C$4:$G$4,0))</f>
        <v>6</v>
      </c>
      <c r="AN1319" s="77">
        <f>INDEX(ELSV!$G$4:$K$58,MATCH(AE1319,ELSV!$G$4:$G$58,0),MATCH(IF(O1319&gt;2000000,"A",IF(O1319&gt;1000000,"B",IF(O1319&gt;100000,"C","D"))),ELSV!$G$4:$K$4,0))</f>
        <v>1</v>
      </c>
      <c r="AO1319" s="24">
        <f t="shared" si="736"/>
        <v>23376.408945686897</v>
      </c>
      <c r="AP1319" s="24">
        <f t="shared" si="737"/>
        <v>23376.408945686897</v>
      </c>
      <c r="AQ1319" s="25">
        <f t="shared" si="718"/>
        <v>0</v>
      </c>
    </row>
    <row r="1320" spans="1:43" x14ac:dyDescent="0.25">
      <c r="A1320" s="11">
        <v>3004</v>
      </c>
      <c r="B1320" s="6">
        <v>3004000212</v>
      </c>
      <c r="C1320" s="6">
        <v>20000201</v>
      </c>
      <c r="D1320" s="6">
        <v>3020000443</v>
      </c>
      <c r="E1320" s="6" t="s">
        <v>1583</v>
      </c>
      <c r="F1320" s="6" t="s">
        <v>568</v>
      </c>
      <c r="G1320" s="6"/>
      <c r="H1320" s="6">
        <v>1</v>
      </c>
      <c r="I1320" s="6" t="s">
        <v>8</v>
      </c>
      <c r="J1320" s="27">
        <v>43181</v>
      </c>
      <c r="K1320" s="27">
        <v>43181</v>
      </c>
      <c r="L1320" s="7">
        <v>23650.03</v>
      </c>
      <c r="M1320" s="7">
        <v>0</v>
      </c>
      <c r="N1320" s="7"/>
      <c r="O1320" s="8">
        <v>23650.03</v>
      </c>
      <c r="P1320" s="7">
        <v>-5552.98</v>
      </c>
      <c r="Q1320" s="7">
        <v>0</v>
      </c>
      <c r="R1320" s="7">
        <v>-1378.8</v>
      </c>
      <c r="S1320" s="12">
        <f t="shared" si="719"/>
        <v>-6931.78</v>
      </c>
      <c r="T1320" s="18">
        <f t="shared" si="720"/>
        <v>18097.05</v>
      </c>
      <c r="U1320" s="18">
        <v>16718.25</v>
      </c>
      <c r="V1320" s="30">
        <f t="shared" si="721"/>
        <v>43160</v>
      </c>
      <c r="W1320" s="28">
        <f t="shared" si="712"/>
        <v>5.2027777777777775</v>
      </c>
      <c r="X1320" s="38"/>
      <c r="AD1320"/>
      <c r="AE1320" s="43" t="s">
        <v>4429</v>
      </c>
      <c r="AF1320">
        <f>MATCH(AE1320,'CAT-4'!$A:$A,0)</f>
        <v>844</v>
      </c>
      <c r="AG1320">
        <f>MATCH(V1320,'CAT-4'!$1:$1,0)</f>
        <v>75</v>
      </c>
      <c r="AH1320">
        <f>INDEX('CAT-4'!$1:$1048576,FAR!AF1320,FAR!AG1320)</f>
        <v>124.6</v>
      </c>
      <c r="AI1320">
        <f>MATCH($AI$3,'CAT-4'!$1:$1,0)</f>
        <v>133</v>
      </c>
      <c r="AJ1320">
        <f>INDEX('CAT-4'!$1:$1048576,FAR!AF1320,FAR!AI1320)</f>
        <v>157.9</v>
      </c>
      <c r="AK1320" s="28">
        <f t="shared" si="734"/>
        <v>1.267255216693419</v>
      </c>
      <c r="AL1320" s="28">
        <f t="shared" si="735"/>
        <v>1.267255216693419</v>
      </c>
      <c r="AM1320" s="2">
        <f>INDEX(ELSV!$C$4:$G$58,MATCH(AE1320,ELSV!$G$4:$G$58,0),MATCH(IF(O1320&gt;2000000,"A",IF(O1320&gt;1000000,"B",IF(O1320&gt;100000,"C","D"))),ELSV!$C$4:$G$4,0))</f>
        <v>8</v>
      </c>
      <c r="AN1320" s="77">
        <f>INDEX(ELSV!$G$4:$K$58,MATCH(AE1320,ELSV!$G$4:$G$58,0),MATCH(IF(O1320&gt;2000000,"A",IF(O1320&gt;1000000,"B",IF(O1320&gt;100000,"C","D"))),ELSV!$G$4:$K$4,0))</f>
        <v>0.95</v>
      </c>
      <c r="AO1320" s="24">
        <f t="shared" si="736"/>
        <v>29970.62389245586</v>
      </c>
      <c r="AP1320" s="24">
        <f t="shared" si="737"/>
        <v>18516.74639688935</v>
      </c>
      <c r="AQ1320" s="25">
        <f t="shared" si="718"/>
        <v>11453.87749556651</v>
      </c>
    </row>
    <row r="1321" spans="1:43" x14ac:dyDescent="0.25">
      <c r="A1321" s="11">
        <v>3006</v>
      </c>
      <c r="B1321" s="6">
        <v>3006006203</v>
      </c>
      <c r="C1321" s="6">
        <v>20000401</v>
      </c>
      <c r="D1321" s="6">
        <v>5000000436</v>
      </c>
      <c r="E1321" s="6" t="s">
        <v>1582</v>
      </c>
      <c r="F1321" s="6" t="s">
        <v>1298</v>
      </c>
      <c r="G1321" s="6"/>
      <c r="H1321" s="6">
        <v>1</v>
      </c>
      <c r="I1321" s="6" t="s">
        <v>41</v>
      </c>
      <c r="J1321" s="27">
        <v>44691</v>
      </c>
      <c r="K1321" s="27">
        <v>44691</v>
      </c>
      <c r="L1321" s="7">
        <v>0</v>
      </c>
      <c r="M1321" s="7">
        <v>23600.02</v>
      </c>
      <c r="N1321" s="7"/>
      <c r="O1321" s="8">
        <v>23600.02</v>
      </c>
      <c r="P1321" s="7">
        <v>0</v>
      </c>
      <c r="Q1321" s="7">
        <v>0</v>
      </c>
      <c r="R1321" s="7">
        <v>-1334.26</v>
      </c>
      <c r="S1321" s="12">
        <f t="shared" si="719"/>
        <v>-1334.26</v>
      </c>
      <c r="T1321" s="18">
        <f t="shared" si="720"/>
        <v>0</v>
      </c>
      <c r="U1321" s="18">
        <v>22265.759999999998</v>
      </c>
      <c r="V1321" s="30">
        <f t="shared" si="721"/>
        <v>44682</v>
      </c>
      <c r="W1321" s="28">
        <f t="shared" si="712"/>
        <v>1.0694444444444444</v>
      </c>
      <c r="X1321" s="38"/>
      <c r="AD1321"/>
      <c r="AE1321" s="43" t="s">
        <v>4034</v>
      </c>
      <c r="AF1321">
        <f>MATCH(AE1321,'CAT-4'!$A:$A,0)</f>
        <v>640</v>
      </c>
      <c r="AG1321">
        <f>MATCH(V1321,'CAT-4'!$1:$1,0)</f>
        <v>125</v>
      </c>
      <c r="AH1321">
        <f>INDEX('CAT-4'!$1:$1048576,FAR!AF1321,FAR!AG1321)</f>
        <v>114.8</v>
      </c>
      <c r="AI1321">
        <f>MATCH($AI$3,'CAT-4'!$1:$1,0)</f>
        <v>133</v>
      </c>
      <c r="AJ1321">
        <f>INDEX('CAT-4'!$1:$1048576,FAR!AF1321,FAR!AI1321)</f>
        <v>115.5</v>
      </c>
      <c r="AK1321" s="28">
        <f t="shared" si="734"/>
        <v>1.0060975609756098</v>
      </c>
      <c r="AL1321" s="28">
        <f t="shared" si="735"/>
        <v>1.0060975609756098</v>
      </c>
      <c r="AM1321" s="2">
        <f>INDEX(ELSV!$C$4:$G$58,MATCH(AE1321,ELSV!$G$4:$G$58,0),MATCH(IF(O1321&gt;2000000,"A",IF(O1321&gt;1000000,"B",IF(O1321&gt;100000,"C","D"))),ELSV!$C$4:$G$4,0))</f>
        <v>5</v>
      </c>
      <c r="AN1321" s="77">
        <f>INDEX(ELSV!$G$4:$K$58,MATCH(AE1321,ELSV!$G$4:$G$58,0),MATCH(IF(O1321&gt;2000000,"A",IF(O1321&gt;1000000,"B",IF(O1321&gt;100000,"C","D"))),ELSV!$G$4:$K$4,0))</f>
        <v>1</v>
      </c>
      <c r="AO1321" s="24">
        <f t="shared" si="736"/>
        <v>23743.92256097561</v>
      </c>
      <c r="AP1321" s="24">
        <f t="shared" si="737"/>
        <v>5078.5612144308943</v>
      </c>
      <c r="AQ1321" s="25">
        <f t="shared" si="718"/>
        <v>18665.361346544716</v>
      </c>
    </row>
    <row r="1322" spans="1:43" x14ac:dyDescent="0.25">
      <c r="A1322" s="11">
        <v>3004</v>
      </c>
      <c r="B1322" s="6">
        <v>3004006203</v>
      </c>
      <c r="C1322" s="6">
        <v>20000401</v>
      </c>
      <c r="D1322" s="6">
        <v>5000000438</v>
      </c>
      <c r="E1322" s="6" t="s">
        <v>1583</v>
      </c>
      <c r="F1322" s="6" t="s">
        <v>1300</v>
      </c>
      <c r="G1322" s="6"/>
      <c r="H1322" s="6">
        <v>1</v>
      </c>
      <c r="I1322" s="6" t="s">
        <v>41</v>
      </c>
      <c r="J1322" s="27">
        <v>44687</v>
      </c>
      <c r="K1322" s="27">
        <v>44687</v>
      </c>
      <c r="L1322" s="7">
        <v>0</v>
      </c>
      <c r="M1322" s="7">
        <v>23600.02</v>
      </c>
      <c r="N1322" s="7"/>
      <c r="O1322" s="8">
        <v>23600.02</v>
      </c>
      <c r="P1322" s="7">
        <v>0</v>
      </c>
      <c r="Q1322" s="7">
        <v>0</v>
      </c>
      <c r="R1322" s="7">
        <v>-1350.63</v>
      </c>
      <c r="S1322" s="12">
        <f t="shared" si="719"/>
        <v>-1350.63</v>
      </c>
      <c r="T1322" s="18">
        <f t="shared" si="720"/>
        <v>0</v>
      </c>
      <c r="U1322" s="18">
        <v>22249.39</v>
      </c>
      <c r="V1322" s="30">
        <f t="shared" si="721"/>
        <v>44682</v>
      </c>
      <c r="W1322" s="28">
        <f t="shared" si="712"/>
        <v>1.0805555555555555</v>
      </c>
      <c r="X1322" s="38"/>
      <c r="AD1322"/>
      <c r="AE1322" s="43" t="s">
        <v>4034</v>
      </c>
      <c r="AF1322">
        <f>MATCH(AE1322,'CAT-4'!$A:$A,0)</f>
        <v>640</v>
      </c>
      <c r="AG1322">
        <f>MATCH(V1322,'CAT-4'!$1:$1,0)</f>
        <v>125</v>
      </c>
      <c r="AH1322">
        <f>INDEX('CAT-4'!$1:$1048576,FAR!AF1322,FAR!AG1322)</f>
        <v>114.8</v>
      </c>
      <c r="AI1322">
        <f>MATCH($AI$3,'CAT-4'!$1:$1,0)</f>
        <v>133</v>
      </c>
      <c r="AJ1322">
        <f>INDEX('CAT-4'!$1:$1048576,FAR!AF1322,FAR!AI1322)</f>
        <v>115.5</v>
      </c>
      <c r="AK1322" s="28">
        <f t="shared" si="734"/>
        <v>1.0060975609756098</v>
      </c>
      <c r="AL1322" s="28">
        <f t="shared" si="735"/>
        <v>1.0060975609756098</v>
      </c>
      <c r="AM1322" s="2">
        <f>INDEX(ELSV!$C$4:$G$58,MATCH(AE1322,ELSV!$G$4:$G$58,0),MATCH(IF(O1322&gt;2000000,"A",IF(O1322&gt;1000000,"B",IF(O1322&gt;100000,"C","D"))),ELSV!$C$4:$G$4,0))</f>
        <v>5</v>
      </c>
      <c r="AN1322" s="77">
        <f>INDEX(ELSV!$G$4:$K$58,MATCH(AE1322,ELSV!$G$4:$G$58,0),MATCH(IF(O1322&gt;2000000,"A",IF(O1322&gt;1000000,"B",IF(O1322&gt;100000,"C","D"))),ELSV!$G$4:$K$4,0))</f>
        <v>1</v>
      </c>
      <c r="AO1322" s="24">
        <f t="shared" si="736"/>
        <v>23743.92256097561</v>
      </c>
      <c r="AP1322" s="24">
        <f t="shared" si="737"/>
        <v>5131.325486788618</v>
      </c>
      <c r="AQ1322" s="25">
        <f t="shared" si="718"/>
        <v>18612.597074186993</v>
      </c>
    </row>
    <row r="1323" spans="1:43" x14ac:dyDescent="0.25">
      <c r="A1323" s="11">
        <v>3008</v>
      </c>
      <c r="B1323" s="6">
        <v>3008006203</v>
      </c>
      <c r="C1323" s="6">
        <v>20000401</v>
      </c>
      <c r="D1323" s="6">
        <v>5000000439</v>
      </c>
      <c r="E1323" s="6" t="s">
        <v>1586</v>
      </c>
      <c r="F1323" s="6" t="s">
        <v>1301</v>
      </c>
      <c r="G1323" s="6"/>
      <c r="H1323" s="6">
        <v>1</v>
      </c>
      <c r="I1323" s="6" t="s">
        <v>41</v>
      </c>
      <c r="J1323" s="27">
        <v>44690</v>
      </c>
      <c r="K1323" s="27">
        <v>44690</v>
      </c>
      <c r="L1323" s="7">
        <v>0</v>
      </c>
      <c r="M1323" s="7">
        <v>23600.02</v>
      </c>
      <c r="N1323" s="7"/>
      <c r="O1323" s="8">
        <v>23600.02</v>
      </c>
      <c r="P1323" s="7">
        <v>0</v>
      </c>
      <c r="Q1323" s="7">
        <v>0</v>
      </c>
      <c r="R1323" s="7">
        <v>-1338.35</v>
      </c>
      <c r="S1323" s="12">
        <f t="shared" si="719"/>
        <v>-1338.35</v>
      </c>
      <c r="T1323" s="18">
        <f t="shared" si="720"/>
        <v>0</v>
      </c>
      <c r="U1323" s="18">
        <v>22261.67</v>
      </c>
      <c r="V1323" s="30">
        <f t="shared" si="721"/>
        <v>44682</v>
      </c>
      <c r="W1323" s="28">
        <f t="shared" si="712"/>
        <v>1.0722222222222222</v>
      </c>
      <c r="X1323" s="38"/>
      <c r="AD1323"/>
      <c r="AE1323" s="43" t="s">
        <v>4034</v>
      </c>
      <c r="AF1323">
        <f>MATCH(AE1323,'CAT-4'!$A:$A,0)</f>
        <v>640</v>
      </c>
      <c r="AG1323">
        <f>MATCH(V1323,'CAT-4'!$1:$1,0)</f>
        <v>125</v>
      </c>
      <c r="AH1323">
        <f>INDEX('CAT-4'!$1:$1048576,FAR!AF1323,FAR!AG1323)</f>
        <v>114.8</v>
      </c>
      <c r="AI1323">
        <f>MATCH($AI$3,'CAT-4'!$1:$1,0)</f>
        <v>133</v>
      </c>
      <c r="AJ1323">
        <f>INDEX('CAT-4'!$1:$1048576,FAR!AF1323,FAR!AI1323)</f>
        <v>115.5</v>
      </c>
      <c r="AK1323" s="28">
        <f t="shared" si="734"/>
        <v>1.0060975609756098</v>
      </c>
      <c r="AL1323" s="28">
        <f t="shared" si="735"/>
        <v>1.0060975609756098</v>
      </c>
      <c r="AM1323" s="2">
        <f>INDEX(ELSV!$C$4:$G$58,MATCH(AE1323,ELSV!$G$4:$G$58,0),MATCH(IF(O1323&gt;2000000,"A",IF(O1323&gt;1000000,"B",IF(O1323&gt;100000,"C","D"))),ELSV!$C$4:$G$4,0))</f>
        <v>5</v>
      </c>
      <c r="AN1323" s="77">
        <f>INDEX(ELSV!$G$4:$K$58,MATCH(AE1323,ELSV!$G$4:$G$58,0),MATCH(IF(O1323&gt;2000000,"A",IF(O1323&gt;1000000,"B",IF(O1323&gt;100000,"C","D"))),ELSV!$G$4:$K$4,0))</f>
        <v>1</v>
      </c>
      <c r="AO1323" s="24">
        <f t="shared" si="736"/>
        <v>23743.92256097561</v>
      </c>
      <c r="AP1323" s="24">
        <f t="shared" si="737"/>
        <v>5091.752282520325</v>
      </c>
      <c r="AQ1323" s="25">
        <f t="shared" si="718"/>
        <v>18652.170278455284</v>
      </c>
    </row>
    <row r="1324" spans="1:43" x14ac:dyDescent="0.25">
      <c r="A1324" s="11">
        <v>3007</v>
      </c>
      <c r="B1324" s="6">
        <v>3007006203</v>
      </c>
      <c r="C1324" s="6">
        <v>20000401</v>
      </c>
      <c r="D1324" s="6">
        <v>5000000440</v>
      </c>
      <c r="E1324" s="6" t="s">
        <v>1585</v>
      </c>
      <c r="F1324" s="6" t="s">
        <v>1302</v>
      </c>
      <c r="G1324" s="6"/>
      <c r="H1324" s="6">
        <v>1</v>
      </c>
      <c r="I1324" s="6" t="s">
        <v>41</v>
      </c>
      <c r="J1324" s="27">
        <v>44691</v>
      </c>
      <c r="K1324" s="27">
        <v>44691</v>
      </c>
      <c r="L1324" s="7">
        <v>0</v>
      </c>
      <c r="M1324" s="7">
        <v>23600.02</v>
      </c>
      <c r="N1324" s="7"/>
      <c r="O1324" s="8">
        <v>23600.02</v>
      </c>
      <c r="P1324" s="7">
        <v>0</v>
      </c>
      <c r="Q1324" s="7">
        <v>0</v>
      </c>
      <c r="R1324" s="7">
        <v>-1334.26</v>
      </c>
      <c r="S1324" s="12">
        <f t="shared" si="719"/>
        <v>-1334.26</v>
      </c>
      <c r="T1324" s="18">
        <f t="shared" si="720"/>
        <v>0</v>
      </c>
      <c r="U1324" s="18">
        <v>22265.759999999998</v>
      </c>
      <c r="V1324" s="30">
        <f t="shared" si="721"/>
        <v>44682</v>
      </c>
      <c r="W1324" s="28">
        <f t="shared" si="712"/>
        <v>1.0694444444444444</v>
      </c>
      <c r="X1324" s="38"/>
      <c r="AD1324"/>
      <c r="AE1324" s="43" t="s">
        <v>4034</v>
      </c>
      <c r="AF1324">
        <f>MATCH(AE1324,'CAT-4'!$A:$A,0)</f>
        <v>640</v>
      </c>
      <c r="AG1324">
        <f>MATCH(V1324,'CAT-4'!$1:$1,0)</f>
        <v>125</v>
      </c>
      <c r="AH1324">
        <f>INDEX('CAT-4'!$1:$1048576,FAR!AF1324,FAR!AG1324)</f>
        <v>114.8</v>
      </c>
      <c r="AI1324">
        <f>MATCH($AI$3,'CAT-4'!$1:$1,0)</f>
        <v>133</v>
      </c>
      <c r="AJ1324">
        <f>INDEX('CAT-4'!$1:$1048576,FAR!AF1324,FAR!AI1324)</f>
        <v>115.5</v>
      </c>
      <c r="AK1324" s="28">
        <f t="shared" si="734"/>
        <v>1.0060975609756098</v>
      </c>
      <c r="AL1324" s="28">
        <f t="shared" si="735"/>
        <v>1.0060975609756098</v>
      </c>
      <c r="AM1324" s="2">
        <f>INDEX(ELSV!$C$4:$G$58,MATCH(AE1324,ELSV!$G$4:$G$58,0),MATCH(IF(O1324&gt;2000000,"A",IF(O1324&gt;1000000,"B",IF(O1324&gt;100000,"C","D"))),ELSV!$C$4:$G$4,0))</f>
        <v>5</v>
      </c>
      <c r="AN1324" s="77">
        <f>INDEX(ELSV!$G$4:$K$58,MATCH(AE1324,ELSV!$G$4:$G$58,0),MATCH(IF(O1324&gt;2000000,"A",IF(O1324&gt;1000000,"B",IF(O1324&gt;100000,"C","D"))),ELSV!$G$4:$K$4,0))</f>
        <v>1</v>
      </c>
      <c r="AO1324" s="24">
        <f t="shared" si="736"/>
        <v>23743.92256097561</v>
      </c>
      <c r="AP1324" s="24">
        <f t="shared" si="737"/>
        <v>5078.5612144308943</v>
      </c>
      <c r="AQ1324" s="25">
        <f t="shared" si="718"/>
        <v>18665.361346544716</v>
      </c>
    </row>
    <row r="1325" spans="1:43" x14ac:dyDescent="0.25">
      <c r="A1325" s="11">
        <v>3006</v>
      </c>
      <c r="B1325" s="6">
        <v>3006006201</v>
      </c>
      <c r="C1325" s="6">
        <v>20000301</v>
      </c>
      <c r="D1325" s="6">
        <v>4000000304</v>
      </c>
      <c r="E1325" s="6" t="s">
        <v>1582</v>
      </c>
      <c r="F1325" s="6" t="s">
        <v>1023</v>
      </c>
      <c r="G1325" s="6"/>
      <c r="H1325" s="6">
        <v>4</v>
      </c>
      <c r="I1325" s="6" t="s">
        <v>8</v>
      </c>
      <c r="J1325" s="27">
        <v>43190</v>
      </c>
      <c r="K1325" s="27">
        <v>43190</v>
      </c>
      <c r="L1325" s="7">
        <v>23600</v>
      </c>
      <c r="M1325" s="7">
        <v>0</v>
      </c>
      <c r="N1325" s="7"/>
      <c r="O1325" s="8">
        <v>23600</v>
      </c>
      <c r="P1325" s="7">
        <v>-5979.61</v>
      </c>
      <c r="Q1325" s="7">
        <v>0</v>
      </c>
      <c r="R1325" s="7">
        <v>-1493.88</v>
      </c>
      <c r="S1325" s="12">
        <f t="shared" si="719"/>
        <v>-7473.49</v>
      </c>
      <c r="T1325" s="18">
        <f t="shared" si="720"/>
        <v>17620.39</v>
      </c>
      <c r="U1325" s="18">
        <v>16126.51</v>
      </c>
      <c r="V1325" s="30">
        <f t="shared" si="721"/>
        <v>43160</v>
      </c>
      <c r="W1325" s="28">
        <f t="shared" si="712"/>
        <v>5.1805555555555554</v>
      </c>
      <c r="X1325" s="38"/>
      <c r="AD1325"/>
      <c r="AE1325" s="43" t="s">
        <v>4429</v>
      </c>
      <c r="AF1325">
        <f>MATCH(AE1325,'CAT-4'!$A:$A,0)</f>
        <v>844</v>
      </c>
      <c r="AG1325">
        <f>MATCH(V1325,'CAT-4'!$1:$1,0)</f>
        <v>75</v>
      </c>
      <c r="AH1325">
        <f>INDEX('CAT-4'!$1:$1048576,FAR!AF1325,FAR!AG1325)</f>
        <v>124.6</v>
      </c>
      <c r="AI1325">
        <f>MATCH($AI$3,'CAT-4'!$1:$1,0)</f>
        <v>133</v>
      </c>
      <c r="AJ1325">
        <f>INDEX('CAT-4'!$1:$1048576,FAR!AF1325,FAR!AI1325)</f>
        <v>157.9</v>
      </c>
      <c r="AK1325" s="28">
        <f t="shared" si="734"/>
        <v>1.267255216693419</v>
      </c>
      <c r="AL1325" s="28">
        <f t="shared" si="735"/>
        <v>1.267255216693419</v>
      </c>
      <c r="AM1325" s="2">
        <f>INDEX(ELSV!$C$4:$G$58,MATCH(AE1325,ELSV!$G$4:$G$58,0),MATCH(IF(O1325&gt;2000000,"A",IF(O1325&gt;1000000,"B",IF(O1325&gt;100000,"C","D"))),ELSV!$C$4:$G$4,0))</f>
        <v>8</v>
      </c>
      <c r="AN1325" s="77">
        <f>INDEX(ELSV!$G$4:$K$58,MATCH(AE1325,ELSV!$G$4:$G$58,0),MATCH(IF(O1325&gt;2000000,"A",IF(O1325&gt;1000000,"B",IF(O1325&gt;100000,"C","D"))),ELSV!$G$4:$K$4,0))</f>
        <v>0.95</v>
      </c>
      <c r="AO1325" s="24">
        <f t="shared" si="736"/>
        <v>29907.22311396469</v>
      </c>
      <c r="AP1325" s="24">
        <f t="shared" si="737"/>
        <v>18398.653663946854</v>
      </c>
      <c r="AQ1325" s="25">
        <f t="shared" si="718"/>
        <v>11508.569450017836</v>
      </c>
    </row>
    <row r="1326" spans="1:43" x14ac:dyDescent="0.25">
      <c r="A1326" s="11">
        <v>3005</v>
      </c>
      <c r="B1326" s="6">
        <v>3005006203</v>
      </c>
      <c r="C1326" s="6">
        <v>20000401</v>
      </c>
      <c r="D1326" s="6">
        <v>5000000441</v>
      </c>
      <c r="E1326" s="6" t="s">
        <v>1584</v>
      </c>
      <c r="F1326" s="6" t="s">
        <v>1303</v>
      </c>
      <c r="G1326" s="6"/>
      <c r="H1326" s="6">
        <v>1</v>
      </c>
      <c r="I1326" s="6" t="s">
        <v>41</v>
      </c>
      <c r="J1326" s="27">
        <v>44706</v>
      </c>
      <c r="K1326" s="27">
        <v>44706</v>
      </c>
      <c r="L1326" s="7">
        <v>0</v>
      </c>
      <c r="M1326" s="7">
        <v>23600</v>
      </c>
      <c r="N1326" s="7"/>
      <c r="O1326" s="8">
        <v>23600</v>
      </c>
      <c r="P1326" s="7">
        <v>0</v>
      </c>
      <c r="Q1326" s="7">
        <v>0</v>
      </c>
      <c r="R1326" s="7">
        <v>-1272.8699999999999</v>
      </c>
      <c r="S1326" s="12">
        <f t="shared" si="719"/>
        <v>-1272.8699999999999</v>
      </c>
      <c r="T1326" s="18">
        <f t="shared" si="720"/>
        <v>0</v>
      </c>
      <c r="U1326" s="18">
        <v>22327.13</v>
      </c>
      <c r="V1326" s="30">
        <f t="shared" si="721"/>
        <v>44682</v>
      </c>
      <c r="W1326" s="28">
        <f t="shared" si="712"/>
        <v>1.0277777777777777</v>
      </c>
      <c r="X1326" s="38"/>
      <c r="AD1326"/>
      <c r="AE1326" s="43" t="s">
        <v>4034</v>
      </c>
      <c r="AF1326">
        <f>MATCH(AE1326,'CAT-4'!$A:$A,0)</f>
        <v>640</v>
      </c>
      <c r="AG1326">
        <f>MATCH(V1326,'CAT-4'!$1:$1,0)</f>
        <v>125</v>
      </c>
      <c r="AH1326">
        <f>INDEX('CAT-4'!$1:$1048576,FAR!AF1326,FAR!AG1326)</f>
        <v>114.8</v>
      </c>
      <c r="AI1326">
        <f>MATCH($AI$3,'CAT-4'!$1:$1,0)</f>
        <v>133</v>
      </c>
      <c r="AJ1326">
        <f>INDEX('CAT-4'!$1:$1048576,FAR!AF1326,FAR!AI1326)</f>
        <v>115.5</v>
      </c>
      <c r="AK1326" s="28">
        <f t="shared" si="734"/>
        <v>1.0060975609756098</v>
      </c>
      <c r="AL1326" s="28">
        <f t="shared" si="735"/>
        <v>1.0060975609756098</v>
      </c>
      <c r="AM1326" s="2">
        <f>INDEX(ELSV!$C$4:$G$58,MATCH(AE1326,ELSV!$G$4:$G$58,0),MATCH(IF(O1326&gt;2000000,"A",IF(O1326&gt;1000000,"B",IF(O1326&gt;100000,"C","D"))),ELSV!$C$4:$G$4,0))</f>
        <v>5</v>
      </c>
      <c r="AN1326" s="77">
        <f>INDEX(ELSV!$G$4:$K$58,MATCH(AE1326,ELSV!$G$4:$G$58,0),MATCH(IF(O1326&gt;2000000,"A",IF(O1326&gt;1000000,"B",IF(O1326&gt;100000,"C","D"))),ELSV!$G$4:$K$4,0))</f>
        <v>1</v>
      </c>
      <c r="AO1326" s="24">
        <f t="shared" si="736"/>
        <v>23743.90243902439</v>
      </c>
      <c r="AP1326" s="24">
        <f t="shared" si="737"/>
        <v>4880.6910569105685</v>
      </c>
      <c r="AQ1326" s="25">
        <f t="shared" si="718"/>
        <v>18863.211382113823</v>
      </c>
    </row>
    <row r="1327" spans="1:43" x14ac:dyDescent="0.25">
      <c r="A1327" s="11">
        <v>3007</v>
      </c>
      <c r="B1327" s="6">
        <v>3007006203</v>
      </c>
      <c r="C1327" s="6">
        <v>20000301</v>
      </c>
      <c r="D1327" s="6">
        <v>4000000247</v>
      </c>
      <c r="E1327" s="6" t="s">
        <v>1585</v>
      </c>
      <c r="F1327" s="6" t="s">
        <v>941</v>
      </c>
      <c r="G1327" s="6"/>
      <c r="H1327" s="6">
        <v>16</v>
      </c>
      <c r="I1327" s="6" t="s">
        <v>8</v>
      </c>
      <c r="J1327" s="27">
        <v>42183</v>
      </c>
      <c r="K1327" s="27">
        <v>42183</v>
      </c>
      <c r="L1327" s="7">
        <v>23546.36</v>
      </c>
      <c r="M1327" s="7">
        <v>0</v>
      </c>
      <c r="N1327" s="7"/>
      <c r="O1327" s="8">
        <v>23546.36</v>
      </c>
      <c r="P1327" s="7">
        <v>-23546.36</v>
      </c>
      <c r="Q1327" s="7">
        <v>0</v>
      </c>
      <c r="R1327" s="7">
        <v>0</v>
      </c>
      <c r="S1327" s="12">
        <f t="shared" si="719"/>
        <v>-23546.36</v>
      </c>
      <c r="T1327" s="18">
        <f t="shared" si="720"/>
        <v>0</v>
      </c>
      <c r="U1327" s="18">
        <v>0</v>
      </c>
      <c r="V1327" s="30">
        <f t="shared" si="721"/>
        <v>42156</v>
      </c>
      <c r="W1327" s="28">
        <f t="shared" si="712"/>
        <v>7.9361111111111109</v>
      </c>
      <c r="X1327" s="38"/>
      <c r="AD1327"/>
      <c r="AE1327" s="43" t="s">
        <v>4429</v>
      </c>
      <c r="AF1327">
        <f>MATCH(AE1327,'CAT-4'!$A:$A,0)</f>
        <v>844</v>
      </c>
      <c r="AG1327">
        <f>MATCH(V1327,'CAT-4'!$1:$1,0)</f>
        <v>42</v>
      </c>
      <c r="AH1327">
        <f>INDEX('CAT-4'!$1:$1048576,FAR!AF1327,FAR!AG1327)</f>
        <v>109.9</v>
      </c>
      <c r="AI1327">
        <f>MATCH($AI$3,'CAT-4'!$1:$1,0)</f>
        <v>133</v>
      </c>
      <c r="AJ1327">
        <f>INDEX('CAT-4'!$1:$1048576,FAR!AF1327,FAR!AI1327)</f>
        <v>157.9</v>
      </c>
      <c r="AK1327" s="28">
        <f t="shared" si="734"/>
        <v>1.4367606915377615</v>
      </c>
      <c r="AL1327" s="28">
        <f t="shared" si="735"/>
        <v>1.4367606915377615</v>
      </c>
      <c r="AM1327" s="2">
        <f>INDEX(ELSV!$C$4:$G$58,MATCH(AE1327,ELSV!$G$4:$G$58,0),MATCH(IF(O1327&gt;2000000,"A",IF(O1327&gt;1000000,"B",IF(O1327&gt;100000,"C","D"))),ELSV!$C$4:$G$4,0))</f>
        <v>8</v>
      </c>
      <c r="AN1327" s="77">
        <f>INDEX(ELSV!$G$4:$K$58,MATCH(AE1327,ELSV!$G$4:$G$58,0),MATCH(IF(O1327&gt;2000000,"A",IF(O1327&gt;1000000,"B",IF(O1327&gt;100000,"C","D"))),ELSV!$G$4:$K$4,0))</f>
        <v>0.95</v>
      </c>
      <c r="AO1327" s="24">
        <f t="shared" si="736"/>
        <v>33830.484476797086</v>
      </c>
      <c r="AP1327" s="24">
        <f t="shared" si="737"/>
        <v>31882.294945381527</v>
      </c>
      <c r="AQ1327" s="25">
        <f t="shared" si="718"/>
        <v>1948.189531415559</v>
      </c>
    </row>
    <row r="1328" spans="1:43" x14ac:dyDescent="0.25">
      <c r="A1328" s="11">
        <v>3004</v>
      </c>
      <c r="B1328" s="6">
        <v>3004006201</v>
      </c>
      <c r="C1328" s="6">
        <v>20000401</v>
      </c>
      <c r="D1328" s="6">
        <v>5000000363</v>
      </c>
      <c r="E1328" s="6" t="s">
        <v>1583</v>
      </c>
      <c r="F1328" s="6" t="s">
        <v>1244</v>
      </c>
      <c r="G1328" s="6"/>
      <c r="H1328" s="6">
        <v>2</v>
      </c>
      <c r="I1328" s="6" t="s">
        <v>8</v>
      </c>
      <c r="J1328" s="27">
        <v>42979</v>
      </c>
      <c r="K1328" s="27">
        <v>42979</v>
      </c>
      <c r="L1328" s="7">
        <v>23400</v>
      </c>
      <c r="M1328" s="7">
        <v>0</v>
      </c>
      <c r="N1328" s="7"/>
      <c r="O1328" s="8">
        <v>23400</v>
      </c>
      <c r="P1328" s="7">
        <v>-6785.21</v>
      </c>
      <c r="Q1328" s="7">
        <v>0</v>
      </c>
      <c r="R1328" s="7">
        <v>-1481.22</v>
      </c>
      <c r="S1328" s="12">
        <f t="shared" si="719"/>
        <v>-8266.43</v>
      </c>
      <c r="T1328" s="18">
        <f t="shared" si="720"/>
        <v>16614.79</v>
      </c>
      <c r="U1328" s="18">
        <v>15133.57</v>
      </c>
      <c r="V1328" s="30">
        <f t="shared" si="721"/>
        <v>42979</v>
      </c>
      <c r="W1328" s="28">
        <f t="shared" si="712"/>
        <v>5.7611111111111111</v>
      </c>
      <c r="X1328" s="38"/>
      <c r="AD1328"/>
      <c r="AE1328" s="43" t="s">
        <v>2970</v>
      </c>
      <c r="AF1328">
        <f>MATCH(AE1328,'CAT-4'!$A:$A,0)</f>
        <v>709</v>
      </c>
      <c r="AG1328">
        <f>MATCH(V1328,'CAT-4'!$1:$1,0)</f>
        <v>69</v>
      </c>
      <c r="AH1328">
        <f>INDEX('CAT-4'!$1:$1048576,FAR!AF1328,FAR!AG1328)</f>
        <v>130.69999999999999</v>
      </c>
      <c r="AI1328">
        <f>MATCH($AI$3,'CAT-4'!$1:$1,0)</f>
        <v>133</v>
      </c>
      <c r="AJ1328">
        <f>INDEX('CAT-4'!$1:$1048576,FAR!AF1328,FAR!AI1328)</f>
        <v>130.30000000000001</v>
      </c>
      <c r="AK1328" s="28">
        <f t="shared" si="734"/>
        <v>0.99693955623565433</v>
      </c>
      <c r="AL1328" s="28">
        <f t="shared" si="735"/>
        <v>0.99693955623565433</v>
      </c>
      <c r="AM1328" s="2">
        <f>INDEX(ELSV!$C$4:$G$58,MATCH(AE1328,ELSV!$G$4:$G$58,0),MATCH(IF(O1328&gt;2000000,"A",IF(O1328&gt;1000000,"B",IF(O1328&gt;100000,"C","D"))),ELSV!$C$4:$G$4,0))</f>
        <v>8</v>
      </c>
      <c r="AN1328" s="77">
        <f>INDEX(ELSV!$G$4:$K$58,MATCH(AE1328,ELSV!$G$4:$G$58,0),MATCH(IF(O1328&gt;2000000,"A",IF(O1328&gt;1000000,"B",IF(O1328&gt;100000,"C","D"))),ELSV!$G$4:$K$4,0))</f>
        <v>0.95</v>
      </c>
      <c r="AO1328" s="24">
        <f t="shared" si="736"/>
        <v>23328.385615914311</v>
      </c>
      <c r="AP1328" s="24">
        <f t="shared" si="737"/>
        <v>15959.693812165266</v>
      </c>
      <c r="AQ1328" s="25">
        <f t="shared" si="718"/>
        <v>7368.691803749045</v>
      </c>
    </row>
    <row r="1329" spans="1:43" x14ac:dyDescent="0.25">
      <c r="A1329" s="11">
        <v>3007</v>
      </c>
      <c r="B1329" s="6">
        <v>3007005804</v>
      </c>
      <c r="C1329" s="6">
        <v>20000201</v>
      </c>
      <c r="D1329" s="6">
        <v>3020000195</v>
      </c>
      <c r="E1329" s="6" t="s">
        <v>1585</v>
      </c>
      <c r="F1329" s="6" t="s">
        <v>338</v>
      </c>
      <c r="G1329" s="6"/>
      <c r="H1329" s="6">
        <v>1</v>
      </c>
      <c r="I1329" s="6" t="s">
        <v>8</v>
      </c>
      <c r="J1329" s="27">
        <v>41274</v>
      </c>
      <c r="K1329" s="27">
        <v>41274</v>
      </c>
      <c r="L1329" s="7">
        <v>23360.02</v>
      </c>
      <c r="M1329" s="7">
        <v>0</v>
      </c>
      <c r="N1329" s="7"/>
      <c r="O1329" s="8">
        <v>23360.02</v>
      </c>
      <c r="P1329" s="7">
        <v>-12281.36</v>
      </c>
      <c r="Q1329" s="7">
        <v>0</v>
      </c>
      <c r="R1329" s="7">
        <v>-1361.89</v>
      </c>
      <c r="S1329" s="12">
        <f t="shared" si="719"/>
        <v>-13643.25</v>
      </c>
      <c r="T1329" s="18">
        <f t="shared" si="720"/>
        <v>11078.66</v>
      </c>
      <c r="U1329" s="18">
        <v>9716.77</v>
      </c>
      <c r="V1329" s="30">
        <f t="shared" si="721"/>
        <v>41244</v>
      </c>
      <c r="W1329" s="28">
        <f t="shared" si="712"/>
        <v>10.430555555555555</v>
      </c>
      <c r="X1329" s="38"/>
      <c r="AD1329"/>
      <c r="AE1329" s="43" t="s">
        <v>4061</v>
      </c>
      <c r="AF1329">
        <f>MATCH(AE1329,'CAT-4'!$A:$A,0)</f>
        <v>654</v>
      </c>
      <c r="AG1329">
        <f>MATCH(V1329,'CAT-4'!$1:$1,0)</f>
        <v>12</v>
      </c>
      <c r="AH1329">
        <f>INDEX('CAT-4'!$1:$1048576,FAR!AF1329,FAR!AG1329)</f>
        <v>107.9</v>
      </c>
      <c r="AI1329">
        <f>MATCH($AI$3,'CAT-4'!$1:$1,0)</f>
        <v>133</v>
      </c>
      <c r="AJ1329">
        <f>INDEX('CAT-4'!$1:$1048576,FAR!AF1329,FAR!AI1329)</f>
        <v>112.9</v>
      </c>
      <c r="AK1329" s="28">
        <f t="shared" si="734"/>
        <v>1.046339202965709</v>
      </c>
      <c r="AL1329" s="28">
        <f t="shared" si="735"/>
        <v>1.046339202965709</v>
      </c>
      <c r="AM1329" s="2">
        <f>INDEX(ELSV!$C$4:$G$58,MATCH(AE1329,ELSV!$G$4:$G$58,0),MATCH(IF(O1329&gt;2000000,"A",IF(O1329&gt;1000000,"B",IF(O1329&gt;100000,"C","D"))),ELSV!$C$4:$G$4,0))</f>
        <v>5</v>
      </c>
      <c r="AN1329" s="77">
        <f>INDEX(ELSV!$G$4:$K$58,MATCH(AE1329,ELSV!$G$4:$G$58,0),MATCH(IF(O1329&gt;2000000,"A",IF(O1329&gt;1000000,"B",IF(O1329&gt;100000,"C","D"))),ELSV!$G$4:$K$4,0))</f>
        <v>1</v>
      </c>
      <c r="AO1329" s="24">
        <f t="shared" si="736"/>
        <v>24442.504708063021</v>
      </c>
      <c r="AP1329" s="24">
        <f t="shared" si="737"/>
        <v>24442.504708063021</v>
      </c>
      <c r="AQ1329" s="25">
        <f t="shared" si="718"/>
        <v>0</v>
      </c>
    </row>
    <row r="1330" spans="1:43" x14ac:dyDescent="0.25">
      <c r="A1330" s="11">
        <v>3007</v>
      </c>
      <c r="B1330" s="6">
        <v>3007006203</v>
      </c>
      <c r="C1330" s="6">
        <v>20000301</v>
      </c>
      <c r="D1330" s="6">
        <v>4000000277</v>
      </c>
      <c r="E1330" s="6" t="s">
        <v>1585</v>
      </c>
      <c r="F1330" s="6" t="s">
        <v>1000</v>
      </c>
      <c r="G1330" s="6"/>
      <c r="H1330" s="6">
        <v>2</v>
      </c>
      <c r="I1330" s="6" t="s">
        <v>8</v>
      </c>
      <c r="J1330" s="27">
        <v>42401</v>
      </c>
      <c r="K1330" s="27">
        <v>42401</v>
      </c>
      <c r="L1330" s="7">
        <v>23317</v>
      </c>
      <c r="M1330" s="7">
        <v>0</v>
      </c>
      <c r="N1330" s="7"/>
      <c r="O1330" s="8">
        <v>23317</v>
      </c>
      <c r="P1330" s="7">
        <v>-9097.7800000000007</v>
      </c>
      <c r="Q1330" s="7">
        <v>0</v>
      </c>
      <c r="R1330" s="7">
        <v>-1475.97</v>
      </c>
      <c r="S1330" s="12">
        <f t="shared" si="719"/>
        <v>-10573.75</v>
      </c>
      <c r="T1330" s="18">
        <f t="shared" si="720"/>
        <v>14219.22</v>
      </c>
      <c r="U1330" s="18">
        <v>12743.25</v>
      </c>
      <c r="V1330" s="30">
        <f t="shared" si="721"/>
        <v>42401</v>
      </c>
      <c r="W1330" s="28">
        <f t="shared" si="712"/>
        <v>7.3444444444444441</v>
      </c>
      <c r="X1330" s="38"/>
      <c r="AD1330"/>
      <c r="AE1330" s="43" t="s">
        <v>4429</v>
      </c>
      <c r="AF1330">
        <f>MATCH(AE1330,'CAT-4'!$A:$A,0)</f>
        <v>844</v>
      </c>
      <c r="AG1330">
        <f>MATCH(V1330,'CAT-4'!$1:$1,0)</f>
        <v>50</v>
      </c>
      <c r="AH1330">
        <f>INDEX('CAT-4'!$1:$1048576,FAR!AF1330,FAR!AG1330)</f>
        <v>113</v>
      </c>
      <c r="AI1330">
        <f>MATCH($AI$3,'CAT-4'!$1:$1,0)</f>
        <v>133</v>
      </c>
      <c r="AJ1330">
        <f>INDEX('CAT-4'!$1:$1048576,FAR!AF1330,FAR!AI1330)</f>
        <v>157.9</v>
      </c>
      <c r="AK1330" s="28">
        <f t="shared" si="734"/>
        <v>1.3973451327433628</v>
      </c>
      <c r="AL1330" s="28">
        <f t="shared" si="735"/>
        <v>1.3973451327433628</v>
      </c>
      <c r="AM1330" s="2">
        <f>INDEX(ELSV!$C$4:$G$58,MATCH(AE1330,ELSV!$G$4:$G$58,0),MATCH(IF(O1330&gt;2000000,"A",IF(O1330&gt;1000000,"B",IF(O1330&gt;100000,"C","D"))),ELSV!$C$4:$G$4,0))</f>
        <v>8</v>
      </c>
      <c r="AN1330" s="77">
        <f>INDEX(ELSV!$G$4:$K$58,MATCH(AE1330,ELSV!$G$4:$G$58,0),MATCH(IF(O1330&gt;2000000,"A",IF(O1330&gt;1000000,"B",IF(O1330&gt;100000,"C","D"))),ELSV!$G$4:$K$4,0))</f>
        <v>0.95</v>
      </c>
      <c r="AO1330" s="24">
        <f t="shared" si="736"/>
        <v>32581.896460176991</v>
      </c>
      <c r="AP1330" s="24">
        <f t="shared" si="737"/>
        <v>28416.391503011306</v>
      </c>
      <c r="AQ1330" s="25">
        <f t="shared" si="718"/>
        <v>4165.5049571656855</v>
      </c>
    </row>
    <row r="1331" spans="1:43" x14ac:dyDescent="0.25">
      <c r="A1331" s="11">
        <v>3005</v>
      </c>
      <c r="B1331" s="6">
        <v>3005000209</v>
      </c>
      <c r="C1331" s="6">
        <v>20000301</v>
      </c>
      <c r="D1331" s="6">
        <v>4000000279</v>
      </c>
      <c r="E1331" s="6" t="s">
        <v>1584</v>
      </c>
      <c r="F1331" s="6" t="s">
        <v>1002</v>
      </c>
      <c r="G1331" s="6"/>
      <c r="H1331" s="6">
        <v>2</v>
      </c>
      <c r="I1331" s="6" t="s">
        <v>8</v>
      </c>
      <c r="J1331" s="27">
        <v>42401</v>
      </c>
      <c r="K1331" s="27">
        <v>42401</v>
      </c>
      <c r="L1331" s="7">
        <v>23317</v>
      </c>
      <c r="M1331" s="7">
        <v>0</v>
      </c>
      <c r="N1331" s="7"/>
      <c r="O1331" s="8">
        <v>23317</v>
      </c>
      <c r="P1331" s="7">
        <v>-9096.42</v>
      </c>
      <c r="Q1331" s="7">
        <v>0</v>
      </c>
      <c r="R1331" s="7">
        <v>-1475.97</v>
      </c>
      <c r="S1331" s="12">
        <f t="shared" si="719"/>
        <v>-10572.39</v>
      </c>
      <c r="T1331" s="18">
        <f t="shared" si="720"/>
        <v>14220.58</v>
      </c>
      <c r="U1331" s="18">
        <v>12744.61</v>
      </c>
      <c r="V1331" s="30">
        <f t="shared" si="721"/>
        <v>42401</v>
      </c>
      <c r="W1331" s="28">
        <f t="shared" si="712"/>
        <v>7.3444444444444441</v>
      </c>
      <c r="X1331" s="38"/>
      <c r="AD1331"/>
      <c r="AE1331" s="43" t="s">
        <v>4429</v>
      </c>
      <c r="AF1331">
        <f>MATCH(AE1331,'CAT-4'!$A:$A,0)</f>
        <v>844</v>
      </c>
      <c r="AG1331">
        <f>MATCH(V1331,'CAT-4'!$1:$1,0)</f>
        <v>50</v>
      </c>
      <c r="AH1331">
        <f>INDEX('CAT-4'!$1:$1048576,FAR!AF1331,FAR!AG1331)</f>
        <v>113</v>
      </c>
      <c r="AI1331">
        <f>MATCH($AI$3,'CAT-4'!$1:$1,0)</f>
        <v>133</v>
      </c>
      <c r="AJ1331">
        <f>INDEX('CAT-4'!$1:$1048576,FAR!AF1331,FAR!AI1331)</f>
        <v>157.9</v>
      </c>
      <c r="AK1331" s="28">
        <f t="shared" si="734"/>
        <v>1.3973451327433628</v>
      </c>
      <c r="AL1331" s="28">
        <f t="shared" si="735"/>
        <v>1.3973451327433628</v>
      </c>
      <c r="AM1331" s="2">
        <f>INDEX(ELSV!$C$4:$G$58,MATCH(AE1331,ELSV!$G$4:$G$58,0),MATCH(IF(O1331&gt;2000000,"A",IF(O1331&gt;1000000,"B",IF(O1331&gt;100000,"C","D"))),ELSV!$C$4:$G$4,0))</f>
        <v>8</v>
      </c>
      <c r="AN1331" s="77">
        <f>INDEX(ELSV!$G$4:$K$58,MATCH(AE1331,ELSV!$G$4:$G$58,0),MATCH(IF(O1331&gt;2000000,"A",IF(O1331&gt;1000000,"B",IF(O1331&gt;100000,"C","D"))),ELSV!$G$4:$K$4,0))</f>
        <v>0.95</v>
      </c>
      <c r="AO1331" s="24">
        <f t="shared" si="736"/>
        <v>32581.896460176991</v>
      </c>
      <c r="AP1331" s="24">
        <f t="shared" si="737"/>
        <v>28416.391503011306</v>
      </c>
      <c r="AQ1331" s="25">
        <f t="shared" si="718"/>
        <v>4165.5049571656855</v>
      </c>
    </row>
    <row r="1332" spans="1:43" x14ac:dyDescent="0.25">
      <c r="A1332" s="11">
        <v>3008</v>
      </c>
      <c r="B1332" s="6">
        <v>3008006301</v>
      </c>
      <c r="C1332" s="6">
        <v>20000401</v>
      </c>
      <c r="D1332" s="6">
        <v>5000000380</v>
      </c>
      <c r="E1332" s="6" t="s">
        <v>1586</v>
      </c>
      <c r="F1332" s="6" t="s">
        <v>1256</v>
      </c>
      <c r="G1332" s="6"/>
      <c r="H1332" s="6">
        <v>1</v>
      </c>
      <c r="I1332" s="6" t="s">
        <v>8</v>
      </c>
      <c r="J1332" s="27">
        <v>43585</v>
      </c>
      <c r="K1332" s="27">
        <v>43585</v>
      </c>
      <c r="L1332" s="7">
        <v>23305.02</v>
      </c>
      <c r="M1332" s="7">
        <v>0</v>
      </c>
      <c r="N1332" s="7"/>
      <c r="O1332" s="8">
        <v>23305.02</v>
      </c>
      <c r="P1332" s="7">
        <v>-4308.74</v>
      </c>
      <c r="Q1332" s="7">
        <v>0</v>
      </c>
      <c r="R1332" s="7">
        <v>-1475.21</v>
      </c>
      <c r="S1332" s="12">
        <f t="shared" si="719"/>
        <v>-5783.95</v>
      </c>
      <c r="T1332" s="18">
        <f t="shared" si="720"/>
        <v>18996.28</v>
      </c>
      <c r="U1332" s="18">
        <v>17521.07</v>
      </c>
      <c r="V1332" s="30">
        <f t="shared" si="721"/>
        <v>43556</v>
      </c>
      <c r="W1332" s="28">
        <f t="shared" si="712"/>
        <v>4.0972222222222223</v>
      </c>
      <c r="X1332" s="38"/>
      <c r="AD1332"/>
      <c r="AE1332" s="43" t="s">
        <v>4165</v>
      </c>
      <c r="AF1332">
        <f>MATCH(AE1332,'CAT-4'!$A:$A,0)</f>
        <v>708</v>
      </c>
      <c r="AG1332">
        <f>MATCH(V1332,'CAT-4'!$1:$1,0)</f>
        <v>88</v>
      </c>
      <c r="AH1332">
        <f>INDEX('CAT-4'!$1:$1048576,FAR!AF1332,FAR!AG1332)</f>
        <v>120.4</v>
      </c>
      <c r="AI1332">
        <f>MATCH($AI$3,'CAT-4'!$1:$1,0)</f>
        <v>133</v>
      </c>
      <c r="AJ1332">
        <f>INDEX('CAT-4'!$1:$1048576,FAR!AF1332,FAR!AI1332)</f>
        <v>133.69999999999999</v>
      </c>
      <c r="AK1332" s="28">
        <f t="shared" si="734"/>
        <v>1.1104651162790695</v>
      </c>
      <c r="AL1332" s="28">
        <f t="shared" si="735"/>
        <v>1.1104651162790695</v>
      </c>
      <c r="AM1332" s="2">
        <f>INDEX(ELSV!$C$4:$G$58,MATCH(AE1332,ELSV!$G$4:$G$58,0),MATCH(IF(O1332&gt;2000000,"A",IF(O1332&gt;1000000,"B",IF(O1332&gt;100000,"C","D"))),ELSV!$C$4:$G$4,0))</f>
        <v>8</v>
      </c>
      <c r="AN1332" s="77">
        <f>INDEX(ELSV!$G$4:$K$58,MATCH(AE1332,ELSV!$G$4:$G$58,0),MATCH(IF(O1332&gt;2000000,"A",IF(O1332&gt;1000000,"B",IF(O1332&gt;100000,"C","D"))),ELSV!$G$4:$K$4,0))</f>
        <v>0.95</v>
      </c>
      <c r="AO1332" s="24">
        <f t="shared" si="736"/>
        <v>25879.41174418604</v>
      </c>
      <c r="AP1332" s="24">
        <f t="shared" si="737"/>
        <v>12591.501981437739</v>
      </c>
      <c r="AQ1332" s="25">
        <f t="shared" si="718"/>
        <v>13287.909762748301</v>
      </c>
    </row>
    <row r="1333" spans="1:43" x14ac:dyDescent="0.25">
      <c r="A1333" s="11">
        <v>3007</v>
      </c>
      <c r="B1333" s="6">
        <v>3007006301</v>
      </c>
      <c r="C1333" s="6">
        <v>20000401</v>
      </c>
      <c r="D1333" s="6">
        <v>5000000381</v>
      </c>
      <c r="E1333" s="6" t="s">
        <v>1585</v>
      </c>
      <c r="F1333" s="6" t="s">
        <v>1257</v>
      </c>
      <c r="G1333" s="6"/>
      <c r="H1333" s="6">
        <v>1</v>
      </c>
      <c r="I1333" s="6" t="s">
        <v>8</v>
      </c>
      <c r="J1333" s="27">
        <v>43585</v>
      </c>
      <c r="K1333" s="27">
        <v>43585</v>
      </c>
      <c r="L1333" s="7">
        <v>23305.02</v>
      </c>
      <c r="M1333" s="7">
        <v>0</v>
      </c>
      <c r="N1333" s="7"/>
      <c r="O1333" s="8">
        <v>23305.02</v>
      </c>
      <c r="P1333" s="7">
        <v>-4308.74</v>
      </c>
      <c r="Q1333" s="7">
        <v>0</v>
      </c>
      <c r="R1333" s="7">
        <v>-1475.21</v>
      </c>
      <c r="S1333" s="12">
        <f t="shared" si="719"/>
        <v>-5783.95</v>
      </c>
      <c r="T1333" s="18">
        <f t="shared" si="720"/>
        <v>18996.28</v>
      </c>
      <c r="U1333" s="18">
        <v>17521.07</v>
      </c>
      <c r="V1333" s="30">
        <f t="shared" si="721"/>
        <v>43556</v>
      </c>
      <c r="W1333" s="28">
        <f t="shared" si="712"/>
        <v>4.0972222222222223</v>
      </c>
      <c r="X1333" s="38"/>
      <c r="AD1333"/>
      <c r="AE1333" s="43" t="s">
        <v>4165</v>
      </c>
      <c r="AF1333">
        <f>MATCH(AE1333,'CAT-4'!$A:$A,0)</f>
        <v>708</v>
      </c>
      <c r="AG1333">
        <f>MATCH(V1333,'CAT-4'!$1:$1,0)</f>
        <v>88</v>
      </c>
      <c r="AH1333">
        <f>INDEX('CAT-4'!$1:$1048576,FAR!AF1333,FAR!AG1333)</f>
        <v>120.4</v>
      </c>
      <c r="AI1333">
        <f>MATCH($AI$3,'CAT-4'!$1:$1,0)</f>
        <v>133</v>
      </c>
      <c r="AJ1333">
        <f>INDEX('CAT-4'!$1:$1048576,FAR!AF1333,FAR!AI1333)</f>
        <v>133.69999999999999</v>
      </c>
      <c r="AK1333" s="28">
        <f t="shared" si="734"/>
        <v>1.1104651162790695</v>
      </c>
      <c r="AL1333" s="28">
        <f t="shared" si="735"/>
        <v>1.1104651162790695</v>
      </c>
      <c r="AM1333" s="2">
        <f>INDEX(ELSV!$C$4:$G$58,MATCH(AE1333,ELSV!$G$4:$G$58,0),MATCH(IF(O1333&gt;2000000,"A",IF(O1333&gt;1000000,"B",IF(O1333&gt;100000,"C","D"))),ELSV!$C$4:$G$4,0))</f>
        <v>8</v>
      </c>
      <c r="AN1333" s="77">
        <f>INDEX(ELSV!$G$4:$K$58,MATCH(AE1333,ELSV!$G$4:$G$58,0),MATCH(IF(O1333&gt;2000000,"A",IF(O1333&gt;1000000,"B",IF(O1333&gt;100000,"C","D"))),ELSV!$G$4:$K$4,0))</f>
        <v>0.95</v>
      </c>
      <c r="AO1333" s="24">
        <f t="shared" si="736"/>
        <v>25879.41174418604</v>
      </c>
      <c r="AP1333" s="24">
        <f t="shared" si="737"/>
        <v>12591.501981437739</v>
      </c>
      <c r="AQ1333" s="25">
        <f t="shared" si="718"/>
        <v>13287.909762748301</v>
      </c>
    </row>
    <row r="1334" spans="1:43" x14ac:dyDescent="0.25">
      <c r="A1334" s="11">
        <v>3006</v>
      </c>
      <c r="B1334" s="6">
        <v>3006006203</v>
      </c>
      <c r="C1334" s="6">
        <v>20000401</v>
      </c>
      <c r="D1334" s="6">
        <v>5000000383</v>
      </c>
      <c r="E1334" s="6" t="s">
        <v>1582</v>
      </c>
      <c r="F1334" s="6" t="s">
        <v>1259</v>
      </c>
      <c r="G1334" s="6"/>
      <c r="H1334" s="6">
        <v>1</v>
      </c>
      <c r="I1334" s="6" t="s">
        <v>8</v>
      </c>
      <c r="J1334" s="27">
        <v>43616</v>
      </c>
      <c r="K1334" s="27">
        <v>43616</v>
      </c>
      <c r="L1334" s="7">
        <v>23305.02</v>
      </c>
      <c r="M1334" s="7">
        <v>0</v>
      </c>
      <c r="N1334" s="7"/>
      <c r="O1334" s="8">
        <v>23305.02</v>
      </c>
      <c r="P1334" s="7">
        <v>-4183.79</v>
      </c>
      <c r="Q1334" s="7">
        <v>0</v>
      </c>
      <c r="R1334" s="7">
        <v>-1475.21</v>
      </c>
      <c r="S1334" s="12">
        <f t="shared" si="719"/>
        <v>-5659</v>
      </c>
      <c r="T1334" s="18">
        <f t="shared" si="720"/>
        <v>19121.23</v>
      </c>
      <c r="U1334" s="18">
        <v>17646.02</v>
      </c>
      <c r="V1334" s="30">
        <f t="shared" si="721"/>
        <v>43586</v>
      </c>
      <c r="W1334" s="28">
        <f t="shared" si="712"/>
        <v>4.0138888888888893</v>
      </c>
      <c r="X1334" s="38"/>
      <c r="AD1334"/>
      <c r="AE1334" s="43" t="s">
        <v>4034</v>
      </c>
      <c r="AF1334">
        <f>MATCH(AE1334,'CAT-4'!$A:$A,0)</f>
        <v>640</v>
      </c>
      <c r="AG1334">
        <f>MATCH(V1334,'CAT-4'!$1:$1,0)</f>
        <v>89</v>
      </c>
      <c r="AH1334">
        <f>INDEX('CAT-4'!$1:$1048576,FAR!AF1334,FAR!AG1334)</f>
        <v>99.1</v>
      </c>
      <c r="AI1334">
        <f>MATCH($AI$3,'CAT-4'!$1:$1,0)</f>
        <v>133</v>
      </c>
      <c r="AJ1334">
        <f>INDEX('CAT-4'!$1:$1048576,FAR!AF1334,FAR!AI1334)</f>
        <v>115.5</v>
      </c>
      <c r="AK1334" s="28">
        <f t="shared" si="734"/>
        <v>1.1654894046417761</v>
      </c>
      <c r="AL1334" s="28">
        <f t="shared" si="735"/>
        <v>1.1654894046417761</v>
      </c>
      <c r="AM1334" s="2">
        <f>INDEX(ELSV!$C$4:$G$58,MATCH(AE1334,ELSV!$G$4:$G$58,0),MATCH(IF(O1334&gt;2000000,"A",IF(O1334&gt;1000000,"B",IF(O1334&gt;100000,"C","D"))),ELSV!$C$4:$G$4,0))</f>
        <v>5</v>
      </c>
      <c r="AN1334" s="77">
        <f>INDEX(ELSV!$G$4:$K$58,MATCH(AE1334,ELSV!$G$4:$G$58,0),MATCH(IF(O1334&gt;2000000,"A",IF(O1334&gt;1000000,"B",IF(O1334&gt;100000,"C","D"))),ELSV!$G$4:$K$4,0))</f>
        <v>1</v>
      </c>
      <c r="AO1334" s="24">
        <f t="shared" si="736"/>
        <v>27161.753884964684</v>
      </c>
      <c r="AP1334" s="24">
        <f t="shared" si="737"/>
        <v>21804.852424318877</v>
      </c>
      <c r="AQ1334" s="25">
        <f t="shared" si="718"/>
        <v>5356.9014606458077</v>
      </c>
    </row>
    <row r="1335" spans="1:43" x14ac:dyDescent="0.25">
      <c r="A1335" s="11">
        <v>3005</v>
      </c>
      <c r="B1335" s="6">
        <v>3005006203</v>
      </c>
      <c r="C1335" s="6">
        <v>20000401</v>
      </c>
      <c r="D1335" s="6">
        <v>5000000385</v>
      </c>
      <c r="E1335" s="6" t="s">
        <v>1584</v>
      </c>
      <c r="F1335" s="6" t="s">
        <v>1261</v>
      </c>
      <c r="G1335" s="6"/>
      <c r="H1335" s="6">
        <v>1</v>
      </c>
      <c r="I1335" s="6" t="s">
        <v>8</v>
      </c>
      <c r="J1335" s="27">
        <v>43616</v>
      </c>
      <c r="K1335" s="27">
        <v>43616</v>
      </c>
      <c r="L1335" s="7">
        <v>23305</v>
      </c>
      <c r="M1335" s="7">
        <v>0</v>
      </c>
      <c r="N1335" s="7"/>
      <c r="O1335" s="8">
        <v>23305</v>
      </c>
      <c r="P1335" s="7">
        <v>-4183.79</v>
      </c>
      <c r="Q1335" s="7">
        <v>0</v>
      </c>
      <c r="R1335" s="7">
        <v>-1475.21</v>
      </c>
      <c r="S1335" s="12">
        <f t="shared" si="719"/>
        <v>-5659</v>
      </c>
      <c r="T1335" s="18">
        <f t="shared" si="720"/>
        <v>19121.21</v>
      </c>
      <c r="U1335" s="18">
        <v>17646</v>
      </c>
      <c r="V1335" s="30">
        <f t="shared" si="721"/>
        <v>43586</v>
      </c>
      <c r="W1335" s="28">
        <f t="shared" si="712"/>
        <v>4.0138888888888893</v>
      </c>
      <c r="X1335" s="38"/>
      <c r="AD1335"/>
      <c r="AE1335" s="43" t="s">
        <v>4034</v>
      </c>
      <c r="AF1335">
        <f>MATCH(AE1335,'CAT-4'!$A:$A,0)</f>
        <v>640</v>
      </c>
      <c r="AG1335">
        <f>MATCH(V1335,'CAT-4'!$1:$1,0)</f>
        <v>89</v>
      </c>
      <c r="AH1335">
        <f>INDEX('CAT-4'!$1:$1048576,FAR!AF1335,FAR!AG1335)</f>
        <v>99.1</v>
      </c>
      <c r="AI1335">
        <f>MATCH($AI$3,'CAT-4'!$1:$1,0)</f>
        <v>133</v>
      </c>
      <c r="AJ1335">
        <f>INDEX('CAT-4'!$1:$1048576,FAR!AF1335,FAR!AI1335)</f>
        <v>115.5</v>
      </c>
      <c r="AK1335" s="28">
        <f t="shared" si="734"/>
        <v>1.1654894046417761</v>
      </c>
      <c r="AL1335" s="28">
        <f t="shared" si="735"/>
        <v>1.1654894046417761</v>
      </c>
      <c r="AM1335" s="2">
        <f>INDEX(ELSV!$C$4:$G$58,MATCH(AE1335,ELSV!$G$4:$G$58,0),MATCH(IF(O1335&gt;2000000,"A",IF(O1335&gt;1000000,"B",IF(O1335&gt;100000,"C","D"))),ELSV!$C$4:$G$4,0))</f>
        <v>5</v>
      </c>
      <c r="AN1335" s="77">
        <f>INDEX(ELSV!$G$4:$K$58,MATCH(AE1335,ELSV!$G$4:$G$58,0),MATCH(IF(O1335&gt;2000000,"A",IF(O1335&gt;1000000,"B",IF(O1335&gt;100000,"C","D"))),ELSV!$G$4:$K$4,0))</f>
        <v>1</v>
      </c>
      <c r="AO1335" s="24">
        <f t="shared" si="736"/>
        <v>27161.730575176593</v>
      </c>
      <c r="AP1335" s="24">
        <f t="shared" si="737"/>
        <v>21804.833711738989</v>
      </c>
      <c r="AQ1335" s="25">
        <f t="shared" si="718"/>
        <v>5356.8968634376033</v>
      </c>
    </row>
    <row r="1336" spans="1:43" x14ac:dyDescent="0.25">
      <c r="A1336" s="11">
        <v>3004</v>
      </c>
      <c r="B1336" s="6">
        <v>3004006201</v>
      </c>
      <c r="C1336" s="6">
        <v>20000401</v>
      </c>
      <c r="D1336" s="6">
        <v>5000000273</v>
      </c>
      <c r="E1336" s="6" t="s">
        <v>1583</v>
      </c>
      <c r="F1336" s="6" t="s">
        <v>1150</v>
      </c>
      <c r="G1336" s="6"/>
      <c r="H1336" s="6">
        <v>1</v>
      </c>
      <c r="I1336" s="6" t="s">
        <v>8</v>
      </c>
      <c r="J1336" s="27">
        <v>41689</v>
      </c>
      <c r="K1336" s="27">
        <v>41689</v>
      </c>
      <c r="L1336" s="7">
        <v>23250.31</v>
      </c>
      <c r="M1336" s="7">
        <v>0</v>
      </c>
      <c r="N1336" s="7"/>
      <c r="O1336" s="8">
        <v>23250.31</v>
      </c>
      <c r="P1336" s="7">
        <v>-11897.97</v>
      </c>
      <c r="Q1336" s="7">
        <v>0</v>
      </c>
      <c r="R1336" s="7">
        <v>-1471.74</v>
      </c>
      <c r="S1336" s="12">
        <f t="shared" si="719"/>
        <v>-13369.71</v>
      </c>
      <c r="T1336" s="18">
        <f t="shared" si="720"/>
        <v>11352.340000000002</v>
      </c>
      <c r="U1336" s="18">
        <v>9880.6</v>
      </c>
      <c r="V1336" s="30">
        <f t="shared" si="721"/>
        <v>41671</v>
      </c>
      <c r="W1336" s="28">
        <f t="shared" si="712"/>
        <v>9.2944444444444443</v>
      </c>
      <c r="X1336" s="38"/>
      <c r="AD1336"/>
      <c r="AE1336" s="43" t="s">
        <v>4165</v>
      </c>
      <c r="AF1336">
        <f>MATCH(AE1336,'CAT-4'!$A:$A,0)</f>
        <v>708</v>
      </c>
      <c r="AG1336">
        <f>MATCH(V1336,'CAT-4'!$1:$1,0)</f>
        <v>26</v>
      </c>
      <c r="AH1336">
        <f>INDEX('CAT-4'!$1:$1048576,FAR!AF1336,FAR!AG1336)</f>
        <v>115.3</v>
      </c>
      <c r="AI1336">
        <f>MATCH($AI$3,'CAT-4'!$1:$1,0)</f>
        <v>133</v>
      </c>
      <c r="AJ1336">
        <f>INDEX('CAT-4'!$1:$1048576,FAR!AF1336,FAR!AI1336)</f>
        <v>133.69999999999999</v>
      </c>
      <c r="AK1336" s="28">
        <f t="shared" si="734"/>
        <v>1.1595836947094535</v>
      </c>
      <c r="AL1336" s="28">
        <f t="shared" si="735"/>
        <v>1.1595836947094535</v>
      </c>
      <c r="AM1336" s="2">
        <f>INDEX(ELSV!$C$4:$G$58,MATCH(AE1336,ELSV!$G$4:$G$58,0),MATCH(IF(O1336&gt;2000000,"A",IF(O1336&gt;1000000,"B",IF(O1336&gt;100000,"C","D"))),ELSV!$C$4:$G$4,0))</f>
        <v>8</v>
      </c>
      <c r="AN1336" s="77">
        <f>INDEX(ELSV!$G$4:$K$58,MATCH(AE1336,ELSV!$G$4:$G$58,0),MATCH(IF(O1336&gt;2000000,"A",IF(O1336&gt;1000000,"B",IF(O1336&gt;100000,"C","D"))),ELSV!$G$4:$K$4,0))</f>
        <v>0.95</v>
      </c>
      <c r="AO1336" s="24">
        <f t="shared" si="736"/>
        <v>26960.680372940158</v>
      </c>
      <c r="AP1336" s="24">
        <f t="shared" si="737"/>
        <v>25612.646354293149</v>
      </c>
      <c r="AQ1336" s="25">
        <f t="shared" si="718"/>
        <v>1348.0340186470094</v>
      </c>
    </row>
    <row r="1337" spans="1:43" x14ac:dyDescent="0.25">
      <c r="A1337" s="11">
        <v>3006</v>
      </c>
      <c r="B1337" s="6">
        <v>3006006201</v>
      </c>
      <c r="C1337" s="6">
        <v>20000301</v>
      </c>
      <c r="D1337" s="6">
        <v>4000000251</v>
      </c>
      <c r="E1337" s="6" t="s">
        <v>1582</v>
      </c>
      <c r="F1337" s="6" t="s">
        <v>977</v>
      </c>
      <c r="G1337" s="6"/>
      <c r="H1337" s="6">
        <v>1</v>
      </c>
      <c r="I1337" s="6" t="s">
        <v>8</v>
      </c>
      <c r="J1337" s="27">
        <v>42195</v>
      </c>
      <c r="K1337" s="27">
        <v>42195</v>
      </c>
      <c r="L1337" s="7">
        <v>23125</v>
      </c>
      <c r="M1337" s="7">
        <v>0</v>
      </c>
      <c r="N1337" s="7"/>
      <c r="O1337" s="8">
        <v>23125</v>
      </c>
      <c r="P1337" s="7">
        <v>-9846.7199999999993</v>
      </c>
      <c r="Q1337" s="7">
        <v>0</v>
      </c>
      <c r="R1337" s="7">
        <v>-1463.81</v>
      </c>
      <c r="S1337" s="12">
        <f t="shared" si="719"/>
        <v>-11310.529999999999</v>
      </c>
      <c r="T1337" s="18">
        <f t="shared" si="720"/>
        <v>13278.28</v>
      </c>
      <c r="U1337" s="18">
        <v>11814.47</v>
      </c>
      <c r="V1337" s="30">
        <f t="shared" si="721"/>
        <v>42186</v>
      </c>
      <c r="W1337" s="28">
        <f t="shared" si="712"/>
        <v>7.9027777777777777</v>
      </c>
      <c r="X1337" s="38"/>
      <c r="AD1337"/>
      <c r="AE1337" s="43" t="s">
        <v>4429</v>
      </c>
      <c r="AF1337">
        <f>MATCH(AE1337,'CAT-4'!$A:$A,0)</f>
        <v>844</v>
      </c>
      <c r="AG1337">
        <f>MATCH(V1337,'CAT-4'!$1:$1,0)</f>
        <v>43</v>
      </c>
      <c r="AH1337">
        <f>INDEX('CAT-4'!$1:$1048576,FAR!AF1337,FAR!AG1337)</f>
        <v>112</v>
      </c>
      <c r="AI1337">
        <f>MATCH($AI$3,'CAT-4'!$1:$1,0)</f>
        <v>133</v>
      </c>
      <c r="AJ1337">
        <f>INDEX('CAT-4'!$1:$1048576,FAR!AF1337,FAR!AI1337)</f>
        <v>157.9</v>
      </c>
      <c r="AK1337" s="28">
        <f t="shared" si="734"/>
        <v>1.4098214285714286</v>
      </c>
      <c r="AL1337" s="28">
        <f t="shared" si="735"/>
        <v>1.4098214285714286</v>
      </c>
      <c r="AM1337" s="2">
        <f>INDEX(ELSV!$C$4:$G$58,MATCH(AE1337,ELSV!$G$4:$G$58,0),MATCH(IF(O1337&gt;2000000,"A",IF(O1337&gt;1000000,"B",IF(O1337&gt;100000,"C","D"))),ELSV!$C$4:$G$4,0))</f>
        <v>8</v>
      </c>
      <c r="AN1337" s="77">
        <f>INDEX(ELSV!$G$4:$K$58,MATCH(AE1337,ELSV!$G$4:$G$58,0),MATCH(IF(O1337&gt;2000000,"A",IF(O1337&gt;1000000,"B",IF(O1337&gt;100000,"C","D"))),ELSV!$G$4:$K$4,0))</f>
        <v>0.95</v>
      </c>
      <c r="AO1337" s="24">
        <f t="shared" si="736"/>
        <v>32602.120535714286</v>
      </c>
      <c r="AP1337" s="24">
        <f t="shared" si="737"/>
        <v>30595.618499271452</v>
      </c>
      <c r="AQ1337" s="25">
        <f t="shared" si="718"/>
        <v>2006.5020364428347</v>
      </c>
    </row>
    <row r="1338" spans="1:43" x14ac:dyDescent="0.25">
      <c r="A1338" s="11">
        <v>3007</v>
      </c>
      <c r="B1338" s="6">
        <v>3007006301</v>
      </c>
      <c r="C1338" s="6">
        <v>20000401</v>
      </c>
      <c r="D1338" s="6">
        <v>5000000007</v>
      </c>
      <c r="E1338" s="6" t="s">
        <v>1585</v>
      </c>
      <c r="F1338" s="6" t="s">
        <v>1076</v>
      </c>
      <c r="G1338" s="6"/>
      <c r="H1338" s="6">
        <v>1</v>
      </c>
      <c r="I1338" s="6" t="s">
        <v>8</v>
      </c>
      <c r="J1338" s="27">
        <v>40676</v>
      </c>
      <c r="K1338" s="27">
        <v>40676</v>
      </c>
      <c r="L1338" s="7">
        <v>23100.01</v>
      </c>
      <c r="M1338" s="7">
        <v>0</v>
      </c>
      <c r="N1338" s="7"/>
      <c r="O1338" s="8">
        <v>23100.01</v>
      </c>
      <c r="P1338" s="7">
        <v>-14863.68</v>
      </c>
      <c r="Q1338" s="7">
        <v>0</v>
      </c>
      <c r="R1338" s="7">
        <v>-1462.23</v>
      </c>
      <c r="S1338" s="12">
        <f t="shared" si="719"/>
        <v>-16325.91</v>
      </c>
      <c r="T1338" s="18">
        <f t="shared" si="720"/>
        <v>8236.3299999999981</v>
      </c>
      <c r="U1338" s="18">
        <v>6774.1</v>
      </c>
      <c r="V1338" s="30">
        <f t="shared" si="721"/>
        <v>40664</v>
      </c>
      <c r="W1338" s="28">
        <f t="shared" si="712"/>
        <v>12.061111111111112</v>
      </c>
      <c r="X1338" s="38" t="s">
        <v>3078</v>
      </c>
      <c r="Y1338">
        <f>MATCH(X1338,'CAT-3'!$A:$A,0)</f>
        <v>741</v>
      </c>
      <c r="Z1338">
        <f>MATCH(V1338,'CAT-3'!$1:$1,0)</f>
        <v>80</v>
      </c>
      <c r="AA1338">
        <f>INDEX('CAT-3'!$1:$1048576,FAR!Y1338,FAR!Z1338)</f>
        <v>84.2</v>
      </c>
      <c r="AB1338">
        <f>MATCH($AB$3,'CAT-3'!$1:$1,0)</f>
        <v>90</v>
      </c>
      <c r="AC1338">
        <f>INDEX('CAT-3'!$1:$1048576,FAR!Y1338,FAR!AB1338)</f>
        <v>85.7</v>
      </c>
      <c r="AD1338" s="28">
        <f t="shared" ref="AD1338:AD1339" si="738">AC1338/AA1338</f>
        <v>1.0178147268408551</v>
      </c>
      <c r="AE1338" s="43" t="s">
        <v>4034</v>
      </c>
      <c r="AF1338">
        <f>MATCH(AE1338,'CAT-4'!$A:$A,0)</f>
        <v>640</v>
      </c>
      <c r="AG1338">
        <f>MATCH($AG$3,'CAT-4'!$1:$1,0)</f>
        <v>4</v>
      </c>
      <c r="AH1338">
        <f>INDEX('CAT-4'!$1:$1048576,FAR!AF1338,FAR!AG1338)</f>
        <v>103.4</v>
      </c>
      <c r="AI1338">
        <f>MATCH($AI$3,'CAT-4'!$1:$1,0)</f>
        <v>133</v>
      </c>
      <c r="AJ1338">
        <f>INDEX('CAT-4'!$1:$1048576,FAR!AF1338,FAR!AI1338)</f>
        <v>115.5</v>
      </c>
      <c r="AK1338" s="28">
        <f t="shared" ref="AK1338:AK1362" si="739">AJ1338/AH1338</f>
        <v>1.1170212765957446</v>
      </c>
      <c r="AL1338" s="28">
        <f t="shared" ref="AL1338:AL1339" si="740">AK1338*AD1338</f>
        <v>1.1369207055137209</v>
      </c>
      <c r="AM1338" s="2">
        <f>INDEX(ELSV!$C$4:$G$58,MATCH(AE1338,ELSV!$G$4:$G$58,0),MATCH(IF(O1338&gt;2000000,"A",IF(O1338&gt;1000000,"B",IF(O1338&gt;100000,"C","D"))),ELSV!$C$4:$G$4,0))</f>
        <v>5</v>
      </c>
      <c r="AN1338" s="77">
        <f>INDEX(ELSV!$G$4:$K$58,MATCH(AE1338,ELSV!$G$4:$G$58,0),MATCH(IF(O1338&gt;2000000,"A",IF(O1338&gt;1000000,"B",IF(O1338&gt;100000,"C","D"))),ELSV!$G$4:$K$4,0))</f>
        <v>1</v>
      </c>
      <c r="AO1338" s="24">
        <f t="shared" si="736"/>
        <v>26262.879666574008</v>
      </c>
      <c r="AP1338" s="24">
        <f t="shared" si="737"/>
        <v>26262.879666574008</v>
      </c>
      <c r="AQ1338" s="25">
        <f t="shared" si="718"/>
        <v>0</v>
      </c>
    </row>
    <row r="1339" spans="1:43" x14ac:dyDescent="0.25">
      <c r="A1339" s="11">
        <v>3006</v>
      </c>
      <c r="B1339" s="6">
        <v>3006006301</v>
      </c>
      <c r="C1339" s="6">
        <v>20000401</v>
      </c>
      <c r="D1339" s="6">
        <v>5000000055</v>
      </c>
      <c r="E1339" s="6" t="s">
        <v>1582</v>
      </c>
      <c r="F1339" s="6" t="s">
        <v>1114</v>
      </c>
      <c r="G1339" s="6"/>
      <c r="H1339" s="6">
        <v>1</v>
      </c>
      <c r="I1339" s="6" t="s">
        <v>41</v>
      </c>
      <c r="J1339" s="27">
        <v>40641</v>
      </c>
      <c r="K1339" s="27">
        <v>40641</v>
      </c>
      <c r="L1339" s="7">
        <v>23100.01</v>
      </c>
      <c r="M1339" s="7">
        <v>0</v>
      </c>
      <c r="N1339" s="7"/>
      <c r="O1339" s="8">
        <v>23100.01</v>
      </c>
      <c r="P1339" s="7">
        <v>-14968.6</v>
      </c>
      <c r="Q1339" s="7">
        <v>0</v>
      </c>
      <c r="R1339" s="7">
        <v>-1462.23</v>
      </c>
      <c r="S1339" s="12">
        <f t="shared" si="719"/>
        <v>-16430.830000000002</v>
      </c>
      <c r="T1339" s="18">
        <f t="shared" si="720"/>
        <v>8131.409999999998</v>
      </c>
      <c r="U1339" s="18">
        <v>6669.18</v>
      </c>
      <c r="V1339" s="30">
        <f t="shared" si="721"/>
        <v>40634</v>
      </c>
      <c r="W1339" s="28">
        <f t="shared" si="712"/>
        <v>12.158333333333333</v>
      </c>
      <c r="X1339" s="38" t="s">
        <v>3078</v>
      </c>
      <c r="Y1339">
        <f>MATCH(X1339,'CAT-3'!$A:$A,0)</f>
        <v>741</v>
      </c>
      <c r="Z1339">
        <f>MATCH(V1339,'CAT-3'!$1:$1,0)</f>
        <v>79</v>
      </c>
      <c r="AA1339">
        <f>INDEX('CAT-3'!$1:$1048576,FAR!Y1339,FAR!Z1339)</f>
        <v>84.3</v>
      </c>
      <c r="AB1339">
        <f>MATCH($AB$3,'CAT-3'!$1:$1,0)</f>
        <v>90</v>
      </c>
      <c r="AC1339">
        <f>INDEX('CAT-3'!$1:$1048576,FAR!Y1339,FAR!AB1339)</f>
        <v>85.7</v>
      </c>
      <c r="AD1339" s="28">
        <f t="shared" si="738"/>
        <v>1.0166073546856467</v>
      </c>
      <c r="AE1339" s="43" t="s">
        <v>4034</v>
      </c>
      <c r="AF1339">
        <f>MATCH(AE1339,'CAT-4'!$A:$A,0)</f>
        <v>640</v>
      </c>
      <c r="AG1339">
        <f>MATCH($AG$3,'CAT-4'!$1:$1,0)</f>
        <v>4</v>
      </c>
      <c r="AH1339">
        <f>INDEX('CAT-4'!$1:$1048576,FAR!AF1339,FAR!AG1339)</f>
        <v>103.4</v>
      </c>
      <c r="AI1339">
        <f>MATCH($AI$3,'CAT-4'!$1:$1,0)</f>
        <v>133</v>
      </c>
      <c r="AJ1339">
        <f>INDEX('CAT-4'!$1:$1048576,FAR!AF1339,FAR!AI1339)</f>
        <v>115.5</v>
      </c>
      <c r="AK1339" s="28">
        <f t="shared" si="739"/>
        <v>1.1170212765957446</v>
      </c>
      <c r="AL1339" s="28">
        <f t="shared" si="740"/>
        <v>1.1355720451275839</v>
      </c>
      <c r="AM1339" s="2">
        <f>INDEX(ELSV!$C$4:$G$58,MATCH(AE1339,ELSV!$G$4:$G$58,0),MATCH(IF(O1339&gt;2000000,"A",IF(O1339&gt;1000000,"B",IF(O1339&gt;100000,"C","D"))),ELSV!$C$4:$G$4,0))</f>
        <v>5</v>
      </c>
      <c r="AN1339" s="77">
        <f>INDEX(ELSV!$G$4:$K$58,MATCH(AE1339,ELSV!$G$4:$G$58,0),MATCH(IF(O1339&gt;2000000,"A",IF(O1339&gt;1000000,"B",IF(O1339&gt;100000,"C","D"))),ELSV!$G$4:$K$4,0))</f>
        <v>1</v>
      </c>
      <c r="AO1339" s="24">
        <f t="shared" si="736"/>
        <v>26231.725598167639</v>
      </c>
      <c r="AP1339" s="24">
        <f t="shared" si="737"/>
        <v>26231.725598167643</v>
      </c>
      <c r="AQ1339" s="25">
        <f t="shared" si="718"/>
        <v>0</v>
      </c>
    </row>
    <row r="1340" spans="1:43" x14ac:dyDescent="0.25">
      <c r="A1340" s="11">
        <v>3003</v>
      </c>
      <c r="B1340" s="6">
        <v>3003006301</v>
      </c>
      <c r="C1340" s="6">
        <v>20000401</v>
      </c>
      <c r="D1340" s="6">
        <v>5000000144</v>
      </c>
      <c r="E1340" s="6" t="s">
        <v>1583</v>
      </c>
      <c r="F1340" s="6" t="s">
        <v>1145</v>
      </c>
      <c r="G1340" s="6"/>
      <c r="H1340" s="6">
        <v>1</v>
      </c>
      <c r="I1340" s="6" t="s">
        <v>8</v>
      </c>
      <c r="J1340" s="27">
        <v>41091</v>
      </c>
      <c r="K1340" s="27">
        <v>41091</v>
      </c>
      <c r="L1340" s="7">
        <v>23100.01</v>
      </c>
      <c r="M1340" s="7">
        <v>0</v>
      </c>
      <c r="N1340" s="7"/>
      <c r="O1340" s="8">
        <v>23100.01</v>
      </c>
      <c r="P1340" s="7">
        <v>-14971.6</v>
      </c>
      <c r="Q1340" s="7">
        <v>0</v>
      </c>
      <c r="R1340" s="7">
        <v>-1462.23</v>
      </c>
      <c r="S1340" s="12">
        <f t="shared" si="719"/>
        <v>-16433.830000000002</v>
      </c>
      <c r="T1340" s="18">
        <f t="shared" si="720"/>
        <v>8128.409999999998</v>
      </c>
      <c r="U1340" s="18">
        <v>6666.18</v>
      </c>
      <c r="V1340" s="30">
        <f t="shared" si="721"/>
        <v>41091</v>
      </c>
      <c r="W1340" s="28">
        <f t="shared" si="712"/>
        <v>10.927777777777777</v>
      </c>
      <c r="X1340" s="38"/>
      <c r="AD1340"/>
      <c r="AE1340" s="43" t="s">
        <v>4034</v>
      </c>
      <c r="AF1340">
        <f>MATCH(AE1340,'CAT-4'!$A:$A,0)</f>
        <v>640</v>
      </c>
      <c r="AG1340">
        <f>MATCH(V1340,'CAT-4'!$1:$1,0)</f>
        <v>7</v>
      </c>
      <c r="AH1340">
        <f>INDEX('CAT-4'!$1:$1048576,FAR!AF1340,FAR!AG1340)</f>
        <v>103.9</v>
      </c>
      <c r="AI1340">
        <f>MATCH($AI$3,'CAT-4'!$1:$1,0)</f>
        <v>133</v>
      </c>
      <c r="AJ1340">
        <f>INDEX('CAT-4'!$1:$1048576,FAR!AF1340,FAR!AI1340)</f>
        <v>115.5</v>
      </c>
      <c r="AK1340" s="28">
        <f t="shared" si="739"/>
        <v>1.111645813282002</v>
      </c>
      <c r="AL1340" s="28">
        <f t="shared" ref="AL1340:AL1362" si="741">AK1340</f>
        <v>1.111645813282002</v>
      </c>
      <c r="AM1340" s="2">
        <f>INDEX(ELSV!$C$4:$G$58,MATCH(AE1340,ELSV!$G$4:$G$58,0),MATCH(IF(O1340&gt;2000000,"A",IF(O1340&gt;1000000,"B",IF(O1340&gt;100000,"C","D"))),ELSV!$C$4:$G$4,0))</f>
        <v>5</v>
      </c>
      <c r="AN1340" s="77">
        <f>INDEX(ELSV!$G$4:$K$58,MATCH(AE1340,ELSV!$G$4:$G$58,0),MATCH(IF(O1340&gt;2000000,"A",IF(O1340&gt;1000000,"B",IF(O1340&gt;100000,"C","D"))),ELSV!$G$4:$K$4,0))</f>
        <v>1</v>
      </c>
      <c r="AO1340" s="24">
        <f t="shared" si="736"/>
        <v>25679.029403272376</v>
      </c>
      <c r="AP1340" s="24">
        <f t="shared" si="737"/>
        <v>25679.02940327238</v>
      </c>
      <c r="AQ1340" s="25">
        <f t="shared" si="718"/>
        <v>0</v>
      </c>
    </row>
    <row r="1341" spans="1:43" hidden="1" x14ac:dyDescent="0.25">
      <c r="A1341" s="11">
        <v>3003</v>
      </c>
      <c r="B1341" s="6">
        <v>3003006301</v>
      </c>
      <c r="C1341" s="6">
        <v>20000401</v>
      </c>
      <c r="D1341" s="6">
        <v>5000000409</v>
      </c>
      <c r="E1341" s="6"/>
      <c r="F1341" s="6" t="s">
        <v>1274</v>
      </c>
      <c r="G1341" s="6"/>
      <c r="H1341" s="6">
        <v>1</v>
      </c>
      <c r="I1341" s="6" t="s">
        <v>8</v>
      </c>
      <c r="J1341" s="27">
        <v>44227</v>
      </c>
      <c r="K1341" s="27">
        <v>44227</v>
      </c>
      <c r="L1341" s="7">
        <v>23100.01</v>
      </c>
      <c r="M1341" s="7">
        <v>0</v>
      </c>
      <c r="N1341" s="7"/>
      <c r="O1341" s="8">
        <v>23100.01</v>
      </c>
      <c r="P1341" s="7">
        <v>-14809.71</v>
      </c>
      <c r="Q1341" s="7">
        <v>0</v>
      </c>
      <c r="R1341" s="7">
        <v>-1462.23</v>
      </c>
      <c r="S1341" s="12">
        <f t="shared" si="719"/>
        <v>-16271.939999999999</v>
      </c>
      <c r="T1341" s="18">
        <f t="shared" si="720"/>
        <v>8290.2999999999993</v>
      </c>
      <c r="U1341" s="18">
        <v>6828.07</v>
      </c>
      <c r="V1341" s="30">
        <f t="shared" si="721"/>
        <v>44197</v>
      </c>
      <c r="W1341" s="28">
        <f t="shared" si="712"/>
        <v>2.3472222222222223</v>
      </c>
      <c r="X1341" s="38" t="s">
        <v>3078</v>
      </c>
      <c r="AD1341"/>
      <c r="AE1341" s="43" t="s">
        <v>4034</v>
      </c>
      <c r="AF1341">
        <f>MATCH(AE1341,'CAT-4'!$A:$A,0)</f>
        <v>640</v>
      </c>
      <c r="AG1341">
        <f>MATCH(V1341,'CAT-4'!$1:$1,0)</f>
        <v>109</v>
      </c>
      <c r="AH1341">
        <f>INDEX('CAT-4'!$1:$1048576,FAR!AF1341,FAR!AG1341)</f>
        <v>99.8</v>
      </c>
      <c r="AI1341">
        <f>MATCH($AI$3,'CAT-4'!$1:$1,0)</f>
        <v>133</v>
      </c>
      <c r="AJ1341">
        <f>INDEX('CAT-4'!$1:$1048576,FAR!AF1341,FAR!AI1341)</f>
        <v>115.5</v>
      </c>
      <c r="AK1341" s="28">
        <f t="shared" si="739"/>
        <v>1.157314629258517</v>
      </c>
      <c r="AL1341" s="28">
        <f t="shared" si="741"/>
        <v>1.157314629258517</v>
      </c>
      <c r="AM1341" s="2">
        <f>INDEX(ELSV!$C$4:$G$58,MATCH(AE1341,ELSV!$G$4:$G$58,0),MATCH(IF(O1341&gt;2000000,"A",IF(O1341&gt;1000000,"B",IF(O1341&gt;100000,"C","D"))),ELSV!$C$4:$G$4,0))</f>
        <v>5</v>
      </c>
      <c r="AN1341" s="77">
        <f>INDEX(ELSV!$G$4:$K$58,MATCH(AE1341,ELSV!$G$4:$G$58,0),MATCH(IF(O1341&gt;2000000,"A",IF(O1341&gt;1000000,"B",IF(O1341&gt;100000,"C","D"))),ELSV!$G$4:$K$4,0))</f>
        <v>1</v>
      </c>
      <c r="AO1341" s="24">
        <f t="shared" si="736"/>
        <v>26733.979509018034</v>
      </c>
      <c r="AP1341" s="24">
        <f t="shared" si="737"/>
        <v>12550.118158400133</v>
      </c>
      <c r="AQ1341" s="25">
        <f t="shared" si="718"/>
        <v>14183.861350617901</v>
      </c>
    </row>
    <row r="1342" spans="1:43" hidden="1" x14ac:dyDescent="0.25">
      <c r="A1342" s="11">
        <v>3003</v>
      </c>
      <c r="B1342" s="6">
        <v>3003006301</v>
      </c>
      <c r="C1342" s="6">
        <v>20000401</v>
      </c>
      <c r="D1342" s="6">
        <v>5000000410</v>
      </c>
      <c r="E1342" s="6"/>
      <c r="F1342" s="6" t="s">
        <v>1275</v>
      </c>
      <c r="G1342" s="6"/>
      <c r="H1342" s="6">
        <v>1</v>
      </c>
      <c r="I1342" s="6" t="s">
        <v>8</v>
      </c>
      <c r="J1342" s="27">
        <v>44227</v>
      </c>
      <c r="K1342" s="27">
        <v>44227</v>
      </c>
      <c r="L1342" s="7">
        <v>23100.01</v>
      </c>
      <c r="M1342" s="7">
        <v>0</v>
      </c>
      <c r="N1342" s="7"/>
      <c r="O1342" s="8">
        <v>23100.01</v>
      </c>
      <c r="P1342" s="7">
        <v>-13895.34</v>
      </c>
      <c r="Q1342" s="7">
        <v>0</v>
      </c>
      <c r="R1342" s="7">
        <v>-1462.23</v>
      </c>
      <c r="S1342" s="12">
        <f t="shared" si="719"/>
        <v>-15357.57</v>
      </c>
      <c r="T1342" s="18">
        <f t="shared" si="720"/>
        <v>9204.6699999999983</v>
      </c>
      <c r="U1342" s="18">
        <v>7742.44</v>
      </c>
      <c r="V1342" s="30">
        <f t="shared" si="721"/>
        <v>44197</v>
      </c>
      <c r="W1342" s="28">
        <f t="shared" si="712"/>
        <v>2.3472222222222223</v>
      </c>
      <c r="X1342" s="38" t="s">
        <v>3078</v>
      </c>
      <c r="AD1342"/>
      <c r="AE1342" s="43" t="s">
        <v>4034</v>
      </c>
      <c r="AF1342">
        <f>MATCH(AE1342,'CAT-4'!$A:$A,0)</f>
        <v>640</v>
      </c>
      <c r="AG1342">
        <f>MATCH(V1342,'CAT-4'!$1:$1,0)</f>
        <v>109</v>
      </c>
      <c r="AH1342">
        <f>INDEX('CAT-4'!$1:$1048576,FAR!AF1342,FAR!AG1342)</f>
        <v>99.8</v>
      </c>
      <c r="AI1342">
        <f>MATCH($AI$3,'CAT-4'!$1:$1,0)</f>
        <v>133</v>
      </c>
      <c r="AJ1342">
        <f>INDEX('CAT-4'!$1:$1048576,FAR!AF1342,FAR!AI1342)</f>
        <v>115.5</v>
      </c>
      <c r="AK1342" s="28">
        <f t="shared" si="739"/>
        <v>1.157314629258517</v>
      </c>
      <c r="AL1342" s="28">
        <f t="shared" si="741"/>
        <v>1.157314629258517</v>
      </c>
      <c r="AM1342" s="2">
        <f>INDEX(ELSV!$C$4:$G$58,MATCH(AE1342,ELSV!$G$4:$G$58,0),MATCH(IF(O1342&gt;2000000,"A",IF(O1342&gt;1000000,"B",IF(O1342&gt;100000,"C","D"))),ELSV!$C$4:$G$4,0))</f>
        <v>5</v>
      </c>
      <c r="AN1342" s="77">
        <f>INDEX(ELSV!$G$4:$K$58,MATCH(AE1342,ELSV!$G$4:$G$58,0),MATCH(IF(O1342&gt;2000000,"A",IF(O1342&gt;1000000,"B",IF(O1342&gt;100000,"C","D"))),ELSV!$G$4:$K$4,0))</f>
        <v>1</v>
      </c>
      <c r="AO1342" s="24">
        <f t="shared" si="736"/>
        <v>26733.979509018034</v>
      </c>
      <c r="AP1342" s="24">
        <f t="shared" si="737"/>
        <v>12550.118158400133</v>
      </c>
      <c r="AQ1342" s="25">
        <f t="shared" si="718"/>
        <v>14183.861350617901</v>
      </c>
    </row>
    <row r="1343" spans="1:43" x14ac:dyDescent="0.25">
      <c r="A1343" s="11">
        <v>3008</v>
      </c>
      <c r="B1343" s="6">
        <v>3008005804</v>
      </c>
      <c r="C1343" s="6">
        <v>20000201</v>
      </c>
      <c r="D1343" s="6">
        <v>3020000224</v>
      </c>
      <c r="E1343" s="6" t="s">
        <v>1586</v>
      </c>
      <c r="F1343" s="6" t="s">
        <v>365</v>
      </c>
      <c r="G1343" s="6"/>
      <c r="H1343" s="6">
        <v>1</v>
      </c>
      <c r="I1343" s="6" t="s">
        <v>41</v>
      </c>
      <c r="J1343" s="27">
        <v>41455</v>
      </c>
      <c r="K1343" s="27">
        <v>41455</v>
      </c>
      <c r="L1343" s="7">
        <v>22951.72</v>
      </c>
      <c r="M1343" s="7">
        <v>0</v>
      </c>
      <c r="N1343" s="7"/>
      <c r="O1343" s="8">
        <v>22951.72</v>
      </c>
      <c r="P1343" s="7">
        <v>-11526.11</v>
      </c>
      <c r="Q1343" s="7">
        <v>0</v>
      </c>
      <c r="R1343" s="7">
        <v>-1338.09</v>
      </c>
      <c r="S1343" s="12">
        <f t="shared" si="719"/>
        <v>-12864.2</v>
      </c>
      <c r="T1343" s="18">
        <f t="shared" si="720"/>
        <v>11425.61</v>
      </c>
      <c r="U1343" s="18">
        <v>10087.52</v>
      </c>
      <c r="V1343" s="30">
        <f t="shared" si="721"/>
        <v>41426</v>
      </c>
      <c r="W1343" s="28">
        <f t="shared" si="712"/>
        <v>9.9305555555555554</v>
      </c>
      <c r="X1343" s="38"/>
      <c r="AD1343"/>
      <c r="AE1343" s="43" t="s">
        <v>4061</v>
      </c>
      <c r="AF1343">
        <f>MATCH(AE1343,'CAT-4'!$A:$A,0)</f>
        <v>654</v>
      </c>
      <c r="AG1343">
        <f>MATCH(V1343,'CAT-4'!$1:$1,0)</f>
        <v>18</v>
      </c>
      <c r="AH1343">
        <f>INDEX('CAT-4'!$1:$1048576,FAR!AF1343,FAR!AG1343)</f>
        <v>104</v>
      </c>
      <c r="AI1343">
        <f>MATCH($AI$3,'CAT-4'!$1:$1,0)</f>
        <v>133</v>
      </c>
      <c r="AJ1343">
        <f>INDEX('CAT-4'!$1:$1048576,FAR!AF1343,FAR!AI1343)</f>
        <v>112.9</v>
      </c>
      <c r="AK1343" s="28">
        <f t="shared" si="739"/>
        <v>1.0855769230769232</v>
      </c>
      <c r="AL1343" s="28">
        <f t="shared" si="741"/>
        <v>1.0855769230769232</v>
      </c>
      <c r="AM1343" s="2">
        <f>INDEX(ELSV!$C$4:$G$58,MATCH(AE1343,ELSV!$G$4:$G$58,0),MATCH(IF(O1343&gt;2000000,"A",IF(O1343&gt;1000000,"B",IF(O1343&gt;100000,"C","D"))),ELSV!$C$4:$G$4,0))</f>
        <v>5</v>
      </c>
      <c r="AN1343" s="77">
        <f>INDEX(ELSV!$G$4:$K$58,MATCH(AE1343,ELSV!$G$4:$G$58,0),MATCH(IF(O1343&gt;2000000,"A",IF(O1343&gt;1000000,"B",IF(O1343&gt;100000,"C","D"))),ELSV!$G$4:$K$4,0))</f>
        <v>1</v>
      </c>
      <c r="AO1343" s="24">
        <f t="shared" si="736"/>
        <v>24915.857576923081</v>
      </c>
      <c r="AP1343" s="24">
        <f t="shared" si="737"/>
        <v>24915.857576923081</v>
      </c>
      <c r="AQ1343" s="25">
        <f t="shared" si="718"/>
        <v>0</v>
      </c>
    </row>
    <row r="1344" spans="1:43" hidden="1" x14ac:dyDescent="0.25">
      <c r="A1344" s="11">
        <v>3006</v>
      </c>
      <c r="B1344" s="6">
        <v>3006006301</v>
      </c>
      <c r="C1344" s="6">
        <v>20000401</v>
      </c>
      <c r="D1344" s="6">
        <v>5030000232</v>
      </c>
      <c r="E1344" s="6"/>
      <c r="F1344" s="6" t="s">
        <v>1502</v>
      </c>
      <c r="G1344" s="6"/>
      <c r="H1344" s="6">
        <v>2</v>
      </c>
      <c r="I1344" s="6" t="s">
        <v>41</v>
      </c>
      <c r="J1344" s="27">
        <v>44227</v>
      </c>
      <c r="K1344" s="27">
        <v>44227</v>
      </c>
      <c r="L1344" s="7">
        <v>22942.92</v>
      </c>
      <c r="M1344" s="7">
        <v>0</v>
      </c>
      <c r="N1344" s="7"/>
      <c r="O1344" s="8">
        <v>22942.92</v>
      </c>
      <c r="P1344" s="7">
        <v>-20648.669999999998</v>
      </c>
      <c r="Q1344" s="7">
        <v>0</v>
      </c>
      <c r="R1344" s="7">
        <v>0</v>
      </c>
      <c r="S1344" s="12">
        <f t="shared" si="719"/>
        <v>-20648.669999999998</v>
      </c>
      <c r="T1344" s="18">
        <f t="shared" si="720"/>
        <v>2294.25</v>
      </c>
      <c r="U1344" s="18">
        <v>2294.25</v>
      </c>
      <c r="V1344" s="30">
        <f t="shared" si="721"/>
        <v>44197</v>
      </c>
      <c r="W1344" s="28">
        <f t="shared" si="712"/>
        <v>2.3472222222222223</v>
      </c>
      <c r="X1344" s="38" t="s">
        <v>3110</v>
      </c>
      <c r="AD1344"/>
      <c r="AE1344" s="43" t="s">
        <v>4047</v>
      </c>
      <c r="AF1344">
        <f>MATCH(AE1344,'CAT-4'!$A:$A,0)</f>
        <v>647</v>
      </c>
      <c r="AG1344">
        <f>MATCH(V1344,'CAT-4'!$1:$1,0)</f>
        <v>109</v>
      </c>
      <c r="AH1344">
        <f>INDEX('CAT-4'!$1:$1048576,FAR!AF1344,FAR!AG1344)</f>
        <v>87.2</v>
      </c>
      <c r="AI1344">
        <f>MATCH($AI$3,'CAT-4'!$1:$1,0)</f>
        <v>133</v>
      </c>
      <c r="AJ1344">
        <f>INDEX('CAT-4'!$1:$1048576,FAR!AF1344,FAR!AI1344)</f>
        <v>92.8</v>
      </c>
      <c r="AK1344" s="28">
        <f t="shared" si="739"/>
        <v>1.0642201834862384</v>
      </c>
      <c r="AL1344" s="28">
        <f t="shared" si="741"/>
        <v>1.0642201834862384</v>
      </c>
      <c r="AM1344" s="2">
        <f>INDEX(ELSV!$C$4:$G$58,MATCH(AE1344,ELSV!$G$4:$G$58,0),MATCH(IF(O1344&gt;2000000,"A",IF(O1344&gt;1000000,"B",IF(O1344&gt;100000,"C","D"))),ELSV!$C$4:$G$4,0))</f>
        <v>6</v>
      </c>
      <c r="AN1344" s="77">
        <f>INDEX(ELSV!$G$4:$K$58,MATCH(AE1344,ELSV!$G$4:$G$58,0),MATCH(IF(O1344&gt;2000000,"A",IF(O1344&gt;1000000,"B",IF(O1344&gt;100000,"C","D"))),ELSV!$G$4:$K$4,0))</f>
        <v>1</v>
      </c>
      <c r="AO1344" s="24">
        <f t="shared" si="736"/>
        <v>24416.318532110086</v>
      </c>
      <c r="AP1344" s="24">
        <f t="shared" si="737"/>
        <v>9551.7542405708446</v>
      </c>
      <c r="AQ1344" s="25">
        <f t="shared" si="718"/>
        <v>14864.564291539242</v>
      </c>
    </row>
    <row r="1345" spans="1:43" hidden="1" x14ac:dyDescent="0.25">
      <c r="A1345" s="11">
        <v>3003</v>
      </c>
      <c r="B1345" s="6">
        <v>3003005502</v>
      </c>
      <c r="C1345" s="6">
        <v>20000301</v>
      </c>
      <c r="D1345" s="6">
        <v>4000000228</v>
      </c>
      <c r="E1345" s="6"/>
      <c r="F1345" s="6" t="s">
        <v>960</v>
      </c>
      <c r="G1345" s="6"/>
      <c r="H1345" s="6">
        <v>1</v>
      </c>
      <c r="I1345" s="6" t="s">
        <v>8</v>
      </c>
      <c r="J1345" s="27">
        <v>41852</v>
      </c>
      <c r="K1345" s="27">
        <v>41852</v>
      </c>
      <c r="L1345" s="7">
        <v>22872.38</v>
      </c>
      <c r="M1345" s="7">
        <v>0</v>
      </c>
      <c r="N1345" s="7"/>
      <c r="O1345" s="8">
        <v>22872.38</v>
      </c>
      <c r="P1345" s="7">
        <v>-11098.63</v>
      </c>
      <c r="Q1345" s="7">
        <v>0</v>
      </c>
      <c r="R1345" s="7">
        <v>-1447.82</v>
      </c>
      <c r="S1345" s="12">
        <f t="shared" si="719"/>
        <v>-12546.449999999999</v>
      </c>
      <c r="T1345" s="18">
        <f t="shared" si="720"/>
        <v>11773.750000000002</v>
      </c>
      <c r="U1345" s="18">
        <v>10325.93</v>
      </c>
      <c r="V1345" s="30">
        <f t="shared" si="721"/>
        <v>41852</v>
      </c>
      <c r="W1345" s="28">
        <f t="shared" si="712"/>
        <v>8.844444444444445</v>
      </c>
      <c r="X1345" s="38" t="s">
        <v>2852</v>
      </c>
      <c r="AD1345"/>
      <c r="AE1345" s="43" t="s">
        <v>4429</v>
      </c>
      <c r="AF1345">
        <f>MATCH(AE1345,'CAT-4'!$A:$A,0)</f>
        <v>844</v>
      </c>
      <c r="AG1345">
        <f>MATCH(V1345,'CAT-4'!$1:$1,0)</f>
        <v>32</v>
      </c>
      <c r="AH1345">
        <f>INDEX('CAT-4'!$1:$1048576,FAR!AF1345,FAR!AG1345)</f>
        <v>117</v>
      </c>
      <c r="AI1345">
        <f>MATCH($AI$3,'CAT-4'!$1:$1,0)</f>
        <v>133</v>
      </c>
      <c r="AJ1345">
        <f>INDEX('CAT-4'!$1:$1048576,FAR!AF1345,FAR!AI1345)</f>
        <v>157.9</v>
      </c>
      <c r="AK1345" s="28">
        <f t="shared" si="739"/>
        <v>1.3495726495726497</v>
      </c>
      <c r="AL1345" s="28">
        <f t="shared" si="741"/>
        <v>1.3495726495726497</v>
      </c>
      <c r="AM1345" s="2">
        <f>INDEX(ELSV!$C$4:$G$58,MATCH(AE1345,ELSV!$G$4:$G$58,0),MATCH(IF(O1345&gt;2000000,"A",IF(O1345&gt;1000000,"B",IF(O1345&gt;100000,"C","D"))),ELSV!$C$4:$G$4,0))</f>
        <v>8</v>
      </c>
      <c r="AN1345" s="77">
        <f>INDEX(ELSV!$G$4:$K$58,MATCH(AE1345,ELSV!$G$4:$G$58,0),MATCH(IF(O1345&gt;2000000,"A",IF(O1345&gt;1000000,"B",IF(O1345&gt;100000,"C","D"))),ELSV!$G$4:$K$4,0))</f>
        <v>0.95</v>
      </c>
      <c r="AO1345" s="24">
        <f t="shared" si="736"/>
        <v>30867.938478632481</v>
      </c>
      <c r="AP1345" s="24">
        <f t="shared" si="737"/>
        <v>29324.541554700856</v>
      </c>
      <c r="AQ1345" s="25">
        <f t="shared" si="718"/>
        <v>1543.3969239316248</v>
      </c>
    </row>
    <row r="1346" spans="1:43" x14ac:dyDescent="0.25">
      <c r="A1346" s="11">
        <v>3007</v>
      </c>
      <c r="B1346" s="6">
        <v>3007006203</v>
      </c>
      <c r="C1346" s="6">
        <v>20000301</v>
      </c>
      <c r="D1346" s="6">
        <v>4000000266</v>
      </c>
      <c r="E1346" s="6" t="s">
        <v>1585</v>
      </c>
      <c r="F1346" s="6" t="s">
        <v>991</v>
      </c>
      <c r="G1346" s="6"/>
      <c r="H1346" s="6">
        <v>1</v>
      </c>
      <c r="I1346" s="6" t="s">
        <v>8</v>
      </c>
      <c r="J1346" s="27">
        <v>42248</v>
      </c>
      <c r="K1346" s="27">
        <v>42248</v>
      </c>
      <c r="L1346" s="7">
        <v>22800.01</v>
      </c>
      <c r="M1346" s="7">
        <v>0</v>
      </c>
      <c r="N1346" s="7"/>
      <c r="O1346" s="8">
        <v>22800.01</v>
      </c>
      <c r="P1346" s="7">
        <v>-9499.36</v>
      </c>
      <c r="Q1346" s="7">
        <v>0</v>
      </c>
      <c r="R1346" s="7">
        <v>-1443.24</v>
      </c>
      <c r="S1346" s="12">
        <f t="shared" si="719"/>
        <v>-10942.6</v>
      </c>
      <c r="T1346" s="18">
        <f t="shared" si="720"/>
        <v>13300.649999999998</v>
      </c>
      <c r="U1346" s="18">
        <v>11857.41</v>
      </c>
      <c r="V1346" s="30">
        <f t="shared" si="721"/>
        <v>42248</v>
      </c>
      <c r="W1346" s="28">
        <f t="shared" si="712"/>
        <v>7.7611111111111111</v>
      </c>
      <c r="X1346" s="38"/>
      <c r="AD1346"/>
      <c r="AE1346" s="43" t="s">
        <v>4429</v>
      </c>
      <c r="AF1346">
        <f>MATCH(AE1346,'CAT-4'!$A:$A,0)</f>
        <v>844</v>
      </c>
      <c r="AG1346">
        <f>MATCH(V1346,'CAT-4'!$1:$1,0)</f>
        <v>45</v>
      </c>
      <c r="AH1346">
        <f>INDEX('CAT-4'!$1:$1048576,FAR!AF1346,FAR!AG1346)</f>
        <v>110.9</v>
      </c>
      <c r="AI1346">
        <f>MATCH($AI$3,'CAT-4'!$1:$1,0)</f>
        <v>133</v>
      </c>
      <c r="AJ1346">
        <f>INDEX('CAT-4'!$1:$1048576,FAR!AF1346,FAR!AI1346)</f>
        <v>157.9</v>
      </c>
      <c r="AK1346" s="28">
        <f t="shared" si="739"/>
        <v>1.42380522993688</v>
      </c>
      <c r="AL1346" s="28">
        <f t="shared" si="741"/>
        <v>1.42380522993688</v>
      </c>
      <c r="AM1346" s="2">
        <f>INDEX(ELSV!$C$4:$G$58,MATCH(AE1346,ELSV!$G$4:$G$58,0),MATCH(IF(O1346&gt;2000000,"A",IF(O1346&gt;1000000,"B",IF(O1346&gt;100000,"C","D"))),ELSV!$C$4:$G$4,0))</f>
        <v>8</v>
      </c>
      <c r="AN1346" s="77">
        <f>INDEX(ELSV!$G$4:$K$58,MATCH(AE1346,ELSV!$G$4:$G$58,0),MATCH(IF(O1346&gt;2000000,"A",IF(O1346&gt;1000000,"B",IF(O1346&gt;100000,"C","D"))),ELSV!$G$4:$K$4,0))</f>
        <v>0.95</v>
      </c>
      <c r="AO1346" s="24">
        <f t="shared" si="736"/>
        <v>32462.773480613159</v>
      </c>
      <c r="AP1346" s="24">
        <f t="shared" si="737"/>
        <v>29918.72904499705</v>
      </c>
      <c r="AQ1346" s="25">
        <f t="shared" si="718"/>
        <v>2544.0444356161097</v>
      </c>
    </row>
    <row r="1347" spans="1:43" x14ac:dyDescent="0.25">
      <c r="A1347" s="11">
        <v>3008</v>
      </c>
      <c r="B1347" s="6">
        <v>3008006201</v>
      </c>
      <c r="C1347" s="6">
        <v>20000301</v>
      </c>
      <c r="D1347" s="6">
        <v>4000000270</v>
      </c>
      <c r="E1347" s="6" t="s">
        <v>1586</v>
      </c>
      <c r="F1347" s="6" t="s">
        <v>995</v>
      </c>
      <c r="G1347" s="6"/>
      <c r="H1347" s="6">
        <v>1</v>
      </c>
      <c r="I1347" s="6" t="s">
        <v>8</v>
      </c>
      <c r="J1347" s="27">
        <v>42277</v>
      </c>
      <c r="K1347" s="27">
        <v>42277</v>
      </c>
      <c r="L1347" s="7">
        <v>22800.01</v>
      </c>
      <c r="M1347" s="7">
        <v>0</v>
      </c>
      <c r="N1347" s="7"/>
      <c r="O1347" s="8">
        <v>22800.01</v>
      </c>
      <c r="P1347" s="7">
        <v>-9385</v>
      </c>
      <c r="Q1347" s="7">
        <v>0</v>
      </c>
      <c r="R1347" s="7">
        <v>-1443.24</v>
      </c>
      <c r="S1347" s="12">
        <f t="shared" si="719"/>
        <v>-10828.24</v>
      </c>
      <c r="T1347" s="18">
        <f t="shared" si="720"/>
        <v>13415.009999999998</v>
      </c>
      <c r="U1347" s="18">
        <v>11971.77</v>
      </c>
      <c r="V1347" s="30">
        <f t="shared" si="721"/>
        <v>42248</v>
      </c>
      <c r="W1347" s="28">
        <f t="shared" si="712"/>
        <v>7.6805555555555554</v>
      </c>
      <c r="X1347" s="38"/>
      <c r="AD1347"/>
      <c r="AE1347" s="43" t="s">
        <v>4429</v>
      </c>
      <c r="AF1347">
        <f>MATCH(AE1347,'CAT-4'!$A:$A,0)</f>
        <v>844</v>
      </c>
      <c r="AG1347">
        <f>MATCH(V1347,'CAT-4'!$1:$1,0)</f>
        <v>45</v>
      </c>
      <c r="AH1347">
        <f>INDEX('CAT-4'!$1:$1048576,FAR!AF1347,FAR!AG1347)</f>
        <v>110.9</v>
      </c>
      <c r="AI1347">
        <f>MATCH($AI$3,'CAT-4'!$1:$1,0)</f>
        <v>133</v>
      </c>
      <c r="AJ1347">
        <f>INDEX('CAT-4'!$1:$1048576,FAR!AF1347,FAR!AI1347)</f>
        <v>157.9</v>
      </c>
      <c r="AK1347" s="28">
        <f t="shared" si="739"/>
        <v>1.42380522993688</v>
      </c>
      <c r="AL1347" s="28">
        <f t="shared" si="741"/>
        <v>1.42380522993688</v>
      </c>
      <c r="AM1347" s="2">
        <f>INDEX(ELSV!$C$4:$G$58,MATCH(AE1347,ELSV!$G$4:$G$58,0),MATCH(IF(O1347&gt;2000000,"A",IF(O1347&gt;1000000,"B",IF(O1347&gt;100000,"C","D"))),ELSV!$C$4:$G$4,0))</f>
        <v>8</v>
      </c>
      <c r="AN1347" s="77">
        <f>INDEX(ELSV!$G$4:$K$58,MATCH(AE1347,ELSV!$G$4:$G$58,0),MATCH(IF(O1347&gt;2000000,"A",IF(O1347&gt;1000000,"B",IF(O1347&gt;100000,"C","D"))),ELSV!$G$4:$K$4,0))</f>
        <v>0.95</v>
      </c>
      <c r="AO1347" s="24">
        <f t="shared" si="736"/>
        <v>32462.773480613159</v>
      </c>
      <c r="AP1347" s="24">
        <f t="shared" si="737"/>
        <v>29608.191055625211</v>
      </c>
      <c r="AQ1347" s="25">
        <f t="shared" si="718"/>
        <v>2854.5824249879479</v>
      </c>
    </row>
    <row r="1348" spans="1:43" x14ac:dyDescent="0.25">
      <c r="A1348" s="11">
        <v>3006</v>
      </c>
      <c r="B1348" s="6">
        <v>3006006202</v>
      </c>
      <c r="C1348" s="6">
        <v>20000401</v>
      </c>
      <c r="D1348" s="6">
        <v>5000000387</v>
      </c>
      <c r="E1348" s="6" t="s">
        <v>1582</v>
      </c>
      <c r="F1348" s="6" t="s">
        <v>1262</v>
      </c>
      <c r="G1348" s="6"/>
      <c r="H1348" s="6">
        <v>1</v>
      </c>
      <c r="I1348" s="6" t="s">
        <v>8</v>
      </c>
      <c r="J1348" s="27">
        <v>43738</v>
      </c>
      <c r="K1348" s="27">
        <v>43738</v>
      </c>
      <c r="L1348" s="7">
        <v>22788.5</v>
      </c>
      <c r="M1348" s="7">
        <v>0</v>
      </c>
      <c r="N1348" s="7"/>
      <c r="O1348" s="8">
        <v>22788.5</v>
      </c>
      <c r="P1348" s="7">
        <v>-3592.13</v>
      </c>
      <c r="Q1348" s="7">
        <v>0</v>
      </c>
      <c r="R1348" s="7">
        <v>-1442.51</v>
      </c>
      <c r="S1348" s="12">
        <f t="shared" si="719"/>
        <v>-5034.6400000000003</v>
      </c>
      <c r="T1348" s="18">
        <f t="shared" si="720"/>
        <v>19196.37</v>
      </c>
      <c r="U1348" s="18">
        <v>17753.86</v>
      </c>
      <c r="V1348" s="30">
        <f t="shared" si="721"/>
        <v>43709</v>
      </c>
      <c r="W1348" s="28">
        <f t="shared" ref="W1348:W1382" si="742">YEARFRAC(K1348,$W$3)</f>
        <v>3.6805555555555554</v>
      </c>
      <c r="X1348" s="38"/>
      <c r="AD1348"/>
      <c r="AE1348" s="43" t="s">
        <v>4165</v>
      </c>
      <c r="AF1348">
        <f>MATCH(AE1348,'CAT-4'!$A:$A,0)</f>
        <v>708</v>
      </c>
      <c r="AG1348">
        <f>MATCH(V1348,'CAT-4'!$1:$1,0)</f>
        <v>93</v>
      </c>
      <c r="AH1348">
        <f>INDEX('CAT-4'!$1:$1048576,FAR!AF1348,FAR!AG1348)</f>
        <v>120.7</v>
      </c>
      <c r="AI1348">
        <f>MATCH($AI$3,'CAT-4'!$1:$1,0)</f>
        <v>133</v>
      </c>
      <c r="AJ1348">
        <f>INDEX('CAT-4'!$1:$1048576,FAR!AF1348,FAR!AI1348)</f>
        <v>133.69999999999999</v>
      </c>
      <c r="AK1348" s="28">
        <f t="shared" si="739"/>
        <v>1.1077050538525268</v>
      </c>
      <c r="AL1348" s="28">
        <f t="shared" si="741"/>
        <v>1.1077050538525268</v>
      </c>
      <c r="AM1348" s="2">
        <f>INDEX(ELSV!$C$4:$G$58,MATCH(AE1348,ELSV!$G$4:$G$58,0),MATCH(IF(O1348&gt;2000000,"A",IF(O1348&gt;1000000,"B",IF(O1348&gt;100000,"C","D"))),ELSV!$C$4:$G$4,0))</f>
        <v>8</v>
      </c>
      <c r="AN1348" s="77">
        <f>INDEX(ELSV!$G$4:$K$58,MATCH(AE1348,ELSV!$G$4:$G$58,0),MATCH(IF(O1348&gt;2000000,"A",IF(O1348&gt;1000000,"B",IF(O1348&gt;100000,"C","D"))),ELSV!$G$4:$K$4,0))</f>
        <v>0.95</v>
      </c>
      <c r="AO1348" s="24">
        <f t="shared" ref="AO1348:AO1382" si="743">AL1348*O1348</f>
        <v>25242.936619718308</v>
      </c>
      <c r="AP1348" s="24">
        <f t="shared" ref="AP1348:AP1379" si="744">AO1348*(AN1348/AM1348)*(IF(W1348&gt;AM1348,AM1348,W1348))</f>
        <v>11032.828635441118</v>
      </c>
      <c r="AQ1348" s="25">
        <f t="shared" ref="AQ1348:AQ1382" si="745">AO1348-AP1348</f>
        <v>14210.107984277191</v>
      </c>
    </row>
    <row r="1349" spans="1:43" x14ac:dyDescent="0.25">
      <c r="A1349" s="11">
        <v>3005</v>
      </c>
      <c r="B1349" s="6">
        <v>3005006201</v>
      </c>
      <c r="C1349" s="6">
        <v>20000301</v>
      </c>
      <c r="D1349" s="6">
        <v>4000000260</v>
      </c>
      <c r="E1349" s="6" t="s">
        <v>1584</v>
      </c>
      <c r="F1349" s="6" t="s">
        <v>986</v>
      </c>
      <c r="G1349" s="6"/>
      <c r="H1349" s="6">
        <v>1</v>
      </c>
      <c r="I1349" s="6" t="s">
        <v>8</v>
      </c>
      <c r="J1349" s="27">
        <v>42186</v>
      </c>
      <c r="K1349" s="27">
        <v>42186</v>
      </c>
      <c r="L1349" s="7">
        <v>22604</v>
      </c>
      <c r="M1349" s="7">
        <v>0</v>
      </c>
      <c r="N1349" s="7"/>
      <c r="O1349" s="8">
        <v>22604</v>
      </c>
      <c r="P1349" s="7">
        <v>-9660.06</v>
      </c>
      <c r="Q1349" s="7">
        <v>0</v>
      </c>
      <c r="R1349" s="7">
        <v>-1430.83</v>
      </c>
      <c r="S1349" s="12">
        <f t="shared" ref="S1349:S1412" si="746">SUM(P1349:R1349)</f>
        <v>-11090.89</v>
      </c>
      <c r="T1349" s="18">
        <f t="shared" ref="T1349:T1412" si="747">L1349+P1349</f>
        <v>12943.94</v>
      </c>
      <c r="U1349" s="18">
        <v>11513.11</v>
      </c>
      <c r="V1349" s="30">
        <f t="shared" si="721"/>
        <v>42186</v>
      </c>
      <c r="W1349" s="28">
        <f t="shared" si="742"/>
        <v>7.927777777777778</v>
      </c>
      <c r="X1349" s="38"/>
      <c r="AD1349"/>
      <c r="AE1349" s="43" t="s">
        <v>4429</v>
      </c>
      <c r="AF1349">
        <f>MATCH(AE1349,'CAT-4'!$A:$A,0)</f>
        <v>844</v>
      </c>
      <c r="AG1349">
        <f>MATCH(V1349,'CAT-4'!$1:$1,0)</f>
        <v>43</v>
      </c>
      <c r="AH1349">
        <f>INDEX('CAT-4'!$1:$1048576,FAR!AF1349,FAR!AG1349)</f>
        <v>112</v>
      </c>
      <c r="AI1349">
        <f>MATCH($AI$3,'CAT-4'!$1:$1,0)</f>
        <v>133</v>
      </c>
      <c r="AJ1349">
        <f>INDEX('CAT-4'!$1:$1048576,FAR!AF1349,FAR!AI1349)</f>
        <v>157.9</v>
      </c>
      <c r="AK1349" s="28">
        <f t="shared" si="739"/>
        <v>1.4098214285714286</v>
      </c>
      <c r="AL1349" s="28">
        <f t="shared" si="741"/>
        <v>1.4098214285714286</v>
      </c>
      <c r="AM1349" s="2">
        <f>INDEX(ELSV!$C$4:$G$58,MATCH(AE1349,ELSV!$G$4:$G$58,0),MATCH(IF(O1349&gt;2000000,"A",IF(O1349&gt;1000000,"B",IF(O1349&gt;100000,"C","D"))),ELSV!$C$4:$G$4,0))</f>
        <v>8</v>
      </c>
      <c r="AN1349" s="77">
        <f>INDEX(ELSV!$G$4:$K$58,MATCH(AE1349,ELSV!$G$4:$G$58,0),MATCH(IF(O1349&gt;2000000,"A",IF(O1349&gt;1000000,"B",IF(O1349&gt;100000,"C","D"))),ELSV!$G$4:$K$4,0))</f>
        <v>0.95</v>
      </c>
      <c r="AO1349" s="24">
        <f t="shared" si="743"/>
        <v>31867.603571428572</v>
      </c>
      <c r="AP1349" s="24">
        <f t="shared" si="744"/>
        <v>30000.914431671627</v>
      </c>
      <c r="AQ1349" s="25">
        <f t="shared" si="745"/>
        <v>1866.6891397569452</v>
      </c>
    </row>
    <row r="1350" spans="1:43" hidden="1" x14ac:dyDescent="0.25">
      <c r="A1350" s="11">
        <v>3002</v>
      </c>
      <c r="B1350" s="6">
        <v>3002006201</v>
      </c>
      <c r="C1350" s="6">
        <v>20000401</v>
      </c>
      <c r="D1350" s="6">
        <v>5000000358</v>
      </c>
      <c r="E1350" s="6"/>
      <c r="F1350" s="6" t="s">
        <v>1239</v>
      </c>
      <c r="G1350" s="6"/>
      <c r="H1350" s="6">
        <v>1</v>
      </c>
      <c r="I1350" s="6" t="s">
        <v>8</v>
      </c>
      <c r="J1350" s="27">
        <v>42916</v>
      </c>
      <c r="K1350" s="27">
        <v>42916</v>
      </c>
      <c r="L1350" s="7">
        <v>22533</v>
      </c>
      <c r="M1350" s="7">
        <v>0</v>
      </c>
      <c r="N1350" s="7"/>
      <c r="O1350" s="8">
        <v>22533</v>
      </c>
      <c r="P1350" s="7">
        <v>-6780</v>
      </c>
      <c r="Q1350" s="7">
        <v>0</v>
      </c>
      <c r="R1350" s="7">
        <v>-1426.34</v>
      </c>
      <c r="S1350" s="12">
        <f t="shared" si="746"/>
        <v>-8206.34</v>
      </c>
      <c r="T1350" s="18">
        <f t="shared" si="747"/>
        <v>15753</v>
      </c>
      <c r="U1350" s="18">
        <v>14326.66</v>
      </c>
      <c r="V1350" s="30">
        <f t="shared" ref="V1350:V1413" si="748">DATE(YEAR(K1350),MONTH(K1350),1)</f>
        <v>42887</v>
      </c>
      <c r="W1350" s="28">
        <f t="shared" si="742"/>
        <v>5.9305555555555554</v>
      </c>
      <c r="X1350" s="38" t="s">
        <v>2970</v>
      </c>
      <c r="AD1350"/>
      <c r="AE1350" s="43" t="s">
        <v>2970</v>
      </c>
      <c r="AF1350">
        <f>MATCH(AE1350,'CAT-4'!$A:$A,0)</f>
        <v>709</v>
      </c>
      <c r="AG1350">
        <f>MATCH(V1350,'CAT-4'!$1:$1,0)</f>
        <v>66</v>
      </c>
      <c r="AH1350">
        <f>INDEX('CAT-4'!$1:$1048576,FAR!AF1350,FAR!AG1350)</f>
        <v>129.19999999999999</v>
      </c>
      <c r="AI1350">
        <f>MATCH($AI$3,'CAT-4'!$1:$1,0)</f>
        <v>133</v>
      </c>
      <c r="AJ1350">
        <f>INDEX('CAT-4'!$1:$1048576,FAR!AF1350,FAR!AI1350)</f>
        <v>130.30000000000001</v>
      </c>
      <c r="AK1350" s="28">
        <f t="shared" si="739"/>
        <v>1.008513931888545</v>
      </c>
      <c r="AL1350" s="28">
        <f t="shared" si="741"/>
        <v>1.008513931888545</v>
      </c>
      <c r="AM1350" s="2">
        <f>INDEX(ELSV!$C$4:$G$58,MATCH(AE1350,ELSV!$G$4:$G$58,0),MATCH(IF(O1350&gt;2000000,"A",IF(O1350&gt;1000000,"B",IF(O1350&gt;100000,"C","D"))),ELSV!$C$4:$G$4,0))</f>
        <v>8</v>
      </c>
      <c r="AN1350" s="77">
        <f>INDEX(ELSV!$G$4:$K$58,MATCH(AE1350,ELSV!$G$4:$G$58,0),MATCH(IF(O1350&gt;2000000,"A",IF(O1350&gt;1000000,"B",IF(O1350&gt;100000,"C","D"))),ELSV!$G$4:$K$4,0))</f>
        <v>0.95</v>
      </c>
      <c r="AO1350" s="24">
        <f t="shared" si="743"/>
        <v>22724.844427244585</v>
      </c>
      <c r="AP1350" s="24">
        <f t="shared" si="744"/>
        <v>16004.050593596814</v>
      </c>
      <c r="AQ1350" s="25">
        <f t="shared" si="745"/>
        <v>6720.793833647771</v>
      </c>
    </row>
    <row r="1351" spans="1:43" x14ac:dyDescent="0.25">
      <c r="A1351" s="11">
        <v>3007</v>
      </c>
      <c r="B1351" s="6">
        <v>3007000208</v>
      </c>
      <c r="C1351" s="6">
        <v>20000201</v>
      </c>
      <c r="D1351" s="6">
        <v>3020000292</v>
      </c>
      <c r="E1351" s="6" t="s">
        <v>1585</v>
      </c>
      <c r="F1351" s="6" t="s">
        <v>427</v>
      </c>
      <c r="G1351" s="6"/>
      <c r="H1351" s="6">
        <v>1</v>
      </c>
      <c r="I1351" s="6" t="s">
        <v>8</v>
      </c>
      <c r="J1351" s="27">
        <v>41792</v>
      </c>
      <c r="K1351" s="27">
        <v>41792</v>
      </c>
      <c r="L1351" s="7">
        <v>22486.01</v>
      </c>
      <c r="M1351" s="7">
        <v>0</v>
      </c>
      <c r="N1351" s="7"/>
      <c r="O1351" s="8">
        <v>22486.01</v>
      </c>
      <c r="P1351" s="7">
        <v>-10264.77</v>
      </c>
      <c r="Q1351" s="7">
        <v>0</v>
      </c>
      <c r="R1351" s="7">
        <v>-1310.93</v>
      </c>
      <c r="S1351" s="12">
        <f t="shared" si="746"/>
        <v>-11575.7</v>
      </c>
      <c r="T1351" s="18">
        <f t="shared" si="747"/>
        <v>12221.239999999998</v>
      </c>
      <c r="U1351" s="18">
        <v>10910.31</v>
      </c>
      <c r="V1351" s="30">
        <f t="shared" si="748"/>
        <v>41791</v>
      </c>
      <c r="W1351" s="28">
        <f t="shared" si="742"/>
        <v>9.0083333333333329</v>
      </c>
      <c r="X1351" s="38"/>
      <c r="AD1351"/>
      <c r="AE1351" s="43" t="s">
        <v>4061</v>
      </c>
      <c r="AF1351">
        <f>MATCH(AE1351,'CAT-4'!$A:$A,0)</f>
        <v>654</v>
      </c>
      <c r="AG1351">
        <f>MATCH(V1351,'CAT-4'!$1:$1,0)</f>
        <v>30</v>
      </c>
      <c r="AH1351">
        <f>INDEX('CAT-4'!$1:$1048576,FAR!AF1351,FAR!AG1351)</f>
        <v>105.2</v>
      </c>
      <c r="AI1351">
        <f>MATCH($AI$3,'CAT-4'!$1:$1,0)</f>
        <v>133</v>
      </c>
      <c r="AJ1351">
        <f>INDEX('CAT-4'!$1:$1048576,FAR!AF1351,FAR!AI1351)</f>
        <v>112.9</v>
      </c>
      <c r="AK1351" s="28">
        <f t="shared" si="739"/>
        <v>1.0731939163498099</v>
      </c>
      <c r="AL1351" s="28">
        <f t="shared" si="741"/>
        <v>1.0731939163498099</v>
      </c>
      <c r="AM1351" s="2">
        <f>INDEX(ELSV!$C$4:$G$58,MATCH(AE1351,ELSV!$G$4:$G$58,0),MATCH(IF(O1351&gt;2000000,"A",IF(O1351&gt;1000000,"B",IF(O1351&gt;100000,"C","D"))),ELSV!$C$4:$G$4,0))</f>
        <v>5</v>
      </c>
      <c r="AN1351" s="77">
        <f>INDEX(ELSV!$G$4:$K$58,MATCH(AE1351,ELSV!$G$4:$G$58,0),MATCH(IF(O1351&gt;2000000,"A",IF(O1351&gt;1000000,"B",IF(O1351&gt;100000,"C","D"))),ELSV!$G$4:$K$4,0))</f>
        <v>1</v>
      </c>
      <c r="AO1351" s="24">
        <f t="shared" si="743"/>
        <v>24131.849134980988</v>
      </c>
      <c r="AP1351" s="24">
        <f t="shared" si="744"/>
        <v>24131.849134980988</v>
      </c>
      <c r="AQ1351" s="25">
        <f t="shared" si="745"/>
        <v>0</v>
      </c>
    </row>
    <row r="1352" spans="1:43" x14ac:dyDescent="0.25">
      <c r="A1352" s="11">
        <v>3007</v>
      </c>
      <c r="B1352" s="6">
        <v>3007005805</v>
      </c>
      <c r="C1352" s="6">
        <v>20000201</v>
      </c>
      <c r="D1352" s="6">
        <v>3020000330</v>
      </c>
      <c r="E1352" s="6" t="s">
        <v>1585</v>
      </c>
      <c r="F1352" s="6" t="s">
        <v>466</v>
      </c>
      <c r="G1352" s="6"/>
      <c r="H1352" s="6">
        <v>1</v>
      </c>
      <c r="I1352" s="6" t="s">
        <v>8</v>
      </c>
      <c r="J1352" s="27">
        <v>41862</v>
      </c>
      <c r="K1352" s="27">
        <v>41862</v>
      </c>
      <c r="L1352" s="7">
        <v>22486.01</v>
      </c>
      <c r="M1352" s="7">
        <v>0</v>
      </c>
      <c r="N1352" s="7"/>
      <c r="O1352" s="8">
        <v>22486.01</v>
      </c>
      <c r="P1352" s="7">
        <v>-10013.35</v>
      </c>
      <c r="Q1352" s="7">
        <v>0</v>
      </c>
      <c r="R1352" s="7">
        <v>-1310.93</v>
      </c>
      <c r="S1352" s="12">
        <f t="shared" si="746"/>
        <v>-11324.28</v>
      </c>
      <c r="T1352" s="18">
        <f t="shared" si="747"/>
        <v>12472.659999999998</v>
      </c>
      <c r="U1352" s="18">
        <v>11161.73</v>
      </c>
      <c r="V1352" s="30">
        <f t="shared" si="748"/>
        <v>41852</v>
      </c>
      <c r="W1352" s="28">
        <f t="shared" si="742"/>
        <v>8.8166666666666664</v>
      </c>
      <c r="X1352" s="38"/>
      <c r="AD1352"/>
      <c r="AE1352" s="43" t="s">
        <v>4061</v>
      </c>
      <c r="AF1352">
        <f>MATCH(AE1352,'CAT-4'!$A:$A,0)</f>
        <v>654</v>
      </c>
      <c r="AG1352">
        <f>MATCH(V1352,'CAT-4'!$1:$1,0)</f>
        <v>32</v>
      </c>
      <c r="AH1352">
        <f>INDEX('CAT-4'!$1:$1048576,FAR!AF1352,FAR!AG1352)</f>
        <v>105.3</v>
      </c>
      <c r="AI1352">
        <f>MATCH($AI$3,'CAT-4'!$1:$1,0)</f>
        <v>133</v>
      </c>
      <c r="AJ1352">
        <f>INDEX('CAT-4'!$1:$1048576,FAR!AF1352,FAR!AI1352)</f>
        <v>112.9</v>
      </c>
      <c r="AK1352" s="28">
        <f t="shared" si="739"/>
        <v>1.0721747388414056</v>
      </c>
      <c r="AL1352" s="28">
        <f t="shared" si="741"/>
        <v>1.0721747388414056</v>
      </c>
      <c r="AM1352" s="2">
        <f>INDEX(ELSV!$C$4:$G$58,MATCH(AE1352,ELSV!$G$4:$G$58,0),MATCH(IF(O1352&gt;2000000,"A",IF(O1352&gt;1000000,"B",IF(O1352&gt;100000,"C","D"))),ELSV!$C$4:$G$4,0))</f>
        <v>5</v>
      </c>
      <c r="AN1352" s="77">
        <f>INDEX(ELSV!$G$4:$K$58,MATCH(AE1352,ELSV!$G$4:$G$58,0),MATCH(IF(O1352&gt;2000000,"A",IF(O1352&gt;1000000,"B",IF(O1352&gt;100000,"C","D"))),ELSV!$G$4:$K$4,0))</f>
        <v>1</v>
      </c>
      <c r="AO1352" s="24">
        <f t="shared" si="743"/>
        <v>24108.931899335232</v>
      </c>
      <c r="AP1352" s="24">
        <f t="shared" si="744"/>
        <v>24108.931899335235</v>
      </c>
      <c r="AQ1352" s="25">
        <f t="shared" si="745"/>
        <v>0</v>
      </c>
    </row>
    <row r="1353" spans="1:43" x14ac:dyDescent="0.25">
      <c r="A1353" s="11">
        <v>3004</v>
      </c>
      <c r="B1353" s="6">
        <v>3004000212</v>
      </c>
      <c r="C1353" s="6">
        <v>20000301</v>
      </c>
      <c r="D1353" s="6">
        <v>4000000288</v>
      </c>
      <c r="E1353" s="6" t="s">
        <v>1583</v>
      </c>
      <c r="F1353" s="6" t="s">
        <v>1011</v>
      </c>
      <c r="G1353" s="6"/>
      <c r="H1353" s="6">
        <v>2</v>
      </c>
      <c r="I1353" s="6" t="s">
        <v>8</v>
      </c>
      <c r="J1353" s="27">
        <v>42418</v>
      </c>
      <c r="K1353" s="27">
        <v>42418</v>
      </c>
      <c r="L1353" s="7">
        <v>22442.01</v>
      </c>
      <c r="M1353" s="7">
        <v>0</v>
      </c>
      <c r="N1353" s="7"/>
      <c r="O1353" s="8">
        <v>22442.01</v>
      </c>
      <c r="P1353" s="7">
        <v>-8690.3799999999992</v>
      </c>
      <c r="Q1353" s="7">
        <v>0</v>
      </c>
      <c r="R1353" s="7">
        <v>-1420.58</v>
      </c>
      <c r="S1353" s="12">
        <f t="shared" si="746"/>
        <v>-10110.959999999999</v>
      </c>
      <c r="T1353" s="18">
        <f t="shared" si="747"/>
        <v>13751.63</v>
      </c>
      <c r="U1353" s="18">
        <v>12331.05</v>
      </c>
      <c r="V1353" s="30">
        <f t="shared" si="748"/>
        <v>42401</v>
      </c>
      <c r="W1353" s="28">
        <f t="shared" si="742"/>
        <v>7.2972222222222225</v>
      </c>
      <c r="X1353" s="38"/>
      <c r="AD1353"/>
      <c r="AE1353" s="43" t="s">
        <v>4429</v>
      </c>
      <c r="AF1353">
        <f>MATCH(AE1353,'CAT-4'!$A:$A,0)</f>
        <v>844</v>
      </c>
      <c r="AG1353">
        <f>MATCH(V1353,'CAT-4'!$1:$1,0)</f>
        <v>50</v>
      </c>
      <c r="AH1353">
        <f>INDEX('CAT-4'!$1:$1048576,FAR!AF1353,FAR!AG1353)</f>
        <v>113</v>
      </c>
      <c r="AI1353">
        <f>MATCH($AI$3,'CAT-4'!$1:$1,0)</f>
        <v>133</v>
      </c>
      <c r="AJ1353">
        <f>INDEX('CAT-4'!$1:$1048576,FAR!AF1353,FAR!AI1353)</f>
        <v>157.9</v>
      </c>
      <c r="AK1353" s="28">
        <f t="shared" si="739"/>
        <v>1.3973451327433628</v>
      </c>
      <c r="AL1353" s="28">
        <f t="shared" si="741"/>
        <v>1.3973451327433628</v>
      </c>
      <c r="AM1353" s="2">
        <f>INDEX(ELSV!$C$4:$G$58,MATCH(AE1353,ELSV!$G$4:$G$58,0),MATCH(IF(O1353&gt;2000000,"A",IF(O1353&gt;1000000,"B",IF(O1353&gt;100000,"C","D"))),ELSV!$C$4:$G$4,0))</f>
        <v>8</v>
      </c>
      <c r="AN1353" s="77">
        <f>INDEX(ELSV!$G$4:$K$58,MATCH(AE1353,ELSV!$G$4:$G$58,0),MATCH(IF(O1353&gt;2000000,"A",IF(O1353&gt;1000000,"B",IF(O1353&gt;100000,"C","D"))),ELSV!$G$4:$K$4,0))</f>
        <v>0.95</v>
      </c>
      <c r="AO1353" s="24">
        <f t="shared" si="743"/>
        <v>31359.233442477875</v>
      </c>
      <c r="AP1353" s="24">
        <f t="shared" si="744"/>
        <v>27174.191298861078</v>
      </c>
      <c r="AQ1353" s="25">
        <f t="shared" si="745"/>
        <v>4185.0421436167962</v>
      </c>
    </row>
    <row r="1354" spans="1:43" x14ac:dyDescent="0.25">
      <c r="A1354" s="11">
        <v>3006</v>
      </c>
      <c r="B1354" s="6">
        <v>3006006201</v>
      </c>
      <c r="C1354" s="6">
        <v>20000301</v>
      </c>
      <c r="D1354" s="6">
        <v>4000000282</v>
      </c>
      <c r="E1354" s="6" t="s">
        <v>1582</v>
      </c>
      <c r="F1354" s="6" t="s">
        <v>1005</v>
      </c>
      <c r="G1354" s="6"/>
      <c r="H1354" s="6">
        <v>2</v>
      </c>
      <c r="I1354" s="6" t="s">
        <v>8</v>
      </c>
      <c r="J1354" s="27">
        <v>42429</v>
      </c>
      <c r="K1354" s="27">
        <v>42429</v>
      </c>
      <c r="L1354" s="7">
        <v>22442</v>
      </c>
      <c r="M1354" s="7">
        <v>0</v>
      </c>
      <c r="N1354" s="7"/>
      <c r="O1354" s="8">
        <v>22442</v>
      </c>
      <c r="P1354" s="7">
        <v>-8647.68</v>
      </c>
      <c r="Q1354" s="7">
        <v>0</v>
      </c>
      <c r="R1354" s="7">
        <v>-1420.58</v>
      </c>
      <c r="S1354" s="12">
        <f t="shared" si="746"/>
        <v>-10068.26</v>
      </c>
      <c r="T1354" s="18">
        <f t="shared" si="747"/>
        <v>13794.32</v>
      </c>
      <c r="U1354" s="18">
        <v>12373.74</v>
      </c>
      <c r="V1354" s="30">
        <f t="shared" si="748"/>
        <v>42401</v>
      </c>
      <c r="W1354" s="28">
        <f t="shared" si="742"/>
        <v>7.2638888888888893</v>
      </c>
      <c r="X1354" s="38"/>
      <c r="AD1354"/>
      <c r="AE1354" s="43" t="s">
        <v>4429</v>
      </c>
      <c r="AF1354">
        <f>MATCH(AE1354,'CAT-4'!$A:$A,0)</f>
        <v>844</v>
      </c>
      <c r="AG1354">
        <f>MATCH(V1354,'CAT-4'!$1:$1,0)</f>
        <v>50</v>
      </c>
      <c r="AH1354">
        <f>INDEX('CAT-4'!$1:$1048576,FAR!AF1354,FAR!AG1354)</f>
        <v>113</v>
      </c>
      <c r="AI1354">
        <f>MATCH($AI$3,'CAT-4'!$1:$1,0)</f>
        <v>133</v>
      </c>
      <c r="AJ1354">
        <f>INDEX('CAT-4'!$1:$1048576,FAR!AF1354,FAR!AI1354)</f>
        <v>157.9</v>
      </c>
      <c r="AK1354" s="28">
        <f t="shared" si="739"/>
        <v>1.3973451327433628</v>
      </c>
      <c r="AL1354" s="28">
        <f t="shared" si="741"/>
        <v>1.3973451327433628</v>
      </c>
      <c r="AM1354" s="2">
        <f>INDEX(ELSV!$C$4:$G$58,MATCH(AE1354,ELSV!$G$4:$G$58,0),MATCH(IF(O1354&gt;2000000,"A",IF(O1354&gt;1000000,"B",IF(O1354&gt;100000,"C","D"))),ELSV!$C$4:$G$4,0))</f>
        <v>8</v>
      </c>
      <c r="AN1354" s="77">
        <f>INDEX(ELSV!$G$4:$K$58,MATCH(AE1354,ELSV!$G$4:$G$58,0),MATCH(IF(O1354&gt;2000000,"A",IF(O1354&gt;1000000,"B",IF(O1354&gt;100000,"C","D"))),ELSV!$G$4:$K$4,0))</f>
        <v>0.95</v>
      </c>
      <c r="AO1354" s="24">
        <f t="shared" si="743"/>
        <v>31359.21946902655</v>
      </c>
      <c r="AP1354" s="24">
        <f t="shared" si="744"/>
        <v>27050.048946503197</v>
      </c>
      <c r="AQ1354" s="25">
        <f t="shared" si="745"/>
        <v>4309.1705225233527</v>
      </c>
    </row>
    <row r="1355" spans="1:43" x14ac:dyDescent="0.25">
      <c r="A1355" s="11">
        <v>3004</v>
      </c>
      <c r="B1355" s="6">
        <v>3004006201</v>
      </c>
      <c r="C1355" s="6">
        <v>20000301</v>
      </c>
      <c r="D1355" s="6">
        <v>4000000324</v>
      </c>
      <c r="E1355" s="6" t="s">
        <v>1583</v>
      </c>
      <c r="F1355" s="6" t="s">
        <v>1034</v>
      </c>
      <c r="G1355" s="6"/>
      <c r="H1355" s="6">
        <v>1</v>
      </c>
      <c r="I1355" s="6" t="s">
        <v>8</v>
      </c>
      <c r="J1355" s="27">
        <v>43907</v>
      </c>
      <c r="K1355" s="27">
        <v>43907</v>
      </c>
      <c r="L1355" s="7">
        <v>22325.01</v>
      </c>
      <c r="M1355" s="7">
        <v>0</v>
      </c>
      <c r="N1355" s="7"/>
      <c r="O1355" s="8">
        <v>22325.01</v>
      </c>
      <c r="P1355" s="7">
        <v>-2884.26</v>
      </c>
      <c r="Q1355" s="7">
        <v>0</v>
      </c>
      <c r="R1355" s="7">
        <v>-1413.17</v>
      </c>
      <c r="S1355" s="12">
        <f t="shared" si="746"/>
        <v>-4297.43</v>
      </c>
      <c r="T1355" s="18">
        <f t="shared" si="747"/>
        <v>19440.75</v>
      </c>
      <c r="U1355" s="18">
        <v>18027.580000000002</v>
      </c>
      <c r="V1355" s="30">
        <f t="shared" si="748"/>
        <v>43891</v>
      </c>
      <c r="W1355" s="28">
        <f t="shared" si="742"/>
        <v>3.2166666666666668</v>
      </c>
      <c r="X1355" s="38"/>
      <c r="AD1355"/>
      <c r="AE1355" s="43" t="s">
        <v>4429</v>
      </c>
      <c r="AF1355">
        <f>MATCH(AE1355,'CAT-4'!$A:$A,0)</f>
        <v>844</v>
      </c>
      <c r="AG1355">
        <f>MATCH(V1355,'CAT-4'!$1:$1,0)</f>
        <v>99</v>
      </c>
      <c r="AH1355">
        <f>INDEX('CAT-4'!$1:$1048576,FAR!AF1355,FAR!AG1355)</f>
        <v>132</v>
      </c>
      <c r="AI1355">
        <f>MATCH($AI$3,'CAT-4'!$1:$1,0)</f>
        <v>133</v>
      </c>
      <c r="AJ1355">
        <f>INDEX('CAT-4'!$1:$1048576,FAR!AF1355,FAR!AI1355)</f>
        <v>157.9</v>
      </c>
      <c r="AK1355" s="28">
        <f t="shared" si="739"/>
        <v>1.1962121212121213</v>
      </c>
      <c r="AL1355" s="28">
        <f t="shared" si="741"/>
        <v>1.1962121212121213</v>
      </c>
      <c r="AM1355" s="2">
        <f>INDEX(ELSV!$C$4:$G$58,MATCH(AE1355,ELSV!$G$4:$G$58,0),MATCH(IF(O1355&gt;2000000,"A",IF(O1355&gt;1000000,"B",IF(O1355&gt;100000,"C","D"))),ELSV!$C$4:$G$4,0))</f>
        <v>8</v>
      </c>
      <c r="AN1355" s="77">
        <f>INDEX(ELSV!$G$4:$K$58,MATCH(AE1355,ELSV!$G$4:$G$58,0),MATCH(IF(O1355&gt;2000000,"A",IF(O1355&gt;1000000,"B",IF(O1355&gt;100000,"C","D"))),ELSV!$G$4:$K$4,0))</f>
        <v>0.95</v>
      </c>
      <c r="AO1355" s="24">
        <f t="shared" si="743"/>
        <v>26705.447568181818</v>
      </c>
      <c r="AP1355" s="24">
        <f t="shared" si="744"/>
        <v>10200.924607554451</v>
      </c>
      <c r="AQ1355" s="25">
        <f t="shared" si="745"/>
        <v>16504.522960627368</v>
      </c>
    </row>
    <row r="1356" spans="1:43" x14ac:dyDescent="0.25">
      <c r="A1356" s="11">
        <v>3004</v>
      </c>
      <c r="B1356" s="6">
        <v>3004006201</v>
      </c>
      <c r="C1356" s="6">
        <v>20000301</v>
      </c>
      <c r="D1356" s="6">
        <v>4000000302</v>
      </c>
      <c r="E1356" s="6" t="s">
        <v>1583</v>
      </c>
      <c r="F1356" s="6" t="s">
        <v>1018</v>
      </c>
      <c r="G1356" s="6"/>
      <c r="H1356" s="6">
        <v>2</v>
      </c>
      <c r="I1356" s="6" t="s">
        <v>8</v>
      </c>
      <c r="J1356" s="27">
        <v>42916</v>
      </c>
      <c r="K1356" s="27">
        <v>42916</v>
      </c>
      <c r="L1356" s="7">
        <v>22241</v>
      </c>
      <c r="M1356" s="7">
        <v>0</v>
      </c>
      <c r="N1356" s="7"/>
      <c r="O1356" s="8">
        <v>22241</v>
      </c>
      <c r="P1356" s="7">
        <v>-6692.15</v>
      </c>
      <c r="Q1356" s="7">
        <v>0</v>
      </c>
      <c r="R1356" s="7">
        <v>-1407.86</v>
      </c>
      <c r="S1356" s="12">
        <f t="shared" si="746"/>
        <v>-8100.0099999999993</v>
      </c>
      <c r="T1356" s="18">
        <f t="shared" si="747"/>
        <v>15548.85</v>
      </c>
      <c r="U1356" s="18">
        <v>14140.99</v>
      </c>
      <c r="V1356" s="30">
        <f t="shared" si="748"/>
        <v>42887</v>
      </c>
      <c r="W1356" s="28">
        <f t="shared" si="742"/>
        <v>5.9305555555555554</v>
      </c>
      <c r="X1356" s="38"/>
      <c r="AD1356"/>
      <c r="AE1356" s="43" t="s">
        <v>4429</v>
      </c>
      <c r="AF1356">
        <f>MATCH(AE1356,'CAT-4'!$A:$A,0)</f>
        <v>844</v>
      </c>
      <c r="AG1356">
        <f>MATCH(V1356,'CAT-4'!$1:$1,0)</f>
        <v>66</v>
      </c>
      <c r="AH1356">
        <f>INDEX('CAT-4'!$1:$1048576,FAR!AF1356,FAR!AG1356)</f>
        <v>117.7</v>
      </c>
      <c r="AI1356">
        <f>MATCH($AI$3,'CAT-4'!$1:$1,0)</f>
        <v>133</v>
      </c>
      <c r="AJ1356">
        <f>INDEX('CAT-4'!$1:$1048576,FAR!AF1356,FAR!AI1356)</f>
        <v>157.9</v>
      </c>
      <c r="AK1356" s="28">
        <f t="shared" si="739"/>
        <v>1.3415463041631266</v>
      </c>
      <c r="AL1356" s="28">
        <f t="shared" si="741"/>
        <v>1.3415463041631266</v>
      </c>
      <c r="AM1356" s="2">
        <f>INDEX(ELSV!$C$4:$G$58,MATCH(AE1356,ELSV!$G$4:$G$58,0),MATCH(IF(O1356&gt;2000000,"A",IF(O1356&gt;1000000,"B",IF(O1356&gt;100000,"C","D"))),ELSV!$C$4:$G$4,0))</f>
        <v>8</v>
      </c>
      <c r="AN1356" s="77">
        <f>INDEX(ELSV!$G$4:$K$58,MATCH(AE1356,ELSV!$G$4:$G$58,0),MATCH(IF(O1356&gt;2000000,"A",IF(O1356&gt;1000000,"B",IF(O1356&gt;100000,"C","D"))),ELSV!$G$4:$K$4,0))</f>
        <v>0.95</v>
      </c>
      <c r="AO1356" s="24">
        <f t="shared" si="743"/>
        <v>29837.331350892098</v>
      </c>
      <c r="AP1356" s="24">
        <f t="shared" si="744"/>
        <v>21013.044205710728</v>
      </c>
      <c r="AQ1356" s="25">
        <f t="shared" si="745"/>
        <v>8824.2871451813699</v>
      </c>
    </row>
    <row r="1357" spans="1:43" x14ac:dyDescent="0.25">
      <c r="A1357" s="11">
        <v>3005</v>
      </c>
      <c r="B1357" s="6">
        <v>3005005204</v>
      </c>
      <c r="C1357" s="6">
        <v>20000201</v>
      </c>
      <c r="D1357" s="6">
        <v>3020000432</v>
      </c>
      <c r="E1357" s="6" t="s">
        <v>1584</v>
      </c>
      <c r="F1357" s="6" t="s">
        <v>558</v>
      </c>
      <c r="G1357" s="6"/>
      <c r="H1357" s="6">
        <v>1</v>
      </c>
      <c r="I1357" s="6" t="s">
        <v>8</v>
      </c>
      <c r="J1357" s="27">
        <v>42825</v>
      </c>
      <c r="K1357" s="27">
        <v>42825</v>
      </c>
      <c r="L1357" s="7">
        <v>22050.03</v>
      </c>
      <c r="M1357" s="7">
        <v>0</v>
      </c>
      <c r="N1357" s="7"/>
      <c r="O1357" s="8">
        <v>22050.03</v>
      </c>
      <c r="P1357" s="7">
        <v>-6431.12</v>
      </c>
      <c r="Q1357" s="7">
        <v>0</v>
      </c>
      <c r="R1357" s="7">
        <v>-1285.52</v>
      </c>
      <c r="S1357" s="12">
        <f t="shared" si="746"/>
        <v>-7716.6399999999994</v>
      </c>
      <c r="T1357" s="18">
        <f t="shared" si="747"/>
        <v>15618.91</v>
      </c>
      <c r="U1357" s="18">
        <v>14333.39</v>
      </c>
      <c r="V1357" s="30">
        <f t="shared" si="748"/>
        <v>42795</v>
      </c>
      <c r="W1357" s="28">
        <f t="shared" si="742"/>
        <v>6.1805555555555554</v>
      </c>
      <c r="X1357" s="38"/>
      <c r="AD1357"/>
      <c r="AE1357" s="43" t="s">
        <v>4429</v>
      </c>
      <c r="AF1357">
        <f>MATCH(AE1357,'CAT-4'!$A:$A,0)</f>
        <v>844</v>
      </c>
      <c r="AG1357">
        <f>MATCH(V1357,'CAT-4'!$1:$1,0)</f>
        <v>63</v>
      </c>
      <c r="AH1357">
        <f>INDEX('CAT-4'!$1:$1048576,FAR!AF1357,FAR!AG1357)</f>
        <v>116.5</v>
      </c>
      <c r="AI1357">
        <f>MATCH($AI$3,'CAT-4'!$1:$1,0)</f>
        <v>133</v>
      </c>
      <c r="AJ1357">
        <f>INDEX('CAT-4'!$1:$1048576,FAR!AF1357,FAR!AI1357)</f>
        <v>157.9</v>
      </c>
      <c r="AK1357" s="28">
        <f t="shared" si="739"/>
        <v>1.3553648068669528</v>
      </c>
      <c r="AL1357" s="28">
        <f t="shared" si="741"/>
        <v>1.3553648068669528</v>
      </c>
      <c r="AM1357" s="2">
        <f>INDEX(ELSV!$C$4:$G$58,MATCH(AE1357,ELSV!$G$4:$G$58,0),MATCH(IF(O1357&gt;2000000,"A",IF(O1357&gt;1000000,"B",IF(O1357&gt;100000,"C","D"))),ELSV!$C$4:$G$4,0))</f>
        <v>8</v>
      </c>
      <c r="AN1357" s="77">
        <f>INDEX(ELSV!$G$4:$K$58,MATCH(AE1357,ELSV!$G$4:$G$58,0),MATCH(IF(O1357&gt;2000000,"A",IF(O1357&gt;1000000,"B",IF(O1357&gt;100000,"C","D"))),ELSV!$G$4:$K$4,0))</f>
        <v>0.95</v>
      </c>
      <c r="AO1357" s="24">
        <f t="shared" si="743"/>
        <v>29885.834652360514</v>
      </c>
      <c r="AP1357" s="24">
        <f t="shared" si="744"/>
        <v>21934.43854042605</v>
      </c>
      <c r="AQ1357" s="25">
        <f t="shared" si="745"/>
        <v>7951.396111934464</v>
      </c>
    </row>
    <row r="1358" spans="1:43" hidden="1" x14ac:dyDescent="0.25">
      <c r="A1358" s="11">
        <v>3002</v>
      </c>
      <c r="B1358" s="6">
        <v>3002006301</v>
      </c>
      <c r="C1358" s="6">
        <v>20000401</v>
      </c>
      <c r="D1358" s="6">
        <v>5000000414</v>
      </c>
      <c r="E1358" s="6"/>
      <c r="F1358" s="6" t="s">
        <v>1279</v>
      </c>
      <c r="G1358" s="6"/>
      <c r="H1358" s="6">
        <v>2</v>
      </c>
      <c r="I1358" s="6" t="s">
        <v>8</v>
      </c>
      <c r="J1358" s="27">
        <v>44500</v>
      </c>
      <c r="K1358" s="27">
        <v>44500</v>
      </c>
      <c r="L1358" s="7">
        <v>21800</v>
      </c>
      <c r="M1358" s="7">
        <v>0</v>
      </c>
      <c r="N1358" s="7"/>
      <c r="O1358" s="8">
        <v>21800</v>
      </c>
      <c r="P1358" s="7">
        <v>-574.66</v>
      </c>
      <c r="Q1358" s="7">
        <v>0</v>
      </c>
      <c r="R1358" s="7">
        <v>-1379.94</v>
      </c>
      <c r="S1358" s="12">
        <f t="shared" si="746"/>
        <v>-1954.6</v>
      </c>
      <c r="T1358" s="18">
        <f t="shared" si="747"/>
        <v>21225.34</v>
      </c>
      <c r="U1358" s="18">
        <v>19845.400000000001</v>
      </c>
      <c r="V1358" s="30">
        <f t="shared" si="748"/>
        <v>44470</v>
      </c>
      <c r="W1358" s="28">
        <f t="shared" si="742"/>
        <v>1.5972222222222223</v>
      </c>
      <c r="X1358" s="38" t="s">
        <v>3016</v>
      </c>
      <c r="AD1358"/>
      <c r="AE1358" s="43" t="s">
        <v>4089</v>
      </c>
      <c r="AF1358">
        <f>MATCH(AE1358,'CAT-4'!$A:$A,0)</f>
        <v>668</v>
      </c>
      <c r="AG1358">
        <f>MATCH(V1358,'CAT-4'!$1:$1,0)</f>
        <v>118</v>
      </c>
      <c r="AH1358">
        <f>INDEX('CAT-4'!$1:$1048576,FAR!AF1358,FAR!AG1358)</f>
        <v>123.5</v>
      </c>
      <c r="AI1358">
        <f>MATCH($AI$3,'CAT-4'!$1:$1,0)</f>
        <v>133</v>
      </c>
      <c r="AJ1358">
        <f>INDEX('CAT-4'!$1:$1048576,FAR!AF1358,FAR!AI1358)</f>
        <v>138.5</v>
      </c>
      <c r="AK1358" s="28">
        <f t="shared" si="739"/>
        <v>1.1214574898785425</v>
      </c>
      <c r="AL1358" s="28">
        <f t="shared" si="741"/>
        <v>1.1214574898785425</v>
      </c>
      <c r="AM1358" s="2">
        <f>INDEX(ELSV!$C$4:$G$58,MATCH(AE1358,ELSV!$G$4:$G$58,0),MATCH(IF(O1358&gt;2000000,"A",IF(O1358&gt;1000000,"B",IF(O1358&gt;100000,"C","D"))),ELSV!$C$4:$G$4,0))</f>
        <v>8</v>
      </c>
      <c r="AN1358" s="77">
        <f>INDEX(ELSV!$G$4:$K$58,MATCH(AE1358,ELSV!$G$4:$G$58,0),MATCH(IF(O1358&gt;2000000,"A",IF(O1358&gt;1000000,"B",IF(O1358&gt;100000,"C","D"))),ELSV!$G$4:$K$4,0))</f>
        <v>0.95</v>
      </c>
      <c r="AO1358" s="24">
        <f t="shared" si="743"/>
        <v>24447.773279352226</v>
      </c>
      <c r="AP1358" s="24">
        <f t="shared" si="744"/>
        <v>4637.0125534188037</v>
      </c>
      <c r="AQ1358" s="25">
        <f t="shared" si="745"/>
        <v>19810.760725933422</v>
      </c>
    </row>
    <row r="1359" spans="1:43" x14ac:dyDescent="0.25">
      <c r="A1359" s="11">
        <v>3006</v>
      </c>
      <c r="B1359" s="6">
        <v>3006005204</v>
      </c>
      <c r="C1359" s="6">
        <v>20000301</v>
      </c>
      <c r="D1359" s="6">
        <v>4000000235</v>
      </c>
      <c r="E1359" s="6" t="s">
        <v>1582</v>
      </c>
      <c r="F1359" s="6" t="s">
        <v>964</v>
      </c>
      <c r="G1359" s="6"/>
      <c r="H1359" s="6">
        <v>5</v>
      </c>
      <c r="I1359" s="6" t="s">
        <v>8</v>
      </c>
      <c r="J1359" s="27">
        <v>42063</v>
      </c>
      <c r="K1359" s="27">
        <v>42063</v>
      </c>
      <c r="L1359" s="7">
        <v>21660.01</v>
      </c>
      <c r="M1359" s="7">
        <v>0</v>
      </c>
      <c r="N1359" s="7"/>
      <c r="O1359" s="8">
        <v>21660.01</v>
      </c>
      <c r="P1359" s="7">
        <v>-21660.01</v>
      </c>
      <c r="Q1359" s="7">
        <v>0</v>
      </c>
      <c r="R1359" s="7">
        <v>0</v>
      </c>
      <c r="S1359" s="12">
        <f t="shared" si="746"/>
        <v>-21660.01</v>
      </c>
      <c r="T1359" s="18">
        <f t="shared" si="747"/>
        <v>0</v>
      </c>
      <c r="U1359" s="18">
        <v>0</v>
      </c>
      <c r="V1359" s="30">
        <f t="shared" si="748"/>
        <v>42036</v>
      </c>
      <c r="W1359" s="28">
        <f t="shared" si="742"/>
        <v>8.2638888888888893</v>
      </c>
      <c r="X1359" s="38"/>
      <c r="AD1359"/>
      <c r="AE1359" s="43" t="s">
        <v>4429</v>
      </c>
      <c r="AF1359">
        <f>MATCH(AE1359,'CAT-4'!$A:$A,0)</f>
        <v>844</v>
      </c>
      <c r="AG1359">
        <f>MATCH(V1359,'CAT-4'!$1:$1,0)</f>
        <v>38</v>
      </c>
      <c r="AH1359">
        <f>INDEX('CAT-4'!$1:$1048576,FAR!AF1359,FAR!AG1359)</f>
        <v>115.4</v>
      </c>
      <c r="AI1359">
        <f>MATCH($AI$3,'CAT-4'!$1:$1,0)</f>
        <v>133</v>
      </c>
      <c r="AJ1359">
        <f>INDEX('CAT-4'!$1:$1048576,FAR!AF1359,FAR!AI1359)</f>
        <v>157.9</v>
      </c>
      <c r="AK1359" s="28">
        <f t="shared" si="739"/>
        <v>1.3682842287694974</v>
      </c>
      <c r="AL1359" s="28">
        <f t="shared" si="741"/>
        <v>1.3682842287694974</v>
      </c>
      <c r="AM1359" s="2">
        <f>INDEX(ELSV!$C$4:$G$58,MATCH(AE1359,ELSV!$G$4:$G$58,0),MATCH(IF(O1359&gt;2000000,"A",IF(O1359&gt;1000000,"B",IF(O1359&gt;100000,"C","D"))),ELSV!$C$4:$G$4,0))</f>
        <v>8</v>
      </c>
      <c r="AN1359" s="77">
        <f>INDEX(ELSV!$G$4:$K$58,MATCH(AE1359,ELSV!$G$4:$G$58,0),MATCH(IF(O1359&gt;2000000,"A",IF(O1359&gt;1000000,"B",IF(O1359&gt;100000,"C","D"))),ELSV!$G$4:$K$4,0))</f>
        <v>0.95</v>
      </c>
      <c r="AO1359" s="24">
        <f t="shared" si="743"/>
        <v>29637.050077989599</v>
      </c>
      <c r="AP1359" s="24">
        <f t="shared" si="744"/>
        <v>28155.197574090118</v>
      </c>
      <c r="AQ1359" s="25">
        <f t="shared" si="745"/>
        <v>1481.8525038994812</v>
      </c>
    </row>
    <row r="1360" spans="1:43" x14ac:dyDescent="0.25">
      <c r="A1360" s="11">
        <v>3007</v>
      </c>
      <c r="B1360" s="6">
        <v>3007005805</v>
      </c>
      <c r="C1360" s="6">
        <v>20000201</v>
      </c>
      <c r="D1360" s="6">
        <v>3020000350</v>
      </c>
      <c r="E1360" s="6" t="s">
        <v>1585</v>
      </c>
      <c r="F1360" s="6" t="s">
        <v>486</v>
      </c>
      <c r="G1360" s="6"/>
      <c r="H1360" s="6">
        <v>1</v>
      </c>
      <c r="I1360" s="6" t="s">
        <v>8</v>
      </c>
      <c r="J1360" s="27">
        <v>41883</v>
      </c>
      <c r="K1360" s="27">
        <v>41883</v>
      </c>
      <c r="L1360" s="7">
        <v>21615.01</v>
      </c>
      <c r="M1360" s="7">
        <v>0</v>
      </c>
      <c r="N1360" s="7"/>
      <c r="O1360" s="8">
        <v>21615.01</v>
      </c>
      <c r="P1360" s="7">
        <v>-9553.0499999999993</v>
      </c>
      <c r="Q1360" s="7">
        <v>0</v>
      </c>
      <c r="R1360" s="7">
        <v>-1260.1600000000001</v>
      </c>
      <c r="S1360" s="12">
        <f t="shared" si="746"/>
        <v>-10813.21</v>
      </c>
      <c r="T1360" s="18">
        <f t="shared" si="747"/>
        <v>12061.96</v>
      </c>
      <c r="U1360" s="18">
        <v>10801.8</v>
      </c>
      <c r="V1360" s="30">
        <f t="shared" si="748"/>
        <v>41883</v>
      </c>
      <c r="W1360" s="28">
        <f t="shared" si="742"/>
        <v>8.7611111111111111</v>
      </c>
      <c r="X1360" s="38"/>
      <c r="AD1360"/>
      <c r="AE1360" s="43" t="s">
        <v>4165</v>
      </c>
      <c r="AF1360">
        <f>MATCH(AE1360,'CAT-4'!$A:$A,0)</f>
        <v>708</v>
      </c>
      <c r="AG1360">
        <f>MATCH(V1360,'CAT-4'!$1:$1,0)</f>
        <v>33</v>
      </c>
      <c r="AH1360">
        <f>INDEX('CAT-4'!$1:$1048576,FAR!AF1360,FAR!AG1360)</f>
        <v>117.1</v>
      </c>
      <c r="AI1360">
        <f>MATCH($AI$3,'CAT-4'!$1:$1,0)</f>
        <v>133</v>
      </c>
      <c r="AJ1360">
        <f>INDEX('CAT-4'!$1:$1048576,FAR!AF1360,FAR!AI1360)</f>
        <v>133.69999999999999</v>
      </c>
      <c r="AK1360" s="28">
        <f t="shared" si="739"/>
        <v>1.1417591801878735</v>
      </c>
      <c r="AL1360" s="28">
        <f t="shared" si="741"/>
        <v>1.1417591801878735</v>
      </c>
      <c r="AM1360" s="2">
        <f>INDEX(ELSV!$C$4:$G$58,MATCH(AE1360,ELSV!$G$4:$G$58,0),MATCH(IF(O1360&gt;2000000,"A",IF(O1360&gt;1000000,"B",IF(O1360&gt;100000,"C","D"))),ELSV!$C$4:$G$4,0))</f>
        <v>8</v>
      </c>
      <c r="AN1360" s="77">
        <f>INDEX(ELSV!$G$4:$K$58,MATCH(AE1360,ELSV!$G$4:$G$58,0),MATCH(IF(O1360&gt;2000000,"A",IF(O1360&gt;1000000,"B",IF(O1360&gt;100000,"C","D"))),ELSV!$G$4:$K$4,0))</f>
        <v>0.95</v>
      </c>
      <c r="AO1360" s="24">
        <f t="shared" si="743"/>
        <v>24679.136097352686</v>
      </c>
      <c r="AP1360" s="24">
        <f t="shared" si="744"/>
        <v>23445.179292485052</v>
      </c>
      <c r="AQ1360" s="25">
        <f t="shared" si="745"/>
        <v>1233.9568048676338</v>
      </c>
    </row>
    <row r="1361" spans="1:43" x14ac:dyDescent="0.25">
      <c r="A1361" s="11">
        <v>3005</v>
      </c>
      <c r="B1361" s="6">
        <v>3005005805</v>
      </c>
      <c r="C1361" s="6">
        <v>20000201</v>
      </c>
      <c r="D1361" s="6">
        <v>3020000375</v>
      </c>
      <c r="E1361" s="6" t="s">
        <v>1584</v>
      </c>
      <c r="F1361" s="6" t="s">
        <v>508</v>
      </c>
      <c r="G1361" s="6"/>
      <c r="H1361" s="6">
        <v>1</v>
      </c>
      <c r="I1361" s="6" t="s">
        <v>8</v>
      </c>
      <c r="J1361" s="27">
        <v>42036</v>
      </c>
      <c r="K1361" s="27">
        <v>42036</v>
      </c>
      <c r="L1361" s="7">
        <v>21615.01</v>
      </c>
      <c r="M1361" s="7">
        <v>0</v>
      </c>
      <c r="N1361" s="7"/>
      <c r="O1361" s="8">
        <v>21615.01</v>
      </c>
      <c r="P1361" s="7">
        <v>-9024.82</v>
      </c>
      <c r="Q1361" s="7">
        <v>0</v>
      </c>
      <c r="R1361" s="7">
        <v>-1260.1600000000001</v>
      </c>
      <c r="S1361" s="12">
        <f t="shared" si="746"/>
        <v>-10284.98</v>
      </c>
      <c r="T1361" s="18">
        <f t="shared" si="747"/>
        <v>12590.189999999999</v>
      </c>
      <c r="U1361" s="18">
        <v>11330.03</v>
      </c>
      <c r="V1361" s="30">
        <f t="shared" si="748"/>
        <v>42036</v>
      </c>
      <c r="W1361" s="28">
        <f t="shared" si="742"/>
        <v>8.344444444444445</v>
      </c>
      <c r="X1361" s="38"/>
      <c r="AD1361"/>
      <c r="AE1361" s="43" t="s">
        <v>4165</v>
      </c>
      <c r="AF1361">
        <f>MATCH(AE1361,'CAT-4'!$A:$A,0)</f>
        <v>708</v>
      </c>
      <c r="AG1361">
        <f>MATCH(V1361,'CAT-4'!$1:$1,0)</f>
        <v>38</v>
      </c>
      <c r="AH1361">
        <f>INDEX('CAT-4'!$1:$1048576,FAR!AF1361,FAR!AG1361)</f>
        <v>116.2</v>
      </c>
      <c r="AI1361">
        <f>MATCH($AI$3,'CAT-4'!$1:$1,0)</f>
        <v>133</v>
      </c>
      <c r="AJ1361">
        <f>INDEX('CAT-4'!$1:$1048576,FAR!AF1361,FAR!AI1361)</f>
        <v>133.69999999999999</v>
      </c>
      <c r="AK1361" s="28">
        <f t="shared" si="739"/>
        <v>1.1506024096385541</v>
      </c>
      <c r="AL1361" s="28">
        <f t="shared" si="741"/>
        <v>1.1506024096385541</v>
      </c>
      <c r="AM1361" s="2">
        <f>INDEX(ELSV!$C$4:$G$58,MATCH(AE1361,ELSV!$G$4:$G$58,0),MATCH(IF(O1361&gt;2000000,"A",IF(O1361&gt;1000000,"B",IF(O1361&gt;100000,"C","D"))),ELSV!$C$4:$G$4,0))</f>
        <v>8</v>
      </c>
      <c r="AN1361" s="77">
        <f>INDEX(ELSV!$G$4:$K$58,MATCH(AE1361,ELSV!$G$4:$G$58,0),MATCH(IF(O1361&gt;2000000,"A",IF(O1361&gt;1000000,"B",IF(O1361&gt;100000,"C","D"))),ELSV!$G$4:$K$4,0))</f>
        <v>0.95</v>
      </c>
      <c r="AO1361" s="24">
        <f t="shared" si="743"/>
        <v>24870.282590361443</v>
      </c>
      <c r="AP1361" s="24">
        <f t="shared" si="744"/>
        <v>23626.76846084337</v>
      </c>
      <c r="AQ1361" s="25">
        <f t="shared" si="745"/>
        <v>1243.5141295180729</v>
      </c>
    </row>
    <row r="1362" spans="1:43" x14ac:dyDescent="0.25">
      <c r="A1362" s="11">
        <v>3008</v>
      </c>
      <c r="B1362" s="6">
        <v>3008006201</v>
      </c>
      <c r="C1362" s="6">
        <v>20000301</v>
      </c>
      <c r="D1362" s="6">
        <v>4000000240</v>
      </c>
      <c r="E1362" s="6" t="s">
        <v>1586</v>
      </c>
      <c r="F1362" s="6" t="s">
        <v>968</v>
      </c>
      <c r="G1362" s="6"/>
      <c r="H1362" s="6">
        <v>6</v>
      </c>
      <c r="I1362" s="6" t="s">
        <v>8</v>
      </c>
      <c r="J1362" s="27">
        <v>42154</v>
      </c>
      <c r="K1362" s="27">
        <v>42154</v>
      </c>
      <c r="L1362" s="7">
        <v>21600</v>
      </c>
      <c r="M1362" s="7">
        <v>0</v>
      </c>
      <c r="N1362" s="7"/>
      <c r="O1362" s="8">
        <v>21600</v>
      </c>
      <c r="P1362" s="7">
        <v>-21600</v>
      </c>
      <c r="Q1362" s="7">
        <v>0</v>
      </c>
      <c r="R1362" s="7">
        <v>0</v>
      </c>
      <c r="S1362" s="12">
        <f t="shared" si="746"/>
        <v>-21600</v>
      </c>
      <c r="T1362" s="18">
        <f t="shared" si="747"/>
        <v>0</v>
      </c>
      <c r="U1362" s="18">
        <v>0</v>
      </c>
      <c r="V1362" s="30">
        <f t="shared" si="748"/>
        <v>42125</v>
      </c>
      <c r="W1362" s="28">
        <f t="shared" si="742"/>
        <v>8.0138888888888893</v>
      </c>
      <c r="X1362" s="38"/>
      <c r="AD1362"/>
      <c r="AE1362" s="43" t="s">
        <v>4429</v>
      </c>
      <c r="AF1362">
        <f>MATCH(AE1362,'CAT-4'!$A:$A,0)</f>
        <v>844</v>
      </c>
      <c r="AG1362">
        <f>MATCH(V1362,'CAT-4'!$1:$1,0)</f>
        <v>41</v>
      </c>
      <c r="AH1362">
        <f>INDEX('CAT-4'!$1:$1048576,FAR!AF1362,FAR!AG1362)</f>
        <v>112.6</v>
      </c>
      <c r="AI1362">
        <f>MATCH($AI$3,'CAT-4'!$1:$1,0)</f>
        <v>133</v>
      </c>
      <c r="AJ1362">
        <f>INDEX('CAT-4'!$1:$1048576,FAR!AF1362,FAR!AI1362)</f>
        <v>157.9</v>
      </c>
      <c r="AK1362" s="28">
        <f t="shared" si="739"/>
        <v>1.402309058614565</v>
      </c>
      <c r="AL1362" s="28">
        <f t="shared" si="741"/>
        <v>1.402309058614565</v>
      </c>
      <c r="AM1362" s="2">
        <f>INDEX(ELSV!$C$4:$G$58,MATCH(AE1362,ELSV!$G$4:$G$58,0),MATCH(IF(O1362&gt;2000000,"A",IF(O1362&gt;1000000,"B",IF(O1362&gt;100000,"C","D"))),ELSV!$C$4:$G$4,0))</f>
        <v>8</v>
      </c>
      <c r="AN1362" s="77">
        <f>INDEX(ELSV!$G$4:$K$58,MATCH(AE1362,ELSV!$G$4:$G$58,0),MATCH(IF(O1362&gt;2000000,"A",IF(O1362&gt;1000000,"B",IF(O1362&gt;100000,"C","D"))),ELSV!$G$4:$K$4,0))</f>
        <v>0.95</v>
      </c>
      <c r="AO1362" s="24">
        <f t="shared" si="743"/>
        <v>30289.875666074604</v>
      </c>
      <c r="AP1362" s="24">
        <f t="shared" si="744"/>
        <v>28775.381882770871</v>
      </c>
      <c r="AQ1362" s="25">
        <f t="shared" si="745"/>
        <v>1514.4937833037329</v>
      </c>
    </row>
    <row r="1363" spans="1:43" x14ac:dyDescent="0.25">
      <c r="A1363" s="11">
        <v>3006</v>
      </c>
      <c r="B1363" s="6">
        <v>3006006203</v>
      </c>
      <c r="C1363" s="6">
        <v>20000401</v>
      </c>
      <c r="D1363" s="6">
        <v>5000000060</v>
      </c>
      <c r="E1363" s="6" t="s">
        <v>1582</v>
      </c>
      <c r="F1363" s="6" t="s">
        <v>1119</v>
      </c>
      <c r="G1363" s="6"/>
      <c r="H1363" s="6">
        <v>1</v>
      </c>
      <c r="I1363" s="6" t="s">
        <v>41</v>
      </c>
      <c r="J1363" s="27">
        <v>40847</v>
      </c>
      <c r="K1363" s="27">
        <v>40847</v>
      </c>
      <c r="L1363" s="7">
        <v>21500.01</v>
      </c>
      <c r="M1363" s="7">
        <v>0</v>
      </c>
      <c r="N1363" s="7"/>
      <c r="O1363" s="8">
        <v>21500.01</v>
      </c>
      <c r="P1363" s="7">
        <v>-13357.02</v>
      </c>
      <c r="Q1363" s="7">
        <v>0</v>
      </c>
      <c r="R1363" s="7">
        <v>-1360.95</v>
      </c>
      <c r="S1363" s="12">
        <f t="shared" si="746"/>
        <v>-14717.970000000001</v>
      </c>
      <c r="T1363" s="18">
        <f t="shared" si="747"/>
        <v>8142.989999999998</v>
      </c>
      <c r="U1363" s="18">
        <v>6782.04</v>
      </c>
      <c r="V1363" s="30">
        <f t="shared" si="748"/>
        <v>40817</v>
      </c>
      <c r="W1363" s="28">
        <f t="shared" si="742"/>
        <v>11.597222222222221</v>
      </c>
      <c r="X1363" s="38" t="s">
        <v>2968</v>
      </c>
      <c r="Y1363">
        <f>MATCH(X1363,'CAT-3'!$A:$A,0)</f>
        <v>686</v>
      </c>
      <c r="Z1363">
        <f>MATCH(V1363,'CAT-3'!$1:$1,0)</f>
        <v>85</v>
      </c>
      <c r="AA1363">
        <f>INDEX('CAT-3'!$1:$1048576,FAR!Y1363,FAR!Z1363)</f>
        <v>102.7</v>
      </c>
      <c r="AB1363">
        <f>MATCH($AB$3,'CAT-3'!$1:$1,0)</f>
        <v>90</v>
      </c>
      <c r="AC1363">
        <f>INDEX('CAT-3'!$1:$1048576,FAR!Y1363,FAR!AB1363)</f>
        <v>103.4</v>
      </c>
      <c r="AD1363" s="28">
        <f t="shared" ref="AD1363:AD1364" si="749">AC1363/AA1363</f>
        <v>1.0068159688412852</v>
      </c>
      <c r="AE1363" s="43" t="s">
        <v>4059</v>
      </c>
      <c r="AF1363">
        <f>MATCH(AE1363,'CAT-4'!$A:$A,0)</f>
        <v>653</v>
      </c>
      <c r="AG1363">
        <f>MATCH($AG$3,'CAT-4'!$1:$1,0)</f>
        <v>4</v>
      </c>
      <c r="AH1363">
        <f>INDEX('CAT-4'!$1:$1048576,FAR!AF1363,FAR!AG1363)</f>
        <v>100.8</v>
      </c>
      <c r="AI1363">
        <f>MATCH($AI$3,'CAT-4'!$1:$1,0)</f>
        <v>133</v>
      </c>
      <c r="AJ1363">
        <f>INDEX('CAT-4'!$1:$1048576,FAR!AF1363,FAR!AI1363)</f>
        <v>120.5</v>
      </c>
      <c r="AK1363" s="28">
        <f t="shared" ref="AK1363:AK1366" si="750">AJ1363/AH1363</f>
        <v>1.1954365079365079</v>
      </c>
      <c r="AL1363" s="28">
        <f t="shared" ref="AL1363:AL1364" si="751">AK1363*AD1363</f>
        <v>1.203584565926338</v>
      </c>
      <c r="AM1363" s="2">
        <f>INDEX(ELSV!$C$4:$G$58,MATCH(AE1363,ELSV!$G$4:$G$58,0),MATCH(IF(O1363&gt;2000000,"A",IF(O1363&gt;1000000,"B",IF(O1363&gt;100000,"C","D"))),ELSV!$C$4:$G$4,0))</f>
        <v>8</v>
      </c>
      <c r="AN1363" s="77">
        <f>INDEX(ELSV!$G$4:$K$58,MATCH(AE1363,ELSV!$G$4:$G$58,0),MATCH(IF(O1363&gt;2000000,"A",IF(O1363&gt;1000000,"B",IF(O1363&gt;100000,"C","D"))),ELSV!$G$4:$K$4,0))</f>
        <v>0.9</v>
      </c>
      <c r="AO1363" s="24">
        <f t="shared" si="743"/>
        <v>25877.080203261925</v>
      </c>
      <c r="AP1363" s="24">
        <f t="shared" si="744"/>
        <v>23289.372182935735</v>
      </c>
      <c r="AQ1363" s="25">
        <f t="shared" si="745"/>
        <v>2587.7080203261903</v>
      </c>
    </row>
    <row r="1364" spans="1:43" x14ac:dyDescent="0.25">
      <c r="A1364" s="11">
        <v>3006</v>
      </c>
      <c r="B1364" s="6">
        <v>3006006203</v>
      </c>
      <c r="C1364" s="6">
        <v>20000301</v>
      </c>
      <c r="D1364" s="6">
        <v>4000000118</v>
      </c>
      <c r="E1364" s="6" t="s">
        <v>1582</v>
      </c>
      <c r="F1364" s="6" t="s">
        <v>885</v>
      </c>
      <c r="G1364" s="6"/>
      <c r="H1364" s="6">
        <v>4</v>
      </c>
      <c r="I1364" s="6" t="s">
        <v>41</v>
      </c>
      <c r="J1364" s="27">
        <v>40847</v>
      </c>
      <c r="K1364" s="27">
        <v>40847</v>
      </c>
      <c r="L1364" s="7">
        <v>21455.59</v>
      </c>
      <c r="M1364" s="7">
        <v>0</v>
      </c>
      <c r="N1364" s="7"/>
      <c r="O1364" s="8">
        <v>21455.59</v>
      </c>
      <c r="P1364" s="7">
        <v>-14149.15</v>
      </c>
      <c r="Q1364" s="7">
        <v>0</v>
      </c>
      <c r="R1364" s="7">
        <v>-1358.14</v>
      </c>
      <c r="S1364" s="12">
        <f t="shared" si="746"/>
        <v>-15507.289999999999</v>
      </c>
      <c r="T1364" s="18">
        <f t="shared" si="747"/>
        <v>7306.4400000000005</v>
      </c>
      <c r="U1364" s="18">
        <v>5948.3</v>
      </c>
      <c r="V1364" s="30">
        <f t="shared" si="748"/>
        <v>40817</v>
      </c>
      <c r="W1364" s="28">
        <f t="shared" si="742"/>
        <v>11.597222222222221</v>
      </c>
      <c r="X1364" s="38" t="s">
        <v>2852</v>
      </c>
      <c r="Y1364">
        <f>MATCH(X1364,'CAT-3'!$A:$A,0)</f>
        <v>628</v>
      </c>
      <c r="Z1364">
        <f>MATCH(V1364,'CAT-3'!$1:$1,0)</f>
        <v>85</v>
      </c>
      <c r="AA1364">
        <f>INDEX('CAT-3'!$1:$1048576,FAR!Y1364,FAR!Z1364)</f>
        <v>135.5</v>
      </c>
      <c r="AB1364">
        <f>MATCH($AB$3,'CAT-3'!$1:$1,0)</f>
        <v>90</v>
      </c>
      <c r="AC1364">
        <f>INDEX('CAT-3'!$1:$1048576,FAR!Y1364,FAR!AB1364)</f>
        <v>138.4</v>
      </c>
      <c r="AD1364" s="28">
        <f t="shared" si="749"/>
        <v>1.0214022140221402</v>
      </c>
      <c r="AE1364" s="43" t="s">
        <v>4429</v>
      </c>
      <c r="AF1364">
        <f>MATCH(AE1364,'CAT-4'!$A:$A,0)</f>
        <v>844</v>
      </c>
      <c r="AG1364">
        <f>MATCH($AG$3,'CAT-4'!$1:$1,0)</f>
        <v>4</v>
      </c>
      <c r="AH1364">
        <f>INDEX('CAT-4'!$1:$1048576,FAR!AF1364,FAR!AG1364)</f>
        <v>103.9</v>
      </c>
      <c r="AI1364">
        <f>MATCH($AI$3,'CAT-4'!$1:$1,0)</f>
        <v>133</v>
      </c>
      <c r="AJ1364">
        <f>INDEX('CAT-4'!$1:$1048576,FAR!AF1364,FAR!AI1364)</f>
        <v>157.9</v>
      </c>
      <c r="AK1364" s="28">
        <f t="shared" si="750"/>
        <v>1.5197305101058709</v>
      </c>
      <c r="AL1364" s="28">
        <f t="shared" si="751"/>
        <v>1.552256107739133</v>
      </c>
      <c r="AM1364" s="2">
        <f>INDEX(ELSV!$C$4:$G$58,MATCH(AE1364,ELSV!$G$4:$G$58,0),MATCH(IF(O1364&gt;2000000,"A",IF(O1364&gt;1000000,"B",IF(O1364&gt;100000,"C","D"))),ELSV!$C$4:$G$4,0))</f>
        <v>8</v>
      </c>
      <c r="AN1364" s="77">
        <f>INDEX(ELSV!$G$4:$K$58,MATCH(AE1364,ELSV!$G$4:$G$58,0),MATCH(IF(O1364&gt;2000000,"A",IF(O1364&gt;1000000,"B",IF(O1364&gt;100000,"C","D"))),ELSV!$G$4:$K$4,0))</f>
        <v>0.95</v>
      </c>
      <c r="AO1364" s="24">
        <f t="shared" si="743"/>
        <v>33304.570622646665</v>
      </c>
      <c r="AP1364" s="24">
        <f t="shared" si="744"/>
        <v>31639.342091514329</v>
      </c>
      <c r="AQ1364" s="25">
        <f t="shared" si="745"/>
        <v>1665.2285311323358</v>
      </c>
    </row>
    <row r="1365" spans="1:43" x14ac:dyDescent="0.25">
      <c r="A1365" s="11">
        <v>3008</v>
      </c>
      <c r="B1365" s="6">
        <v>3008000216</v>
      </c>
      <c r="C1365" s="6">
        <v>20000201</v>
      </c>
      <c r="D1365" s="6">
        <v>3020000395</v>
      </c>
      <c r="E1365" s="6" t="s">
        <v>1586</v>
      </c>
      <c r="F1365" s="6" t="s">
        <v>527</v>
      </c>
      <c r="G1365" s="6"/>
      <c r="H1365" s="6">
        <v>1</v>
      </c>
      <c r="I1365" s="6" t="s">
        <v>8</v>
      </c>
      <c r="J1365" s="27">
        <v>42363</v>
      </c>
      <c r="K1365" s="27">
        <v>42363</v>
      </c>
      <c r="L1365" s="7">
        <v>21260</v>
      </c>
      <c r="M1365" s="7">
        <v>0</v>
      </c>
      <c r="N1365" s="7"/>
      <c r="O1365" s="8">
        <v>21260</v>
      </c>
      <c r="P1365" s="7">
        <v>-7768.64</v>
      </c>
      <c r="Q1365" s="7">
        <v>0</v>
      </c>
      <c r="R1365" s="7">
        <v>-1239.46</v>
      </c>
      <c r="S1365" s="12">
        <f t="shared" si="746"/>
        <v>-9008.1</v>
      </c>
      <c r="T1365" s="18">
        <f t="shared" si="747"/>
        <v>13491.36</v>
      </c>
      <c r="U1365" s="18">
        <v>12251.9</v>
      </c>
      <c r="V1365" s="30">
        <f t="shared" si="748"/>
        <v>42339</v>
      </c>
      <c r="W1365" s="28">
        <f t="shared" si="742"/>
        <v>7.4444444444444446</v>
      </c>
      <c r="X1365" s="38"/>
      <c r="AD1365"/>
      <c r="AE1365" s="43" t="s">
        <v>4186</v>
      </c>
      <c r="AF1365">
        <f>MATCH(AE1365,'CAT-4'!$A:$A,0)</f>
        <v>719</v>
      </c>
      <c r="AG1365">
        <f>MATCH(V1365,'CAT-4'!$1:$1,0)</f>
        <v>48</v>
      </c>
      <c r="AH1365">
        <f>INDEX('CAT-4'!$1:$1048576,FAR!AF1365,FAR!AG1365)</f>
        <v>92.7</v>
      </c>
      <c r="AI1365">
        <f>MATCH($AI$3,'CAT-4'!$1:$1,0)</f>
        <v>133</v>
      </c>
      <c r="AJ1365">
        <f>INDEX('CAT-4'!$1:$1048576,FAR!AF1365,FAR!AI1365)</f>
        <v>108.7</v>
      </c>
      <c r="AK1365" s="28">
        <f t="shared" si="750"/>
        <v>1.1725997842502698</v>
      </c>
      <c r="AL1365" s="28">
        <f t="shared" ref="AL1365:AL1366" si="752">AK1365</f>
        <v>1.1725997842502698</v>
      </c>
      <c r="AM1365" s="2">
        <f>INDEX(ELSV!$C$4:$G$58,MATCH(AE1365,ELSV!$G$4:$G$58,0),MATCH(IF(O1365&gt;2000000,"A",IF(O1365&gt;1000000,"B",IF(O1365&gt;100000,"C","D"))),ELSV!$C$4:$G$4,0))</f>
        <v>8</v>
      </c>
      <c r="AN1365" s="77">
        <f>INDEX(ELSV!$G$4:$K$58,MATCH(AE1365,ELSV!$G$4:$G$58,0),MATCH(IF(O1365&gt;2000000,"A",IF(O1365&gt;1000000,"B",IF(O1365&gt;100000,"C","D"))),ELSV!$G$4:$K$4,0))</f>
        <v>0.95</v>
      </c>
      <c r="AO1365" s="24">
        <f t="shared" si="743"/>
        <v>24929.471413160736</v>
      </c>
      <c r="AP1365" s="24">
        <f t="shared" si="744"/>
        <v>22038.345214551122</v>
      </c>
      <c r="AQ1365" s="25">
        <f t="shared" si="745"/>
        <v>2891.1261986096142</v>
      </c>
    </row>
    <row r="1366" spans="1:43" x14ac:dyDescent="0.25">
      <c r="A1366" s="11">
        <v>3007</v>
      </c>
      <c r="B1366" s="6">
        <v>3007006301</v>
      </c>
      <c r="C1366" s="6">
        <v>20000401</v>
      </c>
      <c r="D1366" s="6">
        <v>5030000211</v>
      </c>
      <c r="E1366" s="6" t="s">
        <v>1585</v>
      </c>
      <c r="F1366" s="6" t="s">
        <v>1485</v>
      </c>
      <c r="G1366" s="6"/>
      <c r="H1366" s="6">
        <v>2</v>
      </c>
      <c r="I1366" s="6" t="s">
        <v>8</v>
      </c>
      <c r="J1366" s="27">
        <v>43788</v>
      </c>
      <c r="K1366" s="27">
        <v>43788</v>
      </c>
      <c r="L1366" s="7">
        <v>21122.01</v>
      </c>
      <c r="M1366" s="7">
        <v>0</v>
      </c>
      <c r="N1366" s="7"/>
      <c r="O1366" s="8">
        <v>21122.01</v>
      </c>
      <c r="P1366" s="7">
        <v>-7496.58</v>
      </c>
      <c r="Q1366" s="7">
        <v>0</v>
      </c>
      <c r="R1366" s="7">
        <v>-3168.3</v>
      </c>
      <c r="S1366" s="12">
        <f t="shared" si="746"/>
        <v>-10664.880000000001</v>
      </c>
      <c r="T1366" s="18">
        <f t="shared" si="747"/>
        <v>13625.429999999998</v>
      </c>
      <c r="U1366" s="18">
        <v>10457.129999999999</v>
      </c>
      <c r="V1366" s="30">
        <f t="shared" si="748"/>
        <v>43770</v>
      </c>
      <c r="W1366" s="28">
        <f t="shared" si="742"/>
        <v>3.5444444444444443</v>
      </c>
      <c r="X1366" s="38"/>
      <c r="AD1366"/>
      <c r="AE1366" s="43" t="s">
        <v>4047</v>
      </c>
      <c r="AF1366">
        <f>MATCH(AE1366,'CAT-4'!$A:$A,0)</f>
        <v>647</v>
      </c>
      <c r="AG1366">
        <f>MATCH(V1366,'CAT-4'!$1:$1,0)</f>
        <v>95</v>
      </c>
      <c r="AH1366">
        <f>INDEX('CAT-4'!$1:$1048576,FAR!AF1366,FAR!AG1366)</f>
        <v>93.1</v>
      </c>
      <c r="AI1366">
        <f>MATCH($AI$3,'CAT-4'!$1:$1,0)</f>
        <v>133</v>
      </c>
      <c r="AJ1366">
        <f>INDEX('CAT-4'!$1:$1048576,FAR!AF1366,FAR!AI1366)</f>
        <v>92.8</v>
      </c>
      <c r="AK1366" s="28">
        <f t="shared" si="750"/>
        <v>0.99677765843179378</v>
      </c>
      <c r="AL1366" s="28">
        <f t="shared" si="752"/>
        <v>0.99677765843179378</v>
      </c>
      <c r="AM1366" s="2">
        <f>INDEX(ELSV!$C$4:$G$58,MATCH(AE1366,ELSV!$G$4:$G$58,0),MATCH(IF(O1366&gt;2000000,"A",IF(O1366&gt;1000000,"B",IF(O1366&gt;100000,"C","D"))),ELSV!$C$4:$G$4,0))</f>
        <v>6</v>
      </c>
      <c r="AN1366" s="77">
        <f>INDEX(ELSV!$G$4:$K$58,MATCH(AE1366,ELSV!$G$4:$G$58,0),MATCH(IF(O1366&gt;2000000,"A",IF(O1366&gt;1000000,"B",IF(O1366&gt;100000,"C","D"))),ELSV!$G$4:$K$4,0))</f>
        <v>1</v>
      </c>
      <c r="AO1366" s="24">
        <f t="shared" si="743"/>
        <v>21053.947669172932</v>
      </c>
      <c r="AP1366" s="24">
        <f t="shared" si="744"/>
        <v>12437.42464160401</v>
      </c>
      <c r="AQ1366" s="25">
        <f t="shared" si="745"/>
        <v>8616.5230275689228</v>
      </c>
    </row>
    <row r="1367" spans="1:43" hidden="1" x14ac:dyDescent="0.25">
      <c r="A1367" s="11">
        <v>3003</v>
      </c>
      <c r="B1367" s="6">
        <v>3003006201</v>
      </c>
      <c r="C1367" s="6">
        <v>20000301</v>
      </c>
      <c r="D1367" s="6">
        <v>4000000152</v>
      </c>
      <c r="E1367" s="6"/>
      <c r="F1367" s="6" t="s">
        <v>912</v>
      </c>
      <c r="G1367" s="6"/>
      <c r="H1367" s="6">
        <v>11</v>
      </c>
      <c r="I1367" s="6" t="s">
        <v>41</v>
      </c>
      <c r="J1367" s="27">
        <v>40816</v>
      </c>
      <c r="K1367" s="27">
        <v>40816</v>
      </c>
      <c r="L1367" s="7">
        <v>20908.02</v>
      </c>
      <c r="M1367" s="7">
        <v>0</v>
      </c>
      <c r="N1367" s="7"/>
      <c r="O1367" s="8">
        <v>20908.02</v>
      </c>
      <c r="P1367" s="7">
        <v>-13900.15</v>
      </c>
      <c r="Q1367" s="7">
        <v>0</v>
      </c>
      <c r="R1367" s="7">
        <v>-1323.48</v>
      </c>
      <c r="S1367" s="12">
        <f t="shared" si="746"/>
        <v>-15223.63</v>
      </c>
      <c r="T1367" s="18">
        <f t="shared" si="747"/>
        <v>7007.8700000000008</v>
      </c>
      <c r="U1367" s="18">
        <v>5684.39</v>
      </c>
      <c r="V1367" s="30">
        <f t="shared" si="748"/>
        <v>40787</v>
      </c>
      <c r="W1367" s="28">
        <f t="shared" si="742"/>
        <v>11.680555555555555</v>
      </c>
      <c r="X1367" s="38" t="s">
        <v>3064</v>
      </c>
      <c r="Y1367">
        <f>MATCH(X1367,'CAT-3'!$A:$A,0)</f>
        <v>734</v>
      </c>
      <c r="Z1367">
        <f>MATCH(V1367,'CAT-3'!$1:$1,0)</f>
        <v>84</v>
      </c>
      <c r="AA1367">
        <f>INDEX('CAT-3'!$1:$1048576,FAR!Y1367,FAR!Z1367)</f>
        <v>115.1</v>
      </c>
      <c r="AB1367">
        <f>MATCH($AB$3,'CAT-3'!$1:$1,0)</f>
        <v>90</v>
      </c>
      <c r="AC1367">
        <f>INDEX('CAT-3'!$1:$1048576,FAR!Y1367,FAR!AB1367)</f>
        <v>116.8</v>
      </c>
      <c r="AD1367" s="28">
        <f>AC1367/AA1367</f>
        <v>1.0147697654213728</v>
      </c>
      <c r="AE1367" s="43" t="s">
        <v>4165</v>
      </c>
      <c r="AF1367">
        <f>MATCH(AE1367,'CAT-4'!$A:$A,0)</f>
        <v>708</v>
      </c>
      <c r="AG1367">
        <f>MATCH($AG$3,'CAT-4'!$1:$1,0)</f>
        <v>4</v>
      </c>
      <c r="AH1367">
        <f>INDEX('CAT-4'!$1:$1048576,FAR!AF1367,FAR!AG1367)</f>
        <v>102.3</v>
      </c>
      <c r="AI1367">
        <f>MATCH($AI$3,'CAT-4'!$1:$1,0)</f>
        <v>133</v>
      </c>
      <c r="AJ1367">
        <f>INDEX('CAT-4'!$1:$1048576,FAR!AF1367,FAR!AI1367)</f>
        <v>133.69999999999999</v>
      </c>
      <c r="AK1367" s="28">
        <f>AJ1367/AH1367</f>
        <v>1.3069403714565004</v>
      </c>
      <c r="AL1367" s="28">
        <f>AK1367*AD1367</f>
        <v>1.3262435741626348</v>
      </c>
      <c r="AM1367" s="2">
        <f>INDEX(ELSV!$C$4:$G$58,MATCH(AE1367,ELSV!$G$4:$G$58,0),MATCH(IF(O1367&gt;2000000,"A",IF(O1367&gt;1000000,"B",IF(O1367&gt;100000,"C","D"))),ELSV!$C$4:$G$4,0))</f>
        <v>8</v>
      </c>
      <c r="AN1367" s="77">
        <f>INDEX(ELSV!$G$4:$K$58,MATCH(AE1367,ELSV!$G$4:$G$58,0),MATCH(IF(O1367&gt;2000000,"A",IF(O1367&gt;1000000,"B",IF(O1367&gt;100000,"C","D"))),ELSV!$G$4:$K$4,0))</f>
        <v>0.95</v>
      </c>
      <c r="AO1367" s="24">
        <f t="shared" si="743"/>
        <v>27729.127173463854</v>
      </c>
      <c r="AP1367" s="24">
        <f t="shared" si="744"/>
        <v>26342.670814790661</v>
      </c>
      <c r="AQ1367" s="25">
        <f t="shared" si="745"/>
        <v>1386.4563586731929</v>
      </c>
    </row>
    <row r="1368" spans="1:43" x14ac:dyDescent="0.25">
      <c r="A1368" s="11">
        <v>3007</v>
      </c>
      <c r="B1368" s="6">
        <v>3007000202</v>
      </c>
      <c r="C1368" s="6">
        <v>20000201</v>
      </c>
      <c r="D1368" s="6">
        <v>3020000424</v>
      </c>
      <c r="E1368" s="6" t="s">
        <v>1585</v>
      </c>
      <c r="F1368" s="6" t="s">
        <v>552</v>
      </c>
      <c r="G1368" s="6"/>
      <c r="H1368" s="6">
        <v>1</v>
      </c>
      <c r="I1368" s="6" t="s">
        <v>8</v>
      </c>
      <c r="J1368" s="27">
        <v>42583</v>
      </c>
      <c r="K1368" s="27">
        <v>42583</v>
      </c>
      <c r="L1368" s="7">
        <v>20899</v>
      </c>
      <c r="M1368" s="7">
        <v>0</v>
      </c>
      <c r="N1368" s="7"/>
      <c r="O1368" s="8">
        <v>20899</v>
      </c>
      <c r="P1368" s="7">
        <v>-6903.21</v>
      </c>
      <c r="Q1368" s="7">
        <v>0</v>
      </c>
      <c r="R1368" s="7">
        <v>-1218.4100000000001</v>
      </c>
      <c r="S1368" s="12">
        <f t="shared" si="746"/>
        <v>-8121.62</v>
      </c>
      <c r="T1368" s="18">
        <f t="shared" si="747"/>
        <v>13995.79</v>
      </c>
      <c r="U1368" s="18">
        <v>12777.38</v>
      </c>
      <c r="V1368" s="30">
        <f t="shared" si="748"/>
        <v>42583</v>
      </c>
      <c r="W1368" s="28">
        <f t="shared" si="742"/>
        <v>6.8444444444444441</v>
      </c>
      <c r="X1368" s="38"/>
      <c r="AD1368"/>
      <c r="AE1368" s="43" t="s">
        <v>4429</v>
      </c>
      <c r="AF1368">
        <f>MATCH(AE1368,'CAT-4'!$A:$A,0)</f>
        <v>844</v>
      </c>
      <c r="AG1368">
        <f>MATCH(V1368,'CAT-4'!$1:$1,0)</f>
        <v>56</v>
      </c>
      <c r="AH1368">
        <f>INDEX('CAT-4'!$1:$1048576,FAR!AF1368,FAR!AG1368)</f>
        <v>113.1</v>
      </c>
      <c r="AI1368">
        <f>MATCH($AI$3,'CAT-4'!$1:$1,0)</f>
        <v>133</v>
      </c>
      <c r="AJ1368">
        <f>INDEX('CAT-4'!$1:$1048576,FAR!AF1368,FAR!AI1368)</f>
        <v>157.9</v>
      </c>
      <c r="AK1368" s="28">
        <f t="shared" ref="AK1368:AK1373" si="753">AJ1368/AH1368</f>
        <v>1.3961096374889479</v>
      </c>
      <c r="AL1368" s="28">
        <f t="shared" ref="AL1368:AL1373" si="754">AK1368</f>
        <v>1.3961096374889479</v>
      </c>
      <c r="AM1368" s="2">
        <f>INDEX(ELSV!$C$4:$G$58,MATCH(AE1368,ELSV!$G$4:$G$58,0),MATCH(IF(O1368&gt;2000000,"A",IF(O1368&gt;1000000,"B",IF(O1368&gt;100000,"C","D"))),ELSV!$C$4:$G$4,0))</f>
        <v>8</v>
      </c>
      <c r="AN1368" s="77">
        <f>INDEX(ELSV!$G$4:$K$58,MATCH(AE1368,ELSV!$G$4:$G$58,0),MATCH(IF(O1368&gt;2000000,"A",IF(O1368&gt;1000000,"B",IF(O1368&gt;100000,"C","D"))),ELSV!$G$4:$K$4,0))</f>
        <v>0.95</v>
      </c>
      <c r="AO1368" s="24">
        <f t="shared" si="743"/>
        <v>29177.295313881521</v>
      </c>
      <c r="AP1368" s="24">
        <f t="shared" si="744"/>
        <v>23714.65724678259</v>
      </c>
      <c r="AQ1368" s="25">
        <f t="shared" si="745"/>
        <v>5462.6380670989311</v>
      </c>
    </row>
    <row r="1369" spans="1:43" x14ac:dyDescent="0.25">
      <c r="A1369" s="11">
        <v>3006</v>
      </c>
      <c r="B1369" s="6">
        <v>3006000206</v>
      </c>
      <c r="C1369" s="6">
        <v>20000401</v>
      </c>
      <c r="D1369" s="6">
        <v>5030000177</v>
      </c>
      <c r="E1369" s="6" t="s">
        <v>1582</v>
      </c>
      <c r="F1369" s="6" t="s">
        <v>1454</v>
      </c>
      <c r="G1369" s="6"/>
      <c r="H1369" s="6">
        <v>1</v>
      </c>
      <c r="I1369" s="6" t="s">
        <v>8</v>
      </c>
      <c r="J1369" s="27">
        <v>41608</v>
      </c>
      <c r="K1369" s="27">
        <v>41608</v>
      </c>
      <c r="L1369" s="7">
        <v>8925</v>
      </c>
      <c r="M1369" s="7">
        <v>11814</v>
      </c>
      <c r="N1369" s="7"/>
      <c r="O1369" s="8">
        <v>20739</v>
      </c>
      <c r="P1369" s="7">
        <v>-8032.5</v>
      </c>
      <c r="Q1369" s="7">
        <v>0</v>
      </c>
      <c r="R1369" s="7">
        <v>-2727.32</v>
      </c>
      <c r="S1369" s="12">
        <f t="shared" si="746"/>
        <v>-10759.82</v>
      </c>
      <c r="T1369" s="18">
        <f t="shared" si="747"/>
        <v>892.5</v>
      </c>
      <c r="U1369" s="18">
        <v>9979.18</v>
      </c>
      <c r="V1369" s="30">
        <f t="shared" si="748"/>
        <v>41579</v>
      </c>
      <c r="W1369" s="28">
        <f t="shared" si="742"/>
        <v>9.5138888888888893</v>
      </c>
      <c r="X1369" s="38"/>
      <c r="AD1369"/>
      <c r="AE1369" s="43" t="s">
        <v>4047</v>
      </c>
      <c r="AF1369">
        <f>MATCH(AE1369,'CAT-4'!$A:$A,0)</f>
        <v>647</v>
      </c>
      <c r="AG1369">
        <f>MATCH(V1369,'CAT-4'!$1:$1,0)</f>
        <v>23</v>
      </c>
      <c r="AH1369">
        <f>INDEX('CAT-4'!$1:$1048576,FAR!AF1369,FAR!AG1369)</f>
        <v>98.5</v>
      </c>
      <c r="AI1369">
        <f>MATCH($AI$3,'CAT-4'!$1:$1,0)</f>
        <v>133</v>
      </c>
      <c r="AJ1369">
        <f>INDEX('CAT-4'!$1:$1048576,FAR!AF1369,FAR!AI1369)</f>
        <v>92.8</v>
      </c>
      <c r="AK1369" s="28">
        <f t="shared" si="753"/>
        <v>0.9421319796954315</v>
      </c>
      <c r="AL1369" s="28">
        <f t="shared" si="754"/>
        <v>0.9421319796954315</v>
      </c>
      <c r="AM1369" s="2">
        <f>INDEX(ELSV!$C$4:$G$58,MATCH(AE1369,ELSV!$G$4:$G$58,0),MATCH(IF(O1369&gt;2000000,"A",IF(O1369&gt;1000000,"B",IF(O1369&gt;100000,"C","D"))),ELSV!$C$4:$G$4,0))</f>
        <v>6</v>
      </c>
      <c r="AN1369" s="77">
        <f>INDEX(ELSV!$G$4:$K$58,MATCH(AE1369,ELSV!$G$4:$G$58,0),MATCH(IF(O1369&gt;2000000,"A",IF(O1369&gt;1000000,"B",IF(O1369&gt;100000,"C","D"))),ELSV!$G$4:$K$4,0))</f>
        <v>1</v>
      </c>
      <c r="AO1369" s="24">
        <f t="shared" si="743"/>
        <v>19538.875126903553</v>
      </c>
      <c r="AP1369" s="24">
        <f t="shared" si="744"/>
        <v>19538.875126903553</v>
      </c>
      <c r="AQ1369" s="25">
        <f t="shared" si="745"/>
        <v>0</v>
      </c>
    </row>
    <row r="1370" spans="1:43" x14ac:dyDescent="0.25">
      <c r="A1370" s="11">
        <v>3007</v>
      </c>
      <c r="B1370" s="6">
        <v>3007006203</v>
      </c>
      <c r="C1370" s="6">
        <v>20000301</v>
      </c>
      <c r="D1370" s="6">
        <v>4000000267</v>
      </c>
      <c r="E1370" s="6" t="s">
        <v>1585</v>
      </c>
      <c r="F1370" s="6" t="s">
        <v>992</v>
      </c>
      <c r="G1370" s="6"/>
      <c r="H1370" s="6">
        <v>1</v>
      </c>
      <c r="I1370" s="6" t="s">
        <v>8</v>
      </c>
      <c r="J1370" s="27">
        <v>42248</v>
      </c>
      <c r="K1370" s="27">
        <v>42248</v>
      </c>
      <c r="L1370" s="7">
        <v>20520.02</v>
      </c>
      <c r="M1370" s="7">
        <v>0</v>
      </c>
      <c r="N1370" s="7"/>
      <c r="O1370" s="8">
        <v>20520.02</v>
      </c>
      <c r="P1370" s="7">
        <v>-8549.4500000000007</v>
      </c>
      <c r="Q1370" s="7">
        <v>0</v>
      </c>
      <c r="R1370" s="7">
        <v>-1298.92</v>
      </c>
      <c r="S1370" s="12">
        <f t="shared" si="746"/>
        <v>-9848.3700000000008</v>
      </c>
      <c r="T1370" s="18">
        <f t="shared" si="747"/>
        <v>11970.57</v>
      </c>
      <c r="U1370" s="18">
        <v>10671.65</v>
      </c>
      <c r="V1370" s="30">
        <f t="shared" si="748"/>
        <v>42248</v>
      </c>
      <c r="W1370" s="28">
        <f t="shared" si="742"/>
        <v>7.7611111111111111</v>
      </c>
      <c r="X1370" s="38"/>
      <c r="AD1370"/>
      <c r="AE1370" s="43" t="s">
        <v>4429</v>
      </c>
      <c r="AF1370">
        <f>MATCH(AE1370,'CAT-4'!$A:$A,0)</f>
        <v>844</v>
      </c>
      <c r="AG1370">
        <f>MATCH(V1370,'CAT-4'!$1:$1,0)</f>
        <v>45</v>
      </c>
      <c r="AH1370">
        <f>INDEX('CAT-4'!$1:$1048576,FAR!AF1370,FAR!AG1370)</f>
        <v>110.9</v>
      </c>
      <c r="AI1370">
        <f>MATCH($AI$3,'CAT-4'!$1:$1,0)</f>
        <v>133</v>
      </c>
      <c r="AJ1370">
        <f>INDEX('CAT-4'!$1:$1048576,FAR!AF1370,FAR!AI1370)</f>
        <v>157.9</v>
      </c>
      <c r="AK1370" s="28">
        <f t="shared" si="753"/>
        <v>1.42380522993688</v>
      </c>
      <c r="AL1370" s="28">
        <f t="shared" si="754"/>
        <v>1.42380522993688</v>
      </c>
      <c r="AM1370" s="2">
        <f>INDEX(ELSV!$C$4:$G$58,MATCH(AE1370,ELSV!$G$4:$G$58,0),MATCH(IF(O1370&gt;2000000,"A",IF(O1370&gt;1000000,"B",IF(O1370&gt;100000,"C","D"))),ELSV!$C$4:$G$4,0))</f>
        <v>8</v>
      </c>
      <c r="AN1370" s="77">
        <f>INDEX(ELSV!$G$4:$K$58,MATCH(AE1370,ELSV!$G$4:$G$58,0),MATCH(IF(O1370&gt;2000000,"A",IF(O1370&gt;1000000,"B",IF(O1370&gt;100000,"C","D"))),ELSV!$G$4:$K$4,0))</f>
        <v>0.95</v>
      </c>
      <c r="AO1370" s="24">
        <f t="shared" si="743"/>
        <v>29216.511794409376</v>
      </c>
      <c r="AP1370" s="24">
        <f t="shared" si="744"/>
        <v>26926.870574965556</v>
      </c>
      <c r="AQ1370" s="25">
        <f t="shared" si="745"/>
        <v>2289.6412194438199</v>
      </c>
    </row>
    <row r="1371" spans="1:43" x14ac:dyDescent="0.25">
      <c r="A1371" s="11">
        <v>3004</v>
      </c>
      <c r="B1371" s="6">
        <v>3004006201</v>
      </c>
      <c r="C1371" s="6">
        <v>20000301</v>
      </c>
      <c r="D1371" s="6">
        <v>4000000255</v>
      </c>
      <c r="E1371" s="6" t="s">
        <v>1583</v>
      </c>
      <c r="F1371" s="6" t="s">
        <v>981</v>
      </c>
      <c r="G1371" s="6"/>
      <c r="H1371" s="6">
        <v>1</v>
      </c>
      <c r="I1371" s="6" t="s">
        <v>8</v>
      </c>
      <c r="J1371" s="27">
        <v>42217</v>
      </c>
      <c r="K1371" s="27">
        <v>42217</v>
      </c>
      <c r="L1371" s="7">
        <v>20520.009999999998</v>
      </c>
      <c r="M1371" s="7">
        <v>0</v>
      </c>
      <c r="N1371" s="7"/>
      <c r="O1371" s="8">
        <v>20520.009999999998</v>
      </c>
      <c r="P1371" s="7">
        <v>-8659.4599999999991</v>
      </c>
      <c r="Q1371" s="7">
        <v>0</v>
      </c>
      <c r="R1371" s="7">
        <v>-1298.92</v>
      </c>
      <c r="S1371" s="12">
        <f t="shared" si="746"/>
        <v>-9958.3799999999992</v>
      </c>
      <c r="T1371" s="18">
        <f t="shared" si="747"/>
        <v>11860.55</v>
      </c>
      <c r="U1371" s="18">
        <v>10561.63</v>
      </c>
      <c r="V1371" s="30">
        <f t="shared" si="748"/>
        <v>42217</v>
      </c>
      <c r="W1371" s="28">
        <f t="shared" si="742"/>
        <v>7.8444444444444441</v>
      </c>
      <c r="X1371" s="38"/>
      <c r="AD1371"/>
      <c r="AE1371" s="43" t="s">
        <v>4429</v>
      </c>
      <c r="AF1371">
        <f>MATCH(AE1371,'CAT-4'!$A:$A,0)</f>
        <v>844</v>
      </c>
      <c r="AG1371">
        <f>MATCH(V1371,'CAT-4'!$1:$1,0)</f>
        <v>44</v>
      </c>
      <c r="AH1371">
        <f>INDEX('CAT-4'!$1:$1048576,FAR!AF1371,FAR!AG1371)</f>
        <v>116.1</v>
      </c>
      <c r="AI1371">
        <f>MATCH($AI$3,'CAT-4'!$1:$1,0)</f>
        <v>133</v>
      </c>
      <c r="AJ1371">
        <f>INDEX('CAT-4'!$1:$1048576,FAR!AF1371,FAR!AI1371)</f>
        <v>157.9</v>
      </c>
      <c r="AK1371" s="28">
        <f t="shared" si="753"/>
        <v>1.3600344530577091</v>
      </c>
      <c r="AL1371" s="28">
        <f t="shared" si="754"/>
        <v>1.3600344530577091</v>
      </c>
      <c r="AM1371" s="2">
        <f>INDEX(ELSV!$C$4:$G$58,MATCH(AE1371,ELSV!$G$4:$G$58,0),MATCH(IF(O1371&gt;2000000,"A",IF(O1371&gt;1000000,"B",IF(O1371&gt;100000,"C","D"))),ELSV!$C$4:$G$4,0))</f>
        <v>8</v>
      </c>
      <c r="AN1371" s="77">
        <f>INDEX(ELSV!$G$4:$K$58,MATCH(AE1371,ELSV!$G$4:$G$58,0),MATCH(IF(O1371&gt;2000000,"A",IF(O1371&gt;1000000,"B",IF(O1371&gt;100000,"C","D"))),ELSV!$G$4:$K$4,0))</f>
        <v>0.95</v>
      </c>
      <c r="AO1371" s="24">
        <f t="shared" si="743"/>
        <v>27907.92057708872</v>
      </c>
      <c r="AP1371" s="24">
        <f t="shared" si="744"/>
        <v>25997.003237574172</v>
      </c>
      <c r="AQ1371" s="25">
        <f t="shared" si="745"/>
        <v>1910.9173395145481</v>
      </c>
    </row>
    <row r="1372" spans="1:43" x14ac:dyDescent="0.25">
      <c r="A1372" s="11">
        <v>3008</v>
      </c>
      <c r="B1372" s="6">
        <v>3008006201</v>
      </c>
      <c r="C1372" s="6">
        <v>20000301</v>
      </c>
      <c r="D1372" s="6">
        <v>4000000274</v>
      </c>
      <c r="E1372" s="6" t="s">
        <v>1586</v>
      </c>
      <c r="F1372" s="6" t="s">
        <v>997</v>
      </c>
      <c r="G1372" s="6"/>
      <c r="H1372" s="6">
        <v>1</v>
      </c>
      <c r="I1372" s="6" t="s">
        <v>8</v>
      </c>
      <c r="J1372" s="27">
        <v>42277</v>
      </c>
      <c r="K1372" s="27">
        <v>42277</v>
      </c>
      <c r="L1372" s="7">
        <v>20520</v>
      </c>
      <c r="M1372" s="7">
        <v>0</v>
      </c>
      <c r="N1372" s="7"/>
      <c r="O1372" s="8">
        <v>20520</v>
      </c>
      <c r="P1372" s="7">
        <v>-8446.5300000000007</v>
      </c>
      <c r="Q1372" s="7">
        <v>0</v>
      </c>
      <c r="R1372" s="7">
        <v>-1298.92</v>
      </c>
      <c r="S1372" s="12">
        <f t="shared" si="746"/>
        <v>-9745.4500000000007</v>
      </c>
      <c r="T1372" s="18">
        <f t="shared" si="747"/>
        <v>12073.47</v>
      </c>
      <c r="U1372" s="18">
        <v>10774.55</v>
      </c>
      <c r="V1372" s="30">
        <f t="shared" si="748"/>
        <v>42248</v>
      </c>
      <c r="W1372" s="28">
        <f t="shared" si="742"/>
        <v>7.6805555555555554</v>
      </c>
      <c r="X1372" s="38"/>
      <c r="AD1372"/>
      <c r="AE1372" s="43" t="s">
        <v>4429</v>
      </c>
      <c r="AF1372">
        <f>MATCH(AE1372,'CAT-4'!$A:$A,0)</f>
        <v>844</v>
      </c>
      <c r="AG1372">
        <f>MATCH(V1372,'CAT-4'!$1:$1,0)</f>
        <v>45</v>
      </c>
      <c r="AH1372">
        <f>INDEX('CAT-4'!$1:$1048576,FAR!AF1372,FAR!AG1372)</f>
        <v>110.9</v>
      </c>
      <c r="AI1372">
        <f>MATCH($AI$3,'CAT-4'!$1:$1,0)</f>
        <v>133</v>
      </c>
      <c r="AJ1372">
        <f>INDEX('CAT-4'!$1:$1048576,FAR!AF1372,FAR!AI1372)</f>
        <v>157.9</v>
      </c>
      <c r="AK1372" s="28">
        <f t="shared" si="753"/>
        <v>1.42380522993688</v>
      </c>
      <c r="AL1372" s="28">
        <f t="shared" si="754"/>
        <v>1.42380522993688</v>
      </c>
      <c r="AM1372" s="2">
        <f>INDEX(ELSV!$C$4:$G$58,MATCH(AE1372,ELSV!$G$4:$G$58,0),MATCH(IF(O1372&gt;2000000,"A",IF(O1372&gt;1000000,"B",IF(O1372&gt;100000,"C","D"))),ELSV!$C$4:$G$4,0))</f>
        <v>8</v>
      </c>
      <c r="AN1372" s="77">
        <f>INDEX(ELSV!$G$4:$K$58,MATCH(AE1372,ELSV!$G$4:$G$58,0),MATCH(IF(O1372&gt;2000000,"A",IF(O1372&gt;1000000,"B",IF(O1372&gt;100000,"C","D"))),ELSV!$G$4:$K$4,0))</f>
        <v>0.95</v>
      </c>
      <c r="AO1372" s="24">
        <f t="shared" si="743"/>
        <v>29216.483318304778</v>
      </c>
      <c r="AP1372" s="24">
        <f t="shared" si="744"/>
        <v>26647.360262623981</v>
      </c>
      <c r="AQ1372" s="25">
        <f t="shared" si="745"/>
        <v>2569.1230556807968</v>
      </c>
    </row>
    <row r="1373" spans="1:43" hidden="1" x14ac:dyDescent="0.25">
      <c r="A1373" s="11">
        <v>3002</v>
      </c>
      <c r="B1373" s="6">
        <v>3002006201</v>
      </c>
      <c r="C1373" s="6">
        <v>20000301</v>
      </c>
      <c r="D1373" s="6">
        <v>4000000248</v>
      </c>
      <c r="E1373" s="6"/>
      <c r="F1373" s="6" t="s">
        <v>974</v>
      </c>
      <c r="G1373" s="6"/>
      <c r="H1373" s="6">
        <v>1</v>
      </c>
      <c r="I1373" s="6" t="s">
        <v>8</v>
      </c>
      <c r="J1373" s="27">
        <v>42202</v>
      </c>
      <c r="K1373" s="27">
        <v>42202</v>
      </c>
      <c r="L1373" s="7">
        <v>20490</v>
      </c>
      <c r="M1373" s="7">
        <v>0</v>
      </c>
      <c r="N1373" s="7"/>
      <c r="O1373" s="8">
        <v>20490</v>
      </c>
      <c r="P1373" s="7">
        <v>-8699.9500000000007</v>
      </c>
      <c r="Q1373" s="7">
        <v>0</v>
      </c>
      <c r="R1373" s="7">
        <v>-1297.02</v>
      </c>
      <c r="S1373" s="12">
        <f t="shared" si="746"/>
        <v>-9996.9700000000012</v>
      </c>
      <c r="T1373" s="18">
        <f t="shared" si="747"/>
        <v>11790.05</v>
      </c>
      <c r="U1373" s="18">
        <v>10493.03</v>
      </c>
      <c r="V1373" s="30">
        <f t="shared" si="748"/>
        <v>42186</v>
      </c>
      <c r="W1373" s="28">
        <f t="shared" si="742"/>
        <v>7.8833333333333337</v>
      </c>
      <c r="X1373" s="38" t="s">
        <v>3080</v>
      </c>
      <c r="AD1373"/>
      <c r="AE1373" s="43" t="s">
        <v>4057</v>
      </c>
      <c r="AF1373">
        <f>MATCH(AE1373,'CAT-4'!$A:$A,0)</f>
        <v>652</v>
      </c>
      <c r="AG1373">
        <f>MATCH(V1373,'CAT-4'!$1:$1,0)</f>
        <v>43</v>
      </c>
      <c r="AH1373">
        <f>INDEX('CAT-4'!$1:$1048576,FAR!AF1373,FAR!AG1373)</f>
        <v>95.7</v>
      </c>
      <c r="AI1373">
        <f>MATCH($AI$3,'CAT-4'!$1:$1,0)</f>
        <v>133</v>
      </c>
      <c r="AJ1373">
        <f>INDEX('CAT-4'!$1:$1048576,FAR!AF1373,FAR!AI1373)</f>
        <v>93.1</v>
      </c>
      <c r="AK1373" s="28">
        <f t="shared" si="753"/>
        <v>0.97283176593521414</v>
      </c>
      <c r="AL1373" s="28">
        <f t="shared" si="754"/>
        <v>0.97283176593521414</v>
      </c>
      <c r="AM1373" s="2">
        <f>INDEX(ELSV!$C$4:$G$58,MATCH(AE1373,ELSV!$G$4:$G$58,0),MATCH(IF(O1373&gt;2000000,"A",IF(O1373&gt;1000000,"B",IF(O1373&gt;100000,"C","D"))),ELSV!$C$4:$G$4,0))</f>
        <v>8</v>
      </c>
      <c r="AN1373" s="77">
        <f>INDEX(ELSV!$G$4:$K$58,MATCH(AE1373,ELSV!$G$4:$G$58,0),MATCH(IF(O1373&gt;2000000,"A",IF(O1373&gt;1000000,"B",IF(O1373&gt;100000,"C","D"))),ELSV!$G$4:$K$4,0))</f>
        <v>0.95</v>
      </c>
      <c r="AO1373" s="24">
        <f t="shared" si="743"/>
        <v>19933.322884012538</v>
      </c>
      <c r="AP1373" s="24">
        <f t="shared" si="744"/>
        <v>18660.497162356321</v>
      </c>
      <c r="AQ1373" s="25">
        <f t="shared" si="745"/>
        <v>1272.825721656216</v>
      </c>
    </row>
    <row r="1374" spans="1:43" x14ac:dyDescent="0.25">
      <c r="A1374" s="11">
        <v>3004</v>
      </c>
      <c r="B1374" s="6">
        <v>3004006203</v>
      </c>
      <c r="C1374" s="6">
        <v>20000301</v>
      </c>
      <c r="D1374" s="6">
        <v>4000000103</v>
      </c>
      <c r="E1374" s="6" t="s">
        <v>1583</v>
      </c>
      <c r="F1374" s="6" t="s">
        <v>872</v>
      </c>
      <c r="G1374" s="6"/>
      <c r="H1374" s="6">
        <v>20</v>
      </c>
      <c r="I1374" s="6" t="s">
        <v>8</v>
      </c>
      <c r="J1374" s="27">
        <v>40808</v>
      </c>
      <c r="K1374" s="27">
        <v>40808</v>
      </c>
      <c r="L1374" s="7">
        <v>20430</v>
      </c>
      <c r="M1374" s="7">
        <v>0</v>
      </c>
      <c r="N1374" s="7"/>
      <c r="O1374" s="8">
        <v>20430</v>
      </c>
      <c r="P1374" s="7">
        <v>-13610.61</v>
      </c>
      <c r="Q1374" s="7">
        <v>0</v>
      </c>
      <c r="R1374" s="7">
        <v>-1293.22</v>
      </c>
      <c r="S1374" s="12">
        <f t="shared" si="746"/>
        <v>-14903.83</v>
      </c>
      <c r="T1374" s="18">
        <f t="shared" si="747"/>
        <v>6819.3899999999994</v>
      </c>
      <c r="U1374" s="18">
        <v>5526.17</v>
      </c>
      <c r="V1374" s="30">
        <f t="shared" si="748"/>
        <v>40787</v>
      </c>
      <c r="W1374" s="28">
        <f t="shared" si="742"/>
        <v>11.702777777777778</v>
      </c>
      <c r="X1374" s="38" t="s">
        <v>2852</v>
      </c>
      <c r="Y1374">
        <f>MATCH(X1374,'CAT-3'!$A:$A,0)</f>
        <v>628</v>
      </c>
      <c r="Z1374">
        <f>MATCH(V1374,'CAT-3'!$1:$1,0)</f>
        <v>84</v>
      </c>
      <c r="AA1374">
        <f>INDEX('CAT-3'!$1:$1048576,FAR!Y1374,FAR!Z1374)</f>
        <v>134.9</v>
      </c>
      <c r="AB1374">
        <f>MATCH($AB$3,'CAT-3'!$1:$1,0)</f>
        <v>90</v>
      </c>
      <c r="AC1374">
        <f>INDEX('CAT-3'!$1:$1048576,FAR!Y1374,FAR!AB1374)</f>
        <v>138.4</v>
      </c>
      <c r="AD1374" s="28">
        <f t="shared" ref="AD1374:AD1375" si="755">AC1374/AA1374</f>
        <v>1.0259451445515197</v>
      </c>
      <c r="AE1374" s="43" t="s">
        <v>4429</v>
      </c>
      <c r="AF1374">
        <f>MATCH(AE1374,'CAT-4'!$A:$A,0)</f>
        <v>844</v>
      </c>
      <c r="AG1374">
        <f>MATCH($AG$3,'CAT-4'!$1:$1,0)</f>
        <v>4</v>
      </c>
      <c r="AH1374">
        <f>INDEX('CAT-4'!$1:$1048576,FAR!AF1374,FAR!AG1374)</f>
        <v>103.9</v>
      </c>
      <c r="AI1374">
        <f>MATCH($AI$3,'CAT-4'!$1:$1,0)</f>
        <v>133</v>
      </c>
      <c r="AJ1374">
        <f>INDEX('CAT-4'!$1:$1048576,FAR!AF1374,FAR!AI1374)</f>
        <v>157.9</v>
      </c>
      <c r="AK1374" s="28">
        <f t="shared" ref="AK1374:AK1382" si="756">AJ1374/AH1374</f>
        <v>1.5197305101058709</v>
      </c>
      <c r="AL1374" s="28">
        <f t="shared" ref="AL1374:AL1375" si="757">AK1374*AD1374</f>
        <v>1.5591601378699225</v>
      </c>
      <c r="AM1374" s="2">
        <f>INDEX(ELSV!$C$4:$G$58,MATCH(AE1374,ELSV!$G$4:$G$58,0),MATCH(IF(O1374&gt;2000000,"A",IF(O1374&gt;1000000,"B",IF(O1374&gt;100000,"C","D"))),ELSV!$C$4:$G$4,0))</f>
        <v>8</v>
      </c>
      <c r="AN1374" s="77">
        <f>INDEX(ELSV!$G$4:$K$58,MATCH(AE1374,ELSV!$G$4:$G$58,0),MATCH(IF(O1374&gt;2000000,"A",IF(O1374&gt;1000000,"B",IF(O1374&gt;100000,"C","D"))),ELSV!$G$4:$K$4,0))</f>
        <v>0.95</v>
      </c>
      <c r="AO1374" s="24">
        <f t="shared" si="743"/>
        <v>31853.641616682515</v>
      </c>
      <c r="AP1374" s="24">
        <f t="shared" si="744"/>
        <v>30260.959535848389</v>
      </c>
      <c r="AQ1374" s="25">
        <f t="shared" si="745"/>
        <v>1592.6820808341254</v>
      </c>
    </row>
    <row r="1375" spans="1:43" x14ac:dyDescent="0.25">
      <c r="A1375" s="11">
        <v>3007</v>
      </c>
      <c r="B1375" s="6">
        <v>3007006201</v>
      </c>
      <c r="C1375" s="6">
        <v>20000301</v>
      </c>
      <c r="D1375" s="6">
        <v>4000000160</v>
      </c>
      <c r="E1375" s="6" t="s">
        <v>1585</v>
      </c>
      <c r="F1375" s="6" t="s">
        <v>916</v>
      </c>
      <c r="G1375" s="6"/>
      <c r="H1375" s="6">
        <v>6</v>
      </c>
      <c r="I1375" s="6" t="s">
        <v>8</v>
      </c>
      <c r="J1375" s="27">
        <v>40991</v>
      </c>
      <c r="K1375" s="27">
        <v>40991</v>
      </c>
      <c r="L1375" s="7">
        <v>20430</v>
      </c>
      <c r="M1375" s="7">
        <v>0</v>
      </c>
      <c r="N1375" s="7"/>
      <c r="O1375" s="8">
        <v>20430</v>
      </c>
      <c r="P1375" s="7">
        <v>-12964</v>
      </c>
      <c r="Q1375" s="7">
        <v>0</v>
      </c>
      <c r="R1375" s="7">
        <v>-1293.22</v>
      </c>
      <c r="S1375" s="12">
        <f t="shared" si="746"/>
        <v>-14257.22</v>
      </c>
      <c r="T1375" s="18">
        <f t="shared" si="747"/>
        <v>7466</v>
      </c>
      <c r="U1375" s="18">
        <v>6172.78</v>
      </c>
      <c r="V1375" s="30">
        <f t="shared" si="748"/>
        <v>40969</v>
      </c>
      <c r="W1375" s="28">
        <f t="shared" si="742"/>
        <v>11.2</v>
      </c>
      <c r="X1375" s="38" t="s">
        <v>2852</v>
      </c>
      <c r="Y1375">
        <f>MATCH(X1375,'CAT-3'!$A:$A,0)</f>
        <v>628</v>
      </c>
      <c r="Z1375">
        <f>MATCH(V1375,'CAT-3'!$1:$1,0)</f>
        <v>90</v>
      </c>
      <c r="AA1375">
        <f>INDEX('CAT-3'!$1:$1048576,FAR!Y1375,FAR!Z1375)</f>
        <v>138.4</v>
      </c>
      <c r="AB1375">
        <f>MATCH($AB$3,'CAT-3'!$1:$1,0)</f>
        <v>90</v>
      </c>
      <c r="AC1375">
        <f>INDEX('CAT-3'!$1:$1048576,FAR!Y1375,FAR!AB1375)</f>
        <v>138.4</v>
      </c>
      <c r="AD1375" s="28">
        <f t="shared" si="755"/>
        <v>1</v>
      </c>
      <c r="AE1375" s="43" t="s">
        <v>4429</v>
      </c>
      <c r="AF1375">
        <f>MATCH(AE1375,'CAT-4'!$A:$A,0)</f>
        <v>844</v>
      </c>
      <c r="AG1375">
        <f>MATCH($AG$3,'CAT-4'!$1:$1,0)</f>
        <v>4</v>
      </c>
      <c r="AH1375">
        <f>INDEX('CAT-4'!$1:$1048576,FAR!AF1375,FAR!AG1375)</f>
        <v>103.9</v>
      </c>
      <c r="AI1375">
        <f>MATCH($AI$3,'CAT-4'!$1:$1,0)</f>
        <v>133</v>
      </c>
      <c r="AJ1375">
        <f>INDEX('CAT-4'!$1:$1048576,FAR!AF1375,FAR!AI1375)</f>
        <v>157.9</v>
      </c>
      <c r="AK1375" s="28">
        <f t="shared" si="756"/>
        <v>1.5197305101058709</v>
      </c>
      <c r="AL1375" s="28">
        <f t="shared" si="757"/>
        <v>1.5197305101058709</v>
      </c>
      <c r="AM1375" s="2">
        <f>INDEX(ELSV!$C$4:$G$58,MATCH(AE1375,ELSV!$G$4:$G$58,0),MATCH(IF(O1375&gt;2000000,"A",IF(O1375&gt;1000000,"B",IF(O1375&gt;100000,"C","D"))),ELSV!$C$4:$G$4,0))</f>
        <v>8</v>
      </c>
      <c r="AN1375" s="77">
        <f>INDEX(ELSV!$G$4:$K$58,MATCH(AE1375,ELSV!$G$4:$G$58,0),MATCH(IF(O1375&gt;2000000,"A",IF(O1375&gt;1000000,"B",IF(O1375&gt;100000,"C","D"))),ELSV!$G$4:$K$4,0))</f>
        <v>0.95</v>
      </c>
      <c r="AO1375" s="24">
        <f t="shared" si="743"/>
        <v>31048.094321462944</v>
      </c>
      <c r="AP1375" s="24">
        <f t="shared" si="744"/>
        <v>29495.689605389794</v>
      </c>
      <c r="AQ1375" s="25">
        <f t="shared" si="745"/>
        <v>1552.4047160731498</v>
      </c>
    </row>
    <row r="1376" spans="1:43" x14ac:dyDescent="0.25">
      <c r="A1376" s="11">
        <v>3004</v>
      </c>
      <c r="B1376" s="6">
        <v>3004006201</v>
      </c>
      <c r="C1376" s="6">
        <v>20000401</v>
      </c>
      <c r="D1376" s="6">
        <v>5000000291</v>
      </c>
      <c r="E1376" s="6" t="s">
        <v>1583</v>
      </c>
      <c r="F1376" s="6" t="s">
        <v>1186</v>
      </c>
      <c r="G1376" s="6"/>
      <c r="H1376" s="6">
        <v>1</v>
      </c>
      <c r="I1376" s="6" t="s">
        <v>8</v>
      </c>
      <c r="J1376" s="27">
        <v>42036</v>
      </c>
      <c r="K1376" s="27">
        <v>42036</v>
      </c>
      <c r="L1376" s="7">
        <v>20300</v>
      </c>
      <c r="M1376" s="7">
        <v>0</v>
      </c>
      <c r="N1376" s="7"/>
      <c r="O1376" s="8">
        <v>20300</v>
      </c>
      <c r="P1376" s="7">
        <v>-9202.64</v>
      </c>
      <c r="Q1376" s="7">
        <v>0</v>
      </c>
      <c r="R1376" s="7">
        <v>-1284.99</v>
      </c>
      <c r="S1376" s="12">
        <f t="shared" si="746"/>
        <v>-10487.63</v>
      </c>
      <c r="T1376" s="18">
        <f t="shared" si="747"/>
        <v>11097.36</v>
      </c>
      <c r="U1376" s="18">
        <v>9812.3700000000008</v>
      </c>
      <c r="V1376" s="30">
        <f t="shared" si="748"/>
        <v>42036</v>
      </c>
      <c r="W1376" s="28">
        <f t="shared" si="742"/>
        <v>8.344444444444445</v>
      </c>
      <c r="X1376" s="38"/>
      <c r="AD1376"/>
      <c r="AE1376" s="43" t="s">
        <v>2970</v>
      </c>
      <c r="AF1376">
        <f>MATCH(AE1376,'CAT-4'!$A:$A,0)</f>
        <v>709</v>
      </c>
      <c r="AG1376">
        <f>MATCH(V1376,'CAT-4'!$1:$1,0)</f>
        <v>38</v>
      </c>
      <c r="AH1376">
        <f>INDEX('CAT-4'!$1:$1048576,FAR!AF1376,FAR!AG1376)</f>
        <v>119.2</v>
      </c>
      <c r="AI1376">
        <f>MATCH($AI$3,'CAT-4'!$1:$1,0)</f>
        <v>133</v>
      </c>
      <c r="AJ1376">
        <f>INDEX('CAT-4'!$1:$1048576,FAR!AF1376,FAR!AI1376)</f>
        <v>130.30000000000001</v>
      </c>
      <c r="AK1376" s="28">
        <f t="shared" si="756"/>
        <v>1.0931208053691275</v>
      </c>
      <c r="AL1376" s="28">
        <f t="shared" ref="AL1376:AL1382" si="758">AK1376</f>
        <v>1.0931208053691275</v>
      </c>
      <c r="AM1376" s="2">
        <f>INDEX(ELSV!$C$4:$G$58,MATCH(AE1376,ELSV!$G$4:$G$58,0),MATCH(IF(O1376&gt;2000000,"A",IF(O1376&gt;1000000,"B",IF(O1376&gt;100000,"C","D"))),ELSV!$C$4:$G$4,0))</f>
        <v>8</v>
      </c>
      <c r="AN1376" s="77">
        <f>INDEX(ELSV!$G$4:$K$58,MATCH(AE1376,ELSV!$G$4:$G$58,0),MATCH(IF(O1376&gt;2000000,"A",IF(O1376&gt;1000000,"B",IF(O1376&gt;100000,"C","D"))),ELSV!$G$4:$K$4,0))</f>
        <v>0.95</v>
      </c>
      <c r="AO1376" s="24">
        <f t="shared" si="743"/>
        <v>22190.352348993289</v>
      </c>
      <c r="AP1376" s="24">
        <f t="shared" si="744"/>
        <v>21080.834731543622</v>
      </c>
      <c r="AQ1376" s="25">
        <f t="shared" si="745"/>
        <v>1109.5176174496664</v>
      </c>
    </row>
    <row r="1377" spans="1:43" x14ac:dyDescent="0.25">
      <c r="A1377" s="11">
        <v>3007</v>
      </c>
      <c r="B1377" s="6">
        <v>3007006203</v>
      </c>
      <c r="C1377" s="6">
        <v>20000301</v>
      </c>
      <c r="D1377" s="6">
        <v>4000000239</v>
      </c>
      <c r="E1377" s="6" t="s">
        <v>1585</v>
      </c>
      <c r="F1377" s="6" t="s">
        <v>923</v>
      </c>
      <c r="G1377" s="6"/>
      <c r="H1377" s="6">
        <v>2</v>
      </c>
      <c r="I1377" s="6" t="s">
        <v>8</v>
      </c>
      <c r="J1377" s="27">
        <v>42094</v>
      </c>
      <c r="K1377" s="27">
        <v>42094</v>
      </c>
      <c r="L1377" s="7">
        <v>20178.02</v>
      </c>
      <c r="M1377" s="7">
        <v>0</v>
      </c>
      <c r="N1377" s="7"/>
      <c r="O1377" s="8">
        <v>20178.02</v>
      </c>
      <c r="P1377" s="7">
        <v>-8944.39</v>
      </c>
      <c r="Q1377" s="7">
        <v>0</v>
      </c>
      <c r="R1377" s="7">
        <v>-1277.27</v>
      </c>
      <c r="S1377" s="12">
        <f t="shared" si="746"/>
        <v>-10221.66</v>
      </c>
      <c r="T1377" s="18">
        <f t="shared" si="747"/>
        <v>11233.630000000001</v>
      </c>
      <c r="U1377" s="18">
        <v>9956.36</v>
      </c>
      <c r="V1377" s="30">
        <f t="shared" si="748"/>
        <v>42064</v>
      </c>
      <c r="W1377" s="28">
        <f t="shared" si="742"/>
        <v>8.1805555555555554</v>
      </c>
      <c r="X1377" s="38"/>
      <c r="AD1377"/>
      <c r="AE1377" s="43" t="s">
        <v>4429</v>
      </c>
      <c r="AF1377">
        <f>MATCH(AE1377,'CAT-4'!$A:$A,0)</f>
        <v>844</v>
      </c>
      <c r="AG1377">
        <f>MATCH(V1377,'CAT-4'!$1:$1,0)</f>
        <v>39</v>
      </c>
      <c r="AH1377">
        <f>INDEX('CAT-4'!$1:$1048576,FAR!AF1377,FAR!AG1377)</f>
        <v>112.8</v>
      </c>
      <c r="AI1377">
        <f>MATCH($AI$3,'CAT-4'!$1:$1,0)</f>
        <v>133</v>
      </c>
      <c r="AJ1377">
        <f>INDEX('CAT-4'!$1:$1048576,FAR!AF1377,FAR!AI1377)</f>
        <v>157.9</v>
      </c>
      <c r="AK1377" s="28">
        <f t="shared" si="756"/>
        <v>1.3998226950354611</v>
      </c>
      <c r="AL1377" s="28">
        <f t="shared" si="758"/>
        <v>1.3998226950354611</v>
      </c>
      <c r="AM1377" s="2">
        <f>INDEX(ELSV!$C$4:$G$58,MATCH(AE1377,ELSV!$G$4:$G$58,0),MATCH(IF(O1377&gt;2000000,"A",IF(O1377&gt;1000000,"B",IF(O1377&gt;100000,"C","D"))),ELSV!$C$4:$G$4,0))</f>
        <v>8</v>
      </c>
      <c r="AN1377" s="77">
        <f>INDEX(ELSV!$G$4:$K$58,MATCH(AE1377,ELSV!$G$4:$G$58,0),MATCH(IF(O1377&gt;2000000,"A",IF(O1377&gt;1000000,"B",IF(O1377&gt;100000,"C","D"))),ELSV!$G$4:$K$4,0))</f>
        <v>0.95</v>
      </c>
      <c r="AO1377" s="24">
        <f t="shared" si="743"/>
        <v>28245.650336879437</v>
      </c>
      <c r="AP1377" s="24">
        <f t="shared" si="744"/>
        <v>26833.367820035463</v>
      </c>
      <c r="AQ1377" s="25">
        <f t="shared" si="745"/>
        <v>1412.282516843974</v>
      </c>
    </row>
    <row r="1378" spans="1:43" x14ac:dyDescent="0.25">
      <c r="A1378" s="11">
        <v>3006</v>
      </c>
      <c r="B1378" s="6">
        <v>3006006201</v>
      </c>
      <c r="C1378" s="6">
        <v>20000401</v>
      </c>
      <c r="D1378" s="6">
        <v>5000000282</v>
      </c>
      <c r="E1378" s="6" t="s">
        <v>1582</v>
      </c>
      <c r="F1378" s="6" t="s">
        <v>1183</v>
      </c>
      <c r="G1378" s="6"/>
      <c r="H1378" s="6">
        <v>1</v>
      </c>
      <c r="I1378" s="6" t="s">
        <v>8</v>
      </c>
      <c r="J1378" s="27">
        <v>41882</v>
      </c>
      <c r="K1378" s="27">
        <v>41882</v>
      </c>
      <c r="L1378" s="7">
        <v>19930.009999999998</v>
      </c>
      <c r="M1378" s="7">
        <v>0</v>
      </c>
      <c r="N1378" s="7"/>
      <c r="O1378" s="8">
        <v>19930.009999999998</v>
      </c>
      <c r="P1378" s="7">
        <v>-9567.19</v>
      </c>
      <c r="Q1378" s="7">
        <v>0</v>
      </c>
      <c r="R1378" s="7">
        <v>-1261.57</v>
      </c>
      <c r="S1378" s="12">
        <f t="shared" si="746"/>
        <v>-10828.76</v>
      </c>
      <c r="T1378" s="18">
        <f t="shared" si="747"/>
        <v>10362.819999999998</v>
      </c>
      <c r="U1378" s="18">
        <v>9101.25</v>
      </c>
      <c r="V1378" s="30">
        <f t="shared" si="748"/>
        <v>41852</v>
      </c>
      <c r="W1378" s="28">
        <f t="shared" si="742"/>
        <v>8.7638888888888893</v>
      </c>
      <c r="X1378" s="38"/>
      <c r="AD1378"/>
      <c r="AE1378" s="43" t="s">
        <v>3032</v>
      </c>
      <c r="AF1378">
        <f>MATCH(AE1378,'CAT-4'!$A:$A,0)</f>
        <v>687</v>
      </c>
      <c r="AG1378">
        <f>MATCH(V1378,'CAT-4'!$1:$1,0)</f>
        <v>32</v>
      </c>
      <c r="AH1378">
        <f>INDEX('CAT-4'!$1:$1048576,FAR!AF1378,FAR!AG1378)</f>
        <v>115.9</v>
      </c>
      <c r="AI1378">
        <f>MATCH($AI$3,'CAT-4'!$1:$1,0)</f>
        <v>133</v>
      </c>
      <c r="AJ1378">
        <f>INDEX('CAT-4'!$1:$1048576,FAR!AF1378,FAR!AI1378)</f>
        <v>131.19999999999999</v>
      </c>
      <c r="AK1378" s="28">
        <f t="shared" si="756"/>
        <v>1.1320103537532353</v>
      </c>
      <c r="AL1378" s="28">
        <f t="shared" si="758"/>
        <v>1.1320103537532353</v>
      </c>
      <c r="AM1378" s="2">
        <f>INDEX(ELSV!$C$4:$G$58,MATCH(AE1378,ELSV!$G$4:$G$58,0),MATCH(IF(O1378&gt;2000000,"A",IF(O1378&gt;1000000,"B",IF(O1378&gt;100000,"C","D"))),ELSV!$C$4:$G$4,0))</f>
        <v>8</v>
      </c>
      <c r="AN1378" s="77">
        <f>INDEX(ELSV!$G$4:$K$58,MATCH(AE1378,ELSV!$G$4:$G$58,0),MATCH(IF(O1378&gt;2000000,"A",IF(O1378&gt;1000000,"B",IF(O1378&gt;100000,"C","D"))),ELSV!$G$4:$K$4,0))</f>
        <v>0.95</v>
      </c>
      <c r="AO1378" s="24">
        <f t="shared" si="743"/>
        <v>22560.977670405515</v>
      </c>
      <c r="AP1378" s="24">
        <f t="shared" si="744"/>
        <v>21432.928786885237</v>
      </c>
      <c r="AQ1378" s="25">
        <f t="shared" si="745"/>
        <v>1128.0488835202777</v>
      </c>
    </row>
    <row r="1379" spans="1:43" hidden="1" x14ac:dyDescent="0.25">
      <c r="A1379" s="11">
        <v>3004</v>
      </c>
      <c r="B1379" s="6">
        <v>3004006201</v>
      </c>
      <c r="C1379" s="6">
        <v>20000401</v>
      </c>
      <c r="D1379" s="6">
        <v>5000000406</v>
      </c>
      <c r="E1379" s="6"/>
      <c r="F1379" s="6" t="s">
        <v>1272</v>
      </c>
      <c r="G1379" s="6"/>
      <c r="H1379" s="6">
        <v>1</v>
      </c>
      <c r="I1379" s="6" t="s">
        <v>8</v>
      </c>
      <c r="J1379" s="27">
        <v>44074</v>
      </c>
      <c r="K1379" s="27">
        <v>44074</v>
      </c>
      <c r="L1379" s="7">
        <v>19825.93</v>
      </c>
      <c r="M1379" s="7">
        <v>0</v>
      </c>
      <c r="N1379" s="7"/>
      <c r="O1379" s="8">
        <v>19825.93</v>
      </c>
      <c r="P1379" s="7">
        <v>-1987.34</v>
      </c>
      <c r="Q1379" s="7">
        <v>0</v>
      </c>
      <c r="R1379" s="7">
        <v>-1254.98</v>
      </c>
      <c r="S1379" s="12">
        <f t="shared" si="746"/>
        <v>-3242.3199999999997</v>
      </c>
      <c r="T1379" s="18">
        <f t="shared" si="747"/>
        <v>17838.59</v>
      </c>
      <c r="U1379" s="18">
        <v>16583.61</v>
      </c>
      <c r="V1379" s="30">
        <f t="shared" si="748"/>
        <v>44044</v>
      </c>
      <c r="W1379" s="28">
        <f t="shared" si="742"/>
        <v>2.7638888888888888</v>
      </c>
      <c r="X1379" s="38" t="s">
        <v>2968</v>
      </c>
      <c r="AD1379"/>
      <c r="AE1379" s="43" t="s">
        <v>4059</v>
      </c>
      <c r="AF1379">
        <f>MATCH(AE1379,'CAT-4'!$A:$A,0)</f>
        <v>653</v>
      </c>
      <c r="AG1379">
        <f>MATCH(V1379,'CAT-4'!$1:$1,0)</f>
        <v>104</v>
      </c>
      <c r="AH1379">
        <f>INDEX('CAT-4'!$1:$1048576,FAR!AF1379,FAR!AG1379)</f>
        <v>118</v>
      </c>
      <c r="AI1379">
        <f>MATCH($AI$3,'CAT-4'!$1:$1,0)</f>
        <v>133</v>
      </c>
      <c r="AJ1379">
        <f>INDEX('CAT-4'!$1:$1048576,FAR!AF1379,FAR!AI1379)</f>
        <v>120.5</v>
      </c>
      <c r="AK1379" s="28">
        <f t="shared" si="756"/>
        <v>1.021186440677966</v>
      </c>
      <c r="AL1379" s="28">
        <f t="shared" si="758"/>
        <v>1.021186440677966</v>
      </c>
      <c r="AM1379" s="2">
        <f>INDEX(ELSV!$C$4:$G$58,MATCH(AE1379,ELSV!$G$4:$G$58,0),MATCH(IF(O1379&gt;2000000,"A",IF(O1379&gt;1000000,"B",IF(O1379&gt;100000,"C","D"))),ELSV!$C$4:$G$4,0))</f>
        <v>8</v>
      </c>
      <c r="AN1379" s="77">
        <f>INDEX(ELSV!$G$4:$K$58,MATCH(AE1379,ELSV!$G$4:$G$58,0),MATCH(IF(O1379&gt;2000000,"A",IF(O1379&gt;1000000,"B",IF(O1379&gt;100000,"C","D"))),ELSV!$G$4:$K$4,0))</f>
        <v>0.9</v>
      </c>
      <c r="AO1379" s="24">
        <f t="shared" si="743"/>
        <v>20245.970889830507</v>
      </c>
      <c r="AP1379" s="24">
        <f t="shared" si="744"/>
        <v>6295.2315735566735</v>
      </c>
      <c r="AQ1379" s="25">
        <f t="shared" si="745"/>
        <v>13950.739316273834</v>
      </c>
    </row>
    <row r="1380" spans="1:43" x14ac:dyDescent="0.25">
      <c r="A1380" s="11">
        <v>3008</v>
      </c>
      <c r="B1380" s="6">
        <v>3008000212</v>
      </c>
      <c r="C1380" s="6">
        <v>20000401</v>
      </c>
      <c r="D1380" s="6">
        <v>5000000399</v>
      </c>
      <c r="E1380" s="6" t="s">
        <v>1586</v>
      </c>
      <c r="F1380" s="6" t="s">
        <v>1230</v>
      </c>
      <c r="G1380" s="6"/>
      <c r="H1380" s="6"/>
      <c r="I1380" s="6"/>
      <c r="J1380" s="27">
        <v>44286</v>
      </c>
      <c r="K1380" s="27">
        <v>44286</v>
      </c>
      <c r="L1380" s="7">
        <v>19824</v>
      </c>
      <c r="M1380" s="7">
        <v>0</v>
      </c>
      <c r="N1380" s="7"/>
      <c r="O1380" s="8">
        <v>19824</v>
      </c>
      <c r="P1380" s="7">
        <v>-1258.3</v>
      </c>
      <c r="Q1380" s="7">
        <v>0</v>
      </c>
      <c r="R1380" s="7">
        <v>-1254.8599999999999</v>
      </c>
      <c r="S1380" s="12">
        <f t="shared" si="746"/>
        <v>-2513.16</v>
      </c>
      <c r="T1380" s="18">
        <f t="shared" si="747"/>
        <v>18565.7</v>
      </c>
      <c r="U1380" s="18">
        <v>17310.84</v>
      </c>
      <c r="V1380" s="30">
        <f t="shared" si="748"/>
        <v>44256</v>
      </c>
      <c r="W1380" s="28">
        <f t="shared" si="742"/>
        <v>2.1805555555555554</v>
      </c>
      <c r="X1380" s="38"/>
      <c r="AD1380"/>
      <c r="AE1380" s="43" t="s">
        <v>4034</v>
      </c>
      <c r="AF1380">
        <f>MATCH(AE1380,'CAT-4'!$A:$A,0)</f>
        <v>640</v>
      </c>
      <c r="AG1380">
        <f>MATCH(V1380,'CAT-4'!$1:$1,0)</f>
        <v>111</v>
      </c>
      <c r="AH1380">
        <f>INDEX('CAT-4'!$1:$1048576,FAR!AF1380,FAR!AG1380)</f>
        <v>101.2</v>
      </c>
      <c r="AI1380">
        <f>MATCH($AI$3,'CAT-4'!$1:$1,0)</f>
        <v>133</v>
      </c>
      <c r="AJ1380">
        <f>INDEX('CAT-4'!$1:$1048576,FAR!AF1380,FAR!AI1380)</f>
        <v>115.5</v>
      </c>
      <c r="AK1380" s="28">
        <f t="shared" si="756"/>
        <v>1.1413043478260869</v>
      </c>
      <c r="AL1380" s="28">
        <f t="shared" si="758"/>
        <v>1.1413043478260869</v>
      </c>
      <c r="AM1380" s="2">
        <f>INDEX(ELSV!$C$4:$G$58,MATCH(AE1380,ELSV!$G$4:$G$58,0),MATCH(IF(O1380&gt;2000000,"A",IF(O1380&gt;1000000,"B",IF(O1380&gt;100000,"C","D"))),ELSV!$C$4:$G$4,0))</f>
        <v>5</v>
      </c>
      <c r="AN1380" s="77">
        <f>INDEX(ELSV!$G$4:$K$58,MATCH(AE1380,ELSV!$G$4:$G$58,0),MATCH(IF(O1380&gt;2000000,"A",IF(O1380&gt;1000000,"B",IF(O1380&gt;100000,"C","D"))),ELSV!$G$4:$K$4,0))</f>
        <v>1</v>
      </c>
      <c r="AO1380" s="24">
        <f t="shared" si="743"/>
        <v>22625.217391304348</v>
      </c>
      <c r="AP1380" s="24">
        <f t="shared" ref="AP1380:AP1382" si="759">AO1380*(AN1380/AM1380)*(IF(W1380&gt;AM1380,AM1380,W1380))</f>
        <v>9867.108695652174</v>
      </c>
      <c r="AQ1380" s="25">
        <f t="shared" si="745"/>
        <v>12758.108695652174</v>
      </c>
    </row>
    <row r="1381" spans="1:43" x14ac:dyDescent="0.25">
      <c r="A1381" s="11">
        <v>3007</v>
      </c>
      <c r="B1381" s="6">
        <v>3007006203</v>
      </c>
      <c r="C1381" s="6">
        <v>20000301</v>
      </c>
      <c r="D1381" s="6">
        <v>4000000206</v>
      </c>
      <c r="E1381" s="6" t="s">
        <v>1585</v>
      </c>
      <c r="F1381" s="6" t="s">
        <v>941</v>
      </c>
      <c r="G1381" s="6"/>
      <c r="H1381" s="6">
        <v>1</v>
      </c>
      <c r="I1381" s="6" t="s">
        <v>8</v>
      </c>
      <c r="J1381" s="27">
        <v>41547</v>
      </c>
      <c r="K1381" s="27">
        <v>41547</v>
      </c>
      <c r="L1381" s="7">
        <v>19773.09</v>
      </c>
      <c r="M1381" s="7">
        <v>0</v>
      </c>
      <c r="N1381" s="7"/>
      <c r="O1381" s="8">
        <v>19773.09</v>
      </c>
      <c r="P1381" s="7">
        <v>-10640.65</v>
      </c>
      <c r="Q1381" s="7">
        <v>0</v>
      </c>
      <c r="R1381" s="7">
        <v>-1251.6400000000001</v>
      </c>
      <c r="S1381" s="12">
        <f t="shared" si="746"/>
        <v>-11892.289999999999</v>
      </c>
      <c r="T1381" s="18">
        <f t="shared" si="747"/>
        <v>9132.44</v>
      </c>
      <c r="U1381" s="18">
        <v>7880.8</v>
      </c>
      <c r="V1381" s="30">
        <f t="shared" si="748"/>
        <v>41518</v>
      </c>
      <c r="W1381" s="28">
        <f t="shared" si="742"/>
        <v>9.6805555555555554</v>
      </c>
      <c r="X1381" s="38"/>
      <c r="AD1381"/>
      <c r="AE1381" s="43" t="s">
        <v>4429</v>
      </c>
      <c r="AF1381">
        <f>MATCH(AE1381,'CAT-4'!$A:$A,0)</f>
        <v>844</v>
      </c>
      <c r="AG1381">
        <f>MATCH(V1381,'CAT-4'!$1:$1,0)</f>
        <v>21</v>
      </c>
      <c r="AH1381">
        <f>INDEX('CAT-4'!$1:$1048576,FAR!AF1381,FAR!AG1381)</f>
        <v>112.4</v>
      </c>
      <c r="AI1381">
        <f>MATCH($AI$3,'CAT-4'!$1:$1,0)</f>
        <v>133</v>
      </c>
      <c r="AJ1381">
        <f>INDEX('CAT-4'!$1:$1048576,FAR!AF1381,FAR!AI1381)</f>
        <v>157.9</v>
      </c>
      <c r="AK1381" s="28">
        <f t="shared" si="756"/>
        <v>1.4048042704626333</v>
      </c>
      <c r="AL1381" s="28">
        <f t="shared" si="758"/>
        <v>1.4048042704626333</v>
      </c>
      <c r="AM1381" s="2">
        <f>INDEX(ELSV!$C$4:$G$58,MATCH(AE1381,ELSV!$G$4:$G$58,0),MATCH(IF(O1381&gt;2000000,"A",IF(O1381&gt;1000000,"B",IF(O1381&gt;100000,"C","D"))),ELSV!$C$4:$G$4,0))</f>
        <v>8</v>
      </c>
      <c r="AN1381" s="77">
        <f>INDEX(ELSV!$G$4:$K$58,MATCH(AE1381,ELSV!$G$4:$G$58,0),MATCH(IF(O1381&gt;2000000,"A",IF(O1381&gt;1000000,"B",IF(O1381&gt;100000,"C","D"))),ELSV!$G$4:$K$4,0))</f>
        <v>0.95</v>
      </c>
      <c r="AO1381" s="24">
        <f t="shared" si="743"/>
        <v>27777.321272241992</v>
      </c>
      <c r="AP1381" s="24">
        <f t="shared" si="759"/>
        <v>26388.45520862989</v>
      </c>
      <c r="AQ1381" s="25">
        <f t="shared" si="745"/>
        <v>1388.8660636121022</v>
      </c>
    </row>
    <row r="1382" spans="1:43" x14ac:dyDescent="0.25">
      <c r="A1382" s="11">
        <v>3006</v>
      </c>
      <c r="B1382" s="6">
        <v>3006006203</v>
      </c>
      <c r="C1382" s="6">
        <v>20000301</v>
      </c>
      <c r="D1382" s="6">
        <v>4000000209</v>
      </c>
      <c r="E1382" s="6" t="s">
        <v>1582</v>
      </c>
      <c r="F1382" s="6" t="s">
        <v>949</v>
      </c>
      <c r="G1382" s="6"/>
      <c r="H1382" s="6">
        <v>3</v>
      </c>
      <c r="I1382" s="6" t="s">
        <v>41</v>
      </c>
      <c r="J1382" s="27">
        <v>41547</v>
      </c>
      <c r="K1382" s="27">
        <v>41547</v>
      </c>
      <c r="L1382" s="7">
        <v>19773.07</v>
      </c>
      <c r="M1382" s="7">
        <v>0</v>
      </c>
      <c r="N1382" s="7"/>
      <c r="O1382" s="8">
        <v>19773.07</v>
      </c>
      <c r="P1382" s="7">
        <v>-10640.65</v>
      </c>
      <c r="Q1382" s="7">
        <v>0</v>
      </c>
      <c r="R1382" s="7">
        <v>-1251.6400000000001</v>
      </c>
      <c r="S1382" s="12">
        <f t="shared" si="746"/>
        <v>-11892.289999999999</v>
      </c>
      <c r="T1382" s="18">
        <f t="shared" si="747"/>
        <v>9132.42</v>
      </c>
      <c r="U1382" s="18">
        <v>7880.78</v>
      </c>
      <c r="V1382" s="30">
        <f t="shared" si="748"/>
        <v>41518</v>
      </c>
      <c r="W1382" s="28">
        <f t="shared" si="742"/>
        <v>9.6805555555555554</v>
      </c>
      <c r="X1382" s="38"/>
      <c r="AD1382"/>
      <c r="AE1382" s="43" t="s">
        <v>4429</v>
      </c>
      <c r="AF1382">
        <f>MATCH(AE1382,'CAT-4'!$A:$A,0)</f>
        <v>844</v>
      </c>
      <c r="AG1382">
        <f>MATCH(V1382,'CAT-4'!$1:$1,0)</f>
        <v>21</v>
      </c>
      <c r="AH1382">
        <f>INDEX('CAT-4'!$1:$1048576,FAR!AF1382,FAR!AG1382)</f>
        <v>112.4</v>
      </c>
      <c r="AI1382">
        <f>MATCH($AI$3,'CAT-4'!$1:$1,0)</f>
        <v>133</v>
      </c>
      <c r="AJ1382">
        <f>INDEX('CAT-4'!$1:$1048576,FAR!AF1382,FAR!AI1382)</f>
        <v>157.9</v>
      </c>
      <c r="AK1382" s="28">
        <f t="shared" si="756"/>
        <v>1.4048042704626333</v>
      </c>
      <c r="AL1382" s="28">
        <f t="shared" si="758"/>
        <v>1.4048042704626333</v>
      </c>
      <c r="AM1382" s="2">
        <f>INDEX(ELSV!$C$4:$G$58,MATCH(AE1382,ELSV!$G$4:$G$58,0),MATCH(IF(O1382&gt;2000000,"A",IF(O1382&gt;1000000,"B",IF(O1382&gt;100000,"C","D"))),ELSV!$C$4:$G$4,0))</f>
        <v>8</v>
      </c>
      <c r="AN1382" s="77">
        <f>INDEX(ELSV!$G$4:$K$58,MATCH(AE1382,ELSV!$G$4:$G$58,0),MATCH(IF(O1382&gt;2000000,"A",IF(O1382&gt;1000000,"B",IF(O1382&gt;100000,"C","D"))),ELSV!$G$4:$K$4,0))</f>
        <v>0.95</v>
      </c>
      <c r="AO1382" s="24">
        <f t="shared" si="743"/>
        <v>27777.293176156581</v>
      </c>
      <c r="AP1382" s="24">
        <f t="shared" si="759"/>
        <v>26388.428517348751</v>
      </c>
      <c r="AQ1382" s="25">
        <f t="shared" si="745"/>
        <v>1388.86465880783</v>
      </c>
    </row>
    <row r="1383" spans="1:43" hidden="1" x14ac:dyDescent="0.25">
      <c r="A1383" s="11">
        <v>3008</v>
      </c>
      <c r="B1383" s="6">
        <v>3008000205</v>
      </c>
      <c r="C1383" s="6">
        <v>20000102</v>
      </c>
      <c r="D1383" s="6">
        <v>2010000057</v>
      </c>
      <c r="E1383" s="6" t="s">
        <v>1586</v>
      </c>
      <c r="F1383" s="6" t="s">
        <v>108</v>
      </c>
      <c r="G1383" s="6" t="s">
        <v>1597</v>
      </c>
      <c r="H1383" s="83">
        <v>1</v>
      </c>
      <c r="I1383" s="6" t="s">
        <v>8</v>
      </c>
      <c r="J1383" s="27">
        <v>41820</v>
      </c>
      <c r="K1383" s="27">
        <v>41820</v>
      </c>
      <c r="L1383" s="7">
        <v>19663</v>
      </c>
      <c r="M1383" s="7">
        <v>0</v>
      </c>
      <c r="N1383" s="7"/>
      <c r="O1383" s="8">
        <v>19663</v>
      </c>
      <c r="P1383" s="7">
        <v>-5091.99</v>
      </c>
      <c r="Q1383" s="7">
        <v>0</v>
      </c>
      <c r="R1383" s="7">
        <v>-656.74</v>
      </c>
      <c r="S1383" s="12">
        <f t="shared" si="746"/>
        <v>-5748.73</v>
      </c>
      <c r="T1383" s="18">
        <f t="shared" si="747"/>
        <v>14571.01</v>
      </c>
      <c r="U1383" s="18">
        <v>13914.27</v>
      </c>
      <c r="V1383" s="30">
        <f t="shared" si="748"/>
        <v>41791</v>
      </c>
      <c r="AD1383"/>
      <c r="AL1383"/>
      <c r="AO1383"/>
    </row>
    <row r="1384" spans="1:43" x14ac:dyDescent="0.25">
      <c r="A1384" s="11">
        <v>3005</v>
      </c>
      <c r="B1384" s="6">
        <v>3005006201</v>
      </c>
      <c r="C1384" s="6">
        <v>20000301</v>
      </c>
      <c r="D1384" s="6">
        <v>4000000256</v>
      </c>
      <c r="E1384" s="6" t="s">
        <v>1584</v>
      </c>
      <c r="F1384" s="6" t="s">
        <v>982</v>
      </c>
      <c r="G1384" s="6"/>
      <c r="H1384" s="6">
        <v>1</v>
      </c>
      <c r="I1384" s="6" t="s">
        <v>8</v>
      </c>
      <c r="J1384" s="27">
        <v>42201</v>
      </c>
      <c r="K1384" s="27">
        <v>42201</v>
      </c>
      <c r="L1384" s="7">
        <v>19500.009999999998</v>
      </c>
      <c r="M1384" s="7">
        <v>0</v>
      </c>
      <c r="N1384" s="7"/>
      <c r="O1384" s="8">
        <v>19500.009999999998</v>
      </c>
      <c r="P1384" s="7">
        <v>-8282.9599999999991</v>
      </c>
      <c r="Q1384" s="7">
        <v>0</v>
      </c>
      <c r="R1384" s="7">
        <v>-1234.3499999999999</v>
      </c>
      <c r="S1384" s="12">
        <f t="shared" si="746"/>
        <v>-9517.31</v>
      </c>
      <c r="T1384" s="18">
        <f t="shared" si="747"/>
        <v>11217.05</v>
      </c>
      <c r="U1384" s="18">
        <v>9982.7000000000007</v>
      </c>
      <c r="V1384" s="30">
        <f t="shared" si="748"/>
        <v>42186</v>
      </c>
      <c r="W1384" s="28">
        <f t="shared" ref="W1384:W1447" si="760">YEARFRAC(K1384,$W$3)</f>
        <v>7.8861111111111111</v>
      </c>
      <c r="X1384" s="38"/>
      <c r="AD1384"/>
      <c r="AE1384" s="43" t="s">
        <v>2970</v>
      </c>
      <c r="AF1384">
        <f>MATCH(AE1384,'CAT-4'!$A:$A,0)</f>
        <v>709</v>
      </c>
      <c r="AG1384">
        <f>MATCH(V1384,'CAT-4'!$1:$1,0)</f>
        <v>43</v>
      </c>
      <c r="AH1384">
        <f>INDEX('CAT-4'!$1:$1048576,FAR!AF1384,FAR!AG1384)</f>
        <v>122.5</v>
      </c>
      <c r="AI1384">
        <f>MATCH($AI$3,'CAT-4'!$1:$1,0)</f>
        <v>133</v>
      </c>
      <c r="AJ1384">
        <f>INDEX('CAT-4'!$1:$1048576,FAR!AF1384,FAR!AI1384)</f>
        <v>130.30000000000001</v>
      </c>
      <c r="AK1384" s="28">
        <f t="shared" ref="AK1384:AK1385" si="761">AJ1384/AH1384</f>
        <v>1.0636734693877552</v>
      </c>
      <c r="AL1384" s="28">
        <f t="shared" ref="AL1384:AL1385" si="762">AK1384</f>
        <v>1.0636734693877552</v>
      </c>
      <c r="AM1384" s="2">
        <f>INDEX(ELSV!$C$4:$G$58,MATCH(AE1384,ELSV!$G$4:$G$58,0),MATCH(IF(O1384&gt;2000000,"A",IF(O1384&gt;1000000,"B",IF(O1384&gt;100000,"C","D"))),ELSV!$C$4:$G$4,0))</f>
        <v>8</v>
      </c>
      <c r="AN1384" s="77">
        <f>INDEX(ELSV!$G$4:$K$58,MATCH(AE1384,ELSV!$G$4:$G$58,0),MATCH(IF(O1384&gt;2000000,"A",IF(O1384&gt;1000000,"B",IF(O1384&gt;100000,"C","D"))),ELSV!$G$4:$K$4,0))</f>
        <v>0.95</v>
      </c>
      <c r="AO1384" s="24">
        <f t="shared" ref="AO1384:AO1415" si="763">AL1384*O1384</f>
        <v>20741.64328979592</v>
      </c>
      <c r="AP1384" s="24">
        <f t="shared" ref="AP1384:AP1415" si="764">AO1384*(AN1384/AM1384)*(IF(W1384&gt;AM1384,AM1384,W1384))</f>
        <v>19424.044803730583</v>
      </c>
      <c r="AQ1384" s="25">
        <f t="shared" ref="AQ1384:AQ1447" si="765">AO1384-AP1384</f>
        <v>1317.5984860653371</v>
      </c>
    </row>
    <row r="1385" spans="1:43" x14ac:dyDescent="0.25">
      <c r="A1385" s="11">
        <v>3008</v>
      </c>
      <c r="B1385" s="6">
        <v>3008006201</v>
      </c>
      <c r="C1385" s="6">
        <v>20000301</v>
      </c>
      <c r="D1385" s="6">
        <v>4000000271</v>
      </c>
      <c r="E1385" s="6" t="s">
        <v>1586</v>
      </c>
      <c r="F1385" s="6" t="s">
        <v>994</v>
      </c>
      <c r="G1385" s="6"/>
      <c r="H1385" s="6">
        <v>1</v>
      </c>
      <c r="I1385" s="6" t="s">
        <v>8</v>
      </c>
      <c r="J1385" s="27">
        <v>42277</v>
      </c>
      <c r="K1385" s="27">
        <v>42277</v>
      </c>
      <c r="L1385" s="7">
        <v>19500.009999999998</v>
      </c>
      <c r="M1385" s="7">
        <v>0</v>
      </c>
      <c r="N1385" s="7"/>
      <c r="O1385" s="8">
        <v>19500.009999999998</v>
      </c>
      <c r="P1385" s="7">
        <v>-8026.65</v>
      </c>
      <c r="Q1385" s="7">
        <v>0</v>
      </c>
      <c r="R1385" s="7">
        <v>-1234.3499999999999</v>
      </c>
      <c r="S1385" s="12">
        <f t="shared" si="746"/>
        <v>-9261</v>
      </c>
      <c r="T1385" s="18">
        <f t="shared" si="747"/>
        <v>11473.359999999999</v>
      </c>
      <c r="U1385" s="18">
        <v>10239.01</v>
      </c>
      <c r="V1385" s="30">
        <f t="shared" si="748"/>
        <v>42248</v>
      </c>
      <c r="W1385" s="28">
        <f t="shared" si="760"/>
        <v>7.6805555555555554</v>
      </c>
      <c r="X1385" s="38"/>
      <c r="AD1385"/>
      <c r="AE1385" s="43" t="s">
        <v>2970</v>
      </c>
      <c r="AF1385">
        <f>MATCH(AE1385,'CAT-4'!$A:$A,0)</f>
        <v>709</v>
      </c>
      <c r="AG1385">
        <f>MATCH(V1385,'CAT-4'!$1:$1,0)</f>
        <v>45</v>
      </c>
      <c r="AH1385">
        <f>INDEX('CAT-4'!$1:$1048576,FAR!AF1385,FAR!AG1385)</f>
        <v>124.5</v>
      </c>
      <c r="AI1385">
        <f>MATCH($AI$3,'CAT-4'!$1:$1,0)</f>
        <v>133</v>
      </c>
      <c r="AJ1385">
        <f>INDEX('CAT-4'!$1:$1048576,FAR!AF1385,FAR!AI1385)</f>
        <v>130.30000000000001</v>
      </c>
      <c r="AK1385" s="28">
        <f t="shared" si="761"/>
        <v>1.0465863453815263</v>
      </c>
      <c r="AL1385" s="28">
        <f t="shared" si="762"/>
        <v>1.0465863453815263</v>
      </c>
      <c r="AM1385" s="2">
        <f>INDEX(ELSV!$C$4:$G$58,MATCH(AE1385,ELSV!$G$4:$G$58,0),MATCH(IF(O1385&gt;2000000,"A",IF(O1385&gt;1000000,"B",IF(O1385&gt;100000,"C","D"))),ELSV!$C$4:$G$4,0))</f>
        <v>8</v>
      </c>
      <c r="AN1385" s="77">
        <f>INDEX(ELSV!$G$4:$K$58,MATCH(AE1385,ELSV!$G$4:$G$58,0),MATCH(IF(O1385&gt;2000000,"A",IF(O1385&gt;1000000,"B",IF(O1385&gt;100000,"C","D"))),ELSV!$G$4:$K$4,0))</f>
        <v>0.95</v>
      </c>
      <c r="AO1385" s="24">
        <f t="shared" si="763"/>
        <v>20408.444200803213</v>
      </c>
      <c r="AP1385" s="24">
        <f t="shared" si="764"/>
        <v>18613.847501548556</v>
      </c>
      <c r="AQ1385" s="25">
        <f t="shared" si="765"/>
        <v>1794.5966992546564</v>
      </c>
    </row>
    <row r="1386" spans="1:43" x14ac:dyDescent="0.25">
      <c r="A1386" s="11">
        <v>3007</v>
      </c>
      <c r="B1386" s="6">
        <v>3007006201</v>
      </c>
      <c r="C1386" s="6">
        <v>20000301</v>
      </c>
      <c r="D1386" s="6">
        <v>4000000161</v>
      </c>
      <c r="E1386" s="6" t="s">
        <v>1585</v>
      </c>
      <c r="F1386" s="6" t="s">
        <v>917</v>
      </c>
      <c r="G1386" s="6"/>
      <c r="H1386" s="6">
        <v>1</v>
      </c>
      <c r="I1386" s="6" t="s">
        <v>8</v>
      </c>
      <c r="J1386" s="27">
        <v>40991</v>
      </c>
      <c r="K1386" s="27">
        <v>40991</v>
      </c>
      <c r="L1386" s="7">
        <v>19252</v>
      </c>
      <c r="M1386" s="7">
        <v>0</v>
      </c>
      <c r="N1386" s="7"/>
      <c r="O1386" s="8">
        <v>19252</v>
      </c>
      <c r="P1386" s="7">
        <v>-12216.47</v>
      </c>
      <c r="Q1386" s="7">
        <v>0</v>
      </c>
      <c r="R1386" s="7">
        <v>-1218.6500000000001</v>
      </c>
      <c r="S1386" s="12">
        <f t="shared" si="746"/>
        <v>-13435.119999999999</v>
      </c>
      <c r="T1386" s="18">
        <f t="shared" si="747"/>
        <v>7035.5300000000007</v>
      </c>
      <c r="U1386" s="18">
        <v>5816.88</v>
      </c>
      <c r="V1386" s="30">
        <f t="shared" si="748"/>
        <v>40969</v>
      </c>
      <c r="W1386" s="28">
        <f t="shared" si="760"/>
        <v>11.2</v>
      </c>
      <c r="X1386" s="38" t="s">
        <v>3066</v>
      </c>
      <c r="Y1386">
        <f>MATCH(X1386,'CAT-3'!$A:$A,0)</f>
        <v>735</v>
      </c>
      <c r="Z1386">
        <f>MATCH(V1386,'CAT-3'!$1:$1,0)</f>
        <v>90</v>
      </c>
      <c r="AA1386">
        <f>INDEX('CAT-3'!$1:$1048576,FAR!Y1386,FAR!Z1386)</f>
        <v>104.6</v>
      </c>
      <c r="AB1386">
        <f>MATCH($AB$3,'CAT-3'!$1:$1,0)</f>
        <v>90</v>
      </c>
      <c r="AC1386">
        <f>INDEX('CAT-3'!$1:$1048576,FAR!Y1386,FAR!AB1386)</f>
        <v>104.6</v>
      </c>
      <c r="AD1386" s="28">
        <f>AC1386/AA1386</f>
        <v>1</v>
      </c>
      <c r="AE1386" s="43" t="s">
        <v>4178</v>
      </c>
      <c r="AF1386">
        <f>MATCH(AE1386,'CAT-4'!$A:$A,0)</f>
        <v>715</v>
      </c>
      <c r="AG1386">
        <f>MATCH($AG$3,'CAT-4'!$1:$1,0)</f>
        <v>4</v>
      </c>
      <c r="AH1386">
        <f>INDEX('CAT-4'!$1:$1048576,FAR!AF1386,FAR!AG1386)</f>
        <v>105.3</v>
      </c>
      <c r="AI1386">
        <f>MATCH($AI$3,'CAT-4'!$1:$1,0)</f>
        <v>133</v>
      </c>
      <c r="AJ1386">
        <f>INDEX('CAT-4'!$1:$1048576,FAR!AF1386,FAR!AI1386)</f>
        <v>129.19999999999999</v>
      </c>
      <c r="AK1386" s="28">
        <f>AJ1386/AH1386</f>
        <v>1.2269705603038936</v>
      </c>
      <c r="AL1386" s="28">
        <f>AK1386*AD1386</f>
        <v>1.2269705603038936</v>
      </c>
      <c r="AM1386" s="2">
        <f>INDEX(ELSV!$C$4:$G$58,MATCH(AE1386,ELSV!$G$4:$G$58,0),MATCH(IF(O1386&gt;2000000,"A",IF(O1386&gt;1000000,"B",IF(O1386&gt;100000,"C","D"))),ELSV!$C$4:$G$4,0))</f>
        <v>8</v>
      </c>
      <c r="AN1386" s="77">
        <f>INDEX(ELSV!$G$4:$K$58,MATCH(AE1386,ELSV!$G$4:$G$58,0),MATCH(IF(O1386&gt;2000000,"A",IF(O1386&gt;1000000,"B",IF(O1386&gt;100000,"C","D"))),ELSV!$G$4:$K$4,0))</f>
        <v>0.95</v>
      </c>
      <c r="AO1386" s="24">
        <f t="shared" si="763"/>
        <v>23621.637226970561</v>
      </c>
      <c r="AP1386" s="24">
        <f t="shared" si="764"/>
        <v>22440.555365622033</v>
      </c>
      <c r="AQ1386" s="25">
        <f t="shared" si="765"/>
        <v>1181.081861348528</v>
      </c>
    </row>
    <row r="1387" spans="1:43" x14ac:dyDescent="0.25">
      <c r="A1387" s="11">
        <v>3008</v>
      </c>
      <c r="B1387" s="6">
        <v>3008000212</v>
      </c>
      <c r="C1387" s="6">
        <v>20000301</v>
      </c>
      <c r="D1387" s="6">
        <v>4000000287</v>
      </c>
      <c r="E1387" s="6" t="s">
        <v>1586</v>
      </c>
      <c r="F1387" s="6" t="s">
        <v>1010</v>
      </c>
      <c r="G1387" s="6"/>
      <c r="H1387" s="6">
        <v>4</v>
      </c>
      <c r="I1387" s="6" t="s">
        <v>8</v>
      </c>
      <c r="J1387" s="27">
        <v>42429</v>
      </c>
      <c r="K1387" s="27">
        <v>42429</v>
      </c>
      <c r="L1387" s="7">
        <v>19160.5</v>
      </c>
      <c r="M1387" s="7">
        <v>0</v>
      </c>
      <c r="N1387" s="7"/>
      <c r="O1387" s="8">
        <v>19160.5</v>
      </c>
      <c r="P1387" s="7">
        <v>-19160.5</v>
      </c>
      <c r="Q1387" s="7">
        <v>0</v>
      </c>
      <c r="R1387" s="7">
        <v>0</v>
      </c>
      <c r="S1387" s="12">
        <f t="shared" si="746"/>
        <v>-19160.5</v>
      </c>
      <c r="T1387" s="18">
        <f t="shared" si="747"/>
        <v>0</v>
      </c>
      <c r="U1387" s="18">
        <v>0</v>
      </c>
      <c r="V1387" s="30">
        <f t="shared" si="748"/>
        <v>42401</v>
      </c>
      <c r="W1387" s="28">
        <f t="shared" si="760"/>
        <v>7.2638888888888893</v>
      </c>
      <c r="X1387" s="38"/>
      <c r="AD1387"/>
      <c r="AE1387" s="43" t="s">
        <v>4429</v>
      </c>
      <c r="AF1387">
        <f>MATCH(AE1387,'CAT-4'!$A:$A,0)</f>
        <v>844</v>
      </c>
      <c r="AG1387">
        <f>MATCH(V1387,'CAT-4'!$1:$1,0)</f>
        <v>50</v>
      </c>
      <c r="AH1387">
        <f>INDEX('CAT-4'!$1:$1048576,FAR!AF1387,FAR!AG1387)</f>
        <v>113</v>
      </c>
      <c r="AI1387">
        <f>MATCH($AI$3,'CAT-4'!$1:$1,0)</f>
        <v>133</v>
      </c>
      <c r="AJ1387">
        <f>INDEX('CAT-4'!$1:$1048576,FAR!AF1387,FAR!AI1387)</f>
        <v>157.9</v>
      </c>
      <c r="AK1387" s="28">
        <f t="shared" ref="AK1387:AK1388" si="766">AJ1387/AH1387</f>
        <v>1.3973451327433628</v>
      </c>
      <c r="AL1387" s="28">
        <f t="shared" ref="AL1387:AL1388" si="767">AK1387</f>
        <v>1.3973451327433628</v>
      </c>
      <c r="AM1387" s="2">
        <f>INDEX(ELSV!$C$4:$G$58,MATCH(AE1387,ELSV!$G$4:$G$58,0),MATCH(IF(O1387&gt;2000000,"A",IF(O1387&gt;1000000,"B",IF(O1387&gt;100000,"C","D"))),ELSV!$C$4:$G$4,0))</f>
        <v>8</v>
      </c>
      <c r="AN1387" s="77">
        <f>INDEX(ELSV!$G$4:$K$58,MATCH(AE1387,ELSV!$G$4:$G$58,0),MATCH(IF(O1387&gt;2000000,"A",IF(O1387&gt;1000000,"B",IF(O1387&gt;100000,"C","D"))),ELSV!$G$4:$K$4,0))</f>
        <v>0.95</v>
      </c>
      <c r="AO1387" s="24">
        <f t="shared" si="763"/>
        <v>26773.831415929202</v>
      </c>
      <c r="AP1387" s="24">
        <f t="shared" si="764"/>
        <v>23094.753713549348</v>
      </c>
      <c r="AQ1387" s="25">
        <f t="shared" si="765"/>
        <v>3679.0777023798546</v>
      </c>
    </row>
    <row r="1388" spans="1:43" x14ac:dyDescent="0.25">
      <c r="A1388" s="11">
        <v>3006</v>
      </c>
      <c r="B1388" s="6">
        <v>3006006201</v>
      </c>
      <c r="C1388" s="6">
        <v>20000301</v>
      </c>
      <c r="D1388" s="6">
        <v>4000000284</v>
      </c>
      <c r="E1388" s="6" t="s">
        <v>1582</v>
      </c>
      <c r="F1388" s="6" t="s">
        <v>1007</v>
      </c>
      <c r="G1388" s="6"/>
      <c r="H1388" s="6">
        <v>1</v>
      </c>
      <c r="I1388" s="6" t="s">
        <v>8</v>
      </c>
      <c r="J1388" s="27">
        <v>42429</v>
      </c>
      <c r="K1388" s="27">
        <v>42429</v>
      </c>
      <c r="L1388" s="7">
        <v>18950</v>
      </c>
      <c r="M1388" s="7">
        <v>0</v>
      </c>
      <c r="N1388" s="7"/>
      <c r="O1388" s="8">
        <v>18950</v>
      </c>
      <c r="P1388" s="7">
        <v>-7302.12</v>
      </c>
      <c r="Q1388" s="7">
        <v>0</v>
      </c>
      <c r="R1388" s="7">
        <v>-1199.54</v>
      </c>
      <c r="S1388" s="12">
        <f t="shared" si="746"/>
        <v>-8501.66</v>
      </c>
      <c r="T1388" s="18">
        <f t="shared" si="747"/>
        <v>11647.880000000001</v>
      </c>
      <c r="U1388" s="18">
        <v>10448.34</v>
      </c>
      <c r="V1388" s="30">
        <f t="shared" si="748"/>
        <v>42401</v>
      </c>
      <c r="W1388" s="28">
        <f t="shared" si="760"/>
        <v>7.2638888888888893</v>
      </c>
      <c r="X1388" s="38"/>
      <c r="AD1388"/>
      <c r="AE1388" s="43" t="s">
        <v>2970</v>
      </c>
      <c r="AF1388">
        <f>MATCH(AE1388,'CAT-4'!$A:$A,0)</f>
        <v>709</v>
      </c>
      <c r="AG1388">
        <f>MATCH(V1388,'CAT-4'!$1:$1,0)</f>
        <v>50</v>
      </c>
      <c r="AH1388">
        <f>INDEX('CAT-4'!$1:$1048576,FAR!AF1388,FAR!AG1388)</f>
        <v>126</v>
      </c>
      <c r="AI1388">
        <f>MATCH($AI$3,'CAT-4'!$1:$1,0)</f>
        <v>133</v>
      </c>
      <c r="AJ1388">
        <f>INDEX('CAT-4'!$1:$1048576,FAR!AF1388,FAR!AI1388)</f>
        <v>130.30000000000001</v>
      </c>
      <c r="AK1388" s="28">
        <f t="shared" si="766"/>
        <v>1.0341269841269842</v>
      </c>
      <c r="AL1388" s="28">
        <f t="shared" si="767"/>
        <v>1.0341269841269842</v>
      </c>
      <c r="AM1388" s="2">
        <f>INDEX(ELSV!$C$4:$G$58,MATCH(AE1388,ELSV!$G$4:$G$58,0),MATCH(IF(O1388&gt;2000000,"A",IF(O1388&gt;1000000,"B",IF(O1388&gt;100000,"C","D"))),ELSV!$C$4:$G$4,0))</f>
        <v>8</v>
      </c>
      <c r="AN1388" s="77">
        <f>INDEX(ELSV!$G$4:$K$58,MATCH(AE1388,ELSV!$G$4:$G$58,0),MATCH(IF(O1388&gt;2000000,"A",IF(O1388&gt;1000000,"B",IF(O1388&gt;100000,"C","D"))),ELSV!$G$4:$K$4,0))</f>
        <v>0.95</v>
      </c>
      <c r="AO1388" s="24">
        <f t="shared" si="763"/>
        <v>19596.70634920635</v>
      </c>
      <c r="AP1388" s="24">
        <f t="shared" si="764"/>
        <v>16903.860329172177</v>
      </c>
      <c r="AQ1388" s="25">
        <f t="shared" si="765"/>
        <v>2692.8460200341724</v>
      </c>
    </row>
    <row r="1389" spans="1:43" hidden="1" x14ac:dyDescent="0.25">
      <c r="A1389" s="11">
        <v>3003</v>
      </c>
      <c r="B1389" s="6">
        <v>3003006301</v>
      </c>
      <c r="C1389" s="6">
        <v>20000401</v>
      </c>
      <c r="D1389" s="6">
        <v>5030000078</v>
      </c>
      <c r="E1389" s="6"/>
      <c r="F1389" s="6" t="s">
        <v>1388</v>
      </c>
      <c r="G1389" s="6"/>
      <c r="H1389" s="6">
        <v>1</v>
      </c>
      <c r="I1389" s="6" t="s">
        <v>41</v>
      </c>
      <c r="J1389" s="27">
        <v>40360</v>
      </c>
      <c r="K1389" s="27">
        <v>40360</v>
      </c>
      <c r="L1389" s="7">
        <v>18900</v>
      </c>
      <c r="M1389" s="7">
        <v>0</v>
      </c>
      <c r="N1389" s="7"/>
      <c r="O1389" s="8">
        <v>18900</v>
      </c>
      <c r="P1389" s="7">
        <v>-17010</v>
      </c>
      <c r="Q1389" s="7">
        <v>0</v>
      </c>
      <c r="R1389" s="7">
        <v>0</v>
      </c>
      <c r="S1389" s="12">
        <f t="shared" si="746"/>
        <v>-17010</v>
      </c>
      <c r="T1389" s="18">
        <f t="shared" si="747"/>
        <v>1890</v>
      </c>
      <c r="U1389" s="18">
        <v>1890</v>
      </c>
      <c r="V1389" s="30">
        <f t="shared" si="748"/>
        <v>40360</v>
      </c>
      <c r="W1389" s="28">
        <f t="shared" si="760"/>
        <v>12.927777777777777</v>
      </c>
      <c r="X1389" s="38" t="s">
        <v>3110</v>
      </c>
      <c r="Y1389">
        <f>MATCH(X1389,'CAT-3'!$A:$A,0)</f>
        <v>757</v>
      </c>
      <c r="Z1389">
        <f>MATCH(V1389,'CAT-3'!$1:$1,0)</f>
        <v>70</v>
      </c>
      <c r="AA1389">
        <f>INDEX('CAT-3'!$1:$1048576,FAR!Y1389,FAR!Z1389)</f>
        <v>94.9</v>
      </c>
      <c r="AB1389">
        <f>MATCH($AB$3,'CAT-3'!$1:$1,0)</f>
        <v>90</v>
      </c>
      <c r="AC1389">
        <f>INDEX('CAT-3'!$1:$1048576,FAR!Y1389,FAR!AB1389)</f>
        <v>93.3</v>
      </c>
      <c r="AD1389" s="28">
        <f>AC1389/AA1389</f>
        <v>0.98314014752370904</v>
      </c>
      <c r="AE1389" s="43" t="s">
        <v>4047</v>
      </c>
      <c r="AF1389">
        <f>MATCH(AE1389,'CAT-4'!$A:$A,0)</f>
        <v>647</v>
      </c>
      <c r="AG1389">
        <f>MATCH($AG$3,'CAT-4'!$1:$1,0)</f>
        <v>4</v>
      </c>
      <c r="AH1389">
        <f>INDEX('CAT-4'!$1:$1048576,FAR!AF1389,FAR!AG1389)</f>
        <v>100.5</v>
      </c>
      <c r="AI1389">
        <f>MATCH($AI$3,'CAT-4'!$1:$1,0)</f>
        <v>133</v>
      </c>
      <c r="AJ1389">
        <f>INDEX('CAT-4'!$1:$1048576,FAR!AF1389,FAR!AI1389)</f>
        <v>92.8</v>
      </c>
      <c r="AK1389" s="28">
        <f t="shared" ref="AK1389:AK1395" si="768">AJ1389/AH1389</f>
        <v>0.92338308457711438</v>
      </c>
      <c r="AL1389" s="28">
        <f>AK1389*AD1389</f>
        <v>0.90781498199204169</v>
      </c>
      <c r="AM1389" s="2">
        <f>INDEX(ELSV!$C$4:$G$58,MATCH(AE1389,ELSV!$G$4:$G$58,0),MATCH(IF(O1389&gt;2000000,"A",IF(O1389&gt;1000000,"B",IF(O1389&gt;100000,"C","D"))),ELSV!$C$4:$G$4,0))</f>
        <v>6</v>
      </c>
      <c r="AN1389" s="77">
        <f>INDEX(ELSV!$G$4:$K$58,MATCH(AE1389,ELSV!$G$4:$G$58,0),MATCH(IF(O1389&gt;2000000,"A",IF(O1389&gt;1000000,"B",IF(O1389&gt;100000,"C","D"))),ELSV!$G$4:$K$4,0))</f>
        <v>1</v>
      </c>
      <c r="AO1389" s="24">
        <f t="shared" si="763"/>
        <v>17157.703159649587</v>
      </c>
      <c r="AP1389" s="24">
        <f t="shared" si="764"/>
        <v>17157.703159649587</v>
      </c>
      <c r="AQ1389" s="25">
        <f t="shared" si="765"/>
        <v>0</v>
      </c>
    </row>
    <row r="1390" spans="1:43" x14ac:dyDescent="0.25">
      <c r="A1390" s="11">
        <v>3007</v>
      </c>
      <c r="B1390" s="6">
        <v>3007006301</v>
      </c>
      <c r="C1390" s="6">
        <v>20000401</v>
      </c>
      <c r="D1390" s="6">
        <v>5030000214</v>
      </c>
      <c r="E1390" s="6" t="s">
        <v>1585</v>
      </c>
      <c r="F1390" s="6" t="s">
        <v>1488</v>
      </c>
      <c r="G1390" s="6"/>
      <c r="H1390" s="6">
        <v>2</v>
      </c>
      <c r="I1390" s="6" t="s">
        <v>8</v>
      </c>
      <c r="J1390" s="27">
        <v>43788</v>
      </c>
      <c r="K1390" s="27">
        <v>43788</v>
      </c>
      <c r="L1390" s="7">
        <v>18880</v>
      </c>
      <c r="M1390" s="7">
        <v>0</v>
      </c>
      <c r="N1390" s="7"/>
      <c r="O1390" s="8">
        <v>18880</v>
      </c>
      <c r="P1390" s="7">
        <v>-6700.85</v>
      </c>
      <c r="Q1390" s="7">
        <v>0</v>
      </c>
      <c r="R1390" s="7">
        <v>-2832</v>
      </c>
      <c r="S1390" s="12">
        <f t="shared" si="746"/>
        <v>-9532.85</v>
      </c>
      <c r="T1390" s="18">
        <f t="shared" si="747"/>
        <v>12179.15</v>
      </c>
      <c r="U1390" s="18">
        <v>9347.15</v>
      </c>
      <c r="V1390" s="30">
        <f t="shared" si="748"/>
        <v>43770</v>
      </c>
      <c r="W1390" s="28">
        <f t="shared" si="760"/>
        <v>3.5444444444444443</v>
      </c>
      <c r="X1390" s="38"/>
      <c r="AD1390"/>
      <c r="AE1390" s="43" t="s">
        <v>4034</v>
      </c>
      <c r="AF1390">
        <f>MATCH(AE1390,'CAT-4'!$A:$A,0)</f>
        <v>640</v>
      </c>
      <c r="AG1390">
        <f>MATCH(V1390,'CAT-4'!$1:$1,0)</f>
        <v>95</v>
      </c>
      <c r="AH1390">
        <f>INDEX('CAT-4'!$1:$1048576,FAR!AF1390,FAR!AG1390)</f>
        <v>97.8</v>
      </c>
      <c r="AI1390">
        <f>MATCH($AI$3,'CAT-4'!$1:$1,0)</f>
        <v>133</v>
      </c>
      <c r="AJ1390">
        <f>INDEX('CAT-4'!$1:$1048576,FAR!AF1390,FAR!AI1390)</f>
        <v>115.5</v>
      </c>
      <c r="AK1390" s="28">
        <f t="shared" si="768"/>
        <v>1.1809815950920246</v>
      </c>
      <c r="AL1390" s="28">
        <f>AK1390</f>
        <v>1.1809815950920246</v>
      </c>
      <c r="AM1390" s="2">
        <f>INDEX(ELSV!$C$4:$G$58,MATCH(AE1390,ELSV!$G$4:$G$58,0),MATCH(IF(O1390&gt;2000000,"A",IF(O1390&gt;1000000,"B",IF(O1390&gt;100000,"C","D"))),ELSV!$C$4:$G$4,0))</f>
        <v>5</v>
      </c>
      <c r="AN1390" s="77">
        <f>INDEX(ELSV!$G$4:$K$58,MATCH(AE1390,ELSV!$G$4:$G$58,0),MATCH(IF(O1390&gt;2000000,"A",IF(O1390&gt;1000000,"B",IF(O1390&gt;100000,"C","D"))),ELSV!$G$4:$K$4,0))</f>
        <v>1</v>
      </c>
      <c r="AO1390" s="24">
        <f t="shared" si="763"/>
        <v>22296.932515337423</v>
      </c>
      <c r="AP1390" s="24">
        <f t="shared" si="764"/>
        <v>15806.047716428086</v>
      </c>
      <c r="AQ1390" s="25">
        <f t="shared" si="765"/>
        <v>6490.8847989093374</v>
      </c>
    </row>
    <row r="1391" spans="1:43" x14ac:dyDescent="0.25">
      <c r="A1391" s="11">
        <v>3008</v>
      </c>
      <c r="B1391" s="6">
        <v>3008006301</v>
      </c>
      <c r="C1391" s="6">
        <v>20000401</v>
      </c>
      <c r="D1391" s="6">
        <v>5030000017</v>
      </c>
      <c r="E1391" s="6" t="s">
        <v>1586</v>
      </c>
      <c r="F1391" s="6" t="s">
        <v>1345</v>
      </c>
      <c r="G1391" s="6"/>
      <c r="H1391" s="6">
        <v>3</v>
      </c>
      <c r="I1391" s="6" t="s">
        <v>8</v>
      </c>
      <c r="J1391" s="27">
        <v>40633</v>
      </c>
      <c r="K1391" s="27">
        <v>40633</v>
      </c>
      <c r="L1391" s="7">
        <v>18825</v>
      </c>
      <c r="M1391" s="7">
        <v>0</v>
      </c>
      <c r="N1391" s="7"/>
      <c r="O1391" s="8">
        <v>18825</v>
      </c>
      <c r="P1391" s="7">
        <v>-16942.5</v>
      </c>
      <c r="Q1391" s="7">
        <v>0</v>
      </c>
      <c r="R1391" s="7">
        <v>0</v>
      </c>
      <c r="S1391" s="12">
        <f t="shared" si="746"/>
        <v>-16942.5</v>
      </c>
      <c r="T1391" s="18">
        <f t="shared" si="747"/>
        <v>1882.5</v>
      </c>
      <c r="U1391" s="18">
        <v>1882.5</v>
      </c>
      <c r="V1391" s="30">
        <f t="shared" si="748"/>
        <v>40603</v>
      </c>
      <c r="W1391" s="28">
        <f t="shared" si="760"/>
        <v>12.180555555555555</v>
      </c>
      <c r="X1391" s="38" t="s">
        <v>3110</v>
      </c>
      <c r="Y1391">
        <f>MATCH(X1391,'CAT-3'!$A:$A,0)</f>
        <v>757</v>
      </c>
      <c r="Z1391">
        <f>MATCH(V1391,'CAT-3'!$1:$1,0)</f>
        <v>78</v>
      </c>
      <c r="AA1391">
        <f>INDEX('CAT-3'!$1:$1048576,FAR!Y1391,FAR!Z1391)</f>
        <v>93.3</v>
      </c>
      <c r="AB1391">
        <f>MATCH($AB$3,'CAT-3'!$1:$1,0)</f>
        <v>90</v>
      </c>
      <c r="AC1391">
        <f>INDEX('CAT-3'!$1:$1048576,FAR!Y1391,FAR!AB1391)</f>
        <v>93.3</v>
      </c>
      <c r="AD1391" s="28">
        <f>AC1391/AA1391</f>
        <v>1</v>
      </c>
      <c r="AE1391" s="43" t="s">
        <v>4047</v>
      </c>
      <c r="AF1391">
        <f>MATCH(AE1391,'CAT-4'!$A:$A,0)</f>
        <v>647</v>
      </c>
      <c r="AG1391">
        <f>MATCH($AG$3,'CAT-4'!$1:$1,0)</f>
        <v>4</v>
      </c>
      <c r="AH1391">
        <f>INDEX('CAT-4'!$1:$1048576,FAR!AF1391,FAR!AG1391)</f>
        <v>100.5</v>
      </c>
      <c r="AI1391">
        <f>MATCH($AI$3,'CAT-4'!$1:$1,0)</f>
        <v>133</v>
      </c>
      <c r="AJ1391">
        <f>INDEX('CAT-4'!$1:$1048576,FAR!AF1391,FAR!AI1391)</f>
        <v>92.8</v>
      </c>
      <c r="AK1391" s="28">
        <f t="shared" si="768"/>
        <v>0.92338308457711438</v>
      </c>
      <c r="AL1391" s="28">
        <f>AK1391*AD1391</f>
        <v>0.92338308457711438</v>
      </c>
      <c r="AM1391" s="2">
        <f>INDEX(ELSV!$C$4:$G$58,MATCH(AE1391,ELSV!$G$4:$G$58,0),MATCH(IF(O1391&gt;2000000,"A",IF(O1391&gt;1000000,"B",IF(O1391&gt;100000,"C","D"))),ELSV!$C$4:$G$4,0))</f>
        <v>6</v>
      </c>
      <c r="AN1391" s="77">
        <f>INDEX(ELSV!$G$4:$K$58,MATCH(AE1391,ELSV!$G$4:$G$58,0),MATCH(IF(O1391&gt;2000000,"A",IF(O1391&gt;1000000,"B",IF(O1391&gt;100000,"C","D"))),ELSV!$G$4:$K$4,0))</f>
        <v>1</v>
      </c>
      <c r="AO1391" s="24">
        <f t="shared" si="763"/>
        <v>17382.686567164179</v>
      </c>
      <c r="AP1391" s="24">
        <f t="shared" si="764"/>
        <v>17382.686567164179</v>
      </c>
      <c r="AQ1391" s="25">
        <f t="shared" si="765"/>
        <v>0</v>
      </c>
    </row>
    <row r="1392" spans="1:43" x14ac:dyDescent="0.25">
      <c r="A1392" s="11">
        <v>3005</v>
      </c>
      <c r="B1392" s="6">
        <v>3005006201</v>
      </c>
      <c r="C1392" s="6">
        <v>20000401</v>
      </c>
      <c r="D1392" s="6">
        <v>5000000335</v>
      </c>
      <c r="E1392" s="6" t="s">
        <v>1584</v>
      </c>
      <c r="F1392" s="6" t="s">
        <v>1220</v>
      </c>
      <c r="G1392" s="6"/>
      <c r="H1392" s="6">
        <v>1</v>
      </c>
      <c r="I1392" s="6" t="s">
        <v>8</v>
      </c>
      <c r="J1392" s="27">
        <v>42430</v>
      </c>
      <c r="K1392" s="27">
        <v>42430</v>
      </c>
      <c r="L1392" s="7">
        <v>18795.419999999998</v>
      </c>
      <c r="M1392" s="7">
        <v>0</v>
      </c>
      <c r="N1392" s="7"/>
      <c r="O1392" s="8">
        <v>18795.419999999998</v>
      </c>
      <c r="P1392" s="7">
        <v>-7233.39</v>
      </c>
      <c r="Q1392" s="7">
        <v>0</v>
      </c>
      <c r="R1392" s="7">
        <v>-1189.75</v>
      </c>
      <c r="S1392" s="12">
        <f t="shared" si="746"/>
        <v>-8423.14</v>
      </c>
      <c r="T1392" s="18">
        <f t="shared" si="747"/>
        <v>11562.029999999999</v>
      </c>
      <c r="U1392" s="18">
        <v>10372.280000000001</v>
      </c>
      <c r="V1392" s="30">
        <f t="shared" si="748"/>
        <v>42430</v>
      </c>
      <c r="W1392" s="28">
        <f t="shared" si="760"/>
        <v>7.2611111111111111</v>
      </c>
      <c r="X1392" s="38"/>
      <c r="AD1392"/>
      <c r="AE1392" s="43" t="s">
        <v>3032</v>
      </c>
      <c r="AF1392">
        <f>MATCH(AE1392,'CAT-4'!$A:$A,0)</f>
        <v>687</v>
      </c>
      <c r="AG1392">
        <f>MATCH(V1392,'CAT-4'!$1:$1,0)</f>
        <v>51</v>
      </c>
      <c r="AH1392">
        <f>INDEX('CAT-4'!$1:$1048576,FAR!AF1392,FAR!AG1392)</f>
        <v>120.7</v>
      </c>
      <c r="AI1392">
        <f>MATCH($AI$3,'CAT-4'!$1:$1,0)</f>
        <v>133</v>
      </c>
      <c r="AJ1392">
        <f>INDEX('CAT-4'!$1:$1048576,FAR!AF1392,FAR!AI1392)</f>
        <v>131.19999999999999</v>
      </c>
      <c r="AK1392" s="28">
        <f t="shared" si="768"/>
        <v>1.0869925434962717</v>
      </c>
      <c r="AL1392" s="28">
        <f>AK1392</f>
        <v>1.0869925434962717</v>
      </c>
      <c r="AM1392" s="2">
        <f>INDEX(ELSV!$C$4:$G$58,MATCH(AE1392,ELSV!$G$4:$G$58,0),MATCH(IF(O1392&gt;2000000,"A",IF(O1392&gt;1000000,"B",IF(O1392&gt;100000,"C","D"))),ELSV!$C$4:$G$4,0))</f>
        <v>8</v>
      </c>
      <c r="AN1392" s="77">
        <f>INDEX(ELSV!$G$4:$K$58,MATCH(AE1392,ELSV!$G$4:$G$58,0),MATCH(IF(O1392&gt;2000000,"A",IF(O1392&gt;1000000,"B",IF(O1392&gt;100000,"C","D"))),ELSV!$G$4:$K$4,0))</f>
        <v>0.95</v>
      </c>
      <c r="AO1392" s="24">
        <f t="shared" si="763"/>
        <v>20430.481391880694</v>
      </c>
      <c r="AP1392" s="24">
        <f t="shared" si="764"/>
        <v>17616.324458492127</v>
      </c>
      <c r="AQ1392" s="25">
        <f t="shared" si="765"/>
        <v>2814.1569333885673</v>
      </c>
    </row>
    <row r="1393" spans="1:43" x14ac:dyDescent="0.25">
      <c r="A1393" s="11">
        <v>3008</v>
      </c>
      <c r="B1393" s="6">
        <v>3008006203</v>
      </c>
      <c r="C1393" s="6">
        <v>20000301</v>
      </c>
      <c r="D1393" s="6">
        <v>4000000059</v>
      </c>
      <c r="E1393" s="6" t="s">
        <v>1586</v>
      </c>
      <c r="F1393" s="6" t="s">
        <v>840</v>
      </c>
      <c r="G1393" s="6"/>
      <c r="H1393" s="6">
        <v>1</v>
      </c>
      <c r="I1393" s="6" t="s">
        <v>8</v>
      </c>
      <c r="J1393" s="27">
        <v>40814</v>
      </c>
      <c r="K1393" s="27">
        <v>40814</v>
      </c>
      <c r="L1393" s="7">
        <v>18727.5</v>
      </c>
      <c r="M1393" s="7">
        <v>0</v>
      </c>
      <c r="N1393" s="7"/>
      <c r="O1393" s="8">
        <v>18727.5</v>
      </c>
      <c r="P1393" s="7">
        <v>-12456.94</v>
      </c>
      <c r="Q1393" s="7">
        <v>0</v>
      </c>
      <c r="R1393" s="7">
        <v>-1185.45</v>
      </c>
      <c r="S1393" s="12">
        <f t="shared" si="746"/>
        <v>-13642.390000000001</v>
      </c>
      <c r="T1393" s="18">
        <f t="shared" si="747"/>
        <v>6270.5599999999995</v>
      </c>
      <c r="U1393" s="18">
        <v>5085.1099999999997</v>
      </c>
      <c r="V1393" s="30">
        <f t="shared" si="748"/>
        <v>40787</v>
      </c>
      <c r="W1393" s="28">
        <f t="shared" si="760"/>
        <v>11.686111111111112</v>
      </c>
      <c r="X1393" s="38" t="s">
        <v>2852</v>
      </c>
      <c r="Y1393">
        <f>MATCH(X1393,'CAT-3'!$A:$A,0)</f>
        <v>628</v>
      </c>
      <c r="Z1393">
        <f>MATCH(V1393,'CAT-3'!$1:$1,0)</f>
        <v>84</v>
      </c>
      <c r="AA1393">
        <f>INDEX('CAT-3'!$1:$1048576,FAR!Y1393,FAR!Z1393)</f>
        <v>134.9</v>
      </c>
      <c r="AB1393">
        <f>MATCH($AB$3,'CAT-3'!$1:$1,0)</f>
        <v>90</v>
      </c>
      <c r="AC1393">
        <f>INDEX('CAT-3'!$1:$1048576,FAR!Y1393,FAR!AB1393)</f>
        <v>138.4</v>
      </c>
      <c r="AD1393" s="28">
        <f>AC1393/AA1393</f>
        <v>1.0259451445515197</v>
      </c>
      <c r="AE1393" s="43" t="s">
        <v>4429</v>
      </c>
      <c r="AF1393">
        <f>MATCH(AE1393,'CAT-4'!$A:$A,0)</f>
        <v>844</v>
      </c>
      <c r="AG1393">
        <f>MATCH($AG$3,'CAT-4'!$1:$1,0)</f>
        <v>4</v>
      </c>
      <c r="AH1393">
        <f>INDEX('CAT-4'!$1:$1048576,FAR!AF1393,FAR!AG1393)</f>
        <v>103.9</v>
      </c>
      <c r="AI1393">
        <f>MATCH($AI$3,'CAT-4'!$1:$1,0)</f>
        <v>133</v>
      </c>
      <c r="AJ1393">
        <f>INDEX('CAT-4'!$1:$1048576,FAR!AF1393,FAR!AI1393)</f>
        <v>157.9</v>
      </c>
      <c r="AK1393" s="28">
        <f t="shared" si="768"/>
        <v>1.5197305101058709</v>
      </c>
      <c r="AL1393" s="28">
        <f>AK1393*AD1393</f>
        <v>1.5591601378699225</v>
      </c>
      <c r="AM1393" s="2">
        <f>INDEX(ELSV!$C$4:$G$58,MATCH(AE1393,ELSV!$G$4:$G$58,0),MATCH(IF(O1393&gt;2000000,"A",IF(O1393&gt;1000000,"B",IF(O1393&gt;100000,"C","D"))),ELSV!$C$4:$G$4,0))</f>
        <v>8</v>
      </c>
      <c r="AN1393" s="77">
        <f>INDEX(ELSV!$G$4:$K$58,MATCH(AE1393,ELSV!$G$4:$G$58,0),MATCH(IF(O1393&gt;2000000,"A",IF(O1393&gt;1000000,"B",IF(O1393&gt;100000,"C","D"))),ELSV!$G$4:$K$4,0))</f>
        <v>0.95</v>
      </c>
      <c r="AO1393" s="24">
        <f t="shared" si="763"/>
        <v>29199.171481958972</v>
      </c>
      <c r="AP1393" s="24">
        <f t="shared" si="764"/>
        <v>27739.212907861023</v>
      </c>
      <c r="AQ1393" s="25">
        <f t="shared" si="765"/>
        <v>1459.9585740979492</v>
      </c>
    </row>
    <row r="1394" spans="1:43" x14ac:dyDescent="0.25">
      <c r="A1394" s="11">
        <v>3007</v>
      </c>
      <c r="B1394" s="6">
        <v>3007000212</v>
      </c>
      <c r="C1394" s="6">
        <v>20000201</v>
      </c>
      <c r="D1394" s="6">
        <v>3020000482</v>
      </c>
      <c r="E1394" s="6" t="s">
        <v>1585</v>
      </c>
      <c r="F1394" s="6" t="s">
        <v>598</v>
      </c>
      <c r="G1394" s="6"/>
      <c r="H1394" s="6">
        <v>1</v>
      </c>
      <c r="I1394" s="6" t="s">
        <v>41</v>
      </c>
      <c r="J1394" s="27">
        <v>44718</v>
      </c>
      <c r="K1394" s="27">
        <v>44718</v>
      </c>
      <c r="L1394" s="7">
        <v>0</v>
      </c>
      <c r="M1394" s="7">
        <v>18685</v>
      </c>
      <c r="N1394" s="7"/>
      <c r="O1394" s="8">
        <v>18685</v>
      </c>
      <c r="P1394" s="7">
        <v>0</v>
      </c>
      <c r="Q1394" s="7">
        <v>0</v>
      </c>
      <c r="R1394" s="7">
        <v>-892.36</v>
      </c>
      <c r="S1394" s="12">
        <f t="shared" si="746"/>
        <v>-892.36</v>
      </c>
      <c r="T1394" s="18">
        <f t="shared" si="747"/>
        <v>0</v>
      </c>
      <c r="U1394" s="18">
        <v>17792.64</v>
      </c>
      <c r="V1394" s="30">
        <f t="shared" si="748"/>
        <v>44713</v>
      </c>
      <c r="W1394" s="28">
        <f t="shared" si="760"/>
        <v>0.99722222222222223</v>
      </c>
      <c r="X1394" s="38"/>
      <c r="AD1394"/>
      <c r="AE1394" s="43" t="s">
        <v>4208</v>
      </c>
      <c r="AF1394">
        <f>MATCH(AE1394,'CAT-4'!$A:$A,0)</f>
        <v>730</v>
      </c>
      <c r="AG1394">
        <f>MATCH(V1394,'CAT-4'!$1:$1,0)</f>
        <v>126</v>
      </c>
      <c r="AH1394">
        <f>INDEX('CAT-4'!$1:$1048576,FAR!AF1394,FAR!AG1394)</f>
        <v>129.19999999999999</v>
      </c>
      <c r="AI1394">
        <f>MATCH($AI$3,'CAT-4'!$1:$1,0)</f>
        <v>133</v>
      </c>
      <c r="AJ1394">
        <f>INDEX('CAT-4'!$1:$1048576,FAR!AF1394,FAR!AI1394)</f>
        <v>133.4</v>
      </c>
      <c r="AK1394" s="28">
        <f t="shared" si="768"/>
        <v>1.0325077399380806</v>
      </c>
      <c r="AL1394" s="28">
        <f>AK1394</f>
        <v>1.0325077399380806</v>
      </c>
      <c r="AM1394" s="2">
        <f>INDEX(ELSV!$C$4:$G$58,MATCH(AE1394,ELSV!$G$4:$G$58,0),MATCH(IF(O1394&gt;2000000,"A",IF(O1394&gt;1000000,"B",IF(O1394&gt;100000,"C","D"))),ELSV!$C$4:$G$4,0))</f>
        <v>6</v>
      </c>
      <c r="AN1394" s="77">
        <f>INDEX(ELSV!$G$4:$K$58,MATCH(AE1394,ELSV!$G$4:$G$58,0),MATCH(IF(O1394&gt;2000000,"A",IF(O1394&gt;1000000,"B",IF(O1394&gt;100000,"C","D"))),ELSV!$G$4:$K$4,0))</f>
        <v>0.95</v>
      </c>
      <c r="AO1394" s="24">
        <f t="shared" si="763"/>
        <v>19292.407120743035</v>
      </c>
      <c r="AP1394" s="24">
        <f t="shared" si="764"/>
        <v>3046.1460409858387</v>
      </c>
      <c r="AQ1394" s="25">
        <f t="shared" si="765"/>
        <v>16246.261079757196</v>
      </c>
    </row>
    <row r="1395" spans="1:43" x14ac:dyDescent="0.25">
      <c r="A1395" s="11">
        <v>3007</v>
      </c>
      <c r="B1395" s="6">
        <v>3007006203</v>
      </c>
      <c r="C1395" s="6">
        <v>20000301</v>
      </c>
      <c r="D1395" s="6">
        <v>4000000022</v>
      </c>
      <c r="E1395" s="6" t="s">
        <v>1585</v>
      </c>
      <c r="F1395" s="6" t="s">
        <v>809</v>
      </c>
      <c r="G1395" s="6"/>
      <c r="H1395" s="6">
        <v>1</v>
      </c>
      <c r="I1395" s="6" t="s">
        <v>8</v>
      </c>
      <c r="J1395" s="27">
        <v>40771</v>
      </c>
      <c r="K1395" s="27">
        <v>40771</v>
      </c>
      <c r="L1395" s="7">
        <v>18500</v>
      </c>
      <c r="M1395" s="7">
        <v>0</v>
      </c>
      <c r="N1395" s="7"/>
      <c r="O1395" s="8">
        <v>18500</v>
      </c>
      <c r="P1395" s="7">
        <v>-12443.21</v>
      </c>
      <c r="Q1395" s="7">
        <v>0</v>
      </c>
      <c r="R1395" s="7">
        <v>-1171.05</v>
      </c>
      <c r="S1395" s="12">
        <f t="shared" si="746"/>
        <v>-13614.259999999998</v>
      </c>
      <c r="T1395" s="18">
        <f t="shared" si="747"/>
        <v>6056.7900000000009</v>
      </c>
      <c r="U1395" s="18">
        <v>4885.74</v>
      </c>
      <c r="V1395" s="30">
        <f t="shared" si="748"/>
        <v>40756</v>
      </c>
      <c r="W1395" s="28">
        <f t="shared" si="760"/>
        <v>11.802777777777777</v>
      </c>
      <c r="X1395" s="38" t="s">
        <v>2970</v>
      </c>
      <c r="Y1395">
        <f>MATCH(X1395,'CAT-3'!$A:$A,0)</f>
        <v>687</v>
      </c>
      <c r="Z1395">
        <f>MATCH(V1395,'CAT-3'!$1:$1,0)</f>
        <v>83</v>
      </c>
      <c r="AA1395">
        <f>INDEX('CAT-3'!$1:$1048576,FAR!Y1395,FAR!Z1395)</f>
        <v>118.1</v>
      </c>
      <c r="AB1395">
        <f>MATCH($AB$3,'CAT-3'!$1:$1,0)</f>
        <v>90</v>
      </c>
      <c r="AC1395">
        <f>INDEX('CAT-3'!$1:$1048576,FAR!Y1395,FAR!AB1395)</f>
        <v>118.3</v>
      </c>
      <c r="AD1395" s="28">
        <f>AC1395/AA1395</f>
        <v>1.0016934801016089</v>
      </c>
      <c r="AE1395" s="43" t="s">
        <v>2970</v>
      </c>
      <c r="AF1395">
        <f>MATCH(AE1395,'CAT-4'!$A:$A,0)</f>
        <v>709</v>
      </c>
      <c r="AG1395">
        <f>MATCH($AG$3,'CAT-4'!$1:$1,0)</f>
        <v>4</v>
      </c>
      <c r="AH1395">
        <f>INDEX('CAT-4'!$1:$1048576,FAR!AF1395,FAR!AG1395)</f>
        <v>101.5</v>
      </c>
      <c r="AI1395">
        <f>MATCH($AI$3,'CAT-4'!$1:$1,0)</f>
        <v>133</v>
      </c>
      <c r="AJ1395">
        <f>INDEX('CAT-4'!$1:$1048576,FAR!AF1395,FAR!AI1395)</f>
        <v>130.30000000000001</v>
      </c>
      <c r="AK1395" s="28">
        <f t="shared" si="768"/>
        <v>1.2837438423645322</v>
      </c>
      <c r="AL1395" s="28">
        <f>AK1395*AD1395</f>
        <v>1.2859178370171394</v>
      </c>
      <c r="AM1395" s="2">
        <f>INDEX(ELSV!$C$4:$G$58,MATCH(AE1395,ELSV!$G$4:$G$58,0),MATCH(IF(O1395&gt;2000000,"A",IF(O1395&gt;1000000,"B",IF(O1395&gt;100000,"C","D"))),ELSV!$C$4:$G$4,0))</f>
        <v>8</v>
      </c>
      <c r="AN1395" s="77">
        <f>INDEX(ELSV!$G$4:$K$58,MATCH(AE1395,ELSV!$G$4:$G$58,0),MATCH(IF(O1395&gt;2000000,"A",IF(O1395&gt;1000000,"B",IF(O1395&gt;100000,"C","D"))),ELSV!$G$4:$K$4,0))</f>
        <v>0.95</v>
      </c>
      <c r="AO1395" s="24">
        <f t="shared" si="763"/>
        <v>23789.479984817077</v>
      </c>
      <c r="AP1395" s="24">
        <f t="shared" si="764"/>
        <v>22600.005985576223</v>
      </c>
      <c r="AQ1395" s="25">
        <f t="shared" si="765"/>
        <v>1189.473999240854</v>
      </c>
    </row>
    <row r="1396" spans="1:43" hidden="1" x14ac:dyDescent="0.25">
      <c r="A1396" s="11">
        <v>3002</v>
      </c>
      <c r="B1396" s="6">
        <v>3002006201</v>
      </c>
      <c r="C1396" s="6">
        <v>20000301</v>
      </c>
      <c r="D1396" s="6">
        <v>4000000351</v>
      </c>
      <c r="E1396" s="6"/>
      <c r="F1396" s="6" t="s">
        <v>1045</v>
      </c>
      <c r="G1396" s="6"/>
      <c r="H1396" s="6">
        <v>1</v>
      </c>
      <c r="I1396" s="6" t="s">
        <v>8</v>
      </c>
      <c r="J1396" s="27">
        <v>44551</v>
      </c>
      <c r="K1396" s="27">
        <v>44551</v>
      </c>
      <c r="L1396" s="7">
        <v>18490</v>
      </c>
      <c r="M1396" s="7">
        <v>0</v>
      </c>
      <c r="N1396" s="7"/>
      <c r="O1396" s="8">
        <v>18490</v>
      </c>
      <c r="P1396" s="7">
        <v>-323.87</v>
      </c>
      <c r="Q1396" s="7">
        <v>0</v>
      </c>
      <c r="R1396" s="7">
        <v>-1170.42</v>
      </c>
      <c r="S1396" s="12">
        <f t="shared" si="746"/>
        <v>-1494.29</v>
      </c>
      <c r="T1396" s="18">
        <f t="shared" si="747"/>
        <v>18166.13</v>
      </c>
      <c r="U1396" s="18">
        <v>16995.71</v>
      </c>
      <c r="V1396" s="30">
        <f t="shared" si="748"/>
        <v>44531</v>
      </c>
      <c r="W1396" s="28">
        <f t="shared" si="760"/>
        <v>1.4555555555555555</v>
      </c>
      <c r="X1396" s="38" t="s">
        <v>3080</v>
      </c>
      <c r="AD1396"/>
      <c r="AE1396" s="43" t="s">
        <v>4057</v>
      </c>
      <c r="AF1396">
        <f>MATCH(AE1396,'CAT-4'!$A:$A,0)</f>
        <v>652</v>
      </c>
      <c r="AG1396">
        <f>MATCH(V1396,'CAT-4'!$1:$1,0)</f>
        <v>120</v>
      </c>
      <c r="AH1396">
        <f>INDEX('CAT-4'!$1:$1048576,FAR!AF1396,FAR!AG1396)</f>
        <v>91.8</v>
      </c>
      <c r="AI1396">
        <f>MATCH($AI$3,'CAT-4'!$1:$1,0)</f>
        <v>133</v>
      </c>
      <c r="AJ1396">
        <f>INDEX('CAT-4'!$1:$1048576,FAR!AF1396,FAR!AI1396)</f>
        <v>93.1</v>
      </c>
      <c r="AK1396" s="28">
        <f t="shared" ref="AK1396:AK1400" si="769">AJ1396/AH1396</f>
        <v>1.014161220043573</v>
      </c>
      <c r="AL1396" s="28">
        <f t="shared" ref="AL1396:AL1400" si="770">AK1396</f>
        <v>1.014161220043573</v>
      </c>
      <c r="AM1396" s="2">
        <f>INDEX(ELSV!$C$4:$G$58,MATCH(AE1396,ELSV!$G$4:$G$58,0),MATCH(IF(O1396&gt;2000000,"A",IF(O1396&gt;1000000,"B",IF(O1396&gt;100000,"C","D"))),ELSV!$C$4:$G$4,0))</f>
        <v>8</v>
      </c>
      <c r="AN1396" s="77">
        <f>INDEX(ELSV!$G$4:$K$58,MATCH(AE1396,ELSV!$G$4:$G$58,0),MATCH(IF(O1396&gt;2000000,"A",IF(O1396&gt;1000000,"B",IF(O1396&gt;100000,"C","D"))),ELSV!$G$4:$K$4,0))</f>
        <v>0.95</v>
      </c>
      <c r="AO1396" s="24">
        <f t="shared" si="763"/>
        <v>18751.840958605666</v>
      </c>
      <c r="AP1396" s="24">
        <f t="shared" si="764"/>
        <v>3241.203621247882</v>
      </c>
      <c r="AQ1396" s="25">
        <f t="shared" si="765"/>
        <v>15510.637337357784</v>
      </c>
    </row>
    <row r="1397" spans="1:43" x14ac:dyDescent="0.25">
      <c r="A1397" s="11">
        <v>3005</v>
      </c>
      <c r="B1397" s="6">
        <v>3005006203</v>
      </c>
      <c r="C1397" s="6">
        <v>20000401</v>
      </c>
      <c r="D1397" s="6">
        <v>5000000419</v>
      </c>
      <c r="E1397" s="6" t="s">
        <v>1584</v>
      </c>
      <c r="F1397" s="6" t="s">
        <v>1284</v>
      </c>
      <c r="G1397" s="6"/>
      <c r="H1397" s="6">
        <v>9</v>
      </c>
      <c r="I1397" s="6" t="s">
        <v>8</v>
      </c>
      <c r="J1397" s="27">
        <v>44592</v>
      </c>
      <c r="K1397" s="27">
        <v>44592</v>
      </c>
      <c r="L1397" s="7">
        <v>18272</v>
      </c>
      <c r="M1397" s="7">
        <v>0</v>
      </c>
      <c r="N1397" s="7"/>
      <c r="O1397" s="8">
        <v>18272</v>
      </c>
      <c r="P1397" s="7">
        <v>-3003.62</v>
      </c>
      <c r="Q1397" s="7">
        <v>0</v>
      </c>
      <c r="R1397" s="7">
        <v>-13441.38</v>
      </c>
      <c r="S1397" s="12">
        <f t="shared" si="746"/>
        <v>-16445</v>
      </c>
      <c r="T1397" s="18">
        <f t="shared" si="747"/>
        <v>15268.380000000001</v>
      </c>
      <c r="U1397" s="18">
        <v>1827</v>
      </c>
      <c r="V1397" s="30">
        <f t="shared" si="748"/>
        <v>44562</v>
      </c>
      <c r="W1397" s="28">
        <f t="shared" si="760"/>
        <v>1.3472222222222223</v>
      </c>
      <c r="X1397" s="38"/>
      <c r="AD1397"/>
      <c r="AE1397" s="43" t="s">
        <v>4174</v>
      </c>
      <c r="AF1397">
        <f>MATCH(AE1397,'CAT-4'!$A:$A,0)</f>
        <v>713</v>
      </c>
      <c r="AG1397">
        <f>MATCH(V1397,'CAT-4'!$1:$1,0)</f>
        <v>121</v>
      </c>
      <c r="AH1397">
        <f>INDEX('CAT-4'!$1:$1048576,FAR!AF1397,FAR!AG1397)</f>
        <v>144.5</v>
      </c>
      <c r="AI1397">
        <f>MATCH($AI$3,'CAT-4'!$1:$1,0)</f>
        <v>133</v>
      </c>
      <c r="AJ1397">
        <f>INDEX('CAT-4'!$1:$1048576,FAR!AF1397,FAR!AI1397)</f>
        <v>151.30000000000001</v>
      </c>
      <c r="AK1397" s="28">
        <f t="shared" si="769"/>
        <v>1.0470588235294118</v>
      </c>
      <c r="AL1397" s="28">
        <f t="shared" si="770"/>
        <v>1.0470588235294118</v>
      </c>
      <c r="AM1397" s="2">
        <f>INDEX(ELSV!$C$4:$G$58,MATCH(AE1397,ELSV!$G$4:$G$58,0),MATCH(IF(O1397&gt;2000000,"A",IF(O1397&gt;1000000,"B",IF(O1397&gt;100000,"C","D"))),ELSV!$C$4:$G$4,0))</f>
        <v>8</v>
      </c>
      <c r="AN1397" s="77">
        <f>INDEX(ELSV!$G$4:$K$58,MATCH(AE1397,ELSV!$G$4:$G$58,0),MATCH(IF(O1397&gt;2000000,"A",IF(O1397&gt;1000000,"B",IF(O1397&gt;100000,"C","D"))),ELSV!$G$4:$K$4,0))</f>
        <v>0.95</v>
      </c>
      <c r="AO1397" s="24">
        <f t="shared" si="763"/>
        <v>19131.858823529412</v>
      </c>
      <c r="AP1397" s="24">
        <f t="shared" si="764"/>
        <v>3060.765261437909</v>
      </c>
      <c r="AQ1397" s="25">
        <f t="shared" si="765"/>
        <v>16071.093562091502</v>
      </c>
    </row>
    <row r="1398" spans="1:43" x14ac:dyDescent="0.25">
      <c r="A1398" s="11">
        <v>3004</v>
      </c>
      <c r="B1398" s="6">
        <v>3004006201</v>
      </c>
      <c r="C1398" s="6">
        <v>20000401</v>
      </c>
      <c r="D1398" s="6">
        <v>5000000366</v>
      </c>
      <c r="E1398" s="6" t="s">
        <v>1583</v>
      </c>
      <c r="F1398" s="6" t="s">
        <v>1059</v>
      </c>
      <c r="G1398" s="6"/>
      <c r="H1398" s="6">
        <v>2</v>
      </c>
      <c r="I1398" s="6" t="s">
        <v>8</v>
      </c>
      <c r="J1398" s="27">
        <v>42979</v>
      </c>
      <c r="K1398" s="27">
        <v>42979</v>
      </c>
      <c r="L1398" s="7">
        <v>18200</v>
      </c>
      <c r="M1398" s="7">
        <v>0</v>
      </c>
      <c r="N1398" s="7"/>
      <c r="O1398" s="8">
        <v>18200</v>
      </c>
      <c r="P1398" s="7">
        <v>-5277.38</v>
      </c>
      <c r="Q1398" s="7">
        <v>0</v>
      </c>
      <c r="R1398" s="7">
        <v>-1152.06</v>
      </c>
      <c r="S1398" s="12">
        <f t="shared" si="746"/>
        <v>-6429.4400000000005</v>
      </c>
      <c r="T1398" s="18">
        <f t="shared" si="747"/>
        <v>12922.619999999999</v>
      </c>
      <c r="U1398" s="18">
        <v>11770.56</v>
      </c>
      <c r="V1398" s="30">
        <f t="shared" si="748"/>
        <v>42979</v>
      </c>
      <c r="W1398" s="28">
        <f t="shared" si="760"/>
        <v>5.7611111111111111</v>
      </c>
      <c r="X1398" s="38"/>
      <c r="AD1398"/>
      <c r="AE1398" s="43" t="s">
        <v>4178</v>
      </c>
      <c r="AF1398">
        <f>MATCH(AE1398,'CAT-4'!$A:$A,0)</f>
        <v>715</v>
      </c>
      <c r="AG1398">
        <f>MATCH(V1398,'CAT-4'!$1:$1,0)</f>
        <v>69</v>
      </c>
      <c r="AH1398">
        <f>INDEX('CAT-4'!$1:$1048576,FAR!AF1398,FAR!AG1398)</f>
        <v>115.4</v>
      </c>
      <c r="AI1398">
        <f>MATCH($AI$3,'CAT-4'!$1:$1,0)</f>
        <v>133</v>
      </c>
      <c r="AJ1398">
        <f>INDEX('CAT-4'!$1:$1048576,FAR!AF1398,FAR!AI1398)</f>
        <v>129.19999999999999</v>
      </c>
      <c r="AK1398" s="28">
        <f t="shared" si="769"/>
        <v>1.119584055459272</v>
      </c>
      <c r="AL1398" s="28">
        <f t="shared" si="770"/>
        <v>1.119584055459272</v>
      </c>
      <c r="AM1398" s="2">
        <f>INDEX(ELSV!$C$4:$G$58,MATCH(AE1398,ELSV!$G$4:$G$58,0),MATCH(IF(O1398&gt;2000000,"A",IF(O1398&gt;1000000,"B",IF(O1398&gt;100000,"C","D"))),ELSV!$C$4:$G$4,0))</f>
        <v>8</v>
      </c>
      <c r="AN1398" s="77">
        <f>INDEX(ELSV!$G$4:$K$58,MATCH(AE1398,ELSV!$G$4:$G$58,0),MATCH(IF(O1398&gt;2000000,"A",IF(O1398&gt;1000000,"B",IF(O1398&gt;100000,"C","D"))),ELSV!$G$4:$K$4,0))</f>
        <v>0.95</v>
      </c>
      <c r="AO1398" s="24">
        <f t="shared" si="763"/>
        <v>20376.429809358749</v>
      </c>
      <c r="AP1398" s="24">
        <f t="shared" si="764"/>
        <v>13940.166546312343</v>
      </c>
      <c r="AQ1398" s="25">
        <f t="shared" si="765"/>
        <v>6436.2632630464068</v>
      </c>
    </row>
    <row r="1399" spans="1:43" x14ac:dyDescent="0.25">
      <c r="A1399" s="11">
        <v>3007</v>
      </c>
      <c r="B1399" s="6">
        <v>3007006203</v>
      </c>
      <c r="C1399" s="6">
        <v>20000301</v>
      </c>
      <c r="D1399" s="6">
        <v>4000000378</v>
      </c>
      <c r="E1399" s="6" t="s">
        <v>1585</v>
      </c>
      <c r="F1399" s="6" t="s">
        <v>1065</v>
      </c>
      <c r="G1399" s="6"/>
      <c r="H1399" s="6">
        <v>1</v>
      </c>
      <c r="I1399" s="6" t="s">
        <v>8</v>
      </c>
      <c r="J1399" s="27">
        <v>44973</v>
      </c>
      <c r="K1399" s="27">
        <v>44973</v>
      </c>
      <c r="L1399" s="7">
        <v>0</v>
      </c>
      <c r="M1399" s="7">
        <v>18030</v>
      </c>
      <c r="N1399" s="7"/>
      <c r="O1399" s="8">
        <v>18030</v>
      </c>
      <c r="P1399" s="7">
        <v>0</v>
      </c>
      <c r="Q1399" s="7">
        <v>0</v>
      </c>
      <c r="R1399" s="7">
        <v>-137.58000000000001</v>
      </c>
      <c r="S1399" s="12">
        <f t="shared" si="746"/>
        <v>-137.58000000000001</v>
      </c>
      <c r="T1399" s="18">
        <f t="shared" si="747"/>
        <v>0</v>
      </c>
      <c r="U1399" s="18">
        <v>17892.419999999998</v>
      </c>
      <c r="V1399" s="30">
        <v>44927</v>
      </c>
      <c r="W1399" s="28">
        <f t="shared" si="760"/>
        <v>0.30277777777777776</v>
      </c>
      <c r="X1399" s="38"/>
      <c r="AD1399"/>
      <c r="AE1399" s="43" t="s">
        <v>4429</v>
      </c>
      <c r="AF1399">
        <f>MATCH(AE1399,'CAT-4'!$A:$A,0)</f>
        <v>844</v>
      </c>
      <c r="AG1399">
        <f>MATCH(V1399,'CAT-4'!$1:$1,0)</f>
        <v>133</v>
      </c>
      <c r="AH1399">
        <f>INDEX('CAT-4'!$1:$1048576,FAR!AF1399,FAR!AG1399)</f>
        <v>157.9</v>
      </c>
      <c r="AI1399">
        <f>MATCH($AI$3,'CAT-4'!$1:$1,0)</f>
        <v>133</v>
      </c>
      <c r="AJ1399">
        <f>INDEX('CAT-4'!$1:$1048576,FAR!AF1399,FAR!AI1399)</f>
        <v>157.9</v>
      </c>
      <c r="AK1399" s="28">
        <f t="shared" si="769"/>
        <v>1</v>
      </c>
      <c r="AL1399" s="28">
        <f t="shared" si="770"/>
        <v>1</v>
      </c>
      <c r="AM1399" s="2">
        <f>INDEX(ELSV!$C$4:$G$58,MATCH(AE1399,ELSV!$G$4:$G$58,0),MATCH(IF(O1399&gt;2000000,"A",IF(O1399&gt;1000000,"B",IF(O1399&gt;100000,"C","D"))),ELSV!$C$4:$G$4,0))</f>
        <v>8</v>
      </c>
      <c r="AN1399" s="77">
        <f>INDEX(ELSV!$G$4:$K$58,MATCH(AE1399,ELSV!$G$4:$G$58,0),MATCH(IF(O1399&gt;2000000,"A",IF(O1399&gt;1000000,"B",IF(O1399&gt;100000,"C","D"))),ELSV!$G$4:$K$4,0))</f>
        <v>0.95</v>
      </c>
      <c r="AO1399" s="24">
        <f t="shared" si="763"/>
        <v>18030</v>
      </c>
      <c r="AP1399" s="24">
        <f t="shared" si="764"/>
        <v>648.26614583333333</v>
      </c>
      <c r="AQ1399" s="25">
        <f t="shared" si="765"/>
        <v>17381.733854166665</v>
      </c>
    </row>
    <row r="1400" spans="1:43" x14ac:dyDescent="0.25">
      <c r="A1400" s="11">
        <v>3005</v>
      </c>
      <c r="B1400" s="6">
        <v>3005006201</v>
      </c>
      <c r="C1400" s="6">
        <v>20000401</v>
      </c>
      <c r="D1400" s="6">
        <v>5000000324</v>
      </c>
      <c r="E1400" s="6" t="s">
        <v>1584</v>
      </c>
      <c r="F1400" s="6" t="s">
        <v>1211</v>
      </c>
      <c r="G1400" s="6"/>
      <c r="H1400" s="6">
        <v>2</v>
      </c>
      <c r="I1400" s="6" t="s">
        <v>8</v>
      </c>
      <c r="J1400" s="27">
        <v>42339</v>
      </c>
      <c r="K1400" s="27">
        <v>42339</v>
      </c>
      <c r="L1400" s="7">
        <v>17980</v>
      </c>
      <c r="M1400" s="7">
        <v>0</v>
      </c>
      <c r="N1400" s="7"/>
      <c r="O1400" s="8">
        <v>17980</v>
      </c>
      <c r="P1400" s="7">
        <v>-7208.16</v>
      </c>
      <c r="Q1400" s="7">
        <v>0</v>
      </c>
      <c r="R1400" s="7">
        <v>-1138.1300000000001</v>
      </c>
      <c r="S1400" s="12">
        <f t="shared" si="746"/>
        <v>-8346.2900000000009</v>
      </c>
      <c r="T1400" s="18">
        <f t="shared" si="747"/>
        <v>10771.84</v>
      </c>
      <c r="U1400" s="18">
        <v>9633.7099999999991</v>
      </c>
      <c r="V1400" s="30">
        <f t="shared" si="748"/>
        <v>42339</v>
      </c>
      <c r="W1400" s="28">
        <f t="shared" si="760"/>
        <v>7.5111111111111111</v>
      </c>
      <c r="X1400" s="38"/>
      <c r="AD1400"/>
      <c r="AE1400" s="43" t="s">
        <v>4165</v>
      </c>
      <c r="AF1400">
        <f>MATCH(AE1400,'CAT-4'!$A:$A,0)</f>
        <v>708</v>
      </c>
      <c r="AG1400">
        <f>MATCH(V1400,'CAT-4'!$1:$1,0)</f>
        <v>48</v>
      </c>
      <c r="AH1400">
        <f>INDEX('CAT-4'!$1:$1048576,FAR!AF1400,FAR!AG1400)</f>
        <v>119.2</v>
      </c>
      <c r="AI1400">
        <f>MATCH($AI$3,'CAT-4'!$1:$1,0)</f>
        <v>133</v>
      </c>
      <c r="AJ1400">
        <f>INDEX('CAT-4'!$1:$1048576,FAR!AF1400,FAR!AI1400)</f>
        <v>133.69999999999999</v>
      </c>
      <c r="AK1400" s="28">
        <f t="shared" si="769"/>
        <v>1.1216442953020134</v>
      </c>
      <c r="AL1400" s="28">
        <f t="shared" si="770"/>
        <v>1.1216442953020134</v>
      </c>
      <c r="AM1400" s="2">
        <f>INDEX(ELSV!$C$4:$G$58,MATCH(AE1400,ELSV!$G$4:$G$58,0),MATCH(IF(O1400&gt;2000000,"A",IF(O1400&gt;1000000,"B",IF(O1400&gt;100000,"C","D"))),ELSV!$C$4:$G$4,0))</f>
        <v>8</v>
      </c>
      <c r="AN1400" s="77">
        <f>INDEX(ELSV!$G$4:$K$58,MATCH(AE1400,ELSV!$G$4:$G$58,0),MATCH(IF(O1400&gt;2000000,"A",IF(O1400&gt;1000000,"B",IF(O1400&gt;100000,"C","D"))),ELSV!$G$4:$K$4,0))</f>
        <v>0.95</v>
      </c>
      <c r="AO1400" s="24">
        <f t="shared" si="763"/>
        <v>20167.164429530199</v>
      </c>
      <c r="AP1400" s="24">
        <f t="shared" si="764"/>
        <v>17987.990273117073</v>
      </c>
      <c r="AQ1400" s="25">
        <f t="shared" si="765"/>
        <v>2179.1741564131262</v>
      </c>
    </row>
    <row r="1401" spans="1:43" x14ac:dyDescent="0.25">
      <c r="A1401" s="11">
        <v>3006</v>
      </c>
      <c r="B1401" s="6">
        <v>3006006203</v>
      </c>
      <c r="C1401" s="6">
        <v>20000401</v>
      </c>
      <c r="D1401" s="6">
        <v>5000000059</v>
      </c>
      <c r="E1401" s="6" t="s">
        <v>1582</v>
      </c>
      <c r="F1401" s="6" t="s">
        <v>1118</v>
      </c>
      <c r="G1401" s="6"/>
      <c r="H1401" s="6">
        <v>1</v>
      </c>
      <c r="I1401" s="6" t="s">
        <v>41</v>
      </c>
      <c r="J1401" s="27">
        <v>40847</v>
      </c>
      <c r="K1401" s="27">
        <v>40847</v>
      </c>
      <c r="L1401" s="7">
        <v>17800.009999999998</v>
      </c>
      <c r="M1401" s="7">
        <v>0</v>
      </c>
      <c r="N1401" s="7"/>
      <c r="O1401" s="8">
        <v>17800.009999999998</v>
      </c>
      <c r="P1401" s="7">
        <v>-11058.37</v>
      </c>
      <c r="Q1401" s="7">
        <v>0</v>
      </c>
      <c r="R1401" s="7">
        <v>-1126.74</v>
      </c>
      <c r="S1401" s="12">
        <f t="shared" si="746"/>
        <v>-12185.11</v>
      </c>
      <c r="T1401" s="18">
        <f t="shared" si="747"/>
        <v>6741.6399999999976</v>
      </c>
      <c r="U1401" s="18">
        <v>5614.9</v>
      </c>
      <c r="V1401" s="30">
        <f t="shared" si="748"/>
        <v>40817</v>
      </c>
      <c r="W1401" s="28">
        <f t="shared" si="760"/>
        <v>11.597222222222221</v>
      </c>
      <c r="X1401" s="38" t="s">
        <v>2968</v>
      </c>
      <c r="Y1401">
        <f>MATCH(X1401,'CAT-3'!$A:$A,0)</f>
        <v>686</v>
      </c>
      <c r="Z1401">
        <f>MATCH(V1401,'CAT-3'!$1:$1,0)</f>
        <v>85</v>
      </c>
      <c r="AA1401">
        <f>INDEX('CAT-3'!$1:$1048576,FAR!Y1401,FAR!Z1401)</f>
        <v>102.7</v>
      </c>
      <c r="AB1401">
        <f>MATCH($AB$3,'CAT-3'!$1:$1,0)</f>
        <v>90</v>
      </c>
      <c r="AC1401">
        <f>INDEX('CAT-3'!$1:$1048576,FAR!Y1401,FAR!AB1401)</f>
        <v>103.4</v>
      </c>
      <c r="AD1401" s="28">
        <f t="shared" ref="AD1401:AD1402" si="771">AC1401/AA1401</f>
        <v>1.0068159688412852</v>
      </c>
      <c r="AE1401" s="43" t="s">
        <v>4059</v>
      </c>
      <c r="AF1401">
        <f>MATCH(AE1401,'CAT-4'!$A:$A,0)</f>
        <v>653</v>
      </c>
      <c r="AG1401">
        <f>MATCH($AG$3,'CAT-4'!$1:$1,0)</f>
        <v>4</v>
      </c>
      <c r="AH1401">
        <f>INDEX('CAT-4'!$1:$1048576,FAR!AF1401,FAR!AG1401)</f>
        <v>100.8</v>
      </c>
      <c r="AI1401">
        <f>MATCH($AI$3,'CAT-4'!$1:$1,0)</f>
        <v>133</v>
      </c>
      <c r="AJ1401">
        <f>INDEX('CAT-4'!$1:$1048576,FAR!AF1401,FAR!AI1401)</f>
        <v>120.5</v>
      </c>
      <c r="AK1401" s="28">
        <f t="shared" ref="AK1401:AK1406" si="772">AJ1401/AH1401</f>
        <v>1.1954365079365079</v>
      </c>
      <c r="AL1401" s="28">
        <f t="shared" ref="AL1401:AL1402" si="773">AK1401*AD1401</f>
        <v>1.203584565926338</v>
      </c>
      <c r="AM1401" s="2">
        <f>INDEX(ELSV!$C$4:$G$58,MATCH(AE1401,ELSV!$G$4:$G$58,0),MATCH(IF(O1401&gt;2000000,"A",IF(O1401&gt;1000000,"B",IF(O1401&gt;100000,"C","D"))),ELSV!$C$4:$G$4,0))</f>
        <v>8</v>
      </c>
      <c r="AN1401" s="77">
        <f>INDEX(ELSV!$G$4:$K$58,MATCH(AE1401,ELSV!$G$4:$G$58,0),MATCH(IF(O1401&gt;2000000,"A",IF(O1401&gt;1000000,"B",IF(O1401&gt;100000,"C","D"))),ELSV!$G$4:$K$4,0))</f>
        <v>0.9</v>
      </c>
      <c r="AO1401" s="24">
        <f t="shared" si="763"/>
        <v>21423.817309334474</v>
      </c>
      <c r="AP1401" s="24">
        <f t="shared" si="764"/>
        <v>19281.435578401026</v>
      </c>
      <c r="AQ1401" s="25">
        <f t="shared" si="765"/>
        <v>2142.3817309334481</v>
      </c>
    </row>
    <row r="1402" spans="1:43" hidden="1" x14ac:dyDescent="0.25">
      <c r="A1402" s="11">
        <v>3003</v>
      </c>
      <c r="B1402" s="6">
        <v>3003006203</v>
      </c>
      <c r="C1402" s="6">
        <v>20100001</v>
      </c>
      <c r="D1402" s="6">
        <v>11000000005</v>
      </c>
      <c r="E1402" s="6"/>
      <c r="F1402" s="6" t="s">
        <v>1546</v>
      </c>
      <c r="G1402" s="6"/>
      <c r="H1402" s="6">
        <v>1</v>
      </c>
      <c r="I1402" s="6" t="s">
        <v>41</v>
      </c>
      <c r="J1402" s="27">
        <v>40602</v>
      </c>
      <c r="K1402" s="27">
        <v>40602</v>
      </c>
      <c r="L1402" s="7">
        <v>17772.22</v>
      </c>
      <c r="M1402" s="7">
        <v>0</v>
      </c>
      <c r="N1402" s="7"/>
      <c r="O1402" s="8">
        <v>17772.22</v>
      </c>
      <c r="P1402" s="7">
        <v>-17772.22</v>
      </c>
      <c r="Q1402" s="7">
        <v>0</v>
      </c>
      <c r="R1402" s="7">
        <v>0</v>
      </c>
      <c r="S1402" s="12">
        <f t="shared" si="746"/>
        <v>-17772.22</v>
      </c>
      <c r="T1402" s="18">
        <f t="shared" si="747"/>
        <v>0</v>
      </c>
      <c r="U1402" s="18">
        <v>0</v>
      </c>
      <c r="V1402" s="30">
        <f t="shared" si="748"/>
        <v>40575</v>
      </c>
      <c r="W1402" s="28">
        <f t="shared" si="760"/>
        <v>12.263888888888889</v>
      </c>
      <c r="X1402" s="38" t="s">
        <v>3110</v>
      </c>
      <c r="Y1402">
        <f>MATCH(X1402,'CAT-3'!$A:$A,0)</f>
        <v>757</v>
      </c>
      <c r="Z1402">
        <f>MATCH(V1402,'CAT-3'!$1:$1,0)</f>
        <v>77</v>
      </c>
      <c r="AA1402">
        <f>INDEX('CAT-3'!$1:$1048576,FAR!Y1402,FAR!Z1402)</f>
        <v>93.7</v>
      </c>
      <c r="AB1402">
        <f>MATCH($AB$3,'CAT-3'!$1:$1,0)</f>
        <v>90</v>
      </c>
      <c r="AC1402">
        <f>INDEX('CAT-3'!$1:$1048576,FAR!Y1402,FAR!AB1402)</f>
        <v>93.3</v>
      </c>
      <c r="AD1402" s="28">
        <f t="shared" si="771"/>
        <v>0.99573105656350047</v>
      </c>
      <c r="AE1402" s="43" t="s">
        <v>4047</v>
      </c>
      <c r="AF1402">
        <f>MATCH(AE1402,'CAT-4'!$A:$A,0)</f>
        <v>647</v>
      </c>
      <c r="AG1402">
        <f>MATCH($AG$3,'CAT-4'!$1:$1,0)</f>
        <v>4</v>
      </c>
      <c r="AH1402">
        <f>INDEX('CAT-4'!$1:$1048576,FAR!AF1402,FAR!AG1402)</f>
        <v>100.5</v>
      </c>
      <c r="AI1402">
        <f>MATCH($AI$3,'CAT-4'!$1:$1,0)</f>
        <v>133</v>
      </c>
      <c r="AJ1402">
        <f>INDEX('CAT-4'!$1:$1048576,FAR!AF1402,FAR!AI1402)</f>
        <v>92.8</v>
      </c>
      <c r="AK1402" s="28">
        <f t="shared" si="772"/>
        <v>0.92338308457711438</v>
      </c>
      <c r="AL1402" s="28">
        <f t="shared" si="773"/>
        <v>0.9194412144188342</v>
      </c>
      <c r="AM1402" s="2">
        <f>INDEX(ELSV!$C$4:$G$58,MATCH(AE1402,ELSV!$G$4:$G$58,0),MATCH(IF(O1402&gt;2000000,"A",IF(O1402&gt;1000000,"B",IF(O1402&gt;100000,"C","D"))),ELSV!$C$4:$G$4,0))</f>
        <v>6</v>
      </c>
      <c r="AN1402" s="77">
        <f>INDEX(ELSV!$G$4:$K$58,MATCH(AE1402,ELSV!$G$4:$G$58,0),MATCH(IF(O1402&gt;2000000,"A",IF(O1402&gt;1000000,"B",IF(O1402&gt;100000,"C","D"))),ELSV!$G$4:$K$4,0))</f>
        <v>1</v>
      </c>
      <c r="AO1402" s="24">
        <f t="shared" si="763"/>
        <v>16340.511539718695</v>
      </c>
      <c r="AP1402" s="24">
        <f t="shared" si="764"/>
        <v>16340.511539718695</v>
      </c>
      <c r="AQ1402" s="25">
        <f t="shared" si="765"/>
        <v>0</v>
      </c>
    </row>
    <row r="1403" spans="1:43" x14ac:dyDescent="0.25">
      <c r="A1403" s="11">
        <v>3006</v>
      </c>
      <c r="B1403" s="6">
        <v>3006006201</v>
      </c>
      <c r="C1403" s="6">
        <v>20000301</v>
      </c>
      <c r="D1403" s="6">
        <v>4000000306</v>
      </c>
      <c r="E1403" s="6" t="s">
        <v>1582</v>
      </c>
      <c r="F1403" s="6" t="s">
        <v>1023</v>
      </c>
      <c r="G1403" s="6"/>
      <c r="H1403" s="6">
        <v>3</v>
      </c>
      <c r="I1403" s="6" t="s">
        <v>8</v>
      </c>
      <c r="J1403" s="27">
        <v>43281</v>
      </c>
      <c r="K1403" s="27">
        <v>43281</v>
      </c>
      <c r="L1403" s="7">
        <v>17700.009999999998</v>
      </c>
      <c r="M1403" s="7">
        <v>0</v>
      </c>
      <c r="N1403" s="7"/>
      <c r="O1403" s="8">
        <v>17700.009999999998</v>
      </c>
      <c r="P1403" s="7">
        <v>-4205.37</v>
      </c>
      <c r="Q1403" s="7">
        <v>0</v>
      </c>
      <c r="R1403" s="7">
        <v>-1120.4100000000001</v>
      </c>
      <c r="S1403" s="12">
        <f t="shared" si="746"/>
        <v>-5325.78</v>
      </c>
      <c r="T1403" s="18">
        <f t="shared" si="747"/>
        <v>13494.64</v>
      </c>
      <c r="U1403" s="18">
        <v>12374.23</v>
      </c>
      <c r="V1403" s="30">
        <f t="shared" si="748"/>
        <v>43252</v>
      </c>
      <c r="W1403" s="28">
        <f t="shared" si="760"/>
        <v>4.9305555555555554</v>
      </c>
      <c r="X1403" s="38"/>
      <c r="AD1403"/>
      <c r="AE1403" s="43" t="s">
        <v>4429</v>
      </c>
      <c r="AF1403">
        <f>MATCH(AE1403,'CAT-4'!$A:$A,0)</f>
        <v>844</v>
      </c>
      <c r="AG1403">
        <f>MATCH(V1403,'CAT-4'!$1:$1,0)</f>
        <v>78</v>
      </c>
      <c r="AH1403">
        <f>INDEX('CAT-4'!$1:$1048576,FAR!AF1403,FAR!AG1403)</f>
        <v>124.6</v>
      </c>
      <c r="AI1403">
        <f>MATCH($AI$3,'CAT-4'!$1:$1,0)</f>
        <v>133</v>
      </c>
      <c r="AJ1403">
        <f>INDEX('CAT-4'!$1:$1048576,FAR!AF1403,FAR!AI1403)</f>
        <v>157.9</v>
      </c>
      <c r="AK1403" s="28">
        <f t="shared" si="772"/>
        <v>1.267255216693419</v>
      </c>
      <c r="AL1403" s="28">
        <f t="shared" ref="AL1403:AL1406" si="774">AK1403</f>
        <v>1.267255216693419</v>
      </c>
      <c r="AM1403" s="2">
        <f>INDEX(ELSV!$C$4:$G$58,MATCH(AE1403,ELSV!$G$4:$G$58,0),MATCH(IF(O1403&gt;2000000,"A",IF(O1403&gt;1000000,"B",IF(O1403&gt;100000,"C","D"))),ELSV!$C$4:$G$4,0))</f>
        <v>8</v>
      </c>
      <c r="AN1403" s="77">
        <f>INDEX(ELSV!$G$4:$K$58,MATCH(AE1403,ELSV!$G$4:$G$58,0),MATCH(IF(O1403&gt;2000000,"A",IF(O1403&gt;1000000,"B",IF(O1403&gt;100000,"C","D"))),ELSV!$G$4:$K$4,0))</f>
        <v>0.95</v>
      </c>
      <c r="AO1403" s="24">
        <f t="shared" si="763"/>
        <v>22430.43000802568</v>
      </c>
      <c r="AP1403" s="24">
        <f t="shared" si="764"/>
        <v>13133.094653136561</v>
      </c>
      <c r="AQ1403" s="25">
        <f t="shared" si="765"/>
        <v>9297.3353548891191</v>
      </c>
    </row>
    <row r="1404" spans="1:43" x14ac:dyDescent="0.25">
      <c r="A1404" s="11">
        <v>3004</v>
      </c>
      <c r="B1404" s="6">
        <v>3004000206</v>
      </c>
      <c r="C1404" s="6">
        <v>20000401</v>
      </c>
      <c r="D1404" s="6">
        <v>5000000477</v>
      </c>
      <c r="E1404" s="6" t="s">
        <v>1583</v>
      </c>
      <c r="F1404" s="6" t="s">
        <v>1328</v>
      </c>
      <c r="G1404" s="6"/>
      <c r="H1404" s="6">
        <v>2</v>
      </c>
      <c r="I1404" s="6" t="s">
        <v>8</v>
      </c>
      <c r="J1404" s="27">
        <v>44970</v>
      </c>
      <c r="K1404" s="27">
        <v>44970</v>
      </c>
      <c r="L1404" s="7">
        <v>0</v>
      </c>
      <c r="M1404" s="7">
        <v>17700.009999999998</v>
      </c>
      <c r="N1404" s="7"/>
      <c r="O1404" s="8">
        <v>17700.009999999998</v>
      </c>
      <c r="P1404" s="7">
        <v>0</v>
      </c>
      <c r="Q1404" s="7">
        <v>0</v>
      </c>
      <c r="R1404" s="7">
        <v>-144.27000000000001</v>
      </c>
      <c r="S1404" s="12">
        <f t="shared" si="746"/>
        <v>-144.27000000000001</v>
      </c>
      <c r="T1404" s="18">
        <f t="shared" si="747"/>
        <v>0</v>
      </c>
      <c r="U1404" s="18">
        <v>17555.740000000002</v>
      </c>
      <c r="V1404" s="30">
        <v>44927</v>
      </c>
      <c r="W1404" s="28">
        <f t="shared" si="760"/>
        <v>0.31111111111111112</v>
      </c>
      <c r="X1404" s="38"/>
      <c r="AD1404"/>
      <c r="AE1404" s="43" t="s">
        <v>4034</v>
      </c>
      <c r="AF1404">
        <f>MATCH(AE1404,'CAT-4'!$A:$A,0)</f>
        <v>640</v>
      </c>
      <c r="AG1404">
        <f>MATCH(V1404,'CAT-4'!$1:$1,0)</f>
        <v>133</v>
      </c>
      <c r="AH1404">
        <f>INDEX('CAT-4'!$1:$1048576,FAR!AF1404,FAR!AG1404)</f>
        <v>115.5</v>
      </c>
      <c r="AI1404">
        <f>MATCH($AI$3,'CAT-4'!$1:$1,0)</f>
        <v>133</v>
      </c>
      <c r="AJ1404">
        <f>INDEX('CAT-4'!$1:$1048576,FAR!AF1404,FAR!AI1404)</f>
        <v>115.5</v>
      </c>
      <c r="AK1404" s="28">
        <f t="shared" si="772"/>
        <v>1</v>
      </c>
      <c r="AL1404" s="28">
        <f t="shared" si="774"/>
        <v>1</v>
      </c>
      <c r="AM1404" s="2">
        <f>INDEX(ELSV!$C$4:$G$58,MATCH(AE1404,ELSV!$G$4:$G$58,0),MATCH(IF(O1404&gt;2000000,"A",IF(O1404&gt;1000000,"B",IF(O1404&gt;100000,"C","D"))),ELSV!$C$4:$G$4,0))</f>
        <v>5</v>
      </c>
      <c r="AN1404" s="77">
        <f>INDEX(ELSV!$G$4:$K$58,MATCH(AE1404,ELSV!$G$4:$G$58,0),MATCH(IF(O1404&gt;2000000,"A",IF(O1404&gt;1000000,"B",IF(O1404&gt;100000,"C","D"))),ELSV!$G$4:$K$4,0))</f>
        <v>1</v>
      </c>
      <c r="AO1404" s="24">
        <f t="shared" si="763"/>
        <v>17700.009999999998</v>
      </c>
      <c r="AP1404" s="24">
        <f t="shared" si="764"/>
        <v>1101.3339555555556</v>
      </c>
      <c r="AQ1404" s="25">
        <f t="shared" si="765"/>
        <v>16598.676044444444</v>
      </c>
    </row>
    <row r="1405" spans="1:43" x14ac:dyDescent="0.25">
      <c r="A1405" s="11">
        <v>3007</v>
      </c>
      <c r="B1405" s="6">
        <v>3007006203</v>
      </c>
      <c r="C1405" s="6">
        <v>20000301</v>
      </c>
      <c r="D1405" s="6">
        <v>4000000202</v>
      </c>
      <c r="E1405" s="6" t="s">
        <v>1585</v>
      </c>
      <c r="F1405" s="6" t="s">
        <v>944</v>
      </c>
      <c r="G1405" s="6"/>
      <c r="H1405" s="6">
        <v>15</v>
      </c>
      <c r="I1405" s="6" t="s">
        <v>41</v>
      </c>
      <c r="J1405" s="27">
        <v>41480</v>
      </c>
      <c r="K1405" s="27">
        <v>41480</v>
      </c>
      <c r="L1405" s="7">
        <v>17700</v>
      </c>
      <c r="M1405" s="7">
        <v>0</v>
      </c>
      <c r="N1405" s="7"/>
      <c r="O1405" s="8">
        <v>17700</v>
      </c>
      <c r="P1405" s="7">
        <v>-9730.68</v>
      </c>
      <c r="Q1405" s="7">
        <v>0</v>
      </c>
      <c r="R1405" s="7">
        <v>-1120.4100000000001</v>
      </c>
      <c r="S1405" s="12">
        <f t="shared" si="746"/>
        <v>-10851.09</v>
      </c>
      <c r="T1405" s="18">
        <f t="shared" si="747"/>
        <v>7969.32</v>
      </c>
      <c r="U1405" s="18">
        <v>6848.91</v>
      </c>
      <c r="V1405" s="30">
        <f t="shared" si="748"/>
        <v>41456</v>
      </c>
      <c r="W1405" s="28">
        <f t="shared" si="760"/>
        <v>9.8611111111111107</v>
      </c>
      <c r="X1405" s="38"/>
      <c r="AD1405"/>
      <c r="AE1405" s="43" t="s">
        <v>4429</v>
      </c>
      <c r="AF1405">
        <f>MATCH(AE1405,'CAT-4'!$A:$A,0)</f>
        <v>844</v>
      </c>
      <c r="AG1405">
        <f>MATCH(V1405,'CAT-4'!$1:$1,0)</f>
        <v>19</v>
      </c>
      <c r="AH1405">
        <f>INDEX('CAT-4'!$1:$1048576,FAR!AF1405,FAR!AG1405)</f>
        <v>106.6</v>
      </c>
      <c r="AI1405">
        <f>MATCH($AI$3,'CAT-4'!$1:$1,0)</f>
        <v>133</v>
      </c>
      <c r="AJ1405">
        <f>INDEX('CAT-4'!$1:$1048576,FAR!AF1405,FAR!AI1405)</f>
        <v>157.9</v>
      </c>
      <c r="AK1405" s="28">
        <f t="shared" si="772"/>
        <v>1.4812382739212009</v>
      </c>
      <c r="AL1405" s="28">
        <f t="shared" si="774"/>
        <v>1.4812382739212009</v>
      </c>
      <c r="AM1405" s="2">
        <f>INDEX(ELSV!$C$4:$G$58,MATCH(AE1405,ELSV!$G$4:$G$58,0),MATCH(IF(O1405&gt;2000000,"A",IF(O1405&gt;1000000,"B",IF(O1405&gt;100000,"C","D"))),ELSV!$C$4:$G$4,0))</f>
        <v>8</v>
      </c>
      <c r="AN1405" s="77">
        <f>INDEX(ELSV!$G$4:$K$58,MATCH(AE1405,ELSV!$G$4:$G$58,0),MATCH(IF(O1405&gt;2000000,"A",IF(O1405&gt;1000000,"B",IF(O1405&gt;100000,"C","D"))),ELSV!$G$4:$K$4,0))</f>
        <v>0.95</v>
      </c>
      <c r="AO1405" s="24">
        <f t="shared" si="763"/>
        <v>26217.917448405256</v>
      </c>
      <c r="AP1405" s="24">
        <f t="shared" si="764"/>
        <v>24907.021575984993</v>
      </c>
      <c r="AQ1405" s="25">
        <f t="shared" si="765"/>
        <v>1310.8958724202639</v>
      </c>
    </row>
    <row r="1406" spans="1:43" x14ac:dyDescent="0.25">
      <c r="A1406" s="11">
        <v>3005</v>
      </c>
      <c r="B1406" s="6">
        <v>3005006201</v>
      </c>
      <c r="C1406" s="6">
        <v>20000301</v>
      </c>
      <c r="D1406" s="6">
        <v>4000000311</v>
      </c>
      <c r="E1406" s="6" t="s">
        <v>1584</v>
      </c>
      <c r="F1406" s="6" t="s">
        <v>1016</v>
      </c>
      <c r="G1406" s="6"/>
      <c r="H1406" s="6">
        <v>2</v>
      </c>
      <c r="I1406" s="6" t="s">
        <v>8</v>
      </c>
      <c r="J1406" s="27">
        <v>43646</v>
      </c>
      <c r="K1406" s="27">
        <v>43646</v>
      </c>
      <c r="L1406" s="7">
        <v>17700</v>
      </c>
      <c r="M1406" s="7">
        <v>0</v>
      </c>
      <c r="N1406" s="7"/>
      <c r="O1406" s="8">
        <v>17700</v>
      </c>
      <c r="P1406" s="7">
        <v>-3085.72</v>
      </c>
      <c r="Q1406" s="7">
        <v>0</v>
      </c>
      <c r="R1406" s="7">
        <v>-1120.4100000000001</v>
      </c>
      <c r="S1406" s="12">
        <f t="shared" si="746"/>
        <v>-4206.13</v>
      </c>
      <c r="T1406" s="18">
        <f t="shared" si="747"/>
        <v>14614.28</v>
      </c>
      <c r="U1406" s="18">
        <v>13493.87</v>
      </c>
      <c r="V1406" s="30">
        <f t="shared" si="748"/>
        <v>43617</v>
      </c>
      <c r="W1406" s="28">
        <f t="shared" si="760"/>
        <v>3.9305555555555554</v>
      </c>
      <c r="X1406" s="38"/>
      <c r="AD1406"/>
      <c r="AE1406" s="43" t="s">
        <v>4170</v>
      </c>
      <c r="AF1406">
        <f>MATCH(AE1406,'CAT-4'!$A:$A,0)</f>
        <v>711</v>
      </c>
      <c r="AG1406">
        <f>MATCH(V1406,'CAT-4'!$1:$1,0)</f>
        <v>90</v>
      </c>
      <c r="AH1406">
        <f>INDEX('CAT-4'!$1:$1048576,FAR!AF1406,FAR!AG1406)</f>
        <v>119.5</v>
      </c>
      <c r="AI1406">
        <f>MATCH($AI$3,'CAT-4'!$1:$1,0)</f>
        <v>133</v>
      </c>
      <c r="AJ1406">
        <f>INDEX('CAT-4'!$1:$1048576,FAR!AF1406,FAR!AI1406)</f>
        <v>129.9</v>
      </c>
      <c r="AK1406" s="28">
        <f t="shared" si="772"/>
        <v>1.0870292887029289</v>
      </c>
      <c r="AL1406" s="28">
        <f t="shared" si="774"/>
        <v>1.0870292887029289</v>
      </c>
      <c r="AM1406" s="2">
        <f>INDEX(ELSV!$C$4:$G$58,MATCH(AE1406,ELSV!$G$4:$G$58,0),MATCH(IF(O1406&gt;2000000,"A",IF(O1406&gt;1000000,"B",IF(O1406&gt;100000,"C","D"))),ELSV!$C$4:$G$4,0))</f>
        <v>8</v>
      </c>
      <c r="AN1406" s="77">
        <f>INDEX(ELSV!$G$4:$K$58,MATCH(AE1406,ELSV!$G$4:$G$58,0),MATCH(IF(O1406&gt;2000000,"A",IF(O1406&gt;1000000,"B",IF(O1406&gt;100000,"C","D"))),ELSV!$G$4:$K$4,0))</f>
        <v>0.95</v>
      </c>
      <c r="AO1406" s="24">
        <f t="shared" si="763"/>
        <v>19240.418410041842</v>
      </c>
      <c r="AP1406" s="24">
        <f t="shared" si="764"/>
        <v>8980.5320998953957</v>
      </c>
      <c r="AQ1406" s="25">
        <f t="shared" si="765"/>
        <v>10259.886310146447</v>
      </c>
    </row>
    <row r="1407" spans="1:43" x14ac:dyDescent="0.25">
      <c r="A1407" s="11">
        <v>3007</v>
      </c>
      <c r="B1407" s="6">
        <v>3007006203</v>
      </c>
      <c r="C1407" s="6">
        <v>20000301</v>
      </c>
      <c r="D1407" s="6">
        <v>4000000036</v>
      </c>
      <c r="E1407" s="6" t="s">
        <v>1585</v>
      </c>
      <c r="F1407" s="6" t="s">
        <v>819</v>
      </c>
      <c r="G1407" s="6"/>
      <c r="H1407" s="6">
        <v>3</v>
      </c>
      <c r="I1407" s="6" t="s">
        <v>8</v>
      </c>
      <c r="J1407" s="27">
        <v>40938</v>
      </c>
      <c r="K1407" s="27">
        <v>40938</v>
      </c>
      <c r="L1407" s="7">
        <v>17670</v>
      </c>
      <c r="M1407" s="7">
        <v>0</v>
      </c>
      <c r="N1407" s="7"/>
      <c r="O1407" s="8">
        <v>17670</v>
      </c>
      <c r="P1407" s="7">
        <v>-10816.21</v>
      </c>
      <c r="Q1407" s="7">
        <v>0</v>
      </c>
      <c r="R1407" s="7">
        <v>-1118.51</v>
      </c>
      <c r="S1407" s="12">
        <f t="shared" si="746"/>
        <v>-11934.72</v>
      </c>
      <c r="T1407" s="18">
        <f t="shared" si="747"/>
        <v>6853.7900000000009</v>
      </c>
      <c r="U1407" s="18">
        <v>5735.28</v>
      </c>
      <c r="V1407" s="30">
        <f t="shared" si="748"/>
        <v>40909</v>
      </c>
      <c r="W1407" s="28">
        <f t="shared" si="760"/>
        <v>11.347222222222221</v>
      </c>
      <c r="X1407" s="38" t="s">
        <v>3064</v>
      </c>
      <c r="Y1407">
        <f>MATCH(X1407,'CAT-3'!$A:$A,0)</f>
        <v>734</v>
      </c>
      <c r="Z1407">
        <f>MATCH(V1407,'CAT-3'!$1:$1,0)</f>
        <v>88</v>
      </c>
      <c r="AA1407">
        <f>INDEX('CAT-3'!$1:$1048576,FAR!Y1407,FAR!Z1407)</f>
        <v>116.8</v>
      </c>
      <c r="AB1407">
        <f>MATCH($AB$3,'CAT-3'!$1:$1,0)</f>
        <v>90</v>
      </c>
      <c r="AC1407">
        <f>INDEX('CAT-3'!$1:$1048576,FAR!Y1407,FAR!AB1407)</f>
        <v>116.8</v>
      </c>
      <c r="AD1407" s="28">
        <f t="shared" ref="AD1407:AD1408" si="775">AC1407/AA1407</f>
        <v>1</v>
      </c>
      <c r="AE1407" s="43" t="s">
        <v>4172</v>
      </c>
      <c r="AF1407">
        <f>MATCH(AE1407,'CAT-4'!$A:$A,0)</f>
        <v>712</v>
      </c>
      <c r="AG1407">
        <f>MATCH($AG$3,'CAT-4'!$1:$1,0)</f>
        <v>4</v>
      </c>
      <c r="AH1407">
        <f>INDEX('CAT-4'!$1:$1048576,FAR!AF1407,FAR!AG1407)</f>
        <v>104.9</v>
      </c>
      <c r="AI1407">
        <f>MATCH($AI$3,'CAT-4'!$1:$1,0)</f>
        <v>133</v>
      </c>
      <c r="AJ1407">
        <f>INDEX('CAT-4'!$1:$1048576,FAR!AF1407,FAR!AI1407)</f>
        <v>113.8</v>
      </c>
      <c r="AK1407" s="28">
        <f t="shared" ref="AK1407:AK1408" si="776">AJ1407/AH1407</f>
        <v>1.084842707340324</v>
      </c>
      <c r="AL1407" s="28">
        <f t="shared" ref="AL1407:AL1408" si="777">AK1407*AD1407</f>
        <v>1.084842707340324</v>
      </c>
      <c r="AM1407" s="2">
        <f>INDEX(ELSV!$C$4:$G$58,MATCH(AE1407,ELSV!$G$4:$G$58,0),MATCH(IF(O1407&gt;2000000,"A",IF(O1407&gt;1000000,"B",IF(O1407&gt;100000,"C","D"))),ELSV!$C$4:$G$4,0))</f>
        <v>8</v>
      </c>
      <c r="AN1407" s="77">
        <f>INDEX(ELSV!$G$4:$K$58,MATCH(AE1407,ELSV!$G$4:$G$58,0),MATCH(IF(O1407&gt;2000000,"A",IF(O1407&gt;1000000,"B",IF(O1407&gt;100000,"C","D"))),ELSV!$G$4:$K$4,0))</f>
        <v>0.95</v>
      </c>
      <c r="AO1407" s="24">
        <f t="shared" si="763"/>
        <v>19169.170638703523</v>
      </c>
      <c r="AP1407" s="24">
        <f t="shared" si="764"/>
        <v>18210.712106768347</v>
      </c>
      <c r="AQ1407" s="25">
        <f t="shared" si="765"/>
        <v>958.45853193517542</v>
      </c>
    </row>
    <row r="1408" spans="1:43" x14ac:dyDescent="0.25">
      <c r="A1408" s="11">
        <v>3005</v>
      </c>
      <c r="B1408" s="6">
        <v>3005006301</v>
      </c>
      <c r="C1408" s="6">
        <v>20000401</v>
      </c>
      <c r="D1408" s="6">
        <v>5030000059</v>
      </c>
      <c r="E1408" s="6" t="s">
        <v>1584</v>
      </c>
      <c r="F1408" s="6" t="s">
        <v>1376</v>
      </c>
      <c r="G1408" s="6"/>
      <c r="H1408" s="6">
        <v>3</v>
      </c>
      <c r="I1408" s="6" t="s">
        <v>8</v>
      </c>
      <c r="J1408" s="27">
        <v>40633</v>
      </c>
      <c r="K1408" s="27">
        <v>40633</v>
      </c>
      <c r="L1408" s="7">
        <v>17597</v>
      </c>
      <c r="M1408" s="7">
        <v>0</v>
      </c>
      <c r="N1408" s="7"/>
      <c r="O1408" s="8">
        <v>17597</v>
      </c>
      <c r="P1408" s="7">
        <v>-15837.3</v>
      </c>
      <c r="Q1408" s="7">
        <v>0</v>
      </c>
      <c r="R1408" s="7">
        <v>0</v>
      </c>
      <c r="S1408" s="12">
        <f t="shared" si="746"/>
        <v>-15837.3</v>
      </c>
      <c r="T1408" s="18">
        <f t="shared" si="747"/>
        <v>1759.7000000000007</v>
      </c>
      <c r="U1408" s="18">
        <v>1759.7</v>
      </c>
      <c r="V1408" s="30">
        <f t="shared" si="748"/>
        <v>40603</v>
      </c>
      <c r="W1408" s="28">
        <f t="shared" si="760"/>
        <v>12.180555555555555</v>
      </c>
      <c r="X1408" s="38" t="s">
        <v>3110</v>
      </c>
      <c r="Y1408">
        <f>MATCH(X1408,'CAT-3'!$A:$A,0)</f>
        <v>757</v>
      </c>
      <c r="Z1408">
        <f>MATCH(V1408,'CAT-3'!$1:$1,0)</f>
        <v>78</v>
      </c>
      <c r="AA1408">
        <f>INDEX('CAT-3'!$1:$1048576,FAR!Y1408,FAR!Z1408)</f>
        <v>93.3</v>
      </c>
      <c r="AB1408">
        <f>MATCH($AB$3,'CAT-3'!$1:$1,0)</f>
        <v>90</v>
      </c>
      <c r="AC1408">
        <f>INDEX('CAT-3'!$1:$1048576,FAR!Y1408,FAR!AB1408)</f>
        <v>93.3</v>
      </c>
      <c r="AD1408" s="28">
        <f t="shared" si="775"/>
        <v>1</v>
      </c>
      <c r="AE1408" s="43" t="s">
        <v>4047</v>
      </c>
      <c r="AF1408">
        <f>MATCH(AE1408,'CAT-4'!$A:$A,0)</f>
        <v>647</v>
      </c>
      <c r="AG1408">
        <f>MATCH($AG$3,'CAT-4'!$1:$1,0)</f>
        <v>4</v>
      </c>
      <c r="AH1408">
        <f>INDEX('CAT-4'!$1:$1048576,FAR!AF1408,FAR!AG1408)</f>
        <v>100.5</v>
      </c>
      <c r="AI1408">
        <f>MATCH($AI$3,'CAT-4'!$1:$1,0)</f>
        <v>133</v>
      </c>
      <c r="AJ1408">
        <f>INDEX('CAT-4'!$1:$1048576,FAR!AF1408,FAR!AI1408)</f>
        <v>92.8</v>
      </c>
      <c r="AK1408" s="28">
        <f t="shared" si="776"/>
        <v>0.92338308457711438</v>
      </c>
      <c r="AL1408" s="28">
        <f t="shared" si="777"/>
        <v>0.92338308457711438</v>
      </c>
      <c r="AM1408" s="2">
        <f>INDEX(ELSV!$C$4:$G$58,MATCH(AE1408,ELSV!$G$4:$G$58,0),MATCH(IF(O1408&gt;2000000,"A",IF(O1408&gt;1000000,"B",IF(O1408&gt;100000,"C","D"))),ELSV!$C$4:$G$4,0))</f>
        <v>6</v>
      </c>
      <c r="AN1408" s="77">
        <f>INDEX(ELSV!$G$4:$K$58,MATCH(AE1408,ELSV!$G$4:$G$58,0),MATCH(IF(O1408&gt;2000000,"A",IF(O1408&gt;1000000,"B",IF(O1408&gt;100000,"C","D"))),ELSV!$G$4:$K$4,0))</f>
        <v>1</v>
      </c>
      <c r="AO1408" s="24">
        <f t="shared" si="763"/>
        <v>16248.772139303481</v>
      </c>
      <c r="AP1408" s="24">
        <f t="shared" si="764"/>
        <v>16248.772139303481</v>
      </c>
      <c r="AQ1408" s="25">
        <f t="shared" si="765"/>
        <v>0</v>
      </c>
    </row>
    <row r="1409" spans="1:43" x14ac:dyDescent="0.25">
      <c r="A1409" s="11">
        <v>3005</v>
      </c>
      <c r="B1409" s="6">
        <v>3005006201</v>
      </c>
      <c r="C1409" s="6">
        <v>20000301</v>
      </c>
      <c r="D1409" s="6">
        <v>4000000258</v>
      </c>
      <c r="E1409" s="6" t="s">
        <v>1584</v>
      </c>
      <c r="F1409" s="6" t="s">
        <v>984</v>
      </c>
      <c r="G1409" s="6"/>
      <c r="H1409" s="6">
        <v>14</v>
      </c>
      <c r="I1409" s="6" t="s">
        <v>8</v>
      </c>
      <c r="J1409" s="27">
        <v>42187</v>
      </c>
      <c r="K1409" s="27">
        <v>42187</v>
      </c>
      <c r="L1409" s="7">
        <v>17556.009999999998</v>
      </c>
      <c r="M1409" s="7">
        <v>0</v>
      </c>
      <c r="N1409" s="7"/>
      <c r="O1409" s="8">
        <v>17556.009999999998</v>
      </c>
      <c r="P1409" s="7">
        <v>-17556.009999999998</v>
      </c>
      <c r="Q1409" s="7">
        <v>0</v>
      </c>
      <c r="R1409" s="7">
        <v>0</v>
      </c>
      <c r="S1409" s="12">
        <f t="shared" si="746"/>
        <v>-17556.009999999998</v>
      </c>
      <c r="T1409" s="18">
        <f t="shared" si="747"/>
        <v>0</v>
      </c>
      <c r="U1409" s="18">
        <v>0</v>
      </c>
      <c r="V1409" s="30">
        <f t="shared" si="748"/>
        <v>42186</v>
      </c>
      <c r="W1409" s="28">
        <f t="shared" si="760"/>
        <v>7.9249999999999998</v>
      </c>
      <c r="X1409" s="38"/>
      <c r="AD1409"/>
      <c r="AE1409" s="43" t="s">
        <v>4429</v>
      </c>
      <c r="AF1409">
        <f>MATCH(AE1409,'CAT-4'!$A:$A,0)</f>
        <v>844</v>
      </c>
      <c r="AG1409">
        <f>MATCH(V1409,'CAT-4'!$1:$1,0)</f>
        <v>43</v>
      </c>
      <c r="AH1409">
        <f>INDEX('CAT-4'!$1:$1048576,FAR!AF1409,FAR!AG1409)</f>
        <v>112</v>
      </c>
      <c r="AI1409">
        <f>MATCH($AI$3,'CAT-4'!$1:$1,0)</f>
        <v>133</v>
      </c>
      <c r="AJ1409">
        <f>INDEX('CAT-4'!$1:$1048576,FAR!AF1409,FAR!AI1409)</f>
        <v>157.9</v>
      </c>
      <c r="AK1409" s="28">
        <f>AJ1409/AH1409</f>
        <v>1.4098214285714286</v>
      </c>
      <c r="AL1409" s="28">
        <f>AK1409</f>
        <v>1.4098214285714286</v>
      </c>
      <c r="AM1409" s="2">
        <f>INDEX(ELSV!$C$4:$G$58,MATCH(AE1409,ELSV!$G$4:$G$58,0),MATCH(IF(O1409&gt;2000000,"A",IF(O1409&gt;1000000,"B",IF(O1409&gt;100000,"C","D"))),ELSV!$C$4:$G$4,0))</f>
        <v>8</v>
      </c>
      <c r="AN1409" s="77">
        <f>INDEX(ELSV!$G$4:$K$58,MATCH(AE1409,ELSV!$G$4:$G$58,0),MATCH(IF(O1409&gt;2000000,"A",IF(O1409&gt;1000000,"B",IF(O1409&gt;100000,"C","D"))),ELSV!$G$4:$K$4,0))</f>
        <v>0.95</v>
      </c>
      <c r="AO1409" s="24">
        <f t="shared" si="763"/>
        <v>24750.839098214285</v>
      </c>
      <c r="AP1409" s="24">
        <f t="shared" si="764"/>
        <v>23292.859982585098</v>
      </c>
      <c r="AQ1409" s="25">
        <f t="shared" si="765"/>
        <v>1457.9791156291867</v>
      </c>
    </row>
    <row r="1410" spans="1:43" hidden="1" x14ac:dyDescent="0.25">
      <c r="A1410" s="11">
        <v>3003</v>
      </c>
      <c r="B1410" s="6">
        <v>3003006301</v>
      </c>
      <c r="C1410" s="6">
        <v>20000401</v>
      </c>
      <c r="D1410" s="6">
        <v>5030000068</v>
      </c>
      <c r="E1410" s="6"/>
      <c r="F1410" s="6" t="s">
        <v>1382</v>
      </c>
      <c r="G1410" s="6"/>
      <c r="H1410" s="6">
        <v>1</v>
      </c>
      <c r="I1410" s="6" t="s">
        <v>41</v>
      </c>
      <c r="J1410" s="27">
        <v>40444</v>
      </c>
      <c r="K1410" s="27">
        <v>40444</v>
      </c>
      <c r="L1410" s="7">
        <v>17535</v>
      </c>
      <c r="M1410" s="7">
        <v>0</v>
      </c>
      <c r="N1410" s="7"/>
      <c r="O1410" s="8">
        <v>17535</v>
      </c>
      <c r="P1410" s="7">
        <v>-15781.5</v>
      </c>
      <c r="Q1410" s="7">
        <v>0</v>
      </c>
      <c r="R1410" s="7">
        <v>0</v>
      </c>
      <c r="S1410" s="12">
        <f t="shared" si="746"/>
        <v>-15781.5</v>
      </c>
      <c r="T1410" s="18">
        <f t="shared" si="747"/>
        <v>1753.5</v>
      </c>
      <c r="U1410" s="18">
        <v>1753.5</v>
      </c>
      <c r="V1410" s="30">
        <f t="shared" si="748"/>
        <v>40422</v>
      </c>
      <c r="W1410" s="28">
        <f t="shared" si="760"/>
        <v>12.7</v>
      </c>
      <c r="X1410" s="38" t="s">
        <v>3110</v>
      </c>
      <c r="Y1410">
        <f>MATCH(X1410,'CAT-3'!$A:$A,0)</f>
        <v>757</v>
      </c>
      <c r="Z1410">
        <f>MATCH(V1410,'CAT-3'!$1:$1,0)</f>
        <v>72</v>
      </c>
      <c r="AA1410">
        <f>INDEX('CAT-3'!$1:$1048576,FAR!Y1410,FAR!Z1410)</f>
        <v>94.9</v>
      </c>
      <c r="AB1410">
        <f>MATCH($AB$3,'CAT-3'!$1:$1,0)</f>
        <v>90</v>
      </c>
      <c r="AC1410">
        <f>INDEX('CAT-3'!$1:$1048576,FAR!Y1410,FAR!AB1410)</f>
        <v>93.3</v>
      </c>
      <c r="AD1410" s="28">
        <f t="shared" ref="AD1410:AD1411" si="778">AC1410/AA1410</f>
        <v>0.98314014752370904</v>
      </c>
      <c r="AE1410" s="43" t="s">
        <v>4047</v>
      </c>
      <c r="AF1410">
        <f>MATCH(AE1410,'CAT-4'!$A:$A,0)</f>
        <v>647</v>
      </c>
      <c r="AG1410">
        <f>MATCH($AG$3,'CAT-4'!$1:$1,0)</f>
        <v>4</v>
      </c>
      <c r="AH1410">
        <f>INDEX('CAT-4'!$1:$1048576,FAR!AF1410,FAR!AG1410)</f>
        <v>100.5</v>
      </c>
      <c r="AI1410">
        <f>MATCH($AI$3,'CAT-4'!$1:$1,0)</f>
        <v>133</v>
      </c>
      <c r="AJ1410">
        <f>INDEX('CAT-4'!$1:$1048576,FAR!AF1410,FAR!AI1410)</f>
        <v>92.8</v>
      </c>
      <c r="AK1410" s="28">
        <f t="shared" ref="AK1410:AK1416" si="779">AJ1410/AH1410</f>
        <v>0.92338308457711438</v>
      </c>
      <c r="AL1410" s="28">
        <f t="shared" ref="AL1410:AL1411" si="780">AK1410*AD1410</f>
        <v>0.90781498199204169</v>
      </c>
      <c r="AM1410" s="2">
        <f>INDEX(ELSV!$C$4:$G$58,MATCH(AE1410,ELSV!$G$4:$G$58,0),MATCH(IF(O1410&gt;2000000,"A",IF(O1410&gt;1000000,"B",IF(O1410&gt;100000,"C","D"))),ELSV!$C$4:$G$4,0))</f>
        <v>6</v>
      </c>
      <c r="AN1410" s="77">
        <f>INDEX(ELSV!$G$4:$K$58,MATCH(AE1410,ELSV!$G$4:$G$58,0),MATCH(IF(O1410&gt;2000000,"A",IF(O1410&gt;1000000,"B",IF(O1410&gt;100000,"C","D"))),ELSV!$G$4:$K$4,0))</f>
        <v>1</v>
      </c>
      <c r="AO1410" s="24">
        <f t="shared" si="763"/>
        <v>15918.535709230451</v>
      </c>
      <c r="AP1410" s="24">
        <f t="shared" si="764"/>
        <v>15918.535709230451</v>
      </c>
      <c r="AQ1410" s="25">
        <f t="shared" si="765"/>
        <v>0</v>
      </c>
    </row>
    <row r="1411" spans="1:43" hidden="1" x14ac:dyDescent="0.25">
      <c r="A1411" s="11">
        <v>3003</v>
      </c>
      <c r="B1411" s="6">
        <v>3003006301</v>
      </c>
      <c r="C1411" s="6">
        <v>20000401</v>
      </c>
      <c r="D1411" s="6">
        <v>5030000085</v>
      </c>
      <c r="E1411" s="6"/>
      <c r="F1411" s="6" t="s">
        <v>1394</v>
      </c>
      <c r="G1411" s="6"/>
      <c r="H1411" s="6">
        <v>1</v>
      </c>
      <c r="I1411" s="6" t="s">
        <v>41</v>
      </c>
      <c r="J1411" s="27">
        <v>40574</v>
      </c>
      <c r="K1411" s="27">
        <v>40574</v>
      </c>
      <c r="L1411" s="7">
        <v>17535</v>
      </c>
      <c r="M1411" s="7">
        <v>0</v>
      </c>
      <c r="N1411" s="7"/>
      <c r="O1411" s="8">
        <v>17535</v>
      </c>
      <c r="P1411" s="7">
        <v>-15781.5</v>
      </c>
      <c r="Q1411" s="7">
        <v>0</v>
      </c>
      <c r="R1411" s="7">
        <v>0</v>
      </c>
      <c r="S1411" s="12">
        <f t="shared" si="746"/>
        <v>-15781.5</v>
      </c>
      <c r="T1411" s="18">
        <f t="shared" si="747"/>
        <v>1753.5</v>
      </c>
      <c r="U1411" s="18">
        <v>1753.5</v>
      </c>
      <c r="V1411" s="30">
        <f t="shared" si="748"/>
        <v>40544</v>
      </c>
      <c r="W1411" s="28">
        <f t="shared" si="760"/>
        <v>12.347222222222221</v>
      </c>
      <c r="X1411" s="38" t="s">
        <v>3110</v>
      </c>
      <c r="Y1411">
        <f>MATCH(X1411,'CAT-3'!$A:$A,0)</f>
        <v>757</v>
      </c>
      <c r="Z1411">
        <f>MATCH(V1411,'CAT-3'!$1:$1,0)</f>
        <v>76</v>
      </c>
      <c r="AA1411">
        <f>INDEX('CAT-3'!$1:$1048576,FAR!Y1411,FAR!Z1411)</f>
        <v>94.9</v>
      </c>
      <c r="AB1411">
        <f>MATCH($AB$3,'CAT-3'!$1:$1,0)</f>
        <v>90</v>
      </c>
      <c r="AC1411">
        <f>INDEX('CAT-3'!$1:$1048576,FAR!Y1411,FAR!AB1411)</f>
        <v>93.3</v>
      </c>
      <c r="AD1411" s="28">
        <f t="shared" si="778"/>
        <v>0.98314014752370904</v>
      </c>
      <c r="AE1411" s="43" t="s">
        <v>4047</v>
      </c>
      <c r="AF1411">
        <f>MATCH(AE1411,'CAT-4'!$A:$A,0)</f>
        <v>647</v>
      </c>
      <c r="AG1411">
        <f>MATCH($AG$3,'CAT-4'!$1:$1,0)</f>
        <v>4</v>
      </c>
      <c r="AH1411">
        <f>INDEX('CAT-4'!$1:$1048576,FAR!AF1411,FAR!AG1411)</f>
        <v>100.5</v>
      </c>
      <c r="AI1411">
        <f>MATCH($AI$3,'CAT-4'!$1:$1,0)</f>
        <v>133</v>
      </c>
      <c r="AJ1411">
        <f>INDEX('CAT-4'!$1:$1048576,FAR!AF1411,FAR!AI1411)</f>
        <v>92.8</v>
      </c>
      <c r="AK1411" s="28">
        <f t="shared" si="779"/>
        <v>0.92338308457711438</v>
      </c>
      <c r="AL1411" s="28">
        <f t="shared" si="780"/>
        <v>0.90781498199204169</v>
      </c>
      <c r="AM1411" s="2">
        <f>INDEX(ELSV!$C$4:$G$58,MATCH(AE1411,ELSV!$G$4:$G$58,0),MATCH(IF(O1411&gt;2000000,"A",IF(O1411&gt;1000000,"B",IF(O1411&gt;100000,"C","D"))),ELSV!$C$4:$G$4,0))</f>
        <v>6</v>
      </c>
      <c r="AN1411" s="77">
        <f>INDEX(ELSV!$G$4:$K$58,MATCH(AE1411,ELSV!$G$4:$G$58,0),MATCH(IF(O1411&gt;2000000,"A",IF(O1411&gt;1000000,"B",IF(O1411&gt;100000,"C","D"))),ELSV!$G$4:$K$4,0))</f>
        <v>1</v>
      </c>
      <c r="AO1411" s="24">
        <f t="shared" si="763"/>
        <v>15918.535709230451</v>
      </c>
      <c r="AP1411" s="24">
        <f t="shared" si="764"/>
        <v>15918.535709230451</v>
      </c>
      <c r="AQ1411" s="25">
        <f t="shared" si="765"/>
        <v>0</v>
      </c>
    </row>
    <row r="1412" spans="1:43" x14ac:dyDescent="0.25">
      <c r="A1412" s="11">
        <v>3007</v>
      </c>
      <c r="B1412" s="6">
        <v>3007006203</v>
      </c>
      <c r="C1412" s="6">
        <v>20000301</v>
      </c>
      <c r="D1412" s="6">
        <v>4000000218</v>
      </c>
      <c r="E1412" s="6" t="s">
        <v>1585</v>
      </c>
      <c r="F1412" s="6" t="s">
        <v>923</v>
      </c>
      <c r="G1412" s="6"/>
      <c r="H1412" s="6">
        <v>1</v>
      </c>
      <c r="I1412" s="6" t="s">
        <v>8</v>
      </c>
      <c r="J1412" s="27">
        <v>41725</v>
      </c>
      <c r="K1412" s="27">
        <v>41725</v>
      </c>
      <c r="L1412" s="7">
        <v>17534.810000000001</v>
      </c>
      <c r="M1412" s="7">
        <v>0</v>
      </c>
      <c r="N1412" s="7"/>
      <c r="O1412" s="8">
        <v>17534.810000000001</v>
      </c>
      <c r="P1412" s="7">
        <v>-8894.7999999999993</v>
      </c>
      <c r="Q1412" s="7">
        <v>0</v>
      </c>
      <c r="R1412" s="7">
        <v>-1109.95</v>
      </c>
      <c r="S1412" s="12">
        <f t="shared" si="746"/>
        <v>-10004.75</v>
      </c>
      <c r="T1412" s="18">
        <f t="shared" si="747"/>
        <v>8640.010000000002</v>
      </c>
      <c r="U1412" s="18">
        <v>7530.06</v>
      </c>
      <c r="V1412" s="30">
        <f t="shared" si="748"/>
        <v>41699</v>
      </c>
      <c r="W1412" s="28">
        <f t="shared" si="760"/>
        <v>9.1888888888888882</v>
      </c>
      <c r="X1412" s="38"/>
      <c r="AD1412"/>
      <c r="AE1412" s="43" t="s">
        <v>4429</v>
      </c>
      <c r="AF1412">
        <f>MATCH(AE1412,'CAT-4'!$A:$A,0)</f>
        <v>844</v>
      </c>
      <c r="AG1412">
        <f>MATCH(V1412,'CAT-4'!$1:$1,0)</f>
        <v>27</v>
      </c>
      <c r="AH1412">
        <f>INDEX('CAT-4'!$1:$1048576,FAR!AF1412,FAR!AG1412)</f>
        <v>115.3</v>
      </c>
      <c r="AI1412">
        <f>MATCH($AI$3,'CAT-4'!$1:$1,0)</f>
        <v>133</v>
      </c>
      <c r="AJ1412">
        <f>INDEX('CAT-4'!$1:$1048576,FAR!AF1412,FAR!AI1412)</f>
        <v>157.9</v>
      </c>
      <c r="AK1412" s="28">
        <f t="shared" si="779"/>
        <v>1.3694709453599307</v>
      </c>
      <c r="AL1412" s="28">
        <f t="shared" ref="AL1412:AL1416" si="781">AK1412</f>
        <v>1.3694709453599307</v>
      </c>
      <c r="AM1412" s="2">
        <f>INDEX(ELSV!$C$4:$G$58,MATCH(AE1412,ELSV!$G$4:$G$58,0),MATCH(IF(O1412&gt;2000000,"A",IF(O1412&gt;1000000,"B",IF(O1412&gt;100000,"C","D"))),ELSV!$C$4:$G$4,0))</f>
        <v>8</v>
      </c>
      <c r="AN1412" s="77">
        <f>INDEX(ELSV!$G$4:$K$58,MATCH(AE1412,ELSV!$G$4:$G$58,0),MATCH(IF(O1412&gt;2000000,"A",IF(O1412&gt;1000000,"B",IF(O1412&gt;100000,"C","D"))),ELSV!$G$4:$K$4,0))</f>
        <v>0.95</v>
      </c>
      <c r="AO1412" s="24">
        <f t="shared" si="763"/>
        <v>24013.41282740677</v>
      </c>
      <c r="AP1412" s="24">
        <f t="shared" si="764"/>
        <v>22812.74218603643</v>
      </c>
      <c r="AQ1412" s="25">
        <f t="shared" si="765"/>
        <v>1200.6706413703396</v>
      </c>
    </row>
    <row r="1413" spans="1:43" x14ac:dyDescent="0.25">
      <c r="A1413" s="11">
        <v>3007</v>
      </c>
      <c r="B1413" s="6">
        <v>3007000209</v>
      </c>
      <c r="C1413" s="6">
        <v>20000201</v>
      </c>
      <c r="D1413" s="6">
        <v>3020000369</v>
      </c>
      <c r="E1413" s="6" t="s">
        <v>1585</v>
      </c>
      <c r="F1413" s="6" t="s">
        <v>503</v>
      </c>
      <c r="G1413" s="6"/>
      <c r="H1413" s="6">
        <v>1</v>
      </c>
      <c r="I1413" s="6" t="s">
        <v>8</v>
      </c>
      <c r="J1413" s="27">
        <v>42040</v>
      </c>
      <c r="K1413" s="27">
        <v>42040</v>
      </c>
      <c r="L1413" s="7">
        <v>17408</v>
      </c>
      <c r="M1413" s="7">
        <v>0</v>
      </c>
      <c r="N1413" s="7"/>
      <c r="O1413" s="8">
        <v>17408</v>
      </c>
      <c r="P1413" s="7">
        <v>-7257.16</v>
      </c>
      <c r="Q1413" s="7">
        <v>0</v>
      </c>
      <c r="R1413" s="7">
        <v>-1014.89</v>
      </c>
      <c r="S1413" s="12">
        <f t="shared" ref="S1413:S1476" si="782">SUM(P1413:R1413)</f>
        <v>-8272.0499999999993</v>
      </c>
      <c r="T1413" s="18">
        <f t="shared" ref="T1413:T1476" si="783">L1413+P1413</f>
        <v>10150.84</v>
      </c>
      <c r="U1413" s="18">
        <v>9135.9500000000007</v>
      </c>
      <c r="V1413" s="30">
        <f t="shared" si="748"/>
        <v>42036</v>
      </c>
      <c r="W1413" s="28">
        <f t="shared" si="760"/>
        <v>8.3333333333333339</v>
      </c>
      <c r="X1413" s="38"/>
      <c r="AD1413"/>
      <c r="AE1413" s="43" t="s">
        <v>4100</v>
      </c>
      <c r="AF1413">
        <f>MATCH(AE1413,'CAT-4'!$A:$A,0)</f>
        <v>674</v>
      </c>
      <c r="AG1413">
        <f>MATCH(V1413,'CAT-4'!$1:$1,0)</f>
        <v>38</v>
      </c>
      <c r="AH1413">
        <f>INDEX('CAT-4'!$1:$1048576,FAR!AF1413,FAR!AG1413)</f>
        <v>109.1</v>
      </c>
      <c r="AI1413">
        <f>MATCH($AI$3,'CAT-4'!$1:$1,0)</f>
        <v>133</v>
      </c>
      <c r="AJ1413">
        <f>INDEX('CAT-4'!$1:$1048576,FAR!AF1413,FAR!AI1413)</f>
        <v>123.6</v>
      </c>
      <c r="AK1413" s="28">
        <f t="shared" si="779"/>
        <v>1.1329055912007333</v>
      </c>
      <c r="AL1413" s="28">
        <f t="shared" si="781"/>
        <v>1.1329055912007333</v>
      </c>
      <c r="AM1413" s="2">
        <f>INDEX(ELSV!$C$4:$G$58,MATCH(AE1413,ELSV!$G$4:$G$58,0),MATCH(IF(O1413&gt;2000000,"A",IF(O1413&gt;1000000,"B",IF(O1413&gt;100000,"C","D"))),ELSV!$C$4:$G$4,0))</f>
        <v>8</v>
      </c>
      <c r="AN1413" s="77">
        <f>INDEX(ELSV!$G$4:$K$58,MATCH(AE1413,ELSV!$G$4:$G$58,0),MATCH(IF(O1413&gt;2000000,"A",IF(O1413&gt;1000000,"B",IF(O1413&gt;100000,"C","D"))),ELSV!$G$4:$K$4,0))</f>
        <v>1</v>
      </c>
      <c r="AO1413" s="24">
        <f t="shared" si="763"/>
        <v>19721.620531622364</v>
      </c>
      <c r="AP1413" s="24">
        <f t="shared" si="764"/>
        <v>19721.620531622364</v>
      </c>
      <c r="AQ1413" s="25">
        <f t="shared" si="765"/>
        <v>0</v>
      </c>
    </row>
    <row r="1414" spans="1:43" x14ac:dyDescent="0.25">
      <c r="A1414" s="11">
        <v>3008</v>
      </c>
      <c r="B1414" s="6">
        <v>3008006201</v>
      </c>
      <c r="C1414" s="6">
        <v>20000301</v>
      </c>
      <c r="D1414" s="6">
        <v>4000000272</v>
      </c>
      <c r="E1414" s="6" t="s">
        <v>1586</v>
      </c>
      <c r="F1414" s="6" t="s">
        <v>939</v>
      </c>
      <c r="G1414" s="6"/>
      <c r="H1414" s="6">
        <v>1</v>
      </c>
      <c r="I1414" s="6" t="s">
        <v>8</v>
      </c>
      <c r="J1414" s="27">
        <v>42277</v>
      </c>
      <c r="K1414" s="27">
        <v>42277</v>
      </c>
      <c r="L1414" s="7">
        <v>17407</v>
      </c>
      <c r="M1414" s="7">
        <v>0</v>
      </c>
      <c r="N1414" s="7"/>
      <c r="O1414" s="8">
        <v>17407</v>
      </c>
      <c r="P1414" s="7">
        <v>-7165.1</v>
      </c>
      <c r="Q1414" s="7">
        <v>0</v>
      </c>
      <c r="R1414" s="7">
        <v>-1101.8599999999999</v>
      </c>
      <c r="S1414" s="12">
        <f t="shared" si="782"/>
        <v>-8266.9600000000009</v>
      </c>
      <c r="T1414" s="18">
        <f t="shared" si="783"/>
        <v>10241.9</v>
      </c>
      <c r="U1414" s="18">
        <v>9140.0400000000009</v>
      </c>
      <c r="V1414" s="30">
        <f t="shared" ref="V1414:V1477" si="784">DATE(YEAR(K1414),MONTH(K1414),1)</f>
        <v>42248</v>
      </c>
      <c r="W1414" s="28">
        <f t="shared" si="760"/>
        <v>7.6805555555555554</v>
      </c>
      <c r="X1414" s="38"/>
      <c r="AD1414"/>
      <c r="AE1414" s="43" t="s">
        <v>4429</v>
      </c>
      <c r="AF1414">
        <f>MATCH(AE1414,'CAT-4'!$A:$A,0)</f>
        <v>844</v>
      </c>
      <c r="AG1414">
        <f>MATCH(V1414,'CAT-4'!$1:$1,0)</f>
        <v>45</v>
      </c>
      <c r="AH1414">
        <f>INDEX('CAT-4'!$1:$1048576,FAR!AF1414,FAR!AG1414)</f>
        <v>110.9</v>
      </c>
      <c r="AI1414">
        <f>MATCH($AI$3,'CAT-4'!$1:$1,0)</f>
        <v>133</v>
      </c>
      <c r="AJ1414">
        <f>INDEX('CAT-4'!$1:$1048576,FAR!AF1414,FAR!AI1414)</f>
        <v>157.9</v>
      </c>
      <c r="AK1414" s="28">
        <f t="shared" si="779"/>
        <v>1.42380522993688</v>
      </c>
      <c r="AL1414" s="28">
        <f t="shared" si="781"/>
        <v>1.42380522993688</v>
      </c>
      <c r="AM1414" s="2">
        <f>INDEX(ELSV!$C$4:$G$58,MATCH(AE1414,ELSV!$G$4:$G$58,0),MATCH(IF(O1414&gt;2000000,"A",IF(O1414&gt;1000000,"B",IF(O1414&gt;100000,"C","D"))),ELSV!$C$4:$G$4,0))</f>
        <v>8</v>
      </c>
      <c r="AN1414" s="77">
        <f>INDEX(ELSV!$G$4:$K$58,MATCH(AE1414,ELSV!$G$4:$G$58,0),MATCH(IF(O1414&gt;2000000,"A",IF(O1414&gt;1000000,"B",IF(O1414&gt;100000,"C","D"))),ELSV!$G$4:$K$4,0))</f>
        <v>0.95</v>
      </c>
      <c r="AO1414" s="24">
        <f t="shared" si="763"/>
        <v>24784.177637511271</v>
      </c>
      <c r="AP1414" s="24">
        <f t="shared" si="764"/>
        <v>22604.805072684972</v>
      </c>
      <c r="AQ1414" s="25">
        <f t="shared" si="765"/>
        <v>2179.3725648262989</v>
      </c>
    </row>
    <row r="1415" spans="1:43" x14ac:dyDescent="0.25">
      <c r="A1415" s="11">
        <v>3008</v>
      </c>
      <c r="B1415" s="6">
        <v>3008000209</v>
      </c>
      <c r="C1415" s="6">
        <v>20000201</v>
      </c>
      <c r="D1415" s="6">
        <v>3020000333</v>
      </c>
      <c r="E1415" s="6" t="s">
        <v>1586</v>
      </c>
      <c r="F1415" s="6" t="s">
        <v>469</v>
      </c>
      <c r="G1415" s="6"/>
      <c r="H1415" s="6">
        <v>1</v>
      </c>
      <c r="I1415" s="6" t="s">
        <v>8</v>
      </c>
      <c r="J1415" s="27">
        <v>41882</v>
      </c>
      <c r="K1415" s="27">
        <v>41882</v>
      </c>
      <c r="L1415" s="7">
        <v>17340.009999999998</v>
      </c>
      <c r="M1415" s="7">
        <v>0</v>
      </c>
      <c r="N1415" s="7"/>
      <c r="O1415" s="8">
        <v>17340.009999999998</v>
      </c>
      <c r="P1415" s="7">
        <v>-7666.38</v>
      </c>
      <c r="Q1415" s="7">
        <v>0</v>
      </c>
      <c r="R1415" s="7">
        <v>-1010.92</v>
      </c>
      <c r="S1415" s="12">
        <f t="shared" si="782"/>
        <v>-8677.2999999999993</v>
      </c>
      <c r="T1415" s="18">
        <f t="shared" si="783"/>
        <v>9673.6299999999974</v>
      </c>
      <c r="U1415" s="18">
        <v>8662.7099999999991</v>
      </c>
      <c r="V1415" s="30">
        <f t="shared" si="784"/>
        <v>41852</v>
      </c>
      <c r="W1415" s="28">
        <f t="shared" si="760"/>
        <v>8.7638888888888893</v>
      </c>
      <c r="X1415" s="38"/>
      <c r="AD1415"/>
      <c r="AE1415" s="43" t="s">
        <v>4165</v>
      </c>
      <c r="AF1415">
        <f>MATCH(AE1415,'CAT-4'!$A:$A,0)</f>
        <v>708</v>
      </c>
      <c r="AG1415">
        <f>MATCH(V1415,'CAT-4'!$1:$1,0)</f>
        <v>32</v>
      </c>
      <c r="AH1415">
        <f>INDEX('CAT-4'!$1:$1048576,FAR!AF1415,FAR!AG1415)</f>
        <v>117</v>
      </c>
      <c r="AI1415">
        <f>MATCH($AI$3,'CAT-4'!$1:$1,0)</f>
        <v>133</v>
      </c>
      <c r="AJ1415">
        <f>INDEX('CAT-4'!$1:$1048576,FAR!AF1415,FAR!AI1415)</f>
        <v>133.69999999999999</v>
      </c>
      <c r="AK1415" s="28">
        <f t="shared" si="779"/>
        <v>1.1427350427350427</v>
      </c>
      <c r="AL1415" s="28">
        <f t="shared" si="781"/>
        <v>1.1427350427350427</v>
      </c>
      <c r="AM1415" s="2">
        <f>INDEX(ELSV!$C$4:$G$58,MATCH(AE1415,ELSV!$G$4:$G$58,0),MATCH(IF(O1415&gt;2000000,"A",IF(O1415&gt;1000000,"B",IF(O1415&gt;100000,"C","D"))),ELSV!$C$4:$G$4,0))</f>
        <v>8</v>
      </c>
      <c r="AN1415" s="77">
        <f>INDEX(ELSV!$G$4:$K$58,MATCH(AE1415,ELSV!$G$4:$G$58,0),MATCH(IF(O1415&gt;2000000,"A",IF(O1415&gt;1000000,"B",IF(O1415&gt;100000,"C","D"))),ELSV!$G$4:$K$4,0))</f>
        <v>0.95</v>
      </c>
      <c r="AO1415" s="24">
        <f t="shared" si="763"/>
        <v>19815.037068376067</v>
      </c>
      <c r="AP1415" s="24">
        <f t="shared" si="764"/>
        <v>18824.285214957261</v>
      </c>
      <c r="AQ1415" s="25">
        <f t="shared" si="765"/>
        <v>990.75185341880569</v>
      </c>
    </row>
    <row r="1416" spans="1:43" x14ac:dyDescent="0.25">
      <c r="A1416" s="11">
        <v>3006</v>
      </c>
      <c r="B1416" s="6">
        <v>3006005204</v>
      </c>
      <c r="C1416" s="6">
        <v>20000301</v>
      </c>
      <c r="D1416" s="6">
        <v>4000000236</v>
      </c>
      <c r="E1416" s="6" t="s">
        <v>1582</v>
      </c>
      <c r="F1416" s="6" t="s">
        <v>965</v>
      </c>
      <c r="G1416" s="6"/>
      <c r="H1416" s="6">
        <v>4</v>
      </c>
      <c r="I1416" s="6" t="s">
        <v>8</v>
      </c>
      <c r="J1416" s="27">
        <v>42063</v>
      </c>
      <c r="K1416" s="27">
        <v>42063</v>
      </c>
      <c r="L1416" s="7">
        <v>17328.009999999998</v>
      </c>
      <c r="M1416" s="7">
        <v>0</v>
      </c>
      <c r="N1416" s="7"/>
      <c r="O1416" s="8">
        <v>17328.009999999998</v>
      </c>
      <c r="P1416" s="7">
        <v>-17328.009999999998</v>
      </c>
      <c r="Q1416" s="7">
        <v>0</v>
      </c>
      <c r="R1416" s="7">
        <v>0</v>
      </c>
      <c r="S1416" s="12">
        <f t="shared" si="782"/>
        <v>-17328.009999999998</v>
      </c>
      <c r="T1416" s="18">
        <f t="shared" si="783"/>
        <v>0</v>
      </c>
      <c r="U1416" s="18">
        <v>0</v>
      </c>
      <c r="V1416" s="30">
        <f t="shared" si="784"/>
        <v>42036</v>
      </c>
      <c r="W1416" s="28">
        <f t="shared" si="760"/>
        <v>8.2638888888888893</v>
      </c>
      <c r="X1416" s="38"/>
      <c r="AD1416"/>
      <c r="AE1416" s="43" t="s">
        <v>4429</v>
      </c>
      <c r="AF1416">
        <f>MATCH(AE1416,'CAT-4'!$A:$A,0)</f>
        <v>844</v>
      </c>
      <c r="AG1416">
        <f>MATCH(V1416,'CAT-4'!$1:$1,0)</f>
        <v>38</v>
      </c>
      <c r="AH1416">
        <f>INDEX('CAT-4'!$1:$1048576,FAR!AF1416,FAR!AG1416)</f>
        <v>115.4</v>
      </c>
      <c r="AI1416">
        <f>MATCH($AI$3,'CAT-4'!$1:$1,0)</f>
        <v>133</v>
      </c>
      <c r="AJ1416">
        <f>INDEX('CAT-4'!$1:$1048576,FAR!AF1416,FAR!AI1416)</f>
        <v>157.9</v>
      </c>
      <c r="AK1416" s="28">
        <f t="shared" si="779"/>
        <v>1.3682842287694974</v>
      </c>
      <c r="AL1416" s="28">
        <f t="shared" si="781"/>
        <v>1.3682842287694974</v>
      </c>
      <c r="AM1416" s="2">
        <f>INDEX(ELSV!$C$4:$G$58,MATCH(AE1416,ELSV!$G$4:$G$58,0),MATCH(IF(O1416&gt;2000000,"A",IF(O1416&gt;1000000,"B",IF(O1416&gt;100000,"C","D"))),ELSV!$C$4:$G$4,0))</f>
        <v>8</v>
      </c>
      <c r="AN1416" s="77">
        <f>INDEX(ELSV!$G$4:$K$58,MATCH(AE1416,ELSV!$G$4:$G$58,0),MATCH(IF(O1416&gt;2000000,"A",IF(O1416&gt;1000000,"B",IF(O1416&gt;100000,"C","D"))),ELSV!$G$4:$K$4,0))</f>
        <v>0.95</v>
      </c>
      <c r="AO1416" s="24">
        <f t="shared" ref="AO1416:AO1447" si="785">AL1416*O1416</f>
        <v>23709.642798960136</v>
      </c>
      <c r="AP1416" s="24">
        <f t="shared" ref="AP1416:AP1447" si="786">AO1416*(AN1416/AM1416)*(IF(W1416&gt;AM1416,AM1416,W1416))</f>
        <v>22524.16065901213</v>
      </c>
      <c r="AQ1416" s="25">
        <f t="shared" si="765"/>
        <v>1185.4821399480061</v>
      </c>
    </row>
    <row r="1417" spans="1:43" x14ac:dyDescent="0.25">
      <c r="A1417" s="11">
        <v>3004</v>
      </c>
      <c r="B1417" s="6">
        <v>3004006301</v>
      </c>
      <c r="C1417" s="6">
        <v>20000401</v>
      </c>
      <c r="D1417" s="6">
        <v>5030000032</v>
      </c>
      <c r="E1417" s="6" t="s">
        <v>1583</v>
      </c>
      <c r="F1417" s="6" t="s">
        <v>1359</v>
      </c>
      <c r="G1417" s="6"/>
      <c r="H1417" s="6">
        <v>3</v>
      </c>
      <c r="I1417" s="6" t="s">
        <v>41</v>
      </c>
      <c r="J1417" s="27">
        <v>40544</v>
      </c>
      <c r="K1417" s="27">
        <v>40544</v>
      </c>
      <c r="L1417" s="7">
        <v>17325</v>
      </c>
      <c r="M1417" s="7">
        <v>0</v>
      </c>
      <c r="N1417" s="7"/>
      <c r="O1417" s="8">
        <v>17325</v>
      </c>
      <c r="P1417" s="7">
        <v>-15592.5</v>
      </c>
      <c r="Q1417" s="7">
        <v>0</v>
      </c>
      <c r="R1417" s="7">
        <v>0</v>
      </c>
      <c r="S1417" s="12">
        <f t="shared" si="782"/>
        <v>-15592.5</v>
      </c>
      <c r="T1417" s="18">
        <f t="shared" si="783"/>
        <v>1732.5</v>
      </c>
      <c r="U1417" s="18">
        <v>1732.5</v>
      </c>
      <c r="V1417" s="30">
        <f t="shared" si="784"/>
        <v>40544</v>
      </c>
      <c r="W1417" s="28">
        <f t="shared" si="760"/>
        <v>12.427777777777777</v>
      </c>
      <c r="X1417" s="38" t="s">
        <v>3110</v>
      </c>
      <c r="Y1417">
        <f>MATCH(X1417,'CAT-3'!$A:$A,0)</f>
        <v>757</v>
      </c>
      <c r="Z1417">
        <f>MATCH(V1417,'CAT-3'!$1:$1,0)</f>
        <v>76</v>
      </c>
      <c r="AA1417">
        <f>INDEX('CAT-3'!$1:$1048576,FAR!Y1417,FAR!Z1417)</f>
        <v>94.9</v>
      </c>
      <c r="AB1417">
        <f>MATCH($AB$3,'CAT-3'!$1:$1,0)</f>
        <v>90</v>
      </c>
      <c r="AC1417">
        <f>INDEX('CAT-3'!$1:$1048576,FAR!Y1417,FAR!AB1417)</f>
        <v>93.3</v>
      </c>
      <c r="AD1417" s="28">
        <f>AC1417/AA1417</f>
        <v>0.98314014752370904</v>
      </c>
      <c r="AE1417" s="43" t="s">
        <v>4047</v>
      </c>
      <c r="AF1417">
        <f>MATCH(AE1417,'CAT-4'!$A:$A,0)</f>
        <v>647</v>
      </c>
      <c r="AG1417">
        <f>MATCH($AG$3,'CAT-4'!$1:$1,0)</f>
        <v>4</v>
      </c>
      <c r="AH1417">
        <f>INDEX('CAT-4'!$1:$1048576,FAR!AF1417,FAR!AG1417)</f>
        <v>100.5</v>
      </c>
      <c r="AI1417">
        <f>MATCH($AI$3,'CAT-4'!$1:$1,0)</f>
        <v>133</v>
      </c>
      <c r="AJ1417">
        <f>INDEX('CAT-4'!$1:$1048576,FAR!AF1417,FAR!AI1417)</f>
        <v>92.8</v>
      </c>
      <c r="AK1417" s="28">
        <f>AJ1417/AH1417</f>
        <v>0.92338308457711438</v>
      </c>
      <c r="AL1417" s="28">
        <f>AK1417*AD1417</f>
        <v>0.90781498199204169</v>
      </c>
      <c r="AM1417" s="2">
        <f>INDEX(ELSV!$C$4:$G$58,MATCH(AE1417,ELSV!$G$4:$G$58,0),MATCH(IF(O1417&gt;2000000,"A",IF(O1417&gt;1000000,"B",IF(O1417&gt;100000,"C","D"))),ELSV!$C$4:$G$4,0))</f>
        <v>6</v>
      </c>
      <c r="AN1417" s="77">
        <f>INDEX(ELSV!$G$4:$K$58,MATCH(AE1417,ELSV!$G$4:$G$58,0),MATCH(IF(O1417&gt;2000000,"A",IF(O1417&gt;1000000,"B",IF(O1417&gt;100000,"C","D"))),ELSV!$G$4:$K$4,0))</f>
        <v>1</v>
      </c>
      <c r="AO1417" s="24">
        <f t="shared" si="785"/>
        <v>15727.894563012122</v>
      </c>
      <c r="AP1417" s="24">
        <f t="shared" si="786"/>
        <v>15727.89456301212</v>
      </c>
      <c r="AQ1417" s="25">
        <f t="shared" si="765"/>
        <v>0</v>
      </c>
    </row>
    <row r="1418" spans="1:43" hidden="1" x14ac:dyDescent="0.25">
      <c r="A1418" s="11">
        <v>3002</v>
      </c>
      <c r="B1418" s="6">
        <v>3002006301</v>
      </c>
      <c r="C1418" s="6">
        <v>20000401</v>
      </c>
      <c r="D1418" s="6">
        <v>5030000203</v>
      </c>
      <c r="E1418" s="6"/>
      <c r="F1418" s="6" t="s">
        <v>1478</v>
      </c>
      <c r="G1418" s="6"/>
      <c r="H1418" s="6">
        <v>1</v>
      </c>
      <c r="I1418" s="6" t="s">
        <v>8</v>
      </c>
      <c r="J1418" s="27">
        <v>42788</v>
      </c>
      <c r="K1418" s="27">
        <v>42788</v>
      </c>
      <c r="L1418" s="7">
        <v>17200</v>
      </c>
      <c r="M1418" s="7">
        <v>0</v>
      </c>
      <c r="N1418" s="7"/>
      <c r="O1418" s="8">
        <v>17200</v>
      </c>
      <c r="P1418" s="7">
        <v>-13168.6</v>
      </c>
      <c r="Q1418" s="7">
        <v>0</v>
      </c>
      <c r="R1418" s="7">
        <v>-2580</v>
      </c>
      <c r="S1418" s="12">
        <f t="shared" si="782"/>
        <v>-15748.6</v>
      </c>
      <c r="T1418" s="18">
        <f t="shared" si="783"/>
        <v>4031.3999999999996</v>
      </c>
      <c r="U1418" s="18">
        <v>1451.4</v>
      </c>
      <c r="V1418" s="30">
        <f t="shared" si="784"/>
        <v>42767</v>
      </c>
      <c r="W1418" s="28">
        <f t="shared" si="760"/>
        <v>6.2861111111111114</v>
      </c>
      <c r="X1418" s="38" t="s">
        <v>3110</v>
      </c>
      <c r="AD1418"/>
      <c r="AE1418" s="43" t="s">
        <v>4047</v>
      </c>
      <c r="AF1418">
        <f>MATCH(AE1418,'CAT-4'!$A:$A,0)</f>
        <v>647</v>
      </c>
      <c r="AG1418">
        <f>MATCH(V1418,'CAT-4'!$1:$1,0)</f>
        <v>62</v>
      </c>
      <c r="AH1418">
        <f>INDEX('CAT-4'!$1:$1048576,FAR!AF1418,FAR!AG1418)</f>
        <v>93.2</v>
      </c>
      <c r="AI1418">
        <f>MATCH($AI$3,'CAT-4'!$1:$1,0)</f>
        <v>133</v>
      </c>
      <c r="AJ1418">
        <f>INDEX('CAT-4'!$1:$1048576,FAR!AF1418,FAR!AI1418)</f>
        <v>92.8</v>
      </c>
      <c r="AK1418" s="28">
        <f t="shared" ref="AK1418:AK1423" si="787">AJ1418/AH1418</f>
        <v>0.99570815450643768</v>
      </c>
      <c r="AL1418" s="28">
        <f t="shared" ref="AL1418:AL1423" si="788">AK1418</f>
        <v>0.99570815450643768</v>
      </c>
      <c r="AM1418" s="2">
        <f>INDEX(ELSV!$C$4:$G$58,MATCH(AE1418,ELSV!$G$4:$G$58,0),MATCH(IF(O1418&gt;2000000,"A",IF(O1418&gt;1000000,"B",IF(O1418&gt;100000,"C","D"))),ELSV!$C$4:$G$4,0))</f>
        <v>6</v>
      </c>
      <c r="AN1418" s="77">
        <f>INDEX(ELSV!$G$4:$K$58,MATCH(AE1418,ELSV!$G$4:$G$58,0),MATCH(IF(O1418&gt;2000000,"A",IF(O1418&gt;1000000,"B",IF(O1418&gt;100000,"C","D"))),ELSV!$G$4:$K$4,0))</f>
        <v>1</v>
      </c>
      <c r="AO1418" s="24">
        <f t="shared" si="785"/>
        <v>17126.180257510729</v>
      </c>
      <c r="AP1418" s="24">
        <f t="shared" si="786"/>
        <v>17126.180257510729</v>
      </c>
      <c r="AQ1418" s="25">
        <f t="shared" si="765"/>
        <v>0</v>
      </c>
    </row>
    <row r="1419" spans="1:43" x14ac:dyDescent="0.25">
      <c r="A1419" s="11">
        <v>3004</v>
      </c>
      <c r="B1419" s="6">
        <v>3004006201</v>
      </c>
      <c r="C1419" s="6">
        <v>20000301</v>
      </c>
      <c r="D1419" s="6">
        <v>4000000322</v>
      </c>
      <c r="E1419" s="6" t="s">
        <v>1583</v>
      </c>
      <c r="F1419" s="6" t="s">
        <v>1032</v>
      </c>
      <c r="G1419" s="6"/>
      <c r="H1419" s="6">
        <v>2</v>
      </c>
      <c r="I1419" s="6" t="s">
        <v>8</v>
      </c>
      <c r="J1419" s="27">
        <v>43907</v>
      </c>
      <c r="K1419" s="27">
        <v>43907</v>
      </c>
      <c r="L1419" s="7">
        <v>17100.009999999998</v>
      </c>
      <c r="M1419" s="7">
        <v>0</v>
      </c>
      <c r="N1419" s="7"/>
      <c r="O1419" s="8">
        <v>17100.009999999998</v>
      </c>
      <c r="P1419" s="7">
        <v>-2209.2199999999998</v>
      </c>
      <c r="Q1419" s="7">
        <v>0</v>
      </c>
      <c r="R1419" s="7">
        <v>-1082.43</v>
      </c>
      <c r="S1419" s="12">
        <f t="shared" si="782"/>
        <v>-3291.6499999999996</v>
      </c>
      <c r="T1419" s="18">
        <f t="shared" si="783"/>
        <v>14890.789999999999</v>
      </c>
      <c r="U1419" s="18">
        <v>13808.36</v>
      </c>
      <c r="V1419" s="30">
        <f t="shared" si="784"/>
        <v>43891</v>
      </c>
      <c r="W1419" s="28">
        <f t="shared" si="760"/>
        <v>3.2166666666666668</v>
      </c>
      <c r="X1419" s="38"/>
      <c r="AD1419"/>
      <c r="AE1419" s="43" t="s">
        <v>4429</v>
      </c>
      <c r="AF1419">
        <f>MATCH(AE1419,'CAT-4'!$A:$A,0)</f>
        <v>844</v>
      </c>
      <c r="AG1419">
        <f>MATCH(V1419,'CAT-4'!$1:$1,0)</f>
        <v>99</v>
      </c>
      <c r="AH1419">
        <f>INDEX('CAT-4'!$1:$1048576,FAR!AF1419,FAR!AG1419)</f>
        <v>132</v>
      </c>
      <c r="AI1419">
        <f>MATCH($AI$3,'CAT-4'!$1:$1,0)</f>
        <v>133</v>
      </c>
      <c r="AJ1419">
        <f>INDEX('CAT-4'!$1:$1048576,FAR!AF1419,FAR!AI1419)</f>
        <v>157.9</v>
      </c>
      <c r="AK1419" s="28">
        <f t="shared" si="787"/>
        <v>1.1962121212121213</v>
      </c>
      <c r="AL1419" s="28">
        <f t="shared" si="788"/>
        <v>1.1962121212121213</v>
      </c>
      <c r="AM1419" s="2">
        <f>INDEX(ELSV!$C$4:$G$58,MATCH(AE1419,ELSV!$G$4:$G$58,0),MATCH(IF(O1419&gt;2000000,"A",IF(O1419&gt;1000000,"B",IF(O1419&gt;100000,"C","D"))),ELSV!$C$4:$G$4,0))</f>
        <v>8</v>
      </c>
      <c r="AN1419" s="77">
        <f>INDEX(ELSV!$G$4:$K$58,MATCH(AE1419,ELSV!$G$4:$G$58,0),MATCH(IF(O1419&gt;2000000,"A",IF(O1419&gt;1000000,"B",IF(O1419&gt;100000,"C","D"))),ELSV!$G$4:$K$4,0))</f>
        <v>0.95</v>
      </c>
      <c r="AO1419" s="24">
        <f t="shared" si="785"/>
        <v>20455.239234848483</v>
      </c>
      <c r="AP1419" s="24">
        <f t="shared" si="786"/>
        <v>7813.4752368947284</v>
      </c>
      <c r="AQ1419" s="25">
        <f t="shared" si="765"/>
        <v>12641.763997953754</v>
      </c>
    </row>
    <row r="1420" spans="1:43" x14ac:dyDescent="0.25">
      <c r="A1420" s="11">
        <v>3006</v>
      </c>
      <c r="B1420" s="6">
        <v>3006000209</v>
      </c>
      <c r="C1420" s="6">
        <v>20000201</v>
      </c>
      <c r="D1420" s="6">
        <v>3020000203</v>
      </c>
      <c r="E1420" s="6" t="s">
        <v>1582</v>
      </c>
      <c r="F1420" s="6" t="s">
        <v>345</v>
      </c>
      <c r="G1420" s="6"/>
      <c r="H1420" s="6">
        <v>2</v>
      </c>
      <c r="I1420" s="6" t="s">
        <v>8</v>
      </c>
      <c r="J1420" s="27">
        <v>41274</v>
      </c>
      <c r="K1420" s="27">
        <v>41274</v>
      </c>
      <c r="L1420" s="7">
        <v>17000</v>
      </c>
      <c r="M1420" s="7">
        <v>0</v>
      </c>
      <c r="N1420" s="7"/>
      <c r="O1420" s="8">
        <v>17000</v>
      </c>
      <c r="P1420" s="7">
        <v>-8937.6200000000008</v>
      </c>
      <c r="Q1420" s="7">
        <v>0</v>
      </c>
      <c r="R1420" s="7">
        <v>-991.1</v>
      </c>
      <c r="S1420" s="12">
        <f t="shared" si="782"/>
        <v>-9928.7200000000012</v>
      </c>
      <c r="T1420" s="18">
        <f t="shared" si="783"/>
        <v>8062.3799999999992</v>
      </c>
      <c r="U1420" s="18">
        <v>7071.28</v>
      </c>
      <c r="V1420" s="30">
        <f t="shared" si="784"/>
        <v>41244</v>
      </c>
      <c r="W1420" s="28">
        <f t="shared" si="760"/>
        <v>10.430555555555555</v>
      </c>
      <c r="X1420" s="38"/>
      <c r="AD1420"/>
      <c r="AE1420" s="43" t="s">
        <v>4200</v>
      </c>
      <c r="AF1420">
        <f>MATCH(AE1420,'CAT-4'!$A:$A,0)</f>
        <v>726</v>
      </c>
      <c r="AG1420">
        <f>MATCH(V1420,'CAT-4'!$1:$1,0)</f>
        <v>12</v>
      </c>
      <c r="AH1420">
        <f>INDEX('CAT-4'!$1:$1048576,FAR!AF1420,FAR!AG1420)</f>
        <v>106.6</v>
      </c>
      <c r="AI1420">
        <f>MATCH($AI$3,'CAT-4'!$1:$1,0)</f>
        <v>133</v>
      </c>
      <c r="AJ1420">
        <f>INDEX('CAT-4'!$1:$1048576,FAR!AF1420,FAR!AI1420)</f>
        <v>129.9</v>
      </c>
      <c r="AK1420" s="28">
        <f t="shared" si="787"/>
        <v>1.2185741088180113</v>
      </c>
      <c r="AL1420" s="28">
        <f t="shared" si="788"/>
        <v>1.2185741088180113</v>
      </c>
      <c r="AM1420" s="2">
        <f>INDEX(ELSV!$C$4:$G$58,MATCH(AE1420,ELSV!$G$4:$G$58,0),MATCH(IF(O1420&gt;2000000,"A",IF(O1420&gt;1000000,"B",IF(O1420&gt;100000,"C","D"))),ELSV!$C$4:$G$4,0))</f>
        <v>8</v>
      </c>
      <c r="AN1420" s="77">
        <f>INDEX(ELSV!$G$4:$K$58,MATCH(AE1420,ELSV!$G$4:$G$58,0),MATCH(IF(O1420&gt;2000000,"A",IF(O1420&gt;1000000,"B",IF(O1420&gt;100000,"C","D"))),ELSV!$G$4:$K$4,0))</f>
        <v>0.95</v>
      </c>
      <c r="AO1420" s="24">
        <f t="shared" si="785"/>
        <v>20715.759849906193</v>
      </c>
      <c r="AP1420" s="24">
        <f t="shared" si="786"/>
        <v>19679.971857410881</v>
      </c>
      <c r="AQ1420" s="25">
        <f t="shared" si="765"/>
        <v>1035.7879924953122</v>
      </c>
    </row>
    <row r="1421" spans="1:43" x14ac:dyDescent="0.25">
      <c r="A1421" s="11">
        <v>3004</v>
      </c>
      <c r="B1421" s="6">
        <v>3004006201</v>
      </c>
      <c r="C1421" s="6">
        <v>20000301</v>
      </c>
      <c r="D1421" s="6">
        <v>4000000371</v>
      </c>
      <c r="E1421" s="6" t="s">
        <v>1583</v>
      </c>
      <c r="F1421" s="6" t="s">
        <v>1060</v>
      </c>
      <c r="G1421" s="6"/>
      <c r="H1421" s="6">
        <v>1</v>
      </c>
      <c r="I1421" s="6" t="s">
        <v>41</v>
      </c>
      <c r="J1421" s="27">
        <v>44702</v>
      </c>
      <c r="K1421" s="27">
        <v>44702</v>
      </c>
      <c r="L1421" s="7">
        <v>0</v>
      </c>
      <c r="M1421" s="7">
        <v>16981.259999999998</v>
      </c>
      <c r="N1421" s="7"/>
      <c r="O1421" s="8">
        <v>16981.259999999998</v>
      </c>
      <c r="P1421" s="7">
        <v>0</v>
      </c>
      <c r="Q1421" s="7">
        <v>0</v>
      </c>
      <c r="R1421" s="7">
        <v>-927.67</v>
      </c>
      <c r="S1421" s="12">
        <f t="shared" si="782"/>
        <v>-927.67</v>
      </c>
      <c r="T1421" s="18">
        <f t="shared" si="783"/>
        <v>0</v>
      </c>
      <c r="U1421" s="18">
        <v>16053.59</v>
      </c>
      <c r="V1421" s="30">
        <f t="shared" si="784"/>
        <v>44682</v>
      </c>
      <c r="W1421" s="28">
        <f t="shared" si="760"/>
        <v>1.038888888888889</v>
      </c>
      <c r="X1421" s="38"/>
      <c r="AD1421"/>
      <c r="AE1421" s="43" t="s">
        <v>4429</v>
      </c>
      <c r="AF1421">
        <f>MATCH(AE1421,'CAT-4'!$A:$A,0)</f>
        <v>844</v>
      </c>
      <c r="AG1421">
        <f>MATCH(V1421,'CAT-4'!$1:$1,0)</f>
        <v>125</v>
      </c>
      <c r="AH1421">
        <f>INDEX('CAT-4'!$1:$1048576,FAR!AF1421,FAR!AG1421)</f>
        <v>155.9</v>
      </c>
      <c r="AI1421">
        <f>MATCH($AI$3,'CAT-4'!$1:$1,0)</f>
        <v>133</v>
      </c>
      <c r="AJ1421">
        <f>INDEX('CAT-4'!$1:$1048576,FAR!AF1421,FAR!AI1421)</f>
        <v>157.9</v>
      </c>
      <c r="AK1421" s="28">
        <f t="shared" si="787"/>
        <v>1.0128287363694677</v>
      </c>
      <c r="AL1421" s="28">
        <f t="shared" si="788"/>
        <v>1.0128287363694677</v>
      </c>
      <c r="AM1421" s="2">
        <f>INDEX(ELSV!$C$4:$G$58,MATCH(AE1421,ELSV!$G$4:$G$58,0),MATCH(IF(O1421&gt;2000000,"A",IF(O1421&gt;1000000,"B",IF(O1421&gt;100000,"C","D"))),ELSV!$C$4:$G$4,0))</f>
        <v>8</v>
      </c>
      <c r="AN1421" s="77">
        <f>INDEX(ELSV!$G$4:$K$58,MATCH(AE1421,ELSV!$G$4:$G$58,0),MATCH(IF(O1421&gt;2000000,"A",IF(O1421&gt;1000000,"B",IF(O1421&gt;100000,"C","D"))),ELSV!$G$4:$K$4,0))</f>
        <v>0.95</v>
      </c>
      <c r="AO1421" s="24">
        <f t="shared" si="785"/>
        <v>17199.108107761385</v>
      </c>
      <c r="AP1421" s="24">
        <f t="shared" si="786"/>
        <v>2121.8205245443128</v>
      </c>
      <c r="AQ1421" s="25">
        <f t="shared" si="765"/>
        <v>15077.287583217072</v>
      </c>
    </row>
    <row r="1422" spans="1:43" x14ac:dyDescent="0.25">
      <c r="A1422" s="11">
        <v>3005</v>
      </c>
      <c r="B1422" s="6">
        <v>3005005804</v>
      </c>
      <c r="C1422" s="6">
        <v>20000201</v>
      </c>
      <c r="D1422" s="6">
        <v>3020000300</v>
      </c>
      <c r="E1422" s="6" t="s">
        <v>1584</v>
      </c>
      <c r="F1422" s="6" t="s">
        <v>435</v>
      </c>
      <c r="G1422" s="6"/>
      <c r="H1422" s="6">
        <v>1</v>
      </c>
      <c r="I1422" s="6" t="s">
        <v>8</v>
      </c>
      <c r="J1422" s="27">
        <v>41850</v>
      </c>
      <c r="K1422" s="27">
        <v>41850</v>
      </c>
      <c r="L1422" s="7">
        <v>16957.310000000001</v>
      </c>
      <c r="M1422" s="7">
        <v>0</v>
      </c>
      <c r="N1422" s="7"/>
      <c r="O1422" s="8">
        <v>16957.310000000001</v>
      </c>
      <c r="P1422" s="7">
        <v>-7583.86</v>
      </c>
      <c r="Q1422" s="7">
        <v>0</v>
      </c>
      <c r="R1422" s="7">
        <v>-988.61</v>
      </c>
      <c r="S1422" s="12">
        <f t="shared" si="782"/>
        <v>-8572.4699999999993</v>
      </c>
      <c r="T1422" s="18">
        <f t="shared" si="783"/>
        <v>9373.4500000000007</v>
      </c>
      <c r="U1422" s="18">
        <v>8384.84</v>
      </c>
      <c r="V1422" s="30">
        <f t="shared" si="784"/>
        <v>41821</v>
      </c>
      <c r="W1422" s="28">
        <f t="shared" si="760"/>
        <v>8.8472222222222214</v>
      </c>
      <c r="X1422" s="38"/>
      <c r="AD1422"/>
      <c r="AE1422" s="43" t="s">
        <v>4061</v>
      </c>
      <c r="AF1422">
        <f>MATCH(AE1422,'CAT-4'!$A:$A,0)</f>
        <v>654</v>
      </c>
      <c r="AG1422">
        <f>MATCH(V1422,'CAT-4'!$1:$1,0)</f>
        <v>31</v>
      </c>
      <c r="AH1422">
        <f>INDEX('CAT-4'!$1:$1048576,FAR!AF1422,FAR!AG1422)</f>
        <v>97.5</v>
      </c>
      <c r="AI1422">
        <f>MATCH($AI$3,'CAT-4'!$1:$1,0)</f>
        <v>133</v>
      </c>
      <c r="AJ1422">
        <f>INDEX('CAT-4'!$1:$1048576,FAR!AF1422,FAR!AI1422)</f>
        <v>112.9</v>
      </c>
      <c r="AK1422" s="28">
        <f t="shared" si="787"/>
        <v>1.157948717948718</v>
      </c>
      <c r="AL1422" s="28">
        <f t="shared" si="788"/>
        <v>1.157948717948718</v>
      </c>
      <c r="AM1422" s="2">
        <f>INDEX(ELSV!$C$4:$G$58,MATCH(AE1422,ELSV!$G$4:$G$58,0),MATCH(IF(O1422&gt;2000000,"A",IF(O1422&gt;1000000,"B",IF(O1422&gt;100000,"C","D"))),ELSV!$C$4:$G$4,0))</f>
        <v>5</v>
      </c>
      <c r="AN1422" s="77">
        <f>INDEX(ELSV!$G$4:$K$58,MATCH(AE1422,ELSV!$G$4:$G$58,0),MATCH(IF(O1422&gt;2000000,"A",IF(O1422&gt;1000000,"B",IF(O1422&gt;100000,"C","D"))),ELSV!$G$4:$K$4,0))</f>
        <v>1</v>
      </c>
      <c r="AO1422" s="24">
        <f t="shared" si="785"/>
        <v>19635.695374358977</v>
      </c>
      <c r="AP1422" s="24">
        <f t="shared" si="786"/>
        <v>19635.695374358977</v>
      </c>
      <c r="AQ1422" s="25">
        <f t="shared" si="765"/>
        <v>0</v>
      </c>
    </row>
    <row r="1423" spans="1:43" x14ac:dyDescent="0.25">
      <c r="A1423" s="11">
        <v>3005</v>
      </c>
      <c r="B1423" s="6">
        <v>3005000209</v>
      </c>
      <c r="C1423" s="6">
        <v>20000301</v>
      </c>
      <c r="D1423" s="6">
        <v>4000000280</v>
      </c>
      <c r="E1423" s="6" t="s">
        <v>1584</v>
      </c>
      <c r="F1423" s="6" t="s">
        <v>1003</v>
      </c>
      <c r="G1423" s="6"/>
      <c r="H1423" s="6">
        <v>4</v>
      </c>
      <c r="I1423" s="6" t="s">
        <v>8</v>
      </c>
      <c r="J1423" s="27">
        <v>42401</v>
      </c>
      <c r="K1423" s="27">
        <v>42401</v>
      </c>
      <c r="L1423" s="7">
        <v>16905</v>
      </c>
      <c r="M1423" s="7">
        <v>0</v>
      </c>
      <c r="N1423" s="7"/>
      <c r="O1423" s="8">
        <v>16905</v>
      </c>
      <c r="P1423" s="7">
        <v>-16905</v>
      </c>
      <c r="Q1423" s="7">
        <v>0</v>
      </c>
      <c r="R1423" s="7">
        <v>0</v>
      </c>
      <c r="S1423" s="12">
        <f t="shared" si="782"/>
        <v>-16905</v>
      </c>
      <c r="T1423" s="18">
        <f t="shared" si="783"/>
        <v>0</v>
      </c>
      <c r="U1423" s="18">
        <v>0</v>
      </c>
      <c r="V1423" s="30">
        <f t="shared" si="784"/>
        <v>42401</v>
      </c>
      <c r="W1423" s="28">
        <f t="shared" si="760"/>
        <v>7.3444444444444441</v>
      </c>
      <c r="X1423" s="38"/>
      <c r="AD1423"/>
      <c r="AE1423" s="43" t="s">
        <v>4429</v>
      </c>
      <c r="AF1423">
        <f>MATCH(AE1423,'CAT-4'!$A:$A,0)</f>
        <v>844</v>
      </c>
      <c r="AG1423">
        <f>MATCH(V1423,'CAT-4'!$1:$1,0)</f>
        <v>50</v>
      </c>
      <c r="AH1423">
        <f>INDEX('CAT-4'!$1:$1048576,FAR!AF1423,FAR!AG1423)</f>
        <v>113</v>
      </c>
      <c r="AI1423">
        <f>MATCH($AI$3,'CAT-4'!$1:$1,0)</f>
        <v>133</v>
      </c>
      <c r="AJ1423">
        <f>INDEX('CAT-4'!$1:$1048576,FAR!AF1423,FAR!AI1423)</f>
        <v>157.9</v>
      </c>
      <c r="AK1423" s="28">
        <f t="shared" si="787"/>
        <v>1.3973451327433628</v>
      </c>
      <c r="AL1423" s="28">
        <f t="shared" si="788"/>
        <v>1.3973451327433628</v>
      </c>
      <c r="AM1423" s="2">
        <f>INDEX(ELSV!$C$4:$G$58,MATCH(AE1423,ELSV!$G$4:$G$58,0),MATCH(IF(O1423&gt;2000000,"A",IF(O1423&gt;1000000,"B",IF(O1423&gt;100000,"C","D"))),ELSV!$C$4:$G$4,0))</f>
        <v>8</v>
      </c>
      <c r="AN1423" s="77">
        <f>INDEX(ELSV!$G$4:$K$58,MATCH(AE1423,ELSV!$G$4:$G$58,0),MATCH(IF(O1423&gt;2000000,"A",IF(O1423&gt;1000000,"B",IF(O1423&gt;100000,"C","D"))),ELSV!$G$4:$K$4,0))</f>
        <v>0.95</v>
      </c>
      <c r="AO1423" s="24">
        <f t="shared" si="785"/>
        <v>23622.119469026547</v>
      </c>
      <c r="AP1423" s="24">
        <f t="shared" si="786"/>
        <v>20602.097111910025</v>
      </c>
      <c r="AQ1423" s="25">
        <f t="shared" si="765"/>
        <v>3020.0223571165225</v>
      </c>
    </row>
    <row r="1424" spans="1:43" x14ac:dyDescent="0.25">
      <c r="A1424" s="11">
        <v>3008</v>
      </c>
      <c r="B1424" s="6">
        <v>3008006301</v>
      </c>
      <c r="C1424" s="6">
        <v>20000401</v>
      </c>
      <c r="D1424" s="6">
        <v>5030000019</v>
      </c>
      <c r="E1424" s="6" t="s">
        <v>1586</v>
      </c>
      <c r="F1424" s="6" t="s">
        <v>1347</v>
      </c>
      <c r="G1424" s="6"/>
      <c r="H1424" s="6">
        <v>2</v>
      </c>
      <c r="I1424" s="6" t="s">
        <v>8</v>
      </c>
      <c r="J1424" s="27">
        <v>40633</v>
      </c>
      <c r="K1424" s="27">
        <v>40633</v>
      </c>
      <c r="L1424" s="7">
        <v>16750</v>
      </c>
      <c r="M1424" s="7">
        <v>0</v>
      </c>
      <c r="N1424" s="7"/>
      <c r="O1424" s="8">
        <v>16750</v>
      </c>
      <c r="P1424" s="7">
        <v>-15075</v>
      </c>
      <c r="Q1424" s="7">
        <v>0</v>
      </c>
      <c r="R1424" s="7">
        <v>0</v>
      </c>
      <c r="S1424" s="12">
        <f t="shared" si="782"/>
        <v>-15075</v>
      </c>
      <c r="T1424" s="18">
        <f t="shared" si="783"/>
        <v>1675</v>
      </c>
      <c r="U1424" s="18">
        <v>1675</v>
      </c>
      <c r="V1424" s="30">
        <f t="shared" si="784"/>
        <v>40603</v>
      </c>
      <c r="W1424" s="28">
        <f t="shared" si="760"/>
        <v>12.180555555555555</v>
      </c>
      <c r="X1424" s="38" t="s">
        <v>3110</v>
      </c>
      <c r="Y1424">
        <f>MATCH(X1424,'CAT-3'!$A:$A,0)</f>
        <v>757</v>
      </c>
      <c r="Z1424">
        <f>MATCH(V1424,'CAT-3'!$1:$1,0)</f>
        <v>78</v>
      </c>
      <c r="AA1424">
        <f>INDEX('CAT-3'!$1:$1048576,FAR!Y1424,FAR!Z1424)</f>
        <v>93.3</v>
      </c>
      <c r="AB1424">
        <f>MATCH($AB$3,'CAT-3'!$1:$1,0)</f>
        <v>90</v>
      </c>
      <c r="AC1424">
        <f>INDEX('CAT-3'!$1:$1048576,FAR!Y1424,FAR!AB1424)</f>
        <v>93.3</v>
      </c>
      <c r="AD1424" s="28">
        <f>AC1424/AA1424</f>
        <v>1</v>
      </c>
      <c r="AE1424" s="43" t="s">
        <v>4047</v>
      </c>
      <c r="AF1424">
        <f>MATCH(AE1424,'CAT-4'!$A:$A,0)</f>
        <v>647</v>
      </c>
      <c r="AG1424">
        <f>MATCH($AG$3,'CAT-4'!$1:$1,0)</f>
        <v>4</v>
      </c>
      <c r="AH1424">
        <f>INDEX('CAT-4'!$1:$1048576,FAR!AF1424,FAR!AG1424)</f>
        <v>100.5</v>
      </c>
      <c r="AI1424">
        <f>MATCH($AI$3,'CAT-4'!$1:$1,0)</f>
        <v>133</v>
      </c>
      <c r="AJ1424">
        <f>INDEX('CAT-4'!$1:$1048576,FAR!AF1424,FAR!AI1424)</f>
        <v>92.8</v>
      </c>
      <c r="AK1424" s="28">
        <f>AJ1424/AH1424</f>
        <v>0.92338308457711438</v>
      </c>
      <c r="AL1424" s="28">
        <f>AK1424*AD1424</f>
        <v>0.92338308457711438</v>
      </c>
      <c r="AM1424" s="2">
        <f>INDEX(ELSV!$C$4:$G$58,MATCH(AE1424,ELSV!$G$4:$G$58,0),MATCH(IF(O1424&gt;2000000,"A",IF(O1424&gt;1000000,"B",IF(O1424&gt;100000,"C","D"))),ELSV!$C$4:$G$4,0))</f>
        <v>6</v>
      </c>
      <c r="AN1424" s="77">
        <f>INDEX(ELSV!$G$4:$K$58,MATCH(AE1424,ELSV!$G$4:$G$58,0),MATCH(IF(O1424&gt;2000000,"A",IF(O1424&gt;1000000,"B",IF(O1424&gt;100000,"C","D"))),ELSV!$G$4:$K$4,0))</f>
        <v>1</v>
      </c>
      <c r="AO1424" s="24">
        <f t="shared" si="785"/>
        <v>15466.666666666666</v>
      </c>
      <c r="AP1424" s="24">
        <f t="shared" si="786"/>
        <v>15466.666666666664</v>
      </c>
      <c r="AQ1424" s="25">
        <f t="shared" si="765"/>
        <v>0</v>
      </c>
    </row>
    <row r="1425" spans="1:43" x14ac:dyDescent="0.25">
      <c r="A1425" s="11">
        <v>3004</v>
      </c>
      <c r="B1425" s="6">
        <v>3004006201</v>
      </c>
      <c r="C1425" s="6">
        <v>20000301</v>
      </c>
      <c r="D1425" s="6">
        <v>4000000370</v>
      </c>
      <c r="E1425" s="6" t="s">
        <v>1583</v>
      </c>
      <c r="F1425" s="6" t="s">
        <v>1059</v>
      </c>
      <c r="G1425" s="6"/>
      <c r="H1425" s="6">
        <v>1</v>
      </c>
      <c r="I1425" s="6" t="s">
        <v>41</v>
      </c>
      <c r="J1425" s="27">
        <v>44884</v>
      </c>
      <c r="K1425" s="27">
        <v>44884</v>
      </c>
      <c r="L1425" s="7">
        <v>0</v>
      </c>
      <c r="M1425" s="7">
        <v>16700.55</v>
      </c>
      <c r="N1425" s="7"/>
      <c r="O1425" s="8">
        <v>16700.55</v>
      </c>
      <c r="P1425" s="7">
        <v>0</v>
      </c>
      <c r="Q1425" s="7">
        <v>0</v>
      </c>
      <c r="R1425" s="7">
        <v>-385.21</v>
      </c>
      <c r="S1425" s="12">
        <f t="shared" si="782"/>
        <v>-385.21</v>
      </c>
      <c r="T1425" s="18">
        <f t="shared" si="783"/>
        <v>0</v>
      </c>
      <c r="U1425" s="18">
        <v>16315.34</v>
      </c>
      <c r="V1425" s="30">
        <f t="shared" si="784"/>
        <v>44866</v>
      </c>
      <c r="W1425" s="28">
        <f t="shared" si="760"/>
        <v>0.5444444444444444</v>
      </c>
      <c r="X1425" s="38"/>
      <c r="AD1425"/>
      <c r="AE1425" s="43" t="s">
        <v>4178</v>
      </c>
      <c r="AF1425">
        <f>MATCH(AE1425,'CAT-4'!$A:$A,0)</f>
        <v>715</v>
      </c>
      <c r="AG1425">
        <f>MATCH(V1425,'CAT-4'!$1:$1,0)</f>
        <v>131</v>
      </c>
      <c r="AH1425">
        <f>INDEX('CAT-4'!$1:$1048576,FAR!AF1425,FAR!AG1425)</f>
        <v>131.1</v>
      </c>
      <c r="AI1425">
        <f>MATCH($AI$3,'CAT-4'!$1:$1,0)</f>
        <v>133</v>
      </c>
      <c r="AJ1425">
        <f>INDEX('CAT-4'!$1:$1048576,FAR!AF1425,FAR!AI1425)</f>
        <v>129.19999999999999</v>
      </c>
      <c r="AK1425" s="28">
        <f t="shared" ref="AK1425:AK1428" si="789">AJ1425/AH1425</f>
        <v>0.98550724637681153</v>
      </c>
      <c r="AL1425" s="28">
        <f t="shared" ref="AL1425:AL1428" si="790">AK1425</f>
        <v>0.98550724637681153</v>
      </c>
      <c r="AM1425" s="2">
        <f>INDEX(ELSV!$C$4:$G$58,MATCH(AE1425,ELSV!$G$4:$G$58,0),MATCH(IF(O1425&gt;2000000,"A",IF(O1425&gt;1000000,"B",IF(O1425&gt;100000,"C","D"))),ELSV!$C$4:$G$4,0))</f>
        <v>8</v>
      </c>
      <c r="AN1425" s="77">
        <f>INDEX(ELSV!$G$4:$K$58,MATCH(AE1425,ELSV!$G$4:$G$58,0),MATCH(IF(O1425&gt;2000000,"A",IF(O1425&gt;1000000,"B",IF(O1425&gt;100000,"C","D"))),ELSV!$G$4:$K$4,0))</f>
        <v>0.95</v>
      </c>
      <c r="AO1425" s="24">
        <f t="shared" si="785"/>
        <v>16458.513043478259</v>
      </c>
      <c r="AP1425" s="24">
        <f t="shared" si="786"/>
        <v>1064.0885863526566</v>
      </c>
      <c r="AQ1425" s="25">
        <f t="shared" si="765"/>
        <v>15394.424457125602</v>
      </c>
    </row>
    <row r="1426" spans="1:43" x14ac:dyDescent="0.25">
      <c r="A1426" s="11">
        <v>3005</v>
      </c>
      <c r="B1426" s="6">
        <v>3005006301</v>
      </c>
      <c r="C1426" s="6">
        <v>20000401</v>
      </c>
      <c r="D1426" s="6">
        <v>5030000128</v>
      </c>
      <c r="E1426" s="6" t="s">
        <v>1584</v>
      </c>
      <c r="F1426" s="6" t="s">
        <v>1427</v>
      </c>
      <c r="G1426" s="6"/>
      <c r="H1426" s="6">
        <v>2</v>
      </c>
      <c r="I1426" s="6" t="s">
        <v>41</v>
      </c>
      <c r="J1426" s="27">
        <v>41041</v>
      </c>
      <c r="K1426" s="27">
        <v>41041</v>
      </c>
      <c r="L1426" s="7">
        <v>16700</v>
      </c>
      <c r="M1426" s="7">
        <v>0</v>
      </c>
      <c r="N1426" s="7"/>
      <c r="O1426" s="8">
        <v>16700</v>
      </c>
      <c r="P1426" s="7">
        <v>-15030</v>
      </c>
      <c r="Q1426" s="7">
        <v>0</v>
      </c>
      <c r="R1426" s="7">
        <v>0</v>
      </c>
      <c r="S1426" s="12">
        <f t="shared" si="782"/>
        <v>-15030</v>
      </c>
      <c r="T1426" s="18">
        <f t="shared" si="783"/>
        <v>1670</v>
      </c>
      <c r="U1426" s="18">
        <v>1670</v>
      </c>
      <c r="V1426" s="30">
        <f t="shared" si="784"/>
        <v>41030</v>
      </c>
      <c r="W1426" s="28">
        <f t="shared" si="760"/>
        <v>11.063888888888888</v>
      </c>
      <c r="X1426" s="38"/>
      <c r="AD1426"/>
      <c r="AE1426" s="43" t="s">
        <v>4034</v>
      </c>
      <c r="AF1426">
        <f>MATCH(AE1426,'CAT-4'!$A:$A,0)</f>
        <v>640</v>
      </c>
      <c r="AG1426">
        <f>MATCH(V1426,'CAT-4'!$1:$1,0)</f>
        <v>5</v>
      </c>
      <c r="AH1426">
        <f>INDEX('CAT-4'!$1:$1048576,FAR!AF1426,FAR!AG1426)</f>
        <v>104.3</v>
      </c>
      <c r="AI1426">
        <f>MATCH($AI$3,'CAT-4'!$1:$1,0)</f>
        <v>133</v>
      </c>
      <c r="AJ1426">
        <f>INDEX('CAT-4'!$1:$1048576,FAR!AF1426,FAR!AI1426)</f>
        <v>115.5</v>
      </c>
      <c r="AK1426" s="28">
        <f t="shared" si="789"/>
        <v>1.1073825503355705</v>
      </c>
      <c r="AL1426" s="28">
        <f t="shared" si="790"/>
        <v>1.1073825503355705</v>
      </c>
      <c r="AM1426" s="2">
        <f>INDEX(ELSV!$C$4:$G$58,MATCH(AE1426,ELSV!$G$4:$G$58,0),MATCH(IF(O1426&gt;2000000,"A",IF(O1426&gt;1000000,"B",IF(O1426&gt;100000,"C","D"))),ELSV!$C$4:$G$4,0))</f>
        <v>5</v>
      </c>
      <c r="AN1426" s="77">
        <f>INDEX(ELSV!$G$4:$K$58,MATCH(AE1426,ELSV!$G$4:$G$58,0),MATCH(IF(O1426&gt;2000000,"A",IF(O1426&gt;1000000,"B",IF(O1426&gt;100000,"C","D"))),ELSV!$G$4:$K$4,0))</f>
        <v>1</v>
      </c>
      <c r="AO1426" s="24">
        <f t="shared" si="785"/>
        <v>18493.288590604028</v>
      </c>
      <c r="AP1426" s="24">
        <f t="shared" si="786"/>
        <v>18493.288590604028</v>
      </c>
      <c r="AQ1426" s="25">
        <f t="shared" si="765"/>
        <v>0</v>
      </c>
    </row>
    <row r="1427" spans="1:43" x14ac:dyDescent="0.25">
      <c r="A1427" s="11">
        <v>3007</v>
      </c>
      <c r="B1427" s="6">
        <v>3007006203</v>
      </c>
      <c r="C1427" s="6">
        <v>20000301</v>
      </c>
      <c r="D1427" s="6">
        <v>4000000225</v>
      </c>
      <c r="E1427" s="6" t="s">
        <v>1585</v>
      </c>
      <c r="F1427" s="6" t="s">
        <v>958</v>
      </c>
      <c r="G1427" s="6"/>
      <c r="H1427" s="6">
        <v>1</v>
      </c>
      <c r="I1427" s="6" t="s">
        <v>8</v>
      </c>
      <c r="J1427" s="27">
        <v>41852</v>
      </c>
      <c r="K1427" s="27">
        <v>41852</v>
      </c>
      <c r="L1427" s="7">
        <v>16654.38</v>
      </c>
      <c r="M1427" s="7">
        <v>0</v>
      </c>
      <c r="N1427" s="7"/>
      <c r="O1427" s="8">
        <v>16654.38</v>
      </c>
      <c r="P1427" s="7">
        <v>-8081.39</v>
      </c>
      <c r="Q1427" s="7">
        <v>0</v>
      </c>
      <c r="R1427" s="7">
        <v>-1054.22</v>
      </c>
      <c r="S1427" s="12">
        <f t="shared" si="782"/>
        <v>-9135.61</v>
      </c>
      <c r="T1427" s="18">
        <f t="shared" si="783"/>
        <v>8572.9900000000016</v>
      </c>
      <c r="U1427" s="18">
        <v>7518.77</v>
      </c>
      <c r="V1427" s="30">
        <f t="shared" si="784"/>
        <v>41852</v>
      </c>
      <c r="W1427" s="28">
        <f t="shared" si="760"/>
        <v>8.844444444444445</v>
      </c>
      <c r="X1427" s="38"/>
      <c r="AD1427"/>
      <c r="AE1427" s="43" t="s">
        <v>4429</v>
      </c>
      <c r="AF1427">
        <f>MATCH(AE1427,'CAT-4'!$A:$A,0)</f>
        <v>844</v>
      </c>
      <c r="AG1427">
        <f>MATCH(V1427,'CAT-4'!$1:$1,0)</f>
        <v>32</v>
      </c>
      <c r="AH1427">
        <f>INDEX('CAT-4'!$1:$1048576,FAR!AF1427,FAR!AG1427)</f>
        <v>117</v>
      </c>
      <c r="AI1427">
        <f>MATCH($AI$3,'CAT-4'!$1:$1,0)</f>
        <v>133</v>
      </c>
      <c r="AJ1427">
        <f>INDEX('CAT-4'!$1:$1048576,FAR!AF1427,FAR!AI1427)</f>
        <v>157.9</v>
      </c>
      <c r="AK1427" s="28">
        <f t="shared" si="789"/>
        <v>1.3495726495726497</v>
      </c>
      <c r="AL1427" s="28">
        <f t="shared" si="790"/>
        <v>1.3495726495726497</v>
      </c>
      <c r="AM1427" s="2">
        <f>INDEX(ELSV!$C$4:$G$58,MATCH(AE1427,ELSV!$G$4:$G$58,0),MATCH(IF(O1427&gt;2000000,"A",IF(O1427&gt;1000000,"B",IF(O1427&gt;100000,"C","D"))),ELSV!$C$4:$G$4,0))</f>
        <v>8</v>
      </c>
      <c r="AN1427" s="77">
        <f>INDEX(ELSV!$G$4:$K$58,MATCH(AE1427,ELSV!$G$4:$G$58,0),MATCH(IF(O1427&gt;2000000,"A",IF(O1427&gt;1000000,"B",IF(O1427&gt;100000,"C","D"))),ELSV!$G$4:$K$4,0))</f>
        <v>0.95</v>
      </c>
      <c r="AO1427" s="24">
        <f t="shared" si="785"/>
        <v>22476.295743589748</v>
      </c>
      <c r="AP1427" s="24">
        <f t="shared" si="786"/>
        <v>21352.480956410258</v>
      </c>
      <c r="AQ1427" s="25">
        <f t="shared" si="765"/>
        <v>1123.8147871794899</v>
      </c>
    </row>
    <row r="1428" spans="1:43" x14ac:dyDescent="0.25">
      <c r="A1428" s="11">
        <v>3008</v>
      </c>
      <c r="B1428" s="6">
        <v>3008000209</v>
      </c>
      <c r="C1428" s="6">
        <v>20000301</v>
      </c>
      <c r="D1428" s="6">
        <v>4000000299</v>
      </c>
      <c r="E1428" s="6" t="s">
        <v>1586</v>
      </c>
      <c r="F1428" s="6" t="s">
        <v>1020</v>
      </c>
      <c r="G1428" s="6"/>
      <c r="H1428" s="6">
        <v>2</v>
      </c>
      <c r="I1428" s="6" t="s">
        <v>8</v>
      </c>
      <c r="J1428" s="27">
        <v>42674</v>
      </c>
      <c r="K1428" s="27">
        <v>42674</v>
      </c>
      <c r="L1428" s="7">
        <v>16600</v>
      </c>
      <c r="M1428" s="7">
        <v>0</v>
      </c>
      <c r="N1428" s="7"/>
      <c r="O1428" s="8">
        <v>16600</v>
      </c>
      <c r="P1428" s="7">
        <v>-5691.49</v>
      </c>
      <c r="Q1428" s="7">
        <v>0</v>
      </c>
      <c r="R1428" s="7">
        <v>-1050.78</v>
      </c>
      <c r="S1428" s="12">
        <f t="shared" si="782"/>
        <v>-6742.2699999999995</v>
      </c>
      <c r="T1428" s="18">
        <f t="shared" si="783"/>
        <v>10908.51</v>
      </c>
      <c r="U1428" s="18">
        <v>9857.73</v>
      </c>
      <c r="V1428" s="30">
        <f t="shared" si="784"/>
        <v>42644</v>
      </c>
      <c r="W1428" s="28">
        <f t="shared" si="760"/>
        <v>6.5972222222222223</v>
      </c>
      <c r="X1428" s="38"/>
      <c r="AD1428"/>
      <c r="AE1428" s="43" t="s">
        <v>4429</v>
      </c>
      <c r="AF1428">
        <f>MATCH(AE1428,'CAT-4'!$A:$A,0)</f>
        <v>844</v>
      </c>
      <c r="AG1428">
        <f>MATCH(V1428,'CAT-4'!$1:$1,0)</f>
        <v>58</v>
      </c>
      <c r="AH1428">
        <f>INDEX('CAT-4'!$1:$1048576,FAR!AF1428,FAR!AG1428)</f>
        <v>114.9</v>
      </c>
      <c r="AI1428">
        <f>MATCH($AI$3,'CAT-4'!$1:$1,0)</f>
        <v>133</v>
      </c>
      <c r="AJ1428">
        <f>INDEX('CAT-4'!$1:$1048576,FAR!AF1428,FAR!AI1428)</f>
        <v>157.9</v>
      </c>
      <c r="AK1428" s="28">
        <f t="shared" si="789"/>
        <v>1.3742384682332462</v>
      </c>
      <c r="AL1428" s="28">
        <f t="shared" si="790"/>
        <v>1.3742384682332462</v>
      </c>
      <c r="AM1428" s="2">
        <f>INDEX(ELSV!$C$4:$G$58,MATCH(AE1428,ELSV!$G$4:$G$58,0),MATCH(IF(O1428&gt;2000000,"A",IF(O1428&gt;1000000,"B",IF(O1428&gt;100000,"C","D"))),ELSV!$C$4:$G$4,0))</f>
        <v>8</v>
      </c>
      <c r="AN1428" s="77">
        <f>INDEX(ELSV!$G$4:$K$58,MATCH(AE1428,ELSV!$G$4:$G$58,0),MATCH(IF(O1428&gt;2000000,"A",IF(O1428&gt;1000000,"B",IF(O1428&gt;100000,"C","D"))),ELSV!$G$4:$K$4,0))</f>
        <v>0.95</v>
      </c>
      <c r="AO1428" s="24">
        <f t="shared" si="785"/>
        <v>22812.358572671888</v>
      </c>
      <c r="AP1428" s="24">
        <f t="shared" si="786"/>
        <v>17871.661121385747</v>
      </c>
      <c r="AQ1428" s="25">
        <f t="shared" si="765"/>
        <v>4940.6974512861416</v>
      </c>
    </row>
    <row r="1429" spans="1:43" hidden="1" x14ac:dyDescent="0.25">
      <c r="A1429" s="11">
        <v>3003</v>
      </c>
      <c r="B1429" s="6">
        <v>3003006301</v>
      </c>
      <c r="C1429" s="6">
        <v>20000401</v>
      </c>
      <c r="D1429" s="6">
        <v>5030000079</v>
      </c>
      <c r="E1429" s="6"/>
      <c r="F1429" s="6" t="s">
        <v>1389</v>
      </c>
      <c r="G1429" s="6"/>
      <c r="H1429" s="6">
        <v>1</v>
      </c>
      <c r="I1429" s="6" t="s">
        <v>41</v>
      </c>
      <c r="J1429" s="27">
        <v>40360</v>
      </c>
      <c r="K1429" s="27">
        <v>40360</v>
      </c>
      <c r="L1429" s="7">
        <v>16590</v>
      </c>
      <c r="M1429" s="7">
        <v>0</v>
      </c>
      <c r="N1429" s="7"/>
      <c r="O1429" s="8">
        <v>16590</v>
      </c>
      <c r="P1429" s="7">
        <v>-14931</v>
      </c>
      <c r="Q1429" s="7">
        <v>0</v>
      </c>
      <c r="R1429" s="7">
        <v>0</v>
      </c>
      <c r="S1429" s="12">
        <f t="shared" si="782"/>
        <v>-14931</v>
      </c>
      <c r="T1429" s="18">
        <f t="shared" si="783"/>
        <v>1659</v>
      </c>
      <c r="U1429" s="18">
        <v>1659</v>
      </c>
      <c r="V1429" s="30">
        <f t="shared" si="784"/>
        <v>40360</v>
      </c>
      <c r="W1429" s="28">
        <f t="shared" si="760"/>
        <v>12.927777777777777</v>
      </c>
      <c r="X1429" s="38" t="s">
        <v>3110</v>
      </c>
      <c r="Y1429">
        <f>MATCH(X1429,'CAT-3'!$A:$A,0)</f>
        <v>757</v>
      </c>
      <c r="Z1429">
        <f>MATCH(V1429,'CAT-3'!$1:$1,0)</f>
        <v>70</v>
      </c>
      <c r="AA1429">
        <f>INDEX('CAT-3'!$1:$1048576,FAR!Y1429,FAR!Z1429)</f>
        <v>94.9</v>
      </c>
      <c r="AB1429">
        <f>MATCH($AB$3,'CAT-3'!$1:$1,0)</f>
        <v>90</v>
      </c>
      <c r="AC1429">
        <f>INDEX('CAT-3'!$1:$1048576,FAR!Y1429,FAR!AB1429)</f>
        <v>93.3</v>
      </c>
      <c r="AD1429" s="28">
        <f t="shared" ref="AD1429:AD1430" si="791">AC1429/AA1429</f>
        <v>0.98314014752370904</v>
      </c>
      <c r="AE1429" s="43" t="s">
        <v>4047</v>
      </c>
      <c r="AF1429">
        <f>MATCH(AE1429,'CAT-4'!$A:$A,0)</f>
        <v>647</v>
      </c>
      <c r="AG1429">
        <f>MATCH($AG$3,'CAT-4'!$1:$1,0)</f>
        <v>4</v>
      </c>
      <c r="AH1429">
        <f>INDEX('CAT-4'!$1:$1048576,FAR!AF1429,FAR!AG1429)</f>
        <v>100.5</v>
      </c>
      <c r="AI1429">
        <f>MATCH($AI$3,'CAT-4'!$1:$1,0)</f>
        <v>133</v>
      </c>
      <c r="AJ1429">
        <f>INDEX('CAT-4'!$1:$1048576,FAR!AF1429,FAR!AI1429)</f>
        <v>92.8</v>
      </c>
      <c r="AK1429" s="28">
        <f t="shared" ref="AK1429:AK1432" si="792">AJ1429/AH1429</f>
        <v>0.92338308457711438</v>
      </c>
      <c r="AL1429" s="28">
        <f t="shared" ref="AL1429:AL1430" si="793">AK1429*AD1429</f>
        <v>0.90781498199204169</v>
      </c>
      <c r="AM1429" s="2">
        <f>INDEX(ELSV!$C$4:$G$58,MATCH(AE1429,ELSV!$G$4:$G$58,0),MATCH(IF(O1429&gt;2000000,"A",IF(O1429&gt;1000000,"B",IF(O1429&gt;100000,"C","D"))),ELSV!$C$4:$G$4,0))</f>
        <v>6</v>
      </c>
      <c r="AN1429" s="77">
        <f>INDEX(ELSV!$G$4:$K$58,MATCH(AE1429,ELSV!$G$4:$G$58,0),MATCH(IF(O1429&gt;2000000,"A",IF(O1429&gt;1000000,"B",IF(O1429&gt;100000,"C","D"))),ELSV!$G$4:$K$4,0))</f>
        <v>1</v>
      </c>
      <c r="AO1429" s="24">
        <f t="shared" si="785"/>
        <v>15060.650551247973</v>
      </c>
      <c r="AP1429" s="24">
        <f t="shared" si="786"/>
        <v>15060.650551247973</v>
      </c>
      <c r="AQ1429" s="25">
        <f t="shared" si="765"/>
        <v>0</v>
      </c>
    </row>
    <row r="1430" spans="1:43" hidden="1" x14ac:dyDescent="0.25">
      <c r="A1430" s="11">
        <v>3003</v>
      </c>
      <c r="B1430" s="6">
        <v>3003006301</v>
      </c>
      <c r="C1430" s="6">
        <v>20000401</v>
      </c>
      <c r="D1430" s="6">
        <v>5030000080</v>
      </c>
      <c r="E1430" s="6"/>
      <c r="F1430" s="6" t="s">
        <v>1390</v>
      </c>
      <c r="G1430" s="6"/>
      <c r="H1430" s="6">
        <v>1</v>
      </c>
      <c r="I1430" s="6" t="s">
        <v>41</v>
      </c>
      <c r="J1430" s="27">
        <v>40360</v>
      </c>
      <c r="K1430" s="27">
        <v>40360</v>
      </c>
      <c r="L1430" s="7">
        <v>16590</v>
      </c>
      <c r="M1430" s="7">
        <v>0</v>
      </c>
      <c r="N1430" s="7"/>
      <c r="O1430" s="8">
        <v>16590</v>
      </c>
      <c r="P1430" s="7">
        <v>-14931</v>
      </c>
      <c r="Q1430" s="7">
        <v>0</v>
      </c>
      <c r="R1430" s="7">
        <v>0</v>
      </c>
      <c r="S1430" s="12">
        <f t="shared" si="782"/>
        <v>-14931</v>
      </c>
      <c r="T1430" s="18">
        <f t="shared" si="783"/>
        <v>1659</v>
      </c>
      <c r="U1430" s="18">
        <v>1659</v>
      </c>
      <c r="V1430" s="30">
        <f t="shared" si="784"/>
        <v>40360</v>
      </c>
      <c r="W1430" s="28">
        <f t="shared" si="760"/>
        <v>12.927777777777777</v>
      </c>
      <c r="X1430" s="38" t="s">
        <v>3110</v>
      </c>
      <c r="Y1430">
        <f>MATCH(X1430,'CAT-3'!$A:$A,0)</f>
        <v>757</v>
      </c>
      <c r="Z1430">
        <f>MATCH(V1430,'CAT-3'!$1:$1,0)</f>
        <v>70</v>
      </c>
      <c r="AA1430">
        <f>INDEX('CAT-3'!$1:$1048576,FAR!Y1430,FAR!Z1430)</f>
        <v>94.9</v>
      </c>
      <c r="AB1430">
        <f>MATCH($AB$3,'CAT-3'!$1:$1,0)</f>
        <v>90</v>
      </c>
      <c r="AC1430">
        <f>INDEX('CAT-3'!$1:$1048576,FAR!Y1430,FAR!AB1430)</f>
        <v>93.3</v>
      </c>
      <c r="AD1430" s="28">
        <f t="shared" si="791"/>
        <v>0.98314014752370904</v>
      </c>
      <c r="AE1430" s="43" t="s">
        <v>4047</v>
      </c>
      <c r="AF1430">
        <f>MATCH(AE1430,'CAT-4'!$A:$A,0)</f>
        <v>647</v>
      </c>
      <c r="AG1430">
        <f>MATCH($AG$3,'CAT-4'!$1:$1,0)</f>
        <v>4</v>
      </c>
      <c r="AH1430">
        <f>INDEX('CAT-4'!$1:$1048576,FAR!AF1430,FAR!AG1430)</f>
        <v>100.5</v>
      </c>
      <c r="AI1430">
        <f>MATCH($AI$3,'CAT-4'!$1:$1,0)</f>
        <v>133</v>
      </c>
      <c r="AJ1430">
        <f>INDEX('CAT-4'!$1:$1048576,FAR!AF1430,FAR!AI1430)</f>
        <v>92.8</v>
      </c>
      <c r="AK1430" s="28">
        <f t="shared" si="792"/>
        <v>0.92338308457711438</v>
      </c>
      <c r="AL1430" s="28">
        <f t="shared" si="793"/>
        <v>0.90781498199204169</v>
      </c>
      <c r="AM1430" s="2">
        <f>INDEX(ELSV!$C$4:$G$58,MATCH(AE1430,ELSV!$G$4:$G$58,0),MATCH(IF(O1430&gt;2000000,"A",IF(O1430&gt;1000000,"B",IF(O1430&gt;100000,"C","D"))),ELSV!$C$4:$G$4,0))</f>
        <v>6</v>
      </c>
      <c r="AN1430" s="77">
        <f>INDEX(ELSV!$G$4:$K$58,MATCH(AE1430,ELSV!$G$4:$G$58,0),MATCH(IF(O1430&gt;2000000,"A",IF(O1430&gt;1000000,"B",IF(O1430&gt;100000,"C","D"))),ELSV!$G$4:$K$4,0))</f>
        <v>1</v>
      </c>
      <c r="AO1430" s="24">
        <f t="shared" si="785"/>
        <v>15060.650551247973</v>
      </c>
      <c r="AP1430" s="24">
        <f t="shared" si="786"/>
        <v>15060.650551247973</v>
      </c>
      <c r="AQ1430" s="25">
        <f t="shared" si="765"/>
        <v>0</v>
      </c>
    </row>
    <row r="1431" spans="1:43" x14ac:dyDescent="0.25">
      <c r="A1431" s="11">
        <v>3007</v>
      </c>
      <c r="B1431" s="6">
        <v>3007006301</v>
      </c>
      <c r="C1431" s="6">
        <v>20000401</v>
      </c>
      <c r="D1431" s="6">
        <v>5030000213</v>
      </c>
      <c r="E1431" s="6" t="s">
        <v>1585</v>
      </c>
      <c r="F1431" s="6" t="s">
        <v>1487</v>
      </c>
      <c r="G1431" s="6"/>
      <c r="H1431" s="6">
        <v>2</v>
      </c>
      <c r="I1431" s="6" t="s">
        <v>8</v>
      </c>
      <c r="J1431" s="27">
        <v>43788</v>
      </c>
      <c r="K1431" s="27">
        <v>43788</v>
      </c>
      <c r="L1431" s="7">
        <v>16520</v>
      </c>
      <c r="M1431" s="7">
        <v>0</v>
      </c>
      <c r="N1431" s="7"/>
      <c r="O1431" s="8">
        <v>16520</v>
      </c>
      <c r="P1431" s="7">
        <v>-5863.25</v>
      </c>
      <c r="Q1431" s="7">
        <v>0</v>
      </c>
      <c r="R1431" s="7">
        <v>-2478</v>
      </c>
      <c r="S1431" s="12">
        <f t="shared" si="782"/>
        <v>-8341.25</v>
      </c>
      <c r="T1431" s="18">
        <f t="shared" si="783"/>
        <v>10656.75</v>
      </c>
      <c r="U1431" s="18">
        <v>8178.75</v>
      </c>
      <c r="V1431" s="30">
        <f t="shared" si="784"/>
        <v>43770</v>
      </c>
      <c r="W1431" s="28">
        <f t="shared" si="760"/>
        <v>3.5444444444444443</v>
      </c>
      <c r="X1431" s="38"/>
      <c r="AD1431"/>
      <c r="AE1431" s="43" t="s">
        <v>4034</v>
      </c>
      <c r="AF1431">
        <f>MATCH(AE1431,'CAT-4'!$A:$A,0)</f>
        <v>640</v>
      </c>
      <c r="AG1431">
        <f>MATCH(V1431,'CAT-4'!$1:$1,0)</f>
        <v>95</v>
      </c>
      <c r="AH1431">
        <f>INDEX('CAT-4'!$1:$1048576,FAR!AF1431,FAR!AG1431)</f>
        <v>97.8</v>
      </c>
      <c r="AI1431">
        <f>MATCH($AI$3,'CAT-4'!$1:$1,0)</f>
        <v>133</v>
      </c>
      <c r="AJ1431">
        <f>INDEX('CAT-4'!$1:$1048576,FAR!AF1431,FAR!AI1431)</f>
        <v>115.5</v>
      </c>
      <c r="AK1431" s="28">
        <f t="shared" si="792"/>
        <v>1.1809815950920246</v>
      </c>
      <c r="AL1431" s="28">
        <f t="shared" ref="AL1431:AL1432" si="794">AK1431</f>
        <v>1.1809815950920246</v>
      </c>
      <c r="AM1431" s="2">
        <f>INDEX(ELSV!$C$4:$G$58,MATCH(AE1431,ELSV!$G$4:$G$58,0),MATCH(IF(O1431&gt;2000000,"A",IF(O1431&gt;1000000,"B",IF(O1431&gt;100000,"C","D"))),ELSV!$C$4:$G$4,0))</f>
        <v>5</v>
      </c>
      <c r="AN1431" s="77">
        <f>INDEX(ELSV!$G$4:$K$58,MATCH(AE1431,ELSV!$G$4:$G$58,0),MATCH(IF(O1431&gt;2000000,"A",IF(O1431&gt;1000000,"B",IF(O1431&gt;100000,"C","D"))),ELSV!$G$4:$K$4,0))</f>
        <v>1</v>
      </c>
      <c r="AO1431" s="24">
        <f t="shared" si="785"/>
        <v>19509.815950920245</v>
      </c>
      <c r="AP1431" s="24">
        <f t="shared" si="786"/>
        <v>13830.291751874574</v>
      </c>
      <c r="AQ1431" s="25">
        <f t="shared" si="765"/>
        <v>5679.5241990456707</v>
      </c>
    </row>
    <row r="1432" spans="1:43" x14ac:dyDescent="0.25">
      <c r="A1432" s="11">
        <v>3005</v>
      </c>
      <c r="B1432" s="6">
        <v>3005006201</v>
      </c>
      <c r="C1432" s="6">
        <v>20000401</v>
      </c>
      <c r="D1432" s="6">
        <v>5030000255</v>
      </c>
      <c r="E1432" s="6" t="s">
        <v>1584</v>
      </c>
      <c r="F1432" s="6" t="s">
        <v>1520</v>
      </c>
      <c r="G1432" s="6"/>
      <c r="H1432" s="6">
        <v>1</v>
      </c>
      <c r="I1432" s="6" t="s">
        <v>8</v>
      </c>
      <c r="J1432" s="27">
        <v>44287</v>
      </c>
      <c r="K1432" s="27">
        <v>44287</v>
      </c>
      <c r="L1432" s="7">
        <v>16500</v>
      </c>
      <c r="M1432" s="7">
        <v>0</v>
      </c>
      <c r="N1432" s="7"/>
      <c r="O1432" s="8">
        <v>16500</v>
      </c>
      <c r="P1432" s="7">
        <v>-8260.73</v>
      </c>
      <c r="Q1432" s="7">
        <v>0</v>
      </c>
      <c r="R1432" s="7">
        <v>-2475</v>
      </c>
      <c r="S1432" s="12">
        <f t="shared" si="782"/>
        <v>-10735.73</v>
      </c>
      <c r="T1432" s="18">
        <f t="shared" si="783"/>
        <v>8239.27</v>
      </c>
      <c r="U1432" s="18">
        <v>5764.27</v>
      </c>
      <c r="V1432" s="30">
        <f t="shared" si="784"/>
        <v>44287</v>
      </c>
      <c r="W1432" s="28">
        <f t="shared" si="760"/>
        <v>2.1777777777777776</v>
      </c>
      <c r="X1432" s="38"/>
      <c r="AD1432"/>
      <c r="AE1432" s="43" t="s">
        <v>4047</v>
      </c>
      <c r="AF1432">
        <f>MATCH(AE1432,'CAT-4'!$A:$A,0)</f>
        <v>647</v>
      </c>
      <c r="AG1432">
        <f>MATCH(V1432,'CAT-4'!$1:$1,0)</f>
        <v>112</v>
      </c>
      <c r="AH1432">
        <f>INDEX('CAT-4'!$1:$1048576,FAR!AF1432,FAR!AG1432)</f>
        <v>88.8</v>
      </c>
      <c r="AI1432">
        <f>MATCH($AI$3,'CAT-4'!$1:$1,0)</f>
        <v>133</v>
      </c>
      <c r="AJ1432">
        <f>INDEX('CAT-4'!$1:$1048576,FAR!AF1432,FAR!AI1432)</f>
        <v>92.8</v>
      </c>
      <c r="AK1432" s="28">
        <f t="shared" si="792"/>
        <v>1.045045045045045</v>
      </c>
      <c r="AL1432" s="28">
        <f t="shared" si="794"/>
        <v>1.045045045045045</v>
      </c>
      <c r="AM1432" s="2">
        <f>INDEX(ELSV!$C$4:$G$58,MATCH(AE1432,ELSV!$G$4:$G$58,0),MATCH(IF(O1432&gt;2000000,"A",IF(O1432&gt;1000000,"B",IF(O1432&gt;100000,"C","D"))),ELSV!$C$4:$G$4,0))</f>
        <v>6</v>
      </c>
      <c r="AN1432" s="77">
        <f>INDEX(ELSV!$G$4:$K$58,MATCH(AE1432,ELSV!$G$4:$G$58,0),MATCH(IF(O1432&gt;2000000,"A",IF(O1432&gt;1000000,"B",IF(O1432&gt;100000,"C","D"))),ELSV!$G$4:$K$4,0))</f>
        <v>1</v>
      </c>
      <c r="AO1432" s="24">
        <f t="shared" si="785"/>
        <v>17243.243243243243</v>
      </c>
      <c r="AP1432" s="24">
        <f t="shared" si="786"/>
        <v>6258.6586586586582</v>
      </c>
      <c r="AQ1432" s="25">
        <f t="shared" si="765"/>
        <v>10984.584584584585</v>
      </c>
    </row>
    <row r="1433" spans="1:43" x14ac:dyDescent="0.25">
      <c r="A1433" s="11">
        <v>3007</v>
      </c>
      <c r="B1433" s="6">
        <v>3007006301</v>
      </c>
      <c r="C1433" s="6">
        <v>20000401</v>
      </c>
      <c r="D1433" s="6">
        <v>5030000005</v>
      </c>
      <c r="E1433" s="6" t="s">
        <v>1585</v>
      </c>
      <c r="F1433" s="6" t="s">
        <v>1333</v>
      </c>
      <c r="G1433" s="6"/>
      <c r="H1433" s="6">
        <v>1</v>
      </c>
      <c r="I1433" s="6" t="s">
        <v>8</v>
      </c>
      <c r="J1433" s="27">
        <v>40551</v>
      </c>
      <c r="K1433" s="27">
        <v>40551</v>
      </c>
      <c r="L1433" s="7">
        <v>16466.5</v>
      </c>
      <c r="M1433" s="7">
        <v>0</v>
      </c>
      <c r="N1433" s="7"/>
      <c r="O1433" s="8">
        <v>16466.5</v>
      </c>
      <c r="P1433" s="7">
        <v>-13173.2</v>
      </c>
      <c r="Q1433" s="7">
        <v>0</v>
      </c>
      <c r="R1433" s="7">
        <v>0</v>
      </c>
      <c r="S1433" s="12">
        <f t="shared" si="782"/>
        <v>-13173.2</v>
      </c>
      <c r="T1433" s="18">
        <f t="shared" si="783"/>
        <v>3293.2999999999993</v>
      </c>
      <c r="U1433" s="18">
        <v>3293.3</v>
      </c>
      <c r="V1433" s="30">
        <f t="shared" si="784"/>
        <v>40544</v>
      </c>
      <c r="W1433" s="28">
        <f t="shared" si="760"/>
        <v>12.408333333333333</v>
      </c>
      <c r="X1433" s="38" t="s">
        <v>3110</v>
      </c>
      <c r="Y1433">
        <f>MATCH(X1433,'CAT-3'!$A:$A,0)</f>
        <v>757</v>
      </c>
      <c r="Z1433">
        <f>MATCH(V1433,'CAT-3'!$1:$1,0)</f>
        <v>76</v>
      </c>
      <c r="AA1433">
        <f>INDEX('CAT-3'!$1:$1048576,FAR!Y1433,FAR!Z1433)</f>
        <v>94.9</v>
      </c>
      <c r="AB1433">
        <f>MATCH($AB$3,'CAT-3'!$1:$1,0)</f>
        <v>90</v>
      </c>
      <c r="AC1433">
        <f>INDEX('CAT-3'!$1:$1048576,FAR!Y1433,FAR!AB1433)</f>
        <v>93.3</v>
      </c>
      <c r="AD1433" s="28">
        <f>AC1433/AA1433</f>
        <v>0.98314014752370904</v>
      </c>
      <c r="AE1433" s="43" t="s">
        <v>4047</v>
      </c>
      <c r="AF1433">
        <f>MATCH(AE1433,'CAT-4'!$A:$A,0)</f>
        <v>647</v>
      </c>
      <c r="AG1433">
        <f>MATCH($AG$3,'CAT-4'!$1:$1,0)</f>
        <v>4</v>
      </c>
      <c r="AH1433">
        <f>INDEX('CAT-4'!$1:$1048576,FAR!AF1433,FAR!AG1433)</f>
        <v>100.5</v>
      </c>
      <c r="AI1433">
        <f>MATCH($AI$3,'CAT-4'!$1:$1,0)</f>
        <v>133</v>
      </c>
      <c r="AJ1433">
        <f>INDEX('CAT-4'!$1:$1048576,FAR!AF1433,FAR!AI1433)</f>
        <v>92.8</v>
      </c>
      <c r="AK1433" s="28">
        <f>AJ1433/AH1433</f>
        <v>0.92338308457711438</v>
      </c>
      <c r="AL1433" s="28">
        <f>AK1433*AD1433</f>
        <v>0.90781498199204169</v>
      </c>
      <c r="AM1433" s="2">
        <f>INDEX(ELSV!$C$4:$G$58,MATCH(AE1433,ELSV!$G$4:$G$58,0),MATCH(IF(O1433&gt;2000000,"A",IF(O1433&gt;1000000,"B",IF(O1433&gt;100000,"C","D"))),ELSV!$C$4:$G$4,0))</f>
        <v>6</v>
      </c>
      <c r="AN1433" s="77">
        <f>INDEX(ELSV!$G$4:$K$58,MATCH(AE1433,ELSV!$G$4:$G$58,0),MATCH(IF(O1433&gt;2000000,"A",IF(O1433&gt;1000000,"B",IF(O1433&gt;100000,"C","D"))),ELSV!$G$4:$K$4,0))</f>
        <v>1</v>
      </c>
      <c r="AO1433" s="24">
        <f t="shared" si="785"/>
        <v>14948.535400971954</v>
      </c>
      <c r="AP1433" s="24">
        <f t="shared" si="786"/>
        <v>14948.535400971954</v>
      </c>
      <c r="AQ1433" s="25">
        <f t="shared" si="765"/>
        <v>0</v>
      </c>
    </row>
    <row r="1434" spans="1:43" x14ac:dyDescent="0.25">
      <c r="A1434" s="11">
        <v>3006</v>
      </c>
      <c r="B1434" s="6">
        <v>3006006201</v>
      </c>
      <c r="C1434" s="6">
        <v>20000301</v>
      </c>
      <c r="D1434" s="6">
        <v>4000000265</v>
      </c>
      <c r="E1434" s="6" t="s">
        <v>1582</v>
      </c>
      <c r="F1434" s="6" t="s">
        <v>990</v>
      </c>
      <c r="G1434" s="6"/>
      <c r="H1434" s="6">
        <v>1</v>
      </c>
      <c r="I1434" s="6" t="s">
        <v>8</v>
      </c>
      <c r="J1434" s="27">
        <v>42247</v>
      </c>
      <c r="K1434" s="27">
        <v>42247</v>
      </c>
      <c r="L1434" s="7">
        <v>16444.849999999999</v>
      </c>
      <c r="M1434" s="7">
        <v>0</v>
      </c>
      <c r="N1434" s="7"/>
      <c r="O1434" s="8">
        <v>16444.849999999999</v>
      </c>
      <c r="P1434" s="7">
        <v>-6854.41</v>
      </c>
      <c r="Q1434" s="7">
        <v>0</v>
      </c>
      <c r="R1434" s="7">
        <v>-1040.96</v>
      </c>
      <c r="S1434" s="12">
        <f t="shared" si="782"/>
        <v>-7895.37</v>
      </c>
      <c r="T1434" s="18">
        <f t="shared" si="783"/>
        <v>9590.4399999999987</v>
      </c>
      <c r="U1434" s="18">
        <v>8549.48</v>
      </c>
      <c r="V1434" s="30">
        <f t="shared" si="784"/>
        <v>42217</v>
      </c>
      <c r="W1434" s="28">
        <f t="shared" si="760"/>
        <v>7.7638888888888893</v>
      </c>
      <c r="X1434" s="38"/>
      <c r="AD1434"/>
      <c r="AE1434" s="43" t="s">
        <v>4429</v>
      </c>
      <c r="AF1434">
        <f>MATCH(AE1434,'CAT-4'!$A:$A,0)</f>
        <v>844</v>
      </c>
      <c r="AG1434">
        <f>MATCH(V1434,'CAT-4'!$1:$1,0)</f>
        <v>44</v>
      </c>
      <c r="AH1434">
        <f>INDEX('CAT-4'!$1:$1048576,FAR!AF1434,FAR!AG1434)</f>
        <v>116.1</v>
      </c>
      <c r="AI1434">
        <f>MATCH($AI$3,'CAT-4'!$1:$1,0)</f>
        <v>133</v>
      </c>
      <c r="AJ1434">
        <f>INDEX('CAT-4'!$1:$1048576,FAR!AF1434,FAR!AI1434)</f>
        <v>157.9</v>
      </c>
      <c r="AK1434" s="28">
        <f t="shared" ref="AK1434:AK1435" si="795">AJ1434/AH1434</f>
        <v>1.3600344530577091</v>
      </c>
      <c r="AL1434" s="28">
        <f t="shared" ref="AL1434:AL1435" si="796">AK1434</f>
        <v>1.3600344530577091</v>
      </c>
      <c r="AM1434" s="2">
        <f>INDEX(ELSV!$C$4:$G$58,MATCH(AE1434,ELSV!$G$4:$G$58,0),MATCH(IF(O1434&gt;2000000,"A",IF(O1434&gt;1000000,"B",IF(O1434&gt;100000,"C","D"))),ELSV!$C$4:$G$4,0))</f>
        <v>8</v>
      </c>
      <c r="AN1434" s="77">
        <f>INDEX(ELSV!$G$4:$K$58,MATCH(AE1434,ELSV!$G$4:$G$58,0),MATCH(IF(O1434&gt;2000000,"A",IF(O1434&gt;1000000,"B",IF(O1434&gt;100000,"C","D"))),ELSV!$G$4:$K$4,0))</f>
        <v>0.95</v>
      </c>
      <c r="AO1434" s="24">
        <f t="shared" si="785"/>
        <v>22365.562575366064</v>
      </c>
      <c r="AP1434" s="24">
        <f t="shared" si="786"/>
        <v>20620.194454250261</v>
      </c>
      <c r="AQ1434" s="25">
        <f t="shared" si="765"/>
        <v>1745.3681211158037</v>
      </c>
    </row>
    <row r="1435" spans="1:43" hidden="1" x14ac:dyDescent="0.25">
      <c r="A1435" s="11">
        <v>3007</v>
      </c>
      <c r="B1435" s="6">
        <v>3007006203</v>
      </c>
      <c r="C1435" s="6">
        <v>20000201</v>
      </c>
      <c r="D1435" s="6">
        <v>3020000383</v>
      </c>
      <c r="E1435" s="6"/>
      <c r="F1435" s="6" t="s">
        <v>516</v>
      </c>
      <c r="G1435" s="6"/>
      <c r="H1435" s="6">
        <v>2</v>
      </c>
      <c r="I1435" s="6" t="s">
        <v>8</v>
      </c>
      <c r="J1435" s="27">
        <v>42208</v>
      </c>
      <c r="K1435" s="27">
        <v>42208</v>
      </c>
      <c r="L1435" s="7">
        <v>16400.009999999998</v>
      </c>
      <c r="M1435" s="7">
        <v>0</v>
      </c>
      <c r="N1435" s="7"/>
      <c r="O1435" s="8">
        <v>16400.009999999998</v>
      </c>
      <c r="P1435" s="7">
        <v>-6397.64</v>
      </c>
      <c r="Q1435" s="7">
        <v>0</v>
      </c>
      <c r="R1435" s="7">
        <v>-956.12</v>
      </c>
      <c r="S1435" s="12">
        <f t="shared" si="782"/>
        <v>-7353.76</v>
      </c>
      <c r="T1435" s="18">
        <f t="shared" si="783"/>
        <v>10002.369999999999</v>
      </c>
      <c r="U1435" s="18">
        <v>9046.25</v>
      </c>
      <c r="V1435" s="30">
        <f t="shared" si="784"/>
        <v>42186</v>
      </c>
      <c r="W1435" s="28">
        <f t="shared" si="760"/>
        <v>7.8666666666666663</v>
      </c>
      <c r="X1435" s="38" t="s">
        <v>2852</v>
      </c>
      <c r="AD1435"/>
      <c r="AE1435" s="43" t="s">
        <v>4429</v>
      </c>
      <c r="AF1435">
        <f>MATCH(AE1435,'CAT-4'!$A:$A,0)</f>
        <v>844</v>
      </c>
      <c r="AG1435">
        <f>MATCH(V1435,'CAT-4'!$1:$1,0)</f>
        <v>43</v>
      </c>
      <c r="AH1435">
        <f>INDEX('CAT-4'!$1:$1048576,FAR!AF1435,FAR!AG1435)</f>
        <v>112</v>
      </c>
      <c r="AI1435">
        <f>MATCH($AI$3,'CAT-4'!$1:$1,0)</f>
        <v>133</v>
      </c>
      <c r="AJ1435">
        <f>INDEX('CAT-4'!$1:$1048576,FAR!AF1435,FAR!AI1435)</f>
        <v>157.9</v>
      </c>
      <c r="AK1435" s="28">
        <f t="shared" si="795"/>
        <v>1.4098214285714286</v>
      </c>
      <c r="AL1435" s="28">
        <f t="shared" si="796"/>
        <v>1.4098214285714286</v>
      </c>
      <c r="AM1435" s="2">
        <f>INDEX(ELSV!$C$4:$G$58,MATCH(AE1435,ELSV!$G$4:$G$58,0),MATCH(IF(O1435&gt;2000000,"A",IF(O1435&gt;1000000,"B",IF(O1435&gt;100000,"C","D"))),ELSV!$C$4:$G$4,0))</f>
        <v>8</v>
      </c>
      <c r="AN1435" s="77">
        <f>INDEX(ELSV!$G$4:$K$58,MATCH(AE1435,ELSV!$G$4:$G$58,0),MATCH(IF(O1435&gt;2000000,"A",IF(O1435&gt;1000000,"B",IF(O1435&gt;100000,"C","D"))),ELSV!$G$4:$K$4,0))</f>
        <v>0.95</v>
      </c>
      <c r="AO1435" s="24">
        <f t="shared" si="785"/>
        <v>23121.085526785711</v>
      </c>
      <c r="AP1435" s="24">
        <f t="shared" si="786"/>
        <v>21598.947396272317</v>
      </c>
      <c r="AQ1435" s="25">
        <f t="shared" si="765"/>
        <v>1522.1381305133946</v>
      </c>
    </row>
    <row r="1436" spans="1:43" x14ac:dyDescent="0.25">
      <c r="A1436" s="11">
        <v>3006</v>
      </c>
      <c r="B1436" s="6">
        <v>3006006203</v>
      </c>
      <c r="C1436" s="6">
        <v>20000401</v>
      </c>
      <c r="D1436" s="6">
        <v>5000000058</v>
      </c>
      <c r="E1436" s="6" t="s">
        <v>1582</v>
      </c>
      <c r="F1436" s="6" t="s">
        <v>1117</v>
      </c>
      <c r="G1436" s="6"/>
      <c r="H1436" s="6">
        <v>1</v>
      </c>
      <c r="I1436" s="6" t="s">
        <v>41</v>
      </c>
      <c r="J1436" s="27">
        <v>40847</v>
      </c>
      <c r="K1436" s="27">
        <v>40847</v>
      </c>
      <c r="L1436" s="7">
        <v>16400.009999999998</v>
      </c>
      <c r="M1436" s="7">
        <v>0</v>
      </c>
      <c r="N1436" s="7"/>
      <c r="O1436" s="8">
        <v>16400.009999999998</v>
      </c>
      <c r="P1436" s="7">
        <v>-10188.61</v>
      </c>
      <c r="Q1436" s="7">
        <v>0</v>
      </c>
      <c r="R1436" s="7">
        <v>-1038.1199999999999</v>
      </c>
      <c r="S1436" s="12">
        <f t="shared" si="782"/>
        <v>-11226.73</v>
      </c>
      <c r="T1436" s="18">
        <f t="shared" si="783"/>
        <v>6211.3999999999978</v>
      </c>
      <c r="U1436" s="18">
        <v>5173.28</v>
      </c>
      <c r="V1436" s="30">
        <f t="shared" si="784"/>
        <v>40817</v>
      </c>
      <c r="W1436" s="28">
        <f t="shared" si="760"/>
        <v>11.597222222222221</v>
      </c>
      <c r="X1436" s="38" t="s">
        <v>2970</v>
      </c>
      <c r="Y1436">
        <f>MATCH(X1436,'CAT-3'!$A:$A,0)</f>
        <v>687</v>
      </c>
      <c r="Z1436">
        <f>MATCH(V1436,'CAT-3'!$1:$1,0)</f>
        <v>85</v>
      </c>
      <c r="AA1436">
        <f>INDEX('CAT-3'!$1:$1048576,FAR!Y1436,FAR!Z1436)</f>
        <v>118.1</v>
      </c>
      <c r="AB1436">
        <f>MATCH($AB$3,'CAT-3'!$1:$1,0)</f>
        <v>90</v>
      </c>
      <c r="AC1436">
        <f>INDEX('CAT-3'!$1:$1048576,FAR!Y1436,FAR!AB1436)</f>
        <v>118.3</v>
      </c>
      <c r="AD1436" s="28">
        <f t="shared" ref="AD1436:AD1438" si="797">AC1436/AA1436</f>
        <v>1.0016934801016089</v>
      </c>
      <c r="AE1436" s="43" t="s">
        <v>2970</v>
      </c>
      <c r="AF1436">
        <f>MATCH(AE1436,'CAT-4'!$A:$A,0)</f>
        <v>709</v>
      </c>
      <c r="AG1436">
        <f>MATCH($AG$3,'CAT-4'!$1:$1,0)</f>
        <v>4</v>
      </c>
      <c r="AH1436">
        <f>INDEX('CAT-4'!$1:$1048576,FAR!AF1436,FAR!AG1436)</f>
        <v>101.5</v>
      </c>
      <c r="AI1436">
        <f>MATCH($AI$3,'CAT-4'!$1:$1,0)</f>
        <v>133</v>
      </c>
      <c r="AJ1436">
        <f>INDEX('CAT-4'!$1:$1048576,FAR!AF1436,FAR!AI1436)</f>
        <v>130.30000000000001</v>
      </c>
      <c r="AK1436" s="28">
        <f t="shared" ref="AK1436:AK1438" si="798">AJ1436/AH1436</f>
        <v>1.2837438423645322</v>
      </c>
      <c r="AL1436" s="28">
        <f t="shared" ref="AL1436:AL1438" si="799">AK1436*AD1436</f>
        <v>1.2859178370171394</v>
      </c>
      <c r="AM1436" s="2">
        <f>INDEX(ELSV!$C$4:$G$58,MATCH(AE1436,ELSV!$G$4:$G$58,0),MATCH(IF(O1436&gt;2000000,"A",IF(O1436&gt;1000000,"B",IF(O1436&gt;100000,"C","D"))),ELSV!$C$4:$G$4,0))</f>
        <v>8</v>
      </c>
      <c r="AN1436" s="77">
        <f>INDEX(ELSV!$G$4:$K$58,MATCH(AE1436,ELSV!$G$4:$G$58,0),MATCH(IF(O1436&gt;2000000,"A",IF(O1436&gt;1000000,"B",IF(O1436&gt;100000,"C","D"))),ELSV!$G$4:$K$4,0))</f>
        <v>0.95</v>
      </c>
      <c r="AO1436" s="24">
        <f t="shared" si="785"/>
        <v>21089.065386259452</v>
      </c>
      <c r="AP1436" s="24">
        <f t="shared" si="786"/>
        <v>20034.612116946479</v>
      </c>
      <c r="AQ1436" s="25">
        <f t="shared" si="765"/>
        <v>1054.4532693129731</v>
      </c>
    </row>
    <row r="1437" spans="1:43" x14ac:dyDescent="0.25">
      <c r="A1437" s="11">
        <v>3008</v>
      </c>
      <c r="B1437" s="6">
        <v>3008006301</v>
      </c>
      <c r="C1437" s="6">
        <v>20000401</v>
      </c>
      <c r="D1437" s="6">
        <v>5030000015</v>
      </c>
      <c r="E1437" s="6" t="s">
        <v>1586</v>
      </c>
      <c r="F1437" s="6" t="s">
        <v>1343</v>
      </c>
      <c r="G1437" s="6"/>
      <c r="H1437" s="6">
        <v>2</v>
      </c>
      <c r="I1437" s="6" t="s">
        <v>8</v>
      </c>
      <c r="J1437" s="27">
        <v>40441</v>
      </c>
      <c r="K1437" s="27">
        <v>40441</v>
      </c>
      <c r="L1437" s="7">
        <v>16380</v>
      </c>
      <c r="M1437" s="7">
        <v>0</v>
      </c>
      <c r="N1437" s="7"/>
      <c r="O1437" s="8">
        <v>16380</v>
      </c>
      <c r="P1437" s="7">
        <v>-14742</v>
      </c>
      <c r="Q1437" s="7">
        <v>0</v>
      </c>
      <c r="R1437" s="7">
        <v>0</v>
      </c>
      <c r="S1437" s="12">
        <f t="shared" si="782"/>
        <v>-14742</v>
      </c>
      <c r="T1437" s="18">
        <f t="shared" si="783"/>
        <v>1638</v>
      </c>
      <c r="U1437" s="18">
        <v>1638</v>
      </c>
      <c r="V1437" s="30">
        <f t="shared" si="784"/>
        <v>40422</v>
      </c>
      <c r="W1437" s="28">
        <f t="shared" si="760"/>
        <v>12.708333333333334</v>
      </c>
      <c r="X1437" s="38" t="s">
        <v>3110</v>
      </c>
      <c r="Y1437">
        <f>MATCH(X1437,'CAT-3'!$A:$A,0)</f>
        <v>757</v>
      </c>
      <c r="Z1437">
        <f>MATCH(V1437,'CAT-3'!$1:$1,0)</f>
        <v>72</v>
      </c>
      <c r="AA1437">
        <f>INDEX('CAT-3'!$1:$1048576,FAR!Y1437,FAR!Z1437)</f>
        <v>94.9</v>
      </c>
      <c r="AB1437">
        <f>MATCH($AB$3,'CAT-3'!$1:$1,0)</f>
        <v>90</v>
      </c>
      <c r="AC1437">
        <f>INDEX('CAT-3'!$1:$1048576,FAR!Y1437,FAR!AB1437)</f>
        <v>93.3</v>
      </c>
      <c r="AD1437" s="28">
        <f t="shared" si="797"/>
        <v>0.98314014752370904</v>
      </c>
      <c r="AE1437" s="43" t="s">
        <v>4047</v>
      </c>
      <c r="AF1437">
        <f>MATCH(AE1437,'CAT-4'!$A:$A,0)</f>
        <v>647</v>
      </c>
      <c r="AG1437">
        <f>MATCH($AG$3,'CAT-4'!$1:$1,0)</f>
        <v>4</v>
      </c>
      <c r="AH1437">
        <f>INDEX('CAT-4'!$1:$1048576,FAR!AF1437,FAR!AG1437)</f>
        <v>100.5</v>
      </c>
      <c r="AI1437">
        <f>MATCH($AI$3,'CAT-4'!$1:$1,0)</f>
        <v>133</v>
      </c>
      <c r="AJ1437">
        <f>INDEX('CAT-4'!$1:$1048576,FAR!AF1437,FAR!AI1437)</f>
        <v>92.8</v>
      </c>
      <c r="AK1437" s="28">
        <f t="shared" si="798"/>
        <v>0.92338308457711438</v>
      </c>
      <c r="AL1437" s="28">
        <f t="shared" si="799"/>
        <v>0.90781498199204169</v>
      </c>
      <c r="AM1437" s="2">
        <f>INDEX(ELSV!$C$4:$G$58,MATCH(AE1437,ELSV!$G$4:$G$58,0),MATCH(IF(O1437&gt;2000000,"A",IF(O1437&gt;1000000,"B",IF(O1437&gt;100000,"C","D"))),ELSV!$C$4:$G$4,0))</f>
        <v>6</v>
      </c>
      <c r="AN1437" s="77">
        <f>INDEX(ELSV!$G$4:$K$58,MATCH(AE1437,ELSV!$G$4:$G$58,0),MATCH(IF(O1437&gt;2000000,"A",IF(O1437&gt;1000000,"B",IF(O1437&gt;100000,"C","D"))),ELSV!$G$4:$K$4,0))</f>
        <v>1</v>
      </c>
      <c r="AO1437" s="24">
        <f t="shared" si="785"/>
        <v>14870.009405029643</v>
      </c>
      <c r="AP1437" s="24">
        <f t="shared" si="786"/>
        <v>14870.009405029643</v>
      </c>
      <c r="AQ1437" s="25">
        <f t="shared" si="765"/>
        <v>0</v>
      </c>
    </row>
    <row r="1438" spans="1:43" x14ac:dyDescent="0.25">
      <c r="A1438" s="11">
        <v>3004</v>
      </c>
      <c r="B1438" s="6">
        <v>3004006201</v>
      </c>
      <c r="C1438" s="6">
        <v>20000301</v>
      </c>
      <c r="D1438" s="6">
        <v>4000000082</v>
      </c>
      <c r="E1438" s="6" t="s">
        <v>1583</v>
      </c>
      <c r="F1438" s="6" t="s">
        <v>858</v>
      </c>
      <c r="G1438" s="6"/>
      <c r="H1438" s="6">
        <v>1</v>
      </c>
      <c r="I1438" s="6" t="s">
        <v>41</v>
      </c>
      <c r="J1438" s="27">
        <v>40633</v>
      </c>
      <c r="K1438" s="27">
        <v>40633</v>
      </c>
      <c r="L1438" s="7">
        <v>16344</v>
      </c>
      <c r="M1438" s="7">
        <v>0</v>
      </c>
      <c r="N1438" s="7"/>
      <c r="O1438" s="8">
        <v>16344</v>
      </c>
      <c r="P1438" s="7">
        <v>-11383.21</v>
      </c>
      <c r="Q1438" s="7">
        <v>0</v>
      </c>
      <c r="R1438" s="7">
        <v>-1034.58</v>
      </c>
      <c r="S1438" s="12">
        <f t="shared" si="782"/>
        <v>-12417.789999999999</v>
      </c>
      <c r="T1438" s="18">
        <f t="shared" si="783"/>
        <v>4960.7900000000009</v>
      </c>
      <c r="U1438" s="18">
        <v>3926.21</v>
      </c>
      <c r="V1438" s="30">
        <f t="shared" si="784"/>
        <v>40603</v>
      </c>
      <c r="W1438" s="28">
        <f t="shared" si="760"/>
        <v>12.180555555555555</v>
      </c>
      <c r="X1438" s="38" t="s">
        <v>2852</v>
      </c>
      <c r="Y1438">
        <f>MATCH(X1438,'CAT-3'!$A:$A,0)</f>
        <v>628</v>
      </c>
      <c r="Z1438">
        <f>MATCH(V1438,'CAT-3'!$1:$1,0)</f>
        <v>78</v>
      </c>
      <c r="AA1438">
        <f>INDEX('CAT-3'!$1:$1048576,FAR!Y1438,FAR!Z1438)</f>
        <v>129.9</v>
      </c>
      <c r="AB1438">
        <f>MATCH($AB$3,'CAT-3'!$1:$1,0)</f>
        <v>90</v>
      </c>
      <c r="AC1438">
        <f>INDEX('CAT-3'!$1:$1048576,FAR!Y1438,FAR!AB1438)</f>
        <v>138.4</v>
      </c>
      <c r="AD1438" s="28">
        <f t="shared" si="797"/>
        <v>1.0654349499615088</v>
      </c>
      <c r="AE1438" s="43" t="s">
        <v>4429</v>
      </c>
      <c r="AF1438">
        <f>MATCH(AE1438,'CAT-4'!$A:$A,0)</f>
        <v>844</v>
      </c>
      <c r="AG1438">
        <f>MATCH($AG$3,'CAT-4'!$1:$1,0)</f>
        <v>4</v>
      </c>
      <c r="AH1438">
        <f>INDEX('CAT-4'!$1:$1048576,FAR!AF1438,FAR!AG1438)</f>
        <v>103.9</v>
      </c>
      <c r="AI1438">
        <f>MATCH($AI$3,'CAT-4'!$1:$1,0)</f>
        <v>133</v>
      </c>
      <c r="AJ1438">
        <f>INDEX('CAT-4'!$1:$1048576,FAR!AF1438,FAR!AI1438)</f>
        <v>157.9</v>
      </c>
      <c r="AK1438" s="28">
        <f t="shared" si="798"/>
        <v>1.5197305101058709</v>
      </c>
      <c r="AL1438" s="28">
        <f t="shared" si="799"/>
        <v>1.6191739999896269</v>
      </c>
      <c r="AM1438" s="2">
        <f>INDEX(ELSV!$C$4:$G$58,MATCH(AE1438,ELSV!$G$4:$G$58,0),MATCH(IF(O1438&gt;2000000,"A",IF(O1438&gt;1000000,"B",IF(O1438&gt;100000,"C","D"))),ELSV!$C$4:$G$4,0))</f>
        <v>8</v>
      </c>
      <c r="AN1438" s="77">
        <f>INDEX(ELSV!$G$4:$K$58,MATCH(AE1438,ELSV!$G$4:$G$58,0),MATCH(IF(O1438&gt;2000000,"A",IF(O1438&gt;1000000,"B",IF(O1438&gt;100000,"C","D"))),ELSV!$G$4:$K$4,0))</f>
        <v>0.95</v>
      </c>
      <c r="AO1438" s="24">
        <f t="shared" si="785"/>
        <v>26463.77985583046</v>
      </c>
      <c r="AP1438" s="24">
        <f t="shared" si="786"/>
        <v>25140.590863038935</v>
      </c>
      <c r="AQ1438" s="25">
        <f t="shared" si="765"/>
        <v>1323.1889927915254</v>
      </c>
    </row>
    <row r="1439" spans="1:43" x14ac:dyDescent="0.25">
      <c r="A1439" s="11">
        <v>3007</v>
      </c>
      <c r="B1439" s="6">
        <v>3007000202</v>
      </c>
      <c r="C1439" s="6">
        <v>20000201</v>
      </c>
      <c r="D1439" s="6">
        <v>3020000309</v>
      </c>
      <c r="E1439" s="6" t="s">
        <v>1585</v>
      </c>
      <c r="F1439" s="6" t="s">
        <v>445</v>
      </c>
      <c r="G1439" s="6"/>
      <c r="H1439" s="6">
        <v>1</v>
      </c>
      <c r="I1439" s="6" t="s">
        <v>8</v>
      </c>
      <c r="J1439" s="27">
        <v>41842</v>
      </c>
      <c r="K1439" s="27">
        <v>41842</v>
      </c>
      <c r="L1439" s="7">
        <v>16314.01</v>
      </c>
      <c r="M1439" s="7">
        <v>0</v>
      </c>
      <c r="N1439" s="7"/>
      <c r="O1439" s="8">
        <v>16314.01</v>
      </c>
      <c r="P1439" s="7">
        <v>-7317.03</v>
      </c>
      <c r="Q1439" s="7">
        <v>0</v>
      </c>
      <c r="R1439" s="7">
        <v>-951.11</v>
      </c>
      <c r="S1439" s="12">
        <f t="shared" si="782"/>
        <v>-8268.14</v>
      </c>
      <c r="T1439" s="18">
        <f t="shared" si="783"/>
        <v>8996.98</v>
      </c>
      <c r="U1439" s="18">
        <v>8045.87</v>
      </c>
      <c r="V1439" s="30">
        <f t="shared" si="784"/>
        <v>41821</v>
      </c>
      <c r="W1439" s="28">
        <f t="shared" si="760"/>
        <v>8.8694444444444436</v>
      </c>
      <c r="X1439" s="38"/>
      <c r="AD1439"/>
      <c r="AE1439" s="43" t="s">
        <v>4429</v>
      </c>
      <c r="AF1439">
        <f>MATCH(AE1439,'CAT-4'!$A:$A,0)</f>
        <v>844</v>
      </c>
      <c r="AG1439">
        <f>MATCH(V1439,'CAT-4'!$1:$1,0)</f>
        <v>31</v>
      </c>
      <c r="AH1439">
        <f>INDEX('CAT-4'!$1:$1048576,FAR!AF1439,FAR!AG1439)</f>
        <v>116.9</v>
      </c>
      <c r="AI1439">
        <f>MATCH($AI$3,'CAT-4'!$1:$1,0)</f>
        <v>133</v>
      </c>
      <c r="AJ1439">
        <f>INDEX('CAT-4'!$1:$1048576,FAR!AF1439,FAR!AI1439)</f>
        <v>157.9</v>
      </c>
      <c r="AK1439" s="28">
        <f>AJ1439/AH1439</f>
        <v>1.350727117194183</v>
      </c>
      <c r="AL1439" s="28">
        <f>AK1439</f>
        <v>1.350727117194183</v>
      </c>
      <c r="AM1439" s="2">
        <f>INDEX(ELSV!$C$4:$G$58,MATCH(AE1439,ELSV!$G$4:$G$58,0),MATCH(IF(O1439&gt;2000000,"A",IF(O1439&gt;1000000,"B",IF(O1439&gt;100000,"C","D"))),ELSV!$C$4:$G$4,0))</f>
        <v>8</v>
      </c>
      <c r="AN1439" s="77">
        <f>INDEX(ELSV!$G$4:$K$58,MATCH(AE1439,ELSV!$G$4:$G$58,0),MATCH(IF(O1439&gt;2000000,"A",IF(O1439&gt;1000000,"B",IF(O1439&gt;100000,"C","D"))),ELSV!$G$4:$K$4,0))</f>
        <v>0.95</v>
      </c>
      <c r="AO1439" s="24">
        <f t="shared" si="785"/>
        <v>22035.775697177076</v>
      </c>
      <c r="AP1439" s="24">
        <f t="shared" si="786"/>
        <v>20933.986912318222</v>
      </c>
      <c r="AQ1439" s="25">
        <f t="shared" si="765"/>
        <v>1101.7887848588543</v>
      </c>
    </row>
    <row r="1440" spans="1:43" hidden="1" x14ac:dyDescent="0.25">
      <c r="A1440" s="11">
        <v>3003</v>
      </c>
      <c r="B1440" s="6">
        <v>3003006301</v>
      </c>
      <c r="C1440" s="6">
        <v>20000401</v>
      </c>
      <c r="D1440" s="6">
        <v>5030000088</v>
      </c>
      <c r="E1440" s="6"/>
      <c r="F1440" s="6" t="s">
        <v>1397</v>
      </c>
      <c r="G1440" s="6"/>
      <c r="H1440" s="6">
        <v>1</v>
      </c>
      <c r="I1440" s="6" t="s">
        <v>41</v>
      </c>
      <c r="J1440" s="27">
        <v>40633</v>
      </c>
      <c r="K1440" s="27">
        <v>40633</v>
      </c>
      <c r="L1440" s="7">
        <v>16274.48</v>
      </c>
      <c r="M1440" s="7">
        <v>0</v>
      </c>
      <c r="N1440" s="7"/>
      <c r="O1440" s="8">
        <v>16274.48</v>
      </c>
      <c r="P1440" s="7">
        <v>-14647.03</v>
      </c>
      <c r="Q1440" s="7">
        <v>0</v>
      </c>
      <c r="R1440" s="7">
        <v>0</v>
      </c>
      <c r="S1440" s="12">
        <f t="shared" si="782"/>
        <v>-14647.03</v>
      </c>
      <c r="T1440" s="18">
        <f t="shared" si="783"/>
        <v>1627.4499999999989</v>
      </c>
      <c r="U1440" s="18">
        <v>1627.45</v>
      </c>
      <c r="V1440" s="30">
        <f t="shared" si="784"/>
        <v>40603</v>
      </c>
      <c r="W1440" s="28">
        <f t="shared" si="760"/>
        <v>12.180555555555555</v>
      </c>
      <c r="X1440" s="38" t="s">
        <v>3110</v>
      </c>
      <c r="Y1440">
        <f>MATCH(X1440,'CAT-3'!$A:$A,0)</f>
        <v>757</v>
      </c>
      <c r="Z1440">
        <f>MATCH(V1440,'CAT-3'!$1:$1,0)</f>
        <v>78</v>
      </c>
      <c r="AA1440">
        <f>INDEX('CAT-3'!$1:$1048576,FAR!Y1440,FAR!Z1440)</f>
        <v>93.3</v>
      </c>
      <c r="AB1440">
        <f>MATCH($AB$3,'CAT-3'!$1:$1,0)</f>
        <v>90</v>
      </c>
      <c r="AC1440">
        <f>INDEX('CAT-3'!$1:$1048576,FAR!Y1440,FAR!AB1440)</f>
        <v>93.3</v>
      </c>
      <c r="AD1440" s="28">
        <f>AC1440/AA1440</f>
        <v>1</v>
      </c>
      <c r="AE1440" s="43" t="s">
        <v>4047</v>
      </c>
      <c r="AF1440">
        <f>MATCH(AE1440,'CAT-4'!$A:$A,0)</f>
        <v>647</v>
      </c>
      <c r="AG1440">
        <f>MATCH($AG$3,'CAT-4'!$1:$1,0)</f>
        <v>4</v>
      </c>
      <c r="AH1440">
        <f>INDEX('CAT-4'!$1:$1048576,FAR!AF1440,FAR!AG1440)</f>
        <v>100.5</v>
      </c>
      <c r="AI1440">
        <f>MATCH($AI$3,'CAT-4'!$1:$1,0)</f>
        <v>133</v>
      </c>
      <c r="AJ1440">
        <f>INDEX('CAT-4'!$1:$1048576,FAR!AF1440,FAR!AI1440)</f>
        <v>92.8</v>
      </c>
      <c r="AK1440" s="28">
        <f>AJ1440/AH1440</f>
        <v>0.92338308457711438</v>
      </c>
      <c r="AL1440" s="28">
        <f>AK1440*AD1440</f>
        <v>0.92338308457711438</v>
      </c>
      <c r="AM1440" s="2">
        <f>INDEX(ELSV!$C$4:$G$58,MATCH(AE1440,ELSV!$G$4:$G$58,0),MATCH(IF(O1440&gt;2000000,"A",IF(O1440&gt;1000000,"B",IF(O1440&gt;100000,"C","D"))),ELSV!$C$4:$G$4,0))</f>
        <v>6</v>
      </c>
      <c r="AN1440" s="77">
        <f>INDEX(ELSV!$G$4:$K$58,MATCH(AE1440,ELSV!$G$4:$G$58,0),MATCH(IF(O1440&gt;2000000,"A",IF(O1440&gt;1000000,"B",IF(O1440&gt;100000,"C","D"))),ELSV!$G$4:$K$4,0))</f>
        <v>1</v>
      </c>
      <c r="AO1440" s="24">
        <f t="shared" si="785"/>
        <v>15027.579542288557</v>
      </c>
      <c r="AP1440" s="24">
        <f t="shared" si="786"/>
        <v>15027.579542288555</v>
      </c>
      <c r="AQ1440" s="25">
        <f t="shared" si="765"/>
        <v>0</v>
      </c>
    </row>
    <row r="1441" spans="1:43" x14ac:dyDescent="0.25">
      <c r="A1441" s="11">
        <v>3007</v>
      </c>
      <c r="B1441" s="6">
        <v>3007006203</v>
      </c>
      <c r="C1441" s="6">
        <v>20000301</v>
      </c>
      <c r="D1441" s="6">
        <v>4000000205</v>
      </c>
      <c r="E1441" s="6" t="s">
        <v>1585</v>
      </c>
      <c r="F1441" s="6" t="s">
        <v>947</v>
      </c>
      <c r="G1441" s="6"/>
      <c r="H1441" s="6">
        <v>1</v>
      </c>
      <c r="I1441" s="6" t="s">
        <v>8</v>
      </c>
      <c r="J1441" s="27">
        <v>41547</v>
      </c>
      <c r="K1441" s="27">
        <v>41547</v>
      </c>
      <c r="L1441" s="7">
        <v>16245.29</v>
      </c>
      <c r="M1441" s="7">
        <v>0</v>
      </c>
      <c r="N1441" s="7"/>
      <c r="O1441" s="8">
        <v>16245.29</v>
      </c>
      <c r="P1441" s="7">
        <v>-8742.2099999999991</v>
      </c>
      <c r="Q1441" s="7">
        <v>0</v>
      </c>
      <c r="R1441" s="7">
        <v>-1028.33</v>
      </c>
      <c r="S1441" s="12">
        <f t="shared" si="782"/>
        <v>-9770.5399999999991</v>
      </c>
      <c r="T1441" s="18">
        <f t="shared" si="783"/>
        <v>7503.0800000000017</v>
      </c>
      <c r="U1441" s="18">
        <v>6474.75</v>
      </c>
      <c r="V1441" s="30">
        <f t="shared" si="784"/>
        <v>41518</v>
      </c>
      <c r="W1441" s="28">
        <f t="shared" si="760"/>
        <v>9.6805555555555554</v>
      </c>
      <c r="X1441" s="38"/>
      <c r="AD1441"/>
      <c r="AE1441" s="43" t="s">
        <v>4429</v>
      </c>
      <c r="AF1441">
        <f>MATCH(AE1441,'CAT-4'!$A:$A,0)</f>
        <v>844</v>
      </c>
      <c r="AG1441">
        <f>MATCH(V1441,'CAT-4'!$1:$1,0)</f>
        <v>21</v>
      </c>
      <c r="AH1441">
        <f>INDEX('CAT-4'!$1:$1048576,FAR!AF1441,FAR!AG1441)</f>
        <v>112.4</v>
      </c>
      <c r="AI1441">
        <f>MATCH($AI$3,'CAT-4'!$1:$1,0)</f>
        <v>133</v>
      </c>
      <c r="AJ1441">
        <f>INDEX('CAT-4'!$1:$1048576,FAR!AF1441,FAR!AI1441)</f>
        <v>157.9</v>
      </c>
      <c r="AK1441" s="28">
        <f t="shared" ref="AK1441:AK1446" si="800">AJ1441/AH1441</f>
        <v>1.4048042704626333</v>
      </c>
      <c r="AL1441" s="28">
        <f t="shared" ref="AL1441:AL1446" si="801">AK1441</f>
        <v>1.4048042704626333</v>
      </c>
      <c r="AM1441" s="2">
        <f>INDEX(ELSV!$C$4:$G$58,MATCH(AE1441,ELSV!$G$4:$G$58,0),MATCH(IF(O1441&gt;2000000,"A",IF(O1441&gt;1000000,"B",IF(O1441&gt;100000,"C","D"))),ELSV!$C$4:$G$4,0))</f>
        <v>8</v>
      </c>
      <c r="AN1441" s="77">
        <f>INDEX(ELSV!$G$4:$K$58,MATCH(AE1441,ELSV!$G$4:$G$58,0),MATCH(IF(O1441&gt;2000000,"A",IF(O1441&gt;1000000,"B",IF(O1441&gt;100000,"C","D"))),ELSV!$G$4:$K$4,0))</f>
        <v>0.95</v>
      </c>
      <c r="AO1441" s="24">
        <f t="shared" si="785"/>
        <v>22821.452766903913</v>
      </c>
      <c r="AP1441" s="24">
        <f t="shared" si="786"/>
        <v>21680.380128558714</v>
      </c>
      <c r="AQ1441" s="25">
        <f t="shared" si="765"/>
        <v>1141.0726383451984</v>
      </c>
    </row>
    <row r="1442" spans="1:43" x14ac:dyDescent="0.25">
      <c r="A1442" s="11">
        <v>3006</v>
      </c>
      <c r="B1442" s="6">
        <v>3006006203</v>
      </c>
      <c r="C1442" s="6">
        <v>20000301</v>
      </c>
      <c r="D1442" s="6">
        <v>4000000208</v>
      </c>
      <c r="E1442" s="6" t="s">
        <v>1582</v>
      </c>
      <c r="F1442" s="6" t="s">
        <v>948</v>
      </c>
      <c r="G1442" s="6"/>
      <c r="H1442" s="6">
        <v>1</v>
      </c>
      <c r="I1442" s="6" t="s">
        <v>41</v>
      </c>
      <c r="J1442" s="27">
        <v>41547</v>
      </c>
      <c r="K1442" s="27">
        <v>41547</v>
      </c>
      <c r="L1442" s="7">
        <v>16245</v>
      </c>
      <c r="M1442" s="7">
        <v>0</v>
      </c>
      <c r="N1442" s="7"/>
      <c r="O1442" s="8">
        <v>16245</v>
      </c>
      <c r="P1442" s="7">
        <v>-8742.0400000000009</v>
      </c>
      <c r="Q1442" s="7">
        <v>0</v>
      </c>
      <c r="R1442" s="7">
        <v>-1028.31</v>
      </c>
      <c r="S1442" s="12">
        <f t="shared" si="782"/>
        <v>-9770.35</v>
      </c>
      <c r="T1442" s="18">
        <f t="shared" si="783"/>
        <v>7502.9599999999991</v>
      </c>
      <c r="U1442" s="18">
        <v>6474.65</v>
      </c>
      <c r="V1442" s="30">
        <f t="shared" si="784"/>
        <v>41518</v>
      </c>
      <c r="W1442" s="28">
        <f t="shared" si="760"/>
        <v>9.6805555555555554</v>
      </c>
      <c r="X1442" s="38"/>
      <c r="AD1442"/>
      <c r="AE1442" s="43" t="s">
        <v>4429</v>
      </c>
      <c r="AF1442">
        <f>MATCH(AE1442,'CAT-4'!$A:$A,0)</f>
        <v>844</v>
      </c>
      <c r="AG1442">
        <f>MATCH(V1442,'CAT-4'!$1:$1,0)</f>
        <v>21</v>
      </c>
      <c r="AH1442">
        <f>INDEX('CAT-4'!$1:$1048576,FAR!AF1442,FAR!AG1442)</f>
        <v>112.4</v>
      </c>
      <c r="AI1442">
        <f>MATCH($AI$3,'CAT-4'!$1:$1,0)</f>
        <v>133</v>
      </c>
      <c r="AJ1442">
        <f>INDEX('CAT-4'!$1:$1048576,FAR!AF1442,FAR!AI1442)</f>
        <v>157.9</v>
      </c>
      <c r="AK1442" s="28">
        <f t="shared" si="800"/>
        <v>1.4048042704626333</v>
      </c>
      <c r="AL1442" s="28">
        <f t="shared" si="801"/>
        <v>1.4048042704626333</v>
      </c>
      <c r="AM1442" s="2">
        <f>INDEX(ELSV!$C$4:$G$58,MATCH(AE1442,ELSV!$G$4:$G$58,0),MATCH(IF(O1442&gt;2000000,"A",IF(O1442&gt;1000000,"B",IF(O1442&gt;100000,"C","D"))),ELSV!$C$4:$G$4,0))</f>
        <v>8</v>
      </c>
      <c r="AN1442" s="77">
        <f>INDEX(ELSV!$G$4:$K$58,MATCH(AE1442,ELSV!$G$4:$G$58,0),MATCH(IF(O1442&gt;2000000,"A",IF(O1442&gt;1000000,"B",IF(O1442&gt;100000,"C","D"))),ELSV!$G$4:$K$4,0))</f>
        <v>0.95</v>
      </c>
      <c r="AO1442" s="24">
        <f t="shared" si="785"/>
        <v>22821.045373665478</v>
      </c>
      <c r="AP1442" s="24">
        <f t="shared" si="786"/>
        <v>21679.993104982204</v>
      </c>
      <c r="AQ1442" s="25">
        <f t="shared" si="765"/>
        <v>1141.0522686832737</v>
      </c>
    </row>
    <row r="1443" spans="1:43" hidden="1" x14ac:dyDescent="0.25">
      <c r="A1443" s="11">
        <v>3003</v>
      </c>
      <c r="B1443" s="6">
        <v>3003006201</v>
      </c>
      <c r="C1443" s="6">
        <v>20000301</v>
      </c>
      <c r="D1443" s="6">
        <v>4000000213</v>
      </c>
      <c r="E1443" s="6"/>
      <c r="F1443" s="6" t="s">
        <v>953</v>
      </c>
      <c r="G1443" s="6"/>
      <c r="H1443" s="6">
        <v>2</v>
      </c>
      <c r="I1443" s="6" t="s">
        <v>41</v>
      </c>
      <c r="J1443" s="27">
        <v>41554</v>
      </c>
      <c r="K1443" s="27">
        <v>41554</v>
      </c>
      <c r="L1443" s="7">
        <v>16110</v>
      </c>
      <c r="M1443" s="7">
        <v>0</v>
      </c>
      <c r="N1443" s="7"/>
      <c r="O1443" s="8">
        <v>16110</v>
      </c>
      <c r="P1443" s="7">
        <v>-8649.7999999999993</v>
      </c>
      <c r="Q1443" s="7">
        <v>0</v>
      </c>
      <c r="R1443" s="7">
        <v>-1019.76</v>
      </c>
      <c r="S1443" s="12">
        <f t="shared" si="782"/>
        <v>-9669.56</v>
      </c>
      <c r="T1443" s="18">
        <f t="shared" si="783"/>
        <v>7460.2000000000007</v>
      </c>
      <c r="U1443" s="18">
        <v>6440.44</v>
      </c>
      <c r="V1443" s="30">
        <f t="shared" si="784"/>
        <v>41548</v>
      </c>
      <c r="W1443" s="28">
        <f t="shared" si="760"/>
        <v>9.6611111111111114</v>
      </c>
      <c r="X1443" s="38" t="s">
        <v>2852</v>
      </c>
      <c r="AD1443"/>
      <c r="AE1443" s="43" t="s">
        <v>4429</v>
      </c>
      <c r="AF1443">
        <f>MATCH(AE1443,'CAT-4'!$A:$A,0)</f>
        <v>844</v>
      </c>
      <c r="AG1443">
        <f>MATCH(V1443,'CAT-4'!$1:$1,0)</f>
        <v>22</v>
      </c>
      <c r="AH1443">
        <f>INDEX('CAT-4'!$1:$1048576,FAR!AF1443,FAR!AG1443)</f>
        <v>113.3</v>
      </c>
      <c r="AI1443">
        <f>MATCH($AI$3,'CAT-4'!$1:$1,0)</f>
        <v>133</v>
      </c>
      <c r="AJ1443">
        <f>INDEX('CAT-4'!$1:$1048576,FAR!AF1443,FAR!AI1443)</f>
        <v>157.9</v>
      </c>
      <c r="AK1443" s="28">
        <f t="shared" si="800"/>
        <v>1.3936451897616946</v>
      </c>
      <c r="AL1443" s="28">
        <f t="shared" si="801"/>
        <v>1.3936451897616946</v>
      </c>
      <c r="AM1443" s="2">
        <f>INDEX(ELSV!$C$4:$G$58,MATCH(AE1443,ELSV!$G$4:$G$58,0),MATCH(IF(O1443&gt;2000000,"A",IF(O1443&gt;1000000,"B",IF(O1443&gt;100000,"C","D"))),ELSV!$C$4:$G$4,0))</f>
        <v>8</v>
      </c>
      <c r="AN1443" s="77">
        <f>INDEX(ELSV!$G$4:$K$58,MATCH(AE1443,ELSV!$G$4:$G$58,0),MATCH(IF(O1443&gt;2000000,"A",IF(O1443&gt;1000000,"B",IF(O1443&gt;100000,"C","D"))),ELSV!$G$4:$K$4,0))</f>
        <v>0.95</v>
      </c>
      <c r="AO1443" s="24">
        <f t="shared" si="785"/>
        <v>22451.624007060898</v>
      </c>
      <c r="AP1443" s="24">
        <f t="shared" si="786"/>
        <v>21329.042806707854</v>
      </c>
      <c r="AQ1443" s="25">
        <f t="shared" si="765"/>
        <v>1122.5812003530446</v>
      </c>
    </row>
    <row r="1444" spans="1:43" x14ac:dyDescent="0.25">
      <c r="A1444" s="11">
        <v>3004</v>
      </c>
      <c r="B1444" s="6">
        <v>3004000212</v>
      </c>
      <c r="C1444" s="6">
        <v>20000301</v>
      </c>
      <c r="D1444" s="6">
        <v>4000000289</v>
      </c>
      <c r="E1444" s="6" t="s">
        <v>1583</v>
      </c>
      <c r="F1444" s="6" t="s">
        <v>1012</v>
      </c>
      <c r="G1444" s="6"/>
      <c r="H1444" s="6">
        <v>4</v>
      </c>
      <c r="I1444" s="6" t="s">
        <v>8</v>
      </c>
      <c r="J1444" s="27">
        <v>42418</v>
      </c>
      <c r="K1444" s="27">
        <v>42418</v>
      </c>
      <c r="L1444" s="7">
        <v>16030.01</v>
      </c>
      <c r="M1444" s="7">
        <v>0</v>
      </c>
      <c r="N1444" s="7"/>
      <c r="O1444" s="8">
        <v>16030.01</v>
      </c>
      <c r="P1444" s="7">
        <v>-16030.01</v>
      </c>
      <c r="Q1444" s="7">
        <v>0</v>
      </c>
      <c r="R1444" s="7">
        <v>0</v>
      </c>
      <c r="S1444" s="12">
        <f t="shared" si="782"/>
        <v>-16030.01</v>
      </c>
      <c r="T1444" s="18">
        <f t="shared" si="783"/>
        <v>0</v>
      </c>
      <c r="U1444" s="18">
        <v>0</v>
      </c>
      <c r="V1444" s="30">
        <f t="shared" si="784"/>
        <v>42401</v>
      </c>
      <c r="W1444" s="28">
        <f t="shared" si="760"/>
        <v>7.2972222222222225</v>
      </c>
      <c r="X1444" s="38"/>
      <c r="AD1444"/>
      <c r="AE1444" s="43" t="s">
        <v>4429</v>
      </c>
      <c r="AF1444">
        <f>MATCH(AE1444,'CAT-4'!$A:$A,0)</f>
        <v>844</v>
      </c>
      <c r="AG1444">
        <f>MATCH(V1444,'CAT-4'!$1:$1,0)</f>
        <v>50</v>
      </c>
      <c r="AH1444">
        <f>INDEX('CAT-4'!$1:$1048576,FAR!AF1444,FAR!AG1444)</f>
        <v>113</v>
      </c>
      <c r="AI1444">
        <f>MATCH($AI$3,'CAT-4'!$1:$1,0)</f>
        <v>133</v>
      </c>
      <c r="AJ1444">
        <f>INDEX('CAT-4'!$1:$1048576,FAR!AF1444,FAR!AI1444)</f>
        <v>157.9</v>
      </c>
      <c r="AK1444" s="28">
        <f t="shared" si="800"/>
        <v>1.3973451327433628</v>
      </c>
      <c r="AL1444" s="28">
        <f t="shared" si="801"/>
        <v>1.3973451327433628</v>
      </c>
      <c r="AM1444" s="2">
        <f>INDEX(ELSV!$C$4:$G$58,MATCH(AE1444,ELSV!$G$4:$G$58,0),MATCH(IF(O1444&gt;2000000,"A",IF(O1444&gt;1000000,"B",IF(O1444&gt;100000,"C","D"))),ELSV!$C$4:$G$4,0))</f>
        <v>8</v>
      </c>
      <c r="AN1444" s="77">
        <f>INDEX(ELSV!$G$4:$K$58,MATCH(AE1444,ELSV!$G$4:$G$58,0),MATCH(IF(O1444&gt;2000000,"A",IF(O1444&gt;1000000,"B",IF(O1444&gt;100000,"C","D"))),ELSV!$G$4:$K$4,0))</f>
        <v>0.95</v>
      </c>
      <c r="AO1444" s="24">
        <f t="shared" si="785"/>
        <v>22399.456451327434</v>
      </c>
      <c r="AP1444" s="24">
        <f t="shared" si="786"/>
        <v>19410.140101651152</v>
      </c>
      <c r="AQ1444" s="25">
        <f t="shared" si="765"/>
        <v>2989.3163496762827</v>
      </c>
    </row>
    <row r="1445" spans="1:43" x14ac:dyDescent="0.25">
      <c r="A1445" s="11">
        <v>3006</v>
      </c>
      <c r="B1445" s="6">
        <v>3006006201</v>
      </c>
      <c r="C1445" s="6">
        <v>20000301</v>
      </c>
      <c r="D1445" s="6">
        <v>4000000283</v>
      </c>
      <c r="E1445" s="6" t="s">
        <v>1582</v>
      </c>
      <c r="F1445" s="6" t="s">
        <v>1006</v>
      </c>
      <c r="G1445" s="6"/>
      <c r="H1445" s="6">
        <v>4</v>
      </c>
      <c r="I1445" s="6" t="s">
        <v>8</v>
      </c>
      <c r="J1445" s="27">
        <v>42429</v>
      </c>
      <c r="K1445" s="27">
        <v>42429</v>
      </c>
      <c r="L1445" s="7">
        <v>16030</v>
      </c>
      <c r="M1445" s="7">
        <v>0</v>
      </c>
      <c r="N1445" s="7"/>
      <c r="O1445" s="8">
        <v>16030</v>
      </c>
      <c r="P1445" s="7">
        <v>-16030</v>
      </c>
      <c r="Q1445" s="7">
        <v>0</v>
      </c>
      <c r="R1445" s="7">
        <v>0</v>
      </c>
      <c r="S1445" s="12">
        <f t="shared" si="782"/>
        <v>-16030</v>
      </c>
      <c r="T1445" s="18">
        <f t="shared" si="783"/>
        <v>0</v>
      </c>
      <c r="U1445" s="18">
        <v>0</v>
      </c>
      <c r="V1445" s="30">
        <f t="shared" si="784"/>
        <v>42401</v>
      </c>
      <c r="W1445" s="28">
        <f t="shared" si="760"/>
        <v>7.2638888888888893</v>
      </c>
      <c r="X1445" s="38"/>
      <c r="AD1445"/>
      <c r="AE1445" s="43" t="s">
        <v>4429</v>
      </c>
      <c r="AF1445">
        <f>MATCH(AE1445,'CAT-4'!$A:$A,0)</f>
        <v>844</v>
      </c>
      <c r="AG1445">
        <f>MATCH(V1445,'CAT-4'!$1:$1,0)</f>
        <v>50</v>
      </c>
      <c r="AH1445">
        <f>INDEX('CAT-4'!$1:$1048576,FAR!AF1445,FAR!AG1445)</f>
        <v>113</v>
      </c>
      <c r="AI1445">
        <f>MATCH($AI$3,'CAT-4'!$1:$1,0)</f>
        <v>133</v>
      </c>
      <c r="AJ1445">
        <f>INDEX('CAT-4'!$1:$1048576,FAR!AF1445,FAR!AI1445)</f>
        <v>157.9</v>
      </c>
      <c r="AK1445" s="28">
        <f t="shared" si="800"/>
        <v>1.3973451327433628</v>
      </c>
      <c r="AL1445" s="28">
        <f t="shared" si="801"/>
        <v>1.3973451327433628</v>
      </c>
      <c r="AM1445" s="2">
        <f>INDEX(ELSV!$C$4:$G$58,MATCH(AE1445,ELSV!$G$4:$G$58,0),MATCH(IF(O1445&gt;2000000,"A",IF(O1445&gt;1000000,"B",IF(O1445&gt;100000,"C","D"))),ELSV!$C$4:$G$4,0))</f>
        <v>8</v>
      </c>
      <c r="AN1445" s="77">
        <f>INDEX(ELSV!$G$4:$K$58,MATCH(AE1445,ELSV!$G$4:$G$58,0),MATCH(IF(O1445&gt;2000000,"A",IF(O1445&gt;1000000,"B",IF(O1445&gt;100000,"C","D"))),ELSV!$G$4:$K$4,0))</f>
        <v>0.95</v>
      </c>
      <c r="AO1445" s="24">
        <f t="shared" si="785"/>
        <v>22399.442477876106</v>
      </c>
      <c r="AP1445" s="24">
        <f t="shared" si="786"/>
        <v>19321.463533216567</v>
      </c>
      <c r="AQ1445" s="25">
        <f t="shared" si="765"/>
        <v>3077.9789446595387</v>
      </c>
    </row>
    <row r="1446" spans="1:43" x14ac:dyDescent="0.25">
      <c r="A1446" s="11">
        <v>3006</v>
      </c>
      <c r="B1446" s="6">
        <v>3006006201</v>
      </c>
      <c r="C1446" s="6">
        <v>20000401</v>
      </c>
      <c r="D1446" s="6">
        <v>5000000357</v>
      </c>
      <c r="E1446" s="6" t="s">
        <v>1582</v>
      </c>
      <c r="F1446" s="6" t="s">
        <v>1238</v>
      </c>
      <c r="G1446" s="6"/>
      <c r="H1446" s="6">
        <v>10</v>
      </c>
      <c r="I1446" s="6" t="s">
        <v>8</v>
      </c>
      <c r="J1446" s="27">
        <v>42916</v>
      </c>
      <c r="K1446" s="27">
        <v>42916</v>
      </c>
      <c r="L1446" s="7">
        <v>16001.01</v>
      </c>
      <c r="M1446" s="7">
        <v>0</v>
      </c>
      <c r="N1446" s="7"/>
      <c r="O1446" s="8">
        <v>16001.01</v>
      </c>
      <c r="P1446" s="7">
        <v>-16001.01</v>
      </c>
      <c r="Q1446" s="7">
        <v>0</v>
      </c>
      <c r="R1446" s="7">
        <v>0</v>
      </c>
      <c r="S1446" s="12">
        <f t="shared" si="782"/>
        <v>-16001.01</v>
      </c>
      <c r="T1446" s="18">
        <f t="shared" si="783"/>
        <v>0</v>
      </c>
      <c r="U1446" s="18">
        <v>0</v>
      </c>
      <c r="V1446" s="30">
        <f t="shared" si="784"/>
        <v>42887</v>
      </c>
      <c r="W1446" s="28">
        <f t="shared" si="760"/>
        <v>5.9305555555555554</v>
      </c>
      <c r="X1446" s="38"/>
      <c r="AD1446"/>
      <c r="AE1446" s="43" t="s">
        <v>4429</v>
      </c>
      <c r="AF1446">
        <f>MATCH(AE1446,'CAT-4'!$A:$A,0)</f>
        <v>844</v>
      </c>
      <c r="AG1446">
        <f>MATCH(V1446,'CAT-4'!$1:$1,0)</f>
        <v>66</v>
      </c>
      <c r="AH1446">
        <f>INDEX('CAT-4'!$1:$1048576,FAR!AF1446,FAR!AG1446)</f>
        <v>117.7</v>
      </c>
      <c r="AI1446">
        <f>MATCH($AI$3,'CAT-4'!$1:$1,0)</f>
        <v>133</v>
      </c>
      <c r="AJ1446">
        <f>INDEX('CAT-4'!$1:$1048576,FAR!AF1446,FAR!AI1446)</f>
        <v>157.9</v>
      </c>
      <c r="AK1446" s="28">
        <f t="shared" si="800"/>
        <v>1.3415463041631266</v>
      </c>
      <c r="AL1446" s="28">
        <f t="shared" si="801"/>
        <v>1.3415463041631266</v>
      </c>
      <c r="AM1446" s="2">
        <f>INDEX(ELSV!$C$4:$G$58,MATCH(AE1446,ELSV!$G$4:$G$58,0),MATCH(IF(O1446&gt;2000000,"A",IF(O1446&gt;1000000,"B",IF(O1446&gt;100000,"C","D"))),ELSV!$C$4:$G$4,0))</f>
        <v>8</v>
      </c>
      <c r="AN1446" s="77">
        <f>INDEX(ELSV!$G$4:$K$58,MATCH(AE1446,ELSV!$G$4:$G$58,0),MATCH(IF(O1446&gt;2000000,"A",IF(O1446&gt;1000000,"B",IF(O1446&gt;100000,"C","D"))),ELSV!$G$4:$K$4,0))</f>
        <v>0.95</v>
      </c>
      <c r="AO1446" s="24">
        <f t="shared" si="785"/>
        <v>21466.095828377231</v>
      </c>
      <c r="AP1446" s="24">
        <f t="shared" si="786"/>
        <v>15117.572522189625</v>
      </c>
      <c r="AQ1446" s="25">
        <f t="shared" si="765"/>
        <v>6348.5233061876061</v>
      </c>
    </row>
    <row r="1447" spans="1:43" x14ac:dyDescent="0.25">
      <c r="A1447" s="11">
        <v>3007</v>
      </c>
      <c r="B1447" s="6">
        <v>3007006203</v>
      </c>
      <c r="C1447" s="6">
        <v>20000401</v>
      </c>
      <c r="D1447" s="6">
        <v>5000000014</v>
      </c>
      <c r="E1447" s="6" t="s">
        <v>1585</v>
      </c>
      <c r="F1447" s="6" t="s">
        <v>1082</v>
      </c>
      <c r="G1447" s="6"/>
      <c r="H1447" s="6">
        <v>1</v>
      </c>
      <c r="I1447" s="6" t="s">
        <v>8</v>
      </c>
      <c r="J1447" s="27">
        <v>40938</v>
      </c>
      <c r="K1447" s="27">
        <v>40938</v>
      </c>
      <c r="L1447" s="7">
        <v>16000.01</v>
      </c>
      <c r="M1447" s="7">
        <v>0</v>
      </c>
      <c r="N1447" s="7"/>
      <c r="O1447" s="8">
        <v>16000.01</v>
      </c>
      <c r="P1447" s="7">
        <v>-9751.14</v>
      </c>
      <c r="Q1447" s="7">
        <v>0</v>
      </c>
      <c r="R1447" s="7">
        <v>-1012.8</v>
      </c>
      <c r="S1447" s="12">
        <f t="shared" si="782"/>
        <v>-10763.939999999999</v>
      </c>
      <c r="T1447" s="18">
        <f t="shared" si="783"/>
        <v>6248.8700000000008</v>
      </c>
      <c r="U1447" s="18">
        <v>5236.07</v>
      </c>
      <c r="V1447" s="30">
        <f t="shared" si="784"/>
        <v>40909</v>
      </c>
      <c r="W1447" s="28">
        <f t="shared" si="760"/>
        <v>11.347222222222221</v>
      </c>
      <c r="X1447" s="38" t="s">
        <v>3110</v>
      </c>
      <c r="Y1447">
        <f>MATCH(X1447,'CAT-3'!$A:$A,0)</f>
        <v>757</v>
      </c>
      <c r="Z1447">
        <f>MATCH(V1447,'CAT-3'!$1:$1,0)</f>
        <v>88</v>
      </c>
      <c r="AA1447">
        <f>INDEX('CAT-3'!$1:$1048576,FAR!Y1447,FAR!Z1447)</f>
        <v>93.3</v>
      </c>
      <c r="AB1447">
        <f>MATCH($AB$3,'CAT-3'!$1:$1,0)</f>
        <v>90</v>
      </c>
      <c r="AC1447">
        <f>INDEX('CAT-3'!$1:$1048576,FAR!Y1447,FAR!AB1447)</f>
        <v>93.3</v>
      </c>
      <c r="AD1447" s="28">
        <f>AC1447/AA1447</f>
        <v>1</v>
      </c>
      <c r="AE1447" s="43" t="s">
        <v>4047</v>
      </c>
      <c r="AF1447">
        <f>MATCH(AE1447,'CAT-4'!$A:$A,0)</f>
        <v>647</v>
      </c>
      <c r="AG1447">
        <f>MATCH($AG$3,'CAT-4'!$1:$1,0)</f>
        <v>4</v>
      </c>
      <c r="AH1447">
        <f>INDEX('CAT-4'!$1:$1048576,FAR!AF1447,FAR!AG1447)</f>
        <v>100.5</v>
      </c>
      <c r="AI1447">
        <f>MATCH($AI$3,'CAT-4'!$1:$1,0)</f>
        <v>133</v>
      </c>
      <c r="AJ1447">
        <f>INDEX('CAT-4'!$1:$1048576,FAR!AF1447,FAR!AI1447)</f>
        <v>92.8</v>
      </c>
      <c r="AK1447" s="28">
        <f>AJ1447/AH1447</f>
        <v>0.92338308457711438</v>
      </c>
      <c r="AL1447" s="28">
        <f>AK1447*AD1447</f>
        <v>0.92338308457711438</v>
      </c>
      <c r="AM1447" s="2">
        <f>INDEX(ELSV!$C$4:$G$58,MATCH(AE1447,ELSV!$G$4:$G$58,0),MATCH(IF(O1447&gt;2000000,"A",IF(O1447&gt;1000000,"B",IF(O1447&gt;100000,"C","D"))),ELSV!$C$4:$G$4,0))</f>
        <v>6</v>
      </c>
      <c r="AN1447" s="77">
        <f>INDEX(ELSV!$G$4:$K$58,MATCH(AE1447,ELSV!$G$4:$G$58,0),MATCH(IF(O1447&gt;2000000,"A",IF(O1447&gt;1000000,"B",IF(O1447&gt;100000,"C","D"))),ELSV!$G$4:$K$4,0))</f>
        <v>1</v>
      </c>
      <c r="AO1447" s="24">
        <f t="shared" si="785"/>
        <v>14774.138587064675</v>
      </c>
      <c r="AP1447" s="24">
        <f t="shared" si="786"/>
        <v>14774.138587064674</v>
      </c>
      <c r="AQ1447" s="25">
        <f t="shared" si="765"/>
        <v>0</v>
      </c>
    </row>
    <row r="1448" spans="1:43" x14ac:dyDescent="0.25">
      <c r="A1448" s="11">
        <v>3008</v>
      </c>
      <c r="B1448" s="6">
        <v>3008006201</v>
      </c>
      <c r="C1448" s="6">
        <v>20000301</v>
      </c>
      <c r="D1448" s="6">
        <v>4000000175</v>
      </c>
      <c r="E1448" s="6" t="s">
        <v>1586</v>
      </c>
      <c r="F1448" s="6" t="s">
        <v>926</v>
      </c>
      <c r="G1448" s="6"/>
      <c r="H1448" s="6">
        <v>1</v>
      </c>
      <c r="I1448" s="6" t="s">
        <v>8</v>
      </c>
      <c r="J1448" s="27">
        <v>41022</v>
      </c>
      <c r="K1448" s="27">
        <v>41022</v>
      </c>
      <c r="L1448" s="7">
        <v>16000</v>
      </c>
      <c r="M1448" s="7">
        <v>0</v>
      </c>
      <c r="N1448" s="7"/>
      <c r="O1448" s="8">
        <v>16000</v>
      </c>
      <c r="P1448" s="7">
        <v>-10066.950000000001</v>
      </c>
      <c r="Q1448" s="7">
        <v>0</v>
      </c>
      <c r="R1448" s="7">
        <v>-1012.8</v>
      </c>
      <c r="S1448" s="12">
        <f t="shared" si="782"/>
        <v>-11079.75</v>
      </c>
      <c r="T1448" s="18">
        <f t="shared" si="783"/>
        <v>5933.0499999999993</v>
      </c>
      <c r="U1448" s="18">
        <v>4920.25</v>
      </c>
      <c r="V1448" s="30">
        <f t="shared" si="784"/>
        <v>41000</v>
      </c>
      <c r="W1448" s="28">
        <f t="shared" ref="W1448:W1474" si="802">YEARFRAC(K1448,$W$3)</f>
        <v>11.116666666666667</v>
      </c>
      <c r="X1448" s="38"/>
      <c r="AD1448"/>
      <c r="AE1448" s="43" t="s">
        <v>4260</v>
      </c>
      <c r="AF1448">
        <f>MATCH(AE1448,'CAT-4'!$A:$A,0)</f>
        <v>757</v>
      </c>
      <c r="AG1448">
        <f>MATCH(V1448,'CAT-4'!$1:$1,0)</f>
        <v>4</v>
      </c>
      <c r="AH1448">
        <f>INDEX('CAT-4'!$1:$1048576,FAR!AF1448,FAR!AG1448)</f>
        <v>104.1</v>
      </c>
      <c r="AI1448">
        <f>MATCH($AI$3,'CAT-4'!$1:$1,0)</f>
        <v>133</v>
      </c>
      <c r="AJ1448">
        <f>INDEX('CAT-4'!$1:$1048576,FAR!AF1448,FAR!AI1448)</f>
        <v>144.19999999999999</v>
      </c>
      <c r="AK1448" s="28">
        <f t="shared" ref="AK1448:AK1452" si="803">AJ1448/AH1448</f>
        <v>1.3852065321805955</v>
      </c>
      <c r="AL1448" s="28">
        <f t="shared" ref="AL1448:AL1452" si="804">AK1448</f>
        <v>1.3852065321805955</v>
      </c>
      <c r="AM1448" s="2">
        <f>INDEX(ELSV!$C$4:$G$58,MATCH(AE1448,ELSV!$G$4:$G$58,0),MATCH(IF(O1448&gt;2000000,"A",IF(O1448&gt;1000000,"B",IF(O1448&gt;100000,"C","D"))),ELSV!$C$4:$G$4,0))</f>
        <v>8</v>
      </c>
      <c r="AN1448" s="77">
        <f>INDEX(ELSV!$G$4:$K$58,MATCH(AE1448,ELSV!$G$4:$G$58,0),MATCH(IF(O1448&gt;2000000,"A",IF(O1448&gt;1000000,"B",IF(O1448&gt;100000,"C","D"))),ELSV!$G$4:$K$4,0))</f>
        <v>0.95</v>
      </c>
      <c r="AO1448" s="24">
        <f t="shared" ref="AO1448:AO1474" si="805">AL1448*O1448</f>
        <v>22163.304514889529</v>
      </c>
      <c r="AP1448" s="24">
        <f t="shared" ref="AP1448:AP1474" si="806">AO1448*(AN1448/AM1448)*(IF(W1448&gt;AM1448,AM1448,W1448))</f>
        <v>21055.139289145052</v>
      </c>
      <c r="AQ1448" s="25">
        <f t="shared" ref="AQ1448:AQ1474" si="807">AO1448-AP1448</f>
        <v>1108.1652257444766</v>
      </c>
    </row>
    <row r="1449" spans="1:43" x14ac:dyDescent="0.25">
      <c r="A1449" s="11">
        <v>3008</v>
      </c>
      <c r="B1449" s="6">
        <v>3008006201</v>
      </c>
      <c r="C1449" s="6">
        <v>20000301</v>
      </c>
      <c r="D1449" s="6">
        <v>4000000176</v>
      </c>
      <c r="E1449" s="6" t="s">
        <v>1586</v>
      </c>
      <c r="F1449" s="6" t="s">
        <v>926</v>
      </c>
      <c r="G1449" s="6"/>
      <c r="H1449" s="6">
        <v>1</v>
      </c>
      <c r="I1449" s="6" t="s">
        <v>8</v>
      </c>
      <c r="J1449" s="27">
        <v>41022</v>
      </c>
      <c r="K1449" s="27">
        <v>41022</v>
      </c>
      <c r="L1449" s="7">
        <v>16000</v>
      </c>
      <c r="M1449" s="7">
        <v>0</v>
      </c>
      <c r="N1449" s="7"/>
      <c r="O1449" s="8">
        <v>16000</v>
      </c>
      <c r="P1449" s="7">
        <v>-10066.950000000001</v>
      </c>
      <c r="Q1449" s="7">
        <v>0</v>
      </c>
      <c r="R1449" s="7">
        <v>-1012.8</v>
      </c>
      <c r="S1449" s="12">
        <f t="shared" si="782"/>
        <v>-11079.75</v>
      </c>
      <c r="T1449" s="18">
        <f t="shared" si="783"/>
        <v>5933.0499999999993</v>
      </c>
      <c r="U1449" s="18">
        <v>4920.25</v>
      </c>
      <c r="V1449" s="30">
        <f t="shared" si="784"/>
        <v>41000</v>
      </c>
      <c r="W1449" s="28">
        <f t="shared" si="802"/>
        <v>11.116666666666667</v>
      </c>
      <c r="X1449" s="38"/>
      <c r="AD1449"/>
      <c r="AE1449" s="43" t="s">
        <v>4260</v>
      </c>
      <c r="AF1449">
        <f>MATCH(AE1449,'CAT-4'!$A:$A,0)</f>
        <v>757</v>
      </c>
      <c r="AG1449">
        <f>MATCH(V1449,'CAT-4'!$1:$1,0)</f>
        <v>4</v>
      </c>
      <c r="AH1449">
        <f>INDEX('CAT-4'!$1:$1048576,FAR!AF1449,FAR!AG1449)</f>
        <v>104.1</v>
      </c>
      <c r="AI1449">
        <f>MATCH($AI$3,'CAT-4'!$1:$1,0)</f>
        <v>133</v>
      </c>
      <c r="AJ1449">
        <f>INDEX('CAT-4'!$1:$1048576,FAR!AF1449,FAR!AI1449)</f>
        <v>144.19999999999999</v>
      </c>
      <c r="AK1449" s="28">
        <f t="shared" si="803"/>
        <v>1.3852065321805955</v>
      </c>
      <c r="AL1449" s="28">
        <f t="shared" si="804"/>
        <v>1.3852065321805955</v>
      </c>
      <c r="AM1449" s="2">
        <f>INDEX(ELSV!$C$4:$G$58,MATCH(AE1449,ELSV!$G$4:$G$58,0),MATCH(IF(O1449&gt;2000000,"A",IF(O1449&gt;1000000,"B",IF(O1449&gt;100000,"C","D"))),ELSV!$C$4:$G$4,0))</f>
        <v>8</v>
      </c>
      <c r="AN1449" s="77">
        <f>INDEX(ELSV!$G$4:$K$58,MATCH(AE1449,ELSV!$G$4:$G$58,0),MATCH(IF(O1449&gt;2000000,"A",IF(O1449&gt;1000000,"B",IF(O1449&gt;100000,"C","D"))),ELSV!$G$4:$K$4,0))</f>
        <v>0.95</v>
      </c>
      <c r="AO1449" s="24">
        <f t="shared" si="805"/>
        <v>22163.304514889529</v>
      </c>
      <c r="AP1449" s="24">
        <f t="shared" si="806"/>
        <v>21055.139289145052</v>
      </c>
      <c r="AQ1449" s="25">
        <f t="shared" si="807"/>
        <v>1108.1652257444766</v>
      </c>
    </row>
    <row r="1450" spans="1:43" x14ac:dyDescent="0.25">
      <c r="A1450" s="11">
        <v>3005</v>
      </c>
      <c r="B1450" s="6">
        <v>3005006201</v>
      </c>
      <c r="C1450" s="6">
        <v>20000401</v>
      </c>
      <c r="D1450" s="6">
        <v>5000000271</v>
      </c>
      <c r="E1450" s="6" t="s">
        <v>1584</v>
      </c>
      <c r="F1450" s="6" t="s">
        <v>1177</v>
      </c>
      <c r="G1450" s="6"/>
      <c r="H1450" s="6">
        <v>1</v>
      </c>
      <c r="I1450" s="6" t="s">
        <v>41</v>
      </c>
      <c r="J1450" s="27">
        <v>41698</v>
      </c>
      <c r="K1450" s="27">
        <v>41698</v>
      </c>
      <c r="L1450" s="7">
        <v>16000</v>
      </c>
      <c r="M1450" s="7">
        <v>0</v>
      </c>
      <c r="N1450" s="7"/>
      <c r="O1450" s="8">
        <v>16000</v>
      </c>
      <c r="P1450" s="7">
        <v>-8169.03</v>
      </c>
      <c r="Q1450" s="7">
        <v>0</v>
      </c>
      <c r="R1450" s="7">
        <v>-1012.8</v>
      </c>
      <c r="S1450" s="12">
        <f t="shared" si="782"/>
        <v>-9181.83</v>
      </c>
      <c r="T1450" s="18">
        <f t="shared" si="783"/>
        <v>7830.97</v>
      </c>
      <c r="U1450" s="18">
        <v>6818.17</v>
      </c>
      <c r="V1450" s="30">
        <f t="shared" si="784"/>
        <v>41671</v>
      </c>
      <c r="W1450" s="28">
        <f t="shared" si="802"/>
        <v>9.2638888888888893</v>
      </c>
      <c r="X1450" s="38"/>
      <c r="AD1450"/>
      <c r="AE1450" s="43" t="s">
        <v>4260</v>
      </c>
      <c r="AF1450">
        <f>MATCH(AE1450,'CAT-4'!$A:$A,0)</f>
        <v>757</v>
      </c>
      <c r="AG1450">
        <f>MATCH(V1450,'CAT-4'!$1:$1,0)</f>
        <v>26</v>
      </c>
      <c r="AH1450">
        <f>INDEX('CAT-4'!$1:$1048576,FAR!AF1450,FAR!AG1450)</f>
        <v>115.3</v>
      </c>
      <c r="AI1450">
        <f>MATCH($AI$3,'CAT-4'!$1:$1,0)</f>
        <v>133</v>
      </c>
      <c r="AJ1450">
        <f>INDEX('CAT-4'!$1:$1048576,FAR!AF1450,FAR!AI1450)</f>
        <v>144.19999999999999</v>
      </c>
      <c r="AK1450" s="28">
        <f t="shared" si="803"/>
        <v>1.2506504770164786</v>
      </c>
      <c r="AL1450" s="28">
        <f t="shared" si="804"/>
        <v>1.2506504770164786</v>
      </c>
      <c r="AM1450" s="2">
        <f>INDEX(ELSV!$C$4:$G$58,MATCH(AE1450,ELSV!$G$4:$G$58,0),MATCH(IF(O1450&gt;2000000,"A",IF(O1450&gt;1000000,"B",IF(O1450&gt;100000,"C","D"))),ELSV!$C$4:$G$4,0))</f>
        <v>8</v>
      </c>
      <c r="AN1450" s="77">
        <f>INDEX(ELSV!$G$4:$K$58,MATCH(AE1450,ELSV!$G$4:$G$58,0),MATCH(IF(O1450&gt;2000000,"A",IF(O1450&gt;1000000,"B",IF(O1450&gt;100000,"C","D"))),ELSV!$G$4:$K$4,0))</f>
        <v>0.95</v>
      </c>
      <c r="AO1450" s="24">
        <f t="shared" si="805"/>
        <v>20010.407632263657</v>
      </c>
      <c r="AP1450" s="24">
        <f t="shared" si="806"/>
        <v>19009.887250650474</v>
      </c>
      <c r="AQ1450" s="25">
        <f t="shared" si="807"/>
        <v>1000.5203816131834</v>
      </c>
    </row>
    <row r="1451" spans="1:43" x14ac:dyDescent="0.25">
      <c r="A1451" s="11">
        <v>3005</v>
      </c>
      <c r="B1451" s="6">
        <v>3005006201</v>
      </c>
      <c r="C1451" s="6">
        <v>20000401</v>
      </c>
      <c r="D1451" s="6">
        <v>5000000270</v>
      </c>
      <c r="E1451" s="6" t="s">
        <v>1584</v>
      </c>
      <c r="F1451" s="6" t="s">
        <v>1177</v>
      </c>
      <c r="G1451" s="6"/>
      <c r="H1451" s="6">
        <v>1</v>
      </c>
      <c r="I1451" s="6" t="s">
        <v>41</v>
      </c>
      <c r="J1451" s="27">
        <v>41698</v>
      </c>
      <c r="K1451" s="27">
        <v>41698</v>
      </c>
      <c r="L1451" s="7">
        <v>15999.51</v>
      </c>
      <c r="M1451" s="7">
        <v>0</v>
      </c>
      <c r="N1451" s="7"/>
      <c r="O1451" s="8">
        <v>15999.51</v>
      </c>
      <c r="P1451" s="7">
        <v>-8168.79</v>
      </c>
      <c r="Q1451" s="7">
        <v>0</v>
      </c>
      <c r="R1451" s="7">
        <v>-1012.77</v>
      </c>
      <c r="S1451" s="12">
        <f t="shared" si="782"/>
        <v>-9181.56</v>
      </c>
      <c r="T1451" s="18">
        <f t="shared" si="783"/>
        <v>7830.72</v>
      </c>
      <c r="U1451" s="18">
        <v>6817.95</v>
      </c>
      <c r="V1451" s="30">
        <f t="shared" si="784"/>
        <v>41671</v>
      </c>
      <c r="W1451" s="28">
        <f t="shared" si="802"/>
        <v>9.2638888888888893</v>
      </c>
      <c r="X1451" s="38"/>
      <c r="AD1451"/>
      <c r="AE1451" s="43" t="s">
        <v>4260</v>
      </c>
      <c r="AF1451">
        <f>MATCH(AE1451,'CAT-4'!$A:$A,0)</f>
        <v>757</v>
      </c>
      <c r="AG1451">
        <f>MATCH(V1451,'CAT-4'!$1:$1,0)</f>
        <v>26</v>
      </c>
      <c r="AH1451">
        <f>INDEX('CAT-4'!$1:$1048576,FAR!AF1451,FAR!AG1451)</f>
        <v>115.3</v>
      </c>
      <c r="AI1451">
        <f>MATCH($AI$3,'CAT-4'!$1:$1,0)</f>
        <v>133</v>
      </c>
      <c r="AJ1451">
        <f>INDEX('CAT-4'!$1:$1048576,FAR!AF1451,FAR!AI1451)</f>
        <v>144.19999999999999</v>
      </c>
      <c r="AK1451" s="28">
        <f t="shared" si="803"/>
        <v>1.2506504770164786</v>
      </c>
      <c r="AL1451" s="28">
        <f t="shared" si="804"/>
        <v>1.2506504770164786</v>
      </c>
      <c r="AM1451" s="2">
        <f>INDEX(ELSV!$C$4:$G$58,MATCH(AE1451,ELSV!$G$4:$G$58,0),MATCH(IF(O1451&gt;2000000,"A",IF(O1451&gt;1000000,"B",IF(O1451&gt;100000,"C","D"))),ELSV!$C$4:$G$4,0))</f>
        <v>8</v>
      </c>
      <c r="AN1451" s="77">
        <f>INDEX(ELSV!$G$4:$K$58,MATCH(AE1451,ELSV!$G$4:$G$58,0),MATCH(IF(O1451&gt;2000000,"A",IF(O1451&gt;1000000,"B",IF(O1451&gt;100000,"C","D"))),ELSV!$G$4:$K$4,0))</f>
        <v>0.95</v>
      </c>
      <c r="AO1451" s="24">
        <f t="shared" si="805"/>
        <v>20009.794813529919</v>
      </c>
      <c r="AP1451" s="24">
        <f t="shared" si="806"/>
        <v>19009.305072853422</v>
      </c>
      <c r="AQ1451" s="25">
        <f t="shared" si="807"/>
        <v>1000.4897406764976</v>
      </c>
    </row>
    <row r="1452" spans="1:43" hidden="1" x14ac:dyDescent="0.25">
      <c r="A1452" s="11">
        <v>3002</v>
      </c>
      <c r="B1452" s="6">
        <v>3002006201</v>
      </c>
      <c r="C1452" s="6">
        <v>20000301</v>
      </c>
      <c r="D1452" s="6">
        <v>4000000350</v>
      </c>
      <c r="E1452" s="6"/>
      <c r="F1452" s="6" t="s">
        <v>1044</v>
      </c>
      <c r="G1452" s="6"/>
      <c r="H1452" s="6">
        <v>1</v>
      </c>
      <c r="I1452" s="6" t="s">
        <v>8</v>
      </c>
      <c r="J1452" s="27">
        <v>44551</v>
      </c>
      <c r="K1452" s="27">
        <v>44551</v>
      </c>
      <c r="L1452" s="7">
        <v>15990</v>
      </c>
      <c r="M1452" s="7">
        <v>0</v>
      </c>
      <c r="N1452" s="7"/>
      <c r="O1452" s="8">
        <v>15990</v>
      </c>
      <c r="P1452" s="7">
        <v>-280.08</v>
      </c>
      <c r="Q1452" s="7">
        <v>0</v>
      </c>
      <c r="R1452" s="7">
        <v>-1012.17</v>
      </c>
      <c r="S1452" s="12">
        <f t="shared" si="782"/>
        <v>-1292.25</v>
      </c>
      <c r="T1452" s="18">
        <f t="shared" si="783"/>
        <v>15709.92</v>
      </c>
      <c r="U1452" s="18">
        <v>14697.75</v>
      </c>
      <c r="V1452" s="30">
        <f t="shared" si="784"/>
        <v>44531</v>
      </c>
      <c r="W1452" s="28">
        <f t="shared" si="802"/>
        <v>1.4555555555555555</v>
      </c>
      <c r="X1452" s="38" t="s">
        <v>2852</v>
      </c>
      <c r="AD1452"/>
      <c r="AE1452" s="43" t="s">
        <v>4429</v>
      </c>
      <c r="AF1452">
        <f>MATCH(AE1452,'CAT-4'!$A:$A,0)</f>
        <v>844</v>
      </c>
      <c r="AG1452">
        <f>MATCH(V1452,'CAT-4'!$1:$1,0)</f>
        <v>120</v>
      </c>
      <c r="AH1452">
        <f>INDEX('CAT-4'!$1:$1048576,FAR!AF1452,FAR!AG1452)</f>
        <v>154.30000000000001</v>
      </c>
      <c r="AI1452">
        <f>MATCH($AI$3,'CAT-4'!$1:$1,0)</f>
        <v>133</v>
      </c>
      <c r="AJ1452">
        <f>INDEX('CAT-4'!$1:$1048576,FAR!AF1452,FAR!AI1452)</f>
        <v>157.9</v>
      </c>
      <c r="AK1452" s="28">
        <f t="shared" si="803"/>
        <v>1.0233311730395334</v>
      </c>
      <c r="AL1452" s="28">
        <f t="shared" si="804"/>
        <v>1.0233311730395334</v>
      </c>
      <c r="AM1452" s="2">
        <f>INDEX(ELSV!$C$4:$G$58,MATCH(AE1452,ELSV!$G$4:$G$58,0),MATCH(IF(O1452&gt;2000000,"A",IF(O1452&gt;1000000,"B",IF(O1452&gt;100000,"C","D"))),ELSV!$C$4:$G$4,0))</f>
        <v>8</v>
      </c>
      <c r="AN1452" s="77">
        <f>INDEX(ELSV!$G$4:$K$58,MATCH(AE1452,ELSV!$G$4:$G$58,0),MATCH(IF(O1452&gt;2000000,"A",IF(O1452&gt;1000000,"B",IF(O1452&gt;100000,"C","D"))),ELSV!$G$4:$K$4,0))</f>
        <v>0.95</v>
      </c>
      <c r="AO1452" s="24">
        <f t="shared" si="805"/>
        <v>16363.065456902139</v>
      </c>
      <c r="AP1452" s="24">
        <f t="shared" si="806"/>
        <v>2828.3104112659321</v>
      </c>
      <c r="AQ1452" s="25">
        <f t="shared" si="807"/>
        <v>13534.755045636208</v>
      </c>
    </row>
    <row r="1453" spans="1:43" x14ac:dyDescent="0.25">
      <c r="A1453" s="11">
        <v>3008</v>
      </c>
      <c r="B1453" s="6">
        <v>3008006203</v>
      </c>
      <c r="C1453" s="6">
        <v>20000301</v>
      </c>
      <c r="D1453" s="6">
        <v>4000000062</v>
      </c>
      <c r="E1453" s="6" t="s">
        <v>1586</v>
      </c>
      <c r="F1453" s="6" t="s">
        <v>842</v>
      </c>
      <c r="G1453" s="6"/>
      <c r="H1453" s="6">
        <v>1</v>
      </c>
      <c r="I1453" s="6" t="s">
        <v>8</v>
      </c>
      <c r="J1453" s="27">
        <v>40915</v>
      </c>
      <c r="K1453" s="27">
        <v>40915</v>
      </c>
      <c r="L1453" s="7">
        <v>15980.01</v>
      </c>
      <c r="M1453" s="7">
        <v>0</v>
      </c>
      <c r="N1453" s="7"/>
      <c r="O1453" s="8">
        <v>15980.01</v>
      </c>
      <c r="P1453" s="7">
        <v>-10350.219999999999</v>
      </c>
      <c r="Q1453" s="7">
        <v>0</v>
      </c>
      <c r="R1453" s="7">
        <v>-1011.53</v>
      </c>
      <c r="S1453" s="12">
        <f t="shared" si="782"/>
        <v>-11361.75</v>
      </c>
      <c r="T1453" s="18">
        <f t="shared" si="783"/>
        <v>5629.7900000000009</v>
      </c>
      <c r="U1453" s="18">
        <v>4618.26</v>
      </c>
      <c r="V1453" s="30">
        <f t="shared" si="784"/>
        <v>40909</v>
      </c>
      <c r="W1453" s="28">
        <f t="shared" si="802"/>
        <v>11.411111111111111</v>
      </c>
      <c r="X1453" s="38" t="s">
        <v>2970</v>
      </c>
      <c r="Y1453">
        <f>MATCH(X1453,'CAT-3'!$A:$A,0)</f>
        <v>687</v>
      </c>
      <c r="Z1453">
        <f>MATCH(V1453,'CAT-3'!$1:$1,0)</f>
        <v>88</v>
      </c>
      <c r="AA1453">
        <f>INDEX('CAT-3'!$1:$1048576,FAR!Y1453,FAR!Z1453)</f>
        <v>118.1</v>
      </c>
      <c r="AB1453">
        <f>MATCH($AB$3,'CAT-3'!$1:$1,0)</f>
        <v>90</v>
      </c>
      <c r="AC1453">
        <f>INDEX('CAT-3'!$1:$1048576,FAR!Y1453,FAR!AB1453)</f>
        <v>118.3</v>
      </c>
      <c r="AD1453" s="28">
        <f>AC1453/AA1453</f>
        <v>1.0016934801016089</v>
      </c>
      <c r="AE1453" s="43" t="s">
        <v>2970</v>
      </c>
      <c r="AF1453">
        <f>MATCH(AE1453,'CAT-4'!$A:$A,0)</f>
        <v>709</v>
      </c>
      <c r="AG1453">
        <f>MATCH($AG$3,'CAT-4'!$1:$1,0)</f>
        <v>4</v>
      </c>
      <c r="AH1453">
        <f>INDEX('CAT-4'!$1:$1048576,FAR!AF1453,FAR!AG1453)</f>
        <v>101.5</v>
      </c>
      <c r="AI1453">
        <f>MATCH($AI$3,'CAT-4'!$1:$1,0)</f>
        <v>133</v>
      </c>
      <c r="AJ1453">
        <f>INDEX('CAT-4'!$1:$1048576,FAR!AF1453,FAR!AI1453)</f>
        <v>130.30000000000001</v>
      </c>
      <c r="AK1453" s="28">
        <f>AJ1453/AH1453</f>
        <v>1.2837438423645322</v>
      </c>
      <c r="AL1453" s="28">
        <f>AK1453*AD1453</f>
        <v>1.2859178370171394</v>
      </c>
      <c r="AM1453" s="2">
        <f>INDEX(ELSV!$C$4:$G$58,MATCH(AE1453,ELSV!$G$4:$G$58,0),MATCH(IF(O1453&gt;2000000,"A",IF(O1453&gt;1000000,"B",IF(O1453&gt;100000,"C","D"))),ELSV!$C$4:$G$4,0))</f>
        <v>8</v>
      </c>
      <c r="AN1453" s="77">
        <f>INDEX(ELSV!$G$4:$K$58,MATCH(AE1453,ELSV!$G$4:$G$58,0),MATCH(IF(O1453&gt;2000000,"A",IF(O1453&gt;1000000,"B",IF(O1453&gt;100000,"C","D"))),ELSV!$G$4:$K$4,0))</f>
        <v>0.95</v>
      </c>
      <c r="AO1453" s="24">
        <f t="shared" si="805"/>
        <v>20548.979894712258</v>
      </c>
      <c r="AP1453" s="24">
        <f t="shared" si="806"/>
        <v>19521.530899976646</v>
      </c>
      <c r="AQ1453" s="25">
        <f t="shared" si="807"/>
        <v>1027.4489947356124</v>
      </c>
    </row>
    <row r="1454" spans="1:43" x14ac:dyDescent="0.25">
      <c r="A1454" s="11">
        <v>3008</v>
      </c>
      <c r="B1454" s="6">
        <v>3008006201</v>
      </c>
      <c r="C1454" s="6">
        <v>20000301</v>
      </c>
      <c r="D1454" s="6">
        <v>4000000178</v>
      </c>
      <c r="E1454" s="6" t="s">
        <v>1586</v>
      </c>
      <c r="F1454" s="6" t="s">
        <v>842</v>
      </c>
      <c r="G1454" s="6"/>
      <c r="H1454" s="6">
        <v>1</v>
      </c>
      <c r="I1454" s="6" t="s">
        <v>8</v>
      </c>
      <c r="J1454" s="27">
        <v>41022</v>
      </c>
      <c r="K1454" s="27">
        <v>41022</v>
      </c>
      <c r="L1454" s="7">
        <v>15980</v>
      </c>
      <c r="M1454" s="7">
        <v>0</v>
      </c>
      <c r="N1454" s="7"/>
      <c r="O1454" s="8">
        <v>15980</v>
      </c>
      <c r="P1454" s="7">
        <v>-10054.34</v>
      </c>
      <c r="Q1454" s="7">
        <v>0</v>
      </c>
      <c r="R1454" s="7">
        <v>-1011.53</v>
      </c>
      <c r="S1454" s="12">
        <f t="shared" si="782"/>
        <v>-11065.87</v>
      </c>
      <c r="T1454" s="18">
        <f t="shared" si="783"/>
        <v>5925.66</v>
      </c>
      <c r="U1454" s="18">
        <v>4914.13</v>
      </c>
      <c r="V1454" s="30">
        <f t="shared" si="784"/>
        <v>41000</v>
      </c>
      <c r="W1454" s="28">
        <f t="shared" si="802"/>
        <v>11.116666666666667</v>
      </c>
      <c r="X1454" s="38"/>
      <c r="AD1454"/>
      <c r="AE1454" s="43" t="s">
        <v>2970</v>
      </c>
      <c r="AF1454">
        <f>MATCH(AE1454,'CAT-4'!$A:$A,0)</f>
        <v>709</v>
      </c>
      <c r="AG1454">
        <f>MATCH(V1454,'CAT-4'!$1:$1,0)</f>
        <v>4</v>
      </c>
      <c r="AH1454">
        <f>INDEX('CAT-4'!$1:$1048576,FAR!AF1454,FAR!AG1454)</f>
        <v>101.5</v>
      </c>
      <c r="AI1454">
        <f>MATCH($AI$3,'CAT-4'!$1:$1,0)</f>
        <v>133</v>
      </c>
      <c r="AJ1454">
        <f>INDEX('CAT-4'!$1:$1048576,FAR!AF1454,FAR!AI1454)</f>
        <v>130.30000000000001</v>
      </c>
      <c r="AK1454" s="28">
        <f>AJ1454/AH1454</f>
        <v>1.2837438423645322</v>
      </c>
      <c r="AL1454" s="28">
        <f>AK1454</f>
        <v>1.2837438423645322</v>
      </c>
      <c r="AM1454" s="2">
        <f>INDEX(ELSV!$C$4:$G$58,MATCH(AE1454,ELSV!$G$4:$G$58,0),MATCH(IF(O1454&gt;2000000,"A",IF(O1454&gt;1000000,"B",IF(O1454&gt;100000,"C","D"))),ELSV!$C$4:$G$4,0))</f>
        <v>8</v>
      </c>
      <c r="AN1454" s="77">
        <f>INDEX(ELSV!$G$4:$K$58,MATCH(AE1454,ELSV!$G$4:$G$58,0),MATCH(IF(O1454&gt;2000000,"A",IF(O1454&gt;1000000,"B",IF(O1454&gt;100000,"C","D"))),ELSV!$G$4:$K$4,0))</f>
        <v>0.95</v>
      </c>
      <c r="AO1454" s="24">
        <f t="shared" si="805"/>
        <v>20514.226600985225</v>
      </c>
      <c r="AP1454" s="24">
        <f t="shared" si="806"/>
        <v>19488.515270935961</v>
      </c>
      <c r="AQ1454" s="25">
        <f t="shared" si="807"/>
        <v>1025.7113300492638</v>
      </c>
    </row>
    <row r="1455" spans="1:43" x14ac:dyDescent="0.25">
      <c r="A1455" s="11">
        <v>3005</v>
      </c>
      <c r="B1455" s="6">
        <v>3005006301</v>
      </c>
      <c r="C1455" s="6">
        <v>20000401</v>
      </c>
      <c r="D1455" s="6">
        <v>5030000061</v>
      </c>
      <c r="E1455" s="6" t="s">
        <v>1584</v>
      </c>
      <c r="F1455" s="6" t="s">
        <v>1378</v>
      </c>
      <c r="G1455" s="6"/>
      <c r="H1455" s="6">
        <v>2</v>
      </c>
      <c r="I1455" s="6" t="s">
        <v>8</v>
      </c>
      <c r="J1455" s="27">
        <v>40633</v>
      </c>
      <c r="K1455" s="27">
        <v>40633</v>
      </c>
      <c r="L1455" s="7">
        <v>15931</v>
      </c>
      <c r="M1455" s="7">
        <v>0</v>
      </c>
      <c r="N1455" s="7"/>
      <c r="O1455" s="8">
        <v>15931</v>
      </c>
      <c r="P1455" s="7">
        <v>-14337.9</v>
      </c>
      <c r="Q1455" s="7">
        <v>0</v>
      </c>
      <c r="R1455" s="7">
        <v>0</v>
      </c>
      <c r="S1455" s="12">
        <f t="shared" si="782"/>
        <v>-14337.9</v>
      </c>
      <c r="T1455" s="18">
        <f t="shared" si="783"/>
        <v>1593.1000000000004</v>
      </c>
      <c r="U1455" s="18">
        <v>1593.1</v>
      </c>
      <c r="V1455" s="30">
        <f t="shared" si="784"/>
        <v>40603</v>
      </c>
      <c r="W1455" s="28">
        <f t="shared" si="802"/>
        <v>12.180555555555555</v>
      </c>
      <c r="X1455" s="38" t="s">
        <v>3110</v>
      </c>
      <c r="Y1455">
        <f>MATCH(X1455,'CAT-3'!$A:$A,0)</f>
        <v>757</v>
      </c>
      <c r="Z1455">
        <f>MATCH(V1455,'CAT-3'!$1:$1,0)</f>
        <v>78</v>
      </c>
      <c r="AA1455">
        <f>INDEX('CAT-3'!$1:$1048576,FAR!Y1455,FAR!Z1455)</f>
        <v>93.3</v>
      </c>
      <c r="AB1455">
        <f>MATCH($AB$3,'CAT-3'!$1:$1,0)</f>
        <v>90</v>
      </c>
      <c r="AC1455">
        <f>INDEX('CAT-3'!$1:$1048576,FAR!Y1455,FAR!AB1455)</f>
        <v>93.3</v>
      </c>
      <c r="AD1455" s="28">
        <f t="shared" ref="AD1455:AD1456" si="808">AC1455/AA1455</f>
        <v>1</v>
      </c>
      <c r="AE1455" s="43" t="s">
        <v>4047</v>
      </c>
      <c r="AF1455">
        <f>MATCH(AE1455,'CAT-4'!$A:$A,0)</f>
        <v>647</v>
      </c>
      <c r="AG1455">
        <f>MATCH($AG$3,'CAT-4'!$1:$1,0)</f>
        <v>4</v>
      </c>
      <c r="AH1455">
        <f>INDEX('CAT-4'!$1:$1048576,FAR!AF1455,FAR!AG1455)</f>
        <v>100.5</v>
      </c>
      <c r="AI1455">
        <f>MATCH($AI$3,'CAT-4'!$1:$1,0)</f>
        <v>133</v>
      </c>
      <c r="AJ1455">
        <f>INDEX('CAT-4'!$1:$1048576,FAR!AF1455,FAR!AI1455)</f>
        <v>92.8</v>
      </c>
      <c r="AK1455" s="28">
        <f t="shared" ref="AK1455:AK1458" si="809">AJ1455/AH1455</f>
        <v>0.92338308457711438</v>
      </c>
      <c r="AL1455" s="28">
        <f t="shared" ref="AL1455:AL1456" si="810">AK1455*AD1455</f>
        <v>0.92338308457711438</v>
      </c>
      <c r="AM1455" s="2">
        <f>INDEX(ELSV!$C$4:$G$58,MATCH(AE1455,ELSV!$G$4:$G$58,0),MATCH(IF(O1455&gt;2000000,"A",IF(O1455&gt;1000000,"B",IF(O1455&gt;100000,"C","D"))),ELSV!$C$4:$G$4,0))</f>
        <v>6</v>
      </c>
      <c r="AN1455" s="77">
        <f>INDEX(ELSV!$G$4:$K$58,MATCH(AE1455,ELSV!$G$4:$G$58,0),MATCH(IF(O1455&gt;2000000,"A",IF(O1455&gt;1000000,"B",IF(O1455&gt;100000,"C","D"))),ELSV!$G$4:$K$4,0))</f>
        <v>1</v>
      </c>
      <c r="AO1455" s="24">
        <f t="shared" si="805"/>
        <v>14710.415920398009</v>
      </c>
      <c r="AP1455" s="24">
        <f t="shared" si="806"/>
        <v>14710.415920398009</v>
      </c>
      <c r="AQ1455" s="25">
        <f t="shared" si="807"/>
        <v>0</v>
      </c>
    </row>
    <row r="1456" spans="1:43" x14ac:dyDescent="0.25">
      <c r="A1456" s="11">
        <v>3007</v>
      </c>
      <c r="B1456" s="6">
        <v>3007006301</v>
      </c>
      <c r="C1456" s="6">
        <v>20000401</v>
      </c>
      <c r="D1456" s="6">
        <v>5030000007</v>
      </c>
      <c r="E1456" s="6" t="s">
        <v>1585</v>
      </c>
      <c r="F1456" s="6" t="s">
        <v>1335</v>
      </c>
      <c r="G1456" s="6"/>
      <c r="H1456" s="6">
        <v>2</v>
      </c>
      <c r="I1456" s="6" t="s">
        <v>8</v>
      </c>
      <c r="J1456" s="27">
        <v>40551</v>
      </c>
      <c r="K1456" s="27">
        <v>40551</v>
      </c>
      <c r="L1456" s="7">
        <v>15923</v>
      </c>
      <c r="M1456" s="7">
        <v>0</v>
      </c>
      <c r="N1456" s="7"/>
      <c r="O1456" s="8">
        <v>15923</v>
      </c>
      <c r="P1456" s="7">
        <v>-14330.7</v>
      </c>
      <c r="Q1456" s="7">
        <v>0</v>
      </c>
      <c r="R1456" s="7">
        <v>0</v>
      </c>
      <c r="S1456" s="12">
        <f t="shared" si="782"/>
        <v>-14330.7</v>
      </c>
      <c r="T1456" s="18">
        <f t="shared" si="783"/>
        <v>1592.2999999999993</v>
      </c>
      <c r="U1456" s="18">
        <v>1592.3</v>
      </c>
      <c r="V1456" s="30">
        <f t="shared" si="784"/>
        <v>40544</v>
      </c>
      <c r="W1456" s="28">
        <f t="shared" si="802"/>
        <v>12.408333333333333</v>
      </c>
      <c r="X1456" s="38" t="s">
        <v>3110</v>
      </c>
      <c r="Y1456">
        <f>MATCH(X1456,'CAT-3'!$A:$A,0)</f>
        <v>757</v>
      </c>
      <c r="Z1456">
        <f>MATCH(V1456,'CAT-3'!$1:$1,0)</f>
        <v>76</v>
      </c>
      <c r="AA1456">
        <f>INDEX('CAT-3'!$1:$1048576,FAR!Y1456,FAR!Z1456)</f>
        <v>94.9</v>
      </c>
      <c r="AB1456">
        <f>MATCH($AB$3,'CAT-3'!$1:$1,0)</f>
        <v>90</v>
      </c>
      <c r="AC1456">
        <f>INDEX('CAT-3'!$1:$1048576,FAR!Y1456,FAR!AB1456)</f>
        <v>93.3</v>
      </c>
      <c r="AD1456" s="28">
        <f t="shared" si="808"/>
        <v>0.98314014752370904</v>
      </c>
      <c r="AE1456" s="43" t="s">
        <v>4047</v>
      </c>
      <c r="AF1456">
        <f>MATCH(AE1456,'CAT-4'!$A:$A,0)</f>
        <v>647</v>
      </c>
      <c r="AG1456">
        <f>MATCH($AG$3,'CAT-4'!$1:$1,0)</f>
        <v>4</v>
      </c>
      <c r="AH1456">
        <f>INDEX('CAT-4'!$1:$1048576,FAR!AF1456,FAR!AG1456)</f>
        <v>100.5</v>
      </c>
      <c r="AI1456">
        <f>MATCH($AI$3,'CAT-4'!$1:$1,0)</f>
        <v>133</v>
      </c>
      <c r="AJ1456">
        <f>INDEX('CAT-4'!$1:$1048576,FAR!AF1456,FAR!AI1456)</f>
        <v>92.8</v>
      </c>
      <c r="AK1456" s="28">
        <f t="shared" si="809"/>
        <v>0.92338308457711438</v>
      </c>
      <c r="AL1456" s="28">
        <f t="shared" si="810"/>
        <v>0.90781498199204169</v>
      </c>
      <c r="AM1456" s="2">
        <f>INDEX(ELSV!$C$4:$G$58,MATCH(AE1456,ELSV!$G$4:$G$58,0),MATCH(IF(O1456&gt;2000000,"A",IF(O1456&gt;1000000,"B",IF(O1456&gt;100000,"C","D"))),ELSV!$C$4:$G$4,0))</f>
        <v>6</v>
      </c>
      <c r="AN1456" s="77">
        <f>INDEX(ELSV!$G$4:$K$58,MATCH(AE1456,ELSV!$G$4:$G$58,0),MATCH(IF(O1456&gt;2000000,"A",IF(O1456&gt;1000000,"B",IF(O1456&gt;100000,"C","D"))),ELSV!$G$4:$K$4,0))</f>
        <v>1</v>
      </c>
      <c r="AO1456" s="24">
        <f t="shared" si="805"/>
        <v>14455.13795825928</v>
      </c>
      <c r="AP1456" s="24">
        <f t="shared" si="806"/>
        <v>14455.137958259278</v>
      </c>
      <c r="AQ1456" s="25">
        <f t="shared" si="807"/>
        <v>0</v>
      </c>
    </row>
    <row r="1457" spans="1:43" x14ac:dyDescent="0.25">
      <c r="A1457" s="11">
        <v>3008</v>
      </c>
      <c r="B1457" s="6">
        <v>3008006201</v>
      </c>
      <c r="C1457" s="6">
        <v>20000301</v>
      </c>
      <c r="D1457" s="6">
        <v>4000000290</v>
      </c>
      <c r="E1457" s="6" t="s">
        <v>1586</v>
      </c>
      <c r="F1457" s="6" t="s">
        <v>1008</v>
      </c>
      <c r="G1457" s="6"/>
      <c r="H1457" s="6">
        <v>2</v>
      </c>
      <c r="I1457" s="6" t="s">
        <v>8</v>
      </c>
      <c r="J1457" s="27">
        <v>42444</v>
      </c>
      <c r="K1457" s="27">
        <v>42444</v>
      </c>
      <c r="L1457" s="7">
        <v>15917.12</v>
      </c>
      <c r="M1457" s="7">
        <v>0</v>
      </c>
      <c r="N1457" s="7"/>
      <c r="O1457" s="8">
        <v>15917.12</v>
      </c>
      <c r="P1457" s="7">
        <v>-6092.1</v>
      </c>
      <c r="Q1457" s="7">
        <v>0</v>
      </c>
      <c r="R1457" s="7">
        <v>-1007.55</v>
      </c>
      <c r="S1457" s="12">
        <f t="shared" si="782"/>
        <v>-7099.6500000000005</v>
      </c>
      <c r="T1457" s="18">
        <f t="shared" si="783"/>
        <v>9825.02</v>
      </c>
      <c r="U1457" s="18">
        <v>8817.4699999999993</v>
      </c>
      <c r="V1457" s="30">
        <f t="shared" si="784"/>
        <v>42430</v>
      </c>
      <c r="W1457" s="28">
        <f t="shared" si="802"/>
        <v>7.2222222222222223</v>
      </c>
      <c r="X1457" s="38"/>
      <c r="AD1457"/>
      <c r="AE1457" s="43" t="s">
        <v>4429</v>
      </c>
      <c r="AF1457">
        <f>MATCH(AE1457,'CAT-4'!$A:$A,0)</f>
        <v>844</v>
      </c>
      <c r="AG1457">
        <f>MATCH(V1457,'CAT-4'!$1:$1,0)</f>
        <v>51</v>
      </c>
      <c r="AH1457">
        <f>INDEX('CAT-4'!$1:$1048576,FAR!AF1457,FAR!AG1457)</f>
        <v>114.6</v>
      </c>
      <c r="AI1457">
        <f>MATCH($AI$3,'CAT-4'!$1:$1,0)</f>
        <v>133</v>
      </c>
      <c r="AJ1457">
        <f>INDEX('CAT-4'!$1:$1048576,FAR!AF1457,FAR!AI1457)</f>
        <v>157.9</v>
      </c>
      <c r="AK1457" s="28">
        <f t="shared" si="809"/>
        <v>1.3778359511343805</v>
      </c>
      <c r="AL1457" s="28">
        <f t="shared" ref="AL1457:AL1458" si="811">AK1457</f>
        <v>1.3778359511343805</v>
      </c>
      <c r="AM1457" s="2">
        <f>INDEX(ELSV!$C$4:$G$58,MATCH(AE1457,ELSV!$G$4:$G$58,0),MATCH(IF(O1457&gt;2000000,"A",IF(O1457&gt;1000000,"B",IF(O1457&gt;100000,"C","D"))),ELSV!$C$4:$G$4,0))</f>
        <v>8</v>
      </c>
      <c r="AN1457" s="77">
        <f>INDEX(ELSV!$G$4:$K$58,MATCH(AE1457,ELSV!$G$4:$G$58,0),MATCH(IF(O1457&gt;2000000,"A",IF(O1457&gt;1000000,"B",IF(O1457&gt;100000,"C","D"))),ELSV!$G$4:$K$4,0))</f>
        <v>0.95</v>
      </c>
      <c r="AO1457" s="24">
        <f t="shared" si="805"/>
        <v>21931.180174520072</v>
      </c>
      <c r="AP1457" s="24">
        <f t="shared" si="806"/>
        <v>18809.032996897422</v>
      </c>
      <c r="AQ1457" s="25">
        <f t="shared" si="807"/>
        <v>3122.1471776226499</v>
      </c>
    </row>
    <row r="1458" spans="1:43" x14ac:dyDescent="0.25">
      <c r="A1458" s="11">
        <v>3008</v>
      </c>
      <c r="B1458" s="6">
        <v>3008006201</v>
      </c>
      <c r="C1458" s="6">
        <v>20000401</v>
      </c>
      <c r="D1458" s="6">
        <v>5000000371</v>
      </c>
      <c r="E1458" s="6" t="s">
        <v>1586</v>
      </c>
      <c r="F1458" s="6" t="s">
        <v>1249</v>
      </c>
      <c r="G1458" s="6"/>
      <c r="H1458" s="6">
        <v>8</v>
      </c>
      <c r="I1458" s="6" t="s">
        <v>8</v>
      </c>
      <c r="J1458" s="27">
        <v>43312</v>
      </c>
      <c r="K1458" s="27">
        <v>43312</v>
      </c>
      <c r="L1458" s="7">
        <v>15800.01</v>
      </c>
      <c r="M1458" s="7">
        <v>0</v>
      </c>
      <c r="N1458" s="7"/>
      <c r="O1458" s="8">
        <v>15800.01</v>
      </c>
      <c r="P1458" s="7">
        <v>-15800.01</v>
      </c>
      <c r="Q1458" s="7">
        <v>0</v>
      </c>
      <c r="R1458" s="7">
        <v>0</v>
      </c>
      <c r="S1458" s="12">
        <f t="shared" si="782"/>
        <v>-15800.01</v>
      </c>
      <c r="T1458" s="18">
        <f t="shared" si="783"/>
        <v>0</v>
      </c>
      <c r="U1458" s="18">
        <v>0</v>
      </c>
      <c r="V1458" s="30">
        <f t="shared" si="784"/>
        <v>43282</v>
      </c>
      <c r="W1458" s="28">
        <f t="shared" si="802"/>
        <v>4.8472222222222223</v>
      </c>
      <c r="X1458" s="38"/>
      <c r="AD1458"/>
      <c r="AE1458" s="43" t="s">
        <v>4174</v>
      </c>
      <c r="AF1458">
        <f>MATCH(AE1458,'CAT-4'!$A:$A,0)</f>
        <v>713</v>
      </c>
      <c r="AG1458">
        <f>MATCH(V1458,'CAT-4'!$1:$1,0)</f>
        <v>79</v>
      </c>
      <c r="AH1458">
        <f>INDEX('CAT-4'!$1:$1048576,FAR!AF1458,FAR!AG1458)</f>
        <v>114.5</v>
      </c>
      <c r="AI1458">
        <f>MATCH($AI$3,'CAT-4'!$1:$1,0)</f>
        <v>133</v>
      </c>
      <c r="AJ1458">
        <f>INDEX('CAT-4'!$1:$1048576,FAR!AF1458,FAR!AI1458)</f>
        <v>151.30000000000001</v>
      </c>
      <c r="AK1458" s="28">
        <f t="shared" si="809"/>
        <v>1.3213973799126639</v>
      </c>
      <c r="AL1458" s="28">
        <f t="shared" si="811"/>
        <v>1.3213973799126639</v>
      </c>
      <c r="AM1458" s="2">
        <f>INDEX(ELSV!$C$4:$G$58,MATCH(AE1458,ELSV!$G$4:$G$58,0),MATCH(IF(O1458&gt;2000000,"A",IF(O1458&gt;1000000,"B",IF(O1458&gt;100000,"C","D"))),ELSV!$C$4:$G$4,0))</f>
        <v>8</v>
      </c>
      <c r="AN1458" s="77">
        <f>INDEX(ELSV!$G$4:$K$58,MATCH(AE1458,ELSV!$G$4:$G$58,0),MATCH(IF(O1458&gt;2000000,"A",IF(O1458&gt;1000000,"B",IF(O1458&gt;100000,"C","D"))),ELSV!$G$4:$K$4,0))</f>
        <v>0.95</v>
      </c>
      <c r="AO1458" s="24">
        <f t="shared" si="805"/>
        <v>20878.091816593889</v>
      </c>
      <c r="AP1458" s="24">
        <f t="shared" si="806"/>
        <v>12017.589135055043</v>
      </c>
      <c r="AQ1458" s="25">
        <f t="shared" si="807"/>
        <v>8860.5026815388464</v>
      </c>
    </row>
    <row r="1459" spans="1:43" x14ac:dyDescent="0.25">
      <c r="A1459" s="11">
        <v>3004</v>
      </c>
      <c r="B1459" s="6">
        <v>3004006301</v>
      </c>
      <c r="C1459" s="6">
        <v>20000401</v>
      </c>
      <c r="D1459" s="6">
        <v>5030000030</v>
      </c>
      <c r="E1459" s="6" t="s">
        <v>1583</v>
      </c>
      <c r="F1459" s="6" t="s">
        <v>1357</v>
      </c>
      <c r="G1459" s="6"/>
      <c r="H1459" s="6">
        <v>2</v>
      </c>
      <c r="I1459" s="6" t="s">
        <v>41</v>
      </c>
      <c r="J1459" s="27">
        <v>40539</v>
      </c>
      <c r="K1459" s="27">
        <v>40539</v>
      </c>
      <c r="L1459" s="7">
        <v>15750</v>
      </c>
      <c r="M1459" s="7">
        <v>0</v>
      </c>
      <c r="N1459" s="7"/>
      <c r="O1459" s="8">
        <v>15750</v>
      </c>
      <c r="P1459" s="7">
        <v>-14175</v>
      </c>
      <c r="Q1459" s="7">
        <v>0</v>
      </c>
      <c r="R1459" s="7">
        <v>0</v>
      </c>
      <c r="S1459" s="12">
        <f t="shared" si="782"/>
        <v>-14175</v>
      </c>
      <c r="T1459" s="18">
        <f t="shared" si="783"/>
        <v>1575</v>
      </c>
      <c r="U1459" s="18">
        <v>1575</v>
      </c>
      <c r="V1459" s="30">
        <f t="shared" si="784"/>
        <v>40513</v>
      </c>
      <c r="W1459" s="28">
        <f t="shared" si="802"/>
        <v>12.438888888888888</v>
      </c>
      <c r="X1459" s="38" t="s">
        <v>3110</v>
      </c>
      <c r="Y1459">
        <f>MATCH(X1459,'CAT-3'!$A:$A,0)</f>
        <v>757</v>
      </c>
      <c r="Z1459">
        <f>MATCH(V1459,'CAT-3'!$1:$1,0)</f>
        <v>75</v>
      </c>
      <c r="AA1459">
        <f>INDEX('CAT-3'!$1:$1048576,FAR!Y1459,FAR!Z1459)</f>
        <v>94.9</v>
      </c>
      <c r="AB1459">
        <f>MATCH($AB$3,'CAT-3'!$1:$1,0)</f>
        <v>90</v>
      </c>
      <c r="AC1459">
        <f>INDEX('CAT-3'!$1:$1048576,FAR!Y1459,FAR!AB1459)</f>
        <v>93.3</v>
      </c>
      <c r="AD1459" s="28">
        <f t="shared" ref="AD1459:AD1461" si="812">AC1459/AA1459</f>
        <v>0.98314014752370904</v>
      </c>
      <c r="AE1459" s="43" t="s">
        <v>4047</v>
      </c>
      <c r="AF1459">
        <f>MATCH(AE1459,'CAT-4'!$A:$A,0)</f>
        <v>647</v>
      </c>
      <c r="AG1459">
        <f>MATCH($AG$3,'CAT-4'!$1:$1,0)</f>
        <v>4</v>
      </c>
      <c r="AH1459">
        <f>INDEX('CAT-4'!$1:$1048576,FAR!AF1459,FAR!AG1459)</f>
        <v>100.5</v>
      </c>
      <c r="AI1459">
        <f>MATCH($AI$3,'CAT-4'!$1:$1,0)</f>
        <v>133</v>
      </c>
      <c r="AJ1459">
        <f>INDEX('CAT-4'!$1:$1048576,FAR!AF1459,FAR!AI1459)</f>
        <v>92.8</v>
      </c>
      <c r="AK1459" s="28">
        <f t="shared" ref="AK1459:AK1467" si="813">AJ1459/AH1459</f>
        <v>0.92338308457711438</v>
      </c>
      <c r="AL1459" s="28">
        <f t="shared" ref="AL1459:AL1461" si="814">AK1459*AD1459</f>
        <v>0.90781498199204169</v>
      </c>
      <c r="AM1459" s="2">
        <f>INDEX(ELSV!$C$4:$G$58,MATCH(AE1459,ELSV!$G$4:$G$58,0),MATCH(IF(O1459&gt;2000000,"A",IF(O1459&gt;1000000,"B",IF(O1459&gt;100000,"C","D"))),ELSV!$C$4:$G$4,0))</f>
        <v>6</v>
      </c>
      <c r="AN1459" s="77">
        <f>INDEX(ELSV!$G$4:$K$58,MATCH(AE1459,ELSV!$G$4:$G$58,0),MATCH(IF(O1459&gt;2000000,"A",IF(O1459&gt;1000000,"B",IF(O1459&gt;100000,"C","D"))),ELSV!$G$4:$K$4,0))</f>
        <v>1</v>
      </c>
      <c r="AO1459" s="24">
        <f t="shared" si="805"/>
        <v>14298.085966374656</v>
      </c>
      <c r="AP1459" s="24">
        <f t="shared" si="806"/>
        <v>14298.085966374654</v>
      </c>
      <c r="AQ1459" s="25">
        <f t="shared" si="807"/>
        <v>0</v>
      </c>
    </row>
    <row r="1460" spans="1:43" x14ac:dyDescent="0.25">
      <c r="A1460" s="11">
        <v>3007</v>
      </c>
      <c r="B1460" s="6">
        <v>3007006201</v>
      </c>
      <c r="C1460" s="6">
        <v>20000301</v>
      </c>
      <c r="D1460" s="6">
        <v>4000000156</v>
      </c>
      <c r="E1460" s="6" t="s">
        <v>1585</v>
      </c>
      <c r="F1460" s="6" t="s">
        <v>914</v>
      </c>
      <c r="G1460" s="6"/>
      <c r="H1460" s="6">
        <v>1</v>
      </c>
      <c r="I1460" s="6" t="s">
        <v>8</v>
      </c>
      <c r="J1460" s="27">
        <v>40991</v>
      </c>
      <c r="K1460" s="27">
        <v>40991</v>
      </c>
      <c r="L1460" s="7">
        <v>15700.01</v>
      </c>
      <c r="M1460" s="7">
        <v>0</v>
      </c>
      <c r="N1460" s="7"/>
      <c r="O1460" s="8">
        <v>15700.01</v>
      </c>
      <c r="P1460" s="7">
        <v>-9962.5400000000009</v>
      </c>
      <c r="Q1460" s="7">
        <v>0</v>
      </c>
      <c r="R1460" s="7">
        <v>-993.81</v>
      </c>
      <c r="S1460" s="12">
        <f t="shared" si="782"/>
        <v>-10956.35</v>
      </c>
      <c r="T1460" s="18">
        <f t="shared" si="783"/>
        <v>5737.4699999999993</v>
      </c>
      <c r="U1460" s="18">
        <v>4743.66</v>
      </c>
      <c r="V1460" s="30">
        <f t="shared" si="784"/>
        <v>40969</v>
      </c>
      <c r="W1460" s="28">
        <f t="shared" si="802"/>
        <v>11.2</v>
      </c>
      <c r="X1460" s="38" t="s">
        <v>2970</v>
      </c>
      <c r="Y1460">
        <f>MATCH(X1460,'CAT-3'!$A:$A,0)</f>
        <v>687</v>
      </c>
      <c r="Z1460">
        <f>MATCH(V1460,'CAT-3'!$1:$1,0)</f>
        <v>90</v>
      </c>
      <c r="AA1460">
        <f>INDEX('CAT-3'!$1:$1048576,FAR!Y1460,FAR!Z1460)</f>
        <v>118.3</v>
      </c>
      <c r="AB1460">
        <f>MATCH($AB$3,'CAT-3'!$1:$1,0)</f>
        <v>90</v>
      </c>
      <c r="AC1460">
        <f>INDEX('CAT-3'!$1:$1048576,FAR!Y1460,FAR!AB1460)</f>
        <v>118.3</v>
      </c>
      <c r="AD1460" s="28">
        <f t="shared" si="812"/>
        <v>1</v>
      </c>
      <c r="AE1460" s="43" t="s">
        <v>2970</v>
      </c>
      <c r="AF1460">
        <f>MATCH(AE1460,'CAT-4'!$A:$A,0)</f>
        <v>709</v>
      </c>
      <c r="AG1460">
        <f>MATCH($AG$3,'CAT-4'!$1:$1,0)</f>
        <v>4</v>
      </c>
      <c r="AH1460">
        <f>INDEX('CAT-4'!$1:$1048576,FAR!AF1460,FAR!AG1460)</f>
        <v>101.5</v>
      </c>
      <c r="AI1460">
        <f>MATCH($AI$3,'CAT-4'!$1:$1,0)</f>
        <v>133</v>
      </c>
      <c r="AJ1460">
        <f>INDEX('CAT-4'!$1:$1048576,FAR!AF1460,FAR!AI1460)</f>
        <v>130.30000000000001</v>
      </c>
      <c r="AK1460" s="28">
        <f t="shared" si="813"/>
        <v>1.2837438423645322</v>
      </c>
      <c r="AL1460" s="28">
        <f t="shared" si="814"/>
        <v>1.2837438423645322</v>
      </c>
      <c r="AM1460" s="2">
        <f>INDEX(ELSV!$C$4:$G$58,MATCH(AE1460,ELSV!$G$4:$G$58,0),MATCH(IF(O1460&gt;2000000,"A",IF(O1460&gt;1000000,"B",IF(O1460&gt;100000,"C","D"))),ELSV!$C$4:$G$4,0))</f>
        <v>8</v>
      </c>
      <c r="AN1460" s="77">
        <f>INDEX(ELSV!$G$4:$K$58,MATCH(AE1460,ELSV!$G$4:$G$58,0),MATCH(IF(O1460&gt;2000000,"A",IF(O1460&gt;1000000,"B",IF(O1460&gt;100000,"C","D"))),ELSV!$G$4:$K$4,0))</f>
        <v>0.95</v>
      </c>
      <c r="AO1460" s="24">
        <f t="shared" si="805"/>
        <v>20154.791162561578</v>
      </c>
      <c r="AP1460" s="24">
        <f t="shared" si="806"/>
        <v>19147.051604433498</v>
      </c>
      <c r="AQ1460" s="25">
        <f t="shared" si="807"/>
        <v>1007.7395581280798</v>
      </c>
    </row>
    <row r="1461" spans="1:43" x14ac:dyDescent="0.25">
      <c r="A1461" s="11">
        <v>3007</v>
      </c>
      <c r="B1461" s="6">
        <v>3007006201</v>
      </c>
      <c r="C1461" s="6">
        <v>20000301</v>
      </c>
      <c r="D1461" s="6">
        <v>4000000157</v>
      </c>
      <c r="E1461" s="6" t="s">
        <v>1585</v>
      </c>
      <c r="F1461" s="6" t="s">
        <v>914</v>
      </c>
      <c r="G1461" s="6"/>
      <c r="H1461" s="6">
        <v>1</v>
      </c>
      <c r="I1461" s="6" t="s">
        <v>8</v>
      </c>
      <c r="J1461" s="27">
        <v>40991</v>
      </c>
      <c r="K1461" s="27">
        <v>40991</v>
      </c>
      <c r="L1461" s="7">
        <v>15699.99</v>
      </c>
      <c r="M1461" s="7">
        <v>0</v>
      </c>
      <c r="N1461" s="7"/>
      <c r="O1461" s="8">
        <v>15699.99</v>
      </c>
      <c r="P1461" s="7">
        <v>-9962.5400000000009</v>
      </c>
      <c r="Q1461" s="7">
        <v>0</v>
      </c>
      <c r="R1461" s="7">
        <v>-993.81</v>
      </c>
      <c r="S1461" s="12">
        <f t="shared" si="782"/>
        <v>-10956.35</v>
      </c>
      <c r="T1461" s="18">
        <f t="shared" si="783"/>
        <v>5737.4499999999989</v>
      </c>
      <c r="U1461" s="18">
        <v>4743.6400000000003</v>
      </c>
      <c r="V1461" s="30">
        <f t="shared" si="784"/>
        <v>40969</v>
      </c>
      <c r="W1461" s="28">
        <f t="shared" si="802"/>
        <v>11.2</v>
      </c>
      <c r="X1461" s="38" t="s">
        <v>2970</v>
      </c>
      <c r="Y1461">
        <f>MATCH(X1461,'CAT-3'!$A:$A,0)</f>
        <v>687</v>
      </c>
      <c r="Z1461">
        <f>MATCH(V1461,'CAT-3'!$1:$1,0)</f>
        <v>90</v>
      </c>
      <c r="AA1461">
        <f>INDEX('CAT-3'!$1:$1048576,FAR!Y1461,FAR!Z1461)</f>
        <v>118.3</v>
      </c>
      <c r="AB1461">
        <f>MATCH($AB$3,'CAT-3'!$1:$1,0)</f>
        <v>90</v>
      </c>
      <c r="AC1461">
        <f>INDEX('CAT-3'!$1:$1048576,FAR!Y1461,FAR!AB1461)</f>
        <v>118.3</v>
      </c>
      <c r="AD1461" s="28">
        <f t="shared" si="812"/>
        <v>1</v>
      </c>
      <c r="AE1461" s="43" t="s">
        <v>2970</v>
      </c>
      <c r="AF1461">
        <f>MATCH(AE1461,'CAT-4'!$A:$A,0)</f>
        <v>709</v>
      </c>
      <c r="AG1461">
        <f>MATCH($AG$3,'CAT-4'!$1:$1,0)</f>
        <v>4</v>
      </c>
      <c r="AH1461">
        <f>INDEX('CAT-4'!$1:$1048576,FAR!AF1461,FAR!AG1461)</f>
        <v>101.5</v>
      </c>
      <c r="AI1461">
        <f>MATCH($AI$3,'CAT-4'!$1:$1,0)</f>
        <v>133</v>
      </c>
      <c r="AJ1461">
        <f>INDEX('CAT-4'!$1:$1048576,FAR!AF1461,FAR!AI1461)</f>
        <v>130.30000000000001</v>
      </c>
      <c r="AK1461" s="28">
        <f t="shared" si="813"/>
        <v>1.2837438423645322</v>
      </c>
      <c r="AL1461" s="28">
        <f t="shared" si="814"/>
        <v>1.2837438423645322</v>
      </c>
      <c r="AM1461" s="2">
        <f>INDEX(ELSV!$C$4:$G$58,MATCH(AE1461,ELSV!$G$4:$G$58,0),MATCH(IF(O1461&gt;2000000,"A",IF(O1461&gt;1000000,"B",IF(O1461&gt;100000,"C","D"))),ELSV!$C$4:$G$4,0))</f>
        <v>8</v>
      </c>
      <c r="AN1461" s="77">
        <f>INDEX(ELSV!$G$4:$K$58,MATCH(AE1461,ELSV!$G$4:$G$58,0),MATCH(IF(O1461&gt;2000000,"A",IF(O1461&gt;1000000,"B",IF(O1461&gt;100000,"C","D"))),ELSV!$G$4:$K$4,0))</f>
        <v>0.95</v>
      </c>
      <c r="AO1461" s="24">
        <f t="shared" si="805"/>
        <v>20154.76548768473</v>
      </c>
      <c r="AP1461" s="24">
        <f t="shared" si="806"/>
        <v>19147.027213300491</v>
      </c>
      <c r="AQ1461" s="25">
        <f t="shared" si="807"/>
        <v>1007.738274384239</v>
      </c>
    </row>
    <row r="1462" spans="1:43" x14ac:dyDescent="0.25">
      <c r="A1462" s="11">
        <v>3008</v>
      </c>
      <c r="B1462" s="6">
        <v>3008005204</v>
      </c>
      <c r="C1462" s="6">
        <v>20000401</v>
      </c>
      <c r="D1462" s="6">
        <v>5000000368</v>
      </c>
      <c r="E1462" s="6" t="s">
        <v>1586</v>
      </c>
      <c r="F1462" s="6" t="s">
        <v>1214</v>
      </c>
      <c r="G1462" s="6"/>
      <c r="H1462" s="6">
        <v>1</v>
      </c>
      <c r="I1462" s="6" t="s">
        <v>8</v>
      </c>
      <c r="J1462" s="27">
        <v>43281</v>
      </c>
      <c r="K1462" s="27">
        <v>43281</v>
      </c>
      <c r="L1462" s="7">
        <v>15682.01</v>
      </c>
      <c r="M1462" s="7">
        <v>0</v>
      </c>
      <c r="N1462" s="7"/>
      <c r="O1462" s="8">
        <v>15682.01</v>
      </c>
      <c r="P1462" s="7">
        <v>-8829.18</v>
      </c>
      <c r="Q1462" s="7">
        <v>0</v>
      </c>
      <c r="R1462" s="7">
        <v>-2352.3000000000002</v>
      </c>
      <c r="S1462" s="12">
        <f t="shared" si="782"/>
        <v>-11181.48</v>
      </c>
      <c r="T1462" s="18">
        <f t="shared" si="783"/>
        <v>6852.83</v>
      </c>
      <c r="U1462" s="18">
        <v>4500.53</v>
      </c>
      <c r="V1462" s="30">
        <f t="shared" si="784"/>
        <v>43252</v>
      </c>
      <c r="W1462" s="28">
        <f t="shared" si="802"/>
        <v>4.9305555555555554</v>
      </c>
      <c r="X1462" s="38"/>
      <c r="AD1462"/>
      <c r="AE1462" s="43" t="s">
        <v>4047</v>
      </c>
      <c r="AF1462">
        <f>MATCH(AE1462,'CAT-4'!$A:$A,0)</f>
        <v>647</v>
      </c>
      <c r="AG1462">
        <f>MATCH(V1462,'CAT-4'!$1:$1,0)</f>
        <v>78</v>
      </c>
      <c r="AH1462">
        <f>INDEX('CAT-4'!$1:$1048576,FAR!AF1462,FAR!AG1462)</f>
        <v>93.6</v>
      </c>
      <c r="AI1462">
        <f>MATCH($AI$3,'CAT-4'!$1:$1,0)</f>
        <v>133</v>
      </c>
      <c r="AJ1462">
        <f>INDEX('CAT-4'!$1:$1048576,FAR!AF1462,FAR!AI1462)</f>
        <v>92.8</v>
      </c>
      <c r="AK1462" s="28">
        <f t="shared" si="813"/>
        <v>0.99145299145299148</v>
      </c>
      <c r="AL1462" s="28">
        <f t="shared" ref="AL1462:AL1467" si="815">AK1462</f>
        <v>0.99145299145299148</v>
      </c>
      <c r="AM1462" s="2">
        <f>INDEX(ELSV!$C$4:$G$58,MATCH(AE1462,ELSV!$G$4:$G$58,0),MATCH(IF(O1462&gt;2000000,"A",IF(O1462&gt;1000000,"B",IF(O1462&gt;100000,"C","D"))),ELSV!$C$4:$G$4,0))</f>
        <v>6</v>
      </c>
      <c r="AN1462" s="77">
        <f>INDEX(ELSV!$G$4:$K$58,MATCH(AE1462,ELSV!$G$4:$G$58,0),MATCH(IF(O1462&gt;2000000,"A",IF(O1462&gt;1000000,"B",IF(O1462&gt;100000,"C","D"))),ELSV!$G$4:$K$4,0))</f>
        <v>1</v>
      </c>
      <c r="AO1462" s="24">
        <f t="shared" si="805"/>
        <v>15547.975726495728</v>
      </c>
      <c r="AP1462" s="24">
        <f t="shared" si="806"/>
        <v>12776.693015986071</v>
      </c>
      <c r="AQ1462" s="25">
        <f t="shared" si="807"/>
        <v>2771.2827105096567</v>
      </c>
    </row>
    <row r="1463" spans="1:43" x14ac:dyDescent="0.25">
      <c r="A1463" s="11">
        <v>3006</v>
      </c>
      <c r="B1463" s="6">
        <v>3006006201</v>
      </c>
      <c r="C1463" s="6">
        <v>20000401</v>
      </c>
      <c r="D1463" s="6">
        <v>5000000293</v>
      </c>
      <c r="E1463" s="6" t="s">
        <v>1582</v>
      </c>
      <c r="F1463" s="6" t="s">
        <v>1187</v>
      </c>
      <c r="G1463" s="6"/>
      <c r="H1463" s="6">
        <v>7</v>
      </c>
      <c r="I1463" s="6" t="s">
        <v>8</v>
      </c>
      <c r="J1463" s="27">
        <v>42063</v>
      </c>
      <c r="K1463" s="27">
        <v>42063</v>
      </c>
      <c r="L1463" s="7">
        <v>15561</v>
      </c>
      <c r="M1463" s="7">
        <v>0</v>
      </c>
      <c r="N1463" s="7"/>
      <c r="O1463" s="8">
        <v>15561</v>
      </c>
      <c r="P1463" s="7">
        <v>-15561</v>
      </c>
      <c r="Q1463" s="7">
        <v>0</v>
      </c>
      <c r="R1463" s="7">
        <v>0</v>
      </c>
      <c r="S1463" s="12">
        <f t="shared" si="782"/>
        <v>-15561</v>
      </c>
      <c r="T1463" s="18">
        <f t="shared" si="783"/>
        <v>0</v>
      </c>
      <c r="U1463" s="18">
        <v>0</v>
      </c>
      <c r="V1463" s="30">
        <f t="shared" si="784"/>
        <v>42036</v>
      </c>
      <c r="W1463" s="28">
        <f t="shared" si="802"/>
        <v>8.2638888888888893</v>
      </c>
      <c r="X1463" s="38"/>
      <c r="AD1463"/>
      <c r="AE1463" s="43" t="s">
        <v>4174</v>
      </c>
      <c r="AF1463">
        <f>MATCH(AE1463,'CAT-4'!$A:$A,0)</f>
        <v>713</v>
      </c>
      <c r="AG1463">
        <f>MATCH(V1463,'CAT-4'!$1:$1,0)</f>
        <v>38</v>
      </c>
      <c r="AH1463">
        <f>INDEX('CAT-4'!$1:$1048576,FAR!AF1463,FAR!AG1463)</f>
        <v>106.6</v>
      </c>
      <c r="AI1463">
        <f>MATCH($AI$3,'CAT-4'!$1:$1,0)</f>
        <v>133</v>
      </c>
      <c r="AJ1463">
        <f>INDEX('CAT-4'!$1:$1048576,FAR!AF1463,FAR!AI1463)</f>
        <v>151.30000000000001</v>
      </c>
      <c r="AK1463" s="28">
        <f t="shared" si="813"/>
        <v>1.4193245778611634</v>
      </c>
      <c r="AL1463" s="28">
        <f t="shared" si="815"/>
        <v>1.4193245778611634</v>
      </c>
      <c r="AM1463" s="2">
        <f>INDEX(ELSV!$C$4:$G$58,MATCH(AE1463,ELSV!$G$4:$G$58,0),MATCH(IF(O1463&gt;2000000,"A",IF(O1463&gt;1000000,"B",IF(O1463&gt;100000,"C","D"))),ELSV!$C$4:$G$4,0))</f>
        <v>8</v>
      </c>
      <c r="AN1463" s="77">
        <f>INDEX(ELSV!$G$4:$K$58,MATCH(AE1463,ELSV!$G$4:$G$58,0),MATCH(IF(O1463&gt;2000000,"A",IF(O1463&gt;1000000,"B",IF(O1463&gt;100000,"C","D"))),ELSV!$G$4:$K$4,0))</f>
        <v>0.95</v>
      </c>
      <c r="AO1463" s="24">
        <f t="shared" si="805"/>
        <v>22086.109756097565</v>
      </c>
      <c r="AP1463" s="24">
        <f t="shared" si="806"/>
        <v>20981.804268292686</v>
      </c>
      <c r="AQ1463" s="25">
        <f t="shared" si="807"/>
        <v>1104.3054878048788</v>
      </c>
    </row>
    <row r="1464" spans="1:43" x14ac:dyDescent="0.25">
      <c r="A1464" s="11">
        <v>3008</v>
      </c>
      <c r="B1464" s="6">
        <v>3008006201</v>
      </c>
      <c r="C1464" s="6">
        <v>20000401</v>
      </c>
      <c r="D1464" s="6">
        <v>5000000317</v>
      </c>
      <c r="E1464" s="6" t="s">
        <v>1586</v>
      </c>
      <c r="F1464" s="6" t="s">
        <v>1207</v>
      </c>
      <c r="G1464" s="6"/>
      <c r="H1464" s="6">
        <v>6</v>
      </c>
      <c r="I1464" s="6" t="s">
        <v>8</v>
      </c>
      <c r="J1464" s="27">
        <v>42277</v>
      </c>
      <c r="K1464" s="27">
        <v>42277</v>
      </c>
      <c r="L1464" s="7">
        <v>15504.02</v>
      </c>
      <c r="M1464" s="7">
        <v>0</v>
      </c>
      <c r="N1464" s="7"/>
      <c r="O1464" s="8">
        <v>15504.02</v>
      </c>
      <c r="P1464" s="7">
        <v>-15504.02</v>
      </c>
      <c r="Q1464" s="7">
        <v>0</v>
      </c>
      <c r="R1464" s="7">
        <v>0</v>
      </c>
      <c r="S1464" s="12">
        <f t="shared" si="782"/>
        <v>-15504.02</v>
      </c>
      <c r="T1464" s="18">
        <f t="shared" si="783"/>
        <v>0</v>
      </c>
      <c r="U1464" s="18">
        <v>0</v>
      </c>
      <c r="V1464" s="30">
        <f t="shared" si="784"/>
        <v>42248</v>
      </c>
      <c r="W1464" s="28">
        <f t="shared" si="802"/>
        <v>7.6805555555555554</v>
      </c>
      <c r="X1464" s="38"/>
      <c r="AD1464"/>
      <c r="AE1464" s="43" t="s">
        <v>4037</v>
      </c>
      <c r="AF1464">
        <f>MATCH(AE1464,'CAT-4'!$A:$A,0)</f>
        <v>642</v>
      </c>
      <c r="AG1464">
        <f>MATCH(V1464,'CAT-4'!$1:$1,0)</f>
        <v>45</v>
      </c>
      <c r="AH1464">
        <f>INDEX('CAT-4'!$1:$1048576,FAR!AF1464,FAR!AG1464)</f>
        <v>96.4</v>
      </c>
      <c r="AI1464">
        <f>MATCH($AI$3,'CAT-4'!$1:$1,0)</f>
        <v>133</v>
      </c>
      <c r="AJ1464">
        <f>INDEX('CAT-4'!$1:$1048576,FAR!AF1464,FAR!AI1464)</f>
        <v>88.6</v>
      </c>
      <c r="AK1464" s="28">
        <f t="shared" si="813"/>
        <v>0.91908713692946042</v>
      </c>
      <c r="AL1464" s="28">
        <f t="shared" si="815"/>
        <v>0.91908713692946042</v>
      </c>
      <c r="AM1464" s="2">
        <f>INDEX(ELSV!$C$4:$G$58,MATCH(AE1464,ELSV!$G$4:$G$58,0),MATCH(IF(O1464&gt;2000000,"A",IF(O1464&gt;1000000,"B",IF(O1464&gt;100000,"C","D"))),ELSV!$C$4:$G$4,0))</f>
        <v>6</v>
      </c>
      <c r="AN1464" s="77">
        <f>INDEX(ELSV!$G$4:$K$58,MATCH(AE1464,ELSV!$G$4:$G$58,0),MATCH(IF(O1464&gt;2000000,"A",IF(O1464&gt;1000000,"B",IF(O1464&gt;100000,"C","D"))),ELSV!$G$4:$K$4,0))</f>
        <v>0.95</v>
      </c>
      <c r="AO1464" s="24">
        <f t="shared" si="805"/>
        <v>14249.545352697094</v>
      </c>
      <c r="AP1464" s="24">
        <f t="shared" si="806"/>
        <v>13537.068085062238</v>
      </c>
      <c r="AQ1464" s="25">
        <f t="shared" si="807"/>
        <v>712.47726763485662</v>
      </c>
    </row>
    <row r="1465" spans="1:43" x14ac:dyDescent="0.25">
      <c r="A1465" s="11">
        <v>3008</v>
      </c>
      <c r="B1465" s="6">
        <v>3008006203</v>
      </c>
      <c r="C1465" s="6">
        <v>20000401</v>
      </c>
      <c r="D1465" s="6">
        <v>5000000300</v>
      </c>
      <c r="E1465" s="6" t="s">
        <v>1586</v>
      </c>
      <c r="F1465" s="6" t="s">
        <v>1192</v>
      </c>
      <c r="G1465" s="6"/>
      <c r="H1465" s="6">
        <v>1</v>
      </c>
      <c r="I1465" s="6" t="s">
        <v>8</v>
      </c>
      <c r="J1465" s="27">
        <v>42154</v>
      </c>
      <c r="K1465" s="27">
        <v>42154</v>
      </c>
      <c r="L1465" s="7">
        <v>15500</v>
      </c>
      <c r="M1465" s="7">
        <v>0</v>
      </c>
      <c r="N1465" s="7"/>
      <c r="O1465" s="8">
        <v>15500</v>
      </c>
      <c r="P1465" s="7">
        <v>-6709.89</v>
      </c>
      <c r="Q1465" s="7">
        <v>0</v>
      </c>
      <c r="R1465" s="7">
        <v>-981.15</v>
      </c>
      <c r="S1465" s="12">
        <f t="shared" si="782"/>
        <v>-7691.04</v>
      </c>
      <c r="T1465" s="18">
        <f t="shared" si="783"/>
        <v>8790.11</v>
      </c>
      <c r="U1465" s="18">
        <v>7808.96</v>
      </c>
      <c r="V1465" s="30">
        <f t="shared" si="784"/>
        <v>42125</v>
      </c>
      <c r="W1465" s="28">
        <f t="shared" si="802"/>
        <v>8.0138888888888893</v>
      </c>
      <c r="X1465" s="38"/>
      <c r="AD1465"/>
      <c r="AE1465" s="43" t="s">
        <v>4260</v>
      </c>
      <c r="AF1465">
        <f>MATCH(AE1465,'CAT-4'!$A:$A,0)</f>
        <v>757</v>
      </c>
      <c r="AG1465">
        <f>MATCH(V1465,'CAT-4'!$1:$1,0)</f>
        <v>41</v>
      </c>
      <c r="AH1465">
        <f>INDEX('CAT-4'!$1:$1048576,FAR!AF1465,FAR!AG1465)</f>
        <v>114.3</v>
      </c>
      <c r="AI1465">
        <f>MATCH($AI$3,'CAT-4'!$1:$1,0)</f>
        <v>133</v>
      </c>
      <c r="AJ1465">
        <f>INDEX('CAT-4'!$1:$1048576,FAR!AF1465,FAR!AI1465)</f>
        <v>144.19999999999999</v>
      </c>
      <c r="AK1465" s="28">
        <f t="shared" si="813"/>
        <v>1.2615923009623797</v>
      </c>
      <c r="AL1465" s="28">
        <f t="shared" si="815"/>
        <v>1.2615923009623797</v>
      </c>
      <c r="AM1465" s="2">
        <f>INDEX(ELSV!$C$4:$G$58,MATCH(AE1465,ELSV!$G$4:$G$58,0),MATCH(IF(O1465&gt;2000000,"A",IF(O1465&gt;1000000,"B",IF(O1465&gt;100000,"C","D"))),ELSV!$C$4:$G$4,0))</f>
        <v>8</v>
      </c>
      <c r="AN1465" s="77">
        <f>INDEX(ELSV!$G$4:$K$58,MATCH(AE1465,ELSV!$G$4:$G$58,0),MATCH(IF(O1465&gt;2000000,"A",IF(O1465&gt;1000000,"B",IF(O1465&gt;100000,"C","D"))),ELSV!$G$4:$K$4,0))</f>
        <v>0.95</v>
      </c>
      <c r="AO1465" s="24">
        <f t="shared" si="805"/>
        <v>19554.680664916887</v>
      </c>
      <c r="AP1465" s="24">
        <f t="shared" si="806"/>
        <v>18576.946631671042</v>
      </c>
      <c r="AQ1465" s="25">
        <f t="shared" si="807"/>
        <v>977.73403324584433</v>
      </c>
    </row>
    <row r="1466" spans="1:43" hidden="1" x14ac:dyDescent="0.25">
      <c r="A1466" s="11">
        <v>3002</v>
      </c>
      <c r="B1466" s="6">
        <v>3002006201</v>
      </c>
      <c r="C1466" s="6">
        <v>20000401</v>
      </c>
      <c r="D1466" s="6">
        <v>5000000344</v>
      </c>
      <c r="E1466" s="6"/>
      <c r="F1466" s="6" t="s">
        <v>1228</v>
      </c>
      <c r="G1466" s="6"/>
      <c r="H1466" s="6">
        <v>2</v>
      </c>
      <c r="I1466" s="6" t="s">
        <v>8</v>
      </c>
      <c r="J1466" s="27">
        <v>42559</v>
      </c>
      <c r="K1466" s="27">
        <v>42559</v>
      </c>
      <c r="L1466" s="7">
        <v>15500</v>
      </c>
      <c r="M1466" s="7">
        <v>0</v>
      </c>
      <c r="N1466" s="7"/>
      <c r="O1466" s="8">
        <v>15500</v>
      </c>
      <c r="P1466" s="7">
        <v>-5623.47</v>
      </c>
      <c r="Q1466" s="7">
        <v>0</v>
      </c>
      <c r="R1466" s="7">
        <v>-981.15</v>
      </c>
      <c r="S1466" s="12">
        <f t="shared" si="782"/>
        <v>-6604.62</v>
      </c>
      <c r="T1466" s="18">
        <f t="shared" si="783"/>
        <v>9876.5299999999988</v>
      </c>
      <c r="U1466" s="18">
        <v>8895.3799999999992</v>
      </c>
      <c r="V1466" s="30">
        <f t="shared" si="784"/>
        <v>42552</v>
      </c>
      <c r="W1466" s="28">
        <f t="shared" si="802"/>
        <v>6.9083333333333332</v>
      </c>
      <c r="X1466" s="38" t="s">
        <v>3064</v>
      </c>
      <c r="AD1466"/>
      <c r="AE1466" s="43" t="s">
        <v>4165</v>
      </c>
      <c r="AF1466">
        <f>MATCH(AE1466,'CAT-4'!$A:$A,0)</f>
        <v>708</v>
      </c>
      <c r="AG1466">
        <f>MATCH(V1466,'CAT-4'!$1:$1,0)</f>
        <v>55</v>
      </c>
      <c r="AH1466">
        <f>INDEX('CAT-4'!$1:$1048576,FAR!AF1466,FAR!AG1466)</f>
        <v>119.2</v>
      </c>
      <c r="AI1466">
        <f>MATCH($AI$3,'CAT-4'!$1:$1,0)</f>
        <v>133</v>
      </c>
      <c r="AJ1466">
        <f>INDEX('CAT-4'!$1:$1048576,FAR!AF1466,FAR!AI1466)</f>
        <v>133.69999999999999</v>
      </c>
      <c r="AK1466" s="28">
        <f t="shared" si="813"/>
        <v>1.1216442953020134</v>
      </c>
      <c r="AL1466" s="28">
        <f t="shared" si="815"/>
        <v>1.1216442953020134</v>
      </c>
      <c r="AM1466" s="2">
        <f>INDEX(ELSV!$C$4:$G$58,MATCH(AE1466,ELSV!$G$4:$G$58,0),MATCH(IF(O1466&gt;2000000,"A",IF(O1466&gt;1000000,"B",IF(O1466&gt;100000,"C","D"))),ELSV!$C$4:$G$4,0))</f>
        <v>8</v>
      </c>
      <c r="AN1466" s="77">
        <f>INDEX(ELSV!$G$4:$K$58,MATCH(AE1466,ELSV!$G$4:$G$58,0),MATCH(IF(O1466&gt;2000000,"A",IF(O1466&gt;1000000,"B",IF(O1466&gt;100000,"C","D"))),ELSV!$G$4:$K$4,0))</f>
        <v>0.95</v>
      </c>
      <c r="AO1466" s="24">
        <f t="shared" si="805"/>
        <v>17385.486577181207</v>
      </c>
      <c r="AP1466" s="24">
        <f t="shared" si="806"/>
        <v>14262.437451936519</v>
      </c>
      <c r="AQ1466" s="25">
        <f t="shared" si="807"/>
        <v>3123.0491252446882</v>
      </c>
    </row>
    <row r="1467" spans="1:43" x14ac:dyDescent="0.25">
      <c r="A1467" s="11">
        <v>3008</v>
      </c>
      <c r="B1467" s="6">
        <v>3008006201</v>
      </c>
      <c r="C1467" s="6">
        <v>20000301</v>
      </c>
      <c r="D1467" s="6">
        <v>4000000292</v>
      </c>
      <c r="E1467" s="6" t="s">
        <v>1586</v>
      </c>
      <c r="F1467" s="6" t="s">
        <v>1014</v>
      </c>
      <c r="G1467" s="6"/>
      <c r="H1467" s="6">
        <v>1</v>
      </c>
      <c r="I1467" s="6" t="s">
        <v>8</v>
      </c>
      <c r="J1467" s="27">
        <v>42460</v>
      </c>
      <c r="K1467" s="27">
        <v>42460</v>
      </c>
      <c r="L1467" s="7">
        <v>15457.5</v>
      </c>
      <c r="M1467" s="7">
        <v>0</v>
      </c>
      <c r="N1467" s="7"/>
      <c r="O1467" s="8">
        <v>15457.5</v>
      </c>
      <c r="P1467" s="7">
        <v>-5873.43</v>
      </c>
      <c r="Q1467" s="7">
        <v>0</v>
      </c>
      <c r="R1467" s="7">
        <v>-978.46</v>
      </c>
      <c r="S1467" s="12">
        <f t="shared" si="782"/>
        <v>-6851.89</v>
      </c>
      <c r="T1467" s="18">
        <f t="shared" si="783"/>
        <v>9584.07</v>
      </c>
      <c r="U1467" s="18">
        <v>8605.61</v>
      </c>
      <c r="V1467" s="30">
        <f t="shared" si="784"/>
        <v>42430</v>
      </c>
      <c r="W1467" s="28">
        <f t="shared" si="802"/>
        <v>7.1805555555555554</v>
      </c>
      <c r="X1467" s="38"/>
      <c r="AD1467"/>
      <c r="AE1467" s="43" t="s">
        <v>4429</v>
      </c>
      <c r="AF1467">
        <f>MATCH(AE1467,'CAT-4'!$A:$A,0)</f>
        <v>844</v>
      </c>
      <c r="AG1467">
        <f>MATCH(V1467,'CAT-4'!$1:$1,0)</f>
        <v>51</v>
      </c>
      <c r="AH1467">
        <f>INDEX('CAT-4'!$1:$1048576,FAR!AF1467,FAR!AG1467)</f>
        <v>114.6</v>
      </c>
      <c r="AI1467">
        <f>MATCH($AI$3,'CAT-4'!$1:$1,0)</f>
        <v>133</v>
      </c>
      <c r="AJ1467">
        <f>INDEX('CAT-4'!$1:$1048576,FAR!AF1467,FAR!AI1467)</f>
        <v>157.9</v>
      </c>
      <c r="AK1467" s="28">
        <f t="shared" si="813"/>
        <v>1.3778359511343805</v>
      </c>
      <c r="AL1467" s="28">
        <f t="shared" si="815"/>
        <v>1.3778359511343805</v>
      </c>
      <c r="AM1467" s="2">
        <f>INDEX(ELSV!$C$4:$G$58,MATCH(AE1467,ELSV!$G$4:$G$58,0),MATCH(IF(O1467&gt;2000000,"A",IF(O1467&gt;1000000,"B",IF(O1467&gt;100000,"C","D"))),ELSV!$C$4:$G$4,0))</f>
        <v>8</v>
      </c>
      <c r="AN1467" s="77">
        <f>INDEX(ELSV!$G$4:$K$58,MATCH(AE1467,ELSV!$G$4:$G$58,0),MATCH(IF(O1467&gt;2000000,"A",IF(O1467&gt;1000000,"B",IF(O1467&gt;100000,"C","D"))),ELSV!$G$4:$K$4,0))</f>
        <v>0.95</v>
      </c>
      <c r="AO1467" s="24">
        <f t="shared" si="805"/>
        <v>21297.899214659687</v>
      </c>
      <c r="AP1467" s="24">
        <f t="shared" si="806"/>
        <v>18160.526387639071</v>
      </c>
      <c r="AQ1467" s="25">
        <f t="shared" si="807"/>
        <v>3137.3728270206157</v>
      </c>
    </row>
    <row r="1468" spans="1:43" x14ac:dyDescent="0.25">
      <c r="A1468" s="11">
        <v>3005</v>
      </c>
      <c r="B1468" s="6">
        <v>3005006203</v>
      </c>
      <c r="C1468" s="6">
        <v>20000301</v>
      </c>
      <c r="D1468" s="6">
        <v>4000000126</v>
      </c>
      <c r="E1468" s="6" t="s">
        <v>1584</v>
      </c>
      <c r="F1468" s="6" t="s">
        <v>890</v>
      </c>
      <c r="G1468" s="6"/>
      <c r="H1468" s="6">
        <v>1</v>
      </c>
      <c r="I1468" s="6" t="s">
        <v>8</v>
      </c>
      <c r="J1468" s="27">
        <v>40521</v>
      </c>
      <c r="K1468" s="27">
        <v>40521</v>
      </c>
      <c r="L1468" s="7">
        <v>15339.14</v>
      </c>
      <c r="M1468" s="7">
        <v>0</v>
      </c>
      <c r="N1468" s="7"/>
      <c r="O1468" s="8">
        <v>15339.14</v>
      </c>
      <c r="P1468" s="7">
        <v>-10981.27</v>
      </c>
      <c r="Q1468" s="7">
        <v>0</v>
      </c>
      <c r="R1468" s="7">
        <v>-970.97</v>
      </c>
      <c r="S1468" s="12">
        <f t="shared" si="782"/>
        <v>-11952.24</v>
      </c>
      <c r="T1468" s="18">
        <f t="shared" si="783"/>
        <v>4357.869999999999</v>
      </c>
      <c r="U1468" s="18">
        <v>3386.9</v>
      </c>
      <c r="V1468" s="30">
        <f t="shared" si="784"/>
        <v>40513</v>
      </c>
      <c r="W1468" s="28">
        <f t="shared" si="802"/>
        <v>12.488888888888889</v>
      </c>
      <c r="X1468" s="38" t="s">
        <v>2852</v>
      </c>
      <c r="Y1468">
        <f>MATCH(X1468,'CAT-3'!$A:$A,0)</f>
        <v>628</v>
      </c>
      <c r="Z1468">
        <f>MATCH(V1468,'CAT-3'!$1:$1,0)</f>
        <v>75</v>
      </c>
      <c r="AA1468">
        <f>INDEX('CAT-3'!$1:$1048576,FAR!Y1468,FAR!Z1468)</f>
        <v>130.6</v>
      </c>
      <c r="AB1468">
        <f>MATCH($AB$3,'CAT-3'!$1:$1,0)</f>
        <v>90</v>
      </c>
      <c r="AC1468">
        <f>INDEX('CAT-3'!$1:$1048576,FAR!Y1468,FAR!AB1468)</f>
        <v>138.4</v>
      </c>
      <c r="AD1468" s="28">
        <f>AC1468/AA1468</f>
        <v>1.0597243491577337</v>
      </c>
      <c r="AE1468" s="43" t="s">
        <v>4429</v>
      </c>
      <c r="AF1468">
        <f>MATCH(AE1468,'CAT-4'!$A:$A,0)</f>
        <v>844</v>
      </c>
      <c r="AG1468">
        <f>MATCH($AG$3,'CAT-4'!$1:$1,0)</f>
        <v>4</v>
      </c>
      <c r="AH1468">
        <f>INDEX('CAT-4'!$1:$1048576,FAR!AF1468,FAR!AG1468)</f>
        <v>103.9</v>
      </c>
      <c r="AI1468">
        <f>MATCH($AI$3,'CAT-4'!$1:$1,0)</f>
        <v>133</v>
      </c>
      <c r="AJ1468">
        <f>INDEX('CAT-4'!$1:$1048576,FAR!AF1468,FAR!AI1468)</f>
        <v>157.9</v>
      </c>
      <c r="AK1468" s="28">
        <f>AJ1468/AH1468</f>
        <v>1.5197305101058709</v>
      </c>
      <c r="AL1468" s="28">
        <f>AK1468*AD1468</f>
        <v>1.6104954257170947</v>
      </c>
      <c r="AM1468" s="2">
        <f>INDEX(ELSV!$C$4:$G$58,MATCH(AE1468,ELSV!$G$4:$G$58,0),MATCH(IF(O1468&gt;2000000,"A",IF(O1468&gt;1000000,"B",IF(O1468&gt;100000,"C","D"))),ELSV!$C$4:$G$4,0))</f>
        <v>8</v>
      </c>
      <c r="AN1468" s="77">
        <f>INDEX(ELSV!$G$4:$K$58,MATCH(AE1468,ELSV!$G$4:$G$58,0),MATCH(IF(O1468&gt;2000000,"A",IF(O1468&gt;1000000,"B",IF(O1468&gt;100000,"C","D"))),ELSV!$G$4:$K$4,0))</f>
        <v>0.95</v>
      </c>
      <c r="AO1468" s="24">
        <f t="shared" si="805"/>
        <v>24703.614804434113</v>
      </c>
      <c r="AP1468" s="24">
        <f t="shared" si="806"/>
        <v>23468.434064212408</v>
      </c>
      <c r="AQ1468" s="25">
        <f t="shared" si="807"/>
        <v>1235.1807402217055</v>
      </c>
    </row>
    <row r="1469" spans="1:43" x14ac:dyDescent="0.25">
      <c r="A1469" s="11">
        <v>3006</v>
      </c>
      <c r="B1469" s="6">
        <v>3006006301</v>
      </c>
      <c r="C1469" s="6">
        <v>20000401</v>
      </c>
      <c r="D1469" s="6">
        <v>5000000192</v>
      </c>
      <c r="E1469" s="6" t="s">
        <v>1582</v>
      </c>
      <c r="F1469" s="6" t="s">
        <v>1157</v>
      </c>
      <c r="G1469" s="6"/>
      <c r="H1469" s="6">
        <v>9</v>
      </c>
      <c r="I1469" s="6" t="s">
        <v>41</v>
      </c>
      <c r="J1469" s="27">
        <v>41137</v>
      </c>
      <c r="K1469" s="27">
        <v>41122</v>
      </c>
      <c r="L1469" s="7">
        <v>15300</v>
      </c>
      <c r="M1469" s="7">
        <v>0</v>
      </c>
      <c r="N1469" s="7"/>
      <c r="O1469" s="8">
        <v>15300</v>
      </c>
      <c r="P1469" s="7">
        <v>-15300</v>
      </c>
      <c r="Q1469" s="7">
        <v>0</v>
      </c>
      <c r="R1469" s="7">
        <v>0</v>
      </c>
      <c r="S1469" s="12">
        <f t="shared" si="782"/>
        <v>-15300</v>
      </c>
      <c r="T1469" s="18">
        <f t="shared" si="783"/>
        <v>0</v>
      </c>
      <c r="U1469" s="18">
        <v>0</v>
      </c>
      <c r="V1469" s="30">
        <f t="shared" si="784"/>
        <v>41122</v>
      </c>
      <c r="W1469" s="28">
        <f t="shared" si="802"/>
        <v>10.844444444444445</v>
      </c>
      <c r="X1469" s="38"/>
      <c r="AD1469"/>
      <c r="AE1469" s="43" t="s">
        <v>4037</v>
      </c>
      <c r="AF1469">
        <f>MATCH(AE1469,'CAT-4'!$A:$A,0)</f>
        <v>642</v>
      </c>
      <c r="AG1469">
        <f>MATCH(V1469,'CAT-4'!$1:$1,0)</f>
        <v>8</v>
      </c>
      <c r="AH1469">
        <f>INDEX('CAT-4'!$1:$1048576,FAR!AF1469,FAR!AG1469)</f>
        <v>99.1</v>
      </c>
      <c r="AI1469">
        <f>MATCH($AI$3,'CAT-4'!$1:$1,0)</f>
        <v>133</v>
      </c>
      <c r="AJ1469">
        <f>INDEX('CAT-4'!$1:$1048576,FAR!AF1469,FAR!AI1469)</f>
        <v>88.6</v>
      </c>
      <c r="AK1469" s="28">
        <f t="shared" ref="AK1469:AK1470" si="816">AJ1469/AH1469</f>
        <v>0.89404641775983851</v>
      </c>
      <c r="AL1469" s="28">
        <f t="shared" ref="AL1469:AL1470" si="817">AK1469</f>
        <v>0.89404641775983851</v>
      </c>
      <c r="AM1469" s="2">
        <f>INDEX(ELSV!$C$4:$G$58,MATCH(AE1469,ELSV!$G$4:$G$58,0),MATCH(IF(O1469&gt;2000000,"A",IF(O1469&gt;1000000,"B",IF(O1469&gt;100000,"C","D"))),ELSV!$C$4:$G$4,0))</f>
        <v>6</v>
      </c>
      <c r="AN1469" s="77">
        <f>INDEX(ELSV!$G$4:$K$58,MATCH(AE1469,ELSV!$G$4:$G$58,0),MATCH(IF(O1469&gt;2000000,"A",IF(O1469&gt;1000000,"B",IF(O1469&gt;100000,"C","D"))),ELSV!$G$4:$K$4,0))</f>
        <v>0.95</v>
      </c>
      <c r="AO1469" s="24">
        <f t="shared" si="805"/>
        <v>13678.910191725528</v>
      </c>
      <c r="AP1469" s="24">
        <f t="shared" si="806"/>
        <v>12994.964682139253</v>
      </c>
      <c r="AQ1469" s="25">
        <f t="shared" si="807"/>
        <v>683.94550958627588</v>
      </c>
    </row>
    <row r="1470" spans="1:43" x14ac:dyDescent="0.25">
      <c r="A1470" s="11">
        <v>3005</v>
      </c>
      <c r="B1470" s="6">
        <v>3005006201</v>
      </c>
      <c r="C1470" s="6">
        <v>20000301</v>
      </c>
      <c r="D1470" s="6">
        <v>4000000263</v>
      </c>
      <c r="E1470" s="6" t="s">
        <v>1584</v>
      </c>
      <c r="F1470" s="6" t="s">
        <v>955</v>
      </c>
      <c r="G1470" s="6"/>
      <c r="H1470" s="6">
        <v>2</v>
      </c>
      <c r="I1470" s="6" t="s">
        <v>8</v>
      </c>
      <c r="J1470" s="27">
        <v>42137</v>
      </c>
      <c r="K1470" s="27">
        <v>42137</v>
      </c>
      <c r="L1470" s="7">
        <v>15276</v>
      </c>
      <c r="M1470" s="7">
        <v>0</v>
      </c>
      <c r="N1470" s="7"/>
      <c r="O1470" s="8">
        <v>15276</v>
      </c>
      <c r="P1470" s="7">
        <v>-6657.83</v>
      </c>
      <c r="Q1470" s="7">
        <v>0</v>
      </c>
      <c r="R1470" s="7">
        <v>-966.97</v>
      </c>
      <c r="S1470" s="12">
        <f t="shared" si="782"/>
        <v>-7624.8</v>
      </c>
      <c r="T1470" s="18">
        <f t="shared" si="783"/>
        <v>8618.17</v>
      </c>
      <c r="U1470" s="18">
        <v>7651.2</v>
      </c>
      <c r="V1470" s="30">
        <f t="shared" si="784"/>
        <v>42125</v>
      </c>
      <c r="W1470" s="28">
        <f t="shared" si="802"/>
        <v>8.0611111111111118</v>
      </c>
      <c r="X1470" s="38"/>
      <c r="AD1470"/>
      <c r="AE1470" s="43" t="s">
        <v>4429</v>
      </c>
      <c r="AF1470">
        <f>MATCH(AE1470,'CAT-4'!$A:$A,0)</f>
        <v>844</v>
      </c>
      <c r="AG1470">
        <f>MATCH(V1470,'CAT-4'!$1:$1,0)</f>
        <v>41</v>
      </c>
      <c r="AH1470">
        <f>INDEX('CAT-4'!$1:$1048576,FAR!AF1470,FAR!AG1470)</f>
        <v>112.6</v>
      </c>
      <c r="AI1470">
        <f>MATCH($AI$3,'CAT-4'!$1:$1,0)</f>
        <v>133</v>
      </c>
      <c r="AJ1470">
        <f>INDEX('CAT-4'!$1:$1048576,FAR!AF1470,FAR!AI1470)</f>
        <v>157.9</v>
      </c>
      <c r="AK1470" s="28">
        <f t="shared" si="816"/>
        <v>1.402309058614565</v>
      </c>
      <c r="AL1470" s="28">
        <f t="shared" si="817"/>
        <v>1.402309058614565</v>
      </c>
      <c r="AM1470" s="2">
        <f>INDEX(ELSV!$C$4:$G$58,MATCH(AE1470,ELSV!$G$4:$G$58,0),MATCH(IF(O1470&gt;2000000,"A",IF(O1470&gt;1000000,"B",IF(O1470&gt;100000,"C","D"))),ELSV!$C$4:$G$4,0))</f>
        <v>8</v>
      </c>
      <c r="AN1470" s="77">
        <f>INDEX(ELSV!$G$4:$K$58,MATCH(AE1470,ELSV!$G$4:$G$58,0),MATCH(IF(O1470&gt;2000000,"A",IF(O1470&gt;1000000,"B",IF(O1470&gt;100000,"C","D"))),ELSV!$G$4:$K$4,0))</f>
        <v>0.95</v>
      </c>
      <c r="AO1470" s="24">
        <f t="shared" si="805"/>
        <v>21421.673179396093</v>
      </c>
      <c r="AP1470" s="24">
        <f t="shared" si="806"/>
        <v>20350.589520426289</v>
      </c>
      <c r="AQ1470" s="25">
        <f t="shared" si="807"/>
        <v>1071.0836589698047</v>
      </c>
    </row>
    <row r="1471" spans="1:43" x14ac:dyDescent="0.25">
      <c r="A1471" s="11">
        <v>3008</v>
      </c>
      <c r="B1471" s="6">
        <v>3008006301</v>
      </c>
      <c r="C1471" s="6">
        <v>20000401</v>
      </c>
      <c r="D1471" s="6">
        <v>5000000030</v>
      </c>
      <c r="E1471" s="6" t="s">
        <v>1586</v>
      </c>
      <c r="F1471" s="6" t="s">
        <v>1096</v>
      </c>
      <c r="G1471" s="6"/>
      <c r="H1471" s="6">
        <v>1</v>
      </c>
      <c r="I1471" s="6" t="s">
        <v>8</v>
      </c>
      <c r="J1471" s="27">
        <v>40939</v>
      </c>
      <c r="K1471" s="27">
        <v>40939</v>
      </c>
      <c r="L1471" s="7">
        <v>15225.01</v>
      </c>
      <c r="M1471" s="7">
        <v>0</v>
      </c>
      <c r="N1471" s="7"/>
      <c r="O1471" s="8">
        <v>15225.01</v>
      </c>
      <c r="P1471" s="7">
        <v>-9276.83</v>
      </c>
      <c r="Q1471" s="7">
        <v>0</v>
      </c>
      <c r="R1471" s="7">
        <v>-963.74</v>
      </c>
      <c r="S1471" s="12">
        <f t="shared" si="782"/>
        <v>-10240.57</v>
      </c>
      <c r="T1471" s="18">
        <f t="shared" si="783"/>
        <v>5948.18</v>
      </c>
      <c r="U1471" s="18">
        <v>4984.4399999999996</v>
      </c>
      <c r="V1471" s="30">
        <f t="shared" si="784"/>
        <v>40909</v>
      </c>
      <c r="W1471" s="28">
        <f t="shared" si="802"/>
        <v>11.347222222222221</v>
      </c>
      <c r="X1471" s="38" t="s">
        <v>3110</v>
      </c>
      <c r="Y1471">
        <f>MATCH(X1471,'CAT-3'!$A:$A,0)</f>
        <v>757</v>
      </c>
      <c r="Z1471">
        <f>MATCH(V1471,'CAT-3'!$1:$1,0)</f>
        <v>88</v>
      </c>
      <c r="AA1471">
        <f>INDEX('CAT-3'!$1:$1048576,FAR!Y1471,FAR!Z1471)</f>
        <v>93.3</v>
      </c>
      <c r="AB1471">
        <f>MATCH($AB$3,'CAT-3'!$1:$1,0)</f>
        <v>90</v>
      </c>
      <c r="AC1471">
        <f>INDEX('CAT-3'!$1:$1048576,FAR!Y1471,FAR!AB1471)</f>
        <v>93.3</v>
      </c>
      <c r="AD1471" s="28">
        <f>AC1471/AA1471</f>
        <v>1</v>
      </c>
      <c r="AE1471" s="43" t="s">
        <v>4047</v>
      </c>
      <c r="AF1471">
        <f>MATCH(AE1471,'CAT-4'!$A:$A,0)</f>
        <v>647</v>
      </c>
      <c r="AG1471">
        <f>MATCH($AG$3,'CAT-4'!$1:$1,0)</f>
        <v>4</v>
      </c>
      <c r="AH1471">
        <f>INDEX('CAT-4'!$1:$1048576,FAR!AF1471,FAR!AG1471)</f>
        <v>100.5</v>
      </c>
      <c r="AI1471">
        <f>MATCH($AI$3,'CAT-4'!$1:$1,0)</f>
        <v>133</v>
      </c>
      <c r="AJ1471">
        <f>INDEX('CAT-4'!$1:$1048576,FAR!AF1471,FAR!AI1471)</f>
        <v>92.8</v>
      </c>
      <c r="AK1471" s="28">
        <f>AJ1471/AH1471</f>
        <v>0.92338308457711438</v>
      </c>
      <c r="AL1471" s="28">
        <f>AK1471*AD1471</f>
        <v>0.92338308457711438</v>
      </c>
      <c r="AM1471" s="2">
        <f>INDEX(ELSV!$C$4:$G$58,MATCH(AE1471,ELSV!$G$4:$G$58,0),MATCH(IF(O1471&gt;2000000,"A",IF(O1471&gt;1000000,"B",IF(O1471&gt;100000,"C","D"))),ELSV!$C$4:$G$4,0))</f>
        <v>6</v>
      </c>
      <c r="AN1471" s="77">
        <f>INDEX(ELSV!$G$4:$K$58,MATCH(AE1471,ELSV!$G$4:$G$58,0),MATCH(IF(O1471&gt;2000000,"A",IF(O1471&gt;1000000,"B",IF(O1471&gt;100000,"C","D"))),ELSV!$G$4:$K$4,0))</f>
        <v>1</v>
      </c>
      <c r="AO1471" s="24">
        <f t="shared" si="805"/>
        <v>14058.516696517412</v>
      </c>
      <c r="AP1471" s="24">
        <f t="shared" si="806"/>
        <v>14058.51669651741</v>
      </c>
      <c r="AQ1471" s="25">
        <f t="shared" si="807"/>
        <v>0</v>
      </c>
    </row>
    <row r="1472" spans="1:43" x14ac:dyDescent="0.25">
      <c r="A1472" s="11">
        <v>3007</v>
      </c>
      <c r="B1472" s="6">
        <v>3007006301</v>
      </c>
      <c r="C1472" s="6">
        <v>20000401</v>
      </c>
      <c r="D1472" s="6">
        <v>5000000367</v>
      </c>
      <c r="E1472" s="6" t="s">
        <v>1585</v>
      </c>
      <c r="F1472" s="6" t="s">
        <v>1246</v>
      </c>
      <c r="G1472" s="6"/>
      <c r="H1472" s="6">
        <v>1</v>
      </c>
      <c r="I1472" s="6" t="s">
        <v>8</v>
      </c>
      <c r="J1472" s="27">
        <v>43251</v>
      </c>
      <c r="K1472" s="27">
        <v>43251</v>
      </c>
      <c r="L1472" s="7">
        <v>15207</v>
      </c>
      <c r="M1472" s="7">
        <v>0</v>
      </c>
      <c r="N1472" s="7"/>
      <c r="O1472" s="8">
        <v>15207</v>
      </c>
      <c r="P1472" s="7">
        <v>-8749.23</v>
      </c>
      <c r="Q1472" s="7">
        <v>0</v>
      </c>
      <c r="R1472" s="7">
        <v>-2281.0500000000002</v>
      </c>
      <c r="S1472" s="12">
        <f t="shared" si="782"/>
        <v>-11030.279999999999</v>
      </c>
      <c r="T1472" s="18">
        <f t="shared" si="783"/>
        <v>6457.77</v>
      </c>
      <c r="U1472" s="18">
        <v>4176.72</v>
      </c>
      <c r="V1472" s="30">
        <f t="shared" si="784"/>
        <v>43221</v>
      </c>
      <c r="W1472" s="28">
        <f t="shared" si="802"/>
        <v>5.0138888888888893</v>
      </c>
      <c r="X1472" s="38"/>
      <c r="AD1472"/>
      <c r="AE1472" s="43" t="s">
        <v>4047</v>
      </c>
      <c r="AF1472">
        <f>MATCH(AE1472,'CAT-4'!$A:$A,0)</f>
        <v>647</v>
      </c>
      <c r="AG1472">
        <f>MATCH(V1472,'CAT-4'!$1:$1,0)</f>
        <v>77</v>
      </c>
      <c r="AH1472">
        <f>INDEX('CAT-4'!$1:$1048576,FAR!AF1472,FAR!AG1472)</f>
        <v>93.4</v>
      </c>
      <c r="AI1472">
        <f>MATCH($AI$3,'CAT-4'!$1:$1,0)</f>
        <v>133</v>
      </c>
      <c r="AJ1472">
        <f>INDEX('CAT-4'!$1:$1048576,FAR!AF1472,FAR!AI1472)</f>
        <v>92.8</v>
      </c>
      <c r="AK1472" s="28">
        <f t="shared" ref="AK1472:AK1474" si="818">AJ1472/AH1472</f>
        <v>0.99357601713062094</v>
      </c>
      <c r="AL1472" s="28">
        <f t="shared" ref="AL1472:AL1474" si="819">AK1472</f>
        <v>0.99357601713062094</v>
      </c>
      <c r="AM1472" s="2">
        <f>INDEX(ELSV!$C$4:$G$58,MATCH(AE1472,ELSV!$G$4:$G$58,0),MATCH(IF(O1472&gt;2000000,"A",IF(O1472&gt;1000000,"B",IF(O1472&gt;100000,"C","D"))),ELSV!$C$4:$G$4,0))</f>
        <v>6</v>
      </c>
      <c r="AN1472" s="77">
        <f>INDEX(ELSV!$G$4:$K$58,MATCH(AE1472,ELSV!$G$4:$G$58,0),MATCH(IF(O1472&gt;2000000,"A",IF(O1472&gt;1000000,"B",IF(O1472&gt;100000,"C","D"))),ELSV!$G$4:$K$4,0))</f>
        <v>1</v>
      </c>
      <c r="AO1472" s="24">
        <f t="shared" si="805"/>
        <v>15109.310492505352</v>
      </c>
      <c r="AP1472" s="24">
        <f t="shared" si="806"/>
        <v>12626.067332857481</v>
      </c>
      <c r="AQ1472" s="25">
        <f t="shared" si="807"/>
        <v>2483.2431596478709</v>
      </c>
    </row>
    <row r="1473" spans="1:43" x14ac:dyDescent="0.25">
      <c r="A1473" s="11">
        <v>3005</v>
      </c>
      <c r="B1473" s="6">
        <v>3005006201</v>
      </c>
      <c r="C1473" s="6">
        <v>20000301</v>
      </c>
      <c r="D1473" s="6">
        <v>4000000354</v>
      </c>
      <c r="E1473" s="6" t="s">
        <v>1584</v>
      </c>
      <c r="F1473" s="6" t="s">
        <v>1047</v>
      </c>
      <c r="G1473" s="6"/>
      <c r="H1473" s="6">
        <v>8</v>
      </c>
      <c r="I1473" s="6" t="s">
        <v>8</v>
      </c>
      <c r="J1473" s="27">
        <v>44347</v>
      </c>
      <c r="K1473" s="27">
        <v>44347</v>
      </c>
      <c r="L1473" s="7">
        <v>15200.02</v>
      </c>
      <c r="M1473" s="7">
        <v>0</v>
      </c>
      <c r="N1473" s="7"/>
      <c r="O1473" s="8">
        <v>15200.02</v>
      </c>
      <c r="P1473" s="7">
        <v>-804</v>
      </c>
      <c r="Q1473" s="7">
        <v>0</v>
      </c>
      <c r="R1473" s="7">
        <v>-962.16</v>
      </c>
      <c r="S1473" s="12">
        <f t="shared" si="782"/>
        <v>-1766.1599999999999</v>
      </c>
      <c r="T1473" s="18">
        <f t="shared" si="783"/>
        <v>14396.02</v>
      </c>
      <c r="U1473" s="18">
        <v>13433.86</v>
      </c>
      <c r="V1473" s="30">
        <f t="shared" si="784"/>
        <v>44317</v>
      </c>
      <c r="W1473" s="28">
        <f t="shared" si="802"/>
        <v>2.0138888888888888</v>
      </c>
      <c r="X1473" s="38"/>
      <c r="AD1473"/>
      <c r="AE1473" s="43" t="s">
        <v>4429</v>
      </c>
      <c r="AF1473">
        <f>MATCH(AE1473,'CAT-4'!$A:$A,0)</f>
        <v>844</v>
      </c>
      <c r="AG1473">
        <f>MATCH(V1473,'CAT-4'!$1:$1,0)</f>
        <v>113</v>
      </c>
      <c r="AH1473">
        <f>INDEX('CAT-4'!$1:$1048576,FAR!AF1473,FAR!AG1473)</f>
        <v>146.30000000000001</v>
      </c>
      <c r="AI1473">
        <f>MATCH($AI$3,'CAT-4'!$1:$1,0)</f>
        <v>133</v>
      </c>
      <c r="AJ1473">
        <f>INDEX('CAT-4'!$1:$1048576,FAR!AF1473,FAR!AI1473)</f>
        <v>157.9</v>
      </c>
      <c r="AK1473" s="28">
        <f t="shared" si="818"/>
        <v>1.0792891319207107</v>
      </c>
      <c r="AL1473" s="28">
        <f t="shared" si="819"/>
        <v>1.0792891319207107</v>
      </c>
      <c r="AM1473" s="2">
        <f>INDEX(ELSV!$C$4:$G$58,MATCH(AE1473,ELSV!$G$4:$G$58,0),MATCH(IF(O1473&gt;2000000,"A",IF(O1473&gt;1000000,"B",IF(O1473&gt;100000,"C","D"))),ELSV!$C$4:$G$4,0))</f>
        <v>8</v>
      </c>
      <c r="AN1473" s="77">
        <f>INDEX(ELSV!$G$4:$K$58,MATCH(AE1473,ELSV!$G$4:$G$58,0),MATCH(IF(O1473&gt;2000000,"A",IF(O1473&gt;1000000,"B",IF(O1473&gt;100000,"C","D"))),ELSV!$G$4:$K$4,0))</f>
        <v>0.95</v>
      </c>
      <c r="AO1473" s="24">
        <f t="shared" si="805"/>
        <v>16405.216390977443</v>
      </c>
      <c r="AP1473" s="24">
        <f t="shared" si="806"/>
        <v>3923.2961073908723</v>
      </c>
      <c r="AQ1473" s="25">
        <f t="shared" si="807"/>
        <v>12481.920283586571</v>
      </c>
    </row>
    <row r="1474" spans="1:43" x14ac:dyDescent="0.25">
      <c r="A1474" s="11">
        <v>3005</v>
      </c>
      <c r="B1474" s="6">
        <v>3005000209</v>
      </c>
      <c r="C1474" s="6">
        <v>20000201</v>
      </c>
      <c r="D1474" s="6">
        <v>3020000400</v>
      </c>
      <c r="E1474" s="6" t="s">
        <v>1584</v>
      </c>
      <c r="F1474" s="6" t="s">
        <v>532</v>
      </c>
      <c r="G1474" s="6"/>
      <c r="H1474" s="6">
        <v>2</v>
      </c>
      <c r="I1474" s="6" t="s">
        <v>8</v>
      </c>
      <c r="J1474" s="27">
        <v>42406</v>
      </c>
      <c r="K1474" s="27">
        <v>42406</v>
      </c>
      <c r="L1474" s="7">
        <v>15120</v>
      </c>
      <c r="M1474" s="7">
        <v>0</v>
      </c>
      <c r="N1474" s="7"/>
      <c r="O1474" s="8">
        <v>15120</v>
      </c>
      <c r="P1474" s="7">
        <v>-5421.47</v>
      </c>
      <c r="Q1474" s="7">
        <v>0</v>
      </c>
      <c r="R1474" s="7">
        <v>-881.5</v>
      </c>
      <c r="S1474" s="12">
        <f t="shared" si="782"/>
        <v>-6302.97</v>
      </c>
      <c r="T1474" s="18">
        <f t="shared" si="783"/>
        <v>9698.5299999999988</v>
      </c>
      <c r="U1474" s="18">
        <v>8817.0300000000007</v>
      </c>
      <c r="V1474" s="30">
        <f t="shared" si="784"/>
        <v>42401</v>
      </c>
      <c r="W1474" s="28">
        <f t="shared" si="802"/>
        <v>7.3305555555555557</v>
      </c>
      <c r="X1474" s="38"/>
      <c r="AD1474"/>
      <c r="AE1474" s="43" t="s">
        <v>4429</v>
      </c>
      <c r="AF1474">
        <f>MATCH(AE1474,'CAT-4'!$A:$A,0)</f>
        <v>844</v>
      </c>
      <c r="AG1474">
        <f>MATCH(V1474,'CAT-4'!$1:$1,0)</f>
        <v>50</v>
      </c>
      <c r="AH1474">
        <f>INDEX('CAT-4'!$1:$1048576,FAR!AF1474,FAR!AG1474)</f>
        <v>113</v>
      </c>
      <c r="AI1474">
        <f>MATCH($AI$3,'CAT-4'!$1:$1,0)</f>
        <v>133</v>
      </c>
      <c r="AJ1474">
        <f>INDEX('CAT-4'!$1:$1048576,FAR!AF1474,FAR!AI1474)</f>
        <v>157.9</v>
      </c>
      <c r="AK1474" s="28">
        <f t="shared" si="818"/>
        <v>1.3973451327433628</v>
      </c>
      <c r="AL1474" s="28">
        <f t="shared" si="819"/>
        <v>1.3973451327433628</v>
      </c>
      <c r="AM1474" s="2">
        <f>INDEX(ELSV!$C$4:$G$58,MATCH(AE1474,ELSV!$G$4:$G$58,0),MATCH(IF(O1474&gt;2000000,"A",IF(O1474&gt;1000000,"B",IF(O1474&gt;100000,"C","D"))),ELSV!$C$4:$G$4,0))</f>
        <v>8</v>
      </c>
      <c r="AN1474" s="77">
        <f>INDEX(ELSV!$G$4:$K$58,MATCH(AE1474,ELSV!$G$4:$G$58,0),MATCH(IF(O1474&gt;2000000,"A",IF(O1474&gt;1000000,"B",IF(O1474&gt;100000,"C","D"))),ELSV!$G$4:$K$4,0))</f>
        <v>0.95</v>
      </c>
      <c r="AO1474" s="24">
        <f t="shared" si="805"/>
        <v>21127.858407079646</v>
      </c>
      <c r="AP1474" s="24">
        <f t="shared" si="806"/>
        <v>18391.8741039823</v>
      </c>
      <c r="AQ1474" s="25">
        <f t="shared" si="807"/>
        <v>2735.9843030973461</v>
      </c>
    </row>
    <row r="1475" spans="1:43" hidden="1" x14ac:dyDescent="0.25">
      <c r="A1475" s="11">
        <v>3005</v>
      </c>
      <c r="B1475" s="6">
        <v>3005000205</v>
      </c>
      <c r="C1475" s="6">
        <v>20000102</v>
      </c>
      <c r="D1475" s="6">
        <v>2010000056</v>
      </c>
      <c r="E1475" s="6" t="s">
        <v>1584</v>
      </c>
      <c r="F1475" s="6" t="s">
        <v>107</v>
      </c>
      <c r="G1475" s="6" t="s">
        <v>1597</v>
      </c>
      <c r="H1475" s="83">
        <v>1</v>
      </c>
      <c r="I1475" s="6" t="s">
        <v>8</v>
      </c>
      <c r="J1475" s="27">
        <v>41820</v>
      </c>
      <c r="K1475" s="27">
        <v>41820</v>
      </c>
      <c r="L1475" s="7">
        <v>15095</v>
      </c>
      <c r="M1475" s="7">
        <v>0</v>
      </c>
      <c r="N1475" s="7"/>
      <c r="O1475" s="8">
        <v>15095</v>
      </c>
      <c r="P1475" s="7">
        <v>-3909.05</v>
      </c>
      <c r="Q1475" s="7">
        <v>0</v>
      </c>
      <c r="R1475" s="7">
        <v>-504.17</v>
      </c>
      <c r="S1475" s="12">
        <f t="shared" si="782"/>
        <v>-4413.22</v>
      </c>
      <c r="T1475" s="18">
        <f t="shared" si="783"/>
        <v>11185.95</v>
      </c>
      <c r="U1475" s="18">
        <v>10681.78</v>
      </c>
      <c r="V1475" s="30">
        <f t="shared" si="784"/>
        <v>41791</v>
      </c>
      <c r="AD1475"/>
      <c r="AL1475"/>
      <c r="AO1475"/>
    </row>
    <row r="1476" spans="1:43" x14ac:dyDescent="0.25">
      <c r="A1476" s="11">
        <v>3007</v>
      </c>
      <c r="B1476" s="6">
        <v>3007006301</v>
      </c>
      <c r="C1476" s="6">
        <v>20000401</v>
      </c>
      <c r="D1476" s="6">
        <v>5000000005</v>
      </c>
      <c r="E1476" s="6" t="s">
        <v>1585</v>
      </c>
      <c r="F1476" s="6" t="s">
        <v>1074</v>
      </c>
      <c r="G1476" s="6"/>
      <c r="H1476" s="6">
        <v>2</v>
      </c>
      <c r="I1476" s="6" t="s">
        <v>8</v>
      </c>
      <c r="J1476" s="27">
        <v>40551</v>
      </c>
      <c r="K1476" s="27">
        <v>40551</v>
      </c>
      <c r="L1476" s="7">
        <v>14830</v>
      </c>
      <c r="M1476" s="7">
        <v>0</v>
      </c>
      <c r="N1476" s="7"/>
      <c r="O1476" s="8">
        <v>14830</v>
      </c>
      <c r="P1476" s="7">
        <v>-9783.39</v>
      </c>
      <c r="Q1476" s="7">
        <v>0</v>
      </c>
      <c r="R1476" s="7">
        <v>-938.74</v>
      </c>
      <c r="S1476" s="12">
        <f t="shared" si="782"/>
        <v>-10722.13</v>
      </c>
      <c r="T1476" s="18">
        <f t="shared" si="783"/>
        <v>5046.6100000000006</v>
      </c>
      <c r="U1476" s="18">
        <v>4107.87</v>
      </c>
      <c r="V1476" s="30">
        <f t="shared" si="784"/>
        <v>40544</v>
      </c>
      <c r="W1476" s="28">
        <f t="shared" ref="W1476:W1539" si="820">YEARFRAC(K1476,$W$3)</f>
        <v>12.408333333333333</v>
      </c>
      <c r="X1476" s="38" t="s">
        <v>3078</v>
      </c>
      <c r="Y1476">
        <f>MATCH(X1476,'CAT-3'!$A:$A,0)</f>
        <v>741</v>
      </c>
      <c r="Z1476">
        <f>MATCH(V1476,'CAT-3'!$1:$1,0)</f>
        <v>76</v>
      </c>
      <c r="AA1476">
        <f>INDEX('CAT-3'!$1:$1048576,FAR!Y1476,FAR!Z1476)</f>
        <v>84.5</v>
      </c>
      <c r="AB1476">
        <f>MATCH($AB$3,'CAT-3'!$1:$1,0)</f>
        <v>90</v>
      </c>
      <c r="AC1476">
        <f>INDEX('CAT-3'!$1:$1048576,FAR!Y1476,FAR!AB1476)</f>
        <v>85.7</v>
      </c>
      <c r="AD1476" s="28">
        <f t="shared" ref="AD1476:AD1480" si="821">AC1476/AA1476</f>
        <v>1.0142011834319526</v>
      </c>
      <c r="AE1476" s="43" t="s">
        <v>4034</v>
      </c>
      <c r="AF1476">
        <f>MATCH(AE1476,'CAT-4'!$A:$A,0)</f>
        <v>640</v>
      </c>
      <c r="AG1476">
        <f>MATCH($AG$3,'CAT-4'!$1:$1,0)</f>
        <v>4</v>
      </c>
      <c r="AH1476">
        <f>INDEX('CAT-4'!$1:$1048576,FAR!AF1476,FAR!AG1476)</f>
        <v>103.4</v>
      </c>
      <c r="AI1476">
        <f>MATCH($AI$3,'CAT-4'!$1:$1,0)</f>
        <v>133</v>
      </c>
      <c r="AJ1476">
        <f>INDEX('CAT-4'!$1:$1048576,FAR!AF1476,FAR!AI1476)</f>
        <v>115.5</v>
      </c>
      <c r="AK1476" s="28">
        <f t="shared" ref="AK1476:AK1480" si="822">AJ1476/AH1476</f>
        <v>1.1170212765957446</v>
      </c>
      <c r="AL1476" s="28">
        <f t="shared" ref="AL1476:AL1480" si="823">AK1476*AD1476</f>
        <v>1.1328843006420746</v>
      </c>
      <c r="AM1476" s="2">
        <f>INDEX(ELSV!$C$4:$G$58,MATCH(AE1476,ELSV!$G$4:$G$58,0),MATCH(IF(O1476&gt;2000000,"A",IF(O1476&gt;1000000,"B",IF(O1476&gt;100000,"C","D"))),ELSV!$C$4:$G$4,0))</f>
        <v>5</v>
      </c>
      <c r="AN1476" s="77">
        <f>INDEX(ELSV!$G$4:$K$58,MATCH(AE1476,ELSV!$G$4:$G$58,0),MATCH(IF(O1476&gt;2000000,"A",IF(O1476&gt;1000000,"B",IF(O1476&gt;100000,"C","D"))),ELSV!$G$4:$K$4,0))</f>
        <v>1</v>
      </c>
      <c r="AO1476" s="24">
        <f t="shared" ref="AO1476:AO1507" si="824">AL1476*O1476</f>
        <v>16800.674178521967</v>
      </c>
      <c r="AP1476" s="24">
        <f t="shared" ref="AP1476:AP1507" si="825">AO1476*(AN1476/AM1476)*(IF(W1476&gt;AM1476,AM1476,W1476))</f>
        <v>16800.674178521967</v>
      </c>
      <c r="AQ1476" s="25">
        <f t="shared" ref="AQ1476:AQ1527" si="826">AO1476-AP1476</f>
        <v>0</v>
      </c>
    </row>
    <row r="1477" spans="1:43" x14ac:dyDescent="0.25">
      <c r="A1477" s="11">
        <v>3005</v>
      </c>
      <c r="B1477" s="6">
        <v>3005006803</v>
      </c>
      <c r="C1477" s="6">
        <v>20000401</v>
      </c>
      <c r="D1477" s="6">
        <v>5000000139</v>
      </c>
      <c r="E1477" s="6" t="s">
        <v>1584</v>
      </c>
      <c r="F1477" s="6" t="s">
        <v>1142</v>
      </c>
      <c r="G1477" s="6"/>
      <c r="H1477" s="6">
        <v>2</v>
      </c>
      <c r="I1477" s="6" t="s">
        <v>8</v>
      </c>
      <c r="J1477" s="27">
        <v>40999</v>
      </c>
      <c r="K1477" s="27">
        <v>40999</v>
      </c>
      <c r="L1477" s="7">
        <v>14825</v>
      </c>
      <c r="M1477" s="7">
        <v>0</v>
      </c>
      <c r="N1477" s="7"/>
      <c r="O1477" s="8">
        <v>14825</v>
      </c>
      <c r="P1477" s="7">
        <v>-13342.5</v>
      </c>
      <c r="Q1477" s="7">
        <v>0</v>
      </c>
      <c r="R1477" s="7">
        <v>0</v>
      </c>
      <c r="S1477" s="12">
        <f t="shared" ref="S1477:S1540" si="827">SUM(P1477:R1477)</f>
        <v>-13342.5</v>
      </c>
      <c r="T1477" s="18">
        <f t="shared" ref="T1477:T1540" si="828">L1477+P1477</f>
        <v>1482.5</v>
      </c>
      <c r="U1477" s="18">
        <v>1482.5</v>
      </c>
      <c r="V1477" s="30">
        <f t="shared" si="784"/>
        <v>40969</v>
      </c>
      <c r="W1477" s="28">
        <f t="shared" si="820"/>
        <v>11.180555555555555</v>
      </c>
      <c r="X1477" s="38" t="s">
        <v>3078</v>
      </c>
      <c r="Y1477">
        <f>MATCH(X1477,'CAT-3'!$A:$A,0)</f>
        <v>741</v>
      </c>
      <c r="Z1477">
        <f>MATCH(V1477,'CAT-3'!$1:$1,0)</f>
        <v>90</v>
      </c>
      <c r="AA1477">
        <f>INDEX('CAT-3'!$1:$1048576,FAR!Y1477,FAR!Z1477)</f>
        <v>85.7</v>
      </c>
      <c r="AB1477">
        <f>MATCH($AB$3,'CAT-3'!$1:$1,0)</f>
        <v>90</v>
      </c>
      <c r="AC1477">
        <f>INDEX('CAT-3'!$1:$1048576,FAR!Y1477,FAR!AB1477)</f>
        <v>85.7</v>
      </c>
      <c r="AD1477" s="28">
        <f t="shared" si="821"/>
        <v>1</v>
      </c>
      <c r="AE1477" s="43" t="s">
        <v>4034</v>
      </c>
      <c r="AF1477">
        <f>MATCH(AE1477,'CAT-4'!$A:$A,0)</f>
        <v>640</v>
      </c>
      <c r="AG1477">
        <f>MATCH($AG$3,'CAT-4'!$1:$1,0)</f>
        <v>4</v>
      </c>
      <c r="AH1477">
        <f>INDEX('CAT-4'!$1:$1048576,FAR!AF1477,FAR!AG1477)</f>
        <v>103.4</v>
      </c>
      <c r="AI1477">
        <f>MATCH($AI$3,'CAT-4'!$1:$1,0)</f>
        <v>133</v>
      </c>
      <c r="AJ1477">
        <f>INDEX('CAT-4'!$1:$1048576,FAR!AF1477,FAR!AI1477)</f>
        <v>115.5</v>
      </c>
      <c r="AK1477" s="28">
        <f t="shared" si="822"/>
        <v>1.1170212765957446</v>
      </c>
      <c r="AL1477" s="28">
        <f t="shared" si="823"/>
        <v>1.1170212765957446</v>
      </c>
      <c r="AM1477" s="2">
        <f>INDEX(ELSV!$C$4:$G$58,MATCH(AE1477,ELSV!$G$4:$G$58,0),MATCH(IF(O1477&gt;2000000,"A",IF(O1477&gt;1000000,"B",IF(O1477&gt;100000,"C","D"))),ELSV!$C$4:$G$4,0))</f>
        <v>5</v>
      </c>
      <c r="AN1477" s="77">
        <f>INDEX(ELSV!$G$4:$K$58,MATCH(AE1477,ELSV!$G$4:$G$58,0),MATCH(IF(O1477&gt;2000000,"A",IF(O1477&gt;1000000,"B",IF(O1477&gt;100000,"C","D"))),ELSV!$G$4:$K$4,0))</f>
        <v>1</v>
      </c>
      <c r="AO1477" s="24">
        <f t="shared" si="824"/>
        <v>16559.840425531915</v>
      </c>
      <c r="AP1477" s="24">
        <f t="shared" si="825"/>
        <v>16559.840425531915</v>
      </c>
      <c r="AQ1477" s="25">
        <f t="shared" si="826"/>
        <v>0</v>
      </c>
    </row>
    <row r="1478" spans="1:43" x14ac:dyDescent="0.25">
      <c r="A1478" s="11">
        <v>3007</v>
      </c>
      <c r="B1478" s="6">
        <v>3007006201</v>
      </c>
      <c r="C1478" s="6">
        <v>20000301</v>
      </c>
      <c r="D1478" s="6">
        <v>4000000158</v>
      </c>
      <c r="E1478" s="6" t="s">
        <v>1585</v>
      </c>
      <c r="F1478" s="6" t="s">
        <v>915</v>
      </c>
      <c r="G1478" s="6"/>
      <c r="H1478" s="6">
        <v>1</v>
      </c>
      <c r="I1478" s="6" t="s">
        <v>8</v>
      </c>
      <c r="J1478" s="27">
        <v>40991</v>
      </c>
      <c r="K1478" s="27">
        <v>40991</v>
      </c>
      <c r="L1478" s="7">
        <v>14790.01</v>
      </c>
      <c r="M1478" s="7">
        <v>0</v>
      </c>
      <c r="N1478" s="7"/>
      <c r="O1478" s="8">
        <v>14790.01</v>
      </c>
      <c r="P1478" s="7">
        <v>-9385.1200000000008</v>
      </c>
      <c r="Q1478" s="7">
        <v>0</v>
      </c>
      <c r="R1478" s="7">
        <v>-936.21</v>
      </c>
      <c r="S1478" s="12">
        <f t="shared" si="827"/>
        <v>-10321.330000000002</v>
      </c>
      <c r="T1478" s="18">
        <f t="shared" si="828"/>
        <v>5404.8899999999994</v>
      </c>
      <c r="U1478" s="18">
        <v>4468.68</v>
      </c>
      <c r="V1478" s="30">
        <f t="shared" ref="V1478:V1541" si="829">DATE(YEAR(K1478),MONTH(K1478),1)</f>
        <v>40969</v>
      </c>
      <c r="W1478" s="28">
        <f t="shared" si="820"/>
        <v>11.2</v>
      </c>
      <c r="X1478" s="38" t="s">
        <v>3080</v>
      </c>
      <c r="Y1478">
        <f>MATCH(X1478,'CAT-3'!$A:$A,0)</f>
        <v>742</v>
      </c>
      <c r="Z1478">
        <f>MATCH(V1478,'CAT-3'!$1:$1,0)</f>
        <v>90</v>
      </c>
      <c r="AA1478">
        <f>INDEX('CAT-3'!$1:$1048576,FAR!Y1478,FAR!Z1478)</f>
        <v>73.099999999999994</v>
      </c>
      <c r="AB1478">
        <f>MATCH($AB$3,'CAT-3'!$1:$1,0)</f>
        <v>90</v>
      </c>
      <c r="AC1478">
        <f>INDEX('CAT-3'!$1:$1048576,FAR!Y1478,FAR!AB1478)</f>
        <v>73.099999999999994</v>
      </c>
      <c r="AD1478" s="28">
        <f t="shared" si="821"/>
        <v>1</v>
      </c>
      <c r="AE1478" s="43" t="s">
        <v>4057</v>
      </c>
      <c r="AF1478">
        <f>MATCH(AE1478,'CAT-4'!$A:$A,0)</f>
        <v>652</v>
      </c>
      <c r="AG1478">
        <f>MATCH($AG$3,'CAT-4'!$1:$1,0)</f>
        <v>4</v>
      </c>
      <c r="AH1478">
        <f>INDEX('CAT-4'!$1:$1048576,FAR!AF1478,FAR!AG1478)</f>
        <v>97.5</v>
      </c>
      <c r="AI1478">
        <f>MATCH($AI$3,'CAT-4'!$1:$1,0)</f>
        <v>133</v>
      </c>
      <c r="AJ1478">
        <f>INDEX('CAT-4'!$1:$1048576,FAR!AF1478,FAR!AI1478)</f>
        <v>93.1</v>
      </c>
      <c r="AK1478" s="28">
        <f t="shared" si="822"/>
        <v>0.95487179487179485</v>
      </c>
      <c r="AL1478" s="28">
        <f t="shared" si="823"/>
        <v>0.95487179487179485</v>
      </c>
      <c r="AM1478" s="2">
        <f>INDEX(ELSV!$C$4:$G$58,MATCH(AE1478,ELSV!$G$4:$G$58,0),MATCH(IF(O1478&gt;2000000,"A",IF(O1478&gt;1000000,"B",IF(O1478&gt;100000,"C","D"))),ELSV!$C$4:$G$4,0))</f>
        <v>8</v>
      </c>
      <c r="AN1478" s="77">
        <f>INDEX(ELSV!$G$4:$K$58,MATCH(AE1478,ELSV!$G$4:$G$58,0),MATCH(IF(O1478&gt;2000000,"A",IF(O1478&gt;1000000,"B",IF(O1478&gt;100000,"C","D"))),ELSV!$G$4:$K$4,0))</f>
        <v>0.95</v>
      </c>
      <c r="AO1478" s="24">
        <f t="shared" si="824"/>
        <v>14122.563394871795</v>
      </c>
      <c r="AP1478" s="24">
        <f t="shared" si="825"/>
        <v>13416.435225128205</v>
      </c>
      <c r="AQ1478" s="25">
        <f t="shared" si="826"/>
        <v>706.12816974358975</v>
      </c>
    </row>
    <row r="1479" spans="1:43" x14ac:dyDescent="0.25">
      <c r="A1479" s="11">
        <v>3007</v>
      </c>
      <c r="B1479" s="6">
        <v>3007006203</v>
      </c>
      <c r="C1479" s="6">
        <v>20000301</v>
      </c>
      <c r="D1479" s="6">
        <v>4000000033</v>
      </c>
      <c r="E1479" s="6" t="s">
        <v>1585</v>
      </c>
      <c r="F1479" s="6" t="s">
        <v>810</v>
      </c>
      <c r="G1479" s="6"/>
      <c r="H1479" s="6">
        <v>1</v>
      </c>
      <c r="I1479" s="6" t="s">
        <v>8</v>
      </c>
      <c r="J1479" s="27">
        <v>40938</v>
      </c>
      <c r="K1479" s="27">
        <v>40938</v>
      </c>
      <c r="L1479" s="7">
        <v>14790</v>
      </c>
      <c r="M1479" s="7">
        <v>0</v>
      </c>
      <c r="N1479" s="7"/>
      <c r="O1479" s="8">
        <v>14790</v>
      </c>
      <c r="P1479" s="7">
        <v>-9520.69</v>
      </c>
      <c r="Q1479" s="7">
        <v>0</v>
      </c>
      <c r="R1479" s="7">
        <v>-936.21</v>
      </c>
      <c r="S1479" s="12">
        <f t="shared" si="827"/>
        <v>-10456.900000000001</v>
      </c>
      <c r="T1479" s="18">
        <f t="shared" si="828"/>
        <v>5269.3099999999995</v>
      </c>
      <c r="U1479" s="18">
        <v>4333.1000000000004</v>
      </c>
      <c r="V1479" s="30">
        <f t="shared" si="829"/>
        <v>40909</v>
      </c>
      <c r="W1479" s="28">
        <f t="shared" si="820"/>
        <v>11.347222222222221</v>
      </c>
      <c r="X1479" s="38" t="s">
        <v>3080</v>
      </c>
      <c r="Y1479">
        <f>MATCH(X1479,'CAT-3'!$A:$A,0)</f>
        <v>742</v>
      </c>
      <c r="Z1479">
        <f>MATCH(V1479,'CAT-3'!$1:$1,0)</f>
        <v>88</v>
      </c>
      <c r="AA1479">
        <f>INDEX('CAT-3'!$1:$1048576,FAR!Y1479,FAR!Z1479)</f>
        <v>72.3</v>
      </c>
      <c r="AB1479">
        <f>MATCH($AB$3,'CAT-3'!$1:$1,0)</f>
        <v>90</v>
      </c>
      <c r="AC1479">
        <f>INDEX('CAT-3'!$1:$1048576,FAR!Y1479,FAR!AB1479)</f>
        <v>73.099999999999994</v>
      </c>
      <c r="AD1479" s="28">
        <f t="shared" si="821"/>
        <v>1.0110650069156293</v>
      </c>
      <c r="AE1479" s="43" t="s">
        <v>4057</v>
      </c>
      <c r="AF1479">
        <f>MATCH(AE1479,'CAT-4'!$A:$A,0)</f>
        <v>652</v>
      </c>
      <c r="AG1479">
        <f>MATCH($AG$3,'CAT-4'!$1:$1,0)</f>
        <v>4</v>
      </c>
      <c r="AH1479">
        <f>INDEX('CAT-4'!$1:$1048576,FAR!AF1479,FAR!AG1479)</f>
        <v>97.5</v>
      </c>
      <c r="AI1479">
        <f>MATCH($AI$3,'CAT-4'!$1:$1,0)</f>
        <v>133</v>
      </c>
      <c r="AJ1479">
        <f>INDEX('CAT-4'!$1:$1048576,FAR!AF1479,FAR!AI1479)</f>
        <v>93.1</v>
      </c>
      <c r="AK1479" s="28">
        <f t="shared" si="822"/>
        <v>0.95487179487179485</v>
      </c>
      <c r="AL1479" s="28">
        <f t="shared" si="823"/>
        <v>0.96543745788559066</v>
      </c>
      <c r="AM1479" s="2">
        <f>INDEX(ELSV!$C$4:$G$58,MATCH(AE1479,ELSV!$G$4:$G$58,0),MATCH(IF(O1479&gt;2000000,"A",IF(O1479&gt;1000000,"B",IF(O1479&gt;100000,"C","D"))),ELSV!$C$4:$G$4,0))</f>
        <v>8</v>
      </c>
      <c r="AN1479" s="77">
        <f>INDEX(ELSV!$G$4:$K$58,MATCH(AE1479,ELSV!$G$4:$G$58,0),MATCH(IF(O1479&gt;2000000,"A",IF(O1479&gt;1000000,"B",IF(O1479&gt;100000,"C","D"))),ELSV!$G$4:$K$4,0))</f>
        <v>0.95</v>
      </c>
      <c r="AO1479" s="24">
        <f t="shared" si="824"/>
        <v>14278.820002127886</v>
      </c>
      <c r="AP1479" s="24">
        <f t="shared" si="825"/>
        <v>13564.879002021491</v>
      </c>
      <c r="AQ1479" s="25">
        <f t="shared" si="826"/>
        <v>713.94100010639522</v>
      </c>
    </row>
    <row r="1480" spans="1:43" x14ac:dyDescent="0.25">
      <c r="A1480" s="11">
        <v>3007</v>
      </c>
      <c r="B1480" s="6">
        <v>3007006201</v>
      </c>
      <c r="C1480" s="6">
        <v>20000301</v>
      </c>
      <c r="D1480" s="6">
        <v>4000000159</v>
      </c>
      <c r="E1480" s="6" t="s">
        <v>1585</v>
      </c>
      <c r="F1480" s="6" t="s">
        <v>915</v>
      </c>
      <c r="G1480" s="6"/>
      <c r="H1480" s="6">
        <v>1</v>
      </c>
      <c r="I1480" s="6" t="s">
        <v>8</v>
      </c>
      <c r="J1480" s="27">
        <v>40991</v>
      </c>
      <c r="K1480" s="27">
        <v>40991</v>
      </c>
      <c r="L1480" s="7">
        <v>14789.99</v>
      </c>
      <c r="M1480" s="7">
        <v>0</v>
      </c>
      <c r="N1480" s="7"/>
      <c r="O1480" s="8">
        <v>14789.99</v>
      </c>
      <c r="P1480" s="7">
        <v>-9385.11</v>
      </c>
      <c r="Q1480" s="7">
        <v>0</v>
      </c>
      <c r="R1480" s="7">
        <v>-936.21</v>
      </c>
      <c r="S1480" s="12">
        <f t="shared" si="827"/>
        <v>-10321.32</v>
      </c>
      <c r="T1480" s="18">
        <f t="shared" si="828"/>
        <v>5404.8799999999992</v>
      </c>
      <c r="U1480" s="18">
        <v>4468.67</v>
      </c>
      <c r="V1480" s="30">
        <f t="shared" si="829"/>
        <v>40969</v>
      </c>
      <c r="W1480" s="28">
        <f t="shared" si="820"/>
        <v>11.2</v>
      </c>
      <c r="X1480" s="38" t="s">
        <v>3080</v>
      </c>
      <c r="Y1480">
        <f>MATCH(X1480,'CAT-3'!$A:$A,0)</f>
        <v>742</v>
      </c>
      <c r="Z1480">
        <f>MATCH(V1480,'CAT-3'!$1:$1,0)</f>
        <v>90</v>
      </c>
      <c r="AA1480">
        <f>INDEX('CAT-3'!$1:$1048576,FAR!Y1480,FAR!Z1480)</f>
        <v>73.099999999999994</v>
      </c>
      <c r="AB1480">
        <f>MATCH($AB$3,'CAT-3'!$1:$1,0)</f>
        <v>90</v>
      </c>
      <c r="AC1480">
        <f>INDEX('CAT-3'!$1:$1048576,FAR!Y1480,FAR!AB1480)</f>
        <v>73.099999999999994</v>
      </c>
      <c r="AD1480" s="28">
        <f t="shared" si="821"/>
        <v>1</v>
      </c>
      <c r="AE1480" s="43" t="s">
        <v>4057</v>
      </c>
      <c r="AF1480">
        <f>MATCH(AE1480,'CAT-4'!$A:$A,0)</f>
        <v>652</v>
      </c>
      <c r="AG1480">
        <f>MATCH($AG$3,'CAT-4'!$1:$1,0)</f>
        <v>4</v>
      </c>
      <c r="AH1480">
        <f>INDEX('CAT-4'!$1:$1048576,FAR!AF1480,FAR!AG1480)</f>
        <v>97.5</v>
      </c>
      <c r="AI1480">
        <f>MATCH($AI$3,'CAT-4'!$1:$1,0)</f>
        <v>133</v>
      </c>
      <c r="AJ1480">
        <f>INDEX('CAT-4'!$1:$1048576,FAR!AF1480,FAR!AI1480)</f>
        <v>93.1</v>
      </c>
      <c r="AK1480" s="28">
        <f t="shared" si="822"/>
        <v>0.95487179487179485</v>
      </c>
      <c r="AL1480" s="28">
        <f t="shared" si="823"/>
        <v>0.95487179487179485</v>
      </c>
      <c r="AM1480" s="2">
        <f>INDEX(ELSV!$C$4:$G$58,MATCH(AE1480,ELSV!$G$4:$G$58,0),MATCH(IF(O1480&gt;2000000,"A",IF(O1480&gt;1000000,"B",IF(O1480&gt;100000,"C","D"))),ELSV!$C$4:$G$4,0))</f>
        <v>8</v>
      </c>
      <c r="AN1480" s="77">
        <f>INDEX(ELSV!$G$4:$K$58,MATCH(AE1480,ELSV!$G$4:$G$58,0),MATCH(IF(O1480&gt;2000000,"A",IF(O1480&gt;1000000,"B",IF(O1480&gt;100000,"C","D"))),ELSV!$G$4:$K$4,0))</f>
        <v>0.95</v>
      </c>
      <c r="AO1480" s="24">
        <f t="shared" si="824"/>
        <v>14122.544297435898</v>
      </c>
      <c r="AP1480" s="24">
        <f t="shared" si="825"/>
        <v>13416.417082564101</v>
      </c>
      <c r="AQ1480" s="25">
        <f t="shared" si="826"/>
        <v>706.12721487179624</v>
      </c>
    </row>
    <row r="1481" spans="1:43" x14ac:dyDescent="0.25">
      <c r="A1481" s="11">
        <v>3006</v>
      </c>
      <c r="B1481" s="6">
        <v>3006005204</v>
      </c>
      <c r="C1481" s="6">
        <v>20000201</v>
      </c>
      <c r="D1481" s="6">
        <v>3020000433</v>
      </c>
      <c r="E1481" s="6" t="s">
        <v>1582</v>
      </c>
      <c r="F1481" s="6" t="s">
        <v>559</v>
      </c>
      <c r="G1481" s="6"/>
      <c r="H1481" s="6">
        <v>1</v>
      </c>
      <c r="I1481" s="6" t="s">
        <v>8</v>
      </c>
      <c r="J1481" s="27">
        <v>42825</v>
      </c>
      <c r="K1481" s="27">
        <v>42825</v>
      </c>
      <c r="L1481" s="7">
        <v>14730.5</v>
      </c>
      <c r="M1481" s="7">
        <v>0</v>
      </c>
      <c r="N1481" s="7"/>
      <c r="O1481" s="8">
        <v>14730.5</v>
      </c>
      <c r="P1481" s="7">
        <v>-4296.3</v>
      </c>
      <c r="Q1481" s="7">
        <v>0</v>
      </c>
      <c r="R1481" s="7">
        <v>-858.79</v>
      </c>
      <c r="S1481" s="12">
        <f t="shared" si="827"/>
        <v>-5155.09</v>
      </c>
      <c r="T1481" s="18">
        <f t="shared" si="828"/>
        <v>10434.200000000001</v>
      </c>
      <c r="U1481" s="18">
        <v>9575.41</v>
      </c>
      <c r="V1481" s="30">
        <f t="shared" si="829"/>
        <v>42795</v>
      </c>
      <c r="W1481" s="28">
        <f t="shared" si="820"/>
        <v>6.1805555555555554</v>
      </c>
      <c r="X1481" s="38"/>
      <c r="AD1481"/>
      <c r="AE1481" s="43" t="s">
        <v>4237</v>
      </c>
      <c r="AF1481">
        <f>MATCH(AE1481,'CAT-4'!$A:$A,0)</f>
        <v>745</v>
      </c>
      <c r="AG1481">
        <f>MATCH(V1481,'CAT-4'!$1:$1,0)</f>
        <v>63</v>
      </c>
      <c r="AH1481">
        <f>INDEX('CAT-4'!$1:$1048576,FAR!AF1481,FAR!AG1481)</f>
        <v>103.3</v>
      </c>
      <c r="AI1481">
        <f>MATCH($AI$3,'CAT-4'!$1:$1,0)</f>
        <v>133</v>
      </c>
      <c r="AJ1481">
        <f>INDEX('CAT-4'!$1:$1048576,FAR!AF1481,FAR!AI1481)</f>
        <v>116.6</v>
      </c>
      <c r="AK1481" s="28">
        <f>AJ1481/AH1481</f>
        <v>1.1287512100677637</v>
      </c>
      <c r="AL1481" s="28">
        <f>AK1481</f>
        <v>1.1287512100677637</v>
      </c>
      <c r="AM1481" s="2">
        <f>INDEX(ELSV!$C$4:$G$58,MATCH(AE1481,ELSV!$G$4:$G$58,0),MATCH(IF(O1481&gt;2000000,"A",IF(O1481&gt;1000000,"B",IF(O1481&gt;100000,"C","D"))),ELSV!$C$4:$G$4,0))</f>
        <v>8</v>
      </c>
      <c r="AN1481" s="77">
        <f>INDEX(ELSV!$G$4:$K$58,MATCH(AE1481,ELSV!$G$4:$G$58,0),MATCH(IF(O1481&gt;2000000,"A",IF(O1481&gt;1000000,"B",IF(O1481&gt;100000,"C","D"))),ELSV!$G$4:$K$4,0))</f>
        <v>0.95</v>
      </c>
      <c r="AO1481" s="24">
        <f t="shared" si="824"/>
        <v>16627.069699903193</v>
      </c>
      <c r="AP1481" s="24">
        <f t="shared" si="825"/>
        <v>12203.287700753601</v>
      </c>
      <c r="AQ1481" s="25">
        <f t="shared" si="826"/>
        <v>4423.7819991495926</v>
      </c>
    </row>
    <row r="1482" spans="1:43" x14ac:dyDescent="0.25">
      <c r="A1482" s="11">
        <v>3006</v>
      </c>
      <c r="B1482" s="6">
        <v>3006006301</v>
      </c>
      <c r="C1482" s="6">
        <v>20000401</v>
      </c>
      <c r="D1482" s="6">
        <v>5030000042</v>
      </c>
      <c r="E1482" s="6" t="s">
        <v>1582</v>
      </c>
      <c r="F1482" s="6" t="s">
        <v>1366</v>
      </c>
      <c r="G1482" s="6"/>
      <c r="H1482" s="6">
        <v>2</v>
      </c>
      <c r="I1482" s="6" t="s">
        <v>41</v>
      </c>
      <c r="J1482" s="27">
        <v>40532</v>
      </c>
      <c r="K1482" s="27">
        <v>40532</v>
      </c>
      <c r="L1482" s="7">
        <v>14700.01</v>
      </c>
      <c r="M1482" s="7">
        <v>0</v>
      </c>
      <c r="N1482" s="7"/>
      <c r="O1482" s="8">
        <v>14700.01</v>
      </c>
      <c r="P1482" s="7">
        <v>-13230.01</v>
      </c>
      <c r="Q1482" s="7">
        <v>0</v>
      </c>
      <c r="R1482" s="7">
        <v>0</v>
      </c>
      <c r="S1482" s="12">
        <f t="shared" si="827"/>
        <v>-13230.01</v>
      </c>
      <c r="T1482" s="18">
        <f t="shared" si="828"/>
        <v>1470</v>
      </c>
      <c r="U1482" s="18">
        <v>1470</v>
      </c>
      <c r="V1482" s="30">
        <f t="shared" si="829"/>
        <v>40513</v>
      </c>
      <c r="W1482" s="28">
        <f t="shared" si="820"/>
        <v>12.458333333333334</v>
      </c>
      <c r="X1482" s="38" t="s">
        <v>3078</v>
      </c>
      <c r="Y1482">
        <f>MATCH(X1482,'CAT-3'!$A:$A,0)</f>
        <v>741</v>
      </c>
      <c r="Z1482">
        <f>MATCH(V1482,'CAT-3'!$1:$1,0)</f>
        <v>75</v>
      </c>
      <c r="AA1482">
        <f>INDEX('CAT-3'!$1:$1048576,FAR!Y1482,FAR!Z1482)</f>
        <v>84.7</v>
      </c>
      <c r="AB1482">
        <f>MATCH($AB$3,'CAT-3'!$1:$1,0)</f>
        <v>90</v>
      </c>
      <c r="AC1482">
        <f>INDEX('CAT-3'!$1:$1048576,FAR!Y1482,FAR!AB1482)</f>
        <v>85.7</v>
      </c>
      <c r="AD1482" s="28">
        <f>AC1482/AA1482</f>
        <v>1.0118063754427391</v>
      </c>
      <c r="AE1482" s="43" t="s">
        <v>4034</v>
      </c>
      <c r="AF1482">
        <f>MATCH(AE1482,'CAT-4'!$A:$A,0)</f>
        <v>640</v>
      </c>
      <c r="AG1482">
        <f>MATCH($AG$3,'CAT-4'!$1:$1,0)</f>
        <v>4</v>
      </c>
      <c r="AH1482">
        <f>INDEX('CAT-4'!$1:$1048576,FAR!AF1482,FAR!AG1482)</f>
        <v>103.4</v>
      </c>
      <c r="AI1482">
        <f>MATCH($AI$3,'CAT-4'!$1:$1,0)</f>
        <v>133</v>
      </c>
      <c r="AJ1482">
        <f>INDEX('CAT-4'!$1:$1048576,FAR!AF1482,FAR!AI1482)</f>
        <v>115.5</v>
      </c>
      <c r="AK1482" s="28">
        <f>AJ1482/AH1482</f>
        <v>1.1170212765957446</v>
      </c>
      <c r="AL1482" s="28">
        <f>AK1482*AD1482</f>
        <v>1.1302092491647617</v>
      </c>
      <c r="AM1482" s="2">
        <f>INDEX(ELSV!$C$4:$G$58,MATCH(AE1482,ELSV!$G$4:$G$58,0),MATCH(IF(O1482&gt;2000000,"A",IF(O1482&gt;1000000,"B",IF(O1482&gt;100000,"C","D"))),ELSV!$C$4:$G$4,0))</f>
        <v>5</v>
      </c>
      <c r="AN1482" s="77">
        <f>INDEX(ELSV!$G$4:$K$58,MATCH(AE1482,ELSV!$G$4:$G$58,0),MATCH(IF(O1482&gt;2000000,"A",IF(O1482&gt;1000000,"B",IF(O1482&gt;100000,"C","D"))),ELSV!$G$4:$K$4,0))</f>
        <v>1</v>
      </c>
      <c r="AO1482" s="24">
        <f t="shared" si="824"/>
        <v>16614.08726481449</v>
      </c>
      <c r="AP1482" s="24">
        <f t="shared" si="825"/>
        <v>16614.08726481449</v>
      </c>
      <c r="AQ1482" s="25">
        <f t="shared" si="826"/>
        <v>0</v>
      </c>
    </row>
    <row r="1483" spans="1:43" x14ac:dyDescent="0.25">
      <c r="A1483" s="11">
        <v>3008</v>
      </c>
      <c r="B1483" s="6">
        <v>3008000214</v>
      </c>
      <c r="C1483" s="6">
        <v>20000401</v>
      </c>
      <c r="D1483" s="6">
        <v>5000000143</v>
      </c>
      <c r="E1483" s="6" t="s">
        <v>1586</v>
      </c>
      <c r="F1483" s="6" t="s">
        <v>1144</v>
      </c>
      <c r="G1483" s="6"/>
      <c r="H1483" s="6">
        <v>2</v>
      </c>
      <c r="I1483" s="6" t="s">
        <v>8</v>
      </c>
      <c r="J1483" s="27">
        <v>41023</v>
      </c>
      <c r="K1483" s="27">
        <v>41023</v>
      </c>
      <c r="L1483" s="7">
        <v>14700</v>
      </c>
      <c r="M1483" s="7">
        <v>0</v>
      </c>
      <c r="N1483" s="7"/>
      <c r="O1483" s="8">
        <v>14700</v>
      </c>
      <c r="P1483" s="7">
        <v>-13230</v>
      </c>
      <c r="Q1483" s="7">
        <v>0</v>
      </c>
      <c r="R1483" s="7">
        <v>0</v>
      </c>
      <c r="S1483" s="12">
        <f t="shared" si="827"/>
        <v>-13230</v>
      </c>
      <c r="T1483" s="18">
        <f t="shared" si="828"/>
        <v>1470</v>
      </c>
      <c r="U1483" s="18">
        <v>1470</v>
      </c>
      <c r="V1483" s="30">
        <f t="shared" si="829"/>
        <v>41000</v>
      </c>
      <c r="W1483" s="28">
        <f t="shared" si="820"/>
        <v>11.113888888888889</v>
      </c>
      <c r="X1483" s="38"/>
      <c r="AD1483"/>
      <c r="AE1483" s="43" t="s">
        <v>4034</v>
      </c>
      <c r="AF1483">
        <f>MATCH(AE1483,'CAT-4'!$A:$A,0)</f>
        <v>640</v>
      </c>
      <c r="AG1483">
        <f>MATCH(V1483,'CAT-4'!$1:$1,0)</f>
        <v>4</v>
      </c>
      <c r="AH1483">
        <f>INDEX('CAT-4'!$1:$1048576,FAR!AF1483,FAR!AG1483)</f>
        <v>103.4</v>
      </c>
      <c r="AI1483">
        <f>MATCH($AI$3,'CAT-4'!$1:$1,0)</f>
        <v>133</v>
      </c>
      <c r="AJ1483">
        <f>INDEX('CAT-4'!$1:$1048576,FAR!AF1483,FAR!AI1483)</f>
        <v>115.5</v>
      </c>
      <c r="AK1483" s="28">
        <f t="shared" ref="AK1483:AK1484" si="830">AJ1483/AH1483</f>
        <v>1.1170212765957446</v>
      </c>
      <c r="AL1483" s="28">
        <f t="shared" ref="AL1483:AL1484" si="831">AK1483</f>
        <v>1.1170212765957446</v>
      </c>
      <c r="AM1483" s="2">
        <f>INDEX(ELSV!$C$4:$G$58,MATCH(AE1483,ELSV!$G$4:$G$58,0),MATCH(IF(O1483&gt;2000000,"A",IF(O1483&gt;1000000,"B",IF(O1483&gt;100000,"C","D"))),ELSV!$C$4:$G$4,0))</f>
        <v>5</v>
      </c>
      <c r="AN1483" s="77">
        <f>INDEX(ELSV!$G$4:$K$58,MATCH(AE1483,ELSV!$G$4:$G$58,0),MATCH(IF(O1483&gt;2000000,"A",IF(O1483&gt;1000000,"B",IF(O1483&gt;100000,"C","D"))),ELSV!$G$4:$K$4,0))</f>
        <v>1</v>
      </c>
      <c r="AO1483" s="24">
        <f t="shared" si="824"/>
        <v>16420.212765957443</v>
      </c>
      <c r="AP1483" s="24">
        <f t="shared" si="825"/>
        <v>16420.212765957443</v>
      </c>
      <c r="AQ1483" s="25">
        <f t="shared" si="826"/>
        <v>0</v>
      </c>
    </row>
    <row r="1484" spans="1:43" x14ac:dyDescent="0.25">
      <c r="A1484" s="11">
        <v>3007</v>
      </c>
      <c r="B1484" s="6">
        <v>3007006203</v>
      </c>
      <c r="C1484" s="6">
        <v>20000301</v>
      </c>
      <c r="D1484" s="6">
        <v>4000000224</v>
      </c>
      <c r="E1484" s="6" t="s">
        <v>1585</v>
      </c>
      <c r="F1484" s="6" t="s">
        <v>942</v>
      </c>
      <c r="G1484" s="6"/>
      <c r="H1484" s="6">
        <v>1</v>
      </c>
      <c r="I1484" s="6" t="s">
        <v>8</v>
      </c>
      <c r="J1484" s="27">
        <v>41852</v>
      </c>
      <c r="K1484" s="27">
        <v>41852</v>
      </c>
      <c r="L1484" s="7">
        <v>14697.45</v>
      </c>
      <c r="M1484" s="7">
        <v>0</v>
      </c>
      <c r="N1484" s="7"/>
      <c r="O1484" s="8">
        <v>14697.45</v>
      </c>
      <c r="P1484" s="7">
        <v>-7131.83</v>
      </c>
      <c r="Q1484" s="7">
        <v>0</v>
      </c>
      <c r="R1484" s="7">
        <v>-930.35</v>
      </c>
      <c r="S1484" s="12">
        <f t="shared" si="827"/>
        <v>-8062.18</v>
      </c>
      <c r="T1484" s="18">
        <f t="shared" si="828"/>
        <v>7565.6200000000008</v>
      </c>
      <c r="U1484" s="18">
        <v>6635.27</v>
      </c>
      <c r="V1484" s="30">
        <f t="shared" si="829"/>
        <v>41852</v>
      </c>
      <c r="W1484" s="28">
        <f t="shared" si="820"/>
        <v>8.844444444444445</v>
      </c>
      <c r="X1484" s="38"/>
      <c r="AD1484"/>
      <c r="AE1484" s="43" t="s">
        <v>4429</v>
      </c>
      <c r="AF1484">
        <f>MATCH(AE1484,'CAT-4'!$A:$A,0)</f>
        <v>844</v>
      </c>
      <c r="AG1484">
        <f>MATCH(V1484,'CAT-4'!$1:$1,0)</f>
        <v>32</v>
      </c>
      <c r="AH1484">
        <f>INDEX('CAT-4'!$1:$1048576,FAR!AF1484,FAR!AG1484)</f>
        <v>117</v>
      </c>
      <c r="AI1484">
        <f>MATCH($AI$3,'CAT-4'!$1:$1,0)</f>
        <v>133</v>
      </c>
      <c r="AJ1484">
        <f>INDEX('CAT-4'!$1:$1048576,FAR!AF1484,FAR!AI1484)</f>
        <v>157.9</v>
      </c>
      <c r="AK1484" s="28">
        <f t="shared" si="830"/>
        <v>1.3495726495726497</v>
      </c>
      <c r="AL1484" s="28">
        <f t="shared" si="831"/>
        <v>1.3495726495726497</v>
      </c>
      <c r="AM1484" s="2">
        <f>INDEX(ELSV!$C$4:$G$58,MATCH(AE1484,ELSV!$G$4:$G$58,0),MATCH(IF(O1484&gt;2000000,"A",IF(O1484&gt;1000000,"B",IF(O1484&gt;100000,"C","D"))),ELSV!$C$4:$G$4,0))</f>
        <v>8</v>
      </c>
      <c r="AN1484" s="77">
        <f>INDEX(ELSV!$G$4:$K$58,MATCH(AE1484,ELSV!$G$4:$G$58,0),MATCH(IF(O1484&gt;2000000,"A",IF(O1484&gt;1000000,"B",IF(O1484&gt;100000,"C","D"))),ELSV!$G$4:$K$4,0))</f>
        <v>0.95</v>
      </c>
      <c r="AO1484" s="24">
        <f t="shared" si="824"/>
        <v>19835.276538461541</v>
      </c>
      <c r="AP1484" s="24">
        <f t="shared" si="825"/>
        <v>18843.512711538464</v>
      </c>
      <c r="AQ1484" s="25">
        <f t="shared" si="826"/>
        <v>991.76382692307743</v>
      </c>
    </row>
    <row r="1485" spans="1:43" x14ac:dyDescent="0.25">
      <c r="A1485" s="11">
        <v>3006</v>
      </c>
      <c r="B1485" s="6">
        <v>3006006301</v>
      </c>
      <c r="C1485" s="6">
        <v>20000301</v>
      </c>
      <c r="D1485" s="6">
        <v>4000000116</v>
      </c>
      <c r="E1485" s="6" t="s">
        <v>1582</v>
      </c>
      <c r="F1485" s="6" t="s">
        <v>883</v>
      </c>
      <c r="G1485" s="6"/>
      <c r="H1485" s="6">
        <v>1</v>
      </c>
      <c r="I1485" s="6" t="s">
        <v>41</v>
      </c>
      <c r="J1485" s="27">
        <v>40633</v>
      </c>
      <c r="K1485" s="27">
        <v>40633</v>
      </c>
      <c r="L1485" s="7">
        <v>14453.09</v>
      </c>
      <c r="M1485" s="7">
        <v>0</v>
      </c>
      <c r="N1485" s="7"/>
      <c r="O1485" s="8">
        <v>14453.09</v>
      </c>
      <c r="P1485" s="7">
        <v>-10066.19</v>
      </c>
      <c r="Q1485" s="7">
        <v>0</v>
      </c>
      <c r="R1485" s="7">
        <v>-914.88</v>
      </c>
      <c r="S1485" s="12">
        <f t="shared" si="827"/>
        <v>-10981.07</v>
      </c>
      <c r="T1485" s="18">
        <f t="shared" si="828"/>
        <v>4386.8999999999996</v>
      </c>
      <c r="U1485" s="18">
        <v>3472.02</v>
      </c>
      <c r="V1485" s="30">
        <f t="shared" si="829"/>
        <v>40603</v>
      </c>
      <c r="W1485" s="28">
        <f t="shared" si="820"/>
        <v>12.180555555555555</v>
      </c>
      <c r="X1485" s="38" t="s">
        <v>2852</v>
      </c>
      <c r="Y1485">
        <f>MATCH(X1485,'CAT-3'!$A:$A,0)</f>
        <v>628</v>
      </c>
      <c r="Z1485">
        <f>MATCH(V1485,'CAT-3'!$1:$1,0)</f>
        <v>78</v>
      </c>
      <c r="AA1485">
        <f>INDEX('CAT-3'!$1:$1048576,FAR!Y1485,FAR!Z1485)</f>
        <v>129.9</v>
      </c>
      <c r="AB1485">
        <f>MATCH($AB$3,'CAT-3'!$1:$1,0)</f>
        <v>90</v>
      </c>
      <c r="AC1485">
        <f>INDEX('CAT-3'!$1:$1048576,FAR!Y1485,FAR!AB1485)</f>
        <v>138.4</v>
      </c>
      <c r="AD1485" s="28">
        <f t="shared" ref="AD1485:AD1489" si="832">AC1485/AA1485</f>
        <v>1.0654349499615088</v>
      </c>
      <c r="AE1485" s="43" t="s">
        <v>4429</v>
      </c>
      <c r="AF1485">
        <f>MATCH(AE1485,'CAT-4'!$A:$A,0)</f>
        <v>844</v>
      </c>
      <c r="AG1485">
        <f>MATCH($AG$3,'CAT-4'!$1:$1,0)</f>
        <v>4</v>
      </c>
      <c r="AH1485">
        <f>INDEX('CAT-4'!$1:$1048576,FAR!AF1485,FAR!AG1485)</f>
        <v>103.9</v>
      </c>
      <c r="AI1485">
        <f>MATCH($AI$3,'CAT-4'!$1:$1,0)</f>
        <v>133</v>
      </c>
      <c r="AJ1485">
        <f>INDEX('CAT-4'!$1:$1048576,FAR!AF1485,FAR!AI1485)</f>
        <v>157.9</v>
      </c>
      <c r="AK1485" s="28">
        <f t="shared" ref="AK1485:AK1491" si="833">AJ1485/AH1485</f>
        <v>1.5197305101058709</v>
      </c>
      <c r="AL1485" s="28">
        <f t="shared" ref="AL1485:AL1489" si="834">AK1485*AD1485</f>
        <v>1.6191739999896269</v>
      </c>
      <c r="AM1485" s="2">
        <f>INDEX(ELSV!$C$4:$G$58,MATCH(AE1485,ELSV!$G$4:$G$58,0),MATCH(IF(O1485&gt;2000000,"A",IF(O1485&gt;1000000,"B",IF(O1485&gt;100000,"C","D"))),ELSV!$C$4:$G$4,0))</f>
        <v>8</v>
      </c>
      <c r="AN1485" s="77">
        <f>INDEX(ELSV!$G$4:$K$58,MATCH(AE1485,ELSV!$G$4:$G$58,0),MATCH(IF(O1485&gt;2000000,"A",IF(O1485&gt;1000000,"B",IF(O1485&gt;100000,"C","D"))),ELSV!$G$4:$K$4,0))</f>
        <v>0.95</v>
      </c>
      <c r="AO1485" s="24">
        <f t="shared" si="824"/>
        <v>23402.067547510076</v>
      </c>
      <c r="AP1485" s="24">
        <f t="shared" si="825"/>
        <v>22231.964170134572</v>
      </c>
      <c r="AQ1485" s="25">
        <f t="shared" si="826"/>
        <v>1170.1033773755044</v>
      </c>
    </row>
    <row r="1486" spans="1:43" x14ac:dyDescent="0.25">
      <c r="A1486" s="11">
        <v>3008</v>
      </c>
      <c r="B1486" s="6">
        <v>3008006201</v>
      </c>
      <c r="C1486" s="6">
        <v>20000301</v>
      </c>
      <c r="D1486" s="6">
        <v>4000000173</v>
      </c>
      <c r="E1486" s="6" t="s">
        <v>1586</v>
      </c>
      <c r="F1486" s="6" t="s">
        <v>830</v>
      </c>
      <c r="G1486" s="6"/>
      <c r="H1486" s="6">
        <v>1</v>
      </c>
      <c r="I1486" s="6" t="s">
        <v>41</v>
      </c>
      <c r="J1486" s="27">
        <v>40999</v>
      </c>
      <c r="K1486" s="27">
        <v>40999</v>
      </c>
      <c r="L1486" s="7">
        <v>14453.09</v>
      </c>
      <c r="M1486" s="7">
        <v>0</v>
      </c>
      <c r="N1486" s="7"/>
      <c r="O1486" s="8">
        <v>14453.09</v>
      </c>
      <c r="P1486" s="7">
        <v>-9151.2999999999993</v>
      </c>
      <c r="Q1486" s="7">
        <v>0</v>
      </c>
      <c r="R1486" s="7">
        <v>-914.88</v>
      </c>
      <c r="S1486" s="12">
        <f t="shared" si="827"/>
        <v>-10066.179999999998</v>
      </c>
      <c r="T1486" s="18">
        <f t="shared" si="828"/>
        <v>5301.7900000000009</v>
      </c>
      <c r="U1486" s="18">
        <v>4386.91</v>
      </c>
      <c r="V1486" s="30">
        <f t="shared" si="829"/>
        <v>40969</v>
      </c>
      <c r="W1486" s="28">
        <f t="shared" si="820"/>
        <v>11.180555555555555</v>
      </c>
      <c r="X1486" s="38" t="s">
        <v>2852</v>
      </c>
      <c r="Y1486">
        <f>MATCH(X1486,'CAT-3'!$A:$A,0)</f>
        <v>628</v>
      </c>
      <c r="Z1486">
        <f>MATCH(V1486,'CAT-3'!$1:$1,0)</f>
        <v>90</v>
      </c>
      <c r="AA1486">
        <f>INDEX('CAT-3'!$1:$1048576,FAR!Y1486,FAR!Z1486)</f>
        <v>138.4</v>
      </c>
      <c r="AB1486">
        <f>MATCH($AB$3,'CAT-3'!$1:$1,0)</f>
        <v>90</v>
      </c>
      <c r="AC1486">
        <f>INDEX('CAT-3'!$1:$1048576,FAR!Y1486,FAR!AB1486)</f>
        <v>138.4</v>
      </c>
      <c r="AD1486" s="28">
        <f t="shared" si="832"/>
        <v>1</v>
      </c>
      <c r="AE1486" s="43" t="s">
        <v>4429</v>
      </c>
      <c r="AF1486">
        <f>MATCH(AE1486,'CAT-4'!$A:$A,0)</f>
        <v>844</v>
      </c>
      <c r="AG1486">
        <f>MATCH($AG$3,'CAT-4'!$1:$1,0)</f>
        <v>4</v>
      </c>
      <c r="AH1486">
        <f>INDEX('CAT-4'!$1:$1048576,FAR!AF1486,FAR!AG1486)</f>
        <v>103.9</v>
      </c>
      <c r="AI1486">
        <f>MATCH($AI$3,'CAT-4'!$1:$1,0)</f>
        <v>133</v>
      </c>
      <c r="AJ1486">
        <f>INDEX('CAT-4'!$1:$1048576,FAR!AF1486,FAR!AI1486)</f>
        <v>157.9</v>
      </c>
      <c r="AK1486" s="28">
        <f t="shared" si="833"/>
        <v>1.5197305101058709</v>
      </c>
      <c r="AL1486" s="28">
        <f t="shared" si="834"/>
        <v>1.5197305101058709</v>
      </c>
      <c r="AM1486" s="2">
        <f>INDEX(ELSV!$C$4:$G$58,MATCH(AE1486,ELSV!$G$4:$G$58,0),MATCH(IF(O1486&gt;2000000,"A",IF(O1486&gt;1000000,"B",IF(O1486&gt;100000,"C","D"))),ELSV!$C$4:$G$4,0))</f>
        <v>8</v>
      </c>
      <c r="AN1486" s="77">
        <f>INDEX(ELSV!$G$4:$K$58,MATCH(AE1486,ELSV!$G$4:$G$58,0),MATCH(IF(O1486&gt;2000000,"A",IF(O1486&gt;1000000,"B",IF(O1486&gt;100000,"C","D"))),ELSV!$G$4:$K$4,0))</f>
        <v>0.95</v>
      </c>
      <c r="AO1486" s="24">
        <f t="shared" si="824"/>
        <v>21964.801838306063</v>
      </c>
      <c r="AP1486" s="24">
        <f t="shared" si="825"/>
        <v>20866.561746390758</v>
      </c>
      <c r="AQ1486" s="25">
        <f t="shared" si="826"/>
        <v>1098.2400919153042</v>
      </c>
    </row>
    <row r="1487" spans="1:43" hidden="1" x14ac:dyDescent="0.25">
      <c r="A1487" s="11">
        <v>3003</v>
      </c>
      <c r="B1487" s="6">
        <v>3003006201</v>
      </c>
      <c r="C1487" s="6">
        <v>20000301</v>
      </c>
      <c r="D1487" s="6">
        <v>4000000149</v>
      </c>
      <c r="E1487" s="6"/>
      <c r="F1487" s="6" t="s">
        <v>910</v>
      </c>
      <c r="G1487" s="6"/>
      <c r="H1487" s="6">
        <v>1</v>
      </c>
      <c r="I1487" s="6" t="s">
        <v>41</v>
      </c>
      <c r="J1487" s="27">
        <v>40640</v>
      </c>
      <c r="K1487" s="27">
        <v>40640</v>
      </c>
      <c r="L1487" s="7">
        <v>14453.08</v>
      </c>
      <c r="M1487" s="7">
        <v>0</v>
      </c>
      <c r="N1487" s="7"/>
      <c r="O1487" s="8">
        <v>14453.08</v>
      </c>
      <c r="P1487" s="7">
        <v>-10048.68</v>
      </c>
      <c r="Q1487" s="7">
        <v>0</v>
      </c>
      <c r="R1487" s="7">
        <v>-914.88</v>
      </c>
      <c r="S1487" s="12">
        <f t="shared" si="827"/>
        <v>-10963.56</v>
      </c>
      <c r="T1487" s="18">
        <f t="shared" si="828"/>
        <v>4404.3999999999996</v>
      </c>
      <c r="U1487" s="18">
        <v>3489.52</v>
      </c>
      <c r="V1487" s="30">
        <f t="shared" si="829"/>
        <v>40634</v>
      </c>
      <c r="W1487" s="28">
        <f t="shared" si="820"/>
        <v>12.161111111111111</v>
      </c>
      <c r="X1487" s="38" t="s">
        <v>2852</v>
      </c>
      <c r="Y1487">
        <f>MATCH(X1487,'CAT-3'!$A:$A,0)</f>
        <v>628</v>
      </c>
      <c r="Z1487">
        <f>MATCH(V1487,'CAT-3'!$1:$1,0)</f>
        <v>79</v>
      </c>
      <c r="AA1487">
        <f>INDEX('CAT-3'!$1:$1048576,FAR!Y1487,FAR!Z1487)</f>
        <v>132.4</v>
      </c>
      <c r="AB1487">
        <f>MATCH($AB$3,'CAT-3'!$1:$1,0)</f>
        <v>90</v>
      </c>
      <c r="AC1487">
        <f>INDEX('CAT-3'!$1:$1048576,FAR!Y1487,FAR!AB1487)</f>
        <v>138.4</v>
      </c>
      <c r="AD1487" s="28">
        <f t="shared" si="832"/>
        <v>1.0453172205438066</v>
      </c>
      <c r="AE1487" s="43" t="s">
        <v>4429</v>
      </c>
      <c r="AF1487">
        <f>MATCH(AE1487,'CAT-4'!$A:$A,0)</f>
        <v>844</v>
      </c>
      <c r="AG1487">
        <f>MATCH($AG$3,'CAT-4'!$1:$1,0)</f>
        <v>4</v>
      </c>
      <c r="AH1487">
        <f>INDEX('CAT-4'!$1:$1048576,FAR!AF1487,FAR!AG1487)</f>
        <v>103.9</v>
      </c>
      <c r="AI1487">
        <f>MATCH($AI$3,'CAT-4'!$1:$1,0)</f>
        <v>133</v>
      </c>
      <c r="AJ1487">
        <f>INDEX('CAT-4'!$1:$1048576,FAR!AF1487,FAR!AI1487)</f>
        <v>157.9</v>
      </c>
      <c r="AK1487" s="28">
        <f t="shared" si="833"/>
        <v>1.5197305101058709</v>
      </c>
      <c r="AL1487" s="28">
        <f t="shared" si="834"/>
        <v>1.5886004727994905</v>
      </c>
      <c r="AM1487" s="2">
        <f>INDEX(ELSV!$C$4:$G$58,MATCH(AE1487,ELSV!$G$4:$G$58,0),MATCH(IF(O1487&gt;2000000,"A",IF(O1487&gt;1000000,"B",IF(O1487&gt;100000,"C","D"))),ELSV!$C$4:$G$4,0))</f>
        <v>8</v>
      </c>
      <c r="AN1487" s="77">
        <f>INDEX(ELSV!$G$4:$K$58,MATCH(AE1487,ELSV!$G$4:$G$58,0),MATCH(IF(O1487&gt;2000000,"A",IF(O1487&gt;1000000,"B",IF(O1487&gt;100000,"C","D"))),ELSV!$G$4:$K$4,0))</f>
        <v>0.95</v>
      </c>
      <c r="AO1487" s="24">
        <f t="shared" si="824"/>
        <v>22960.16972140886</v>
      </c>
      <c r="AP1487" s="24">
        <f t="shared" si="825"/>
        <v>21812.161235338415</v>
      </c>
      <c r="AQ1487" s="25">
        <f t="shared" si="826"/>
        <v>1148.0084860704446</v>
      </c>
    </row>
    <row r="1488" spans="1:43" x14ac:dyDescent="0.25">
      <c r="A1488" s="11">
        <v>3007</v>
      </c>
      <c r="B1488" s="6">
        <v>3007006203</v>
      </c>
      <c r="C1488" s="6">
        <v>20000301</v>
      </c>
      <c r="D1488" s="6">
        <v>4000000021</v>
      </c>
      <c r="E1488" s="6" t="s">
        <v>1585</v>
      </c>
      <c r="F1488" s="6" t="s">
        <v>793</v>
      </c>
      <c r="G1488" s="6"/>
      <c r="H1488" s="6">
        <v>1</v>
      </c>
      <c r="I1488" s="6" t="s">
        <v>8</v>
      </c>
      <c r="J1488" s="27">
        <v>40746</v>
      </c>
      <c r="K1488" s="27">
        <v>40746</v>
      </c>
      <c r="L1488" s="7">
        <v>14453.01</v>
      </c>
      <c r="M1488" s="7">
        <v>0</v>
      </c>
      <c r="N1488" s="7"/>
      <c r="O1488" s="8">
        <v>14453.01</v>
      </c>
      <c r="P1488" s="7">
        <v>-9783.7099999999991</v>
      </c>
      <c r="Q1488" s="7">
        <v>0</v>
      </c>
      <c r="R1488" s="7">
        <v>-914.88</v>
      </c>
      <c r="S1488" s="12">
        <f t="shared" si="827"/>
        <v>-10698.589999999998</v>
      </c>
      <c r="T1488" s="18">
        <f t="shared" si="828"/>
        <v>4669.3000000000011</v>
      </c>
      <c r="U1488" s="18">
        <v>3754.42</v>
      </c>
      <c r="V1488" s="30">
        <f t="shared" si="829"/>
        <v>40725</v>
      </c>
      <c r="W1488" s="28">
        <f t="shared" si="820"/>
        <v>11.869444444444444</v>
      </c>
      <c r="X1488" s="38" t="s">
        <v>2852</v>
      </c>
      <c r="Y1488">
        <f>MATCH(X1488,'CAT-3'!$A:$A,0)</f>
        <v>628</v>
      </c>
      <c r="Z1488">
        <f>MATCH(V1488,'CAT-3'!$1:$1,0)</f>
        <v>82</v>
      </c>
      <c r="AA1488">
        <f>INDEX('CAT-3'!$1:$1048576,FAR!Y1488,FAR!Z1488)</f>
        <v>134.9</v>
      </c>
      <c r="AB1488">
        <f>MATCH($AB$3,'CAT-3'!$1:$1,0)</f>
        <v>90</v>
      </c>
      <c r="AC1488">
        <f>INDEX('CAT-3'!$1:$1048576,FAR!Y1488,FAR!AB1488)</f>
        <v>138.4</v>
      </c>
      <c r="AD1488" s="28">
        <f t="shared" si="832"/>
        <v>1.0259451445515197</v>
      </c>
      <c r="AE1488" s="43" t="s">
        <v>4429</v>
      </c>
      <c r="AF1488">
        <f>MATCH(AE1488,'CAT-4'!$A:$A,0)</f>
        <v>844</v>
      </c>
      <c r="AG1488">
        <f>MATCH($AG$3,'CAT-4'!$1:$1,0)</f>
        <v>4</v>
      </c>
      <c r="AH1488">
        <f>INDEX('CAT-4'!$1:$1048576,FAR!AF1488,FAR!AG1488)</f>
        <v>103.9</v>
      </c>
      <c r="AI1488">
        <f>MATCH($AI$3,'CAT-4'!$1:$1,0)</f>
        <v>133</v>
      </c>
      <c r="AJ1488">
        <f>INDEX('CAT-4'!$1:$1048576,FAR!AF1488,FAR!AI1488)</f>
        <v>157.9</v>
      </c>
      <c r="AK1488" s="28">
        <f t="shared" si="833"/>
        <v>1.5197305101058709</v>
      </c>
      <c r="AL1488" s="28">
        <f t="shared" si="834"/>
        <v>1.5591601378699225</v>
      </c>
      <c r="AM1488" s="2">
        <f>INDEX(ELSV!$C$4:$G$58,MATCH(AE1488,ELSV!$G$4:$G$58,0),MATCH(IF(O1488&gt;2000000,"A",IF(O1488&gt;1000000,"B",IF(O1488&gt;100000,"C","D"))),ELSV!$C$4:$G$4,0))</f>
        <v>8</v>
      </c>
      <c r="AN1488" s="77">
        <f>INDEX(ELSV!$G$4:$K$58,MATCH(AE1488,ELSV!$G$4:$G$58,0),MATCH(IF(O1488&gt;2000000,"A",IF(O1488&gt;1000000,"B",IF(O1488&gt;100000,"C","D"))),ELSV!$G$4:$K$4,0))</f>
        <v>0.95</v>
      </c>
      <c r="AO1488" s="24">
        <f t="shared" si="824"/>
        <v>22534.557064235367</v>
      </c>
      <c r="AP1488" s="24">
        <f t="shared" si="825"/>
        <v>21407.829211023596</v>
      </c>
      <c r="AQ1488" s="25">
        <f t="shared" si="826"/>
        <v>1126.7278532117707</v>
      </c>
    </row>
    <row r="1489" spans="1:43" x14ac:dyDescent="0.25">
      <c r="A1489" s="11">
        <v>3004</v>
      </c>
      <c r="B1489" s="6">
        <v>3004005903</v>
      </c>
      <c r="C1489" s="6">
        <v>20000301</v>
      </c>
      <c r="D1489" s="6">
        <v>4000000102</v>
      </c>
      <c r="E1489" s="6" t="s">
        <v>1583</v>
      </c>
      <c r="F1489" s="6" t="s">
        <v>851</v>
      </c>
      <c r="G1489" s="6"/>
      <c r="H1489" s="6">
        <v>1</v>
      </c>
      <c r="I1489" s="6" t="s">
        <v>8</v>
      </c>
      <c r="J1489" s="27">
        <v>40808</v>
      </c>
      <c r="K1489" s="27">
        <v>40808</v>
      </c>
      <c r="L1489" s="7">
        <v>14453</v>
      </c>
      <c r="M1489" s="7">
        <v>0</v>
      </c>
      <c r="N1489" s="7"/>
      <c r="O1489" s="8">
        <v>14453</v>
      </c>
      <c r="P1489" s="7">
        <v>-9628.6299999999992</v>
      </c>
      <c r="Q1489" s="7">
        <v>0</v>
      </c>
      <c r="R1489" s="7">
        <v>-914.87</v>
      </c>
      <c r="S1489" s="12">
        <f t="shared" si="827"/>
        <v>-10543.5</v>
      </c>
      <c r="T1489" s="18">
        <f t="shared" si="828"/>
        <v>4824.3700000000008</v>
      </c>
      <c r="U1489" s="18">
        <v>3909.5</v>
      </c>
      <c r="V1489" s="30">
        <f t="shared" si="829"/>
        <v>40787</v>
      </c>
      <c r="W1489" s="28">
        <f t="shared" si="820"/>
        <v>11.702777777777778</v>
      </c>
      <c r="X1489" s="38" t="s">
        <v>2852</v>
      </c>
      <c r="Y1489">
        <f>MATCH(X1489,'CAT-3'!$A:$A,0)</f>
        <v>628</v>
      </c>
      <c r="Z1489">
        <f>MATCH(V1489,'CAT-3'!$1:$1,0)</f>
        <v>84</v>
      </c>
      <c r="AA1489">
        <f>INDEX('CAT-3'!$1:$1048576,FAR!Y1489,FAR!Z1489)</f>
        <v>134.9</v>
      </c>
      <c r="AB1489">
        <f>MATCH($AB$3,'CAT-3'!$1:$1,0)</f>
        <v>90</v>
      </c>
      <c r="AC1489">
        <f>INDEX('CAT-3'!$1:$1048576,FAR!Y1489,FAR!AB1489)</f>
        <v>138.4</v>
      </c>
      <c r="AD1489" s="28">
        <f t="shared" si="832"/>
        <v>1.0259451445515197</v>
      </c>
      <c r="AE1489" s="43" t="s">
        <v>4429</v>
      </c>
      <c r="AF1489">
        <f>MATCH(AE1489,'CAT-4'!$A:$A,0)</f>
        <v>844</v>
      </c>
      <c r="AG1489">
        <f>MATCH($AG$3,'CAT-4'!$1:$1,0)</f>
        <v>4</v>
      </c>
      <c r="AH1489">
        <f>INDEX('CAT-4'!$1:$1048576,FAR!AF1489,FAR!AG1489)</f>
        <v>103.9</v>
      </c>
      <c r="AI1489">
        <f>MATCH($AI$3,'CAT-4'!$1:$1,0)</f>
        <v>133</v>
      </c>
      <c r="AJ1489">
        <f>INDEX('CAT-4'!$1:$1048576,FAR!AF1489,FAR!AI1489)</f>
        <v>157.9</v>
      </c>
      <c r="AK1489" s="28">
        <f t="shared" si="833"/>
        <v>1.5197305101058709</v>
      </c>
      <c r="AL1489" s="28">
        <f t="shared" si="834"/>
        <v>1.5591601378699225</v>
      </c>
      <c r="AM1489" s="2">
        <f>INDEX(ELSV!$C$4:$G$58,MATCH(AE1489,ELSV!$G$4:$G$58,0),MATCH(IF(O1489&gt;2000000,"A",IF(O1489&gt;1000000,"B",IF(O1489&gt;100000,"C","D"))),ELSV!$C$4:$G$4,0))</f>
        <v>8</v>
      </c>
      <c r="AN1489" s="77">
        <f>INDEX(ELSV!$G$4:$K$58,MATCH(AE1489,ELSV!$G$4:$G$58,0),MATCH(IF(O1489&gt;2000000,"A",IF(O1489&gt;1000000,"B",IF(O1489&gt;100000,"C","D"))),ELSV!$G$4:$K$4,0))</f>
        <v>0.95</v>
      </c>
      <c r="AO1489" s="24">
        <f t="shared" si="824"/>
        <v>22534.541472633988</v>
      </c>
      <c r="AP1489" s="24">
        <f t="shared" si="825"/>
        <v>21407.814399002287</v>
      </c>
      <c r="AQ1489" s="25">
        <f t="shared" si="826"/>
        <v>1126.7270736317005</v>
      </c>
    </row>
    <row r="1490" spans="1:43" x14ac:dyDescent="0.25">
      <c r="A1490" s="11">
        <v>3005</v>
      </c>
      <c r="B1490" s="6">
        <v>3005006203</v>
      </c>
      <c r="C1490" s="6">
        <v>20000401</v>
      </c>
      <c r="D1490" s="6">
        <v>5000000187</v>
      </c>
      <c r="E1490" s="6" t="s">
        <v>1584</v>
      </c>
      <c r="F1490" s="6" t="s">
        <v>1152</v>
      </c>
      <c r="G1490" s="6"/>
      <c r="H1490" s="6">
        <v>1</v>
      </c>
      <c r="I1490" s="6" t="s">
        <v>41</v>
      </c>
      <c r="J1490" s="27">
        <v>41182</v>
      </c>
      <c r="K1490" s="27">
        <v>41182</v>
      </c>
      <c r="L1490" s="7">
        <v>14450</v>
      </c>
      <c r="M1490" s="7">
        <v>0</v>
      </c>
      <c r="N1490" s="7"/>
      <c r="O1490" s="8">
        <v>14450</v>
      </c>
      <c r="P1490" s="7">
        <v>-8348.0300000000007</v>
      </c>
      <c r="Q1490" s="7">
        <v>0</v>
      </c>
      <c r="R1490" s="7">
        <v>-914.69</v>
      </c>
      <c r="S1490" s="12">
        <f t="shared" si="827"/>
        <v>-9262.7200000000012</v>
      </c>
      <c r="T1490" s="18">
        <f t="shared" si="828"/>
        <v>6101.9699999999993</v>
      </c>
      <c r="U1490" s="18">
        <v>5187.28</v>
      </c>
      <c r="V1490" s="30">
        <f t="shared" si="829"/>
        <v>41153</v>
      </c>
      <c r="W1490" s="28">
        <f t="shared" si="820"/>
        <v>10.680555555555555</v>
      </c>
      <c r="X1490" s="38"/>
      <c r="AD1490"/>
      <c r="AE1490" s="43" t="s">
        <v>2970</v>
      </c>
      <c r="AF1490">
        <f>MATCH(AE1490,'CAT-4'!$A:$A,0)</f>
        <v>709</v>
      </c>
      <c r="AG1490">
        <f>MATCH(V1490,'CAT-4'!$1:$1,0)</f>
        <v>9</v>
      </c>
      <c r="AH1490">
        <f>INDEX('CAT-4'!$1:$1048576,FAR!AF1490,FAR!AG1490)</f>
        <v>111.1</v>
      </c>
      <c r="AI1490">
        <f>MATCH($AI$3,'CAT-4'!$1:$1,0)</f>
        <v>133</v>
      </c>
      <c r="AJ1490">
        <f>INDEX('CAT-4'!$1:$1048576,FAR!AF1490,FAR!AI1490)</f>
        <v>130.30000000000001</v>
      </c>
      <c r="AK1490" s="28">
        <f t="shared" si="833"/>
        <v>1.172817281728173</v>
      </c>
      <c r="AL1490" s="28">
        <f t="shared" ref="AL1490:AL1491" si="835">AK1490</f>
        <v>1.172817281728173</v>
      </c>
      <c r="AM1490" s="2">
        <f>INDEX(ELSV!$C$4:$G$58,MATCH(AE1490,ELSV!$G$4:$G$58,0),MATCH(IF(O1490&gt;2000000,"A",IF(O1490&gt;1000000,"B",IF(O1490&gt;100000,"C","D"))),ELSV!$C$4:$G$4,0))</f>
        <v>8</v>
      </c>
      <c r="AN1490" s="77">
        <f>INDEX(ELSV!$G$4:$K$58,MATCH(AE1490,ELSV!$G$4:$G$58,0),MATCH(IF(O1490&gt;2000000,"A",IF(O1490&gt;1000000,"B",IF(O1490&gt;100000,"C","D"))),ELSV!$G$4:$K$4,0))</f>
        <v>0.95</v>
      </c>
      <c r="AO1490" s="24">
        <f t="shared" si="824"/>
        <v>16947.2097209721</v>
      </c>
      <c r="AP1490" s="24">
        <f t="shared" si="825"/>
        <v>16099.849234923493</v>
      </c>
      <c r="AQ1490" s="25">
        <f t="shared" si="826"/>
        <v>847.36048604860662</v>
      </c>
    </row>
    <row r="1491" spans="1:43" x14ac:dyDescent="0.25">
      <c r="A1491" s="11">
        <v>3004</v>
      </c>
      <c r="B1491" s="6">
        <v>3004006201</v>
      </c>
      <c r="C1491" s="6">
        <v>20000301</v>
      </c>
      <c r="D1491" s="6">
        <v>4000000369</v>
      </c>
      <c r="E1491" s="6" t="s">
        <v>1583</v>
      </c>
      <c r="F1491" s="6" t="s">
        <v>1058</v>
      </c>
      <c r="G1491" s="6"/>
      <c r="H1491" s="6">
        <v>1</v>
      </c>
      <c r="I1491" s="6" t="s">
        <v>41</v>
      </c>
      <c r="J1491" s="27">
        <v>44827</v>
      </c>
      <c r="K1491" s="27">
        <v>44827</v>
      </c>
      <c r="L1491" s="7">
        <v>0</v>
      </c>
      <c r="M1491" s="7">
        <v>14424</v>
      </c>
      <c r="N1491" s="7"/>
      <c r="O1491" s="8">
        <v>14424</v>
      </c>
      <c r="P1491" s="7">
        <v>0</v>
      </c>
      <c r="Q1491" s="7">
        <v>0</v>
      </c>
      <c r="R1491" s="7">
        <v>-475.28</v>
      </c>
      <c r="S1491" s="12">
        <f t="shared" si="827"/>
        <v>-475.28</v>
      </c>
      <c r="T1491" s="18">
        <f t="shared" si="828"/>
        <v>0</v>
      </c>
      <c r="U1491" s="18">
        <v>13948.72</v>
      </c>
      <c r="V1491" s="30">
        <f t="shared" si="829"/>
        <v>44805</v>
      </c>
      <c r="W1491" s="28">
        <f t="shared" si="820"/>
        <v>0.7</v>
      </c>
      <c r="X1491" s="38"/>
      <c r="AD1491"/>
      <c r="AE1491" s="43" t="s">
        <v>4429</v>
      </c>
      <c r="AF1491">
        <f>MATCH(AE1491,'CAT-4'!$A:$A,0)</f>
        <v>844</v>
      </c>
      <c r="AG1491">
        <f>MATCH(V1491,'CAT-4'!$1:$1,0)</f>
        <v>129</v>
      </c>
      <c r="AH1491">
        <f>INDEX('CAT-4'!$1:$1048576,FAR!AF1491,FAR!AG1491)</f>
        <v>157.19999999999999</v>
      </c>
      <c r="AI1491">
        <f>MATCH($AI$3,'CAT-4'!$1:$1,0)</f>
        <v>133</v>
      </c>
      <c r="AJ1491">
        <f>INDEX('CAT-4'!$1:$1048576,FAR!AF1491,FAR!AI1491)</f>
        <v>157.9</v>
      </c>
      <c r="AK1491" s="28">
        <f t="shared" si="833"/>
        <v>1.0044529262086515</v>
      </c>
      <c r="AL1491" s="28">
        <f t="shared" si="835"/>
        <v>1.0044529262086515</v>
      </c>
      <c r="AM1491" s="2">
        <f>INDEX(ELSV!$C$4:$G$58,MATCH(AE1491,ELSV!$G$4:$G$58,0),MATCH(IF(O1491&gt;2000000,"A",IF(O1491&gt;1000000,"B",IF(O1491&gt;100000,"C","D"))),ELSV!$C$4:$G$4,0))</f>
        <v>8</v>
      </c>
      <c r="AN1491" s="77">
        <f>INDEX(ELSV!$G$4:$K$58,MATCH(AE1491,ELSV!$G$4:$G$58,0),MATCH(IF(O1491&gt;2000000,"A",IF(O1491&gt;1000000,"B",IF(O1491&gt;100000,"C","D"))),ELSV!$G$4:$K$4,0))</f>
        <v>0.95</v>
      </c>
      <c r="AO1491" s="24">
        <f t="shared" si="824"/>
        <v>14488.229007633588</v>
      </c>
      <c r="AP1491" s="24">
        <f t="shared" si="825"/>
        <v>1204.334036259542</v>
      </c>
      <c r="AQ1491" s="25">
        <f t="shared" si="826"/>
        <v>13283.894971374046</v>
      </c>
    </row>
    <row r="1492" spans="1:43" x14ac:dyDescent="0.25">
      <c r="A1492" s="11">
        <v>3008</v>
      </c>
      <c r="B1492" s="6">
        <v>3008006301</v>
      </c>
      <c r="C1492" s="6">
        <v>20000401</v>
      </c>
      <c r="D1492" s="6">
        <v>5030000013</v>
      </c>
      <c r="E1492" s="6" t="s">
        <v>1586</v>
      </c>
      <c r="F1492" s="6" t="s">
        <v>1341</v>
      </c>
      <c r="G1492" s="6"/>
      <c r="H1492" s="6">
        <v>1</v>
      </c>
      <c r="I1492" s="6" t="s">
        <v>8</v>
      </c>
      <c r="J1492" s="27">
        <v>40441</v>
      </c>
      <c r="K1492" s="27">
        <v>40441</v>
      </c>
      <c r="L1492" s="7">
        <v>14385</v>
      </c>
      <c r="M1492" s="7">
        <v>0</v>
      </c>
      <c r="N1492" s="7"/>
      <c r="O1492" s="8">
        <v>14385</v>
      </c>
      <c r="P1492" s="7">
        <v>-12946.5</v>
      </c>
      <c r="Q1492" s="7">
        <v>0</v>
      </c>
      <c r="R1492" s="7">
        <v>0</v>
      </c>
      <c r="S1492" s="12">
        <f t="shared" si="827"/>
        <v>-12946.5</v>
      </c>
      <c r="T1492" s="18">
        <f t="shared" si="828"/>
        <v>1438.5</v>
      </c>
      <c r="U1492" s="18">
        <v>1438.5</v>
      </c>
      <c r="V1492" s="30">
        <f t="shared" si="829"/>
        <v>40422</v>
      </c>
      <c r="W1492" s="28">
        <f t="shared" si="820"/>
        <v>12.708333333333334</v>
      </c>
      <c r="X1492" s="38" t="s">
        <v>3110</v>
      </c>
      <c r="Y1492">
        <f>MATCH(X1492,'CAT-3'!$A:$A,0)</f>
        <v>757</v>
      </c>
      <c r="Z1492">
        <f>MATCH(V1492,'CAT-3'!$1:$1,0)</f>
        <v>72</v>
      </c>
      <c r="AA1492">
        <f>INDEX('CAT-3'!$1:$1048576,FAR!Y1492,FAR!Z1492)</f>
        <v>94.9</v>
      </c>
      <c r="AB1492">
        <f>MATCH($AB$3,'CAT-3'!$1:$1,0)</f>
        <v>90</v>
      </c>
      <c r="AC1492">
        <f>INDEX('CAT-3'!$1:$1048576,FAR!Y1492,FAR!AB1492)</f>
        <v>93.3</v>
      </c>
      <c r="AD1492" s="28">
        <f t="shared" ref="AD1492:AD1494" si="836">AC1492/AA1492</f>
        <v>0.98314014752370904</v>
      </c>
      <c r="AE1492" s="43" t="s">
        <v>4047</v>
      </c>
      <c r="AF1492">
        <f>MATCH(AE1492,'CAT-4'!$A:$A,0)</f>
        <v>647</v>
      </c>
      <c r="AG1492">
        <f>MATCH($AG$3,'CAT-4'!$1:$1,0)</f>
        <v>4</v>
      </c>
      <c r="AH1492">
        <f>INDEX('CAT-4'!$1:$1048576,FAR!AF1492,FAR!AG1492)</f>
        <v>100.5</v>
      </c>
      <c r="AI1492">
        <f>MATCH($AI$3,'CAT-4'!$1:$1,0)</f>
        <v>133</v>
      </c>
      <c r="AJ1492">
        <f>INDEX('CAT-4'!$1:$1048576,FAR!AF1492,FAR!AI1492)</f>
        <v>92.8</v>
      </c>
      <c r="AK1492" s="28">
        <f t="shared" ref="AK1492:AK1513" si="837">AJ1492/AH1492</f>
        <v>0.92338308457711438</v>
      </c>
      <c r="AL1492" s="28">
        <f t="shared" ref="AL1492:AL1494" si="838">AK1492*AD1492</f>
        <v>0.90781498199204169</v>
      </c>
      <c r="AM1492" s="2">
        <f>INDEX(ELSV!$C$4:$G$58,MATCH(AE1492,ELSV!$G$4:$G$58,0),MATCH(IF(O1492&gt;2000000,"A",IF(O1492&gt;1000000,"B",IF(O1492&gt;100000,"C","D"))),ELSV!$C$4:$G$4,0))</f>
        <v>6</v>
      </c>
      <c r="AN1492" s="77">
        <f>INDEX(ELSV!$G$4:$K$58,MATCH(AE1492,ELSV!$G$4:$G$58,0),MATCH(IF(O1492&gt;2000000,"A",IF(O1492&gt;1000000,"B",IF(O1492&gt;100000,"C","D"))),ELSV!$G$4:$K$4,0))</f>
        <v>1</v>
      </c>
      <c r="AO1492" s="24">
        <f t="shared" si="824"/>
        <v>13058.91851595552</v>
      </c>
      <c r="AP1492" s="24">
        <f t="shared" si="825"/>
        <v>13058.91851595552</v>
      </c>
      <c r="AQ1492" s="25">
        <f t="shared" si="826"/>
        <v>0</v>
      </c>
    </row>
    <row r="1493" spans="1:43" x14ac:dyDescent="0.25">
      <c r="A1493" s="11">
        <v>3004</v>
      </c>
      <c r="B1493" s="6">
        <v>3004006601</v>
      </c>
      <c r="C1493" s="6">
        <v>20000401</v>
      </c>
      <c r="D1493" s="6">
        <v>5030000027</v>
      </c>
      <c r="E1493" s="6" t="s">
        <v>1583</v>
      </c>
      <c r="F1493" s="6" t="s">
        <v>1354</v>
      </c>
      <c r="G1493" s="6"/>
      <c r="H1493" s="6">
        <v>1</v>
      </c>
      <c r="I1493" s="6" t="s">
        <v>41</v>
      </c>
      <c r="J1493" s="27">
        <v>40441</v>
      </c>
      <c r="K1493" s="27">
        <v>40441</v>
      </c>
      <c r="L1493" s="7">
        <v>14385</v>
      </c>
      <c r="M1493" s="7">
        <v>0</v>
      </c>
      <c r="N1493" s="7"/>
      <c r="O1493" s="8">
        <v>14385</v>
      </c>
      <c r="P1493" s="7">
        <v>-12946.5</v>
      </c>
      <c r="Q1493" s="7">
        <v>0</v>
      </c>
      <c r="R1493" s="7">
        <v>0</v>
      </c>
      <c r="S1493" s="12">
        <f t="shared" si="827"/>
        <v>-12946.5</v>
      </c>
      <c r="T1493" s="18">
        <f t="shared" si="828"/>
        <v>1438.5</v>
      </c>
      <c r="U1493" s="18">
        <v>1438.5</v>
      </c>
      <c r="V1493" s="30">
        <f t="shared" si="829"/>
        <v>40422</v>
      </c>
      <c r="W1493" s="28">
        <f t="shared" si="820"/>
        <v>12.708333333333334</v>
      </c>
      <c r="X1493" s="38" t="s">
        <v>3110</v>
      </c>
      <c r="Y1493">
        <f>MATCH(X1493,'CAT-3'!$A:$A,0)</f>
        <v>757</v>
      </c>
      <c r="Z1493">
        <f>MATCH(V1493,'CAT-3'!$1:$1,0)</f>
        <v>72</v>
      </c>
      <c r="AA1493">
        <f>INDEX('CAT-3'!$1:$1048576,FAR!Y1493,FAR!Z1493)</f>
        <v>94.9</v>
      </c>
      <c r="AB1493">
        <f>MATCH($AB$3,'CAT-3'!$1:$1,0)</f>
        <v>90</v>
      </c>
      <c r="AC1493">
        <f>INDEX('CAT-3'!$1:$1048576,FAR!Y1493,FAR!AB1493)</f>
        <v>93.3</v>
      </c>
      <c r="AD1493" s="28">
        <f t="shared" si="836"/>
        <v>0.98314014752370904</v>
      </c>
      <c r="AE1493" s="43" t="s">
        <v>4047</v>
      </c>
      <c r="AF1493">
        <f>MATCH(AE1493,'CAT-4'!$A:$A,0)</f>
        <v>647</v>
      </c>
      <c r="AG1493">
        <f>MATCH($AG$3,'CAT-4'!$1:$1,0)</f>
        <v>4</v>
      </c>
      <c r="AH1493">
        <f>INDEX('CAT-4'!$1:$1048576,FAR!AF1493,FAR!AG1493)</f>
        <v>100.5</v>
      </c>
      <c r="AI1493">
        <f>MATCH($AI$3,'CAT-4'!$1:$1,0)</f>
        <v>133</v>
      </c>
      <c r="AJ1493">
        <f>INDEX('CAT-4'!$1:$1048576,FAR!AF1493,FAR!AI1493)</f>
        <v>92.8</v>
      </c>
      <c r="AK1493" s="28">
        <f t="shared" si="837"/>
        <v>0.92338308457711438</v>
      </c>
      <c r="AL1493" s="28">
        <f t="shared" si="838"/>
        <v>0.90781498199204169</v>
      </c>
      <c r="AM1493" s="2">
        <f>INDEX(ELSV!$C$4:$G$58,MATCH(AE1493,ELSV!$G$4:$G$58,0),MATCH(IF(O1493&gt;2000000,"A",IF(O1493&gt;1000000,"B",IF(O1493&gt;100000,"C","D"))),ELSV!$C$4:$G$4,0))</f>
        <v>6</v>
      </c>
      <c r="AN1493" s="77">
        <f>INDEX(ELSV!$G$4:$K$58,MATCH(AE1493,ELSV!$G$4:$G$58,0),MATCH(IF(O1493&gt;2000000,"A",IF(O1493&gt;1000000,"B",IF(O1493&gt;100000,"C","D"))),ELSV!$G$4:$K$4,0))</f>
        <v>1</v>
      </c>
      <c r="AO1493" s="24">
        <f t="shared" si="824"/>
        <v>13058.91851595552</v>
      </c>
      <c r="AP1493" s="24">
        <f t="shared" si="825"/>
        <v>13058.91851595552</v>
      </c>
      <c r="AQ1493" s="25">
        <f t="shared" si="826"/>
        <v>0</v>
      </c>
    </row>
    <row r="1494" spans="1:43" x14ac:dyDescent="0.25">
      <c r="A1494" s="11">
        <v>3005</v>
      </c>
      <c r="B1494" s="6">
        <v>3005006301</v>
      </c>
      <c r="C1494" s="6">
        <v>20000401</v>
      </c>
      <c r="D1494" s="6">
        <v>5030000055</v>
      </c>
      <c r="E1494" s="6" t="s">
        <v>1584</v>
      </c>
      <c r="F1494" s="6" t="s">
        <v>1372</v>
      </c>
      <c r="G1494" s="6"/>
      <c r="H1494" s="6">
        <v>1</v>
      </c>
      <c r="I1494" s="6" t="s">
        <v>8</v>
      </c>
      <c r="J1494" s="27">
        <v>40436</v>
      </c>
      <c r="K1494" s="27">
        <v>40436</v>
      </c>
      <c r="L1494" s="7">
        <v>14384</v>
      </c>
      <c r="M1494" s="7">
        <v>0</v>
      </c>
      <c r="N1494" s="7"/>
      <c r="O1494" s="8">
        <v>14384</v>
      </c>
      <c r="P1494" s="7">
        <v>-12945.6</v>
      </c>
      <c r="Q1494" s="7">
        <v>0</v>
      </c>
      <c r="R1494" s="7">
        <v>0</v>
      </c>
      <c r="S1494" s="12">
        <f t="shared" si="827"/>
        <v>-12945.6</v>
      </c>
      <c r="T1494" s="18">
        <f t="shared" si="828"/>
        <v>1438.3999999999996</v>
      </c>
      <c r="U1494" s="18">
        <v>1438.4</v>
      </c>
      <c r="V1494" s="30">
        <f t="shared" si="829"/>
        <v>40422</v>
      </c>
      <c r="W1494" s="28">
        <f t="shared" si="820"/>
        <v>12.722222222222221</v>
      </c>
      <c r="X1494" s="38" t="s">
        <v>3110</v>
      </c>
      <c r="Y1494">
        <f>MATCH(X1494,'CAT-3'!$A:$A,0)</f>
        <v>757</v>
      </c>
      <c r="Z1494">
        <f>MATCH(V1494,'CAT-3'!$1:$1,0)</f>
        <v>72</v>
      </c>
      <c r="AA1494">
        <f>INDEX('CAT-3'!$1:$1048576,FAR!Y1494,FAR!Z1494)</f>
        <v>94.9</v>
      </c>
      <c r="AB1494">
        <f>MATCH($AB$3,'CAT-3'!$1:$1,0)</f>
        <v>90</v>
      </c>
      <c r="AC1494">
        <f>INDEX('CAT-3'!$1:$1048576,FAR!Y1494,FAR!AB1494)</f>
        <v>93.3</v>
      </c>
      <c r="AD1494" s="28">
        <f t="shared" si="836"/>
        <v>0.98314014752370904</v>
      </c>
      <c r="AE1494" s="43" t="s">
        <v>4047</v>
      </c>
      <c r="AF1494">
        <f>MATCH(AE1494,'CAT-4'!$A:$A,0)</f>
        <v>647</v>
      </c>
      <c r="AG1494">
        <f>MATCH($AG$3,'CAT-4'!$1:$1,0)</f>
        <v>4</v>
      </c>
      <c r="AH1494">
        <f>INDEX('CAT-4'!$1:$1048576,FAR!AF1494,FAR!AG1494)</f>
        <v>100.5</v>
      </c>
      <c r="AI1494">
        <f>MATCH($AI$3,'CAT-4'!$1:$1,0)</f>
        <v>133</v>
      </c>
      <c r="AJ1494">
        <f>INDEX('CAT-4'!$1:$1048576,FAR!AF1494,FAR!AI1494)</f>
        <v>92.8</v>
      </c>
      <c r="AK1494" s="28">
        <f t="shared" si="837"/>
        <v>0.92338308457711438</v>
      </c>
      <c r="AL1494" s="28">
        <f t="shared" si="838"/>
        <v>0.90781498199204169</v>
      </c>
      <c r="AM1494" s="2">
        <f>INDEX(ELSV!$C$4:$G$58,MATCH(AE1494,ELSV!$G$4:$G$58,0),MATCH(IF(O1494&gt;2000000,"A",IF(O1494&gt;1000000,"B",IF(O1494&gt;100000,"C","D"))),ELSV!$C$4:$G$4,0))</f>
        <v>6</v>
      </c>
      <c r="AN1494" s="77">
        <f>INDEX(ELSV!$G$4:$K$58,MATCH(AE1494,ELSV!$G$4:$G$58,0),MATCH(IF(O1494&gt;2000000,"A",IF(O1494&gt;1000000,"B",IF(O1494&gt;100000,"C","D"))),ELSV!$G$4:$K$4,0))</f>
        <v>1</v>
      </c>
      <c r="AO1494" s="24">
        <f t="shared" si="824"/>
        <v>13058.010700973527</v>
      </c>
      <c r="AP1494" s="24">
        <f t="shared" si="825"/>
        <v>13058.010700973526</v>
      </c>
      <c r="AQ1494" s="25">
        <f t="shared" si="826"/>
        <v>0</v>
      </c>
    </row>
    <row r="1495" spans="1:43" x14ac:dyDescent="0.25">
      <c r="A1495" s="11">
        <v>3004</v>
      </c>
      <c r="B1495" s="6">
        <v>3004006201</v>
      </c>
      <c r="C1495" s="6">
        <v>20000401</v>
      </c>
      <c r="D1495" s="6">
        <v>5000000305</v>
      </c>
      <c r="E1495" s="6" t="s">
        <v>1583</v>
      </c>
      <c r="F1495" s="6" t="s">
        <v>1197</v>
      </c>
      <c r="G1495" s="6"/>
      <c r="H1495" s="6">
        <v>1</v>
      </c>
      <c r="I1495" s="6" t="s">
        <v>8</v>
      </c>
      <c r="J1495" s="27">
        <v>42185</v>
      </c>
      <c r="K1495" s="27">
        <v>42185</v>
      </c>
      <c r="L1495" s="7">
        <v>14200.01</v>
      </c>
      <c r="M1495" s="7">
        <v>0</v>
      </c>
      <c r="N1495" s="7"/>
      <c r="O1495" s="8">
        <v>14200.01</v>
      </c>
      <c r="P1495" s="7">
        <v>-6070.99</v>
      </c>
      <c r="Q1495" s="7">
        <v>0</v>
      </c>
      <c r="R1495" s="7">
        <v>-898.86</v>
      </c>
      <c r="S1495" s="12">
        <f t="shared" si="827"/>
        <v>-6969.8499999999995</v>
      </c>
      <c r="T1495" s="18">
        <f t="shared" si="828"/>
        <v>8129.02</v>
      </c>
      <c r="U1495" s="18">
        <v>7230.16</v>
      </c>
      <c r="V1495" s="30">
        <f t="shared" si="829"/>
        <v>42156</v>
      </c>
      <c r="W1495" s="28">
        <f t="shared" si="820"/>
        <v>7.9305555555555554</v>
      </c>
      <c r="X1495" s="38"/>
      <c r="AD1495"/>
      <c r="AE1495" s="43" t="s">
        <v>4034</v>
      </c>
      <c r="AF1495">
        <f>MATCH(AE1495,'CAT-4'!$A:$A,0)</f>
        <v>640</v>
      </c>
      <c r="AG1495">
        <f>MATCH(V1495,'CAT-4'!$1:$1,0)</f>
        <v>42</v>
      </c>
      <c r="AH1495">
        <f>INDEX('CAT-4'!$1:$1048576,FAR!AF1495,FAR!AG1495)</f>
        <v>107.1</v>
      </c>
      <c r="AI1495">
        <f>MATCH($AI$3,'CAT-4'!$1:$1,0)</f>
        <v>133</v>
      </c>
      <c r="AJ1495">
        <f>INDEX('CAT-4'!$1:$1048576,FAR!AF1495,FAR!AI1495)</f>
        <v>115.5</v>
      </c>
      <c r="AK1495" s="28">
        <f t="shared" si="837"/>
        <v>1.0784313725490198</v>
      </c>
      <c r="AL1495" s="28">
        <f t="shared" ref="AL1495:AL1513" si="839">AK1495</f>
        <v>1.0784313725490198</v>
      </c>
      <c r="AM1495" s="2">
        <f>INDEX(ELSV!$C$4:$G$58,MATCH(AE1495,ELSV!$G$4:$G$58,0),MATCH(IF(O1495&gt;2000000,"A",IF(O1495&gt;1000000,"B",IF(O1495&gt;100000,"C","D"))),ELSV!$C$4:$G$4,0))</f>
        <v>5</v>
      </c>
      <c r="AN1495" s="77">
        <f>INDEX(ELSV!$G$4:$K$58,MATCH(AE1495,ELSV!$G$4:$G$58,0),MATCH(IF(O1495&gt;2000000,"A",IF(O1495&gt;1000000,"B",IF(O1495&gt;100000,"C","D"))),ELSV!$G$4:$K$4,0))</f>
        <v>1</v>
      </c>
      <c r="AO1495" s="24">
        <f t="shared" si="824"/>
        <v>15313.736274509807</v>
      </c>
      <c r="AP1495" s="24">
        <f t="shared" si="825"/>
        <v>15313.736274509809</v>
      </c>
      <c r="AQ1495" s="25">
        <f t="shared" si="826"/>
        <v>0</v>
      </c>
    </row>
    <row r="1496" spans="1:43" hidden="1" x14ac:dyDescent="0.25">
      <c r="A1496" s="11">
        <v>3007</v>
      </c>
      <c r="B1496" s="6">
        <v>3007006203</v>
      </c>
      <c r="C1496" s="6">
        <v>20000401</v>
      </c>
      <c r="D1496" s="6">
        <v>5000000307</v>
      </c>
      <c r="E1496" s="6"/>
      <c r="F1496" s="6" t="s">
        <v>1199</v>
      </c>
      <c r="G1496" s="6"/>
      <c r="H1496" s="6">
        <v>1</v>
      </c>
      <c r="I1496" s="6" t="s">
        <v>8</v>
      </c>
      <c r="J1496" s="27">
        <v>42195</v>
      </c>
      <c r="K1496" s="27">
        <v>42195</v>
      </c>
      <c r="L1496" s="7">
        <v>14200.01</v>
      </c>
      <c r="M1496" s="7">
        <v>0</v>
      </c>
      <c r="N1496" s="7"/>
      <c r="O1496" s="8">
        <v>14200.01</v>
      </c>
      <c r="P1496" s="7">
        <v>-6046.43</v>
      </c>
      <c r="Q1496" s="7">
        <v>0</v>
      </c>
      <c r="R1496" s="7">
        <v>-898.86</v>
      </c>
      <c r="S1496" s="12">
        <f t="shared" si="827"/>
        <v>-6945.29</v>
      </c>
      <c r="T1496" s="18">
        <f t="shared" si="828"/>
        <v>8153.58</v>
      </c>
      <c r="U1496" s="18">
        <v>7254.72</v>
      </c>
      <c r="V1496" s="30">
        <f t="shared" si="829"/>
        <v>42186</v>
      </c>
      <c r="W1496" s="28">
        <f t="shared" si="820"/>
        <v>7.9027777777777777</v>
      </c>
      <c r="X1496" s="38" t="s">
        <v>3078</v>
      </c>
      <c r="AD1496"/>
      <c r="AE1496" s="43" t="s">
        <v>4034</v>
      </c>
      <c r="AF1496">
        <f>MATCH(AE1496,'CAT-4'!$A:$A,0)</f>
        <v>640</v>
      </c>
      <c r="AG1496">
        <f>MATCH(V1496,'CAT-4'!$1:$1,0)</f>
        <v>43</v>
      </c>
      <c r="AH1496">
        <f>INDEX('CAT-4'!$1:$1048576,FAR!AF1496,FAR!AG1496)</f>
        <v>105.5</v>
      </c>
      <c r="AI1496">
        <f>MATCH($AI$3,'CAT-4'!$1:$1,0)</f>
        <v>133</v>
      </c>
      <c r="AJ1496">
        <f>INDEX('CAT-4'!$1:$1048576,FAR!AF1496,FAR!AI1496)</f>
        <v>115.5</v>
      </c>
      <c r="AK1496" s="28">
        <f t="shared" si="837"/>
        <v>1.09478672985782</v>
      </c>
      <c r="AL1496" s="28">
        <f t="shared" si="839"/>
        <v>1.09478672985782</v>
      </c>
      <c r="AM1496" s="2">
        <f>INDEX(ELSV!$C$4:$G$58,MATCH(AE1496,ELSV!$G$4:$G$58,0),MATCH(IF(O1496&gt;2000000,"A",IF(O1496&gt;1000000,"B",IF(O1496&gt;100000,"C","D"))),ELSV!$C$4:$G$4,0))</f>
        <v>5</v>
      </c>
      <c r="AN1496" s="77">
        <f>INDEX(ELSV!$G$4:$K$58,MATCH(AE1496,ELSV!$G$4:$G$58,0),MATCH(IF(O1496&gt;2000000,"A",IF(O1496&gt;1000000,"B",IF(O1496&gt;100000,"C","D"))),ELSV!$G$4:$K$4,0))</f>
        <v>1</v>
      </c>
      <c r="AO1496" s="24">
        <f t="shared" si="824"/>
        <v>15545.982511848342</v>
      </c>
      <c r="AP1496" s="24">
        <f t="shared" si="825"/>
        <v>15545.982511848342</v>
      </c>
      <c r="AQ1496" s="25">
        <f t="shared" si="826"/>
        <v>0</v>
      </c>
    </row>
    <row r="1497" spans="1:43" x14ac:dyDescent="0.25">
      <c r="A1497" s="11">
        <v>3005</v>
      </c>
      <c r="B1497" s="6">
        <v>3005006201</v>
      </c>
      <c r="C1497" s="6">
        <v>20000401</v>
      </c>
      <c r="D1497" s="6">
        <v>5000000308</v>
      </c>
      <c r="E1497" s="6" t="s">
        <v>1584</v>
      </c>
      <c r="F1497" s="6" t="s">
        <v>1200</v>
      </c>
      <c r="G1497" s="6"/>
      <c r="H1497" s="6">
        <v>1</v>
      </c>
      <c r="I1497" s="6" t="s">
        <v>8</v>
      </c>
      <c r="J1497" s="27">
        <v>42196</v>
      </c>
      <c r="K1497" s="27">
        <v>42196</v>
      </c>
      <c r="L1497" s="7">
        <v>14200.01</v>
      </c>
      <c r="M1497" s="7">
        <v>0</v>
      </c>
      <c r="N1497" s="7"/>
      <c r="O1497" s="8">
        <v>14200.01</v>
      </c>
      <c r="P1497" s="7">
        <v>-6043.97</v>
      </c>
      <c r="Q1497" s="7">
        <v>0</v>
      </c>
      <c r="R1497" s="7">
        <v>-898.86</v>
      </c>
      <c r="S1497" s="12">
        <f t="shared" si="827"/>
        <v>-6942.83</v>
      </c>
      <c r="T1497" s="18">
        <f t="shared" si="828"/>
        <v>8156.04</v>
      </c>
      <c r="U1497" s="18">
        <v>7257.18</v>
      </c>
      <c r="V1497" s="30">
        <f t="shared" si="829"/>
        <v>42186</v>
      </c>
      <c r="W1497" s="28">
        <f t="shared" si="820"/>
        <v>7.9</v>
      </c>
      <c r="X1497" s="38"/>
      <c r="AD1497"/>
      <c r="AE1497" s="43" t="s">
        <v>4034</v>
      </c>
      <c r="AF1497">
        <f>MATCH(AE1497,'CAT-4'!$A:$A,0)</f>
        <v>640</v>
      </c>
      <c r="AG1497">
        <f>MATCH(V1497,'CAT-4'!$1:$1,0)</f>
        <v>43</v>
      </c>
      <c r="AH1497">
        <f>INDEX('CAT-4'!$1:$1048576,FAR!AF1497,FAR!AG1497)</f>
        <v>105.5</v>
      </c>
      <c r="AI1497">
        <f>MATCH($AI$3,'CAT-4'!$1:$1,0)</f>
        <v>133</v>
      </c>
      <c r="AJ1497">
        <f>INDEX('CAT-4'!$1:$1048576,FAR!AF1497,FAR!AI1497)</f>
        <v>115.5</v>
      </c>
      <c r="AK1497" s="28">
        <f t="shared" si="837"/>
        <v>1.09478672985782</v>
      </c>
      <c r="AL1497" s="28">
        <f t="shared" si="839"/>
        <v>1.09478672985782</v>
      </c>
      <c r="AM1497" s="2">
        <f>INDEX(ELSV!$C$4:$G$58,MATCH(AE1497,ELSV!$G$4:$G$58,0),MATCH(IF(O1497&gt;2000000,"A",IF(O1497&gt;1000000,"B",IF(O1497&gt;100000,"C","D"))),ELSV!$C$4:$G$4,0))</f>
        <v>5</v>
      </c>
      <c r="AN1497" s="77">
        <f>INDEX(ELSV!$G$4:$K$58,MATCH(AE1497,ELSV!$G$4:$G$58,0),MATCH(IF(O1497&gt;2000000,"A",IF(O1497&gt;1000000,"B",IF(O1497&gt;100000,"C","D"))),ELSV!$G$4:$K$4,0))</f>
        <v>1</v>
      </c>
      <c r="AO1497" s="24">
        <f t="shared" si="824"/>
        <v>15545.982511848342</v>
      </c>
      <c r="AP1497" s="24">
        <f t="shared" si="825"/>
        <v>15545.982511848342</v>
      </c>
      <c r="AQ1497" s="25">
        <f t="shared" si="826"/>
        <v>0</v>
      </c>
    </row>
    <row r="1498" spans="1:43" x14ac:dyDescent="0.25">
      <c r="A1498" s="11">
        <v>3006</v>
      </c>
      <c r="B1498" s="6">
        <v>3006006201</v>
      </c>
      <c r="C1498" s="6">
        <v>20000401</v>
      </c>
      <c r="D1498" s="6">
        <v>5000000315</v>
      </c>
      <c r="E1498" s="6" t="s">
        <v>1582</v>
      </c>
      <c r="F1498" s="6" t="s">
        <v>1205</v>
      </c>
      <c r="G1498" s="6"/>
      <c r="H1498" s="6">
        <v>1</v>
      </c>
      <c r="I1498" s="6" t="s">
        <v>8</v>
      </c>
      <c r="J1498" s="27">
        <v>42247</v>
      </c>
      <c r="K1498" s="27">
        <v>42247</v>
      </c>
      <c r="L1498" s="7">
        <v>14200.01</v>
      </c>
      <c r="M1498" s="7">
        <v>0</v>
      </c>
      <c r="N1498" s="7"/>
      <c r="O1498" s="8">
        <v>14200.01</v>
      </c>
      <c r="P1498" s="7">
        <v>-5918.72</v>
      </c>
      <c r="Q1498" s="7">
        <v>0</v>
      </c>
      <c r="R1498" s="7">
        <v>-898.86</v>
      </c>
      <c r="S1498" s="12">
        <f t="shared" si="827"/>
        <v>-6817.58</v>
      </c>
      <c r="T1498" s="18">
        <f t="shared" si="828"/>
        <v>8281.2900000000009</v>
      </c>
      <c r="U1498" s="18">
        <v>7382.43</v>
      </c>
      <c r="V1498" s="30">
        <f t="shared" si="829"/>
        <v>42217</v>
      </c>
      <c r="W1498" s="28">
        <f t="shared" si="820"/>
        <v>7.7638888888888893</v>
      </c>
      <c r="X1498" s="38"/>
      <c r="AD1498"/>
      <c r="AE1498" s="43" t="s">
        <v>4034</v>
      </c>
      <c r="AF1498">
        <f>MATCH(AE1498,'CAT-4'!$A:$A,0)</f>
        <v>640</v>
      </c>
      <c r="AG1498">
        <f>MATCH(V1498,'CAT-4'!$1:$1,0)</f>
        <v>44</v>
      </c>
      <c r="AH1498">
        <f>INDEX('CAT-4'!$1:$1048576,FAR!AF1498,FAR!AG1498)</f>
        <v>105.2</v>
      </c>
      <c r="AI1498">
        <f>MATCH($AI$3,'CAT-4'!$1:$1,0)</f>
        <v>133</v>
      </c>
      <c r="AJ1498">
        <f>INDEX('CAT-4'!$1:$1048576,FAR!AF1498,FAR!AI1498)</f>
        <v>115.5</v>
      </c>
      <c r="AK1498" s="28">
        <f t="shared" si="837"/>
        <v>1.0979087452471483</v>
      </c>
      <c r="AL1498" s="28">
        <f t="shared" si="839"/>
        <v>1.0979087452471483</v>
      </c>
      <c r="AM1498" s="2">
        <f>INDEX(ELSV!$C$4:$G$58,MATCH(AE1498,ELSV!$G$4:$G$58,0),MATCH(IF(O1498&gt;2000000,"A",IF(O1498&gt;1000000,"B",IF(O1498&gt;100000,"C","D"))),ELSV!$C$4:$G$4,0))</f>
        <v>5</v>
      </c>
      <c r="AN1498" s="77">
        <f>INDEX(ELSV!$G$4:$K$58,MATCH(AE1498,ELSV!$G$4:$G$58,0),MATCH(IF(O1498&gt;2000000,"A",IF(O1498&gt;1000000,"B",IF(O1498&gt;100000,"C","D"))),ELSV!$G$4:$K$4,0))</f>
        <v>1</v>
      </c>
      <c r="AO1498" s="24">
        <f t="shared" si="824"/>
        <v>15590.315161596958</v>
      </c>
      <c r="AP1498" s="24">
        <f t="shared" si="825"/>
        <v>15590.315161596958</v>
      </c>
      <c r="AQ1498" s="25">
        <f t="shared" si="826"/>
        <v>0</v>
      </c>
    </row>
    <row r="1499" spans="1:43" x14ac:dyDescent="0.25">
      <c r="A1499" s="11">
        <v>3008</v>
      </c>
      <c r="B1499" s="6">
        <v>3008006201</v>
      </c>
      <c r="C1499" s="6">
        <v>20000401</v>
      </c>
      <c r="D1499" s="6">
        <v>5000000299</v>
      </c>
      <c r="E1499" s="6" t="s">
        <v>1586</v>
      </c>
      <c r="F1499" s="6" t="s">
        <v>1191</v>
      </c>
      <c r="G1499" s="6"/>
      <c r="H1499" s="6">
        <v>1</v>
      </c>
      <c r="I1499" s="6" t="s">
        <v>8</v>
      </c>
      <c r="J1499" s="27">
        <v>42094</v>
      </c>
      <c r="K1499" s="27">
        <v>42094</v>
      </c>
      <c r="L1499" s="7">
        <v>14200</v>
      </c>
      <c r="M1499" s="7">
        <v>0</v>
      </c>
      <c r="N1499" s="7"/>
      <c r="O1499" s="8">
        <v>14200</v>
      </c>
      <c r="P1499" s="7">
        <v>-6294.48</v>
      </c>
      <c r="Q1499" s="7">
        <v>0</v>
      </c>
      <c r="R1499" s="7">
        <v>-898.86</v>
      </c>
      <c r="S1499" s="12">
        <f t="shared" si="827"/>
        <v>-7193.3399999999992</v>
      </c>
      <c r="T1499" s="18">
        <f t="shared" si="828"/>
        <v>7905.52</v>
      </c>
      <c r="U1499" s="18">
        <v>7006.66</v>
      </c>
      <c r="V1499" s="30">
        <f t="shared" si="829"/>
        <v>42064</v>
      </c>
      <c r="W1499" s="28">
        <f t="shared" si="820"/>
        <v>8.1805555555555554</v>
      </c>
      <c r="X1499" s="38"/>
      <c r="AD1499"/>
      <c r="AE1499" s="43" t="s">
        <v>4034</v>
      </c>
      <c r="AF1499">
        <f>MATCH(AE1499,'CAT-4'!$A:$A,0)</f>
        <v>640</v>
      </c>
      <c r="AG1499">
        <f>MATCH(V1499,'CAT-4'!$1:$1,0)</f>
        <v>39</v>
      </c>
      <c r="AH1499">
        <f>INDEX('CAT-4'!$1:$1048576,FAR!AF1499,FAR!AG1499)</f>
        <v>108.7</v>
      </c>
      <c r="AI1499">
        <f>MATCH($AI$3,'CAT-4'!$1:$1,0)</f>
        <v>133</v>
      </c>
      <c r="AJ1499">
        <f>INDEX('CAT-4'!$1:$1048576,FAR!AF1499,FAR!AI1499)</f>
        <v>115.5</v>
      </c>
      <c r="AK1499" s="28">
        <f t="shared" si="837"/>
        <v>1.062557497700092</v>
      </c>
      <c r="AL1499" s="28">
        <f t="shared" si="839"/>
        <v>1.062557497700092</v>
      </c>
      <c r="AM1499" s="2">
        <f>INDEX(ELSV!$C$4:$G$58,MATCH(AE1499,ELSV!$G$4:$G$58,0),MATCH(IF(O1499&gt;2000000,"A",IF(O1499&gt;1000000,"B",IF(O1499&gt;100000,"C","D"))),ELSV!$C$4:$G$4,0))</f>
        <v>5</v>
      </c>
      <c r="AN1499" s="77">
        <f>INDEX(ELSV!$G$4:$K$58,MATCH(AE1499,ELSV!$G$4:$G$58,0),MATCH(IF(O1499&gt;2000000,"A",IF(O1499&gt;1000000,"B",IF(O1499&gt;100000,"C","D"))),ELSV!$G$4:$K$4,0))</f>
        <v>1</v>
      </c>
      <c r="AO1499" s="24">
        <f t="shared" si="824"/>
        <v>15088.316467341307</v>
      </c>
      <c r="AP1499" s="24">
        <f t="shared" si="825"/>
        <v>15088.316467341308</v>
      </c>
      <c r="AQ1499" s="25">
        <f t="shared" si="826"/>
        <v>0</v>
      </c>
    </row>
    <row r="1500" spans="1:43" x14ac:dyDescent="0.25">
      <c r="A1500" s="11">
        <v>3007</v>
      </c>
      <c r="B1500" s="6">
        <v>3007006201</v>
      </c>
      <c r="C1500" s="6">
        <v>20000301</v>
      </c>
      <c r="D1500" s="6">
        <v>4000000366</v>
      </c>
      <c r="E1500" s="6" t="s">
        <v>1585</v>
      </c>
      <c r="F1500" s="6" t="s">
        <v>1055</v>
      </c>
      <c r="G1500" s="6"/>
      <c r="H1500" s="6">
        <v>10</v>
      </c>
      <c r="I1500" s="6" t="s">
        <v>8</v>
      </c>
      <c r="J1500" s="27">
        <v>44561</v>
      </c>
      <c r="K1500" s="27">
        <v>44561</v>
      </c>
      <c r="L1500" s="7">
        <v>14160.01</v>
      </c>
      <c r="M1500" s="7">
        <v>0</v>
      </c>
      <c r="N1500" s="7"/>
      <c r="O1500" s="8">
        <v>14160.01</v>
      </c>
      <c r="P1500" s="7">
        <v>-223.47</v>
      </c>
      <c r="Q1500" s="7">
        <v>0</v>
      </c>
      <c r="R1500" s="7">
        <v>-896.33</v>
      </c>
      <c r="S1500" s="12">
        <f t="shared" si="827"/>
        <v>-1119.8</v>
      </c>
      <c r="T1500" s="18">
        <f t="shared" si="828"/>
        <v>13936.54</v>
      </c>
      <c r="U1500" s="18">
        <v>13040.21</v>
      </c>
      <c r="V1500" s="30">
        <f t="shared" si="829"/>
        <v>44531</v>
      </c>
      <c r="W1500" s="28">
        <f t="shared" si="820"/>
        <v>1.4305555555555556</v>
      </c>
      <c r="X1500" s="38"/>
      <c r="AD1500"/>
      <c r="AE1500" s="43" t="s">
        <v>4174</v>
      </c>
      <c r="AF1500">
        <f>MATCH(AE1500,'CAT-4'!$A:$A,0)</f>
        <v>713</v>
      </c>
      <c r="AG1500">
        <f>MATCH(V1500,'CAT-4'!$1:$1,0)</f>
        <v>120</v>
      </c>
      <c r="AH1500">
        <f>INDEX('CAT-4'!$1:$1048576,FAR!AF1500,FAR!AG1500)</f>
        <v>143</v>
      </c>
      <c r="AI1500">
        <f>MATCH($AI$3,'CAT-4'!$1:$1,0)</f>
        <v>133</v>
      </c>
      <c r="AJ1500">
        <f>INDEX('CAT-4'!$1:$1048576,FAR!AF1500,FAR!AI1500)</f>
        <v>151.30000000000001</v>
      </c>
      <c r="AK1500" s="28">
        <f t="shared" si="837"/>
        <v>1.0580419580419582</v>
      </c>
      <c r="AL1500" s="28">
        <f t="shared" si="839"/>
        <v>1.0580419580419582</v>
      </c>
      <c r="AM1500" s="2">
        <f>INDEX(ELSV!$C$4:$G$58,MATCH(AE1500,ELSV!$G$4:$G$58,0),MATCH(IF(O1500&gt;2000000,"A",IF(O1500&gt;1000000,"B",IF(O1500&gt;100000,"C","D"))),ELSV!$C$4:$G$4,0))</f>
        <v>8</v>
      </c>
      <c r="AN1500" s="77">
        <f>INDEX(ELSV!$G$4:$K$58,MATCH(AE1500,ELSV!$G$4:$G$58,0),MATCH(IF(O1500&gt;2000000,"A",IF(O1500&gt;1000000,"B",IF(O1500&gt;100000,"C","D"))),ELSV!$G$4:$K$4,0))</f>
        <v>0.95</v>
      </c>
      <c r="AO1500" s="24">
        <f t="shared" si="824"/>
        <v>14981.884706293709</v>
      </c>
      <c r="AP1500" s="24">
        <f t="shared" si="825"/>
        <v>2545.0996849146518</v>
      </c>
      <c r="AQ1500" s="25">
        <f t="shared" si="826"/>
        <v>12436.785021379057</v>
      </c>
    </row>
    <row r="1501" spans="1:43" x14ac:dyDescent="0.25">
      <c r="A1501" s="11">
        <v>3004</v>
      </c>
      <c r="B1501" s="6">
        <v>3004000208</v>
      </c>
      <c r="C1501" s="6">
        <v>20000201</v>
      </c>
      <c r="D1501" s="6">
        <v>3020000237</v>
      </c>
      <c r="E1501" s="6" t="s">
        <v>1583</v>
      </c>
      <c r="F1501" s="6" t="s">
        <v>360</v>
      </c>
      <c r="G1501" s="6"/>
      <c r="H1501" s="6">
        <v>1</v>
      </c>
      <c r="I1501" s="6" t="s">
        <v>41</v>
      </c>
      <c r="J1501" s="27">
        <v>41500</v>
      </c>
      <c r="K1501" s="27">
        <v>41500</v>
      </c>
      <c r="L1501" s="7">
        <v>14151.34</v>
      </c>
      <c r="M1501" s="7">
        <v>0</v>
      </c>
      <c r="N1501" s="7"/>
      <c r="O1501" s="8">
        <v>14151.34</v>
      </c>
      <c r="P1501" s="7">
        <v>-7070.99</v>
      </c>
      <c r="Q1501" s="7">
        <v>0</v>
      </c>
      <c r="R1501" s="7">
        <v>-825.02</v>
      </c>
      <c r="S1501" s="12">
        <f t="shared" si="827"/>
        <v>-7896.01</v>
      </c>
      <c r="T1501" s="18">
        <f t="shared" si="828"/>
        <v>7080.35</v>
      </c>
      <c r="U1501" s="18">
        <v>6255.33</v>
      </c>
      <c r="V1501" s="30">
        <f t="shared" si="829"/>
        <v>41487</v>
      </c>
      <c r="W1501" s="28">
        <f t="shared" si="820"/>
        <v>9.8083333333333336</v>
      </c>
      <c r="X1501" s="38"/>
      <c r="AD1501"/>
      <c r="AE1501" s="43" t="s">
        <v>3980</v>
      </c>
      <c r="AF1501">
        <f>MATCH(AE1501,'CAT-4'!$A:$A,0)</f>
        <v>613</v>
      </c>
      <c r="AG1501">
        <f>MATCH(V1501,'CAT-4'!$1:$1,0)</f>
        <v>20</v>
      </c>
      <c r="AH1501">
        <f>INDEX('CAT-4'!$1:$1048576,FAR!AF1501,FAR!AG1501)</f>
        <v>102.3</v>
      </c>
      <c r="AI1501">
        <f>MATCH($AI$3,'CAT-4'!$1:$1,0)</f>
        <v>133</v>
      </c>
      <c r="AJ1501">
        <f>INDEX('CAT-4'!$1:$1048576,FAR!AF1501,FAR!AI1501)</f>
        <v>155.6</v>
      </c>
      <c r="AK1501" s="28">
        <f t="shared" si="837"/>
        <v>1.5210166177908113</v>
      </c>
      <c r="AL1501" s="28">
        <f t="shared" si="839"/>
        <v>1.5210166177908113</v>
      </c>
      <c r="AM1501" s="2">
        <f>INDEX(ELSV!$C$4:$G$58,MATCH(AE1501,ELSV!$G$4:$G$58,0),MATCH(IF(O1501&gt;2000000,"A",IF(O1501&gt;1000000,"B",IF(O1501&gt;100000,"C","D"))),ELSV!$C$4:$G$4,0))</f>
        <v>8</v>
      </c>
      <c r="AN1501" s="77">
        <f>INDEX(ELSV!$G$4:$K$58,MATCH(AE1501,ELSV!$G$4:$G$58,0),MATCH(IF(O1501&gt;2000000,"A",IF(O1501&gt;1000000,"B",IF(O1501&gt;100000,"C","D"))),ELSV!$G$4:$K$4,0))</f>
        <v>0.95</v>
      </c>
      <c r="AO1501" s="24">
        <f t="shared" si="824"/>
        <v>21524.423304007822</v>
      </c>
      <c r="AP1501" s="24">
        <f t="shared" si="825"/>
        <v>20448.202138807428</v>
      </c>
      <c r="AQ1501" s="25">
        <f t="shared" si="826"/>
        <v>1076.2211652003934</v>
      </c>
    </row>
    <row r="1502" spans="1:43" x14ac:dyDescent="0.25">
      <c r="A1502" s="11">
        <v>3007</v>
      </c>
      <c r="B1502" s="6">
        <v>3007006201</v>
      </c>
      <c r="C1502" s="6">
        <v>20000301</v>
      </c>
      <c r="D1502" s="6">
        <v>4000000326</v>
      </c>
      <c r="E1502" s="6" t="s">
        <v>1585</v>
      </c>
      <c r="F1502" s="6" t="s">
        <v>1036</v>
      </c>
      <c r="G1502" s="6"/>
      <c r="H1502" s="6">
        <v>18</v>
      </c>
      <c r="I1502" s="6" t="s">
        <v>8</v>
      </c>
      <c r="J1502" s="27">
        <v>43840</v>
      </c>
      <c r="K1502" s="27">
        <v>43840</v>
      </c>
      <c r="L1502" s="7">
        <v>14039.01</v>
      </c>
      <c r="M1502" s="7">
        <v>0</v>
      </c>
      <c r="N1502" s="7"/>
      <c r="O1502" s="8">
        <v>14039.01</v>
      </c>
      <c r="P1502" s="7">
        <v>-14039.01</v>
      </c>
      <c r="Q1502" s="7">
        <v>0</v>
      </c>
      <c r="R1502" s="7">
        <v>0</v>
      </c>
      <c r="S1502" s="12">
        <f t="shared" si="827"/>
        <v>-14039.01</v>
      </c>
      <c r="T1502" s="18">
        <f t="shared" si="828"/>
        <v>0</v>
      </c>
      <c r="U1502" s="18">
        <v>0</v>
      </c>
      <c r="V1502" s="30">
        <f t="shared" si="829"/>
        <v>43831</v>
      </c>
      <c r="W1502" s="28">
        <f t="shared" si="820"/>
        <v>3.4027777777777777</v>
      </c>
      <c r="X1502" s="38"/>
      <c r="AD1502"/>
      <c r="AE1502" s="43" t="s">
        <v>4429</v>
      </c>
      <c r="AF1502">
        <f>MATCH(AE1502,'CAT-4'!$A:$A,0)</f>
        <v>844</v>
      </c>
      <c r="AG1502">
        <f>MATCH(V1502,'CAT-4'!$1:$1,0)</f>
        <v>97</v>
      </c>
      <c r="AH1502">
        <f>INDEX('CAT-4'!$1:$1048576,FAR!AF1502,FAR!AG1502)</f>
        <v>132.9</v>
      </c>
      <c r="AI1502">
        <f>MATCH($AI$3,'CAT-4'!$1:$1,0)</f>
        <v>133</v>
      </c>
      <c r="AJ1502">
        <f>INDEX('CAT-4'!$1:$1048576,FAR!AF1502,FAR!AI1502)</f>
        <v>157.9</v>
      </c>
      <c r="AK1502" s="28">
        <f t="shared" si="837"/>
        <v>1.1881113619262604</v>
      </c>
      <c r="AL1502" s="28">
        <f t="shared" si="839"/>
        <v>1.1881113619262604</v>
      </c>
      <c r="AM1502" s="2">
        <f>INDEX(ELSV!$C$4:$G$58,MATCH(AE1502,ELSV!$G$4:$G$58,0),MATCH(IF(O1502&gt;2000000,"A",IF(O1502&gt;1000000,"B",IF(O1502&gt;100000,"C","D"))),ELSV!$C$4:$G$4,0))</f>
        <v>8</v>
      </c>
      <c r="AN1502" s="77">
        <f>INDEX(ELSV!$G$4:$K$58,MATCH(AE1502,ELSV!$G$4:$G$58,0),MATCH(IF(O1502&gt;2000000,"A",IF(O1502&gt;1000000,"B",IF(O1502&gt;100000,"C","D"))),ELSV!$G$4:$K$4,0))</f>
        <v>0.95</v>
      </c>
      <c r="AO1502" s="24">
        <f t="shared" si="824"/>
        <v>16679.907291196389</v>
      </c>
      <c r="AP1502" s="24">
        <f t="shared" si="825"/>
        <v>6740.0146215728455</v>
      </c>
      <c r="AQ1502" s="25">
        <f t="shared" si="826"/>
        <v>9939.892669623543</v>
      </c>
    </row>
    <row r="1503" spans="1:43" x14ac:dyDescent="0.25">
      <c r="A1503" s="11">
        <v>3007</v>
      </c>
      <c r="B1503" s="6">
        <v>3007006301</v>
      </c>
      <c r="C1503" s="6">
        <v>20000401</v>
      </c>
      <c r="D1503" s="6">
        <v>5030000212</v>
      </c>
      <c r="E1503" s="6" t="s">
        <v>1585</v>
      </c>
      <c r="F1503" s="6" t="s">
        <v>1486</v>
      </c>
      <c r="G1503" s="6"/>
      <c r="H1503" s="6">
        <v>1</v>
      </c>
      <c r="I1503" s="6" t="s">
        <v>8</v>
      </c>
      <c r="J1503" s="27">
        <v>43788</v>
      </c>
      <c r="K1503" s="27">
        <v>43788</v>
      </c>
      <c r="L1503" s="7">
        <v>13923.99</v>
      </c>
      <c r="M1503" s="7">
        <v>0</v>
      </c>
      <c r="N1503" s="7"/>
      <c r="O1503" s="8">
        <v>13923.99</v>
      </c>
      <c r="P1503" s="7">
        <v>-4941.88</v>
      </c>
      <c r="Q1503" s="7">
        <v>0</v>
      </c>
      <c r="R1503" s="7">
        <v>-2088.6</v>
      </c>
      <c r="S1503" s="12">
        <f t="shared" si="827"/>
        <v>-7030.48</v>
      </c>
      <c r="T1503" s="18">
        <f t="shared" si="828"/>
        <v>8982.11</v>
      </c>
      <c r="U1503" s="18">
        <v>6893.51</v>
      </c>
      <c r="V1503" s="30">
        <f t="shared" si="829"/>
        <v>43770</v>
      </c>
      <c r="W1503" s="28">
        <f t="shared" si="820"/>
        <v>3.5444444444444443</v>
      </c>
      <c r="X1503" s="38"/>
      <c r="AD1503"/>
      <c r="AE1503" s="43" t="s">
        <v>4047</v>
      </c>
      <c r="AF1503">
        <f>MATCH(AE1503,'CAT-4'!$A:$A,0)</f>
        <v>647</v>
      </c>
      <c r="AG1503">
        <f>MATCH(V1503,'CAT-4'!$1:$1,0)</f>
        <v>95</v>
      </c>
      <c r="AH1503">
        <f>INDEX('CAT-4'!$1:$1048576,FAR!AF1503,FAR!AG1503)</f>
        <v>93.1</v>
      </c>
      <c r="AI1503">
        <f>MATCH($AI$3,'CAT-4'!$1:$1,0)</f>
        <v>133</v>
      </c>
      <c r="AJ1503">
        <f>INDEX('CAT-4'!$1:$1048576,FAR!AF1503,FAR!AI1503)</f>
        <v>92.8</v>
      </c>
      <c r="AK1503" s="28">
        <f t="shared" si="837"/>
        <v>0.99677765843179378</v>
      </c>
      <c r="AL1503" s="28">
        <f t="shared" si="839"/>
        <v>0.99677765843179378</v>
      </c>
      <c r="AM1503" s="2">
        <f>INDEX(ELSV!$C$4:$G$58,MATCH(AE1503,ELSV!$G$4:$G$58,0),MATCH(IF(O1503&gt;2000000,"A",IF(O1503&gt;1000000,"B",IF(O1503&gt;100000,"C","D"))),ELSV!$C$4:$G$4,0))</f>
        <v>6</v>
      </c>
      <c r="AN1503" s="77">
        <f>INDEX(ELSV!$G$4:$K$58,MATCH(AE1503,ELSV!$G$4:$G$58,0),MATCH(IF(O1503&gt;2000000,"A",IF(O1503&gt;1000000,"B",IF(O1503&gt;100000,"C","D"))),ELSV!$G$4:$K$4,0))</f>
        <v>1</v>
      </c>
      <c r="AO1503" s="24">
        <f t="shared" si="824"/>
        <v>13879.122148227712</v>
      </c>
      <c r="AP1503" s="24">
        <f t="shared" si="825"/>
        <v>8198.9628986752596</v>
      </c>
      <c r="AQ1503" s="25">
        <f t="shared" si="826"/>
        <v>5680.1592495524528</v>
      </c>
    </row>
    <row r="1504" spans="1:43" x14ac:dyDescent="0.25">
      <c r="A1504" s="11">
        <v>3007</v>
      </c>
      <c r="B1504" s="6">
        <v>3007006203</v>
      </c>
      <c r="C1504" s="6">
        <v>20000401</v>
      </c>
      <c r="D1504" s="6">
        <v>5000000322</v>
      </c>
      <c r="E1504" s="6" t="s">
        <v>1585</v>
      </c>
      <c r="F1504" s="6" t="s">
        <v>1210</v>
      </c>
      <c r="G1504" s="6"/>
      <c r="H1504" s="6">
        <v>7</v>
      </c>
      <c r="I1504" s="6" t="s">
        <v>8</v>
      </c>
      <c r="J1504" s="27">
        <v>42309</v>
      </c>
      <c r="K1504" s="27">
        <v>42309</v>
      </c>
      <c r="L1504" s="7">
        <v>13923.01</v>
      </c>
      <c r="M1504" s="7">
        <v>0</v>
      </c>
      <c r="N1504" s="7"/>
      <c r="O1504" s="8">
        <v>13923.01</v>
      </c>
      <c r="P1504" s="7">
        <v>-13923.01</v>
      </c>
      <c r="Q1504" s="7">
        <v>0</v>
      </c>
      <c r="R1504" s="7">
        <v>0</v>
      </c>
      <c r="S1504" s="12">
        <f t="shared" si="827"/>
        <v>-13923.01</v>
      </c>
      <c r="T1504" s="18">
        <f t="shared" si="828"/>
        <v>0</v>
      </c>
      <c r="U1504" s="18">
        <v>0</v>
      </c>
      <c r="V1504" s="30">
        <f t="shared" si="829"/>
        <v>42309</v>
      </c>
      <c r="W1504" s="28">
        <f t="shared" si="820"/>
        <v>7.5944444444444441</v>
      </c>
      <c r="X1504" s="38"/>
      <c r="AD1504"/>
      <c r="AE1504" s="43" t="s">
        <v>4174</v>
      </c>
      <c r="AF1504">
        <f>MATCH(AE1504,'CAT-4'!$A:$A,0)</f>
        <v>713</v>
      </c>
      <c r="AG1504">
        <f>MATCH(V1504,'CAT-4'!$1:$1,0)</f>
        <v>47</v>
      </c>
      <c r="AH1504">
        <f>INDEX('CAT-4'!$1:$1048576,FAR!AF1504,FAR!AG1504)</f>
        <v>106.2</v>
      </c>
      <c r="AI1504">
        <f>MATCH($AI$3,'CAT-4'!$1:$1,0)</f>
        <v>133</v>
      </c>
      <c r="AJ1504">
        <f>INDEX('CAT-4'!$1:$1048576,FAR!AF1504,FAR!AI1504)</f>
        <v>151.30000000000001</v>
      </c>
      <c r="AK1504" s="28">
        <f t="shared" si="837"/>
        <v>1.4246704331450095</v>
      </c>
      <c r="AL1504" s="28">
        <f t="shared" si="839"/>
        <v>1.4246704331450095</v>
      </c>
      <c r="AM1504" s="2">
        <f>INDEX(ELSV!$C$4:$G$58,MATCH(AE1504,ELSV!$G$4:$G$58,0),MATCH(IF(O1504&gt;2000000,"A",IF(O1504&gt;1000000,"B",IF(O1504&gt;100000,"C","D"))),ELSV!$C$4:$G$4,0))</f>
        <v>8</v>
      </c>
      <c r="AN1504" s="77">
        <f>INDEX(ELSV!$G$4:$K$58,MATCH(AE1504,ELSV!$G$4:$G$58,0),MATCH(IF(O1504&gt;2000000,"A",IF(O1504&gt;1000000,"B",IF(O1504&gt;100000,"C","D"))),ELSV!$G$4:$K$4,0))</f>
        <v>0.95</v>
      </c>
      <c r="AO1504" s="24">
        <f t="shared" si="824"/>
        <v>19835.700687382297</v>
      </c>
      <c r="AP1504" s="24">
        <f t="shared" si="825"/>
        <v>17888.633817825707</v>
      </c>
      <c r="AQ1504" s="25">
        <f t="shared" si="826"/>
        <v>1947.066869556591</v>
      </c>
    </row>
    <row r="1505" spans="1:43" x14ac:dyDescent="0.25">
      <c r="A1505" s="11">
        <v>3008</v>
      </c>
      <c r="B1505" s="6">
        <v>3008006201</v>
      </c>
      <c r="C1505" s="6">
        <v>20000301</v>
      </c>
      <c r="D1505" s="6">
        <v>4000000180</v>
      </c>
      <c r="E1505" s="6" t="s">
        <v>1586</v>
      </c>
      <c r="F1505" s="6" t="s">
        <v>842</v>
      </c>
      <c r="G1505" s="6"/>
      <c r="H1505" s="6">
        <v>1</v>
      </c>
      <c r="I1505" s="6" t="s">
        <v>8</v>
      </c>
      <c r="J1505" s="27">
        <v>41022</v>
      </c>
      <c r="K1505" s="27">
        <v>41022</v>
      </c>
      <c r="L1505" s="7">
        <v>13900</v>
      </c>
      <c r="M1505" s="7">
        <v>0</v>
      </c>
      <c r="N1505" s="7"/>
      <c r="O1505" s="8">
        <v>13900</v>
      </c>
      <c r="P1505" s="7">
        <v>-8745.67</v>
      </c>
      <c r="Q1505" s="7">
        <v>0</v>
      </c>
      <c r="R1505" s="7">
        <v>-879.87</v>
      </c>
      <c r="S1505" s="12">
        <f t="shared" si="827"/>
        <v>-9625.5400000000009</v>
      </c>
      <c r="T1505" s="18">
        <f t="shared" si="828"/>
        <v>5154.33</v>
      </c>
      <c r="U1505" s="18">
        <v>4274.46</v>
      </c>
      <c r="V1505" s="30">
        <f t="shared" si="829"/>
        <v>41000</v>
      </c>
      <c r="W1505" s="28">
        <f t="shared" si="820"/>
        <v>11.116666666666667</v>
      </c>
      <c r="X1505" s="38"/>
      <c r="AD1505"/>
      <c r="AE1505" s="43" t="s">
        <v>2970</v>
      </c>
      <c r="AF1505">
        <f>MATCH(AE1505,'CAT-4'!$A:$A,0)</f>
        <v>709</v>
      </c>
      <c r="AG1505">
        <f>MATCH(V1505,'CAT-4'!$1:$1,0)</f>
        <v>4</v>
      </c>
      <c r="AH1505">
        <f>INDEX('CAT-4'!$1:$1048576,FAR!AF1505,FAR!AG1505)</f>
        <v>101.5</v>
      </c>
      <c r="AI1505">
        <f>MATCH($AI$3,'CAT-4'!$1:$1,0)</f>
        <v>133</v>
      </c>
      <c r="AJ1505">
        <f>INDEX('CAT-4'!$1:$1048576,FAR!AF1505,FAR!AI1505)</f>
        <v>130.30000000000001</v>
      </c>
      <c r="AK1505" s="28">
        <f t="shared" si="837"/>
        <v>1.2837438423645322</v>
      </c>
      <c r="AL1505" s="28">
        <f t="shared" si="839"/>
        <v>1.2837438423645322</v>
      </c>
      <c r="AM1505" s="2">
        <f>INDEX(ELSV!$C$4:$G$58,MATCH(AE1505,ELSV!$G$4:$G$58,0),MATCH(IF(O1505&gt;2000000,"A",IF(O1505&gt;1000000,"B",IF(O1505&gt;100000,"C","D"))),ELSV!$C$4:$G$4,0))</f>
        <v>8</v>
      </c>
      <c r="AN1505" s="77">
        <f>INDEX(ELSV!$G$4:$K$58,MATCH(AE1505,ELSV!$G$4:$G$58,0),MATCH(IF(O1505&gt;2000000,"A",IF(O1505&gt;1000000,"B",IF(O1505&gt;100000,"C","D"))),ELSV!$G$4:$K$4,0))</f>
        <v>0.95</v>
      </c>
      <c r="AO1505" s="24">
        <f t="shared" si="824"/>
        <v>17844.039408866996</v>
      </c>
      <c r="AP1505" s="24">
        <f t="shared" si="825"/>
        <v>16951.837438423645</v>
      </c>
      <c r="AQ1505" s="25">
        <f t="shared" si="826"/>
        <v>892.20197044335146</v>
      </c>
    </row>
    <row r="1506" spans="1:43" x14ac:dyDescent="0.25">
      <c r="A1506" s="11">
        <v>3008</v>
      </c>
      <c r="B1506" s="6">
        <v>3008006201</v>
      </c>
      <c r="C1506" s="6">
        <v>20000301</v>
      </c>
      <c r="D1506" s="6">
        <v>4000000181</v>
      </c>
      <c r="E1506" s="6" t="s">
        <v>1586</v>
      </c>
      <c r="F1506" s="6" t="s">
        <v>842</v>
      </c>
      <c r="G1506" s="6"/>
      <c r="H1506" s="6">
        <v>1</v>
      </c>
      <c r="I1506" s="6" t="s">
        <v>8</v>
      </c>
      <c r="J1506" s="27">
        <v>41022</v>
      </c>
      <c r="K1506" s="27">
        <v>41022</v>
      </c>
      <c r="L1506" s="7">
        <v>13900</v>
      </c>
      <c r="M1506" s="7">
        <v>0</v>
      </c>
      <c r="N1506" s="7"/>
      <c r="O1506" s="8">
        <v>13900</v>
      </c>
      <c r="P1506" s="7">
        <v>-8745.67</v>
      </c>
      <c r="Q1506" s="7">
        <v>0</v>
      </c>
      <c r="R1506" s="7">
        <v>-879.87</v>
      </c>
      <c r="S1506" s="12">
        <f t="shared" si="827"/>
        <v>-9625.5400000000009</v>
      </c>
      <c r="T1506" s="18">
        <f t="shared" si="828"/>
        <v>5154.33</v>
      </c>
      <c r="U1506" s="18">
        <v>4274.46</v>
      </c>
      <c r="V1506" s="30">
        <f t="shared" si="829"/>
        <v>41000</v>
      </c>
      <c r="W1506" s="28">
        <f t="shared" si="820"/>
        <v>11.116666666666667</v>
      </c>
      <c r="X1506" s="38"/>
      <c r="AD1506"/>
      <c r="AE1506" s="43" t="s">
        <v>2970</v>
      </c>
      <c r="AF1506">
        <f>MATCH(AE1506,'CAT-4'!$A:$A,0)</f>
        <v>709</v>
      </c>
      <c r="AG1506">
        <f>MATCH(V1506,'CAT-4'!$1:$1,0)</f>
        <v>4</v>
      </c>
      <c r="AH1506">
        <f>INDEX('CAT-4'!$1:$1048576,FAR!AF1506,FAR!AG1506)</f>
        <v>101.5</v>
      </c>
      <c r="AI1506">
        <f>MATCH($AI$3,'CAT-4'!$1:$1,0)</f>
        <v>133</v>
      </c>
      <c r="AJ1506">
        <f>INDEX('CAT-4'!$1:$1048576,FAR!AF1506,FAR!AI1506)</f>
        <v>130.30000000000001</v>
      </c>
      <c r="AK1506" s="28">
        <f t="shared" si="837"/>
        <v>1.2837438423645322</v>
      </c>
      <c r="AL1506" s="28">
        <f t="shared" si="839"/>
        <v>1.2837438423645322</v>
      </c>
      <c r="AM1506" s="2">
        <f>INDEX(ELSV!$C$4:$G$58,MATCH(AE1506,ELSV!$G$4:$G$58,0),MATCH(IF(O1506&gt;2000000,"A",IF(O1506&gt;1000000,"B",IF(O1506&gt;100000,"C","D"))),ELSV!$C$4:$G$4,0))</f>
        <v>8</v>
      </c>
      <c r="AN1506" s="77">
        <f>INDEX(ELSV!$G$4:$K$58,MATCH(AE1506,ELSV!$G$4:$G$58,0),MATCH(IF(O1506&gt;2000000,"A",IF(O1506&gt;1000000,"B",IF(O1506&gt;100000,"C","D"))),ELSV!$G$4:$K$4,0))</f>
        <v>0.95</v>
      </c>
      <c r="AO1506" s="24">
        <f t="shared" si="824"/>
        <v>17844.039408866996</v>
      </c>
      <c r="AP1506" s="24">
        <f t="shared" si="825"/>
        <v>16951.837438423645</v>
      </c>
      <c r="AQ1506" s="25">
        <f t="shared" si="826"/>
        <v>892.20197044335146</v>
      </c>
    </row>
    <row r="1507" spans="1:43" x14ac:dyDescent="0.25">
      <c r="A1507" s="11">
        <v>3005</v>
      </c>
      <c r="B1507" s="6">
        <v>3005000209</v>
      </c>
      <c r="C1507" s="6">
        <v>20000201</v>
      </c>
      <c r="D1507" s="6">
        <v>3020000342</v>
      </c>
      <c r="E1507" s="6" t="s">
        <v>1584</v>
      </c>
      <c r="F1507" s="6" t="s">
        <v>478</v>
      </c>
      <c r="G1507" s="6"/>
      <c r="H1507" s="6">
        <v>1</v>
      </c>
      <c r="I1507" s="6" t="s">
        <v>8</v>
      </c>
      <c r="J1507" s="27">
        <v>41882</v>
      </c>
      <c r="K1507" s="27">
        <v>41882</v>
      </c>
      <c r="L1507" s="7">
        <v>13895</v>
      </c>
      <c r="M1507" s="7">
        <v>0</v>
      </c>
      <c r="N1507" s="7"/>
      <c r="O1507" s="8">
        <v>13895</v>
      </c>
      <c r="P1507" s="7">
        <v>-6143.29</v>
      </c>
      <c r="Q1507" s="7">
        <v>0</v>
      </c>
      <c r="R1507" s="7">
        <v>-810.08</v>
      </c>
      <c r="S1507" s="12">
        <f t="shared" si="827"/>
        <v>-6953.37</v>
      </c>
      <c r="T1507" s="18">
        <f t="shared" si="828"/>
        <v>7751.71</v>
      </c>
      <c r="U1507" s="18">
        <v>6941.63</v>
      </c>
      <c r="V1507" s="30">
        <f t="shared" si="829"/>
        <v>41852</v>
      </c>
      <c r="W1507" s="28">
        <f t="shared" si="820"/>
        <v>8.7638888888888893</v>
      </c>
      <c r="X1507" s="38"/>
      <c r="AD1507"/>
      <c r="AE1507" s="43" t="s">
        <v>4096</v>
      </c>
      <c r="AF1507">
        <f>MATCH(AE1507,'CAT-4'!$A:$A,0)</f>
        <v>672</v>
      </c>
      <c r="AG1507">
        <f>MATCH(V1507,'CAT-4'!$1:$1,0)</f>
        <v>32</v>
      </c>
      <c r="AH1507">
        <f>INDEX('CAT-4'!$1:$1048576,FAR!AF1507,FAR!AG1507)</f>
        <v>109.5</v>
      </c>
      <c r="AI1507">
        <f>MATCH($AI$3,'CAT-4'!$1:$1,0)</f>
        <v>133</v>
      </c>
      <c r="AJ1507">
        <f>INDEX('CAT-4'!$1:$1048576,FAR!AF1507,FAR!AI1507)</f>
        <v>142.1</v>
      </c>
      <c r="AK1507" s="28">
        <f t="shared" si="837"/>
        <v>1.2977168949771689</v>
      </c>
      <c r="AL1507" s="28">
        <f t="shared" si="839"/>
        <v>1.2977168949771689</v>
      </c>
      <c r="AM1507" s="2">
        <f>INDEX(ELSV!$C$4:$G$58,MATCH(AE1507,ELSV!$G$4:$G$58,0),MATCH(IF(O1507&gt;2000000,"A",IF(O1507&gt;1000000,"B",IF(O1507&gt;100000,"C","D"))),ELSV!$C$4:$G$4,0))</f>
        <v>8</v>
      </c>
      <c r="AN1507" s="77">
        <f>INDEX(ELSV!$G$4:$K$58,MATCH(AE1507,ELSV!$G$4:$G$58,0),MATCH(IF(O1507&gt;2000000,"A",IF(O1507&gt;1000000,"B",IF(O1507&gt;100000,"C","D"))),ELSV!$G$4:$K$4,0))</f>
        <v>0.95</v>
      </c>
      <c r="AO1507" s="24">
        <f t="shared" si="824"/>
        <v>18031.776255707762</v>
      </c>
      <c r="AP1507" s="24">
        <f t="shared" si="825"/>
        <v>17130.187442922372</v>
      </c>
      <c r="AQ1507" s="25">
        <f t="shared" si="826"/>
        <v>901.58881278539047</v>
      </c>
    </row>
    <row r="1508" spans="1:43" x14ac:dyDescent="0.25">
      <c r="A1508" s="11">
        <v>3007</v>
      </c>
      <c r="B1508" s="6">
        <v>3007006203</v>
      </c>
      <c r="C1508" s="6">
        <v>20000301</v>
      </c>
      <c r="D1508" s="6">
        <v>4000000219</v>
      </c>
      <c r="E1508" s="6" t="s">
        <v>1585</v>
      </c>
      <c r="F1508" s="6" t="s">
        <v>941</v>
      </c>
      <c r="G1508" s="6"/>
      <c r="H1508" s="6">
        <v>2</v>
      </c>
      <c r="I1508" s="6" t="s">
        <v>8</v>
      </c>
      <c r="J1508" s="27">
        <v>41725</v>
      </c>
      <c r="K1508" s="27">
        <v>41725</v>
      </c>
      <c r="L1508" s="7">
        <v>13670.43</v>
      </c>
      <c r="M1508" s="7">
        <v>0</v>
      </c>
      <c r="N1508" s="7"/>
      <c r="O1508" s="8">
        <v>13670.43</v>
      </c>
      <c r="P1508" s="7">
        <v>-6934.57</v>
      </c>
      <c r="Q1508" s="7">
        <v>0</v>
      </c>
      <c r="R1508" s="7">
        <v>-865.34</v>
      </c>
      <c r="S1508" s="12">
        <f t="shared" si="827"/>
        <v>-7799.91</v>
      </c>
      <c r="T1508" s="18">
        <f t="shared" si="828"/>
        <v>6735.8600000000006</v>
      </c>
      <c r="U1508" s="18">
        <v>5870.52</v>
      </c>
      <c r="V1508" s="30">
        <f t="shared" si="829"/>
        <v>41699</v>
      </c>
      <c r="W1508" s="28">
        <f t="shared" si="820"/>
        <v>9.1888888888888882</v>
      </c>
      <c r="X1508" s="38"/>
      <c r="AD1508"/>
      <c r="AE1508" s="43" t="s">
        <v>4429</v>
      </c>
      <c r="AF1508">
        <f>MATCH(AE1508,'CAT-4'!$A:$A,0)</f>
        <v>844</v>
      </c>
      <c r="AG1508">
        <f>MATCH(V1508,'CAT-4'!$1:$1,0)</f>
        <v>27</v>
      </c>
      <c r="AH1508">
        <f>INDEX('CAT-4'!$1:$1048576,FAR!AF1508,FAR!AG1508)</f>
        <v>115.3</v>
      </c>
      <c r="AI1508">
        <f>MATCH($AI$3,'CAT-4'!$1:$1,0)</f>
        <v>133</v>
      </c>
      <c r="AJ1508">
        <f>INDEX('CAT-4'!$1:$1048576,FAR!AF1508,FAR!AI1508)</f>
        <v>157.9</v>
      </c>
      <c r="AK1508" s="28">
        <f t="shared" si="837"/>
        <v>1.3694709453599307</v>
      </c>
      <c r="AL1508" s="28">
        <f t="shared" si="839"/>
        <v>1.3694709453599307</v>
      </c>
      <c r="AM1508" s="2">
        <f>INDEX(ELSV!$C$4:$G$58,MATCH(AE1508,ELSV!$G$4:$G$58,0),MATCH(IF(O1508&gt;2000000,"A",IF(O1508&gt;1000000,"B",IF(O1508&gt;100000,"C","D"))),ELSV!$C$4:$G$4,0))</f>
        <v>8</v>
      </c>
      <c r="AN1508" s="77">
        <f>INDEX(ELSV!$G$4:$K$58,MATCH(AE1508,ELSV!$G$4:$G$58,0),MATCH(IF(O1508&gt;2000000,"A",IF(O1508&gt;1000000,"B",IF(O1508&gt;100000,"C","D"))),ELSV!$G$4:$K$4,0))</f>
        <v>0.95</v>
      </c>
      <c r="AO1508" s="24">
        <f t="shared" ref="AO1508:AO1527" si="840">AL1508*O1508</f>
        <v>18721.256695576758</v>
      </c>
      <c r="AP1508" s="24">
        <f t="shared" ref="AP1508:AP1527" si="841">AO1508*(AN1508/AM1508)*(IF(W1508&gt;AM1508,AM1508,W1508))</f>
        <v>17785.193860797921</v>
      </c>
      <c r="AQ1508" s="25">
        <f t="shared" si="826"/>
        <v>936.06283477883699</v>
      </c>
    </row>
    <row r="1509" spans="1:43" x14ac:dyDescent="0.25">
      <c r="A1509" s="11">
        <v>3004</v>
      </c>
      <c r="B1509" s="6">
        <v>3004006201</v>
      </c>
      <c r="C1509" s="6">
        <v>20000301</v>
      </c>
      <c r="D1509" s="6">
        <v>4000000335</v>
      </c>
      <c r="E1509" s="6" t="s">
        <v>1583</v>
      </c>
      <c r="F1509" s="6" t="s">
        <v>1039</v>
      </c>
      <c r="G1509" s="6"/>
      <c r="H1509" s="6">
        <v>1</v>
      </c>
      <c r="I1509" s="6" t="s">
        <v>41</v>
      </c>
      <c r="J1509" s="27">
        <v>44227</v>
      </c>
      <c r="K1509" s="27">
        <v>44227</v>
      </c>
      <c r="L1509" s="7">
        <v>13620</v>
      </c>
      <c r="M1509" s="7">
        <v>0</v>
      </c>
      <c r="N1509" s="7"/>
      <c r="O1509" s="8">
        <v>13620</v>
      </c>
      <c r="P1509" s="7">
        <v>-9485.9500000000007</v>
      </c>
      <c r="Q1509" s="7">
        <v>0</v>
      </c>
      <c r="R1509" s="7">
        <v>-862.15</v>
      </c>
      <c r="S1509" s="12">
        <f t="shared" si="827"/>
        <v>-10348.1</v>
      </c>
      <c r="T1509" s="18">
        <f t="shared" si="828"/>
        <v>4134.0499999999993</v>
      </c>
      <c r="U1509" s="18">
        <v>3271.9</v>
      </c>
      <c r="V1509" s="30">
        <f t="shared" si="829"/>
        <v>44197</v>
      </c>
      <c r="W1509" s="28">
        <f t="shared" si="820"/>
        <v>2.3472222222222223</v>
      </c>
      <c r="X1509" s="38"/>
      <c r="AD1509"/>
      <c r="AE1509" s="43" t="s">
        <v>4429</v>
      </c>
      <c r="AF1509">
        <f>MATCH(AE1509,'CAT-4'!$A:$A,0)</f>
        <v>844</v>
      </c>
      <c r="AG1509">
        <f>MATCH(V1509,'CAT-4'!$1:$1,0)</f>
        <v>109</v>
      </c>
      <c r="AH1509">
        <f>INDEX('CAT-4'!$1:$1048576,FAR!AF1509,FAR!AG1509)</f>
        <v>136.69999999999999</v>
      </c>
      <c r="AI1509">
        <f>MATCH($AI$3,'CAT-4'!$1:$1,0)</f>
        <v>133</v>
      </c>
      <c r="AJ1509">
        <f>INDEX('CAT-4'!$1:$1048576,FAR!AF1509,FAR!AI1509)</f>
        <v>157.9</v>
      </c>
      <c r="AK1509" s="28">
        <f t="shared" si="837"/>
        <v>1.15508412582297</v>
      </c>
      <c r="AL1509" s="28">
        <f t="shared" si="839"/>
        <v>1.15508412582297</v>
      </c>
      <c r="AM1509" s="2">
        <f>INDEX(ELSV!$C$4:$G$58,MATCH(AE1509,ELSV!$G$4:$G$58,0),MATCH(IF(O1509&gt;2000000,"A",IF(O1509&gt;1000000,"B",IF(O1509&gt;100000,"C","D"))),ELSV!$C$4:$G$4,0))</f>
        <v>8</v>
      </c>
      <c r="AN1509" s="77">
        <f>INDEX(ELSV!$G$4:$K$58,MATCH(AE1509,ELSV!$G$4:$G$58,0),MATCH(IF(O1509&gt;2000000,"A",IF(O1509&gt;1000000,"B",IF(O1509&gt;100000,"C","D"))),ELSV!$G$4:$K$4,0))</f>
        <v>0.95</v>
      </c>
      <c r="AO1509" s="24">
        <f t="shared" si="840"/>
        <v>15732.245793708851</v>
      </c>
      <c r="AP1509" s="24">
        <f t="shared" si="841"/>
        <v>4385.0903857290905</v>
      </c>
      <c r="AQ1509" s="25">
        <f t="shared" si="826"/>
        <v>11347.155407979761</v>
      </c>
    </row>
    <row r="1510" spans="1:43" hidden="1" x14ac:dyDescent="0.25">
      <c r="A1510" s="11">
        <v>3001</v>
      </c>
      <c r="B1510" s="6">
        <v>3001006301</v>
      </c>
      <c r="C1510" s="6">
        <v>20000401</v>
      </c>
      <c r="D1510" s="6">
        <v>5000000228</v>
      </c>
      <c r="E1510" s="6"/>
      <c r="F1510" s="6" t="s">
        <v>1162</v>
      </c>
      <c r="G1510" s="6"/>
      <c r="H1510" s="6">
        <v>1</v>
      </c>
      <c r="I1510" s="6" t="s">
        <v>41</v>
      </c>
      <c r="J1510" s="27">
        <v>41187</v>
      </c>
      <c r="K1510" s="27">
        <v>41187</v>
      </c>
      <c r="L1510" s="7">
        <v>13500</v>
      </c>
      <c r="M1510" s="7">
        <v>0</v>
      </c>
      <c r="N1510" s="7"/>
      <c r="O1510" s="8">
        <v>13500</v>
      </c>
      <c r="P1510" s="7">
        <v>-7790.35</v>
      </c>
      <c r="Q1510" s="7">
        <v>0</v>
      </c>
      <c r="R1510" s="7">
        <v>-854.55</v>
      </c>
      <c r="S1510" s="12">
        <f t="shared" si="827"/>
        <v>-8644.9</v>
      </c>
      <c r="T1510" s="18">
        <f t="shared" si="828"/>
        <v>5709.65</v>
      </c>
      <c r="U1510" s="18">
        <v>4855.1000000000004</v>
      </c>
      <c r="V1510" s="30">
        <f t="shared" si="829"/>
        <v>41183</v>
      </c>
      <c r="W1510" s="28">
        <f t="shared" si="820"/>
        <v>10.666666666666666</v>
      </c>
      <c r="X1510" s="38" t="s">
        <v>3110</v>
      </c>
      <c r="AD1510"/>
      <c r="AE1510" s="43" t="s">
        <v>4047</v>
      </c>
      <c r="AF1510">
        <f>MATCH(AE1510,'CAT-4'!$A:$A,0)</f>
        <v>647</v>
      </c>
      <c r="AG1510">
        <f>MATCH(V1510,'CAT-4'!$1:$1,0)</f>
        <v>10</v>
      </c>
      <c r="AH1510">
        <f>INDEX('CAT-4'!$1:$1048576,FAR!AF1510,FAR!AG1510)</f>
        <v>100.7</v>
      </c>
      <c r="AI1510">
        <f>MATCH($AI$3,'CAT-4'!$1:$1,0)</f>
        <v>133</v>
      </c>
      <c r="AJ1510">
        <f>INDEX('CAT-4'!$1:$1048576,FAR!AF1510,FAR!AI1510)</f>
        <v>92.8</v>
      </c>
      <c r="AK1510" s="28">
        <f t="shared" si="837"/>
        <v>0.92154915590863951</v>
      </c>
      <c r="AL1510" s="28">
        <f t="shared" si="839"/>
        <v>0.92154915590863951</v>
      </c>
      <c r="AM1510" s="2">
        <f>INDEX(ELSV!$C$4:$G$58,MATCH(AE1510,ELSV!$G$4:$G$58,0),MATCH(IF(O1510&gt;2000000,"A",IF(O1510&gt;1000000,"B",IF(O1510&gt;100000,"C","D"))),ELSV!$C$4:$G$4,0))</f>
        <v>6</v>
      </c>
      <c r="AN1510" s="77">
        <f>INDEX(ELSV!$G$4:$K$58,MATCH(AE1510,ELSV!$G$4:$G$58,0),MATCH(IF(O1510&gt;2000000,"A",IF(O1510&gt;1000000,"B",IF(O1510&gt;100000,"C","D"))),ELSV!$G$4:$K$4,0))</f>
        <v>1</v>
      </c>
      <c r="AO1510" s="24">
        <f t="shared" si="840"/>
        <v>12440.913604766632</v>
      </c>
      <c r="AP1510" s="24">
        <f t="shared" si="841"/>
        <v>12440.913604766632</v>
      </c>
      <c r="AQ1510" s="25">
        <f t="shared" si="826"/>
        <v>0</v>
      </c>
    </row>
    <row r="1511" spans="1:43" x14ac:dyDescent="0.25">
      <c r="A1511" s="11">
        <v>3005</v>
      </c>
      <c r="B1511" s="6">
        <v>3005005204</v>
      </c>
      <c r="C1511" s="6">
        <v>20000401</v>
      </c>
      <c r="D1511" s="6">
        <v>5030000200</v>
      </c>
      <c r="E1511" s="6" t="s">
        <v>1584</v>
      </c>
      <c r="F1511" s="6" t="s">
        <v>1475</v>
      </c>
      <c r="G1511" s="6"/>
      <c r="H1511" s="6">
        <v>1</v>
      </c>
      <c r="I1511" s="6" t="s">
        <v>8</v>
      </c>
      <c r="J1511" s="27">
        <v>42794</v>
      </c>
      <c r="K1511" s="27">
        <v>42794</v>
      </c>
      <c r="L1511" s="7">
        <v>13500</v>
      </c>
      <c r="M1511" s="7">
        <v>0</v>
      </c>
      <c r="N1511" s="7"/>
      <c r="O1511" s="8">
        <v>13500</v>
      </c>
      <c r="P1511" s="7">
        <v>-10302.530000000001</v>
      </c>
      <c r="Q1511" s="7">
        <v>0</v>
      </c>
      <c r="R1511" s="7">
        <v>-2025</v>
      </c>
      <c r="S1511" s="12">
        <f t="shared" si="827"/>
        <v>-12327.53</v>
      </c>
      <c r="T1511" s="18">
        <f t="shared" si="828"/>
        <v>3197.4699999999993</v>
      </c>
      <c r="U1511" s="18">
        <v>1172.47</v>
      </c>
      <c r="V1511" s="30">
        <f t="shared" si="829"/>
        <v>42767</v>
      </c>
      <c r="W1511" s="28">
        <f t="shared" si="820"/>
        <v>6.2638888888888893</v>
      </c>
      <c r="X1511" s="38"/>
      <c r="AD1511"/>
      <c r="AE1511" s="43" t="s">
        <v>4047</v>
      </c>
      <c r="AF1511">
        <f>MATCH(AE1511,'CAT-4'!$A:$A,0)</f>
        <v>647</v>
      </c>
      <c r="AG1511">
        <f>MATCH(V1511,'CAT-4'!$1:$1,0)</f>
        <v>62</v>
      </c>
      <c r="AH1511">
        <f>INDEX('CAT-4'!$1:$1048576,FAR!AF1511,FAR!AG1511)</f>
        <v>93.2</v>
      </c>
      <c r="AI1511">
        <f>MATCH($AI$3,'CAT-4'!$1:$1,0)</f>
        <v>133</v>
      </c>
      <c r="AJ1511">
        <f>INDEX('CAT-4'!$1:$1048576,FAR!AF1511,FAR!AI1511)</f>
        <v>92.8</v>
      </c>
      <c r="AK1511" s="28">
        <f t="shared" si="837"/>
        <v>0.99570815450643768</v>
      </c>
      <c r="AL1511" s="28">
        <f t="shared" si="839"/>
        <v>0.99570815450643768</v>
      </c>
      <c r="AM1511" s="2">
        <f>INDEX(ELSV!$C$4:$G$58,MATCH(AE1511,ELSV!$G$4:$G$58,0),MATCH(IF(O1511&gt;2000000,"A",IF(O1511&gt;1000000,"B",IF(O1511&gt;100000,"C","D"))),ELSV!$C$4:$G$4,0))</f>
        <v>6</v>
      </c>
      <c r="AN1511" s="77">
        <f>INDEX(ELSV!$G$4:$K$58,MATCH(AE1511,ELSV!$G$4:$G$58,0),MATCH(IF(O1511&gt;2000000,"A",IF(O1511&gt;1000000,"B",IF(O1511&gt;100000,"C","D"))),ELSV!$G$4:$K$4,0))</f>
        <v>1</v>
      </c>
      <c r="AO1511" s="24">
        <f t="shared" si="840"/>
        <v>13442.060085836909</v>
      </c>
      <c r="AP1511" s="24">
        <f t="shared" si="841"/>
        <v>13442.060085836909</v>
      </c>
      <c r="AQ1511" s="25">
        <f t="shared" si="826"/>
        <v>0</v>
      </c>
    </row>
    <row r="1512" spans="1:43" x14ac:dyDescent="0.25">
      <c r="A1512" s="11">
        <v>3008</v>
      </c>
      <c r="B1512" s="6">
        <v>3008005204</v>
      </c>
      <c r="C1512" s="6">
        <v>20000201</v>
      </c>
      <c r="D1512" s="6">
        <v>3020000426</v>
      </c>
      <c r="E1512" s="6" t="s">
        <v>1586</v>
      </c>
      <c r="F1512" s="6" t="s">
        <v>554</v>
      </c>
      <c r="G1512" s="6"/>
      <c r="H1512" s="6">
        <v>1</v>
      </c>
      <c r="I1512" s="6" t="s">
        <v>8</v>
      </c>
      <c r="J1512" s="27">
        <v>42674</v>
      </c>
      <c r="K1512" s="27">
        <v>42674</v>
      </c>
      <c r="L1512" s="7">
        <v>13476.5</v>
      </c>
      <c r="M1512" s="7">
        <v>0</v>
      </c>
      <c r="N1512" s="7"/>
      <c r="O1512" s="8">
        <v>13476.5</v>
      </c>
      <c r="P1512" s="7">
        <v>-4255.59</v>
      </c>
      <c r="Q1512" s="7">
        <v>0</v>
      </c>
      <c r="R1512" s="7">
        <v>-785.68</v>
      </c>
      <c r="S1512" s="12">
        <f t="shared" si="827"/>
        <v>-5041.2700000000004</v>
      </c>
      <c r="T1512" s="18">
        <f t="shared" si="828"/>
        <v>9220.91</v>
      </c>
      <c r="U1512" s="18">
        <v>8435.23</v>
      </c>
      <c r="V1512" s="30">
        <f t="shared" si="829"/>
        <v>42644</v>
      </c>
      <c r="W1512" s="28">
        <f t="shared" si="820"/>
        <v>6.5972222222222223</v>
      </c>
      <c r="X1512" s="38"/>
      <c r="AD1512"/>
      <c r="AE1512" s="43" t="s">
        <v>4237</v>
      </c>
      <c r="AF1512">
        <f>MATCH(AE1512,'CAT-4'!$A:$A,0)</f>
        <v>745</v>
      </c>
      <c r="AG1512">
        <f>MATCH(V1512,'CAT-4'!$1:$1,0)</f>
        <v>58</v>
      </c>
      <c r="AH1512">
        <f>INDEX('CAT-4'!$1:$1048576,FAR!AF1512,FAR!AG1512)</f>
        <v>101.7</v>
      </c>
      <c r="AI1512">
        <f>MATCH($AI$3,'CAT-4'!$1:$1,0)</f>
        <v>133</v>
      </c>
      <c r="AJ1512">
        <f>INDEX('CAT-4'!$1:$1048576,FAR!AF1512,FAR!AI1512)</f>
        <v>116.6</v>
      </c>
      <c r="AK1512" s="28">
        <f t="shared" si="837"/>
        <v>1.1465093411996066</v>
      </c>
      <c r="AL1512" s="28">
        <f t="shared" si="839"/>
        <v>1.1465093411996066</v>
      </c>
      <c r="AM1512" s="2">
        <f>INDEX(ELSV!$C$4:$G$58,MATCH(AE1512,ELSV!$G$4:$G$58,0),MATCH(IF(O1512&gt;2000000,"A",IF(O1512&gt;1000000,"B",IF(O1512&gt;100000,"C","D"))),ELSV!$C$4:$G$4,0))</f>
        <v>8</v>
      </c>
      <c r="AN1512" s="77">
        <f>INDEX(ELSV!$G$4:$K$58,MATCH(AE1512,ELSV!$G$4:$G$58,0),MATCH(IF(O1512&gt;2000000,"A",IF(O1512&gt;1000000,"B",IF(O1512&gt;100000,"C","D"))),ELSV!$G$4:$K$4,0))</f>
        <v>0.95</v>
      </c>
      <c r="AO1512" s="24">
        <f t="shared" si="840"/>
        <v>15450.933136676498</v>
      </c>
      <c r="AP1512" s="24">
        <f t="shared" si="841"/>
        <v>12104.572183898037</v>
      </c>
      <c r="AQ1512" s="25">
        <f t="shared" si="826"/>
        <v>3346.3609527784611</v>
      </c>
    </row>
    <row r="1513" spans="1:43" x14ac:dyDescent="0.25">
      <c r="A1513" s="11">
        <v>3008</v>
      </c>
      <c r="B1513" s="6">
        <v>3008005204</v>
      </c>
      <c r="C1513" s="6">
        <v>20000201</v>
      </c>
      <c r="D1513" s="6">
        <v>3020000215</v>
      </c>
      <c r="E1513" s="6" t="s">
        <v>1586</v>
      </c>
      <c r="F1513" s="6" t="s">
        <v>357</v>
      </c>
      <c r="G1513" s="6"/>
      <c r="H1513" s="6">
        <v>1</v>
      </c>
      <c r="I1513" s="6" t="s">
        <v>41</v>
      </c>
      <c r="J1513" s="27">
        <v>41364</v>
      </c>
      <c r="K1513" s="27">
        <v>41364</v>
      </c>
      <c r="L1513" s="7">
        <v>13470</v>
      </c>
      <c r="M1513" s="7">
        <v>0</v>
      </c>
      <c r="N1513" s="7"/>
      <c r="O1513" s="8">
        <v>13470</v>
      </c>
      <c r="P1513" s="7">
        <v>-6923.98</v>
      </c>
      <c r="Q1513" s="7">
        <v>0</v>
      </c>
      <c r="R1513" s="7">
        <v>-785.3</v>
      </c>
      <c r="S1513" s="12">
        <f t="shared" si="827"/>
        <v>-7709.28</v>
      </c>
      <c r="T1513" s="18">
        <f t="shared" si="828"/>
        <v>6546.02</v>
      </c>
      <c r="U1513" s="18">
        <v>5760.72</v>
      </c>
      <c r="V1513" s="30">
        <f t="shared" si="829"/>
        <v>41334</v>
      </c>
      <c r="W1513" s="28">
        <f t="shared" si="820"/>
        <v>10.180555555555555</v>
      </c>
      <c r="X1513" s="38"/>
      <c r="AD1513"/>
      <c r="AE1513" s="43" t="s">
        <v>4165</v>
      </c>
      <c r="AF1513">
        <f>MATCH(AE1513,'CAT-4'!$A:$A,0)</f>
        <v>708</v>
      </c>
      <c r="AG1513">
        <f>MATCH(V1513,'CAT-4'!$1:$1,0)</f>
        <v>15</v>
      </c>
      <c r="AH1513">
        <f>INDEX('CAT-4'!$1:$1048576,FAR!AF1513,FAR!AG1513)</f>
        <v>111.4</v>
      </c>
      <c r="AI1513">
        <f>MATCH($AI$3,'CAT-4'!$1:$1,0)</f>
        <v>133</v>
      </c>
      <c r="AJ1513">
        <f>INDEX('CAT-4'!$1:$1048576,FAR!AF1513,FAR!AI1513)</f>
        <v>133.69999999999999</v>
      </c>
      <c r="AK1513" s="28">
        <f t="shared" si="837"/>
        <v>1.2001795332136445</v>
      </c>
      <c r="AL1513" s="28">
        <f t="shared" si="839"/>
        <v>1.2001795332136445</v>
      </c>
      <c r="AM1513" s="2">
        <f>INDEX(ELSV!$C$4:$G$58,MATCH(AE1513,ELSV!$G$4:$G$58,0),MATCH(IF(O1513&gt;2000000,"A",IF(O1513&gt;1000000,"B",IF(O1513&gt;100000,"C","D"))),ELSV!$C$4:$G$4,0))</f>
        <v>8</v>
      </c>
      <c r="AN1513" s="77">
        <f>INDEX(ELSV!$G$4:$K$58,MATCH(AE1513,ELSV!$G$4:$G$58,0),MATCH(IF(O1513&gt;2000000,"A",IF(O1513&gt;1000000,"B",IF(O1513&gt;100000,"C","D"))),ELSV!$G$4:$K$4,0))</f>
        <v>0.95</v>
      </c>
      <c r="AO1513" s="24">
        <f t="shared" si="840"/>
        <v>16166.41831238779</v>
      </c>
      <c r="AP1513" s="24">
        <f t="shared" si="841"/>
        <v>15358.0973967684</v>
      </c>
      <c r="AQ1513" s="25">
        <f t="shared" si="826"/>
        <v>808.32091561938978</v>
      </c>
    </row>
    <row r="1514" spans="1:43" x14ac:dyDescent="0.25">
      <c r="A1514" s="11">
        <v>3007</v>
      </c>
      <c r="B1514" s="6">
        <v>3007006203</v>
      </c>
      <c r="C1514" s="6">
        <v>20000401</v>
      </c>
      <c r="D1514" s="6">
        <v>5000000097</v>
      </c>
      <c r="E1514" s="6" t="s">
        <v>1585</v>
      </c>
      <c r="F1514" s="6" t="s">
        <v>1135</v>
      </c>
      <c r="G1514" s="6"/>
      <c r="H1514" s="6">
        <v>0</v>
      </c>
      <c r="I1514" s="6" t="s">
        <v>8</v>
      </c>
      <c r="J1514" s="27">
        <v>40973</v>
      </c>
      <c r="K1514" s="27">
        <v>40973</v>
      </c>
      <c r="L1514" s="7">
        <v>13400</v>
      </c>
      <c r="M1514" s="7">
        <v>0</v>
      </c>
      <c r="N1514" s="7"/>
      <c r="O1514" s="8">
        <v>13400</v>
      </c>
      <c r="P1514" s="7">
        <v>-8105.71</v>
      </c>
      <c r="Q1514" s="7">
        <v>0</v>
      </c>
      <c r="R1514" s="7">
        <v>-848.22</v>
      </c>
      <c r="S1514" s="12">
        <f t="shared" si="827"/>
        <v>-8953.93</v>
      </c>
      <c r="T1514" s="18">
        <f t="shared" si="828"/>
        <v>5294.29</v>
      </c>
      <c r="U1514" s="18">
        <v>4446.07</v>
      </c>
      <c r="V1514" s="30">
        <f t="shared" si="829"/>
        <v>40969</v>
      </c>
      <c r="W1514" s="28">
        <f t="shared" si="820"/>
        <v>11.25</v>
      </c>
      <c r="X1514" s="38" t="s">
        <v>3112</v>
      </c>
      <c r="Y1514">
        <f>MATCH(X1514,'CAT-3'!$A:$A,0)</f>
        <v>758</v>
      </c>
      <c r="Z1514">
        <f>MATCH(V1514,'CAT-3'!$1:$1,0)</f>
        <v>90</v>
      </c>
      <c r="AA1514">
        <f>INDEX('CAT-3'!$1:$1048576,FAR!Y1514,FAR!Z1514)</f>
        <v>95.1</v>
      </c>
      <c r="AB1514">
        <f>MATCH($AB$3,'CAT-3'!$1:$1,0)</f>
        <v>90</v>
      </c>
      <c r="AC1514">
        <f>INDEX('CAT-3'!$1:$1048576,FAR!Y1514,FAR!AB1514)</f>
        <v>95.1</v>
      </c>
      <c r="AD1514" s="28">
        <f t="shared" ref="AD1514:AD1515" si="842">AC1514/AA1514</f>
        <v>1</v>
      </c>
      <c r="AE1514" s="43" t="s">
        <v>4051</v>
      </c>
      <c r="AF1514">
        <f>MATCH(AE1514,'CAT-4'!$A:$A,0)</f>
        <v>649</v>
      </c>
      <c r="AG1514">
        <f>MATCH($AG$3,'CAT-4'!$1:$1,0)</f>
        <v>4</v>
      </c>
      <c r="AH1514">
        <f>INDEX('CAT-4'!$1:$1048576,FAR!AF1514,FAR!AG1514)</f>
        <v>103.3</v>
      </c>
      <c r="AI1514">
        <f>MATCH($AI$3,'CAT-4'!$1:$1,0)</f>
        <v>133</v>
      </c>
      <c r="AJ1514">
        <f>INDEX('CAT-4'!$1:$1048576,FAR!AF1514,FAR!AI1514)</f>
        <v>131.4</v>
      </c>
      <c r="AK1514" s="28">
        <f t="shared" ref="AK1514:AK1519" si="843">AJ1514/AH1514</f>
        <v>1.272023233301065</v>
      </c>
      <c r="AL1514" s="28">
        <f t="shared" ref="AL1514:AL1515" si="844">AK1514*AD1514</f>
        <v>1.272023233301065</v>
      </c>
      <c r="AM1514" s="2">
        <f>INDEX(ELSV!$C$4:$G$58,MATCH(AE1514,ELSV!$G$4:$G$58,0),MATCH(IF(O1514&gt;2000000,"A",IF(O1514&gt;1000000,"B",IF(O1514&gt;100000,"C","D"))),ELSV!$C$4:$G$4,0))</f>
        <v>5</v>
      </c>
      <c r="AN1514" s="77">
        <f>INDEX(ELSV!$G$4:$K$58,MATCH(AE1514,ELSV!$G$4:$G$58,0),MATCH(IF(O1514&gt;2000000,"A",IF(O1514&gt;1000000,"B",IF(O1514&gt;100000,"C","D"))),ELSV!$G$4:$K$4,0))</f>
        <v>1</v>
      </c>
      <c r="AO1514" s="24">
        <f t="shared" si="840"/>
        <v>17045.111326234273</v>
      </c>
      <c r="AP1514" s="24">
        <f t="shared" si="841"/>
        <v>17045.111326234273</v>
      </c>
      <c r="AQ1514" s="25">
        <f t="shared" si="826"/>
        <v>0</v>
      </c>
    </row>
    <row r="1515" spans="1:43" x14ac:dyDescent="0.25">
      <c r="A1515" s="11">
        <v>3006</v>
      </c>
      <c r="B1515" s="6">
        <v>3006006201</v>
      </c>
      <c r="C1515" s="6">
        <v>20000401</v>
      </c>
      <c r="D1515" s="6">
        <v>5000000102</v>
      </c>
      <c r="E1515" s="6" t="s">
        <v>1582</v>
      </c>
      <c r="F1515" s="6" t="s">
        <v>1136</v>
      </c>
      <c r="G1515" s="6"/>
      <c r="H1515" s="6">
        <v>1</v>
      </c>
      <c r="I1515" s="6" t="s">
        <v>41</v>
      </c>
      <c r="J1515" s="27">
        <v>40999</v>
      </c>
      <c r="K1515" s="27">
        <v>40999</v>
      </c>
      <c r="L1515" s="7">
        <v>13400</v>
      </c>
      <c r="M1515" s="7">
        <v>0</v>
      </c>
      <c r="N1515" s="7"/>
      <c r="O1515" s="8">
        <v>13400</v>
      </c>
      <c r="P1515" s="7">
        <v>-8060.5</v>
      </c>
      <c r="Q1515" s="7">
        <v>0</v>
      </c>
      <c r="R1515" s="7">
        <v>-848.22</v>
      </c>
      <c r="S1515" s="12">
        <f t="shared" si="827"/>
        <v>-8908.7199999999993</v>
      </c>
      <c r="T1515" s="18">
        <f t="shared" si="828"/>
        <v>5339.5</v>
      </c>
      <c r="U1515" s="18">
        <v>4491.28</v>
      </c>
      <c r="V1515" s="30">
        <f t="shared" si="829"/>
        <v>40969</v>
      </c>
      <c r="W1515" s="28">
        <f t="shared" si="820"/>
        <v>11.180555555555555</v>
      </c>
      <c r="X1515" s="38" t="s">
        <v>3112</v>
      </c>
      <c r="Y1515">
        <f>MATCH(X1515,'CAT-3'!$A:$A,0)</f>
        <v>758</v>
      </c>
      <c r="Z1515">
        <f>MATCH(V1515,'CAT-3'!$1:$1,0)</f>
        <v>90</v>
      </c>
      <c r="AA1515">
        <f>INDEX('CAT-3'!$1:$1048576,FAR!Y1515,FAR!Z1515)</f>
        <v>95.1</v>
      </c>
      <c r="AB1515">
        <f>MATCH($AB$3,'CAT-3'!$1:$1,0)</f>
        <v>90</v>
      </c>
      <c r="AC1515">
        <f>INDEX('CAT-3'!$1:$1048576,FAR!Y1515,FAR!AB1515)</f>
        <v>95.1</v>
      </c>
      <c r="AD1515" s="28">
        <f t="shared" si="842"/>
        <v>1</v>
      </c>
      <c r="AE1515" s="43" t="s">
        <v>4051</v>
      </c>
      <c r="AF1515">
        <f>MATCH(AE1515,'CAT-4'!$A:$A,0)</f>
        <v>649</v>
      </c>
      <c r="AG1515">
        <f>MATCH($AG$3,'CAT-4'!$1:$1,0)</f>
        <v>4</v>
      </c>
      <c r="AH1515">
        <f>INDEX('CAT-4'!$1:$1048576,FAR!AF1515,FAR!AG1515)</f>
        <v>103.3</v>
      </c>
      <c r="AI1515">
        <f>MATCH($AI$3,'CAT-4'!$1:$1,0)</f>
        <v>133</v>
      </c>
      <c r="AJ1515">
        <f>INDEX('CAT-4'!$1:$1048576,FAR!AF1515,FAR!AI1515)</f>
        <v>131.4</v>
      </c>
      <c r="AK1515" s="28">
        <f t="shared" si="843"/>
        <v>1.272023233301065</v>
      </c>
      <c r="AL1515" s="28">
        <f t="shared" si="844"/>
        <v>1.272023233301065</v>
      </c>
      <c r="AM1515" s="2">
        <f>INDEX(ELSV!$C$4:$G$58,MATCH(AE1515,ELSV!$G$4:$G$58,0),MATCH(IF(O1515&gt;2000000,"A",IF(O1515&gt;1000000,"B",IF(O1515&gt;100000,"C","D"))),ELSV!$C$4:$G$4,0))</f>
        <v>5</v>
      </c>
      <c r="AN1515" s="77">
        <f>INDEX(ELSV!$G$4:$K$58,MATCH(AE1515,ELSV!$G$4:$G$58,0),MATCH(IF(O1515&gt;2000000,"A",IF(O1515&gt;1000000,"B",IF(O1515&gt;100000,"C","D"))),ELSV!$G$4:$K$4,0))</f>
        <v>1</v>
      </c>
      <c r="AO1515" s="24">
        <f t="shared" si="840"/>
        <v>17045.111326234273</v>
      </c>
      <c r="AP1515" s="24">
        <f t="shared" si="841"/>
        <v>17045.111326234273</v>
      </c>
      <c r="AQ1515" s="25">
        <f t="shared" si="826"/>
        <v>0</v>
      </c>
    </row>
    <row r="1516" spans="1:43" x14ac:dyDescent="0.25">
      <c r="A1516" s="11">
        <v>3008</v>
      </c>
      <c r="B1516" s="6">
        <v>3008006201</v>
      </c>
      <c r="C1516" s="6">
        <v>20000401</v>
      </c>
      <c r="D1516" s="6">
        <v>5000000323</v>
      </c>
      <c r="E1516" s="6" t="s">
        <v>1586</v>
      </c>
      <c r="F1516" s="6" t="s">
        <v>1208</v>
      </c>
      <c r="G1516" s="6"/>
      <c r="H1516" s="6">
        <v>1</v>
      </c>
      <c r="I1516" s="6" t="s">
        <v>8</v>
      </c>
      <c r="J1516" s="27">
        <v>42363</v>
      </c>
      <c r="K1516" s="27">
        <v>42363</v>
      </c>
      <c r="L1516" s="7">
        <v>13400</v>
      </c>
      <c r="M1516" s="7">
        <v>0</v>
      </c>
      <c r="N1516" s="7"/>
      <c r="O1516" s="8">
        <v>13400</v>
      </c>
      <c r="P1516" s="7">
        <v>-5316.44</v>
      </c>
      <c r="Q1516" s="7">
        <v>0</v>
      </c>
      <c r="R1516" s="7">
        <v>-848.22</v>
      </c>
      <c r="S1516" s="12">
        <f t="shared" si="827"/>
        <v>-6164.66</v>
      </c>
      <c r="T1516" s="18">
        <f t="shared" si="828"/>
        <v>8083.56</v>
      </c>
      <c r="U1516" s="18">
        <v>7235.34</v>
      </c>
      <c r="V1516" s="30">
        <f t="shared" si="829"/>
        <v>42339</v>
      </c>
      <c r="W1516" s="28">
        <f t="shared" si="820"/>
        <v>7.4444444444444446</v>
      </c>
      <c r="X1516" s="38"/>
      <c r="AD1516"/>
      <c r="AE1516" s="43" t="s">
        <v>4165</v>
      </c>
      <c r="AF1516">
        <f>MATCH(AE1516,'CAT-4'!$A:$A,0)</f>
        <v>708</v>
      </c>
      <c r="AG1516">
        <f>MATCH(V1516,'CAT-4'!$1:$1,0)</f>
        <v>48</v>
      </c>
      <c r="AH1516">
        <f>INDEX('CAT-4'!$1:$1048576,FAR!AF1516,FAR!AG1516)</f>
        <v>119.2</v>
      </c>
      <c r="AI1516">
        <f>MATCH($AI$3,'CAT-4'!$1:$1,0)</f>
        <v>133</v>
      </c>
      <c r="AJ1516">
        <f>INDEX('CAT-4'!$1:$1048576,FAR!AF1516,FAR!AI1516)</f>
        <v>133.69999999999999</v>
      </c>
      <c r="AK1516" s="28">
        <f t="shared" si="843"/>
        <v>1.1216442953020134</v>
      </c>
      <c r="AL1516" s="28">
        <f t="shared" ref="AL1516:AL1519" si="845">AK1516</f>
        <v>1.1216442953020134</v>
      </c>
      <c r="AM1516" s="2">
        <f>INDEX(ELSV!$C$4:$G$58,MATCH(AE1516,ELSV!$G$4:$G$58,0),MATCH(IF(O1516&gt;2000000,"A",IF(O1516&gt;1000000,"B",IF(O1516&gt;100000,"C","D"))),ELSV!$C$4:$G$4,0))</f>
        <v>8</v>
      </c>
      <c r="AN1516" s="77">
        <f>INDEX(ELSV!$G$4:$K$58,MATCH(AE1516,ELSV!$G$4:$G$58,0),MATCH(IF(O1516&gt;2000000,"A",IF(O1516&gt;1000000,"B",IF(O1516&gt;100000,"C","D"))),ELSV!$G$4:$K$4,0))</f>
        <v>0.95</v>
      </c>
      <c r="AO1516" s="24">
        <f t="shared" si="840"/>
        <v>15030.03355704698</v>
      </c>
      <c r="AP1516" s="24">
        <f t="shared" si="841"/>
        <v>13286.96716536167</v>
      </c>
      <c r="AQ1516" s="25">
        <f t="shared" si="826"/>
        <v>1743.06639168531</v>
      </c>
    </row>
    <row r="1517" spans="1:43" x14ac:dyDescent="0.25">
      <c r="A1517" s="11">
        <v>3005</v>
      </c>
      <c r="B1517" s="6">
        <v>3005000212</v>
      </c>
      <c r="C1517" s="6">
        <v>20000301</v>
      </c>
      <c r="D1517" s="6">
        <v>4000000214</v>
      </c>
      <c r="E1517" s="6" t="s">
        <v>1584</v>
      </c>
      <c r="F1517" s="6" t="s">
        <v>954</v>
      </c>
      <c r="G1517" s="6"/>
      <c r="H1517" s="6">
        <v>1</v>
      </c>
      <c r="I1517" s="6" t="s">
        <v>41</v>
      </c>
      <c r="J1517" s="27">
        <v>41639</v>
      </c>
      <c r="K1517" s="27">
        <v>41639</v>
      </c>
      <c r="L1517" s="7">
        <v>13342.01</v>
      </c>
      <c r="M1517" s="7">
        <v>0</v>
      </c>
      <c r="N1517" s="7"/>
      <c r="O1517" s="8">
        <v>13342.01</v>
      </c>
      <c r="P1517" s="7">
        <v>-6966.96</v>
      </c>
      <c r="Q1517" s="7">
        <v>0</v>
      </c>
      <c r="R1517" s="7">
        <v>-844.55</v>
      </c>
      <c r="S1517" s="12">
        <f t="shared" si="827"/>
        <v>-7811.51</v>
      </c>
      <c r="T1517" s="18">
        <f t="shared" si="828"/>
        <v>6375.05</v>
      </c>
      <c r="U1517" s="18">
        <v>5530.5</v>
      </c>
      <c r="V1517" s="30">
        <f t="shared" si="829"/>
        <v>41609</v>
      </c>
      <c r="W1517" s="28">
        <f t="shared" si="820"/>
        <v>9.4305555555555554</v>
      </c>
      <c r="X1517" s="38"/>
      <c r="AD1517"/>
      <c r="AE1517" s="43" t="s">
        <v>4429</v>
      </c>
      <c r="AF1517">
        <f>MATCH(AE1517,'CAT-4'!$A:$A,0)</f>
        <v>844</v>
      </c>
      <c r="AG1517">
        <f>MATCH(V1517,'CAT-4'!$1:$1,0)</f>
        <v>24</v>
      </c>
      <c r="AH1517">
        <f>INDEX('CAT-4'!$1:$1048576,FAR!AF1517,FAR!AG1517)</f>
        <v>113.6</v>
      </c>
      <c r="AI1517">
        <f>MATCH($AI$3,'CAT-4'!$1:$1,0)</f>
        <v>133</v>
      </c>
      <c r="AJ1517">
        <f>INDEX('CAT-4'!$1:$1048576,FAR!AF1517,FAR!AI1517)</f>
        <v>157.9</v>
      </c>
      <c r="AK1517" s="28">
        <f t="shared" si="843"/>
        <v>1.3899647887323945</v>
      </c>
      <c r="AL1517" s="28">
        <f t="shared" si="845"/>
        <v>1.3899647887323945</v>
      </c>
      <c r="AM1517" s="2">
        <f>INDEX(ELSV!$C$4:$G$58,MATCH(AE1517,ELSV!$G$4:$G$58,0),MATCH(IF(O1517&gt;2000000,"A",IF(O1517&gt;1000000,"B",IF(O1517&gt;100000,"C","D"))),ELSV!$C$4:$G$4,0))</f>
        <v>8</v>
      </c>
      <c r="AN1517" s="77">
        <f>INDEX(ELSV!$G$4:$K$58,MATCH(AE1517,ELSV!$G$4:$G$58,0),MATCH(IF(O1517&gt;2000000,"A",IF(O1517&gt;1000000,"B",IF(O1517&gt;100000,"C","D"))),ELSV!$G$4:$K$4,0))</f>
        <v>0.95</v>
      </c>
      <c r="AO1517" s="24">
        <f t="shared" si="840"/>
        <v>18544.924110915494</v>
      </c>
      <c r="AP1517" s="24">
        <f t="shared" si="841"/>
        <v>17617.677905369717</v>
      </c>
      <c r="AQ1517" s="25">
        <f t="shared" si="826"/>
        <v>927.24620554577632</v>
      </c>
    </row>
    <row r="1518" spans="1:43" x14ac:dyDescent="0.25">
      <c r="A1518" s="11">
        <v>3007</v>
      </c>
      <c r="B1518" s="6">
        <v>3007006203</v>
      </c>
      <c r="C1518" s="6">
        <v>20000201</v>
      </c>
      <c r="D1518" s="6">
        <v>3020000427</v>
      </c>
      <c r="E1518" s="6" t="s">
        <v>1585</v>
      </c>
      <c r="F1518" s="6" t="s">
        <v>555</v>
      </c>
      <c r="G1518" s="6"/>
      <c r="H1518" s="6">
        <v>1</v>
      </c>
      <c r="I1518" s="6" t="s">
        <v>8</v>
      </c>
      <c r="J1518" s="27">
        <v>42661</v>
      </c>
      <c r="K1518" s="27">
        <v>42661</v>
      </c>
      <c r="L1518" s="7">
        <v>13274</v>
      </c>
      <c r="M1518" s="7">
        <v>0</v>
      </c>
      <c r="N1518" s="7"/>
      <c r="O1518" s="8">
        <v>13274</v>
      </c>
      <c r="P1518" s="7">
        <v>-4219.18</v>
      </c>
      <c r="Q1518" s="7">
        <v>0</v>
      </c>
      <c r="R1518" s="7">
        <v>-773.87</v>
      </c>
      <c r="S1518" s="12">
        <f t="shared" si="827"/>
        <v>-4993.05</v>
      </c>
      <c r="T1518" s="18">
        <f t="shared" si="828"/>
        <v>9054.82</v>
      </c>
      <c r="U1518" s="18">
        <v>8280.9500000000007</v>
      </c>
      <c r="V1518" s="30">
        <f t="shared" si="829"/>
        <v>42644</v>
      </c>
      <c r="W1518" s="28">
        <f t="shared" si="820"/>
        <v>6.6305555555555555</v>
      </c>
      <c r="X1518" s="38"/>
      <c r="AD1518"/>
      <c r="AE1518" s="43" t="s">
        <v>4237</v>
      </c>
      <c r="AF1518">
        <f>MATCH(AE1518,'CAT-4'!$A:$A,0)</f>
        <v>745</v>
      </c>
      <c r="AG1518">
        <f>MATCH(V1518,'CAT-4'!$1:$1,0)</f>
        <v>58</v>
      </c>
      <c r="AH1518">
        <f>INDEX('CAT-4'!$1:$1048576,FAR!AF1518,FAR!AG1518)</f>
        <v>101.7</v>
      </c>
      <c r="AI1518">
        <f>MATCH($AI$3,'CAT-4'!$1:$1,0)</f>
        <v>133</v>
      </c>
      <c r="AJ1518">
        <f>INDEX('CAT-4'!$1:$1048576,FAR!AF1518,FAR!AI1518)</f>
        <v>116.6</v>
      </c>
      <c r="AK1518" s="28">
        <f t="shared" si="843"/>
        <v>1.1465093411996066</v>
      </c>
      <c r="AL1518" s="28">
        <f t="shared" si="845"/>
        <v>1.1465093411996066</v>
      </c>
      <c r="AM1518" s="2">
        <f>INDEX(ELSV!$C$4:$G$58,MATCH(AE1518,ELSV!$G$4:$G$58,0),MATCH(IF(O1518&gt;2000000,"A",IF(O1518&gt;1000000,"B",IF(O1518&gt;100000,"C","D"))),ELSV!$C$4:$G$4,0))</f>
        <v>8</v>
      </c>
      <c r="AN1518" s="77">
        <f>INDEX(ELSV!$G$4:$K$58,MATCH(AE1518,ELSV!$G$4:$G$58,0),MATCH(IF(O1518&gt;2000000,"A",IF(O1518&gt;1000000,"B",IF(O1518&gt;100000,"C","D"))),ELSV!$G$4:$K$4,0))</f>
        <v>0.95</v>
      </c>
      <c r="AO1518" s="24">
        <f t="shared" si="840"/>
        <v>15218.764995083578</v>
      </c>
      <c r="AP1518" s="24">
        <f t="shared" si="841"/>
        <v>11982.927930937944</v>
      </c>
      <c r="AQ1518" s="25">
        <f t="shared" si="826"/>
        <v>3235.8370641456349</v>
      </c>
    </row>
    <row r="1519" spans="1:43" x14ac:dyDescent="0.25">
      <c r="A1519" s="11">
        <v>3004</v>
      </c>
      <c r="B1519" s="6">
        <v>3004000209</v>
      </c>
      <c r="C1519" s="6">
        <v>20000401</v>
      </c>
      <c r="D1519" s="6">
        <v>5000000182</v>
      </c>
      <c r="E1519" s="6" t="s">
        <v>1583</v>
      </c>
      <c r="F1519" s="6" t="s">
        <v>1148</v>
      </c>
      <c r="G1519" s="6"/>
      <c r="H1519" s="6">
        <v>7</v>
      </c>
      <c r="I1519" s="6" t="s">
        <v>8</v>
      </c>
      <c r="J1519" s="27">
        <v>41100</v>
      </c>
      <c r="K1519" s="27">
        <v>41091</v>
      </c>
      <c r="L1519" s="7">
        <v>13212</v>
      </c>
      <c r="M1519" s="7">
        <v>0</v>
      </c>
      <c r="N1519" s="7"/>
      <c r="O1519" s="8">
        <v>13212</v>
      </c>
      <c r="P1519" s="7">
        <v>-13212</v>
      </c>
      <c r="Q1519" s="7">
        <v>0</v>
      </c>
      <c r="R1519" s="7">
        <v>0</v>
      </c>
      <c r="S1519" s="12">
        <f t="shared" si="827"/>
        <v>-13212</v>
      </c>
      <c r="T1519" s="18">
        <f t="shared" si="828"/>
        <v>0</v>
      </c>
      <c r="U1519" s="18">
        <v>0</v>
      </c>
      <c r="V1519" s="30">
        <f t="shared" si="829"/>
        <v>41091</v>
      </c>
      <c r="W1519" s="28">
        <f t="shared" si="820"/>
        <v>10.927777777777777</v>
      </c>
      <c r="X1519" s="38"/>
      <c r="AD1519"/>
      <c r="AE1519" s="43" t="s">
        <v>4174</v>
      </c>
      <c r="AF1519">
        <f>MATCH(AE1519,'CAT-4'!$A:$A,0)</f>
        <v>713</v>
      </c>
      <c r="AG1519">
        <f>MATCH(V1519,'CAT-4'!$1:$1,0)</f>
        <v>7</v>
      </c>
      <c r="AH1519">
        <f>INDEX('CAT-4'!$1:$1048576,FAR!AF1519,FAR!AG1519)</f>
        <v>98.7</v>
      </c>
      <c r="AI1519">
        <f>MATCH($AI$3,'CAT-4'!$1:$1,0)</f>
        <v>133</v>
      </c>
      <c r="AJ1519">
        <f>INDEX('CAT-4'!$1:$1048576,FAR!AF1519,FAR!AI1519)</f>
        <v>151.30000000000001</v>
      </c>
      <c r="AK1519" s="28">
        <f t="shared" si="843"/>
        <v>1.5329280648429586</v>
      </c>
      <c r="AL1519" s="28">
        <f t="shared" si="845"/>
        <v>1.5329280648429586</v>
      </c>
      <c r="AM1519" s="2">
        <f>INDEX(ELSV!$C$4:$G$58,MATCH(AE1519,ELSV!$G$4:$G$58,0),MATCH(IF(O1519&gt;2000000,"A",IF(O1519&gt;1000000,"B",IF(O1519&gt;100000,"C","D"))),ELSV!$C$4:$G$4,0))</f>
        <v>8</v>
      </c>
      <c r="AN1519" s="77">
        <f>INDEX(ELSV!$G$4:$K$58,MATCH(AE1519,ELSV!$G$4:$G$58,0),MATCH(IF(O1519&gt;2000000,"A",IF(O1519&gt;1000000,"B",IF(O1519&gt;100000,"C","D"))),ELSV!$G$4:$K$4,0))</f>
        <v>0.95</v>
      </c>
      <c r="AO1519" s="24">
        <f t="shared" si="840"/>
        <v>20253.04559270517</v>
      </c>
      <c r="AP1519" s="24">
        <f t="shared" si="841"/>
        <v>19240.393313069912</v>
      </c>
      <c r="AQ1519" s="25">
        <f t="shared" si="826"/>
        <v>1012.6522796352583</v>
      </c>
    </row>
    <row r="1520" spans="1:43" x14ac:dyDescent="0.25">
      <c r="A1520" s="11">
        <v>3005</v>
      </c>
      <c r="B1520" s="6">
        <v>3005006203</v>
      </c>
      <c r="C1520" s="6">
        <v>20000301</v>
      </c>
      <c r="D1520" s="6">
        <v>4000000140</v>
      </c>
      <c r="E1520" s="6" t="s">
        <v>1584</v>
      </c>
      <c r="F1520" s="6" t="s">
        <v>902</v>
      </c>
      <c r="G1520" s="6"/>
      <c r="H1520" s="6">
        <v>1</v>
      </c>
      <c r="I1520" s="6" t="s">
        <v>8</v>
      </c>
      <c r="J1520" s="27">
        <v>40816</v>
      </c>
      <c r="K1520" s="27">
        <v>40816</v>
      </c>
      <c r="L1520" s="7">
        <v>13200</v>
      </c>
      <c r="M1520" s="7">
        <v>0</v>
      </c>
      <c r="N1520" s="7"/>
      <c r="O1520" s="8">
        <v>13200</v>
      </c>
      <c r="P1520" s="7">
        <v>-8775.66</v>
      </c>
      <c r="Q1520" s="7">
        <v>0</v>
      </c>
      <c r="R1520" s="7">
        <v>-835.56</v>
      </c>
      <c r="S1520" s="12">
        <f t="shared" si="827"/>
        <v>-9611.2199999999993</v>
      </c>
      <c r="T1520" s="18">
        <f t="shared" si="828"/>
        <v>4424.34</v>
      </c>
      <c r="U1520" s="18">
        <v>3588.78</v>
      </c>
      <c r="V1520" s="30">
        <f t="shared" si="829"/>
        <v>40787</v>
      </c>
      <c r="W1520" s="28">
        <f t="shared" si="820"/>
        <v>11.680555555555555</v>
      </c>
      <c r="X1520" s="38" t="s">
        <v>3080</v>
      </c>
      <c r="Y1520">
        <f>MATCH(X1520,'CAT-3'!$A:$A,0)</f>
        <v>742</v>
      </c>
      <c r="Z1520">
        <f>MATCH(V1520,'CAT-3'!$1:$1,0)</f>
        <v>84</v>
      </c>
      <c r="AA1520">
        <f>INDEX('CAT-3'!$1:$1048576,FAR!Y1520,FAR!Z1520)</f>
        <v>72.5</v>
      </c>
      <c r="AB1520">
        <f>MATCH($AB$3,'CAT-3'!$1:$1,0)</f>
        <v>90</v>
      </c>
      <c r="AC1520">
        <f>INDEX('CAT-3'!$1:$1048576,FAR!Y1520,FAR!AB1520)</f>
        <v>73.099999999999994</v>
      </c>
      <c r="AD1520" s="28">
        <f>AC1520/AA1520</f>
        <v>1.0082758620689654</v>
      </c>
      <c r="AE1520" s="43" t="s">
        <v>4057</v>
      </c>
      <c r="AF1520">
        <f>MATCH(AE1520,'CAT-4'!$A:$A,0)</f>
        <v>652</v>
      </c>
      <c r="AG1520">
        <f>MATCH($AG$3,'CAT-4'!$1:$1,0)</f>
        <v>4</v>
      </c>
      <c r="AH1520">
        <f>INDEX('CAT-4'!$1:$1048576,FAR!AF1520,FAR!AG1520)</f>
        <v>97.5</v>
      </c>
      <c r="AI1520">
        <f>MATCH($AI$3,'CAT-4'!$1:$1,0)</f>
        <v>133</v>
      </c>
      <c r="AJ1520">
        <f>INDEX('CAT-4'!$1:$1048576,FAR!AF1520,FAR!AI1520)</f>
        <v>93.1</v>
      </c>
      <c r="AK1520" s="28">
        <f>AJ1520/AH1520</f>
        <v>0.95487179487179485</v>
      </c>
      <c r="AL1520" s="28">
        <f>AK1520*AD1520</f>
        <v>0.96277418213969923</v>
      </c>
      <c r="AM1520" s="2">
        <f>INDEX(ELSV!$C$4:$G$58,MATCH(AE1520,ELSV!$G$4:$G$58,0),MATCH(IF(O1520&gt;2000000,"A",IF(O1520&gt;1000000,"B",IF(O1520&gt;100000,"C","D"))),ELSV!$C$4:$G$4,0))</f>
        <v>8</v>
      </c>
      <c r="AN1520" s="77">
        <f>INDEX(ELSV!$G$4:$K$58,MATCH(AE1520,ELSV!$G$4:$G$58,0),MATCH(IF(O1520&gt;2000000,"A",IF(O1520&gt;1000000,"B",IF(O1520&gt;100000,"C","D"))),ELSV!$G$4:$K$4,0))</f>
        <v>0.95</v>
      </c>
      <c r="AO1520" s="24">
        <f t="shared" si="840"/>
        <v>12708.619204244031</v>
      </c>
      <c r="AP1520" s="24">
        <f t="shared" si="841"/>
        <v>12073.188244031828</v>
      </c>
      <c r="AQ1520" s="25">
        <f t="shared" si="826"/>
        <v>635.43096021220299</v>
      </c>
    </row>
    <row r="1521" spans="1:43" x14ac:dyDescent="0.25">
      <c r="A1521" s="11">
        <v>3005</v>
      </c>
      <c r="B1521" s="6">
        <v>3005006201</v>
      </c>
      <c r="C1521" s="6">
        <v>20000401</v>
      </c>
      <c r="D1521" s="6">
        <v>5030000208</v>
      </c>
      <c r="E1521" s="6" t="s">
        <v>1584</v>
      </c>
      <c r="F1521" s="6" t="s">
        <v>1482</v>
      </c>
      <c r="G1521" s="6"/>
      <c r="H1521" s="6">
        <v>1</v>
      </c>
      <c r="I1521" s="6" t="s">
        <v>8</v>
      </c>
      <c r="J1521" s="27">
        <v>43739</v>
      </c>
      <c r="K1521" s="27">
        <v>43739</v>
      </c>
      <c r="L1521" s="7">
        <v>13200</v>
      </c>
      <c r="M1521" s="7">
        <v>0</v>
      </c>
      <c r="N1521" s="7"/>
      <c r="O1521" s="8">
        <v>13200</v>
      </c>
      <c r="P1521" s="7">
        <v>-4950</v>
      </c>
      <c r="Q1521" s="7">
        <v>0</v>
      </c>
      <c r="R1521" s="7">
        <v>-1980</v>
      </c>
      <c r="S1521" s="12">
        <f t="shared" si="827"/>
        <v>-6930</v>
      </c>
      <c r="T1521" s="18">
        <f t="shared" si="828"/>
        <v>8250</v>
      </c>
      <c r="U1521" s="18">
        <v>6270</v>
      </c>
      <c r="V1521" s="30">
        <f t="shared" si="829"/>
        <v>43739</v>
      </c>
      <c r="W1521" s="28">
        <f t="shared" si="820"/>
        <v>3.6777777777777776</v>
      </c>
      <c r="X1521" s="38"/>
      <c r="AD1521"/>
      <c r="AE1521" s="43" t="s">
        <v>4047</v>
      </c>
      <c r="AF1521">
        <f>MATCH(AE1521,'CAT-4'!$A:$A,0)</f>
        <v>647</v>
      </c>
      <c r="AG1521">
        <f>MATCH(V1521,'CAT-4'!$1:$1,0)</f>
        <v>94</v>
      </c>
      <c r="AH1521">
        <f>INDEX('CAT-4'!$1:$1048576,FAR!AF1521,FAR!AG1521)</f>
        <v>93.4</v>
      </c>
      <c r="AI1521">
        <f>MATCH($AI$3,'CAT-4'!$1:$1,0)</f>
        <v>133</v>
      </c>
      <c r="AJ1521">
        <f>INDEX('CAT-4'!$1:$1048576,FAR!AF1521,FAR!AI1521)</f>
        <v>92.8</v>
      </c>
      <c r="AK1521" s="28">
        <f t="shared" ref="AK1521:AK1523" si="846">AJ1521/AH1521</f>
        <v>0.99357601713062094</v>
      </c>
      <c r="AL1521" s="28">
        <f t="shared" ref="AL1521:AL1523" si="847">AK1521</f>
        <v>0.99357601713062094</v>
      </c>
      <c r="AM1521" s="2">
        <f>INDEX(ELSV!$C$4:$G$58,MATCH(AE1521,ELSV!$G$4:$G$58,0),MATCH(IF(O1521&gt;2000000,"A",IF(O1521&gt;1000000,"B",IF(O1521&gt;100000,"C","D"))),ELSV!$C$4:$G$4,0))</f>
        <v>6</v>
      </c>
      <c r="AN1521" s="77">
        <f>INDEX(ELSV!$G$4:$K$58,MATCH(AE1521,ELSV!$G$4:$G$58,0),MATCH(IF(O1521&gt;2000000,"A",IF(O1521&gt;1000000,"B",IF(O1521&gt;100000,"C","D"))),ELSV!$G$4:$K$4,0))</f>
        <v>1</v>
      </c>
      <c r="AO1521" s="24">
        <f t="shared" si="840"/>
        <v>13115.203426124197</v>
      </c>
      <c r="AP1521" s="24">
        <f t="shared" si="841"/>
        <v>8039.1339519390904</v>
      </c>
      <c r="AQ1521" s="25">
        <f t="shared" si="826"/>
        <v>5076.0694741851066</v>
      </c>
    </row>
    <row r="1522" spans="1:43" x14ac:dyDescent="0.25">
      <c r="A1522" s="11">
        <v>3004</v>
      </c>
      <c r="B1522" s="6">
        <v>3004005204</v>
      </c>
      <c r="C1522" s="6">
        <v>20000201</v>
      </c>
      <c r="D1522" s="6">
        <v>3020000434</v>
      </c>
      <c r="E1522" s="6" t="s">
        <v>1583</v>
      </c>
      <c r="F1522" s="6" t="s">
        <v>560</v>
      </c>
      <c r="G1522" s="6"/>
      <c r="H1522" s="6">
        <v>1</v>
      </c>
      <c r="I1522" s="6" t="s">
        <v>8</v>
      </c>
      <c r="J1522" s="27">
        <v>42825</v>
      </c>
      <c r="K1522" s="27">
        <v>42825</v>
      </c>
      <c r="L1522" s="7">
        <v>13199</v>
      </c>
      <c r="M1522" s="7">
        <v>0</v>
      </c>
      <c r="N1522" s="7"/>
      <c r="O1522" s="8">
        <v>13199</v>
      </c>
      <c r="P1522" s="7">
        <v>-3849.61</v>
      </c>
      <c r="Q1522" s="7">
        <v>0</v>
      </c>
      <c r="R1522" s="7">
        <v>-769.5</v>
      </c>
      <c r="S1522" s="12">
        <f t="shared" si="827"/>
        <v>-4619.1100000000006</v>
      </c>
      <c r="T1522" s="18">
        <f t="shared" si="828"/>
        <v>9349.39</v>
      </c>
      <c r="U1522" s="18">
        <v>8579.89</v>
      </c>
      <c r="V1522" s="30">
        <f t="shared" si="829"/>
        <v>42795</v>
      </c>
      <c r="W1522" s="28">
        <f t="shared" si="820"/>
        <v>6.1805555555555554</v>
      </c>
      <c r="X1522" s="38"/>
      <c r="AD1522"/>
      <c r="AE1522" s="43" t="s">
        <v>4237</v>
      </c>
      <c r="AF1522">
        <f>MATCH(AE1522,'CAT-4'!$A:$A,0)</f>
        <v>745</v>
      </c>
      <c r="AG1522">
        <f>MATCH(V1522,'CAT-4'!$1:$1,0)</f>
        <v>63</v>
      </c>
      <c r="AH1522">
        <f>INDEX('CAT-4'!$1:$1048576,FAR!AF1522,FAR!AG1522)</f>
        <v>103.3</v>
      </c>
      <c r="AI1522">
        <f>MATCH($AI$3,'CAT-4'!$1:$1,0)</f>
        <v>133</v>
      </c>
      <c r="AJ1522">
        <f>INDEX('CAT-4'!$1:$1048576,FAR!AF1522,FAR!AI1522)</f>
        <v>116.6</v>
      </c>
      <c r="AK1522" s="28">
        <f t="shared" si="846"/>
        <v>1.1287512100677637</v>
      </c>
      <c r="AL1522" s="28">
        <f t="shared" si="847"/>
        <v>1.1287512100677637</v>
      </c>
      <c r="AM1522" s="2">
        <f>INDEX(ELSV!$C$4:$G$58,MATCH(AE1522,ELSV!$G$4:$G$58,0),MATCH(IF(O1522&gt;2000000,"A",IF(O1522&gt;1000000,"B",IF(O1522&gt;100000,"C","D"))),ELSV!$C$4:$G$4,0))</f>
        <v>8</v>
      </c>
      <c r="AN1522" s="77">
        <f>INDEX(ELSV!$G$4:$K$58,MATCH(AE1522,ELSV!$G$4:$G$58,0),MATCH(IF(O1522&gt;2000000,"A",IF(O1522&gt;1000000,"B",IF(O1522&gt;100000,"C","D"))),ELSV!$G$4:$K$4,0))</f>
        <v>0.95</v>
      </c>
      <c r="AO1522" s="24">
        <f t="shared" si="840"/>
        <v>14898.387221684414</v>
      </c>
      <c r="AP1522" s="24">
        <f t="shared" si="841"/>
        <v>10934.53680202619</v>
      </c>
      <c r="AQ1522" s="25">
        <f t="shared" si="826"/>
        <v>3963.8504196582235</v>
      </c>
    </row>
    <row r="1523" spans="1:43" x14ac:dyDescent="0.25">
      <c r="A1523" s="11">
        <v>3006</v>
      </c>
      <c r="B1523" s="6">
        <v>3006000210</v>
      </c>
      <c r="C1523" s="6">
        <v>20000201</v>
      </c>
      <c r="D1523" s="6">
        <v>3020000278</v>
      </c>
      <c r="E1523" s="6" t="s">
        <v>1582</v>
      </c>
      <c r="F1523" s="6" t="s">
        <v>415</v>
      </c>
      <c r="G1523" s="6"/>
      <c r="H1523" s="6">
        <v>1</v>
      </c>
      <c r="I1523" s="6" t="s">
        <v>45</v>
      </c>
      <c r="J1523" s="27">
        <v>41729</v>
      </c>
      <c r="K1523" s="27">
        <v>41729</v>
      </c>
      <c r="L1523" s="7">
        <v>13190.09</v>
      </c>
      <c r="M1523" s="7">
        <v>0</v>
      </c>
      <c r="N1523" s="7"/>
      <c r="O1523" s="8">
        <v>13190.09</v>
      </c>
      <c r="P1523" s="7">
        <v>-6153.56</v>
      </c>
      <c r="Q1523" s="7">
        <v>0</v>
      </c>
      <c r="R1523" s="7">
        <v>-768.98</v>
      </c>
      <c r="S1523" s="12">
        <f t="shared" si="827"/>
        <v>-6922.5400000000009</v>
      </c>
      <c r="T1523" s="18">
        <f t="shared" si="828"/>
        <v>7036.53</v>
      </c>
      <c r="U1523" s="18">
        <v>6267.55</v>
      </c>
      <c r="V1523" s="30">
        <f t="shared" si="829"/>
        <v>41699</v>
      </c>
      <c r="W1523" s="28">
        <f t="shared" si="820"/>
        <v>9.1805555555555554</v>
      </c>
      <c r="X1523" s="38"/>
      <c r="AD1523"/>
      <c r="AE1523" s="43" t="s">
        <v>4429</v>
      </c>
      <c r="AF1523">
        <f>MATCH(AE1523,'CAT-4'!$A:$A,0)</f>
        <v>844</v>
      </c>
      <c r="AG1523">
        <f>MATCH(V1523,'CAT-4'!$1:$1,0)</f>
        <v>27</v>
      </c>
      <c r="AH1523">
        <f>INDEX('CAT-4'!$1:$1048576,FAR!AF1523,FAR!AG1523)</f>
        <v>115.3</v>
      </c>
      <c r="AI1523">
        <f>MATCH($AI$3,'CAT-4'!$1:$1,0)</f>
        <v>133</v>
      </c>
      <c r="AJ1523">
        <f>INDEX('CAT-4'!$1:$1048576,FAR!AF1523,FAR!AI1523)</f>
        <v>157.9</v>
      </c>
      <c r="AK1523" s="28">
        <f t="shared" si="846"/>
        <v>1.3694709453599307</v>
      </c>
      <c r="AL1523" s="28">
        <f t="shared" si="847"/>
        <v>1.3694709453599307</v>
      </c>
      <c r="AM1523" s="2">
        <f>INDEX(ELSV!$C$4:$G$58,MATCH(AE1523,ELSV!$G$4:$G$58,0),MATCH(IF(O1523&gt;2000000,"A",IF(O1523&gt;1000000,"B",IF(O1523&gt;100000,"C","D"))),ELSV!$C$4:$G$4,0))</f>
        <v>8</v>
      </c>
      <c r="AN1523" s="77">
        <f>INDEX(ELSV!$G$4:$K$58,MATCH(AE1523,ELSV!$G$4:$G$58,0),MATCH(IF(O1523&gt;2000000,"A",IF(O1523&gt;1000000,"B",IF(O1523&gt;100000,"C","D"))),ELSV!$G$4:$K$4,0))</f>
        <v>0.95</v>
      </c>
      <c r="AO1523" s="24">
        <f t="shared" si="840"/>
        <v>18063.445021682568</v>
      </c>
      <c r="AP1523" s="24">
        <f t="shared" si="841"/>
        <v>17160.27277059844</v>
      </c>
      <c r="AQ1523" s="25">
        <f t="shared" si="826"/>
        <v>903.17225108412822</v>
      </c>
    </row>
    <row r="1524" spans="1:43" x14ac:dyDescent="0.25">
      <c r="A1524" s="11">
        <v>3004</v>
      </c>
      <c r="B1524" s="6">
        <v>3004006601</v>
      </c>
      <c r="C1524" s="6">
        <v>20000401</v>
      </c>
      <c r="D1524" s="6">
        <v>5000000031</v>
      </c>
      <c r="E1524" s="6" t="s">
        <v>1583</v>
      </c>
      <c r="F1524" s="6" t="s">
        <v>1097</v>
      </c>
      <c r="G1524" s="6"/>
      <c r="H1524" s="6">
        <v>5</v>
      </c>
      <c r="I1524" s="6" t="s">
        <v>41</v>
      </c>
      <c r="J1524" s="27">
        <v>40445</v>
      </c>
      <c r="K1524" s="27">
        <v>40445</v>
      </c>
      <c r="L1524" s="7">
        <v>13109.62</v>
      </c>
      <c r="M1524" s="7">
        <v>0</v>
      </c>
      <c r="N1524" s="7"/>
      <c r="O1524" s="8">
        <v>13109.62</v>
      </c>
      <c r="P1524" s="7">
        <v>-13109.62</v>
      </c>
      <c r="Q1524" s="7">
        <v>0</v>
      </c>
      <c r="R1524" s="7">
        <v>0</v>
      </c>
      <c r="S1524" s="12">
        <f t="shared" si="827"/>
        <v>-13109.62</v>
      </c>
      <c r="T1524" s="18">
        <f t="shared" si="828"/>
        <v>0</v>
      </c>
      <c r="U1524" s="18">
        <v>0</v>
      </c>
      <c r="V1524" s="30">
        <f t="shared" si="829"/>
        <v>40422</v>
      </c>
      <c r="W1524" s="28">
        <f t="shared" si="820"/>
        <v>12.697222222222223</v>
      </c>
      <c r="X1524" s="38" t="s">
        <v>2880</v>
      </c>
      <c r="Y1524">
        <f>MATCH(X1524,'CAT-3'!$A:$A,0)</f>
        <v>642</v>
      </c>
      <c r="Z1524">
        <f>MATCH(V1524,'CAT-3'!$1:$1,0)</f>
        <v>72</v>
      </c>
      <c r="AA1524">
        <f>INDEX('CAT-3'!$1:$1048576,FAR!Y1524,FAR!Z1524)</f>
        <v>121.1</v>
      </c>
      <c r="AB1524">
        <f>MATCH($AB$3,'CAT-3'!$1:$1,0)</f>
        <v>90</v>
      </c>
      <c r="AC1524">
        <f>INDEX('CAT-3'!$1:$1048576,FAR!Y1524,FAR!AB1524)</f>
        <v>126.4</v>
      </c>
      <c r="AD1524" s="28">
        <f>AC1524/AA1524</f>
        <v>1.0437654830718415</v>
      </c>
      <c r="AE1524" s="43" t="s">
        <v>4192</v>
      </c>
      <c r="AF1524">
        <f>MATCH(AE1524,'CAT-4'!$A:$A,0)</f>
        <v>722</v>
      </c>
      <c r="AG1524">
        <f>MATCH($AG$3,'CAT-4'!$1:$1,0)</f>
        <v>4</v>
      </c>
      <c r="AH1524">
        <f>INDEX('CAT-4'!$1:$1048576,FAR!AF1524,FAR!AG1524)</f>
        <v>102.2</v>
      </c>
      <c r="AI1524">
        <f>MATCH($AI$3,'CAT-4'!$1:$1,0)</f>
        <v>133</v>
      </c>
      <c r="AJ1524">
        <f>INDEX('CAT-4'!$1:$1048576,FAR!AF1524,FAR!AI1524)</f>
        <v>126.8</v>
      </c>
      <c r="AK1524" s="28">
        <f>AJ1524/AH1524</f>
        <v>1.2407045009784736</v>
      </c>
      <c r="AL1524" s="28">
        <f>AK1524*AD1524</f>
        <v>1.2950045328132045</v>
      </c>
      <c r="AM1524" s="2">
        <f>INDEX(ELSV!$C$4:$G$58,MATCH(AE1524,ELSV!$G$4:$G$58,0),MATCH(IF(O1524&gt;2000000,"A",IF(O1524&gt;1000000,"B",IF(O1524&gt;100000,"C","D"))),ELSV!$C$4:$G$4,0))</f>
        <v>8</v>
      </c>
      <c r="AN1524" s="77">
        <f>INDEX(ELSV!$G$4:$K$58,MATCH(AE1524,ELSV!$G$4:$G$58,0),MATCH(IF(O1524&gt;2000000,"A",IF(O1524&gt;1000000,"B",IF(O1524&gt;100000,"C","D"))),ELSV!$G$4:$K$4,0))</f>
        <v>0.95</v>
      </c>
      <c r="AO1524" s="24">
        <f t="shared" si="840"/>
        <v>16977.017323458644</v>
      </c>
      <c r="AP1524" s="24">
        <f t="shared" si="841"/>
        <v>16128.16645728571</v>
      </c>
      <c r="AQ1524" s="25">
        <f t="shared" si="826"/>
        <v>848.85086617293382</v>
      </c>
    </row>
    <row r="1525" spans="1:43" x14ac:dyDescent="0.25">
      <c r="A1525" s="11">
        <v>3005</v>
      </c>
      <c r="B1525" s="6">
        <v>3005000203</v>
      </c>
      <c r="C1525" s="6">
        <v>20000201</v>
      </c>
      <c r="D1525" s="6">
        <v>3020000343</v>
      </c>
      <c r="E1525" s="6" t="s">
        <v>1584</v>
      </c>
      <c r="F1525" s="6" t="s">
        <v>479</v>
      </c>
      <c r="G1525" s="6"/>
      <c r="H1525" s="6">
        <v>1</v>
      </c>
      <c r="I1525" s="6" t="s">
        <v>8</v>
      </c>
      <c r="J1525" s="27">
        <v>41852</v>
      </c>
      <c r="K1525" s="27">
        <v>41852</v>
      </c>
      <c r="L1525" s="7">
        <v>13076</v>
      </c>
      <c r="M1525" s="7">
        <v>0</v>
      </c>
      <c r="N1525" s="7"/>
      <c r="O1525" s="8">
        <v>13076</v>
      </c>
      <c r="P1525" s="7">
        <v>-5843.83</v>
      </c>
      <c r="Q1525" s="7">
        <v>0</v>
      </c>
      <c r="R1525" s="7">
        <v>-762.33</v>
      </c>
      <c r="S1525" s="12">
        <f t="shared" si="827"/>
        <v>-6606.16</v>
      </c>
      <c r="T1525" s="18">
        <f t="shared" si="828"/>
        <v>7232.17</v>
      </c>
      <c r="U1525" s="18">
        <v>6469.84</v>
      </c>
      <c r="V1525" s="30">
        <f t="shared" si="829"/>
        <v>41852</v>
      </c>
      <c r="W1525" s="28">
        <f t="shared" si="820"/>
        <v>8.844444444444445</v>
      </c>
      <c r="X1525" s="38"/>
      <c r="AD1525"/>
      <c r="AE1525" s="43" t="s">
        <v>4061</v>
      </c>
      <c r="AF1525">
        <f>MATCH(AE1525,'CAT-4'!$A:$A,0)</f>
        <v>654</v>
      </c>
      <c r="AG1525">
        <f>MATCH(V1525,'CAT-4'!$1:$1,0)</f>
        <v>32</v>
      </c>
      <c r="AH1525">
        <f>INDEX('CAT-4'!$1:$1048576,FAR!AF1525,FAR!AG1525)</f>
        <v>105.3</v>
      </c>
      <c r="AI1525">
        <f>MATCH($AI$3,'CAT-4'!$1:$1,0)</f>
        <v>133</v>
      </c>
      <c r="AJ1525">
        <f>INDEX('CAT-4'!$1:$1048576,FAR!AF1525,FAR!AI1525)</f>
        <v>112.9</v>
      </c>
      <c r="AK1525" s="28">
        <f t="shared" ref="AK1525:AK1527" si="848">AJ1525/AH1525</f>
        <v>1.0721747388414056</v>
      </c>
      <c r="AL1525" s="28">
        <f t="shared" ref="AL1525:AL1527" si="849">AK1525</f>
        <v>1.0721747388414056</v>
      </c>
      <c r="AM1525" s="2">
        <f>INDEX(ELSV!$C$4:$G$58,MATCH(AE1525,ELSV!$G$4:$G$58,0),MATCH(IF(O1525&gt;2000000,"A",IF(O1525&gt;1000000,"B",IF(O1525&gt;100000,"C","D"))),ELSV!$C$4:$G$4,0))</f>
        <v>5</v>
      </c>
      <c r="AN1525" s="77">
        <f>INDEX(ELSV!$G$4:$K$58,MATCH(AE1525,ELSV!$G$4:$G$58,0),MATCH(IF(O1525&gt;2000000,"A",IF(O1525&gt;1000000,"B",IF(O1525&gt;100000,"C","D"))),ELSV!$G$4:$K$4,0))</f>
        <v>1</v>
      </c>
      <c r="AO1525" s="24">
        <f t="shared" si="840"/>
        <v>14019.756885090219</v>
      </c>
      <c r="AP1525" s="24">
        <f t="shared" si="841"/>
        <v>14019.756885090219</v>
      </c>
      <c r="AQ1525" s="25">
        <f t="shared" si="826"/>
        <v>0</v>
      </c>
    </row>
    <row r="1526" spans="1:43" x14ac:dyDescent="0.25">
      <c r="A1526" s="11">
        <v>3006</v>
      </c>
      <c r="B1526" s="6">
        <v>3006000210</v>
      </c>
      <c r="C1526" s="6">
        <v>20000201</v>
      </c>
      <c r="D1526" s="6">
        <v>3020000277</v>
      </c>
      <c r="E1526" s="6" t="s">
        <v>1582</v>
      </c>
      <c r="F1526" s="6" t="s">
        <v>414</v>
      </c>
      <c r="G1526" s="6"/>
      <c r="H1526" s="6">
        <v>1</v>
      </c>
      <c r="I1526" s="6" t="s">
        <v>45</v>
      </c>
      <c r="J1526" s="27">
        <v>41729</v>
      </c>
      <c r="K1526" s="27">
        <v>41729</v>
      </c>
      <c r="L1526" s="7">
        <v>12929.99</v>
      </c>
      <c r="M1526" s="7">
        <v>0</v>
      </c>
      <c r="N1526" s="7"/>
      <c r="O1526" s="8">
        <v>12929.99</v>
      </c>
      <c r="P1526" s="7">
        <v>-6032.24</v>
      </c>
      <c r="Q1526" s="7">
        <v>0</v>
      </c>
      <c r="R1526" s="7">
        <v>-753.82</v>
      </c>
      <c r="S1526" s="12">
        <f t="shared" si="827"/>
        <v>-6786.0599999999995</v>
      </c>
      <c r="T1526" s="18">
        <f t="shared" si="828"/>
        <v>6897.75</v>
      </c>
      <c r="U1526" s="18">
        <v>6143.93</v>
      </c>
      <c r="V1526" s="30">
        <f t="shared" si="829"/>
        <v>41699</v>
      </c>
      <c r="W1526" s="28">
        <f t="shared" si="820"/>
        <v>9.1805555555555554</v>
      </c>
      <c r="X1526" s="38"/>
      <c r="AD1526"/>
      <c r="AE1526" s="43" t="s">
        <v>4165</v>
      </c>
      <c r="AF1526">
        <f>MATCH(AE1526,'CAT-4'!$A:$A,0)</f>
        <v>708</v>
      </c>
      <c r="AG1526">
        <f>MATCH(V1526,'CAT-4'!$1:$1,0)</f>
        <v>27</v>
      </c>
      <c r="AH1526">
        <f>INDEX('CAT-4'!$1:$1048576,FAR!AF1526,FAR!AG1526)</f>
        <v>114.6</v>
      </c>
      <c r="AI1526">
        <f>MATCH($AI$3,'CAT-4'!$1:$1,0)</f>
        <v>133</v>
      </c>
      <c r="AJ1526">
        <f>INDEX('CAT-4'!$1:$1048576,FAR!AF1526,FAR!AI1526)</f>
        <v>133.69999999999999</v>
      </c>
      <c r="AK1526" s="28">
        <f t="shared" si="848"/>
        <v>1.1666666666666665</v>
      </c>
      <c r="AL1526" s="28">
        <f t="shared" si="849"/>
        <v>1.1666666666666665</v>
      </c>
      <c r="AM1526" s="2">
        <f>INDEX(ELSV!$C$4:$G$58,MATCH(AE1526,ELSV!$G$4:$G$58,0),MATCH(IF(O1526&gt;2000000,"A",IF(O1526&gt;1000000,"B",IF(O1526&gt;100000,"C","D"))),ELSV!$C$4:$G$4,0))</f>
        <v>8</v>
      </c>
      <c r="AN1526" s="77">
        <f>INDEX(ELSV!$G$4:$K$58,MATCH(AE1526,ELSV!$G$4:$G$58,0),MATCH(IF(O1526&gt;2000000,"A",IF(O1526&gt;1000000,"B",IF(O1526&gt;100000,"C","D"))),ELSV!$G$4:$K$4,0))</f>
        <v>0.95</v>
      </c>
      <c r="AO1526" s="24">
        <f t="shared" si="840"/>
        <v>15084.988333333331</v>
      </c>
      <c r="AP1526" s="24">
        <f t="shared" si="841"/>
        <v>14330.738916666663</v>
      </c>
      <c r="AQ1526" s="25">
        <f t="shared" si="826"/>
        <v>754.24941666666746</v>
      </c>
    </row>
    <row r="1527" spans="1:43" x14ac:dyDescent="0.25">
      <c r="A1527" s="11">
        <v>3006</v>
      </c>
      <c r="B1527" s="6">
        <v>3006006201</v>
      </c>
      <c r="C1527" s="6">
        <v>20000301</v>
      </c>
      <c r="D1527" s="6">
        <v>4000000314</v>
      </c>
      <c r="E1527" s="6" t="s">
        <v>1582</v>
      </c>
      <c r="F1527" s="6" t="s">
        <v>1026</v>
      </c>
      <c r="G1527" s="6"/>
      <c r="H1527" s="6">
        <v>1</v>
      </c>
      <c r="I1527" s="6" t="s">
        <v>8</v>
      </c>
      <c r="J1527" s="27">
        <v>43738</v>
      </c>
      <c r="K1527" s="27">
        <v>43738</v>
      </c>
      <c r="L1527" s="7">
        <v>12918.78</v>
      </c>
      <c r="M1527" s="7">
        <v>0</v>
      </c>
      <c r="N1527" s="7"/>
      <c r="O1527" s="8">
        <v>12918.78</v>
      </c>
      <c r="P1527" s="7">
        <v>-2046.63</v>
      </c>
      <c r="Q1527" s="7">
        <v>0</v>
      </c>
      <c r="R1527" s="7">
        <v>-817.76</v>
      </c>
      <c r="S1527" s="12">
        <f t="shared" si="827"/>
        <v>-2864.3900000000003</v>
      </c>
      <c r="T1527" s="18">
        <f t="shared" si="828"/>
        <v>10872.150000000001</v>
      </c>
      <c r="U1527" s="18">
        <v>10054.39</v>
      </c>
      <c r="V1527" s="30">
        <f t="shared" si="829"/>
        <v>43709</v>
      </c>
      <c r="W1527" s="28">
        <f t="shared" si="820"/>
        <v>3.6805555555555554</v>
      </c>
      <c r="X1527" s="38"/>
      <c r="AD1527"/>
      <c r="AE1527" s="43" t="s">
        <v>4429</v>
      </c>
      <c r="AF1527">
        <f>MATCH(AE1527,'CAT-4'!$A:$A,0)</f>
        <v>844</v>
      </c>
      <c r="AG1527">
        <f>MATCH(V1527,'CAT-4'!$1:$1,0)</f>
        <v>93</v>
      </c>
      <c r="AH1527">
        <f>INDEX('CAT-4'!$1:$1048576,FAR!AF1527,FAR!AG1527)</f>
        <v>131.1</v>
      </c>
      <c r="AI1527">
        <f>MATCH($AI$3,'CAT-4'!$1:$1,0)</f>
        <v>133</v>
      </c>
      <c r="AJ1527">
        <f>INDEX('CAT-4'!$1:$1048576,FAR!AF1527,FAR!AI1527)</f>
        <v>157.9</v>
      </c>
      <c r="AK1527" s="28">
        <f t="shared" si="848"/>
        <v>1.2044241037376049</v>
      </c>
      <c r="AL1527" s="28">
        <f t="shared" si="849"/>
        <v>1.2044241037376049</v>
      </c>
      <c r="AM1527" s="2">
        <f>INDEX(ELSV!$C$4:$G$58,MATCH(AE1527,ELSV!$G$4:$G$58,0),MATCH(IF(O1527&gt;2000000,"A",IF(O1527&gt;1000000,"B",IF(O1527&gt;100000,"C","D"))),ELSV!$C$4:$G$4,0))</f>
        <v>8</v>
      </c>
      <c r="AN1527" s="77">
        <f>INDEX(ELSV!$G$4:$K$58,MATCH(AE1527,ELSV!$G$4:$G$58,0),MATCH(IF(O1527&gt;2000000,"A",IF(O1527&gt;1000000,"B",IF(O1527&gt;100000,"C","D"))),ELSV!$G$4:$K$4,0))</f>
        <v>0.95</v>
      </c>
      <c r="AO1527" s="24">
        <f t="shared" si="840"/>
        <v>15559.690022883296</v>
      </c>
      <c r="AP1527" s="24">
        <f t="shared" si="841"/>
        <v>6800.6110473278986</v>
      </c>
      <c r="AQ1527" s="25">
        <f t="shared" si="826"/>
        <v>8759.0789755553978</v>
      </c>
    </row>
    <row r="1528" spans="1:43" hidden="1" x14ac:dyDescent="0.25">
      <c r="A1528" s="11">
        <v>3004</v>
      </c>
      <c r="B1528" s="6">
        <v>3004000208</v>
      </c>
      <c r="C1528" s="6">
        <v>20000201</v>
      </c>
      <c r="D1528" s="6">
        <v>3020000200</v>
      </c>
      <c r="E1528" s="6" t="s">
        <v>1583</v>
      </c>
      <c r="F1528" s="6" t="s">
        <v>343</v>
      </c>
      <c r="G1528" s="6" t="s">
        <v>1597</v>
      </c>
      <c r="H1528" s="83">
        <v>1</v>
      </c>
      <c r="I1528" s="6" t="s">
        <v>8</v>
      </c>
      <c r="J1528" s="27">
        <v>41274</v>
      </c>
      <c r="K1528" s="27">
        <v>41274</v>
      </c>
      <c r="L1528" s="7">
        <v>12741.83</v>
      </c>
      <c r="M1528" s="7">
        <v>0</v>
      </c>
      <c r="N1528" s="7"/>
      <c r="O1528" s="8">
        <v>12741.83</v>
      </c>
      <c r="P1528" s="7">
        <v>-6698.93</v>
      </c>
      <c r="Q1528" s="7">
        <v>0</v>
      </c>
      <c r="R1528" s="7">
        <v>-742.85</v>
      </c>
      <c r="S1528" s="12">
        <f t="shared" si="827"/>
        <v>-7441.7800000000007</v>
      </c>
      <c r="T1528" s="18">
        <f t="shared" si="828"/>
        <v>6042.9</v>
      </c>
      <c r="U1528" s="18">
        <v>5300.05</v>
      </c>
      <c r="V1528" s="30">
        <f t="shared" si="829"/>
        <v>41244</v>
      </c>
      <c r="W1528" s="28"/>
      <c r="AD1528"/>
      <c r="AL1528"/>
      <c r="AO1528"/>
    </row>
    <row r="1529" spans="1:43" x14ac:dyDescent="0.25">
      <c r="A1529" s="11">
        <v>3006</v>
      </c>
      <c r="B1529" s="6">
        <v>3006005804</v>
      </c>
      <c r="C1529" s="6">
        <v>20000201</v>
      </c>
      <c r="D1529" s="6">
        <v>3020000207</v>
      </c>
      <c r="E1529" s="6" t="s">
        <v>1582</v>
      </c>
      <c r="F1529" s="6" t="s">
        <v>349</v>
      </c>
      <c r="G1529" s="6"/>
      <c r="H1529" s="6">
        <v>1</v>
      </c>
      <c r="I1529" s="6" t="s">
        <v>41</v>
      </c>
      <c r="J1529" s="27">
        <v>41274</v>
      </c>
      <c r="K1529" s="27">
        <v>41274</v>
      </c>
      <c r="L1529" s="7">
        <v>12741.64</v>
      </c>
      <c r="M1529" s="7">
        <v>0</v>
      </c>
      <c r="N1529" s="7"/>
      <c r="O1529" s="8">
        <v>12741.64</v>
      </c>
      <c r="P1529" s="7">
        <v>-6698.84</v>
      </c>
      <c r="Q1529" s="7">
        <v>0</v>
      </c>
      <c r="R1529" s="7">
        <v>-742.84</v>
      </c>
      <c r="S1529" s="12">
        <f t="shared" si="827"/>
        <v>-7441.68</v>
      </c>
      <c r="T1529" s="18">
        <f t="shared" si="828"/>
        <v>6042.7999999999993</v>
      </c>
      <c r="U1529" s="18">
        <v>5299.96</v>
      </c>
      <c r="V1529" s="30">
        <f t="shared" si="829"/>
        <v>41244</v>
      </c>
      <c r="W1529" s="28">
        <f t="shared" si="820"/>
        <v>10.430555555555555</v>
      </c>
      <c r="X1529" s="38"/>
      <c r="AD1529"/>
      <c r="AE1529" s="43" t="s">
        <v>4061</v>
      </c>
      <c r="AF1529">
        <f>MATCH(AE1529,'CAT-4'!$A:$A,0)</f>
        <v>654</v>
      </c>
      <c r="AG1529">
        <f>MATCH(V1529,'CAT-4'!$1:$1,0)</f>
        <v>12</v>
      </c>
      <c r="AH1529">
        <f>INDEX('CAT-4'!$1:$1048576,FAR!AF1529,FAR!AG1529)</f>
        <v>107.9</v>
      </c>
      <c r="AI1529">
        <f>MATCH($AI$3,'CAT-4'!$1:$1,0)</f>
        <v>133</v>
      </c>
      <c r="AJ1529">
        <f>INDEX('CAT-4'!$1:$1048576,FAR!AF1529,FAR!AI1529)</f>
        <v>112.9</v>
      </c>
      <c r="AK1529" s="28">
        <f>AJ1529/AH1529</f>
        <v>1.046339202965709</v>
      </c>
      <c r="AL1529" s="28">
        <f>AK1529</f>
        <v>1.046339202965709</v>
      </c>
      <c r="AM1529" s="2">
        <f>INDEX(ELSV!$C$4:$G$58,MATCH(AE1529,ELSV!$G$4:$G$58,0),MATCH(IF(O1529&gt;2000000,"A",IF(O1529&gt;1000000,"B",IF(O1529&gt;100000,"C","D"))),ELSV!$C$4:$G$4,0))</f>
        <v>5</v>
      </c>
      <c r="AN1529" s="77">
        <f>INDEX(ELSV!$G$4:$K$58,MATCH(AE1529,ELSV!$G$4:$G$58,0),MATCH(IF(O1529&gt;2000000,"A",IF(O1529&gt;1000000,"B",IF(O1529&gt;100000,"C","D"))),ELSV!$G$4:$K$4,0))</f>
        <v>1</v>
      </c>
      <c r="AO1529" s="24">
        <f>AL1529*O1529</f>
        <v>13332.077442075997</v>
      </c>
      <c r="AP1529" s="24">
        <f>AO1529*(AN1529/AM1529)*(IF(W1529&gt;AM1529,AM1529,W1529))</f>
        <v>13332.077442075997</v>
      </c>
      <c r="AQ1529" s="25">
        <f>AO1529-AP1529</f>
        <v>0</v>
      </c>
    </row>
    <row r="1530" spans="1:43" hidden="1" x14ac:dyDescent="0.25">
      <c r="A1530" s="11">
        <v>3008</v>
      </c>
      <c r="B1530" s="6">
        <v>3008000208</v>
      </c>
      <c r="C1530" s="6">
        <v>20000201</v>
      </c>
      <c r="D1530" s="6">
        <v>3020000209</v>
      </c>
      <c r="E1530" s="6" t="s">
        <v>1586</v>
      </c>
      <c r="F1530" s="6" t="s">
        <v>351</v>
      </c>
      <c r="G1530" s="6" t="s">
        <v>1597</v>
      </c>
      <c r="H1530" s="83">
        <v>1</v>
      </c>
      <c r="I1530" s="6" t="s">
        <v>8</v>
      </c>
      <c r="J1530" s="27">
        <v>41274</v>
      </c>
      <c r="K1530" s="27">
        <v>41274</v>
      </c>
      <c r="L1530" s="7">
        <v>12741.64</v>
      </c>
      <c r="M1530" s="7">
        <v>0</v>
      </c>
      <c r="N1530" s="7"/>
      <c r="O1530" s="8">
        <v>12741.64</v>
      </c>
      <c r="P1530" s="7">
        <v>-6698.84</v>
      </c>
      <c r="Q1530" s="7">
        <v>0</v>
      </c>
      <c r="R1530" s="7">
        <v>-742.84</v>
      </c>
      <c r="S1530" s="12">
        <f t="shared" si="827"/>
        <v>-7441.68</v>
      </c>
      <c r="T1530" s="18">
        <f t="shared" si="828"/>
        <v>6042.7999999999993</v>
      </c>
      <c r="U1530" s="18">
        <v>5299.96</v>
      </c>
      <c r="V1530" s="30">
        <f t="shared" si="829"/>
        <v>41244</v>
      </c>
      <c r="W1530" s="28"/>
      <c r="AD1530"/>
      <c r="AL1530"/>
      <c r="AO1530"/>
    </row>
    <row r="1531" spans="1:43" x14ac:dyDescent="0.25">
      <c r="A1531" s="11">
        <v>3004</v>
      </c>
      <c r="B1531" s="6">
        <v>3004006201</v>
      </c>
      <c r="C1531" s="6">
        <v>20000301</v>
      </c>
      <c r="D1531" s="6">
        <v>4000000080</v>
      </c>
      <c r="E1531" s="6" t="s">
        <v>1583</v>
      </c>
      <c r="F1531" s="6" t="s">
        <v>857</v>
      </c>
      <c r="G1531" s="6"/>
      <c r="H1531" s="6">
        <v>1</v>
      </c>
      <c r="I1531" s="6" t="s">
        <v>41</v>
      </c>
      <c r="J1531" s="27">
        <v>40633</v>
      </c>
      <c r="K1531" s="27">
        <v>40633</v>
      </c>
      <c r="L1531" s="7">
        <v>12485</v>
      </c>
      <c r="M1531" s="7">
        <v>0</v>
      </c>
      <c r="N1531" s="7"/>
      <c r="O1531" s="8">
        <v>12485</v>
      </c>
      <c r="P1531" s="7">
        <v>-12485</v>
      </c>
      <c r="Q1531" s="7">
        <v>0</v>
      </c>
      <c r="R1531" s="7">
        <v>0</v>
      </c>
      <c r="S1531" s="12">
        <f t="shared" si="827"/>
        <v>-12485</v>
      </c>
      <c r="T1531" s="18">
        <f t="shared" si="828"/>
        <v>0</v>
      </c>
      <c r="U1531" s="18">
        <v>0</v>
      </c>
      <c r="V1531" s="30">
        <f t="shared" si="829"/>
        <v>40603</v>
      </c>
      <c r="W1531" s="28">
        <f t="shared" si="820"/>
        <v>12.180555555555555</v>
      </c>
      <c r="X1531" s="38" t="s">
        <v>2852</v>
      </c>
      <c r="Y1531">
        <f>MATCH(X1531,'CAT-3'!$A:$A,0)</f>
        <v>628</v>
      </c>
      <c r="Z1531">
        <f>MATCH(V1531,'CAT-3'!$1:$1,0)</f>
        <v>78</v>
      </c>
      <c r="AA1531">
        <f>INDEX('CAT-3'!$1:$1048576,FAR!Y1531,FAR!Z1531)</f>
        <v>129.9</v>
      </c>
      <c r="AB1531">
        <f>MATCH($AB$3,'CAT-3'!$1:$1,0)</f>
        <v>90</v>
      </c>
      <c r="AC1531">
        <f>INDEX('CAT-3'!$1:$1048576,FAR!Y1531,FAR!AB1531)</f>
        <v>138.4</v>
      </c>
      <c r="AD1531" s="28">
        <f t="shared" ref="AD1531:AD1533" si="850">AC1531/AA1531</f>
        <v>1.0654349499615088</v>
      </c>
      <c r="AE1531" s="43" t="s">
        <v>4429</v>
      </c>
      <c r="AF1531">
        <f>MATCH(AE1531,'CAT-4'!$A:$A,0)</f>
        <v>844</v>
      </c>
      <c r="AG1531">
        <f>MATCH($AG$3,'CAT-4'!$1:$1,0)</f>
        <v>4</v>
      </c>
      <c r="AH1531">
        <f>INDEX('CAT-4'!$1:$1048576,FAR!AF1531,FAR!AG1531)</f>
        <v>103.9</v>
      </c>
      <c r="AI1531">
        <f>MATCH($AI$3,'CAT-4'!$1:$1,0)</f>
        <v>133</v>
      </c>
      <c r="AJ1531">
        <f>INDEX('CAT-4'!$1:$1048576,FAR!AF1531,FAR!AI1531)</f>
        <v>157.9</v>
      </c>
      <c r="AK1531" s="28">
        <f t="shared" ref="AK1531:AK1533" si="851">AJ1531/AH1531</f>
        <v>1.5197305101058709</v>
      </c>
      <c r="AL1531" s="28">
        <f t="shared" ref="AL1531:AL1533" si="852">AK1531*AD1531</f>
        <v>1.6191739999896269</v>
      </c>
      <c r="AM1531" s="2">
        <f>INDEX(ELSV!$C$4:$G$58,MATCH(AE1531,ELSV!$G$4:$G$58,0),MATCH(IF(O1531&gt;2000000,"A",IF(O1531&gt;1000000,"B",IF(O1531&gt;100000,"C","D"))),ELSV!$C$4:$G$4,0))</f>
        <v>8</v>
      </c>
      <c r="AN1531" s="77">
        <f>INDEX(ELSV!$G$4:$K$58,MATCH(AE1531,ELSV!$G$4:$G$58,0),MATCH(IF(O1531&gt;2000000,"A",IF(O1531&gt;1000000,"B",IF(O1531&gt;100000,"C","D"))),ELSV!$G$4:$K$4,0))</f>
        <v>0.95</v>
      </c>
      <c r="AO1531" s="24">
        <f t="shared" ref="AO1531:AO1548" si="853">AL1531*O1531</f>
        <v>20215.387389870491</v>
      </c>
      <c r="AP1531" s="24">
        <f t="shared" ref="AP1531:AP1548" si="854">AO1531*(AN1531/AM1531)*(IF(W1531&gt;AM1531,AM1531,W1531))</f>
        <v>19204.618020376965</v>
      </c>
      <c r="AQ1531" s="25">
        <f t="shared" ref="AQ1531:AQ1548" si="855">AO1531-AP1531</f>
        <v>1010.769369493526</v>
      </c>
    </row>
    <row r="1532" spans="1:43" x14ac:dyDescent="0.25">
      <c r="A1532" s="11">
        <v>3004</v>
      </c>
      <c r="B1532" s="6">
        <v>3004006201</v>
      </c>
      <c r="C1532" s="6">
        <v>20000301</v>
      </c>
      <c r="D1532" s="6">
        <v>4000000081</v>
      </c>
      <c r="E1532" s="6" t="s">
        <v>1583</v>
      </c>
      <c r="F1532" s="6" t="s">
        <v>858</v>
      </c>
      <c r="G1532" s="6"/>
      <c r="H1532" s="6">
        <v>1</v>
      </c>
      <c r="I1532" s="6" t="s">
        <v>41</v>
      </c>
      <c r="J1532" s="27">
        <v>40633</v>
      </c>
      <c r="K1532" s="27">
        <v>40633</v>
      </c>
      <c r="L1532" s="7">
        <v>12485</v>
      </c>
      <c r="M1532" s="7">
        <v>0</v>
      </c>
      <c r="N1532" s="7"/>
      <c r="O1532" s="8">
        <v>12485</v>
      </c>
      <c r="P1532" s="7">
        <v>-8695.4699999999993</v>
      </c>
      <c r="Q1532" s="7">
        <v>0</v>
      </c>
      <c r="R1532" s="7">
        <v>-790.3</v>
      </c>
      <c r="S1532" s="12">
        <f t="shared" si="827"/>
        <v>-9485.7699999999986</v>
      </c>
      <c r="T1532" s="18">
        <f t="shared" si="828"/>
        <v>3789.5300000000007</v>
      </c>
      <c r="U1532" s="18">
        <v>2999.23</v>
      </c>
      <c r="V1532" s="30">
        <f t="shared" si="829"/>
        <v>40603</v>
      </c>
      <c r="W1532" s="28">
        <f t="shared" si="820"/>
        <v>12.180555555555555</v>
      </c>
      <c r="X1532" s="38" t="s">
        <v>2852</v>
      </c>
      <c r="Y1532">
        <f>MATCH(X1532,'CAT-3'!$A:$A,0)</f>
        <v>628</v>
      </c>
      <c r="Z1532">
        <f>MATCH(V1532,'CAT-3'!$1:$1,0)</f>
        <v>78</v>
      </c>
      <c r="AA1532">
        <f>INDEX('CAT-3'!$1:$1048576,FAR!Y1532,FAR!Z1532)</f>
        <v>129.9</v>
      </c>
      <c r="AB1532">
        <f>MATCH($AB$3,'CAT-3'!$1:$1,0)</f>
        <v>90</v>
      </c>
      <c r="AC1532">
        <f>INDEX('CAT-3'!$1:$1048576,FAR!Y1532,FAR!AB1532)</f>
        <v>138.4</v>
      </c>
      <c r="AD1532" s="28">
        <f t="shared" si="850"/>
        <v>1.0654349499615088</v>
      </c>
      <c r="AE1532" s="43" t="s">
        <v>4429</v>
      </c>
      <c r="AF1532">
        <f>MATCH(AE1532,'CAT-4'!$A:$A,0)</f>
        <v>844</v>
      </c>
      <c r="AG1532">
        <f>MATCH($AG$3,'CAT-4'!$1:$1,0)</f>
        <v>4</v>
      </c>
      <c r="AH1532">
        <f>INDEX('CAT-4'!$1:$1048576,FAR!AF1532,FAR!AG1532)</f>
        <v>103.9</v>
      </c>
      <c r="AI1532">
        <f>MATCH($AI$3,'CAT-4'!$1:$1,0)</f>
        <v>133</v>
      </c>
      <c r="AJ1532">
        <f>INDEX('CAT-4'!$1:$1048576,FAR!AF1532,FAR!AI1532)</f>
        <v>157.9</v>
      </c>
      <c r="AK1532" s="28">
        <f t="shared" si="851"/>
        <v>1.5197305101058709</v>
      </c>
      <c r="AL1532" s="28">
        <f t="shared" si="852"/>
        <v>1.6191739999896269</v>
      </c>
      <c r="AM1532" s="2">
        <f>INDEX(ELSV!$C$4:$G$58,MATCH(AE1532,ELSV!$G$4:$G$58,0),MATCH(IF(O1532&gt;2000000,"A",IF(O1532&gt;1000000,"B",IF(O1532&gt;100000,"C","D"))),ELSV!$C$4:$G$4,0))</f>
        <v>8</v>
      </c>
      <c r="AN1532" s="77">
        <f>INDEX(ELSV!$G$4:$K$58,MATCH(AE1532,ELSV!$G$4:$G$58,0),MATCH(IF(O1532&gt;2000000,"A",IF(O1532&gt;1000000,"B",IF(O1532&gt;100000,"C","D"))),ELSV!$G$4:$K$4,0))</f>
        <v>0.95</v>
      </c>
      <c r="AO1532" s="24">
        <f t="shared" si="853"/>
        <v>20215.387389870491</v>
      </c>
      <c r="AP1532" s="24">
        <f t="shared" si="854"/>
        <v>19204.618020376965</v>
      </c>
      <c r="AQ1532" s="25">
        <f t="shared" si="855"/>
        <v>1010.769369493526</v>
      </c>
    </row>
    <row r="1533" spans="1:43" x14ac:dyDescent="0.25">
      <c r="A1533" s="11">
        <v>3007</v>
      </c>
      <c r="B1533" s="6">
        <v>3007006201</v>
      </c>
      <c r="C1533" s="6">
        <v>20000301</v>
      </c>
      <c r="D1533" s="6">
        <v>4000000163</v>
      </c>
      <c r="E1533" s="6" t="s">
        <v>1585</v>
      </c>
      <c r="F1533" s="6" t="s">
        <v>919</v>
      </c>
      <c r="G1533" s="6"/>
      <c r="H1533" s="6">
        <v>9</v>
      </c>
      <c r="I1533" s="6" t="s">
        <v>8</v>
      </c>
      <c r="J1533" s="27">
        <v>40973</v>
      </c>
      <c r="K1533" s="27">
        <v>40973</v>
      </c>
      <c r="L1533" s="7">
        <v>12200</v>
      </c>
      <c r="M1533" s="7">
        <v>0</v>
      </c>
      <c r="N1533" s="7"/>
      <c r="O1533" s="8">
        <v>12200</v>
      </c>
      <c r="P1533" s="7">
        <v>-7779.57</v>
      </c>
      <c r="Q1533" s="7">
        <v>0</v>
      </c>
      <c r="R1533" s="7">
        <v>-772.26</v>
      </c>
      <c r="S1533" s="12">
        <f t="shared" si="827"/>
        <v>-8551.83</v>
      </c>
      <c r="T1533" s="18">
        <f t="shared" si="828"/>
        <v>4420.43</v>
      </c>
      <c r="U1533" s="18">
        <v>3648.17</v>
      </c>
      <c r="V1533" s="30">
        <f t="shared" si="829"/>
        <v>40969</v>
      </c>
      <c r="W1533" s="28">
        <f t="shared" si="820"/>
        <v>11.25</v>
      </c>
      <c r="X1533" s="38" t="s">
        <v>2852</v>
      </c>
      <c r="Y1533">
        <f>MATCH(X1533,'CAT-3'!$A:$A,0)</f>
        <v>628</v>
      </c>
      <c r="Z1533">
        <f>MATCH(V1533,'CAT-3'!$1:$1,0)</f>
        <v>90</v>
      </c>
      <c r="AA1533">
        <f>INDEX('CAT-3'!$1:$1048576,FAR!Y1533,FAR!Z1533)</f>
        <v>138.4</v>
      </c>
      <c r="AB1533">
        <f>MATCH($AB$3,'CAT-3'!$1:$1,0)</f>
        <v>90</v>
      </c>
      <c r="AC1533">
        <f>INDEX('CAT-3'!$1:$1048576,FAR!Y1533,FAR!AB1533)</f>
        <v>138.4</v>
      </c>
      <c r="AD1533" s="28">
        <f t="shared" si="850"/>
        <v>1</v>
      </c>
      <c r="AE1533" s="43" t="s">
        <v>4429</v>
      </c>
      <c r="AF1533">
        <f>MATCH(AE1533,'CAT-4'!$A:$A,0)</f>
        <v>844</v>
      </c>
      <c r="AG1533">
        <f>MATCH($AG$3,'CAT-4'!$1:$1,0)</f>
        <v>4</v>
      </c>
      <c r="AH1533">
        <f>INDEX('CAT-4'!$1:$1048576,FAR!AF1533,FAR!AG1533)</f>
        <v>103.9</v>
      </c>
      <c r="AI1533">
        <f>MATCH($AI$3,'CAT-4'!$1:$1,0)</f>
        <v>133</v>
      </c>
      <c r="AJ1533">
        <f>INDEX('CAT-4'!$1:$1048576,FAR!AF1533,FAR!AI1533)</f>
        <v>157.9</v>
      </c>
      <c r="AK1533" s="28">
        <f t="shared" si="851"/>
        <v>1.5197305101058709</v>
      </c>
      <c r="AL1533" s="28">
        <f t="shared" si="852"/>
        <v>1.5197305101058709</v>
      </c>
      <c r="AM1533" s="2">
        <f>INDEX(ELSV!$C$4:$G$58,MATCH(AE1533,ELSV!$G$4:$G$58,0),MATCH(IF(O1533&gt;2000000,"A",IF(O1533&gt;1000000,"B",IF(O1533&gt;100000,"C","D"))),ELSV!$C$4:$G$4,0))</f>
        <v>8</v>
      </c>
      <c r="AN1533" s="77">
        <f>INDEX(ELSV!$G$4:$K$58,MATCH(AE1533,ELSV!$G$4:$G$58,0),MATCH(IF(O1533&gt;2000000,"A",IF(O1533&gt;1000000,"B",IF(O1533&gt;100000,"C","D"))),ELSV!$G$4:$K$4,0))</f>
        <v>0.95</v>
      </c>
      <c r="AO1533" s="24">
        <f t="shared" si="853"/>
        <v>18540.712223291626</v>
      </c>
      <c r="AP1533" s="24">
        <f t="shared" si="854"/>
        <v>17613.676612127045</v>
      </c>
      <c r="AQ1533" s="25">
        <f t="shared" si="855"/>
        <v>927.0356111645815</v>
      </c>
    </row>
    <row r="1534" spans="1:43" x14ac:dyDescent="0.25">
      <c r="A1534" s="11">
        <v>3004</v>
      </c>
      <c r="B1534" s="6">
        <v>3004006201</v>
      </c>
      <c r="C1534" s="6">
        <v>20000401</v>
      </c>
      <c r="D1534" s="6">
        <v>5000000184</v>
      </c>
      <c r="E1534" s="6" t="s">
        <v>1583</v>
      </c>
      <c r="F1534" s="6" t="s">
        <v>1150</v>
      </c>
      <c r="G1534" s="6"/>
      <c r="H1534" s="6">
        <v>1</v>
      </c>
      <c r="I1534" s="6" t="s">
        <v>8</v>
      </c>
      <c r="J1534" s="27">
        <v>41121</v>
      </c>
      <c r="K1534" s="27">
        <v>41121</v>
      </c>
      <c r="L1534" s="7">
        <v>12190</v>
      </c>
      <c r="M1534" s="7">
        <v>0</v>
      </c>
      <c r="N1534" s="7"/>
      <c r="O1534" s="8">
        <v>12190</v>
      </c>
      <c r="P1534" s="7">
        <v>-7139.13</v>
      </c>
      <c r="Q1534" s="7">
        <v>0</v>
      </c>
      <c r="R1534" s="7">
        <v>-771.63</v>
      </c>
      <c r="S1534" s="12">
        <f t="shared" si="827"/>
        <v>-7910.76</v>
      </c>
      <c r="T1534" s="18">
        <f t="shared" si="828"/>
        <v>5050.87</v>
      </c>
      <c r="U1534" s="18">
        <v>4279.24</v>
      </c>
      <c r="V1534" s="30">
        <f t="shared" si="829"/>
        <v>41091</v>
      </c>
      <c r="W1534" s="28">
        <f t="shared" si="820"/>
        <v>10.847222222222221</v>
      </c>
      <c r="X1534" s="38"/>
      <c r="AD1534"/>
      <c r="AE1534" s="43" t="s">
        <v>4165</v>
      </c>
      <c r="AF1534">
        <f>MATCH(AE1534,'CAT-4'!$A:$A,0)</f>
        <v>708</v>
      </c>
      <c r="AG1534">
        <f>MATCH(V1534,'CAT-4'!$1:$1,0)</f>
        <v>7</v>
      </c>
      <c r="AH1534">
        <f>INDEX('CAT-4'!$1:$1048576,FAR!AF1534,FAR!AG1534)</f>
        <v>105.7</v>
      </c>
      <c r="AI1534">
        <f>MATCH($AI$3,'CAT-4'!$1:$1,0)</f>
        <v>133</v>
      </c>
      <c r="AJ1534">
        <f>INDEX('CAT-4'!$1:$1048576,FAR!AF1534,FAR!AI1534)</f>
        <v>133.69999999999999</v>
      </c>
      <c r="AK1534" s="28">
        <f>AJ1534/AH1534</f>
        <v>1.2649006622516554</v>
      </c>
      <c r="AL1534" s="28">
        <f>AK1534</f>
        <v>1.2649006622516554</v>
      </c>
      <c r="AM1534" s="2">
        <f>INDEX(ELSV!$C$4:$G$58,MATCH(AE1534,ELSV!$G$4:$G$58,0),MATCH(IF(O1534&gt;2000000,"A",IF(O1534&gt;1000000,"B",IF(O1534&gt;100000,"C","D"))),ELSV!$C$4:$G$4,0))</f>
        <v>8</v>
      </c>
      <c r="AN1534" s="77">
        <f>INDEX(ELSV!$G$4:$K$58,MATCH(AE1534,ELSV!$G$4:$G$58,0),MATCH(IF(O1534&gt;2000000,"A",IF(O1534&gt;1000000,"B",IF(O1534&gt;100000,"C","D"))),ELSV!$G$4:$K$4,0))</f>
        <v>0.95</v>
      </c>
      <c r="AO1534" s="24">
        <f t="shared" si="853"/>
        <v>15419.13907284768</v>
      </c>
      <c r="AP1534" s="24">
        <f t="shared" si="854"/>
        <v>14648.182119205296</v>
      </c>
      <c r="AQ1534" s="25">
        <f t="shared" si="855"/>
        <v>770.95695364238418</v>
      </c>
    </row>
    <row r="1535" spans="1:43" hidden="1" x14ac:dyDescent="0.25">
      <c r="A1535" s="11">
        <v>3003</v>
      </c>
      <c r="B1535" s="6">
        <v>3003006301</v>
      </c>
      <c r="C1535" s="6">
        <v>20000401</v>
      </c>
      <c r="D1535" s="6">
        <v>5030000069</v>
      </c>
      <c r="E1535" s="6"/>
      <c r="F1535" s="6" t="s">
        <v>1383</v>
      </c>
      <c r="G1535" s="6"/>
      <c r="H1535" s="6">
        <v>1</v>
      </c>
      <c r="I1535" s="6" t="s">
        <v>41</v>
      </c>
      <c r="J1535" s="27">
        <v>40451</v>
      </c>
      <c r="K1535" s="27">
        <v>40451</v>
      </c>
      <c r="L1535" s="7">
        <v>12180</v>
      </c>
      <c r="M1535" s="7">
        <v>0</v>
      </c>
      <c r="N1535" s="7"/>
      <c r="O1535" s="8">
        <v>12180</v>
      </c>
      <c r="P1535" s="7">
        <v>-10962</v>
      </c>
      <c r="Q1535" s="7">
        <v>0</v>
      </c>
      <c r="R1535" s="7">
        <v>0</v>
      </c>
      <c r="S1535" s="12">
        <f t="shared" si="827"/>
        <v>-10962</v>
      </c>
      <c r="T1535" s="18">
        <f t="shared" si="828"/>
        <v>1218</v>
      </c>
      <c r="U1535" s="18">
        <v>1218</v>
      </c>
      <c r="V1535" s="30">
        <f t="shared" si="829"/>
        <v>40422</v>
      </c>
      <c r="W1535" s="28">
        <f t="shared" si="820"/>
        <v>12.680555555555555</v>
      </c>
      <c r="X1535" s="38" t="s">
        <v>3110</v>
      </c>
      <c r="Y1535">
        <f>MATCH(X1535,'CAT-3'!$A:$A,0)</f>
        <v>757</v>
      </c>
      <c r="Z1535">
        <f>MATCH(V1535,'CAT-3'!$1:$1,0)</f>
        <v>72</v>
      </c>
      <c r="AA1535">
        <f>INDEX('CAT-3'!$1:$1048576,FAR!Y1535,FAR!Z1535)</f>
        <v>94.9</v>
      </c>
      <c r="AB1535">
        <f>MATCH($AB$3,'CAT-3'!$1:$1,0)</f>
        <v>90</v>
      </c>
      <c r="AC1535">
        <f>INDEX('CAT-3'!$1:$1048576,FAR!Y1535,FAR!AB1535)</f>
        <v>93.3</v>
      </c>
      <c r="AD1535" s="28">
        <f t="shared" ref="AD1535:AD1536" si="856">AC1535/AA1535</f>
        <v>0.98314014752370904</v>
      </c>
      <c r="AE1535" s="43" t="s">
        <v>4047</v>
      </c>
      <c r="AF1535">
        <f>MATCH(AE1535,'CAT-4'!$A:$A,0)</f>
        <v>647</v>
      </c>
      <c r="AG1535">
        <f>MATCH($AG$3,'CAT-4'!$1:$1,0)</f>
        <v>4</v>
      </c>
      <c r="AH1535">
        <f>INDEX('CAT-4'!$1:$1048576,FAR!AF1535,FAR!AG1535)</f>
        <v>100.5</v>
      </c>
      <c r="AI1535">
        <f>MATCH($AI$3,'CAT-4'!$1:$1,0)</f>
        <v>133</v>
      </c>
      <c r="AJ1535">
        <f>INDEX('CAT-4'!$1:$1048576,FAR!AF1535,FAR!AI1535)</f>
        <v>92.8</v>
      </c>
      <c r="AK1535" s="28">
        <f t="shared" ref="AK1535:AK1540" si="857">AJ1535/AH1535</f>
        <v>0.92338308457711438</v>
      </c>
      <c r="AL1535" s="28">
        <f t="shared" ref="AL1535:AL1536" si="858">AK1535*AD1535</f>
        <v>0.90781498199204169</v>
      </c>
      <c r="AM1535" s="2">
        <f>INDEX(ELSV!$C$4:$G$58,MATCH(AE1535,ELSV!$G$4:$G$58,0),MATCH(IF(O1535&gt;2000000,"A",IF(O1535&gt;1000000,"B",IF(O1535&gt;100000,"C","D"))),ELSV!$C$4:$G$4,0))</f>
        <v>6</v>
      </c>
      <c r="AN1535" s="77">
        <f>INDEX(ELSV!$G$4:$K$58,MATCH(AE1535,ELSV!$G$4:$G$58,0),MATCH(IF(O1535&gt;2000000,"A",IF(O1535&gt;1000000,"B",IF(O1535&gt;100000,"C","D"))),ELSV!$G$4:$K$4,0))</f>
        <v>1</v>
      </c>
      <c r="AO1535" s="24">
        <f t="shared" si="853"/>
        <v>11057.186480663067</v>
      </c>
      <c r="AP1535" s="24">
        <f t="shared" si="854"/>
        <v>11057.186480663067</v>
      </c>
      <c r="AQ1535" s="25">
        <f t="shared" si="855"/>
        <v>0</v>
      </c>
    </row>
    <row r="1536" spans="1:43" hidden="1" x14ac:dyDescent="0.25">
      <c r="A1536" s="11">
        <v>3003</v>
      </c>
      <c r="B1536" s="6">
        <v>3003006301</v>
      </c>
      <c r="C1536" s="6">
        <v>20000401</v>
      </c>
      <c r="D1536" s="6">
        <v>5030000109</v>
      </c>
      <c r="E1536" s="6"/>
      <c r="F1536" s="6" t="s">
        <v>1407</v>
      </c>
      <c r="G1536" s="6"/>
      <c r="H1536" s="6">
        <v>1</v>
      </c>
      <c r="I1536" s="6" t="s">
        <v>41</v>
      </c>
      <c r="J1536" s="27">
        <v>40725</v>
      </c>
      <c r="K1536" s="27">
        <v>40725</v>
      </c>
      <c r="L1536" s="7">
        <v>12075.01</v>
      </c>
      <c r="M1536" s="7">
        <v>0</v>
      </c>
      <c r="N1536" s="7"/>
      <c r="O1536" s="8">
        <v>12075.01</v>
      </c>
      <c r="P1536" s="7">
        <v>-10867.51</v>
      </c>
      <c r="Q1536" s="7">
        <v>0</v>
      </c>
      <c r="R1536" s="7">
        <v>0</v>
      </c>
      <c r="S1536" s="12">
        <f t="shared" si="827"/>
        <v>-10867.51</v>
      </c>
      <c r="T1536" s="18">
        <f t="shared" si="828"/>
        <v>1207.5</v>
      </c>
      <c r="U1536" s="18">
        <v>1207.5</v>
      </c>
      <c r="V1536" s="30">
        <f t="shared" si="829"/>
        <v>40725</v>
      </c>
      <c r="W1536" s="28">
        <f t="shared" si="820"/>
        <v>11.927777777777777</v>
      </c>
      <c r="X1536" s="38" t="s">
        <v>3078</v>
      </c>
      <c r="Y1536">
        <f>MATCH(X1536,'CAT-3'!$A:$A,0)</f>
        <v>741</v>
      </c>
      <c r="Z1536">
        <f>MATCH(V1536,'CAT-3'!$1:$1,0)</f>
        <v>82</v>
      </c>
      <c r="AA1536">
        <f>INDEX('CAT-3'!$1:$1048576,FAR!Y1536,FAR!Z1536)</f>
        <v>84.1</v>
      </c>
      <c r="AB1536">
        <f>MATCH($AB$3,'CAT-3'!$1:$1,0)</f>
        <v>90</v>
      </c>
      <c r="AC1536">
        <f>INDEX('CAT-3'!$1:$1048576,FAR!Y1536,FAR!AB1536)</f>
        <v>85.7</v>
      </c>
      <c r="AD1536" s="28">
        <f t="shared" si="856"/>
        <v>1.0190249702734842</v>
      </c>
      <c r="AE1536" s="43" t="s">
        <v>4034</v>
      </c>
      <c r="AF1536">
        <f>MATCH(AE1536,'CAT-4'!$A:$A,0)</f>
        <v>640</v>
      </c>
      <c r="AG1536">
        <f>MATCH($AG$3,'CAT-4'!$1:$1,0)</f>
        <v>4</v>
      </c>
      <c r="AH1536">
        <f>INDEX('CAT-4'!$1:$1048576,FAR!AF1536,FAR!AG1536)</f>
        <v>103.4</v>
      </c>
      <c r="AI1536">
        <f>MATCH($AI$3,'CAT-4'!$1:$1,0)</f>
        <v>133</v>
      </c>
      <c r="AJ1536">
        <f>INDEX('CAT-4'!$1:$1048576,FAR!AF1536,FAR!AI1536)</f>
        <v>115.5</v>
      </c>
      <c r="AK1536" s="28">
        <f t="shared" si="857"/>
        <v>1.1170212765957446</v>
      </c>
      <c r="AL1536" s="28">
        <f t="shared" si="858"/>
        <v>1.138272573177828</v>
      </c>
      <c r="AM1536" s="2">
        <f>INDEX(ELSV!$C$4:$G$58,MATCH(AE1536,ELSV!$G$4:$G$58,0),MATCH(IF(O1536&gt;2000000,"A",IF(O1536&gt;1000000,"B",IF(O1536&gt;100000,"C","D"))),ELSV!$C$4:$G$4,0))</f>
        <v>5</v>
      </c>
      <c r="AN1536" s="77">
        <f>INDEX(ELSV!$G$4:$K$58,MATCH(AE1536,ELSV!$G$4:$G$58,0),MATCH(IF(O1536&gt;2000000,"A",IF(O1536&gt;1000000,"B",IF(O1536&gt;100000,"C","D"))),ELSV!$G$4:$K$4,0))</f>
        <v>1</v>
      </c>
      <c r="AO1536" s="24">
        <f t="shared" si="853"/>
        <v>13744.652703848005</v>
      </c>
      <c r="AP1536" s="24">
        <f t="shared" si="854"/>
        <v>13744.652703848005</v>
      </c>
      <c r="AQ1536" s="25">
        <f t="shared" si="855"/>
        <v>0</v>
      </c>
    </row>
    <row r="1537" spans="1:43" x14ac:dyDescent="0.25">
      <c r="A1537" s="11">
        <v>3008</v>
      </c>
      <c r="B1537" s="6">
        <v>3008006201</v>
      </c>
      <c r="C1537" s="6">
        <v>20000301</v>
      </c>
      <c r="D1537" s="6">
        <v>4000000269</v>
      </c>
      <c r="E1537" s="6" t="s">
        <v>1586</v>
      </c>
      <c r="F1537" s="6" t="s">
        <v>994</v>
      </c>
      <c r="G1537" s="6"/>
      <c r="H1537" s="6">
        <v>1</v>
      </c>
      <c r="I1537" s="6" t="s">
        <v>8</v>
      </c>
      <c r="J1537" s="27">
        <v>42277</v>
      </c>
      <c r="K1537" s="27">
        <v>42277</v>
      </c>
      <c r="L1537" s="7">
        <v>12000</v>
      </c>
      <c r="M1537" s="7">
        <v>0</v>
      </c>
      <c r="N1537" s="7"/>
      <c r="O1537" s="8">
        <v>12000</v>
      </c>
      <c r="P1537" s="7">
        <v>-4939.4799999999996</v>
      </c>
      <c r="Q1537" s="7">
        <v>0</v>
      </c>
      <c r="R1537" s="7">
        <v>-759.6</v>
      </c>
      <c r="S1537" s="12">
        <f t="shared" si="827"/>
        <v>-5699.08</v>
      </c>
      <c r="T1537" s="18">
        <f t="shared" si="828"/>
        <v>7060.52</v>
      </c>
      <c r="U1537" s="18">
        <v>6300.92</v>
      </c>
      <c r="V1537" s="30">
        <f t="shared" si="829"/>
        <v>42248</v>
      </c>
      <c r="W1537" s="28">
        <f t="shared" si="820"/>
        <v>7.6805555555555554</v>
      </c>
      <c r="X1537" s="38"/>
      <c r="AD1537"/>
      <c r="AE1537" s="43" t="s">
        <v>2970</v>
      </c>
      <c r="AF1537">
        <f>MATCH(AE1537,'CAT-4'!$A:$A,0)</f>
        <v>709</v>
      </c>
      <c r="AG1537">
        <f>MATCH(V1537,'CAT-4'!$1:$1,0)</f>
        <v>45</v>
      </c>
      <c r="AH1537">
        <f>INDEX('CAT-4'!$1:$1048576,FAR!AF1537,FAR!AG1537)</f>
        <v>124.5</v>
      </c>
      <c r="AI1537">
        <f>MATCH($AI$3,'CAT-4'!$1:$1,0)</f>
        <v>133</v>
      </c>
      <c r="AJ1537">
        <f>INDEX('CAT-4'!$1:$1048576,FAR!AF1537,FAR!AI1537)</f>
        <v>130.30000000000001</v>
      </c>
      <c r="AK1537" s="28">
        <f t="shared" si="857"/>
        <v>1.0465863453815263</v>
      </c>
      <c r="AL1537" s="28">
        <f t="shared" ref="AL1537:AL1540" si="859">AK1537</f>
        <v>1.0465863453815263</v>
      </c>
      <c r="AM1537" s="2">
        <f>INDEX(ELSV!$C$4:$G$58,MATCH(AE1537,ELSV!$G$4:$G$58,0),MATCH(IF(O1537&gt;2000000,"A",IF(O1537&gt;1000000,"B",IF(O1537&gt;100000,"C","D"))),ELSV!$C$4:$G$4,0))</f>
        <v>8</v>
      </c>
      <c r="AN1537" s="77">
        <f>INDEX(ELSV!$G$4:$K$58,MATCH(AE1537,ELSV!$G$4:$G$58,0),MATCH(IF(O1537&gt;2000000,"A",IF(O1537&gt;1000000,"B",IF(O1537&gt;100000,"C","D"))),ELSV!$G$4:$K$4,0))</f>
        <v>0.95</v>
      </c>
      <c r="AO1537" s="24">
        <f t="shared" si="853"/>
        <v>12559.036144578315</v>
      </c>
      <c r="AP1537" s="24">
        <f t="shared" si="854"/>
        <v>11454.66951137885</v>
      </c>
      <c r="AQ1537" s="25">
        <f t="shared" si="855"/>
        <v>1104.3666331994646</v>
      </c>
    </row>
    <row r="1538" spans="1:43" x14ac:dyDescent="0.25">
      <c r="A1538" s="11">
        <v>3008</v>
      </c>
      <c r="B1538" s="6">
        <v>3008000209</v>
      </c>
      <c r="C1538" s="6">
        <v>20000301</v>
      </c>
      <c r="D1538" s="6">
        <v>4000000310</v>
      </c>
      <c r="E1538" s="6" t="s">
        <v>1584</v>
      </c>
      <c r="F1538" s="6" t="s">
        <v>954</v>
      </c>
      <c r="G1538" s="6"/>
      <c r="H1538" s="6">
        <v>1</v>
      </c>
      <c r="I1538" s="6" t="s">
        <v>8</v>
      </c>
      <c r="J1538" s="27">
        <v>43646</v>
      </c>
      <c r="K1538" s="27">
        <v>43646</v>
      </c>
      <c r="L1538" s="7">
        <v>12000</v>
      </c>
      <c r="M1538" s="7">
        <v>0</v>
      </c>
      <c r="N1538" s="7"/>
      <c r="O1538" s="8">
        <v>12000</v>
      </c>
      <c r="P1538" s="7">
        <v>-2092.0100000000002</v>
      </c>
      <c r="Q1538" s="7">
        <v>0</v>
      </c>
      <c r="R1538" s="7">
        <v>-759.6</v>
      </c>
      <c r="S1538" s="12">
        <f t="shared" si="827"/>
        <v>-2851.61</v>
      </c>
      <c r="T1538" s="18">
        <f t="shared" si="828"/>
        <v>9907.99</v>
      </c>
      <c r="U1538" s="18">
        <v>9148.39</v>
      </c>
      <c r="V1538" s="30">
        <f t="shared" si="829"/>
        <v>43617</v>
      </c>
      <c r="W1538" s="28">
        <f t="shared" si="820"/>
        <v>3.9305555555555554</v>
      </c>
      <c r="X1538" s="38"/>
      <c r="AD1538"/>
      <c r="AE1538" s="43" t="s">
        <v>4429</v>
      </c>
      <c r="AF1538">
        <f>MATCH(AE1538,'CAT-4'!$A:$A,0)</f>
        <v>844</v>
      </c>
      <c r="AG1538">
        <f>MATCH(V1538,'CAT-4'!$1:$1,0)</f>
        <v>90</v>
      </c>
      <c r="AH1538">
        <f>INDEX('CAT-4'!$1:$1048576,FAR!AF1538,FAR!AG1538)</f>
        <v>132.1</v>
      </c>
      <c r="AI1538">
        <f>MATCH($AI$3,'CAT-4'!$1:$1,0)</f>
        <v>133</v>
      </c>
      <c r="AJ1538">
        <f>INDEX('CAT-4'!$1:$1048576,FAR!AF1538,FAR!AI1538)</f>
        <v>157.9</v>
      </c>
      <c r="AK1538" s="28">
        <f t="shared" si="857"/>
        <v>1.1953065859197578</v>
      </c>
      <c r="AL1538" s="28">
        <f t="shared" si="859"/>
        <v>1.1953065859197578</v>
      </c>
      <c r="AM1538" s="2">
        <f>INDEX(ELSV!$C$4:$G$58,MATCH(AE1538,ELSV!$G$4:$G$58,0),MATCH(IF(O1538&gt;2000000,"A",IF(O1538&gt;1000000,"B",IF(O1538&gt;100000,"C","D"))),ELSV!$C$4:$G$4,0))</f>
        <v>8</v>
      </c>
      <c r="AN1538" s="77">
        <f>INDEX(ELSV!$G$4:$K$58,MATCH(AE1538,ELSV!$G$4:$G$58,0),MATCH(IF(O1538&gt;2000000,"A",IF(O1538&gt;1000000,"B",IF(O1538&gt;100000,"C","D"))),ELSV!$G$4:$K$4,0))</f>
        <v>0.95</v>
      </c>
      <c r="AO1538" s="24">
        <f t="shared" si="853"/>
        <v>14343.679031037094</v>
      </c>
      <c r="AP1538" s="24">
        <f t="shared" si="854"/>
        <v>6694.961992177643</v>
      </c>
      <c r="AQ1538" s="25">
        <f t="shared" si="855"/>
        <v>7648.7170388594513</v>
      </c>
    </row>
    <row r="1539" spans="1:43" x14ac:dyDescent="0.25">
      <c r="A1539" s="11">
        <v>3006</v>
      </c>
      <c r="B1539" s="6">
        <v>3006006203</v>
      </c>
      <c r="C1539" s="6">
        <v>20000401</v>
      </c>
      <c r="D1539" s="6">
        <v>5000000429</v>
      </c>
      <c r="E1539" s="6" t="s">
        <v>1582</v>
      </c>
      <c r="F1539" s="6" t="s">
        <v>1117</v>
      </c>
      <c r="G1539" s="6"/>
      <c r="H1539" s="6">
        <v>1</v>
      </c>
      <c r="I1539" s="6" t="s">
        <v>8</v>
      </c>
      <c r="J1539" s="27">
        <v>44316</v>
      </c>
      <c r="K1539" s="27">
        <v>44316</v>
      </c>
      <c r="L1539" s="7">
        <v>12000</v>
      </c>
      <c r="M1539" s="7">
        <v>0</v>
      </c>
      <c r="N1539" s="7"/>
      <c r="O1539" s="8">
        <v>12000</v>
      </c>
      <c r="P1539" s="7">
        <v>-699.25</v>
      </c>
      <c r="Q1539" s="7">
        <v>0</v>
      </c>
      <c r="R1539" s="7">
        <v>-759.6</v>
      </c>
      <c r="S1539" s="12">
        <f t="shared" si="827"/>
        <v>-1458.85</v>
      </c>
      <c r="T1539" s="18">
        <f t="shared" si="828"/>
        <v>11300.75</v>
      </c>
      <c r="U1539" s="18">
        <v>10541.15</v>
      </c>
      <c r="V1539" s="30">
        <f t="shared" si="829"/>
        <v>44287</v>
      </c>
      <c r="W1539" s="28">
        <f t="shared" si="820"/>
        <v>2.0972222222222223</v>
      </c>
      <c r="X1539" s="38"/>
      <c r="AD1539"/>
      <c r="AE1539" s="43" t="s">
        <v>2970</v>
      </c>
      <c r="AF1539">
        <f>MATCH(AE1539,'CAT-4'!$A:$A,0)</f>
        <v>709</v>
      </c>
      <c r="AG1539">
        <f>MATCH(V1539,'CAT-4'!$1:$1,0)</f>
        <v>112</v>
      </c>
      <c r="AH1539">
        <f>INDEX('CAT-4'!$1:$1048576,FAR!AF1539,FAR!AG1539)</f>
        <v>127</v>
      </c>
      <c r="AI1539">
        <f>MATCH($AI$3,'CAT-4'!$1:$1,0)</f>
        <v>133</v>
      </c>
      <c r="AJ1539">
        <f>INDEX('CAT-4'!$1:$1048576,FAR!AF1539,FAR!AI1539)</f>
        <v>130.30000000000001</v>
      </c>
      <c r="AK1539" s="28">
        <f t="shared" si="857"/>
        <v>1.0259842519685041</v>
      </c>
      <c r="AL1539" s="28">
        <f t="shared" si="859"/>
        <v>1.0259842519685041</v>
      </c>
      <c r="AM1539" s="2">
        <f>INDEX(ELSV!$C$4:$G$58,MATCH(AE1539,ELSV!$G$4:$G$58,0),MATCH(IF(O1539&gt;2000000,"A",IF(O1539&gt;1000000,"B",IF(O1539&gt;100000,"C","D"))),ELSV!$C$4:$G$4,0))</f>
        <v>8</v>
      </c>
      <c r="AN1539" s="77">
        <f>INDEX(ELSV!$G$4:$K$58,MATCH(AE1539,ELSV!$G$4:$G$58,0),MATCH(IF(O1539&gt;2000000,"A",IF(O1539&gt;1000000,"B",IF(O1539&gt;100000,"C","D"))),ELSV!$G$4:$K$4,0))</f>
        <v>0.95</v>
      </c>
      <c r="AO1539" s="24">
        <f t="shared" si="853"/>
        <v>12311.811023622049</v>
      </c>
      <c r="AP1539" s="24">
        <f t="shared" si="854"/>
        <v>3066.1966863517064</v>
      </c>
      <c r="AQ1539" s="25">
        <f t="shared" si="855"/>
        <v>9245.6143372703427</v>
      </c>
    </row>
    <row r="1540" spans="1:43" hidden="1" x14ac:dyDescent="0.25">
      <c r="A1540" s="11">
        <v>3005</v>
      </c>
      <c r="B1540" s="6">
        <v>3005006201</v>
      </c>
      <c r="C1540" s="6">
        <v>20000301</v>
      </c>
      <c r="D1540" s="6">
        <v>4000000347</v>
      </c>
      <c r="E1540" s="6"/>
      <c r="F1540" s="6" t="s">
        <v>1042</v>
      </c>
      <c r="G1540" s="6"/>
      <c r="H1540" s="6">
        <v>1</v>
      </c>
      <c r="I1540" s="6" t="s">
        <v>8</v>
      </c>
      <c r="J1540" s="27">
        <v>44255</v>
      </c>
      <c r="K1540" s="27">
        <v>44255</v>
      </c>
      <c r="L1540" s="7">
        <v>11800.01</v>
      </c>
      <c r="M1540" s="7">
        <v>0</v>
      </c>
      <c r="N1540" s="7"/>
      <c r="O1540" s="8">
        <v>11800.01</v>
      </c>
      <c r="P1540" s="7">
        <v>-812.43</v>
      </c>
      <c r="Q1540" s="7">
        <v>0</v>
      </c>
      <c r="R1540" s="7">
        <v>-746.94</v>
      </c>
      <c r="S1540" s="12">
        <f t="shared" si="827"/>
        <v>-1559.37</v>
      </c>
      <c r="T1540" s="18">
        <f t="shared" si="828"/>
        <v>10987.58</v>
      </c>
      <c r="U1540" s="18">
        <v>10240.64</v>
      </c>
      <c r="V1540" s="30">
        <f t="shared" si="829"/>
        <v>44228</v>
      </c>
      <c r="W1540" s="28">
        <f t="shared" ref="W1540:W1548" si="860">YEARFRAC(K1540,$W$3)</f>
        <v>2.2638888888888888</v>
      </c>
      <c r="X1540" s="38" t="s">
        <v>2852</v>
      </c>
      <c r="AD1540"/>
      <c r="AE1540" s="43" t="s">
        <v>4429</v>
      </c>
      <c r="AF1540">
        <f>MATCH(AE1540,'CAT-4'!$A:$A,0)</f>
        <v>844</v>
      </c>
      <c r="AG1540">
        <f>MATCH(V1540,'CAT-4'!$1:$1,0)</f>
        <v>110</v>
      </c>
      <c r="AH1540">
        <f>INDEX('CAT-4'!$1:$1048576,FAR!AF1540,FAR!AG1540)</f>
        <v>138.1</v>
      </c>
      <c r="AI1540">
        <f>MATCH($AI$3,'CAT-4'!$1:$1,0)</f>
        <v>133</v>
      </c>
      <c r="AJ1540">
        <f>INDEX('CAT-4'!$1:$1048576,FAR!AF1540,FAR!AI1540)</f>
        <v>157.9</v>
      </c>
      <c r="AK1540" s="28">
        <f t="shared" si="857"/>
        <v>1.1433743664011586</v>
      </c>
      <c r="AL1540" s="28">
        <f t="shared" si="859"/>
        <v>1.1433743664011586</v>
      </c>
      <c r="AM1540" s="2">
        <f>INDEX(ELSV!$C$4:$G$58,MATCH(AE1540,ELSV!$G$4:$G$58,0),MATCH(IF(O1540&gt;2000000,"A",IF(O1540&gt;1000000,"B",IF(O1540&gt;100000,"C","D"))),ELSV!$C$4:$G$4,0))</f>
        <v>8</v>
      </c>
      <c r="AN1540" s="77">
        <f>INDEX(ELSV!$G$4:$K$58,MATCH(AE1540,ELSV!$G$4:$G$58,0),MATCH(IF(O1540&gt;2000000,"A",IF(O1540&gt;1000000,"B",IF(O1540&gt;100000,"C","D"))),ELSV!$G$4:$K$4,0))</f>
        <v>0.95</v>
      </c>
      <c r="AO1540" s="24">
        <f t="shared" si="853"/>
        <v>13491.828957277336</v>
      </c>
      <c r="AP1540" s="24">
        <f t="shared" si="854"/>
        <v>3627.1001979763805</v>
      </c>
      <c r="AQ1540" s="25">
        <f t="shared" si="855"/>
        <v>9864.7287593009551</v>
      </c>
    </row>
    <row r="1541" spans="1:43" x14ac:dyDescent="0.25">
      <c r="A1541" s="11">
        <v>3007</v>
      </c>
      <c r="B1541" s="6">
        <v>3007006301</v>
      </c>
      <c r="C1541" s="6">
        <v>20000401</v>
      </c>
      <c r="D1541" s="6">
        <v>5030000006</v>
      </c>
      <c r="E1541" s="6" t="s">
        <v>1585</v>
      </c>
      <c r="F1541" s="6" t="s">
        <v>1334</v>
      </c>
      <c r="G1541" s="6"/>
      <c r="H1541" s="6">
        <v>2</v>
      </c>
      <c r="I1541" s="6" t="s">
        <v>8</v>
      </c>
      <c r="J1541" s="27">
        <v>40567</v>
      </c>
      <c r="K1541" s="27">
        <v>40567</v>
      </c>
      <c r="L1541" s="7">
        <v>11722.67</v>
      </c>
      <c r="M1541" s="7">
        <v>0</v>
      </c>
      <c r="N1541" s="7"/>
      <c r="O1541" s="8">
        <v>11722.67</v>
      </c>
      <c r="P1541" s="7">
        <v>-9964.27</v>
      </c>
      <c r="Q1541" s="7">
        <v>0</v>
      </c>
      <c r="R1541" s="7">
        <v>0</v>
      </c>
      <c r="S1541" s="12">
        <f t="shared" ref="S1541:S1604" si="861">SUM(P1541:R1541)</f>
        <v>-9964.27</v>
      </c>
      <c r="T1541" s="18">
        <f t="shared" ref="T1541:T1604" si="862">L1541+P1541</f>
        <v>1758.3999999999996</v>
      </c>
      <c r="U1541" s="18">
        <v>1758.4</v>
      </c>
      <c r="V1541" s="30">
        <f t="shared" si="829"/>
        <v>40544</v>
      </c>
      <c r="W1541" s="28">
        <f t="shared" si="860"/>
        <v>12.363888888888889</v>
      </c>
      <c r="X1541" s="38" t="s">
        <v>3110</v>
      </c>
      <c r="Y1541">
        <f>MATCH(X1541,'CAT-3'!$A:$A,0)</f>
        <v>757</v>
      </c>
      <c r="Z1541">
        <f>MATCH(V1541,'CAT-3'!$1:$1,0)</f>
        <v>76</v>
      </c>
      <c r="AA1541">
        <f>INDEX('CAT-3'!$1:$1048576,FAR!Y1541,FAR!Z1541)</f>
        <v>94.9</v>
      </c>
      <c r="AB1541">
        <f>MATCH($AB$3,'CAT-3'!$1:$1,0)</f>
        <v>90</v>
      </c>
      <c r="AC1541">
        <f>INDEX('CAT-3'!$1:$1048576,FAR!Y1541,FAR!AB1541)</f>
        <v>93.3</v>
      </c>
      <c r="AD1541" s="28">
        <f>AC1541/AA1541</f>
        <v>0.98314014752370904</v>
      </c>
      <c r="AE1541" s="43" t="s">
        <v>4047</v>
      </c>
      <c r="AF1541">
        <f>MATCH(AE1541,'CAT-4'!$A:$A,0)</f>
        <v>647</v>
      </c>
      <c r="AG1541">
        <f>MATCH($AG$3,'CAT-4'!$1:$1,0)</f>
        <v>4</v>
      </c>
      <c r="AH1541">
        <f>INDEX('CAT-4'!$1:$1048576,FAR!AF1541,FAR!AG1541)</f>
        <v>100.5</v>
      </c>
      <c r="AI1541">
        <f>MATCH($AI$3,'CAT-4'!$1:$1,0)</f>
        <v>133</v>
      </c>
      <c r="AJ1541">
        <f>INDEX('CAT-4'!$1:$1048576,FAR!AF1541,FAR!AI1541)</f>
        <v>92.8</v>
      </c>
      <c r="AK1541" s="28">
        <f>AJ1541/AH1541</f>
        <v>0.92338308457711438</v>
      </c>
      <c r="AL1541" s="28">
        <f>AK1541*AD1541</f>
        <v>0.90781498199204169</v>
      </c>
      <c r="AM1541" s="2">
        <f>INDEX(ELSV!$C$4:$G$58,MATCH(AE1541,ELSV!$G$4:$G$58,0),MATCH(IF(O1541&gt;2000000,"A",IF(O1541&gt;1000000,"B",IF(O1541&gt;100000,"C","D"))),ELSV!$C$4:$G$4,0))</f>
        <v>6</v>
      </c>
      <c r="AN1541" s="77">
        <f>INDEX(ELSV!$G$4:$K$58,MATCH(AE1541,ELSV!$G$4:$G$58,0),MATCH(IF(O1541&gt;2000000,"A",IF(O1541&gt;1000000,"B",IF(O1541&gt;100000,"C","D"))),ELSV!$G$4:$K$4,0))</f>
        <v>1</v>
      </c>
      <c r="AO1541" s="24">
        <f t="shared" si="853"/>
        <v>10642.015454948647</v>
      </c>
      <c r="AP1541" s="24">
        <f t="shared" si="854"/>
        <v>10642.015454948647</v>
      </c>
      <c r="AQ1541" s="25">
        <f t="shared" si="855"/>
        <v>0</v>
      </c>
    </row>
    <row r="1542" spans="1:43" x14ac:dyDescent="0.25">
      <c r="A1542" s="11">
        <v>3006</v>
      </c>
      <c r="B1542" s="6">
        <v>3006006201</v>
      </c>
      <c r="C1542" s="6">
        <v>20000301</v>
      </c>
      <c r="D1542" s="6">
        <v>4000000231</v>
      </c>
      <c r="E1542" s="6" t="s">
        <v>1582</v>
      </c>
      <c r="F1542" s="6" t="s">
        <v>961</v>
      </c>
      <c r="G1542" s="6"/>
      <c r="H1542" s="6">
        <v>10</v>
      </c>
      <c r="I1542" s="6" t="s">
        <v>8</v>
      </c>
      <c r="J1542" s="27">
        <v>41882</v>
      </c>
      <c r="K1542" s="27">
        <v>41882</v>
      </c>
      <c r="L1542" s="7">
        <v>11685</v>
      </c>
      <c r="M1542" s="7">
        <v>0</v>
      </c>
      <c r="N1542" s="7"/>
      <c r="O1542" s="8">
        <v>11685</v>
      </c>
      <c r="P1542" s="7">
        <v>-11685</v>
      </c>
      <c r="Q1542" s="7">
        <v>0</v>
      </c>
      <c r="R1542" s="7">
        <v>0</v>
      </c>
      <c r="S1542" s="12">
        <f t="shared" si="861"/>
        <v>-11685</v>
      </c>
      <c r="T1542" s="18">
        <f t="shared" si="862"/>
        <v>0</v>
      </c>
      <c r="U1542" s="18">
        <v>0</v>
      </c>
      <c r="V1542" s="30">
        <f t="shared" ref="V1542:V1605" si="863">DATE(YEAR(K1542),MONTH(K1542),1)</f>
        <v>41852</v>
      </c>
      <c r="W1542" s="28">
        <f t="shared" si="860"/>
        <v>8.7638888888888893</v>
      </c>
      <c r="X1542" s="38"/>
      <c r="AD1542"/>
      <c r="AE1542" s="43" t="s">
        <v>4429</v>
      </c>
      <c r="AF1542">
        <f>MATCH(AE1542,'CAT-4'!$A:$A,0)</f>
        <v>844</v>
      </c>
      <c r="AG1542">
        <f>MATCH(V1542,'CAT-4'!$1:$1,0)</f>
        <v>32</v>
      </c>
      <c r="AH1542">
        <f>INDEX('CAT-4'!$1:$1048576,FAR!AF1542,FAR!AG1542)</f>
        <v>117</v>
      </c>
      <c r="AI1542">
        <f>MATCH($AI$3,'CAT-4'!$1:$1,0)</f>
        <v>133</v>
      </c>
      <c r="AJ1542">
        <f>INDEX('CAT-4'!$1:$1048576,FAR!AF1542,FAR!AI1542)</f>
        <v>157.9</v>
      </c>
      <c r="AK1542" s="28">
        <f>AJ1542/AH1542</f>
        <v>1.3495726495726497</v>
      </c>
      <c r="AL1542" s="28">
        <f>AK1542</f>
        <v>1.3495726495726497</v>
      </c>
      <c r="AM1542" s="2">
        <f>INDEX(ELSV!$C$4:$G$58,MATCH(AE1542,ELSV!$G$4:$G$58,0),MATCH(IF(O1542&gt;2000000,"A",IF(O1542&gt;1000000,"B",IF(O1542&gt;100000,"C","D"))),ELSV!$C$4:$G$4,0))</f>
        <v>8</v>
      </c>
      <c r="AN1542" s="77">
        <f>INDEX(ELSV!$G$4:$K$58,MATCH(AE1542,ELSV!$G$4:$G$58,0),MATCH(IF(O1542&gt;2000000,"A",IF(O1542&gt;1000000,"B",IF(O1542&gt;100000,"C","D"))),ELSV!$G$4:$K$4,0))</f>
        <v>0.95</v>
      </c>
      <c r="AO1542" s="24">
        <f t="shared" si="853"/>
        <v>15769.756410256412</v>
      </c>
      <c r="AP1542" s="24">
        <f t="shared" si="854"/>
        <v>14981.268589743591</v>
      </c>
      <c r="AQ1542" s="25">
        <f t="shared" si="855"/>
        <v>788.48782051282069</v>
      </c>
    </row>
    <row r="1543" spans="1:43" x14ac:dyDescent="0.25">
      <c r="A1543" s="11">
        <v>3007</v>
      </c>
      <c r="B1543" s="6">
        <v>3007006203</v>
      </c>
      <c r="C1543" s="6">
        <v>20000301</v>
      </c>
      <c r="D1543" s="6">
        <v>4000000013</v>
      </c>
      <c r="E1543" s="6" t="s">
        <v>1585</v>
      </c>
      <c r="F1543" s="6" t="s">
        <v>803</v>
      </c>
      <c r="G1543" s="6"/>
      <c r="H1543" s="6">
        <v>4</v>
      </c>
      <c r="I1543" s="6" t="s">
        <v>8</v>
      </c>
      <c r="J1543" s="27">
        <v>40556</v>
      </c>
      <c r="K1543" s="27">
        <v>40556</v>
      </c>
      <c r="L1543" s="7">
        <v>11595.99</v>
      </c>
      <c r="M1543" s="7">
        <v>0</v>
      </c>
      <c r="N1543" s="7"/>
      <c r="O1543" s="8">
        <v>11595.99</v>
      </c>
      <c r="P1543" s="7">
        <v>-8231.19</v>
      </c>
      <c r="Q1543" s="7">
        <v>0</v>
      </c>
      <c r="R1543" s="7">
        <v>-734.03</v>
      </c>
      <c r="S1543" s="12">
        <f t="shared" si="861"/>
        <v>-8965.2200000000012</v>
      </c>
      <c r="T1543" s="18">
        <f t="shared" si="862"/>
        <v>3364.7999999999993</v>
      </c>
      <c r="U1543" s="18">
        <v>2630.77</v>
      </c>
      <c r="V1543" s="30">
        <f t="shared" si="863"/>
        <v>40544</v>
      </c>
      <c r="W1543" s="28">
        <f t="shared" si="860"/>
        <v>12.394444444444444</v>
      </c>
      <c r="X1543" s="38" t="s">
        <v>2852</v>
      </c>
      <c r="Y1543">
        <f>MATCH(X1543,'CAT-3'!$A:$A,0)</f>
        <v>628</v>
      </c>
      <c r="Z1543">
        <f>MATCH(V1543,'CAT-3'!$1:$1,0)</f>
        <v>76</v>
      </c>
      <c r="AA1543">
        <f>INDEX('CAT-3'!$1:$1048576,FAR!Y1543,FAR!Z1543)</f>
        <v>130.6</v>
      </c>
      <c r="AB1543">
        <f>MATCH($AB$3,'CAT-3'!$1:$1,0)</f>
        <v>90</v>
      </c>
      <c r="AC1543">
        <f>INDEX('CAT-3'!$1:$1048576,FAR!Y1543,FAR!AB1543)</f>
        <v>138.4</v>
      </c>
      <c r="AD1543" s="28">
        <f>AC1543/AA1543</f>
        <v>1.0597243491577337</v>
      </c>
      <c r="AE1543" s="43" t="s">
        <v>4429</v>
      </c>
      <c r="AF1543">
        <f>MATCH(AE1543,'CAT-4'!$A:$A,0)</f>
        <v>844</v>
      </c>
      <c r="AG1543">
        <f>MATCH($AG$3,'CAT-4'!$1:$1,0)</f>
        <v>4</v>
      </c>
      <c r="AH1543">
        <f>INDEX('CAT-4'!$1:$1048576,FAR!AF1543,FAR!AG1543)</f>
        <v>103.9</v>
      </c>
      <c r="AI1543">
        <f>MATCH($AI$3,'CAT-4'!$1:$1,0)</f>
        <v>133</v>
      </c>
      <c r="AJ1543">
        <f>INDEX('CAT-4'!$1:$1048576,FAR!AF1543,FAR!AI1543)</f>
        <v>157.9</v>
      </c>
      <c r="AK1543" s="28">
        <f>AJ1543/AH1543</f>
        <v>1.5197305101058709</v>
      </c>
      <c r="AL1543" s="28">
        <f>AK1543*AD1543</f>
        <v>1.6104954257170947</v>
      </c>
      <c r="AM1543" s="2">
        <f>INDEX(ELSV!$C$4:$G$58,MATCH(AE1543,ELSV!$G$4:$G$58,0),MATCH(IF(O1543&gt;2000000,"A",IF(O1543&gt;1000000,"B",IF(O1543&gt;100000,"C","D"))),ELSV!$C$4:$G$4,0))</f>
        <v>8</v>
      </c>
      <c r="AN1543" s="77">
        <f>INDEX(ELSV!$G$4:$K$58,MATCH(AE1543,ELSV!$G$4:$G$58,0),MATCH(IF(O1543&gt;2000000,"A",IF(O1543&gt;1000000,"B",IF(O1543&gt;100000,"C","D"))),ELSV!$G$4:$K$4,0))</f>
        <v>0.95</v>
      </c>
      <c r="AO1543" s="24">
        <f t="shared" si="853"/>
        <v>18675.288851661171</v>
      </c>
      <c r="AP1543" s="24">
        <f t="shared" si="854"/>
        <v>17741.524409078113</v>
      </c>
      <c r="AQ1543" s="25">
        <f t="shared" si="855"/>
        <v>933.76444258305855</v>
      </c>
    </row>
    <row r="1544" spans="1:43" hidden="1" x14ac:dyDescent="0.25">
      <c r="A1544" s="11">
        <v>3003</v>
      </c>
      <c r="B1544" s="6">
        <v>3003006201</v>
      </c>
      <c r="C1544" s="6">
        <v>20000301</v>
      </c>
      <c r="D1544" s="6">
        <v>4000000275</v>
      </c>
      <c r="E1544" s="6"/>
      <c r="F1544" s="6" t="s">
        <v>998</v>
      </c>
      <c r="G1544" s="6"/>
      <c r="H1544" s="6">
        <v>1</v>
      </c>
      <c r="I1544" s="6" t="s">
        <v>8</v>
      </c>
      <c r="J1544" s="27">
        <v>42248</v>
      </c>
      <c r="K1544" s="27">
        <v>42248</v>
      </c>
      <c r="L1544" s="7">
        <v>11421.88</v>
      </c>
      <c r="M1544" s="7">
        <v>0</v>
      </c>
      <c r="N1544" s="7"/>
      <c r="O1544" s="8">
        <v>11421.88</v>
      </c>
      <c r="P1544" s="7">
        <v>-4758.83</v>
      </c>
      <c r="Q1544" s="7">
        <v>0</v>
      </c>
      <c r="R1544" s="7">
        <v>-723.01</v>
      </c>
      <c r="S1544" s="12">
        <f t="shared" si="861"/>
        <v>-5481.84</v>
      </c>
      <c r="T1544" s="18">
        <f t="shared" si="862"/>
        <v>6663.0499999999993</v>
      </c>
      <c r="U1544" s="18">
        <v>5940.04</v>
      </c>
      <c r="V1544" s="30">
        <f t="shared" si="863"/>
        <v>42248</v>
      </c>
      <c r="W1544" s="28">
        <f t="shared" si="860"/>
        <v>7.7611111111111111</v>
      </c>
      <c r="X1544" s="38" t="s">
        <v>2852</v>
      </c>
      <c r="AD1544"/>
      <c r="AE1544" s="43" t="s">
        <v>4429</v>
      </c>
      <c r="AF1544">
        <f>MATCH(AE1544,'CAT-4'!$A:$A,0)</f>
        <v>844</v>
      </c>
      <c r="AG1544">
        <f>MATCH(V1544,'CAT-4'!$1:$1,0)</f>
        <v>45</v>
      </c>
      <c r="AH1544">
        <f>INDEX('CAT-4'!$1:$1048576,FAR!AF1544,FAR!AG1544)</f>
        <v>110.9</v>
      </c>
      <c r="AI1544">
        <f>MATCH($AI$3,'CAT-4'!$1:$1,0)</f>
        <v>133</v>
      </c>
      <c r="AJ1544">
        <f>INDEX('CAT-4'!$1:$1048576,FAR!AF1544,FAR!AI1544)</f>
        <v>157.9</v>
      </c>
      <c r="AK1544" s="28">
        <f>AJ1544/AH1544</f>
        <v>1.42380522993688</v>
      </c>
      <c r="AL1544" s="28">
        <f>AK1544</f>
        <v>1.42380522993688</v>
      </c>
      <c r="AM1544" s="2">
        <f>INDEX(ELSV!$C$4:$G$58,MATCH(AE1544,ELSV!$G$4:$G$58,0),MATCH(IF(O1544&gt;2000000,"A",IF(O1544&gt;1000000,"B",IF(O1544&gt;100000,"C","D"))),ELSV!$C$4:$G$4,0))</f>
        <v>8</v>
      </c>
      <c r="AN1544" s="77">
        <f>INDEX(ELSV!$G$4:$K$58,MATCH(AE1544,ELSV!$G$4:$G$58,0),MATCH(IF(O1544&gt;2000000,"A",IF(O1544&gt;1000000,"B",IF(O1544&gt;100000,"C","D"))),ELSV!$G$4:$K$4,0))</f>
        <v>0.95</v>
      </c>
      <c r="AO1544" s="24">
        <f t="shared" si="853"/>
        <v>16262.53247971145</v>
      </c>
      <c r="AP1544" s="24">
        <f t="shared" si="854"/>
        <v>14988.069430867396</v>
      </c>
      <c r="AQ1544" s="25">
        <f t="shared" si="855"/>
        <v>1274.4630488440544</v>
      </c>
    </row>
    <row r="1545" spans="1:43" x14ac:dyDescent="0.25">
      <c r="A1545" s="11">
        <v>3004</v>
      </c>
      <c r="B1545" s="6">
        <v>3004006203</v>
      </c>
      <c r="C1545" s="6">
        <v>20000401</v>
      </c>
      <c r="D1545" s="6">
        <v>5000000041</v>
      </c>
      <c r="E1545" s="6" t="s">
        <v>1583</v>
      </c>
      <c r="F1545" s="6" t="s">
        <v>1104</v>
      </c>
      <c r="G1545" s="6"/>
      <c r="H1545" s="6">
        <v>1</v>
      </c>
      <c r="I1545" s="6" t="s">
        <v>41</v>
      </c>
      <c r="J1545" s="27">
        <v>40633</v>
      </c>
      <c r="K1545" s="27">
        <v>40633</v>
      </c>
      <c r="L1545" s="7">
        <v>11314.21</v>
      </c>
      <c r="M1545" s="7">
        <v>0</v>
      </c>
      <c r="N1545" s="7"/>
      <c r="O1545" s="8">
        <v>11314.21</v>
      </c>
      <c r="P1545" s="7">
        <v>-7343.25</v>
      </c>
      <c r="Q1545" s="7">
        <v>0</v>
      </c>
      <c r="R1545" s="7">
        <v>-716.19</v>
      </c>
      <c r="S1545" s="12">
        <f t="shared" si="861"/>
        <v>-8059.4400000000005</v>
      </c>
      <c r="T1545" s="18">
        <f t="shared" si="862"/>
        <v>3970.9599999999991</v>
      </c>
      <c r="U1545" s="18">
        <v>3254.77</v>
      </c>
      <c r="V1545" s="30">
        <f t="shared" si="863"/>
        <v>40603</v>
      </c>
      <c r="W1545" s="28">
        <f t="shared" si="860"/>
        <v>12.180555555555555</v>
      </c>
      <c r="X1545" s="38" t="s">
        <v>3064</v>
      </c>
      <c r="Y1545">
        <f>MATCH(X1545,'CAT-3'!$A:$A,0)</f>
        <v>734</v>
      </c>
      <c r="Z1545">
        <f>MATCH(V1545,'CAT-3'!$1:$1,0)</f>
        <v>78</v>
      </c>
      <c r="AA1545">
        <f>INDEX('CAT-3'!$1:$1048576,FAR!Y1545,FAR!Z1545)</f>
        <v>114.3</v>
      </c>
      <c r="AB1545">
        <f>MATCH($AB$3,'CAT-3'!$1:$1,0)</f>
        <v>90</v>
      </c>
      <c r="AC1545">
        <f>INDEX('CAT-3'!$1:$1048576,FAR!Y1545,FAR!AB1545)</f>
        <v>116.8</v>
      </c>
      <c r="AD1545" s="28">
        <f>AC1545/AA1545</f>
        <v>1.0218722659667541</v>
      </c>
      <c r="AE1545" s="43" t="s">
        <v>4260</v>
      </c>
      <c r="AF1545">
        <f>MATCH(AE1545,'CAT-4'!$A:$A,0)</f>
        <v>757</v>
      </c>
      <c r="AG1545">
        <f>MATCH($AG$3,'CAT-4'!$1:$1,0)</f>
        <v>4</v>
      </c>
      <c r="AH1545">
        <f>INDEX('CAT-4'!$1:$1048576,FAR!AF1545,FAR!AG1545)</f>
        <v>104.1</v>
      </c>
      <c r="AI1545">
        <f>MATCH($AI$3,'CAT-4'!$1:$1,0)</f>
        <v>133</v>
      </c>
      <c r="AJ1545">
        <f>INDEX('CAT-4'!$1:$1048576,FAR!AF1545,FAR!AI1545)</f>
        <v>144.19999999999999</v>
      </c>
      <c r="AK1545" s="28">
        <f>AJ1545/AH1545</f>
        <v>1.3852065321805955</v>
      </c>
      <c r="AL1545" s="28">
        <f>AK1545*AD1545</f>
        <v>1.4155041378713347</v>
      </c>
      <c r="AM1545" s="2">
        <f>INDEX(ELSV!$C$4:$G$58,MATCH(AE1545,ELSV!$G$4:$G$58,0),MATCH(IF(O1545&gt;2000000,"A",IF(O1545&gt;1000000,"B",IF(O1545&gt;100000,"C","D"))),ELSV!$C$4:$G$4,0))</f>
        <v>8</v>
      </c>
      <c r="AN1545" s="77">
        <f>INDEX(ELSV!$G$4:$K$58,MATCH(AE1545,ELSV!$G$4:$G$58,0),MATCH(IF(O1545&gt;2000000,"A",IF(O1545&gt;1000000,"B",IF(O1545&gt;100000,"C","D"))),ELSV!$G$4:$K$4,0))</f>
        <v>0.95</v>
      </c>
      <c r="AO1545" s="24">
        <f t="shared" si="853"/>
        <v>16015.311071745233</v>
      </c>
      <c r="AP1545" s="24">
        <f t="shared" si="854"/>
        <v>15214.545518157971</v>
      </c>
      <c r="AQ1545" s="25">
        <f t="shared" si="855"/>
        <v>800.76555358726182</v>
      </c>
    </row>
    <row r="1546" spans="1:43" x14ac:dyDescent="0.25">
      <c r="A1546" s="11">
        <v>3004</v>
      </c>
      <c r="B1546" s="6">
        <v>3004006201</v>
      </c>
      <c r="C1546" s="6">
        <v>20000301</v>
      </c>
      <c r="D1546" s="6">
        <v>4000000373</v>
      </c>
      <c r="E1546" s="6" t="s">
        <v>1583</v>
      </c>
      <c r="F1546" s="6" t="s">
        <v>1062</v>
      </c>
      <c r="G1546" s="6"/>
      <c r="H1546" s="6">
        <v>1</v>
      </c>
      <c r="I1546" s="6" t="s">
        <v>41</v>
      </c>
      <c r="J1546" s="27">
        <v>44728</v>
      </c>
      <c r="K1546" s="27">
        <v>44728</v>
      </c>
      <c r="L1546" s="7">
        <v>0</v>
      </c>
      <c r="M1546" s="7">
        <v>11210.01</v>
      </c>
      <c r="N1546" s="7"/>
      <c r="O1546" s="8">
        <v>11210.01</v>
      </c>
      <c r="P1546" s="7">
        <v>0</v>
      </c>
      <c r="Q1546" s="7">
        <v>0</v>
      </c>
      <c r="R1546" s="7">
        <v>-8875.8700000000008</v>
      </c>
      <c r="S1546" s="12">
        <f t="shared" si="861"/>
        <v>-8875.8700000000008</v>
      </c>
      <c r="T1546" s="18">
        <f t="shared" si="862"/>
        <v>0</v>
      </c>
      <c r="U1546" s="18">
        <v>2334.14</v>
      </c>
      <c r="V1546" s="30">
        <f t="shared" si="863"/>
        <v>44713</v>
      </c>
      <c r="W1546" s="28">
        <f t="shared" si="860"/>
        <v>0.96944444444444444</v>
      </c>
      <c r="X1546" s="38"/>
      <c r="AD1546"/>
      <c r="AE1546" s="43" t="s">
        <v>4429</v>
      </c>
      <c r="AF1546">
        <f>MATCH(AE1546,'CAT-4'!$A:$A,0)</f>
        <v>844</v>
      </c>
      <c r="AG1546">
        <f>MATCH(V1546,'CAT-4'!$1:$1,0)</f>
        <v>126</v>
      </c>
      <c r="AH1546">
        <f>INDEX('CAT-4'!$1:$1048576,FAR!AF1546,FAR!AG1546)</f>
        <v>155.80000000000001</v>
      </c>
      <c r="AI1546">
        <f>MATCH($AI$3,'CAT-4'!$1:$1,0)</f>
        <v>133</v>
      </c>
      <c r="AJ1546">
        <f>INDEX('CAT-4'!$1:$1048576,FAR!AF1546,FAR!AI1546)</f>
        <v>157.9</v>
      </c>
      <c r="AK1546" s="28">
        <f t="shared" ref="AK1546:AK1548" si="864">AJ1546/AH1546</f>
        <v>1.0134788189987163</v>
      </c>
      <c r="AL1546" s="28">
        <f t="shared" ref="AL1546:AL1548" si="865">AK1546</f>
        <v>1.0134788189987163</v>
      </c>
      <c r="AM1546" s="2">
        <f>INDEX(ELSV!$C$4:$G$58,MATCH(AE1546,ELSV!$G$4:$G$58,0),MATCH(IF(O1546&gt;2000000,"A",IF(O1546&gt;1000000,"B",IF(O1546&gt;100000,"C","D"))),ELSV!$C$4:$G$4,0))</f>
        <v>8</v>
      </c>
      <c r="AN1546" s="77">
        <f>INDEX(ELSV!$G$4:$K$58,MATCH(AE1546,ELSV!$G$4:$G$58,0),MATCH(IF(O1546&gt;2000000,"A",IF(O1546&gt;1000000,"B",IF(O1546&gt;100000,"C","D"))),ELSV!$G$4:$K$4,0))</f>
        <v>0.95</v>
      </c>
      <c r="AO1546" s="24">
        <f t="shared" si="853"/>
        <v>11361.1076957638</v>
      </c>
      <c r="AP1546" s="24">
        <f t="shared" si="854"/>
        <v>1307.9080751841971</v>
      </c>
      <c r="AQ1546" s="25">
        <f t="shared" si="855"/>
        <v>10053.199620579602</v>
      </c>
    </row>
    <row r="1547" spans="1:43" x14ac:dyDescent="0.25">
      <c r="A1547" s="11">
        <v>3004</v>
      </c>
      <c r="B1547" s="6">
        <v>3004000212</v>
      </c>
      <c r="C1547" s="6">
        <v>20000201</v>
      </c>
      <c r="D1547" s="6">
        <v>3020000456</v>
      </c>
      <c r="E1547" s="6" t="s">
        <v>1583</v>
      </c>
      <c r="F1547" s="6" t="s">
        <v>549</v>
      </c>
      <c r="G1547" s="6"/>
      <c r="H1547" s="6">
        <v>1</v>
      </c>
      <c r="I1547" s="6" t="s">
        <v>8</v>
      </c>
      <c r="J1547" s="27">
        <v>43830</v>
      </c>
      <c r="K1547" s="27">
        <v>43830</v>
      </c>
      <c r="L1547" s="7">
        <v>11200.01</v>
      </c>
      <c r="M1547" s="7">
        <v>0</v>
      </c>
      <c r="N1547" s="7"/>
      <c r="O1547" s="8">
        <v>11200.01</v>
      </c>
      <c r="P1547" s="7">
        <v>-1470.05</v>
      </c>
      <c r="Q1547" s="7">
        <v>0</v>
      </c>
      <c r="R1547" s="7">
        <v>-652.96</v>
      </c>
      <c r="S1547" s="12">
        <f t="shared" si="861"/>
        <v>-2123.0100000000002</v>
      </c>
      <c r="T1547" s="18">
        <f t="shared" si="862"/>
        <v>9729.9600000000009</v>
      </c>
      <c r="U1547" s="18">
        <v>9077</v>
      </c>
      <c r="V1547" s="30">
        <f t="shared" si="863"/>
        <v>43800</v>
      </c>
      <c r="W1547" s="28">
        <f t="shared" si="860"/>
        <v>3.4305555555555554</v>
      </c>
      <c r="X1547" s="38"/>
      <c r="AD1547"/>
      <c r="AE1547" s="43" t="s">
        <v>4429</v>
      </c>
      <c r="AF1547">
        <f>MATCH(AE1547,'CAT-4'!$A:$A,0)</f>
        <v>844</v>
      </c>
      <c r="AG1547">
        <f>MATCH(V1547,'CAT-4'!$1:$1,0)</f>
        <v>96</v>
      </c>
      <c r="AH1547">
        <f>INDEX('CAT-4'!$1:$1048576,FAR!AF1547,FAR!AG1547)</f>
        <v>130.30000000000001</v>
      </c>
      <c r="AI1547">
        <f>MATCH($AI$3,'CAT-4'!$1:$1,0)</f>
        <v>133</v>
      </c>
      <c r="AJ1547">
        <f>INDEX('CAT-4'!$1:$1048576,FAR!AF1547,FAR!AI1547)</f>
        <v>157.9</v>
      </c>
      <c r="AK1547" s="28">
        <f t="shared" si="864"/>
        <v>1.2118188795088258</v>
      </c>
      <c r="AL1547" s="28">
        <f t="shared" si="865"/>
        <v>1.2118188795088258</v>
      </c>
      <c r="AM1547" s="2">
        <f>INDEX(ELSV!$C$4:$G$58,MATCH(AE1547,ELSV!$G$4:$G$58,0),MATCH(IF(O1547&gt;2000000,"A",IF(O1547&gt;1000000,"B",IF(O1547&gt;100000,"C","D"))),ELSV!$C$4:$G$4,0))</f>
        <v>8</v>
      </c>
      <c r="AN1547" s="77">
        <f>INDEX(ELSV!$G$4:$K$58,MATCH(AE1547,ELSV!$G$4:$G$58,0),MATCH(IF(O1547&gt;2000000,"A",IF(O1547&gt;1000000,"B",IF(O1547&gt;100000,"C","D"))),ELSV!$G$4:$K$4,0))</f>
        <v>0.95</v>
      </c>
      <c r="AO1547" s="24">
        <f t="shared" si="853"/>
        <v>13572.383568687645</v>
      </c>
      <c r="AP1547" s="24">
        <f t="shared" si="854"/>
        <v>5529.0968826259641</v>
      </c>
      <c r="AQ1547" s="25">
        <f t="shared" si="855"/>
        <v>8043.2866860616805</v>
      </c>
    </row>
    <row r="1548" spans="1:43" x14ac:dyDescent="0.25">
      <c r="A1548" s="11">
        <v>3005</v>
      </c>
      <c r="B1548" s="6">
        <v>3005006201</v>
      </c>
      <c r="C1548" s="6">
        <v>20000301</v>
      </c>
      <c r="D1548" s="6">
        <v>4000000198</v>
      </c>
      <c r="E1548" s="6" t="s">
        <v>1584</v>
      </c>
      <c r="F1548" s="6" t="s">
        <v>940</v>
      </c>
      <c r="G1548" s="6"/>
      <c r="H1548" s="6">
        <v>10</v>
      </c>
      <c r="I1548" s="6" t="s">
        <v>41</v>
      </c>
      <c r="J1548" s="27">
        <v>41455</v>
      </c>
      <c r="K1548" s="27">
        <v>41426</v>
      </c>
      <c r="L1548" s="7">
        <v>11130.01</v>
      </c>
      <c r="M1548" s="7">
        <v>0</v>
      </c>
      <c r="N1548" s="7"/>
      <c r="O1548" s="8">
        <v>11130.01</v>
      </c>
      <c r="P1548" s="7">
        <v>-11130.01</v>
      </c>
      <c r="Q1548" s="7">
        <v>0</v>
      </c>
      <c r="R1548" s="7">
        <v>0</v>
      </c>
      <c r="S1548" s="12">
        <f t="shared" si="861"/>
        <v>-11130.01</v>
      </c>
      <c r="T1548" s="18">
        <f t="shared" si="862"/>
        <v>0</v>
      </c>
      <c r="U1548" s="18">
        <v>0</v>
      </c>
      <c r="V1548" s="30">
        <f t="shared" si="863"/>
        <v>41426</v>
      </c>
      <c r="W1548" s="28">
        <f t="shared" si="860"/>
        <v>10.011111111111111</v>
      </c>
      <c r="X1548" s="38"/>
      <c r="AD1548"/>
      <c r="AE1548" s="43" t="s">
        <v>4429</v>
      </c>
      <c r="AF1548">
        <f>MATCH(AE1548,'CAT-4'!$A:$A,0)</f>
        <v>844</v>
      </c>
      <c r="AG1548">
        <f>MATCH(V1548,'CAT-4'!$1:$1,0)</f>
        <v>18</v>
      </c>
      <c r="AH1548">
        <f>INDEX('CAT-4'!$1:$1048576,FAR!AF1548,FAR!AG1548)</f>
        <v>106.3</v>
      </c>
      <c r="AI1548">
        <f>MATCH($AI$3,'CAT-4'!$1:$1,0)</f>
        <v>133</v>
      </c>
      <c r="AJ1548">
        <f>INDEX('CAT-4'!$1:$1048576,FAR!AF1548,FAR!AI1548)</f>
        <v>157.9</v>
      </c>
      <c r="AK1548" s="28">
        <f t="shared" si="864"/>
        <v>1.4854186265286924</v>
      </c>
      <c r="AL1548" s="28">
        <f t="shared" si="865"/>
        <v>1.4854186265286924</v>
      </c>
      <c r="AM1548" s="2">
        <f>INDEX(ELSV!$C$4:$G$58,MATCH(AE1548,ELSV!$G$4:$G$58,0),MATCH(IF(O1548&gt;2000000,"A",IF(O1548&gt;1000000,"B",IF(O1548&gt;100000,"C","D"))),ELSV!$C$4:$G$4,0))</f>
        <v>8</v>
      </c>
      <c r="AN1548" s="77">
        <f>INDEX(ELSV!$G$4:$K$58,MATCH(AE1548,ELSV!$G$4:$G$58,0),MATCH(IF(O1548&gt;2000000,"A",IF(O1548&gt;1000000,"B",IF(O1548&gt;100000,"C","D"))),ELSV!$G$4:$K$4,0))</f>
        <v>0.95</v>
      </c>
      <c r="AO1548" s="24">
        <f t="shared" si="853"/>
        <v>16532.724167450611</v>
      </c>
      <c r="AP1548" s="24">
        <f t="shared" si="854"/>
        <v>15706.087959078081</v>
      </c>
      <c r="AQ1548" s="25">
        <f t="shared" si="855"/>
        <v>826.63620837253075</v>
      </c>
    </row>
    <row r="1549" spans="1:43" hidden="1" x14ac:dyDescent="0.25">
      <c r="A1549" s="11">
        <v>3005</v>
      </c>
      <c r="B1549" s="6">
        <v>3005006201</v>
      </c>
      <c r="C1549" s="6">
        <v>20000102</v>
      </c>
      <c r="D1549" s="6">
        <v>2010000055</v>
      </c>
      <c r="E1549" s="6" t="s">
        <v>1584</v>
      </c>
      <c r="F1549" s="6" t="s">
        <v>106</v>
      </c>
      <c r="G1549" s="6" t="s">
        <v>1597</v>
      </c>
      <c r="H1549" s="83">
        <v>1</v>
      </c>
      <c r="I1549" s="6" t="s">
        <v>8</v>
      </c>
      <c r="J1549" s="27">
        <v>41820</v>
      </c>
      <c r="K1549" s="27">
        <v>41820</v>
      </c>
      <c r="L1549" s="7">
        <v>11123</v>
      </c>
      <c r="M1549" s="7">
        <v>0</v>
      </c>
      <c r="N1549" s="7"/>
      <c r="O1549" s="8">
        <v>11123</v>
      </c>
      <c r="P1549" s="7">
        <v>-2880.47</v>
      </c>
      <c r="Q1549" s="7">
        <v>0</v>
      </c>
      <c r="R1549" s="7">
        <v>-371.51</v>
      </c>
      <c r="S1549" s="12">
        <f t="shared" si="861"/>
        <v>-3251.9799999999996</v>
      </c>
      <c r="T1549" s="18">
        <f t="shared" si="862"/>
        <v>8242.5300000000007</v>
      </c>
      <c r="U1549" s="18">
        <v>7871.02</v>
      </c>
      <c r="V1549" s="30">
        <f t="shared" si="863"/>
        <v>41791</v>
      </c>
      <c r="AD1549"/>
      <c r="AL1549"/>
      <c r="AO1549"/>
    </row>
    <row r="1550" spans="1:43" x14ac:dyDescent="0.25">
      <c r="A1550" s="11">
        <v>3008</v>
      </c>
      <c r="B1550" s="6">
        <v>3008006203</v>
      </c>
      <c r="C1550" s="6">
        <v>20000401</v>
      </c>
      <c r="D1550" s="6">
        <v>5000000027</v>
      </c>
      <c r="E1550" s="6" t="s">
        <v>1586</v>
      </c>
      <c r="F1550" s="6" t="s">
        <v>1093</v>
      </c>
      <c r="G1550" s="6"/>
      <c r="H1550" s="6">
        <v>6</v>
      </c>
      <c r="I1550" s="6" t="s">
        <v>8</v>
      </c>
      <c r="J1550" s="27">
        <v>40633</v>
      </c>
      <c r="K1550" s="27">
        <v>40633</v>
      </c>
      <c r="L1550" s="7">
        <v>11100.3</v>
      </c>
      <c r="M1550" s="7">
        <v>0</v>
      </c>
      <c r="N1550" s="7"/>
      <c r="O1550" s="8">
        <v>11100.3</v>
      </c>
      <c r="P1550" s="7">
        <v>-7204.9</v>
      </c>
      <c r="Q1550" s="7">
        <v>0</v>
      </c>
      <c r="R1550" s="7">
        <v>-702.65</v>
      </c>
      <c r="S1550" s="12">
        <f t="shared" si="861"/>
        <v>-7907.5499999999993</v>
      </c>
      <c r="T1550" s="18">
        <f t="shared" si="862"/>
        <v>3895.3999999999996</v>
      </c>
      <c r="U1550" s="18">
        <v>3192.75</v>
      </c>
      <c r="V1550" s="30">
        <f t="shared" si="863"/>
        <v>40603</v>
      </c>
      <c r="W1550" s="28">
        <f t="shared" ref="W1550:W1610" si="866">YEARFRAC(K1550,$W$3)</f>
        <v>12.180555555555555</v>
      </c>
      <c r="X1550" s="38" t="s">
        <v>2852</v>
      </c>
      <c r="Y1550">
        <f>MATCH(X1550,'CAT-3'!$A:$A,0)</f>
        <v>628</v>
      </c>
      <c r="Z1550">
        <f>MATCH(V1550,'CAT-3'!$1:$1,0)</f>
        <v>78</v>
      </c>
      <c r="AA1550">
        <f>INDEX('CAT-3'!$1:$1048576,FAR!Y1550,FAR!Z1550)</f>
        <v>129.9</v>
      </c>
      <c r="AB1550">
        <f>MATCH($AB$3,'CAT-3'!$1:$1,0)</f>
        <v>90</v>
      </c>
      <c r="AC1550">
        <f>INDEX('CAT-3'!$1:$1048576,FAR!Y1550,FAR!AB1550)</f>
        <v>138.4</v>
      </c>
      <c r="AD1550" s="28">
        <f>AC1550/AA1550</f>
        <v>1.0654349499615088</v>
      </c>
      <c r="AE1550" s="43" t="s">
        <v>4429</v>
      </c>
      <c r="AF1550">
        <f>MATCH(AE1550,'CAT-4'!$A:$A,0)</f>
        <v>844</v>
      </c>
      <c r="AG1550">
        <f>MATCH($AG$3,'CAT-4'!$1:$1,0)</f>
        <v>4</v>
      </c>
      <c r="AH1550">
        <f>INDEX('CAT-4'!$1:$1048576,FAR!AF1550,FAR!AG1550)</f>
        <v>103.9</v>
      </c>
      <c r="AI1550">
        <f>MATCH($AI$3,'CAT-4'!$1:$1,0)</f>
        <v>133</v>
      </c>
      <c r="AJ1550">
        <f>INDEX('CAT-4'!$1:$1048576,FAR!AF1550,FAR!AI1550)</f>
        <v>157.9</v>
      </c>
      <c r="AK1550" s="28">
        <f>AJ1550/AH1550</f>
        <v>1.5197305101058709</v>
      </c>
      <c r="AL1550" s="28">
        <f>AK1550*AD1550</f>
        <v>1.6191739999896269</v>
      </c>
      <c r="AM1550" s="2">
        <f>INDEX(ELSV!$C$4:$G$58,MATCH(AE1550,ELSV!$G$4:$G$58,0),MATCH(IF(O1550&gt;2000000,"A",IF(O1550&gt;1000000,"B",IF(O1550&gt;100000,"C","D"))),ELSV!$C$4:$G$4,0))</f>
        <v>8</v>
      </c>
      <c r="AN1550" s="77">
        <f>INDEX(ELSV!$G$4:$K$58,MATCH(AE1550,ELSV!$G$4:$G$58,0),MATCH(IF(O1550&gt;2000000,"A",IF(O1550&gt;1000000,"B",IF(O1550&gt;100000,"C","D"))),ELSV!$G$4:$K$4,0))</f>
        <v>0.95</v>
      </c>
      <c r="AO1550" s="24">
        <f t="shared" ref="AO1550:AO1613" si="867">AL1550*O1550</f>
        <v>17973.317152084855</v>
      </c>
      <c r="AP1550" s="24">
        <f t="shared" ref="AP1550:AP1613" si="868">AO1550*(AN1550/AM1550)*(IF(W1550&gt;AM1550,AM1550,W1550))</f>
        <v>17074.651294480613</v>
      </c>
      <c r="AQ1550" s="25">
        <f t="shared" ref="AQ1550:AQ1607" si="869">AO1550-AP1550</f>
        <v>898.66585760424277</v>
      </c>
    </row>
    <row r="1551" spans="1:43" x14ac:dyDescent="0.25">
      <c r="A1551" s="11">
        <v>3005</v>
      </c>
      <c r="B1551" s="6">
        <v>3005006201</v>
      </c>
      <c r="C1551" s="6">
        <v>20000301</v>
      </c>
      <c r="D1551" s="6">
        <v>4000000355</v>
      </c>
      <c r="E1551" s="6" t="s">
        <v>1584</v>
      </c>
      <c r="F1551" s="6" t="s">
        <v>1048</v>
      </c>
      <c r="G1551" s="6"/>
      <c r="H1551" s="6">
        <v>1</v>
      </c>
      <c r="I1551" s="6" t="s">
        <v>8</v>
      </c>
      <c r="J1551" s="27">
        <v>44347</v>
      </c>
      <c r="K1551" s="27">
        <v>44347</v>
      </c>
      <c r="L1551" s="7">
        <v>11000.01</v>
      </c>
      <c r="M1551" s="7">
        <v>0</v>
      </c>
      <c r="N1551" s="7"/>
      <c r="O1551" s="8">
        <v>11000.01</v>
      </c>
      <c r="P1551" s="7">
        <v>-581.84</v>
      </c>
      <c r="Q1551" s="7">
        <v>0</v>
      </c>
      <c r="R1551" s="7">
        <v>-696.3</v>
      </c>
      <c r="S1551" s="12">
        <f t="shared" si="861"/>
        <v>-1278.1399999999999</v>
      </c>
      <c r="T1551" s="18">
        <f t="shared" si="862"/>
        <v>10418.17</v>
      </c>
      <c r="U1551" s="18">
        <v>9721.8700000000008</v>
      </c>
      <c r="V1551" s="30">
        <f t="shared" si="863"/>
        <v>44317</v>
      </c>
      <c r="W1551" s="28">
        <f t="shared" si="866"/>
        <v>2.0138888888888888</v>
      </c>
      <c r="X1551" s="38"/>
      <c r="AD1551"/>
      <c r="AE1551" s="43" t="s">
        <v>4429</v>
      </c>
      <c r="AF1551">
        <f>MATCH(AE1551,'CAT-4'!$A:$A,0)</f>
        <v>844</v>
      </c>
      <c r="AG1551">
        <f>MATCH(V1551,'CAT-4'!$1:$1,0)</f>
        <v>113</v>
      </c>
      <c r="AH1551">
        <f>INDEX('CAT-4'!$1:$1048576,FAR!AF1551,FAR!AG1551)</f>
        <v>146.30000000000001</v>
      </c>
      <c r="AI1551">
        <f>MATCH($AI$3,'CAT-4'!$1:$1,0)</f>
        <v>133</v>
      </c>
      <c r="AJ1551">
        <f>INDEX('CAT-4'!$1:$1048576,FAR!AF1551,FAR!AI1551)</f>
        <v>157.9</v>
      </c>
      <c r="AK1551" s="28">
        <f>AJ1551/AH1551</f>
        <v>1.0792891319207107</v>
      </c>
      <c r="AL1551" s="28">
        <f>AK1551</f>
        <v>1.0792891319207107</v>
      </c>
      <c r="AM1551" s="2">
        <f>INDEX(ELSV!$C$4:$G$58,MATCH(AE1551,ELSV!$G$4:$G$58,0),MATCH(IF(O1551&gt;2000000,"A",IF(O1551&gt;1000000,"B",IF(O1551&gt;100000,"C","D"))),ELSV!$C$4:$G$4,0))</f>
        <v>8</v>
      </c>
      <c r="AN1551" s="77">
        <f>INDEX(ELSV!$G$4:$K$58,MATCH(AE1551,ELSV!$G$4:$G$58,0),MATCH(IF(O1551&gt;2000000,"A",IF(O1551&gt;1000000,"B",IF(O1551&gt;100000,"C","D"))),ELSV!$G$4:$K$4,0))</f>
        <v>0.95</v>
      </c>
      <c r="AO1551" s="24">
        <f t="shared" si="867"/>
        <v>11872.191244019137</v>
      </c>
      <c r="AP1551" s="24">
        <f t="shared" si="868"/>
        <v>2839.2262914299235</v>
      </c>
      <c r="AQ1551" s="25">
        <f t="shared" si="869"/>
        <v>9032.9649525892128</v>
      </c>
    </row>
    <row r="1552" spans="1:43" x14ac:dyDescent="0.25">
      <c r="A1552" s="11">
        <v>3007</v>
      </c>
      <c r="B1552" s="6">
        <v>3007006203</v>
      </c>
      <c r="C1552" s="6">
        <v>20000301</v>
      </c>
      <c r="D1552" s="6">
        <v>4000000024</v>
      </c>
      <c r="E1552" s="6" t="s">
        <v>1585</v>
      </c>
      <c r="F1552" s="6" t="s">
        <v>811</v>
      </c>
      <c r="G1552" s="6"/>
      <c r="H1552" s="6">
        <v>1</v>
      </c>
      <c r="I1552" s="6" t="s">
        <v>8</v>
      </c>
      <c r="J1552" s="27">
        <v>40782</v>
      </c>
      <c r="K1552" s="27">
        <v>40782</v>
      </c>
      <c r="L1552" s="7">
        <v>10990.01</v>
      </c>
      <c r="M1552" s="7">
        <v>0</v>
      </c>
      <c r="N1552" s="7"/>
      <c r="O1552" s="8">
        <v>10990.01</v>
      </c>
      <c r="P1552" s="7">
        <v>-7371.06</v>
      </c>
      <c r="Q1552" s="7">
        <v>0</v>
      </c>
      <c r="R1552" s="7">
        <v>-695.67</v>
      </c>
      <c r="S1552" s="12">
        <f t="shared" si="861"/>
        <v>-8066.7300000000005</v>
      </c>
      <c r="T1552" s="18">
        <f t="shared" si="862"/>
        <v>3618.95</v>
      </c>
      <c r="U1552" s="18">
        <v>2923.28</v>
      </c>
      <c r="V1552" s="30">
        <f t="shared" si="863"/>
        <v>40756</v>
      </c>
      <c r="W1552" s="28">
        <f t="shared" si="866"/>
        <v>11.772222222222222</v>
      </c>
      <c r="X1552" s="38" t="s">
        <v>3064</v>
      </c>
      <c r="Y1552">
        <f>MATCH(X1552,'CAT-3'!$A:$A,0)</f>
        <v>734</v>
      </c>
      <c r="Z1552">
        <f>MATCH(V1552,'CAT-3'!$1:$1,0)</f>
        <v>83</v>
      </c>
      <c r="AA1552">
        <f>INDEX('CAT-3'!$1:$1048576,FAR!Y1552,FAR!Z1552)</f>
        <v>116.3</v>
      </c>
      <c r="AB1552">
        <f>MATCH($AB$3,'CAT-3'!$1:$1,0)</f>
        <v>90</v>
      </c>
      <c r="AC1552">
        <f>INDEX('CAT-3'!$1:$1048576,FAR!Y1552,FAR!AB1552)</f>
        <v>116.8</v>
      </c>
      <c r="AD1552" s="28">
        <f>AC1552/AA1552</f>
        <v>1.0042992261392949</v>
      </c>
      <c r="AE1552" s="43" t="s">
        <v>4165</v>
      </c>
      <c r="AF1552">
        <f>MATCH(AE1552,'CAT-4'!$A:$A,0)</f>
        <v>708</v>
      </c>
      <c r="AG1552">
        <f>MATCH($AG$3,'CAT-4'!$1:$1,0)</f>
        <v>4</v>
      </c>
      <c r="AH1552">
        <f>INDEX('CAT-4'!$1:$1048576,FAR!AF1552,FAR!AG1552)</f>
        <v>102.3</v>
      </c>
      <c r="AI1552">
        <f>MATCH($AI$3,'CAT-4'!$1:$1,0)</f>
        <v>133</v>
      </c>
      <c r="AJ1552">
        <f>INDEX('CAT-4'!$1:$1048576,FAR!AF1552,FAR!AI1552)</f>
        <v>133.69999999999999</v>
      </c>
      <c r="AK1552" s="28">
        <f>AJ1552/AH1552</f>
        <v>1.3069403714565004</v>
      </c>
      <c r="AL1552" s="28">
        <f>AK1552*AD1552</f>
        <v>1.3125592036639659</v>
      </c>
      <c r="AM1552" s="2">
        <f>INDEX(ELSV!$C$4:$G$58,MATCH(AE1552,ELSV!$G$4:$G$58,0),MATCH(IF(O1552&gt;2000000,"A",IF(O1552&gt;1000000,"B",IF(O1552&gt;100000,"C","D"))),ELSV!$C$4:$G$4,0))</f>
        <v>8</v>
      </c>
      <c r="AN1552" s="77">
        <f>INDEX(ELSV!$G$4:$K$58,MATCH(AE1552,ELSV!$G$4:$G$58,0),MATCH(IF(O1552&gt;2000000,"A",IF(O1552&gt;1000000,"B",IF(O1552&gt;100000,"C","D"))),ELSV!$G$4:$K$4,0))</f>
        <v>0.95</v>
      </c>
      <c r="AO1552" s="24">
        <f t="shared" si="867"/>
        <v>14425.038773859023</v>
      </c>
      <c r="AP1552" s="24">
        <f t="shared" si="868"/>
        <v>13703.786835166071</v>
      </c>
      <c r="AQ1552" s="25">
        <f t="shared" si="869"/>
        <v>721.25193869295254</v>
      </c>
    </row>
    <row r="1553" spans="1:43" x14ac:dyDescent="0.25">
      <c r="A1553" s="11">
        <v>3008</v>
      </c>
      <c r="B1553" s="6">
        <v>3008000209</v>
      </c>
      <c r="C1553" s="6">
        <v>20000401</v>
      </c>
      <c r="D1553" s="6">
        <v>5000000463</v>
      </c>
      <c r="E1553" s="6" t="s">
        <v>1586</v>
      </c>
      <c r="F1553" s="6" t="s">
        <v>1318</v>
      </c>
      <c r="G1553" s="6"/>
      <c r="H1553" s="6">
        <v>4</v>
      </c>
      <c r="I1553" s="6" t="s">
        <v>41</v>
      </c>
      <c r="J1553" s="27">
        <v>44735</v>
      </c>
      <c r="K1553" s="27">
        <v>44735</v>
      </c>
      <c r="L1553" s="7">
        <v>0</v>
      </c>
      <c r="M1553" s="10">
        <v>10856.01</v>
      </c>
      <c r="N1553" s="10"/>
      <c r="O1553" s="8">
        <v>10856.01</v>
      </c>
      <c r="P1553" s="10">
        <v>0</v>
      </c>
      <c r="Q1553" s="10">
        <v>0</v>
      </c>
      <c r="R1553" s="10">
        <v>-8387.3799999999992</v>
      </c>
      <c r="S1553" s="13">
        <f t="shared" si="861"/>
        <v>-8387.3799999999992</v>
      </c>
      <c r="T1553" s="18">
        <f t="shared" si="862"/>
        <v>0</v>
      </c>
      <c r="U1553" s="18">
        <v>2468.63</v>
      </c>
      <c r="V1553" s="30">
        <f t="shared" si="863"/>
        <v>44713</v>
      </c>
      <c r="W1553" s="28">
        <f t="shared" si="866"/>
        <v>0.95</v>
      </c>
      <c r="X1553" s="38"/>
      <c r="AD1553"/>
      <c r="AE1553" s="43" t="s">
        <v>4174</v>
      </c>
      <c r="AF1553">
        <f>MATCH(AE1553,'CAT-4'!$A:$A,0)</f>
        <v>713</v>
      </c>
      <c r="AG1553">
        <f>MATCH(V1553,'CAT-4'!$1:$1,0)</f>
        <v>126</v>
      </c>
      <c r="AH1553">
        <f>INDEX('CAT-4'!$1:$1048576,FAR!AF1553,FAR!AG1553)</f>
        <v>148.9</v>
      </c>
      <c r="AI1553">
        <f>MATCH($AI$3,'CAT-4'!$1:$1,0)</f>
        <v>133</v>
      </c>
      <c r="AJ1553">
        <f>INDEX('CAT-4'!$1:$1048576,FAR!AF1553,FAR!AI1553)</f>
        <v>151.30000000000001</v>
      </c>
      <c r="AK1553" s="28">
        <f t="shared" ref="AK1553:AK1558" si="870">AJ1553/AH1553</f>
        <v>1.0161182001343183</v>
      </c>
      <c r="AL1553" s="28">
        <f t="shared" ref="AL1553:AL1558" si="871">AK1553</f>
        <v>1.0161182001343183</v>
      </c>
      <c r="AM1553" s="2">
        <f>INDEX(ELSV!$C$4:$G$58,MATCH(AE1553,ELSV!$G$4:$G$58,0),MATCH(IF(O1553&gt;2000000,"A",IF(O1553&gt;1000000,"B",IF(O1553&gt;100000,"C","D"))),ELSV!$C$4:$G$4,0))</f>
        <v>8</v>
      </c>
      <c r="AN1553" s="77">
        <f>INDEX(ELSV!$G$4:$K$58,MATCH(AE1553,ELSV!$G$4:$G$58,0),MATCH(IF(O1553&gt;2000000,"A",IF(O1553&gt;1000000,"B",IF(O1553&gt;100000,"C","D"))),ELSV!$G$4:$K$4,0))</f>
        <v>0.95</v>
      </c>
      <c r="AO1553" s="24">
        <f t="shared" si="867"/>
        <v>11030.989341840161</v>
      </c>
      <c r="AP1553" s="24">
        <f t="shared" si="868"/>
        <v>1244.4334851263429</v>
      </c>
      <c r="AQ1553" s="25">
        <f t="shared" si="869"/>
        <v>9786.5558567138178</v>
      </c>
    </row>
    <row r="1554" spans="1:43" x14ac:dyDescent="0.25">
      <c r="A1554" s="11">
        <v>3007</v>
      </c>
      <c r="B1554" s="6">
        <v>3007006203</v>
      </c>
      <c r="C1554" s="6">
        <v>20000301</v>
      </c>
      <c r="D1554" s="6">
        <v>4000000321</v>
      </c>
      <c r="E1554" s="6" t="s">
        <v>1585</v>
      </c>
      <c r="F1554" s="6" t="s">
        <v>947</v>
      </c>
      <c r="G1554" s="6"/>
      <c r="H1554" s="6">
        <v>1</v>
      </c>
      <c r="I1554" s="6" t="s">
        <v>8</v>
      </c>
      <c r="J1554" s="27">
        <v>43830</v>
      </c>
      <c r="K1554" s="27">
        <v>43830</v>
      </c>
      <c r="L1554" s="7">
        <v>10826.46</v>
      </c>
      <c r="M1554" s="7">
        <v>0</v>
      </c>
      <c r="N1554" s="7"/>
      <c r="O1554" s="8">
        <v>10826.46</v>
      </c>
      <c r="P1554" s="7">
        <v>-1542.88</v>
      </c>
      <c r="Q1554" s="7">
        <v>0</v>
      </c>
      <c r="R1554" s="7">
        <v>-685.31</v>
      </c>
      <c r="S1554" s="12">
        <f t="shared" si="861"/>
        <v>-2228.19</v>
      </c>
      <c r="T1554" s="18">
        <f t="shared" si="862"/>
        <v>9283.5799999999981</v>
      </c>
      <c r="U1554" s="18">
        <v>8598.27</v>
      </c>
      <c r="V1554" s="30">
        <f t="shared" si="863"/>
        <v>43800</v>
      </c>
      <c r="W1554" s="28">
        <f t="shared" si="866"/>
        <v>3.4305555555555554</v>
      </c>
      <c r="X1554" s="38"/>
      <c r="AD1554"/>
      <c r="AE1554" s="43" t="s">
        <v>4429</v>
      </c>
      <c r="AF1554">
        <f>MATCH(AE1554,'CAT-4'!$A:$A,0)</f>
        <v>844</v>
      </c>
      <c r="AG1554">
        <f>MATCH(V1554,'CAT-4'!$1:$1,0)</f>
        <v>96</v>
      </c>
      <c r="AH1554">
        <f>INDEX('CAT-4'!$1:$1048576,FAR!AF1554,FAR!AG1554)</f>
        <v>130.30000000000001</v>
      </c>
      <c r="AI1554">
        <f>MATCH($AI$3,'CAT-4'!$1:$1,0)</f>
        <v>133</v>
      </c>
      <c r="AJ1554">
        <f>INDEX('CAT-4'!$1:$1048576,FAR!AF1554,FAR!AI1554)</f>
        <v>157.9</v>
      </c>
      <c r="AK1554" s="28">
        <f t="shared" si="870"/>
        <v>1.2118188795088258</v>
      </c>
      <c r="AL1554" s="28">
        <f t="shared" si="871"/>
        <v>1.2118188795088258</v>
      </c>
      <c r="AM1554" s="2">
        <f>INDEX(ELSV!$C$4:$G$58,MATCH(AE1554,ELSV!$G$4:$G$58,0),MATCH(IF(O1554&gt;2000000,"A",IF(O1554&gt;1000000,"B",IF(O1554&gt;100000,"C","D"))),ELSV!$C$4:$G$4,0))</f>
        <v>8</v>
      </c>
      <c r="AN1554" s="77">
        <f>INDEX(ELSV!$G$4:$K$58,MATCH(AE1554,ELSV!$G$4:$G$58,0),MATCH(IF(O1554&gt;2000000,"A",IF(O1554&gt;1000000,"B",IF(O1554&gt;100000,"C","D"))),ELSV!$G$4:$K$4,0))</f>
        <v>0.95</v>
      </c>
      <c r="AO1554" s="24">
        <f t="shared" si="867"/>
        <v>13119.708626247122</v>
      </c>
      <c r="AP1554" s="24">
        <f t="shared" si="868"/>
        <v>5344.6868561612619</v>
      </c>
      <c r="AQ1554" s="25">
        <f t="shared" si="869"/>
        <v>7775.0217700858602</v>
      </c>
    </row>
    <row r="1555" spans="1:43" x14ac:dyDescent="0.25">
      <c r="A1555" s="11">
        <v>3006</v>
      </c>
      <c r="B1555" s="6">
        <v>3006006201</v>
      </c>
      <c r="C1555" s="6">
        <v>20000301</v>
      </c>
      <c r="D1555" s="6">
        <v>4000000249</v>
      </c>
      <c r="E1555" s="6" t="s">
        <v>1582</v>
      </c>
      <c r="F1555" s="6" t="s">
        <v>975</v>
      </c>
      <c r="G1555" s="6"/>
      <c r="H1555" s="6">
        <v>1</v>
      </c>
      <c r="I1555" s="6" t="s">
        <v>8</v>
      </c>
      <c r="J1555" s="27">
        <v>42195</v>
      </c>
      <c r="K1555" s="27">
        <v>42195</v>
      </c>
      <c r="L1555" s="7">
        <v>10634</v>
      </c>
      <c r="M1555" s="7">
        <v>0</v>
      </c>
      <c r="N1555" s="7"/>
      <c r="O1555" s="8">
        <v>10634</v>
      </c>
      <c r="P1555" s="7">
        <v>-4528</v>
      </c>
      <c r="Q1555" s="7">
        <v>0</v>
      </c>
      <c r="R1555" s="7">
        <v>-673.13</v>
      </c>
      <c r="S1555" s="12">
        <f t="shared" si="861"/>
        <v>-5201.13</v>
      </c>
      <c r="T1555" s="18">
        <f t="shared" si="862"/>
        <v>6106</v>
      </c>
      <c r="U1555" s="18">
        <v>5432.87</v>
      </c>
      <c r="V1555" s="30">
        <f t="shared" si="863"/>
        <v>42186</v>
      </c>
      <c r="W1555" s="28">
        <f t="shared" si="866"/>
        <v>7.9027777777777777</v>
      </c>
      <c r="X1555" s="38"/>
      <c r="AD1555"/>
      <c r="AE1555" s="43" t="s">
        <v>4429</v>
      </c>
      <c r="AF1555">
        <f>MATCH(AE1555,'CAT-4'!$A:$A,0)</f>
        <v>844</v>
      </c>
      <c r="AG1555">
        <f>MATCH(V1555,'CAT-4'!$1:$1,0)</f>
        <v>43</v>
      </c>
      <c r="AH1555">
        <f>INDEX('CAT-4'!$1:$1048576,FAR!AF1555,FAR!AG1555)</f>
        <v>112</v>
      </c>
      <c r="AI1555">
        <f>MATCH($AI$3,'CAT-4'!$1:$1,0)</f>
        <v>133</v>
      </c>
      <c r="AJ1555">
        <f>INDEX('CAT-4'!$1:$1048576,FAR!AF1555,FAR!AI1555)</f>
        <v>157.9</v>
      </c>
      <c r="AK1555" s="28">
        <f t="shared" si="870"/>
        <v>1.4098214285714286</v>
      </c>
      <c r="AL1555" s="28">
        <f t="shared" si="871"/>
        <v>1.4098214285714286</v>
      </c>
      <c r="AM1555" s="2">
        <f>INDEX(ELSV!$C$4:$G$58,MATCH(AE1555,ELSV!$G$4:$G$58,0),MATCH(IF(O1555&gt;2000000,"A",IF(O1555&gt;1000000,"B",IF(O1555&gt;100000,"C","D"))),ELSV!$C$4:$G$4,0))</f>
        <v>8</v>
      </c>
      <c r="AN1555" s="77">
        <f>INDEX(ELSV!$G$4:$K$58,MATCH(AE1555,ELSV!$G$4:$G$58,0),MATCH(IF(O1555&gt;2000000,"A",IF(O1555&gt;1000000,"B",IF(O1555&gt;100000,"C","D"))),ELSV!$G$4:$K$4,0))</f>
        <v>0.95</v>
      </c>
      <c r="AO1555" s="24">
        <f t="shared" si="867"/>
        <v>14992.041071428572</v>
      </c>
      <c r="AP1555" s="24">
        <f t="shared" si="868"/>
        <v>14069.353821459574</v>
      </c>
      <c r="AQ1555" s="25">
        <f t="shared" si="869"/>
        <v>922.687249968998</v>
      </c>
    </row>
    <row r="1556" spans="1:43" x14ac:dyDescent="0.25">
      <c r="A1556" s="11">
        <v>3004</v>
      </c>
      <c r="B1556" s="6">
        <v>3004000208</v>
      </c>
      <c r="C1556" s="6">
        <v>20000201</v>
      </c>
      <c r="D1556" s="6">
        <v>3020000199</v>
      </c>
      <c r="E1556" s="6" t="s">
        <v>1583</v>
      </c>
      <c r="F1556" s="6" t="s">
        <v>342</v>
      </c>
      <c r="G1556" s="6"/>
      <c r="H1556" s="6">
        <v>1</v>
      </c>
      <c r="I1556" s="6" t="s">
        <v>8</v>
      </c>
      <c r="J1556" s="27">
        <v>41274</v>
      </c>
      <c r="K1556" s="27">
        <v>41274</v>
      </c>
      <c r="L1556" s="7">
        <v>10618.19</v>
      </c>
      <c r="M1556" s="7">
        <v>0</v>
      </c>
      <c r="N1556" s="7"/>
      <c r="O1556" s="8">
        <v>10618.19</v>
      </c>
      <c r="P1556" s="7">
        <v>-5582.43</v>
      </c>
      <c r="Q1556" s="7">
        <v>0</v>
      </c>
      <c r="R1556" s="7">
        <v>-619.04</v>
      </c>
      <c r="S1556" s="12">
        <f t="shared" si="861"/>
        <v>-6201.47</v>
      </c>
      <c r="T1556" s="18">
        <f t="shared" si="862"/>
        <v>5035.76</v>
      </c>
      <c r="U1556" s="18">
        <v>4416.72</v>
      </c>
      <c r="V1556" s="30">
        <f t="shared" si="863"/>
        <v>41244</v>
      </c>
      <c r="W1556" s="28">
        <f t="shared" si="866"/>
        <v>10.430555555555555</v>
      </c>
      <c r="X1556" s="38"/>
      <c r="AD1556"/>
      <c r="AE1556" s="43" t="s">
        <v>4061</v>
      </c>
      <c r="AF1556">
        <f>MATCH(AE1556,'CAT-4'!$A:$A,0)</f>
        <v>654</v>
      </c>
      <c r="AG1556">
        <f>MATCH(V1556,'CAT-4'!$1:$1,0)</f>
        <v>12</v>
      </c>
      <c r="AH1556">
        <f>INDEX('CAT-4'!$1:$1048576,FAR!AF1556,FAR!AG1556)</f>
        <v>107.9</v>
      </c>
      <c r="AI1556">
        <f>MATCH($AI$3,'CAT-4'!$1:$1,0)</f>
        <v>133</v>
      </c>
      <c r="AJ1556">
        <f>INDEX('CAT-4'!$1:$1048576,FAR!AF1556,FAR!AI1556)</f>
        <v>112.9</v>
      </c>
      <c r="AK1556" s="28">
        <f t="shared" si="870"/>
        <v>1.046339202965709</v>
      </c>
      <c r="AL1556" s="28">
        <f t="shared" si="871"/>
        <v>1.046339202965709</v>
      </c>
      <c r="AM1556" s="2">
        <f>INDEX(ELSV!$C$4:$G$58,MATCH(AE1556,ELSV!$G$4:$G$58,0),MATCH(IF(O1556&gt;2000000,"A",IF(O1556&gt;1000000,"B",IF(O1556&gt;100000,"C","D"))),ELSV!$C$4:$G$4,0))</f>
        <v>5</v>
      </c>
      <c r="AN1556" s="77">
        <f>INDEX(ELSV!$G$4:$K$58,MATCH(AE1556,ELSV!$G$4:$G$58,0),MATCH(IF(O1556&gt;2000000,"A",IF(O1556&gt;1000000,"B",IF(O1556&gt;100000,"C","D"))),ELSV!$G$4:$K$4,0))</f>
        <v>1</v>
      </c>
      <c r="AO1556" s="24">
        <f t="shared" si="867"/>
        <v>11110.228461538463</v>
      </c>
      <c r="AP1556" s="24">
        <f t="shared" si="868"/>
        <v>11110.228461538463</v>
      </c>
      <c r="AQ1556" s="25">
        <f t="shared" si="869"/>
        <v>0</v>
      </c>
    </row>
    <row r="1557" spans="1:43" x14ac:dyDescent="0.25">
      <c r="A1557" s="11">
        <v>3006</v>
      </c>
      <c r="B1557" s="6">
        <v>3006005804</v>
      </c>
      <c r="C1557" s="6">
        <v>20000201</v>
      </c>
      <c r="D1557" s="6">
        <v>3020000205</v>
      </c>
      <c r="E1557" s="6" t="s">
        <v>1582</v>
      </c>
      <c r="F1557" s="6" t="s">
        <v>347</v>
      </c>
      <c r="G1557" s="6"/>
      <c r="H1557" s="6">
        <v>5</v>
      </c>
      <c r="I1557" s="6" t="s">
        <v>41</v>
      </c>
      <c r="J1557" s="27">
        <v>41274</v>
      </c>
      <c r="K1557" s="27">
        <v>41274</v>
      </c>
      <c r="L1557" s="7">
        <v>10618.03</v>
      </c>
      <c r="M1557" s="7">
        <v>0</v>
      </c>
      <c r="N1557" s="7"/>
      <c r="O1557" s="8">
        <v>10618.03</v>
      </c>
      <c r="P1557" s="7">
        <v>-5582.34</v>
      </c>
      <c r="Q1557" s="7">
        <v>0</v>
      </c>
      <c r="R1557" s="7">
        <v>-619.03</v>
      </c>
      <c r="S1557" s="12">
        <f t="shared" si="861"/>
        <v>-6201.37</v>
      </c>
      <c r="T1557" s="18">
        <f t="shared" si="862"/>
        <v>5035.6900000000005</v>
      </c>
      <c r="U1557" s="18">
        <v>4416.66</v>
      </c>
      <c r="V1557" s="30">
        <f t="shared" si="863"/>
        <v>41244</v>
      </c>
      <c r="W1557" s="28">
        <f t="shared" si="866"/>
        <v>10.430555555555555</v>
      </c>
      <c r="X1557" s="38"/>
      <c r="AD1557"/>
      <c r="AE1557" s="43" t="s">
        <v>4061</v>
      </c>
      <c r="AF1557">
        <f>MATCH(AE1557,'CAT-4'!$A:$A,0)</f>
        <v>654</v>
      </c>
      <c r="AG1557">
        <f>MATCH(V1557,'CAT-4'!$1:$1,0)</f>
        <v>12</v>
      </c>
      <c r="AH1557">
        <f>INDEX('CAT-4'!$1:$1048576,FAR!AF1557,FAR!AG1557)</f>
        <v>107.9</v>
      </c>
      <c r="AI1557">
        <f>MATCH($AI$3,'CAT-4'!$1:$1,0)</f>
        <v>133</v>
      </c>
      <c r="AJ1557">
        <f>INDEX('CAT-4'!$1:$1048576,FAR!AF1557,FAR!AI1557)</f>
        <v>112.9</v>
      </c>
      <c r="AK1557" s="28">
        <f t="shared" si="870"/>
        <v>1.046339202965709</v>
      </c>
      <c r="AL1557" s="28">
        <f t="shared" si="871"/>
        <v>1.046339202965709</v>
      </c>
      <c r="AM1557" s="2">
        <f>INDEX(ELSV!$C$4:$G$58,MATCH(AE1557,ELSV!$G$4:$G$58,0),MATCH(IF(O1557&gt;2000000,"A",IF(O1557&gt;1000000,"B",IF(O1557&gt;100000,"C","D"))),ELSV!$C$4:$G$4,0))</f>
        <v>5</v>
      </c>
      <c r="AN1557" s="77">
        <f>INDEX(ELSV!$G$4:$K$58,MATCH(AE1557,ELSV!$G$4:$G$58,0),MATCH(IF(O1557&gt;2000000,"A",IF(O1557&gt;1000000,"B",IF(O1557&gt;100000,"C","D"))),ELSV!$G$4:$K$4,0))</f>
        <v>1</v>
      </c>
      <c r="AO1557" s="24">
        <f t="shared" si="867"/>
        <v>11110.061047265988</v>
      </c>
      <c r="AP1557" s="24">
        <f t="shared" si="868"/>
        <v>11110.061047265988</v>
      </c>
      <c r="AQ1557" s="25">
        <f t="shared" si="869"/>
        <v>0</v>
      </c>
    </row>
    <row r="1558" spans="1:43" x14ac:dyDescent="0.25">
      <c r="A1558" s="11">
        <v>3008</v>
      </c>
      <c r="B1558" s="6">
        <v>3008000208</v>
      </c>
      <c r="C1558" s="6">
        <v>20000201</v>
      </c>
      <c r="D1558" s="6">
        <v>3020000208</v>
      </c>
      <c r="E1558" s="6" t="s">
        <v>1586</v>
      </c>
      <c r="F1558" s="6" t="s">
        <v>350</v>
      </c>
      <c r="G1558" s="6"/>
      <c r="H1558" s="6">
        <v>1</v>
      </c>
      <c r="I1558" s="6" t="s">
        <v>8</v>
      </c>
      <c r="J1558" s="27">
        <v>41274</v>
      </c>
      <c r="K1558" s="27">
        <v>41274</v>
      </c>
      <c r="L1558" s="7">
        <v>10618.03</v>
      </c>
      <c r="M1558" s="7">
        <v>0</v>
      </c>
      <c r="N1558" s="7"/>
      <c r="O1558" s="8">
        <v>10618.03</v>
      </c>
      <c r="P1558" s="7">
        <v>-5582.34</v>
      </c>
      <c r="Q1558" s="7">
        <v>0</v>
      </c>
      <c r="R1558" s="7">
        <v>-619.03</v>
      </c>
      <c r="S1558" s="12">
        <f t="shared" si="861"/>
        <v>-6201.37</v>
      </c>
      <c r="T1558" s="18">
        <f t="shared" si="862"/>
        <v>5035.6900000000005</v>
      </c>
      <c r="U1558" s="18">
        <v>4416.66</v>
      </c>
      <c r="V1558" s="30">
        <f t="shared" si="863"/>
        <v>41244</v>
      </c>
      <c r="W1558" s="28">
        <f t="shared" si="866"/>
        <v>10.430555555555555</v>
      </c>
      <c r="X1558" s="38"/>
      <c r="AD1558"/>
      <c r="AE1558" s="43" t="s">
        <v>4061</v>
      </c>
      <c r="AF1558">
        <f>MATCH(AE1558,'CAT-4'!$A:$A,0)</f>
        <v>654</v>
      </c>
      <c r="AG1558">
        <f>MATCH(V1558,'CAT-4'!$1:$1,0)</f>
        <v>12</v>
      </c>
      <c r="AH1558">
        <f>INDEX('CAT-4'!$1:$1048576,FAR!AF1558,FAR!AG1558)</f>
        <v>107.9</v>
      </c>
      <c r="AI1558">
        <f>MATCH($AI$3,'CAT-4'!$1:$1,0)</f>
        <v>133</v>
      </c>
      <c r="AJ1558">
        <f>INDEX('CAT-4'!$1:$1048576,FAR!AF1558,FAR!AI1558)</f>
        <v>112.9</v>
      </c>
      <c r="AK1558" s="28">
        <f t="shared" si="870"/>
        <v>1.046339202965709</v>
      </c>
      <c r="AL1558" s="28">
        <f t="shared" si="871"/>
        <v>1.046339202965709</v>
      </c>
      <c r="AM1558" s="2">
        <f>INDEX(ELSV!$C$4:$G$58,MATCH(AE1558,ELSV!$G$4:$G$58,0),MATCH(IF(O1558&gt;2000000,"A",IF(O1558&gt;1000000,"B",IF(O1558&gt;100000,"C","D"))),ELSV!$C$4:$G$4,0))</f>
        <v>5</v>
      </c>
      <c r="AN1558" s="77">
        <f>INDEX(ELSV!$G$4:$K$58,MATCH(AE1558,ELSV!$G$4:$G$58,0),MATCH(IF(O1558&gt;2000000,"A",IF(O1558&gt;1000000,"B",IF(O1558&gt;100000,"C","D"))),ELSV!$G$4:$K$4,0))</f>
        <v>1</v>
      </c>
      <c r="AO1558" s="24">
        <f t="shared" si="867"/>
        <v>11110.061047265988</v>
      </c>
      <c r="AP1558" s="24">
        <f t="shared" si="868"/>
        <v>11110.061047265988</v>
      </c>
      <c r="AQ1558" s="25">
        <f t="shared" si="869"/>
        <v>0</v>
      </c>
    </row>
    <row r="1559" spans="1:43" x14ac:dyDescent="0.25">
      <c r="A1559" s="11">
        <v>3007</v>
      </c>
      <c r="B1559" s="6">
        <v>3007006203</v>
      </c>
      <c r="C1559" s="6">
        <v>20000301</v>
      </c>
      <c r="D1559" s="6">
        <v>4000000035</v>
      </c>
      <c r="E1559" s="6" t="s">
        <v>1585</v>
      </c>
      <c r="F1559" s="6" t="s">
        <v>818</v>
      </c>
      <c r="G1559" s="6"/>
      <c r="H1559" s="6">
        <v>2</v>
      </c>
      <c r="I1559" s="6" t="s">
        <v>8</v>
      </c>
      <c r="J1559" s="27">
        <v>40938</v>
      </c>
      <c r="K1559" s="27">
        <v>40938</v>
      </c>
      <c r="L1559" s="7">
        <v>10580</v>
      </c>
      <c r="M1559" s="7">
        <v>0</v>
      </c>
      <c r="N1559" s="7"/>
      <c r="O1559" s="8">
        <v>10580</v>
      </c>
      <c r="P1559" s="7">
        <v>-6476.25</v>
      </c>
      <c r="Q1559" s="7">
        <v>0</v>
      </c>
      <c r="R1559" s="7">
        <v>-669.71</v>
      </c>
      <c r="S1559" s="12">
        <f t="shared" si="861"/>
        <v>-7145.96</v>
      </c>
      <c r="T1559" s="18">
        <f t="shared" si="862"/>
        <v>4103.75</v>
      </c>
      <c r="U1559" s="18">
        <v>3434.04</v>
      </c>
      <c r="V1559" s="30">
        <f t="shared" si="863"/>
        <v>40909</v>
      </c>
      <c r="W1559" s="28">
        <f t="shared" si="866"/>
        <v>11.347222222222221</v>
      </c>
      <c r="X1559" s="38" t="s">
        <v>3064</v>
      </c>
      <c r="Y1559">
        <f>MATCH(X1559,'CAT-3'!$A:$A,0)</f>
        <v>734</v>
      </c>
      <c r="Z1559">
        <f>MATCH(V1559,'CAT-3'!$1:$1,0)</f>
        <v>88</v>
      </c>
      <c r="AA1559">
        <f>INDEX('CAT-3'!$1:$1048576,FAR!Y1559,FAR!Z1559)</f>
        <v>116.8</v>
      </c>
      <c r="AB1559">
        <f>MATCH($AB$3,'CAT-3'!$1:$1,0)</f>
        <v>90</v>
      </c>
      <c r="AC1559">
        <f>INDEX('CAT-3'!$1:$1048576,FAR!Y1559,FAR!AB1559)</f>
        <v>116.8</v>
      </c>
      <c r="AD1559" s="28">
        <f>AC1559/AA1559</f>
        <v>1</v>
      </c>
      <c r="AE1559" s="43" t="s">
        <v>4172</v>
      </c>
      <c r="AF1559">
        <f>MATCH(AE1559,'CAT-4'!$A:$A,0)</f>
        <v>712</v>
      </c>
      <c r="AG1559">
        <f>MATCH($AG$3,'CAT-4'!$1:$1,0)</f>
        <v>4</v>
      </c>
      <c r="AH1559">
        <f>INDEX('CAT-4'!$1:$1048576,FAR!AF1559,FAR!AG1559)</f>
        <v>104.9</v>
      </c>
      <c r="AI1559">
        <f>MATCH($AI$3,'CAT-4'!$1:$1,0)</f>
        <v>133</v>
      </c>
      <c r="AJ1559">
        <f>INDEX('CAT-4'!$1:$1048576,FAR!AF1559,FAR!AI1559)</f>
        <v>113.8</v>
      </c>
      <c r="AK1559" s="28">
        <f>AJ1559/AH1559</f>
        <v>1.084842707340324</v>
      </c>
      <c r="AL1559" s="28">
        <f>AK1559*AD1559</f>
        <v>1.084842707340324</v>
      </c>
      <c r="AM1559" s="2">
        <f>INDEX(ELSV!$C$4:$G$58,MATCH(AE1559,ELSV!$G$4:$G$58,0),MATCH(IF(O1559&gt;2000000,"A",IF(O1559&gt;1000000,"B",IF(O1559&gt;100000,"C","D"))),ELSV!$C$4:$G$4,0))</f>
        <v>8</v>
      </c>
      <c r="AN1559" s="77">
        <f>INDEX(ELSV!$G$4:$K$58,MATCH(AE1559,ELSV!$G$4:$G$58,0),MATCH(IF(O1559&gt;2000000,"A",IF(O1559&gt;1000000,"B",IF(O1559&gt;100000,"C","D"))),ELSV!$G$4:$K$4,0))</f>
        <v>0.95</v>
      </c>
      <c r="AO1559" s="24">
        <f t="shared" si="867"/>
        <v>11477.635843660628</v>
      </c>
      <c r="AP1559" s="24">
        <f t="shared" si="868"/>
        <v>10903.754051477596</v>
      </c>
      <c r="AQ1559" s="25">
        <f t="shared" si="869"/>
        <v>573.8817921830323</v>
      </c>
    </row>
    <row r="1560" spans="1:43" hidden="1" x14ac:dyDescent="0.25">
      <c r="A1560" s="11">
        <v>3001</v>
      </c>
      <c r="B1560" s="6">
        <v>3001006201</v>
      </c>
      <c r="C1560" s="6">
        <v>20000301</v>
      </c>
      <c r="D1560" s="6">
        <v>4000000186</v>
      </c>
      <c r="E1560" s="6"/>
      <c r="F1560" s="6" t="s">
        <v>931</v>
      </c>
      <c r="G1560" s="6"/>
      <c r="H1560" s="6">
        <v>2</v>
      </c>
      <c r="I1560" s="6" t="s">
        <v>41</v>
      </c>
      <c r="J1560" s="27">
        <v>41274</v>
      </c>
      <c r="K1560" s="27">
        <v>41274</v>
      </c>
      <c r="L1560" s="7">
        <v>10560</v>
      </c>
      <c r="M1560" s="7">
        <v>0</v>
      </c>
      <c r="N1560" s="7"/>
      <c r="O1560" s="8">
        <v>10560</v>
      </c>
      <c r="P1560" s="7">
        <v>-6600.91</v>
      </c>
      <c r="Q1560" s="7">
        <v>0</v>
      </c>
      <c r="R1560" s="7">
        <v>-668.45</v>
      </c>
      <c r="S1560" s="12">
        <f t="shared" si="861"/>
        <v>-7269.36</v>
      </c>
      <c r="T1560" s="18">
        <f t="shared" si="862"/>
        <v>3959.09</v>
      </c>
      <c r="U1560" s="18">
        <v>3290.64</v>
      </c>
      <c r="V1560" s="30">
        <f t="shared" si="863"/>
        <v>41244</v>
      </c>
      <c r="W1560" s="28">
        <f t="shared" si="866"/>
        <v>10.430555555555555</v>
      </c>
      <c r="X1560" s="38" t="s">
        <v>2852</v>
      </c>
      <c r="AD1560"/>
      <c r="AE1560" s="43" t="s">
        <v>4429</v>
      </c>
      <c r="AF1560">
        <f>MATCH(AE1560,'CAT-4'!$A:$A,0)</f>
        <v>844</v>
      </c>
      <c r="AG1560">
        <f>MATCH(V1560,'CAT-4'!$1:$1,0)</f>
        <v>12</v>
      </c>
      <c r="AH1560">
        <f>INDEX('CAT-4'!$1:$1048576,FAR!AF1560,FAR!AG1560)</f>
        <v>107.9</v>
      </c>
      <c r="AI1560">
        <f>MATCH($AI$3,'CAT-4'!$1:$1,0)</f>
        <v>133</v>
      </c>
      <c r="AJ1560">
        <f>INDEX('CAT-4'!$1:$1048576,FAR!AF1560,FAR!AI1560)</f>
        <v>157.9</v>
      </c>
      <c r="AK1560" s="28">
        <f t="shared" ref="AK1560:AK1563" si="872">AJ1560/AH1560</f>
        <v>1.4633920296570899</v>
      </c>
      <c r="AL1560" s="28">
        <f t="shared" ref="AL1560:AL1563" si="873">AK1560</f>
        <v>1.4633920296570899</v>
      </c>
      <c r="AM1560" s="2">
        <f>INDEX(ELSV!$C$4:$G$58,MATCH(AE1560,ELSV!$G$4:$G$58,0),MATCH(IF(O1560&gt;2000000,"A",IF(O1560&gt;1000000,"B",IF(O1560&gt;100000,"C","D"))),ELSV!$C$4:$G$4,0))</f>
        <v>8</v>
      </c>
      <c r="AN1560" s="77">
        <f>INDEX(ELSV!$G$4:$K$58,MATCH(AE1560,ELSV!$G$4:$G$58,0),MATCH(IF(O1560&gt;2000000,"A",IF(O1560&gt;1000000,"B",IF(O1560&gt;100000,"C","D"))),ELSV!$G$4:$K$4,0))</f>
        <v>0.95</v>
      </c>
      <c r="AO1560" s="24">
        <f t="shared" si="867"/>
        <v>15453.41983317887</v>
      </c>
      <c r="AP1560" s="24">
        <f t="shared" si="868"/>
        <v>14680.748841519926</v>
      </c>
      <c r="AQ1560" s="25">
        <f t="shared" si="869"/>
        <v>772.67099165894433</v>
      </c>
    </row>
    <row r="1561" spans="1:43" x14ac:dyDescent="0.25">
      <c r="A1561" s="11">
        <v>3004</v>
      </c>
      <c r="B1561" s="6">
        <v>3004005204</v>
      </c>
      <c r="C1561" s="6">
        <v>20000401</v>
      </c>
      <c r="D1561" s="6">
        <v>5000000277</v>
      </c>
      <c r="E1561" s="6" t="s">
        <v>1583</v>
      </c>
      <c r="F1561" s="6" t="s">
        <v>1180</v>
      </c>
      <c r="G1561" s="6"/>
      <c r="H1561" s="6">
        <v>1</v>
      </c>
      <c r="I1561" s="6" t="s">
        <v>8</v>
      </c>
      <c r="J1561" s="27">
        <v>41851</v>
      </c>
      <c r="K1561" s="27">
        <v>41851</v>
      </c>
      <c r="L1561" s="7">
        <v>10500</v>
      </c>
      <c r="M1561" s="7">
        <v>0</v>
      </c>
      <c r="N1561" s="7"/>
      <c r="O1561" s="8">
        <v>10500</v>
      </c>
      <c r="P1561" s="7">
        <v>-5096.8599999999997</v>
      </c>
      <c r="Q1561" s="7">
        <v>0</v>
      </c>
      <c r="R1561" s="7">
        <v>-664.65</v>
      </c>
      <c r="S1561" s="12">
        <f t="shared" si="861"/>
        <v>-5761.5099999999993</v>
      </c>
      <c r="T1561" s="18">
        <f t="shared" si="862"/>
        <v>5403.14</v>
      </c>
      <c r="U1561" s="18">
        <v>4738.49</v>
      </c>
      <c r="V1561" s="30">
        <f t="shared" si="863"/>
        <v>41821</v>
      </c>
      <c r="W1561" s="28">
        <f t="shared" si="866"/>
        <v>8.8472222222222214</v>
      </c>
      <c r="X1561" s="38"/>
      <c r="AD1561"/>
      <c r="AE1561" s="43" t="s">
        <v>2970</v>
      </c>
      <c r="AF1561">
        <f>MATCH(AE1561,'CAT-4'!$A:$A,0)</f>
        <v>709</v>
      </c>
      <c r="AG1561">
        <f>MATCH(V1561,'CAT-4'!$1:$1,0)</f>
        <v>31</v>
      </c>
      <c r="AH1561">
        <f>INDEX('CAT-4'!$1:$1048576,FAR!AF1561,FAR!AG1561)</f>
        <v>119.1</v>
      </c>
      <c r="AI1561">
        <f>MATCH($AI$3,'CAT-4'!$1:$1,0)</f>
        <v>133</v>
      </c>
      <c r="AJ1561">
        <f>INDEX('CAT-4'!$1:$1048576,FAR!AF1561,FAR!AI1561)</f>
        <v>130.30000000000001</v>
      </c>
      <c r="AK1561" s="28">
        <f t="shared" si="872"/>
        <v>1.0940386230058776</v>
      </c>
      <c r="AL1561" s="28">
        <f t="shared" si="873"/>
        <v>1.0940386230058776</v>
      </c>
      <c r="AM1561" s="2">
        <f>INDEX(ELSV!$C$4:$G$58,MATCH(AE1561,ELSV!$G$4:$G$58,0),MATCH(IF(O1561&gt;2000000,"A",IF(O1561&gt;1000000,"B",IF(O1561&gt;100000,"C","D"))),ELSV!$C$4:$G$4,0))</f>
        <v>8</v>
      </c>
      <c r="AN1561" s="77">
        <f>INDEX(ELSV!$G$4:$K$58,MATCH(AE1561,ELSV!$G$4:$G$58,0),MATCH(IF(O1561&gt;2000000,"A",IF(O1561&gt;1000000,"B",IF(O1561&gt;100000,"C","D"))),ELSV!$G$4:$K$4,0))</f>
        <v>0.95</v>
      </c>
      <c r="AO1561" s="24">
        <f t="shared" si="867"/>
        <v>11487.405541561715</v>
      </c>
      <c r="AP1561" s="24">
        <f t="shared" si="868"/>
        <v>10913.035264483629</v>
      </c>
      <c r="AQ1561" s="25">
        <f t="shared" si="869"/>
        <v>574.37027707808556</v>
      </c>
    </row>
    <row r="1562" spans="1:43" hidden="1" x14ac:dyDescent="0.25">
      <c r="A1562" s="11">
        <v>3002</v>
      </c>
      <c r="B1562" s="6">
        <v>3002006301</v>
      </c>
      <c r="C1562" s="6">
        <v>20000401</v>
      </c>
      <c r="D1562" s="6">
        <v>5030000198</v>
      </c>
      <c r="E1562" s="6"/>
      <c r="F1562" s="6" t="s">
        <v>1473</v>
      </c>
      <c r="G1562" s="6"/>
      <c r="H1562" s="6">
        <v>1</v>
      </c>
      <c r="I1562" s="6" t="s">
        <v>8</v>
      </c>
      <c r="J1562" s="27">
        <v>42641</v>
      </c>
      <c r="K1562" s="27">
        <v>42641</v>
      </c>
      <c r="L1562" s="7">
        <v>10450</v>
      </c>
      <c r="M1562" s="7">
        <v>0</v>
      </c>
      <c r="N1562" s="7"/>
      <c r="O1562" s="8">
        <v>10450</v>
      </c>
      <c r="P1562" s="7">
        <v>-8631.99</v>
      </c>
      <c r="Q1562" s="7">
        <v>0</v>
      </c>
      <c r="R1562" s="7">
        <v>-1567.5</v>
      </c>
      <c r="S1562" s="12">
        <f t="shared" si="861"/>
        <v>-10199.49</v>
      </c>
      <c r="T1562" s="18">
        <f t="shared" si="862"/>
        <v>1818.0100000000002</v>
      </c>
      <c r="U1562" s="18">
        <v>250.51</v>
      </c>
      <c r="V1562" s="30">
        <f t="shared" si="863"/>
        <v>42614</v>
      </c>
      <c r="W1562" s="28">
        <f t="shared" si="866"/>
        <v>6.6861111111111109</v>
      </c>
      <c r="X1562" s="38" t="s">
        <v>3110</v>
      </c>
      <c r="AD1562"/>
      <c r="AE1562" s="43" t="s">
        <v>4047</v>
      </c>
      <c r="AF1562">
        <f>MATCH(AE1562,'CAT-4'!$A:$A,0)</f>
        <v>647</v>
      </c>
      <c r="AG1562">
        <f>MATCH(V1562,'CAT-4'!$1:$1,0)</f>
        <v>57</v>
      </c>
      <c r="AH1562">
        <f>INDEX('CAT-4'!$1:$1048576,FAR!AF1562,FAR!AG1562)</f>
        <v>93.3</v>
      </c>
      <c r="AI1562">
        <f>MATCH($AI$3,'CAT-4'!$1:$1,0)</f>
        <v>133</v>
      </c>
      <c r="AJ1562">
        <f>INDEX('CAT-4'!$1:$1048576,FAR!AF1562,FAR!AI1562)</f>
        <v>92.8</v>
      </c>
      <c r="AK1562" s="28">
        <f t="shared" si="872"/>
        <v>0.99464094319399787</v>
      </c>
      <c r="AL1562" s="28">
        <f t="shared" si="873"/>
        <v>0.99464094319399787</v>
      </c>
      <c r="AM1562" s="2">
        <f>INDEX(ELSV!$C$4:$G$58,MATCH(AE1562,ELSV!$G$4:$G$58,0),MATCH(IF(O1562&gt;2000000,"A",IF(O1562&gt;1000000,"B",IF(O1562&gt;100000,"C","D"))),ELSV!$C$4:$G$4,0))</f>
        <v>6</v>
      </c>
      <c r="AN1562" s="77">
        <f>INDEX(ELSV!$G$4:$K$58,MATCH(AE1562,ELSV!$G$4:$G$58,0),MATCH(IF(O1562&gt;2000000,"A",IF(O1562&gt;1000000,"B",IF(O1562&gt;100000,"C","D"))),ELSV!$G$4:$K$4,0))</f>
        <v>1</v>
      </c>
      <c r="AO1562" s="24">
        <f t="shared" si="867"/>
        <v>10393.997856377278</v>
      </c>
      <c r="AP1562" s="24">
        <f t="shared" si="868"/>
        <v>10393.997856377278</v>
      </c>
      <c r="AQ1562" s="25">
        <f t="shared" si="869"/>
        <v>0</v>
      </c>
    </row>
    <row r="1563" spans="1:43" x14ac:dyDescent="0.25">
      <c r="A1563" s="11">
        <v>3006</v>
      </c>
      <c r="B1563" s="6">
        <v>3006000209</v>
      </c>
      <c r="C1563" s="6">
        <v>20000201</v>
      </c>
      <c r="D1563" s="6">
        <v>3020000201</v>
      </c>
      <c r="E1563" s="6" t="s">
        <v>1582</v>
      </c>
      <c r="F1563" s="6" t="s">
        <v>344</v>
      </c>
      <c r="G1563" s="6"/>
      <c r="H1563" s="6">
        <v>1</v>
      </c>
      <c r="I1563" s="6" t="s">
        <v>8</v>
      </c>
      <c r="J1563" s="27">
        <v>41274</v>
      </c>
      <c r="K1563" s="27">
        <v>41274</v>
      </c>
      <c r="L1563" s="7">
        <v>10400</v>
      </c>
      <c r="M1563" s="7">
        <v>0</v>
      </c>
      <c r="N1563" s="7"/>
      <c r="O1563" s="8">
        <v>10400</v>
      </c>
      <c r="P1563" s="7">
        <v>-5467.72</v>
      </c>
      <c r="Q1563" s="7">
        <v>0</v>
      </c>
      <c r="R1563" s="7">
        <v>-606.32000000000005</v>
      </c>
      <c r="S1563" s="12">
        <f t="shared" si="861"/>
        <v>-6074.04</v>
      </c>
      <c r="T1563" s="18">
        <f t="shared" si="862"/>
        <v>4932.28</v>
      </c>
      <c r="U1563" s="18">
        <v>4325.96</v>
      </c>
      <c r="V1563" s="30">
        <f t="shared" si="863"/>
        <v>41244</v>
      </c>
      <c r="W1563" s="28">
        <f t="shared" si="866"/>
        <v>10.430555555555555</v>
      </c>
      <c r="X1563" s="38"/>
      <c r="AD1563"/>
      <c r="AE1563" s="43" t="s">
        <v>4200</v>
      </c>
      <c r="AF1563">
        <f>MATCH(AE1563,'CAT-4'!$A:$A,0)</f>
        <v>726</v>
      </c>
      <c r="AG1563">
        <f>MATCH(V1563,'CAT-4'!$1:$1,0)</f>
        <v>12</v>
      </c>
      <c r="AH1563">
        <f>INDEX('CAT-4'!$1:$1048576,FAR!AF1563,FAR!AG1563)</f>
        <v>106.6</v>
      </c>
      <c r="AI1563">
        <f>MATCH($AI$3,'CAT-4'!$1:$1,0)</f>
        <v>133</v>
      </c>
      <c r="AJ1563">
        <f>INDEX('CAT-4'!$1:$1048576,FAR!AF1563,FAR!AI1563)</f>
        <v>129.9</v>
      </c>
      <c r="AK1563" s="28">
        <f t="shared" si="872"/>
        <v>1.2185741088180113</v>
      </c>
      <c r="AL1563" s="28">
        <f t="shared" si="873"/>
        <v>1.2185741088180113</v>
      </c>
      <c r="AM1563" s="2">
        <f>INDEX(ELSV!$C$4:$G$58,MATCH(AE1563,ELSV!$G$4:$G$58,0),MATCH(IF(O1563&gt;2000000,"A",IF(O1563&gt;1000000,"B",IF(O1563&gt;100000,"C","D"))),ELSV!$C$4:$G$4,0))</f>
        <v>8</v>
      </c>
      <c r="AN1563" s="77">
        <f>INDEX(ELSV!$G$4:$K$58,MATCH(AE1563,ELSV!$G$4:$G$58,0),MATCH(IF(O1563&gt;2000000,"A",IF(O1563&gt;1000000,"B",IF(O1563&gt;100000,"C","D"))),ELSV!$G$4:$K$4,0))</f>
        <v>0.95</v>
      </c>
      <c r="AO1563" s="24">
        <f t="shared" si="867"/>
        <v>12673.170731707318</v>
      </c>
      <c r="AP1563" s="24">
        <f t="shared" si="868"/>
        <v>12039.512195121952</v>
      </c>
      <c r="AQ1563" s="25">
        <f t="shared" si="869"/>
        <v>633.65853658536616</v>
      </c>
    </row>
    <row r="1564" spans="1:43" x14ac:dyDescent="0.25">
      <c r="A1564" s="11">
        <v>3004</v>
      </c>
      <c r="B1564" s="6">
        <v>3004006201</v>
      </c>
      <c r="C1564" s="6">
        <v>20000301</v>
      </c>
      <c r="D1564" s="6">
        <v>4000000086</v>
      </c>
      <c r="E1564" s="6" t="s">
        <v>1583</v>
      </c>
      <c r="F1564" s="6" t="s">
        <v>859</v>
      </c>
      <c r="G1564" s="6"/>
      <c r="H1564" s="6">
        <v>10</v>
      </c>
      <c r="I1564" s="6" t="s">
        <v>41</v>
      </c>
      <c r="J1564" s="27">
        <v>40633</v>
      </c>
      <c r="K1564" s="27">
        <v>40633</v>
      </c>
      <c r="L1564" s="7">
        <v>10215</v>
      </c>
      <c r="M1564" s="7">
        <v>0</v>
      </c>
      <c r="N1564" s="7"/>
      <c r="O1564" s="8">
        <v>10215</v>
      </c>
      <c r="P1564" s="7">
        <v>-10215</v>
      </c>
      <c r="Q1564" s="7">
        <v>0</v>
      </c>
      <c r="R1564" s="7">
        <v>0</v>
      </c>
      <c r="S1564" s="12">
        <f t="shared" si="861"/>
        <v>-10215</v>
      </c>
      <c r="T1564" s="18">
        <f t="shared" si="862"/>
        <v>0</v>
      </c>
      <c r="U1564" s="18">
        <v>0</v>
      </c>
      <c r="V1564" s="30">
        <f t="shared" si="863"/>
        <v>40603</v>
      </c>
      <c r="W1564" s="28">
        <f t="shared" si="866"/>
        <v>12.180555555555555</v>
      </c>
      <c r="X1564" s="38" t="s">
        <v>2852</v>
      </c>
      <c r="Y1564">
        <f>MATCH(X1564,'CAT-3'!$A:$A,0)</f>
        <v>628</v>
      </c>
      <c r="Z1564">
        <f>MATCH(V1564,'CAT-3'!$1:$1,0)</f>
        <v>78</v>
      </c>
      <c r="AA1564">
        <f>INDEX('CAT-3'!$1:$1048576,FAR!Y1564,FAR!Z1564)</f>
        <v>129.9</v>
      </c>
      <c r="AB1564">
        <f>MATCH($AB$3,'CAT-3'!$1:$1,0)</f>
        <v>90</v>
      </c>
      <c r="AC1564">
        <f>INDEX('CAT-3'!$1:$1048576,FAR!Y1564,FAR!AB1564)</f>
        <v>138.4</v>
      </c>
      <c r="AD1564" s="28">
        <f t="shared" ref="AD1564:AD1567" si="874">AC1564/AA1564</f>
        <v>1.0654349499615088</v>
      </c>
      <c r="AE1564" s="43" t="s">
        <v>4429</v>
      </c>
      <c r="AF1564">
        <f>MATCH(AE1564,'CAT-4'!$A:$A,0)</f>
        <v>844</v>
      </c>
      <c r="AG1564">
        <f>MATCH($AG$3,'CAT-4'!$1:$1,0)</f>
        <v>4</v>
      </c>
      <c r="AH1564">
        <f>INDEX('CAT-4'!$1:$1048576,FAR!AF1564,FAR!AG1564)</f>
        <v>103.9</v>
      </c>
      <c r="AI1564">
        <f>MATCH($AI$3,'CAT-4'!$1:$1,0)</f>
        <v>133</v>
      </c>
      <c r="AJ1564">
        <f>INDEX('CAT-4'!$1:$1048576,FAR!AF1564,FAR!AI1564)</f>
        <v>157.9</v>
      </c>
      <c r="AK1564" s="28">
        <f t="shared" ref="AK1564:AK1572" si="875">AJ1564/AH1564</f>
        <v>1.5197305101058709</v>
      </c>
      <c r="AL1564" s="28">
        <f t="shared" ref="AL1564:AL1567" si="876">AK1564*AD1564</f>
        <v>1.6191739999896269</v>
      </c>
      <c r="AM1564" s="2">
        <f>INDEX(ELSV!$C$4:$G$58,MATCH(AE1564,ELSV!$G$4:$G$58,0),MATCH(IF(O1564&gt;2000000,"A",IF(O1564&gt;1000000,"B",IF(O1564&gt;100000,"C","D"))),ELSV!$C$4:$G$4,0))</f>
        <v>8</v>
      </c>
      <c r="AN1564" s="77">
        <f>INDEX(ELSV!$G$4:$K$58,MATCH(AE1564,ELSV!$G$4:$G$58,0),MATCH(IF(O1564&gt;2000000,"A",IF(O1564&gt;1000000,"B",IF(O1564&gt;100000,"C","D"))),ELSV!$G$4:$K$4,0))</f>
        <v>0.95</v>
      </c>
      <c r="AO1564" s="24">
        <f t="shared" si="867"/>
        <v>16539.862409894038</v>
      </c>
      <c r="AP1564" s="24">
        <f t="shared" si="868"/>
        <v>15712.869289399336</v>
      </c>
      <c r="AQ1564" s="25">
        <f t="shared" si="869"/>
        <v>826.99312049470245</v>
      </c>
    </row>
    <row r="1565" spans="1:43" x14ac:dyDescent="0.25">
      <c r="A1565" s="11">
        <v>3004</v>
      </c>
      <c r="B1565" s="6">
        <v>3004006201</v>
      </c>
      <c r="C1565" s="6">
        <v>20000301</v>
      </c>
      <c r="D1565" s="6">
        <v>4000000164</v>
      </c>
      <c r="E1565" s="6" t="s">
        <v>1583</v>
      </c>
      <c r="F1565" s="6" t="s">
        <v>851</v>
      </c>
      <c r="G1565" s="6"/>
      <c r="H1565" s="6">
        <v>3</v>
      </c>
      <c r="I1565" s="6" t="s">
        <v>41</v>
      </c>
      <c r="J1565" s="27">
        <v>40999</v>
      </c>
      <c r="K1565" s="27">
        <v>40999</v>
      </c>
      <c r="L1565" s="7">
        <v>10200</v>
      </c>
      <c r="M1565" s="7">
        <v>0</v>
      </c>
      <c r="N1565" s="7"/>
      <c r="O1565" s="8">
        <v>10200</v>
      </c>
      <c r="P1565" s="7">
        <v>-6458.36</v>
      </c>
      <c r="Q1565" s="7">
        <v>0</v>
      </c>
      <c r="R1565" s="7">
        <v>-645.66</v>
      </c>
      <c r="S1565" s="12">
        <f t="shared" si="861"/>
        <v>-7104.0199999999995</v>
      </c>
      <c r="T1565" s="18">
        <f t="shared" si="862"/>
        <v>3741.6400000000003</v>
      </c>
      <c r="U1565" s="18">
        <v>3095.98</v>
      </c>
      <c r="V1565" s="30">
        <f t="shared" si="863"/>
        <v>40969</v>
      </c>
      <c r="W1565" s="28">
        <f t="shared" si="866"/>
        <v>11.180555555555555</v>
      </c>
      <c r="X1565" s="38" t="s">
        <v>2852</v>
      </c>
      <c r="Y1565">
        <f>MATCH(X1565,'CAT-3'!$A:$A,0)</f>
        <v>628</v>
      </c>
      <c r="Z1565">
        <f>MATCH(V1565,'CAT-3'!$1:$1,0)</f>
        <v>90</v>
      </c>
      <c r="AA1565">
        <f>INDEX('CAT-3'!$1:$1048576,FAR!Y1565,FAR!Z1565)</f>
        <v>138.4</v>
      </c>
      <c r="AB1565">
        <f>MATCH($AB$3,'CAT-3'!$1:$1,0)</f>
        <v>90</v>
      </c>
      <c r="AC1565">
        <f>INDEX('CAT-3'!$1:$1048576,FAR!Y1565,FAR!AB1565)</f>
        <v>138.4</v>
      </c>
      <c r="AD1565" s="28">
        <f t="shared" si="874"/>
        <v>1</v>
      </c>
      <c r="AE1565" s="43" t="s">
        <v>4429</v>
      </c>
      <c r="AF1565">
        <f>MATCH(AE1565,'CAT-4'!$A:$A,0)</f>
        <v>844</v>
      </c>
      <c r="AG1565">
        <f>MATCH($AG$3,'CAT-4'!$1:$1,0)</f>
        <v>4</v>
      </c>
      <c r="AH1565">
        <f>INDEX('CAT-4'!$1:$1048576,FAR!AF1565,FAR!AG1565)</f>
        <v>103.9</v>
      </c>
      <c r="AI1565">
        <f>MATCH($AI$3,'CAT-4'!$1:$1,0)</f>
        <v>133</v>
      </c>
      <c r="AJ1565">
        <f>INDEX('CAT-4'!$1:$1048576,FAR!AF1565,FAR!AI1565)</f>
        <v>157.9</v>
      </c>
      <c r="AK1565" s="28">
        <f t="shared" si="875"/>
        <v>1.5197305101058709</v>
      </c>
      <c r="AL1565" s="28">
        <f t="shared" si="876"/>
        <v>1.5197305101058709</v>
      </c>
      <c r="AM1565" s="2">
        <f>INDEX(ELSV!$C$4:$G$58,MATCH(AE1565,ELSV!$G$4:$G$58,0),MATCH(IF(O1565&gt;2000000,"A",IF(O1565&gt;1000000,"B",IF(O1565&gt;100000,"C","D"))),ELSV!$C$4:$G$4,0))</f>
        <v>8</v>
      </c>
      <c r="AN1565" s="77">
        <f>INDEX(ELSV!$G$4:$K$58,MATCH(AE1565,ELSV!$G$4:$G$58,0),MATCH(IF(O1565&gt;2000000,"A",IF(O1565&gt;1000000,"B",IF(O1565&gt;100000,"C","D"))),ELSV!$G$4:$K$4,0))</f>
        <v>0.95</v>
      </c>
      <c r="AO1565" s="24">
        <f t="shared" si="867"/>
        <v>15501.251203079883</v>
      </c>
      <c r="AP1565" s="24">
        <f t="shared" si="868"/>
        <v>14726.188642925888</v>
      </c>
      <c r="AQ1565" s="25">
        <f t="shared" si="869"/>
        <v>775.06256015399413</v>
      </c>
    </row>
    <row r="1566" spans="1:43" x14ac:dyDescent="0.25">
      <c r="A1566" s="11">
        <v>3006</v>
      </c>
      <c r="B1566" s="6">
        <v>3006005204</v>
      </c>
      <c r="C1566" s="6">
        <v>20000301</v>
      </c>
      <c r="D1566" s="6">
        <v>4000000111</v>
      </c>
      <c r="E1566" s="6" t="s">
        <v>1582</v>
      </c>
      <c r="F1566" s="6" t="s">
        <v>879</v>
      </c>
      <c r="G1566" s="6"/>
      <c r="H1566" s="6">
        <v>3</v>
      </c>
      <c r="I1566" s="6" t="s">
        <v>41</v>
      </c>
      <c r="J1566" s="27">
        <v>40494</v>
      </c>
      <c r="K1566" s="27">
        <v>40494</v>
      </c>
      <c r="L1566" s="7">
        <v>10095.48</v>
      </c>
      <c r="M1566" s="7">
        <v>0</v>
      </c>
      <c r="N1566" s="7"/>
      <c r="O1566" s="8">
        <v>10095.48</v>
      </c>
      <c r="P1566" s="7">
        <v>-7274.55</v>
      </c>
      <c r="Q1566" s="7">
        <v>0</v>
      </c>
      <c r="R1566" s="7">
        <v>-639.04</v>
      </c>
      <c r="S1566" s="12">
        <f t="shared" si="861"/>
        <v>-7913.59</v>
      </c>
      <c r="T1566" s="18">
        <f t="shared" si="862"/>
        <v>2820.9299999999994</v>
      </c>
      <c r="U1566" s="18">
        <v>2181.89</v>
      </c>
      <c r="V1566" s="30">
        <f t="shared" si="863"/>
        <v>40483</v>
      </c>
      <c r="W1566" s="28">
        <f t="shared" si="866"/>
        <v>12.563888888888888</v>
      </c>
      <c r="X1566" s="38" t="s">
        <v>2852</v>
      </c>
      <c r="Y1566">
        <f>MATCH(X1566,'CAT-3'!$A:$A,0)</f>
        <v>628</v>
      </c>
      <c r="Z1566">
        <f>MATCH(V1566,'CAT-3'!$1:$1,0)</f>
        <v>74</v>
      </c>
      <c r="AA1566">
        <f>INDEX('CAT-3'!$1:$1048576,FAR!Y1566,FAR!Z1566)</f>
        <v>130.6</v>
      </c>
      <c r="AB1566">
        <f>MATCH($AB$3,'CAT-3'!$1:$1,0)</f>
        <v>90</v>
      </c>
      <c r="AC1566">
        <f>INDEX('CAT-3'!$1:$1048576,FAR!Y1566,FAR!AB1566)</f>
        <v>138.4</v>
      </c>
      <c r="AD1566" s="28">
        <f t="shared" si="874"/>
        <v>1.0597243491577337</v>
      </c>
      <c r="AE1566" s="43" t="s">
        <v>4429</v>
      </c>
      <c r="AF1566">
        <f>MATCH(AE1566,'CAT-4'!$A:$A,0)</f>
        <v>844</v>
      </c>
      <c r="AG1566">
        <f>MATCH($AG$3,'CAT-4'!$1:$1,0)</f>
        <v>4</v>
      </c>
      <c r="AH1566">
        <f>INDEX('CAT-4'!$1:$1048576,FAR!AF1566,FAR!AG1566)</f>
        <v>103.9</v>
      </c>
      <c r="AI1566">
        <f>MATCH($AI$3,'CAT-4'!$1:$1,0)</f>
        <v>133</v>
      </c>
      <c r="AJ1566">
        <f>INDEX('CAT-4'!$1:$1048576,FAR!AF1566,FAR!AI1566)</f>
        <v>157.9</v>
      </c>
      <c r="AK1566" s="28">
        <f t="shared" si="875"/>
        <v>1.5197305101058709</v>
      </c>
      <c r="AL1566" s="28">
        <f t="shared" si="876"/>
        <v>1.6104954257170947</v>
      </c>
      <c r="AM1566" s="2">
        <f>INDEX(ELSV!$C$4:$G$58,MATCH(AE1566,ELSV!$G$4:$G$58,0),MATCH(IF(O1566&gt;2000000,"A",IF(O1566&gt;1000000,"B",IF(O1566&gt;100000,"C","D"))),ELSV!$C$4:$G$4,0))</f>
        <v>8</v>
      </c>
      <c r="AN1566" s="77">
        <f>INDEX(ELSV!$G$4:$K$58,MATCH(AE1566,ELSV!$G$4:$G$58,0),MATCH(IF(O1566&gt;2000000,"A",IF(O1566&gt;1000000,"B",IF(O1566&gt;100000,"C","D"))),ELSV!$G$4:$K$4,0))</f>
        <v>0.95</v>
      </c>
      <c r="AO1566" s="24">
        <f t="shared" si="867"/>
        <v>16258.724360418415</v>
      </c>
      <c r="AP1566" s="24">
        <f t="shared" si="868"/>
        <v>15445.788142397494</v>
      </c>
      <c r="AQ1566" s="25">
        <f t="shared" si="869"/>
        <v>812.93621802092093</v>
      </c>
    </row>
    <row r="1567" spans="1:43" x14ac:dyDescent="0.25">
      <c r="A1567" s="11">
        <v>3005</v>
      </c>
      <c r="B1567" s="6">
        <v>3005006203</v>
      </c>
      <c r="C1567" s="6">
        <v>20000301</v>
      </c>
      <c r="D1567" s="6">
        <v>4000000127</v>
      </c>
      <c r="E1567" s="6" t="s">
        <v>1584</v>
      </c>
      <c r="F1567" s="6" t="s">
        <v>891</v>
      </c>
      <c r="G1567" s="6"/>
      <c r="H1567" s="6">
        <v>1</v>
      </c>
      <c r="I1567" s="6" t="s">
        <v>8</v>
      </c>
      <c r="J1567" s="27">
        <v>40521</v>
      </c>
      <c r="K1567" s="27">
        <v>40521</v>
      </c>
      <c r="L1567" s="7">
        <v>10095.48</v>
      </c>
      <c r="M1567" s="7">
        <v>0</v>
      </c>
      <c r="N1567" s="7"/>
      <c r="O1567" s="8">
        <v>10095.48</v>
      </c>
      <c r="P1567" s="7">
        <v>-7066.48</v>
      </c>
      <c r="Q1567" s="7">
        <v>0</v>
      </c>
      <c r="R1567" s="7">
        <v>0</v>
      </c>
      <c r="S1567" s="12">
        <f t="shared" si="861"/>
        <v>-7066.48</v>
      </c>
      <c r="T1567" s="18">
        <f t="shared" si="862"/>
        <v>3029</v>
      </c>
      <c r="U1567" s="18">
        <v>3029</v>
      </c>
      <c r="V1567" s="30">
        <f t="shared" si="863"/>
        <v>40513</v>
      </c>
      <c r="W1567" s="28">
        <f t="shared" si="866"/>
        <v>12.488888888888889</v>
      </c>
      <c r="X1567" s="38" t="s">
        <v>2852</v>
      </c>
      <c r="Y1567">
        <f>MATCH(X1567,'CAT-3'!$A:$A,0)</f>
        <v>628</v>
      </c>
      <c r="Z1567">
        <f>MATCH(V1567,'CAT-3'!$1:$1,0)</f>
        <v>75</v>
      </c>
      <c r="AA1567">
        <f>INDEX('CAT-3'!$1:$1048576,FAR!Y1567,FAR!Z1567)</f>
        <v>130.6</v>
      </c>
      <c r="AB1567">
        <f>MATCH($AB$3,'CAT-3'!$1:$1,0)</f>
        <v>90</v>
      </c>
      <c r="AC1567">
        <f>INDEX('CAT-3'!$1:$1048576,FAR!Y1567,FAR!AB1567)</f>
        <v>138.4</v>
      </c>
      <c r="AD1567" s="28">
        <f t="shared" si="874"/>
        <v>1.0597243491577337</v>
      </c>
      <c r="AE1567" s="43" t="s">
        <v>4429</v>
      </c>
      <c r="AF1567">
        <f>MATCH(AE1567,'CAT-4'!$A:$A,0)</f>
        <v>844</v>
      </c>
      <c r="AG1567">
        <f>MATCH($AG$3,'CAT-4'!$1:$1,0)</f>
        <v>4</v>
      </c>
      <c r="AH1567">
        <f>INDEX('CAT-4'!$1:$1048576,FAR!AF1567,FAR!AG1567)</f>
        <v>103.9</v>
      </c>
      <c r="AI1567">
        <f>MATCH($AI$3,'CAT-4'!$1:$1,0)</f>
        <v>133</v>
      </c>
      <c r="AJ1567">
        <f>INDEX('CAT-4'!$1:$1048576,FAR!AF1567,FAR!AI1567)</f>
        <v>157.9</v>
      </c>
      <c r="AK1567" s="28">
        <f t="shared" si="875"/>
        <v>1.5197305101058709</v>
      </c>
      <c r="AL1567" s="28">
        <f t="shared" si="876"/>
        <v>1.6104954257170947</v>
      </c>
      <c r="AM1567" s="2">
        <f>INDEX(ELSV!$C$4:$G$58,MATCH(AE1567,ELSV!$G$4:$G$58,0),MATCH(IF(O1567&gt;2000000,"A",IF(O1567&gt;1000000,"B",IF(O1567&gt;100000,"C","D"))),ELSV!$C$4:$G$4,0))</f>
        <v>8</v>
      </c>
      <c r="AN1567" s="77">
        <f>INDEX(ELSV!$G$4:$K$58,MATCH(AE1567,ELSV!$G$4:$G$58,0),MATCH(IF(O1567&gt;2000000,"A",IF(O1567&gt;1000000,"B",IF(O1567&gt;100000,"C","D"))),ELSV!$G$4:$K$4,0))</f>
        <v>0.95</v>
      </c>
      <c r="AO1567" s="24">
        <f t="shared" si="867"/>
        <v>16258.724360418415</v>
      </c>
      <c r="AP1567" s="24">
        <f t="shared" si="868"/>
        <v>15445.788142397494</v>
      </c>
      <c r="AQ1567" s="25">
        <f t="shared" si="869"/>
        <v>812.93621802092093</v>
      </c>
    </row>
    <row r="1568" spans="1:43" x14ac:dyDescent="0.25">
      <c r="A1568" s="11">
        <v>3006</v>
      </c>
      <c r="B1568" s="6">
        <v>3006000209</v>
      </c>
      <c r="C1568" s="6">
        <v>20000301</v>
      </c>
      <c r="D1568" s="6">
        <v>4000000363</v>
      </c>
      <c r="E1568" s="6" t="s">
        <v>1582</v>
      </c>
      <c r="F1568" s="6" t="s">
        <v>1054</v>
      </c>
      <c r="G1568" s="6"/>
      <c r="H1568" s="6">
        <v>5</v>
      </c>
      <c r="I1568" s="6" t="s">
        <v>8</v>
      </c>
      <c r="J1568" s="27">
        <v>44469</v>
      </c>
      <c r="K1568" s="27">
        <v>44469</v>
      </c>
      <c r="L1568" s="7">
        <v>10030.01</v>
      </c>
      <c r="M1568" s="7">
        <v>0</v>
      </c>
      <c r="N1568" s="7"/>
      <c r="O1568" s="8">
        <v>10030.01</v>
      </c>
      <c r="P1568" s="7">
        <v>-318.32</v>
      </c>
      <c r="Q1568" s="7">
        <v>0</v>
      </c>
      <c r="R1568" s="7">
        <v>-634.9</v>
      </c>
      <c r="S1568" s="12">
        <f t="shared" si="861"/>
        <v>-953.22</v>
      </c>
      <c r="T1568" s="18">
        <f t="shared" si="862"/>
        <v>9711.69</v>
      </c>
      <c r="U1568" s="18">
        <v>9076.7900000000009</v>
      </c>
      <c r="V1568" s="30">
        <f t="shared" si="863"/>
        <v>44440</v>
      </c>
      <c r="W1568" s="28">
        <f t="shared" si="866"/>
        <v>1.6805555555555556</v>
      </c>
      <c r="X1568" s="38"/>
      <c r="AD1568"/>
      <c r="AE1568" s="43" t="s">
        <v>4174</v>
      </c>
      <c r="AF1568">
        <f>MATCH(AE1568,'CAT-4'!$A:$A,0)</f>
        <v>713</v>
      </c>
      <c r="AG1568">
        <f>MATCH(V1568,'CAT-4'!$1:$1,0)</f>
        <v>117</v>
      </c>
      <c r="AH1568">
        <f>INDEX('CAT-4'!$1:$1048576,FAR!AF1568,FAR!AG1568)</f>
        <v>138.69999999999999</v>
      </c>
      <c r="AI1568">
        <f>MATCH($AI$3,'CAT-4'!$1:$1,0)</f>
        <v>133</v>
      </c>
      <c r="AJ1568">
        <f>INDEX('CAT-4'!$1:$1048576,FAR!AF1568,FAR!AI1568)</f>
        <v>151.30000000000001</v>
      </c>
      <c r="AK1568" s="28">
        <f t="shared" si="875"/>
        <v>1.0908435472242251</v>
      </c>
      <c r="AL1568" s="28">
        <f t="shared" ref="AL1568:AL1572" si="877">AK1568</f>
        <v>1.0908435472242251</v>
      </c>
      <c r="AM1568" s="2">
        <f>INDEX(ELSV!$C$4:$G$58,MATCH(AE1568,ELSV!$G$4:$G$58,0),MATCH(IF(O1568&gt;2000000,"A",IF(O1568&gt;1000000,"B",IF(O1568&gt;100000,"C","D"))),ELSV!$C$4:$G$4,0))</f>
        <v>8</v>
      </c>
      <c r="AN1568" s="77">
        <f>INDEX(ELSV!$G$4:$K$58,MATCH(AE1568,ELSV!$G$4:$G$58,0),MATCH(IF(O1568&gt;2000000,"A",IF(O1568&gt;1000000,"B",IF(O1568&gt;100000,"C","D"))),ELSV!$G$4:$K$4,0))</f>
        <v>0.95</v>
      </c>
      <c r="AO1568" s="24">
        <f t="shared" si="867"/>
        <v>10941.171687094449</v>
      </c>
      <c r="AP1568" s="24">
        <f t="shared" si="868"/>
        <v>2183.4855649852548</v>
      </c>
      <c r="AQ1568" s="25">
        <f t="shared" si="869"/>
        <v>8757.6861221091949</v>
      </c>
    </row>
    <row r="1569" spans="1:43" x14ac:dyDescent="0.25">
      <c r="A1569" s="11">
        <v>3007</v>
      </c>
      <c r="B1569" s="6">
        <v>3007006201</v>
      </c>
      <c r="C1569" s="6">
        <v>20000301</v>
      </c>
      <c r="D1569" s="6">
        <v>4000000367</v>
      </c>
      <c r="E1569" s="6" t="s">
        <v>1585</v>
      </c>
      <c r="F1569" s="6" t="s">
        <v>1056</v>
      </c>
      <c r="G1569" s="6"/>
      <c r="H1569" s="6">
        <v>5</v>
      </c>
      <c r="I1569" s="6" t="s">
        <v>8</v>
      </c>
      <c r="J1569" s="27">
        <v>44651</v>
      </c>
      <c r="K1569" s="27">
        <v>44651</v>
      </c>
      <c r="L1569" s="7">
        <v>10030</v>
      </c>
      <c r="M1569" s="7">
        <v>0</v>
      </c>
      <c r="N1569" s="7"/>
      <c r="O1569" s="8">
        <v>10030</v>
      </c>
      <c r="P1569" s="7">
        <v>-1.74</v>
      </c>
      <c r="Q1569" s="7">
        <v>0</v>
      </c>
      <c r="R1569" s="7">
        <v>-634.9</v>
      </c>
      <c r="S1569" s="12">
        <f t="shared" si="861"/>
        <v>-636.64</v>
      </c>
      <c r="T1569" s="18">
        <f t="shared" si="862"/>
        <v>10028.26</v>
      </c>
      <c r="U1569" s="18">
        <v>9393.36</v>
      </c>
      <c r="V1569" s="30">
        <f t="shared" si="863"/>
        <v>44621</v>
      </c>
      <c r="W1569" s="28">
        <f t="shared" si="866"/>
        <v>1.1805555555555556</v>
      </c>
      <c r="X1569" s="38"/>
      <c r="AD1569"/>
      <c r="AE1569" s="43" t="s">
        <v>4174</v>
      </c>
      <c r="AF1569">
        <f>MATCH(AE1569,'CAT-4'!$A:$A,0)</f>
        <v>713</v>
      </c>
      <c r="AG1569">
        <f>MATCH(V1569,'CAT-4'!$1:$1,0)</f>
        <v>123</v>
      </c>
      <c r="AH1569">
        <f>INDEX('CAT-4'!$1:$1048576,FAR!AF1569,FAR!AG1569)</f>
        <v>145.30000000000001</v>
      </c>
      <c r="AI1569">
        <f>MATCH($AI$3,'CAT-4'!$1:$1,0)</f>
        <v>133</v>
      </c>
      <c r="AJ1569">
        <f>INDEX('CAT-4'!$1:$1048576,FAR!AF1569,FAR!AI1569)</f>
        <v>151.30000000000001</v>
      </c>
      <c r="AK1569" s="28">
        <f t="shared" si="875"/>
        <v>1.0412938747419134</v>
      </c>
      <c r="AL1569" s="28">
        <f t="shared" si="877"/>
        <v>1.0412938747419134</v>
      </c>
      <c r="AM1569" s="2">
        <f>INDEX(ELSV!$C$4:$G$58,MATCH(AE1569,ELSV!$G$4:$G$58,0),MATCH(IF(O1569&gt;2000000,"A",IF(O1569&gt;1000000,"B",IF(O1569&gt;100000,"C","D"))),ELSV!$C$4:$G$4,0))</f>
        <v>8</v>
      </c>
      <c r="AN1569" s="77">
        <f>INDEX(ELSV!$G$4:$K$58,MATCH(AE1569,ELSV!$G$4:$G$58,0),MATCH(IF(O1569&gt;2000000,"A",IF(O1569&gt;1000000,"B",IF(O1569&gt;100000,"C","D"))),ELSV!$G$4:$K$4,0))</f>
        <v>0.95</v>
      </c>
      <c r="AO1569" s="24">
        <f t="shared" si="867"/>
        <v>10444.177563661391</v>
      </c>
      <c r="AP1569" s="24">
        <f t="shared" si="868"/>
        <v>1464.1794067112107</v>
      </c>
      <c r="AQ1569" s="25">
        <f t="shared" si="869"/>
        <v>8979.9981569501797</v>
      </c>
    </row>
    <row r="1570" spans="1:43" x14ac:dyDescent="0.25">
      <c r="A1570" s="11">
        <v>3007</v>
      </c>
      <c r="B1570" s="6">
        <v>3007005204</v>
      </c>
      <c r="C1570" s="6">
        <v>20000201</v>
      </c>
      <c r="D1570" s="6">
        <v>3020000272</v>
      </c>
      <c r="E1570" s="6" t="s">
        <v>1585</v>
      </c>
      <c r="F1570" s="6" t="s">
        <v>409</v>
      </c>
      <c r="G1570" s="6"/>
      <c r="H1570" s="6">
        <v>1</v>
      </c>
      <c r="I1570" s="6" t="s">
        <v>8</v>
      </c>
      <c r="J1570" s="27">
        <v>41729</v>
      </c>
      <c r="K1570" s="27">
        <v>41729</v>
      </c>
      <c r="L1570" s="7">
        <v>10000</v>
      </c>
      <c r="M1570" s="7">
        <v>0</v>
      </c>
      <c r="N1570" s="7"/>
      <c r="O1570" s="8">
        <v>10000</v>
      </c>
      <c r="P1570" s="7">
        <v>-4665.3</v>
      </c>
      <c r="Q1570" s="7">
        <v>0</v>
      </c>
      <c r="R1570" s="7">
        <v>-583</v>
      </c>
      <c r="S1570" s="12">
        <f t="shared" si="861"/>
        <v>-5248.3</v>
      </c>
      <c r="T1570" s="18">
        <f t="shared" si="862"/>
        <v>5334.7</v>
      </c>
      <c r="U1570" s="18">
        <v>4751.7</v>
      </c>
      <c r="V1570" s="30">
        <f t="shared" si="863"/>
        <v>41699</v>
      </c>
      <c r="W1570" s="28">
        <f t="shared" si="866"/>
        <v>9.1805555555555554</v>
      </c>
      <c r="X1570" s="38"/>
      <c r="AD1570"/>
      <c r="AE1570" s="43" t="s">
        <v>4429</v>
      </c>
      <c r="AF1570">
        <f>MATCH(AE1570,'CAT-4'!$A:$A,0)</f>
        <v>844</v>
      </c>
      <c r="AG1570">
        <f>MATCH(V1570,'CAT-4'!$1:$1,0)</f>
        <v>27</v>
      </c>
      <c r="AH1570">
        <f>INDEX('CAT-4'!$1:$1048576,FAR!AF1570,FAR!AG1570)</f>
        <v>115.3</v>
      </c>
      <c r="AI1570">
        <f>MATCH($AI$3,'CAT-4'!$1:$1,0)</f>
        <v>133</v>
      </c>
      <c r="AJ1570">
        <f>INDEX('CAT-4'!$1:$1048576,FAR!AF1570,FAR!AI1570)</f>
        <v>157.9</v>
      </c>
      <c r="AK1570" s="28">
        <f t="shared" si="875"/>
        <v>1.3694709453599307</v>
      </c>
      <c r="AL1570" s="28">
        <f t="shared" si="877"/>
        <v>1.3694709453599307</v>
      </c>
      <c r="AM1570" s="2">
        <f>INDEX(ELSV!$C$4:$G$58,MATCH(AE1570,ELSV!$G$4:$G$58,0),MATCH(IF(O1570&gt;2000000,"A",IF(O1570&gt;1000000,"B",IF(O1570&gt;100000,"C","D"))),ELSV!$C$4:$G$4,0))</f>
        <v>8</v>
      </c>
      <c r="AN1570" s="77">
        <f>INDEX(ELSV!$G$4:$K$58,MATCH(AE1570,ELSV!$G$4:$G$58,0),MATCH(IF(O1570&gt;2000000,"A",IF(O1570&gt;1000000,"B",IF(O1570&gt;100000,"C","D"))),ELSV!$G$4:$K$4,0))</f>
        <v>0.95</v>
      </c>
      <c r="AO1570" s="24">
        <f t="shared" si="867"/>
        <v>13694.709453599307</v>
      </c>
      <c r="AP1570" s="24">
        <f t="shared" si="868"/>
        <v>13009.973980919342</v>
      </c>
      <c r="AQ1570" s="25">
        <f t="shared" si="869"/>
        <v>684.73547267996582</v>
      </c>
    </row>
    <row r="1571" spans="1:43" x14ac:dyDescent="0.25">
      <c r="A1571" s="11">
        <v>3004</v>
      </c>
      <c r="B1571" s="6">
        <v>3004000203</v>
      </c>
      <c r="C1571" s="6">
        <v>20000201</v>
      </c>
      <c r="D1571" s="6">
        <v>3020000420</v>
      </c>
      <c r="E1571" s="6" t="s">
        <v>1583</v>
      </c>
      <c r="F1571" s="6" t="s">
        <v>549</v>
      </c>
      <c r="G1571" s="6"/>
      <c r="H1571" s="6">
        <v>1</v>
      </c>
      <c r="I1571" s="6" t="s">
        <v>8</v>
      </c>
      <c r="J1571" s="27">
        <v>42522</v>
      </c>
      <c r="K1571" s="27">
        <v>42522</v>
      </c>
      <c r="L1571" s="7">
        <v>10000</v>
      </c>
      <c r="M1571" s="7">
        <v>0</v>
      </c>
      <c r="N1571" s="7"/>
      <c r="O1571" s="8">
        <v>10000</v>
      </c>
      <c r="P1571" s="7">
        <v>-3400.57</v>
      </c>
      <c r="Q1571" s="7">
        <v>0</v>
      </c>
      <c r="R1571" s="7">
        <v>-583</v>
      </c>
      <c r="S1571" s="12">
        <f t="shared" si="861"/>
        <v>-3983.57</v>
      </c>
      <c r="T1571" s="18">
        <f t="shared" si="862"/>
        <v>6599.43</v>
      </c>
      <c r="U1571" s="18">
        <v>6016.43</v>
      </c>
      <c r="V1571" s="30">
        <f t="shared" si="863"/>
        <v>42522</v>
      </c>
      <c r="W1571" s="28">
        <f t="shared" si="866"/>
        <v>7.0111111111111111</v>
      </c>
      <c r="X1571" s="38"/>
      <c r="AD1571"/>
      <c r="AE1571" s="43" t="s">
        <v>4429</v>
      </c>
      <c r="AF1571">
        <f>MATCH(AE1571,'CAT-4'!$A:$A,0)</f>
        <v>844</v>
      </c>
      <c r="AG1571">
        <f>MATCH(V1571,'CAT-4'!$1:$1,0)</f>
        <v>54</v>
      </c>
      <c r="AH1571">
        <f>INDEX('CAT-4'!$1:$1048576,FAR!AF1571,FAR!AG1571)</f>
        <v>112.5</v>
      </c>
      <c r="AI1571">
        <f>MATCH($AI$3,'CAT-4'!$1:$1,0)</f>
        <v>133</v>
      </c>
      <c r="AJ1571">
        <f>INDEX('CAT-4'!$1:$1048576,FAR!AF1571,FAR!AI1571)</f>
        <v>157.9</v>
      </c>
      <c r="AK1571" s="28">
        <f t="shared" si="875"/>
        <v>1.4035555555555557</v>
      </c>
      <c r="AL1571" s="28">
        <f t="shared" si="877"/>
        <v>1.4035555555555557</v>
      </c>
      <c r="AM1571" s="2">
        <f>INDEX(ELSV!$C$4:$G$58,MATCH(AE1571,ELSV!$G$4:$G$58,0),MATCH(IF(O1571&gt;2000000,"A",IF(O1571&gt;1000000,"B",IF(O1571&gt;100000,"C","D"))),ELSV!$C$4:$G$4,0))</f>
        <v>8</v>
      </c>
      <c r="AN1571" s="77">
        <f>INDEX(ELSV!$G$4:$K$58,MATCH(AE1571,ELSV!$G$4:$G$58,0),MATCH(IF(O1571&gt;2000000,"A",IF(O1571&gt;1000000,"B",IF(O1571&gt;100000,"C","D"))),ELSV!$G$4:$K$4,0))</f>
        <v>0.95</v>
      </c>
      <c r="AO1571" s="24">
        <f t="shared" si="867"/>
        <v>14035.555555555557</v>
      </c>
      <c r="AP1571" s="24">
        <f t="shared" si="868"/>
        <v>11685.574691358024</v>
      </c>
      <c r="AQ1571" s="25">
        <f t="shared" si="869"/>
        <v>2349.9808641975324</v>
      </c>
    </row>
    <row r="1572" spans="1:43" x14ac:dyDescent="0.25">
      <c r="A1572" s="11">
        <v>3004</v>
      </c>
      <c r="B1572" s="6">
        <v>3004006201</v>
      </c>
      <c r="C1572" s="6">
        <v>20000301</v>
      </c>
      <c r="D1572" s="6">
        <v>4000000318</v>
      </c>
      <c r="E1572" s="6" t="s">
        <v>1583</v>
      </c>
      <c r="F1572" s="6" t="s">
        <v>1029</v>
      </c>
      <c r="G1572" s="6"/>
      <c r="H1572" s="6">
        <v>2</v>
      </c>
      <c r="I1572" s="6" t="s">
        <v>8</v>
      </c>
      <c r="J1572" s="27">
        <v>43830</v>
      </c>
      <c r="K1572" s="27">
        <v>43830</v>
      </c>
      <c r="L1572" s="7">
        <v>9868</v>
      </c>
      <c r="M1572" s="7">
        <v>0</v>
      </c>
      <c r="N1572" s="7"/>
      <c r="O1572" s="8">
        <v>9868</v>
      </c>
      <c r="P1572" s="7">
        <v>-9868</v>
      </c>
      <c r="Q1572" s="7">
        <v>0</v>
      </c>
      <c r="R1572" s="7">
        <v>0</v>
      </c>
      <c r="S1572" s="12">
        <f t="shared" si="861"/>
        <v>-9868</v>
      </c>
      <c r="T1572" s="18">
        <f t="shared" si="862"/>
        <v>0</v>
      </c>
      <c r="U1572" s="18">
        <v>0</v>
      </c>
      <c r="V1572" s="30">
        <f t="shared" si="863"/>
        <v>43800</v>
      </c>
      <c r="W1572" s="28">
        <f t="shared" si="866"/>
        <v>3.4305555555555554</v>
      </c>
      <c r="X1572" s="38"/>
      <c r="AD1572"/>
      <c r="AE1572" s="43" t="s">
        <v>4055</v>
      </c>
      <c r="AF1572">
        <f>MATCH(AE1572,'CAT-4'!$A:$A,0)</f>
        <v>651</v>
      </c>
      <c r="AG1572">
        <f>MATCH(V1572,'CAT-4'!$1:$1,0)</f>
        <v>96</v>
      </c>
      <c r="AH1572">
        <f>INDEX('CAT-4'!$1:$1048576,FAR!AF1572,FAR!AG1572)</f>
        <v>96.7</v>
      </c>
      <c r="AI1572">
        <f>MATCH($AI$3,'CAT-4'!$1:$1,0)</f>
        <v>133</v>
      </c>
      <c r="AJ1572">
        <f>INDEX('CAT-4'!$1:$1048576,FAR!AF1572,FAR!AI1572)</f>
        <v>101.8</v>
      </c>
      <c r="AK1572" s="28">
        <f t="shared" si="875"/>
        <v>1.0527404343329885</v>
      </c>
      <c r="AL1572" s="28">
        <f t="shared" si="877"/>
        <v>1.0527404343329885</v>
      </c>
      <c r="AM1572" s="2">
        <f>INDEX(ELSV!$C$4:$G$58,MATCH(AE1572,ELSV!$G$4:$G$58,0),MATCH(IF(O1572&gt;2000000,"A",IF(O1572&gt;1000000,"B",IF(O1572&gt;100000,"C","D"))),ELSV!$C$4:$G$4,0))</f>
        <v>8</v>
      </c>
      <c r="AN1572" s="77">
        <f>INDEX(ELSV!$G$4:$K$58,MATCH(AE1572,ELSV!$G$4:$G$58,0),MATCH(IF(O1572&gt;2000000,"A",IF(O1572&gt;1000000,"B",IF(O1572&gt;100000,"C","D"))),ELSV!$G$4:$K$4,0))</f>
        <v>1</v>
      </c>
      <c r="AO1572" s="24">
        <f t="shared" si="867"/>
        <v>10388.442605997931</v>
      </c>
      <c r="AP1572" s="24">
        <f t="shared" si="868"/>
        <v>4454.7661869470294</v>
      </c>
      <c r="AQ1572" s="25">
        <f t="shared" si="869"/>
        <v>5933.6764190509011</v>
      </c>
    </row>
    <row r="1573" spans="1:43" x14ac:dyDescent="0.25">
      <c r="A1573" s="11">
        <v>3004</v>
      </c>
      <c r="B1573" s="6">
        <v>3004006203</v>
      </c>
      <c r="C1573" s="6">
        <v>20000301</v>
      </c>
      <c r="D1573" s="6">
        <v>4000000100</v>
      </c>
      <c r="E1573" s="6" t="s">
        <v>1583</v>
      </c>
      <c r="F1573" s="6" t="s">
        <v>870</v>
      </c>
      <c r="G1573" s="6"/>
      <c r="H1573" s="6">
        <v>1</v>
      </c>
      <c r="I1573" s="6" t="s">
        <v>8</v>
      </c>
      <c r="J1573" s="27">
        <v>40724</v>
      </c>
      <c r="K1573" s="27">
        <v>40724</v>
      </c>
      <c r="L1573" s="7">
        <v>9700</v>
      </c>
      <c r="M1573" s="7">
        <v>0</v>
      </c>
      <c r="N1573" s="7"/>
      <c r="O1573" s="8">
        <v>9700</v>
      </c>
      <c r="P1573" s="7">
        <v>-6603.12</v>
      </c>
      <c r="Q1573" s="7">
        <v>0</v>
      </c>
      <c r="R1573" s="7">
        <v>-614.01</v>
      </c>
      <c r="S1573" s="12">
        <f t="shared" si="861"/>
        <v>-7217.13</v>
      </c>
      <c r="T1573" s="18">
        <f t="shared" si="862"/>
        <v>3096.88</v>
      </c>
      <c r="U1573" s="18">
        <v>2482.87</v>
      </c>
      <c r="V1573" s="30">
        <f t="shared" si="863"/>
        <v>40695</v>
      </c>
      <c r="W1573" s="28">
        <f t="shared" si="866"/>
        <v>11.930555555555555</v>
      </c>
      <c r="X1573" s="38" t="s">
        <v>3064</v>
      </c>
      <c r="Y1573">
        <f>MATCH(X1573,'CAT-3'!$A:$A,0)</f>
        <v>734</v>
      </c>
      <c r="Z1573">
        <f>MATCH(V1573,'CAT-3'!$1:$1,0)</f>
        <v>81</v>
      </c>
      <c r="AA1573">
        <f>INDEX('CAT-3'!$1:$1048576,FAR!Y1573,FAR!Z1573)</f>
        <v>116.1</v>
      </c>
      <c r="AB1573">
        <f>MATCH($AB$3,'CAT-3'!$1:$1,0)</f>
        <v>90</v>
      </c>
      <c r="AC1573">
        <f>INDEX('CAT-3'!$1:$1048576,FAR!Y1573,FAR!AB1573)</f>
        <v>116.8</v>
      </c>
      <c r="AD1573" s="28">
        <f t="shared" ref="AD1573:AD1574" si="878">AC1573/AA1573</f>
        <v>1.0060292850990527</v>
      </c>
      <c r="AE1573" s="43" t="s">
        <v>4055</v>
      </c>
      <c r="AF1573">
        <f>MATCH(AE1573,'CAT-4'!$A:$A,0)</f>
        <v>651</v>
      </c>
      <c r="AG1573">
        <f>MATCH($AG$3,'CAT-4'!$1:$1,0)</f>
        <v>4</v>
      </c>
      <c r="AH1573">
        <f>INDEX('CAT-4'!$1:$1048576,FAR!AF1573,FAR!AG1573)</f>
        <v>98.5</v>
      </c>
      <c r="AI1573">
        <f>MATCH($AI$3,'CAT-4'!$1:$1,0)</f>
        <v>133</v>
      </c>
      <c r="AJ1573">
        <f>INDEX('CAT-4'!$1:$1048576,FAR!AF1573,FAR!AI1573)</f>
        <v>101.8</v>
      </c>
      <c r="AK1573" s="28">
        <f t="shared" ref="AK1573:AK1581" si="879">AJ1573/AH1573</f>
        <v>1.0335025380710661</v>
      </c>
      <c r="AL1573" s="28">
        <f t="shared" ref="AL1573:AL1574" si="880">AK1573*AD1573</f>
        <v>1.0397338195236911</v>
      </c>
      <c r="AM1573" s="2">
        <f>INDEX(ELSV!$C$4:$G$58,MATCH(AE1573,ELSV!$G$4:$G$58,0),MATCH(IF(O1573&gt;2000000,"A",IF(O1573&gt;1000000,"B",IF(O1573&gt;100000,"C","D"))),ELSV!$C$4:$G$4,0))</f>
        <v>8</v>
      </c>
      <c r="AN1573" s="77">
        <f>INDEX(ELSV!$G$4:$K$58,MATCH(AE1573,ELSV!$G$4:$G$58,0),MATCH(IF(O1573&gt;2000000,"A",IF(O1573&gt;1000000,"B",IF(O1573&gt;100000,"C","D"))),ELSV!$G$4:$K$4,0))</f>
        <v>1</v>
      </c>
      <c r="AO1573" s="24">
        <f t="shared" si="867"/>
        <v>10085.418049379805</v>
      </c>
      <c r="AP1573" s="24">
        <f t="shared" si="868"/>
        <v>10085.418049379805</v>
      </c>
      <c r="AQ1573" s="25">
        <f t="shared" si="869"/>
        <v>0</v>
      </c>
    </row>
    <row r="1574" spans="1:43" x14ac:dyDescent="0.25">
      <c r="A1574" s="11">
        <v>3004</v>
      </c>
      <c r="B1574" s="6">
        <v>3004006201</v>
      </c>
      <c r="C1574" s="6">
        <v>20000301</v>
      </c>
      <c r="D1574" s="6">
        <v>4000000089</v>
      </c>
      <c r="E1574" s="6" t="s">
        <v>1583</v>
      </c>
      <c r="F1574" s="6" t="s">
        <v>862</v>
      </c>
      <c r="G1574" s="6"/>
      <c r="H1574" s="6">
        <v>1</v>
      </c>
      <c r="I1574" s="6" t="s">
        <v>41</v>
      </c>
      <c r="J1574" s="27">
        <v>40633</v>
      </c>
      <c r="K1574" s="27">
        <v>40633</v>
      </c>
      <c r="L1574" s="7">
        <v>9647.5</v>
      </c>
      <c r="M1574" s="7">
        <v>0</v>
      </c>
      <c r="N1574" s="7"/>
      <c r="O1574" s="8">
        <v>9647.5</v>
      </c>
      <c r="P1574" s="7">
        <v>-9647.5</v>
      </c>
      <c r="Q1574" s="7">
        <v>0</v>
      </c>
      <c r="R1574" s="7">
        <v>0</v>
      </c>
      <c r="S1574" s="12">
        <f t="shared" si="861"/>
        <v>-9647.5</v>
      </c>
      <c r="T1574" s="18">
        <f t="shared" si="862"/>
        <v>0</v>
      </c>
      <c r="U1574" s="18">
        <v>0</v>
      </c>
      <c r="V1574" s="30">
        <f t="shared" si="863"/>
        <v>40603</v>
      </c>
      <c r="W1574" s="28">
        <f t="shared" si="866"/>
        <v>12.180555555555555</v>
      </c>
      <c r="X1574" s="38" t="s">
        <v>3064</v>
      </c>
      <c r="Y1574">
        <f>MATCH(X1574,'CAT-3'!$A:$A,0)</f>
        <v>734</v>
      </c>
      <c r="Z1574">
        <f>MATCH(V1574,'CAT-3'!$1:$1,0)</f>
        <v>78</v>
      </c>
      <c r="AA1574">
        <f>INDEX('CAT-3'!$1:$1048576,FAR!Y1574,FAR!Z1574)</f>
        <v>114.3</v>
      </c>
      <c r="AB1574">
        <f>MATCH($AB$3,'CAT-3'!$1:$1,0)</f>
        <v>90</v>
      </c>
      <c r="AC1574">
        <f>INDEX('CAT-3'!$1:$1048576,FAR!Y1574,FAR!AB1574)</f>
        <v>116.8</v>
      </c>
      <c r="AD1574" s="28">
        <f t="shared" si="878"/>
        <v>1.0218722659667541</v>
      </c>
      <c r="AE1574" s="43" t="s">
        <v>4055</v>
      </c>
      <c r="AF1574">
        <f>MATCH(AE1574,'CAT-4'!$A:$A,0)</f>
        <v>651</v>
      </c>
      <c r="AG1574">
        <f>MATCH($AG$3,'CAT-4'!$1:$1,0)</f>
        <v>4</v>
      </c>
      <c r="AH1574">
        <f>INDEX('CAT-4'!$1:$1048576,FAR!AF1574,FAR!AG1574)</f>
        <v>98.5</v>
      </c>
      <c r="AI1574">
        <f>MATCH($AI$3,'CAT-4'!$1:$1,0)</f>
        <v>133</v>
      </c>
      <c r="AJ1574">
        <f>INDEX('CAT-4'!$1:$1048576,FAR!AF1574,FAR!AI1574)</f>
        <v>101.8</v>
      </c>
      <c r="AK1574" s="28">
        <f t="shared" si="879"/>
        <v>1.0335025380710661</v>
      </c>
      <c r="AL1574" s="28">
        <f t="shared" si="880"/>
        <v>1.0561075804610718</v>
      </c>
      <c r="AM1574" s="2">
        <f>INDEX(ELSV!$C$4:$G$58,MATCH(AE1574,ELSV!$G$4:$G$58,0),MATCH(IF(O1574&gt;2000000,"A",IF(O1574&gt;1000000,"B",IF(O1574&gt;100000,"C","D"))),ELSV!$C$4:$G$4,0))</f>
        <v>8</v>
      </c>
      <c r="AN1574" s="77">
        <f>INDEX(ELSV!$G$4:$K$58,MATCH(AE1574,ELSV!$G$4:$G$58,0),MATCH(IF(O1574&gt;2000000,"A",IF(O1574&gt;1000000,"B",IF(O1574&gt;100000,"C","D"))),ELSV!$G$4:$K$4,0))</f>
        <v>1</v>
      </c>
      <c r="AO1574" s="24">
        <f t="shared" si="867"/>
        <v>10188.797882498189</v>
      </c>
      <c r="AP1574" s="24">
        <f t="shared" si="868"/>
        <v>10188.797882498189</v>
      </c>
      <c r="AQ1574" s="25">
        <f t="shared" si="869"/>
        <v>0</v>
      </c>
    </row>
    <row r="1575" spans="1:43" x14ac:dyDescent="0.25">
      <c r="A1575" s="11">
        <v>3008</v>
      </c>
      <c r="B1575" s="6">
        <v>3008005204</v>
      </c>
      <c r="C1575" s="6">
        <v>20000401</v>
      </c>
      <c r="D1575" s="6">
        <v>5000000327</v>
      </c>
      <c r="E1575" s="6" t="s">
        <v>1586</v>
      </c>
      <c r="F1575" s="6" t="s">
        <v>1214</v>
      </c>
      <c r="G1575" s="6"/>
      <c r="H1575" s="6">
        <v>1</v>
      </c>
      <c r="I1575" s="6" t="s">
        <v>8</v>
      </c>
      <c r="J1575" s="27">
        <v>42391</v>
      </c>
      <c r="K1575" s="27">
        <v>42391</v>
      </c>
      <c r="L1575" s="7">
        <v>9604.25</v>
      </c>
      <c r="M1575" s="7">
        <v>0</v>
      </c>
      <c r="N1575" s="7"/>
      <c r="O1575" s="8">
        <v>9604.25</v>
      </c>
      <c r="P1575" s="7">
        <v>-3763.97</v>
      </c>
      <c r="Q1575" s="7">
        <v>0</v>
      </c>
      <c r="R1575" s="7">
        <v>-607.95000000000005</v>
      </c>
      <c r="S1575" s="12">
        <f t="shared" si="861"/>
        <v>-4371.92</v>
      </c>
      <c r="T1575" s="18">
        <f t="shared" si="862"/>
        <v>5840.2800000000007</v>
      </c>
      <c r="U1575" s="18">
        <v>5232.33</v>
      </c>
      <c r="V1575" s="30">
        <f t="shared" si="863"/>
        <v>42370</v>
      </c>
      <c r="W1575" s="28">
        <f t="shared" si="866"/>
        <v>7.3694444444444445</v>
      </c>
      <c r="X1575" s="38"/>
      <c r="AD1575"/>
      <c r="AE1575" s="43" t="s">
        <v>4047</v>
      </c>
      <c r="AF1575">
        <f>MATCH(AE1575,'CAT-4'!$A:$A,0)</f>
        <v>647</v>
      </c>
      <c r="AG1575">
        <f>MATCH(V1575,'CAT-4'!$1:$1,0)</f>
        <v>49</v>
      </c>
      <c r="AH1575">
        <f>INDEX('CAT-4'!$1:$1048576,FAR!AF1575,FAR!AG1575)</f>
        <v>96.8</v>
      </c>
      <c r="AI1575">
        <f>MATCH($AI$3,'CAT-4'!$1:$1,0)</f>
        <v>133</v>
      </c>
      <c r="AJ1575">
        <f>INDEX('CAT-4'!$1:$1048576,FAR!AF1575,FAR!AI1575)</f>
        <v>92.8</v>
      </c>
      <c r="AK1575" s="28">
        <f t="shared" si="879"/>
        <v>0.95867768595041325</v>
      </c>
      <c r="AL1575" s="28">
        <f t="shared" ref="AL1575:AL1581" si="881">AK1575</f>
        <v>0.95867768595041325</v>
      </c>
      <c r="AM1575" s="2">
        <f>INDEX(ELSV!$C$4:$G$58,MATCH(AE1575,ELSV!$G$4:$G$58,0),MATCH(IF(O1575&gt;2000000,"A",IF(O1575&gt;1000000,"B",IF(O1575&gt;100000,"C","D"))),ELSV!$C$4:$G$4,0))</f>
        <v>6</v>
      </c>
      <c r="AN1575" s="77">
        <f>INDEX(ELSV!$G$4:$K$58,MATCH(AE1575,ELSV!$G$4:$G$58,0),MATCH(IF(O1575&gt;2000000,"A",IF(O1575&gt;1000000,"B",IF(O1575&gt;100000,"C","D"))),ELSV!$G$4:$K$4,0))</f>
        <v>1</v>
      </c>
      <c r="AO1575" s="24">
        <f t="shared" si="867"/>
        <v>9207.3801652892562</v>
      </c>
      <c r="AP1575" s="24">
        <f t="shared" si="868"/>
        <v>9207.3801652892562</v>
      </c>
      <c r="AQ1575" s="25">
        <f t="shared" si="869"/>
        <v>0</v>
      </c>
    </row>
    <row r="1576" spans="1:43" x14ac:dyDescent="0.25">
      <c r="A1576" s="11">
        <v>3007</v>
      </c>
      <c r="B1576" s="6">
        <v>3007006201</v>
      </c>
      <c r="C1576" s="6">
        <v>20000301</v>
      </c>
      <c r="D1576" s="6">
        <v>4000000328</v>
      </c>
      <c r="E1576" s="6" t="s">
        <v>1585</v>
      </c>
      <c r="F1576" s="6" t="s">
        <v>1037</v>
      </c>
      <c r="G1576" s="6"/>
      <c r="H1576" s="6">
        <v>1</v>
      </c>
      <c r="I1576" s="6" t="s">
        <v>8</v>
      </c>
      <c r="J1576" s="27">
        <v>44098</v>
      </c>
      <c r="K1576" s="27">
        <v>44098</v>
      </c>
      <c r="L1576" s="7">
        <v>9581</v>
      </c>
      <c r="M1576" s="7">
        <v>0</v>
      </c>
      <c r="N1576" s="7"/>
      <c r="O1576" s="8">
        <v>9581</v>
      </c>
      <c r="P1576" s="7">
        <v>-920.52</v>
      </c>
      <c r="Q1576" s="7">
        <v>0</v>
      </c>
      <c r="R1576" s="7">
        <v>-606.48</v>
      </c>
      <c r="S1576" s="12">
        <f t="shared" si="861"/>
        <v>-1527</v>
      </c>
      <c r="T1576" s="18">
        <f t="shared" si="862"/>
        <v>8660.48</v>
      </c>
      <c r="U1576" s="18">
        <v>8054</v>
      </c>
      <c r="V1576" s="30">
        <f t="shared" si="863"/>
        <v>44075</v>
      </c>
      <c r="W1576" s="28">
        <f t="shared" si="866"/>
        <v>2.6972222222222224</v>
      </c>
      <c r="X1576" s="38"/>
      <c r="AD1576"/>
      <c r="AE1576" s="43" t="s">
        <v>4429</v>
      </c>
      <c r="AF1576">
        <f>MATCH(AE1576,'CAT-4'!$A:$A,0)</f>
        <v>844</v>
      </c>
      <c r="AG1576">
        <f>MATCH(V1576,'CAT-4'!$1:$1,0)</f>
        <v>105</v>
      </c>
      <c r="AH1576">
        <f>INDEX('CAT-4'!$1:$1048576,FAR!AF1576,FAR!AG1576)</f>
        <v>130.5</v>
      </c>
      <c r="AI1576">
        <f>MATCH($AI$3,'CAT-4'!$1:$1,0)</f>
        <v>133</v>
      </c>
      <c r="AJ1576">
        <f>INDEX('CAT-4'!$1:$1048576,FAR!AF1576,FAR!AI1576)</f>
        <v>157.9</v>
      </c>
      <c r="AK1576" s="28">
        <f t="shared" si="879"/>
        <v>1.2099616858237547</v>
      </c>
      <c r="AL1576" s="28">
        <f t="shared" si="881"/>
        <v>1.2099616858237547</v>
      </c>
      <c r="AM1576" s="2">
        <f>INDEX(ELSV!$C$4:$G$58,MATCH(AE1576,ELSV!$G$4:$G$58,0),MATCH(IF(O1576&gt;2000000,"A",IF(O1576&gt;1000000,"B",IF(O1576&gt;100000,"C","D"))),ELSV!$C$4:$G$4,0))</f>
        <v>8</v>
      </c>
      <c r="AN1576" s="77">
        <f>INDEX(ELSV!$G$4:$K$58,MATCH(AE1576,ELSV!$G$4:$G$58,0),MATCH(IF(O1576&gt;2000000,"A",IF(O1576&gt;1000000,"B",IF(O1576&gt;100000,"C","D"))),ELSV!$G$4:$K$4,0))</f>
        <v>0.95</v>
      </c>
      <c r="AO1576" s="24">
        <f t="shared" si="867"/>
        <v>11592.642911877394</v>
      </c>
      <c r="AP1576" s="24">
        <f t="shared" si="868"/>
        <v>3713.067171549063</v>
      </c>
      <c r="AQ1576" s="25">
        <f t="shared" si="869"/>
        <v>7879.5757403283314</v>
      </c>
    </row>
    <row r="1577" spans="1:43" x14ac:dyDescent="0.25">
      <c r="A1577" s="11">
        <v>3005</v>
      </c>
      <c r="B1577" s="6">
        <v>3005006301</v>
      </c>
      <c r="C1577" s="6">
        <v>20000401</v>
      </c>
      <c r="D1577" s="6">
        <v>5000000265</v>
      </c>
      <c r="E1577" s="6" t="s">
        <v>1584</v>
      </c>
      <c r="F1577" s="6" t="s">
        <v>1174</v>
      </c>
      <c r="G1577" s="6"/>
      <c r="H1577" s="6">
        <v>1</v>
      </c>
      <c r="I1577" s="6" t="s">
        <v>41</v>
      </c>
      <c r="J1577" s="27">
        <v>41547</v>
      </c>
      <c r="K1577" s="27">
        <v>41547</v>
      </c>
      <c r="L1577" s="7">
        <v>9550</v>
      </c>
      <c r="M1577" s="7">
        <v>0</v>
      </c>
      <c r="N1577" s="7"/>
      <c r="O1577" s="8">
        <v>9550</v>
      </c>
      <c r="P1577" s="7">
        <v>-5063.59</v>
      </c>
      <c r="Q1577" s="7">
        <v>0</v>
      </c>
      <c r="R1577" s="7">
        <v>-604.52</v>
      </c>
      <c r="S1577" s="12">
        <f t="shared" si="861"/>
        <v>-5668.1100000000006</v>
      </c>
      <c r="T1577" s="18">
        <f t="shared" si="862"/>
        <v>4486.41</v>
      </c>
      <c r="U1577" s="18">
        <v>3881.89</v>
      </c>
      <c r="V1577" s="30">
        <f t="shared" si="863"/>
        <v>41518</v>
      </c>
      <c r="W1577" s="28">
        <f t="shared" si="866"/>
        <v>9.6805555555555554</v>
      </c>
      <c r="X1577" s="38"/>
      <c r="AD1577"/>
      <c r="AE1577" s="43" t="s">
        <v>4032</v>
      </c>
      <c r="AF1577">
        <f>MATCH(AE1577,'CAT-4'!$A:$A,0)</f>
        <v>639</v>
      </c>
      <c r="AG1577">
        <f>MATCH(V1577,'CAT-4'!$1:$1,0)</f>
        <v>21</v>
      </c>
      <c r="AH1577">
        <f>INDEX('CAT-4'!$1:$1048576,FAR!AF1577,FAR!AG1577)</f>
        <v>104.5</v>
      </c>
      <c r="AI1577">
        <f>MATCH($AI$3,'CAT-4'!$1:$1,0)</f>
        <v>133</v>
      </c>
      <c r="AJ1577">
        <f>INDEX('CAT-4'!$1:$1048576,FAR!AF1577,FAR!AI1577)</f>
        <v>117.6</v>
      </c>
      <c r="AK1577" s="28">
        <f t="shared" si="879"/>
        <v>1.1253588516746411</v>
      </c>
      <c r="AL1577" s="28">
        <f t="shared" si="881"/>
        <v>1.1253588516746411</v>
      </c>
      <c r="AM1577" s="2">
        <f>INDEX(ELSV!$C$4:$G$58,MATCH(AE1577,ELSV!$G$4:$G$58,0),MATCH(IF(O1577&gt;2000000,"A",IF(O1577&gt;1000000,"B",IF(O1577&gt;100000,"C","D"))),ELSV!$C$4:$G$4,0))</f>
        <v>6</v>
      </c>
      <c r="AN1577" s="77">
        <f>INDEX(ELSV!$G$4:$K$58,MATCH(AE1577,ELSV!$G$4:$G$58,0),MATCH(IF(O1577&gt;2000000,"A",IF(O1577&gt;1000000,"B",IF(O1577&gt;100000,"C","D"))),ELSV!$G$4:$K$4,0))</f>
        <v>1</v>
      </c>
      <c r="AO1577" s="24">
        <f t="shared" si="867"/>
        <v>10747.177033492822</v>
      </c>
      <c r="AP1577" s="24">
        <f t="shared" si="868"/>
        <v>10747.177033492822</v>
      </c>
      <c r="AQ1577" s="25">
        <f t="shared" si="869"/>
        <v>0</v>
      </c>
    </row>
    <row r="1578" spans="1:43" x14ac:dyDescent="0.25">
      <c r="A1578" s="11">
        <v>3004</v>
      </c>
      <c r="B1578" s="6">
        <v>3004006201</v>
      </c>
      <c r="C1578" s="6">
        <v>20000301</v>
      </c>
      <c r="D1578" s="6">
        <v>4000000323</v>
      </c>
      <c r="E1578" s="6" t="s">
        <v>1583</v>
      </c>
      <c r="F1578" s="6" t="s">
        <v>1033</v>
      </c>
      <c r="G1578" s="6"/>
      <c r="H1578" s="6">
        <v>2</v>
      </c>
      <c r="I1578" s="6" t="s">
        <v>8</v>
      </c>
      <c r="J1578" s="27">
        <v>43907</v>
      </c>
      <c r="K1578" s="27">
        <v>43907</v>
      </c>
      <c r="L1578" s="7">
        <v>9500.01</v>
      </c>
      <c r="M1578" s="7">
        <v>0</v>
      </c>
      <c r="N1578" s="7"/>
      <c r="O1578" s="8">
        <v>9500.01</v>
      </c>
      <c r="P1578" s="7">
        <v>-9500.01</v>
      </c>
      <c r="Q1578" s="7">
        <v>0</v>
      </c>
      <c r="R1578" s="7">
        <v>0</v>
      </c>
      <c r="S1578" s="12">
        <f t="shared" si="861"/>
        <v>-9500.01</v>
      </c>
      <c r="T1578" s="18">
        <f t="shared" si="862"/>
        <v>0</v>
      </c>
      <c r="U1578" s="18">
        <v>0</v>
      </c>
      <c r="V1578" s="30">
        <f t="shared" si="863"/>
        <v>43891</v>
      </c>
      <c r="W1578" s="28">
        <f t="shared" si="866"/>
        <v>3.2166666666666668</v>
      </c>
      <c r="X1578" s="38"/>
      <c r="AD1578"/>
      <c r="AE1578" s="43" t="s">
        <v>4429</v>
      </c>
      <c r="AF1578">
        <f>MATCH(AE1578,'CAT-4'!$A:$A,0)</f>
        <v>844</v>
      </c>
      <c r="AG1578">
        <f>MATCH(V1578,'CAT-4'!$1:$1,0)</f>
        <v>99</v>
      </c>
      <c r="AH1578">
        <f>INDEX('CAT-4'!$1:$1048576,FAR!AF1578,FAR!AG1578)</f>
        <v>132</v>
      </c>
      <c r="AI1578">
        <f>MATCH($AI$3,'CAT-4'!$1:$1,0)</f>
        <v>133</v>
      </c>
      <c r="AJ1578">
        <f>INDEX('CAT-4'!$1:$1048576,FAR!AF1578,FAR!AI1578)</f>
        <v>157.9</v>
      </c>
      <c r="AK1578" s="28">
        <f t="shared" si="879"/>
        <v>1.1962121212121213</v>
      </c>
      <c r="AL1578" s="28">
        <f t="shared" si="881"/>
        <v>1.1962121212121213</v>
      </c>
      <c r="AM1578" s="2">
        <f>INDEX(ELSV!$C$4:$G$58,MATCH(AE1578,ELSV!$G$4:$G$58,0),MATCH(IF(O1578&gt;2000000,"A",IF(O1578&gt;1000000,"B",IF(O1578&gt;100000,"C","D"))),ELSV!$C$4:$G$4,0))</f>
        <v>8</v>
      </c>
      <c r="AN1578" s="77">
        <f>INDEX(ELSV!$G$4:$K$58,MATCH(AE1578,ELSV!$G$4:$G$58,0),MATCH(IF(O1578&gt;2000000,"A",IF(O1578&gt;1000000,"B",IF(O1578&gt;100000,"C","D"))),ELSV!$G$4:$K$4,0))</f>
        <v>0.95</v>
      </c>
      <c r="AO1578" s="24">
        <f t="shared" si="867"/>
        <v>11364.027113636364</v>
      </c>
      <c r="AP1578" s="24">
        <f t="shared" si="868"/>
        <v>4340.8216068442243</v>
      </c>
      <c r="AQ1578" s="25">
        <f t="shared" si="869"/>
        <v>7023.2055067921401</v>
      </c>
    </row>
    <row r="1579" spans="1:43" x14ac:dyDescent="0.25">
      <c r="A1579" s="11">
        <v>3005</v>
      </c>
      <c r="B1579" s="6">
        <v>3005000212</v>
      </c>
      <c r="C1579" s="6">
        <v>20000401</v>
      </c>
      <c r="D1579" s="6">
        <v>5000000384</v>
      </c>
      <c r="E1579" s="6" t="s">
        <v>1584</v>
      </c>
      <c r="F1579" s="6" t="s">
        <v>1260</v>
      </c>
      <c r="G1579" s="6"/>
      <c r="H1579" s="6">
        <v>2</v>
      </c>
      <c r="I1579" s="6" t="s">
        <v>8</v>
      </c>
      <c r="J1579" s="27">
        <v>43585</v>
      </c>
      <c r="K1579" s="27">
        <v>43585</v>
      </c>
      <c r="L1579" s="7">
        <v>9474</v>
      </c>
      <c r="M1579" s="7">
        <v>0</v>
      </c>
      <c r="N1579" s="7"/>
      <c r="O1579" s="8">
        <v>9474</v>
      </c>
      <c r="P1579" s="7">
        <v>-9474</v>
      </c>
      <c r="Q1579" s="7">
        <v>0</v>
      </c>
      <c r="R1579" s="7">
        <v>0</v>
      </c>
      <c r="S1579" s="12">
        <f t="shared" si="861"/>
        <v>-9474</v>
      </c>
      <c r="T1579" s="18">
        <f t="shared" si="862"/>
        <v>0</v>
      </c>
      <c r="U1579" s="18">
        <v>0</v>
      </c>
      <c r="V1579" s="30">
        <f t="shared" si="863"/>
        <v>43556</v>
      </c>
      <c r="W1579" s="28">
        <f t="shared" si="866"/>
        <v>4.0972222222222223</v>
      </c>
      <c r="X1579" s="38"/>
      <c r="AD1579"/>
      <c r="AE1579" s="43" t="s">
        <v>4174</v>
      </c>
      <c r="AF1579">
        <f>MATCH(AE1579,'CAT-4'!$A:$A,0)</f>
        <v>713</v>
      </c>
      <c r="AG1579">
        <f>MATCH(V1579,'CAT-4'!$1:$1,0)</f>
        <v>88</v>
      </c>
      <c r="AH1579">
        <f>INDEX('CAT-4'!$1:$1048576,FAR!AF1579,FAR!AG1579)</f>
        <v>116.2</v>
      </c>
      <c r="AI1579">
        <f>MATCH($AI$3,'CAT-4'!$1:$1,0)</f>
        <v>133</v>
      </c>
      <c r="AJ1579">
        <f>INDEX('CAT-4'!$1:$1048576,FAR!AF1579,FAR!AI1579)</f>
        <v>151.30000000000001</v>
      </c>
      <c r="AK1579" s="28">
        <f t="shared" si="879"/>
        <v>1.302065404475043</v>
      </c>
      <c r="AL1579" s="28">
        <f t="shared" si="881"/>
        <v>1.302065404475043</v>
      </c>
      <c r="AM1579" s="2">
        <f>INDEX(ELSV!$C$4:$G$58,MATCH(AE1579,ELSV!$G$4:$G$58,0),MATCH(IF(O1579&gt;2000000,"A",IF(O1579&gt;1000000,"B",IF(O1579&gt;100000,"C","D"))),ELSV!$C$4:$G$4,0))</f>
        <v>8</v>
      </c>
      <c r="AN1579" s="77">
        <f>INDEX(ELSV!$G$4:$K$58,MATCH(AE1579,ELSV!$G$4:$G$58,0),MATCH(IF(O1579&gt;2000000,"A",IF(O1579&gt;1000000,"B",IF(O1579&gt;100000,"C","D"))),ELSV!$G$4:$K$4,0))</f>
        <v>0.95</v>
      </c>
      <c r="AO1579" s="24">
        <f t="shared" si="867"/>
        <v>12335.767641996557</v>
      </c>
      <c r="AP1579" s="24">
        <f t="shared" si="868"/>
        <v>6001.9077806762762</v>
      </c>
      <c r="AQ1579" s="25">
        <f t="shared" si="869"/>
        <v>6333.8598613202812</v>
      </c>
    </row>
    <row r="1580" spans="1:43" hidden="1" x14ac:dyDescent="0.25">
      <c r="A1580" s="11">
        <v>3005</v>
      </c>
      <c r="B1580" s="6">
        <v>3005006301</v>
      </c>
      <c r="C1580" s="6">
        <v>20000401</v>
      </c>
      <c r="D1580" s="6">
        <v>5030000233</v>
      </c>
      <c r="E1580" s="6"/>
      <c r="F1580" s="6" t="s">
        <v>1503</v>
      </c>
      <c r="G1580" s="6"/>
      <c r="H1580" s="6">
        <v>2</v>
      </c>
      <c r="I1580" s="6" t="s">
        <v>41</v>
      </c>
      <c r="J1580" s="27">
        <v>44227</v>
      </c>
      <c r="K1580" s="27">
        <v>44227</v>
      </c>
      <c r="L1580" s="7">
        <v>9450</v>
      </c>
      <c r="M1580" s="7">
        <v>0</v>
      </c>
      <c r="N1580" s="7"/>
      <c r="O1580" s="8">
        <v>9450</v>
      </c>
      <c r="P1580" s="7">
        <v>-8505</v>
      </c>
      <c r="Q1580" s="7">
        <v>0</v>
      </c>
      <c r="R1580" s="7">
        <v>0</v>
      </c>
      <c r="S1580" s="12">
        <f t="shared" si="861"/>
        <v>-8505</v>
      </c>
      <c r="T1580" s="18">
        <f t="shared" si="862"/>
        <v>945</v>
      </c>
      <c r="U1580" s="18">
        <v>945</v>
      </c>
      <c r="V1580" s="30">
        <f t="shared" si="863"/>
        <v>44197</v>
      </c>
      <c r="W1580" s="28">
        <f t="shared" si="866"/>
        <v>2.3472222222222223</v>
      </c>
      <c r="X1580" s="38" t="s">
        <v>3110</v>
      </c>
      <c r="AD1580"/>
      <c r="AE1580" s="43" t="s">
        <v>4047</v>
      </c>
      <c r="AF1580">
        <f>MATCH(AE1580,'CAT-4'!$A:$A,0)</f>
        <v>647</v>
      </c>
      <c r="AG1580">
        <f>MATCH(V1580,'CAT-4'!$1:$1,0)</f>
        <v>109</v>
      </c>
      <c r="AH1580">
        <f>INDEX('CAT-4'!$1:$1048576,FAR!AF1580,FAR!AG1580)</f>
        <v>87.2</v>
      </c>
      <c r="AI1580">
        <f>MATCH($AI$3,'CAT-4'!$1:$1,0)</f>
        <v>133</v>
      </c>
      <c r="AJ1580">
        <f>INDEX('CAT-4'!$1:$1048576,FAR!AF1580,FAR!AI1580)</f>
        <v>92.8</v>
      </c>
      <c r="AK1580" s="28">
        <f t="shared" si="879"/>
        <v>1.0642201834862384</v>
      </c>
      <c r="AL1580" s="28">
        <f t="shared" si="881"/>
        <v>1.0642201834862384</v>
      </c>
      <c r="AM1580" s="2">
        <f>INDEX(ELSV!$C$4:$G$58,MATCH(AE1580,ELSV!$G$4:$G$58,0),MATCH(IF(O1580&gt;2000000,"A",IF(O1580&gt;1000000,"B",IF(O1580&gt;100000,"C","D"))),ELSV!$C$4:$G$4,0))</f>
        <v>6</v>
      </c>
      <c r="AN1580" s="77">
        <f>INDEX(ELSV!$G$4:$K$58,MATCH(AE1580,ELSV!$G$4:$G$58,0),MATCH(IF(O1580&gt;2000000,"A",IF(O1580&gt;1000000,"B",IF(O1580&gt;100000,"C","D"))),ELSV!$G$4:$K$4,0))</f>
        <v>1</v>
      </c>
      <c r="AO1580" s="24">
        <f t="shared" si="867"/>
        <v>10056.880733944952</v>
      </c>
      <c r="AP1580" s="24">
        <f t="shared" si="868"/>
        <v>3934.2889908256875</v>
      </c>
      <c r="AQ1580" s="25">
        <f t="shared" si="869"/>
        <v>6122.5917431192647</v>
      </c>
    </row>
    <row r="1581" spans="1:43" x14ac:dyDescent="0.25">
      <c r="A1581" s="11">
        <v>3007</v>
      </c>
      <c r="B1581" s="6">
        <v>3007006203</v>
      </c>
      <c r="C1581" s="6">
        <v>20000301</v>
      </c>
      <c r="D1581" s="6">
        <v>4000000204</v>
      </c>
      <c r="E1581" s="6" t="s">
        <v>1585</v>
      </c>
      <c r="F1581" s="6" t="s">
        <v>946</v>
      </c>
      <c r="G1581" s="6"/>
      <c r="H1581" s="6">
        <v>1</v>
      </c>
      <c r="I1581" s="6" t="s">
        <v>41</v>
      </c>
      <c r="J1581" s="27">
        <v>41510</v>
      </c>
      <c r="K1581" s="27">
        <v>41510</v>
      </c>
      <c r="L1581" s="7">
        <v>9348</v>
      </c>
      <c r="M1581" s="7">
        <v>0</v>
      </c>
      <c r="N1581" s="7"/>
      <c r="O1581" s="8">
        <v>9348</v>
      </c>
      <c r="P1581" s="7">
        <v>-5090.5</v>
      </c>
      <c r="Q1581" s="7">
        <v>0</v>
      </c>
      <c r="R1581" s="7">
        <v>-591.73</v>
      </c>
      <c r="S1581" s="12">
        <f t="shared" si="861"/>
        <v>-5682.23</v>
      </c>
      <c r="T1581" s="18">
        <f t="shared" si="862"/>
        <v>4257.5</v>
      </c>
      <c r="U1581" s="18">
        <v>3665.77</v>
      </c>
      <c r="V1581" s="30">
        <f t="shared" si="863"/>
        <v>41487</v>
      </c>
      <c r="W1581" s="28">
        <f t="shared" si="866"/>
        <v>9.780555555555555</v>
      </c>
      <c r="X1581" s="38"/>
      <c r="AD1581"/>
      <c r="AE1581" s="43" t="s">
        <v>4055</v>
      </c>
      <c r="AF1581">
        <f>MATCH(AE1581,'CAT-4'!$A:$A,0)</f>
        <v>651</v>
      </c>
      <c r="AG1581">
        <f>MATCH(V1581,'CAT-4'!$1:$1,0)</f>
        <v>20</v>
      </c>
      <c r="AH1581">
        <f>INDEX('CAT-4'!$1:$1048576,FAR!AF1581,FAR!AG1581)</f>
        <v>100.3</v>
      </c>
      <c r="AI1581">
        <f>MATCH($AI$3,'CAT-4'!$1:$1,0)</f>
        <v>133</v>
      </c>
      <c r="AJ1581">
        <f>INDEX('CAT-4'!$1:$1048576,FAR!AF1581,FAR!AI1581)</f>
        <v>101.8</v>
      </c>
      <c r="AK1581" s="28">
        <f t="shared" si="879"/>
        <v>1.0149551345962113</v>
      </c>
      <c r="AL1581" s="28">
        <f t="shared" si="881"/>
        <v>1.0149551345962113</v>
      </c>
      <c r="AM1581" s="2">
        <f>INDEX(ELSV!$C$4:$G$58,MATCH(AE1581,ELSV!$G$4:$G$58,0),MATCH(IF(O1581&gt;2000000,"A",IF(O1581&gt;1000000,"B",IF(O1581&gt;100000,"C","D"))),ELSV!$C$4:$G$4,0))</f>
        <v>8</v>
      </c>
      <c r="AN1581" s="77">
        <f>INDEX(ELSV!$G$4:$K$58,MATCH(AE1581,ELSV!$G$4:$G$58,0),MATCH(IF(O1581&gt;2000000,"A",IF(O1581&gt;1000000,"B",IF(O1581&gt;100000,"C","D"))),ELSV!$G$4:$K$4,0))</f>
        <v>1</v>
      </c>
      <c r="AO1581" s="24">
        <f t="shared" si="867"/>
        <v>9487.8005982053837</v>
      </c>
      <c r="AP1581" s="24">
        <f t="shared" si="868"/>
        <v>9487.8005982053837</v>
      </c>
      <c r="AQ1581" s="25">
        <f t="shared" si="869"/>
        <v>0</v>
      </c>
    </row>
    <row r="1582" spans="1:43" x14ac:dyDescent="0.25">
      <c r="A1582" s="11">
        <v>3007</v>
      </c>
      <c r="B1582" s="6">
        <v>3007006201</v>
      </c>
      <c r="C1582" s="6">
        <v>20000301</v>
      </c>
      <c r="D1582" s="6">
        <v>4000000162</v>
      </c>
      <c r="E1582" s="6" t="s">
        <v>1585</v>
      </c>
      <c r="F1582" s="6" t="s">
        <v>918</v>
      </c>
      <c r="G1582" s="6"/>
      <c r="H1582" s="6">
        <v>1</v>
      </c>
      <c r="I1582" s="6" t="s">
        <v>8</v>
      </c>
      <c r="J1582" s="27">
        <v>40991</v>
      </c>
      <c r="K1582" s="27">
        <v>40991</v>
      </c>
      <c r="L1582" s="7">
        <v>9300</v>
      </c>
      <c r="M1582" s="7">
        <v>0</v>
      </c>
      <c r="N1582" s="7"/>
      <c r="O1582" s="8">
        <v>9300</v>
      </c>
      <c r="P1582" s="7">
        <v>-5901.38</v>
      </c>
      <c r="Q1582" s="7">
        <v>0</v>
      </c>
      <c r="R1582" s="7">
        <v>-588.69000000000005</v>
      </c>
      <c r="S1582" s="12">
        <f t="shared" si="861"/>
        <v>-6490.07</v>
      </c>
      <c r="T1582" s="18">
        <f t="shared" si="862"/>
        <v>3398.62</v>
      </c>
      <c r="U1582" s="18">
        <v>2809.93</v>
      </c>
      <c r="V1582" s="30">
        <f t="shared" si="863"/>
        <v>40969</v>
      </c>
      <c r="W1582" s="28">
        <f t="shared" si="866"/>
        <v>11.2</v>
      </c>
      <c r="X1582" s="38" t="s">
        <v>3064</v>
      </c>
      <c r="Y1582">
        <f>MATCH(X1582,'CAT-3'!$A:$A,0)</f>
        <v>734</v>
      </c>
      <c r="Z1582">
        <f>MATCH(V1582,'CAT-3'!$1:$1,0)</f>
        <v>90</v>
      </c>
      <c r="AA1582">
        <f>INDEX('CAT-3'!$1:$1048576,FAR!Y1582,FAR!Z1582)</f>
        <v>116.8</v>
      </c>
      <c r="AB1582">
        <f>MATCH($AB$3,'CAT-3'!$1:$1,0)</f>
        <v>90</v>
      </c>
      <c r="AC1582">
        <f>INDEX('CAT-3'!$1:$1048576,FAR!Y1582,FAR!AB1582)</f>
        <v>116.8</v>
      </c>
      <c r="AD1582" s="28">
        <f>AC1582/AA1582</f>
        <v>1</v>
      </c>
      <c r="AE1582" s="43" t="s">
        <v>4055</v>
      </c>
      <c r="AF1582">
        <f>MATCH(AE1582,'CAT-4'!$A:$A,0)</f>
        <v>651</v>
      </c>
      <c r="AG1582">
        <f>MATCH($AG$3,'CAT-4'!$1:$1,0)</f>
        <v>4</v>
      </c>
      <c r="AH1582">
        <f>INDEX('CAT-4'!$1:$1048576,FAR!AF1582,FAR!AG1582)</f>
        <v>98.5</v>
      </c>
      <c r="AI1582">
        <f>MATCH($AI$3,'CAT-4'!$1:$1,0)</f>
        <v>133</v>
      </c>
      <c r="AJ1582">
        <f>INDEX('CAT-4'!$1:$1048576,FAR!AF1582,FAR!AI1582)</f>
        <v>101.8</v>
      </c>
      <c r="AK1582" s="28">
        <f>AJ1582/AH1582</f>
        <v>1.0335025380710661</v>
      </c>
      <c r="AL1582" s="28">
        <f>AK1582*AD1582</f>
        <v>1.0335025380710661</v>
      </c>
      <c r="AM1582" s="2">
        <f>INDEX(ELSV!$C$4:$G$58,MATCH(AE1582,ELSV!$G$4:$G$58,0),MATCH(IF(O1582&gt;2000000,"A",IF(O1582&gt;1000000,"B",IF(O1582&gt;100000,"C","D"))),ELSV!$C$4:$G$4,0))</f>
        <v>8</v>
      </c>
      <c r="AN1582" s="77">
        <f>INDEX(ELSV!$G$4:$K$58,MATCH(AE1582,ELSV!$G$4:$G$58,0),MATCH(IF(O1582&gt;2000000,"A",IF(O1582&gt;1000000,"B",IF(O1582&gt;100000,"C","D"))),ELSV!$G$4:$K$4,0))</f>
        <v>1</v>
      </c>
      <c r="AO1582" s="24">
        <f t="shared" si="867"/>
        <v>9611.5736040609136</v>
      </c>
      <c r="AP1582" s="24">
        <f t="shared" si="868"/>
        <v>9611.5736040609136</v>
      </c>
      <c r="AQ1582" s="25">
        <f t="shared" si="869"/>
        <v>0</v>
      </c>
    </row>
    <row r="1583" spans="1:43" x14ac:dyDescent="0.25">
      <c r="A1583" s="11">
        <v>3008</v>
      </c>
      <c r="B1583" s="6">
        <v>3008006803</v>
      </c>
      <c r="C1583" s="6">
        <v>20000401</v>
      </c>
      <c r="D1583" s="6">
        <v>5030000146</v>
      </c>
      <c r="E1583" s="6" t="s">
        <v>1586</v>
      </c>
      <c r="F1583" s="6" t="s">
        <v>1438</v>
      </c>
      <c r="G1583" s="6"/>
      <c r="H1583" s="6">
        <v>1</v>
      </c>
      <c r="I1583" s="6" t="s">
        <v>41</v>
      </c>
      <c r="J1583" s="27">
        <v>41182</v>
      </c>
      <c r="K1583" s="27">
        <v>41182</v>
      </c>
      <c r="L1583" s="7">
        <v>9180</v>
      </c>
      <c r="M1583" s="7">
        <v>0</v>
      </c>
      <c r="N1583" s="7"/>
      <c r="O1583" s="8">
        <v>9180</v>
      </c>
      <c r="P1583" s="7">
        <v>-8262</v>
      </c>
      <c r="Q1583" s="7">
        <v>0</v>
      </c>
      <c r="R1583" s="7">
        <v>0</v>
      </c>
      <c r="S1583" s="12">
        <f t="shared" si="861"/>
        <v>-8262</v>
      </c>
      <c r="T1583" s="18">
        <f t="shared" si="862"/>
        <v>918</v>
      </c>
      <c r="U1583" s="18">
        <v>918</v>
      </c>
      <c r="V1583" s="30">
        <f t="shared" si="863"/>
        <v>41153</v>
      </c>
      <c r="W1583" s="28">
        <f t="shared" si="866"/>
        <v>10.680555555555555</v>
      </c>
      <c r="X1583" s="38"/>
      <c r="AD1583"/>
      <c r="AE1583" s="43" t="s">
        <v>4055</v>
      </c>
      <c r="AF1583">
        <f>MATCH(AE1583,'CAT-4'!$A:$A,0)</f>
        <v>651</v>
      </c>
      <c r="AG1583">
        <f>MATCH(V1583,'CAT-4'!$1:$1,0)</f>
        <v>9</v>
      </c>
      <c r="AH1583">
        <f>INDEX('CAT-4'!$1:$1048576,FAR!AF1583,FAR!AG1583)</f>
        <v>99.6</v>
      </c>
      <c r="AI1583">
        <f>MATCH($AI$3,'CAT-4'!$1:$1,0)</f>
        <v>133</v>
      </c>
      <c r="AJ1583">
        <f>INDEX('CAT-4'!$1:$1048576,FAR!AF1583,FAR!AI1583)</f>
        <v>101.8</v>
      </c>
      <c r="AK1583" s="28">
        <f t="shared" ref="AK1583:AK1590" si="882">AJ1583/AH1583</f>
        <v>1.0220883534136547</v>
      </c>
      <c r="AL1583" s="28">
        <f t="shared" ref="AL1583:AL1590" si="883">AK1583</f>
        <v>1.0220883534136547</v>
      </c>
      <c r="AM1583" s="2">
        <f>INDEX(ELSV!$C$4:$G$58,MATCH(AE1583,ELSV!$G$4:$G$58,0),MATCH(IF(O1583&gt;2000000,"A",IF(O1583&gt;1000000,"B",IF(O1583&gt;100000,"C","D"))),ELSV!$C$4:$G$4,0))</f>
        <v>8</v>
      </c>
      <c r="AN1583" s="77">
        <f>INDEX(ELSV!$G$4:$K$58,MATCH(AE1583,ELSV!$G$4:$G$58,0),MATCH(IF(O1583&gt;2000000,"A",IF(O1583&gt;1000000,"B",IF(O1583&gt;100000,"C","D"))),ELSV!$G$4:$K$4,0))</f>
        <v>1</v>
      </c>
      <c r="AO1583" s="24">
        <f t="shared" si="867"/>
        <v>9382.7710843373497</v>
      </c>
      <c r="AP1583" s="24">
        <f t="shared" si="868"/>
        <v>9382.7710843373497</v>
      </c>
      <c r="AQ1583" s="25">
        <f t="shared" si="869"/>
        <v>0</v>
      </c>
    </row>
    <row r="1584" spans="1:43" x14ac:dyDescent="0.25">
      <c r="A1584" s="11">
        <v>3008</v>
      </c>
      <c r="B1584" s="6">
        <v>3008006803</v>
      </c>
      <c r="C1584" s="6">
        <v>20000401</v>
      </c>
      <c r="D1584" s="6">
        <v>5030000147</v>
      </c>
      <c r="E1584" s="6" t="s">
        <v>1586</v>
      </c>
      <c r="F1584" s="6" t="s">
        <v>1438</v>
      </c>
      <c r="G1584" s="6"/>
      <c r="H1584" s="6">
        <v>1</v>
      </c>
      <c r="I1584" s="6" t="s">
        <v>41</v>
      </c>
      <c r="J1584" s="27">
        <v>41182</v>
      </c>
      <c r="K1584" s="27">
        <v>41182</v>
      </c>
      <c r="L1584" s="7">
        <v>9180</v>
      </c>
      <c r="M1584" s="7">
        <v>0</v>
      </c>
      <c r="N1584" s="7"/>
      <c r="O1584" s="8">
        <v>9180</v>
      </c>
      <c r="P1584" s="7">
        <v>-8262</v>
      </c>
      <c r="Q1584" s="7">
        <v>0</v>
      </c>
      <c r="R1584" s="7">
        <v>0</v>
      </c>
      <c r="S1584" s="12">
        <f t="shared" si="861"/>
        <v>-8262</v>
      </c>
      <c r="T1584" s="18">
        <f t="shared" si="862"/>
        <v>918</v>
      </c>
      <c r="U1584" s="18">
        <v>918</v>
      </c>
      <c r="V1584" s="30">
        <f t="shared" si="863"/>
        <v>41153</v>
      </c>
      <c r="W1584" s="28">
        <f t="shared" si="866"/>
        <v>10.680555555555555</v>
      </c>
      <c r="X1584" s="38"/>
      <c r="AD1584"/>
      <c r="AE1584" s="43" t="s">
        <v>4055</v>
      </c>
      <c r="AF1584">
        <f>MATCH(AE1584,'CAT-4'!$A:$A,0)</f>
        <v>651</v>
      </c>
      <c r="AG1584">
        <f>MATCH(V1584,'CAT-4'!$1:$1,0)</f>
        <v>9</v>
      </c>
      <c r="AH1584">
        <f>INDEX('CAT-4'!$1:$1048576,FAR!AF1584,FAR!AG1584)</f>
        <v>99.6</v>
      </c>
      <c r="AI1584">
        <f>MATCH($AI$3,'CAT-4'!$1:$1,0)</f>
        <v>133</v>
      </c>
      <c r="AJ1584">
        <f>INDEX('CAT-4'!$1:$1048576,FAR!AF1584,FAR!AI1584)</f>
        <v>101.8</v>
      </c>
      <c r="AK1584" s="28">
        <f t="shared" si="882"/>
        <v>1.0220883534136547</v>
      </c>
      <c r="AL1584" s="28">
        <f t="shared" si="883"/>
        <v>1.0220883534136547</v>
      </c>
      <c r="AM1584" s="2">
        <f>INDEX(ELSV!$C$4:$G$58,MATCH(AE1584,ELSV!$G$4:$G$58,0),MATCH(IF(O1584&gt;2000000,"A",IF(O1584&gt;1000000,"B",IF(O1584&gt;100000,"C","D"))),ELSV!$C$4:$G$4,0))</f>
        <v>8</v>
      </c>
      <c r="AN1584" s="77">
        <f>INDEX(ELSV!$G$4:$K$58,MATCH(AE1584,ELSV!$G$4:$G$58,0),MATCH(IF(O1584&gt;2000000,"A",IF(O1584&gt;1000000,"B",IF(O1584&gt;100000,"C","D"))),ELSV!$G$4:$K$4,0))</f>
        <v>1</v>
      </c>
      <c r="AO1584" s="24">
        <f t="shared" si="867"/>
        <v>9382.7710843373497</v>
      </c>
      <c r="AP1584" s="24">
        <f t="shared" si="868"/>
        <v>9382.7710843373497</v>
      </c>
      <c r="AQ1584" s="25">
        <f t="shared" si="869"/>
        <v>0</v>
      </c>
    </row>
    <row r="1585" spans="1:43" x14ac:dyDescent="0.25">
      <c r="A1585" s="11">
        <v>3008</v>
      </c>
      <c r="B1585" s="6">
        <v>3008006803</v>
      </c>
      <c r="C1585" s="6">
        <v>20000401</v>
      </c>
      <c r="D1585" s="6">
        <v>5030000148</v>
      </c>
      <c r="E1585" s="6" t="s">
        <v>1586</v>
      </c>
      <c r="F1585" s="6" t="s">
        <v>1438</v>
      </c>
      <c r="G1585" s="6"/>
      <c r="H1585" s="6">
        <v>1</v>
      </c>
      <c r="I1585" s="6" t="s">
        <v>41</v>
      </c>
      <c r="J1585" s="27">
        <v>41182</v>
      </c>
      <c r="K1585" s="27">
        <v>41182</v>
      </c>
      <c r="L1585" s="7">
        <v>9180</v>
      </c>
      <c r="M1585" s="7">
        <v>0</v>
      </c>
      <c r="N1585" s="7"/>
      <c r="O1585" s="8">
        <v>9180</v>
      </c>
      <c r="P1585" s="7">
        <v>-8262</v>
      </c>
      <c r="Q1585" s="7">
        <v>0</v>
      </c>
      <c r="R1585" s="7">
        <v>0</v>
      </c>
      <c r="S1585" s="12">
        <f t="shared" si="861"/>
        <v>-8262</v>
      </c>
      <c r="T1585" s="18">
        <f t="shared" si="862"/>
        <v>918</v>
      </c>
      <c r="U1585" s="18">
        <v>918</v>
      </c>
      <c r="V1585" s="30">
        <f t="shared" si="863"/>
        <v>41153</v>
      </c>
      <c r="W1585" s="28">
        <f t="shared" si="866"/>
        <v>10.680555555555555</v>
      </c>
      <c r="X1585" s="38"/>
      <c r="AD1585"/>
      <c r="AE1585" s="43" t="s">
        <v>4055</v>
      </c>
      <c r="AF1585">
        <f>MATCH(AE1585,'CAT-4'!$A:$A,0)</f>
        <v>651</v>
      </c>
      <c r="AG1585">
        <f>MATCH(V1585,'CAT-4'!$1:$1,0)</f>
        <v>9</v>
      </c>
      <c r="AH1585">
        <f>INDEX('CAT-4'!$1:$1048576,FAR!AF1585,FAR!AG1585)</f>
        <v>99.6</v>
      </c>
      <c r="AI1585">
        <f>MATCH($AI$3,'CAT-4'!$1:$1,0)</f>
        <v>133</v>
      </c>
      <c r="AJ1585">
        <f>INDEX('CAT-4'!$1:$1048576,FAR!AF1585,FAR!AI1585)</f>
        <v>101.8</v>
      </c>
      <c r="AK1585" s="28">
        <f t="shared" si="882"/>
        <v>1.0220883534136547</v>
      </c>
      <c r="AL1585" s="28">
        <f t="shared" si="883"/>
        <v>1.0220883534136547</v>
      </c>
      <c r="AM1585" s="2">
        <f>INDEX(ELSV!$C$4:$G$58,MATCH(AE1585,ELSV!$G$4:$G$58,0),MATCH(IF(O1585&gt;2000000,"A",IF(O1585&gt;1000000,"B",IF(O1585&gt;100000,"C","D"))),ELSV!$C$4:$G$4,0))</f>
        <v>8</v>
      </c>
      <c r="AN1585" s="77">
        <f>INDEX(ELSV!$G$4:$K$58,MATCH(AE1585,ELSV!$G$4:$G$58,0),MATCH(IF(O1585&gt;2000000,"A",IF(O1585&gt;1000000,"B",IF(O1585&gt;100000,"C","D"))),ELSV!$G$4:$K$4,0))</f>
        <v>1</v>
      </c>
      <c r="AO1585" s="24">
        <f t="shared" si="867"/>
        <v>9382.7710843373497</v>
      </c>
      <c r="AP1585" s="24">
        <f t="shared" si="868"/>
        <v>9382.7710843373497</v>
      </c>
      <c r="AQ1585" s="25">
        <f t="shared" si="869"/>
        <v>0</v>
      </c>
    </row>
    <row r="1586" spans="1:43" x14ac:dyDescent="0.25">
      <c r="A1586" s="11">
        <v>3008</v>
      </c>
      <c r="B1586" s="6">
        <v>3008006803</v>
      </c>
      <c r="C1586" s="6">
        <v>20000401</v>
      </c>
      <c r="D1586" s="6">
        <v>5030000149</v>
      </c>
      <c r="E1586" s="6" t="s">
        <v>1586</v>
      </c>
      <c r="F1586" s="6" t="s">
        <v>1438</v>
      </c>
      <c r="G1586" s="6"/>
      <c r="H1586" s="6">
        <v>1</v>
      </c>
      <c r="I1586" s="6" t="s">
        <v>41</v>
      </c>
      <c r="J1586" s="27">
        <v>41182</v>
      </c>
      <c r="K1586" s="27">
        <v>41182</v>
      </c>
      <c r="L1586" s="7">
        <v>9180</v>
      </c>
      <c r="M1586" s="7">
        <v>0</v>
      </c>
      <c r="N1586" s="7"/>
      <c r="O1586" s="8">
        <v>9180</v>
      </c>
      <c r="P1586" s="7">
        <v>-8262</v>
      </c>
      <c r="Q1586" s="7">
        <v>0</v>
      </c>
      <c r="R1586" s="7">
        <v>0</v>
      </c>
      <c r="S1586" s="12">
        <f t="shared" si="861"/>
        <v>-8262</v>
      </c>
      <c r="T1586" s="18">
        <f t="shared" si="862"/>
        <v>918</v>
      </c>
      <c r="U1586" s="18">
        <v>918</v>
      </c>
      <c r="V1586" s="30">
        <f t="shared" si="863"/>
        <v>41153</v>
      </c>
      <c r="W1586" s="28">
        <f t="shared" si="866"/>
        <v>10.680555555555555</v>
      </c>
      <c r="X1586" s="38"/>
      <c r="AD1586"/>
      <c r="AE1586" s="43" t="s">
        <v>4055</v>
      </c>
      <c r="AF1586">
        <f>MATCH(AE1586,'CAT-4'!$A:$A,0)</f>
        <v>651</v>
      </c>
      <c r="AG1586">
        <f>MATCH(V1586,'CAT-4'!$1:$1,0)</f>
        <v>9</v>
      </c>
      <c r="AH1586">
        <f>INDEX('CAT-4'!$1:$1048576,FAR!AF1586,FAR!AG1586)</f>
        <v>99.6</v>
      </c>
      <c r="AI1586">
        <f>MATCH($AI$3,'CAT-4'!$1:$1,0)</f>
        <v>133</v>
      </c>
      <c r="AJ1586">
        <f>INDEX('CAT-4'!$1:$1048576,FAR!AF1586,FAR!AI1586)</f>
        <v>101.8</v>
      </c>
      <c r="AK1586" s="28">
        <f t="shared" si="882"/>
        <v>1.0220883534136547</v>
      </c>
      <c r="AL1586" s="28">
        <f t="shared" si="883"/>
        <v>1.0220883534136547</v>
      </c>
      <c r="AM1586" s="2">
        <f>INDEX(ELSV!$C$4:$G$58,MATCH(AE1586,ELSV!$G$4:$G$58,0),MATCH(IF(O1586&gt;2000000,"A",IF(O1586&gt;1000000,"B",IF(O1586&gt;100000,"C","D"))),ELSV!$C$4:$G$4,0))</f>
        <v>8</v>
      </c>
      <c r="AN1586" s="77">
        <f>INDEX(ELSV!$G$4:$K$58,MATCH(AE1586,ELSV!$G$4:$G$58,0),MATCH(IF(O1586&gt;2000000,"A",IF(O1586&gt;1000000,"B",IF(O1586&gt;100000,"C","D"))),ELSV!$G$4:$K$4,0))</f>
        <v>1</v>
      </c>
      <c r="AO1586" s="24">
        <f t="shared" si="867"/>
        <v>9382.7710843373497</v>
      </c>
      <c r="AP1586" s="24">
        <f t="shared" si="868"/>
        <v>9382.7710843373497</v>
      </c>
      <c r="AQ1586" s="25">
        <f t="shared" si="869"/>
        <v>0</v>
      </c>
    </row>
    <row r="1587" spans="1:43" x14ac:dyDescent="0.25">
      <c r="A1587" s="11">
        <v>3005</v>
      </c>
      <c r="B1587" s="6">
        <v>3005005804</v>
      </c>
      <c r="C1587" s="6">
        <v>20000201</v>
      </c>
      <c r="D1587" s="6">
        <v>3020000283</v>
      </c>
      <c r="E1587" s="6" t="s">
        <v>1584</v>
      </c>
      <c r="F1587" s="6" t="s">
        <v>419</v>
      </c>
      <c r="G1587" s="6"/>
      <c r="H1587" s="6">
        <v>1</v>
      </c>
      <c r="I1587" s="6" t="s">
        <v>45</v>
      </c>
      <c r="J1587" s="27">
        <v>41729</v>
      </c>
      <c r="K1587" s="27">
        <v>41729</v>
      </c>
      <c r="L1587" s="7">
        <v>9170</v>
      </c>
      <c r="M1587" s="7">
        <v>0</v>
      </c>
      <c r="N1587" s="7"/>
      <c r="O1587" s="8">
        <v>9170</v>
      </c>
      <c r="P1587" s="7">
        <v>-4278.07</v>
      </c>
      <c r="Q1587" s="7">
        <v>0</v>
      </c>
      <c r="R1587" s="7">
        <v>-534.61</v>
      </c>
      <c r="S1587" s="12">
        <f t="shared" si="861"/>
        <v>-4812.6799999999994</v>
      </c>
      <c r="T1587" s="18">
        <f t="shared" si="862"/>
        <v>4891.93</v>
      </c>
      <c r="U1587" s="18">
        <v>4357.32</v>
      </c>
      <c r="V1587" s="30">
        <f t="shared" si="863"/>
        <v>41699</v>
      </c>
      <c r="W1587" s="28">
        <f t="shared" si="866"/>
        <v>9.1805555555555554</v>
      </c>
      <c r="X1587" s="38"/>
      <c r="AD1587"/>
      <c r="AE1587" s="43" t="s">
        <v>4055</v>
      </c>
      <c r="AF1587">
        <f>MATCH(AE1587,'CAT-4'!$A:$A,0)</f>
        <v>651</v>
      </c>
      <c r="AG1587">
        <f>MATCH(V1587,'CAT-4'!$1:$1,0)</f>
        <v>27</v>
      </c>
      <c r="AH1587">
        <f>INDEX('CAT-4'!$1:$1048576,FAR!AF1587,FAR!AG1587)</f>
        <v>99.2</v>
      </c>
      <c r="AI1587">
        <f>MATCH($AI$3,'CAT-4'!$1:$1,0)</f>
        <v>133</v>
      </c>
      <c r="AJ1587">
        <f>INDEX('CAT-4'!$1:$1048576,FAR!AF1587,FAR!AI1587)</f>
        <v>101.8</v>
      </c>
      <c r="AK1587" s="28">
        <f t="shared" si="882"/>
        <v>1.0262096774193548</v>
      </c>
      <c r="AL1587" s="28">
        <f t="shared" si="883"/>
        <v>1.0262096774193548</v>
      </c>
      <c r="AM1587" s="2">
        <f>INDEX(ELSV!$C$4:$G$58,MATCH(AE1587,ELSV!$G$4:$G$58,0),MATCH(IF(O1587&gt;2000000,"A",IF(O1587&gt;1000000,"B",IF(O1587&gt;100000,"C","D"))),ELSV!$C$4:$G$4,0))</f>
        <v>8</v>
      </c>
      <c r="AN1587" s="77">
        <f>INDEX(ELSV!$G$4:$K$58,MATCH(AE1587,ELSV!$G$4:$G$58,0),MATCH(IF(O1587&gt;2000000,"A",IF(O1587&gt;1000000,"B",IF(O1587&gt;100000,"C","D"))),ELSV!$G$4:$K$4,0))</f>
        <v>1</v>
      </c>
      <c r="AO1587" s="24">
        <f t="shared" si="867"/>
        <v>9410.342741935483</v>
      </c>
      <c r="AP1587" s="24">
        <f t="shared" si="868"/>
        <v>9410.342741935483</v>
      </c>
      <c r="AQ1587" s="25">
        <f t="shared" si="869"/>
        <v>0</v>
      </c>
    </row>
    <row r="1588" spans="1:43" x14ac:dyDescent="0.25">
      <c r="A1588" s="11">
        <v>3004</v>
      </c>
      <c r="B1588" s="6">
        <v>3004006201</v>
      </c>
      <c r="C1588" s="6">
        <v>20000301</v>
      </c>
      <c r="D1588" s="6">
        <v>4000000296</v>
      </c>
      <c r="E1588" s="6" t="s">
        <v>1583</v>
      </c>
      <c r="F1588" s="6" t="s">
        <v>1017</v>
      </c>
      <c r="G1588" s="6"/>
      <c r="H1588" s="6">
        <v>2</v>
      </c>
      <c r="I1588" s="6" t="s">
        <v>8</v>
      </c>
      <c r="J1588" s="27">
        <v>42522</v>
      </c>
      <c r="K1588" s="27">
        <v>42522</v>
      </c>
      <c r="L1588" s="7">
        <v>9160</v>
      </c>
      <c r="M1588" s="7">
        <v>0</v>
      </c>
      <c r="N1588" s="7"/>
      <c r="O1588" s="8">
        <v>9160</v>
      </c>
      <c r="P1588" s="7">
        <v>-9160</v>
      </c>
      <c r="Q1588" s="7">
        <v>0</v>
      </c>
      <c r="R1588" s="7">
        <v>0</v>
      </c>
      <c r="S1588" s="12">
        <f t="shared" si="861"/>
        <v>-9160</v>
      </c>
      <c r="T1588" s="18">
        <f t="shared" si="862"/>
        <v>0</v>
      </c>
      <c r="U1588" s="18">
        <v>0</v>
      </c>
      <c r="V1588" s="30">
        <f t="shared" si="863"/>
        <v>42522</v>
      </c>
      <c r="W1588" s="28">
        <f t="shared" si="866"/>
        <v>7.0111111111111111</v>
      </c>
      <c r="X1588" s="38"/>
      <c r="AD1588"/>
      <c r="AE1588" s="43" t="s">
        <v>4429</v>
      </c>
      <c r="AF1588">
        <f>MATCH(AE1588,'CAT-4'!$A:$A,0)</f>
        <v>844</v>
      </c>
      <c r="AG1588">
        <f>MATCH(V1588,'CAT-4'!$1:$1,0)</f>
        <v>54</v>
      </c>
      <c r="AH1588">
        <f>INDEX('CAT-4'!$1:$1048576,FAR!AF1588,FAR!AG1588)</f>
        <v>112.5</v>
      </c>
      <c r="AI1588">
        <f>MATCH($AI$3,'CAT-4'!$1:$1,0)</f>
        <v>133</v>
      </c>
      <c r="AJ1588">
        <f>INDEX('CAT-4'!$1:$1048576,FAR!AF1588,FAR!AI1588)</f>
        <v>157.9</v>
      </c>
      <c r="AK1588" s="28">
        <f t="shared" si="882"/>
        <v>1.4035555555555557</v>
      </c>
      <c r="AL1588" s="28">
        <f t="shared" si="883"/>
        <v>1.4035555555555557</v>
      </c>
      <c r="AM1588" s="2">
        <f>INDEX(ELSV!$C$4:$G$58,MATCH(AE1588,ELSV!$G$4:$G$58,0),MATCH(IF(O1588&gt;2000000,"A",IF(O1588&gt;1000000,"B",IF(O1588&gt;100000,"C","D"))),ELSV!$C$4:$G$4,0))</f>
        <v>8</v>
      </c>
      <c r="AN1588" s="77">
        <f>INDEX(ELSV!$G$4:$K$58,MATCH(AE1588,ELSV!$G$4:$G$58,0),MATCH(IF(O1588&gt;2000000,"A",IF(O1588&gt;1000000,"B",IF(O1588&gt;100000,"C","D"))),ELSV!$G$4:$K$4,0))</f>
        <v>0.95</v>
      </c>
      <c r="AO1588" s="24">
        <f t="shared" si="867"/>
        <v>12856.568888888891</v>
      </c>
      <c r="AP1588" s="24">
        <f t="shared" si="868"/>
        <v>10703.986417283952</v>
      </c>
      <c r="AQ1588" s="25">
        <f t="shared" si="869"/>
        <v>2152.5824716049392</v>
      </c>
    </row>
    <row r="1589" spans="1:43" x14ac:dyDescent="0.25">
      <c r="A1589" s="11">
        <v>3007</v>
      </c>
      <c r="B1589" s="6">
        <v>3007006203</v>
      </c>
      <c r="C1589" s="6">
        <v>20000301</v>
      </c>
      <c r="D1589" s="6">
        <v>4000000379</v>
      </c>
      <c r="E1589" s="6" t="s">
        <v>1585</v>
      </c>
      <c r="F1589" s="6" t="s">
        <v>1066</v>
      </c>
      <c r="G1589" s="6"/>
      <c r="H1589" s="6">
        <v>1</v>
      </c>
      <c r="I1589" s="6" t="s">
        <v>8</v>
      </c>
      <c r="J1589" s="27">
        <v>44947</v>
      </c>
      <c r="K1589" s="27">
        <v>44947</v>
      </c>
      <c r="L1589" s="7">
        <v>0</v>
      </c>
      <c r="M1589" s="7">
        <v>9125.92</v>
      </c>
      <c r="N1589" s="7"/>
      <c r="O1589" s="8">
        <v>9125.92</v>
      </c>
      <c r="P1589" s="7">
        <v>0</v>
      </c>
      <c r="Q1589" s="7">
        <v>0</v>
      </c>
      <c r="R1589" s="7">
        <v>-110.79</v>
      </c>
      <c r="S1589" s="12">
        <f t="shared" si="861"/>
        <v>-110.79</v>
      </c>
      <c r="T1589" s="18">
        <f t="shared" si="862"/>
        <v>0</v>
      </c>
      <c r="U1589" s="18">
        <v>9015.1299999999992</v>
      </c>
      <c r="V1589" s="30">
        <f t="shared" si="863"/>
        <v>44927</v>
      </c>
      <c r="W1589" s="28">
        <f t="shared" si="866"/>
        <v>0.37222222222222223</v>
      </c>
      <c r="X1589" s="38"/>
      <c r="AD1589"/>
      <c r="AE1589" s="43" t="s">
        <v>4429</v>
      </c>
      <c r="AF1589">
        <f>MATCH(AE1589,'CAT-4'!$A:$A,0)</f>
        <v>844</v>
      </c>
      <c r="AG1589">
        <f>MATCH(V1589,'CAT-4'!$1:$1,0)</f>
        <v>133</v>
      </c>
      <c r="AH1589">
        <f>INDEX('CAT-4'!$1:$1048576,FAR!AF1589,FAR!AG1589)</f>
        <v>157.9</v>
      </c>
      <c r="AI1589">
        <f>MATCH($AI$3,'CAT-4'!$1:$1,0)</f>
        <v>133</v>
      </c>
      <c r="AJ1589">
        <f>INDEX('CAT-4'!$1:$1048576,FAR!AF1589,FAR!AI1589)</f>
        <v>157.9</v>
      </c>
      <c r="AK1589" s="28">
        <f t="shared" si="882"/>
        <v>1</v>
      </c>
      <c r="AL1589" s="28">
        <f t="shared" si="883"/>
        <v>1</v>
      </c>
      <c r="AM1589" s="2">
        <f>INDEX(ELSV!$C$4:$G$58,MATCH(AE1589,ELSV!$G$4:$G$58,0),MATCH(IF(O1589&gt;2000000,"A",IF(O1589&gt;1000000,"B",IF(O1589&gt;100000,"C","D"))),ELSV!$C$4:$G$4,0))</f>
        <v>8</v>
      </c>
      <c r="AN1589" s="77">
        <f>INDEX(ELSV!$G$4:$K$58,MATCH(AE1589,ELSV!$G$4:$G$58,0),MATCH(IF(O1589&gt;2000000,"A",IF(O1589&gt;1000000,"B",IF(O1589&gt;100000,"C","D"))),ELSV!$G$4:$K$4,0))</f>
        <v>0.95</v>
      </c>
      <c r="AO1589" s="24">
        <f t="shared" si="867"/>
        <v>9125.92</v>
      </c>
      <c r="AP1589" s="24">
        <f t="shared" si="868"/>
        <v>403.37833888888889</v>
      </c>
      <c r="AQ1589" s="25">
        <f t="shared" si="869"/>
        <v>8722.5416611111104</v>
      </c>
    </row>
    <row r="1590" spans="1:43" x14ac:dyDescent="0.25">
      <c r="A1590" s="11">
        <v>3008</v>
      </c>
      <c r="B1590" s="6">
        <v>3008006201</v>
      </c>
      <c r="C1590" s="6">
        <v>20000301</v>
      </c>
      <c r="D1590" s="6">
        <v>4000000177</v>
      </c>
      <c r="E1590" s="6" t="s">
        <v>1586</v>
      </c>
      <c r="F1590" s="6" t="s">
        <v>927</v>
      </c>
      <c r="G1590" s="6"/>
      <c r="H1590" s="6">
        <v>1</v>
      </c>
      <c r="I1590" s="6" t="s">
        <v>8</v>
      </c>
      <c r="J1590" s="27">
        <v>41022</v>
      </c>
      <c r="K1590" s="27">
        <v>41022</v>
      </c>
      <c r="L1590" s="7">
        <v>9100</v>
      </c>
      <c r="M1590" s="7">
        <v>0</v>
      </c>
      <c r="N1590" s="7"/>
      <c r="O1590" s="8">
        <v>9100</v>
      </c>
      <c r="P1590" s="7">
        <v>-5725.58</v>
      </c>
      <c r="Q1590" s="7">
        <v>0</v>
      </c>
      <c r="R1590" s="7">
        <v>-576.03</v>
      </c>
      <c r="S1590" s="12">
        <f t="shared" si="861"/>
        <v>-6301.61</v>
      </c>
      <c r="T1590" s="18">
        <f t="shared" si="862"/>
        <v>3374.42</v>
      </c>
      <c r="U1590" s="18">
        <v>2798.39</v>
      </c>
      <c r="V1590" s="30">
        <f t="shared" si="863"/>
        <v>41000</v>
      </c>
      <c r="W1590" s="28">
        <f t="shared" si="866"/>
        <v>11.116666666666667</v>
      </c>
      <c r="X1590" s="38"/>
      <c r="AD1590"/>
      <c r="AE1590" s="43" t="s">
        <v>4055</v>
      </c>
      <c r="AF1590">
        <f>MATCH(AE1590,'CAT-4'!$A:$A,0)</f>
        <v>651</v>
      </c>
      <c r="AG1590">
        <f>MATCH(V1590,'CAT-4'!$1:$1,0)</f>
        <v>4</v>
      </c>
      <c r="AH1590">
        <f>INDEX('CAT-4'!$1:$1048576,FAR!AF1590,FAR!AG1590)</f>
        <v>98.5</v>
      </c>
      <c r="AI1590">
        <f>MATCH($AI$3,'CAT-4'!$1:$1,0)</f>
        <v>133</v>
      </c>
      <c r="AJ1590">
        <f>INDEX('CAT-4'!$1:$1048576,FAR!AF1590,FAR!AI1590)</f>
        <v>101.8</v>
      </c>
      <c r="AK1590" s="28">
        <f t="shared" si="882"/>
        <v>1.0335025380710661</v>
      </c>
      <c r="AL1590" s="28">
        <f t="shared" si="883"/>
        <v>1.0335025380710661</v>
      </c>
      <c r="AM1590" s="2">
        <f>INDEX(ELSV!$C$4:$G$58,MATCH(AE1590,ELSV!$G$4:$G$58,0),MATCH(IF(O1590&gt;2000000,"A",IF(O1590&gt;1000000,"B",IF(O1590&gt;100000,"C","D"))),ELSV!$C$4:$G$4,0))</f>
        <v>8</v>
      </c>
      <c r="AN1590" s="77">
        <f>INDEX(ELSV!$G$4:$K$58,MATCH(AE1590,ELSV!$G$4:$G$58,0),MATCH(IF(O1590&gt;2000000,"A",IF(O1590&gt;1000000,"B",IF(O1590&gt;100000,"C","D"))),ELSV!$G$4:$K$4,0))</f>
        <v>1</v>
      </c>
      <c r="AO1590" s="24">
        <f t="shared" si="867"/>
        <v>9404.8730964467013</v>
      </c>
      <c r="AP1590" s="24">
        <f t="shared" si="868"/>
        <v>9404.8730964467013</v>
      </c>
      <c r="AQ1590" s="25">
        <f t="shared" si="869"/>
        <v>0</v>
      </c>
    </row>
    <row r="1591" spans="1:43" x14ac:dyDescent="0.25">
      <c r="A1591" s="11">
        <v>3004</v>
      </c>
      <c r="B1591" s="6">
        <v>3004006203</v>
      </c>
      <c r="C1591" s="6">
        <v>20000301</v>
      </c>
      <c r="D1591" s="6">
        <v>4000000104</v>
      </c>
      <c r="E1591" s="6" t="s">
        <v>1583</v>
      </c>
      <c r="F1591" s="6" t="s">
        <v>852</v>
      </c>
      <c r="G1591" s="6"/>
      <c r="H1591" s="6">
        <v>8</v>
      </c>
      <c r="I1591" s="6" t="s">
        <v>8</v>
      </c>
      <c r="J1591" s="27">
        <v>40808</v>
      </c>
      <c r="K1591" s="27">
        <v>40808</v>
      </c>
      <c r="L1591" s="7">
        <v>9079.99</v>
      </c>
      <c r="M1591" s="7">
        <v>0</v>
      </c>
      <c r="N1591" s="7"/>
      <c r="O1591" s="8">
        <v>9079.99</v>
      </c>
      <c r="P1591" s="7">
        <v>-6049.12</v>
      </c>
      <c r="Q1591" s="7">
        <v>0</v>
      </c>
      <c r="R1591" s="7">
        <v>-574.76</v>
      </c>
      <c r="S1591" s="12">
        <f t="shared" si="861"/>
        <v>-6623.88</v>
      </c>
      <c r="T1591" s="18">
        <f t="shared" si="862"/>
        <v>3030.87</v>
      </c>
      <c r="U1591" s="18">
        <v>2456.11</v>
      </c>
      <c r="V1591" s="30">
        <f t="shared" si="863"/>
        <v>40787</v>
      </c>
      <c r="W1591" s="28">
        <f t="shared" si="866"/>
        <v>11.702777777777778</v>
      </c>
      <c r="X1591" s="38" t="s">
        <v>2852</v>
      </c>
      <c r="Y1591">
        <f>MATCH(X1591,'CAT-3'!$A:$A,0)</f>
        <v>628</v>
      </c>
      <c r="Z1591">
        <f>MATCH(V1591,'CAT-3'!$1:$1,0)</f>
        <v>84</v>
      </c>
      <c r="AA1591">
        <f>INDEX('CAT-3'!$1:$1048576,FAR!Y1591,FAR!Z1591)</f>
        <v>134.9</v>
      </c>
      <c r="AB1591">
        <f>MATCH($AB$3,'CAT-3'!$1:$1,0)</f>
        <v>90</v>
      </c>
      <c r="AC1591">
        <f>INDEX('CAT-3'!$1:$1048576,FAR!Y1591,FAR!AB1591)</f>
        <v>138.4</v>
      </c>
      <c r="AD1591" s="28">
        <f>AC1591/AA1591</f>
        <v>1.0259451445515197</v>
      </c>
      <c r="AE1591" s="43" t="s">
        <v>4429</v>
      </c>
      <c r="AF1591">
        <f>MATCH(AE1591,'CAT-4'!$A:$A,0)</f>
        <v>844</v>
      </c>
      <c r="AG1591">
        <f>MATCH($AG$3,'CAT-4'!$1:$1,0)</f>
        <v>4</v>
      </c>
      <c r="AH1591">
        <f>INDEX('CAT-4'!$1:$1048576,FAR!AF1591,FAR!AG1591)</f>
        <v>103.9</v>
      </c>
      <c r="AI1591">
        <f>MATCH($AI$3,'CAT-4'!$1:$1,0)</f>
        <v>133</v>
      </c>
      <c r="AJ1591">
        <f>INDEX('CAT-4'!$1:$1048576,FAR!AF1591,FAR!AI1591)</f>
        <v>157.9</v>
      </c>
      <c r="AK1591" s="28">
        <f>AJ1591/AH1591</f>
        <v>1.5197305101058709</v>
      </c>
      <c r="AL1591" s="28">
        <f>AK1591*AD1591</f>
        <v>1.5591601378699225</v>
      </c>
      <c r="AM1591" s="2">
        <f>INDEX(ELSV!$C$4:$G$58,MATCH(AE1591,ELSV!$G$4:$G$58,0),MATCH(IF(O1591&gt;2000000,"A",IF(O1591&gt;1000000,"B",IF(O1591&gt;100000,"C","D"))),ELSV!$C$4:$G$4,0))</f>
        <v>8</v>
      </c>
      <c r="AN1591" s="77">
        <f>INDEX(ELSV!$G$4:$K$58,MATCH(AE1591,ELSV!$G$4:$G$58,0),MATCH(IF(O1591&gt;2000000,"A",IF(O1591&gt;1000000,"B",IF(O1591&gt;100000,"C","D"))),ELSV!$G$4:$K$4,0))</f>
        <v>0.95</v>
      </c>
      <c r="AO1591" s="24">
        <f t="shared" si="867"/>
        <v>14157.158460257517</v>
      </c>
      <c r="AP1591" s="24">
        <f t="shared" si="868"/>
        <v>13449.300537244641</v>
      </c>
      <c r="AQ1591" s="25">
        <f t="shared" si="869"/>
        <v>707.8579230128762</v>
      </c>
    </row>
    <row r="1592" spans="1:43" x14ac:dyDescent="0.25">
      <c r="A1592" s="11">
        <v>3007</v>
      </c>
      <c r="B1592" s="6">
        <v>3007006301</v>
      </c>
      <c r="C1592" s="6">
        <v>20000401</v>
      </c>
      <c r="D1592" s="6">
        <v>5000000269</v>
      </c>
      <c r="E1592" s="6" t="s">
        <v>1585</v>
      </c>
      <c r="F1592" s="6" t="s">
        <v>1176</v>
      </c>
      <c r="G1592" s="6"/>
      <c r="H1592" s="6">
        <v>1</v>
      </c>
      <c r="I1592" s="6" t="s">
        <v>8</v>
      </c>
      <c r="J1592" s="27">
        <v>41698</v>
      </c>
      <c r="K1592" s="27">
        <v>41698</v>
      </c>
      <c r="L1592" s="7">
        <v>9075</v>
      </c>
      <c r="M1592" s="7">
        <v>0</v>
      </c>
      <c r="N1592" s="7"/>
      <c r="O1592" s="8">
        <v>9075</v>
      </c>
      <c r="P1592" s="7">
        <v>-8167.5</v>
      </c>
      <c r="Q1592" s="7">
        <v>0</v>
      </c>
      <c r="R1592" s="7">
        <v>0</v>
      </c>
      <c r="S1592" s="12">
        <f t="shared" si="861"/>
        <v>-8167.5</v>
      </c>
      <c r="T1592" s="18">
        <f t="shared" si="862"/>
        <v>907.5</v>
      </c>
      <c r="U1592" s="18">
        <v>907.5</v>
      </c>
      <c r="V1592" s="30">
        <f t="shared" si="863"/>
        <v>41671</v>
      </c>
      <c r="W1592" s="28">
        <f t="shared" si="866"/>
        <v>9.2638888888888893</v>
      </c>
      <c r="X1592" s="38"/>
      <c r="AD1592"/>
      <c r="AE1592" s="43" t="s">
        <v>4047</v>
      </c>
      <c r="AF1592">
        <f>MATCH(AE1592,'CAT-4'!$A:$A,0)</f>
        <v>647</v>
      </c>
      <c r="AG1592">
        <f>MATCH(V1592,'CAT-4'!$1:$1,0)</f>
        <v>26</v>
      </c>
      <c r="AH1592">
        <f>INDEX('CAT-4'!$1:$1048576,FAR!AF1592,FAR!AG1592)</f>
        <v>96.5</v>
      </c>
      <c r="AI1592">
        <f>MATCH($AI$3,'CAT-4'!$1:$1,0)</f>
        <v>133</v>
      </c>
      <c r="AJ1592">
        <f>INDEX('CAT-4'!$1:$1048576,FAR!AF1592,FAR!AI1592)</f>
        <v>92.8</v>
      </c>
      <c r="AK1592" s="28">
        <f t="shared" ref="AK1592:AK1594" si="884">AJ1592/AH1592</f>
        <v>0.9616580310880829</v>
      </c>
      <c r="AL1592" s="28">
        <f t="shared" ref="AL1592:AL1594" si="885">AK1592</f>
        <v>0.9616580310880829</v>
      </c>
      <c r="AM1592" s="2">
        <f>INDEX(ELSV!$C$4:$G$58,MATCH(AE1592,ELSV!$G$4:$G$58,0),MATCH(IF(O1592&gt;2000000,"A",IF(O1592&gt;1000000,"B",IF(O1592&gt;100000,"C","D"))),ELSV!$C$4:$G$4,0))</f>
        <v>6</v>
      </c>
      <c r="AN1592" s="77">
        <f>INDEX(ELSV!$G$4:$K$58,MATCH(AE1592,ELSV!$G$4:$G$58,0),MATCH(IF(O1592&gt;2000000,"A",IF(O1592&gt;1000000,"B",IF(O1592&gt;100000,"C","D"))),ELSV!$G$4:$K$4,0))</f>
        <v>1</v>
      </c>
      <c r="AO1592" s="24">
        <f t="shared" si="867"/>
        <v>8727.046632124353</v>
      </c>
      <c r="AP1592" s="24">
        <f t="shared" si="868"/>
        <v>8727.046632124353</v>
      </c>
      <c r="AQ1592" s="25">
        <f t="shared" si="869"/>
        <v>0</v>
      </c>
    </row>
    <row r="1593" spans="1:43" hidden="1" x14ac:dyDescent="0.25">
      <c r="A1593" s="11">
        <v>3003</v>
      </c>
      <c r="B1593" s="6">
        <v>3003006201</v>
      </c>
      <c r="C1593" s="6">
        <v>20000301</v>
      </c>
      <c r="D1593" s="6">
        <v>4000000300</v>
      </c>
      <c r="E1593" s="6"/>
      <c r="F1593" s="6" t="s">
        <v>1021</v>
      </c>
      <c r="G1593" s="6"/>
      <c r="H1593" s="6">
        <v>1</v>
      </c>
      <c r="I1593" s="6" t="s">
        <v>8</v>
      </c>
      <c r="J1593" s="27">
        <v>42736</v>
      </c>
      <c r="K1593" s="27">
        <v>42736</v>
      </c>
      <c r="L1593" s="7">
        <v>9045.5</v>
      </c>
      <c r="M1593" s="7">
        <v>0</v>
      </c>
      <c r="N1593" s="7"/>
      <c r="O1593" s="8">
        <v>9045.5</v>
      </c>
      <c r="P1593" s="7">
        <v>-3004.08</v>
      </c>
      <c r="Q1593" s="7">
        <v>0</v>
      </c>
      <c r="R1593" s="7">
        <v>-572.58000000000004</v>
      </c>
      <c r="S1593" s="12">
        <f t="shared" si="861"/>
        <v>-3576.66</v>
      </c>
      <c r="T1593" s="18">
        <f t="shared" si="862"/>
        <v>6041.42</v>
      </c>
      <c r="U1593" s="18">
        <v>5468.84</v>
      </c>
      <c r="V1593" s="30">
        <f t="shared" si="863"/>
        <v>42736</v>
      </c>
      <c r="W1593" s="28">
        <f t="shared" si="866"/>
        <v>6.427777777777778</v>
      </c>
      <c r="X1593" s="38" t="s">
        <v>2852</v>
      </c>
      <c r="AD1593"/>
      <c r="AE1593" s="43" t="s">
        <v>4429</v>
      </c>
      <c r="AF1593">
        <f>MATCH(AE1593,'CAT-4'!$A:$A,0)</f>
        <v>844</v>
      </c>
      <c r="AG1593">
        <f>MATCH(V1593,'CAT-4'!$1:$1,0)</f>
        <v>61</v>
      </c>
      <c r="AH1593">
        <f>INDEX('CAT-4'!$1:$1048576,FAR!AF1593,FAR!AG1593)</f>
        <v>115.1</v>
      </c>
      <c r="AI1593">
        <f>MATCH($AI$3,'CAT-4'!$1:$1,0)</f>
        <v>133</v>
      </c>
      <c r="AJ1593">
        <f>INDEX('CAT-4'!$1:$1048576,FAR!AF1593,FAR!AI1593)</f>
        <v>157.9</v>
      </c>
      <c r="AK1593" s="28">
        <f t="shared" si="884"/>
        <v>1.3718505647263251</v>
      </c>
      <c r="AL1593" s="28">
        <f t="shared" si="885"/>
        <v>1.3718505647263251</v>
      </c>
      <c r="AM1593" s="2">
        <f>INDEX(ELSV!$C$4:$G$58,MATCH(AE1593,ELSV!$G$4:$G$58,0),MATCH(IF(O1593&gt;2000000,"A",IF(O1593&gt;1000000,"B",IF(O1593&gt;100000,"C","D"))),ELSV!$C$4:$G$4,0))</f>
        <v>8</v>
      </c>
      <c r="AN1593" s="77">
        <f>INDEX(ELSV!$G$4:$K$58,MATCH(AE1593,ELSV!$G$4:$G$58,0),MATCH(IF(O1593&gt;2000000,"A",IF(O1593&gt;1000000,"B",IF(O1593&gt;100000,"C","D"))),ELSV!$G$4:$K$4,0))</f>
        <v>0.95</v>
      </c>
      <c r="AO1593" s="24">
        <f t="shared" si="867"/>
        <v>12409.074283231974</v>
      </c>
      <c r="AP1593" s="24">
        <f t="shared" si="868"/>
        <v>9471.8291655655721</v>
      </c>
      <c r="AQ1593" s="25">
        <f t="shared" si="869"/>
        <v>2937.2451176664017</v>
      </c>
    </row>
    <row r="1594" spans="1:43" x14ac:dyDescent="0.25">
      <c r="A1594" s="11">
        <v>3006</v>
      </c>
      <c r="B1594" s="6">
        <v>3006006202</v>
      </c>
      <c r="C1594" s="6">
        <v>20000201</v>
      </c>
      <c r="D1594" s="6">
        <v>3020000219</v>
      </c>
      <c r="E1594" s="6" t="s">
        <v>1582</v>
      </c>
      <c r="F1594" s="6" t="s">
        <v>361</v>
      </c>
      <c r="G1594" s="6"/>
      <c r="H1594" s="6">
        <v>1</v>
      </c>
      <c r="I1594" s="6" t="s">
        <v>41</v>
      </c>
      <c r="J1594" s="27">
        <v>41275</v>
      </c>
      <c r="K1594" s="27">
        <v>41275</v>
      </c>
      <c r="L1594" s="7">
        <v>9000</v>
      </c>
      <c r="M1594" s="7">
        <v>0</v>
      </c>
      <c r="N1594" s="7"/>
      <c r="O1594" s="8">
        <v>9000</v>
      </c>
      <c r="P1594" s="7">
        <v>-4732.25</v>
      </c>
      <c r="Q1594" s="7">
        <v>0</v>
      </c>
      <c r="R1594" s="7">
        <v>-524.70000000000005</v>
      </c>
      <c r="S1594" s="12">
        <f t="shared" si="861"/>
        <v>-5256.95</v>
      </c>
      <c r="T1594" s="18">
        <f t="shared" si="862"/>
        <v>4267.75</v>
      </c>
      <c r="U1594" s="18">
        <v>3743.05</v>
      </c>
      <c r="V1594" s="30">
        <f t="shared" si="863"/>
        <v>41275</v>
      </c>
      <c r="W1594" s="28">
        <f t="shared" si="866"/>
        <v>10.427777777777777</v>
      </c>
      <c r="X1594" s="38"/>
      <c r="AD1594"/>
      <c r="AE1594" s="43" t="s">
        <v>4055</v>
      </c>
      <c r="AF1594">
        <f>MATCH(AE1594,'CAT-4'!$A:$A,0)</f>
        <v>651</v>
      </c>
      <c r="AG1594">
        <f>MATCH(V1594,'CAT-4'!$1:$1,0)</f>
        <v>13</v>
      </c>
      <c r="AH1594">
        <f>INDEX('CAT-4'!$1:$1048576,FAR!AF1594,FAR!AG1594)</f>
        <v>101.6</v>
      </c>
      <c r="AI1594">
        <f>MATCH($AI$3,'CAT-4'!$1:$1,0)</f>
        <v>133</v>
      </c>
      <c r="AJ1594">
        <f>INDEX('CAT-4'!$1:$1048576,FAR!AF1594,FAR!AI1594)</f>
        <v>101.8</v>
      </c>
      <c r="AK1594" s="28">
        <f t="shared" si="884"/>
        <v>1.0019685039370079</v>
      </c>
      <c r="AL1594" s="28">
        <f t="shared" si="885"/>
        <v>1.0019685039370079</v>
      </c>
      <c r="AM1594" s="2">
        <f>INDEX(ELSV!$C$4:$G$58,MATCH(AE1594,ELSV!$G$4:$G$58,0),MATCH(IF(O1594&gt;2000000,"A",IF(O1594&gt;1000000,"B",IF(O1594&gt;100000,"C","D"))),ELSV!$C$4:$G$4,0))</f>
        <v>8</v>
      </c>
      <c r="AN1594" s="77">
        <f>INDEX(ELSV!$G$4:$K$58,MATCH(AE1594,ELSV!$G$4:$G$58,0),MATCH(IF(O1594&gt;2000000,"A",IF(O1594&gt;1000000,"B",IF(O1594&gt;100000,"C","D"))),ELSV!$G$4:$K$4,0))</f>
        <v>1</v>
      </c>
      <c r="AO1594" s="24">
        <f t="shared" si="867"/>
        <v>9017.71653543307</v>
      </c>
      <c r="AP1594" s="24">
        <f t="shared" si="868"/>
        <v>9017.71653543307</v>
      </c>
      <c r="AQ1594" s="25">
        <f t="shared" si="869"/>
        <v>0</v>
      </c>
    </row>
    <row r="1595" spans="1:43" x14ac:dyDescent="0.25">
      <c r="A1595" s="11">
        <v>3004</v>
      </c>
      <c r="B1595" s="6">
        <v>3004006601</v>
      </c>
      <c r="C1595" s="6">
        <v>20000401</v>
      </c>
      <c r="D1595" s="6">
        <v>5000000050</v>
      </c>
      <c r="E1595" s="6" t="s">
        <v>1583</v>
      </c>
      <c r="F1595" s="6" t="s">
        <v>1111</v>
      </c>
      <c r="G1595" s="6"/>
      <c r="H1595" s="6">
        <v>1</v>
      </c>
      <c r="I1595" s="6" t="s">
        <v>8</v>
      </c>
      <c r="J1595" s="27">
        <v>40936</v>
      </c>
      <c r="K1595" s="27">
        <v>40936</v>
      </c>
      <c r="L1595" s="7">
        <v>8950</v>
      </c>
      <c r="M1595" s="7">
        <v>0</v>
      </c>
      <c r="N1595" s="7"/>
      <c r="O1595" s="8">
        <v>8950</v>
      </c>
      <c r="P1595" s="7">
        <v>-5456.92</v>
      </c>
      <c r="Q1595" s="7">
        <v>0</v>
      </c>
      <c r="R1595" s="7">
        <v>-566.54</v>
      </c>
      <c r="S1595" s="12">
        <f t="shared" si="861"/>
        <v>-6023.46</v>
      </c>
      <c r="T1595" s="18">
        <f t="shared" si="862"/>
        <v>3493.08</v>
      </c>
      <c r="U1595" s="18">
        <v>2926.54</v>
      </c>
      <c r="V1595" s="30">
        <f t="shared" si="863"/>
        <v>40909</v>
      </c>
      <c r="W1595" s="28">
        <f t="shared" si="866"/>
        <v>11.352777777777778</v>
      </c>
      <c r="X1595" s="38" t="s">
        <v>3064</v>
      </c>
      <c r="Y1595">
        <f>MATCH(X1595,'CAT-3'!$A:$A,0)</f>
        <v>734</v>
      </c>
      <c r="Z1595">
        <f>MATCH(V1595,'CAT-3'!$1:$1,0)</f>
        <v>88</v>
      </c>
      <c r="AA1595">
        <f>INDEX('CAT-3'!$1:$1048576,FAR!Y1595,FAR!Z1595)</f>
        <v>116.8</v>
      </c>
      <c r="AB1595">
        <f>MATCH($AB$3,'CAT-3'!$1:$1,0)</f>
        <v>90</v>
      </c>
      <c r="AC1595">
        <f>INDEX('CAT-3'!$1:$1048576,FAR!Y1595,FAR!AB1595)</f>
        <v>116.8</v>
      </c>
      <c r="AD1595" s="28">
        <f>AC1595/AA1595</f>
        <v>1</v>
      </c>
      <c r="AE1595" s="43" t="s">
        <v>4055</v>
      </c>
      <c r="AF1595">
        <f>MATCH(AE1595,'CAT-4'!$A:$A,0)</f>
        <v>651</v>
      </c>
      <c r="AG1595">
        <f>MATCH($AG$3,'CAT-4'!$1:$1,0)</f>
        <v>4</v>
      </c>
      <c r="AH1595">
        <f>INDEX('CAT-4'!$1:$1048576,FAR!AF1595,FAR!AG1595)</f>
        <v>98.5</v>
      </c>
      <c r="AI1595">
        <f>MATCH($AI$3,'CAT-4'!$1:$1,0)</f>
        <v>133</v>
      </c>
      <c r="AJ1595">
        <f>INDEX('CAT-4'!$1:$1048576,FAR!AF1595,FAR!AI1595)</f>
        <v>101.8</v>
      </c>
      <c r="AK1595" s="28">
        <f>AJ1595/AH1595</f>
        <v>1.0335025380710661</v>
      </c>
      <c r="AL1595" s="28">
        <f>AK1595*AD1595</f>
        <v>1.0335025380710661</v>
      </c>
      <c r="AM1595" s="2">
        <f>INDEX(ELSV!$C$4:$G$58,MATCH(AE1595,ELSV!$G$4:$G$58,0),MATCH(IF(O1595&gt;2000000,"A",IF(O1595&gt;1000000,"B",IF(O1595&gt;100000,"C","D"))),ELSV!$C$4:$G$4,0))</f>
        <v>8</v>
      </c>
      <c r="AN1595" s="77">
        <f>INDEX(ELSV!$G$4:$K$58,MATCH(AE1595,ELSV!$G$4:$G$58,0),MATCH(IF(O1595&gt;2000000,"A",IF(O1595&gt;1000000,"B",IF(O1595&gt;100000,"C","D"))),ELSV!$G$4:$K$4,0))</f>
        <v>1</v>
      </c>
      <c r="AO1595" s="24">
        <f t="shared" si="867"/>
        <v>9249.8477157360412</v>
      </c>
      <c r="AP1595" s="24">
        <f t="shared" si="868"/>
        <v>9249.8477157360412</v>
      </c>
      <c r="AQ1595" s="25">
        <f t="shared" si="869"/>
        <v>0</v>
      </c>
    </row>
    <row r="1596" spans="1:43" x14ac:dyDescent="0.25">
      <c r="A1596" s="11">
        <v>3005</v>
      </c>
      <c r="B1596" s="6">
        <v>3005006201</v>
      </c>
      <c r="C1596" s="6">
        <v>20000401</v>
      </c>
      <c r="D1596" s="6">
        <v>5000000328</v>
      </c>
      <c r="E1596" s="6" t="s">
        <v>1584</v>
      </c>
      <c r="F1596" s="6" t="s">
        <v>1215</v>
      </c>
      <c r="G1596" s="6"/>
      <c r="H1596" s="6">
        <v>1</v>
      </c>
      <c r="I1596" s="6" t="s">
        <v>8</v>
      </c>
      <c r="J1596" s="27">
        <v>42406</v>
      </c>
      <c r="K1596" s="27">
        <v>42406</v>
      </c>
      <c r="L1596" s="7">
        <v>8900</v>
      </c>
      <c r="M1596" s="7">
        <v>0</v>
      </c>
      <c r="N1596" s="7"/>
      <c r="O1596" s="8">
        <v>8900</v>
      </c>
      <c r="P1596" s="7">
        <v>-3464.88</v>
      </c>
      <c r="Q1596" s="7">
        <v>0</v>
      </c>
      <c r="R1596" s="7">
        <v>-563.37</v>
      </c>
      <c r="S1596" s="12">
        <f t="shared" si="861"/>
        <v>-4028.25</v>
      </c>
      <c r="T1596" s="18">
        <f t="shared" si="862"/>
        <v>5435.12</v>
      </c>
      <c r="U1596" s="18">
        <v>4871.75</v>
      </c>
      <c r="V1596" s="30">
        <f t="shared" si="863"/>
        <v>42401</v>
      </c>
      <c r="W1596" s="28">
        <f t="shared" si="866"/>
        <v>7.3305555555555557</v>
      </c>
      <c r="X1596" s="38"/>
      <c r="AD1596"/>
      <c r="AE1596" s="43" t="s">
        <v>4055</v>
      </c>
      <c r="AF1596">
        <f>MATCH(AE1596,'CAT-4'!$A:$A,0)</f>
        <v>651</v>
      </c>
      <c r="AG1596">
        <f>MATCH(V1596,'CAT-4'!$1:$1,0)</f>
        <v>50</v>
      </c>
      <c r="AH1596">
        <f>INDEX('CAT-4'!$1:$1048576,FAR!AF1596,FAR!AG1596)</f>
        <v>102</v>
      </c>
      <c r="AI1596">
        <f>MATCH($AI$3,'CAT-4'!$1:$1,0)</f>
        <v>133</v>
      </c>
      <c r="AJ1596">
        <f>INDEX('CAT-4'!$1:$1048576,FAR!AF1596,FAR!AI1596)</f>
        <v>101.8</v>
      </c>
      <c r="AK1596" s="28">
        <f t="shared" ref="AK1596:AK1602" si="886">AJ1596/AH1596</f>
        <v>0.99803921568627452</v>
      </c>
      <c r="AL1596" s="28">
        <f t="shared" ref="AL1596:AL1602" si="887">AK1596</f>
        <v>0.99803921568627452</v>
      </c>
      <c r="AM1596" s="2">
        <f>INDEX(ELSV!$C$4:$G$58,MATCH(AE1596,ELSV!$G$4:$G$58,0),MATCH(IF(O1596&gt;2000000,"A",IF(O1596&gt;1000000,"B",IF(O1596&gt;100000,"C","D"))),ELSV!$C$4:$G$4,0))</f>
        <v>8</v>
      </c>
      <c r="AN1596" s="77">
        <f>INDEX(ELSV!$G$4:$K$58,MATCH(AE1596,ELSV!$G$4:$G$58,0),MATCH(IF(O1596&gt;2000000,"A",IF(O1596&gt;1000000,"B",IF(O1596&gt;100000,"C","D"))),ELSV!$G$4:$K$4,0))</f>
        <v>1</v>
      </c>
      <c r="AO1596" s="24">
        <f t="shared" si="867"/>
        <v>8882.5490196078426</v>
      </c>
      <c r="AP1596" s="24">
        <f t="shared" si="868"/>
        <v>8139.2523828976036</v>
      </c>
      <c r="AQ1596" s="25">
        <f t="shared" si="869"/>
        <v>743.296636710239</v>
      </c>
    </row>
    <row r="1597" spans="1:43" x14ac:dyDescent="0.25">
      <c r="A1597" s="11">
        <v>3007</v>
      </c>
      <c r="B1597" s="6">
        <v>3007006203</v>
      </c>
      <c r="C1597" s="6">
        <v>20000301</v>
      </c>
      <c r="D1597" s="6">
        <v>4000000278</v>
      </c>
      <c r="E1597" s="6" t="s">
        <v>1585</v>
      </c>
      <c r="F1597" s="6" t="s">
        <v>1001</v>
      </c>
      <c r="G1597" s="6"/>
      <c r="H1597" s="6">
        <v>2</v>
      </c>
      <c r="I1597" s="6" t="s">
        <v>8</v>
      </c>
      <c r="J1597" s="27">
        <v>42401</v>
      </c>
      <c r="K1597" s="27">
        <v>42401</v>
      </c>
      <c r="L1597" s="7">
        <v>8890</v>
      </c>
      <c r="M1597" s="7">
        <v>0</v>
      </c>
      <c r="N1597" s="7"/>
      <c r="O1597" s="8">
        <v>8890</v>
      </c>
      <c r="P1597" s="7">
        <v>-8890</v>
      </c>
      <c r="Q1597" s="7">
        <v>0</v>
      </c>
      <c r="R1597" s="7">
        <v>0</v>
      </c>
      <c r="S1597" s="12">
        <f t="shared" si="861"/>
        <v>-8890</v>
      </c>
      <c r="T1597" s="18">
        <f t="shared" si="862"/>
        <v>0</v>
      </c>
      <c r="U1597" s="18">
        <v>0</v>
      </c>
      <c r="V1597" s="30">
        <f t="shared" si="863"/>
        <v>42401</v>
      </c>
      <c r="W1597" s="28">
        <f t="shared" si="866"/>
        <v>7.3444444444444441</v>
      </c>
      <c r="X1597" s="38"/>
      <c r="AD1597"/>
      <c r="AE1597" s="43" t="s">
        <v>4055</v>
      </c>
      <c r="AF1597">
        <f>MATCH(AE1597,'CAT-4'!$A:$A,0)</f>
        <v>651</v>
      </c>
      <c r="AG1597">
        <f>MATCH(V1597,'CAT-4'!$1:$1,0)</f>
        <v>50</v>
      </c>
      <c r="AH1597">
        <f>INDEX('CAT-4'!$1:$1048576,FAR!AF1597,FAR!AG1597)</f>
        <v>102</v>
      </c>
      <c r="AI1597">
        <f>MATCH($AI$3,'CAT-4'!$1:$1,0)</f>
        <v>133</v>
      </c>
      <c r="AJ1597">
        <f>INDEX('CAT-4'!$1:$1048576,FAR!AF1597,FAR!AI1597)</f>
        <v>101.8</v>
      </c>
      <c r="AK1597" s="28">
        <f t="shared" si="886"/>
        <v>0.99803921568627452</v>
      </c>
      <c r="AL1597" s="28">
        <f t="shared" si="887"/>
        <v>0.99803921568627452</v>
      </c>
      <c r="AM1597" s="2">
        <f>INDEX(ELSV!$C$4:$G$58,MATCH(AE1597,ELSV!$G$4:$G$58,0),MATCH(IF(O1597&gt;2000000,"A",IF(O1597&gt;1000000,"B",IF(O1597&gt;100000,"C","D"))),ELSV!$C$4:$G$4,0))</f>
        <v>8</v>
      </c>
      <c r="AN1597" s="77">
        <f>INDEX(ELSV!$G$4:$K$58,MATCH(AE1597,ELSV!$G$4:$G$58,0),MATCH(IF(O1597&gt;2000000,"A",IF(O1597&gt;1000000,"B",IF(O1597&gt;100000,"C","D"))),ELSV!$G$4:$K$4,0))</f>
        <v>1</v>
      </c>
      <c r="AO1597" s="24">
        <f t="shared" si="867"/>
        <v>8872.5686274509808</v>
      </c>
      <c r="AP1597" s="24">
        <f t="shared" si="868"/>
        <v>8145.5109204793025</v>
      </c>
      <c r="AQ1597" s="25">
        <f t="shared" si="869"/>
        <v>727.05770697167827</v>
      </c>
    </row>
    <row r="1598" spans="1:43" x14ac:dyDescent="0.25">
      <c r="A1598" s="11">
        <v>3004</v>
      </c>
      <c r="B1598" s="6">
        <v>3004006201</v>
      </c>
      <c r="C1598" s="6">
        <v>20000301</v>
      </c>
      <c r="D1598" s="6">
        <v>4000000375</v>
      </c>
      <c r="E1598" s="6" t="s">
        <v>1583</v>
      </c>
      <c r="F1598" s="6" t="s">
        <v>1064</v>
      </c>
      <c r="G1598" s="6"/>
      <c r="H1598" s="6">
        <v>1</v>
      </c>
      <c r="I1598" s="6" t="s">
        <v>41</v>
      </c>
      <c r="J1598" s="27">
        <v>44728</v>
      </c>
      <c r="K1598" s="27">
        <v>44728</v>
      </c>
      <c r="L1598" s="7">
        <v>0</v>
      </c>
      <c r="M1598" s="7">
        <v>8850.01</v>
      </c>
      <c r="N1598" s="7"/>
      <c r="O1598" s="8">
        <v>8850.01</v>
      </c>
      <c r="P1598" s="7">
        <v>0</v>
      </c>
      <c r="Q1598" s="7">
        <v>0</v>
      </c>
      <c r="R1598" s="7">
        <v>-7007.27</v>
      </c>
      <c r="S1598" s="12">
        <f t="shared" si="861"/>
        <v>-7007.27</v>
      </c>
      <c r="T1598" s="18">
        <f t="shared" si="862"/>
        <v>0</v>
      </c>
      <c r="U1598" s="18">
        <v>1842.74</v>
      </c>
      <c r="V1598" s="30">
        <f t="shared" si="863"/>
        <v>44713</v>
      </c>
      <c r="W1598" s="28">
        <f t="shared" si="866"/>
        <v>0.96944444444444444</v>
      </c>
      <c r="X1598" s="38"/>
      <c r="AD1598"/>
      <c r="AE1598" s="43" t="s">
        <v>4429</v>
      </c>
      <c r="AF1598">
        <f>MATCH(AE1598,'CAT-4'!$A:$A,0)</f>
        <v>844</v>
      </c>
      <c r="AG1598">
        <f>MATCH(V1598,'CAT-4'!$1:$1,0)</f>
        <v>126</v>
      </c>
      <c r="AH1598">
        <f>INDEX('CAT-4'!$1:$1048576,FAR!AF1598,FAR!AG1598)</f>
        <v>155.80000000000001</v>
      </c>
      <c r="AI1598">
        <f>MATCH($AI$3,'CAT-4'!$1:$1,0)</f>
        <v>133</v>
      </c>
      <c r="AJ1598">
        <f>INDEX('CAT-4'!$1:$1048576,FAR!AF1598,FAR!AI1598)</f>
        <v>157.9</v>
      </c>
      <c r="AK1598" s="28">
        <f t="shared" si="886"/>
        <v>1.0134788189987163</v>
      </c>
      <c r="AL1598" s="28">
        <f t="shared" si="887"/>
        <v>1.0134788189987163</v>
      </c>
      <c r="AM1598" s="2">
        <f>INDEX(ELSV!$C$4:$G$58,MATCH(AE1598,ELSV!$G$4:$G$58,0),MATCH(IF(O1598&gt;2000000,"A",IF(O1598&gt;1000000,"B",IF(O1598&gt;100000,"C","D"))),ELSV!$C$4:$G$4,0))</f>
        <v>8</v>
      </c>
      <c r="AN1598" s="77">
        <f>INDEX(ELSV!$G$4:$K$58,MATCH(AE1598,ELSV!$G$4:$G$58,0),MATCH(IF(O1598&gt;2000000,"A",IF(O1598&gt;1000000,"B",IF(O1598&gt;100000,"C","D"))),ELSV!$G$4:$K$4,0))</f>
        <v>0.95</v>
      </c>
      <c r="AO1598" s="24">
        <f t="shared" si="867"/>
        <v>8969.29768292683</v>
      </c>
      <c r="AP1598" s="24">
        <f t="shared" si="868"/>
        <v>1032.5592523522189</v>
      </c>
      <c r="AQ1598" s="25">
        <f t="shared" si="869"/>
        <v>7936.7384305746109</v>
      </c>
    </row>
    <row r="1599" spans="1:43" x14ac:dyDescent="0.25">
      <c r="A1599" s="11">
        <v>3004</v>
      </c>
      <c r="B1599" s="6">
        <v>3004006201</v>
      </c>
      <c r="C1599" s="6">
        <v>20000301</v>
      </c>
      <c r="D1599" s="6">
        <v>4000000376</v>
      </c>
      <c r="E1599" s="6" t="s">
        <v>1583</v>
      </c>
      <c r="F1599" s="6" t="s">
        <v>1064</v>
      </c>
      <c r="G1599" s="6"/>
      <c r="H1599" s="6">
        <v>1</v>
      </c>
      <c r="I1599" s="6" t="s">
        <v>41</v>
      </c>
      <c r="J1599" s="27">
        <v>44728</v>
      </c>
      <c r="K1599" s="27">
        <v>44728</v>
      </c>
      <c r="L1599" s="7">
        <v>0</v>
      </c>
      <c r="M1599" s="7">
        <v>8850</v>
      </c>
      <c r="N1599" s="7"/>
      <c r="O1599" s="8">
        <v>8850</v>
      </c>
      <c r="P1599" s="7">
        <v>0</v>
      </c>
      <c r="Q1599" s="7">
        <v>0</v>
      </c>
      <c r="R1599" s="7">
        <v>-7007.26</v>
      </c>
      <c r="S1599" s="12">
        <f t="shared" si="861"/>
        <v>-7007.26</v>
      </c>
      <c r="T1599" s="18">
        <f t="shared" si="862"/>
        <v>0</v>
      </c>
      <c r="U1599" s="18">
        <v>1842.74</v>
      </c>
      <c r="V1599" s="30">
        <f t="shared" si="863"/>
        <v>44713</v>
      </c>
      <c r="W1599" s="28">
        <f t="shared" si="866"/>
        <v>0.96944444444444444</v>
      </c>
      <c r="X1599" s="38"/>
      <c r="AD1599"/>
      <c r="AE1599" s="43" t="s">
        <v>4429</v>
      </c>
      <c r="AF1599">
        <f>MATCH(AE1599,'CAT-4'!$A:$A,0)</f>
        <v>844</v>
      </c>
      <c r="AG1599">
        <f>MATCH(V1599,'CAT-4'!$1:$1,0)</f>
        <v>126</v>
      </c>
      <c r="AH1599">
        <f>INDEX('CAT-4'!$1:$1048576,FAR!AF1599,FAR!AG1599)</f>
        <v>155.80000000000001</v>
      </c>
      <c r="AI1599">
        <f>MATCH($AI$3,'CAT-4'!$1:$1,0)</f>
        <v>133</v>
      </c>
      <c r="AJ1599">
        <f>INDEX('CAT-4'!$1:$1048576,FAR!AF1599,FAR!AI1599)</f>
        <v>157.9</v>
      </c>
      <c r="AK1599" s="28">
        <f t="shared" si="886"/>
        <v>1.0134788189987163</v>
      </c>
      <c r="AL1599" s="28">
        <f t="shared" si="887"/>
        <v>1.0134788189987163</v>
      </c>
      <c r="AM1599" s="2">
        <f>INDEX(ELSV!$C$4:$G$58,MATCH(AE1599,ELSV!$G$4:$G$58,0),MATCH(IF(O1599&gt;2000000,"A",IF(O1599&gt;1000000,"B",IF(O1599&gt;100000,"C","D"))),ELSV!$C$4:$G$4,0))</f>
        <v>8</v>
      </c>
      <c r="AN1599" s="77">
        <f>INDEX(ELSV!$G$4:$K$58,MATCH(AE1599,ELSV!$G$4:$G$58,0),MATCH(IF(O1599&gt;2000000,"A",IF(O1599&gt;1000000,"B",IF(O1599&gt;100000,"C","D"))),ELSV!$G$4:$K$4,0))</f>
        <v>0.95</v>
      </c>
      <c r="AO1599" s="24">
        <f t="shared" si="867"/>
        <v>8969.28754813864</v>
      </c>
      <c r="AP1599" s="24">
        <f t="shared" si="868"/>
        <v>1032.5580856199188</v>
      </c>
      <c r="AQ1599" s="25">
        <f t="shared" si="869"/>
        <v>7936.7294625187214</v>
      </c>
    </row>
    <row r="1600" spans="1:43" x14ac:dyDescent="0.25">
      <c r="A1600" s="11">
        <v>3006</v>
      </c>
      <c r="B1600" s="6">
        <v>3006006201</v>
      </c>
      <c r="C1600" s="6">
        <v>20000301</v>
      </c>
      <c r="D1600" s="6">
        <v>4000000233</v>
      </c>
      <c r="E1600" s="6" t="s">
        <v>1582</v>
      </c>
      <c r="F1600" s="6" t="s">
        <v>963</v>
      </c>
      <c r="G1600" s="6"/>
      <c r="H1600" s="6">
        <v>1</v>
      </c>
      <c r="I1600" s="6" t="s">
        <v>8</v>
      </c>
      <c r="J1600" s="27">
        <v>41882</v>
      </c>
      <c r="K1600" s="27">
        <v>41882</v>
      </c>
      <c r="L1600" s="7">
        <v>8778.02</v>
      </c>
      <c r="M1600" s="7">
        <v>0</v>
      </c>
      <c r="N1600" s="7"/>
      <c r="O1600" s="8">
        <v>8778.02</v>
      </c>
      <c r="P1600" s="7">
        <v>-4213.8100000000004</v>
      </c>
      <c r="Q1600" s="7">
        <v>0</v>
      </c>
      <c r="R1600" s="7">
        <v>-555.65</v>
      </c>
      <c r="S1600" s="12">
        <f t="shared" si="861"/>
        <v>-4769.46</v>
      </c>
      <c r="T1600" s="18">
        <f t="shared" si="862"/>
        <v>4564.21</v>
      </c>
      <c r="U1600" s="18">
        <v>4008.56</v>
      </c>
      <c r="V1600" s="30">
        <f t="shared" si="863"/>
        <v>41852</v>
      </c>
      <c r="W1600" s="28">
        <f t="shared" si="866"/>
        <v>8.7638888888888893</v>
      </c>
      <c r="X1600" s="38"/>
      <c r="AD1600"/>
      <c r="AE1600" s="43" t="s">
        <v>4429</v>
      </c>
      <c r="AF1600">
        <f>MATCH(AE1600,'CAT-4'!$A:$A,0)</f>
        <v>844</v>
      </c>
      <c r="AG1600">
        <f>MATCH(V1600,'CAT-4'!$1:$1,0)</f>
        <v>32</v>
      </c>
      <c r="AH1600">
        <f>INDEX('CAT-4'!$1:$1048576,FAR!AF1600,FAR!AG1600)</f>
        <v>117</v>
      </c>
      <c r="AI1600">
        <f>MATCH($AI$3,'CAT-4'!$1:$1,0)</f>
        <v>133</v>
      </c>
      <c r="AJ1600">
        <f>INDEX('CAT-4'!$1:$1048576,FAR!AF1600,FAR!AI1600)</f>
        <v>157.9</v>
      </c>
      <c r="AK1600" s="28">
        <f t="shared" si="886"/>
        <v>1.3495726495726497</v>
      </c>
      <c r="AL1600" s="28">
        <f t="shared" si="887"/>
        <v>1.3495726495726497</v>
      </c>
      <c r="AM1600" s="2">
        <f>INDEX(ELSV!$C$4:$G$58,MATCH(AE1600,ELSV!$G$4:$G$58,0),MATCH(IF(O1600&gt;2000000,"A",IF(O1600&gt;1000000,"B",IF(O1600&gt;100000,"C","D"))),ELSV!$C$4:$G$4,0))</f>
        <v>8</v>
      </c>
      <c r="AN1600" s="77">
        <f>INDEX(ELSV!$G$4:$K$58,MATCH(AE1600,ELSV!$G$4:$G$58,0),MATCH(IF(O1600&gt;2000000,"A",IF(O1600&gt;1000000,"B",IF(O1600&gt;100000,"C","D"))),ELSV!$G$4:$K$4,0))</f>
        <v>0.95</v>
      </c>
      <c r="AO1600" s="24">
        <f t="shared" si="867"/>
        <v>11846.57570940171</v>
      </c>
      <c r="AP1600" s="24">
        <f t="shared" si="868"/>
        <v>11254.246923931623</v>
      </c>
      <c r="AQ1600" s="25">
        <f t="shared" si="869"/>
        <v>592.32878547008659</v>
      </c>
    </row>
    <row r="1601" spans="1:43" x14ac:dyDescent="0.25">
      <c r="A1601" s="11">
        <v>3007</v>
      </c>
      <c r="B1601" s="6">
        <v>3007006203</v>
      </c>
      <c r="C1601" s="6">
        <v>20000301</v>
      </c>
      <c r="D1601" s="6">
        <v>4000000246</v>
      </c>
      <c r="E1601" s="6" t="s">
        <v>1585</v>
      </c>
      <c r="F1601" s="6" t="s">
        <v>947</v>
      </c>
      <c r="G1601" s="6"/>
      <c r="H1601" s="6">
        <v>1</v>
      </c>
      <c r="I1601" s="6" t="s">
        <v>8</v>
      </c>
      <c r="J1601" s="27">
        <v>42183</v>
      </c>
      <c r="K1601" s="27">
        <v>42183</v>
      </c>
      <c r="L1601" s="7">
        <v>8766.74</v>
      </c>
      <c r="M1601" s="7">
        <v>0</v>
      </c>
      <c r="N1601" s="7"/>
      <c r="O1601" s="8">
        <v>8766.74</v>
      </c>
      <c r="P1601" s="7">
        <v>-3751.09</v>
      </c>
      <c r="Q1601" s="7">
        <v>0</v>
      </c>
      <c r="R1601" s="7">
        <v>-554.92999999999995</v>
      </c>
      <c r="S1601" s="12">
        <f t="shared" si="861"/>
        <v>-4306.0200000000004</v>
      </c>
      <c r="T1601" s="18">
        <f t="shared" si="862"/>
        <v>5015.6499999999996</v>
      </c>
      <c r="U1601" s="18">
        <v>4460.72</v>
      </c>
      <c r="V1601" s="30">
        <f t="shared" si="863"/>
        <v>42156</v>
      </c>
      <c r="W1601" s="28">
        <f t="shared" si="866"/>
        <v>7.9361111111111109</v>
      </c>
      <c r="X1601" s="38"/>
      <c r="AD1601"/>
      <c r="AE1601" s="43" t="s">
        <v>4429</v>
      </c>
      <c r="AF1601">
        <f>MATCH(AE1601,'CAT-4'!$A:$A,0)</f>
        <v>844</v>
      </c>
      <c r="AG1601">
        <f>MATCH(V1601,'CAT-4'!$1:$1,0)</f>
        <v>42</v>
      </c>
      <c r="AH1601">
        <f>INDEX('CAT-4'!$1:$1048576,FAR!AF1601,FAR!AG1601)</f>
        <v>109.9</v>
      </c>
      <c r="AI1601">
        <f>MATCH($AI$3,'CAT-4'!$1:$1,0)</f>
        <v>133</v>
      </c>
      <c r="AJ1601">
        <f>INDEX('CAT-4'!$1:$1048576,FAR!AF1601,FAR!AI1601)</f>
        <v>157.9</v>
      </c>
      <c r="AK1601" s="28">
        <f t="shared" si="886"/>
        <v>1.4367606915377615</v>
      </c>
      <c r="AL1601" s="28">
        <f t="shared" si="887"/>
        <v>1.4367606915377615</v>
      </c>
      <c r="AM1601" s="2">
        <f>INDEX(ELSV!$C$4:$G$58,MATCH(AE1601,ELSV!$G$4:$G$58,0),MATCH(IF(O1601&gt;2000000,"A",IF(O1601&gt;1000000,"B",IF(O1601&gt;100000,"C","D"))),ELSV!$C$4:$G$4,0))</f>
        <v>8</v>
      </c>
      <c r="AN1601" s="77">
        <f>INDEX(ELSV!$G$4:$K$58,MATCH(AE1601,ELSV!$G$4:$G$58,0),MATCH(IF(O1601&gt;2000000,"A",IF(O1601&gt;1000000,"B",IF(O1601&gt;100000,"C","D"))),ELSV!$G$4:$K$4,0))</f>
        <v>0.95</v>
      </c>
      <c r="AO1601" s="24">
        <f t="shared" si="867"/>
        <v>12595.707424931756</v>
      </c>
      <c r="AP1601" s="24">
        <f t="shared" si="868"/>
        <v>11870.360870617544</v>
      </c>
      <c r="AQ1601" s="25">
        <f t="shared" si="869"/>
        <v>725.34655431421197</v>
      </c>
    </row>
    <row r="1602" spans="1:43" x14ac:dyDescent="0.25">
      <c r="A1602" s="11">
        <v>3006</v>
      </c>
      <c r="B1602" s="6">
        <v>3006006301</v>
      </c>
      <c r="C1602" s="6">
        <v>20000401</v>
      </c>
      <c r="D1602" s="6">
        <v>5030000199</v>
      </c>
      <c r="E1602" s="6" t="s">
        <v>1582</v>
      </c>
      <c r="F1602" s="6" t="s">
        <v>1474</v>
      </c>
      <c r="G1602" s="6"/>
      <c r="H1602" s="6">
        <v>1</v>
      </c>
      <c r="I1602" s="6" t="s">
        <v>8</v>
      </c>
      <c r="J1602" s="27">
        <v>42736</v>
      </c>
      <c r="K1602" s="27">
        <v>42736</v>
      </c>
      <c r="L1602" s="7">
        <v>8712.5</v>
      </c>
      <c r="M1602" s="7">
        <v>0</v>
      </c>
      <c r="N1602" s="7"/>
      <c r="O1602" s="8">
        <v>8712.5</v>
      </c>
      <c r="P1602" s="7">
        <v>-6856.64</v>
      </c>
      <c r="Q1602" s="7">
        <v>0</v>
      </c>
      <c r="R1602" s="7">
        <v>-1306.8800000000001</v>
      </c>
      <c r="S1602" s="12">
        <f t="shared" si="861"/>
        <v>-8163.52</v>
      </c>
      <c r="T1602" s="18">
        <f t="shared" si="862"/>
        <v>1855.8599999999997</v>
      </c>
      <c r="U1602" s="18">
        <v>548.98</v>
      </c>
      <c r="V1602" s="30">
        <f t="shared" si="863"/>
        <v>42736</v>
      </c>
      <c r="W1602" s="28">
        <f t="shared" si="866"/>
        <v>6.427777777777778</v>
      </c>
      <c r="X1602" s="38"/>
      <c r="AD1602"/>
      <c r="AE1602" s="43" t="s">
        <v>4047</v>
      </c>
      <c r="AF1602">
        <f>MATCH(AE1602,'CAT-4'!$A:$A,0)</f>
        <v>647</v>
      </c>
      <c r="AG1602">
        <f>MATCH(V1602,'CAT-4'!$1:$1,0)</f>
        <v>61</v>
      </c>
      <c r="AH1602">
        <f>INDEX('CAT-4'!$1:$1048576,FAR!AF1602,FAR!AG1602)</f>
        <v>93.1</v>
      </c>
      <c r="AI1602">
        <f>MATCH($AI$3,'CAT-4'!$1:$1,0)</f>
        <v>133</v>
      </c>
      <c r="AJ1602">
        <f>INDEX('CAT-4'!$1:$1048576,FAR!AF1602,FAR!AI1602)</f>
        <v>92.8</v>
      </c>
      <c r="AK1602" s="28">
        <f t="shared" si="886"/>
        <v>0.99677765843179378</v>
      </c>
      <c r="AL1602" s="28">
        <f t="shared" si="887"/>
        <v>0.99677765843179378</v>
      </c>
      <c r="AM1602" s="2">
        <f>INDEX(ELSV!$C$4:$G$58,MATCH(AE1602,ELSV!$G$4:$G$58,0),MATCH(IF(O1602&gt;2000000,"A",IF(O1602&gt;1000000,"B",IF(O1602&gt;100000,"C","D"))),ELSV!$C$4:$G$4,0))</f>
        <v>6</v>
      </c>
      <c r="AN1602" s="77">
        <f>INDEX(ELSV!$G$4:$K$58,MATCH(AE1602,ELSV!$G$4:$G$58,0),MATCH(IF(O1602&gt;2000000,"A",IF(O1602&gt;1000000,"B",IF(O1602&gt;100000,"C","D"))),ELSV!$G$4:$K$4,0))</f>
        <v>1</v>
      </c>
      <c r="AO1602" s="24">
        <f t="shared" si="867"/>
        <v>8684.4253490870033</v>
      </c>
      <c r="AP1602" s="24">
        <f t="shared" si="868"/>
        <v>8684.4253490870033</v>
      </c>
      <c r="AQ1602" s="25">
        <f t="shared" si="869"/>
        <v>0</v>
      </c>
    </row>
    <row r="1603" spans="1:43" x14ac:dyDescent="0.25">
      <c r="A1603" s="11">
        <v>3008</v>
      </c>
      <c r="B1603" s="6">
        <v>3008006203</v>
      </c>
      <c r="C1603" s="6">
        <v>20000301</v>
      </c>
      <c r="D1603" s="6">
        <v>4000000053</v>
      </c>
      <c r="E1603" s="6" t="s">
        <v>1586</v>
      </c>
      <c r="F1603" s="6" t="s">
        <v>836</v>
      </c>
      <c r="G1603" s="6"/>
      <c r="H1603" s="6">
        <v>2</v>
      </c>
      <c r="I1603" s="6" t="s">
        <v>8</v>
      </c>
      <c r="J1603" s="27">
        <v>40814</v>
      </c>
      <c r="K1603" s="27">
        <v>40814</v>
      </c>
      <c r="L1603" s="7">
        <v>8600</v>
      </c>
      <c r="M1603" s="7">
        <v>0</v>
      </c>
      <c r="N1603" s="7"/>
      <c r="O1603" s="8">
        <v>8600</v>
      </c>
      <c r="P1603" s="7">
        <v>-8600</v>
      </c>
      <c r="Q1603" s="7">
        <v>0</v>
      </c>
      <c r="R1603" s="7">
        <v>0</v>
      </c>
      <c r="S1603" s="12">
        <f t="shared" si="861"/>
        <v>-8600</v>
      </c>
      <c r="T1603" s="18">
        <f t="shared" si="862"/>
        <v>0</v>
      </c>
      <c r="U1603" s="18">
        <v>0</v>
      </c>
      <c r="V1603" s="30">
        <f t="shared" si="863"/>
        <v>40787</v>
      </c>
      <c r="W1603" s="28">
        <f t="shared" si="866"/>
        <v>11.686111111111112</v>
      </c>
      <c r="X1603" s="38" t="s">
        <v>3074</v>
      </c>
      <c r="Y1603">
        <f>MATCH(X1603,'CAT-3'!$A:$A,0)</f>
        <v>739</v>
      </c>
      <c r="Z1603">
        <f>MATCH(V1603,'CAT-3'!$1:$1,0)</f>
        <v>84</v>
      </c>
      <c r="AA1603">
        <f>INDEX('CAT-3'!$1:$1048576,FAR!Y1603,FAR!Z1603)</f>
        <v>124.6</v>
      </c>
      <c r="AB1603">
        <f>MATCH($AB$3,'CAT-3'!$1:$1,0)</f>
        <v>90</v>
      </c>
      <c r="AC1603">
        <f>INDEX('CAT-3'!$1:$1048576,FAR!Y1603,FAR!AB1603)</f>
        <v>128.4</v>
      </c>
      <c r="AD1603" s="28">
        <f>AC1603/AA1603</f>
        <v>1.0304975922953452</v>
      </c>
      <c r="AE1603" s="43" t="s">
        <v>4037</v>
      </c>
      <c r="AF1603">
        <f>MATCH(AE1603,'CAT-4'!$A:$A,0)</f>
        <v>642</v>
      </c>
      <c r="AG1603">
        <f>MATCH($AG$3,'CAT-4'!$1:$1,0)</f>
        <v>4</v>
      </c>
      <c r="AH1603">
        <f>INDEX('CAT-4'!$1:$1048576,FAR!AF1603,FAR!AG1603)</f>
        <v>100.4</v>
      </c>
      <c r="AI1603">
        <f>MATCH($AI$3,'CAT-4'!$1:$1,0)</f>
        <v>133</v>
      </c>
      <c r="AJ1603">
        <f>INDEX('CAT-4'!$1:$1048576,FAR!AF1603,FAR!AI1603)</f>
        <v>88.6</v>
      </c>
      <c r="AK1603" s="28">
        <f>AJ1603/AH1603</f>
        <v>0.88247011952191223</v>
      </c>
      <c r="AL1603" s="28">
        <f>AK1603*AD1603</f>
        <v>0.90938333343991606</v>
      </c>
      <c r="AM1603" s="2">
        <f>INDEX(ELSV!$C$4:$G$58,MATCH(AE1603,ELSV!$G$4:$G$58,0),MATCH(IF(O1603&gt;2000000,"A",IF(O1603&gt;1000000,"B",IF(O1603&gt;100000,"C","D"))),ELSV!$C$4:$G$4,0))</f>
        <v>6</v>
      </c>
      <c r="AN1603" s="77">
        <f>INDEX(ELSV!$G$4:$K$58,MATCH(AE1603,ELSV!$G$4:$G$58,0),MATCH(IF(O1603&gt;2000000,"A",IF(O1603&gt;1000000,"B",IF(O1603&gt;100000,"C","D"))),ELSV!$G$4:$K$4,0))</f>
        <v>0.95</v>
      </c>
      <c r="AO1603" s="24">
        <f t="shared" si="867"/>
        <v>7820.6966675832782</v>
      </c>
      <c r="AP1603" s="24">
        <f t="shared" si="868"/>
        <v>7429.6618342041138</v>
      </c>
      <c r="AQ1603" s="25">
        <f t="shared" si="869"/>
        <v>391.03483337916441</v>
      </c>
    </row>
    <row r="1604" spans="1:43" x14ac:dyDescent="0.25">
      <c r="A1604" s="11">
        <v>3008</v>
      </c>
      <c r="B1604" s="6">
        <v>3008006201</v>
      </c>
      <c r="C1604" s="6">
        <v>20000401</v>
      </c>
      <c r="D1604" s="6">
        <v>5000000318</v>
      </c>
      <c r="E1604" s="6" t="s">
        <v>1586</v>
      </c>
      <c r="F1604" s="6" t="s">
        <v>1208</v>
      </c>
      <c r="G1604" s="6"/>
      <c r="H1604" s="6">
        <v>1</v>
      </c>
      <c r="I1604" s="6" t="s">
        <v>8</v>
      </c>
      <c r="J1604" s="27">
        <v>42277</v>
      </c>
      <c r="K1604" s="27">
        <v>42277</v>
      </c>
      <c r="L1604" s="7">
        <v>8600</v>
      </c>
      <c r="M1604" s="7">
        <v>0</v>
      </c>
      <c r="N1604" s="7"/>
      <c r="O1604" s="8">
        <v>8600</v>
      </c>
      <c r="P1604" s="7">
        <v>-3539.96</v>
      </c>
      <c r="Q1604" s="7">
        <v>0</v>
      </c>
      <c r="R1604" s="7">
        <v>-544.38</v>
      </c>
      <c r="S1604" s="12">
        <f t="shared" si="861"/>
        <v>-4084.34</v>
      </c>
      <c r="T1604" s="18">
        <f t="shared" si="862"/>
        <v>5060.04</v>
      </c>
      <c r="U1604" s="18">
        <v>4515.66</v>
      </c>
      <c r="V1604" s="30">
        <f t="shared" si="863"/>
        <v>42248</v>
      </c>
      <c r="W1604" s="28">
        <f t="shared" si="866"/>
        <v>7.6805555555555554</v>
      </c>
      <c r="X1604" s="38"/>
      <c r="AD1604"/>
      <c r="AE1604" s="43" t="s">
        <v>4055</v>
      </c>
      <c r="AF1604">
        <f>MATCH(AE1604,'CAT-4'!$A:$A,0)</f>
        <v>651</v>
      </c>
      <c r="AG1604">
        <f>MATCH(V1604,'CAT-4'!$1:$1,0)</f>
        <v>45</v>
      </c>
      <c r="AH1604">
        <f>INDEX('CAT-4'!$1:$1048576,FAR!AF1604,FAR!AG1604)</f>
        <v>100.9</v>
      </c>
      <c r="AI1604">
        <f>MATCH($AI$3,'CAT-4'!$1:$1,0)</f>
        <v>133</v>
      </c>
      <c r="AJ1604">
        <f>INDEX('CAT-4'!$1:$1048576,FAR!AF1604,FAR!AI1604)</f>
        <v>101.8</v>
      </c>
      <c r="AK1604" s="28">
        <f t="shared" ref="AK1604:AK1607" si="888">AJ1604/AH1604</f>
        <v>1.0089197224975222</v>
      </c>
      <c r="AL1604" s="28">
        <f t="shared" ref="AL1604:AL1607" si="889">AK1604</f>
        <v>1.0089197224975222</v>
      </c>
      <c r="AM1604" s="2">
        <f>INDEX(ELSV!$C$4:$G$58,MATCH(AE1604,ELSV!$G$4:$G$58,0),MATCH(IF(O1604&gt;2000000,"A",IF(O1604&gt;1000000,"B",IF(O1604&gt;100000,"C","D"))),ELSV!$C$4:$G$4,0))</f>
        <v>8</v>
      </c>
      <c r="AN1604" s="77">
        <f>INDEX(ELSV!$G$4:$K$58,MATCH(AE1604,ELSV!$G$4:$G$58,0),MATCH(IF(O1604&gt;2000000,"A",IF(O1604&gt;1000000,"B",IF(O1604&gt;100000,"C","D"))),ELSV!$G$4:$K$4,0))</f>
        <v>1</v>
      </c>
      <c r="AO1604" s="24">
        <f t="shared" si="867"/>
        <v>8676.7096134786898</v>
      </c>
      <c r="AP1604" s="24">
        <f t="shared" si="868"/>
        <v>8330.2437782182551</v>
      </c>
      <c r="AQ1604" s="25">
        <f t="shared" si="869"/>
        <v>346.46583526043469</v>
      </c>
    </row>
    <row r="1605" spans="1:43" hidden="1" x14ac:dyDescent="0.25">
      <c r="A1605" s="11">
        <v>3003</v>
      </c>
      <c r="B1605" s="6">
        <v>3003006201</v>
      </c>
      <c r="C1605" s="6">
        <v>20000301</v>
      </c>
      <c r="D1605" s="6">
        <v>4000000276</v>
      </c>
      <c r="E1605" s="6"/>
      <c r="F1605" s="6" t="s">
        <v>999</v>
      </c>
      <c r="G1605" s="6"/>
      <c r="H1605" s="6">
        <v>1</v>
      </c>
      <c r="I1605" s="6" t="s">
        <v>8</v>
      </c>
      <c r="J1605" s="27">
        <v>42248</v>
      </c>
      <c r="K1605" s="27">
        <v>42248</v>
      </c>
      <c r="L1605" s="7">
        <v>8589.69</v>
      </c>
      <c r="M1605" s="7">
        <v>0</v>
      </c>
      <c r="N1605" s="7"/>
      <c r="O1605" s="8">
        <v>8589.69</v>
      </c>
      <c r="P1605" s="7">
        <v>-3578.81</v>
      </c>
      <c r="Q1605" s="7">
        <v>0</v>
      </c>
      <c r="R1605" s="7">
        <v>-543.73</v>
      </c>
      <c r="S1605" s="12">
        <f t="shared" ref="S1605:S1668" si="890">SUM(P1605:R1605)</f>
        <v>-4122.54</v>
      </c>
      <c r="T1605" s="18">
        <f t="shared" ref="T1605:T1668" si="891">L1605+P1605</f>
        <v>5010.880000000001</v>
      </c>
      <c r="U1605" s="18">
        <v>4467.1499999999996</v>
      </c>
      <c r="V1605" s="30">
        <f t="shared" si="863"/>
        <v>42248</v>
      </c>
      <c r="W1605" s="28">
        <f t="shared" si="866"/>
        <v>7.7611111111111111</v>
      </c>
      <c r="X1605" s="38" t="s">
        <v>3064</v>
      </c>
      <c r="AD1605"/>
      <c r="AE1605" s="43" t="s">
        <v>4055</v>
      </c>
      <c r="AF1605">
        <f>MATCH(AE1605,'CAT-4'!$A:$A,0)</f>
        <v>651</v>
      </c>
      <c r="AG1605">
        <f>MATCH(V1605,'CAT-4'!$1:$1,0)</f>
        <v>45</v>
      </c>
      <c r="AH1605">
        <f>INDEX('CAT-4'!$1:$1048576,FAR!AF1605,FAR!AG1605)</f>
        <v>100.9</v>
      </c>
      <c r="AI1605">
        <f>MATCH($AI$3,'CAT-4'!$1:$1,0)</f>
        <v>133</v>
      </c>
      <c r="AJ1605">
        <f>INDEX('CAT-4'!$1:$1048576,FAR!AF1605,FAR!AI1605)</f>
        <v>101.8</v>
      </c>
      <c r="AK1605" s="28">
        <f t="shared" si="888"/>
        <v>1.0089197224975222</v>
      </c>
      <c r="AL1605" s="28">
        <f t="shared" si="889"/>
        <v>1.0089197224975222</v>
      </c>
      <c r="AM1605" s="2">
        <f>INDEX(ELSV!$C$4:$G$58,MATCH(AE1605,ELSV!$G$4:$G$58,0),MATCH(IF(O1605&gt;2000000,"A",IF(O1605&gt;1000000,"B",IF(O1605&gt;100000,"C","D"))),ELSV!$C$4:$G$4,0))</f>
        <v>8</v>
      </c>
      <c r="AN1605" s="77">
        <f>INDEX(ELSV!$G$4:$K$58,MATCH(AE1605,ELSV!$G$4:$G$58,0),MATCH(IF(O1605&gt;2000000,"A",IF(O1605&gt;1000000,"B",IF(O1605&gt;100000,"C","D"))),ELSV!$G$4:$K$4,0))</f>
        <v>1</v>
      </c>
      <c r="AO1605" s="24">
        <f t="shared" si="867"/>
        <v>8666.3076511397412</v>
      </c>
      <c r="AP1605" s="24">
        <f t="shared" si="868"/>
        <v>8407.5220754459842</v>
      </c>
      <c r="AQ1605" s="25">
        <f t="shared" si="869"/>
        <v>258.78557569375698</v>
      </c>
    </row>
    <row r="1606" spans="1:43" x14ac:dyDescent="0.25">
      <c r="A1606" s="11">
        <v>3005</v>
      </c>
      <c r="B1606" s="6">
        <v>3005006201</v>
      </c>
      <c r="C1606" s="6">
        <v>20000301</v>
      </c>
      <c r="D1606" s="6">
        <v>4000000257</v>
      </c>
      <c r="E1606" s="6" t="s">
        <v>1584</v>
      </c>
      <c r="F1606" s="6" t="s">
        <v>983</v>
      </c>
      <c r="G1606" s="6"/>
      <c r="H1606" s="6">
        <v>1</v>
      </c>
      <c r="I1606" s="6" t="s">
        <v>8</v>
      </c>
      <c r="J1606" s="27">
        <v>42187</v>
      </c>
      <c r="K1606" s="27">
        <v>42187</v>
      </c>
      <c r="L1606" s="7">
        <v>8550.01</v>
      </c>
      <c r="M1606" s="7">
        <v>0</v>
      </c>
      <c r="N1606" s="7"/>
      <c r="O1606" s="8">
        <v>8550.01</v>
      </c>
      <c r="P1606" s="7">
        <v>-3652.49</v>
      </c>
      <c r="Q1606" s="7">
        <v>0</v>
      </c>
      <c r="R1606" s="7">
        <v>-541.22</v>
      </c>
      <c r="S1606" s="12">
        <f t="shared" si="890"/>
        <v>-4193.71</v>
      </c>
      <c r="T1606" s="18">
        <f t="shared" si="891"/>
        <v>4897.5200000000004</v>
      </c>
      <c r="U1606" s="18">
        <v>4356.3</v>
      </c>
      <c r="V1606" s="30">
        <f t="shared" ref="V1606:V1669" si="892">DATE(YEAR(K1606),MONTH(K1606),1)</f>
        <v>42186</v>
      </c>
      <c r="W1606" s="28">
        <f t="shared" si="866"/>
        <v>7.9249999999999998</v>
      </c>
      <c r="X1606" s="38"/>
      <c r="AD1606"/>
      <c r="AE1606" s="43" t="s">
        <v>4429</v>
      </c>
      <c r="AF1606">
        <f>MATCH(AE1606,'CAT-4'!$A:$A,0)</f>
        <v>844</v>
      </c>
      <c r="AG1606">
        <f>MATCH(V1606,'CAT-4'!$1:$1,0)</f>
        <v>43</v>
      </c>
      <c r="AH1606">
        <f>INDEX('CAT-4'!$1:$1048576,FAR!AF1606,FAR!AG1606)</f>
        <v>112</v>
      </c>
      <c r="AI1606">
        <f>MATCH($AI$3,'CAT-4'!$1:$1,0)</f>
        <v>133</v>
      </c>
      <c r="AJ1606">
        <f>INDEX('CAT-4'!$1:$1048576,FAR!AF1606,FAR!AI1606)</f>
        <v>157.9</v>
      </c>
      <c r="AK1606" s="28">
        <f t="shared" si="888"/>
        <v>1.4098214285714286</v>
      </c>
      <c r="AL1606" s="28">
        <f t="shared" si="889"/>
        <v>1.4098214285714286</v>
      </c>
      <c r="AM1606" s="2">
        <f>INDEX(ELSV!$C$4:$G$58,MATCH(AE1606,ELSV!$G$4:$G$58,0),MATCH(IF(O1606&gt;2000000,"A",IF(O1606&gt;1000000,"B",IF(O1606&gt;100000,"C","D"))),ELSV!$C$4:$G$4,0))</f>
        <v>8</v>
      </c>
      <c r="AN1606" s="77">
        <f>INDEX(ELSV!$G$4:$K$58,MATCH(AE1606,ELSV!$G$4:$G$58,0),MATCH(IF(O1606&gt;2000000,"A",IF(O1606&gt;1000000,"B",IF(O1606&gt;100000,"C","D"))),ELSV!$G$4:$K$4,0))</f>
        <v>0.95</v>
      </c>
      <c r="AO1606" s="24">
        <f t="shared" si="867"/>
        <v>12053.987312499999</v>
      </c>
      <c r="AP1606" s="24">
        <f t="shared" si="868"/>
        <v>11343.932122373046</v>
      </c>
      <c r="AQ1606" s="25">
        <f t="shared" si="869"/>
        <v>710.05519012695368</v>
      </c>
    </row>
    <row r="1607" spans="1:43" x14ac:dyDescent="0.25">
      <c r="A1607" s="11">
        <v>3004</v>
      </c>
      <c r="B1607" s="6">
        <v>3004006201</v>
      </c>
      <c r="C1607" s="6">
        <v>20000301</v>
      </c>
      <c r="D1607" s="6">
        <v>4000000254</v>
      </c>
      <c r="E1607" s="6" t="s">
        <v>1583</v>
      </c>
      <c r="F1607" s="6" t="s">
        <v>980</v>
      </c>
      <c r="G1607" s="6"/>
      <c r="H1607" s="6">
        <v>1</v>
      </c>
      <c r="I1607" s="6" t="s">
        <v>8</v>
      </c>
      <c r="J1607" s="27">
        <v>42217</v>
      </c>
      <c r="K1607" s="27">
        <v>42217</v>
      </c>
      <c r="L1607" s="7">
        <v>8550</v>
      </c>
      <c r="M1607" s="7">
        <v>0</v>
      </c>
      <c r="N1607" s="7"/>
      <c r="O1607" s="8">
        <v>8550</v>
      </c>
      <c r="P1607" s="7">
        <v>-3608.13</v>
      </c>
      <c r="Q1607" s="7">
        <v>0</v>
      </c>
      <c r="R1607" s="7">
        <v>-541.22</v>
      </c>
      <c r="S1607" s="12">
        <f t="shared" si="890"/>
        <v>-4149.3500000000004</v>
      </c>
      <c r="T1607" s="18">
        <f t="shared" si="891"/>
        <v>4941.87</v>
      </c>
      <c r="U1607" s="18">
        <v>4400.6499999999996</v>
      </c>
      <c r="V1607" s="30">
        <f t="shared" si="892"/>
        <v>42217</v>
      </c>
      <c r="W1607" s="28">
        <f t="shared" si="866"/>
        <v>7.8444444444444441</v>
      </c>
      <c r="X1607" s="38"/>
      <c r="AD1607"/>
      <c r="AE1607" s="43" t="s">
        <v>4429</v>
      </c>
      <c r="AF1607">
        <f>MATCH(AE1607,'CAT-4'!$A:$A,0)</f>
        <v>844</v>
      </c>
      <c r="AG1607">
        <f>MATCH(V1607,'CAT-4'!$1:$1,0)</f>
        <v>44</v>
      </c>
      <c r="AH1607">
        <f>INDEX('CAT-4'!$1:$1048576,FAR!AF1607,FAR!AG1607)</f>
        <v>116.1</v>
      </c>
      <c r="AI1607">
        <f>MATCH($AI$3,'CAT-4'!$1:$1,0)</f>
        <v>133</v>
      </c>
      <c r="AJ1607">
        <f>INDEX('CAT-4'!$1:$1048576,FAR!AF1607,FAR!AI1607)</f>
        <v>157.9</v>
      </c>
      <c r="AK1607" s="28">
        <f t="shared" si="888"/>
        <v>1.3600344530577091</v>
      </c>
      <c r="AL1607" s="28">
        <f t="shared" si="889"/>
        <v>1.3600344530577091</v>
      </c>
      <c r="AM1607" s="2">
        <f>INDEX(ELSV!$C$4:$G$58,MATCH(AE1607,ELSV!$G$4:$G$58,0),MATCH(IF(O1607&gt;2000000,"A",IF(O1607&gt;1000000,"B",IF(O1607&gt;100000,"C","D"))),ELSV!$C$4:$G$4,0))</f>
        <v>8</v>
      </c>
      <c r="AN1607" s="77">
        <f>INDEX(ELSV!$G$4:$K$58,MATCH(AE1607,ELSV!$G$4:$G$58,0),MATCH(IF(O1607&gt;2000000,"A",IF(O1607&gt;1000000,"B",IF(O1607&gt;100000,"C","D"))),ELSV!$G$4:$K$4,0))</f>
        <v>0.95</v>
      </c>
      <c r="AO1607" s="24">
        <f t="shared" si="867"/>
        <v>11628.294573643412</v>
      </c>
      <c r="AP1607" s="24">
        <f t="shared" si="868"/>
        <v>10832.079403531437</v>
      </c>
      <c r="AQ1607" s="25">
        <f t="shared" si="869"/>
        <v>796.21517011197466</v>
      </c>
    </row>
    <row r="1608" spans="1:43" x14ac:dyDescent="0.25">
      <c r="A1608" s="11">
        <v>3006</v>
      </c>
      <c r="B1608" s="6">
        <v>3006000204</v>
      </c>
      <c r="C1608" s="6">
        <v>20000401</v>
      </c>
      <c r="D1608" s="6">
        <v>5000000191</v>
      </c>
      <c r="E1608" s="6" t="s">
        <v>1582</v>
      </c>
      <c r="F1608" s="6" t="s">
        <v>1156</v>
      </c>
      <c r="G1608" s="6"/>
      <c r="H1608" s="83">
        <v>1</v>
      </c>
      <c r="I1608" s="6" t="s">
        <v>41</v>
      </c>
      <c r="J1608" s="27">
        <v>41040</v>
      </c>
      <c r="K1608" s="27">
        <v>41040</v>
      </c>
      <c r="L1608" s="7">
        <v>8500</v>
      </c>
      <c r="M1608" s="7">
        <v>0</v>
      </c>
      <c r="N1608" s="7"/>
      <c r="O1608" s="8">
        <v>8500</v>
      </c>
      <c r="P1608" s="7">
        <v>-5067.6499999999996</v>
      </c>
      <c r="Q1608" s="7">
        <v>0</v>
      </c>
      <c r="R1608" s="7">
        <v>-538.04999999999995</v>
      </c>
      <c r="S1608" s="12">
        <f t="shared" si="890"/>
        <v>-5605.7</v>
      </c>
      <c r="T1608" s="18">
        <f t="shared" si="891"/>
        <v>3432.3500000000004</v>
      </c>
      <c r="U1608" s="18">
        <v>2894.3</v>
      </c>
      <c r="V1608" s="30">
        <v>41000</v>
      </c>
      <c r="W1608" s="28">
        <f t="shared" si="866"/>
        <v>11.066666666666666</v>
      </c>
      <c r="AD1608"/>
      <c r="AE1608" s="23" t="s">
        <v>4208</v>
      </c>
      <c r="AF1608">
        <f>MATCH(AE1608,'CAT-4'!$A:$A,0)</f>
        <v>730</v>
      </c>
      <c r="AG1608">
        <f>MATCH(V1608,'CAT-4'!$1:$1,0)</f>
        <v>4</v>
      </c>
      <c r="AH1608">
        <f>INDEX('CAT-4'!$1:$1048576,FAR!AF1608,FAR!AG1608)</f>
        <v>110.2</v>
      </c>
      <c r="AI1608">
        <f>MATCH($AI$3,'CAT-4'!$1:$1,0)</f>
        <v>133</v>
      </c>
      <c r="AJ1608">
        <f>INDEX('CAT-4'!$1:$1048576,FAR!AF1608,FAR!AI1608)</f>
        <v>133.4</v>
      </c>
      <c r="AK1608" s="28">
        <f t="shared" ref="AK1608:AK1610" si="893">AJ1608/AH1608</f>
        <v>1.2105263157894737</v>
      </c>
      <c r="AL1608" s="28">
        <f t="shared" ref="AL1608:AL1610" si="894">AK1608</f>
        <v>1.2105263157894737</v>
      </c>
      <c r="AM1608" s="2">
        <f>INDEX(ELSV!$C$4:$G$58,MATCH(AE1608,ELSV!$G$4:$G$58,0),MATCH(IF(O1608&gt;2000000,"A",IF(O1608&gt;1000000,"B",IF(O1608&gt;100000,"C","D"))),ELSV!$C$4:$G$4,0))</f>
        <v>6</v>
      </c>
      <c r="AN1608" s="77">
        <f>INDEX(ELSV!$G$4:$K$58,MATCH(AE1608,ELSV!$G$4:$G$58,0),MATCH(IF(O1608&gt;2000000,"A",IF(O1608&gt;1000000,"B",IF(O1608&gt;100000,"C","D"))),ELSV!$G$4:$K$4,0))</f>
        <v>0.95</v>
      </c>
      <c r="AO1608" s="24">
        <f t="shared" si="867"/>
        <v>10289.473684210527</v>
      </c>
      <c r="AP1608" s="24">
        <f t="shared" si="868"/>
        <v>9775</v>
      </c>
      <c r="AQ1608" s="25">
        <f t="shared" ref="AQ1608:AQ1610" si="895">AO1608-AP1608</f>
        <v>514.4736842105267</v>
      </c>
    </row>
    <row r="1609" spans="1:43" x14ac:dyDescent="0.25">
      <c r="A1609" s="11">
        <v>3006</v>
      </c>
      <c r="B1609" s="6">
        <v>3006000207</v>
      </c>
      <c r="C1609" s="6">
        <v>20000401</v>
      </c>
      <c r="D1609" s="6">
        <v>5040000000</v>
      </c>
      <c r="E1609" s="6" t="s">
        <v>1582</v>
      </c>
      <c r="F1609" s="6" t="s">
        <v>1537</v>
      </c>
      <c r="G1609" s="6"/>
      <c r="H1609" s="83">
        <v>1</v>
      </c>
      <c r="I1609" s="6" t="s">
        <v>8</v>
      </c>
      <c r="J1609" s="27">
        <v>40999</v>
      </c>
      <c r="K1609" s="27">
        <v>40999</v>
      </c>
      <c r="L1609" s="7">
        <v>8500</v>
      </c>
      <c r="M1609" s="7">
        <v>0</v>
      </c>
      <c r="N1609" s="7"/>
      <c r="O1609" s="8">
        <v>8500</v>
      </c>
      <c r="P1609" s="7">
        <v>-5113</v>
      </c>
      <c r="Q1609" s="7">
        <v>0</v>
      </c>
      <c r="R1609" s="7">
        <v>-538.04999999999995</v>
      </c>
      <c r="S1609" s="12">
        <f t="shared" si="890"/>
        <v>-5651.05</v>
      </c>
      <c r="T1609" s="18">
        <f t="shared" si="891"/>
        <v>3387</v>
      </c>
      <c r="U1609" s="18">
        <v>2848.95</v>
      </c>
      <c r="V1609" s="30">
        <v>41000</v>
      </c>
      <c r="W1609" s="28">
        <f t="shared" si="866"/>
        <v>11.180555555555555</v>
      </c>
      <c r="AD1609"/>
      <c r="AE1609" s="23" t="s">
        <v>4208</v>
      </c>
      <c r="AF1609">
        <f>MATCH(AE1609,'CAT-4'!$A:$A,0)</f>
        <v>730</v>
      </c>
      <c r="AG1609">
        <f>MATCH(V1609,'CAT-4'!$1:$1,0)</f>
        <v>4</v>
      </c>
      <c r="AH1609">
        <f>INDEX('CAT-4'!$1:$1048576,FAR!AF1609,FAR!AG1609)</f>
        <v>110.2</v>
      </c>
      <c r="AI1609">
        <f>MATCH($AI$3,'CAT-4'!$1:$1,0)</f>
        <v>133</v>
      </c>
      <c r="AJ1609">
        <f>INDEX('CAT-4'!$1:$1048576,FAR!AF1609,FAR!AI1609)</f>
        <v>133.4</v>
      </c>
      <c r="AK1609" s="28">
        <f t="shared" si="893"/>
        <v>1.2105263157894737</v>
      </c>
      <c r="AL1609" s="28">
        <f t="shared" si="894"/>
        <v>1.2105263157894737</v>
      </c>
      <c r="AM1609" s="2">
        <f>INDEX(ELSV!$C$4:$G$58,MATCH(AE1609,ELSV!$G$4:$G$58,0),MATCH(IF(O1609&gt;2000000,"A",IF(O1609&gt;1000000,"B",IF(O1609&gt;100000,"C","D"))),ELSV!$C$4:$G$4,0))</f>
        <v>6</v>
      </c>
      <c r="AN1609" s="77">
        <f>INDEX(ELSV!$G$4:$K$58,MATCH(AE1609,ELSV!$G$4:$G$58,0),MATCH(IF(O1609&gt;2000000,"A",IF(O1609&gt;1000000,"B",IF(O1609&gt;100000,"C","D"))),ELSV!$G$4:$K$4,0))</f>
        <v>0.95</v>
      </c>
      <c r="AO1609" s="24">
        <f t="shared" si="867"/>
        <v>10289.473684210527</v>
      </c>
      <c r="AP1609" s="24">
        <f t="shared" si="868"/>
        <v>9775</v>
      </c>
      <c r="AQ1609" s="25">
        <f t="shared" si="895"/>
        <v>514.4736842105267</v>
      </c>
    </row>
    <row r="1610" spans="1:43" x14ac:dyDescent="0.25">
      <c r="A1610" s="11">
        <v>3006</v>
      </c>
      <c r="B1610" s="6">
        <v>3006000207</v>
      </c>
      <c r="C1610" s="6">
        <v>20000401</v>
      </c>
      <c r="D1610" s="6">
        <v>5040000001</v>
      </c>
      <c r="E1610" s="6" t="s">
        <v>1582</v>
      </c>
      <c r="F1610" s="6" t="s">
        <v>1537</v>
      </c>
      <c r="G1610" s="6"/>
      <c r="H1610" s="83">
        <v>1</v>
      </c>
      <c r="I1610" s="6" t="s">
        <v>8</v>
      </c>
      <c r="J1610" s="27">
        <v>40999</v>
      </c>
      <c r="K1610" s="27">
        <v>40999</v>
      </c>
      <c r="L1610" s="7">
        <v>8500</v>
      </c>
      <c r="M1610" s="7">
        <v>0</v>
      </c>
      <c r="N1610" s="7"/>
      <c r="O1610" s="8">
        <v>8500</v>
      </c>
      <c r="P1610" s="7">
        <v>-5113</v>
      </c>
      <c r="Q1610" s="7">
        <v>0</v>
      </c>
      <c r="R1610" s="7">
        <v>-538.04999999999995</v>
      </c>
      <c r="S1610" s="12">
        <f t="shared" si="890"/>
        <v>-5651.05</v>
      </c>
      <c r="T1610" s="18">
        <f t="shared" si="891"/>
        <v>3387</v>
      </c>
      <c r="U1610" s="18">
        <v>2848.95</v>
      </c>
      <c r="V1610" s="30">
        <v>41000</v>
      </c>
      <c r="W1610" s="28">
        <f t="shared" si="866"/>
        <v>11.180555555555555</v>
      </c>
      <c r="AD1610"/>
      <c r="AE1610" s="23" t="s">
        <v>4208</v>
      </c>
      <c r="AF1610">
        <f>MATCH(AE1610,'CAT-4'!$A:$A,0)</f>
        <v>730</v>
      </c>
      <c r="AG1610">
        <f>MATCH(V1610,'CAT-4'!$1:$1,0)</f>
        <v>4</v>
      </c>
      <c r="AH1610">
        <f>INDEX('CAT-4'!$1:$1048576,FAR!AF1610,FAR!AG1610)</f>
        <v>110.2</v>
      </c>
      <c r="AI1610">
        <f>MATCH($AI$3,'CAT-4'!$1:$1,0)</f>
        <v>133</v>
      </c>
      <c r="AJ1610">
        <f>INDEX('CAT-4'!$1:$1048576,FAR!AF1610,FAR!AI1610)</f>
        <v>133.4</v>
      </c>
      <c r="AK1610" s="28">
        <f t="shared" si="893"/>
        <v>1.2105263157894737</v>
      </c>
      <c r="AL1610" s="28">
        <f t="shared" si="894"/>
        <v>1.2105263157894737</v>
      </c>
      <c r="AM1610" s="2">
        <f>INDEX(ELSV!$C$4:$G$58,MATCH(AE1610,ELSV!$G$4:$G$58,0),MATCH(IF(O1610&gt;2000000,"A",IF(O1610&gt;1000000,"B",IF(O1610&gt;100000,"C","D"))),ELSV!$C$4:$G$4,0))</f>
        <v>6</v>
      </c>
      <c r="AN1610" s="77">
        <f>INDEX(ELSV!$G$4:$K$58,MATCH(AE1610,ELSV!$G$4:$G$58,0),MATCH(IF(O1610&gt;2000000,"A",IF(O1610&gt;1000000,"B",IF(O1610&gt;100000,"C","D"))),ELSV!$G$4:$K$4,0))</f>
        <v>0.95</v>
      </c>
      <c r="AO1610" s="24">
        <f t="shared" si="867"/>
        <v>10289.473684210527</v>
      </c>
      <c r="AP1610" s="24">
        <f t="shared" si="868"/>
        <v>9775</v>
      </c>
      <c r="AQ1610" s="25">
        <f t="shared" si="895"/>
        <v>514.4736842105267</v>
      </c>
    </row>
    <row r="1611" spans="1:43" x14ac:dyDescent="0.25">
      <c r="A1611" s="11">
        <v>3006</v>
      </c>
      <c r="B1611" s="6">
        <v>3006006201</v>
      </c>
      <c r="C1611" s="6">
        <v>20000301</v>
      </c>
      <c r="D1611" s="6">
        <v>4000000307</v>
      </c>
      <c r="E1611" s="6" t="s">
        <v>1582</v>
      </c>
      <c r="F1611" s="6" t="s">
        <v>1024</v>
      </c>
      <c r="G1611" s="6"/>
      <c r="H1611" s="6">
        <v>2</v>
      </c>
      <c r="I1611" s="6" t="s">
        <v>8</v>
      </c>
      <c r="J1611" s="27">
        <v>43281</v>
      </c>
      <c r="K1611" s="27">
        <v>43281</v>
      </c>
      <c r="L1611" s="7">
        <v>8493</v>
      </c>
      <c r="M1611" s="7">
        <v>0</v>
      </c>
      <c r="N1611" s="7"/>
      <c r="O1611" s="8">
        <v>8493</v>
      </c>
      <c r="P1611" s="7">
        <v>-2017.88</v>
      </c>
      <c r="Q1611" s="7">
        <v>0</v>
      </c>
      <c r="R1611" s="7">
        <v>-537.61</v>
      </c>
      <c r="S1611" s="12">
        <f t="shared" si="890"/>
        <v>-2555.4900000000002</v>
      </c>
      <c r="T1611" s="18">
        <f t="shared" si="891"/>
        <v>6475.12</v>
      </c>
      <c r="U1611" s="18">
        <v>5937.51</v>
      </c>
      <c r="V1611" s="30">
        <f t="shared" si="892"/>
        <v>43252</v>
      </c>
      <c r="W1611" s="28">
        <f t="shared" ref="W1611:W1674" si="896">YEARFRAC(K1611,$W$3)</f>
        <v>4.9305555555555554</v>
      </c>
      <c r="X1611" s="38"/>
      <c r="AD1611"/>
      <c r="AE1611" s="43" t="s">
        <v>4429</v>
      </c>
      <c r="AF1611">
        <f>MATCH(AE1611,'CAT-4'!$A:$A,0)</f>
        <v>844</v>
      </c>
      <c r="AG1611">
        <f>MATCH(V1611,'CAT-4'!$1:$1,0)</f>
        <v>78</v>
      </c>
      <c r="AH1611">
        <f>INDEX('CAT-4'!$1:$1048576,FAR!AF1611,FAR!AG1611)</f>
        <v>124.6</v>
      </c>
      <c r="AI1611">
        <f>MATCH($AI$3,'CAT-4'!$1:$1,0)</f>
        <v>133</v>
      </c>
      <c r="AJ1611">
        <f>INDEX('CAT-4'!$1:$1048576,FAR!AF1611,FAR!AI1611)</f>
        <v>157.9</v>
      </c>
      <c r="AK1611" s="28">
        <f>AJ1611/AH1611</f>
        <v>1.267255216693419</v>
      </c>
      <c r="AL1611" s="28">
        <f>AK1611</f>
        <v>1.267255216693419</v>
      </c>
      <c r="AM1611" s="2">
        <f>INDEX(ELSV!$C$4:$G$58,MATCH(AE1611,ELSV!$G$4:$G$58,0),MATCH(IF(O1611&gt;2000000,"A",IF(O1611&gt;1000000,"B",IF(O1611&gt;100000,"C","D"))),ELSV!$C$4:$G$4,0))</f>
        <v>8</v>
      </c>
      <c r="AN1611" s="77">
        <f>INDEX(ELSV!$G$4:$K$58,MATCH(AE1611,ELSV!$G$4:$G$58,0),MATCH(IF(O1611&gt;2000000,"A",IF(O1611&gt;1000000,"B",IF(O1611&gt;100000,"C","D"))),ELSV!$G$4:$K$4,0))</f>
        <v>0.95</v>
      </c>
      <c r="AO1611" s="24">
        <f t="shared" si="867"/>
        <v>10762.798555377207</v>
      </c>
      <c r="AP1611" s="24">
        <f t="shared" si="868"/>
        <v>6301.6559250016708</v>
      </c>
      <c r="AQ1611" s="25">
        <f t="shared" ref="AQ1611:AQ1674" si="897">AO1611-AP1611</f>
        <v>4461.1426303755361</v>
      </c>
    </row>
    <row r="1612" spans="1:43" x14ac:dyDescent="0.25">
      <c r="A1612" s="11">
        <v>3008</v>
      </c>
      <c r="B1612" s="6">
        <v>3008006203</v>
      </c>
      <c r="C1612" s="6">
        <v>20000301</v>
      </c>
      <c r="D1612" s="6">
        <v>4000000052</v>
      </c>
      <c r="E1612" s="6" t="s">
        <v>1586</v>
      </c>
      <c r="F1612" s="6" t="s">
        <v>835</v>
      </c>
      <c r="G1612" s="6"/>
      <c r="H1612" s="6">
        <v>13</v>
      </c>
      <c r="I1612" s="6" t="s">
        <v>8</v>
      </c>
      <c r="J1612" s="27">
        <v>40814</v>
      </c>
      <c r="K1612" s="27">
        <v>40814</v>
      </c>
      <c r="L1612" s="7">
        <v>8450</v>
      </c>
      <c r="M1612" s="7">
        <v>0</v>
      </c>
      <c r="N1612" s="7"/>
      <c r="O1612" s="8">
        <v>8450</v>
      </c>
      <c r="P1612" s="7">
        <v>-8450</v>
      </c>
      <c r="Q1612" s="7">
        <v>0</v>
      </c>
      <c r="R1612" s="7">
        <v>0</v>
      </c>
      <c r="S1612" s="12">
        <f t="shared" si="890"/>
        <v>-8450</v>
      </c>
      <c r="T1612" s="18">
        <f t="shared" si="891"/>
        <v>0</v>
      </c>
      <c r="U1612" s="18">
        <v>0</v>
      </c>
      <c r="V1612" s="30">
        <f t="shared" si="892"/>
        <v>40787</v>
      </c>
      <c r="W1612" s="28">
        <f t="shared" si="896"/>
        <v>11.686111111111112</v>
      </c>
      <c r="X1612" s="38" t="s">
        <v>3068</v>
      </c>
      <c r="Y1612">
        <f>MATCH(X1612,'CAT-3'!$A:$A,0)</f>
        <v>736</v>
      </c>
      <c r="Z1612">
        <f>MATCH(V1612,'CAT-3'!$1:$1,0)</f>
        <v>84</v>
      </c>
      <c r="AA1612">
        <f>INDEX('CAT-3'!$1:$1048576,FAR!Y1612,FAR!Z1612)</f>
        <v>113.1</v>
      </c>
      <c r="AB1612">
        <f>MATCH($AB$3,'CAT-3'!$1:$1,0)</f>
        <v>90</v>
      </c>
      <c r="AC1612">
        <f>INDEX('CAT-3'!$1:$1048576,FAR!Y1612,FAR!AB1612)</f>
        <v>113.1</v>
      </c>
      <c r="AD1612" s="28">
        <f>AC1612/AA1612</f>
        <v>1</v>
      </c>
      <c r="AE1612" s="43" t="s">
        <v>4174</v>
      </c>
      <c r="AF1612">
        <f>MATCH(AE1612,'CAT-4'!$A:$A,0)</f>
        <v>713</v>
      </c>
      <c r="AG1612">
        <f>MATCH($AG$3,'CAT-4'!$1:$1,0)</f>
        <v>4</v>
      </c>
      <c r="AH1612">
        <f>INDEX('CAT-4'!$1:$1048576,FAR!AF1612,FAR!AG1612)</f>
        <v>101.2</v>
      </c>
      <c r="AI1612">
        <f>MATCH($AI$3,'CAT-4'!$1:$1,0)</f>
        <v>133</v>
      </c>
      <c r="AJ1612">
        <f>INDEX('CAT-4'!$1:$1048576,FAR!AF1612,FAR!AI1612)</f>
        <v>151.30000000000001</v>
      </c>
      <c r="AK1612" s="28">
        <f>AJ1612/AH1612</f>
        <v>1.4950592885375495</v>
      </c>
      <c r="AL1612" s="28">
        <f>AK1612*AD1612</f>
        <v>1.4950592885375495</v>
      </c>
      <c r="AM1612" s="2">
        <f>INDEX(ELSV!$C$4:$G$58,MATCH(AE1612,ELSV!$G$4:$G$58,0),MATCH(IF(O1612&gt;2000000,"A",IF(O1612&gt;1000000,"B",IF(O1612&gt;100000,"C","D"))),ELSV!$C$4:$G$4,0))</f>
        <v>8</v>
      </c>
      <c r="AN1612" s="77">
        <f>INDEX(ELSV!$G$4:$K$58,MATCH(AE1612,ELSV!$G$4:$G$58,0),MATCH(IF(O1612&gt;2000000,"A",IF(O1612&gt;1000000,"B",IF(O1612&gt;100000,"C","D"))),ELSV!$G$4:$K$4,0))</f>
        <v>0.95</v>
      </c>
      <c r="AO1612" s="24">
        <f t="shared" si="867"/>
        <v>12633.250988142294</v>
      </c>
      <c r="AP1612" s="24">
        <f t="shared" si="868"/>
        <v>12001.588438735178</v>
      </c>
      <c r="AQ1612" s="25">
        <f t="shared" si="897"/>
        <v>631.66254940711588</v>
      </c>
    </row>
    <row r="1613" spans="1:43" x14ac:dyDescent="0.25">
      <c r="A1613" s="11">
        <v>3006</v>
      </c>
      <c r="B1613" s="6">
        <v>3006006201</v>
      </c>
      <c r="C1613" s="6">
        <v>20000201</v>
      </c>
      <c r="D1613" s="6">
        <v>3020000454</v>
      </c>
      <c r="E1613" s="6" t="s">
        <v>1582</v>
      </c>
      <c r="F1613" s="6" t="s">
        <v>579</v>
      </c>
      <c r="G1613" s="6"/>
      <c r="H1613" s="6">
        <v>1</v>
      </c>
      <c r="I1613" s="6" t="s">
        <v>8</v>
      </c>
      <c r="J1613" s="27">
        <v>43738</v>
      </c>
      <c r="K1613" s="27">
        <v>43738</v>
      </c>
      <c r="L1613" s="7">
        <v>8277.5</v>
      </c>
      <c r="M1613" s="7">
        <v>0</v>
      </c>
      <c r="N1613" s="7"/>
      <c r="O1613" s="8">
        <v>8277.5</v>
      </c>
      <c r="P1613" s="7">
        <v>-1207.77</v>
      </c>
      <c r="Q1613" s="7">
        <v>0</v>
      </c>
      <c r="R1613" s="7">
        <v>-482.58</v>
      </c>
      <c r="S1613" s="12">
        <f t="shared" si="890"/>
        <v>-1690.35</v>
      </c>
      <c r="T1613" s="18">
        <f t="shared" si="891"/>
        <v>7069.73</v>
      </c>
      <c r="U1613" s="18">
        <v>6587.15</v>
      </c>
      <c r="V1613" s="30">
        <f t="shared" si="892"/>
        <v>43709</v>
      </c>
      <c r="W1613" s="28">
        <f t="shared" si="896"/>
        <v>3.6805555555555554</v>
      </c>
      <c r="X1613" s="38"/>
      <c r="AD1613"/>
      <c r="AE1613" s="43" t="s">
        <v>4055</v>
      </c>
      <c r="AF1613">
        <f>MATCH(AE1613,'CAT-4'!$A:$A,0)</f>
        <v>651</v>
      </c>
      <c r="AG1613">
        <f>MATCH(V1613,'CAT-4'!$1:$1,0)</f>
        <v>93</v>
      </c>
      <c r="AH1613">
        <f>INDEX('CAT-4'!$1:$1048576,FAR!AF1613,FAR!AG1613)</f>
        <v>97.3</v>
      </c>
      <c r="AI1613">
        <f>MATCH($AI$3,'CAT-4'!$1:$1,0)</f>
        <v>133</v>
      </c>
      <c r="AJ1613">
        <f>INDEX('CAT-4'!$1:$1048576,FAR!AF1613,FAR!AI1613)</f>
        <v>101.8</v>
      </c>
      <c r="AK1613" s="28">
        <f>AJ1613/AH1613</f>
        <v>1.0462487153134634</v>
      </c>
      <c r="AL1613" s="28">
        <f>AK1613</f>
        <v>1.0462487153134634</v>
      </c>
      <c r="AM1613" s="2">
        <f>INDEX(ELSV!$C$4:$G$58,MATCH(AE1613,ELSV!$G$4:$G$58,0),MATCH(IF(O1613&gt;2000000,"A",IF(O1613&gt;1000000,"B",IF(O1613&gt;100000,"C","D"))),ELSV!$C$4:$G$4,0))</f>
        <v>8</v>
      </c>
      <c r="AN1613" s="77">
        <f>INDEX(ELSV!$G$4:$K$58,MATCH(AE1613,ELSV!$G$4:$G$58,0),MATCH(IF(O1613&gt;2000000,"A",IF(O1613&gt;1000000,"B",IF(O1613&gt;100000,"C","D"))),ELSV!$G$4:$K$4,0))</f>
        <v>1</v>
      </c>
      <c r="AO1613" s="24">
        <f t="shared" si="867"/>
        <v>8660.3237410071943</v>
      </c>
      <c r="AP1613" s="24">
        <f t="shared" si="868"/>
        <v>3984.3503322342126</v>
      </c>
      <c r="AQ1613" s="25">
        <f t="shared" si="897"/>
        <v>4675.9734087729812</v>
      </c>
    </row>
    <row r="1614" spans="1:43" hidden="1" x14ac:dyDescent="0.25">
      <c r="A1614" s="11">
        <v>3003</v>
      </c>
      <c r="B1614" s="6">
        <v>3003006301</v>
      </c>
      <c r="C1614" s="6">
        <v>20000401</v>
      </c>
      <c r="D1614" s="6">
        <v>5030000065</v>
      </c>
      <c r="E1614" s="6"/>
      <c r="F1614" s="6" t="s">
        <v>1381</v>
      </c>
      <c r="G1614" s="6"/>
      <c r="H1614" s="6">
        <v>1</v>
      </c>
      <c r="I1614" s="6" t="s">
        <v>41</v>
      </c>
      <c r="J1614" s="27">
        <v>40633</v>
      </c>
      <c r="K1614" s="27">
        <v>40633</v>
      </c>
      <c r="L1614" s="7">
        <v>8250</v>
      </c>
      <c r="M1614" s="7">
        <v>0</v>
      </c>
      <c r="N1614" s="7"/>
      <c r="O1614" s="8">
        <v>8250</v>
      </c>
      <c r="P1614" s="7">
        <v>-7425</v>
      </c>
      <c r="Q1614" s="7">
        <v>0</v>
      </c>
      <c r="R1614" s="7">
        <v>0</v>
      </c>
      <c r="S1614" s="12">
        <f t="shared" si="890"/>
        <v>-7425</v>
      </c>
      <c r="T1614" s="18">
        <f t="shared" si="891"/>
        <v>825</v>
      </c>
      <c r="U1614" s="18">
        <v>825</v>
      </c>
      <c r="V1614" s="30">
        <f t="shared" si="892"/>
        <v>40603</v>
      </c>
      <c r="W1614" s="28">
        <f t="shared" si="896"/>
        <v>12.180555555555555</v>
      </c>
      <c r="X1614" s="38" t="s">
        <v>3110</v>
      </c>
      <c r="Y1614">
        <f>MATCH(X1614,'CAT-3'!$A:$A,0)</f>
        <v>757</v>
      </c>
      <c r="Z1614">
        <f>MATCH(V1614,'CAT-3'!$1:$1,0)</f>
        <v>78</v>
      </c>
      <c r="AA1614">
        <f>INDEX('CAT-3'!$1:$1048576,FAR!Y1614,FAR!Z1614)</f>
        <v>93.3</v>
      </c>
      <c r="AB1614">
        <f>MATCH($AB$3,'CAT-3'!$1:$1,0)</f>
        <v>90</v>
      </c>
      <c r="AC1614">
        <f>INDEX('CAT-3'!$1:$1048576,FAR!Y1614,FAR!AB1614)</f>
        <v>93.3</v>
      </c>
      <c r="AD1614" s="28">
        <f>AC1614/AA1614</f>
        <v>1</v>
      </c>
      <c r="AE1614" s="43" t="s">
        <v>4047</v>
      </c>
      <c r="AF1614">
        <f>MATCH(AE1614,'CAT-4'!$A:$A,0)</f>
        <v>647</v>
      </c>
      <c r="AG1614">
        <f>MATCH($AG$3,'CAT-4'!$1:$1,0)</f>
        <v>4</v>
      </c>
      <c r="AH1614">
        <f>INDEX('CAT-4'!$1:$1048576,FAR!AF1614,FAR!AG1614)</f>
        <v>100.5</v>
      </c>
      <c r="AI1614">
        <f>MATCH($AI$3,'CAT-4'!$1:$1,0)</f>
        <v>133</v>
      </c>
      <c r="AJ1614">
        <f>INDEX('CAT-4'!$1:$1048576,FAR!AF1614,FAR!AI1614)</f>
        <v>92.8</v>
      </c>
      <c r="AK1614" s="28">
        <f>AJ1614/AH1614</f>
        <v>0.92338308457711438</v>
      </c>
      <c r="AL1614" s="28">
        <f>AK1614*AD1614</f>
        <v>0.92338308457711438</v>
      </c>
      <c r="AM1614" s="2">
        <f>INDEX(ELSV!$C$4:$G$58,MATCH(AE1614,ELSV!$G$4:$G$58,0),MATCH(IF(O1614&gt;2000000,"A",IF(O1614&gt;1000000,"B",IF(O1614&gt;100000,"C","D"))),ELSV!$C$4:$G$4,0))</f>
        <v>6</v>
      </c>
      <c r="AN1614" s="77">
        <f>INDEX(ELSV!$G$4:$K$58,MATCH(AE1614,ELSV!$G$4:$G$58,0),MATCH(IF(O1614&gt;2000000,"A",IF(O1614&gt;1000000,"B",IF(O1614&gt;100000,"C","D"))),ELSV!$G$4:$K$4,0))</f>
        <v>1</v>
      </c>
      <c r="AO1614" s="24">
        <f t="shared" ref="AO1614:AO1677" si="898">AL1614*O1614</f>
        <v>7617.9104477611936</v>
      </c>
      <c r="AP1614" s="24">
        <f t="shared" ref="AP1614:AP1677" si="899">AO1614*(AN1614/AM1614)*(IF(W1614&gt;AM1614,AM1614,W1614))</f>
        <v>7617.9104477611936</v>
      </c>
      <c r="AQ1614" s="25">
        <f t="shared" si="897"/>
        <v>0</v>
      </c>
    </row>
    <row r="1615" spans="1:43" x14ac:dyDescent="0.25">
      <c r="A1615" s="11">
        <v>3007</v>
      </c>
      <c r="B1615" s="6">
        <v>3007006203</v>
      </c>
      <c r="C1615" s="6">
        <v>20000201</v>
      </c>
      <c r="D1615" s="6">
        <v>3020000379</v>
      </c>
      <c r="E1615" s="6" t="s">
        <v>1585</v>
      </c>
      <c r="F1615" s="6" t="s">
        <v>512</v>
      </c>
      <c r="G1615" s="6"/>
      <c r="H1615" s="6">
        <v>1</v>
      </c>
      <c r="I1615" s="6" t="s">
        <v>8</v>
      </c>
      <c r="J1615" s="27">
        <v>42151</v>
      </c>
      <c r="K1615" s="27">
        <v>42151</v>
      </c>
      <c r="L1615" s="7">
        <v>8200.51</v>
      </c>
      <c r="M1615" s="7">
        <v>0</v>
      </c>
      <c r="N1615" s="7"/>
      <c r="O1615" s="8">
        <v>8200.51</v>
      </c>
      <c r="P1615" s="7">
        <v>-3273.48</v>
      </c>
      <c r="Q1615" s="7">
        <v>0</v>
      </c>
      <c r="R1615" s="7">
        <v>-478.09</v>
      </c>
      <c r="S1615" s="12">
        <f t="shared" si="890"/>
        <v>-3751.57</v>
      </c>
      <c r="T1615" s="18">
        <f t="shared" si="891"/>
        <v>4927.0300000000007</v>
      </c>
      <c r="U1615" s="18">
        <v>4448.9399999999996</v>
      </c>
      <c r="V1615" s="30">
        <f t="shared" si="892"/>
        <v>42125</v>
      </c>
      <c r="W1615" s="28">
        <f t="shared" si="896"/>
        <v>8.0222222222222221</v>
      </c>
      <c r="X1615" s="38"/>
      <c r="AD1615"/>
      <c r="AE1615" s="43" t="s">
        <v>4055</v>
      </c>
      <c r="AF1615">
        <f>MATCH(AE1615,'CAT-4'!$A:$A,0)</f>
        <v>651</v>
      </c>
      <c r="AG1615">
        <f>MATCH(V1615,'CAT-4'!$1:$1,0)</f>
        <v>41</v>
      </c>
      <c r="AH1615">
        <f>INDEX('CAT-4'!$1:$1048576,FAR!AF1615,FAR!AG1615)</f>
        <v>99.4</v>
      </c>
      <c r="AI1615">
        <f>MATCH($AI$3,'CAT-4'!$1:$1,0)</f>
        <v>133</v>
      </c>
      <c r="AJ1615">
        <f>INDEX('CAT-4'!$1:$1048576,FAR!AF1615,FAR!AI1615)</f>
        <v>101.8</v>
      </c>
      <c r="AK1615" s="28">
        <f t="shared" ref="AK1615:AK1617" si="900">AJ1615/AH1615</f>
        <v>1.0241448692152917</v>
      </c>
      <c r="AL1615" s="28">
        <f t="shared" ref="AL1615:AL1617" si="901">AK1615</f>
        <v>1.0241448692152917</v>
      </c>
      <c r="AM1615" s="2">
        <f>INDEX(ELSV!$C$4:$G$58,MATCH(AE1615,ELSV!$G$4:$G$58,0),MATCH(IF(O1615&gt;2000000,"A",IF(O1615&gt;1000000,"B",IF(O1615&gt;100000,"C","D"))),ELSV!$C$4:$G$4,0))</f>
        <v>8</v>
      </c>
      <c r="AN1615" s="77">
        <f>INDEX(ELSV!$G$4:$K$58,MATCH(AE1615,ELSV!$G$4:$G$58,0),MATCH(IF(O1615&gt;2000000,"A",IF(O1615&gt;1000000,"B",IF(O1615&gt;100000,"C","D"))),ELSV!$G$4:$K$4,0))</f>
        <v>1</v>
      </c>
      <c r="AO1615" s="24">
        <f t="shared" si="898"/>
        <v>8398.5102414486919</v>
      </c>
      <c r="AP1615" s="24">
        <f t="shared" si="899"/>
        <v>8398.5102414486919</v>
      </c>
      <c r="AQ1615" s="25">
        <f t="shared" si="897"/>
        <v>0</v>
      </c>
    </row>
    <row r="1616" spans="1:43" x14ac:dyDescent="0.25">
      <c r="A1616" s="11">
        <v>3007</v>
      </c>
      <c r="B1616" s="6">
        <v>3007000212</v>
      </c>
      <c r="C1616" s="6">
        <v>20000201</v>
      </c>
      <c r="D1616" s="6">
        <v>3020000422</v>
      </c>
      <c r="E1616" s="6" t="s">
        <v>1585</v>
      </c>
      <c r="F1616" s="6" t="s">
        <v>551</v>
      </c>
      <c r="G1616" s="6"/>
      <c r="H1616" s="6">
        <v>1</v>
      </c>
      <c r="I1616" s="6" t="s">
        <v>8</v>
      </c>
      <c r="J1616" s="27">
        <v>42583</v>
      </c>
      <c r="K1616" s="27">
        <v>42583</v>
      </c>
      <c r="L1616" s="7">
        <v>8200.01</v>
      </c>
      <c r="M1616" s="7">
        <v>0</v>
      </c>
      <c r="N1616" s="7"/>
      <c r="O1616" s="8">
        <v>8200.01</v>
      </c>
      <c r="P1616" s="7">
        <v>-2708.57</v>
      </c>
      <c r="Q1616" s="7">
        <v>0</v>
      </c>
      <c r="R1616" s="7">
        <v>-478.06</v>
      </c>
      <c r="S1616" s="12">
        <f t="shared" si="890"/>
        <v>-3186.63</v>
      </c>
      <c r="T1616" s="18">
        <f t="shared" si="891"/>
        <v>5491.4400000000005</v>
      </c>
      <c r="U1616" s="18">
        <v>5013.38</v>
      </c>
      <c r="V1616" s="30">
        <f t="shared" si="892"/>
        <v>42583</v>
      </c>
      <c r="W1616" s="28">
        <f t="shared" si="896"/>
        <v>6.8444444444444441</v>
      </c>
      <c r="X1616" s="38"/>
      <c r="AD1616"/>
      <c r="AE1616" s="43" t="s">
        <v>4055</v>
      </c>
      <c r="AF1616">
        <f>MATCH(AE1616,'CAT-4'!$A:$A,0)</f>
        <v>651</v>
      </c>
      <c r="AG1616">
        <f>MATCH(V1616,'CAT-4'!$1:$1,0)</f>
        <v>56</v>
      </c>
      <c r="AH1616">
        <f>INDEX('CAT-4'!$1:$1048576,FAR!AF1616,FAR!AG1616)</f>
        <v>100.2</v>
      </c>
      <c r="AI1616">
        <f>MATCH($AI$3,'CAT-4'!$1:$1,0)</f>
        <v>133</v>
      </c>
      <c r="AJ1616">
        <f>INDEX('CAT-4'!$1:$1048576,FAR!AF1616,FAR!AI1616)</f>
        <v>101.8</v>
      </c>
      <c r="AK1616" s="28">
        <f t="shared" si="900"/>
        <v>1.0159680638722555</v>
      </c>
      <c r="AL1616" s="28">
        <f t="shared" si="901"/>
        <v>1.0159680638722555</v>
      </c>
      <c r="AM1616" s="2">
        <f>INDEX(ELSV!$C$4:$G$58,MATCH(AE1616,ELSV!$G$4:$G$58,0),MATCH(IF(O1616&gt;2000000,"A",IF(O1616&gt;1000000,"B",IF(O1616&gt;100000,"C","D"))),ELSV!$C$4:$G$4,0))</f>
        <v>8</v>
      </c>
      <c r="AN1616" s="77">
        <f>INDEX(ELSV!$G$4:$K$58,MATCH(AE1616,ELSV!$G$4:$G$58,0),MATCH(IF(O1616&gt;2000000,"A",IF(O1616&gt;1000000,"B",IF(O1616&gt;100000,"C","D"))),ELSV!$G$4:$K$4,0))</f>
        <v>1</v>
      </c>
      <c r="AO1616" s="24">
        <f t="shared" si="898"/>
        <v>8330.9482834331338</v>
      </c>
      <c r="AP1616" s="24">
        <f t="shared" si="899"/>
        <v>7127.5890869372361</v>
      </c>
      <c r="AQ1616" s="25">
        <f t="shared" si="897"/>
        <v>1203.3591964958978</v>
      </c>
    </row>
    <row r="1617" spans="1:43" x14ac:dyDescent="0.25">
      <c r="A1617" s="11">
        <v>3005</v>
      </c>
      <c r="B1617" s="6">
        <v>3005006201</v>
      </c>
      <c r="C1617" s="6">
        <v>20000401</v>
      </c>
      <c r="D1617" s="6">
        <v>5000000373</v>
      </c>
      <c r="E1617" s="6" t="s">
        <v>1584</v>
      </c>
      <c r="F1617" s="6" t="s">
        <v>1016</v>
      </c>
      <c r="G1617" s="6"/>
      <c r="H1617" s="6">
        <v>1</v>
      </c>
      <c r="I1617" s="6" t="s">
        <v>8</v>
      </c>
      <c r="J1617" s="27">
        <v>43312</v>
      </c>
      <c r="K1617" s="27">
        <v>43312</v>
      </c>
      <c r="L1617" s="7">
        <v>8200</v>
      </c>
      <c r="M1617" s="7">
        <v>0</v>
      </c>
      <c r="N1617" s="7"/>
      <c r="O1617" s="8">
        <v>8200</v>
      </c>
      <c r="P1617" s="7">
        <v>-1904.17</v>
      </c>
      <c r="Q1617" s="7">
        <v>0</v>
      </c>
      <c r="R1617" s="7">
        <v>-519.05999999999995</v>
      </c>
      <c r="S1617" s="12">
        <f t="shared" si="890"/>
        <v>-2423.23</v>
      </c>
      <c r="T1617" s="18">
        <f t="shared" si="891"/>
        <v>6295.83</v>
      </c>
      <c r="U1617" s="18">
        <v>5776.77</v>
      </c>
      <c r="V1617" s="30">
        <f t="shared" si="892"/>
        <v>43282</v>
      </c>
      <c r="W1617" s="28">
        <f t="shared" si="896"/>
        <v>4.8472222222222223</v>
      </c>
      <c r="X1617" s="38"/>
      <c r="AD1617"/>
      <c r="AE1617" s="43" t="s">
        <v>4055</v>
      </c>
      <c r="AF1617">
        <f>MATCH(AE1617,'CAT-4'!$A:$A,0)</f>
        <v>651</v>
      </c>
      <c r="AG1617">
        <f>MATCH(V1617,'CAT-4'!$1:$1,0)</f>
        <v>79</v>
      </c>
      <c r="AH1617">
        <f>INDEX('CAT-4'!$1:$1048576,FAR!AF1617,FAR!AG1617)</f>
        <v>103</v>
      </c>
      <c r="AI1617">
        <f>MATCH($AI$3,'CAT-4'!$1:$1,0)</f>
        <v>133</v>
      </c>
      <c r="AJ1617">
        <f>INDEX('CAT-4'!$1:$1048576,FAR!AF1617,FAR!AI1617)</f>
        <v>101.8</v>
      </c>
      <c r="AK1617" s="28">
        <f t="shared" si="900"/>
        <v>0.98834951456310682</v>
      </c>
      <c r="AL1617" s="28">
        <f t="shared" si="901"/>
        <v>0.98834951456310682</v>
      </c>
      <c r="AM1617" s="2">
        <f>INDEX(ELSV!$C$4:$G$58,MATCH(AE1617,ELSV!$G$4:$G$58,0),MATCH(IF(O1617&gt;2000000,"A",IF(O1617&gt;1000000,"B",IF(O1617&gt;100000,"C","D"))),ELSV!$C$4:$G$4,0))</f>
        <v>8</v>
      </c>
      <c r="AN1617" s="77">
        <f>INDEX(ELSV!$G$4:$K$58,MATCH(AE1617,ELSV!$G$4:$G$58,0),MATCH(IF(O1617&gt;2000000,"A",IF(O1617&gt;1000000,"B",IF(O1617&gt;100000,"C","D"))),ELSV!$G$4:$K$4,0))</f>
        <v>1</v>
      </c>
      <c r="AO1617" s="24">
        <f t="shared" si="898"/>
        <v>8104.4660194174758</v>
      </c>
      <c r="AP1617" s="24">
        <f t="shared" si="899"/>
        <v>4910.518473570658</v>
      </c>
      <c r="AQ1617" s="25">
        <f t="shared" si="897"/>
        <v>3193.9475458468178</v>
      </c>
    </row>
    <row r="1618" spans="1:43" x14ac:dyDescent="0.25">
      <c r="A1618" s="11">
        <v>3005</v>
      </c>
      <c r="B1618" s="6">
        <v>3005006301</v>
      </c>
      <c r="C1618" s="6">
        <v>20000401</v>
      </c>
      <c r="D1618" s="6">
        <v>5030000056</v>
      </c>
      <c r="E1618" s="6" t="s">
        <v>1584</v>
      </c>
      <c r="F1618" s="6" t="s">
        <v>1373</v>
      </c>
      <c r="G1618" s="6"/>
      <c r="H1618" s="6">
        <v>1</v>
      </c>
      <c r="I1618" s="6" t="s">
        <v>8</v>
      </c>
      <c r="J1618" s="27">
        <v>40436</v>
      </c>
      <c r="K1618" s="27">
        <v>40436</v>
      </c>
      <c r="L1618" s="7">
        <v>8190.77</v>
      </c>
      <c r="M1618" s="7">
        <v>0</v>
      </c>
      <c r="N1618" s="7"/>
      <c r="O1618" s="8">
        <v>8190.77</v>
      </c>
      <c r="P1618" s="7">
        <v>-7371.69</v>
      </c>
      <c r="Q1618" s="7">
        <v>0</v>
      </c>
      <c r="R1618" s="7">
        <v>0</v>
      </c>
      <c r="S1618" s="12">
        <f t="shared" si="890"/>
        <v>-7371.69</v>
      </c>
      <c r="T1618" s="18">
        <f t="shared" si="891"/>
        <v>819.08000000000084</v>
      </c>
      <c r="U1618" s="18">
        <v>819.08</v>
      </c>
      <c r="V1618" s="30">
        <f t="shared" si="892"/>
        <v>40422</v>
      </c>
      <c r="W1618" s="28">
        <f t="shared" si="896"/>
        <v>12.722222222222221</v>
      </c>
      <c r="X1618" s="38" t="s">
        <v>3110</v>
      </c>
      <c r="Y1618">
        <f>MATCH(X1618,'CAT-3'!$A:$A,0)</f>
        <v>757</v>
      </c>
      <c r="Z1618">
        <f>MATCH(V1618,'CAT-3'!$1:$1,0)</f>
        <v>72</v>
      </c>
      <c r="AA1618">
        <f>INDEX('CAT-3'!$1:$1048576,FAR!Y1618,FAR!Z1618)</f>
        <v>94.9</v>
      </c>
      <c r="AB1618">
        <f>MATCH($AB$3,'CAT-3'!$1:$1,0)</f>
        <v>90</v>
      </c>
      <c r="AC1618">
        <f>INDEX('CAT-3'!$1:$1048576,FAR!Y1618,FAR!AB1618)</f>
        <v>93.3</v>
      </c>
      <c r="AD1618" s="28">
        <f t="shared" ref="AD1618:AD1621" si="902">AC1618/AA1618</f>
        <v>0.98314014752370904</v>
      </c>
      <c r="AE1618" s="43" t="s">
        <v>4047</v>
      </c>
      <c r="AF1618">
        <f>MATCH(AE1618,'CAT-4'!$A:$A,0)</f>
        <v>647</v>
      </c>
      <c r="AG1618">
        <f>MATCH($AG$3,'CAT-4'!$1:$1,0)</f>
        <v>4</v>
      </c>
      <c r="AH1618">
        <f>INDEX('CAT-4'!$1:$1048576,FAR!AF1618,FAR!AG1618)</f>
        <v>100.5</v>
      </c>
      <c r="AI1618">
        <f>MATCH($AI$3,'CAT-4'!$1:$1,0)</f>
        <v>133</v>
      </c>
      <c r="AJ1618">
        <f>INDEX('CAT-4'!$1:$1048576,FAR!AF1618,FAR!AI1618)</f>
        <v>92.8</v>
      </c>
      <c r="AK1618" s="28">
        <f t="shared" ref="AK1618:AK1624" si="903">AJ1618/AH1618</f>
        <v>0.92338308457711438</v>
      </c>
      <c r="AL1618" s="28">
        <f t="shared" ref="AL1618:AL1621" si="904">AK1618*AD1618</f>
        <v>0.90781498199204169</v>
      </c>
      <c r="AM1618" s="2">
        <f>INDEX(ELSV!$C$4:$G$58,MATCH(AE1618,ELSV!$G$4:$G$58,0),MATCH(IF(O1618&gt;2000000,"A",IF(O1618&gt;1000000,"B",IF(O1618&gt;100000,"C","D"))),ELSV!$C$4:$G$4,0))</f>
        <v>6</v>
      </c>
      <c r="AN1618" s="77">
        <f>INDEX(ELSV!$G$4:$K$58,MATCH(AE1618,ELSV!$G$4:$G$58,0),MATCH(IF(O1618&gt;2000000,"A",IF(O1618&gt;1000000,"B",IF(O1618&gt;100000,"C","D"))),ELSV!$G$4:$K$4,0))</f>
        <v>1</v>
      </c>
      <c r="AO1618" s="24">
        <f t="shared" si="898"/>
        <v>7435.7037200509558</v>
      </c>
      <c r="AP1618" s="24">
        <f t="shared" si="899"/>
        <v>7435.7037200509558</v>
      </c>
      <c r="AQ1618" s="25">
        <f t="shared" si="897"/>
        <v>0</v>
      </c>
    </row>
    <row r="1619" spans="1:43" x14ac:dyDescent="0.25">
      <c r="A1619" s="11">
        <v>3004</v>
      </c>
      <c r="B1619" s="6">
        <v>3004006601</v>
      </c>
      <c r="C1619" s="6">
        <v>20000401</v>
      </c>
      <c r="D1619" s="6">
        <v>5030000028</v>
      </c>
      <c r="E1619" s="6" t="s">
        <v>1583</v>
      </c>
      <c r="F1619" s="6" t="s">
        <v>1355</v>
      </c>
      <c r="G1619" s="6"/>
      <c r="H1619" s="6">
        <v>1</v>
      </c>
      <c r="I1619" s="6" t="s">
        <v>41</v>
      </c>
      <c r="J1619" s="27">
        <v>40441</v>
      </c>
      <c r="K1619" s="27">
        <v>40441</v>
      </c>
      <c r="L1619" s="7">
        <v>8190</v>
      </c>
      <c r="M1619" s="7">
        <v>0</v>
      </c>
      <c r="N1619" s="7"/>
      <c r="O1619" s="8">
        <v>8190</v>
      </c>
      <c r="P1619" s="7">
        <v>-7371</v>
      </c>
      <c r="Q1619" s="7">
        <v>0</v>
      </c>
      <c r="R1619" s="7">
        <v>0</v>
      </c>
      <c r="S1619" s="12">
        <f t="shared" si="890"/>
        <v>-7371</v>
      </c>
      <c r="T1619" s="18">
        <f t="shared" si="891"/>
        <v>819</v>
      </c>
      <c r="U1619" s="18">
        <v>819</v>
      </c>
      <c r="V1619" s="30">
        <f t="shared" si="892"/>
        <v>40422</v>
      </c>
      <c r="W1619" s="28">
        <f t="shared" si="896"/>
        <v>12.708333333333334</v>
      </c>
      <c r="X1619" s="38" t="s">
        <v>3110</v>
      </c>
      <c r="Y1619">
        <f>MATCH(X1619,'CAT-3'!$A:$A,0)</f>
        <v>757</v>
      </c>
      <c r="Z1619">
        <f>MATCH(V1619,'CAT-3'!$1:$1,0)</f>
        <v>72</v>
      </c>
      <c r="AA1619">
        <f>INDEX('CAT-3'!$1:$1048576,FAR!Y1619,FAR!Z1619)</f>
        <v>94.9</v>
      </c>
      <c r="AB1619">
        <f>MATCH($AB$3,'CAT-3'!$1:$1,0)</f>
        <v>90</v>
      </c>
      <c r="AC1619">
        <f>INDEX('CAT-3'!$1:$1048576,FAR!Y1619,FAR!AB1619)</f>
        <v>93.3</v>
      </c>
      <c r="AD1619" s="28">
        <f t="shared" si="902"/>
        <v>0.98314014752370904</v>
      </c>
      <c r="AE1619" s="43" t="s">
        <v>4047</v>
      </c>
      <c r="AF1619">
        <f>MATCH(AE1619,'CAT-4'!$A:$A,0)</f>
        <v>647</v>
      </c>
      <c r="AG1619">
        <f>MATCH($AG$3,'CAT-4'!$1:$1,0)</f>
        <v>4</v>
      </c>
      <c r="AH1619">
        <f>INDEX('CAT-4'!$1:$1048576,FAR!AF1619,FAR!AG1619)</f>
        <v>100.5</v>
      </c>
      <c r="AI1619">
        <f>MATCH($AI$3,'CAT-4'!$1:$1,0)</f>
        <v>133</v>
      </c>
      <c r="AJ1619">
        <f>INDEX('CAT-4'!$1:$1048576,FAR!AF1619,FAR!AI1619)</f>
        <v>92.8</v>
      </c>
      <c r="AK1619" s="28">
        <f t="shared" si="903"/>
        <v>0.92338308457711438</v>
      </c>
      <c r="AL1619" s="28">
        <f t="shared" si="904"/>
        <v>0.90781498199204169</v>
      </c>
      <c r="AM1619" s="2">
        <f>INDEX(ELSV!$C$4:$G$58,MATCH(AE1619,ELSV!$G$4:$G$58,0),MATCH(IF(O1619&gt;2000000,"A",IF(O1619&gt;1000000,"B",IF(O1619&gt;100000,"C","D"))),ELSV!$C$4:$G$4,0))</f>
        <v>6</v>
      </c>
      <c r="AN1619" s="77">
        <f>INDEX(ELSV!$G$4:$K$58,MATCH(AE1619,ELSV!$G$4:$G$58,0),MATCH(IF(O1619&gt;2000000,"A",IF(O1619&gt;1000000,"B",IF(O1619&gt;100000,"C","D"))),ELSV!$G$4:$K$4,0))</f>
        <v>1</v>
      </c>
      <c r="AO1619" s="24">
        <f t="shared" si="898"/>
        <v>7435.0047025148215</v>
      </c>
      <c r="AP1619" s="24">
        <f t="shared" si="899"/>
        <v>7435.0047025148215</v>
      </c>
      <c r="AQ1619" s="25">
        <f t="shared" si="897"/>
        <v>0</v>
      </c>
    </row>
    <row r="1620" spans="1:43" x14ac:dyDescent="0.25">
      <c r="A1620" s="11">
        <v>3004</v>
      </c>
      <c r="B1620" s="6">
        <v>3004006301</v>
      </c>
      <c r="C1620" s="6">
        <v>20000401</v>
      </c>
      <c r="D1620" s="6">
        <v>5030000029</v>
      </c>
      <c r="E1620" s="6" t="s">
        <v>1583</v>
      </c>
      <c r="F1620" s="6" t="s">
        <v>1356</v>
      </c>
      <c r="G1620" s="6"/>
      <c r="H1620" s="6">
        <v>1</v>
      </c>
      <c r="I1620" s="6" t="s">
        <v>41</v>
      </c>
      <c r="J1620" s="27">
        <v>40499</v>
      </c>
      <c r="K1620" s="27">
        <v>40499</v>
      </c>
      <c r="L1620" s="7">
        <v>8190</v>
      </c>
      <c r="M1620" s="7">
        <v>0</v>
      </c>
      <c r="N1620" s="7"/>
      <c r="O1620" s="8">
        <v>8190</v>
      </c>
      <c r="P1620" s="7">
        <v>-7371</v>
      </c>
      <c r="Q1620" s="7">
        <v>0</v>
      </c>
      <c r="R1620" s="7">
        <v>0</v>
      </c>
      <c r="S1620" s="12">
        <f t="shared" si="890"/>
        <v>-7371</v>
      </c>
      <c r="T1620" s="18">
        <f t="shared" si="891"/>
        <v>819</v>
      </c>
      <c r="U1620" s="18">
        <v>819</v>
      </c>
      <c r="V1620" s="30">
        <f t="shared" si="892"/>
        <v>40483</v>
      </c>
      <c r="W1620" s="28">
        <f t="shared" si="896"/>
        <v>12.55</v>
      </c>
      <c r="X1620" s="38" t="s">
        <v>3110</v>
      </c>
      <c r="Y1620">
        <f>MATCH(X1620,'CAT-3'!$A:$A,0)</f>
        <v>757</v>
      </c>
      <c r="Z1620">
        <f>MATCH(V1620,'CAT-3'!$1:$1,0)</f>
        <v>74</v>
      </c>
      <c r="AA1620">
        <f>INDEX('CAT-3'!$1:$1048576,FAR!Y1620,FAR!Z1620)</f>
        <v>94.9</v>
      </c>
      <c r="AB1620">
        <f>MATCH($AB$3,'CAT-3'!$1:$1,0)</f>
        <v>90</v>
      </c>
      <c r="AC1620">
        <f>INDEX('CAT-3'!$1:$1048576,FAR!Y1620,FAR!AB1620)</f>
        <v>93.3</v>
      </c>
      <c r="AD1620" s="28">
        <f t="shared" si="902"/>
        <v>0.98314014752370904</v>
      </c>
      <c r="AE1620" s="43" t="s">
        <v>4047</v>
      </c>
      <c r="AF1620">
        <f>MATCH(AE1620,'CAT-4'!$A:$A,0)</f>
        <v>647</v>
      </c>
      <c r="AG1620">
        <f>MATCH($AG$3,'CAT-4'!$1:$1,0)</f>
        <v>4</v>
      </c>
      <c r="AH1620">
        <f>INDEX('CAT-4'!$1:$1048576,FAR!AF1620,FAR!AG1620)</f>
        <v>100.5</v>
      </c>
      <c r="AI1620">
        <f>MATCH($AI$3,'CAT-4'!$1:$1,0)</f>
        <v>133</v>
      </c>
      <c r="AJ1620">
        <f>INDEX('CAT-4'!$1:$1048576,FAR!AF1620,FAR!AI1620)</f>
        <v>92.8</v>
      </c>
      <c r="AK1620" s="28">
        <f t="shared" si="903"/>
        <v>0.92338308457711438</v>
      </c>
      <c r="AL1620" s="28">
        <f t="shared" si="904"/>
        <v>0.90781498199204169</v>
      </c>
      <c r="AM1620" s="2">
        <f>INDEX(ELSV!$C$4:$G$58,MATCH(AE1620,ELSV!$G$4:$G$58,0),MATCH(IF(O1620&gt;2000000,"A",IF(O1620&gt;1000000,"B",IF(O1620&gt;100000,"C","D"))),ELSV!$C$4:$G$4,0))</f>
        <v>6</v>
      </c>
      <c r="AN1620" s="77">
        <f>INDEX(ELSV!$G$4:$K$58,MATCH(AE1620,ELSV!$G$4:$G$58,0),MATCH(IF(O1620&gt;2000000,"A",IF(O1620&gt;1000000,"B",IF(O1620&gt;100000,"C","D"))),ELSV!$G$4:$K$4,0))</f>
        <v>1</v>
      </c>
      <c r="AO1620" s="24">
        <f t="shared" si="898"/>
        <v>7435.0047025148215</v>
      </c>
      <c r="AP1620" s="24">
        <f t="shared" si="899"/>
        <v>7435.0047025148215</v>
      </c>
      <c r="AQ1620" s="25">
        <f t="shared" si="897"/>
        <v>0</v>
      </c>
    </row>
    <row r="1621" spans="1:43" hidden="1" x14ac:dyDescent="0.25">
      <c r="A1621" s="11">
        <v>3003</v>
      </c>
      <c r="B1621" s="6">
        <v>3003006301</v>
      </c>
      <c r="C1621" s="6">
        <v>20000401</v>
      </c>
      <c r="D1621" s="6">
        <v>5030000081</v>
      </c>
      <c r="E1621" s="6"/>
      <c r="F1621" s="6" t="s">
        <v>1391</v>
      </c>
      <c r="G1621" s="6"/>
      <c r="H1621" s="6">
        <v>1</v>
      </c>
      <c r="I1621" s="6" t="s">
        <v>41</v>
      </c>
      <c r="J1621" s="27">
        <v>40360</v>
      </c>
      <c r="K1621" s="27">
        <v>40360</v>
      </c>
      <c r="L1621" s="7">
        <v>8190</v>
      </c>
      <c r="M1621" s="7">
        <v>0</v>
      </c>
      <c r="N1621" s="7"/>
      <c r="O1621" s="8">
        <v>8190</v>
      </c>
      <c r="P1621" s="7">
        <v>-7371</v>
      </c>
      <c r="Q1621" s="7">
        <v>0</v>
      </c>
      <c r="R1621" s="7">
        <v>0</v>
      </c>
      <c r="S1621" s="12">
        <f t="shared" si="890"/>
        <v>-7371</v>
      </c>
      <c r="T1621" s="18">
        <f t="shared" si="891"/>
        <v>819</v>
      </c>
      <c r="U1621" s="18">
        <v>819</v>
      </c>
      <c r="V1621" s="30">
        <f t="shared" si="892"/>
        <v>40360</v>
      </c>
      <c r="W1621" s="28">
        <f t="shared" si="896"/>
        <v>12.927777777777777</v>
      </c>
      <c r="X1621" s="38" t="s">
        <v>3110</v>
      </c>
      <c r="Y1621">
        <f>MATCH(X1621,'CAT-3'!$A:$A,0)</f>
        <v>757</v>
      </c>
      <c r="Z1621">
        <f>MATCH(V1621,'CAT-3'!$1:$1,0)</f>
        <v>70</v>
      </c>
      <c r="AA1621">
        <f>INDEX('CAT-3'!$1:$1048576,FAR!Y1621,FAR!Z1621)</f>
        <v>94.9</v>
      </c>
      <c r="AB1621">
        <f>MATCH($AB$3,'CAT-3'!$1:$1,0)</f>
        <v>90</v>
      </c>
      <c r="AC1621">
        <f>INDEX('CAT-3'!$1:$1048576,FAR!Y1621,FAR!AB1621)</f>
        <v>93.3</v>
      </c>
      <c r="AD1621" s="28">
        <f t="shared" si="902"/>
        <v>0.98314014752370904</v>
      </c>
      <c r="AE1621" s="43" t="s">
        <v>4047</v>
      </c>
      <c r="AF1621">
        <f>MATCH(AE1621,'CAT-4'!$A:$A,0)</f>
        <v>647</v>
      </c>
      <c r="AG1621">
        <f>MATCH($AG$3,'CAT-4'!$1:$1,0)</f>
        <v>4</v>
      </c>
      <c r="AH1621">
        <f>INDEX('CAT-4'!$1:$1048576,FAR!AF1621,FAR!AG1621)</f>
        <v>100.5</v>
      </c>
      <c r="AI1621">
        <f>MATCH($AI$3,'CAT-4'!$1:$1,0)</f>
        <v>133</v>
      </c>
      <c r="AJ1621">
        <f>INDEX('CAT-4'!$1:$1048576,FAR!AF1621,FAR!AI1621)</f>
        <v>92.8</v>
      </c>
      <c r="AK1621" s="28">
        <f t="shared" si="903"/>
        <v>0.92338308457711438</v>
      </c>
      <c r="AL1621" s="28">
        <f t="shared" si="904"/>
        <v>0.90781498199204169</v>
      </c>
      <c r="AM1621" s="2">
        <f>INDEX(ELSV!$C$4:$G$58,MATCH(AE1621,ELSV!$G$4:$G$58,0),MATCH(IF(O1621&gt;2000000,"A",IF(O1621&gt;1000000,"B",IF(O1621&gt;100000,"C","D"))),ELSV!$C$4:$G$4,0))</f>
        <v>6</v>
      </c>
      <c r="AN1621" s="77">
        <f>INDEX(ELSV!$G$4:$K$58,MATCH(AE1621,ELSV!$G$4:$G$58,0),MATCH(IF(O1621&gt;2000000,"A",IF(O1621&gt;1000000,"B",IF(O1621&gt;100000,"C","D"))),ELSV!$G$4:$K$4,0))</f>
        <v>1</v>
      </c>
      <c r="AO1621" s="24">
        <f t="shared" si="898"/>
        <v>7435.0047025148215</v>
      </c>
      <c r="AP1621" s="24">
        <f t="shared" si="899"/>
        <v>7435.0047025148215</v>
      </c>
      <c r="AQ1621" s="25">
        <f t="shared" si="897"/>
        <v>0</v>
      </c>
    </row>
    <row r="1622" spans="1:43" x14ac:dyDescent="0.25">
      <c r="A1622" s="11">
        <v>3006</v>
      </c>
      <c r="B1622" s="6">
        <v>3006006201</v>
      </c>
      <c r="C1622" s="6">
        <v>20000401</v>
      </c>
      <c r="D1622" s="6">
        <v>5000000285</v>
      </c>
      <c r="E1622" s="6" t="s">
        <v>1582</v>
      </c>
      <c r="F1622" s="6" t="s">
        <v>1184</v>
      </c>
      <c r="G1622" s="6"/>
      <c r="H1622" s="6">
        <v>3</v>
      </c>
      <c r="I1622" s="6" t="s">
        <v>8</v>
      </c>
      <c r="J1622" s="27">
        <v>41943</v>
      </c>
      <c r="K1622" s="27">
        <v>41943</v>
      </c>
      <c r="L1622" s="7">
        <v>8105.01</v>
      </c>
      <c r="M1622" s="7">
        <v>0</v>
      </c>
      <c r="N1622" s="7"/>
      <c r="O1622" s="8">
        <v>8105.01</v>
      </c>
      <c r="P1622" s="7">
        <v>-8105.01</v>
      </c>
      <c r="Q1622" s="7">
        <v>0</v>
      </c>
      <c r="R1622" s="7">
        <v>0</v>
      </c>
      <c r="S1622" s="12">
        <f t="shared" si="890"/>
        <v>-8105.01</v>
      </c>
      <c r="T1622" s="18">
        <f t="shared" si="891"/>
        <v>0</v>
      </c>
      <c r="U1622" s="18">
        <v>0</v>
      </c>
      <c r="V1622" s="30">
        <f t="shared" si="892"/>
        <v>41913</v>
      </c>
      <c r="W1622" s="28">
        <f t="shared" si="896"/>
        <v>8.5972222222222214</v>
      </c>
      <c r="X1622" s="38"/>
      <c r="AD1622"/>
      <c r="AE1622" s="43" t="s">
        <v>4174</v>
      </c>
      <c r="AF1622">
        <f>MATCH(AE1622,'CAT-4'!$A:$A,0)</f>
        <v>713</v>
      </c>
      <c r="AG1622">
        <f>MATCH(V1622,'CAT-4'!$1:$1,0)</f>
        <v>34</v>
      </c>
      <c r="AH1622">
        <f>INDEX('CAT-4'!$1:$1048576,FAR!AF1622,FAR!AG1622)</f>
        <v>109.3</v>
      </c>
      <c r="AI1622">
        <f>MATCH($AI$3,'CAT-4'!$1:$1,0)</f>
        <v>133</v>
      </c>
      <c r="AJ1622">
        <f>INDEX('CAT-4'!$1:$1048576,FAR!AF1622,FAR!AI1622)</f>
        <v>151.30000000000001</v>
      </c>
      <c r="AK1622" s="28">
        <f t="shared" si="903"/>
        <v>1.3842634949679782</v>
      </c>
      <c r="AL1622" s="28">
        <f t="shared" ref="AL1622:AL1624" si="905">AK1622</f>
        <v>1.3842634949679782</v>
      </c>
      <c r="AM1622" s="2">
        <f>INDEX(ELSV!$C$4:$G$58,MATCH(AE1622,ELSV!$G$4:$G$58,0),MATCH(IF(O1622&gt;2000000,"A",IF(O1622&gt;1000000,"B",IF(O1622&gt;100000,"C","D"))),ELSV!$C$4:$G$4,0))</f>
        <v>8</v>
      </c>
      <c r="AN1622" s="77">
        <f>INDEX(ELSV!$G$4:$K$58,MATCH(AE1622,ELSV!$G$4:$G$58,0),MATCH(IF(O1622&gt;2000000,"A",IF(O1622&gt;1000000,"B",IF(O1622&gt;100000,"C","D"))),ELSV!$G$4:$K$4,0))</f>
        <v>0.95</v>
      </c>
      <c r="AO1622" s="24">
        <f t="shared" si="898"/>
        <v>11219.469469350413</v>
      </c>
      <c r="AP1622" s="24">
        <f t="shared" si="899"/>
        <v>10658.495995882893</v>
      </c>
      <c r="AQ1622" s="25">
        <f t="shared" si="897"/>
        <v>560.97347346752031</v>
      </c>
    </row>
    <row r="1623" spans="1:43" x14ac:dyDescent="0.25">
      <c r="A1623" s="11">
        <v>3006</v>
      </c>
      <c r="B1623" s="6">
        <v>3006006201</v>
      </c>
      <c r="C1623" s="6">
        <v>20000401</v>
      </c>
      <c r="D1623" s="6">
        <v>5000000356</v>
      </c>
      <c r="E1623" s="6" t="s">
        <v>1582</v>
      </c>
      <c r="F1623" s="6" t="s">
        <v>1237</v>
      </c>
      <c r="G1623" s="6"/>
      <c r="H1623" s="6">
        <v>1</v>
      </c>
      <c r="I1623" s="6" t="s">
        <v>8</v>
      </c>
      <c r="J1623" s="27">
        <v>42916</v>
      </c>
      <c r="K1623" s="27">
        <v>42916</v>
      </c>
      <c r="L1623" s="7">
        <v>8100</v>
      </c>
      <c r="M1623" s="7">
        <v>0</v>
      </c>
      <c r="N1623" s="7"/>
      <c r="O1623" s="8">
        <v>8100</v>
      </c>
      <c r="P1623" s="7">
        <v>-2437.2199999999998</v>
      </c>
      <c r="Q1623" s="7">
        <v>0</v>
      </c>
      <c r="R1623" s="7">
        <v>-512.73</v>
      </c>
      <c r="S1623" s="12">
        <f t="shared" si="890"/>
        <v>-2949.95</v>
      </c>
      <c r="T1623" s="18">
        <f t="shared" si="891"/>
        <v>5662.7800000000007</v>
      </c>
      <c r="U1623" s="18">
        <v>5150.05</v>
      </c>
      <c r="V1623" s="30">
        <f t="shared" si="892"/>
        <v>42887</v>
      </c>
      <c r="W1623" s="28">
        <f t="shared" si="896"/>
        <v>5.9305555555555554</v>
      </c>
      <c r="X1623" s="38"/>
      <c r="AD1623"/>
      <c r="AE1623" s="43" t="s">
        <v>4055</v>
      </c>
      <c r="AF1623">
        <f>MATCH(AE1623,'CAT-4'!$A:$A,0)</f>
        <v>651</v>
      </c>
      <c r="AG1623">
        <f>MATCH(V1623,'CAT-4'!$1:$1,0)</f>
        <v>66</v>
      </c>
      <c r="AH1623">
        <f>INDEX('CAT-4'!$1:$1048576,FAR!AF1623,FAR!AG1623)</f>
        <v>101.6</v>
      </c>
      <c r="AI1623">
        <f>MATCH($AI$3,'CAT-4'!$1:$1,0)</f>
        <v>133</v>
      </c>
      <c r="AJ1623">
        <f>INDEX('CAT-4'!$1:$1048576,FAR!AF1623,FAR!AI1623)</f>
        <v>101.8</v>
      </c>
      <c r="AK1623" s="28">
        <f t="shared" si="903"/>
        <v>1.0019685039370079</v>
      </c>
      <c r="AL1623" s="28">
        <f t="shared" si="905"/>
        <v>1.0019685039370079</v>
      </c>
      <c r="AM1623" s="2">
        <f>INDEX(ELSV!$C$4:$G$58,MATCH(AE1623,ELSV!$G$4:$G$58,0),MATCH(IF(O1623&gt;2000000,"A",IF(O1623&gt;1000000,"B",IF(O1623&gt;100000,"C","D"))),ELSV!$C$4:$G$4,0))</f>
        <v>8</v>
      </c>
      <c r="AN1623" s="77">
        <f>INDEX(ELSV!$G$4:$K$58,MATCH(AE1623,ELSV!$G$4:$G$58,0),MATCH(IF(O1623&gt;2000000,"A",IF(O1623&gt;1000000,"B",IF(O1623&gt;100000,"C","D"))),ELSV!$G$4:$K$4,0))</f>
        <v>1</v>
      </c>
      <c r="AO1623" s="24">
        <f t="shared" si="898"/>
        <v>8115.9448818897636</v>
      </c>
      <c r="AP1623" s="24">
        <f t="shared" si="899"/>
        <v>6016.5077509842513</v>
      </c>
      <c r="AQ1623" s="25">
        <f t="shared" si="897"/>
        <v>2099.4371309055123</v>
      </c>
    </row>
    <row r="1624" spans="1:43" x14ac:dyDescent="0.25">
      <c r="A1624" s="11">
        <v>3005</v>
      </c>
      <c r="B1624" s="6">
        <v>3005000203</v>
      </c>
      <c r="C1624" s="6">
        <v>20000401</v>
      </c>
      <c r="D1624" s="6">
        <v>5000000339</v>
      </c>
      <c r="E1624" s="6" t="s">
        <v>1584</v>
      </c>
      <c r="F1624" s="6" t="s">
        <v>1224</v>
      </c>
      <c r="G1624" s="6"/>
      <c r="H1624" s="6">
        <v>1</v>
      </c>
      <c r="I1624" s="6" t="s">
        <v>8</v>
      </c>
      <c r="J1624" s="27">
        <v>42522</v>
      </c>
      <c r="K1624" s="27">
        <v>42522</v>
      </c>
      <c r="L1624" s="7">
        <v>8090.57</v>
      </c>
      <c r="M1624" s="7">
        <v>0</v>
      </c>
      <c r="N1624" s="7"/>
      <c r="O1624" s="8">
        <v>8090.57</v>
      </c>
      <c r="P1624" s="7">
        <v>-2987.19</v>
      </c>
      <c r="Q1624" s="7">
        <v>0</v>
      </c>
      <c r="R1624" s="7">
        <v>-512.13</v>
      </c>
      <c r="S1624" s="12">
        <f t="shared" si="890"/>
        <v>-3499.32</v>
      </c>
      <c r="T1624" s="18">
        <f t="shared" si="891"/>
        <v>5103.3799999999992</v>
      </c>
      <c r="U1624" s="18">
        <v>4591.25</v>
      </c>
      <c r="V1624" s="30">
        <f t="shared" si="892"/>
        <v>42522</v>
      </c>
      <c r="W1624" s="28">
        <f t="shared" si="896"/>
        <v>7.0111111111111111</v>
      </c>
      <c r="X1624" s="38"/>
      <c r="AD1624"/>
      <c r="AE1624" s="43" t="s">
        <v>4055</v>
      </c>
      <c r="AF1624">
        <f>MATCH(AE1624,'CAT-4'!$A:$A,0)</f>
        <v>651</v>
      </c>
      <c r="AG1624">
        <f>MATCH(V1624,'CAT-4'!$1:$1,0)</f>
        <v>54</v>
      </c>
      <c r="AH1624">
        <f>INDEX('CAT-4'!$1:$1048576,FAR!AF1624,FAR!AG1624)</f>
        <v>99.3</v>
      </c>
      <c r="AI1624">
        <f>MATCH($AI$3,'CAT-4'!$1:$1,0)</f>
        <v>133</v>
      </c>
      <c r="AJ1624">
        <f>INDEX('CAT-4'!$1:$1048576,FAR!AF1624,FAR!AI1624)</f>
        <v>101.8</v>
      </c>
      <c r="AK1624" s="28">
        <f t="shared" si="903"/>
        <v>1.0251762336354482</v>
      </c>
      <c r="AL1624" s="28">
        <f t="shared" si="905"/>
        <v>1.0251762336354482</v>
      </c>
      <c r="AM1624" s="2">
        <f>INDEX(ELSV!$C$4:$G$58,MATCH(AE1624,ELSV!$G$4:$G$58,0),MATCH(IF(O1624&gt;2000000,"A",IF(O1624&gt;1000000,"B",IF(O1624&gt;100000,"C","D"))),ELSV!$C$4:$G$4,0))</f>
        <v>8</v>
      </c>
      <c r="AN1624" s="77">
        <f>INDEX(ELSV!$G$4:$K$58,MATCH(AE1624,ELSV!$G$4:$G$58,0),MATCH(IF(O1624&gt;2000000,"A",IF(O1624&gt;1000000,"B",IF(O1624&gt;100000,"C","D"))),ELSV!$G$4:$K$4,0))</f>
        <v>1</v>
      </c>
      <c r="AO1624" s="24">
        <f t="shared" si="898"/>
        <v>8294.2600805639486</v>
      </c>
      <c r="AP1624" s="24">
        <f t="shared" si="899"/>
        <v>7268.9973761609053</v>
      </c>
      <c r="AQ1624" s="25">
        <f t="shared" si="897"/>
        <v>1025.2627044030432</v>
      </c>
    </row>
    <row r="1625" spans="1:43" x14ac:dyDescent="0.25">
      <c r="A1625" s="11">
        <v>3007</v>
      </c>
      <c r="B1625" s="6">
        <v>3007006203</v>
      </c>
      <c r="C1625" s="6">
        <v>20000301</v>
      </c>
      <c r="D1625" s="6">
        <v>4000000007</v>
      </c>
      <c r="E1625" s="6" t="s">
        <v>1585</v>
      </c>
      <c r="F1625" s="6" t="s">
        <v>797</v>
      </c>
      <c r="G1625" s="6"/>
      <c r="H1625" s="6">
        <v>2</v>
      </c>
      <c r="I1625" s="6" t="s">
        <v>8</v>
      </c>
      <c r="J1625" s="27">
        <v>40556</v>
      </c>
      <c r="K1625" s="27">
        <v>40556</v>
      </c>
      <c r="L1625" s="7">
        <v>8053.99</v>
      </c>
      <c r="M1625" s="7">
        <v>0</v>
      </c>
      <c r="N1625" s="7"/>
      <c r="O1625" s="8">
        <v>8053.99</v>
      </c>
      <c r="P1625" s="7">
        <v>-8053.99</v>
      </c>
      <c r="Q1625" s="7">
        <v>0</v>
      </c>
      <c r="R1625" s="7">
        <v>0</v>
      </c>
      <c r="S1625" s="12">
        <f t="shared" si="890"/>
        <v>-8053.99</v>
      </c>
      <c r="T1625" s="18">
        <f t="shared" si="891"/>
        <v>0</v>
      </c>
      <c r="U1625" s="18">
        <v>0</v>
      </c>
      <c r="V1625" s="30">
        <f t="shared" si="892"/>
        <v>40544</v>
      </c>
      <c r="W1625" s="28">
        <f t="shared" si="896"/>
        <v>12.394444444444444</v>
      </c>
      <c r="X1625" s="38" t="s">
        <v>2852</v>
      </c>
      <c r="Y1625">
        <f>MATCH(X1625,'CAT-3'!$A:$A,0)</f>
        <v>628</v>
      </c>
      <c r="Z1625">
        <f>MATCH(V1625,'CAT-3'!$1:$1,0)</f>
        <v>76</v>
      </c>
      <c r="AA1625">
        <f>INDEX('CAT-3'!$1:$1048576,FAR!Y1625,FAR!Z1625)</f>
        <v>130.6</v>
      </c>
      <c r="AB1625">
        <f>MATCH($AB$3,'CAT-3'!$1:$1,0)</f>
        <v>90</v>
      </c>
      <c r="AC1625">
        <f>INDEX('CAT-3'!$1:$1048576,FAR!Y1625,FAR!AB1625)</f>
        <v>138.4</v>
      </c>
      <c r="AD1625" s="28">
        <f>AC1625/AA1625</f>
        <v>1.0597243491577337</v>
      </c>
      <c r="AE1625" s="43" t="s">
        <v>4429</v>
      </c>
      <c r="AF1625">
        <f>MATCH(AE1625,'CAT-4'!$A:$A,0)</f>
        <v>844</v>
      </c>
      <c r="AG1625">
        <f>MATCH($AG$3,'CAT-4'!$1:$1,0)</f>
        <v>4</v>
      </c>
      <c r="AH1625">
        <f>INDEX('CAT-4'!$1:$1048576,FAR!AF1625,FAR!AG1625)</f>
        <v>103.9</v>
      </c>
      <c r="AI1625">
        <f>MATCH($AI$3,'CAT-4'!$1:$1,0)</f>
        <v>133</v>
      </c>
      <c r="AJ1625">
        <f>INDEX('CAT-4'!$1:$1048576,FAR!AF1625,FAR!AI1625)</f>
        <v>157.9</v>
      </c>
      <c r="AK1625" s="28">
        <f>AJ1625/AH1625</f>
        <v>1.5197305101058709</v>
      </c>
      <c r="AL1625" s="28">
        <f>AK1625*AD1625</f>
        <v>1.6104954257170947</v>
      </c>
      <c r="AM1625" s="2">
        <f>INDEX(ELSV!$C$4:$G$58,MATCH(AE1625,ELSV!$G$4:$G$58,0),MATCH(IF(O1625&gt;2000000,"A",IF(O1625&gt;1000000,"B",IF(O1625&gt;100000,"C","D"))),ELSV!$C$4:$G$4,0))</f>
        <v>8</v>
      </c>
      <c r="AN1625" s="77">
        <f>INDEX(ELSV!$G$4:$K$58,MATCH(AE1625,ELSV!$G$4:$G$58,0),MATCH(IF(O1625&gt;2000000,"A",IF(O1625&gt;1000000,"B",IF(O1625&gt;100000,"C","D"))),ELSV!$G$4:$K$4,0))</f>
        <v>0.95</v>
      </c>
      <c r="AO1625" s="24">
        <f t="shared" si="898"/>
        <v>12970.914053771223</v>
      </c>
      <c r="AP1625" s="24">
        <f t="shared" si="899"/>
        <v>12322.368351082661</v>
      </c>
      <c r="AQ1625" s="25">
        <f t="shared" si="897"/>
        <v>648.54570268856151</v>
      </c>
    </row>
    <row r="1626" spans="1:43" x14ac:dyDescent="0.25">
      <c r="A1626" s="11">
        <v>3004</v>
      </c>
      <c r="B1626" s="6">
        <v>3004006201</v>
      </c>
      <c r="C1626" s="6">
        <v>20000301</v>
      </c>
      <c r="D1626" s="6">
        <v>4000000297</v>
      </c>
      <c r="E1626" s="6" t="s">
        <v>1583</v>
      </c>
      <c r="F1626" s="6" t="s">
        <v>1018</v>
      </c>
      <c r="G1626" s="6"/>
      <c r="H1626" s="6">
        <v>2</v>
      </c>
      <c r="I1626" s="6" t="s">
        <v>8</v>
      </c>
      <c r="J1626" s="27">
        <v>42522</v>
      </c>
      <c r="K1626" s="27">
        <v>42522</v>
      </c>
      <c r="L1626" s="7">
        <v>8014.49</v>
      </c>
      <c r="M1626" s="7">
        <v>0</v>
      </c>
      <c r="N1626" s="7"/>
      <c r="O1626" s="8">
        <v>8014.49</v>
      </c>
      <c r="P1626" s="7">
        <v>-8014.49</v>
      </c>
      <c r="Q1626" s="7">
        <v>0</v>
      </c>
      <c r="R1626" s="7">
        <v>0</v>
      </c>
      <c r="S1626" s="12">
        <f t="shared" si="890"/>
        <v>-8014.49</v>
      </c>
      <c r="T1626" s="18">
        <f t="shared" si="891"/>
        <v>0</v>
      </c>
      <c r="U1626" s="18">
        <v>0</v>
      </c>
      <c r="V1626" s="30">
        <f t="shared" si="892"/>
        <v>42522</v>
      </c>
      <c r="W1626" s="28">
        <f t="shared" si="896"/>
        <v>7.0111111111111111</v>
      </c>
      <c r="X1626" s="38"/>
      <c r="AD1626"/>
      <c r="AE1626" s="43" t="s">
        <v>4429</v>
      </c>
      <c r="AF1626">
        <f>MATCH(AE1626,'CAT-4'!$A:$A,0)</f>
        <v>844</v>
      </c>
      <c r="AG1626">
        <f>MATCH(V1626,'CAT-4'!$1:$1,0)</f>
        <v>54</v>
      </c>
      <c r="AH1626">
        <f>INDEX('CAT-4'!$1:$1048576,FAR!AF1626,FAR!AG1626)</f>
        <v>112.5</v>
      </c>
      <c r="AI1626">
        <f>MATCH($AI$3,'CAT-4'!$1:$1,0)</f>
        <v>133</v>
      </c>
      <c r="AJ1626">
        <f>INDEX('CAT-4'!$1:$1048576,FAR!AF1626,FAR!AI1626)</f>
        <v>157.9</v>
      </c>
      <c r="AK1626" s="28">
        <f t="shared" ref="AK1626:AK1627" si="906">AJ1626/AH1626</f>
        <v>1.4035555555555557</v>
      </c>
      <c r="AL1626" s="28">
        <f t="shared" ref="AL1626:AL1627" si="907">AK1626</f>
        <v>1.4035555555555557</v>
      </c>
      <c r="AM1626" s="2">
        <f>INDEX(ELSV!$C$4:$G$58,MATCH(AE1626,ELSV!$G$4:$G$58,0),MATCH(IF(O1626&gt;2000000,"A",IF(O1626&gt;1000000,"B",IF(O1626&gt;100000,"C","D"))),ELSV!$C$4:$G$4,0))</f>
        <v>8</v>
      </c>
      <c r="AN1626" s="77">
        <f>INDEX(ELSV!$G$4:$K$58,MATCH(AE1626,ELSV!$G$4:$G$58,0),MATCH(IF(O1626&gt;2000000,"A",IF(O1626&gt;1000000,"B",IF(O1626&gt;100000,"C","D"))),ELSV!$G$4:$K$4,0))</f>
        <v>0.95</v>
      </c>
      <c r="AO1626" s="24">
        <f t="shared" si="898"/>
        <v>11248.781964444444</v>
      </c>
      <c r="AP1626" s="24">
        <f t="shared" si="899"/>
        <v>9365.3921508141975</v>
      </c>
      <c r="AQ1626" s="25">
        <f t="shared" si="897"/>
        <v>1883.3898136302469</v>
      </c>
    </row>
    <row r="1627" spans="1:43" x14ac:dyDescent="0.25">
      <c r="A1627" s="11">
        <v>3005</v>
      </c>
      <c r="B1627" s="6">
        <v>3005000212</v>
      </c>
      <c r="C1627" s="6">
        <v>20000201</v>
      </c>
      <c r="D1627" s="6">
        <v>3020000385</v>
      </c>
      <c r="E1627" s="6" t="s">
        <v>1584</v>
      </c>
      <c r="F1627" s="6" t="s">
        <v>518</v>
      </c>
      <c r="G1627" s="6"/>
      <c r="H1627" s="6">
        <v>1</v>
      </c>
      <c r="I1627" s="6" t="s">
        <v>8</v>
      </c>
      <c r="J1627" s="27">
        <v>42186</v>
      </c>
      <c r="K1627" s="27">
        <v>42186</v>
      </c>
      <c r="L1627" s="7">
        <v>8000</v>
      </c>
      <c r="M1627" s="7">
        <v>0</v>
      </c>
      <c r="N1627" s="7"/>
      <c r="O1627" s="8">
        <v>8000</v>
      </c>
      <c r="P1627" s="7">
        <v>-3148.84</v>
      </c>
      <c r="Q1627" s="7">
        <v>0</v>
      </c>
      <c r="R1627" s="7">
        <v>-466.4</v>
      </c>
      <c r="S1627" s="12">
        <f t="shared" si="890"/>
        <v>-3615.2400000000002</v>
      </c>
      <c r="T1627" s="18">
        <f t="shared" si="891"/>
        <v>4851.16</v>
      </c>
      <c r="U1627" s="18">
        <v>4384.76</v>
      </c>
      <c r="V1627" s="30">
        <f t="shared" si="892"/>
        <v>42186</v>
      </c>
      <c r="W1627" s="28">
        <f t="shared" si="896"/>
        <v>7.927777777777778</v>
      </c>
      <c r="X1627" s="38"/>
      <c r="AD1627"/>
      <c r="AE1627" s="43" t="s">
        <v>4055</v>
      </c>
      <c r="AF1627">
        <f>MATCH(AE1627,'CAT-4'!$A:$A,0)</f>
        <v>651</v>
      </c>
      <c r="AG1627">
        <f>MATCH(V1627,'CAT-4'!$1:$1,0)</f>
        <v>43</v>
      </c>
      <c r="AH1627">
        <f>INDEX('CAT-4'!$1:$1048576,FAR!AF1627,FAR!AG1627)</f>
        <v>100.2</v>
      </c>
      <c r="AI1627">
        <f>MATCH($AI$3,'CAT-4'!$1:$1,0)</f>
        <v>133</v>
      </c>
      <c r="AJ1627">
        <f>INDEX('CAT-4'!$1:$1048576,FAR!AF1627,FAR!AI1627)</f>
        <v>101.8</v>
      </c>
      <c r="AK1627" s="28">
        <f t="shared" si="906"/>
        <v>1.0159680638722555</v>
      </c>
      <c r="AL1627" s="28">
        <f t="shared" si="907"/>
        <v>1.0159680638722555</v>
      </c>
      <c r="AM1627" s="2">
        <f>INDEX(ELSV!$C$4:$G$58,MATCH(AE1627,ELSV!$G$4:$G$58,0),MATCH(IF(O1627&gt;2000000,"A",IF(O1627&gt;1000000,"B",IF(O1627&gt;100000,"C","D"))),ELSV!$C$4:$G$4,0))</f>
        <v>8</v>
      </c>
      <c r="AN1627" s="77">
        <f>INDEX(ELSV!$G$4:$K$58,MATCH(AE1627,ELSV!$G$4:$G$58,0),MATCH(IF(O1627&gt;2000000,"A",IF(O1627&gt;1000000,"B",IF(O1627&gt;100000,"C","D"))),ELSV!$G$4:$K$4,0))</f>
        <v>1</v>
      </c>
      <c r="AO1627" s="24">
        <f t="shared" si="898"/>
        <v>8127.7445109780438</v>
      </c>
      <c r="AP1627" s="24">
        <f t="shared" si="899"/>
        <v>8054.3690396983811</v>
      </c>
      <c r="AQ1627" s="25">
        <f t="shared" si="897"/>
        <v>73.375471279662634</v>
      </c>
    </row>
    <row r="1628" spans="1:43" x14ac:dyDescent="0.25">
      <c r="A1628" s="11">
        <v>3006</v>
      </c>
      <c r="B1628" s="6">
        <v>3006006301</v>
      </c>
      <c r="C1628" s="6">
        <v>20000401</v>
      </c>
      <c r="D1628" s="6">
        <v>5030000041</v>
      </c>
      <c r="E1628" s="6" t="s">
        <v>1582</v>
      </c>
      <c r="F1628" s="6" t="s">
        <v>1365</v>
      </c>
      <c r="G1628" s="6"/>
      <c r="H1628" s="6">
        <v>1</v>
      </c>
      <c r="I1628" s="6" t="s">
        <v>41</v>
      </c>
      <c r="J1628" s="27">
        <v>40535</v>
      </c>
      <c r="K1628" s="27">
        <v>40535</v>
      </c>
      <c r="L1628" s="7">
        <v>7875</v>
      </c>
      <c r="M1628" s="7">
        <v>0</v>
      </c>
      <c r="N1628" s="7"/>
      <c r="O1628" s="8">
        <v>7875</v>
      </c>
      <c r="P1628" s="7">
        <v>-6300</v>
      </c>
      <c r="Q1628" s="7">
        <v>0</v>
      </c>
      <c r="R1628" s="7">
        <v>0</v>
      </c>
      <c r="S1628" s="12">
        <f t="shared" si="890"/>
        <v>-6300</v>
      </c>
      <c r="T1628" s="18">
        <f t="shared" si="891"/>
        <v>1575</v>
      </c>
      <c r="U1628" s="18">
        <v>1575</v>
      </c>
      <c r="V1628" s="30">
        <f t="shared" si="892"/>
        <v>40513</v>
      </c>
      <c r="W1628" s="28">
        <f t="shared" si="896"/>
        <v>12.45</v>
      </c>
      <c r="X1628" s="38" t="s">
        <v>3110</v>
      </c>
      <c r="Y1628">
        <f>MATCH(X1628,'CAT-3'!$A:$A,0)</f>
        <v>757</v>
      </c>
      <c r="Z1628">
        <f>MATCH(V1628,'CAT-3'!$1:$1,0)</f>
        <v>75</v>
      </c>
      <c r="AA1628">
        <f>INDEX('CAT-3'!$1:$1048576,FAR!Y1628,FAR!Z1628)</f>
        <v>94.9</v>
      </c>
      <c r="AB1628">
        <f>MATCH($AB$3,'CAT-3'!$1:$1,0)</f>
        <v>90</v>
      </c>
      <c r="AC1628">
        <f>INDEX('CAT-3'!$1:$1048576,FAR!Y1628,FAR!AB1628)</f>
        <v>93.3</v>
      </c>
      <c r="AD1628" s="28">
        <f>AC1628/AA1628</f>
        <v>0.98314014752370904</v>
      </c>
      <c r="AE1628" s="43" t="s">
        <v>4047</v>
      </c>
      <c r="AF1628">
        <f>MATCH(AE1628,'CAT-4'!$A:$A,0)</f>
        <v>647</v>
      </c>
      <c r="AG1628">
        <f>MATCH($AG$3,'CAT-4'!$1:$1,0)</f>
        <v>4</v>
      </c>
      <c r="AH1628">
        <f>INDEX('CAT-4'!$1:$1048576,FAR!AF1628,FAR!AG1628)</f>
        <v>100.5</v>
      </c>
      <c r="AI1628">
        <f>MATCH($AI$3,'CAT-4'!$1:$1,0)</f>
        <v>133</v>
      </c>
      <c r="AJ1628">
        <f>INDEX('CAT-4'!$1:$1048576,FAR!AF1628,FAR!AI1628)</f>
        <v>92.8</v>
      </c>
      <c r="AK1628" s="28">
        <f>AJ1628/AH1628</f>
        <v>0.92338308457711438</v>
      </c>
      <c r="AL1628" s="28">
        <f>AK1628*AD1628</f>
        <v>0.90781498199204169</v>
      </c>
      <c r="AM1628" s="2">
        <f>INDEX(ELSV!$C$4:$G$58,MATCH(AE1628,ELSV!$G$4:$G$58,0),MATCH(IF(O1628&gt;2000000,"A",IF(O1628&gt;1000000,"B",IF(O1628&gt;100000,"C","D"))),ELSV!$C$4:$G$4,0))</f>
        <v>6</v>
      </c>
      <c r="AN1628" s="77">
        <f>INDEX(ELSV!$G$4:$K$58,MATCH(AE1628,ELSV!$G$4:$G$58,0),MATCH(IF(O1628&gt;2000000,"A",IF(O1628&gt;1000000,"B",IF(O1628&gt;100000,"C","D"))),ELSV!$G$4:$K$4,0))</f>
        <v>1</v>
      </c>
      <c r="AO1628" s="24">
        <f t="shared" si="898"/>
        <v>7149.042983187328</v>
      </c>
      <c r="AP1628" s="24">
        <f t="shared" si="899"/>
        <v>7149.0429831873271</v>
      </c>
      <c r="AQ1628" s="25">
        <f t="shared" si="897"/>
        <v>0</v>
      </c>
    </row>
    <row r="1629" spans="1:43" x14ac:dyDescent="0.25">
      <c r="A1629" s="11">
        <v>3005</v>
      </c>
      <c r="B1629" s="6">
        <v>3005000209</v>
      </c>
      <c r="C1629" s="6">
        <v>20000401</v>
      </c>
      <c r="D1629" s="6">
        <v>5000000319</v>
      </c>
      <c r="E1629" s="6" t="s">
        <v>1584</v>
      </c>
      <c r="F1629" s="6" t="s">
        <v>1209</v>
      </c>
      <c r="G1629" s="6"/>
      <c r="H1629" s="6">
        <v>4</v>
      </c>
      <c r="I1629" s="6" t="s">
        <v>8</v>
      </c>
      <c r="J1629" s="27">
        <v>42270</v>
      </c>
      <c r="K1629" s="27">
        <v>42270</v>
      </c>
      <c r="L1629" s="7">
        <v>7800</v>
      </c>
      <c r="M1629" s="7">
        <v>0</v>
      </c>
      <c r="N1629" s="7"/>
      <c r="O1629" s="8">
        <v>7800</v>
      </c>
      <c r="P1629" s="7">
        <v>-7800</v>
      </c>
      <c r="Q1629" s="7">
        <v>0</v>
      </c>
      <c r="R1629" s="7">
        <v>0</v>
      </c>
      <c r="S1629" s="12">
        <f t="shared" si="890"/>
        <v>-7800</v>
      </c>
      <c r="T1629" s="18">
        <f t="shared" si="891"/>
        <v>0</v>
      </c>
      <c r="U1629" s="18">
        <v>0</v>
      </c>
      <c r="V1629" s="30">
        <f t="shared" si="892"/>
        <v>42248</v>
      </c>
      <c r="W1629" s="28">
        <f t="shared" si="896"/>
        <v>7.7</v>
      </c>
      <c r="X1629" s="38"/>
      <c r="AD1629"/>
      <c r="AE1629" s="43" t="s">
        <v>4174</v>
      </c>
      <c r="AF1629">
        <f>MATCH(AE1629,'CAT-4'!$A:$A,0)</f>
        <v>713</v>
      </c>
      <c r="AG1629">
        <f>MATCH(V1629,'CAT-4'!$1:$1,0)</f>
        <v>45</v>
      </c>
      <c r="AH1629">
        <f>INDEX('CAT-4'!$1:$1048576,FAR!AF1629,FAR!AG1629)</f>
        <v>110.7</v>
      </c>
      <c r="AI1629">
        <f>MATCH($AI$3,'CAT-4'!$1:$1,0)</f>
        <v>133</v>
      </c>
      <c r="AJ1629">
        <f>INDEX('CAT-4'!$1:$1048576,FAR!AF1629,FAR!AI1629)</f>
        <v>151.30000000000001</v>
      </c>
      <c r="AK1629" s="28">
        <f t="shared" ref="AK1629:AK1635" si="908">AJ1629/AH1629</f>
        <v>1.3667570009033425</v>
      </c>
      <c r="AL1629" s="28">
        <f t="shared" ref="AL1629:AL1635" si="909">AK1629</f>
        <v>1.3667570009033425</v>
      </c>
      <c r="AM1629" s="2">
        <f>INDEX(ELSV!$C$4:$G$58,MATCH(AE1629,ELSV!$G$4:$G$58,0),MATCH(IF(O1629&gt;2000000,"A",IF(O1629&gt;1000000,"B",IF(O1629&gt;100000,"C","D"))),ELSV!$C$4:$G$4,0))</f>
        <v>8</v>
      </c>
      <c r="AN1629" s="77">
        <f>INDEX(ELSV!$G$4:$K$58,MATCH(AE1629,ELSV!$G$4:$G$58,0),MATCH(IF(O1629&gt;2000000,"A",IF(O1629&gt;1000000,"B",IF(O1629&gt;100000,"C","D"))),ELSV!$G$4:$K$4,0))</f>
        <v>0.95</v>
      </c>
      <c r="AO1629" s="24">
        <f t="shared" si="898"/>
        <v>10660.704607046071</v>
      </c>
      <c r="AP1629" s="24">
        <f t="shared" si="899"/>
        <v>9747.8817750677517</v>
      </c>
      <c r="AQ1629" s="25">
        <f t="shared" si="897"/>
        <v>912.8228319783193</v>
      </c>
    </row>
    <row r="1630" spans="1:43" hidden="1" x14ac:dyDescent="0.25">
      <c r="A1630" s="11">
        <v>3003</v>
      </c>
      <c r="B1630" s="6">
        <v>3003006201</v>
      </c>
      <c r="C1630" s="6">
        <v>20000401</v>
      </c>
      <c r="D1630" s="6">
        <v>5000000297</v>
      </c>
      <c r="E1630" s="6"/>
      <c r="F1630" s="6" t="s">
        <v>1189</v>
      </c>
      <c r="G1630" s="6"/>
      <c r="H1630" s="6">
        <v>2</v>
      </c>
      <c r="I1630" s="6" t="s">
        <v>8</v>
      </c>
      <c r="J1630" s="27">
        <v>42087</v>
      </c>
      <c r="K1630" s="27">
        <v>42087</v>
      </c>
      <c r="L1630" s="7">
        <v>7799.4</v>
      </c>
      <c r="M1630" s="7">
        <v>0</v>
      </c>
      <c r="N1630" s="7"/>
      <c r="O1630" s="8">
        <v>7799.4</v>
      </c>
      <c r="P1630" s="7">
        <v>-3466.72</v>
      </c>
      <c r="Q1630" s="7">
        <v>0</v>
      </c>
      <c r="R1630" s="7">
        <v>-493.7</v>
      </c>
      <c r="S1630" s="12">
        <f t="shared" si="890"/>
        <v>-3960.4199999999996</v>
      </c>
      <c r="T1630" s="18">
        <f t="shared" si="891"/>
        <v>4332.68</v>
      </c>
      <c r="U1630" s="18">
        <v>3838.98</v>
      </c>
      <c r="V1630" s="30">
        <f t="shared" si="892"/>
        <v>42064</v>
      </c>
      <c r="W1630" s="28">
        <f t="shared" si="896"/>
        <v>8.1972222222222229</v>
      </c>
      <c r="X1630" s="38" t="s">
        <v>3064</v>
      </c>
      <c r="AD1630"/>
      <c r="AE1630" s="43" t="s">
        <v>4055</v>
      </c>
      <c r="AF1630">
        <f>MATCH(AE1630,'CAT-4'!$A:$A,0)</f>
        <v>651</v>
      </c>
      <c r="AG1630">
        <f>MATCH(V1630,'CAT-4'!$1:$1,0)</f>
        <v>39</v>
      </c>
      <c r="AH1630">
        <f>INDEX('CAT-4'!$1:$1048576,FAR!AF1630,FAR!AG1630)</f>
        <v>98.4</v>
      </c>
      <c r="AI1630">
        <f>MATCH($AI$3,'CAT-4'!$1:$1,0)</f>
        <v>133</v>
      </c>
      <c r="AJ1630">
        <f>INDEX('CAT-4'!$1:$1048576,FAR!AF1630,FAR!AI1630)</f>
        <v>101.8</v>
      </c>
      <c r="AK1630" s="28">
        <f t="shared" si="908"/>
        <v>1.0345528455284552</v>
      </c>
      <c r="AL1630" s="28">
        <f t="shared" si="909"/>
        <v>1.0345528455284552</v>
      </c>
      <c r="AM1630" s="2">
        <f>INDEX(ELSV!$C$4:$G$58,MATCH(AE1630,ELSV!$G$4:$G$58,0),MATCH(IF(O1630&gt;2000000,"A",IF(O1630&gt;1000000,"B",IF(O1630&gt;100000,"C","D"))),ELSV!$C$4:$G$4,0))</f>
        <v>8</v>
      </c>
      <c r="AN1630" s="77">
        <f>INDEX(ELSV!$G$4:$K$58,MATCH(AE1630,ELSV!$G$4:$G$58,0),MATCH(IF(O1630&gt;2000000,"A",IF(O1630&gt;1000000,"B",IF(O1630&gt;100000,"C","D"))),ELSV!$G$4:$K$4,0))</f>
        <v>1</v>
      </c>
      <c r="AO1630" s="24">
        <f t="shared" si="898"/>
        <v>8068.8914634146331</v>
      </c>
      <c r="AP1630" s="24">
        <f t="shared" si="899"/>
        <v>8068.8914634146331</v>
      </c>
      <c r="AQ1630" s="25">
        <f t="shared" si="897"/>
        <v>0</v>
      </c>
    </row>
    <row r="1631" spans="1:43" x14ac:dyDescent="0.25">
      <c r="A1631" s="11">
        <v>3007</v>
      </c>
      <c r="B1631" s="6">
        <v>3007006203</v>
      </c>
      <c r="C1631" s="6">
        <v>20000301</v>
      </c>
      <c r="D1631" s="6">
        <v>4000000221</v>
      </c>
      <c r="E1631" s="6" t="s">
        <v>1585</v>
      </c>
      <c r="F1631" s="6" t="s">
        <v>943</v>
      </c>
      <c r="G1631" s="6"/>
      <c r="H1631" s="6">
        <v>1</v>
      </c>
      <c r="I1631" s="6" t="s">
        <v>8</v>
      </c>
      <c r="J1631" s="27">
        <v>41725</v>
      </c>
      <c r="K1631" s="27">
        <v>41725</v>
      </c>
      <c r="L1631" s="7">
        <v>7765.79</v>
      </c>
      <c r="M1631" s="7">
        <v>0</v>
      </c>
      <c r="N1631" s="7"/>
      <c r="O1631" s="8">
        <v>7765.79</v>
      </c>
      <c r="P1631" s="7">
        <v>-3939.29</v>
      </c>
      <c r="Q1631" s="7">
        <v>0</v>
      </c>
      <c r="R1631" s="7">
        <v>-491.57</v>
      </c>
      <c r="S1631" s="12">
        <f t="shared" si="890"/>
        <v>-4430.8599999999997</v>
      </c>
      <c r="T1631" s="18">
        <f t="shared" si="891"/>
        <v>3826.5</v>
      </c>
      <c r="U1631" s="18">
        <v>3334.93</v>
      </c>
      <c r="V1631" s="30">
        <f t="shared" si="892"/>
        <v>41699</v>
      </c>
      <c r="W1631" s="28">
        <f t="shared" si="896"/>
        <v>9.1888888888888882</v>
      </c>
      <c r="X1631" s="38"/>
      <c r="AD1631"/>
      <c r="AE1631" s="43" t="s">
        <v>4043</v>
      </c>
      <c r="AF1631">
        <f>MATCH(AE1631,'CAT-4'!$A:$A,0)</f>
        <v>645</v>
      </c>
      <c r="AG1631">
        <f>MATCH(V1631,'CAT-4'!$1:$1,0)</f>
        <v>27</v>
      </c>
      <c r="AH1631">
        <f>INDEX('CAT-4'!$1:$1048576,FAR!AF1631,FAR!AG1631)</f>
        <v>100.5</v>
      </c>
      <c r="AI1631">
        <f>MATCH($AI$3,'CAT-4'!$1:$1,0)</f>
        <v>133</v>
      </c>
      <c r="AJ1631">
        <f>INDEX('CAT-4'!$1:$1048576,FAR!AF1631,FAR!AI1631)</f>
        <v>115.6</v>
      </c>
      <c r="AK1631" s="28">
        <f t="shared" si="908"/>
        <v>1.1502487562189054</v>
      </c>
      <c r="AL1631" s="28">
        <f t="shared" si="909"/>
        <v>1.1502487562189054</v>
      </c>
      <c r="AM1631" s="2">
        <f>INDEX(ELSV!$C$4:$G$58,MATCH(AE1631,ELSV!$G$4:$G$58,0),MATCH(IF(O1631&gt;2000000,"A",IF(O1631&gt;1000000,"B",IF(O1631&gt;100000,"C","D"))),ELSV!$C$4:$G$4,0))</f>
        <v>6</v>
      </c>
      <c r="AN1631" s="77">
        <f>INDEX(ELSV!$G$4:$K$58,MATCH(AE1631,ELSV!$G$4:$G$58,0),MATCH(IF(O1631&gt;2000000,"A",IF(O1631&gt;1000000,"B",IF(O1631&gt;100000,"C","D"))),ELSV!$G$4:$K$4,0))</f>
        <v>1</v>
      </c>
      <c r="AO1631" s="24">
        <f t="shared" si="898"/>
        <v>8932.5902885572141</v>
      </c>
      <c r="AP1631" s="24">
        <f t="shared" si="899"/>
        <v>8932.5902885572141</v>
      </c>
      <c r="AQ1631" s="25">
        <f t="shared" si="897"/>
        <v>0</v>
      </c>
    </row>
    <row r="1632" spans="1:43" x14ac:dyDescent="0.25">
      <c r="A1632" s="11">
        <v>3007</v>
      </c>
      <c r="B1632" s="6">
        <v>3007006203</v>
      </c>
      <c r="C1632" s="6">
        <v>20000301</v>
      </c>
      <c r="D1632" s="6">
        <v>4000000226</v>
      </c>
      <c r="E1632" s="6" t="s">
        <v>1585</v>
      </c>
      <c r="F1632" s="6" t="s">
        <v>943</v>
      </c>
      <c r="G1632" s="6"/>
      <c r="H1632" s="6">
        <v>1</v>
      </c>
      <c r="I1632" s="6" t="s">
        <v>8</v>
      </c>
      <c r="J1632" s="27">
        <v>41852</v>
      </c>
      <c r="K1632" s="27">
        <v>41852</v>
      </c>
      <c r="L1632" s="7">
        <v>7765.79</v>
      </c>
      <c r="M1632" s="7">
        <v>0</v>
      </c>
      <c r="N1632" s="7"/>
      <c r="O1632" s="8">
        <v>7765.79</v>
      </c>
      <c r="P1632" s="7">
        <v>-3768.26</v>
      </c>
      <c r="Q1632" s="7">
        <v>0</v>
      </c>
      <c r="R1632" s="7">
        <v>-491.57</v>
      </c>
      <c r="S1632" s="12">
        <f t="shared" si="890"/>
        <v>-4259.83</v>
      </c>
      <c r="T1632" s="18">
        <f t="shared" si="891"/>
        <v>3997.5299999999997</v>
      </c>
      <c r="U1632" s="18">
        <v>3505.96</v>
      </c>
      <c r="V1632" s="30">
        <f t="shared" si="892"/>
        <v>41852</v>
      </c>
      <c r="W1632" s="28">
        <f t="shared" si="896"/>
        <v>8.844444444444445</v>
      </c>
      <c r="X1632" s="38"/>
      <c r="AD1632"/>
      <c r="AE1632" s="43" t="s">
        <v>4043</v>
      </c>
      <c r="AF1632">
        <f>MATCH(AE1632,'CAT-4'!$A:$A,0)</f>
        <v>645</v>
      </c>
      <c r="AG1632">
        <f>MATCH(V1632,'CAT-4'!$1:$1,0)</f>
        <v>32</v>
      </c>
      <c r="AH1632">
        <f>INDEX('CAT-4'!$1:$1048576,FAR!AF1632,FAR!AG1632)</f>
        <v>114.3</v>
      </c>
      <c r="AI1632">
        <f>MATCH($AI$3,'CAT-4'!$1:$1,0)</f>
        <v>133</v>
      </c>
      <c r="AJ1632">
        <f>INDEX('CAT-4'!$1:$1048576,FAR!AF1632,FAR!AI1632)</f>
        <v>115.6</v>
      </c>
      <c r="AK1632" s="28">
        <f t="shared" si="908"/>
        <v>1.0113735783027122</v>
      </c>
      <c r="AL1632" s="28">
        <f t="shared" si="909"/>
        <v>1.0113735783027122</v>
      </c>
      <c r="AM1632" s="2">
        <f>INDEX(ELSV!$C$4:$G$58,MATCH(AE1632,ELSV!$G$4:$G$58,0),MATCH(IF(O1632&gt;2000000,"A",IF(O1632&gt;1000000,"B",IF(O1632&gt;100000,"C","D"))),ELSV!$C$4:$G$4,0))</f>
        <v>6</v>
      </c>
      <c r="AN1632" s="77">
        <f>INDEX(ELSV!$G$4:$K$58,MATCH(AE1632,ELSV!$G$4:$G$58,0),MATCH(IF(O1632&gt;2000000,"A",IF(O1632&gt;1000000,"B",IF(O1632&gt;100000,"C","D"))),ELSV!$G$4:$K$4,0))</f>
        <v>1</v>
      </c>
      <c r="AO1632" s="24">
        <f t="shared" si="898"/>
        <v>7854.1148206474199</v>
      </c>
      <c r="AP1632" s="24">
        <f t="shared" si="899"/>
        <v>7854.114820647419</v>
      </c>
      <c r="AQ1632" s="25">
        <f t="shared" si="897"/>
        <v>0</v>
      </c>
    </row>
    <row r="1633" spans="1:43" x14ac:dyDescent="0.25">
      <c r="A1633" s="11">
        <v>3007</v>
      </c>
      <c r="B1633" s="6">
        <v>3007006203</v>
      </c>
      <c r="C1633" s="6">
        <v>20000301</v>
      </c>
      <c r="D1633" s="6">
        <v>4000000201</v>
      </c>
      <c r="E1633" s="6" t="s">
        <v>1585</v>
      </c>
      <c r="F1633" s="6" t="s">
        <v>943</v>
      </c>
      <c r="G1633" s="6"/>
      <c r="H1633" s="6">
        <v>1</v>
      </c>
      <c r="I1633" s="6" t="s">
        <v>41</v>
      </c>
      <c r="J1633" s="27">
        <v>41470</v>
      </c>
      <c r="K1633" s="27">
        <v>41470</v>
      </c>
      <c r="L1633" s="7">
        <v>7765.78</v>
      </c>
      <c r="M1633" s="7">
        <v>0</v>
      </c>
      <c r="N1633" s="7"/>
      <c r="O1633" s="8">
        <v>7765.78</v>
      </c>
      <c r="P1633" s="7">
        <v>-4282.72</v>
      </c>
      <c r="Q1633" s="7">
        <v>0</v>
      </c>
      <c r="R1633" s="7">
        <v>-491.57</v>
      </c>
      <c r="S1633" s="12">
        <f t="shared" si="890"/>
        <v>-4774.29</v>
      </c>
      <c r="T1633" s="18">
        <f t="shared" si="891"/>
        <v>3483.0599999999995</v>
      </c>
      <c r="U1633" s="18">
        <v>2991.49</v>
      </c>
      <c r="V1633" s="30">
        <f t="shared" si="892"/>
        <v>41456</v>
      </c>
      <c r="W1633" s="28">
        <f t="shared" si="896"/>
        <v>9.8888888888888893</v>
      </c>
      <c r="X1633" s="38"/>
      <c r="AD1633"/>
      <c r="AE1633" s="43" t="s">
        <v>4043</v>
      </c>
      <c r="AF1633">
        <f>MATCH(AE1633,'CAT-4'!$A:$A,0)</f>
        <v>645</v>
      </c>
      <c r="AG1633">
        <f>MATCH(V1633,'CAT-4'!$1:$1,0)</f>
        <v>19</v>
      </c>
      <c r="AH1633">
        <f>INDEX('CAT-4'!$1:$1048576,FAR!AF1633,FAR!AG1633)</f>
        <v>97.8</v>
      </c>
      <c r="AI1633">
        <f>MATCH($AI$3,'CAT-4'!$1:$1,0)</f>
        <v>133</v>
      </c>
      <c r="AJ1633">
        <f>INDEX('CAT-4'!$1:$1048576,FAR!AF1633,FAR!AI1633)</f>
        <v>115.6</v>
      </c>
      <c r="AK1633" s="28">
        <f t="shared" si="908"/>
        <v>1.1820040899795501</v>
      </c>
      <c r="AL1633" s="28">
        <f t="shared" si="909"/>
        <v>1.1820040899795501</v>
      </c>
      <c r="AM1633" s="2">
        <f>INDEX(ELSV!$C$4:$G$58,MATCH(AE1633,ELSV!$G$4:$G$58,0),MATCH(IF(O1633&gt;2000000,"A",IF(O1633&gt;1000000,"B",IF(O1633&gt;100000,"C","D"))),ELSV!$C$4:$G$4,0))</f>
        <v>6</v>
      </c>
      <c r="AN1633" s="77">
        <f>INDEX(ELSV!$G$4:$K$58,MATCH(AE1633,ELSV!$G$4:$G$58,0),MATCH(IF(O1633&gt;2000000,"A",IF(O1633&gt;1000000,"B",IF(O1633&gt;100000,"C","D"))),ELSV!$G$4:$K$4,0))</f>
        <v>1</v>
      </c>
      <c r="AO1633" s="24">
        <f t="shared" si="898"/>
        <v>9179.1837218813907</v>
      </c>
      <c r="AP1633" s="24">
        <f t="shared" si="899"/>
        <v>9179.1837218813907</v>
      </c>
      <c r="AQ1633" s="25">
        <f t="shared" si="897"/>
        <v>0</v>
      </c>
    </row>
    <row r="1634" spans="1:43" x14ac:dyDescent="0.25">
      <c r="A1634" s="11">
        <v>3006</v>
      </c>
      <c r="B1634" s="6">
        <v>3006006201</v>
      </c>
      <c r="C1634" s="6">
        <v>20000301</v>
      </c>
      <c r="D1634" s="6">
        <v>4000000312</v>
      </c>
      <c r="E1634" s="6" t="s">
        <v>1582</v>
      </c>
      <c r="F1634" s="6" t="s">
        <v>1025</v>
      </c>
      <c r="G1634" s="6"/>
      <c r="H1634" s="6">
        <v>1</v>
      </c>
      <c r="I1634" s="6" t="s">
        <v>8</v>
      </c>
      <c r="J1634" s="27">
        <v>43738</v>
      </c>
      <c r="K1634" s="27">
        <v>43738</v>
      </c>
      <c r="L1634" s="7">
        <v>7487</v>
      </c>
      <c r="M1634" s="7">
        <v>0</v>
      </c>
      <c r="N1634" s="7"/>
      <c r="O1634" s="8">
        <v>7487</v>
      </c>
      <c r="P1634" s="7">
        <v>-1186.1199999999999</v>
      </c>
      <c r="Q1634" s="7">
        <v>0</v>
      </c>
      <c r="R1634" s="7">
        <v>-473.93</v>
      </c>
      <c r="S1634" s="12">
        <f t="shared" si="890"/>
        <v>-1660.05</v>
      </c>
      <c r="T1634" s="18">
        <f t="shared" si="891"/>
        <v>6300.88</v>
      </c>
      <c r="U1634" s="18">
        <v>5826.95</v>
      </c>
      <c r="V1634" s="30">
        <f t="shared" si="892"/>
        <v>43709</v>
      </c>
      <c r="W1634" s="28">
        <f t="shared" si="896"/>
        <v>3.6805555555555554</v>
      </c>
      <c r="X1634" s="38"/>
      <c r="AD1634"/>
      <c r="AE1634" s="43" t="s">
        <v>4055</v>
      </c>
      <c r="AF1634">
        <f>MATCH(AE1634,'CAT-4'!$A:$A,0)</f>
        <v>651</v>
      </c>
      <c r="AG1634">
        <f>MATCH(V1634,'CAT-4'!$1:$1,0)</f>
        <v>93</v>
      </c>
      <c r="AH1634">
        <f>INDEX('CAT-4'!$1:$1048576,FAR!AF1634,FAR!AG1634)</f>
        <v>97.3</v>
      </c>
      <c r="AI1634">
        <f>MATCH($AI$3,'CAT-4'!$1:$1,0)</f>
        <v>133</v>
      </c>
      <c r="AJ1634">
        <f>INDEX('CAT-4'!$1:$1048576,FAR!AF1634,FAR!AI1634)</f>
        <v>101.8</v>
      </c>
      <c r="AK1634" s="28">
        <f t="shared" si="908"/>
        <v>1.0462487153134634</v>
      </c>
      <c r="AL1634" s="28">
        <f t="shared" si="909"/>
        <v>1.0462487153134634</v>
      </c>
      <c r="AM1634" s="2">
        <f>INDEX(ELSV!$C$4:$G$58,MATCH(AE1634,ELSV!$G$4:$G$58,0),MATCH(IF(O1634&gt;2000000,"A",IF(O1634&gt;1000000,"B",IF(O1634&gt;100000,"C","D"))),ELSV!$C$4:$G$4,0))</f>
        <v>8</v>
      </c>
      <c r="AN1634" s="77">
        <f>INDEX(ELSV!$G$4:$K$58,MATCH(AE1634,ELSV!$G$4:$G$58,0),MATCH(IF(O1634&gt;2000000,"A",IF(O1634&gt;1000000,"B",IF(O1634&gt;100000,"C","D"))),ELSV!$G$4:$K$4,0))</f>
        <v>1</v>
      </c>
      <c r="AO1634" s="24">
        <f t="shared" si="898"/>
        <v>7833.2641315519004</v>
      </c>
      <c r="AP1634" s="24">
        <f t="shared" si="899"/>
        <v>3603.8454771896763</v>
      </c>
      <c r="AQ1634" s="25">
        <f t="shared" si="897"/>
        <v>4229.4186543622236</v>
      </c>
    </row>
    <row r="1635" spans="1:43" x14ac:dyDescent="0.25">
      <c r="A1635" s="11">
        <v>3008</v>
      </c>
      <c r="B1635" s="6">
        <v>3008000209</v>
      </c>
      <c r="C1635" s="6">
        <v>20000401</v>
      </c>
      <c r="D1635" s="6">
        <v>5040000002</v>
      </c>
      <c r="E1635" s="6" t="s">
        <v>1586</v>
      </c>
      <c r="F1635" s="6" t="s">
        <v>1538</v>
      </c>
      <c r="G1635" s="6"/>
      <c r="H1635" s="6">
        <v>5</v>
      </c>
      <c r="I1635" s="6" t="s">
        <v>41</v>
      </c>
      <c r="J1635" s="27">
        <v>41455</v>
      </c>
      <c r="K1635" s="27">
        <v>41455</v>
      </c>
      <c r="L1635" s="7">
        <v>7395</v>
      </c>
      <c r="M1635" s="7">
        <v>0</v>
      </c>
      <c r="N1635" s="7"/>
      <c r="O1635" s="8">
        <v>7395</v>
      </c>
      <c r="P1635" s="7">
        <v>-4009.45</v>
      </c>
      <c r="Q1635" s="7">
        <v>0</v>
      </c>
      <c r="R1635" s="7">
        <v>-468.1</v>
      </c>
      <c r="S1635" s="12">
        <f t="shared" si="890"/>
        <v>-4477.55</v>
      </c>
      <c r="T1635" s="18">
        <f t="shared" si="891"/>
        <v>3385.55</v>
      </c>
      <c r="U1635" s="18">
        <v>2917.45</v>
      </c>
      <c r="V1635" s="30">
        <f t="shared" si="892"/>
        <v>41426</v>
      </c>
      <c r="W1635" s="28">
        <f t="shared" si="896"/>
        <v>9.9305555555555554</v>
      </c>
      <c r="X1635" s="38"/>
      <c r="AD1635"/>
      <c r="AE1635" s="43" t="s">
        <v>4174</v>
      </c>
      <c r="AF1635">
        <f>MATCH(AE1635,'CAT-4'!$A:$A,0)</f>
        <v>713</v>
      </c>
      <c r="AG1635">
        <f>MATCH(V1635,'CAT-4'!$1:$1,0)</f>
        <v>18</v>
      </c>
      <c r="AH1635">
        <f>INDEX('CAT-4'!$1:$1048576,FAR!AF1635,FAR!AG1635)</f>
        <v>104.2</v>
      </c>
      <c r="AI1635">
        <f>MATCH($AI$3,'CAT-4'!$1:$1,0)</f>
        <v>133</v>
      </c>
      <c r="AJ1635">
        <f>INDEX('CAT-4'!$1:$1048576,FAR!AF1635,FAR!AI1635)</f>
        <v>151.30000000000001</v>
      </c>
      <c r="AK1635" s="28">
        <f t="shared" si="908"/>
        <v>1.4520153550863724</v>
      </c>
      <c r="AL1635" s="28">
        <f t="shared" si="909"/>
        <v>1.4520153550863724</v>
      </c>
      <c r="AM1635" s="2">
        <f>INDEX(ELSV!$C$4:$G$58,MATCH(AE1635,ELSV!$G$4:$G$58,0),MATCH(IF(O1635&gt;2000000,"A",IF(O1635&gt;1000000,"B",IF(O1635&gt;100000,"C","D"))),ELSV!$C$4:$G$4,0))</f>
        <v>8</v>
      </c>
      <c r="AN1635" s="77">
        <f>INDEX(ELSV!$G$4:$K$58,MATCH(AE1635,ELSV!$G$4:$G$58,0),MATCH(IF(O1635&gt;2000000,"A",IF(O1635&gt;1000000,"B",IF(O1635&gt;100000,"C","D"))),ELSV!$G$4:$K$4,0))</f>
        <v>0.95</v>
      </c>
      <c r="AO1635" s="24">
        <f t="shared" si="898"/>
        <v>10737.653550863724</v>
      </c>
      <c r="AP1635" s="24">
        <f t="shared" si="899"/>
        <v>10200.770873320538</v>
      </c>
      <c r="AQ1635" s="25">
        <f t="shared" si="897"/>
        <v>536.88267754318622</v>
      </c>
    </row>
    <row r="1636" spans="1:43" hidden="1" x14ac:dyDescent="0.25">
      <c r="A1636" s="11">
        <v>3003</v>
      </c>
      <c r="B1636" s="6">
        <v>3003006301</v>
      </c>
      <c r="C1636" s="6">
        <v>20000401</v>
      </c>
      <c r="D1636" s="6">
        <v>5030000089</v>
      </c>
      <c r="E1636" s="6"/>
      <c r="F1636" s="6" t="s">
        <v>1398</v>
      </c>
      <c r="G1636" s="6"/>
      <c r="H1636" s="6">
        <v>1</v>
      </c>
      <c r="I1636" s="6" t="s">
        <v>41</v>
      </c>
      <c r="J1636" s="27">
        <v>40574</v>
      </c>
      <c r="K1636" s="27">
        <v>40574</v>
      </c>
      <c r="L1636" s="7">
        <v>7349.99</v>
      </c>
      <c r="M1636" s="7">
        <v>0</v>
      </c>
      <c r="N1636" s="7"/>
      <c r="O1636" s="8">
        <v>7349.99</v>
      </c>
      <c r="P1636" s="7">
        <v>-6614.99</v>
      </c>
      <c r="Q1636" s="7">
        <v>0</v>
      </c>
      <c r="R1636" s="7">
        <v>0</v>
      </c>
      <c r="S1636" s="12">
        <f t="shared" si="890"/>
        <v>-6614.99</v>
      </c>
      <c r="T1636" s="18">
        <f t="shared" si="891"/>
        <v>735</v>
      </c>
      <c r="U1636" s="18">
        <v>735</v>
      </c>
      <c r="V1636" s="30">
        <f t="shared" si="892"/>
        <v>40544</v>
      </c>
      <c r="W1636" s="28">
        <f t="shared" si="896"/>
        <v>12.347222222222221</v>
      </c>
      <c r="X1636" s="38" t="s">
        <v>3064</v>
      </c>
      <c r="Y1636">
        <f>MATCH(X1636,'CAT-3'!$A:$A,0)</f>
        <v>734</v>
      </c>
      <c r="Z1636">
        <f>MATCH(V1636,'CAT-3'!$1:$1,0)</f>
        <v>76</v>
      </c>
      <c r="AA1636">
        <f>INDEX('CAT-3'!$1:$1048576,FAR!Y1636,FAR!Z1636)</f>
        <v>113.3</v>
      </c>
      <c r="AB1636">
        <f>MATCH($AB$3,'CAT-3'!$1:$1,0)</f>
        <v>90</v>
      </c>
      <c r="AC1636">
        <f>INDEX('CAT-3'!$1:$1048576,FAR!Y1636,FAR!AB1636)</f>
        <v>116.8</v>
      </c>
      <c r="AD1636" s="28">
        <f>AC1636/AA1636</f>
        <v>1.0308914386584289</v>
      </c>
      <c r="AE1636" s="43" t="s">
        <v>4055</v>
      </c>
      <c r="AF1636">
        <f>MATCH(AE1636,'CAT-4'!$A:$A,0)</f>
        <v>651</v>
      </c>
      <c r="AG1636">
        <f>MATCH($AG$3,'CAT-4'!$1:$1,0)</f>
        <v>4</v>
      </c>
      <c r="AH1636">
        <f>INDEX('CAT-4'!$1:$1048576,FAR!AF1636,FAR!AG1636)</f>
        <v>98.5</v>
      </c>
      <c r="AI1636">
        <f>MATCH($AI$3,'CAT-4'!$1:$1,0)</f>
        <v>133</v>
      </c>
      <c r="AJ1636">
        <f>INDEX('CAT-4'!$1:$1048576,FAR!AF1636,FAR!AI1636)</f>
        <v>101.8</v>
      </c>
      <c r="AK1636" s="28">
        <f>AJ1636/AH1636</f>
        <v>1.0335025380710661</v>
      </c>
      <c r="AL1636" s="28">
        <f>AK1636*AD1636</f>
        <v>1.0654289183292189</v>
      </c>
      <c r="AM1636" s="2">
        <f>INDEX(ELSV!$C$4:$G$58,MATCH(AE1636,ELSV!$G$4:$G$58,0),MATCH(IF(O1636&gt;2000000,"A",IF(O1636&gt;1000000,"B",IF(O1636&gt;100000,"C","D"))),ELSV!$C$4:$G$4,0))</f>
        <v>8</v>
      </c>
      <c r="AN1636" s="77">
        <f>INDEX(ELSV!$G$4:$K$58,MATCH(AE1636,ELSV!$G$4:$G$58,0),MATCH(IF(O1636&gt;2000000,"A",IF(O1636&gt;1000000,"B",IF(O1636&gt;100000,"C","D"))),ELSV!$G$4:$K$4,0))</f>
        <v>1</v>
      </c>
      <c r="AO1636" s="24">
        <f t="shared" si="898"/>
        <v>7830.8918954305755</v>
      </c>
      <c r="AP1636" s="24">
        <f t="shared" si="899"/>
        <v>7830.8918954305755</v>
      </c>
      <c r="AQ1636" s="25">
        <f t="shared" si="897"/>
        <v>0</v>
      </c>
    </row>
    <row r="1637" spans="1:43" x14ac:dyDescent="0.25">
      <c r="A1637" s="11">
        <v>3006</v>
      </c>
      <c r="B1637" s="6">
        <v>3006006201</v>
      </c>
      <c r="C1637" s="6">
        <v>20000301</v>
      </c>
      <c r="D1637" s="6">
        <v>4000000250</v>
      </c>
      <c r="E1637" s="6" t="s">
        <v>1582</v>
      </c>
      <c r="F1637" s="6" t="s">
        <v>976</v>
      </c>
      <c r="G1637" s="6"/>
      <c r="H1637" s="6">
        <v>5</v>
      </c>
      <c r="I1637" s="6" t="s">
        <v>8</v>
      </c>
      <c r="J1637" s="27">
        <v>42195</v>
      </c>
      <c r="K1637" s="27">
        <v>42195</v>
      </c>
      <c r="L1637" s="7">
        <v>7312</v>
      </c>
      <c r="M1637" s="7">
        <v>0</v>
      </c>
      <c r="N1637" s="7"/>
      <c r="O1637" s="8">
        <v>7312</v>
      </c>
      <c r="P1637" s="7">
        <v>-7312</v>
      </c>
      <c r="Q1637" s="7">
        <v>0</v>
      </c>
      <c r="R1637" s="7">
        <v>0</v>
      </c>
      <c r="S1637" s="12">
        <f t="shared" si="890"/>
        <v>-7312</v>
      </c>
      <c r="T1637" s="18">
        <f t="shared" si="891"/>
        <v>0</v>
      </c>
      <c r="U1637" s="18">
        <v>0</v>
      </c>
      <c r="V1637" s="30">
        <f t="shared" si="892"/>
        <v>42186</v>
      </c>
      <c r="W1637" s="28">
        <f t="shared" si="896"/>
        <v>7.9027777777777777</v>
      </c>
      <c r="X1637" s="38"/>
      <c r="AD1637"/>
      <c r="AE1637" s="43" t="s">
        <v>4429</v>
      </c>
      <c r="AF1637">
        <f>MATCH(AE1637,'CAT-4'!$A:$A,0)</f>
        <v>844</v>
      </c>
      <c r="AG1637">
        <f>MATCH(V1637,'CAT-4'!$1:$1,0)</f>
        <v>43</v>
      </c>
      <c r="AH1637">
        <f>INDEX('CAT-4'!$1:$1048576,FAR!AF1637,FAR!AG1637)</f>
        <v>112</v>
      </c>
      <c r="AI1637">
        <f>MATCH($AI$3,'CAT-4'!$1:$1,0)</f>
        <v>133</v>
      </c>
      <c r="AJ1637">
        <f>INDEX('CAT-4'!$1:$1048576,FAR!AF1637,FAR!AI1637)</f>
        <v>157.9</v>
      </c>
      <c r="AK1637" s="28">
        <f t="shared" ref="AK1637:AK1639" si="910">AJ1637/AH1637</f>
        <v>1.4098214285714286</v>
      </c>
      <c r="AL1637" s="28">
        <f t="shared" ref="AL1637:AL1639" si="911">AK1637</f>
        <v>1.4098214285714286</v>
      </c>
      <c r="AM1637" s="2">
        <f>INDEX(ELSV!$C$4:$G$58,MATCH(AE1637,ELSV!$G$4:$G$58,0),MATCH(IF(O1637&gt;2000000,"A",IF(O1637&gt;1000000,"B",IF(O1637&gt;100000,"C","D"))),ELSV!$C$4:$G$4,0))</f>
        <v>8</v>
      </c>
      <c r="AN1637" s="77">
        <f>INDEX(ELSV!$G$4:$K$58,MATCH(AE1637,ELSV!$G$4:$G$58,0),MATCH(IF(O1637&gt;2000000,"A",IF(O1637&gt;1000000,"B",IF(O1637&gt;100000,"C","D"))),ELSV!$G$4:$K$4,0))</f>
        <v>0.95</v>
      </c>
      <c r="AO1637" s="24">
        <f t="shared" si="898"/>
        <v>10308.614285714286</v>
      </c>
      <c r="AP1637" s="24">
        <f t="shared" si="899"/>
        <v>9674.1691877480152</v>
      </c>
      <c r="AQ1637" s="25">
        <f t="shared" si="897"/>
        <v>634.44509796627062</v>
      </c>
    </row>
    <row r="1638" spans="1:43" x14ac:dyDescent="0.25">
      <c r="A1638" s="11">
        <v>3004</v>
      </c>
      <c r="B1638" s="6">
        <v>3004006201</v>
      </c>
      <c r="C1638" s="6">
        <v>20000201</v>
      </c>
      <c r="D1638" s="6">
        <v>3020000462</v>
      </c>
      <c r="E1638" s="6" t="s">
        <v>1583</v>
      </c>
      <c r="F1638" s="6" t="s">
        <v>586</v>
      </c>
      <c r="G1638" s="6"/>
      <c r="H1638" s="6">
        <v>4</v>
      </c>
      <c r="I1638" s="6" t="s">
        <v>8</v>
      </c>
      <c r="J1638" s="27">
        <v>43891</v>
      </c>
      <c r="K1638" s="27">
        <v>43891</v>
      </c>
      <c r="L1638" s="7">
        <v>7300</v>
      </c>
      <c r="M1638" s="7">
        <v>0</v>
      </c>
      <c r="N1638" s="7"/>
      <c r="O1638" s="8">
        <v>7300</v>
      </c>
      <c r="P1638" s="7">
        <v>-7300</v>
      </c>
      <c r="Q1638" s="7">
        <v>0</v>
      </c>
      <c r="R1638" s="7">
        <v>0</v>
      </c>
      <c r="S1638" s="12">
        <f t="shared" si="890"/>
        <v>-7300</v>
      </c>
      <c r="T1638" s="18">
        <f t="shared" si="891"/>
        <v>0</v>
      </c>
      <c r="U1638" s="18">
        <v>0</v>
      </c>
      <c r="V1638" s="30">
        <f t="shared" si="892"/>
        <v>43891</v>
      </c>
      <c r="W1638" s="28">
        <f t="shared" si="896"/>
        <v>3.2611111111111111</v>
      </c>
      <c r="X1638" s="38"/>
      <c r="AD1638"/>
      <c r="AE1638" s="43" t="s">
        <v>4055</v>
      </c>
      <c r="AF1638">
        <f>MATCH(AE1638,'CAT-4'!$A:$A,0)</f>
        <v>651</v>
      </c>
      <c r="AG1638">
        <f>MATCH(V1638,'CAT-4'!$1:$1,0)</f>
        <v>99</v>
      </c>
      <c r="AH1638">
        <f>INDEX('CAT-4'!$1:$1048576,FAR!AF1638,FAR!AG1638)</f>
        <v>99</v>
      </c>
      <c r="AI1638">
        <f>MATCH($AI$3,'CAT-4'!$1:$1,0)</f>
        <v>133</v>
      </c>
      <c r="AJ1638">
        <f>INDEX('CAT-4'!$1:$1048576,FAR!AF1638,FAR!AI1638)</f>
        <v>101.8</v>
      </c>
      <c r="AK1638" s="28">
        <f t="shared" si="910"/>
        <v>1.0282828282828282</v>
      </c>
      <c r="AL1638" s="28">
        <f t="shared" si="911"/>
        <v>1.0282828282828282</v>
      </c>
      <c r="AM1638" s="2">
        <f>INDEX(ELSV!$C$4:$G$58,MATCH(AE1638,ELSV!$G$4:$G$58,0),MATCH(IF(O1638&gt;2000000,"A",IF(O1638&gt;1000000,"B",IF(O1638&gt;100000,"C","D"))),ELSV!$C$4:$G$4,0))</f>
        <v>8</v>
      </c>
      <c r="AN1638" s="77">
        <f>INDEX(ELSV!$G$4:$K$58,MATCH(AE1638,ELSV!$G$4:$G$58,0),MATCH(IF(O1638&gt;2000000,"A",IF(O1638&gt;1000000,"B",IF(O1638&gt;100000,"C","D"))),ELSV!$G$4:$K$4,0))</f>
        <v>1</v>
      </c>
      <c r="AO1638" s="24">
        <f t="shared" si="898"/>
        <v>7506.4646464646457</v>
      </c>
      <c r="AP1638" s="24">
        <f t="shared" si="899"/>
        <v>3059.9269079685741</v>
      </c>
      <c r="AQ1638" s="25">
        <f t="shared" si="897"/>
        <v>4446.5377384960721</v>
      </c>
    </row>
    <row r="1639" spans="1:43" hidden="1" x14ac:dyDescent="0.25">
      <c r="A1639" s="11">
        <v>3003</v>
      </c>
      <c r="B1639" s="6">
        <v>3003006301</v>
      </c>
      <c r="C1639" s="6">
        <v>20000401</v>
      </c>
      <c r="D1639" s="6">
        <v>5030000172</v>
      </c>
      <c r="E1639" s="6"/>
      <c r="F1639" s="6" t="s">
        <v>1452</v>
      </c>
      <c r="G1639" s="6"/>
      <c r="H1639" s="6">
        <v>1</v>
      </c>
      <c r="I1639" s="6" t="s">
        <v>41</v>
      </c>
      <c r="J1639" s="27">
        <v>41397</v>
      </c>
      <c r="K1639" s="27">
        <v>41397</v>
      </c>
      <c r="L1639" s="7">
        <v>7140</v>
      </c>
      <c r="M1639" s="7">
        <v>0</v>
      </c>
      <c r="N1639" s="7"/>
      <c r="O1639" s="8">
        <v>7140</v>
      </c>
      <c r="P1639" s="7">
        <v>-6426</v>
      </c>
      <c r="Q1639" s="7">
        <v>0</v>
      </c>
      <c r="R1639" s="7">
        <v>0</v>
      </c>
      <c r="S1639" s="12">
        <f t="shared" si="890"/>
        <v>-6426</v>
      </c>
      <c r="T1639" s="18">
        <f t="shared" si="891"/>
        <v>714</v>
      </c>
      <c r="U1639" s="18">
        <v>714</v>
      </c>
      <c r="V1639" s="30">
        <f t="shared" si="892"/>
        <v>41395</v>
      </c>
      <c r="W1639" s="28">
        <f t="shared" si="896"/>
        <v>10.088888888888889</v>
      </c>
      <c r="X1639" s="38" t="s">
        <v>3110</v>
      </c>
      <c r="AD1639"/>
      <c r="AE1639" s="43" t="s">
        <v>4047</v>
      </c>
      <c r="AF1639">
        <f>MATCH(AE1639,'CAT-4'!$A:$A,0)</f>
        <v>647</v>
      </c>
      <c r="AG1639">
        <f>MATCH(V1639,'CAT-4'!$1:$1,0)</f>
        <v>17</v>
      </c>
      <c r="AH1639">
        <f>INDEX('CAT-4'!$1:$1048576,FAR!AF1639,FAR!AG1639)</f>
        <v>100</v>
      </c>
      <c r="AI1639">
        <f>MATCH($AI$3,'CAT-4'!$1:$1,0)</f>
        <v>133</v>
      </c>
      <c r="AJ1639">
        <f>INDEX('CAT-4'!$1:$1048576,FAR!AF1639,FAR!AI1639)</f>
        <v>92.8</v>
      </c>
      <c r="AK1639" s="28">
        <f t="shared" si="910"/>
        <v>0.92799999999999994</v>
      </c>
      <c r="AL1639" s="28">
        <f t="shared" si="911"/>
        <v>0.92799999999999994</v>
      </c>
      <c r="AM1639" s="2">
        <f>INDEX(ELSV!$C$4:$G$58,MATCH(AE1639,ELSV!$G$4:$G$58,0),MATCH(IF(O1639&gt;2000000,"A",IF(O1639&gt;1000000,"B",IF(O1639&gt;100000,"C","D"))),ELSV!$C$4:$G$4,0))</f>
        <v>6</v>
      </c>
      <c r="AN1639" s="77">
        <f>INDEX(ELSV!$G$4:$K$58,MATCH(AE1639,ELSV!$G$4:$G$58,0),MATCH(IF(O1639&gt;2000000,"A",IF(O1639&gt;1000000,"B",IF(O1639&gt;100000,"C","D"))),ELSV!$G$4:$K$4,0))</f>
        <v>1</v>
      </c>
      <c r="AO1639" s="24">
        <f t="shared" si="898"/>
        <v>6625.9199999999992</v>
      </c>
      <c r="AP1639" s="24">
        <f t="shared" si="899"/>
        <v>6625.9199999999983</v>
      </c>
      <c r="AQ1639" s="25">
        <f t="shared" si="897"/>
        <v>0</v>
      </c>
    </row>
    <row r="1640" spans="1:43" hidden="1" x14ac:dyDescent="0.25">
      <c r="A1640" s="11">
        <v>3003</v>
      </c>
      <c r="B1640" s="6">
        <v>3003006301</v>
      </c>
      <c r="C1640" s="6">
        <v>20000401</v>
      </c>
      <c r="D1640" s="6">
        <v>5030000087</v>
      </c>
      <c r="E1640" s="6"/>
      <c r="F1640" s="6" t="s">
        <v>1396</v>
      </c>
      <c r="G1640" s="6"/>
      <c r="H1640" s="6">
        <v>1</v>
      </c>
      <c r="I1640" s="6" t="s">
        <v>41</v>
      </c>
      <c r="J1640" s="27">
        <v>40633</v>
      </c>
      <c r="K1640" s="27">
        <v>40633</v>
      </c>
      <c r="L1640" s="7">
        <v>7035</v>
      </c>
      <c r="M1640" s="7">
        <v>0</v>
      </c>
      <c r="N1640" s="7"/>
      <c r="O1640" s="8">
        <v>7035</v>
      </c>
      <c r="P1640" s="7">
        <v>-6331.5</v>
      </c>
      <c r="Q1640" s="7">
        <v>0</v>
      </c>
      <c r="R1640" s="7">
        <v>0</v>
      </c>
      <c r="S1640" s="12">
        <f t="shared" si="890"/>
        <v>-6331.5</v>
      </c>
      <c r="T1640" s="18">
        <f t="shared" si="891"/>
        <v>703.5</v>
      </c>
      <c r="U1640" s="18">
        <v>703.5</v>
      </c>
      <c r="V1640" s="30">
        <f t="shared" si="892"/>
        <v>40603</v>
      </c>
      <c r="W1640" s="28">
        <f t="shared" si="896"/>
        <v>12.180555555555555</v>
      </c>
      <c r="X1640" s="38" t="s">
        <v>3064</v>
      </c>
      <c r="Y1640">
        <f>MATCH(X1640,'CAT-3'!$A:$A,0)</f>
        <v>734</v>
      </c>
      <c r="Z1640">
        <f>MATCH(V1640,'CAT-3'!$1:$1,0)</f>
        <v>78</v>
      </c>
      <c r="AA1640">
        <f>INDEX('CAT-3'!$1:$1048576,FAR!Y1640,FAR!Z1640)</f>
        <v>114.3</v>
      </c>
      <c r="AB1640">
        <f>MATCH($AB$3,'CAT-3'!$1:$1,0)</f>
        <v>90</v>
      </c>
      <c r="AC1640">
        <f>INDEX('CAT-3'!$1:$1048576,FAR!Y1640,FAR!AB1640)</f>
        <v>116.8</v>
      </c>
      <c r="AD1640" s="28">
        <f>AC1640/AA1640</f>
        <v>1.0218722659667541</v>
      </c>
      <c r="AE1640" s="43" t="s">
        <v>4055</v>
      </c>
      <c r="AF1640">
        <f>MATCH(AE1640,'CAT-4'!$A:$A,0)</f>
        <v>651</v>
      </c>
      <c r="AG1640">
        <f>MATCH($AG$3,'CAT-4'!$1:$1,0)</f>
        <v>4</v>
      </c>
      <c r="AH1640">
        <f>INDEX('CAT-4'!$1:$1048576,FAR!AF1640,FAR!AG1640)</f>
        <v>98.5</v>
      </c>
      <c r="AI1640">
        <f>MATCH($AI$3,'CAT-4'!$1:$1,0)</f>
        <v>133</v>
      </c>
      <c r="AJ1640">
        <f>INDEX('CAT-4'!$1:$1048576,FAR!AF1640,FAR!AI1640)</f>
        <v>101.8</v>
      </c>
      <c r="AK1640" s="28">
        <f>AJ1640/AH1640</f>
        <v>1.0335025380710661</v>
      </c>
      <c r="AL1640" s="28">
        <f>AK1640*AD1640</f>
        <v>1.0561075804610718</v>
      </c>
      <c r="AM1640" s="2">
        <f>INDEX(ELSV!$C$4:$G$58,MATCH(AE1640,ELSV!$G$4:$G$58,0),MATCH(IF(O1640&gt;2000000,"A",IF(O1640&gt;1000000,"B",IF(O1640&gt;100000,"C","D"))),ELSV!$C$4:$G$4,0))</f>
        <v>8</v>
      </c>
      <c r="AN1640" s="77">
        <f>INDEX(ELSV!$G$4:$K$58,MATCH(AE1640,ELSV!$G$4:$G$58,0),MATCH(IF(O1640&gt;2000000,"A",IF(O1640&gt;1000000,"B",IF(O1640&gt;100000,"C","D"))),ELSV!$G$4:$K$4,0))</f>
        <v>1</v>
      </c>
      <c r="AO1640" s="24">
        <f t="shared" si="898"/>
        <v>7429.7168285436401</v>
      </c>
      <c r="AP1640" s="24">
        <f t="shared" si="899"/>
        <v>7429.7168285436401</v>
      </c>
      <c r="AQ1640" s="25">
        <f t="shared" si="897"/>
        <v>0</v>
      </c>
    </row>
    <row r="1641" spans="1:43" x14ac:dyDescent="0.25">
      <c r="A1641" s="11">
        <v>3007</v>
      </c>
      <c r="B1641" s="6">
        <v>3007006201</v>
      </c>
      <c r="C1641" s="6">
        <v>20000401</v>
      </c>
      <c r="D1641" s="6">
        <v>5000000392</v>
      </c>
      <c r="E1641" s="6" t="s">
        <v>1585</v>
      </c>
      <c r="F1641" s="6" t="s">
        <v>1267</v>
      </c>
      <c r="G1641" s="6"/>
      <c r="H1641" s="6">
        <v>4</v>
      </c>
      <c r="I1641" s="6" t="s">
        <v>8</v>
      </c>
      <c r="J1641" s="27">
        <v>43847</v>
      </c>
      <c r="K1641" s="27">
        <v>43847</v>
      </c>
      <c r="L1641" s="7">
        <v>6844.01</v>
      </c>
      <c r="M1641" s="7">
        <v>0</v>
      </c>
      <c r="N1641" s="7"/>
      <c r="O1641" s="8">
        <v>6844.01</v>
      </c>
      <c r="P1641" s="7">
        <v>-6844.01</v>
      </c>
      <c r="Q1641" s="7">
        <v>0</v>
      </c>
      <c r="R1641" s="7">
        <v>0</v>
      </c>
      <c r="S1641" s="12">
        <f t="shared" si="890"/>
        <v>-6844.01</v>
      </c>
      <c r="T1641" s="18">
        <f t="shared" si="891"/>
        <v>0</v>
      </c>
      <c r="U1641" s="18">
        <v>0</v>
      </c>
      <c r="V1641" s="30">
        <f t="shared" si="892"/>
        <v>43831</v>
      </c>
      <c r="W1641" s="28">
        <f t="shared" si="896"/>
        <v>3.3833333333333333</v>
      </c>
      <c r="X1641" s="38"/>
      <c r="AD1641"/>
      <c r="AE1641" s="43" t="s">
        <v>4174</v>
      </c>
      <c r="AF1641">
        <f>MATCH(AE1641,'CAT-4'!$A:$A,0)</f>
        <v>713</v>
      </c>
      <c r="AG1641">
        <f>MATCH(V1641,'CAT-4'!$1:$1,0)</f>
        <v>97</v>
      </c>
      <c r="AH1641">
        <f>INDEX('CAT-4'!$1:$1048576,FAR!AF1641,FAR!AG1641)</f>
        <v>116.5</v>
      </c>
      <c r="AI1641">
        <f>MATCH($AI$3,'CAT-4'!$1:$1,0)</f>
        <v>133</v>
      </c>
      <c r="AJ1641">
        <f>INDEX('CAT-4'!$1:$1048576,FAR!AF1641,FAR!AI1641)</f>
        <v>151.30000000000001</v>
      </c>
      <c r="AK1641" s="28">
        <f t="shared" ref="AK1641:AK1644" si="912">AJ1641/AH1641</f>
        <v>1.2987124463519315</v>
      </c>
      <c r="AL1641" s="28">
        <f t="shared" ref="AL1641:AL1644" si="913">AK1641</f>
        <v>1.2987124463519315</v>
      </c>
      <c r="AM1641" s="2">
        <f>INDEX(ELSV!$C$4:$G$58,MATCH(AE1641,ELSV!$G$4:$G$58,0),MATCH(IF(O1641&gt;2000000,"A",IF(O1641&gt;1000000,"B",IF(O1641&gt;100000,"C","D"))),ELSV!$C$4:$G$4,0))</f>
        <v>8</v>
      </c>
      <c r="AN1641" s="77">
        <f>INDEX(ELSV!$G$4:$K$58,MATCH(AE1641,ELSV!$G$4:$G$58,0),MATCH(IF(O1641&gt;2000000,"A",IF(O1641&gt;1000000,"B",IF(O1641&gt;100000,"C","D"))),ELSV!$G$4:$K$4,0))</f>
        <v>0.95</v>
      </c>
      <c r="AO1641" s="24">
        <f t="shared" si="898"/>
        <v>8888.4009699570834</v>
      </c>
      <c r="AP1641" s="24">
        <f t="shared" si="899"/>
        <v>3571.1002647004657</v>
      </c>
      <c r="AQ1641" s="25">
        <f t="shared" si="897"/>
        <v>5317.3007052566172</v>
      </c>
    </row>
    <row r="1642" spans="1:43" x14ac:dyDescent="0.25">
      <c r="A1642" s="11">
        <v>3006</v>
      </c>
      <c r="B1642" s="6">
        <v>3006006201</v>
      </c>
      <c r="C1642" s="6">
        <v>20000301</v>
      </c>
      <c r="D1642" s="6">
        <v>4000000232</v>
      </c>
      <c r="E1642" s="6" t="s">
        <v>1582</v>
      </c>
      <c r="F1642" s="6" t="s">
        <v>962</v>
      </c>
      <c r="G1642" s="6"/>
      <c r="H1642" s="6">
        <v>2</v>
      </c>
      <c r="I1642" s="6" t="s">
        <v>8</v>
      </c>
      <c r="J1642" s="27">
        <v>41882</v>
      </c>
      <c r="K1642" s="27">
        <v>41882</v>
      </c>
      <c r="L1642" s="7">
        <v>6840</v>
      </c>
      <c r="M1642" s="7">
        <v>0</v>
      </c>
      <c r="N1642" s="7"/>
      <c r="O1642" s="8">
        <v>6840</v>
      </c>
      <c r="P1642" s="7">
        <v>-6840</v>
      </c>
      <c r="Q1642" s="7">
        <v>0</v>
      </c>
      <c r="R1642" s="7">
        <v>0</v>
      </c>
      <c r="S1642" s="12">
        <f t="shared" si="890"/>
        <v>-6840</v>
      </c>
      <c r="T1642" s="18">
        <f t="shared" si="891"/>
        <v>0</v>
      </c>
      <c r="U1642" s="18">
        <v>0</v>
      </c>
      <c r="V1642" s="30">
        <f t="shared" si="892"/>
        <v>41852</v>
      </c>
      <c r="W1642" s="28">
        <f t="shared" si="896"/>
        <v>8.7638888888888893</v>
      </c>
      <c r="X1642" s="38"/>
      <c r="AD1642"/>
      <c r="AE1642" s="43" t="s">
        <v>4429</v>
      </c>
      <c r="AF1642">
        <f>MATCH(AE1642,'CAT-4'!$A:$A,0)</f>
        <v>844</v>
      </c>
      <c r="AG1642">
        <f>MATCH(V1642,'CAT-4'!$1:$1,0)</f>
        <v>32</v>
      </c>
      <c r="AH1642">
        <f>INDEX('CAT-4'!$1:$1048576,FAR!AF1642,FAR!AG1642)</f>
        <v>117</v>
      </c>
      <c r="AI1642">
        <f>MATCH($AI$3,'CAT-4'!$1:$1,0)</f>
        <v>133</v>
      </c>
      <c r="AJ1642">
        <f>INDEX('CAT-4'!$1:$1048576,FAR!AF1642,FAR!AI1642)</f>
        <v>157.9</v>
      </c>
      <c r="AK1642" s="28">
        <f t="shared" si="912"/>
        <v>1.3495726495726497</v>
      </c>
      <c r="AL1642" s="28">
        <f t="shared" si="913"/>
        <v>1.3495726495726497</v>
      </c>
      <c r="AM1642" s="2">
        <f>INDEX(ELSV!$C$4:$G$58,MATCH(AE1642,ELSV!$G$4:$G$58,0),MATCH(IF(O1642&gt;2000000,"A",IF(O1642&gt;1000000,"B",IF(O1642&gt;100000,"C","D"))),ELSV!$C$4:$G$4,0))</f>
        <v>8</v>
      </c>
      <c r="AN1642" s="77">
        <f>INDEX(ELSV!$G$4:$K$58,MATCH(AE1642,ELSV!$G$4:$G$58,0),MATCH(IF(O1642&gt;2000000,"A",IF(O1642&gt;1000000,"B",IF(O1642&gt;100000,"C","D"))),ELSV!$G$4:$K$4,0))</f>
        <v>0.95</v>
      </c>
      <c r="AO1642" s="24">
        <f t="shared" si="898"/>
        <v>9231.0769230769238</v>
      </c>
      <c r="AP1642" s="24">
        <f t="shared" si="899"/>
        <v>8769.5230769230766</v>
      </c>
      <c r="AQ1642" s="25">
        <f t="shared" si="897"/>
        <v>461.55384615384719</v>
      </c>
    </row>
    <row r="1643" spans="1:43" x14ac:dyDescent="0.25">
      <c r="A1643" s="11">
        <v>3007</v>
      </c>
      <c r="B1643" s="6">
        <v>3007006203</v>
      </c>
      <c r="C1643" s="6">
        <v>20000301</v>
      </c>
      <c r="D1643" s="6">
        <v>4000000223</v>
      </c>
      <c r="E1643" s="6" t="s">
        <v>1585</v>
      </c>
      <c r="F1643" s="6" t="s">
        <v>941</v>
      </c>
      <c r="G1643" s="6"/>
      <c r="H1643" s="6">
        <v>1</v>
      </c>
      <c r="I1643" s="6" t="s">
        <v>8</v>
      </c>
      <c r="J1643" s="27">
        <v>41852</v>
      </c>
      <c r="K1643" s="27">
        <v>41852</v>
      </c>
      <c r="L1643" s="7">
        <v>6835.22</v>
      </c>
      <c r="M1643" s="7">
        <v>0</v>
      </c>
      <c r="N1643" s="7"/>
      <c r="O1643" s="8">
        <v>6835.22</v>
      </c>
      <c r="P1643" s="7">
        <v>-3316.74</v>
      </c>
      <c r="Q1643" s="7">
        <v>0</v>
      </c>
      <c r="R1643" s="7">
        <v>-432.67</v>
      </c>
      <c r="S1643" s="12">
        <f t="shared" si="890"/>
        <v>-3749.41</v>
      </c>
      <c r="T1643" s="18">
        <f t="shared" si="891"/>
        <v>3518.4800000000005</v>
      </c>
      <c r="U1643" s="18">
        <v>3085.81</v>
      </c>
      <c r="V1643" s="30">
        <f t="shared" si="892"/>
        <v>41852</v>
      </c>
      <c r="W1643" s="28">
        <f t="shared" si="896"/>
        <v>8.844444444444445</v>
      </c>
      <c r="X1643" s="38"/>
      <c r="AD1643"/>
      <c r="AE1643" s="43" t="s">
        <v>4429</v>
      </c>
      <c r="AF1643">
        <f>MATCH(AE1643,'CAT-4'!$A:$A,0)</f>
        <v>844</v>
      </c>
      <c r="AG1643">
        <f>MATCH(V1643,'CAT-4'!$1:$1,0)</f>
        <v>32</v>
      </c>
      <c r="AH1643">
        <f>INDEX('CAT-4'!$1:$1048576,FAR!AF1643,FAR!AG1643)</f>
        <v>117</v>
      </c>
      <c r="AI1643">
        <f>MATCH($AI$3,'CAT-4'!$1:$1,0)</f>
        <v>133</v>
      </c>
      <c r="AJ1643">
        <f>INDEX('CAT-4'!$1:$1048576,FAR!AF1643,FAR!AI1643)</f>
        <v>157.9</v>
      </c>
      <c r="AK1643" s="28">
        <f t="shared" si="912"/>
        <v>1.3495726495726497</v>
      </c>
      <c r="AL1643" s="28">
        <f t="shared" si="913"/>
        <v>1.3495726495726497</v>
      </c>
      <c r="AM1643" s="2">
        <f>INDEX(ELSV!$C$4:$G$58,MATCH(AE1643,ELSV!$G$4:$G$58,0),MATCH(IF(O1643&gt;2000000,"A",IF(O1643&gt;1000000,"B",IF(O1643&gt;100000,"C","D"))),ELSV!$C$4:$G$4,0))</f>
        <v>8</v>
      </c>
      <c r="AN1643" s="77">
        <f>INDEX(ELSV!$G$4:$K$58,MATCH(AE1643,ELSV!$G$4:$G$58,0),MATCH(IF(O1643&gt;2000000,"A",IF(O1643&gt;1000000,"B",IF(O1643&gt;100000,"C","D"))),ELSV!$G$4:$K$4,0))</f>
        <v>0.95</v>
      </c>
      <c r="AO1643" s="24">
        <f t="shared" si="898"/>
        <v>9224.625965811967</v>
      </c>
      <c r="AP1643" s="24">
        <f t="shared" si="899"/>
        <v>8763.3946675213683</v>
      </c>
      <c r="AQ1643" s="25">
        <f t="shared" si="897"/>
        <v>461.23129829059872</v>
      </c>
    </row>
    <row r="1644" spans="1:43" x14ac:dyDescent="0.25">
      <c r="A1644" s="11">
        <v>3004</v>
      </c>
      <c r="B1644" s="6">
        <v>3004000209</v>
      </c>
      <c r="C1644" s="6">
        <v>20000401</v>
      </c>
      <c r="D1644" s="6">
        <v>5000000183</v>
      </c>
      <c r="E1644" s="6" t="s">
        <v>1583</v>
      </c>
      <c r="F1644" s="6" t="s">
        <v>1149</v>
      </c>
      <c r="G1644" s="6"/>
      <c r="H1644" s="6">
        <v>2</v>
      </c>
      <c r="I1644" s="6" t="s">
        <v>8</v>
      </c>
      <c r="J1644" s="27">
        <v>41114</v>
      </c>
      <c r="K1644" s="27">
        <v>41091</v>
      </c>
      <c r="L1644" s="7">
        <v>6825</v>
      </c>
      <c r="M1644" s="7">
        <v>0</v>
      </c>
      <c r="N1644" s="7"/>
      <c r="O1644" s="8">
        <v>6825</v>
      </c>
      <c r="P1644" s="7">
        <v>-6825</v>
      </c>
      <c r="Q1644" s="7">
        <v>0</v>
      </c>
      <c r="R1644" s="7">
        <v>0</v>
      </c>
      <c r="S1644" s="12">
        <f t="shared" si="890"/>
        <v>-6825</v>
      </c>
      <c r="T1644" s="18">
        <f t="shared" si="891"/>
        <v>0</v>
      </c>
      <c r="U1644" s="18">
        <v>0</v>
      </c>
      <c r="V1644" s="30">
        <f t="shared" si="892"/>
        <v>41091</v>
      </c>
      <c r="W1644" s="28">
        <f t="shared" si="896"/>
        <v>10.927777777777777</v>
      </c>
      <c r="X1644" s="38"/>
      <c r="AD1644"/>
      <c r="AE1644" s="43" t="s">
        <v>4055</v>
      </c>
      <c r="AF1644">
        <f>MATCH(AE1644,'CAT-4'!$A:$A,0)</f>
        <v>651</v>
      </c>
      <c r="AG1644">
        <f>MATCH(V1644,'CAT-4'!$1:$1,0)</f>
        <v>7</v>
      </c>
      <c r="AH1644">
        <f>INDEX('CAT-4'!$1:$1048576,FAR!AF1644,FAR!AG1644)</f>
        <v>98.9</v>
      </c>
      <c r="AI1644">
        <f>MATCH($AI$3,'CAT-4'!$1:$1,0)</f>
        <v>133</v>
      </c>
      <c r="AJ1644">
        <f>INDEX('CAT-4'!$1:$1048576,FAR!AF1644,FAR!AI1644)</f>
        <v>101.8</v>
      </c>
      <c r="AK1644" s="28">
        <f t="shared" si="912"/>
        <v>1.0293225480283112</v>
      </c>
      <c r="AL1644" s="28">
        <f t="shared" si="913"/>
        <v>1.0293225480283112</v>
      </c>
      <c r="AM1644" s="2">
        <f>INDEX(ELSV!$C$4:$G$58,MATCH(AE1644,ELSV!$G$4:$G$58,0),MATCH(IF(O1644&gt;2000000,"A",IF(O1644&gt;1000000,"B",IF(O1644&gt;100000,"C","D"))),ELSV!$C$4:$G$4,0))</f>
        <v>8</v>
      </c>
      <c r="AN1644" s="77">
        <f>INDEX(ELSV!$G$4:$K$58,MATCH(AE1644,ELSV!$G$4:$G$58,0),MATCH(IF(O1644&gt;2000000,"A",IF(O1644&gt;1000000,"B",IF(O1644&gt;100000,"C","D"))),ELSV!$G$4:$K$4,0))</f>
        <v>1</v>
      </c>
      <c r="AO1644" s="24">
        <f t="shared" si="898"/>
        <v>7025.1263902932242</v>
      </c>
      <c r="AP1644" s="24">
        <f t="shared" si="899"/>
        <v>7025.1263902932242</v>
      </c>
      <c r="AQ1644" s="25">
        <f t="shared" si="897"/>
        <v>0</v>
      </c>
    </row>
    <row r="1645" spans="1:43" x14ac:dyDescent="0.25">
      <c r="A1645" s="11">
        <v>3004</v>
      </c>
      <c r="B1645" s="6">
        <v>3004006201</v>
      </c>
      <c r="C1645" s="6">
        <v>20000301</v>
      </c>
      <c r="D1645" s="6">
        <v>4000000077</v>
      </c>
      <c r="E1645" s="6" t="s">
        <v>1583</v>
      </c>
      <c r="F1645" s="6" t="s">
        <v>854</v>
      </c>
      <c r="G1645" s="6"/>
      <c r="H1645" s="6">
        <v>4</v>
      </c>
      <c r="I1645" s="6" t="s">
        <v>41</v>
      </c>
      <c r="J1645" s="27">
        <v>40633</v>
      </c>
      <c r="K1645" s="27">
        <v>40633</v>
      </c>
      <c r="L1645" s="7">
        <v>6810</v>
      </c>
      <c r="M1645" s="7">
        <v>0</v>
      </c>
      <c r="N1645" s="7"/>
      <c r="O1645" s="8">
        <v>6810</v>
      </c>
      <c r="P1645" s="7">
        <v>-6810</v>
      </c>
      <c r="Q1645" s="7">
        <v>0</v>
      </c>
      <c r="R1645" s="7">
        <v>0</v>
      </c>
      <c r="S1645" s="12">
        <f t="shared" si="890"/>
        <v>-6810</v>
      </c>
      <c r="T1645" s="18">
        <f t="shared" si="891"/>
        <v>0</v>
      </c>
      <c r="U1645" s="18">
        <v>0</v>
      </c>
      <c r="V1645" s="30">
        <f t="shared" si="892"/>
        <v>40603</v>
      </c>
      <c r="W1645" s="28">
        <f t="shared" si="896"/>
        <v>12.180555555555555</v>
      </c>
      <c r="X1645" s="38" t="s">
        <v>2852</v>
      </c>
      <c r="Y1645">
        <f>MATCH(X1645,'CAT-3'!$A:$A,0)</f>
        <v>628</v>
      </c>
      <c r="Z1645">
        <f>MATCH(V1645,'CAT-3'!$1:$1,0)</f>
        <v>78</v>
      </c>
      <c r="AA1645">
        <f>INDEX('CAT-3'!$1:$1048576,FAR!Y1645,FAR!Z1645)</f>
        <v>129.9</v>
      </c>
      <c r="AB1645">
        <f>MATCH($AB$3,'CAT-3'!$1:$1,0)</f>
        <v>90</v>
      </c>
      <c r="AC1645">
        <f>INDEX('CAT-3'!$1:$1048576,FAR!Y1645,FAR!AB1645)</f>
        <v>138.4</v>
      </c>
      <c r="AD1645" s="28">
        <f t="shared" ref="AD1645:AD1646" si="914">AC1645/AA1645</f>
        <v>1.0654349499615088</v>
      </c>
      <c r="AE1645" s="43" t="s">
        <v>4429</v>
      </c>
      <c r="AF1645">
        <f>MATCH(AE1645,'CAT-4'!$A:$A,0)</f>
        <v>844</v>
      </c>
      <c r="AG1645">
        <f>MATCH($AG$3,'CAT-4'!$1:$1,0)</f>
        <v>4</v>
      </c>
      <c r="AH1645">
        <f>INDEX('CAT-4'!$1:$1048576,FAR!AF1645,FAR!AG1645)</f>
        <v>103.9</v>
      </c>
      <c r="AI1645">
        <f>MATCH($AI$3,'CAT-4'!$1:$1,0)</f>
        <v>133</v>
      </c>
      <c r="AJ1645">
        <f>INDEX('CAT-4'!$1:$1048576,FAR!AF1645,FAR!AI1645)</f>
        <v>157.9</v>
      </c>
      <c r="AK1645" s="28">
        <f t="shared" ref="AK1645:AK1656" si="915">AJ1645/AH1645</f>
        <v>1.5197305101058709</v>
      </c>
      <c r="AL1645" s="28">
        <f t="shared" ref="AL1645:AL1646" si="916">AK1645*AD1645</f>
        <v>1.6191739999896269</v>
      </c>
      <c r="AM1645" s="2">
        <f>INDEX(ELSV!$C$4:$G$58,MATCH(AE1645,ELSV!$G$4:$G$58,0),MATCH(IF(O1645&gt;2000000,"A",IF(O1645&gt;1000000,"B",IF(O1645&gt;100000,"C","D"))),ELSV!$C$4:$G$4,0))</f>
        <v>8</v>
      </c>
      <c r="AN1645" s="77">
        <f>INDEX(ELSV!$G$4:$K$58,MATCH(AE1645,ELSV!$G$4:$G$58,0),MATCH(IF(O1645&gt;2000000,"A",IF(O1645&gt;1000000,"B",IF(O1645&gt;100000,"C","D"))),ELSV!$G$4:$K$4,0))</f>
        <v>0.95</v>
      </c>
      <c r="AO1645" s="24">
        <f t="shared" si="898"/>
        <v>11026.574939929358</v>
      </c>
      <c r="AP1645" s="24">
        <f t="shared" si="899"/>
        <v>10475.246192932889</v>
      </c>
      <c r="AQ1645" s="25">
        <f t="shared" si="897"/>
        <v>551.32874699646891</v>
      </c>
    </row>
    <row r="1646" spans="1:43" x14ac:dyDescent="0.25">
      <c r="A1646" s="11">
        <v>3004</v>
      </c>
      <c r="B1646" s="6">
        <v>3004006201</v>
      </c>
      <c r="C1646" s="6">
        <v>20000301</v>
      </c>
      <c r="D1646" s="6">
        <v>4000000087</v>
      </c>
      <c r="E1646" s="6" t="s">
        <v>1583</v>
      </c>
      <c r="F1646" s="6" t="s">
        <v>860</v>
      </c>
      <c r="G1646" s="6"/>
      <c r="H1646" s="6">
        <v>10</v>
      </c>
      <c r="I1646" s="6" t="s">
        <v>41</v>
      </c>
      <c r="J1646" s="27">
        <v>40633</v>
      </c>
      <c r="K1646" s="27">
        <v>40633</v>
      </c>
      <c r="L1646" s="7">
        <v>6810</v>
      </c>
      <c r="M1646" s="7">
        <v>0</v>
      </c>
      <c r="N1646" s="7"/>
      <c r="O1646" s="8">
        <v>6810</v>
      </c>
      <c r="P1646" s="7">
        <v>-6810</v>
      </c>
      <c r="Q1646" s="7">
        <v>0</v>
      </c>
      <c r="R1646" s="7">
        <v>0</v>
      </c>
      <c r="S1646" s="12">
        <f t="shared" si="890"/>
        <v>-6810</v>
      </c>
      <c r="T1646" s="18">
        <f t="shared" si="891"/>
        <v>0</v>
      </c>
      <c r="U1646" s="18">
        <v>0</v>
      </c>
      <c r="V1646" s="30">
        <f t="shared" si="892"/>
        <v>40603</v>
      </c>
      <c r="W1646" s="28">
        <f t="shared" si="896"/>
        <v>12.180555555555555</v>
      </c>
      <c r="X1646" s="38" t="s">
        <v>2852</v>
      </c>
      <c r="Y1646">
        <f>MATCH(X1646,'CAT-3'!$A:$A,0)</f>
        <v>628</v>
      </c>
      <c r="Z1646">
        <f>MATCH(V1646,'CAT-3'!$1:$1,0)</f>
        <v>78</v>
      </c>
      <c r="AA1646">
        <f>INDEX('CAT-3'!$1:$1048576,FAR!Y1646,FAR!Z1646)</f>
        <v>129.9</v>
      </c>
      <c r="AB1646">
        <f>MATCH($AB$3,'CAT-3'!$1:$1,0)</f>
        <v>90</v>
      </c>
      <c r="AC1646">
        <f>INDEX('CAT-3'!$1:$1048576,FAR!Y1646,FAR!AB1646)</f>
        <v>138.4</v>
      </c>
      <c r="AD1646" s="28">
        <f t="shared" si="914"/>
        <v>1.0654349499615088</v>
      </c>
      <c r="AE1646" s="43" t="s">
        <v>4429</v>
      </c>
      <c r="AF1646">
        <f>MATCH(AE1646,'CAT-4'!$A:$A,0)</f>
        <v>844</v>
      </c>
      <c r="AG1646">
        <f>MATCH($AG$3,'CAT-4'!$1:$1,0)</f>
        <v>4</v>
      </c>
      <c r="AH1646">
        <f>INDEX('CAT-4'!$1:$1048576,FAR!AF1646,FAR!AG1646)</f>
        <v>103.9</v>
      </c>
      <c r="AI1646">
        <f>MATCH($AI$3,'CAT-4'!$1:$1,0)</f>
        <v>133</v>
      </c>
      <c r="AJ1646">
        <f>INDEX('CAT-4'!$1:$1048576,FAR!AF1646,FAR!AI1646)</f>
        <v>157.9</v>
      </c>
      <c r="AK1646" s="28">
        <f t="shared" si="915"/>
        <v>1.5197305101058709</v>
      </c>
      <c r="AL1646" s="28">
        <f t="shared" si="916"/>
        <v>1.6191739999896269</v>
      </c>
      <c r="AM1646" s="2">
        <f>INDEX(ELSV!$C$4:$G$58,MATCH(AE1646,ELSV!$G$4:$G$58,0),MATCH(IF(O1646&gt;2000000,"A",IF(O1646&gt;1000000,"B",IF(O1646&gt;100000,"C","D"))),ELSV!$C$4:$G$4,0))</f>
        <v>8</v>
      </c>
      <c r="AN1646" s="77">
        <f>INDEX(ELSV!$G$4:$K$58,MATCH(AE1646,ELSV!$G$4:$G$58,0),MATCH(IF(O1646&gt;2000000,"A",IF(O1646&gt;1000000,"B",IF(O1646&gt;100000,"C","D"))),ELSV!$G$4:$K$4,0))</f>
        <v>0.95</v>
      </c>
      <c r="AO1646" s="24">
        <f t="shared" si="898"/>
        <v>11026.574939929358</v>
      </c>
      <c r="AP1646" s="24">
        <f t="shared" si="899"/>
        <v>10475.246192932889</v>
      </c>
      <c r="AQ1646" s="25">
        <f t="shared" si="897"/>
        <v>551.32874699646891</v>
      </c>
    </row>
    <row r="1647" spans="1:43" x14ac:dyDescent="0.25">
      <c r="A1647" s="11">
        <v>3007</v>
      </c>
      <c r="B1647" s="6">
        <v>3007006203</v>
      </c>
      <c r="C1647" s="6">
        <v>20000201</v>
      </c>
      <c r="D1647" s="6">
        <v>3020000221</v>
      </c>
      <c r="E1647" s="6" t="s">
        <v>1585</v>
      </c>
      <c r="F1647" s="6" t="s">
        <v>362</v>
      </c>
      <c r="G1647" s="6"/>
      <c r="H1647" s="6">
        <v>1</v>
      </c>
      <c r="I1647" s="6" t="s">
        <v>41</v>
      </c>
      <c r="J1647" s="27">
        <v>41398</v>
      </c>
      <c r="K1647" s="27">
        <v>41398</v>
      </c>
      <c r="L1647" s="7">
        <v>6800.01</v>
      </c>
      <c r="M1647" s="7">
        <v>0</v>
      </c>
      <c r="N1647" s="7"/>
      <c r="O1647" s="8">
        <v>6800.01</v>
      </c>
      <c r="P1647" s="7">
        <v>-3465.32</v>
      </c>
      <c r="Q1647" s="7">
        <v>0</v>
      </c>
      <c r="R1647" s="7">
        <v>-396.44</v>
      </c>
      <c r="S1647" s="12">
        <f t="shared" si="890"/>
        <v>-3861.76</v>
      </c>
      <c r="T1647" s="18">
        <f t="shared" si="891"/>
        <v>3334.69</v>
      </c>
      <c r="U1647" s="18">
        <v>2938.25</v>
      </c>
      <c r="V1647" s="30">
        <f t="shared" si="892"/>
        <v>41395</v>
      </c>
      <c r="W1647" s="28">
        <f t="shared" si="896"/>
        <v>10.08611111111111</v>
      </c>
      <c r="X1647" s="38"/>
      <c r="AD1647"/>
      <c r="AE1647" s="43" t="s">
        <v>4055</v>
      </c>
      <c r="AF1647">
        <f>MATCH(AE1647,'CAT-4'!$A:$A,0)</f>
        <v>651</v>
      </c>
      <c r="AG1647">
        <f>MATCH(V1647,'CAT-4'!$1:$1,0)</f>
        <v>17</v>
      </c>
      <c r="AH1647">
        <f>INDEX('CAT-4'!$1:$1048576,FAR!AF1647,FAR!AG1647)</f>
        <v>98.7</v>
      </c>
      <c r="AI1647">
        <f>MATCH($AI$3,'CAT-4'!$1:$1,0)</f>
        <v>133</v>
      </c>
      <c r="AJ1647">
        <f>INDEX('CAT-4'!$1:$1048576,FAR!AF1647,FAR!AI1647)</f>
        <v>101.8</v>
      </c>
      <c r="AK1647" s="28">
        <f t="shared" si="915"/>
        <v>1.0314083080040526</v>
      </c>
      <c r="AL1647" s="28">
        <f t="shared" ref="AL1647:AL1656" si="917">AK1647</f>
        <v>1.0314083080040526</v>
      </c>
      <c r="AM1647" s="2">
        <f>INDEX(ELSV!$C$4:$G$58,MATCH(AE1647,ELSV!$G$4:$G$58,0),MATCH(IF(O1647&gt;2000000,"A",IF(O1647&gt;1000000,"B",IF(O1647&gt;100000,"C","D"))),ELSV!$C$4:$G$4,0))</f>
        <v>8</v>
      </c>
      <c r="AN1647" s="77">
        <f>INDEX(ELSV!$G$4:$K$58,MATCH(AE1647,ELSV!$G$4:$G$58,0),MATCH(IF(O1647&gt;2000000,"A",IF(O1647&gt;1000000,"B",IF(O1647&gt;100000,"C","D"))),ELSV!$G$4:$K$4,0))</f>
        <v>1</v>
      </c>
      <c r="AO1647" s="24">
        <f t="shared" si="898"/>
        <v>7013.5868085106376</v>
      </c>
      <c r="AP1647" s="24">
        <f t="shared" si="899"/>
        <v>7013.5868085106376</v>
      </c>
      <c r="AQ1647" s="25">
        <f t="shared" si="897"/>
        <v>0</v>
      </c>
    </row>
    <row r="1648" spans="1:43" x14ac:dyDescent="0.25">
      <c r="A1648" s="11">
        <v>3008</v>
      </c>
      <c r="B1648" s="6">
        <v>3008006803</v>
      </c>
      <c r="C1648" s="6">
        <v>20000401</v>
      </c>
      <c r="D1648" s="6">
        <v>5030000152</v>
      </c>
      <c r="E1648" s="6" t="s">
        <v>1586</v>
      </c>
      <c r="F1648" s="6" t="s">
        <v>1440</v>
      </c>
      <c r="G1648" s="6"/>
      <c r="H1648" s="6">
        <v>1</v>
      </c>
      <c r="I1648" s="6" t="s">
        <v>41</v>
      </c>
      <c r="J1648" s="27">
        <v>41182</v>
      </c>
      <c r="K1648" s="27">
        <v>41182</v>
      </c>
      <c r="L1648" s="7">
        <v>6700.05</v>
      </c>
      <c r="M1648" s="7">
        <v>0</v>
      </c>
      <c r="N1648" s="7"/>
      <c r="O1648" s="8">
        <v>6700.05</v>
      </c>
      <c r="P1648" s="7">
        <v>-6030.04</v>
      </c>
      <c r="Q1648" s="7">
        <v>0</v>
      </c>
      <c r="R1648" s="7">
        <v>0</v>
      </c>
      <c r="S1648" s="12">
        <f t="shared" si="890"/>
        <v>-6030.04</v>
      </c>
      <c r="T1648" s="18">
        <f t="shared" si="891"/>
        <v>670.01000000000022</v>
      </c>
      <c r="U1648" s="18">
        <v>670.01</v>
      </c>
      <c r="V1648" s="30">
        <f t="shared" si="892"/>
        <v>41153</v>
      </c>
      <c r="W1648" s="28">
        <f t="shared" si="896"/>
        <v>10.680555555555555</v>
      </c>
      <c r="X1648" s="38"/>
      <c r="AD1648"/>
      <c r="AE1648" s="43" t="s">
        <v>4055</v>
      </c>
      <c r="AF1648">
        <f>MATCH(AE1648,'CAT-4'!$A:$A,0)</f>
        <v>651</v>
      </c>
      <c r="AG1648">
        <f>MATCH(V1648,'CAT-4'!$1:$1,0)</f>
        <v>9</v>
      </c>
      <c r="AH1648">
        <f>INDEX('CAT-4'!$1:$1048576,FAR!AF1648,FAR!AG1648)</f>
        <v>99.6</v>
      </c>
      <c r="AI1648">
        <f>MATCH($AI$3,'CAT-4'!$1:$1,0)</f>
        <v>133</v>
      </c>
      <c r="AJ1648">
        <f>INDEX('CAT-4'!$1:$1048576,FAR!AF1648,FAR!AI1648)</f>
        <v>101.8</v>
      </c>
      <c r="AK1648" s="28">
        <f t="shared" si="915"/>
        <v>1.0220883534136547</v>
      </c>
      <c r="AL1648" s="28">
        <f t="shared" si="917"/>
        <v>1.0220883534136547</v>
      </c>
      <c r="AM1648" s="2">
        <f>INDEX(ELSV!$C$4:$G$58,MATCH(AE1648,ELSV!$G$4:$G$58,0),MATCH(IF(O1648&gt;2000000,"A",IF(O1648&gt;1000000,"B",IF(O1648&gt;100000,"C","D"))),ELSV!$C$4:$G$4,0))</f>
        <v>8</v>
      </c>
      <c r="AN1648" s="77">
        <f>INDEX(ELSV!$G$4:$K$58,MATCH(AE1648,ELSV!$G$4:$G$58,0),MATCH(IF(O1648&gt;2000000,"A",IF(O1648&gt;1000000,"B",IF(O1648&gt;100000,"C","D"))),ELSV!$G$4:$K$4,0))</f>
        <v>1</v>
      </c>
      <c r="AO1648" s="24">
        <f t="shared" si="898"/>
        <v>6848.043072289157</v>
      </c>
      <c r="AP1648" s="24">
        <f t="shared" si="899"/>
        <v>6848.043072289157</v>
      </c>
      <c r="AQ1648" s="25">
        <f t="shared" si="897"/>
        <v>0</v>
      </c>
    </row>
    <row r="1649" spans="1:43" x14ac:dyDescent="0.25">
      <c r="A1649" s="11">
        <v>3007</v>
      </c>
      <c r="B1649" s="6">
        <v>3007006301</v>
      </c>
      <c r="C1649" s="6">
        <v>20000401</v>
      </c>
      <c r="D1649" s="6">
        <v>5030000124</v>
      </c>
      <c r="E1649" s="6" t="s">
        <v>1585</v>
      </c>
      <c r="F1649" s="6" t="s">
        <v>1424</v>
      </c>
      <c r="G1649" s="6"/>
      <c r="H1649" s="6">
        <v>1</v>
      </c>
      <c r="I1649" s="6" t="s">
        <v>8</v>
      </c>
      <c r="J1649" s="27">
        <v>41051</v>
      </c>
      <c r="K1649" s="27">
        <v>41051</v>
      </c>
      <c r="L1649" s="7">
        <v>6700</v>
      </c>
      <c r="M1649" s="7">
        <v>0</v>
      </c>
      <c r="N1649" s="7"/>
      <c r="O1649" s="8">
        <v>6700</v>
      </c>
      <c r="P1649" s="7">
        <v>-6030</v>
      </c>
      <c r="Q1649" s="7">
        <v>0</v>
      </c>
      <c r="R1649" s="7">
        <v>0</v>
      </c>
      <c r="S1649" s="12">
        <f t="shared" si="890"/>
        <v>-6030</v>
      </c>
      <c r="T1649" s="18">
        <f t="shared" si="891"/>
        <v>670</v>
      </c>
      <c r="U1649" s="18">
        <v>670</v>
      </c>
      <c r="V1649" s="30">
        <f t="shared" si="892"/>
        <v>41030</v>
      </c>
      <c r="W1649" s="28">
        <f t="shared" si="896"/>
        <v>11.036111111111111</v>
      </c>
      <c r="X1649" s="38"/>
      <c r="AD1649"/>
      <c r="AE1649" s="43" t="s">
        <v>4055</v>
      </c>
      <c r="AF1649">
        <f>MATCH(AE1649,'CAT-4'!$A:$A,0)</f>
        <v>651</v>
      </c>
      <c r="AG1649">
        <f>MATCH(V1649,'CAT-4'!$1:$1,0)</f>
        <v>5</v>
      </c>
      <c r="AH1649">
        <f>INDEX('CAT-4'!$1:$1048576,FAR!AF1649,FAR!AG1649)</f>
        <v>99.7</v>
      </c>
      <c r="AI1649">
        <f>MATCH($AI$3,'CAT-4'!$1:$1,0)</f>
        <v>133</v>
      </c>
      <c r="AJ1649">
        <f>INDEX('CAT-4'!$1:$1048576,FAR!AF1649,FAR!AI1649)</f>
        <v>101.8</v>
      </c>
      <c r="AK1649" s="28">
        <f t="shared" si="915"/>
        <v>1.0210631895687061</v>
      </c>
      <c r="AL1649" s="28">
        <f t="shared" si="917"/>
        <v>1.0210631895687061</v>
      </c>
      <c r="AM1649" s="2">
        <f>INDEX(ELSV!$C$4:$G$58,MATCH(AE1649,ELSV!$G$4:$G$58,0),MATCH(IF(O1649&gt;2000000,"A",IF(O1649&gt;1000000,"B",IF(O1649&gt;100000,"C","D"))),ELSV!$C$4:$G$4,0))</f>
        <v>8</v>
      </c>
      <c r="AN1649" s="77">
        <f>INDEX(ELSV!$G$4:$K$58,MATCH(AE1649,ELSV!$G$4:$G$58,0),MATCH(IF(O1649&gt;2000000,"A",IF(O1649&gt;1000000,"B",IF(O1649&gt;100000,"C","D"))),ELSV!$G$4:$K$4,0))</f>
        <v>1</v>
      </c>
      <c r="AO1649" s="24">
        <f t="shared" si="898"/>
        <v>6841.1233701103311</v>
      </c>
      <c r="AP1649" s="24">
        <f t="shared" si="899"/>
        <v>6841.1233701103311</v>
      </c>
      <c r="AQ1649" s="25">
        <f t="shared" si="897"/>
        <v>0</v>
      </c>
    </row>
    <row r="1650" spans="1:43" x14ac:dyDescent="0.25">
      <c r="A1650" s="11">
        <v>3004</v>
      </c>
      <c r="B1650" s="6">
        <v>3004006301</v>
      </c>
      <c r="C1650" s="6">
        <v>20000401</v>
      </c>
      <c r="D1650" s="6">
        <v>5030000134</v>
      </c>
      <c r="E1650" s="6" t="s">
        <v>1583</v>
      </c>
      <c r="F1650" s="6" t="s">
        <v>1433</v>
      </c>
      <c r="G1650" s="6"/>
      <c r="H1650" s="6">
        <v>1</v>
      </c>
      <c r="I1650" s="6" t="s">
        <v>41</v>
      </c>
      <c r="J1650" s="27">
        <v>41061</v>
      </c>
      <c r="K1650" s="27">
        <v>41061</v>
      </c>
      <c r="L1650" s="7">
        <v>6700</v>
      </c>
      <c r="M1650" s="7">
        <v>0</v>
      </c>
      <c r="N1650" s="7"/>
      <c r="O1650" s="8">
        <v>6700</v>
      </c>
      <c r="P1650" s="7">
        <v>-6030</v>
      </c>
      <c r="Q1650" s="7">
        <v>0</v>
      </c>
      <c r="R1650" s="7">
        <v>0</v>
      </c>
      <c r="S1650" s="12">
        <f t="shared" si="890"/>
        <v>-6030</v>
      </c>
      <c r="T1650" s="18">
        <f t="shared" si="891"/>
        <v>670</v>
      </c>
      <c r="U1650" s="18">
        <v>670</v>
      </c>
      <c r="V1650" s="30">
        <f t="shared" si="892"/>
        <v>41061</v>
      </c>
      <c r="W1650" s="28">
        <f t="shared" si="896"/>
        <v>11.011111111111111</v>
      </c>
      <c r="X1650" s="38"/>
      <c r="AD1650"/>
      <c r="AE1650" s="43" t="s">
        <v>4055</v>
      </c>
      <c r="AF1650">
        <f>MATCH(AE1650,'CAT-4'!$A:$A,0)</f>
        <v>651</v>
      </c>
      <c r="AG1650">
        <f>MATCH(V1650,'CAT-4'!$1:$1,0)</f>
        <v>6</v>
      </c>
      <c r="AH1650">
        <f>INDEX('CAT-4'!$1:$1048576,FAR!AF1650,FAR!AG1650)</f>
        <v>98.7</v>
      </c>
      <c r="AI1650">
        <f>MATCH($AI$3,'CAT-4'!$1:$1,0)</f>
        <v>133</v>
      </c>
      <c r="AJ1650">
        <f>INDEX('CAT-4'!$1:$1048576,FAR!AF1650,FAR!AI1650)</f>
        <v>101.8</v>
      </c>
      <c r="AK1650" s="28">
        <f t="shared" si="915"/>
        <v>1.0314083080040526</v>
      </c>
      <c r="AL1650" s="28">
        <f t="shared" si="917"/>
        <v>1.0314083080040526</v>
      </c>
      <c r="AM1650" s="2">
        <f>INDEX(ELSV!$C$4:$G$58,MATCH(AE1650,ELSV!$G$4:$G$58,0),MATCH(IF(O1650&gt;2000000,"A",IF(O1650&gt;1000000,"B",IF(O1650&gt;100000,"C","D"))),ELSV!$C$4:$G$4,0))</f>
        <v>8</v>
      </c>
      <c r="AN1650" s="77">
        <f>INDEX(ELSV!$G$4:$K$58,MATCH(AE1650,ELSV!$G$4:$G$58,0),MATCH(IF(O1650&gt;2000000,"A",IF(O1650&gt;1000000,"B",IF(O1650&gt;100000,"C","D"))),ELSV!$G$4:$K$4,0))</f>
        <v>1</v>
      </c>
      <c r="AO1650" s="24">
        <f t="shared" si="898"/>
        <v>6910.4356636271523</v>
      </c>
      <c r="AP1650" s="24">
        <f t="shared" si="899"/>
        <v>6910.4356636271523</v>
      </c>
      <c r="AQ1650" s="25">
        <f t="shared" si="897"/>
        <v>0</v>
      </c>
    </row>
    <row r="1651" spans="1:43" x14ac:dyDescent="0.25">
      <c r="A1651" s="11">
        <v>3006</v>
      </c>
      <c r="B1651" s="6">
        <v>3006000206</v>
      </c>
      <c r="C1651" s="6">
        <v>20000401</v>
      </c>
      <c r="D1651" s="6">
        <v>5030000143</v>
      </c>
      <c r="E1651" s="6" t="s">
        <v>1582</v>
      </c>
      <c r="F1651" s="6" t="s">
        <v>1436</v>
      </c>
      <c r="G1651" s="6"/>
      <c r="H1651" s="6">
        <v>1</v>
      </c>
      <c r="I1651" s="6" t="s">
        <v>41</v>
      </c>
      <c r="J1651" s="27">
        <v>41182</v>
      </c>
      <c r="K1651" s="27">
        <v>41182</v>
      </c>
      <c r="L1651" s="7">
        <v>6700</v>
      </c>
      <c r="M1651" s="7">
        <v>0</v>
      </c>
      <c r="N1651" s="7"/>
      <c r="O1651" s="8">
        <v>6700</v>
      </c>
      <c r="P1651" s="7">
        <v>-6030</v>
      </c>
      <c r="Q1651" s="7">
        <v>0</v>
      </c>
      <c r="R1651" s="7">
        <v>0</v>
      </c>
      <c r="S1651" s="12">
        <f t="shared" si="890"/>
        <v>-6030</v>
      </c>
      <c r="T1651" s="18">
        <f t="shared" si="891"/>
        <v>670</v>
      </c>
      <c r="U1651" s="18">
        <v>670</v>
      </c>
      <c r="V1651" s="30">
        <f t="shared" si="892"/>
        <v>41153</v>
      </c>
      <c r="W1651" s="28">
        <f t="shared" si="896"/>
        <v>10.680555555555555</v>
      </c>
      <c r="X1651" s="38"/>
      <c r="AD1651"/>
      <c r="AE1651" s="43" t="s">
        <v>4055</v>
      </c>
      <c r="AF1651">
        <f>MATCH(AE1651,'CAT-4'!$A:$A,0)</f>
        <v>651</v>
      </c>
      <c r="AG1651">
        <f>MATCH(V1651,'CAT-4'!$1:$1,0)</f>
        <v>9</v>
      </c>
      <c r="AH1651">
        <f>INDEX('CAT-4'!$1:$1048576,FAR!AF1651,FAR!AG1651)</f>
        <v>99.6</v>
      </c>
      <c r="AI1651">
        <f>MATCH($AI$3,'CAT-4'!$1:$1,0)</f>
        <v>133</v>
      </c>
      <c r="AJ1651">
        <f>INDEX('CAT-4'!$1:$1048576,FAR!AF1651,FAR!AI1651)</f>
        <v>101.8</v>
      </c>
      <c r="AK1651" s="28">
        <f t="shared" si="915"/>
        <v>1.0220883534136547</v>
      </c>
      <c r="AL1651" s="28">
        <f t="shared" si="917"/>
        <v>1.0220883534136547</v>
      </c>
      <c r="AM1651" s="2">
        <f>INDEX(ELSV!$C$4:$G$58,MATCH(AE1651,ELSV!$G$4:$G$58,0),MATCH(IF(O1651&gt;2000000,"A",IF(O1651&gt;1000000,"B",IF(O1651&gt;100000,"C","D"))),ELSV!$C$4:$G$4,0))</f>
        <v>8</v>
      </c>
      <c r="AN1651" s="77">
        <f>INDEX(ELSV!$G$4:$K$58,MATCH(AE1651,ELSV!$G$4:$G$58,0),MATCH(IF(O1651&gt;2000000,"A",IF(O1651&gt;1000000,"B",IF(O1651&gt;100000,"C","D"))),ELSV!$G$4:$K$4,0))</f>
        <v>1</v>
      </c>
      <c r="AO1651" s="24">
        <f t="shared" si="898"/>
        <v>6847.9919678714859</v>
      </c>
      <c r="AP1651" s="24">
        <f t="shared" si="899"/>
        <v>6847.9919678714859</v>
      </c>
      <c r="AQ1651" s="25">
        <f t="shared" si="897"/>
        <v>0</v>
      </c>
    </row>
    <row r="1652" spans="1:43" x14ac:dyDescent="0.25">
      <c r="A1652" s="11">
        <v>3007</v>
      </c>
      <c r="B1652" s="6">
        <v>3007006203</v>
      </c>
      <c r="C1652" s="6">
        <v>20000301</v>
      </c>
      <c r="D1652" s="6">
        <v>4000000199</v>
      </c>
      <c r="E1652" s="6" t="s">
        <v>1585</v>
      </c>
      <c r="F1652" s="6" t="s">
        <v>941</v>
      </c>
      <c r="G1652" s="6"/>
      <c r="H1652" s="6">
        <v>1</v>
      </c>
      <c r="I1652" s="6" t="s">
        <v>41</v>
      </c>
      <c r="J1652" s="27">
        <v>41470</v>
      </c>
      <c r="K1652" s="27">
        <v>41470</v>
      </c>
      <c r="L1652" s="7">
        <v>6591.03</v>
      </c>
      <c r="M1652" s="7">
        <v>0</v>
      </c>
      <c r="N1652" s="7"/>
      <c r="O1652" s="8">
        <v>6591.03</v>
      </c>
      <c r="P1652" s="7">
        <v>-3634.87</v>
      </c>
      <c r="Q1652" s="7">
        <v>0</v>
      </c>
      <c r="R1652" s="7">
        <v>-417.21</v>
      </c>
      <c r="S1652" s="12">
        <f t="shared" si="890"/>
        <v>-4052.08</v>
      </c>
      <c r="T1652" s="18">
        <f t="shared" si="891"/>
        <v>2956.16</v>
      </c>
      <c r="U1652" s="18">
        <v>2538.9499999999998</v>
      </c>
      <c r="V1652" s="30">
        <f t="shared" si="892"/>
        <v>41456</v>
      </c>
      <c r="W1652" s="28">
        <f t="shared" si="896"/>
        <v>9.8888888888888893</v>
      </c>
      <c r="X1652" s="38"/>
      <c r="AD1652"/>
      <c r="AE1652" s="43" t="s">
        <v>4429</v>
      </c>
      <c r="AF1652">
        <f>MATCH(AE1652,'CAT-4'!$A:$A,0)</f>
        <v>844</v>
      </c>
      <c r="AG1652">
        <f>MATCH(V1652,'CAT-4'!$1:$1,0)</f>
        <v>19</v>
      </c>
      <c r="AH1652">
        <f>INDEX('CAT-4'!$1:$1048576,FAR!AF1652,FAR!AG1652)</f>
        <v>106.6</v>
      </c>
      <c r="AI1652">
        <f>MATCH($AI$3,'CAT-4'!$1:$1,0)</f>
        <v>133</v>
      </c>
      <c r="AJ1652">
        <f>INDEX('CAT-4'!$1:$1048576,FAR!AF1652,FAR!AI1652)</f>
        <v>157.9</v>
      </c>
      <c r="AK1652" s="28">
        <f t="shared" si="915"/>
        <v>1.4812382739212009</v>
      </c>
      <c r="AL1652" s="28">
        <f t="shared" si="917"/>
        <v>1.4812382739212009</v>
      </c>
      <c r="AM1652" s="2">
        <f>INDEX(ELSV!$C$4:$G$58,MATCH(AE1652,ELSV!$G$4:$G$58,0),MATCH(IF(O1652&gt;2000000,"A",IF(O1652&gt;1000000,"B",IF(O1652&gt;100000,"C","D"))),ELSV!$C$4:$G$4,0))</f>
        <v>8</v>
      </c>
      <c r="AN1652" s="77">
        <f>INDEX(ELSV!$G$4:$K$58,MATCH(AE1652,ELSV!$G$4:$G$58,0),MATCH(IF(O1652&gt;2000000,"A",IF(O1652&gt;1000000,"B",IF(O1652&gt;100000,"C","D"))),ELSV!$G$4:$K$4,0))</f>
        <v>0.95</v>
      </c>
      <c r="AO1652" s="24">
        <f t="shared" si="898"/>
        <v>9762.8859005628528</v>
      </c>
      <c r="AP1652" s="24">
        <f t="shared" si="899"/>
        <v>9274.7416055347094</v>
      </c>
      <c r="AQ1652" s="25">
        <f t="shared" si="897"/>
        <v>488.14429502814346</v>
      </c>
    </row>
    <row r="1653" spans="1:43" x14ac:dyDescent="0.25">
      <c r="A1653" s="11">
        <v>3005</v>
      </c>
      <c r="B1653" s="6">
        <v>3005000212</v>
      </c>
      <c r="C1653" s="6">
        <v>20000301</v>
      </c>
      <c r="D1653" s="6">
        <v>4000000215</v>
      </c>
      <c r="E1653" s="6" t="s">
        <v>1584</v>
      </c>
      <c r="F1653" s="6" t="s">
        <v>955</v>
      </c>
      <c r="G1653" s="6"/>
      <c r="H1653" s="6">
        <v>1</v>
      </c>
      <c r="I1653" s="6" t="s">
        <v>41</v>
      </c>
      <c r="J1653" s="27">
        <v>41639</v>
      </c>
      <c r="K1653" s="27">
        <v>41639</v>
      </c>
      <c r="L1653" s="7">
        <v>6590.99</v>
      </c>
      <c r="M1653" s="7">
        <v>0</v>
      </c>
      <c r="N1653" s="7"/>
      <c r="O1653" s="8">
        <v>6590.99</v>
      </c>
      <c r="P1653" s="7">
        <v>-3441.7</v>
      </c>
      <c r="Q1653" s="7">
        <v>0</v>
      </c>
      <c r="R1653" s="7">
        <v>-417.21</v>
      </c>
      <c r="S1653" s="12">
        <f t="shared" si="890"/>
        <v>-3858.91</v>
      </c>
      <c r="T1653" s="18">
        <f t="shared" si="891"/>
        <v>3149.29</v>
      </c>
      <c r="U1653" s="18">
        <v>2732.08</v>
      </c>
      <c r="V1653" s="30">
        <f t="shared" si="892"/>
        <v>41609</v>
      </c>
      <c r="W1653" s="28">
        <f t="shared" si="896"/>
        <v>9.4305555555555554</v>
      </c>
      <c r="X1653" s="38"/>
      <c r="AD1653"/>
      <c r="AE1653" s="43" t="s">
        <v>4429</v>
      </c>
      <c r="AF1653">
        <f>MATCH(AE1653,'CAT-4'!$A:$A,0)</f>
        <v>844</v>
      </c>
      <c r="AG1653">
        <f>MATCH(V1653,'CAT-4'!$1:$1,0)</f>
        <v>24</v>
      </c>
      <c r="AH1653">
        <f>INDEX('CAT-4'!$1:$1048576,FAR!AF1653,FAR!AG1653)</f>
        <v>113.6</v>
      </c>
      <c r="AI1653">
        <f>MATCH($AI$3,'CAT-4'!$1:$1,0)</f>
        <v>133</v>
      </c>
      <c r="AJ1653">
        <f>INDEX('CAT-4'!$1:$1048576,FAR!AF1653,FAR!AI1653)</f>
        <v>157.9</v>
      </c>
      <c r="AK1653" s="28">
        <f t="shared" si="915"/>
        <v>1.3899647887323945</v>
      </c>
      <c r="AL1653" s="28">
        <f t="shared" si="917"/>
        <v>1.3899647887323945</v>
      </c>
      <c r="AM1653" s="2">
        <f>INDEX(ELSV!$C$4:$G$58,MATCH(AE1653,ELSV!$G$4:$G$58,0),MATCH(IF(O1653&gt;2000000,"A",IF(O1653&gt;1000000,"B",IF(O1653&gt;100000,"C","D"))),ELSV!$C$4:$G$4,0))</f>
        <v>8</v>
      </c>
      <c r="AN1653" s="77">
        <f>INDEX(ELSV!$G$4:$K$58,MATCH(AE1653,ELSV!$G$4:$G$58,0),MATCH(IF(O1653&gt;2000000,"A",IF(O1653&gt;1000000,"B",IF(O1653&gt;100000,"C","D"))),ELSV!$G$4:$K$4,0))</f>
        <v>0.95</v>
      </c>
      <c r="AO1653" s="24">
        <f t="shared" si="898"/>
        <v>9161.2440228873238</v>
      </c>
      <c r="AP1653" s="24">
        <f t="shared" si="899"/>
        <v>8703.1818217429573</v>
      </c>
      <c r="AQ1653" s="25">
        <f t="shared" si="897"/>
        <v>458.06220114436655</v>
      </c>
    </row>
    <row r="1654" spans="1:43" x14ac:dyDescent="0.25">
      <c r="A1654" s="11">
        <v>3007</v>
      </c>
      <c r="B1654" s="6">
        <v>3007000212</v>
      </c>
      <c r="C1654" s="6">
        <v>20000201</v>
      </c>
      <c r="D1654" s="6">
        <v>3020000466</v>
      </c>
      <c r="E1654" s="6" t="s">
        <v>1585</v>
      </c>
      <c r="F1654" s="6" t="s">
        <v>588</v>
      </c>
      <c r="G1654" s="6"/>
      <c r="H1654" s="6">
        <v>1</v>
      </c>
      <c r="I1654" s="6" t="s">
        <v>8</v>
      </c>
      <c r="J1654" s="27">
        <v>43883</v>
      </c>
      <c r="K1654" s="27">
        <v>43883</v>
      </c>
      <c r="L1654" s="7">
        <v>6577.01</v>
      </c>
      <c r="M1654" s="7">
        <v>0</v>
      </c>
      <c r="N1654" s="7"/>
      <c r="O1654" s="8">
        <v>6577.01</v>
      </c>
      <c r="P1654" s="7">
        <v>-807.74</v>
      </c>
      <c r="Q1654" s="7">
        <v>0</v>
      </c>
      <c r="R1654" s="7">
        <v>-383.44</v>
      </c>
      <c r="S1654" s="12">
        <f t="shared" si="890"/>
        <v>-1191.18</v>
      </c>
      <c r="T1654" s="18">
        <f t="shared" si="891"/>
        <v>5769.27</v>
      </c>
      <c r="U1654" s="18">
        <v>5385.83</v>
      </c>
      <c r="V1654" s="30">
        <f t="shared" si="892"/>
        <v>43862</v>
      </c>
      <c r="W1654" s="28">
        <f t="shared" si="896"/>
        <v>3.286111111111111</v>
      </c>
      <c r="X1654" s="38"/>
      <c r="AD1654"/>
      <c r="AE1654" s="43" t="s">
        <v>4055</v>
      </c>
      <c r="AF1654">
        <f>MATCH(AE1654,'CAT-4'!$A:$A,0)</f>
        <v>651</v>
      </c>
      <c r="AG1654">
        <f>MATCH(V1654,'CAT-4'!$1:$1,0)</f>
        <v>98</v>
      </c>
      <c r="AH1654">
        <f>INDEX('CAT-4'!$1:$1048576,FAR!AF1654,FAR!AG1654)</f>
        <v>96.5</v>
      </c>
      <c r="AI1654">
        <f>MATCH($AI$3,'CAT-4'!$1:$1,0)</f>
        <v>133</v>
      </c>
      <c r="AJ1654">
        <f>INDEX('CAT-4'!$1:$1048576,FAR!AF1654,FAR!AI1654)</f>
        <v>101.8</v>
      </c>
      <c r="AK1654" s="28">
        <f t="shared" si="915"/>
        <v>1.054922279792746</v>
      </c>
      <c r="AL1654" s="28">
        <f t="shared" si="917"/>
        <v>1.054922279792746</v>
      </c>
      <c r="AM1654" s="2">
        <f>INDEX(ELSV!$C$4:$G$58,MATCH(AE1654,ELSV!$G$4:$G$58,0),MATCH(IF(O1654&gt;2000000,"A",IF(O1654&gt;1000000,"B",IF(O1654&gt;100000,"C","D"))),ELSV!$C$4:$G$4,0))</f>
        <v>8</v>
      </c>
      <c r="AN1654" s="77">
        <f>INDEX(ELSV!$G$4:$K$58,MATCH(AE1654,ELSV!$G$4:$G$58,0),MATCH(IF(O1654&gt;2000000,"A",IF(O1654&gt;1000000,"B",IF(O1654&gt;100000,"C","D"))),ELSV!$G$4:$K$4,0))</f>
        <v>1</v>
      </c>
      <c r="AO1654" s="24">
        <f t="shared" si="898"/>
        <v>6938.234383419689</v>
      </c>
      <c r="AP1654" s="24">
        <f t="shared" si="899"/>
        <v>2849.9761373560737</v>
      </c>
      <c r="AQ1654" s="25">
        <f t="shared" si="897"/>
        <v>4088.2582460636154</v>
      </c>
    </row>
    <row r="1655" spans="1:43" x14ac:dyDescent="0.25">
      <c r="A1655" s="11">
        <v>3005</v>
      </c>
      <c r="B1655" s="6">
        <v>3005006201</v>
      </c>
      <c r="C1655" s="6">
        <v>20000301</v>
      </c>
      <c r="D1655" s="6">
        <v>4000000357</v>
      </c>
      <c r="E1655" s="6" t="s">
        <v>1584</v>
      </c>
      <c r="F1655" s="6" t="s">
        <v>1048</v>
      </c>
      <c r="G1655" s="6"/>
      <c r="H1655" s="6">
        <v>1</v>
      </c>
      <c r="I1655" s="6" t="s">
        <v>8</v>
      </c>
      <c r="J1655" s="27">
        <v>44347</v>
      </c>
      <c r="K1655" s="27">
        <v>44347</v>
      </c>
      <c r="L1655" s="7">
        <v>6500.01</v>
      </c>
      <c r="M1655" s="7">
        <v>0</v>
      </c>
      <c r="N1655" s="7"/>
      <c r="O1655" s="8">
        <v>6500.01</v>
      </c>
      <c r="P1655" s="7">
        <v>-343.81</v>
      </c>
      <c r="Q1655" s="7">
        <v>0</v>
      </c>
      <c r="R1655" s="7">
        <v>-411.45</v>
      </c>
      <c r="S1655" s="12">
        <f t="shared" si="890"/>
        <v>-755.26</v>
      </c>
      <c r="T1655" s="18">
        <f t="shared" si="891"/>
        <v>6156.2</v>
      </c>
      <c r="U1655" s="18">
        <v>5744.75</v>
      </c>
      <c r="V1655" s="30">
        <f t="shared" si="892"/>
        <v>44317</v>
      </c>
      <c r="W1655" s="28">
        <f t="shared" si="896"/>
        <v>2.0138888888888888</v>
      </c>
      <c r="X1655" s="38"/>
      <c r="AD1655"/>
      <c r="AE1655" s="43" t="s">
        <v>4429</v>
      </c>
      <c r="AF1655">
        <f>MATCH(AE1655,'CAT-4'!$A:$A,0)</f>
        <v>844</v>
      </c>
      <c r="AG1655">
        <f>MATCH(V1655,'CAT-4'!$1:$1,0)</f>
        <v>113</v>
      </c>
      <c r="AH1655">
        <f>INDEX('CAT-4'!$1:$1048576,FAR!AF1655,FAR!AG1655)</f>
        <v>146.30000000000001</v>
      </c>
      <c r="AI1655">
        <f>MATCH($AI$3,'CAT-4'!$1:$1,0)</f>
        <v>133</v>
      </c>
      <c r="AJ1655">
        <f>INDEX('CAT-4'!$1:$1048576,FAR!AF1655,FAR!AI1655)</f>
        <v>157.9</v>
      </c>
      <c r="AK1655" s="28">
        <f t="shared" si="915"/>
        <v>1.0792891319207107</v>
      </c>
      <c r="AL1655" s="28">
        <f t="shared" si="917"/>
        <v>1.0792891319207107</v>
      </c>
      <c r="AM1655" s="2">
        <f>INDEX(ELSV!$C$4:$G$58,MATCH(AE1655,ELSV!$G$4:$G$58,0),MATCH(IF(O1655&gt;2000000,"A",IF(O1655&gt;1000000,"B",IF(O1655&gt;100000,"C","D"))),ELSV!$C$4:$G$4,0))</f>
        <v>8</v>
      </c>
      <c r="AN1655" s="77">
        <f>INDEX(ELSV!$G$4:$K$58,MATCH(AE1655,ELSV!$G$4:$G$58,0),MATCH(IF(O1655&gt;2000000,"A",IF(O1655&gt;1000000,"B",IF(O1655&gt;100000,"C","D"))),ELSV!$G$4:$K$4,0))</f>
        <v>0.95</v>
      </c>
      <c r="AO1655" s="24">
        <f t="shared" si="898"/>
        <v>7015.3901503759389</v>
      </c>
      <c r="AP1655" s="24">
        <f t="shared" si="899"/>
        <v>1677.7256826636901</v>
      </c>
      <c r="AQ1655" s="25">
        <f t="shared" si="897"/>
        <v>5337.6644677122486</v>
      </c>
    </row>
    <row r="1656" spans="1:43" x14ac:dyDescent="0.25">
      <c r="A1656" s="11">
        <v>3007</v>
      </c>
      <c r="B1656" s="6">
        <v>3007000203</v>
      </c>
      <c r="C1656" s="6">
        <v>20000201</v>
      </c>
      <c r="D1656" s="6">
        <v>3020000294</v>
      </c>
      <c r="E1656" s="6" t="s">
        <v>1585</v>
      </c>
      <c r="F1656" s="6" t="s">
        <v>429</v>
      </c>
      <c r="G1656" s="6"/>
      <c r="H1656" s="6">
        <v>1</v>
      </c>
      <c r="I1656" s="6" t="s">
        <v>8</v>
      </c>
      <c r="J1656" s="27">
        <v>41816</v>
      </c>
      <c r="K1656" s="27">
        <v>41816</v>
      </c>
      <c r="L1656" s="7">
        <v>6484.01</v>
      </c>
      <c r="M1656" s="7">
        <v>0</v>
      </c>
      <c r="N1656" s="7"/>
      <c r="O1656" s="8">
        <v>6484.01</v>
      </c>
      <c r="P1656" s="7">
        <v>-2935.09</v>
      </c>
      <c r="Q1656" s="7">
        <v>0</v>
      </c>
      <c r="R1656" s="7">
        <v>-378.02</v>
      </c>
      <c r="S1656" s="12">
        <f t="shared" si="890"/>
        <v>-3313.11</v>
      </c>
      <c r="T1656" s="18">
        <f t="shared" si="891"/>
        <v>3548.92</v>
      </c>
      <c r="U1656" s="18">
        <v>3170.9</v>
      </c>
      <c r="V1656" s="30">
        <f t="shared" si="892"/>
        <v>41791</v>
      </c>
      <c r="W1656" s="28">
        <f t="shared" si="896"/>
        <v>8.9416666666666664</v>
      </c>
      <c r="X1656" s="38"/>
      <c r="AD1656"/>
      <c r="AE1656" s="43" t="s">
        <v>4061</v>
      </c>
      <c r="AF1656">
        <f>MATCH(AE1656,'CAT-4'!$A:$A,0)</f>
        <v>654</v>
      </c>
      <c r="AG1656">
        <f>MATCH(V1656,'CAT-4'!$1:$1,0)</f>
        <v>30</v>
      </c>
      <c r="AH1656">
        <f>INDEX('CAT-4'!$1:$1048576,FAR!AF1656,FAR!AG1656)</f>
        <v>105.2</v>
      </c>
      <c r="AI1656">
        <f>MATCH($AI$3,'CAT-4'!$1:$1,0)</f>
        <v>133</v>
      </c>
      <c r="AJ1656">
        <f>INDEX('CAT-4'!$1:$1048576,FAR!AF1656,FAR!AI1656)</f>
        <v>112.9</v>
      </c>
      <c r="AK1656" s="28">
        <f t="shared" si="915"/>
        <v>1.0731939163498099</v>
      </c>
      <c r="AL1656" s="28">
        <f t="shared" si="917"/>
        <v>1.0731939163498099</v>
      </c>
      <c r="AM1656" s="2">
        <f>INDEX(ELSV!$C$4:$G$58,MATCH(AE1656,ELSV!$G$4:$G$58,0),MATCH(IF(O1656&gt;2000000,"A",IF(O1656&gt;1000000,"B",IF(O1656&gt;100000,"C","D"))),ELSV!$C$4:$G$4,0))</f>
        <v>5</v>
      </c>
      <c r="AN1656" s="77">
        <f>INDEX(ELSV!$G$4:$K$58,MATCH(AE1656,ELSV!$G$4:$G$58,0),MATCH(IF(O1656&gt;2000000,"A",IF(O1656&gt;1000000,"B",IF(O1656&gt;100000,"C","D"))),ELSV!$G$4:$K$4,0))</f>
        <v>1</v>
      </c>
      <c r="AO1656" s="24">
        <f t="shared" si="898"/>
        <v>6958.6000855513312</v>
      </c>
      <c r="AP1656" s="24">
        <f t="shared" si="899"/>
        <v>6958.6000855513321</v>
      </c>
      <c r="AQ1656" s="25">
        <f t="shared" si="897"/>
        <v>0</v>
      </c>
    </row>
    <row r="1657" spans="1:43" x14ac:dyDescent="0.25">
      <c r="A1657" s="11">
        <v>3005</v>
      </c>
      <c r="B1657" s="6">
        <v>3005006203</v>
      </c>
      <c r="C1657" s="6">
        <v>20000301</v>
      </c>
      <c r="D1657" s="6">
        <v>4000000142</v>
      </c>
      <c r="E1657" s="6" t="s">
        <v>1584</v>
      </c>
      <c r="F1657" s="6" t="s">
        <v>904</v>
      </c>
      <c r="G1657" s="6"/>
      <c r="H1657" s="6">
        <v>4</v>
      </c>
      <c r="I1657" s="6" t="s">
        <v>8</v>
      </c>
      <c r="J1657" s="27">
        <v>40816</v>
      </c>
      <c r="K1657" s="27">
        <v>40787</v>
      </c>
      <c r="L1657" s="7">
        <v>6396.02</v>
      </c>
      <c r="M1657" s="7">
        <v>0</v>
      </c>
      <c r="N1657" s="7"/>
      <c r="O1657" s="8">
        <v>6396.02</v>
      </c>
      <c r="P1657" s="7">
        <v>-6396.02</v>
      </c>
      <c r="Q1657" s="7">
        <v>0</v>
      </c>
      <c r="R1657" s="7">
        <v>0</v>
      </c>
      <c r="S1657" s="12">
        <f t="shared" si="890"/>
        <v>-6396.02</v>
      </c>
      <c r="T1657" s="18">
        <f t="shared" si="891"/>
        <v>0</v>
      </c>
      <c r="U1657" s="18">
        <v>0</v>
      </c>
      <c r="V1657" s="30">
        <f t="shared" si="892"/>
        <v>40787</v>
      </c>
      <c r="W1657" s="28">
        <f t="shared" si="896"/>
        <v>11.761111111111111</v>
      </c>
      <c r="X1657" s="38" t="s">
        <v>3064</v>
      </c>
      <c r="Y1657">
        <f>MATCH(X1657,'CAT-3'!$A:$A,0)</f>
        <v>734</v>
      </c>
      <c r="Z1657">
        <f>MATCH(V1657,'CAT-3'!$1:$1,0)</f>
        <v>84</v>
      </c>
      <c r="AA1657">
        <f>INDEX('CAT-3'!$1:$1048576,FAR!Y1657,FAR!Z1657)</f>
        <v>115.1</v>
      </c>
      <c r="AB1657">
        <f>MATCH($AB$3,'CAT-3'!$1:$1,0)</f>
        <v>90</v>
      </c>
      <c r="AC1657">
        <f>INDEX('CAT-3'!$1:$1048576,FAR!Y1657,FAR!AB1657)</f>
        <v>116.8</v>
      </c>
      <c r="AD1657" s="28">
        <f>AC1657/AA1657</f>
        <v>1.0147697654213728</v>
      </c>
      <c r="AE1657" s="43" t="s">
        <v>4055</v>
      </c>
      <c r="AF1657">
        <f>MATCH(AE1657,'CAT-4'!$A:$A,0)</f>
        <v>651</v>
      </c>
      <c r="AG1657">
        <f>MATCH($AG$3,'CAT-4'!$1:$1,0)</f>
        <v>4</v>
      </c>
      <c r="AH1657">
        <f>INDEX('CAT-4'!$1:$1048576,FAR!AF1657,FAR!AG1657)</f>
        <v>98.5</v>
      </c>
      <c r="AI1657">
        <f>MATCH($AI$3,'CAT-4'!$1:$1,0)</f>
        <v>133</v>
      </c>
      <c r="AJ1657">
        <f>INDEX('CAT-4'!$1:$1048576,FAR!AF1657,FAR!AI1657)</f>
        <v>101.8</v>
      </c>
      <c r="AK1657" s="28">
        <f>AJ1657/AH1657</f>
        <v>1.0335025380710661</v>
      </c>
      <c r="AL1657" s="28">
        <f>AK1657*AD1657</f>
        <v>1.0487671281207691</v>
      </c>
      <c r="AM1657" s="2">
        <f>INDEX(ELSV!$C$4:$G$58,MATCH(AE1657,ELSV!$G$4:$G$58,0),MATCH(IF(O1657&gt;2000000,"A",IF(O1657&gt;1000000,"B",IF(O1657&gt;100000,"C","D"))),ELSV!$C$4:$G$4,0))</f>
        <v>8</v>
      </c>
      <c r="AN1657" s="77">
        <f>INDEX(ELSV!$G$4:$K$58,MATCH(AE1657,ELSV!$G$4:$G$58,0),MATCH(IF(O1657&gt;2000000,"A",IF(O1657&gt;1000000,"B",IF(O1657&gt;100000,"C","D"))),ELSV!$G$4:$K$4,0))</f>
        <v>1</v>
      </c>
      <c r="AO1657" s="24">
        <f t="shared" si="898"/>
        <v>6707.9355268030022</v>
      </c>
      <c r="AP1657" s="24">
        <f t="shared" si="899"/>
        <v>6707.9355268030022</v>
      </c>
      <c r="AQ1657" s="25">
        <f t="shared" si="897"/>
        <v>0</v>
      </c>
    </row>
    <row r="1658" spans="1:43" x14ac:dyDescent="0.25">
      <c r="A1658" s="11">
        <v>3006</v>
      </c>
      <c r="B1658" s="6">
        <v>3006000209</v>
      </c>
      <c r="C1658" s="6">
        <v>20000301</v>
      </c>
      <c r="D1658" s="6">
        <v>4000000190</v>
      </c>
      <c r="E1658" s="6" t="s">
        <v>1582</v>
      </c>
      <c r="F1658" s="6" t="s">
        <v>933</v>
      </c>
      <c r="G1658" s="6"/>
      <c r="H1658" s="6">
        <v>6</v>
      </c>
      <c r="I1658" s="6" t="s">
        <v>8</v>
      </c>
      <c r="J1658" s="27">
        <v>41274</v>
      </c>
      <c r="K1658" s="27">
        <v>41244</v>
      </c>
      <c r="L1658" s="7">
        <v>6367.35</v>
      </c>
      <c r="M1658" s="7">
        <v>0</v>
      </c>
      <c r="N1658" s="7"/>
      <c r="O1658" s="8">
        <v>6367.35</v>
      </c>
      <c r="P1658" s="7">
        <v>-6367.35</v>
      </c>
      <c r="Q1658" s="7">
        <v>0</v>
      </c>
      <c r="R1658" s="7">
        <v>0</v>
      </c>
      <c r="S1658" s="12">
        <f t="shared" si="890"/>
        <v>-6367.35</v>
      </c>
      <c r="T1658" s="18">
        <f t="shared" si="891"/>
        <v>0</v>
      </c>
      <c r="U1658" s="18">
        <v>0</v>
      </c>
      <c r="V1658" s="30">
        <f t="shared" si="892"/>
        <v>41244</v>
      </c>
      <c r="W1658" s="28">
        <f t="shared" si="896"/>
        <v>10.511111111111111</v>
      </c>
      <c r="X1658" s="38"/>
      <c r="AD1658"/>
      <c r="AE1658" s="43" t="s">
        <v>4174</v>
      </c>
      <c r="AF1658">
        <f>MATCH(AE1658,'CAT-4'!$A:$A,0)</f>
        <v>713</v>
      </c>
      <c r="AG1658">
        <f>MATCH(V1658,'CAT-4'!$1:$1,0)</f>
        <v>12</v>
      </c>
      <c r="AH1658">
        <f>INDEX('CAT-4'!$1:$1048576,FAR!AF1658,FAR!AG1658)</f>
        <v>99.4</v>
      </c>
      <c r="AI1658">
        <f>MATCH($AI$3,'CAT-4'!$1:$1,0)</f>
        <v>133</v>
      </c>
      <c r="AJ1658">
        <f>INDEX('CAT-4'!$1:$1048576,FAR!AF1658,FAR!AI1658)</f>
        <v>151.30000000000001</v>
      </c>
      <c r="AK1658" s="28">
        <f>AJ1658/AH1658</f>
        <v>1.5221327967806841</v>
      </c>
      <c r="AL1658" s="28">
        <f>AK1658</f>
        <v>1.5221327967806841</v>
      </c>
      <c r="AM1658" s="2">
        <f>INDEX(ELSV!$C$4:$G$58,MATCH(AE1658,ELSV!$G$4:$G$58,0),MATCH(IF(O1658&gt;2000000,"A",IF(O1658&gt;1000000,"B",IF(O1658&gt;100000,"C","D"))),ELSV!$C$4:$G$4,0))</f>
        <v>8</v>
      </c>
      <c r="AN1658" s="77">
        <f>INDEX(ELSV!$G$4:$K$58,MATCH(AE1658,ELSV!$G$4:$G$58,0),MATCH(IF(O1658&gt;2000000,"A",IF(O1658&gt;1000000,"B",IF(O1658&gt;100000,"C","D"))),ELSV!$G$4:$K$4,0))</f>
        <v>0.95</v>
      </c>
      <c r="AO1658" s="24">
        <f t="shared" si="898"/>
        <v>9691.9522635814901</v>
      </c>
      <c r="AP1658" s="24">
        <f t="shared" si="899"/>
        <v>9207.3546504024143</v>
      </c>
      <c r="AQ1658" s="25">
        <f t="shared" si="897"/>
        <v>484.59761317907578</v>
      </c>
    </row>
    <row r="1659" spans="1:43" x14ac:dyDescent="0.25">
      <c r="A1659" s="11">
        <v>3007</v>
      </c>
      <c r="B1659" s="6">
        <v>3007006203</v>
      </c>
      <c r="C1659" s="6">
        <v>20000301</v>
      </c>
      <c r="D1659" s="6">
        <v>4000000028</v>
      </c>
      <c r="E1659" s="6" t="s">
        <v>1585</v>
      </c>
      <c r="F1659" s="6" t="s">
        <v>814</v>
      </c>
      <c r="G1659" s="6"/>
      <c r="H1659" s="6">
        <v>3</v>
      </c>
      <c r="I1659" s="6" t="s">
        <v>8</v>
      </c>
      <c r="J1659" s="27">
        <v>40787</v>
      </c>
      <c r="K1659" s="27">
        <v>40787</v>
      </c>
      <c r="L1659" s="7">
        <v>6357</v>
      </c>
      <c r="M1659" s="7">
        <v>0</v>
      </c>
      <c r="N1659" s="7"/>
      <c r="O1659" s="8">
        <v>6357</v>
      </c>
      <c r="P1659" s="7">
        <v>-6357</v>
      </c>
      <c r="Q1659" s="7">
        <v>0</v>
      </c>
      <c r="R1659" s="7">
        <v>0</v>
      </c>
      <c r="S1659" s="12">
        <f t="shared" si="890"/>
        <v>-6357</v>
      </c>
      <c r="T1659" s="18">
        <f t="shared" si="891"/>
        <v>0</v>
      </c>
      <c r="U1659" s="18">
        <v>0</v>
      </c>
      <c r="V1659" s="30">
        <f t="shared" si="892"/>
        <v>40787</v>
      </c>
      <c r="W1659" s="28">
        <f t="shared" si="896"/>
        <v>11.761111111111111</v>
      </c>
      <c r="X1659" s="38" t="s">
        <v>2852</v>
      </c>
      <c r="Y1659">
        <f>MATCH(X1659,'CAT-3'!$A:$A,0)</f>
        <v>628</v>
      </c>
      <c r="Z1659">
        <f>MATCH(V1659,'CAT-3'!$1:$1,0)</f>
        <v>84</v>
      </c>
      <c r="AA1659">
        <f>INDEX('CAT-3'!$1:$1048576,FAR!Y1659,FAR!Z1659)</f>
        <v>134.9</v>
      </c>
      <c r="AB1659">
        <f>MATCH($AB$3,'CAT-3'!$1:$1,0)</f>
        <v>90</v>
      </c>
      <c r="AC1659">
        <f>INDEX('CAT-3'!$1:$1048576,FAR!Y1659,FAR!AB1659)</f>
        <v>138.4</v>
      </c>
      <c r="AD1659" s="28">
        <f t="shared" ref="AD1659:AD1663" si="918">AC1659/AA1659</f>
        <v>1.0259451445515197</v>
      </c>
      <c r="AE1659" s="43" t="s">
        <v>4429</v>
      </c>
      <c r="AF1659">
        <f>MATCH(AE1659,'CAT-4'!$A:$A,0)</f>
        <v>844</v>
      </c>
      <c r="AG1659">
        <f>MATCH($AG$3,'CAT-4'!$1:$1,0)</f>
        <v>4</v>
      </c>
      <c r="AH1659">
        <f>INDEX('CAT-4'!$1:$1048576,FAR!AF1659,FAR!AG1659)</f>
        <v>103.9</v>
      </c>
      <c r="AI1659">
        <f>MATCH($AI$3,'CAT-4'!$1:$1,0)</f>
        <v>133</v>
      </c>
      <c r="AJ1659">
        <f>INDEX('CAT-4'!$1:$1048576,FAR!AF1659,FAR!AI1659)</f>
        <v>157.9</v>
      </c>
      <c r="AK1659" s="28">
        <f t="shared" ref="AK1659:AK1663" si="919">AJ1659/AH1659</f>
        <v>1.5197305101058709</v>
      </c>
      <c r="AL1659" s="28">
        <f t="shared" ref="AL1659:AL1663" si="920">AK1659*AD1659</f>
        <v>1.5591601378699225</v>
      </c>
      <c r="AM1659" s="2">
        <f>INDEX(ELSV!$C$4:$G$58,MATCH(AE1659,ELSV!$G$4:$G$58,0),MATCH(IF(O1659&gt;2000000,"A",IF(O1659&gt;1000000,"B",IF(O1659&gt;100000,"C","D"))),ELSV!$C$4:$G$4,0))</f>
        <v>8</v>
      </c>
      <c r="AN1659" s="77">
        <f>INDEX(ELSV!$G$4:$K$58,MATCH(AE1659,ELSV!$G$4:$G$58,0),MATCH(IF(O1659&gt;2000000,"A",IF(O1659&gt;1000000,"B",IF(O1659&gt;100000,"C","D"))),ELSV!$G$4:$K$4,0))</f>
        <v>0.95</v>
      </c>
      <c r="AO1659" s="24">
        <f t="shared" si="898"/>
        <v>9911.5809964390974</v>
      </c>
      <c r="AP1659" s="24">
        <f t="shared" si="899"/>
        <v>9416.0019466171416</v>
      </c>
      <c r="AQ1659" s="25">
        <f t="shared" si="897"/>
        <v>495.57904982195578</v>
      </c>
    </row>
    <row r="1660" spans="1:43" x14ac:dyDescent="0.25">
      <c r="A1660" s="11">
        <v>3004</v>
      </c>
      <c r="B1660" s="6">
        <v>3004006201</v>
      </c>
      <c r="C1660" s="6">
        <v>20000301</v>
      </c>
      <c r="D1660" s="6">
        <v>4000000078</v>
      </c>
      <c r="E1660" s="6" t="s">
        <v>1583</v>
      </c>
      <c r="F1660" s="6" t="s">
        <v>855</v>
      </c>
      <c r="G1660" s="6"/>
      <c r="H1660" s="6">
        <v>4</v>
      </c>
      <c r="I1660" s="6" t="s">
        <v>41</v>
      </c>
      <c r="J1660" s="27">
        <v>40633</v>
      </c>
      <c r="K1660" s="27">
        <v>40633</v>
      </c>
      <c r="L1660" s="7">
        <v>6356</v>
      </c>
      <c r="M1660" s="7">
        <v>0</v>
      </c>
      <c r="N1660" s="7"/>
      <c r="O1660" s="8">
        <v>6356</v>
      </c>
      <c r="P1660" s="7">
        <v>-6356</v>
      </c>
      <c r="Q1660" s="7">
        <v>0</v>
      </c>
      <c r="R1660" s="7">
        <v>0</v>
      </c>
      <c r="S1660" s="12">
        <f t="shared" si="890"/>
        <v>-6356</v>
      </c>
      <c r="T1660" s="18">
        <f t="shared" si="891"/>
        <v>0</v>
      </c>
      <c r="U1660" s="18">
        <v>0</v>
      </c>
      <c r="V1660" s="30">
        <f t="shared" si="892"/>
        <v>40603</v>
      </c>
      <c r="W1660" s="28">
        <f t="shared" si="896"/>
        <v>12.180555555555555</v>
      </c>
      <c r="X1660" s="38" t="s">
        <v>2852</v>
      </c>
      <c r="Y1660">
        <f>MATCH(X1660,'CAT-3'!$A:$A,0)</f>
        <v>628</v>
      </c>
      <c r="Z1660">
        <f>MATCH(V1660,'CAT-3'!$1:$1,0)</f>
        <v>78</v>
      </c>
      <c r="AA1660">
        <f>INDEX('CAT-3'!$1:$1048576,FAR!Y1660,FAR!Z1660)</f>
        <v>129.9</v>
      </c>
      <c r="AB1660">
        <f>MATCH($AB$3,'CAT-3'!$1:$1,0)</f>
        <v>90</v>
      </c>
      <c r="AC1660">
        <f>INDEX('CAT-3'!$1:$1048576,FAR!Y1660,FAR!AB1660)</f>
        <v>138.4</v>
      </c>
      <c r="AD1660" s="28">
        <f t="shared" si="918"/>
        <v>1.0654349499615088</v>
      </c>
      <c r="AE1660" s="43" t="s">
        <v>4429</v>
      </c>
      <c r="AF1660">
        <f>MATCH(AE1660,'CAT-4'!$A:$A,0)</f>
        <v>844</v>
      </c>
      <c r="AG1660">
        <f>MATCH($AG$3,'CAT-4'!$1:$1,0)</f>
        <v>4</v>
      </c>
      <c r="AH1660">
        <f>INDEX('CAT-4'!$1:$1048576,FAR!AF1660,FAR!AG1660)</f>
        <v>103.9</v>
      </c>
      <c r="AI1660">
        <f>MATCH($AI$3,'CAT-4'!$1:$1,0)</f>
        <v>133</v>
      </c>
      <c r="AJ1660">
        <f>INDEX('CAT-4'!$1:$1048576,FAR!AF1660,FAR!AI1660)</f>
        <v>157.9</v>
      </c>
      <c r="AK1660" s="28">
        <f t="shared" si="919"/>
        <v>1.5197305101058709</v>
      </c>
      <c r="AL1660" s="28">
        <f t="shared" si="920"/>
        <v>1.6191739999896269</v>
      </c>
      <c r="AM1660" s="2">
        <f>INDEX(ELSV!$C$4:$G$58,MATCH(AE1660,ELSV!$G$4:$G$58,0),MATCH(IF(O1660&gt;2000000,"A",IF(O1660&gt;1000000,"B",IF(O1660&gt;100000,"C","D"))),ELSV!$C$4:$G$4,0))</f>
        <v>8</v>
      </c>
      <c r="AN1660" s="77">
        <f>INDEX(ELSV!$G$4:$K$58,MATCH(AE1660,ELSV!$G$4:$G$58,0),MATCH(IF(O1660&gt;2000000,"A",IF(O1660&gt;1000000,"B",IF(O1660&gt;100000,"C","D"))),ELSV!$G$4:$K$4,0))</f>
        <v>0.95</v>
      </c>
      <c r="AO1660" s="24">
        <f t="shared" si="898"/>
        <v>10291.469943934067</v>
      </c>
      <c r="AP1660" s="24">
        <f t="shared" si="899"/>
        <v>9776.8964467373644</v>
      </c>
      <c r="AQ1660" s="25">
        <f t="shared" si="897"/>
        <v>514.5734971967031</v>
      </c>
    </row>
    <row r="1661" spans="1:43" x14ac:dyDescent="0.25">
      <c r="A1661" s="11">
        <v>3004</v>
      </c>
      <c r="B1661" s="6">
        <v>3004006201</v>
      </c>
      <c r="C1661" s="6">
        <v>20000301</v>
      </c>
      <c r="D1661" s="6">
        <v>4000000090</v>
      </c>
      <c r="E1661" s="6" t="s">
        <v>1583</v>
      </c>
      <c r="F1661" s="6" t="s">
        <v>850</v>
      </c>
      <c r="G1661" s="6"/>
      <c r="H1661" s="6">
        <v>1</v>
      </c>
      <c r="I1661" s="6" t="s">
        <v>41</v>
      </c>
      <c r="J1661" s="27">
        <v>40633</v>
      </c>
      <c r="K1661" s="27">
        <v>40633</v>
      </c>
      <c r="L1661" s="7">
        <v>6356</v>
      </c>
      <c r="M1661" s="7">
        <v>0</v>
      </c>
      <c r="N1661" s="7"/>
      <c r="O1661" s="8">
        <v>6356</v>
      </c>
      <c r="P1661" s="7">
        <v>-4426.7299999999996</v>
      </c>
      <c r="Q1661" s="7">
        <v>0</v>
      </c>
      <c r="R1661" s="7">
        <v>-402.33</v>
      </c>
      <c r="S1661" s="12">
        <f t="shared" si="890"/>
        <v>-4829.0599999999995</v>
      </c>
      <c r="T1661" s="18">
        <f t="shared" si="891"/>
        <v>1929.2700000000004</v>
      </c>
      <c r="U1661" s="18">
        <v>1526.94</v>
      </c>
      <c r="V1661" s="30">
        <f t="shared" si="892"/>
        <v>40603</v>
      </c>
      <c r="W1661" s="28">
        <f t="shared" si="896"/>
        <v>12.180555555555555</v>
      </c>
      <c r="X1661" s="38" t="s">
        <v>3064</v>
      </c>
      <c r="Y1661">
        <f>MATCH(X1661,'CAT-3'!$A:$A,0)</f>
        <v>734</v>
      </c>
      <c r="Z1661">
        <f>MATCH(V1661,'CAT-3'!$1:$1,0)</f>
        <v>78</v>
      </c>
      <c r="AA1661">
        <f>INDEX('CAT-3'!$1:$1048576,FAR!Y1661,FAR!Z1661)</f>
        <v>114.3</v>
      </c>
      <c r="AB1661">
        <f>MATCH($AB$3,'CAT-3'!$1:$1,0)</f>
        <v>90</v>
      </c>
      <c r="AC1661">
        <f>INDEX('CAT-3'!$1:$1048576,FAR!Y1661,FAR!AB1661)</f>
        <v>116.8</v>
      </c>
      <c r="AD1661" s="28">
        <f t="shared" si="918"/>
        <v>1.0218722659667541</v>
      </c>
      <c r="AE1661" s="43" t="s">
        <v>4055</v>
      </c>
      <c r="AF1661">
        <f>MATCH(AE1661,'CAT-4'!$A:$A,0)</f>
        <v>651</v>
      </c>
      <c r="AG1661">
        <f>MATCH($AG$3,'CAT-4'!$1:$1,0)</f>
        <v>4</v>
      </c>
      <c r="AH1661">
        <f>INDEX('CAT-4'!$1:$1048576,FAR!AF1661,FAR!AG1661)</f>
        <v>98.5</v>
      </c>
      <c r="AI1661">
        <f>MATCH($AI$3,'CAT-4'!$1:$1,0)</f>
        <v>133</v>
      </c>
      <c r="AJ1661">
        <f>INDEX('CAT-4'!$1:$1048576,FAR!AF1661,FAR!AI1661)</f>
        <v>101.8</v>
      </c>
      <c r="AK1661" s="28">
        <f t="shared" si="919"/>
        <v>1.0335025380710661</v>
      </c>
      <c r="AL1661" s="28">
        <f t="shared" si="920"/>
        <v>1.0561075804610718</v>
      </c>
      <c r="AM1661" s="2">
        <f>INDEX(ELSV!$C$4:$G$58,MATCH(AE1661,ELSV!$G$4:$G$58,0),MATCH(IF(O1661&gt;2000000,"A",IF(O1661&gt;1000000,"B",IF(O1661&gt;100000,"C","D"))),ELSV!$C$4:$G$4,0))</f>
        <v>8</v>
      </c>
      <c r="AN1661" s="77">
        <f>INDEX(ELSV!$G$4:$K$58,MATCH(AE1661,ELSV!$G$4:$G$58,0),MATCH(IF(O1661&gt;2000000,"A",IF(O1661&gt;1000000,"B",IF(O1661&gt;100000,"C","D"))),ELSV!$G$4:$K$4,0))</f>
        <v>1</v>
      </c>
      <c r="AO1661" s="24">
        <f t="shared" si="898"/>
        <v>6712.6197814105726</v>
      </c>
      <c r="AP1661" s="24">
        <f t="shared" si="899"/>
        <v>6712.6197814105726</v>
      </c>
      <c r="AQ1661" s="25">
        <f t="shared" si="897"/>
        <v>0</v>
      </c>
    </row>
    <row r="1662" spans="1:43" x14ac:dyDescent="0.25">
      <c r="A1662" s="11">
        <v>3004</v>
      </c>
      <c r="B1662" s="6">
        <v>3004006201</v>
      </c>
      <c r="C1662" s="6">
        <v>20000301</v>
      </c>
      <c r="D1662" s="6">
        <v>4000000097</v>
      </c>
      <c r="E1662" s="6" t="s">
        <v>1583</v>
      </c>
      <c r="F1662" s="6" t="s">
        <v>867</v>
      </c>
      <c r="G1662" s="6"/>
      <c r="H1662" s="6">
        <v>25</v>
      </c>
      <c r="I1662" s="6" t="s">
        <v>41</v>
      </c>
      <c r="J1662" s="27">
        <v>40633</v>
      </c>
      <c r="K1662" s="27">
        <v>40633</v>
      </c>
      <c r="L1662" s="7">
        <v>6333</v>
      </c>
      <c r="M1662" s="7">
        <v>0</v>
      </c>
      <c r="N1662" s="7"/>
      <c r="O1662" s="8">
        <v>6333</v>
      </c>
      <c r="P1662" s="7">
        <v>-6333</v>
      </c>
      <c r="Q1662" s="7">
        <v>0</v>
      </c>
      <c r="R1662" s="7">
        <v>0</v>
      </c>
      <c r="S1662" s="12">
        <f t="shared" si="890"/>
        <v>-6333</v>
      </c>
      <c r="T1662" s="18">
        <f t="shared" si="891"/>
        <v>0</v>
      </c>
      <c r="U1662" s="18">
        <v>0</v>
      </c>
      <c r="V1662" s="30">
        <f t="shared" si="892"/>
        <v>40603</v>
      </c>
      <c r="W1662" s="28">
        <f t="shared" si="896"/>
        <v>12.180555555555555</v>
      </c>
      <c r="X1662" s="38" t="s">
        <v>2852</v>
      </c>
      <c r="Y1662">
        <f>MATCH(X1662,'CAT-3'!$A:$A,0)</f>
        <v>628</v>
      </c>
      <c r="Z1662">
        <f>MATCH(V1662,'CAT-3'!$1:$1,0)</f>
        <v>78</v>
      </c>
      <c r="AA1662">
        <f>INDEX('CAT-3'!$1:$1048576,FAR!Y1662,FAR!Z1662)</f>
        <v>129.9</v>
      </c>
      <c r="AB1662">
        <f>MATCH($AB$3,'CAT-3'!$1:$1,0)</f>
        <v>90</v>
      </c>
      <c r="AC1662">
        <f>INDEX('CAT-3'!$1:$1048576,FAR!Y1662,FAR!AB1662)</f>
        <v>138.4</v>
      </c>
      <c r="AD1662" s="28">
        <f t="shared" si="918"/>
        <v>1.0654349499615088</v>
      </c>
      <c r="AE1662" s="43" t="s">
        <v>4429</v>
      </c>
      <c r="AF1662">
        <f>MATCH(AE1662,'CAT-4'!$A:$A,0)</f>
        <v>844</v>
      </c>
      <c r="AG1662">
        <f>MATCH($AG$3,'CAT-4'!$1:$1,0)</f>
        <v>4</v>
      </c>
      <c r="AH1662">
        <f>INDEX('CAT-4'!$1:$1048576,FAR!AF1662,FAR!AG1662)</f>
        <v>103.9</v>
      </c>
      <c r="AI1662">
        <f>MATCH($AI$3,'CAT-4'!$1:$1,0)</f>
        <v>133</v>
      </c>
      <c r="AJ1662">
        <f>INDEX('CAT-4'!$1:$1048576,FAR!AF1662,FAR!AI1662)</f>
        <v>157.9</v>
      </c>
      <c r="AK1662" s="28">
        <f t="shared" si="919"/>
        <v>1.5197305101058709</v>
      </c>
      <c r="AL1662" s="28">
        <f t="shared" si="920"/>
        <v>1.6191739999896269</v>
      </c>
      <c r="AM1662" s="2">
        <f>INDEX(ELSV!$C$4:$G$58,MATCH(AE1662,ELSV!$G$4:$G$58,0),MATCH(IF(O1662&gt;2000000,"A",IF(O1662&gt;1000000,"B",IF(O1662&gt;100000,"C","D"))),ELSV!$C$4:$G$4,0))</f>
        <v>8</v>
      </c>
      <c r="AN1662" s="77">
        <f>INDEX(ELSV!$G$4:$K$58,MATCH(AE1662,ELSV!$G$4:$G$58,0),MATCH(IF(O1662&gt;2000000,"A",IF(O1662&gt;1000000,"B",IF(O1662&gt;100000,"C","D"))),ELSV!$G$4:$K$4,0))</f>
        <v>0.95</v>
      </c>
      <c r="AO1662" s="24">
        <f t="shared" si="898"/>
        <v>10254.228941934307</v>
      </c>
      <c r="AP1662" s="24">
        <f t="shared" si="899"/>
        <v>9741.5174948375916</v>
      </c>
      <c r="AQ1662" s="25">
        <f t="shared" si="897"/>
        <v>512.71144709671535</v>
      </c>
    </row>
    <row r="1663" spans="1:43" hidden="1" x14ac:dyDescent="0.25">
      <c r="A1663" s="11">
        <v>3003</v>
      </c>
      <c r="B1663" s="6">
        <v>3003006301</v>
      </c>
      <c r="C1663" s="6">
        <v>20000401</v>
      </c>
      <c r="D1663" s="6">
        <v>5000000087</v>
      </c>
      <c r="E1663" s="6"/>
      <c r="F1663" s="6" t="s">
        <v>1134</v>
      </c>
      <c r="G1663" s="6"/>
      <c r="H1663" s="6">
        <v>2</v>
      </c>
      <c r="I1663" s="6" t="s">
        <v>41</v>
      </c>
      <c r="J1663" s="27">
        <v>40623</v>
      </c>
      <c r="K1663" s="27">
        <v>40623</v>
      </c>
      <c r="L1663" s="7">
        <v>6300</v>
      </c>
      <c r="M1663" s="7">
        <v>0</v>
      </c>
      <c r="N1663" s="7"/>
      <c r="O1663" s="8">
        <v>6300</v>
      </c>
      <c r="P1663" s="7">
        <v>-4277.93</v>
      </c>
      <c r="Q1663" s="7">
        <v>0</v>
      </c>
      <c r="R1663" s="7">
        <v>-398.79</v>
      </c>
      <c r="S1663" s="12">
        <f t="shared" si="890"/>
        <v>-4676.72</v>
      </c>
      <c r="T1663" s="18">
        <f t="shared" si="891"/>
        <v>2022.0699999999997</v>
      </c>
      <c r="U1663" s="18">
        <v>1623.28</v>
      </c>
      <c r="V1663" s="30">
        <f t="shared" si="892"/>
        <v>40603</v>
      </c>
      <c r="W1663" s="28">
        <f t="shared" si="896"/>
        <v>12.205555555555556</v>
      </c>
      <c r="X1663" s="38" t="s">
        <v>3064</v>
      </c>
      <c r="Y1663">
        <f>MATCH(X1663,'CAT-3'!$A:$A,0)</f>
        <v>734</v>
      </c>
      <c r="Z1663">
        <f>MATCH(V1663,'CAT-3'!$1:$1,0)</f>
        <v>78</v>
      </c>
      <c r="AA1663">
        <f>INDEX('CAT-3'!$1:$1048576,FAR!Y1663,FAR!Z1663)</f>
        <v>114.3</v>
      </c>
      <c r="AB1663">
        <f>MATCH($AB$3,'CAT-3'!$1:$1,0)</f>
        <v>90</v>
      </c>
      <c r="AC1663">
        <f>INDEX('CAT-3'!$1:$1048576,FAR!Y1663,FAR!AB1663)</f>
        <v>116.8</v>
      </c>
      <c r="AD1663" s="28">
        <f t="shared" si="918"/>
        <v>1.0218722659667541</v>
      </c>
      <c r="AE1663" s="43" t="s">
        <v>4055</v>
      </c>
      <c r="AF1663">
        <f>MATCH(AE1663,'CAT-4'!$A:$A,0)</f>
        <v>651</v>
      </c>
      <c r="AG1663">
        <f>MATCH($AG$3,'CAT-4'!$1:$1,0)</f>
        <v>4</v>
      </c>
      <c r="AH1663">
        <f>INDEX('CAT-4'!$1:$1048576,FAR!AF1663,FAR!AG1663)</f>
        <v>98.5</v>
      </c>
      <c r="AI1663">
        <f>MATCH($AI$3,'CAT-4'!$1:$1,0)</f>
        <v>133</v>
      </c>
      <c r="AJ1663">
        <f>INDEX('CAT-4'!$1:$1048576,FAR!AF1663,FAR!AI1663)</f>
        <v>101.8</v>
      </c>
      <c r="AK1663" s="28">
        <f t="shared" si="919"/>
        <v>1.0335025380710661</v>
      </c>
      <c r="AL1663" s="28">
        <f t="shared" si="920"/>
        <v>1.0561075804610718</v>
      </c>
      <c r="AM1663" s="2">
        <f>INDEX(ELSV!$C$4:$G$58,MATCH(AE1663,ELSV!$G$4:$G$58,0),MATCH(IF(O1663&gt;2000000,"A",IF(O1663&gt;1000000,"B",IF(O1663&gt;100000,"C","D"))),ELSV!$C$4:$G$4,0))</f>
        <v>8</v>
      </c>
      <c r="AN1663" s="77">
        <f>INDEX(ELSV!$G$4:$K$58,MATCH(AE1663,ELSV!$G$4:$G$58,0),MATCH(IF(O1663&gt;2000000,"A",IF(O1663&gt;1000000,"B",IF(O1663&gt;100000,"C","D"))),ELSV!$G$4:$K$4,0))</f>
        <v>1</v>
      </c>
      <c r="AO1663" s="24">
        <f t="shared" si="898"/>
        <v>6653.4777569047519</v>
      </c>
      <c r="AP1663" s="24">
        <f t="shared" si="899"/>
        <v>6653.4777569047519</v>
      </c>
      <c r="AQ1663" s="25">
        <f t="shared" si="897"/>
        <v>0</v>
      </c>
    </row>
    <row r="1664" spans="1:43" x14ac:dyDescent="0.25">
      <c r="A1664" s="11">
        <v>3005</v>
      </c>
      <c r="B1664" s="6">
        <v>3005006301</v>
      </c>
      <c r="C1664" s="6">
        <v>20000401</v>
      </c>
      <c r="D1664" s="6">
        <v>5030000190</v>
      </c>
      <c r="E1664" s="6" t="s">
        <v>1584</v>
      </c>
      <c r="F1664" s="6" t="s">
        <v>1466</v>
      </c>
      <c r="G1664" s="6"/>
      <c r="H1664" s="6">
        <v>1</v>
      </c>
      <c r="I1664" s="6" t="s">
        <v>8</v>
      </c>
      <c r="J1664" s="27">
        <v>42095</v>
      </c>
      <c r="K1664" s="27">
        <v>42095</v>
      </c>
      <c r="L1664" s="7">
        <v>6195.01</v>
      </c>
      <c r="M1664" s="7">
        <v>0</v>
      </c>
      <c r="N1664" s="7"/>
      <c r="O1664" s="8">
        <v>6195.01</v>
      </c>
      <c r="P1664" s="7">
        <v>-6195.01</v>
      </c>
      <c r="Q1664" s="7">
        <v>0</v>
      </c>
      <c r="R1664" s="7">
        <v>0</v>
      </c>
      <c r="S1664" s="12">
        <f t="shared" si="890"/>
        <v>-6195.01</v>
      </c>
      <c r="T1664" s="18">
        <f t="shared" si="891"/>
        <v>0</v>
      </c>
      <c r="U1664" s="18">
        <v>0</v>
      </c>
      <c r="V1664" s="30">
        <f t="shared" si="892"/>
        <v>42095</v>
      </c>
      <c r="W1664" s="28">
        <f t="shared" si="896"/>
        <v>8.1777777777777771</v>
      </c>
      <c r="X1664" s="38"/>
      <c r="AD1664"/>
      <c r="AE1664" s="43" t="s">
        <v>4047</v>
      </c>
      <c r="AF1664">
        <f>MATCH(AE1664,'CAT-4'!$A:$A,0)</f>
        <v>647</v>
      </c>
      <c r="AG1664">
        <f>MATCH(V1664,'CAT-4'!$1:$1,0)</f>
        <v>40</v>
      </c>
      <c r="AH1664">
        <f>INDEX('CAT-4'!$1:$1048576,FAR!AF1664,FAR!AG1664)</f>
        <v>92.9</v>
      </c>
      <c r="AI1664">
        <f>MATCH($AI$3,'CAT-4'!$1:$1,0)</f>
        <v>133</v>
      </c>
      <c r="AJ1664">
        <f>INDEX('CAT-4'!$1:$1048576,FAR!AF1664,FAR!AI1664)</f>
        <v>92.8</v>
      </c>
      <c r="AK1664" s="28">
        <f>AJ1664/AH1664</f>
        <v>0.99892357373519902</v>
      </c>
      <c r="AL1664" s="28">
        <f>AK1664</f>
        <v>0.99892357373519902</v>
      </c>
      <c r="AM1664" s="2">
        <f>INDEX(ELSV!$C$4:$G$58,MATCH(AE1664,ELSV!$G$4:$G$58,0),MATCH(IF(O1664&gt;2000000,"A",IF(O1664&gt;1000000,"B",IF(O1664&gt;100000,"C","D"))),ELSV!$C$4:$G$4,0))</f>
        <v>6</v>
      </c>
      <c r="AN1664" s="77">
        <f>INDEX(ELSV!$G$4:$K$58,MATCH(AE1664,ELSV!$G$4:$G$58,0),MATCH(IF(O1664&gt;2000000,"A",IF(O1664&gt;1000000,"B",IF(O1664&gt;100000,"C","D"))),ELSV!$G$4:$K$4,0))</f>
        <v>1</v>
      </c>
      <c r="AO1664" s="24">
        <f t="shared" si="898"/>
        <v>6188.3415285252959</v>
      </c>
      <c r="AP1664" s="24">
        <f t="shared" si="899"/>
        <v>6188.3415285252959</v>
      </c>
      <c r="AQ1664" s="25">
        <f t="shared" si="897"/>
        <v>0</v>
      </c>
    </row>
    <row r="1665" spans="1:43" hidden="1" x14ac:dyDescent="0.25">
      <c r="A1665" s="11">
        <v>3003</v>
      </c>
      <c r="B1665" s="6">
        <v>3003006301</v>
      </c>
      <c r="C1665" s="6">
        <v>20000401</v>
      </c>
      <c r="D1665" s="6">
        <v>5030000094</v>
      </c>
      <c r="E1665" s="6"/>
      <c r="F1665" s="6" t="s">
        <v>1401</v>
      </c>
      <c r="G1665" s="6"/>
      <c r="H1665" s="6">
        <v>2</v>
      </c>
      <c r="I1665" s="6" t="s">
        <v>41</v>
      </c>
      <c r="J1665" s="27">
        <v>40602</v>
      </c>
      <c r="K1665" s="27">
        <v>40602</v>
      </c>
      <c r="L1665" s="7">
        <v>6195</v>
      </c>
      <c r="M1665" s="7">
        <v>0</v>
      </c>
      <c r="N1665" s="7"/>
      <c r="O1665" s="8">
        <v>6195</v>
      </c>
      <c r="P1665" s="7">
        <v>-6195</v>
      </c>
      <c r="Q1665" s="7">
        <v>0</v>
      </c>
      <c r="R1665" s="7">
        <v>0</v>
      </c>
      <c r="S1665" s="12">
        <f t="shared" si="890"/>
        <v>-6195</v>
      </c>
      <c r="T1665" s="18">
        <f t="shared" si="891"/>
        <v>0</v>
      </c>
      <c r="U1665" s="18">
        <v>0</v>
      </c>
      <c r="V1665" s="30">
        <f t="shared" si="892"/>
        <v>40575</v>
      </c>
      <c r="W1665" s="28">
        <f t="shared" si="896"/>
        <v>12.263888888888889</v>
      </c>
      <c r="X1665" s="38" t="s">
        <v>3110</v>
      </c>
      <c r="Y1665">
        <f>MATCH(X1665,'CAT-3'!$A:$A,0)</f>
        <v>757</v>
      </c>
      <c r="Z1665">
        <f>MATCH(V1665,'CAT-3'!$1:$1,0)</f>
        <v>77</v>
      </c>
      <c r="AA1665">
        <f>INDEX('CAT-3'!$1:$1048576,FAR!Y1665,FAR!Z1665)</f>
        <v>93.7</v>
      </c>
      <c r="AB1665">
        <f>MATCH($AB$3,'CAT-3'!$1:$1,0)</f>
        <v>90</v>
      </c>
      <c r="AC1665">
        <f>INDEX('CAT-3'!$1:$1048576,FAR!Y1665,FAR!AB1665)</f>
        <v>93.3</v>
      </c>
      <c r="AD1665" s="28">
        <f>AC1665/AA1665</f>
        <v>0.99573105656350047</v>
      </c>
      <c r="AE1665" s="43" t="s">
        <v>4047</v>
      </c>
      <c r="AF1665">
        <f>MATCH(AE1665,'CAT-4'!$A:$A,0)</f>
        <v>647</v>
      </c>
      <c r="AG1665">
        <f>MATCH($AG$3,'CAT-4'!$1:$1,0)</f>
        <v>4</v>
      </c>
      <c r="AH1665">
        <f>INDEX('CAT-4'!$1:$1048576,FAR!AF1665,FAR!AG1665)</f>
        <v>100.5</v>
      </c>
      <c r="AI1665">
        <f>MATCH($AI$3,'CAT-4'!$1:$1,0)</f>
        <v>133</v>
      </c>
      <c r="AJ1665">
        <f>INDEX('CAT-4'!$1:$1048576,FAR!AF1665,FAR!AI1665)</f>
        <v>92.8</v>
      </c>
      <c r="AK1665" s="28">
        <f>AJ1665/AH1665</f>
        <v>0.92338308457711438</v>
      </c>
      <c r="AL1665" s="28">
        <f>AK1665*AD1665</f>
        <v>0.9194412144188342</v>
      </c>
      <c r="AM1665" s="2">
        <f>INDEX(ELSV!$C$4:$G$58,MATCH(AE1665,ELSV!$G$4:$G$58,0),MATCH(IF(O1665&gt;2000000,"A",IF(O1665&gt;1000000,"B",IF(O1665&gt;100000,"C","D"))),ELSV!$C$4:$G$4,0))</f>
        <v>6</v>
      </c>
      <c r="AN1665" s="77">
        <f>INDEX(ELSV!$G$4:$K$58,MATCH(AE1665,ELSV!$G$4:$G$58,0),MATCH(IF(O1665&gt;2000000,"A",IF(O1665&gt;1000000,"B",IF(O1665&gt;100000,"C","D"))),ELSV!$G$4:$K$4,0))</f>
        <v>1</v>
      </c>
      <c r="AO1665" s="24">
        <f t="shared" si="898"/>
        <v>5695.9383233246781</v>
      </c>
      <c r="AP1665" s="24">
        <f t="shared" si="899"/>
        <v>5695.9383233246781</v>
      </c>
      <c r="AQ1665" s="25">
        <f t="shared" si="897"/>
        <v>0</v>
      </c>
    </row>
    <row r="1666" spans="1:43" x14ac:dyDescent="0.25">
      <c r="A1666" s="11">
        <v>3004</v>
      </c>
      <c r="B1666" s="6">
        <v>3004000203</v>
      </c>
      <c r="C1666" s="6">
        <v>20000201</v>
      </c>
      <c r="D1666" s="6">
        <v>3020000419</v>
      </c>
      <c r="E1666" s="6" t="s">
        <v>1583</v>
      </c>
      <c r="F1666" s="6" t="s">
        <v>548</v>
      </c>
      <c r="G1666" s="6"/>
      <c r="H1666" s="6">
        <v>1</v>
      </c>
      <c r="I1666" s="6" t="s">
        <v>8</v>
      </c>
      <c r="J1666" s="27">
        <v>42522</v>
      </c>
      <c r="K1666" s="27">
        <v>42522</v>
      </c>
      <c r="L1666" s="7">
        <v>6041.25</v>
      </c>
      <c r="M1666" s="7">
        <v>0</v>
      </c>
      <c r="N1666" s="7"/>
      <c r="O1666" s="8">
        <v>6041.25</v>
      </c>
      <c r="P1666" s="7">
        <v>-2054.34</v>
      </c>
      <c r="Q1666" s="7">
        <v>0</v>
      </c>
      <c r="R1666" s="7">
        <v>-352.2</v>
      </c>
      <c r="S1666" s="12">
        <f t="shared" si="890"/>
        <v>-2406.54</v>
      </c>
      <c r="T1666" s="18">
        <f t="shared" si="891"/>
        <v>3986.91</v>
      </c>
      <c r="U1666" s="18">
        <v>3634.71</v>
      </c>
      <c r="V1666" s="30">
        <f t="shared" si="892"/>
        <v>42522</v>
      </c>
      <c r="W1666" s="28">
        <f t="shared" si="896"/>
        <v>7.0111111111111111</v>
      </c>
      <c r="X1666" s="38"/>
      <c r="AD1666"/>
      <c r="AE1666" s="43" t="s">
        <v>4061</v>
      </c>
      <c r="AF1666">
        <f>MATCH(AE1666,'CAT-4'!$A:$A,0)</f>
        <v>654</v>
      </c>
      <c r="AG1666">
        <f>MATCH(V1666,'CAT-4'!$1:$1,0)</f>
        <v>54</v>
      </c>
      <c r="AH1666">
        <f>INDEX('CAT-4'!$1:$1048576,FAR!AF1666,FAR!AG1666)</f>
        <v>101.5</v>
      </c>
      <c r="AI1666">
        <f>MATCH($AI$3,'CAT-4'!$1:$1,0)</f>
        <v>133</v>
      </c>
      <c r="AJ1666">
        <f>INDEX('CAT-4'!$1:$1048576,FAR!AF1666,FAR!AI1666)</f>
        <v>112.9</v>
      </c>
      <c r="AK1666" s="28">
        <f>AJ1666/AH1666</f>
        <v>1.1123152709359607</v>
      </c>
      <c r="AL1666" s="28">
        <f>AK1666</f>
        <v>1.1123152709359607</v>
      </c>
      <c r="AM1666" s="2">
        <f>INDEX(ELSV!$C$4:$G$58,MATCH(AE1666,ELSV!$G$4:$G$58,0),MATCH(IF(O1666&gt;2000000,"A",IF(O1666&gt;1000000,"B",IF(O1666&gt;100000,"C","D"))),ELSV!$C$4:$G$4,0))</f>
        <v>5</v>
      </c>
      <c r="AN1666" s="77">
        <f>INDEX(ELSV!$G$4:$K$58,MATCH(AE1666,ELSV!$G$4:$G$58,0),MATCH(IF(O1666&gt;2000000,"A",IF(O1666&gt;1000000,"B",IF(O1666&gt;100000,"C","D"))),ELSV!$G$4:$K$4,0))</f>
        <v>1</v>
      </c>
      <c r="AO1666" s="24">
        <f t="shared" si="898"/>
        <v>6719.7746305418723</v>
      </c>
      <c r="AP1666" s="24">
        <f t="shared" si="899"/>
        <v>6719.7746305418732</v>
      </c>
      <c r="AQ1666" s="25">
        <f t="shared" si="897"/>
        <v>0</v>
      </c>
    </row>
    <row r="1667" spans="1:43" x14ac:dyDescent="0.25">
      <c r="A1667" s="11">
        <v>3005</v>
      </c>
      <c r="B1667" s="6">
        <v>3005006203</v>
      </c>
      <c r="C1667" s="6">
        <v>20000301</v>
      </c>
      <c r="D1667" s="6">
        <v>4000000139</v>
      </c>
      <c r="E1667" s="6" t="s">
        <v>1584</v>
      </c>
      <c r="F1667" s="6" t="s">
        <v>901</v>
      </c>
      <c r="G1667" s="6"/>
      <c r="H1667" s="6">
        <v>1</v>
      </c>
      <c r="I1667" s="6" t="s">
        <v>8</v>
      </c>
      <c r="J1667" s="27">
        <v>40754</v>
      </c>
      <c r="K1667" s="27">
        <v>40754</v>
      </c>
      <c r="L1667" s="7">
        <v>5990</v>
      </c>
      <c r="M1667" s="7">
        <v>0</v>
      </c>
      <c r="N1667" s="7"/>
      <c r="O1667" s="8">
        <v>5990</v>
      </c>
      <c r="P1667" s="7">
        <v>-4046.55</v>
      </c>
      <c r="Q1667" s="7">
        <v>0</v>
      </c>
      <c r="R1667" s="7">
        <v>-379.17</v>
      </c>
      <c r="S1667" s="12">
        <f t="shared" si="890"/>
        <v>-4425.72</v>
      </c>
      <c r="T1667" s="18">
        <f t="shared" si="891"/>
        <v>1943.4499999999998</v>
      </c>
      <c r="U1667" s="18">
        <v>1564.28</v>
      </c>
      <c r="V1667" s="30">
        <f t="shared" si="892"/>
        <v>40725</v>
      </c>
      <c r="W1667" s="28">
        <f t="shared" si="896"/>
        <v>11.847222222222221</v>
      </c>
      <c r="X1667" s="38" t="s">
        <v>3064</v>
      </c>
      <c r="Y1667">
        <f>MATCH(X1667,'CAT-3'!$A:$A,0)</f>
        <v>734</v>
      </c>
      <c r="Z1667">
        <f>MATCH(V1667,'CAT-3'!$1:$1,0)</f>
        <v>82</v>
      </c>
      <c r="AA1667">
        <f>INDEX('CAT-3'!$1:$1048576,FAR!Y1667,FAR!Z1667)</f>
        <v>116.2</v>
      </c>
      <c r="AB1667">
        <f>MATCH($AB$3,'CAT-3'!$1:$1,0)</f>
        <v>90</v>
      </c>
      <c r="AC1667">
        <f>INDEX('CAT-3'!$1:$1048576,FAR!Y1667,FAR!AB1667)</f>
        <v>116.8</v>
      </c>
      <c r="AD1667" s="28">
        <f>AC1667/AA1667</f>
        <v>1.0051635111876076</v>
      </c>
      <c r="AE1667" s="43" t="s">
        <v>4055</v>
      </c>
      <c r="AF1667">
        <f>MATCH(AE1667,'CAT-4'!$A:$A,0)</f>
        <v>651</v>
      </c>
      <c r="AG1667">
        <f>MATCH($AG$3,'CAT-4'!$1:$1,0)</f>
        <v>4</v>
      </c>
      <c r="AH1667">
        <f>INDEX('CAT-4'!$1:$1048576,FAR!AF1667,FAR!AG1667)</f>
        <v>98.5</v>
      </c>
      <c r="AI1667">
        <f>MATCH($AI$3,'CAT-4'!$1:$1,0)</f>
        <v>133</v>
      </c>
      <c r="AJ1667">
        <f>INDEX('CAT-4'!$1:$1048576,FAR!AF1667,FAR!AI1667)</f>
        <v>101.8</v>
      </c>
      <c r="AK1667" s="28">
        <f>AJ1667/AH1667</f>
        <v>1.0335025380710661</v>
      </c>
      <c r="AL1667" s="28">
        <f>AK1667*AD1667</f>
        <v>1.0388390399888168</v>
      </c>
      <c r="AM1667" s="2">
        <f>INDEX(ELSV!$C$4:$G$58,MATCH(AE1667,ELSV!$G$4:$G$58,0),MATCH(IF(O1667&gt;2000000,"A",IF(O1667&gt;1000000,"B",IF(O1667&gt;100000,"C","D"))),ELSV!$C$4:$G$4,0))</f>
        <v>8</v>
      </c>
      <c r="AN1667" s="77">
        <f>INDEX(ELSV!$G$4:$K$58,MATCH(AE1667,ELSV!$G$4:$G$58,0),MATCH(IF(O1667&gt;2000000,"A",IF(O1667&gt;1000000,"B",IF(O1667&gt;100000,"C","D"))),ELSV!$G$4:$K$4,0))</f>
        <v>1</v>
      </c>
      <c r="AO1667" s="24">
        <f t="shared" si="898"/>
        <v>6222.6458495330126</v>
      </c>
      <c r="AP1667" s="24">
        <f t="shared" si="899"/>
        <v>6222.6458495330126</v>
      </c>
      <c r="AQ1667" s="25">
        <f t="shared" si="897"/>
        <v>0</v>
      </c>
    </row>
    <row r="1668" spans="1:43" x14ac:dyDescent="0.25">
      <c r="A1668" s="11">
        <v>3004</v>
      </c>
      <c r="B1668" s="6">
        <v>3004000203</v>
      </c>
      <c r="C1668" s="6">
        <v>20000201</v>
      </c>
      <c r="D1668" s="6">
        <v>3020000321</v>
      </c>
      <c r="E1668" s="6" t="s">
        <v>1583</v>
      </c>
      <c r="F1668" s="6" t="s">
        <v>457</v>
      </c>
      <c r="G1668" s="6"/>
      <c r="H1668" s="6">
        <v>1</v>
      </c>
      <c r="I1668" s="6" t="s">
        <v>8</v>
      </c>
      <c r="J1668" s="27">
        <v>41851</v>
      </c>
      <c r="K1668" s="27">
        <v>41851</v>
      </c>
      <c r="L1668" s="7">
        <v>5801.25</v>
      </c>
      <c r="M1668" s="7">
        <v>0</v>
      </c>
      <c r="N1668" s="7"/>
      <c r="O1668" s="8">
        <v>5801.25</v>
      </c>
      <c r="P1668" s="7">
        <v>-2593.56</v>
      </c>
      <c r="Q1668" s="7">
        <v>0</v>
      </c>
      <c r="R1668" s="7">
        <v>-338.21</v>
      </c>
      <c r="S1668" s="12">
        <f t="shared" si="890"/>
        <v>-2931.77</v>
      </c>
      <c r="T1668" s="18">
        <f t="shared" si="891"/>
        <v>3207.69</v>
      </c>
      <c r="U1668" s="18">
        <v>2869.48</v>
      </c>
      <c r="V1668" s="30">
        <f t="shared" si="892"/>
        <v>41821</v>
      </c>
      <c r="W1668" s="28">
        <f t="shared" si="896"/>
        <v>8.8472222222222214</v>
      </c>
      <c r="X1668" s="38"/>
      <c r="AD1668"/>
      <c r="AE1668" s="43" t="s">
        <v>4061</v>
      </c>
      <c r="AF1668">
        <f>MATCH(AE1668,'CAT-4'!$A:$A,0)</f>
        <v>654</v>
      </c>
      <c r="AG1668">
        <f>MATCH(V1668,'CAT-4'!$1:$1,0)</f>
        <v>31</v>
      </c>
      <c r="AH1668">
        <f>INDEX('CAT-4'!$1:$1048576,FAR!AF1668,FAR!AG1668)</f>
        <v>97.5</v>
      </c>
      <c r="AI1668">
        <f>MATCH($AI$3,'CAT-4'!$1:$1,0)</f>
        <v>133</v>
      </c>
      <c r="AJ1668">
        <f>INDEX('CAT-4'!$1:$1048576,FAR!AF1668,FAR!AI1668)</f>
        <v>112.9</v>
      </c>
      <c r="AK1668" s="28">
        <f t="shared" ref="AK1668:AK1669" si="921">AJ1668/AH1668</f>
        <v>1.157948717948718</v>
      </c>
      <c r="AL1668" s="28">
        <f t="shared" ref="AL1668:AL1669" si="922">AK1668</f>
        <v>1.157948717948718</v>
      </c>
      <c r="AM1668" s="2">
        <f>INDEX(ELSV!$C$4:$G$58,MATCH(AE1668,ELSV!$G$4:$G$58,0),MATCH(IF(O1668&gt;2000000,"A",IF(O1668&gt;1000000,"B",IF(O1668&gt;100000,"C","D"))),ELSV!$C$4:$G$4,0))</f>
        <v>5</v>
      </c>
      <c r="AN1668" s="77">
        <f>INDEX(ELSV!$G$4:$K$58,MATCH(AE1668,ELSV!$G$4:$G$58,0),MATCH(IF(O1668&gt;2000000,"A",IF(O1668&gt;1000000,"B",IF(O1668&gt;100000,"C","D"))),ELSV!$G$4:$K$4,0))</f>
        <v>1</v>
      </c>
      <c r="AO1668" s="24">
        <f t="shared" si="898"/>
        <v>6717.55</v>
      </c>
      <c r="AP1668" s="24">
        <f t="shared" si="899"/>
        <v>6717.5500000000011</v>
      </c>
      <c r="AQ1668" s="25">
        <f t="shared" si="897"/>
        <v>0</v>
      </c>
    </row>
    <row r="1669" spans="1:43" x14ac:dyDescent="0.25">
      <c r="A1669" s="11">
        <v>3005</v>
      </c>
      <c r="B1669" s="6">
        <v>3005005204</v>
      </c>
      <c r="C1669" s="6">
        <v>20000201</v>
      </c>
      <c r="D1669" s="6">
        <v>3020000217</v>
      </c>
      <c r="E1669" s="6" t="s">
        <v>1584</v>
      </c>
      <c r="F1669" s="6" t="s">
        <v>359</v>
      </c>
      <c r="G1669" s="6"/>
      <c r="H1669" s="6">
        <v>1</v>
      </c>
      <c r="I1669" s="6" t="s">
        <v>41</v>
      </c>
      <c r="J1669" s="27">
        <v>41358</v>
      </c>
      <c r="K1669" s="27">
        <v>41358</v>
      </c>
      <c r="L1669" s="7">
        <v>5763</v>
      </c>
      <c r="M1669" s="7">
        <v>0</v>
      </c>
      <c r="N1669" s="7"/>
      <c r="O1669" s="8">
        <v>5763</v>
      </c>
      <c r="P1669" s="7">
        <v>-2966.63</v>
      </c>
      <c r="Q1669" s="7">
        <v>0</v>
      </c>
      <c r="R1669" s="7">
        <v>-335.98</v>
      </c>
      <c r="S1669" s="12">
        <f t="shared" ref="S1669:S1732" si="923">SUM(P1669:R1669)</f>
        <v>-3302.61</v>
      </c>
      <c r="T1669" s="18">
        <f t="shared" ref="T1669:T1732" si="924">L1669+P1669</f>
        <v>2796.37</v>
      </c>
      <c r="U1669" s="18">
        <v>2460.39</v>
      </c>
      <c r="V1669" s="30">
        <f t="shared" si="892"/>
        <v>41334</v>
      </c>
      <c r="W1669" s="28">
        <f t="shared" si="896"/>
        <v>10.194444444444445</v>
      </c>
      <c r="X1669" s="38"/>
      <c r="AD1669"/>
      <c r="AE1669" s="43" t="s">
        <v>4061</v>
      </c>
      <c r="AF1669">
        <f>MATCH(AE1669,'CAT-4'!$A:$A,0)</f>
        <v>654</v>
      </c>
      <c r="AG1669">
        <f>MATCH(V1669,'CAT-4'!$1:$1,0)</f>
        <v>15</v>
      </c>
      <c r="AH1669">
        <f>INDEX('CAT-4'!$1:$1048576,FAR!AF1669,FAR!AG1669)</f>
        <v>105.4</v>
      </c>
      <c r="AI1669">
        <f>MATCH($AI$3,'CAT-4'!$1:$1,0)</f>
        <v>133</v>
      </c>
      <c r="AJ1669">
        <f>INDEX('CAT-4'!$1:$1048576,FAR!AF1669,FAR!AI1669)</f>
        <v>112.9</v>
      </c>
      <c r="AK1669" s="28">
        <f t="shared" si="921"/>
        <v>1.0711574952561669</v>
      </c>
      <c r="AL1669" s="28">
        <f t="shared" si="922"/>
        <v>1.0711574952561669</v>
      </c>
      <c r="AM1669" s="2">
        <f>INDEX(ELSV!$C$4:$G$58,MATCH(AE1669,ELSV!$G$4:$G$58,0),MATCH(IF(O1669&gt;2000000,"A",IF(O1669&gt;1000000,"B",IF(O1669&gt;100000,"C","D"))),ELSV!$C$4:$G$4,0))</f>
        <v>5</v>
      </c>
      <c r="AN1669" s="77">
        <f>INDEX(ELSV!$G$4:$K$58,MATCH(AE1669,ELSV!$G$4:$G$58,0),MATCH(IF(O1669&gt;2000000,"A",IF(O1669&gt;1000000,"B",IF(O1669&gt;100000,"C","D"))),ELSV!$G$4:$K$4,0))</f>
        <v>1</v>
      </c>
      <c r="AO1669" s="24">
        <f t="shared" si="898"/>
        <v>6173.0806451612898</v>
      </c>
      <c r="AP1669" s="24">
        <f t="shared" si="899"/>
        <v>6173.0806451612898</v>
      </c>
      <c r="AQ1669" s="25">
        <f t="shared" si="897"/>
        <v>0</v>
      </c>
    </row>
    <row r="1670" spans="1:43" x14ac:dyDescent="0.25">
      <c r="A1670" s="11">
        <v>3008</v>
      </c>
      <c r="B1670" s="6">
        <v>3008006203</v>
      </c>
      <c r="C1670" s="6">
        <v>20000401</v>
      </c>
      <c r="D1670" s="6">
        <v>5000000024</v>
      </c>
      <c r="E1670" s="6" t="s">
        <v>1586</v>
      </c>
      <c r="F1670" s="6" t="s">
        <v>1090</v>
      </c>
      <c r="G1670" s="6"/>
      <c r="H1670" s="6">
        <v>1</v>
      </c>
      <c r="I1670" s="6" t="s">
        <v>8</v>
      </c>
      <c r="J1670" s="27">
        <v>40633</v>
      </c>
      <c r="K1670" s="27">
        <v>40633</v>
      </c>
      <c r="L1670" s="7">
        <v>5690</v>
      </c>
      <c r="M1670" s="7">
        <v>0</v>
      </c>
      <c r="N1670" s="7"/>
      <c r="O1670" s="8">
        <v>5690</v>
      </c>
      <c r="P1670" s="7">
        <v>-3693.27</v>
      </c>
      <c r="Q1670" s="7">
        <v>0</v>
      </c>
      <c r="R1670" s="7">
        <v>-360.18</v>
      </c>
      <c r="S1670" s="12">
        <f t="shared" si="923"/>
        <v>-4053.45</v>
      </c>
      <c r="T1670" s="18">
        <f t="shared" si="924"/>
        <v>1996.73</v>
      </c>
      <c r="U1670" s="18">
        <v>1636.55</v>
      </c>
      <c r="V1670" s="30">
        <f t="shared" ref="V1670:V1733" si="925">DATE(YEAR(K1670),MONTH(K1670),1)</f>
        <v>40603</v>
      </c>
      <c r="W1670" s="28">
        <f t="shared" si="896"/>
        <v>12.180555555555555</v>
      </c>
      <c r="X1670" s="38" t="s">
        <v>3064</v>
      </c>
      <c r="Y1670">
        <f>MATCH(X1670,'CAT-3'!$A:$A,0)</f>
        <v>734</v>
      </c>
      <c r="Z1670">
        <f>MATCH(V1670,'CAT-3'!$1:$1,0)</f>
        <v>78</v>
      </c>
      <c r="AA1670">
        <f>INDEX('CAT-3'!$1:$1048576,FAR!Y1670,FAR!Z1670)</f>
        <v>114.3</v>
      </c>
      <c r="AB1670">
        <f>MATCH($AB$3,'CAT-3'!$1:$1,0)</f>
        <v>90</v>
      </c>
      <c r="AC1670">
        <f>INDEX('CAT-3'!$1:$1048576,FAR!Y1670,FAR!AB1670)</f>
        <v>116.8</v>
      </c>
      <c r="AD1670" s="28">
        <f t="shared" ref="AD1670:AD1673" si="926">AC1670/AA1670</f>
        <v>1.0218722659667541</v>
      </c>
      <c r="AE1670" s="43" t="s">
        <v>4055</v>
      </c>
      <c r="AF1670">
        <f>MATCH(AE1670,'CAT-4'!$A:$A,0)</f>
        <v>651</v>
      </c>
      <c r="AG1670">
        <f>MATCH($AG$3,'CAT-4'!$1:$1,0)</f>
        <v>4</v>
      </c>
      <c r="AH1670">
        <f>INDEX('CAT-4'!$1:$1048576,FAR!AF1670,FAR!AG1670)</f>
        <v>98.5</v>
      </c>
      <c r="AI1670">
        <f>MATCH($AI$3,'CAT-4'!$1:$1,0)</f>
        <v>133</v>
      </c>
      <c r="AJ1670">
        <f>INDEX('CAT-4'!$1:$1048576,FAR!AF1670,FAR!AI1670)</f>
        <v>101.8</v>
      </c>
      <c r="AK1670" s="28">
        <f t="shared" ref="AK1670:AK1673" si="927">AJ1670/AH1670</f>
        <v>1.0335025380710661</v>
      </c>
      <c r="AL1670" s="28">
        <f t="shared" ref="AL1670:AL1673" si="928">AK1670*AD1670</f>
        <v>1.0561075804610718</v>
      </c>
      <c r="AM1670" s="2">
        <f>INDEX(ELSV!$C$4:$G$58,MATCH(AE1670,ELSV!$G$4:$G$58,0),MATCH(IF(O1670&gt;2000000,"A",IF(O1670&gt;1000000,"B",IF(O1670&gt;100000,"C","D"))),ELSV!$C$4:$G$4,0))</f>
        <v>8</v>
      </c>
      <c r="AN1670" s="77">
        <f>INDEX(ELSV!$G$4:$K$58,MATCH(AE1670,ELSV!$G$4:$G$58,0),MATCH(IF(O1670&gt;2000000,"A",IF(O1670&gt;1000000,"B",IF(O1670&gt;100000,"C","D"))),ELSV!$G$4:$K$4,0))</f>
        <v>1</v>
      </c>
      <c r="AO1670" s="24">
        <f t="shared" si="898"/>
        <v>6009.2521328234989</v>
      </c>
      <c r="AP1670" s="24">
        <f t="shared" si="899"/>
        <v>6009.2521328234989</v>
      </c>
      <c r="AQ1670" s="25">
        <f t="shared" si="897"/>
        <v>0</v>
      </c>
    </row>
    <row r="1671" spans="1:43" x14ac:dyDescent="0.25">
      <c r="A1671" s="11">
        <v>3004</v>
      </c>
      <c r="B1671" s="6">
        <v>3004006201</v>
      </c>
      <c r="C1671" s="6">
        <v>20000301</v>
      </c>
      <c r="D1671" s="6">
        <v>4000000074</v>
      </c>
      <c r="E1671" s="6" t="s">
        <v>1583</v>
      </c>
      <c r="F1671" s="6" t="s">
        <v>852</v>
      </c>
      <c r="G1671" s="6"/>
      <c r="H1671" s="6">
        <v>5</v>
      </c>
      <c r="I1671" s="6" t="s">
        <v>41</v>
      </c>
      <c r="J1671" s="27">
        <v>40633</v>
      </c>
      <c r="K1671" s="27">
        <v>40633</v>
      </c>
      <c r="L1671" s="7">
        <v>5675</v>
      </c>
      <c r="M1671" s="7">
        <v>0</v>
      </c>
      <c r="N1671" s="7"/>
      <c r="O1671" s="8">
        <v>5675</v>
      </c>
      <c r="P1671" s="7">
        <v>-3952.51</v>
      </c>
      <c r="Q1671" s="7">
        <v>0</v>
      </c>
      <c r="R1671" s="7">
        <v>-359.23</v>
      </c>
      <c r="S1671" s="12">
        <f t="shared" si="923"/>
        <v>-4311.74</v>
      </c>
      <c r="T1671" s="18">
        <f t="shared" si="924"/>
        <v>1722.4899999999998</v>
      </c>
      <c r="U1671" s="18">
        <v>1363.26</v>
      </c>
      <c r="V1671" s="30">
        <f t="shared" si="925"/>
        <v>40603</v>
      </c>
      <c r="W1671" s="28">
        <f t="shared" si="896"/>
        <v>12.180555555555555</v>
      </c>
      <c r="X1671" s="38" t="s">
        <v>2852</v>
      </c>
      <c r="Y1671">
        <f>MATCH(X1671,'CAT-3'!$A:$A,0)</f>
        <v>628</v>
      </c>
      <c r="Z1671">
        <f>MATCH(V1671,'CAT-3'!$1:$1,0)</f>
        <v>78</v>
      </c>
      <c r="AA1671">
        <f>INDEX('CAT-3'!$1:$1048576,FAR!Y1671,FAR!Z1671)</f>
        <v>129.9</v>
      </c>
      <c r="AB1671">
        <f>MATCH($AB$3,'CAT-3'!$1:$1,0)</f>
        <v>90</v>
      </c>
      <c r="AC1671">
        <f>INDEX('CAT-3'!$1:$1048576,FAR!Y1671,FAR!AB1671)</f>
        <v>138.4</v>
      </c>
      <c r="AD1671" s="28">
        <f t="shared" si="926"/>
        <v>1.0654349499615088</v>
      </c>
      <c r="AE1671" s="43" t="s">
        <v>4429</v>
      </c>
      <c r="AF1671">
        <f>MATCH(AE1671,'CAT-4'!$A:$A,0)</f>
        <v>844</v>
      </c>
      <c r="AG1671">
        <f>MATCH($AG$3,'CAT-4'!$1:$1,0)</f>
        <v>4</v>
      </c>
      <c r="AH1671">
        <f>INDEX('CAT-4'!$1:$1048576,FAR!AF1671,FAR!AG1671)</f>
        <v>103.9</v>
      </c>
      <c r="AI1671">
        <f>MATCH($AI$3,'CAT-4'!$1:$1,0)</f>
        <v>133</v>
      </c>
      <c r="AJ1671">
        <f>INDEX('CAT-4'!$1:$1048576,FAR!AF1671,FAR!AI1671)</f>
        <v>157.9</v>
      </c>
      <c r="AK1671" s="28">
        <f t="shared" si="927"/>
        <v>1.5197305101058709</v>
      </c>
      <c r="AL1671" s="28">
        <f t="shared" si="928"/>
        <v>1.6191739999896269</v>
      </c>
      <c r="AM1671" s="2">
        <f>INDEX(ELSV!$C$4:$G$58,MATCH(AE1671,ELSV!$G$4:$G$58,0),MATCH(IF(O1671&gt;2000000,"A",IF(O1671&gt;1000000,"B",IF(O1671&gt;100000,"C","D"))),ELSV!$C$4:$G$4,0))</f>
        <v>8</v>
      </c>
      <c r="AN1671" s="77">
        <f>INDEX(ELSV!$G$4:$K$58,MATCH(AE1671,ELSV!$G$4:$G$58,0),MATCH(IF(O1671&gt;2000000,"A",IF(O1671&gt;1000000,"B",IF(O1671&gt;100000,"C","D"))),ELSV!$G$4:$K$4,0))</f>
        <v>0.95</v>
      </c>
      <c r="AO1671" s="24">
        <f t="shared" si="898"/>
        <v>9188.8124499411333</v>
      </c>
      <c r="AP1671" s="24">
        <f t="shared" si="899"/>
        <v>8729.3718274440762</v>
      </c>
      <c r="AQ1671" s="25">
        <f t="shared" si="897"/>
        <v>459.44062249705712</v>
      </c>
    </row>
    <row r="1672" spans="1:43" x14ac:dyDescent="0.25">
      <c r="A1672" s="11">
        <v>3004</v>
      </c>
      <c r="B1672" s="6">
        <v>3004006201</v>
      </c>
      <c r="C1672" s="6">
        <v>20000301</v>
      </c>
      <c r="D1672" s="6">
        <v>4000000083</v>
      </c>
      <c r="E1672" s="6" t="s">
        <v>1583</v>
      </c>
      <c r="F1672" s="6" t="s">
        <v>851</v>
      </c>
      <c r="G1672" s="6"/>
      <c r="H1672" s="6">
        <v>3</v>
      </c>
      <c r="I1672" s="6" t="s">
        <v>41</v>
      </c>
      <c r="J1672" s="27">
        <v>40633</v>
      </c>
      <c r="K1672" s="27">
        <v>40633</v>
      </c>
      <c r="L1672" s="7">
        <v>5618.25</v>
      </c>
      <c r="M1672" s="7">
        <v>0</v>
      </c>
      <c r="N1672" s="7"/>
      <c r="O1672" s="8">
        <v>5618.25</v>
      </c>
      <c r="P1672" s="7">
        <v>-3913.01</v>
      </c>
      <c r="Q1672" s="7">
        <v>0</v>
      </c>
      <c r="R1672" s="7">
        <v>-355.64</v>
      </c>
      <c r="S1672" s="12">
        <f t="shared" si="923"/>
        <v>-4268.6500000000005</v>
      </c>
      <c r="T1672" s="18">
        <f t="shared" si="924"/>
        <v>1705.2399999999998</v>
      </c>
      <c r="U1672" s="18">
        <v>1349.6</v>
      </c>
      <c r="V1672" s="30">
        <f t="shared" si="925"/>
        <v>40603</v>
      </c>
      <c r="W1672" s="28">
        <f t="shared" si="896"/>
        <v>12.180555555555555</v>
      </c>
      <c r="X1672" s="38" t="s">
        <v>2852</v>
      </c>
      <c r="Y1672">
        <f>MATCH(X1672,'CAT-3'!$A:$A,0)</f>
        <v>628</v>
      </c>
      <c r="Z1672">
        <f>MATCH(V1672,'CAT-3'!$1:$1,0)</f>
        <v>78</v>
      </c>
      <c r="AA1672">
        <f>INDEX('CAT-3'!$1:$1048576,FAR!Y1672,FAR!Z1672)</f>
        <v>129.9</v>
      </c>
      <c r="AB1672">
        <f>MATCH($AB$3,'CAT-3'!$1:$1,0)</f>
        <v>90</v>
      </c>
      <c r="AC1672">
        <f>INDEX('CAT-3'!$1:$1048576,FAR!Y1672,FAR!AB1672)</f>
        <v>138.4</v>
      </c>
      <c r="AD1672" s="28">
        <f t="shared" si="926"/>
        <v>1.0654349499615088</v>
      </c>
      <c r="AE1672" s="43" t="s">
        <v>4429</v>
      </c>
      <c r="AF1672">
        <f>MATCH(AE1672,'CAT-4'!$A:$A,0)</f>
        <v>844</v>
      </c>
      <c r="AG1672">
        <f>MATCH($AG$3,'CAT-4'!$1:$1,0)</f>
        <v>4</v>
      </c>
      <c r="AH1672">
        <f>INDEX('CAT-4'!$1:$1048576,FAR!AF1672,FAR!AG1672)</f>
        <v>103.9</v>
      </c>
      <c r="AI1672">
        <f>MATCH($AI$3,'CAT-4'!$1:$1,0)</f>
        <v>133</v>
      </c>
      <c r="AJ1672">
        <f>INDEX('CAT-4'!$1:$1048576,FAR!AF1672,FAR!AI1672)</f>
        <v>157.9</v>
      </c>
      <c r="AK1672" s="28">
        <f t="shared" si="927"/>
        <v>1.5197305101058709</v>
      </c>
      <c r="AL1672" s="28">
        <f t="shared" si="928"/>
        <v>1.6191739999896269</v>
      </c>
      <c r="AM1672" s="2">
        <f>INDEX(ELSV!$C$4:$G$58,MATCH(AE1672,ELSV!$G$4:$G$58,0),MATCH(IF(O1672&gt;2000000,"A",IF(O1672&gt;1000000,"B",IF(O1672&gt;100000,"C","D"))),ELSV!$C$4:$G$4,0))</f>
        <v>8</v>
      </c>
      <c r="AN1672" s="77">
        <f>INDEX(ELSV!$G$4:$K$58,MATCH(AE1672,ELSV!$G$4:$G$58,0),MATCH(IF(O1672&gt;2000000,"A",IF(O1672&gt;1000000,"B",IF(O1672&gt;100000,"C","D"))),ELSV!$G$4:$K$4,0))</f>
        <v>0.95</v>
      </c>
      <c r="AO1672" s="24">
        <f t="shared" si="898"/>
        <v>9096.9243254417215</v>
      </c>
      <c r="AP1672" s="24">
        <f t="shared" si="899"/>
        <v>8642.0781091696354</v>
      </c>
      <c r="AQ1672" s="25">
        <f t="shared" si="897"/>
        <v>454.84621627208617</v>
      </c>
    </row>
    <row r="1673" spans="1:43" x14ac:dyDescent="0.25">
      <c r="A1673" s="11">
        <v>3007</v>
      </c>
      <c r="B1673" s="6">
        <v>3007000214</v>
      </c>
      <c r="C1673" s="6">
        <v>20000201</v>
      </c>
      <c r="D1673" s="6">
        <v>3020000102</v>
      </c>
      <c r="E1673" s="6" t="s">
        <v>1585</v>
      </c>
      <c r="F1673" s="6" t="s">
        <v>250</v>
      </c>
      <c r="G1673" s="6"/>
      <c r="H1673" s="6">
        <v>1</v>
      </c>
      <c r="I1673" s="6" t="s">
        <v>8</v>
      </c>
      <c r="J1673" s="27">
        <v>40996</v>
      </c>
      <c r="K1673" s="27">
        <v>40996</v>
      </c>
      <c r="L1673" s="7">
        <v>5610</v>
      </c>
      <c r="M1673" s="7">
        <v>0</v>
      </c>
      <c r="N1673" s="7"/>
      <c r="O1673" s="8">
        <v>5610</v>
      </c>
      <c r="P1673" s="7">
        <v>-3152.35</v>
      </c>
      <c r="Q1673" s="7">
        <v>0</v>
      </c>
      <c r="R1673" s="7">
        <v>-327.06</v>
      </c>
      <c r="S1673" s="12">
        <f t="shared" si="923"/>
        <v>-3479.41</v>
      </c>
      <c r="T1673" s="18">
        <f t="shared" si="924"/>
        <v>2457.65</v>
      </c>
      <c r="U1673" s="18">
        <v>2130.59</v>
      </c>
      <c r="V1673" s="30">
        <f t="shared" si="925"/>
        <v>40969</v>
      </c>
      <c r="W1673" s="28">
        <f t="shared" si="896"/>
        <v>11.186111111111112</v>
      </c>
      <c r="X1673" s="38" t="s">
        <v>3064</v>
      </c>
      <c r="Y1673">
        <f>MATCH(X1673,'CAT-3'!$A:$A,0)</f>
        <v>734</v>
      </c>
      <c r="Z1673">
        <f>MATCH(V1673,'CAT-3'!$1:$1,0)</f>
        <v>90</v>
      </c>
      <c r="AA1673">
        <f>INDEX('CAT-3'!$1:$1048576,FAR!Y1673,FAR!Z1673)</f>
        <v>116.8</v>
      </c>
      <c r="AB1673">
        <f>MATCH($AB$3,'CAT-3'!$1:$1,0)</f>
        <v>90</v>
      </c>
      <c r="AC1673">
        <f>INDEX('CAT-3'!$1:$1048576,FAR!Y1673,FAR!AB1673)</f>
        <v>116.8</v>
      </c>
      <c r="AD1673" s="28">
        <f t="shared" si="926"/>
        <v>1</v>
      </c>
      <c r="AE1673" s="43" t="s">
        <v>4055</v>
      </c>
      <c r="AF1673">
        <f>MATCH(AE1673,'CAT-4'!$A:$A,0)</f>
        <v>651</v>
      </c>
      <c r="AG1673">
        <f>MATCH($AG$3,'CAT-4'!$1:$1,0)</f>
        <v>4</v>
      </c>
      <c r="AH1673">
        <f>INDEX('CAT-4'!$1:$1048576,FAR!AF1673,FAR!AG1673)</f>
        <v>98.5</v>
      </c>
      <c r="AI1673">
        <f>MATCH($AI$3,'CAT-4'!$1:$1,0)</f>
        <v>133</v>
      </c>
      <c r="AJ1673">
        <f>INDEX('CAT-4'!$1:$1048576,FAR!AF1673,FAR!AI1673)</f>
        <v>101.8</v>
      </c>
      <c r="AK1673" s="28">
        <f t="shared" si="927"/>
        <v>1.0335025380710661</v>
      </c>
      <c r="AL1673" s="28">
        <f t="shared" si="928"/>
        <v>1.0335025380710661</v>
      </c>
      <c r="AM1673" s="2">
        <f>INDEX(ELSV!$C$4:$G$58,MATCH(AE1673,ELSV!$G$4:$G$58,0),MATCH(IF(O1673&gt;2000000,"A",IF(O1673&gt;1000000,"B",IF(O1673&gt;100000,"C","D"))),ELSV!$C$4:$G$4,0))</f>
        <v>8</v>
      </c>
      <c r="AN1673" s="77">
        <f>INDEX(ELSV!$G$4:$K$58,MATCH(AE1673,ELSV!$G$4:$G$58,0),MATCH(IF(O1673&gt;2000000,"A",IF(O1673&gt;1000000,"B",IF(O1673&gt;100000,"C","D"))),ELSV!$G$4:$K$4,0))</f>
        <v>1</v>
      </c>
      <c r="AO1673" s="24">
        <f t="shared" si="898"/>
        <v>5797.9492385786807</v>
      </c>
      <c r="AP1673" s="24">
        <f t="shared" si="899"/>
        <v>5797.9492385786807</v>
      </c>
      <c r="AQ1673" s="25">
        <f t="shared" si="897"/>
        <v>0</v>
      </c>
    </row>
    <row r="1674" spans="1:43" hidden="1" x14ac:dyDescent="0.25">
      <c r="A1674" s="11">
        <v>3001</v>
      </c>
      <c r="B1674" s="6">
        <v>3001006301</v>
      </c>
      <c r="C1674" s="6">
        <v>20000401</v>
      </c>
      <c r="D1674" s="6">
        <v>5030000156</v>
      </c>
      <c r="E1674" s="6"/>
      <c r="F1674" s="6" t="s">
        <v>1442</v>
      </c>
      <c r="G1674" s="6"/>
      <c r="H1674" s="6">
        <v>1</v>
      </c>
      <c r="I1674" s="6" t="s">
        <v>41</v>
      </c>
      <c r="J1674" s="27">
        <v>41271</v>
      </c>
      <c r="K1674" s="27">
        <v>41271</v>
      </c>
      <c r="L1674" s="7">
        <v>5450</v>
      </c>
      <c r="M1674" s="7">
        <v>0</v>
      </c>
      <c r="N1674" s="7"/>
      <c r="O1674" s="8">
        <v>5450</v>
      </c>
      <c r="P1674" s="7">
        <v>-4905</v>
      </c>
      <c r="Q1674" s="7">
        <v>0</v>
      </c>
      <c r="R1674" s="7">
        <v>0</v>
      </c>
      <c r="S1674" s="12">
        <f t="shared" si="923"/>
        <v>-4905</v>
      </c>
      <c r="T1674" s="18">
        <f t="shared" si="924"/>
        <v>545</v>
      </c>
      <c r="U1674" s="18">
        <v>545</v>
      </c>
      <c r="V1674" s="30">
        <f t="shared" si="925"/>
        <v>41244</v>
      </c>
      <c r="W1674" s="28">
        <f t="shared" si="896"/>
        <v>10.436111111111112</v>
      </c>
      <c r="X1674" s="38" t="s">
        <v>3110</v>
      </c>
      <c r="AD1674"/>
      <c r="AE1674" s="43" t="s">
        <v>4047</v>
      </c>
      <c r="AF1674">
        <f>MATCH(AE1674,'CAT-4'!$A:$A,0)</f>
        <v>647</v>
      </c>
      <c r="AG1674">
        <f>MATCH(V1674,'CAT-4'!$1:$1,0)</f>
        <v>12</v>
      </c>
      <c r="AH1674">
        <f>INDEX('CAT-4'!$1:$1048576,FAR!AF1674,FAR!AG1674)</f>
        <v>101.5</v>
      </c>
      <c r="AI1674">
        <f>MATCH($AI$3,'CAT-4'!$1:$1,0)</f>
        <v>133</v>
      </c>
      <c r="AJ1674">
        <f>INDEX('CAT-4'!$1:$1048576,FAR!AF1674,FAR!AI1674)</f>
        <v>92.8</v>
      </c>
      <c r="AK1674" s="28">
        <f>AJ1674/AH1674</f>
        <v>0.91428571428571426</v>
      </c>
      <c r="AL1674" s="28">
        <f>AK1674</f>
        <v>0.91428571428571426</v>
      </c>
      <c r="AM1674" s="2">
        <f>INDEX(ELSV!$C$4:$G$58,MATCH(AE1674,ELSV!$G$4:$G$58,0),MATCH(IF(O1674&gt;2000000,"A",IF(O1674&gt;1000000,"B",IF(O1674&gt;100000,"C","D"))),ELSV!$C$4:$G$4,0))</f>
        <v>6</v>
      </c>
      <c r="AN1674" s="77">
        <f>INDEX(ELSV!$G$4:$K$58,MATCH(AE1674,ELSV!$G$4:$G$58,0),MATCH(IF(O1674&gt;2000000,"A",IF(O1674&gt;1000000,"B",IF(O1674&gt;100000,"C","D"))),ELSV!$G$4:$K$4,0))</f>
        <v>1</v>
      </c>
      <c r="AO1674" s="24">
        <f t="shared" si="898"/>
        <v>4982.8571428571431</v>
      </c>
      <c r="AP1674" s="24">
        <f t="shared" si="899"/>
        <v>4982.8571428571431</v>
      </c>
      <c r="AQ1674" s="25">
        <f t="shared" si="897"/>
        <v>0</v>
      </c>
    </row>
    <row r="1675" spans="1:43" x14ac:dyDescent="0.25">
      <c r="A1675" s="11">
        <v>3004</v>
      </c>
      <c r="B1675" s="6">
        <v>3004006201</v>
      </c>
      <c r="C1675" s="6">
        <v>20000301</v>
      </c>
      <c r="D1675" s="6">
        <v>4000000084</v>
      </c>
      <c r="E1675" s="6" t="s">
        <v>1583</v>
      </c>
      <c r="F1675" s="6" t="s">
        <v>851</v>
      </c>
      <c r="G1675" s="6"/>
      <c r="H1675" s="6">
        <v>1</v>
      </c>
      <c r="I1675" s="6" t="s">
        <v>41</v>
      </c>
      <c r="J1675" s="27">
        <v>40633</v>
      </c>
      <c r="K1675" s="27">
        <v>40633</v>
      </c>
      <c r="L1675" s="7">
        <v>5448</v>
      </c>
      <c r="M1675" s="7">
        <v>0</v>
      </c>
      <c r="N1675" s="7"/>
      <c r="O1675" s="8">
        <v>5448</v>
      </c>
      <c r="P1675" s="7">
        <v>-3794.4</v>
      </c>
      <c r="Q1675" s="7">
        <v>0</v>
      </c>
      <c r="R1675" s="7">
        <v>-344.86</v>
      </c>
      <c r="S1675" s="12">
        <f t="shared" si="923"/>
        <v>-4139.26</v>
      </c>
      <c r="T1675" s="18">
        <f t="shared" si="924"/>
        <v>1653.6</v>
      </c>
      <c r="U1675" s="18">
        <v>1308.74</v>
      </c>
      <c r="V1675" s="30">
        <f t="shared" si="925"/>
        <v>40603</v>
      </c>
      <c r="W1675" s="28">
        <f t="shared" ref="W1675:W1738" si="929">YEARFRAC(K1675,$W$3)</f>
        <v>12.180555555555555</v>
      </c>
      <c r="X1675" s="38" t="s">
        <v>2852</v>
      </c>
      <c r="Y1675">
        <f>MATCH(X1675,'CAT-3'!$A:$A,0)</f>
        <v>628</v>
      </c>
      <c r="Z1675">
        <f>MATCH(V1675,'CAT-3'!$1:$1,0)</f>
        <v>78</v>
      </c>
      <c r="AA1675">
        <f>INDEX('CAT-3'!$1:$1048576,FAR!Y1675,FAR!Z1675)</f>
        <v>129.9</v>
      </c>
      <c r="AB1675">
        <f>MATCH($AB$3,'CAT-3'!$1:$1,0)</f>
        <v>90</v>
      </c>
      <c r="AC1675">
        <f>INDEX('CAT-3'!$1:$1048576,FAR!Y1675,FAR!AB1675)</f>
        <v>138.4</v>
      </c>
      <c r="AD1675" s="28">
        <f>AC1675/AA1675</f>
        <v>1.0654349499615088</v>
      </c>
      <c r="AE1675" s="43" t="s">
        <v>4429</v>
      </c>
      <c r="AF1675">
        <f>MATCH(AE1675,'CAT-4'!$A:$A,0)</f>
        <v>844</v>
      </c>
      <c r="AG1675">
        <f>MATCH($AG$3,'CAT-4'!$1:$1,0)</f>
        <v>4</v>
      </c>
      <c r="AH1675">
        <f>INDEX('CAT-4'!$1:$1048576,FAR!AF1675,FAR!AG1675)</f>
        <v>103.9</v>
      </c>
      <c r="AI1675">
        <f>MATCH($AI$3,'CAT-4'!$1:$1,0)</f>
        <v>133</v>
      </c>
      <c r="AJ1675">
        <f>INDEX('CAT-4'!$1:$1048576,FAR!AF1675,FAR!AI1675)</f>
        <v>157.9</v>
      </c>
      <c r="AK1675" s="28">
        <f>AJ1675/AH1675</f>
        <v>1.5197305101058709</v>
      </c>
      <c r="AL1675" s="28">
        <f>AK1675*AD1675</f>
        <v>1.6191739999896269</v>
      </c>
      <c r="AM1675" s="2">
        <f>INDEX(ELSV!$C$4:$G$58,MATCH(AE1675,ELSV!$G$4:$G$58,0),MATCH(IF(O1675&gt;2000000,"A",IF(O1675&gt;1000000,"B",IF(O1675&gt;100000,"C","D"))),ELSV!$C$4:$G$4,0))</f>
        <v>8</v>
      </c>
      <c r="AN1675" s="77">
        <f>INDEX(ELSV!$G$4:$K$58,MATCH(AE1675,ELSV!$G$4:$G$58,0),MATCH(IF(O1675&gt;2000000,"A",IF(O1675&gt;1000000,"B",IF(O1675&gt;100000,"C","D"))),ELSV!$G$4:$K$4,0))</f>
        <v>0.95</v>
      </c>
      <c r="AO1675" s="24">
        <f t="shared" si="898"/>
        <v>8821.259951943488</v>
      </c>
      <c r="AP1675" s="24">
        <f t="shared" si="899"/>
        <v>8380.1969543463129</v>
      </c>
      <c r="AQ1675" s="25">
        <f t="shared" ref="AQ1675:AQ1738" si="930">AO1675-AP1675</f>
        <v>441.06299759717513</v>
      </c>
    </row>
    <row r="1676" spans="1:43" x14ac:dyDescent="0.25">
      <c r="A1676" s="11">
        <v>3007</v>
      </c>
      <c r="B1676" s="6">
        <v>3007000203</v>
      </c>
      <c r="C1676" s="6">
        <v>20000201</v>
      </c>
      <c r="D1676" s="6">
        <v>3020000393</v>
      </c>
      <c r="E1676" s="6" t="s">
        <v>1585</v>
      </c>
      <c r="F1676" s="6" t="s">
        <v>525</v>
      </c>
      <c r="G1676" s="6"/>
      <c r="H1676" s="6">
        <v>1</v>
      </c>
      <c r="I1676" s="6" t="s">
        <v>8</v>
      </c>
      <c r="J1676" s="27">
        <v>42309</v>
      </c>
      <c r="K1676" s="27">
        <v>42309</v>
      </c>
      <c r="L1676" s="7">
        <v>5398</v>
      </c>
      <c r="M1676" s="7">
        <v>0</v>
      </c>
      <c r="N1676" s="7"/>
      <c r="O1676" s="8">
        <v>5398</v>
      </c>
      <c r="P1676" s="7">
        <v>-2018.9</v>
      </c>
      <c r="Q1676" s="7">
        <v>0</v>
      </c>
      <c r="R1676" s="7">
        <v>-314.7</v>
      </c>
      <c r="S1676" s="12">
        <f t="shared" si="923"/>
        <v>-2333.6</v>
      </c>
      <c r="T1676" s="18">
        <f t="shared" si="924"/>
        <v>3379.1</v>
      </c>
      <c r="U1676" s="18">
        <v>3064.4</v>
      </c>
      <c r="V1676" s="30">
        <f t="shared" si="925"/>
        <v>42309</v>
      </c>
      <c r="W1676" s="28">
        <f t="shared" si="929"/>
        <v>7.5944444444444441</v>
      </c>
      <c r="X1676" s="38"/>
      <c r="AD1676"/>
      <c r="AE1676" s="43" t="s">
        <v>4061</v>
      </c>
      <c r="AF1676">
        <f>MATCH(AE1676,'CAT-4'!$A:$A,0)</f>
        <v>654</v>
      </c>
      <c r="AG1676">
        <f>MATCH(V1676,'CAT-4'!$1:$1,0)</f>
        <v>47</v>
      </c>
      <c r="AH1676">
        <f>INDEX('CAT-4'!$1:$1048576,FAR!AF1676,FAR!AG1676)</f>
        <v>101.5</v>
      </c>
      <c r="AI1676">
        <f>MATCH($AI$3,'CAT-4'!$1:$1,0)</f>
        <v>133</v>
      </c>
      <c r="AJ1676">
        <f>INDEX('CAT-4'!$1:$1048576,FAR!AF1676,FAR!AI1676)</f>
        <v>112.9</v>
      </c>
      <c r="AK1676" s="28">
        <f t="shared" ref="AK1676:AK1678" si="931">AJ1676/AH1676</f>
        <v>1.1123152709359607</v>
      </c>
      <c r="AL1676" s="28">
        <f t="shared" ref="AL1676:AL1678" si="932">AK1676</f>
        <v>1.1123152709359607</v>
      </c>
      <c r="AM1676" s="2">
        <f>INDEX(ELSV!$C$4:$G$58,MATCH(AE1676,ELSV!$G$4:$G$58,0),MATCH(IF(O1676&gt;2000000,"A",IF(O1676&gt;1000000,"B",IF(O1676&gt;100000,"C","D"))),ELSV!$C$4:$G$4,0))</f>
        <v>5</v>
      </c>
      <c r="AN1676" s="77">
        <f>INDEX(ELSV!$G$4:$K$58,MATCH(AE1676,ELSV!$G$4:$G$58,0),MATCH(IF(O1676&gt;2000000,"A",IF(O1676&gt;1000000,"B",IF(O1676&gt;100000,"C","D"))),ELSV!$G$4:$K$4,0))</f>
        <v>1</v>
      </c>
      <c r="AO1676" s="24">
        <f t="shared" si="898"/>
        <v>6004.2778325123163</v>
      </c>
      <c r="AP1676" s="24">
        <f t="shared" si="899"/>
        <v>6004.2778325123163</v>
      </c>
      <c r="AQ1676" s="25">
        <f t="shared" si="930"/>
        <v>0</v>
      </c>
    </row>
    <row r="1677" spans="1:43" x14ac:dyDescent="0.25">
      <c r="A1677" s="11">
        <v>3005</v>
      </c>
      <c r="B1677" s="6">
        <v>3005000206</v>
      </c>
      <c r="C1677" s="6">
        <v>20000401</v>
      </c>
      <c r="D1677" s="6">
        <v>5000000246</v>
      </c>
      <c r="E1677" s="6" t="s">
        <v>1584</v>
      </c>
      <c r="F1677" s="6" t="s">
        <v>1166</v>
      </c>
      <c r="G1677" s="6"/>
      <c r="H1677" s="6">
        <v>1</v>
      </c>
      <c r="I1677" s="6" t="s">
        <v>8</v>
      </c>
      <c r="J1677" s="27">
        <v>41314</v>
      </c>
      <c r="K1677" s="27">
        <v>41314</v>
      </c>
      <c r="L1677" s="7">
        <v>5250</v>
      </c>
      <c r="M1677" s="7">
        <v>0</v>
      </c>
      <c r="N1677" s="7"/>
      <c r="O1677" s="8">
        <v>5250</v>
      </c>
      <c r="P1677" s="7">
        <v>-4725</v>
      </c>
      <c r="Q1677" s="7">
        <v>0</v>
      </c>
      <c r="R1677" s="7">
        <v>0</v>
      </c>
      <c r="S1677" s="12">
        <f t="shared" si="923"/>
        <v>-4725</v>
      </c>
      <c r="T1677" s="18">
        <f t="shared" si="924"/>
        <v>525</v>
      </c>
      <c r="U1677" s="18">
        <v>525</v>
      </c>
      <c r="V1677" s="30">
        <f t="shared" si="925"/>
        <v>41306</v>
      </c>
      <c r="W1677" s="28">
        <f t="shared" si="929"/>
        <v>10.322222222222223</v>
      </c>
      <c r="X1677" s="38"/>
      <c r="AD1677"/>
      <c r="AE1677" s="43" t="s">
        <v>4055</v>
      </c>
      <c r="AF1677">
        <f>MATCH(AE1677,'CAT-4'!$A:$A,0)</f>
        <v>651</v>
      </c>
      <c r="AG1677">
        <f>MATCH(V1677,'CAT-4'!$1:$1,0)</f>
        <v>14</v>
      </c>
      <c r="AH1677">
        <f>INDEX('CAT-4'!$1:$1048576,FAR!AF1677,FAR!AG1677)</f>
        <v>97.4</v>
      </c>
      <c r="AI1677">
        <f>MATCH($AI$3,'CAT-4'!$1:$1,0)</f>
        <v>133</v>
      </c>
      <c r="AJ1677">
        <f>INDEX('CAT-4'!$1:$1048576,FAR!AF1677,FAR!AI1677)</f>
        <v>101.8</v>
      </c>
      <c r="AK1677" s="28">
        <f t="shared" si="931"/>
        <v>1.0451745379876796</v>
      </c>
      <c r="AL1677" s="28">
        <f t="shared" si="932"/>
        <v>1.0451745379876796</v>
      </c>
      <c r="AM1677" s="2">
        <f>INDEX(ELSV!$C$4:$G$58,MATCH(AE1677,ELSV!$G$4:$G$58,0),MATCH(IF(O1677&gt;2000000,"A",IF(O1677&gt;1000000,"B",IF(O1677&gt;100000,"C","D"))),ELSV!$C$4:$G$4,0))</f>
        <v>8</v>
      </c>
      <c r="AN1677" s="77">
        <f>INDEX(ELSV!$G$4:$K$58,MATCH(AE1677,ELSV!$G$4:$G$58,0),MATCH(IF(O1677&gt;2000000,"A",IF(O1677&gt;1000000,"B",IF(O1677&gt;100000,"C","D"))),ELSV!$G$4:$K$4,0))</f>
        <v>1</v>
      </c>
      <c r="AO1677" s="24">
        <f t="shared" si="898"/>
        <v>5487.1663244353176</v>
      </c>
      <c r="AP1677" s="24">
        <f t="shared" si="899"/>
        <v>5487.1663244353176</v>
      </c>
      <c r="AQ1677" s="25">
        <f t="shared" si="930"/>
        <v>0</v>
      </c>
    </row>
    <row r="1678" spans="1:43" x14ac:dyDescent="0.25">
      <c r="A1678" s="11">
        <v>3005</v>
      </c>
      <c r="B1678" s="6">
        <v>3005006201</v>
      </c>
      <c r="C1678" s="6">
        <v>20000301</v>
      </c>
      <c r="D1678" s="6">
        <v>4000000356</v>
      </c>
      <c r="E1678" s="6" t="s">
        <v>1584</v>
      </c>
      <c r="F1678" s="6" t="s">
        <v>1049</v>
      </c>
      <c r="G1678" s="6"/>
      <c r="H1678" s="6">
        <v>1</v>
      </c>
      <c r="I1678" s="6" t="s">
        <v>8</v>
      </c>
      <c r="J1678" s="27">
        <v>44347</v>
      </c>
      <c r="K1678" s="27">
        <v>44347</v>
      </c>
      <c r="L1678" s="7">
        <v>5000.01</v>
      </c>
      <c r="M1678" s="7">
        <v>0</v>
      </c>
      <c r="N1678" s="7"/>
      <c r="O1678" s="8">
        <v>5000.01</v>
      </c>
      <c r="P1678" s="7">
        <v>-264.47000000000003</v>
      </c>
      <c r="Q1678" s="7">
        <v>0</v>
      </c>
      <c r="R1678" s="7">
        <v>-316.5</v>
      </c>
      <c r="S1678" s="12">
        <f t="shared" si="923"/>
        <v>-580.97</v>
      </c>
      <c r="T1678" s="18">
        <f t="shared" si="924"/>
        <v>4735.54</v>
      </c>
      <c r="U1678" s="18">
        <v>4419.04</v>
      </c>
      <c r="V1678" s="30">
        <f t="shared" si="925"/>
        <v>44317</v>
      </c>
      <c r="W1678" s="28">
        <f t="shared" si="929"/>
        <v>2.0138888888888888</v>
      </c>
      <c r="X1678" s="38"/>
      <c r="AD1678"/>
      <c r="AE1678" s="43" t="s">
        <v>4429</v>
      </c>
      <c r="AF1678">
        <f>MATCH(AE1678,'CAT-4'!$A:$A,0)</f>
        <v>844</v>
      </c>
      <c r="AG1678">
        <f>MATCH(V1678,'CAT-4'!$1:$1,0)</f>
        <v>113</v>
      </c>
      <c r="AH1678">
        <f>INDEX('CAT-4'!$1:$1048576,FAR!AF1678,FAR!AG1678)</f>
        <v>146.30000000000001</v>
      </c>
      <c r="AI1678">
        <f>MATCH($AI$3,'CAT-4'!$1:$1,0)</f>
        <v>133</v>
      </c>
      <c r="AJ1678">
        <f>INDEX('CAT-4'!$1:$1048576,FAR!AF1678,FAR!AI1678)</f>
        <v>157.9</v>
      </c>
      <c r="AK1678" s="28">
        <f t="shared" si="931"/>
        <v>1.0792891319207107</v>
      </c>
      <c r="AL1678" s="28">
        <f t="shared" si="932"/>
        <v>1.0792891319207107</v>
      </c>
      <c r="AM1678" s="2">
        <f>INDEX(ELSV!$C$4:$G$58,MATCH(AE1678,ELSV!$G$4:$G$58,0),MATCH(IF(O1678&gt;2000000,"A",IF(O1678&gt;1000000,"B",IF(O1678&gt;100000,"C","D"))),ELSV!$C$4:$G$4,0))</f>
        <v>8</v>
      </c>
      <c r="AN1678" s="77">
        <f>INDEX(ELSV!$G$4:$K$58,MATCH(AE1678,ELSV!$G$4:$G$58,0),MATCH(IF(O1678&gt;2000000,"A",IF(O1678&gt;1000000,"B",IF(O1678&gt;100000,"C","D"))),ELSV!$G$4:$K$4,0))</f>
        <v>0.95</v>
      </c>
      <c r="AO1678" s="24">
        <f t="shared" ref="AO1678:AO1741" si="933">AL1678*O1678</f>
        <v>5396.4564524948728</v>
      </c>
      <c r="AP1678" s="24">
        <f t="shared" ref="AP1678:AP1741" si="934">AO1678*(AN1678/AM1678)*(IF(W1678&gt;AM1678,AM1678,W1678))</f>
        <v>1290.5588130749456</v>
      </c>
      <c r="AQ1678" s="25">
        <f t="shared" si="930"/>
        <v>4105.8976394199271</v>
      </c>
    </row>
    <row r="1679" spans="1:43" x14ac:dyDescent="0.25">
      <c r="A1679" s="11">
        <v>3007</v>
      </c>
      <c r="B1679" s="6">
        <v>3007000214</v>
      </c>
      <c r="C1679" s="6">
        <v>20000201</v>
      </c>
      <c r="D1679" s="6">
        <v>3020000101</v>
      </c>
      <c r="E1679" s="6" t="s">
        <v>1585</v>
      </c>
      <c r="F1679" s="6" t="s">
        <v>249</v>
      </c>
      <c r="G1679" s="6"/>
      <c r="H1679" s="6">
        <v>10</v>
      </c>
      <c r="I1679" s="6" t="s">
        <v>41</v>
      </c>
      <c r="J1679" s="27">
        <v>40996</v>
      </c>
      <c r="K1679" s="27">
        <v>40996</v>
      </c>
      <c r="L1679" s="7">
        <v>4936.12</v>
      </c>
      <c r="M1679" s="7">
        <v>0</v>
      </c>
      <c r="N1679" s="7"/>
      <c r="O1679" s="8">
        <v>4936.12</v>
      </c>
      <c r="P1679" s="7">
        <v>-2773.69</v>
      </c>
      <c r="Q1679" s="7">
        <v>0</v>
      </c>
      <c r="R1679" s="7">
        <v>-287.77999999999997</v>
      </c>
      <c r="S1679" s="12">
        <f t="shared" si="923"/>
        <v>-3061.4700000000003</v>
      </c>
      <c r="T1679" s="18">
        <f t="shared" si="924"/>
        <v>2162.4299999999998</v>
      </c>
      <c r="U1679" s="18">
        <v>1874.65</v>
      </c>
      <c r="V1679" s="30">
        <f t="shared" si="925"/>
        <v>40969</v>
      </c>
      <c r="W1679" s="28">
        <f t="shared" si="929"/>
        <v>11.186111111111112</v>
      </c>
      <c r="X1679" s="38" t="s">
        <v>3112</v>
      </c>
      <c r="Y1679">
        <f>MATCH(X1679,'CAT-3'!$A:$A,0)</f>
        <v>758</v>
      </c>
      <c r="Z1679">
        <f>MATCH(V1679,'CAT-3'!$1:$1,0)</f>
        <v>90</v>
      </c>
      <c r="AA1679">
        <f>INDEX('CAT-3'!$1:$1048576,FAR!Y1679,FAR!Z1679)</f>
        <v>95.1</v>
      </c>
      <c r="AB1679">
        <f>MATCH($AB$3,'CAT-3'!$1:$1,0)</f>
        <v>90</v>
      </c>
      <c r="AC1679">
        <f>INDEX('CAT-3'!$1:$1048576,FAR!Y1679,FAR!AB1679)</f>
        <v>95.1</v>
      </c>
      <c r="AD1679" s="28">
        <f t="shared" ref="AD1679:AD1683" si="935">AC1679/AA1679</f>
        <v>1</v>
      </c>
      <c r="AE1679" s="43" t="s">
        <v>4051</v>
      </c>
      <c r="AF1679">
        <f>MATCH(AE1679,'CAT-4'!$A:$A,0)</f>
        <v>649</v>
      </c>
      <c r="AG1679">
        <f>MATCH($AG$3,'CAT-4'!$1:$1,0)</f>
        <v>4</v>
      </c>
      <c r="AH1679">
        <f>INDEX('CAT-4'!$1:$1048576,FAR!AF1679,FAR!AG1679)</f>
        <v>103.3</v>
      </c>
      <c r="AI1679">
        <f>MATCH($AI$3,'CAT-4'!$1:$1,0)</f>
        <v>133</v>
      </c>
      <c r="AJ1679">
        <f>INDEX('CAT-4'!$1:$1048576,FAR!AF1679,FAR!AI1679)</f>
        <v>131.4</v>
      </c>
      <c r="AK1679" s="28">
        <f t="shared" ref="AK1679:AK1683" si="936">AJ1679/AH1679</f>
        <v>1.272023233301065</v>
      </c>
      <c r="AL1679" s="28">
        <f t="shared" ref="AL1679:AL1683" si="937">AK1679*AD1679</f>
        <v>1.272023233301065</v>
      </c>
      <c r="AM1679" s="2">
        <f>INDEX(ELSV!$C$4:$G$58,MATCH(AE1679,ELSV!$G$4:$G$58,0),MATCH(IF(O1679&gt;2000000,"A",IF(O1679&gt;1000000,"B",IF(O1679&gt;100000,"C","D"))),ELSV!$C$4:$G$4,0))</f>
        <v>5</v>
      </c>
      <c r="AN1679" s="77">
        <f>INDEX(ELSV!$G$4:$K$58,MATCH(AE1679,ELSV!$G$4:$G$58,0),MATCH(IF(O1679&gt;2000000,"A",IF(O1679&gt;1000000,"B",IF(O1679&gt;100000,"C","D"))),ELSV!$G$4:$K$4,0))</f>
        <v>1</v>
      </c>
      <c r="AO1679" s="24">
        <f t="shared" si="933"/>
        <v>6278.8593223620528</v>
      </c>
      <c r="AP1679" s="24">
        <f t="shared" si="934"/>
        <v>6278.8593223620537</v>
      </c>
      <c r="AQ1679" s="25">
        <f t="shared" si="930"/>
        <v>0</v>
      </c>
    </row>
    <row r="1680" spans="1:43" hidden="1" x14ac:dyDescent="0.25">
      <c r="A1680" s="11">
        <v>3003</v>
      </c>
      <c r="B1680" s="6">
        <v>3003006301</v>
      </c>
      <c r="C1680" s="6">
        <v>20000401</v>
      </c>
      <c r="D1680" s="6">
        <v>5030000112</v>
      </c>
      <c r="E1680" s="6"/>
      <c r="F1680" s="6" t="s">
        <v>1134</v>
      </c>
      <c r="G1680" s="6"/>
      <c r="H1680" s="6">
        <v>1</v>
      </c>
      <c r="I1680" s="6" t="s">
        <v>41</v>
      </c>
      <c r="J1680" s="27">
        <v>40725</v>
      </c>
      <c r="K1680" s="27">
        <v>40725</v>
      </c>
      <c r="L1680" s="7">
        <v>4830.01</v>
      </c>
      <c r="M1680" s="7">
        <v>0</v>
      </c>
      <c r="N1680" s="7"/>
      <c r="O1680" s="8">
        <v>4830.01</v>
      </c>
      <c r="P1680" s="7">
        <v>-4347.01</v>
      </c>
      <c r="Q1680" s="7">
        <v>0</v>
      </c>
      <c r="R1680" s="7">
        <v>0</v>
      </c>
      <c r="S1680" s="12">
        <f t="shared" si="923"/>
        <v>-4347.01</v>
      </c>
      <c r="T1680" s="18">
        <f t="shared" si="924"/>
        <v>483</v>
      </c>
      <c r="U1680" s="18">
        <v>483</v>
      </c>
      <c r="V1680" s="30">
        <f t="shared" si="925"/>
        <v>40725</v>
      </c>
      <c r="W1680" s="28">
        <f t="shared" si="929"/>
        <v>11.927777777777777</v>
      </c>
      <c r="X1680" s="38" t="s">
        <v>3064</v>
      </c>
      <c r="Y1680">
        <f>MATCH(X1680,'CAT-3'!$A:$A,0)</f>
        <v>734</v>
      </c>
      <c r="Z1680">
        <f>MATCH(V1680,'CAT-3'!$1:$1,0)</f>
        <v>82</v>
      </c>
      <c r="AA1680">
        <f>INDEX('CAT-3'!$1:$1048576,FAR!Y1680,FAR!Z1680)</f>
        <v>116.2</v>
      </c>
      <c r="AB1680">
        <f>MATCH($AB$3,'CAT-3'!$1:$1,0)</f>
        <v>90</v>
      </c>
      <c r="AC1680">
        <f>INDEX('CAT-3'!$1:$1048576,FAR!Y1680,FAR!AB1680)</f>
        <v>116.8</v>
      </c>
      <c r="AD1680" s="28">
        <f t="shared" si="935"/>
        <v>1.0051635111876076</v>
      </c>
      <c r="AE1680" s="43" t="s">
        <v>4055</v>
      </c>
      <c r="AF1680">
        <f>MATCH(AE1680,'CAT-4'!$A:$A,0)</f>
        <v>651</v>
      </c>
      <c r="AG1680">
        <f>MATCH($AG$3,'CAT-4'!$1:$1,0)</f>
        <v>4</v>
      </c>
      <c r="AH1680">
        <f>INDEX('CAT-4'!$1:$1048576,FAR!AF1680,FAR!AG1680)</f>
        <v>98.5</v>
      </c>
      <c r="AI1680">
        <f>MATCH($AI$3,'CAT-4'!$1:$1,0)</f>
        <v>133</v>
      </c>
      <c r="AJ1680">
        <f>INDEX('CAT-4'!$1:$1048576,FAR!AF1680,FAR!AI1680)</f>
        <v>101.8</v>
      </c>
      <c r="AK1680" s="28">
        <f t="shared" si="936"/>
        <v>1.0335025380710661</v>
      </c>
      <c r="AL1680" s="28">
        <f t="shared" si="937"/>
        <v>1.0388390399888168</v>
      </c>
      <c r="AM1680" s="2">
        <f>INDEX(ELSV!$C$4:$G$58,MATCH(AE1680,ELSV!$G$4:$G$58,0),MATCH(IF(O1680&gt;2000000,"A",IF(O1680&gt;1000000,"B",IF(O1680&gt;100000,"C","D"))),ELSV!$C$4:$G$4,0))</f>
        <v>8</v>
      </c>
      <c r="AN1680" s="77">
        <f>INDEX(ELSV!$G$4:$K$58,MATCH(AE1680,ELSV!$G$4:$G$58,0),MATCH(IF(O1680&gt;2000000,"A",IF(O1680&gt;1000000,"B",IF(O1680&gt;100000,"C","D"))),ELSV!$G$4:$K$4,0))</f>
        <v>1</v>
      </c>
      <c r="AO1680" s="24">
        <f t="shared" si="933"/>
        <v>5017.6029515363853</v>
      </c>
      <c r="AP1680" s="24">
        <f t="shared" si="934"/>
        <v>5017.6029515363853</v>
      </c>
      <c r="AQ1680" s="25">
        <f t="shared" si="930"/>
        <v>0</v>
      </c>
    </row>
    <row r="1681" spans="1:43" x14ac:dyDescent="0.25">
      <c r="A1681" s="11">
        <v>3007</v>
      </c>
      <c r="B1681" s="6">
        <v>3007006203</v>
      </c>
      <c r="C1681" s="6">
        <v>20000301</v>
      </c>
      <c r="D1681" s="6">
        <v>4000000012</v>
      </c>
      <c r="E1681" s="6" t="s">
        <v>1585</v>
      </c>
      <c r="F1681" s="6" t="s">
        <v>802</v>
      </c>
      <c r="G1681" s="6"/>
      <c r="H1681" s="6">
        <v>4</v>
      </c>
      <c r="I1681" s="6" t="s">
        <v>8</v>
      </c>
      <c r="J1681" s="27">
        <v>40556</v>
      </c>
      <c r="K1681" s="27">
        <v>40556</v>
      </c>
      <c r="L1681" s="7">
        <v>4731.99</v>
      </c>
      <c r="M1681" s="7">
        <v>0</v>
      </c>
      <c r="N1681" s="7"/>
      <c r="O1681" s="8">
        <v>4731.99</v>
      </c>
      <c r="P1681" s="7">
        <v>-4731.99</v>
      </c>
      <c r="Q1681" s="7">
        <v>0</v>
      </c>
      <c r="R1681" s="7">
        <v>0</v>
      </c>
      <c r="S1681" s="12">
        <f t="shared" si="923"/>
        <v>-4731.99</v>
      </c>
      <c r="T1681" s="18">
        <f t="shared" si="924"/>
        <v>0</v>
      </c>
      <c r="U1681" s="18">
        <v>0</v>
      </c>
      <c r="V1681" s="30">
        <f t="shared" si="925"/>
        <v>40544</v>
      </c>
      <c r="W1681" s="28">
        <f t="shared" si="929"/>
        <v>12.394444444444444</v>
      </c>
      <c r="X1681" s="38" t="s">
        <v>2852</v>
      </c>
      <c r="Y1681">
        <f>MATCH(X1681,'CAT-3'!$A:$A,0)</f>
        <v>628</v>
      </c>
      <c r="Z1681">
        <f>MATCH(V1681,'CAT-3'!$1:$1,0)</f>
        <v>76</v>
      </c>
      <c r="AA1681">
        <f>INDEX('CAT-3'!$1:$1048576,FAR!Y1681,FAR!Z1681)</f>
        <v>130.6</v>
      </c>
      <c r="AB1681">
        <f>MATCH($AB$3,'CAT-3'!$1:$1,0)</f>
        <v>90</v>
      </c>
      <c r="AC1681">
        <f>INDEX('CAT-3'!$1:$1048576,FAR!Y1681,FAR!AB1681)</f>
        <v>138.4</v>
      </c>
      <c r="AD1681" s="28">
        <f t="shared" si="935"/>
        <v>1.0597243491577337</v>
      </c>
      <c r="AE1681" s="43" t="s">
        <v>4429</v>
      </c>
      <c r="AF1681">
        <f>MATCH(AE1681,'CAT-4'!$A:$A,0)</f>
        <v>844</v>
      </c>
      <c r="AG1681">
        <f>MATCH($AG$3,'CAT-4'!$1:$1,0)</f>
        <v>4</v>
      </c>
      <c r="AH1681">
        <f>INDEX('CAT-4'!$1:$1048576,FAR!AF1681,FAR!AG1681)</f>
        <v>103.9</v>
      </c>
      <c r="AI1681">
        <f>MATCH($AI$3,'CAT-4'!$1:$1,0)</f>
        <v>133</v>
      </c>
      <c r="AJ1681">
        <f>INDEX('CAT-4'!$1:$1048576,FAR!AF1681,FAR!AI1681)</f>
        <v>157.9</v>
      </c>
      <c r="AK1681" s="28">
        <f t="shared" si="936"/>
        <v>1.5197305101058709</v>
      </c>
      <c r="AL1681" s="28">
        <f t="shared" si="937"/>
        <v>1.6104954257170947</v>
      </c>
      <c r="AM1681" s="2">
        <f>INDEX(ELSV!$C$4:$G$58,MATCH(AE1681,ELSV!$G$4:$G$58,0),MATCH(IF(O1681&gt;2000000,"A",IF(O1681&gt;1000000,"B",IF(O1681&gt;100000,"C","D"))),ELSV!$C$4:$G$4,0))</f>
        <v>8</v>
      </c>
      <c r="AN1681" s="77">
        <f>INDEX(ELSV!$G$4:$K$58,MATCH(AE1681,ELSV!$G$4:$G$58,0),MATCH(IF(O1681&gt;2000000,"A",IF(O1681&gt;1000000,"B",IF(O1681&gt;100000,"C","D"))),ELSV!$G$4:$K$4,0))</f>
        <v>0.95</v>
      </c>
      <c r="AO1681" s="24">
        <f t="shared" si="933"/>
        <v>7620.8482495390344</v>
      </c>
      <c r="AP1681" s="24">
        <f t="shared" si="934"/>
        <v>7239.805837062082</v>
      </c>
      <c r="AQ1681" s="25">
        <f t="shared" si="930"/>
        <v>381.04241247695245</v>
      </c>
    </row>
    <row r="1682" spans="1:43" hidden="1" x14ac:dyDescent="0.25">
      <c r="A1682" s="11">
        <v>3003</v>
      </c>
      <c r="B1682" s="6">
        <v>3003006301</v>
      </c>
      <c r="C1682" s="6">
        <v>20000401</v>
      </c>
      <c r="D1682" s="6">
        <v>5030000100</v>
      </c>
      <c r="E1682" s="6"/>
      <c r="F1682" s="6" t="s">
        <v>1407</v>
      </c>
      <c r="G1682" s="6"/>
      <c r="H1682" s="6">
        <v>2</v>
      </c>
      <c r="I1682" s="6" t="s">
        <v>41</v>
      </c>
      <c r="J1682" s="27">
        <v>40610</v>
      </c>
      <c r="K1682" s="27">
        <v>40610</v>
      </c>
      <c r="L1682" s="7">
        <v>4725</v>
      </c>
      <c r="M1682" s="7">
        <v>0</v>
      </c>
      <c r="N1682" s="7"/>
      <c r="O1682" s="8">
        <v>4725</v>
      </c>
      <c r="P1682" s="7">
        <v>-4252.5</v>
      </c>
      <c r="Q1682" s="7">
        <v>0</v>
      </c>
      <c r="R1682" s="7">
        <v>0</v>
      </c>
      <c r="S1682" s="12">
        <f t="shared" si="923"/>
        <v>-4252.5</v>
      </c>
      <c r="T1682" s="18">
        <f t="shared" si="924"/>
        <v>472.5</v>
      </c>
      <c r="U1682" s="18">
        <v>472.5</v>
      </c>
      <c r="V1682" s="30">
        <f t="shared" si="925"/>
        <v>40603</v>
      </c>
      <c r="W1682" s="28">
        <f t="shared" si="929"/>
        <v>12.241666666666667</v>
      </c>
      <c r="X1682" s="38" t="s">
        <v>3064</v>
      </c>
      <c r="Y1682">
        <f>MATCH(X1682,'CAT-3'!$A:$A,0)</f>
        <v>734</v>
      </c>
      <c r="Z1682">
        <f>MATCH(V1682,'CAT-3'!$1:$1,0)</f>
        <v>78</v>
      </c>
      <c r="AA1682">
        <f>INDEX('CAT-3'!$1:$1048576,FAR!Y1682,FAR!Z1682)</f>
        <v>114.3</v>
      </c>
      <c r="AB1682">
        <f>MATCH($AB$3,'CAT-3'!$1:$1,0)</f>
        <v>90</v>
      </c>
      <c r="AC1682">
        <f>INDEX('CAT-3'!$1:$1048576,FAR!Y1682,FAR!AB1682)</f>
        <v>116.8</v>
      </c>
      <c r="AD1682" s="28">
        <f t="shared" si="935"/>
        <v>1.0218722659667541</v>
      </c>
      <c r="AE1682" s="43" t="s">
        <v>4055</v>
      </c>
      <c r="AF1682">
        <f>MATCH(AE1682,'CAT-4'!$A:$A,0)</f>
        <v>651</v>
      </c>
      <c r="AG1682">
        <f>MATCH($AG$3,'CAT-4'!$1:$1,0)</f>
        <v>4</v>
      </c>
      <c r="AH1682">
        <f>INDEX('CAT-4'!$1:$1048576,FAR!AF1682,FAR!AG1682)</f>
        <v>98.5</v>
      </c>
      <c r="AI1682">
        <f>MATCH($AI$3,'CAT-4'!$1:$1,0)</f>
        <v>133</v>
      </c>
      <c r="AJ1682">
        <f>INDEX('CAT-4'!$1:$1048576,FAR!AF1682,FAR!AI1682)</f>
        <v>101.8</v>
      </c>
      <c r="AK1682" s="28">
        <f t="shared" si="936"/>
        <v>1.0335025380710661</v>
      </c>
      <c r="AL1682" s="28">
        <f t="shared" si="937"/>
        <v>1.0561075804610718</v>
      </c>
      <c r="AM1682" s="2">
        <f>INDEX(ELSV!$C$4:$G$58,MATCH(AE1682,ELSV!$G$4:$G$58,0),MATCH(IF(O1682&gt;2000000,"A",IF(O1682&gt;1000000,"B",IF(O1682&gt;100000,"C","D"))),ELSV!$C$4:$G$4,0))</f>
        <v>8</v>
      </c>
      <c r="AN1682" s="77">
        <f>INDEX(ELSV!$G$4:$K$58,MATCH(AE1682,ELSV!$G$4:$G$58,0),MATCH(IF(O1682&gt;2000000,"A",IF(O1682&gt;1000000,"B",IF(O1682&gt;100000,"C","D"))),ELSV!$G$4:$K$4,0))</f>
        <v>1</v>
      </c>
      <c r="AO1682" s="24">
        <f t="shared" si="933"/>
        <v>4990.1083176785642</v>
      </c>
      <c r="AP1682" s="24">
        <f t="shared" si="934"/>
        <v>4990.1083176785642</v>
      </c>
      <c r="AQ1682" s="25">
        <f t="shared" si="930"/>
        <v>0</v>
      </c>
    </row>
    <row r="1683" spans="1:43" hidden="1" x14ac:dyDescent="0.25">
      <c r="A1683" s="11">
        <v>3003</v>
      </c>
      <c r="B1683" s="6">
        <v>3003006201</v>
      </c>
      <c r="C1683" s="6">
        <v>20000301</v>
      </c>
      <c r="D1683" s="6">
        <v>4000000145</v>
      </c>
      <c r="E1683" s="6"/>
      <c r="F1683" s="6" t="s">
        <v>906</v>
      </c>
      <c r="G1683" s="6"/>
      <c r="H1683" s="6">
        <v>1</v>
      </c>
      <c r="I1683" s="6" t="s">
        <v>41</v>
      </c>
      <c r="J1683" s="27">
        <v>40391</v>
      </c>
      <c r="K1683" s="27">
        <v>40391</v>
      </c>
      <c r="L1683" s="7">
        <v>4687.88</v>
      </c>
      <c r="M1683" s="7">
        <v>0</v>
      </c>
      <c r="N1683" s="7"/>
      <c r="O1683" s="8">
        <v>4687.88</v>
      </c>
      <c r="P1683" s="7">
        <v>-4687.88</v>
      </c>
      <c r="Q1683" s="7">
        <v>0</v>
      </c>
      <c r="R1683" s="7">
        <v>0</v>
      </c>
      <c r="S1683" s="12">
        <f t="shared" si="923"/>
        <v>-4687.88</v>
      </c>
      <c r="T1683" s="18">
        <f t="shared" si="924"/>
        <v>0</v>
      </c>
      <c r="U1683" s="18">
        <v>0</v>
      </c>
      <c r="V1683" s="30">
        <f t="shared" si="925"/>
        <v>40391</v>
      </c>
      <c r="W1683" s="28">
        <f t="shared" si="929"/>
        <v>12.844444444444445</v>
      </c>
      <c r="X1683" s="38" t="s">
        <v>3064</v>
      </c>
      <c r="Y1683">
        <f>MATCH(X1683,'CAT-3'!$A:$A,0)</f>
        <v>734</v>
      </c>
      <c r="Z1683">
        <f>MATCH(V1683,'CAT-3'!$1:$1,0)</f>
        <v>71</v>
      </c>
      <c r="AA1683">
        <f>INDEX('CAT-3'!$1:$1048576,FAR!Y1683,FAR!Z1683)</f>
        <v>109.5</v>
      </c>
      <c r="AB1683">
        <f>MATCH($AB$3,'CAT-3'!$1:$1,0)</f>
        <v>90</v>
      </c>
      <c r="AC1683">
        <f>INDEX('CAT-3'!$1:$1048576,FAR!Y1683,FAR!AB1683)</f>
        <v>116.8</v>
      </c>
      <c r="AD1683" s="28">
        <f t="shared" si="935"/>
        <v>1.0666666666666667</v>
      </c>
      <c r="AE1683" s="43" t="s">
        <v>4055</v>
      </c>
      <c r="AF1683">
        <f>MATCH(AE1683,'CAT-4'!$A:$A,0)</f>
        <v>651</v>
      </c>
      <c r="AG1683">
        <f>MATCH($AG$3,'CAT-4'!$1:$1,0)</f>
        <v>4</v>
      </c>
      <c r="AH1683">
        <f>INDEX('CAT-4'!$1:$1048576,FAR!AF1683,FAR!AG1683)</f>
        <v>98.5</v>
      </c>
      <c r="AI1683">
        <f>MATCH($AI$3,'CAT-4'!$1:$1,0)</f>
        <v>133</v>
      </c>
      <c r="AJ1683">
        <f>INDEX('CAT-4'!$1:$1048576,FAR!AF1683,FAR!AI1683)</f>
        <v>101.8</v>
      </c>
      <c r="AK1683" s="28">
        <f t="shared" si="936"/>
        <v>1.0335025380710661</v>
      </c>
      <c r="AL1683" s="28">
        <f t="shared" si="937"/>
        <v>1.1024027072758038</v>
      </c>
      <c r="AM1683" s="2">
        <f>INDEX(ELSV!$C$4:$G$58,MATCH(AE1683,ELSV!$G$4:$G$58,0),MATCH(IF(O1683&gt;2000000,"A",IF(O1683&gt;1000000,"B",IF(O1683&gt;100000,"C","D"))),ELSV!$C$4:$G$4,0))</f>
        <v>8</v>
      </c>
      <c r="AN1683" s="77">
        <f>INDEX(ELSV!$G$4:$K$58,MATCH(AE1683,ELSV!$G$4:$G$58,0),MATCH(IF(O1683&gt;2000000,"A",IF(O1683&gt;1000000,"B",IF(O1683&gt;100000,"C","D"))),ELSV!$G$4:$K$4,0))</f>
        <v>1</v>
      </c>
      <c r="AO1683" s="24">
        <f t="shared" si="933"/>
        <v>5167.9316033840951</v>
      </c>
      <c r="AP1683" s="24">
        <f t="shared" si="934"/>
        <v>5167.9316033840951</v>
      </c>
      <c r="AQ1683" s="25">
        <f t="shared" si="930"/>
        <v>0</v>
      </c>
    </row>
    <row r="1684" spans="1:43" x14ac:dyDescent="0.25">
      <c r="A1684" s="11">
        <v>3006</v>
      </c>
      <c r="B1684" s="6">
        <v>3006006201</v>
      </c>
      <c r="C1684" s="6">
        <v>20000401</v>
      </c>
      <c r="D1684" s="6">
        <v>5000000437</v>
      </c>
      <c r="E1684" s="6" t="s">
        <v>1582</v>
      </c>
      <c r="F1684" s="6" t="s">
        <v>1299</v>
      </c>
      <c r="G1684" s="6"/>
      <c r="H1684" s="6">
        <v>2</v>
      </c>
      <c r="I1684" s="6" t="s">
        <v>41</v>
      </c>
      <c r="J1684" s="27">
        <v>44700</v>
      </c>
      <c r="K1684" s="27">
        <v>44700</v>
      </c>
      <c r="L1684" s="7">
        <v>0</v>
      </c>
      <c r="M1684" s="10">
        <v>4484.01</v>
      </c>
      <c r="N1684" s="10"/>
      <c r="O1684" s="8">
        <v>4484.01</v>
      </c>
      <c r="P1684" s="10">
        <v>0</v>
      </c>
      <c r="Q1684" s="10">
        <v>0</v>
      </c>
      <c r="R1684" s="10">
        <v>-3894.33</v>
      </c>
      <c r="S1684" s="13">
        <f t="shared" si="923"/>
        <v>-3894.33</v>
      </c>
      <c r="T1684" s="18">
        <f t="shared" si="924"/>
        <v>0</v>
      </c>
      <c r="U1684" s="18">
        <v>589.67999999999995</v>
      </c>
      <c r="V1684" s="30">
        <f t="shared" si="925"/>
        <v>44682</v>
      </c>
      <c r="W1684" s="28">
        <f t="shared" si="929"/>
        <v>1.0444444444444445</v>
      </c>
      <c r="X1684" s="38"/>
      <c r="AD1684"/>
      <c r="AE1684" s="43" t="s">
        <v>4174</v>
      </c>
      <c r="AF1684">
        <f>MATCH(AE1684,'CAT-4'!$A:$A,0)</f>
        <v>713</v>
      </c>
      <c r="AG1684">
        <f>MATCH(V1684,'CAT-4'!$1:$1,0)</f>
        <v>125</v>
      </c>
      <c r="AH1684">
        <f>INDEX('CAT-4'!$1:$1048576,FAR!AF1684,FAR!AG1684)</f>
        <v>148.6</v>
      </c>
      <c r="AI1684">
        <f>MATCH($AI$3,'CAT-4'!$1:$1,0)</f>
        <v>133</v>
      </c>
      <c r="AJ1684">
        <f>INDEX('CAT-4'!$1:$1048576,FAR!AF1684,FAR!AI1684)</f>
        <v>151.30000000000001</v>
      </c>
      <c r="AK1684" s="28">
        <f>AJ1684/AH1684</f>
        <v>1.0181695827725439</v>
      </c>
      <c r="AL1684" s="28">
        <f>AK1684</f>
        <v>1.0181695827725439</v>
      </c>
      <c r="AM1684" s="2">
        <f>INDEX(ELSV!$C$4:$G$58,MATCH(AE1684,ELSV!$G$4:$G$58,0),MATCH(IF(O1684&gt;2000000,"A",IF(O1684&gt;1000000,"B",IF(O1684&gt;100000,"C","D"))),ELSV!$C$4:$G$4,0))</f>
        <v>8</v>
      </c>
      <c r="AN1684" s="77">
        <f>INDEX(ELSV!$G$4:$K$58,MATCH(AE1684,ELSV!$G$4:$G$58,0),MATCH(IF(O1684&gt;2000000,"A",IF(O1684&gt;1000000,"B",IF(O1684&gt;100000,"C","D"))),ELSV!$G$4:$K$4,0))</f>
        <v>0.95</v>
      </c>
      <c r="AO1684" s="24">
        <f t="shared" si="933"/>
        <v>4565.4825908479143</v>
      </c>
      <c r="AP1684" s="24">
        <f t="shared" si="934"/>
        <v>566.24666022599831</v>
      </c>
      <c r="AQ1684" s="25">
        <f t="shared" si="930"/>
        <v>3999.2359306219159</v>
      </c>
    </row>
    <row r="1685" spans="1:43" hidden="1" x14ac:dyDescent="0.25">
      <c r="A1685" s="11">
        <v>3003</v>
      </c>
      <c r="B1685" s="6">
        <v>3003006301</v>
      </c>
      <c r="C1685" s="6">
        <v>20000401</v>
      </c>
      <c r="D1685" s="6">
        <v>5030000111</v>
      </c>
      <c r="E1685" s="6"/>
      <c r="F1685" s="6" t="s">
        <v>1414</v>
      </c>
      <c r="G1685" s="6"/>
      <c r="H1685" s="6">
        <v>2</v>
      </c>
      <c r="I1685" s="6" t="s">
        <v>41</v>
      </c>
      <c r="J1685" s="27">
        <v>40725</v>
      </c>
      <c r="K1685" s="27">
        <v>40725</v>
      </c>
      <c r="L1685" s="7">
        <v>4305.01</v>
      </c>
      <c r="M1685" s="7">
        <v>0</v>
      </c>
      <c r="N1685" s="7"/>
      <c r="O1685" s="8">
        <v>4305.01</v>
      </c>
      <c r="P1685" s="7">
        <v>-3874.51</v>
      </c>
      <c r="Q1685" s="7">
        <v>0</v>
      </c>
      <c r="R1685" s="7">
        <v>0</v>
      </c>
      <c r="S1685" s="12">
        <f t="shared" si="923"/>
        <v>-3874.51</v>
      </c>
      <c r="T1685" s="18">
        <f t="shared" si="924"/>
        <v>430.5</v>
      </c>
      <c r="U1685" s="18">
        <v>430.5</v>
      </c>
      <c r="V1685" s="30">
        <f t="shared" si="925"/>
        <v>40725</v>
      </c>
      <c r="W1685" s="28">
        <f t="shared" si="929"/>
        <v>11.927777777777777</v>
      </c>
      <c r="X1685" s="38" t="s">
        <v>3064</v>
      </c>
      <c r="Y1685">
        <f>MATCH(X1685,'CAT-3'!$A:$A,0)</f>
        <v>734</v>
      </c>
      <c r="Z1685">
        <f>MATCH(V1685,'CAT-3'!$1:$1,0)</f>
        <v>82</v>
      </c>
      <c r="AA1685">
        <f>INDEX('CAT-3'!$1:$1048576,FAR!Y1685,FAR!Z1685)</f>
        <v>116.2</v>
      </c>
      <c r="AB1685">
        <f>MATCH($AB$3,'CAT-3'!$1:$1,0)</f>
        <v>90</v>
      </c>
      <c r="AC1685">
        <f>INDEX('CAT-3'!$1:$1048576,FAR!Y1685,FAR!AB1685)</f>
        <v>116.8</v>
      </c>
      <c r="AD1685" s="28">
        <f t="shared" ref="AD1685:AD1691" si="938">AC1685/AA1685</f>
        <v>1.0051635111876076</v>
      </c>
      <c r="AE1685" s="43" t="s">
        <v>4055</v>
      </c>
      <c r="AF1685">
        <f>MATCH(AE1685,'CAT-4'!$A:$A,0)</f>
        <v>651</v>
      </c>
      <c r="AG1685">
        <f>MATCH($AG$3,'CAT-4'!$1:$1,0)</f>
        <v>4</v>
      </c>
      <c r="AH1685">
        <f>INDEX('CAT-4'!$1:$1048576,FAR!AF1685,FAR!AG1685)</f>
        <v>98.5</v>
      </c>
      <c r="AI1685">
        <f>MATCH($AI$3,'CAT-4'!$1:$1,0)</f>
        <v>133</v>
      </c>
      <c r="AJ1685">
        <f>INDEX('CAT-4'!$1:$1048576,FAR!AF1685,FAR!AI1685)</f>
        <v>101.8</v>
      </c>
      <c r="AK1685" s="28">
        <f t="shared" ref="AK1685:AK1691" si="939">AJ1685/AH1685</f>
        <v>1.0335025380710661</v>
      </c>
      <c r="AL1685" s="28">
        <f t="shared" ref="AL1685:AL1691" si="940">AK1685*AD1685</f>
        <v>1.0388390399888168</v>
      </c>
      <c r="AM1685" s="2">
        <f>INDEX(ELSV!$C$4:$G$58,MATCH(AE1685,ELSV!$G$4:$G$58,0),MATCH(IF(O1685&gt;2000000,"A",IF(O1685&gt;1000000,"B",IF(O1685&gt;100000,"C","D"))),ELSV!$C$4:$G$4,0))</f>
        <v>8</v>
      </c>
      <c r="AN1685" s="77">
        <f>INDEX(ELSV!$G$4:$K$58,MATCH(AE1685,ELSV!$G$4:$G$58,0),MATCH(IF(O1685&gt;2000000,"A",IF(O1685&gt;1000000,"B",IF(O1685&gt;100000,"C","D"))),ELSV!$G$4:$K$4,0))</f>
        <v>1</v>
      </c>
      <c r="AO1685" s="24">
        <f t="shared" si="933"/>
        <v>4472.2124555422561</v>
      </c>
      <c r="AP1685" s="24">
        <f t="shared" si="934"/>
        <v>4472.2124555422561</v>
      </c>
      <c r="AQ1685" s="25">
        <f t="shared" si="930"/>
        <v>0</v>
      </c>
    </row>
    <row r="1686" spans="1:43" hidden="1" x14ac:dyDescent="0.25">
      <c r="A1686" s="11">
        <v>3003</v>
      </c>
      <c r="B1686" s="6">
        <v>3003006301</v>
      </c>
      <c r="C1686" s="6">
        <v>20000401</v>
      </c>
      <c r="D1686" s="6">
        <v>5030000105</v>
      </c>
      <c r="E1686" s="6"/>
      <c r="F1686" s="6" t="s">
        <v>1411</v>
      </c>
      <c r="G1686" s="6"/>
      <c r="H1686" s="6">
        <v>1</v>
      </c>
      <c r="I1686" s="6" t="s">
        <v>41</v>
      </c>
      <c r="J1686" s="27">
        <v>40816</v>
      </c>
      <c r="K1686" s="27">
        <v>40816</v>
      </c>
      <c r="L1686" s="7">
        <v>4200.01</v>
      </c>
      <c r="M1686" s="7">
        <v>0</v>
      </c>
      <c r="N1686" s="7"/>
      <c r="O1686" s="8">
        <v>4200.01</v>
      </c>
      <c r="P1686" s="7">
        <v>-3780.01</v>
      </c>
      <c r="Q1686" s="7">
        <v>0</v>
      </c>
      <c r="R1686" s="7">
        <v>0</v>
      </c>
      <c r="S1686" s="12">
        <f t="shared" si="923"/>
        <v>-3780.01</v>
      </c>
      <c r="T1686" s="18">
        <f t="shared" si="924"/>
        <v>420</v>
      </c>
      <c r="U1686" s="18">
        <v>420</v>
      </c>
      <c r="V1686" s="30">
        <f t="shared" si="925"/>
        <v>40787</v>
      </c>
      <c r="W1686" s="28">
        <f t="shared" si="929"/>
        <v>11.680555555555555</v>
      </c>
      <c r="X1686" s="38" t="s">
        <v>3110</v>
      </c>
      <c r="Y1686">
        <f>MATCH(X1686,'CAT-3'!$A:$A,0)</f>
        <v>757</v>
      </c>
      <c r="Z1686">
        <f>MATCH(V1686,'CAT-3'!$1:$1,0)</f>
        <v>84</v>
      </c>
      <c r="AA1686">
        <f>INDEX('CAT-3'!$1:$1048576,FAR!Y1686,FAR!Z1686)</f>
        <v>93.3</v>
      </c>
      <c r="AB1686">
        <f>MATCH($AB$3,'CAT-3'!$1:$1,0)</f>
        <v>90</v>
      </c>
      <c r="AC1686">
        <f>INDEX('CAT-3'!$1:$1048576,FAR!Y1686,FAR!AB1686)</f>
        <v>93.3</v>
      </c>
      <c r="AD1686" s="28">
        <f t="shared" si="938"/>
        <v>1</v>
      </c>
      <c r="AE1686" s="43" t="s">
        <v>4047</v>
      </c>
      <c r="AF1686">
        <f>MATCH(AE1686,'CAT-4'!$A:$A,0)</f>
        <v>647</v>
      </c>
      <c r="AG1686">
        <f>MATCH($AG$3,'CAT-4'!$1:$1,0)</f>
        <v>4</v>
      </c>
      <c r="AH1686">
        <f>INDEX('CAT-4'!$1:$1048576,FAR!AF1686,FAR!AG1686)</f>
        <v>100.5</v>
      </c>
      <c r="AI1686">
        <f>MATCH($AI$3,'CAT-4'!$1:$1,0)</f>
        <v>133</v>
      </c>
      <c r="AJ1686">
        <f>INDEX('CAT-4'!$1:$1048576,FAR!AF1686,FAR!AI1686)</f>
        <v>92.8</v>
      </c>
      <c r="AK1686" s="28">
        <f t="shared" si="939"/>
        <v>0.92338308457711438</v>
      </c>
      <c r="AL1686" s="28">
        <f t="shared" si="940"/>
        <v>0.92338308457711438</v>
      </c>
      <c r="AM1686" s="2">
        <f>INDEX(ELSV!$C$4:$G$58,MATCH(AE1686,ELSV!$G$4:$G$58,0),MATCH(IF(O1686&gt;2000000,"A",IF(O1686&gt;1000000,"B",IF(O1686&gt;100000,"C","D"))),ELSV!$C$4:$G$4,0))</f>
        <v>6</v>
      </c>
      <c r="AN1686" s="77">
        <f>INDEX(ELSV!$G$4:$K$58,MATCH(AE1686,ELSV!$G$4:$G$58,0),MATCH(IF(O1686&gt;2000000,"A",IF(O1686&gt;1000000,"B",IF(O1686&gt;100000,"C","D"))),ELSV!$G$4:$K$4,0))</f>
        <v>1</v>
      </c>
      <c r="AO1686" s="24">
        <f t="shared" si="933"/>
        <v>3878.2181890547263</v>
      </c>
      <c r="AP1686" s="24">
        <f t="shared" si="934"/>
        <v>3878.2181890547263</v>
      </c>
      <c r="AQ1686" s="25">
        <f t="shared" si="930"/>
        <v>0</v>
      </c>
    </row>
    <row r="1687" spans="1:43" x14ac:dyDescent="0.25">
      <c r="A1687" s="11">
        <v>3006</v>
      </c>
      <c r="B1687" s="6">
        <v>3006005901</v>
      </c>
      <c r="C1687" s="6">
        <v>20000301</v>
      </c>
      <c r="D1687" s="6">
        <v>4000000114</v>
      </c>
      <c r="E1687" s="6" t="s">
        <v>1582</v>
      </c>
      <c r="F1687" s="6" t="s">
        <v>882</v>
      </c>
      <c r="G1687" s="6"/>
      <c r="H1687" s="6">
        <v>1</v>
      </c>
      <c r="I1687" s="6" t="s">
        <v>41</v>
      </c>
      <c r="J1687" s="27">
        <v>40494</v>
      </c>
      <c r="K1687" s="27">
        <v>40494</v>
      </c>
      <c r="L1687" s="7">
        <v>4198.37</v>
      </c>
      <c r="M1687" s="7">
        <v>0</v>
      </c>
      <c r="N1687" s="7"/>
      <c r="O1687" s="8">
        <v>4198.37</v>
      </c>
      <c r="P1687" s="7">
        <v>-4198.37</v>
      </c>
      <c r="Q1687" s="7">
        <v>0</v>
      </c>
      <c r="R1687" s="7">
        <v>0</v>
      </c>
      <c r="S1687" s="12">
        <f t="shared" si="923"/>
        <v>-4198.37</v>
      </c>
      <c r="T1687" s="18">
        <f t="shared" si="924"/>
        <v>0</v>
      </c>
      <c r="U1687" s="18">
        <v>0</v>
      </c>
      <c r="V1687" s="30">
        <f t="shared" si="925"/>
        <v>40483</v>
      </c>
      <c r="W1687" s="28">
        <f t="shared" si="929"/>
        <v>12.563888888888888</v>
      </c>
      <c r="X1687" s="38" t="s">
        <v>3064</v>
      </c>
      <c r="Y1687">
        <f>MATCH(X1687,'CAT-3'!$A:$A,0)</f>
        <v>734</v>
      </c>
      <c r="Z1687">
        <f>MATCH(V1687,'CAT-3'!$1:$1,0)</f>
        <v>74</v>
      </c>
      <c r="AA1687">
        <f>INDEX('CAT-3'!$1:$1048576,FAR!Y1687,FAR!Z1687)</f>
        <v>111.3</v>
      </c>
      <c r="AB1687">
        <f>MATCH($AB$3,'CAT-3'!$1:$1,0)</f>
        <v>90</v>
      </c>
      <c r="AC1687">
        <f>INDEX('CAT-3'!$1:$1048576,FAR!Y1687,FAR!AB1687)</f>
        <v>116.8</v>
      </c>
      <c r="AD1687" s="28">
        <f t="shared" si="938"/>
        <v>1.0494159928122193</v>
      </c>
      <c r="AE1687" s="43" t="s">
        <v>4055</v>
      </c>
      <c r="AF1687">
        <f>MATCH(AE1687,'CAT-4'!$A:$A,0)</f>
        <v>651</v>
      </c>
      <c r="AG1687">
        <f>MATCH($AG$3,'CAT-4'!$1:$1,0)</f>
        <v>4</v>
      </c>
      <c r="AH1687">
        <f>INDEX('CAT-4'!$1:$1048576,FAR!AF1687,FAR!AG1687)</f>
        <v>98.5</v>
      </c>
      <c r="AI1687">
        <f>MATCH($AI$3,'CAT-4'!$1:$1,0)</f>
        <v>133</v>
      </c>
      <c r="AJ1687">
        <f>INDEX('CAT-4'!$1:$1048576,FAR!AF1687,FAR!AI1687)</f>
        <v>101.8</v>
      </c>
      <c r="AK1687" s="28">
        <f t="shared" si="939"/>
        <v>1.0335025380710661</v>
      </c>
      <c r="AL1687" s="28">
        <f t="shared" si="940"/>
        <v>1.0845740920637963</v>
      </c>
      <c r="AM1687" s="2">
        <f>INDEX(ELSV!$C$4:$G$58,MATCH(AE1687,ELSV!$G$4:$G$58,0),MATCH(IF(O1687&gt;2000000,"A",IF(O1687&gt;1000000,"B",IF(O1687&gt;100000,"C","D"))),ELSV!$C$4:$G$4,0))</f>
        <v>8</v>
      </c>
      <c r="AN1687" s="77">
        <f>INDEX(ELSV!$G$4:$K$58,MATCH(AE1687,ELSV!$G$4:$G$58,0),MATCH(IF(O1687&gt;2000000,"A",IF(O1687&gt;1000000,"B",IF(O1687&gt;100000,"C","D"))),ELSV!$G$4:$K$4,0))</f>
        <v>1</v>
      </c>
      <c r="AO1687" s="24">
        <f t="shared" si="933"/>
        <v>4553.4433308978805</v>
      </c>
      <c r="AP1687" s="24">
        <f t="shared" si="934"/>
        <v>4553.4433308978805</v>
      </c>
      <c r="AQ1687" s="25">
        <f t="shared" si="930"/>
        <v>0</v>
      </c>
    </row>
    <row r="1688" spans="1:43" x14ac:dyDescent="0.25">
      <c r="A1688" s="11">
        <v>3005</v>
      </c>
      <c r="B1688" s="6">
        <v>3005005901</v>
      </c>
      <c r="C1688" s="6">
        <v>20000301</v>
      </c>
      <c r="D1688" s="6">
        <v>4000000133</v>
      </c>
      <c r="E1688" s="6" t="s">
        <v>1584</v>
      </c>
      <c r="F1688" s="6" t="s">
        <v>896</v>
      </c>
      <c r="G1688" s="6"/>
      <c r="H1688" s="6">
        <v>1</v>
      </c>
      <c r="I1688" s="6" t="s">
        <v>8</v>
      </c>
      <c r="J1688" s="27">
        <v>40542</v>
      </c>
      <c r="K1688" s="27">
        <v>40513</v>
      </c>
      <c r="L1688" s="7">
        <v>4198.37</v>
      </c>
      <c r="M1688" s="7">
        <v>0</v>
      </c>
      <c r="N1688" s="7"/>
      <c r="O1688" s="8">
        <v>4198.37</v>
      </c>
      <c r="P1688" s="7">
        <v>-4198.37</v>
      </c>
      <c r="Q1688" s="7">
        <v>0</v>
      </c>
      <c r="R1688" s="7">
        <v>0</v>
      </c>
      <c r="S1688" s="12">
        <f t="shared" si="923"/>
        <v>-4198.37</v>
      </c>
      <c r="T1688" s="18">
        <f t="shared" si="924"/>
        <v>0</v>
      </c>
      <c r="U1688" s="18">
        <v>0</v>
      </c>
      <c r="V1688" s="30">
        <f t="shared" si="925"/>
        <v>40513</v>
      </c>
      <c r="W1688" s="28">
        <f t="shared" si="929"/>
        <v>12.511111111111111</v>
      </c>
      <c r="X1688" s="38" t="s">
        <v>3064</v>
      </c>
      <c r="Y1688">
        <f>MATCH(X1688,'CAT-3'!$A:$A,0)</f>
        <v>734</v>
      </c>
      <c r="Z1688">
        <f>MATCH(V1688,'CAT-3'!$1:$1,0)</f>
        <v>75</v>
      </c>
      <c r="AA1688">
        <f>INDEX('CAT-3'!$1:$1048576,FAR!Y1688,FAR!Z1688)</f>
        <v>112.8</v>
      </c>
      <c r="AB1688">
        <f>MATCH($AB$3,'CAT-3'!$1:$1,0)</f>
        <v>90</v>
      </c>
      <c r="AC1688">
        <f>INDEX('CAT-3'!$1:$1048576,FAR!Y1688,FAR!AB1688)</f>
        <v>116.8</v>
      </c>
      <c r="AD1688" s="28">
        <f t="shared" si="938"/>
        <v>1.0354609929078014</v>
      </c>
      <c r="AE1688" s="43" t="s">
        <v>4055</v>
      </c>
      <c r="AF1688">
        <f>MATCH(AE1688,'CAT-4'!$A:$A,0)</f>
        <v>651</v>
      </c>
      <c r="AG1688">
        <f>MATCH($AG$3,'CAT-4'!$1:$1,0)</f>
        <v>4</v>
      </c>
      <c r="AH1688">
        <f>INDEX('CAT-4'!$1:$1048576,FAR!AF1688,FAR!AG1688)</f>
        <v>98.5</v>
      </c>
      <c r="AI1688">
        <f>MATCH($AI$3,'CAT-4'!$1:$1,0)</f>
        <v>133</v>
      </c>
      <c r="AJ1688">
        <f>INDEX('CAT-4'!$1:$1048576,FAR!AF1688,FAR!AI1688)</f>
        <v>101.8</v>
      </c>
      <c r="AK1688" s="28">
        <f t="shared" si="939"/>
        <v>1.0335025380710661</v>
      </c>
      <c r="AL1688" s="28">
        <f t="shared" si="940"/>
        <v>1.0701515642437989</v>
      </c>
      <c r="AM1688" s="2">
        <f>INDEX(ELSV!$C$4:$G$58,MATCH(AE1688,ELSV!$G$4:$G$58,0),MATCH(IF(O1688&gt;2000000,"A",IF(O1688&gt;1000000,"B",IF(O1688&gt;100000,"C","D"))),ELSV!$C$4:$G$4,0))</f>
        <v>8</v>
      </c>
      <c r="AN1688" s="77">
        <f>INDEX(ELSV!$G$4:$K$58,MATCH(AE1688,ELSV!$G$4:$G$58,0),MATCH(IF(O1688&gt;2000000,"A",IF(O1688&gt;1000000,"B",IF(O1688&gt;100000,"C","D"))),ELSV!$G$4:$K$4,0))</f>
        <v>1</v>
      </c>
      <c r="AO1688" s="24">
        <f t="shared" si="933"/>
        <v>4492.8922227742378</v>
      </c>
      <c r="AP1688" s="24">
        <f t="shared" si="934"/>
        <v>4492.8922227742378</v>
      </c>
      <c r="AQ1688" s="25">
        <f t="shared" si="930"/>
        <v>0</v>
      </c>
    </row>
    <row r="1689" spans="1:43" x14ac:dyDescent="0.25">
      <c r="A1689" s="11">
        <v>3007</v>
      </c>
      <c r="B1689" s="6">
        <v>3007005902</v>
      </c>
      <c r="C1689" s="6">
        <v>20000401</v>
      </c>
      <c r="D1689" s="6">
        <v>5000000000</v>
      </c>
      <c r="E1689" s="6" t="s">
        <v>1585</v>
      </c>
      <c r="F1689" s="6" t="s">
        <v>1070</v>
      </c>
      <c r="G1689" s="6"/>
      <c r="H1689" s="6">
        <v>1</v>
      </c>
      <c r="I1689" s="6" t="s">
        <v>8</v>
      </c>
      <c r="J1689" s="27">
        <v>40490</v>
      </c>
      <c r="K1689" s="27">
        <v>40490</v>
      </c>
      <c r="L1689" s="7">
        <v>4198.37</v>
      </c>
      <c r="M1689" s="7">
        <v>0</v>
      </c>
      <c r="N1689" s="7"/>
      <c r="O1689" s="8">
        <v>4198.37</v>
      </c>
      <c r="P1689" s="7">
        <v>-4198.37</v>
      </c>
      <c r="Q1689" s="7">
        <v>0</v>
      </c>
      <c r="R1689" s="7">
        <v>0</v>
      </c>
      <c r="S1689" s="12">
        <f t="shared" si="923"/>
        <v>-4198.37</v>
      </c>
      <c r="T1689" s="18">
        <f t="shared" si="924"/>
        <v>0</v>
      </c>
      <c r="U1689" s="18">
        <v>0</v>
      </c>
      <c r="V1689" s="30">
        <f t="shared" si="925"/>
        <v>40483</v>
      </c>
      <c r="W1689" s="28">
        <f t="shared" si="929"/>
        <v>12.574999999999999</v>
      </c>
      <c r="X1689" s="38" t="s">
        <v>3064</v>
      </c>
      <c r="Y1689">
        <f>MATCH(X1689,'CAT-3'!$A:$A,0)</f>
        <v>734</v>
      </c>
      <c r="Z1689">
        <f>MATCH(V1689,'CAT-3'!$1:$1,0)</f>
        <v>74</v>
      </c>
      <c r="AA1689">
        <f>INDEX('CAT-3'!$1:$1048576,FAR!Y1689,FAR!Z1689)</f>
        <v>111.3</v>
      </c>
      <c r="AB1689">
        <f>MATCH($AB$3,'CAT-3'!$1:$1,0)</f>
        <v>90</v>
      </c>
      <c r="AC1689">
        <f>INDEX('CAT-3'!$1:$1048576,FAR!Y1689,FAR!AB1689)</f>
        <v>116.8</v>
      </c>
      <c r="AD1689" s="28">
        <f t="shared" si="938"/>
        <v>1.0494159928122193</v>
      </c>
      <c r="AE1689" s="43" t="s">
        <v>4055</v>
      </c>
      <c r="AF1689">
        <f>MATCH(AE1689,'CAT-4'!$A:$A,0)</f>
        <v>651</v>
      </c>
      <c r="AG1689">
        <f>MATCH($AG$3,'CAT-4'!$1:$1,0)</f>
        <v>4</v>
      </c>
      <c r="AH1689">
        <f>INDEX('CAT-4'!$1:$1048576,FAR!AF1689,FAR!AG1689)</f>
        <v>98.5</v>
      </c>
      <c r="AI1689">
        <f>MATCH($AI$3,'CAT-4'!$1:$1,0)</f>
        <v>133</v>
      </c>
      <c r="AJ1689">
        <f>INDEX('CAT-4'!$1:$1048576,FAR!AF1689,FAR!AI1689)</f>
        <v>101.8</v>
      </c>
      <c r="AK1689" s="28">
        <f t="shared" si="939"/>
        <v>1.0335025380710661</v>
      </c>
      <c r="AL1689" s="28">
        <f t="shared" si="940"/>
        <v>1.0845740920637963</v>
      </c>
      <c r="AM1689" s="2">
        <f>INDEX(ELSV!$C$4:$G$58,MATCH(AE1689,ELSV!$G$4:$G$58,0),MATCH(IF(O1689&gt;2000000,"A",IF(O1689&gt;1000000,"B",IF(O1689&gt;100000,"C","D"))),ELSV!$C$4:$G$4,0))</f>
        <v>8</v>
      </c>
      <c r="AN1689" s="77">
        <f>INDEX(ELSV!$G$4:$K$58,MATCH(AE1689,ELSV!$G$4:$G$58,0),MATCH(IF(O1689&gt;2000000,"A",IF(O1689&gt;1000000,"B",IF(O1689&gt;100000,"C","D"))),ELSV!$G$4:$K$4,0))</f>
        <v>1</v>
      </c>
      <c r="AO1689" s="24">
        <f t="shared" si="933"/>
        <v>4553.4433308978805</v>
      </c>
      <c r="AP1689" s="24">
        <f t="shared" si="934"/>
        <v>4553.4433308978805</v>
      </c>
      <c r="AQ1689" s="25">
        <f t="shared" si="930"/>
        <v>0</v>
      </c>
    </row>
    <row r="1690" spans="1:43" x14ac:dyDescent="0.25">
      <c r="A1690" s="11">
        <v>3004</v>
      </c>
      <c r="B1690" s="6">
        <v>3004005901</v>
      </c>
      <c r="C1690" s="6">
        <v>20000401</v>
      </c>
      <c r="D1690" s="6">
        <v>5000000035</v>
      </c>
      <c r="E1690" s="6" t="s">
        <v>1583</v>
      </c>
      <c r="F1690" s="6" t="s">
        <v>1101</v>
      </c>
      <c r="G1690" s="6"/>
      <c r="H1690" s="6">
        <v>1</v>
      </c>
      <c r="I1690" s="6" t="s">
        <v>41</v>
      </c>
      <c r="J1690" s="27">
        <v>40530</v>
      </c>
      <c r="K1690" s="27">
        <v>40530</v>
      </c>
      <c r="L1690" s="7">
        <v>4198.37</v>
      </c>
      <c r="M1690" s="7">
        <v>0</v>
      </c>
      <c r="N1690" s="7"/>
      <c r="O1690" s="8">
        <v>4198.37</v>
      </c>
      <c r="P1690" s="7">
        <v>-4198.37</v>
      </c>
      <c r="Q1690" s="7">
        <v>0</v>
      </c>
      <c r="R1690" s="7">
        <v>0</v>
      </c>
      <c r="S1690" s="12">
        <f t="shared" si="923"/>
        <v>-4198.37</v>
      </c>
      <c r="T1690" s="18">
        <f t="shared" si="924"/>
        <v>0</v>
      </c>
      <c r="U1690" s="18">
        <v>0</v>
      </c>
      <c r="V1690" s="30">
        <f t="shared" si="925"/>
        <v>40513</v>
      </c>
      <c r="W1690" s="28">
        <f t="shared" si="929"/>
        <v>12.463888888888889</v>
      </c>
      <c r="X1690" s="38" t="s">
        <v>3064</v>
      </c>
      <c r="Y1690">
        <f>MATCH(X1690,'CAT-3'!$A:$A,0)</f>
        <v>734</v>
      </c>
      <c r="Z1690">
        <f>MATCH(V1690,'CAT-3'!$1:$1,0)</f>
        <v>75</v>
      </c>
      <c r="AA1690">
        <f>INDEX('CAT-3'!$1:$1048576,FAR!Y1690,FAR!Z1690)</f>
        <v>112.8</v>
      </c>
      <c r="AB1690">
        <f>MATCH($AB$3,'CAT-3'!$1:$1,0)</f>
        <v>90</v>
      </c>
      <c r="AC1690">
        <f>INDEX('CAT-3'!$1:$1048576,FAR!Y1690,FAR!AB1690)</f>
        <v>116.8</v>
      </c>
      <c r="AD1690" s="28">
        <f t="shared" si="938"/>
        <v>1.0354609929078014</v>
      </c>
      <c r="AE1690" s="43" t="s">
        <v>4055</v>
      </c>
      <c r="AF1690">
        <f>MATCH(AE1690,'CAT-4'!$A:$A,0)</f>
        <v>651</v>
      </c>
      <c r="AG1690">
        <f>MATCH($AG$3,'CAT-4'!$1:$1,0)</f>
        <v>4</v>
      </c>
      <c r="AH1690">
        <f>INDEX('CAT-4'!$1:$1048576,FAR!AF1690,FAR!AG1690)</f>
        <v>98.5</v>
      </c>
      <c r="AI1690">
        <f>MATCH($AI$3,'CAT-4'!$1:$1,0)</f>
        <v>133</v>
      </c>
      <c r="AJ1690">
        <f>INDEX('CAT-4'!$1:$1048576,FAR!AF1690,FAR!AI1690)</f>
        <v>101.8</v>
      </c>
      <c r="AK1690" s="28">
        <f t="shared" si="939"/>
        <v>1.0335025380710661</v>
      </c>
      <c r="AL1690" s="28">
        <f t="shared" si="940"/>
        <v>1.0701515642437989</v>
      </c>
      <c r="AM1690" s="2">
        <f>INDEX(ELSV!$C$4:$G$58,MATCH(AE1690,ELSV!$G$4:$G$58,0),MATCH(IF(O1690&gt;2000000,"A",IF(O1690&gt;1000000,"B",IF(O1690&gt;100000,"C","D"))),ELSV!$C$4:$G$4,0))</f>
        <v>8</v>
      </c>
      <c r="AN1690" s="77">
        <f>INDEX(ELSV!$G$4:$K$58,MATCH(AE1690,ELSV!$G$4:$G$58,0),MATCH(IF(O1690&gt;2000000,"A",IF(O1690&gt;1000000,"B",IF(O1690&gt;100000,"C","D"))),ELSV!$G$4:$K$4,0))</f>
        <v>1</v>
      </c>
      <c r="AO1690" s="24">
        <f t="shared" si="933"/>
        <v>4492.8922227742378</v>
      </c>
      <c r="AP1690" s="24">
        <f t="shared" si="934"/>
        <v>4492.8922227742378</v>
      </c>
      <c r="AQ1690" s="25">
        <f t="shared" si="930"/>
        <v>0</v>
      </c>
    </row>
    <row r="1691" spans="1:43" x14ac:dyDescent="0.25">
      <c r="A1691" s="11">
        <v>3008</v>
      </c>
      <c r="B1691" s="6">
        <v>3008005901</v>
      </c>
      <c r="C1691" s="6">
        <v>20000301</v>
      </c>
      <c r="D1691" s="6">
        <v>4000000045</v>
      </c>
      <c r="E1691" s="6" t="s">
        <v>1586</v>
      </c>
      <c r="F1691" s="6" t="s">
        <v>828</v>
      </c>
      <c r="G1691" s="6"/>
      <c r="H1691" s="6">
        <v>1</v>
      </c>
      <c r="I1691" s="6" t="s">
        <v>8</v>
      </c>
      <c r="J1691" s="27">
        <v>40544</v>
      </c>
      <c r="K1691" s="27">
        <v>40544</v>
      </c>
      <c r="L1691" s="7">
        <v>4198</v>
      </c>
      <c r="M1691" s="7">
        <v>0</v>
      </c>
      <c r="N1691" s="7"/>
      <c r="O1691" s="8">
        <v>4198</v>
      </c>
      <c r="P1691" s="7">
        <v>-4198</v>
      </c>
      <c r="Q1691" s="7">
        <v>0</v>
      </c>
      <c r="R1691" s="7">
        <v>0</v>
      </c>
      <c r="S1691" s="12">
        <f t="shared" si="923"/>
        <v>-4198</v>
      </c>
      <c r="T1691" s="18">
        <f t="shared" si="924"/>
        <v>0</v>
      </c>
      <c r="U1691" s="18">
        <v>0</v>
      </c>
      <c r="V1691" s="30">
        <f t="shared" si="925"/>
        <v>40544</v>
      </c>
      <c r="W1691" s="28">
        <f t="shared" si="929"/>
        <v>12.427777777777777</v>
      </c>
      <c r="X1691" s="38" t="s">
        <v>3064</v>
      </c>
      <c r="Y1691">
        <f>MATCH(X1691,'CAT-3'!$A:$A,0)</f>
        <v>734</v>
      </c>
      <c r="Z1691">
        <f>MATCH(V1691,'CAT-3'!$1:$1,0)</f>
        <v>76</v>
      </c>
      <c r="AA1691">
        <f>INDEX('CAT-3'!$1:$1048576,FAR!Y1691,FAR!Z1691)</f>
        <v>113.3</v>
      </c>
      <c r="AB1691">
        <f>MATCH($AB$3,'CAT-3'!$1:$1,0)</f>
        <v>90</v>
      </c>
      <c r="AC1691">
        <f>INDEX('CAT-3'!$1:$1048576,FAR!Y1691,FAR!AB1691)</f>
        <v>116.8</v>
      </c>
      <c r="AD1691" s="28">
        <f t="shared" si="938"/>
        <v>1.0308914386584289</v>
      </c>
      <c r="AE1691" s="43" t="s">
        <v>4055</v>
      </c>
      <c r="AF1691">
        <f>MATCH(AE1691,'CAT-4'!$A:$A,0)</f>
        <v>651</v>
      </c>
      <c r="AG1691">
        <f>MATCH($AG$3,'CAT-4'!$1:$1,0)</f>
        <v>4</v>
      </c>
      <c r="AH1691">
        <f>INDEX('CAT-4'!$1:$1048576,FAR!AF1691,FAR!AG1691)</f>
        <v>98.5</v>
      </c>
      <c r="AI1691">
        <f>MATCH($AI$3,'CAT-4'!$1:$1,0)</f>
        <v>133</v>
      </c>
      <c r="AJ1691">
        <f>INDEX('CAT-4'!$1:$1048576,FAR!AF1691,FAR!AI1691)</f>
        <v>101.8</v>
      </c>
      <c r="AK1691" s="28">
        <f t="shared" si="939"/>
        <v>1.0335025380710661</v>
      </c>
      <c r="AL1691" s="28">
        <f t="shared" si="940"/>
        <v>1.0654289183292189</v>
      </c>
      <c r="AM1691" s="2">
        <f>INDEX(ELSV!$C$4:$G$58,MATCH(AE1691,ELSV!$G$4:$G$58,0),MATCH(IF(O1691&gt;2000000,"A",IF(O1691&gt;1000000,"B",IF(O1691&gt;100000,"C","D"))),ELSV!$C$4:$G$4,0))</f>
        <v>8</v>
      </c>
      <c r="AN1691" s="77">
        <f>INDEX(ELSV!$G$4:$K$58,MATCH(AE1691,ELSV!$G$4:$G$58,0),MATCH(IF(O1691&gt;2000000,"A",IF(O1691&gt;1000000,"B",IF(O1691&gt;100000,"C","D"))),ELSV!$G$4:$K$4,0))</f>
        <v>1</v>
      </c>
      <c r="AO1691" s="24">
        <f t="shared" si="933"/>
        <v>4472.6705991460612</v>
      </c>
      <c r="AP1691" s="24">
        <f t="shared" si="934"/>
        <v>4472.6705991460612</v>
      </c>
      <c r="AQ1691" s="25">
        <f t="shared" si="930"/>
        <v>0</v>
      </c>
    </row>
    <row r="1692" spans="1:43" x14ac:dyDescent="0.25">
      <c r="A1692" s="11">
        <v>3008</v>
      </c>
      <c r="B1692" s="6">
        <v>3008000212</v>
      </c>
      <c r="C1692" s="6">
        <v>20000401</v>
      </c>
      <c r="D1692" s="6">
        <v>5000000280</v>
      </c>
      <c r="E1692" s="6" t="s">
        <v>1586</v>
      </c>
      <c r="F1692" s="6" t="s">
        <v>1182</v>
      </c>
      <c r="G1692" s="6"/>
      <c r="H1692" s="6">
        <v>3</v>
      </c>
      <c r="I1692" s="6" t="s">
        <v>8</v>
      </c>
      <c r="J1692" s="27">
        <v>41882</v>
      </c>
      <c r="K1692" s="27">
        <v>41882</v>
      </c>
      <c r="L1692" s="7">
        <v>4182</v>
      </c>
      <c r="M1692" s="7">
        <v>0</v>
      </c>
      <c r="N1692" s="7"/>
      <c r="O1692" s="8">
        <v>4182</v>
      </c>
      <c r="P1692" s="7">
        <v>-4182</v>
      </c>
      <c r="Q1692" s="7">
        <v>0</v>
      </c>
      <c r="R1692" s="7">
        <v>0</v>
      </c>
      <c r="S1692" s="12">
        <f t="shared" si="923"/>
        <v>-4182</v>
      </c>
      <c r="T1692" s="18">
        <f t="shared" si="924"/>
        <v>0</v>
      </c>
      <c r="U1692" s="18">
        <v>0</v>
      </c>
      <c r="V1692" s="30">
        <f t="shared" si="925"/>
        <v>41852</v>
      </c>
      <c r="W1692" s="28">
        <f t="shared" si="929"/>
        <v>8.7638888888888893</v>
      </c>
      <c r="X1692" s="38"/>
      <c r="AD1692"/>
      <c r="AE1692" s="43" t="s">
        <v>4174</v>
      </c>
      <c r="AF1692">
        <f>MATCH(AE1692,'CAT-4'!$A:$A,0)</f>
        <v>713</v>
      </c>
      <c r="AG1692">
        <f>MATCH(V1692,'CAT-4'!$1:$1,0)</f>
        <v>32</v>
      </c>
      <c r="AH1692">
        <f>INDEX('CAT-4'!$1:$1048576,FAR!AF1692,FAR!AG1692)</f>
        <v>106.7</v>
      </c>
      <c r="AI1692">
        <f>MATCH($AI$3,'CAT-4'!$1:$1,0)</f>
        <v>133</v>
      </c>
      <c r="AJ1692">
        <f>INDEX('CAT-4'!$1:$1048576,FAR!AF1692,FAR!AI1692)</f>
        <v>151.30000000000001</v>
      </c>
      <c r="AK1692" s="28">
        <f>AJ1692/AH1692</f>
        <v>1.4179943767572634</v>
      </c>
      <c r="AL1692" s="28">
        <f>AK1692</f>
        <v>1.4179943767572634</v>
      </c>
      <c r="AM1692" s="2">
        <f>INDEX(ELSV!$C$4:$G$58,MATCH(AE1692,ELSV!$G$4:$G$58,0),MATCH(IF(O1692&gt;2000000,"A",IF(O1692&gt;1000000,"B",IF(O1692&gt;100000,"C","D"))),ELSV!$C$4:$G$4,0))</f>
        <v>8</v>
      </c>
      <c r="AN1692" s="77">
        <f>INDEX(ELSV!$G$4:$K$58,MATCH(AE1692,ELSV!$G$4:$G$58,0),MATCH(IF(O1692&gt;2000000,"A",IF(O1692&gt;1000000,"B",IF(O1692&gt;100000,"C","D"))),ELSV!$G$4:$K$4,0))</f>
        <v>0.95</v>
      </c>
      <c r="AO1692" s="24">
        <f t="shared" si="933"/>
        <v>5930.0524835988754</v>
      </c>
      <c r="AP1692" s="24">
        <f t="shared" si="934"/>
        <v>5633.5498594189312</v>
      </c>
      <c r="AQ1692" s="25">
        <f t="shared" si="930"/>
        <v>296.50262417994418</v>
      </c>
    </row>
    <row r="1693" spans="1:43" x14ac:dyDescent="0.25">
      <c r="A1693" s="11">
        <v>3008</v>
      </c>
      <c r="B1693" s="6">
        <v>3008006203</v>
      </c>
      <c r="C1693" s="6">
        <v>20000301</v>
      </c>
      <c r="D1693" s="6">
        <v>4000000055</v>
      </c>
      <c r="E1693" s="6" t="s">
        <v>1586</v>
      </c>
      <c r="F1693" s="6" t="s">
        <v>837</v>
      </c>
      <c r="G1693" s="6"/>
      <c r="H1693" s="6">
        <v>1</v>
      </c>
      <c r="I1693" s="6" t="s">
        <v>8</v>
      </c>
      <c r="J1693" s="27">
        <v>40814</v>
      </c>
      <c r="K1693" s="27">
        <v>40814</v>
      </c>
      <c r="L1693" s="7">
        <v>4107</v>
      </c>
      <c r="M1693" s="7">
        <v>0</v>
      </c>
      <c r="N1693" s="7"/>
      <c r="O1693" s="8">
        <v>4107</v>
      </c>
      <c r="P1693" s="7">
        <v>-2731.82</v>
      </c>
      <c r="Q1693" s="7">
        <v>0</v>
      </c>
      <c r="R1693" s="7">
        <v>-259.97000000000003</v>
      </c>
      <c r="S1693" s="12">
        <f t="shared" si="923"/>
        <v>-2991.79</v>
      </c>
      <c r="T1693" s="18">
        <f t="shared" si="924"/>
        <v>1375.1799999999998</v>
      </c>
      <c r="U1693" s="18">
        <v>1115.21</v>
      </c>
      <c r="V1693" s="30">
        <f t="shared" si="925"/>
        <v>40787</v>
      </c>
      <c r="W1693" s="28">
        <f t="shared" si="929"/>
        <v>11.686111111111112</v>
      </c>
      <c r="X1693" s="38" t="s">
        <v>3064</v>
      </c>
      <c r="Y1693">
        <f>MATCH(X1693,'CAT-3'!$A:$A,0)</f>
        <v>734</v>
      </c>
      <c r="Z1693">
        <f>MATCH(V1693,'CAT-3'!$1:$1,0)</f>
        <v>84</v>
      </c>
      <c r="AA1693">
        <f>INDEX('CAT-3'!$1:$1048576,FAR!Y1693,FAR!Z1693)</f>
        <v>115.1</v>
      </c>
      <c r="AB1693">
        <f>MATCH($AB$3,'CAT-3'!$1:$1,0)</f>
        <v>90</v>
      </c>
      <c r="AC1693">
        <f>INDEX('CAT-3'!$1:$1048576,FAR!Y1693,FAR!AB1693)</f>
        <v>116.8</v>
      </c>
      <c r="AD1693" s="28">
        <f>AC1693/AA1693</f>
        <v>1.0147697654213728</v>
      </c>
      <c r="AE1693" s="43" t="s">
        <v>4055</v>
      </c>
      <c r="AF1693">
        <f>MATCH(AE1693,'CAT-4'!$A:$A,0)</f>
        <v>651</v>
      </c>
      <c r="AG1693">
        <f>MATCH($AG$3,'CAT-4'!$1:$1,0)</f>
        <v>4</v>
      </c>
      <c r="AH1693">
        <f>INDEX('CAT-4'!$1:$1048576,FAR!AF1693,FAR!AG1693)</f>
        <v>98.5</v>
      </c>
      <c r="AI1693">
        <f>MATCH($AI$3,'CAT-4'!$1:$1,0)</f>
        <v>133</v>
      </c>
      <c r="AJ1693">
        <f>INDEX('CAT-4'!$1:$1048576,FAR!AF1693,FAR!AI1693)</f>
        <v>101.8</v>
      </c>
      <c r="AK1693" s="28">
        <f>AJ1693/AH1693</f>
        <v>1.0335025380710661</v>
      </c>
      <c r="AL1693" s="28">
        <f>AK1693*AD1693</f>
        <v>1.0487671281207691</v>
      </c>
      <c r="AM1693" s="2">
        <f>INDEX(ELSV!$C$4:$G$58,MATCH(AE1693,ELSV!$G$4:$G$58,0),MATCH(IF(O1693&gt;2000000,"A",IF(O1693&gt;1000000,"B",IF(O1693&gt;100000,"C","D"))),ELSV!$C$4:$G$4,0))</f>
        <v>8</v>
      </c>
      <c r="AN1693" s="77">
        <f>INDEX(ELSV!$G$4:$K$58,MATCH(AE1693,ELSV!$G$4:$G$58,0),MATCH(IF(O1693&gt;2000000,"A",IF(O1693&gt;1000000,"B",IF(O1693&gt;100000,"C","D"))),ELSV!$G$4:$K$4,0))</f>
        <v>1</v>
      </c>
      <c r="AO1693" s="24">
        <f t="shared" si="933"/>
        <v>4307.2865951919985</v>
      </c>
      <c r="AP1693" s="24">
        <f t="shared" si="934"/>
        <v>4307.2865951919985</v>
      </c>
      <c r="AQ1693" s="25">
        <f t="shared" si="930"/>
        <v>0</v>
      </c>
    </row>
    <row r="1694" spans="1:43" x14ac:dyDescent="0.25">
      <c r="A1694" s="11">
        <v>3008</v>
      </c>
      <c r="B1694" s="6">
        <v>3008006201</v>
      </c>
      <c r="C1694" s="6">
        <v>20000401</v>
      </c>
      <c r="D1694" s="6">
        <v>5000000375</v>
      </c>
      <c r="E1694" s="6" t="s">
        <v>1586</v>
      </c>
      <c r="F1694" s="6" t="s">
        <v>1251</v>
      </c>
      <c r="G1694" s="6"/>
      <c r="H1694" s="6">
        <v>2</v>
      </c>
      <c r="I1694" s="6" t="s">
        <v>8</v>
      </c>
      <c r="J1694" s="27">
        <v>43363</v>
      </c>
      <c r="K1694" s="27">
        <v>43363</v>
      </c>
      <c r="L1694" s="7">
        <v>4100.0200000000004</v>
      </c>
      <c r="M1694" s="7">
        <v>0</v>
      </c>
      <c r="N1694" s="7"/>
      <c r="O1694" s="8">
        <v>4100.0200000000004</v>
      </c>
      <c r="P1694" s="7">
        <v>-4100.0200000000004</v>
      </c>
      <c r="Q1694" s="7">
        <v>0</v>
      </c>
      <c r="R1694" s="7">
        <v>0</v>
      </c>
      <c r="S1694" s="12">
        <f t="shared" si="923"/>
        <v>-4100.0200000000004</v>
      </c>
      <c r="T1694" s="18">
        <f t="shared" si="924"/>
        <v>0</v>
      </c>
      <c r="U1694" s="18">
        <v>0</v>
      </c>
      <c r="V1694" s="30">
        <f t="shared" si="925"/>
        <v>43344</v>
      </c>
      <c r="W1694" s="28">
        <f t="shared" si="929"/>
        <v>4.708333333333333</v>
      </c>
      <c r="X1694" s="38"/>
      <c r="AD1694"/>
      <c r="AE1694" s="43" t="s">
        <v>4174</v>
      </c>
      <c r="AF1694">
        <f>MATCH(AE1694,'CAT-4'!$A:$A,0)</f>
        <v>713</v>
      </c>
      <c r="AG1694">
        <f>MATCH(V1694,'CAT-4'!$1:$1,0)</f>
        <v>81</v>
      </c>
      <c r="AH1694">
        <f>INDEX('CAT-4'!$1:$1048576,FAR!AF1694,FAR!AG1694)</f>
        <v>114.8</v>
      </c>
      <c r="AI1694">
        <f>MATCH($AI$3,'CAT-4'!$1:$1,0)</f>
        <v>133</v>
      </c>
      <c r="AJ1694">
        <f>INDEX('CAT-4'!$1:$1048576,FAR!AF1694,FAR!AI1694)</f>
        <v>151.30000000000001</v>
      </c>
      <c r="AK1694" s="28">
        <f t="shared" ref="AK1694:AK1695" si="941">AJ1694/AH1694</f>
        <v>1.3179442508710804</v>
      </c>
      <c r="AL1694" s="28">
        <f t="shared" ref="AL1694:AL1695" si="942">AK1694</f>
        <v>1.3179442508710804</v>
      </c>
      <c r="AM1694" s="2">
        <f>INDEX(ELSV!$C$4:$G$58,MATCH(AE1694,ELSV!$G$4:$G$58,0),MATCH(IF(O1694&gt;2000000,"A",IF(O1694&gt;1000000,"B",IF(O1694&gt;100000,"C","D"))),ELSV!$C$4:$G$4,0))</f>
        <v>8</v>
      </c>
      <c r="AN1694" s="77">
        <f>INDEX(ELSV!$G$4:$K$58,MATCH(AE1694,ELSV!$G$4:$G$58,0),MATCH(IF(O1694&gt;2000000,"A",IF(O1694&gt;1000000,"B",IF(O1694&gt;100000,"C","D"))),ELSV!$G$4:$K$4,0))</f>
        <v>0.95</v>
      </c>
      <c r="AO1694" s="24">
        <f t="shared" si="933"/>
        <v>5403.5977874564478</v>
      </c>
      <c r="AP1694" s="24">
        <f t="shared" si="934"/>
        <v>3021.2303254346334</v>
      </c>
      <c r="AQ1694" s="25">
        <f t="shared" si="930"/>
        <v>2382.3674620218144</v>
      </c>
    </row>
    <row r="1695" spans="1:43" x14ac:dyDescent="0.25">
      <c r="A1695" s="11">
        <v>3006</v>
      </c>
      <c r="B1695" s="6">
        <v>3006006201</v>
      </c>
      <c r="C1695" s="6">
        <v>20000301</v>
      </c>
      <c r="D1695" s="6">
        <v>4000000316</v>
      </c>
      <c r="E1695" s="6" t="s">
        <v>1582</v>
      </c>
      <c r="F1695" s="6" t="s">
        <v>1027</v>
      </c>
      <c r="G1695" s="6"/>
      <c r="H1695" s="6">
        <v>4</v>
      </c>
      <c r="I1695" s="6" t="s">
        <v>8</v>
      </c>
      <c r="J1695" s="27">
        <v>43738</v>
      </c>
      <c r="K1695" s="27">
        <v>43738</v>
      </c>
      <c r="L1695" s="7">
        <v>4088.74</v>
      </c>
      <c r="M1695" s="7">
        <v>0</v>
      </c>
      <c r="N1695" s="7"/>
      <c r="O1695" s="8">
        <v>4088.74</v>
      </c>
      <c r="P1695" s="7">
        <v>-4088.74</v>
      </c>
      <c r="Q1695" s="7">
        <v>0</v>
      </c>
      <c r="R1695" s="7">
        <v>0</v>
      </c>
      <c r="S1695" s="12">
        <f t="shared" si="923"/>
        <v>-4088.74</v>
      </c>
      <c r="T1695" s="18">
        <f t="shared" si="924"/>
        <v>0</v>
      </c>
      <c r="U1695" s="18">
        <v>0</v>
      </c>
      <c r="V1695" s="30">
        <f t="shared" si="925"/>
        <v>43709</v>
      </c>
      <c r="W1695" s="28">
        <f t="shared" si="929"/>
        <v>3.6805555555555554</v>
      </c>
      <c r="X1695" s="38"/>
      <c r="AD1695"/>
      <c r="AE1695" s="43" t="s">
        <v>4429</v>
      </c>
      <c r="AF1695">
        <f>MATCH(AE1695,'CAT-4'!$A:$A,0)</f>
        <v>844</v>
      </c>
      <c r="AG1695">
        <f>MATCH(V1695,'CAT-4'!$1:$1,0)</f>
        <v>93</v>
      </c>
      <c r="AH1695">
        <f>INDEX('CAT-4'!$1:$1048576,FAR!AF1695,FAR!AG1695)</f>
        <v>131.1</v>
      </c>
      <c r="AI1695">
        <f>MATCH($AI$3,'CAT-4'!$1:$1,0)</f>
        <v>133</v>
      </c>
      <c r="AJ1695">
        <f>INDEX('CAT-4'!$1:$1048576,FAR!AF1695,FAR!AI1695)</f>
        <v>157.9</v>
      </c>
      <c r="AK1695" s="28">
        <f t="shared" si="941"/>
        <v>1.2044241037376049</v>
      </c>
      <c r="AL1695" s="28">
        <f t="shared" si="942"/>
        <v>1.2044241037376049</v>
      </c>
      <c r="AM1695" s="2">
        <f>INDEX(ELSV!$C$4:$G$58,MATCH(AE1695,ELSV!$G$4:$G$58,0),MATCH(IF(O1695&gt;2000000,"A",IF(O1695&gt;1000000,"B",IF(O1695&gt;100000,"C","D"))),ELSV!$C$4:$G$4,0))</f>
        <v>8</v>
      </c>
      <c r="AN1695" s="77">
        <f>INDEX(ELSV!$G$4:$K$58,MATCH(AE1695,ELSV!$G$4:$G$58,0),MATCH(IF(O1695&gt;2000000,"A",IF(O1695&gt;1000000,"B",IF(O1695&gt;100000,"C","D"))),ELSV!$G$4:$K$4,0))</f>
        <v>0.95</v>
      </c>
      <c r="AO1695" s="24">
        <f t="shared" si="933"/>
        <v>4924.5770099160945</v>
      </c>
      <c r="AP1695" s="24">
        <f t="shared" si="934"/>
        <v>2152.3650386221816</v>
      </c>
      <c r="AQ1695" s="25">
        <f t="shared" si="930"/>
        <v>2772.2119712939129</v>
      </c>
    </row>
    <row r="1696" spans="1:43" x14ac:dyDescent="0.25">
      <c r="A1696" s="11">
        <v>3004</v>
      </c>
      <c r="B1696" s="6">
        <v>3004006201</v>
      </c>
      <c r="C1696" s="6">
        <v>20000301</v>
      </c>
      <c r="D1696" s="6">
        <v>4000000085</v>
      </c>
      <c r="E1696" s="6" t="s">
        <v>1583</v>
      </c>
      <c r="F1696" s="6" t="s">
        <v>851</v>
      </c>
      <c r="G1696" s="6"/>
      <c r="H1696" s="6">
        <v>1</v>
      </c>
      <c r="I1696" s="6" t="s">
        <v>41</v>
      </c>
      <c r="J1696" s="27">
        <v>40633</v>
      </c>
      <c r="K1696" s="27">
        <v>40633</v>
      </c>
      <c r="L1696" s="7">
        <v>4086</v>
      </c>
      <c r="M1696" s="7">
        <v>0</v>
      </c>
      <c r="N1696" s="7"/>
      <c r="O1696" s="8">
        <v>4086</v>
      </c>
      <c r="P1696" s="7">
        <v>-2845.75</v>
      </c>
      <c r="Q1696" s="7">
        <v>0</v>
      </c>
      <c r="R1696" s="7">
        <v>-258.64</v>
      </c>
      <c r="S1696" s="12">
        <f t="shared" si="923"/>
        <v>-3104.39</v>
      </c>
      <c r="T1696" s="18">
        <f t="shared" si="924"/>
        <v>1240.25</v>
      </c>
      <c r="U1696" s="18">
        <v>981.61</v>
      </c>
      <c r="V1696" s="30">
        <f t="shared" si="925"/>
        <v>40603</v>
      </c>
      <c r="W1696" s="28">
        <f t="shared" si="929"/>
        <v>12.180555555555555</v>
      </c>
      <c r="X1696" s="38" t="s">
        <v>2852</v>
      </c>
      <c r="Y1696">
        <f>MATCH(X1696,'CAT-3'!$A:$A,0)</f>
        <v>628</v>
      </c>
      <c r="Z1696">
        <f>MATCH(V1696,'CAT-3'!$1:$1,0)</f>
        <v>78</v>
      </c>
      <c r="AA1696">
        <f>INDEX('CAT-3'!$1:$1048576,FAR!Y1696,FAR!Z1696)</f>
        <v>129.9</v>
      </c>
      <c r="AB1696">
        <f>MATCH($AB$3,'CAT-3'!$1:$1,0)</f>
        <v>90</v>
      </c>
      <c r="AC1696">
        <f>INDEX('CAT-3'!$1:$1048576,FAR!Y1696,FAR!AB1696)</f>
        <v>138.4</v>
      </c>
      <c r="AD1696" s="28">
        <f>AC1696/AA1696</f>
        <v>1.0654349499615088</v>
      </c>
      <c r="AE1696" s="43" t="s">
        <v>4429</v>
      </c>
      <c r="AF1696">
        <f>MATCH(AE1696,'CAT-4'!$A:$A,0)</f>
        <v>844</v>
      </c>
      <c r="AG1696">
        <f>MATCH($AG$3,'CAT-4'!$1:$1,0)</f>
        <v>4</v>
      </c>
      <c r="AH1696">
        <f>INDEX('CAT-4'!$1:$1048576,FAR!AF1696,FAR!AG1696)</f>
        <v>103.9</v>
      </c>
      <c r="AI1696">
        <f>MATCH($AI$3,'CAT-4'!$1:$1,0)</f>
        <v>133</v>
      </c>
      <c r="AJ1696">
        <f>INDEX('CAT-4'!$1:$1048576,FAR!AF1696,FAR!AI1696)</f>
        <v>157.9</v>
      </c>
      <c r="AK1696" s="28">
        <f>AJ1696/AH1696</f>
        <v>1.5197305101058709</v>
      </c>
      <c r="AL1696" s="28">
        <f>AK1696*AD1696</f>
        <v>1.6191739999896269</v>
      </c>
      <c r="AM1696" s="2">
        <f>INDEX(ELSV!$C$4:$G$58,MATCH(AE1696,ELSV!$G$4:$G$58,0),MATCH(IF(O1696&gt;2000000,"A",IF(O1696&gt;1000000,"B",IF(O1696&gt;100000,"C","D"))),ELSV!$C$4:$G$4,0))</f>
        <v>8</v>
      </c>
      <c r="AN1696" s="77">
        <f>INDEX(ELSV!$G$4:$K$58,MATCH(AE1696,ELSV!$G$4:$G$58,0),MATCH(IF(O1696&gt;2000000,"A",IF(O1696&gt;1000000,"B",IF(O1696&gt;100000,"C","D"))),ELSV!$G$4:$K$4,0))</f>
        <v>0.95</v>
      </c>
      <c r="AO1696" s="24">
        <f t="shared" si="933"/>
        <v>6615.9449639576151</v>
      </c>
      <c r="AP1696" s="24">
        <f t="shared" si="934"/>
        <v>6285.1477157597337</v>
      </c>
      <c r="AQ1696" s="25">
        <f t="shared" si="930"/>
        <v>330.79724819788134</v>
      </c>
    </row>
    <row r="1697" spans="1:43" x14ac:dyDescent="0.25">
      <c r="A1697" s="11">
        <v>3007</v>
      </c>
      <c r="B1697" s="6">
        <v>3007000209</v>
      </c>
      <c r="C1697" s="6">
        <v>20000301</v>
      </c>
      <c r="D1697" s="6">
        <v>4000000365</v>
      </c>
      <c r="E1697" s="6" t="s">
        <v>1585</v>
      </c>
      <c r="F1697" s="6" t="s">
        <v>1055</v>
      </c>
      <c r="G1697" s="6"/>
      <c r="H1697" s="6">
        <v>1</v>
      </c>
      <c r="I1697" s="6" t="s">
        <v>8</v>
      </c>
      <c r="J1697" s="27">
        <v>44561</v>
      </c>
      <c r="K1697" s="27">
        <v>44561</v>
      </c>
      <c r="L1697" s="7">
        <v>4069</v>
      </c>
      <c r="M1697" s="7">
        <v>0</v>
      </c>
      <c r="N1697" s="7"/>
      <c r="O1697" s="8">
        <v>4069</v>
      </c>
      <c r="P1697" s="7">
        <v>-64.22</v>
      </c>
      <c r="Q1697" s="7">
        <v>0</v>
      </c>
      <c r="R1697" s="7">
        <v>-257.57</v>
      </c>
      <c r="S1697" s="12">
        <f t="shared" si="923"/>
        <v>-321.78999999999996</v>
      </c>
      <c r="T1697" s="18">
        <f t="shared" si="924"/>
        <v>4004.78</v>
      </c>
      <c r="U1697" s="18">
        <v>3747.21</v>
      </c>
      <c r="V1697" s="30">
        <f t="shared" si="925"/>
        <v>44531</v>
      </c>
      <c r="W1697" s="28">
        <f t="shared" si="929"/>
        <v>1.4305555555555556</v>
      </c>
      <c r="X1697" s="38"/>
      <c r="AD1697"/>
      <c r="AE1697" s="43" t="s">
        <v>4174</v>
      </c>
      <c r="AF1697">
        <f>MATCH(AE1697,'CAT-4'!$A:$A,0)</f>
        <v>713</v>
      </c>
      <c r="AG1697">
        <f>MATCH(V1697,'CAT-4'!$1:$1,0)</f>
        <v>120</v>
      </c>
      <c r="AH1697">
        <f>INDEX('CAT-4'!$1:$1048576,FAR!AF1697,FAR!AG1697)</f>
        <v>143</v>
      </c>
      <c r="AI1697">
        <f>MATCH($AI$3,'CAT-4'!$1:$1,0)</f>
        <v>133</v>
      </c>
      <c r="AJ1697">
        <f>INDEX('CAT-4'!$1:$1048576,FAR!AF1697,FAR!AI1697)</f>
        <v>151.30000000000001</v>
      </c>
      <c r="AK1697" s="28">
        <f t="shared" ref="AK1697:AK1698" si="943">AJ1697/AH1697</f>
        <v>1.0580419580419582</v>
      </c>
      <c r="AL1697" s="28">
        <f t="shared" ref="AL1697:AL1698" si="944">AK1697</f>
        <v>1.0580419580419582</v>
      </c>
      <c r="AM1697" s="2">
        <f>INDEX(ELSV!$C$4:$G$58,MATCH(AE1697,ELSV!$G$4:$G$58,0),MATCH(IF(O1697&gt;2000000,"A",IF(O1697&gt;1000000,"B",IF(O1697&gt;100000,"C","D"))),ELSV!$C$4:$G$4,0))</f>
        <v>8</v>
      </c>
      <c r="AN1697" s="77">
        <f>INDEX(ELSV!$G$4:$K$58,MATCH(AE1697,ELSV!$G$4:$G$58,0),MATCH(IF(O1697&gt;2000000,"A",IF(O1697&gt;1000000,"B",IF(O1697&gt;100000,"C","D"))),ELSV!$G$4:$K$4,0))</f>
        <v>0.95</v>
      </c>
      <c r="AO1697" s="24">
        <f t="shared" si="933"/>
        <v>4305.1727272727276</v>
      </c>
      <c r="AP1697" s="24">
        <f t="shared" si="934"/>
        <v>731.35616556186869</v>
      </c>
      <c r="AQ1697" s="25">
        <f t="shared" si="930"/>
        <v>3573.8165617108589</v>
      </c>
    </row>
    <row r="1698" spans="1:43" x14ac:dyDescent="0.25">
      <c r="A1698" s="11">
        <v>3005</v>
      </c>
      <c r="B1698" s="6">
        <v>3005000206</v>
      </c>
      <c r="C1698" s="6">
        <v>20000201</v>
      </c>
      <c r="D1698" s="6">
        <v>3020000284</v>
      </c>
      <c r="E1698" s="6" t="s">
        <v>1584</v>
      </c>
      <c r="F1698" s="6" t="s">
        <v>420</v>
      </c>
      <c r="G1698" s="6"/>
      <c r="H1698" s="6">
        <v>1</v>
      </c>
      <c r="I1698" s="6" t="s">
        <v>45</v>
      </c>
      <c r="J1698" s="27">
        <v>41729</v>
      </c>
      <c r="K1698" s="27">
        <v>41699</v>
      </c>
      <c r="L1698" s="7">
        <v>4026</v>
      </c>
      <c r="M1698" s="7">
        <v>0</v>
      </c>
      <c r="N1698" s="7"/>
      <c r="O1698" s="8">
        <v>4026</v>
      </c>
      <c r="P1698" s="7">
        <v>-4026</v>
      </c>
      <c r="Q1698" s="7">
        <v>0</v>
      </c>
      <c r="R1698" s="7">
        <v>0</v>
      </c>
      <c r="S1698" s="12">
        <f t="shared" si="923"/>
        <v>-4026</v>
      </c>
      <c r="T1698" s="18">
        <f t="shared" si="924"/>
        <v>0</v>
      </c>
      <c r="U1698" s="18">
        <v>0</v>
      </c>
      <c r="V1698" s="30">
        <f t="shared" si="925"/>
        <v>41699</v>
      </c>
      <c r="W1698" s="28">
        <f t="shared" si="929"/>
        <v>9.2611111111111111</v>
      </c>
      <c r="X1698" s="38"/>
      <c r="AD1698"/>
      <c r="AE1698" s="43" t="s">
        <v>4429</v>
      </c>
      <c r="AF1698">
        <f>MATCH(AE1698,'CAT-4'!$A:$A,0)</f>
        <v>844</v>
      </c>
      <c r="AG1698">
        <f>MATCH(V1698,'CAT-4'!$1:$1,0)</f>
        <v>27</v>
      </c>
      <c r="AH1698">
        <f>INDEX('CAT-4'!$1:$1048576,FAR!AF1698,FAR!AG1698)</f>
        <v>115.3</v>
      </c>
      <c r="AI1698">
        <f>MATCH($AI$3,'CAT-4'!$1:$1,0)</f>
        <v>133</v>
      </c>
      <c r="AJ1698">
        <f>INDEX('CAT-4'!$1:$1048576,FAR!AF1698,FAR!AI1698)</f>
        <v>157.9</v>
      </c>
      <c r="AK1698" s="28">
        <f t="shared" si="943"/>
        <v>1.3694709453599307</v>
      </c>
      <c r="AL1698" s="28">
        <f t="shared" si="944"/>
        <v>1.3694709453599307</v>
      </c>
      <c r="AM1698" s="2">
        <f>INDEX(ELSV!$C$4:$G$58,MATCH(AE1698,ELSV!$G$4:$G$58,0),MATCH(IF(O1698&gt;2000000,"A",IF(O1698&gt;1000000,"B",IF(O1698&gt;100000,"C","D"))),ELSV!$C$4:$G$4,0))</f>
        <v>8</v>
      </c>
      <c r="AN1698" s="77">
        <f>INDEX(ELSV!$G$4:$K$58,MATCH(AE1698,ELSV!$G$4:$G$58,0),MATCH(IF(O1698&gt;2000000,"A",IF(O1698&gt;1000000,"B",IF(O1698&gt;100000,"C","D"))),ELSV!$G$4:$K$4,0))</f>
        <v>0.95</v>
      </c>
      <c r="AO1698" s="24">
        <f t="shared" si="933"/>
        <v>5513.4900260190816</v>
      </c>
      <c r="AP1698" s="24">
        <f t="shared" si="934"/>
        <v>5237.8155247181276</v>
      </c>
      <c r="AQ1698" s="25">
        <f t="shared" si="930"/>
        <v>275.67450130095403</v>
      </c>
    </row>
    <row r="1699" spans="1:43" x14ac:dyDescent="0.25">
      <c r="A1699" s="11">
        <v>3004</v>
      </c>
      <c r="B1699" s="6">
        <v>3004006201</v>
      </c>
      <c r="C1699" s="6">
        <v>20000301</v>
      </c>
      <c r="D1699" s="6">
        <v>4000000076</v>
      </c>
      <c r="E1699" s="6" t="s">
        <v>1583</v>
      </c>
      <c r="F1699" s="6" t="s">
        <v>853</v>
      </c>
      <c r="G1699" s="6"/>
      <c r="H1699" s="6">
        <v>4</v>
      </c>
      <c r="I1699" s="6" t="s">
        <v>8</v>
      </c>
      <c r="J1699" s="27">
        <v>40633</v>
      </c>
      <c r="K1699" s="27">
        <v>40633</v>
      </c>
      <c r="L1699" s="7">
        <v>3972.5</v>
      </c>
      <c r="M1699" s="7">
        <v>0</v>
      </c>
      <c r="N1699" s="7"/>
      <c r="O1699" s="8">
        <v>3972.5</v>
      </c>
      <c r="P1699" s="7">
        <v>-3972.5</v>
      </c>
      <c r="Q1699" s="7">
        <v>0</v>
      </c>
      <c r="R1699" s="7">
        <v>0</v>
      </c>
      <c r="S1699" s="12">
        <f t="shared" si="923"/>
        <v>-3972.5</v>
      </c>
      <c r="T1699" s="18">
        <f t="shared" si="924"/>
        <v>0</v>
      </c>
      <c r="U1699" s="18">
        <v>0</v>
      </c>
      <c r="V1699" s="30">
        <f t="shared" si="925"/>
        <v>40603</v>
      </c>
      <c r="W1699" s="28">
        <f t="shared" si="929"/>
        <v>12.180555555555555</v>
      </c>
      <c r="X1699" s="38" t="s">
        <v>2852</v>
      </c>
      <c r="Y1699">
        <f>MATCH(X1699,'CAT-3'!$A:$A,0)</f>
        <v>628</v>
      </c>
      <c r="Z1699">
        <f>MATCH(V1699,'CAT-3'!$1:$1,0)</f>
        <v>78</v>
      </c>
      <c r="AA1699">
        <f>INDEX('CAT-3'!$1:$1048576,FAR!Y1699,FAR!Z1699)</f>
        <v>129.9</v>
      </c>
      <c r="AB1699">
        <f>MATCH($AB$3,'CAT-3'!$1:$1,0)</f>
        <v>90</v>
      </c>
      <c r="AC1699">
        <f>INDEX('CAT-3'!$1:$1048576,FAR!Y1699,FAR!AB1699)</f>
        <v>138.4</v>
      </c>
      <c r="AD1699" s="28">
        <f>AC1699/AA1699</f>
        <v>1.0654349499615088</v>
      </c>
      <c r="AE1699" s="43" t="s">
        <v>4429</v>
      </c>
      <c r="AF1699">
        <f>MATCH(AE1699,'CAT-4'!$A:$A,0)</f>
        <v>844</v>
      </c>
      <c r="AG1699">
        <f>MATCH($AG$3,'CAT-4'!$1:$1,0)</f>
        <v>4</v>
      </c>
      <c r="AH1699">
        <f>INDEX('CAT-4'!$1:$1048576,FAR!AF1699,FAR!AG1699)</f>
        <v>103.9</v>
      </c>
      <c r="AI1699">
        <f>MATCH($AI$3,'CAT-4'!$1:$1,0)</f>
        <v>133</v>
      </c>
      <c r="AJ1699">
        <f>INDEX('CAT-4'!$1:$1048576,FAR!AF1699,FAR!AI1699)</f>
        <v>157.9</v>
      </c>
      <c r="AK1699" s="28">
        <f>AJ1699/AH1699</f>
        <v>1.5197305101058709</v>
      </c>
      <c r="AL1699" s="28">
        <f>AK1699*AD1699</f>
        <v>1.6191739999896269</v>
      </c>
      <c r="AM1699" s="2">
        <f>INDEX(ELSV!$C$4:$G$58,MATCH(AE1699,ELSV!$G$4:$G$58,0),MATCH(IF(O1699&gt;2000000,"A",IF(O1699&gt;1000000,"B",IF(O1699&gt;100000,"C","D"))),ELSV!$C$4:$G$4,0))</f>
        <v>8</v>
      </c>
      <c r="AN1699" s="77">
        <f>INDEX(ELSV!$G$4:$K$58,MATCH(AE1699,ELSV!$G$4:$G$58,0),MATCH(IF(O1699&gt;2000000,"A",IF(O1699&gt;1000000,"B",IF(O1699&gt;100000,"C","D"))),ELSV!$G$4:$K$4,0))</f>
        <v>0.95</v>
      </c>
      <c r="AO1699" s="24">
        <f t="shared" si="933"/>
        <v>6432.1687149587924</v>
      </c>
      <c r="AP1699" s="24">
        <f t="shared" si="934"/>
        <v>6110.5602792108521</v>
      </c>
      <c r="AQ1699" s="25">
        <f t="shared" si="930"/>
        <v>321.60843574794035</v>
      </c>
    </row>
    <row r="1700" spans="1:43" x14ac:dyDescent="0.25">
      <c r="A1700" s="11">
        <v>3005</v>
      </c>
      <c r="B1700" s="6">
        <v>3005006803</v>
      </c>
      <c r="C1700" s="6">
        <v>20000301</v>
      </c>
      <c r="D1700" s="6">
        <v>4000000184</v>
      </c>
      <c r="E1700" s="6" t="s">
        <v>1584</v>
      </c>
      <c r="F1700" s="6" t="s">
        <v>929</v>
      </c>
      <c r="G1700" s="6"/>
      <c r="H1700" s="6">
        <v>1</v>
      </c>
      <c r="I1700" s="6" t="s">
        <v>41</v>
      </c>
      <c r="J1700" s="27">
        <v>41091</v>
      </c>
      <c r="K1700" s="27">
        <v>41091</v>
      </c>
      <c r="L1700" s="7">
        <v>3750</v>
      </c>
      <c r="M1700" s="7">
        <v>0</v>
      </c>
      <c r="N1700" s="7"/>
      <c r="O1700" s="8">
        <v>3750</v>
      </c>
      <c r="P1700" s="7">
        <v>-3750</v>
      </c>
      <c r="Q1700" s="7">
        <v>0</v>
      </c>
      <c r="R1700" s="7">
        <v>0</v>
      </c>
      <c r="S1700" s="12">
        <f t="shared" si="923"/>
        <v>-3750</v>
      </c>
      <c r="T1700" s="18">
        <f t="shared" si="924"/>
        <v>0</v>
      </c>
      <c r="U1700" s="18">
        <v>0</v>
      </c>
      <c r="V1700" s="30">
        <f t="shared" si="925"/>
        <v>41091</v>
      </c>
      <c r="W1700" s="28">
        <f t="shared" si="929"/>
        <v>10.927777777777777</v>
      </c>
      <c r="X1700" s="38"/>
      <c r="AD1700"/>
      <c r="AE1700" s="43" t="s">
        <v>4043</v>
      </c>
      <c r="AF1700">
        <f>MATCH(AE1700,'CAT-4'!$A:$A,0)</f>
        <v>645</v>
      </c>
      <c r="AG1700">
        <f>MATCH(V1700,'CAT-4'!$1:$1,0)</f>
        <v>7</v>
      </c>
      <c r="AH1700">
        <f>INDEX('CAT-4'!$1:$1048576,FAR!AF1700,FAR!AG1700)</f>
        <v>100.9</v>
      </c>
      <c r="AI1700">
        <f>MATCH($AI$3,'CAT-4'!$1:$1,0)</f>
        <v>133</v>
      </c>
      <c r="AJ1700">
        <f>INDEX('CAT-4'!$1:$1048576,FAR!AF1700,FAR!AI1700)</f>
        <v>115.6</v>
      </c>
      <c r="AK1700" s="28">
        <f>AJ1700/AH1700</f>
        <v>1.1456888007928641</v>
      </c>
      <c r="AL1700" s="28">
        <f>AK1700</f>
        <v>1.1456888007928641</v>
      </c>
      <c r="AM1700" s="2">
        <f>INDEX(ELSV!$C$4:$G$58,MATCH(AE1700,ELSV!$G$4:$G$58,0),MATCH(IF(O1700&gt;2000000,"A",IF(O1700&gt;1000000,"B",IF(O1700&gt;100000,"C","D"))),ELSV!$C$4:$G$4,0))</f>
        <v>6</v>
      </c>
      <c r="AN1700" s="77">
        <f>INDEX(ELSV!$G$4:$K$58,MATCH(AE1700,ELSV!$G$4:$G$58,0),MATCH(IF(O1700&gt;2000000,"A",IF(O1700&gt;1000000,"B",IF(O1700&gt;100000,"C","D"))),ELSV!$G$4:$K$4,0))</f>
        <v>1</v>
      </c>
      <c r="AO1700" s="24">
        <f t="shared" si="933"/>
        <v>4296.3330029732406</v>
      </c>
      <c r="AP1700" s="24">
        <f t="shared" si="934"/>
        <v>4296.3330029732406</v>
      </c>
      <c r="AQ1700" s="25">
        <f t="shared" si="930"/>
        <v>0</v>
      </c>
    </row>
    <row r="1701" spans="1:43" x14ac:dyDescent="0.25">
      <c r="A1701" s="11">
        <v>3004</v>
      </c>
      <c r="B1701" s="6">
        <v>3004006201</v>
      </c>
      <c r="C1701" s="6">
        <v>20000301</v>
      </c>
      <c r="D1701" s="6">
        <v>4000000079</v>
      </c>
      <c r="E1701" s="6" t="s">
        <v>1583</v>
      </c>
      <c r="F1701" s="6" t="s">
        <v>856</v>
      </c>
      <c r="G1701" s="6"/>
      <c r="H1701" s="6">
        <v>1</v>
      </c>
      <c r="I1701" s="6" t="s">
        <v>41</v>
      </c>
      <c r="J1701" s="27">
        <v>40633</v>
      </c>
      <c r="K1701" s="27">
        <v>40633</v>
      </c>
      <c r="L1701" s="7">
        <v>3745.5</v>
      </c>
      <c r="M1701" s="7">
        <v>0</v>
      </c>
      <c r="N1701" s="7"/>
      <c r="O1701" s="8">
        <v>3745.5</v>
      </c>
      <c r="P1701" s="7">
        <v>-3745.5</v>
      </c>
      <c r="Q1701" s="7">
        <v>0</v>
      </c>
      <c r="R1701" s="7">
        <v>0</v>
      </c>
      <c r="S1701" s="12">
        <f t="shared" si="923"/>
        <v>-3745.5</v>
      </c>
      <c r="T1701" s="18">
        <f t="shared" si="924"/>
        <v>0</v>
      </c>
      <c r="U1701" s="18">
        <v>0</v>
      </c>
      <c r="V1701" s="30">
        <f t="shared" si="925"/>
        <v>40603</v>
      </c>
      <c r="W1701" s="28">
        <f t="shared" si="929"/>
        <v>12.180555555555555</v>
      </c>
      <c r="X1701" s="38" t="s">
        <v>2852</v>
      </c>
      <c r="Y1701">
        <f>MATCH(X1701,'CAT-3'!$A:$A,0)</f>
        <v>628</v>
      </c>
      <c r="Z1701">
        <f>MATCH(V1701,'CAT-3'!$1:$1,0)</f>
        <v>78</v>
      </c>
      <c r="AA1701">
        <f>INDEX('CAT-3'!$1:$1048576,FAR!Y1701,FAR!Z1701)</f>
        <v>129.9</v>
      </c>
      <c r="AB1701">
        <f>MATCH($AB$3,'CAT-3'!$1:$1,0)</f>
        <v>90</v>
      </c>
      <c r="AC1701">
        <f>INDEX('CAT-3'!$1:$1048576,FAR!Y1701,FAR!AB1701)</f>
        <v>138.4</v>
      </c>
      <c r="AD1701" s="28">
        <f>AC1701/AA1701</f>
        <v>1.0654349499615088</v>
      </c>
      <c r="AE1701" s="43" t="s">
        <v>4429</v>
      </c>
      <c r="AF1701">
        <f>MATCH(AE1701,'CAT-4'!$A:$A,0)</f>
        <v>844</v>
      </c>
      <c r="AG1701">
        <f>MATCH($AG$3,'CAT-4'!$1:$1,0)</f>
        <v>4</v>
      </c>
      <c r="AH1701">
        <f>INDEX('CAT-4'!$1:$1048576,FAR!AF1701,FAR!AG1701)</f>
        <v>103.9</v>
      </c>
      <c r="AI1701">
        <f>MATCH($AI$3,'CAT-4'!$1:$1,0)</f>
        <v>133</v>
      </c>
      <c r="AJ1701">
        <f>INDEX('CAT-4'!$1:$1048576,FAR!AF1701,FAR!AI1701)</f>
        <v>157.9</v>
      </c>
      <c r="AK1701" s="28">
        <f>AJ1701/AH1701</f>
        <v>1.5197305101058709</v>
      </c>
      <c r="AL1701" s="28">
        <f>AK1701*AD1701</f>
        <v>1.6191739999896269</v>
      </c>
      <c r="AM1701" s="2">
        <f>INDEX(ELSV!$C$4:$G$58,MATCH(AE1701,ELSV!$G$4:$G$58,0),MATCH(IF(O1701&gt;2000000,"A",IF(O1701&gt;1000000,"B",IF(O1701&gt;100000,"C","D"))),ELSV!$C$4:$G$4,0))</f>
        <v>8</v>
      </c>
      <c r="AN1701" s="77">
        <f>INDEX(ELSV!$G$4:$K$58,MATCH(AE1701,ELSV!$G$4:$G$58,0),MATCH(IF(O1701&gt;2000000,"A",IF(O1701&gt;1000000,"B",IF(O1701&gt;100000,"C","D"))),ELSV!$G$4:$K$4,0))</f>
        <v>0.95</v>
      </c>
      <c r="AO1701" s="24">
        <f t="shared" si="933"/>
        <v>6064.6162169611471</v>
      </c>
      <c r="AP1701" s="24">
        <f t="shared" si="934"/>
        <v>5761.3854061130896</v>
      </c>
      <c r="AQ1701" s="25">
        <f t="shared" si="930"/>
        <v>303.23081084805744</v>
      </c>
    </row>
    <row r="1702" spans="1:43" x14ac:dyDescent="0.25">
      <c r="A1702" s="11">
        <v>3005</v>
      </c>
      <c r="B1702" s="6">
        <v>3005006201</v>
      </c>
      <c r="C1702" s="6">
        <v>20000301</v>
      </c>
      <c r="D1702" s="6">
        <v>4000000358</v>
      </c>
      <c r="E1702" s="6" t="s">
        <v>1584</v>
      </c>
      <c r="F1702" s="6" t="s">
        <v>1049</v>
      </c>
      <c r="G1702" s="6"/>
      <c r="H1702" s="6">
        <v>1</v>
      </c>
      <c r="I1702" s="6" t="s">
        <v>8</v>
      </c>
      <c r="J1702" s="27">
        <v>44347</v>
      </c>
      <c r="K1702" s="27">
        <v>44347</v>
      </c>
      <c r="L1702" s="7">
        <v>3649.21</v>
      </c>
      <c r="M1702" s="7">
        <v>0</v>
      </c>
      <c r="N1702" s="7"/>
      <c r="O1702" s="8">
        <v>3649.21</v>
      </c>
      <c r="P1702" s="7">
        <v>-193.02</v>
      </c>
      <c r="Q1702" s="7">
        <v>0</v>
      </c>
      <c r="R1702" s="7">
        <v>-230.99</v>
      </c>
      <c r="S1702" s="12">
        <f t="shared" si="923"/>
        <v>-424.01</v>
      </c>
      <c r="T1702" s="18">
        <f t="shared" si="924"/>
        <v>3456.19</v>
      </c>
      <c r="U1702" s="18">
        <v>3225.2</v>
      </c>
      <c r="V1702" s="30">
        <f t="shared" si="925"/>
        <v>44317</v>
      </c>
      <c r="W1702" s="28">
        <f t="shared" si="929"/>
        <v>2.0138888888888888</v>
      </c>
      <c r="X1702" s="38"/>
      <c r="AD1702"/>
      <c r="AE1702" s="43" t="s">
        <v>4429</v>
      </c>
      <c r="AF1702">
        <f>MATCH(AE1702,'CAT-4'!$A:$A,0)</f>
        <v>844</v>
      </c>
      <c r="AG1702">
        <f>MATCH(V1702,'CAT-4'!$1:$1,0)</f>
        <v>113</v>
      </c>
      <c r="AH1702">
        <f>INDEX('CAT-4'!$1:$1048576,FAR!AF1702,FAR!AG1702)</f>
        <v>146.30000000000001</v>
      </c>
      <c r="AI1702">
        <f>MATCH($AI$3,'CAT-4'!$1:$1,0)</f>
        <v>133</v>
      </c>
      <c r="AJ1702">
        <f>INDEX('CAT-4'!$1:$1048576,FAR!AF1702,FAR!AI1702)</f>
        <v>157.9</v>
      </c>
      <c r="AK1702" s="28">
        <f t="shared" ref="AK1702:AK1705" si="945">AJ1702/AH1702</f>
        <v>1.0792891319207107</v>
      </c>
      <c r="AL1702" s="28">
        <f t="shared" ref="AL1702:AL1705" si="946">AK1702</f>
        <v>1.0792891319207107</v>
      </c>
      <c r="AM1702" s="2">
        <f>INDEX(ELSV!$C$4:$G$58,MATCH(AE1702,ELSV!$G$4:$G$58,0),MATCH(IF(O1702&gt;2000000,"A",IF(O1702&gt;1000000,"B",IF(O1702&gt;100000,"C","D"))),ELSV!$C$4:$G$4,0))</f>
        <v>8</v>
      </c>
      <c r="AN1702" s="77">
        <f>INDEX(ELSV!$G$4:$K$58,MATCH(AE1702,ELSV!$G$4:$G$58,0),MATCH(IF(O1702&gt;2000000,"A",IF(O1702&gt;1000000,"B",IF(O1702&gt;100000,"C","D"))),ELSV!$G$4:$K$4,0))</f>
        <v>0.95</v>
      </c>
      <c r="AO1702" s="24">
        <f t="shared" si="933"/>
        <v>3938.552693096377</v>
      </c>
      <c r="AP1702" s="24">
        <f t="shared" si="934"/>
        <v>941.90214144796164</v>
      </c>
      <c r="AQ1702" s="25">
        <f t="shared" si="930"/>
        <v>2996.6505516484153</v>
      </c>
    </row>
    <row r="1703" spans="1:43" x14ac:dyDescent="0.25">
      <c r="A1703" s="11">
        <v>3008</v>
      </c>
      <c r="B1703" s="6">
        <v>3008000209</v>
      </c>
      <c r="C1703" s="6">
        <v>20000401</v>
      </c>
      <c r="D1703" s="6">
        <v>5000000316</v>
      </c>
      <c r="E1703" s="6" t="s">
        <v>1586</v>
      </c>
      <c r="F1703" s="6" t="s">
        <v>1206</v>
      </c>
      <c r="G1703" s="6"/>
      <c r="H1703" s="6">
        <v>2</v>
      </c>
      <c r="I1703" s="6" t="s">
        <v>8</v>
      </c>
      <c r="J1703" s="27">
        <v>42277</v>
      </c>
      <c r="K1703" s="27">
        <v>42277</v>
      </c>
      <c r="L1703" s="7">
        <v>3600</v>
      </c>
      <c r="M1703" s="7">
        <v>0</v>
      </c>
      <c r="N1703" s="7"/>
      <c r="O1703" s="8">
        <v>3600</v>
      </c>
      <c r="P1703" s="7">
        <v>-3600</v>
      </c>
      <c r="Q1703" s="7">
        <v>0</v>
      </c>
      <c r="R1703" s="7">
        <v>0</v>
      </c>
      <c r="S1703" s="12">
        <f t="shared" si="923"/>
        <v>-3600</v>
      </c>
      <c r="T1703" s="18">
        <f t="shared" si="924"/>
        <v>0</v>
      </c>
      <c r="U1703" s="18">
        <v>0</v>
      </c>
      <c r="V1703" s="30">
        <f t="shared" si="925"/>
        <v>42248</v>
      </c>
      <c r="W1703" s="28">
        <f t="shared" si="929"/>
        <v>7.6805555555555554</v>
      </c>
      <c r="X1703" s="38"/>
      <c r="AD1703"/>
      <c r="AE1703" s="43" t="s">
        <v>4174</v>
      </c>
      <c r="AF1703">
        <f>MATCH(AE1703,'CAT-4'!$A:$A,0)</f>
        <v>713</v>
      </c>
      <c r="AG1703">
        <f>MATCH(V1703,'CAT-4'!$1:$1,0)</f>
        <v>45</v>
      </c>
      <c r="AH1703">
        <f>INDEX('CAT-4'!$1:$1048576,FAR!AF1703,FAR!AG1703)</f>
        <v>110.7</v>
      </c>
      <c r="AI1703">
        <f>MATCH($AI$3,'CAT-4'!$1:$1,0)</f>
        <v>133</v>
      </c>
      <c r="AJ1703">
        <f>INDEX('CAT-4'!$1:$1048576,FAR!AF1703,FAR!AI1703)</f>
        <v>151.30000000000001</v>
      </c>
      <c r="AK1703" s="28">
        <f t="shared" si="945"/>
        <v>1.3667570009033425</v>
      </c>
      <c r="AL1703" s="28">
        <f t="shared" si="946"/>
        <v>1.3667570009033425</v>
      </c>
      <c r="AM1703" s="2">
        <f>INDEX(ELSV!$C$4:$G$58,MATCH(AE1703,ELSV!$G$4:$G$58,0),MATCH(IF(O1703&gt;2000000,"A",IF(O1703&gt;1000000,"B",IF(O1703&gt;100000,"C","D"))),ELSV!$C$4:$G$4,0))</f>
        <v>8</v>
      </c>
      <c r="AN1703" s="77">
        <f>INDEX(ELSV!$G$4:$K$58,MATCH(AE1703,ELSV!$G$4:$G$58,0),MATCH(IF(O1703&gt;2000000,"A",IF(O1703&gt;1000000,"B",IF(O1703&gt;100000,"C","D"))),ELSV!$G$4:$K$4,0))</f>
        <v>0.95</v>
      </c>
      <c r="AO1703" s="24">
        <f t="shared" si="933"/>
        <v>4920.3252032520331</v>
      </c>
      <c r="AP1703" s="24">
        <f t="shared" si="934"/>
        <v>4487.6611901535689</v>
      </c>
      <c r="AQ1703" s="25">
        <f t="shared" si="930"/>
        <v>432.66401309846424</v>
      </c>
    </row>
    <row r="1704" spans="1:43" x14ac:dyDescent="0.25">
      <c r="A1704" s="11">
        <v>3007</v>
      </c>
      <c r="B1704" s="6">
        <v>3007006301</v>
      </c>
      <c r="C1704" s="6">
        <v>20000401</v>
      </c>
      <c r="D1704" s="6">
        <v>5030000210</v>
      </c>
      <c r="E1704" s="6" t="s">
        <v>1585</v>
      </c>
      <c r="F1704" s="6" t="s">
        <v>1484</v>
      </c>
      <c r="G1704" s="6"/>
      <c r="H1704" s="6">
        <v>1</v>
      </c>
      <c r="I1704" s="6" t="s">
        <v>8</v>
      </c>
      <c r="J1704" s="27">
        <v>43788</v>
      </c>
      <c r="K1704" s="27">
        <v>43788</v>
      </c>
      <c r="L1704" s="7">
        <v>3528.21</v>
      </c>
      <c r="M1704" s="7">
        <v>0</v>
      </c>
      <c r="N1704" s="7"/>
      <c r="O1704" s="8">
        <v>3528.21</v>
      </c>
      <c r="P1704" s="7">
        <v>-3528.21</v>
      </c>
      <c r="Q1704" s="7">
        <v>0</v>
      </c>
      <c r="R1704" s="7">
        <v>0</v>
      </c>
      <c r="S1704" s="12">
        <f t="shared" si="923"/>
        <v>-3528.21</v>
      </c>
      <c r="T1704" s="18">
        <f t="shared" si="924"/>
        <v>0</v>
      </c>
      <c r="U1704" s="18">
        <v>0</v>
      </c>
      <c r="V1704" s="30">
        <f t="shared" si="925"/>
        <v>43770</v>
      </c>
      <c r="W1704" s="28">
        <f t="shared" si="929"/>
        <v>3.5444444444444443</v>
      </c>
      <c r="X1704" s="38"/>
      <c r="AD1704"/>
      <c r="AE1704" s="43" t="s">
        <v>4047</v>
      </c>
      <c r="AF1704">
        <f>MATCH(AE1704,'CAT-4'!$A:$A,0)</f>
        <v>647</v>
      </c>
      <c r="AG1704">
        <f>MATCH(V1704,'CAT-4'!$1:$1,0)</f>
        <v>95</v>
      </c>
      <c r="AH1704">
        <f>INDEX('CAT-4'!$1:$1048576,FAR!AF1704,FAR!AG1704)</f>
        <v>93.1</v>
      </c>
      <c r="AI1704">
        <f>MATCH($AI$3,'CAT-4'!$1:$1,0)</f>
        <v>133</v>
      </c>
      <c r="AJ1704">
        <f>INDEX('CAT-4'!$1:$1048576,FAR!AF1704,FAR!AI1704)</f>
        <v>92.8</v>
      </c>
      <c r="AK1704" s="28">
        <f t="shared" si="945"/>
        <v>0.99677765843179378</v>
      </c>
      <c r="AL1704" s="28">
        <f t="shared" si="946"/>
        <v>0.99677765843179378</v>
      </c>
      <c r="AM1704" s="2">
        <f>INDEX(ELSV!$C$4:$G$58,MATCH(AE1704,ELSV!$G$4:$G$58,0),MATCH(IF(O1704&gt;2000000,"A",IF(O1704&gt;1000000,"B",IF(O1704&gt;100000,"C","D"))),ELSV!$C$4:$G$4,0))</f>
        <v>6</v>
      </c>
      <c r="AN1704" s="77">
        <f>INDEX(ELSV!$G$4:$K$58,MATCH(AE1704,ELSV!$G$4:$G$58,0),MATCH(IF(O1704&gt;2000000,"A",IF(O1704&gt;1000000,"B",IF(O1704&gt;100000,"C","D"))),ELSV!$G$4:$K$4,0))</f>
        <v>1</v>
      </c>
      <c r="AO1704" s="24">
        <f t="shared" si="933"/>
        <v>3516.8409022556393</v>
      </c>
      <c r="AP1704" s="24">
        <f t="shared" si="934"/>
        <v>2077.5411996658308</v>
      </c>
      <c r="AQ1704" s="25">
        <f t="shared" si="930"/>
        <v>1439.2997025898085</v>
      </c>
    </row>
    <row r="1705" spans="1:43" x14ac:dyDescent="0.25">
      <c r="A1705" s="11">
        <v>3005</v>
      </c>
      <c r="B1705" s="6">
        <v>3005006301</v>
      </c>
      <c r="C1705" s="6">
        <v>20000401</v>
      </c>
      <c r="D1705" s="6">
        <v>5030000136</v>
      </c>
      <c r="E1705" s="6" t="s">
        <v>1584</v>
      </c>
      <c r="F1705" s="6" t="s">
        <v>1435</v>
      </c>
      <c r="G1705" s="6"/>
      <c r="H1705" s="6">
        <v>2</v>
      </c>
      <c r="I1705" s="6" t="s">
        <v>41</v>
      </c>
      <c r="J1705" s="27">
        <v>41182</v>
      </c>
      <c r="K1705" s="27">
        <v>41153</v>
      </c>
      <c r="L1705" s="7">
        <v>3412</v>
      </c>
      <c r="M1705" s="7">
        <v>0</v>
      </c>
      <c r="N1705" s="7"/>
      <c r="O1705" s="8">
        <v>3412</v>
      </c>
      <c r="P1705" s="7">
        <v>-3412</v>
      </c>
      <c r="Q1705" s="7">
        <v>0</v>
      </c>
      <c r="R1705" s="7">
        <v>0</v>
      </c>
      <c r="S1705" s="12">
        <f t="shared" si="923"/>
        <v>-3412</v>
      </c>
      <c r="T1705" s="18">
        <f t="shared" si="924"/>
        <v>0</v>
      </c>
      <c r="U1705" s="18">
        <v>0</v>
      </c>
      <c r="V1705" s="30">
        <f t="shared" si="925"/>
        <v>41153</v>
      </c>
      <c r="W1705" s="28">
        <f t="shared" si="929"/>
        <v>10.761111111111111</v>
      </c>
      <c r="X1705" s="38"/>
      <c r="AD1705"/>
      <c r="AE1705" s="43" t="s">
        <v>4055</v>
      </c>
      <c r="AF1705">
        <f>MATCH(AE1705,'CAT-4'!$A:$A,0)</f>
        <v>651</v>
      </c>
      <c r="AG1705">
        <f>MATCH(V1705,'CAT-4'!$1:$1,0)</f>
        <v>9</v>
      </c>
      <c r="AH1705">
        <f>INDEX('CAT-4'!$1:$1048576,FAR!AF1705,FAR!AG1705)</f>
        <v>99.6</v>
      </c>
      <c r="AI1705">
        <f>MATCH($AI$3,'CAT-4'!$1:$1,0)</f>
        <v>133</v>
      </c>
      <c r="AJ1705">
        <f>INDEX('CAT-4'!$1:$1048576,FAR!AF1705,FAR!AI1705)</f>
        <v>101.8</v>
      </c>
      <c r="AK1705" s="28">
        <f t="shared" si="945"/>
        <v>1.0220883534136547</v>
      </c>
      <c r="AL1705" s="28">
        <f t="shared" si="946"/>
        <v>1.0220883534136547</v>
      </c>
      <c r="AM1705" s="2">
        <f>INDEX(ELSV!$C$4:$G$58,MATCH(AE1705,ELSV!$G$4:$G$58,0),MATCH(IF(O1705&gt;2000000,"A",IF(O1705&gt;1000000,"B",IF(O1705&gt;100000,"C","D"))),ELSV!$C$4:$G$4,0))</f>
        <v>8</v>
      </c>
      <c r="AN1705" s="77">
        <f>INDEX(ELSV!$G$4:$K$58,MATCH(AE1705,ELSV!$G$4:$G$58,0),MATCH(IF(O1705&gt;2000000,"A",IF(O1705&gt;1000000,"B",IF(O1705&gt;100000,"C","D"))),ELSV!$G$4:$K$4,0))</f>
        <v>1</v>
      </c>
      <c r="AO1705" s="24">
        <f t="shared" si="933"/>
        <v>3487.3654618473897</v>
      </c>
      <c r="AP1705" s="24">
        <f t="shared" si="934"/>
        <v>3487.3654618473897</v>
      </c>
      <c r="AQ1705" s="25">
        <f t="shared" si="930"/>
        <v>0</v>
      </c>
    </row>
    <row r="1706" spans="1:43" x14ac:dyDescent="0.25">
      <c r="A1706" s="11">
        <v>3004</v>
      </c>
      <c r="B1706" s="6">
        <v>3004006201</v>
      </c>
      <c r="C1706" s="6">
        <v>20000301</v>
      </c>
      <c r="D1706" s="6">
        <v>4000000093</v>
      </c>
      <c r="E1706" s="6" t="s">
        <v>1583</v>
      </c>
      <c r="F1706" s="6" t="s">
        <v>865</v>
      </c>
      <c r="G1706" s="6"/>
      <c r="H1706" s="6">
        <v>6</v>
      </c>
      <c r="I1706" s="6" t="s">
        <v>41</v>
      </c>
      <c r="J1706" s="27">
        <v>40633</v>
      </c>
      <c r="K1706" s="27">
        <v>40633</v>
      </c>
      <c r="L1706" s="7">
        <v>3405</v>
      </c>
      <c r="M1706" s="7">
        <v>0</v>
      </c>
      <c r="N1706" s="7"/>
      <c r="O1706" s="8">
        <v>3405</v>
      </c>
      <c r="P1706" s="7">
        <v>-3405</v>
      </c>
      <c r="Q1706" s="7">
        <v>0</v>
      </c>
      <c r="R1706" s="7">
        <v>0</v>
      </c>
      <c r="S1706" s="12">
        <f t="shared" si="923"/>
        <v>-3405</v>
      </c>
      <c r="T1706" s="18">
        <f t="shared" si="924"/>
        <v>0</v>
      </c>
      <c r="U1706" s="18">
        <v>0</v>
      </c>
      <c r="V1706" s="30">
        <f t="shared" si="925"/>
        <v>40603</v>
      </c>
      <c r="W1706" s="28">
        <f t="shared" si="929"/>
        <v>12.180555555555555</v>
      </c>
      <c r="X1706" s="38" t="s">
        <v>2852</v>
      </c>
      <c r="Y1706">
        <f>MATCH(X1706,'CAT-3'!$A:$A,0)</f>
        <v>628</v>
      </c>
      <c r="Z1706">
        <f>MATCH(V1706,'CAT-3'!$1:$1,0)</f>
        <v>78</v>
      </c>
      <c r="AA1706">
        <f>INDEX('CAT-3'!$1:$1048576,FAR!Y1706,FAR!Z1706)</f>
        <v>129.9</v>
      </c>
      <c r="AB1706">
        <f>MATCH($AB$3,'CAT-3'!$1:$1,0)</f>
        <v>90</v>
      </c>
      <c r="AC1706">
        <f>INDEX('CAT-3'!$1:$1048576,FAR!Y1706,FAR!AB1706)</f>
        <v>138.4</v>
      </c>
      <c r="AD1706" s="28">
        <f t="shared" ref="AD1706:AD1707" si="947">AC1706/AA1706</f>
        <v>1.0654349499615088</v>
      </c>
      <c r="AE1706" s="43" t="s">
        <v>4429</v>
      </c>
      <c r="AF1706">
        <f>MATCH(AE1706,'CAT-4'!$A:$A,0)</f>
        <v>844</v>
      </c>
      <c r="AG1706">
        <f>MATCH($AG$3,'CAT-4'!$1:$1,0)</f>
        <v>4</v>
      </c>
      <c r="AH1706">
        <f>INDEX('CAT-4'!$1:$1048576,FAR!AF1706,FAR!AG1706)</f>
        <v>103.9</v>
      </c>
      <c r="AI1706">
        <f>MATCH($AI$3,'CAT-4'!$1:$1,0)</f>
        <v>133</v>
      </c>
      <c r="AJ1706">
        <f>INDEX('CAT-4'!$1:$1048576,FAR!AF1706,FAR!AI1706)</f>
        <v>157.9</v>
      </c>
      <c r="AK1706" s="28">
        <f t="shared" ref="AK1706:AK1713" si="948">AJ1706/AH1706</f>
        <v>1.5197305101058709</v>
      </c>
      <c r="AL1706" s="28">
        <f t="shared" ref="AL1706:AL1707" si="949">AK1706*AD1706</f>
        <v>1.6191739999896269</v>
      </c>
      <c r="AM1706" s="2">
        <f>INDEX(ELSV!$C$4:$G$58,MATCH(AE1706,ELSV!$G$4:$G$58,0),MATCH(IF(O1706&gt;2000000,"A",IF(O1706&gt;1000000,"B",IF(O1706&gt;100000,"C","D"))),ELSV!$C$4:$G$4,0))</f>
        <v>8</v>
      </c>
      <c r="AN1706" s="77">
        <f>INDEX(ELSV!$G$4:$K$58,MATCH(AE1706,ELSV!$G$4:$G$58,0),MATCH(IF(O1706&gt;2000000,"A",IF(O1706&gt;1000000,"B",IF(O1706&gt;100000,"C","D"))),ELSV!$G$4:$K$4,0))</f>
        <v>0.95</v>
      </c>
      <c r="AO1706" s="24">
        <f t="shared" si="933"/>
        <v>5513.2874699646791</v>
      </c>
      <c r="AP1706" s="24">
        <f t="shared" si="934"/>
        <v>5237.6230964664446</v>
      </c>
      <c r="AQ1706" s="25">
        <f t="shared" si="930"/>
        <v>275.66437349823445</v>
      </c>
    </row>
    <row r="1707" spans="1:43" x14ac:dyDescent="0.25">
      <c r="A1707" s="11">
        <v>3005</v>
      </c>
      <c r="B1707" s="6">
        <v>3005006301</v>
      </c>
      <c r="C1707" s="6">
        <v>20000401</v>
      </c>
      <c r="D1707" s="6">
        <v>5000000112</v>
      </c>
      <c r="E1707" s="6" t="s">
        <v>1584</v>
      </c>
      <c r="F1707" s="6" t="s">
        <v>1138</v>
      </c>
      <c r="G1707" s="6"/>
      <c r="H1707" s="6">
        <v>1</v>
      </c>
      <c r="I1707" s="6" t="s">
        <v>41</v>
      </c>
      <c r="J1707" s="27">
        <v>40999</v>
      </c>
      <c r="K1707" s="27">
        <v>40969</v>
      </c>
      <c r="L1707" s="7">
        <v>3328</v>
      </c>
      <c r="M1707" s="7">
        <v>0</v>
      </c>
      <c r="N1707" s="7"/>
      <c r="O1707" s="8">
        <v>3328</v>
      </c>
      <c r="P1707" s="7">
        <v>-3328</v>
      </c>
      <c r="Q1707" s="7">
        <v>0</v>
      </c>
      <c r="R1707" s="7">
        <v>0</v>
      </c>
      <c r="S1707" s="12">
        <f t="shared" si="923"/>
        <v>-3328</v>
      </c>
      <c r="T1707" s="18">
        <f t="shared" si="924"/>
        <v>0</v>
      </c>
      <c r="U1707" s="18">
        <v>0</v>
      </c>
      <c r="V1707" s="30">
        <f t="shared" si="925"/>
        <v>40969</v>
      </c>
      <c r="W1707" s="28">
        <f t="shared" si="929"/>
        <v>11.261111111111111</v>
      </c>
      <c r="X1707" s="38" t="s">
        <v>3074</v>
      </c>
      <c r="Y1707">
        <f>MATCH(X1707,'CAT-3'!$A:$A,0)</f>
        <v>739</v>
      </c>
      <c r="Z1707">
        <f>MATCH(V1707,'CAT-3'!$1:$1,0)</f>
        <v>90</v>
      </c>
      <c r="AA1707">
        <f>INDEX('CAT-3'!$1:$1048576,FAR!Y1707,FAR!Z1707)</f>
        <v>128.4</v>
      </c>
      <c r="AB1707">
        <f>MATCH($AB$3,'CAT-3'!$1:$1,0)</f>
        <v>90</v>
      </c>
      <c r="AC1707">
        <f>INDEX('CAT-3'!$1:$1048576,FAR!Y1707,FAR!AB1707)</f>
        <v>128.4</v>
      </c>
      <c r="AD1707" s="28">
        <f t="shared" si="947"/>
        <v>1</v>
      </c>
      <c r="AE1707" s="43" t="s">
        <v>4037</v>
      </c>
      <c r="AF1707">
        <f>MATCH(AE1707,'CAT-4'!$A:$A,0)</f>
        <v>642</v>
      </c>
      <c r="AG1707">
        <f>MATCH($AG$3,'CAT-4'!$1:$1,0)</f>
        <v>4</v>
      </c>
      <c r="AH1707">
        <f>INDEX('CAT-4'!$1:$1048576,FAR!AF1707,FAR!AG1707)</f>
        <v>100.4</v>
      </c>
      <c r="AI1707">
        <f>MATCH($AI$3,'CAT-4'!$1:$1,0)</f>
        <v>133</v>
      </c>
      <c r="AJ1707">
        <f>INDEX('CAT-4'!$1:$1048576,FAR!AF1707,FAR!AI1707)</f>
        <v>88.6</v>
      </c>
      <c r="AK1707" s="28">
        <f t="shared" si="948"/>
        <v>0.88247011952191223</v>
      </c>
      <c r="AL1707" s="28">
        <f t="shared" si="949"/>
        <v>0.88247011952191223</v>
      </c>
      <c r="AM1707" s="2">
        <f>INDEX(ELSV!$C$4:$G$58,MATCH(AE1707,ELSV!$G$4:$G$58,0),MATCH(IF(O1707&gt;2000000,"A",IF(O1707&gt;1000000,"B",IF(O1707&gt;100000,"C","D"))),ELSV!$C$4:$G$4,0))</f>
        <v>6</v>
      </c>
      <c r="AN1707" s="77">
        <f>INDEX(ELSV!$G$4:$K$58,MATCH(AE1707,ELSV!$G$4:$G$58,0),MATCH(IF(O1707&gt;2000000,"A",IF(O1707&gt;1000000,"B",IF(O1707&gt;100000,"C","D"))),ELSV!$G$4:$K$4,0))</f>
        <v>0.95</v>
      </c>
      <c r="AO1707" s="24">
        <f t="shared" si="933"/>
        <v>2936.8605577689241</v>
      </c>
      <c r="AP1707" s="24">
        <f t="shared" si="934"/>
        <v>2790.0175298804779</v>
      </c>
      <c r="AQ1707" s="25">
        <f t="shared" si="930"/>
        <v>146.84302788844616</v>
      </c>
    </row>
    <row r="1708" spans="1:43" x14ac:dyDescent="0.25">
      <c r="A1708" s="11">
        <v>3006</v>
      </c>
      <c r="B1708" s="6">
        <v>3006006301</v>
      </c>
      <c r="C1708" s="6">
        <v>20000401</v>
      </c>
      <c r="D1708" s="6">
        <v>5000000274</v>
      </c>
      <c r="E1708" s="6" t="s">
        <v>1582</v>
      </c>
      <c r="F1708" s="6" t="s">
        <v>1179</v>
      </c>
      <c r="G1708" s="6"/>
      <c r="H1708" s="6">
        <v>1</v>
      </c>
      <c r="I1708" s="6" t="s">
        <v>45</v>
      </c>
      <c r="J1708" s="27">
        <v>41729</v>
      </c>
      <c r="K1708" s="27">
        <v>41699</v>
      </c>
      <c r="L1708" s="7">
        <v>3307.05</v>
      </c>
      <c r="M1708" s="7">
        <v>0</v>
      </c>
      <c r="N1708" s="7"/>
      <c r="O1708" s="8">
        <v>3307.05</v>
      </c>
      <c r="P1708" s="7">
        <v>-3307.05</v>
      </c>
      <c r="Q1708" s="7">
        <v>0</v>
      </c>
      <c r="R1708" s="7">
        <v>0</v>
      </c>
      <c r="S1708" s="12">
        <f t="shared" si="923"/>
        <v>-3307.05</v>
      </c>
      <c r="T1708" s="18">
        <f t="shared" si="924"/>
        <v>0</v>
      </c>
      <c r="U1708" s="18">
        <v>0</v>
      </c>
      <c r="V1708" s="30">
        <f t="shared" si="925"/>
        <v>41699</v>
      </c>
      <c r="W1708" s="28">
        <f t="shared" si="929"/>
        <v>9.2611111111111111</v>
      </c>
      <c r="X1708" s="38"/>
      <c r="AD1708"/>
      <c r="AE1708" s="43" t="s">
        <v>4047</v>
      </c>
      <c r="AF1708">
        <f>MATCH(AE1708,'CAT-4'!$A:$A,0)</f>
        <v>647</v>
      </c>
      <c r="AG1708">
        <f>MATCH(V1708,'CAT-4'!$1:$1,0)</f>
        <v>27</v>
      </c>
      <c r="AH1708">
        <f>INDEX('CAT-4'!$1:$1048576,FAR!AF1708,FAR!AG1708)</f>
        <v>96.5</v>
      </c>
      <c r="AI1708">
        <f>MATCH($AI$3,'CAT-4'!$1:$1,0)</f>
        <v>133</v>
      </c>
      <c r="AJ1708">
        <f>INDEX('CAT-4'!$1:$1048576,FAR!AF1708,FAR!AI1708)</f>
        <v>92.8</v>
      </c>
      <c r="AK1708" s="28">
        <f t="shared" si="948"/>
        <v>0.9616580310880829</v>
      </c>
      <c r="AL1708" s="28">
        <f t="shared" ref="AL1708:AL1713" si="950">AK1708</f>
        <v>0.9616580310880829</v>
      </c>
      <c r="AM1708" s="2">
        <f>INDEX(ELSV!$C$4:$G$58,MATCH(AE1708,ELSV!$G$4:$G$58,0),MATCH(IF(O1708&gt;2000000,"A",IF(O1708&gt;1000000,"B",IF(O1708&gt;100000,"C","D"))),ELSV!$C$4:$G$4,0))</f>
        <v>6</v>
      </c>
      <c r="AN1708" s="77">
        <f>INDEX(ELSV!$G$4:$K$58,MATCH(AE1708,ELSV!$G$4:$G$58,0),MATCH(IF(O1708&gt;2000000,"A",IF(O1708&gt;1000000,"B",IF(O1708&gt;100000,"C","D"))),ELSV!$G$4:$K$4,0))</f>
        <v>1</v>
      </c>
      <c r="AO1708" s="24">
        <f t="shared" si="933"/>
        <v>3180.2511917098445</v>
      </c>
      <c r="AP1708" s="24">
        <f t="shared" si="934"/>
        <v>3180.2511917098445</v>
      </c>
      <c r="AQ1708" s="25">
        <f t="shared" si="930"/>
        <v>0</v>
      </c>
    </row>
    <row r="1709" spans="1:43" x14ac:dyDescent="0.25">
      <c r="A1709" s="11">
        <v>3005</v>
      </c>
      <c r="B1709" s="6">
        <v>3005006301</v>
      </c>
      <c r="C1709" s="6">
        <v>20000401</v>
      </c>
      <c r="D1709" s="6">
        <v>5030000161</v>
      </c>
      <c r="E1709" s="6" t="s">
        <v>1584</v>
      </c>
      <c r="F1709" s="6" t="s">
        <v>1446</v>
      </c>
      <c r="G1709" s="6"/>
      <c r="H1709" s="6">
        <v>1</v>
      </c>
      <c r="I1709" s="6" t="s">
        <v>8</v>
      </c>
      <c r="J1709" s="27">
        <v>41330</v>
      </c>
      <c r="K1709" s="27">
        <v>41330</v>
      </c>
      <c r="L1709" s="7">
        <v>3038.1</v>
      </c>
      <c r="M1709" s="7">
        <v>0</v>
      </c>
      <c r="N1709" s="7"/>
      <c r="O1709" s="8">
        <v>3038.1</v>
      </c>
      <c r="P1709" s="7">
        <v>-2078.1799999999998</v>
      </c>
      <c r="Q1709" s="7">
        <v>0</v>
      </c>
      <c r="R1709" s="7">
        <v>-192.31</v>
      </c>
      <c r="S1709" s="12">
        <f t="shared" si="923"/>
        <v>-2270.4899999999998</v>
      </c>
      <c r="T1709" s="18">
        <f t="shared" si="924"/>
        <v>959.92000000000007</v>
      </c>
      <c r="U1709" s="18">
        <v>767.61</v>
      </c>
      <c r="V1709" s="30">
        <f t="shared" si="925"/>
        <v>41306</v>
      </c>
      <c r="W1709" s="28">
        <f t="shared" si="929"/>
        <v>10.277777777777779</v>
      </c>
      <c r="X1709" s="38"/>
      <c r="AD1709"/>
      <c r="AE1709" s="43" t="s">
        <v>4055</v>
      </c>
      <c r="AF1709">
        <f>MATCH(AE1709,'CAT-4'!$A:$A,0)</f>
        <v>651</v>
      </c>
      <c r="AG1709">
        <f>MATCH(V1709,'CAT-4'!$1:$1,0)</f>
        <v>14</v>
      </c>
      <c r="AH1709">
        <f>INDEX('CAT-4'!$1:$1048576,FAR!AF1709,FAR!AG1709)</f>
        <v>97.4</v>
      </c>
      <c r="AI1709">
        <f>MATCH($AI$3,'CAT-4'!$1:$1,0)</f>
        <v>133</v>
      </c>
      <c r="AJ1709">
        <f>INDEX('CAT-4'!$1:$1048576,FAR!AF1709,FAR!AI1709)</f>
        <v>101.8</v>
      </c>
      <c r="AK1709" s="28">
        <f t="shared" si="948"/>
        <v>1.0451745379876796</v>
      </c>
      <c r="AL1709" s="28">
        <f t="shared" si="950"/>
        <v>1.0451745379876796</v>
      </c>
      <c r="AM1709" s="2">
        <f>INDEX(ELSV!$C$4:$G$58,MATCH(AE1709,ELSV!$G$4:$G$58,0),MATCH(IF(O1709&gt;2000000,"A",IF(O1709&gt;1000000,"B",IF(O1709&gt;100000,"C","D"))),ELSV!$C$4:$G$4,0))</f>
        <v>8</v>
      </c>
      <c r="AN1709" s="77">
        <f>INDEX(ELSV!$G$4:$K$58,MATCH(AE1709,ELSV!$G$4:$G$58,0),MATCH(IF(O1709&gt;2000000,"A",IF(O1709&gt;1000000,"B",IF(O1709&gt;100000,"C","D"))),ELSV!$G$4:$K$4,0))</f>
        <v>1</v>
      </c>
      <c r="AO1709" s="24">
        <f t="shared" si="933"/>
        <v>3175.3447638603693</v>
      </c>
      <c r="AP1709" s="24">
        <f t="shared" si="934"/>
        <v>3175.3447638603693</v>
      </c>
      <c r="AQ1709" s="25">
        <f t="shared" si="930"/>
        <v>0</v>
      </c>
    </row>
    <row r="1710" spans="1:43" x14ac:dyDescent="0.25">
      <c r="A1710" s="11">
        <v>3007</v>
      </c>
      <c r="B1710" s="6">
        <v>3007006301</v>
      </c>
      <c r="C1710" s="6">
        <v>20000401</v>
      </c>
      <c r="D1710" s="6">
        <v>5000000238</v>
      </c>
      <c r="E1710" s="6" t="s">
        <v>1585</v>
      </c>
      <c r="F1710" s="6" t="s">
        <v>1164</v>
      </c>
      <c r="G1710" s="6"/>
      <c r="H1710" s="6">
        <v>1</v>
      </c>
      <c r="I1710" s="6" t="s">
        <v>8</v>
      </c>
      <c r="J1710" s="27">
        <v>41318</v>
      </c>
      <c r="K1710" s="27">
        <v>41318</v>
      </c>
      <c r="L1710" s="7">
        <v>3038.01</v>
      </c>
      <c r="M1710" s="7">
        <v>0</v>
      </c>
      <c r="N1710" s="7"/>
      <c r="O1710" s="8">
        <v>3038.01</v>
      </c>
      <c r="P1710" s="7">
        <v>-2094.35</v>
      </c>
      <c r="Q1710" s="7">
        <v>0</v>
      </c>
      <c r="R1710" s="7">
        <v>-192.31</v>
      </c>
      <c r="S1710" s="12">
        <f t="shared" si="923"/>
        <v>-2286.66</v>
      </c>
      <c r="T1710" s="18">
        <f t="shared" si="924"/>
        <v>943.66000000000031</v>
      </c>
      <c r="U1710" s="18">
        <v>751.35</v>
      </c>
      <c r="V1710" s="30">
        <f t="shared" si="925"/>
        <v>41306</v>
      </c>
      <c r="W1710" s="28">
        <f t="shared" si="929"/>
        <v>10.311111111111112</v>
      </c>
      <c r="X1710" s="38"/>
      <c r="AD1710"/>
      <c r="AE1710" s="43" t="s">
        <v>4055</v>
      </c>
      <c r="AF1710">
        <f>MATCH(AE1710,'CAT-4'!$A:$A,0)</f>
        <v>651</v>
      </c>
      <c r="AG1710">
        <f>MATCH(V1710,'CAT-4'!$1:$1,0)</f>
        <v>14</v>
      </c>
      <c r="AH1710">
        <f>INDEX('CAT-4'!$1:$1048576,FAR!AF1710,FAR!AG1710)</f>
        <v>97.4</v>
      </c>
      <c r="AI1710">
        <f>MATCH($AI$3,'CAT-4'!$1:$1,0)</f>
        <v>133</v>
      </c>
      <c r="AJ1710">
        <f>INDEX('CAT-4'!$1:$1048576,FAR!AF1710,FAR!AI1710)</f>
        <v>101.8</v>
      </c>
      <c r="AK1710" s="28">
        <f t="shared" si="948"/>
        <v>1.0451745379876796</v>
      </c>
      <c r="AL1710" s="28">
        <f t="shared" si="950"/>
        <v>1.0451745379876796</v>
      </c>
      <c r="AM1710" s="2">
        <f>INDEX(ELSV!$C$4:$G$58,MATCH(AE1710,ELSV!$G$4:$G$58,0),MATCH(IF(O1710&gt;2000000,"A",IF(O1710&gt;1000000,"B",IF(O1710&gt;100000,"C","D"))),ELSV!$C$4:$G$4,0))</f>
        <v>8</v>
      </c>
      <c r="AN1710" s="77">
        <f>INDEX(ELSV!$G$4:$K$58,MATCH(AE1710,ELSV!$G$4:$G$58,0),MATCH(IF(O1710&gt;2000000,"A",IF(O1710&gt;1000000,"B",IF(O1710&gt;100000,"C","D"))),ELSV!$G$4:$K$4,0))</f>
        <v>1</v>
      </c>
      <c r="AO1710" s="24">
        <f t="shared" si="933"/>
        <v>3175.2506981519505</v>
      </c>
      <c r="AP1710" s="24">
        <f t="shared" si="934"/>
        <v>3175.2506981519505</v>
      </c>
      <c r="AQ1710" s="25">
        <f t="shared" si="930"/>
        <v>0</v>
      </c>
    </row>
    <row r="1711" spans="1:43" x14ac:dyDescent="0.25">
      <c r="A1711" s="11">
        <v>3008</v>
      </c>
      <c r="B1711" s="6">
        <v>3008006301</v>
      </c>
      <c r="C1711" s="6">
        <v>20000401</v>
      </c>
      <c r="D1711" s="6">
        <v>5030000164</v>
      </c>
      <c r="E1711" s="6" t="s">
        <v>1586</v>
      </c>
      <c r="F1711" s="6" t="s">
        <v>1448</v>
      </c>
      <c r="G1711" s="6"/>
      <c r="H1711" s="6">
        <v>1</v>
      </c>
      <c r="I1711" s="6" t="s">
        <v>41</v>
      </c>
      <c r="J1711" s="27">
        <v>41364</v>
      </c>
      <c r="K1711" s="27">
        <v>41364</v>
      </c>
      <c r="L1711" s="7">
        <v>3037.51</v>
      </c>
      <c r="M1711" s="7">
        <v>0</v>
      </c>
      <c r="N1711" s="7"/>
      <c r="O1711" s="8">
        <v>3037.51</v>
      </c>
      <c r="P1711" s="7">
        <v>-2031.89</v>
      </c>
      <c r="Q1711" s="7">
        <v>0</v>
      </c>
      <c r="R1711" s="7">
        <v>-192.27</v>
      </c>
      <c r="S1711" s="12">
        <f t="shared" si="923"/>
        <v>-2224.1600000000003</v>
      </c>
      <c r="T1711" s="18">
        <f t="shared" si="924"/>
        <v>1005.6200000000001</v>
      </c>
      <c r="U1711" s="18">
        <v>813.35</v>
      </c>
      <c r="V1711" s="30">
        <f t="shared" si="925"/>
        <v>41334</v>
      </c>
      <c r="W1711" s="28">
        <f t="shared" si="929"/>
        <v>10.180555555555555</v>
      </c>
      <c r="X1711" s="38"/>
      <c r="AD1711"/>
      <c r="AE1711" s="43" t="s">
        <v>4055</v>
      </c>
      <c r="AF1711">
        <f>MATCH(AE1711,'CAT-4'!$A:$A,0)</f>
        <v>651</v>
      </c>
      <c r="AG1711">
        <f>MATCH(V1711,'CAT-4'!$1:$1,0)</f>
        <v>15</v>
      </c>
      <c r="AH1711">
        <f>INDEX('CAT-4'!$1:$1048576,FAR!AF1711,FAR!AG1711)</f>
        <v>98.6</v>
      </c>
      <c r="AI1711">
        <f>MATCH($AI$3,'CAT-4'!$1:$1,0)</f>
        <v>133</v>
      </c>
      <c r="AJ1711">
        <f>INDEX('CAT-4'!$1:$1048576,FAR!AF1711,FAR!AI1711)</f>
        <v>101.8</v>
      </c>
      <c r="AK1711" s="28">
        <f t="shared" si="948"/>
        <v>1.0324543610547667</v>
      </c>
      <c r="AL1711" s="28">
        <f t="shared" si="950"/>
        <v>1.0324543610547667</v>
      </c>
      <c r="AM1711" s="2">
        <f>INDEX(ELSV!$C$4:$G$58,MATCH(AE1711,ELSV!$G$4:$G$58,0),MATCH(IF(O1711&gt;2000000,"A",IF(O1711&gt;1000000,"B",IF(O1711&gt;100000,"C","D"))),ELSV!$C$4:$G$4,0))</f>
        <v>8</v>
      </c>
      <c r="AN1711" s="77">
        <f>INDEX(ELSV!$G$4:$K$58,MATCH(AE1711,ELSV!$G$4:$G$58,0),MATCH(IF(O1711&gt;2000000,"A",IF(O1711&gt;1000000,"B",IF(O1711&gt;100000,"C","D"))),ELSV!$G$4:$K$4,0))</f>
        <v>1</v>
      </c>
      <c r="AO1711" s="24">
        <f t="shared" si="933"/>
        <v>3136.0904462474646</v>
      </c>
      <c r="AP1711" s="24">
        <f t="shared" si="934"/>
        <v>3136.0904462474646</v>
      </c>
      <c r="AQ1711" s="25">
        <f t="shared" si="930"/>
        <v>0</v>
      </c>
    </row>
    <row r="1712" spans="1:43" x14ac:dyDescent="0.25">
      <c r="A1712" s="11">
        <v>3004</v>
      </c>
      <c r="B1712" s="6">
        <v>3004006301</v>
      </c>
      <c r="C1712" s="6">
        <v>20000401</v>
      </c>
      <c r="D1712" s="6">
        <v>5030000166</v>
      </c>
      <c r="E1712" s="6" t="s">
        <v>1583</v>
      </c>
      <c r="F1712" s="6" t="s">
        <v>1449</v>
      </c>
      <c r="G1712" s="6"/>
      <c r="H1712" s="6">
        <v>1</v>
      </c>
      <c r="I1712" s="6" t="s">
        <v>41</v>
      </c>
      <c r="J1712" s="27">
        <v>41305</v>
      </c>
      <c r="K1712" s="27">
        <v>41305</v>
      </c>
      <c r="L1712" s="7">
        <v>3037.51</v>
      </c>
      <c r="M1712" s="7">
        <v>0</v>
      </c>
      <c r="N1712" s="7"/>
      <c r="O1712" s="8">
        <v>3037.51</v>
      </c>
      <c r="P1712" s="7">
        <v>-2111.48</v>
      </c>
      <c r="Q1712" s="7">
        <v>0</v>
      </c>
      <c r="R1712" s="7">
        <v>-192.27</v>
      </c>
      <c r="S1712" s="12">
        <f t="shared" si="923"/>
        <v>-2303.75</v>
      </c>
      <c r="T1712" s="18">
        <f t="shared" si="924"/>
        <v>926.0300000000002</v>
      </c>
      <c r="U1712" s="18">
        <v>733.76</v>
      </c>
      <c r="V1712" s="30">
        <f t="shared" si="925"/>
        <v>41275</v>
      </c>
      <c r="W1712" s="28">
        <f t="shared" si="929"/>
        <v>10.347222222222221</v>
      </c>
      <c r="X1712" s="38"/>
      <c r="AD1712"/>
      <c r="AE1712" s="43" t="s">
        <v>4055</v>
      </c>
      <c r="AF1712">
        <f>MATCH(AE1712,'CAT-4'!$A:$A,0)</f>
        <v>651</v>
      </c>
      <c r="AG1712">
        <f>MATCH(V1712,'CAT-4'!$1:$1,0)</f>
        <v>13</v>
      </c>
      <c r="AH1712">
        <f>INDEX('CAT-4'!$1:$1048576,FAR!AF1712,FAR!AG1712)</f>
        <v>101.6</v>
      </c>
      <c r="AI1712">
        <f>MATCH($AI$3,'CAT-4'!$1:$1,0)</f>
        <v>133</v>
      </c>
      <c r="AJ1712">
        <f>INDEX('CAT-4'!$1:$1048576,FAR!AF1712,FAR!AI1712)</f>
        <v>101.8</v>
      </c>
      <c r="AK1712" s="28">
        <f t="shared" si="948"/>
        <v>1.0019685039370079</v>
      </c>
      <c r="AL1712" s="28">
        <f t="shared" si="950"/>
        <v>1.0019685039370079</v>
      </c>
      <c r="AM1712" s="2">
        <f>INDEX(ELSV!$C$4:$G$58,MATCH(AE1712,ELSV!$G$4:$G$58,0),MATCH(IF(O1712&gt;2000000,"A",IF(O1712&gt;1000000,"B",IF(O1712&gt;100000,"C","D"))),ELSV!$C$4:$G$4,0))</f>
        <v>8</v>
      </c>
      <c r="AN1712" s="77">
        <f>INDEX(ELSV!$G$4:$K$58,MATCH(AE1712,ELSV!$G$4:$G$58,0),MATCH(IF(O1712&gt;2000000,"A",IF(O1712&gt;1000000,"B",IF(O1712&gt;100000,"C","D"))),ELSV!$G$4:$K$4,0))</f>
        <v>1</v>
      </c>
      <c r="AO1712" s="24">
        <f t="shared" si="933"/>
        <v>3043.489350393701</v>
      </c>
      <c r="AP1712" s="24">
        <f t="shared" si="934"/>
        <v>3043.489350393701</v>
      </c>
      <c r="AQ1712" s="25">
        <f t="shared" si="930"/>
        <v>0</v>
      </c>
    </row>
    <row r="1713" spans="1:43" x14ac:dyDescent="0.25">
      <c r="A1713" s="11">
        <v>3006</v>
      </c>
      <c r="B1713" s="6">
        <v>3006006301</v>
      </c>
      <c r="C1713" s="6">
        <v>20000401</v>
      </c>
      <c r="D1713" s="6">
        <v>5030000168</v>
      </c>
      <c r="E1713" s="6" t="s">
        <v>1582</v>
      </c>
      <c r="F1713" s="6" t="s">
        <v>1451</v>
      </c>
      <c r="G1713" s="6"/>
      <c r="H1713" s="6">
        <v>1</v>
      </c>
      <c r="I1713" s="6" t="s">
        <v>41</v>
      </c>
      <c r="J1713" s="27">
        <v>41314</v>
      </c>
      <c r="K1713" s="27">
        <v>41314</v>
      </c>
      <c r="L1713" s="7">
        <v>3037.49</v>
      </c>
      <c r="M1713" s="7">
        <v>0</v>
      </c>
      <c r="N1713" s="7"/>
      <c r="O1713" s="8">
        <v>3037.49</v>
      </c>
      <c r="P1713" s="7">
        <v>-2099.34</v>
      </c>
      <c r="Q1713" s="7">
        <v>0</v>
      </c>
      <c r="R1713" s="7">
        <v>-192.27</v>
      </c>
      <c r="S1713" s="12">
        <f t="shared" si="923"/>
        <v>-2291.61</v>
      </c>
      <c r="T1713" s="18">
        <f t="shared" si="924"/>
        <v>938.14999999999964</v>
      </c>
      <c r="U1713" s="18">
        <v>745.88</v>
      </c>
      <c r="V1713" s="30">
        <f t="shared" si="925"/>
        <v>41306</v>
      </c>
      <c r="W1713" s="28">
        <f t="shared" si="929"/>
        <v>10.322222222222223</v>
      </c>
      <c r="X1713" s="38"/>
      <c r="AD1713"/>
      <c r="AE1713" s="43" t="s">
        <v>4055</v>
      </c>
      <c r="AF1713">
        <f>MATCH(AE1713,'CAT-4'!$A:$A,0)</f>
        <v>651</v>
      </c>
      <c r="AG1713">
        <f>MATCH(V1713,'CAT-4'!$1:$1,0)</f>
        <v>14</v>
      </c>
      <c r="AH1713">
        <f>INDEX('CAT-4'!$1:$1048576,FAR!AF1713,FAR!AG1713)</f>
        <v>97.4</v>
      </c>
      <c r="AI1713">
        <f>MATCH($AI$3,'CAT-4'!$1:$1,0)</f>
        <v>133</v>
      </c>
      <c r="AJ1713">
        <f>INDEX('CAT-4'!$1:$1048576,FAR!AF1713,FAR!AI1713)</f>
        <v>101.8</v>
      </c>
      <c r="AK1713" s="28">
        <f t="shared" si="948"/>
        <v>1.0451745379876796</v>
      </c>
      <c r="AL1713" s="28">
        <f t="shared" si="950"/>
        <v>1.0451745379876796</v>
      </c>
      <c r="AM1713" s="2">
        <f>INDEX(ELSV!$C$4:$G$58,MATCH(AE1713,ELSV!$G$4:$G$58,0),MATCH(IF(O1713&gt;2000000,"A",IF(O1713&gt;1000000,"B",IF(O1713&gt;100000,"C","D"))),ELSV!$C$4:$G$4,0))</f>
        <v>8</v>
      </c>
      <c r="AN1713" s="77">
        <f>INDEX(ELSV!$G$4:$K$58,MATCH(AE1713,ELSV!$G$4:$G$58,0),MATCH(IF(O1713&gt;2000000,"A",IF(O1713&gt;1000000,"B",IF(O1713&gt;100000,"C","D"))),ELSV!$G$4:$K$4,0))</f>
        <v>1</v>
      </c>
      <c r="AO1713" s="24">
        <f t="shared" si="933"/>
        <v>3174.7072073921968</v>
      </c>
      <c r="AP1713" s="24">
        <f t="shared" si="934"/>
        <v>3174.7072073921968</v>
      </c>
      <c r="AQ1713" s="25">
        <f t="shared" si="930"/>
        <v>0</v>
      </c>
    </row>
    <row r="1714" spans="1:43" x14ac:dyDescent="0.25">
      <c r="A1714" s="11">
        <v>3004</v>
      </c>
      <c r="B1714" s="6">
        <v>3004006201</v>
      </c>
      <c r="C1714" s="6">
        <v>20000301</v>
      </c>
      <c r="D1714" s="6">
        <v>4000000088</v>
      </c>
      <c r="E1714" s="6" t="s">
        <v>1583</v>
      </c>
      <c r="F1714" s="6" t="s">
        <v>861</v>
      </c>
      <c r="G1714" s="6"/>
      <c r="H1714" s="6">
        <v>4</v>
      </c>
      <c r="I1714" s="6" t="s">
        <v>41</v>
      </c>
      <c r="J1714" s="27">
        <v>40633</v>
      </c>
      <c r="K1714" s="27">
        <v>40633</v>
      </c>
      <c r="L1714" s="7">
        <v>2837.5</v>
      </c>
      <c r="M1714" s="7">
        <v>0</v>
      </c>
      <c r="N1714" s="7"/>
      <c r="O1714" s="8">
        <v>2837.5</v>
      </c>
      <c r="P1714" s="7">
        <v>-2837.5</v>
      </c>
      <c r="Q1714" s="7">
        <v>0</v>
      </c>
      <c r="R1714" s="7">
        <v>0</v>
      </c>
      <c r="S1714" s="12">
        <f t="shared" si="923"/>
        <v>-2837.5</v>
      </c>
      <c r="T1714" s="18">
        <f t="shared" si="924"/>
        <v>0</v>
      </c>
      <c r="U1714" s="18">
        <v>0</v>
      </c>
      <c r="V1714" s="30">
        <f t="shared" si="925"/>
        <v>40603</v>
      </c>
      <c r="W1714" s="28">
        <f t="shared" si="929"/>
        <v>12.180555555555555</v>
      </c>
      <c r="X1714" s="38" t="s">
        <v>2852</v>
      </c>
      <c r="Y1714">
        <f>MATCH(X1714,'CAT-3'!$A:$A,0)</f>
        <v>628</v>
      </c>
      <c r="Z1714">
        <f>MATCH(V1714,'CAT-3'!$1:$1,0)</f>
        <v>78</v>
      </c>
      <c r="AA1714">
        <f>INDEX('CAT-3'!$1:$1048576,FAR!Y1714,FAR!Z1714)</f>
        <v>129.9</v>
      </c>
      <c r="AB1714">
        <f>MATCH($AB$3,'CAT-3'!$1:$1,0)</f>
        <v>90</v>
      </c>
      <c r="AC1714">
        <f>INDEX('CAT-3'!$1:$1048576,FAR!Y1714,FAR!AB1714)</f>
        <v>138.4</v>
      </c>
      <c r="AD1714" s="28">
        <f>AC1714/AA1714</f>
        <v>1.0654349499615088</v>
      </c>
      <c r="AE1714" s="43" t="s">
        <v>4429</v>
      </c>
      <c r="AF1714">
        <f>MATCH(AE1714,'CAT-4'!$A:$A,0)</f>
        <v>844</v>
      </c>
      <c r="AG1714">
        <f>MATCH($AG$3,'CAT-4'!$1:$1,0)</f>
        <v>4</v>
      </c>
      <c r="AH1714">
        <f>INDEX('CAT-4'!$1:$1048576,FAR!AF1714,FAR!AG1714)</f>
        <v>103.9</v>
      </c>
      <c r="AI1714">
        <f>MATCH($AI$3,'CAT-4'!$1:$1,0)</f>
        <v>133</v>
      </c>
      <c r="AJ1714">
        <f>INDEX('CAT-4'!$1:$1048576,FAR!AF1714,FAR!AI1714)</f>
        <v>157.9</v>
      </c>
      <c r="AK1714" s="28">
        <f>AJ1714/AH1714</f>
        <v>1.5197305101058709</v>
      </c>
      <c r="AL1714" s="28">
        <f>AK1714*AD1714</f>
        <v>1.6191739999896269</v>
      </c>
      <c r="AM1714" s="2">
        <f>INDEX(ELSV!$C$4:$G$58,MATCH(AE1714,ELSV!$G$4:$G$58,0),MATCH(IF(O1714&gt;2000000,"A",IF(O1714&gt;1000000,"B",IF(O1714&gt;100000,"C","D"))),ELSV!$C$4:$G$4,0))</f>
        <v>8</v>
      </c>
      <c r="AN1714" s="77">
        <f>INDEX(ELSV!$G$4:$K$58,MATCH(AE1714,ELSV!$G$4:$G$58,0),MATCH(IF(O1714&gt;2000000,"A",IF(O1714&gt;1000000,"B",IF(O1714&gt;100000,"C","D"))),ELSV!$G$4:$K$4,0))</f>
        <v>0.95</v>
      </c>
      <c r="AO1714" s="24">
        <f t="shared" si="933"/>
        <v>4594.4062249705667</v>
      </c>
      <c r="AP1714" s="24">
        <f t="shared" si="934"/>
        <v>4364.6859137220381</v>
      </c>
      <c r="AQ1714" s="25">
        <f t="shared" si="930"/>
        <v>229.72031124852856</v>
      </c>
    </row>
    <row r="1715" spans="1:43" x14ac:dyDescent="0.25">
      <c r="A1715" s="11">
        <v>3006</v>
      </c>
      <c r="B1715" s="6">
        <v>3006000209</v>
      </c>
      <c r="C1715" s="6">
        <v>20000301</v>
      </c>
      <c r="D1715" s="6">
        <v>4000000189</v>
      </c>
      <c r="E1715" s="6" t="s">
        <v>1582</v>
      </c>
      <c r="F1715" s="6" t="s">
        <v>932</v>
      </c>
      <c r="G1715" s="6"/>
      <c r="H1715" s="6">
        <v>3</v>
      </c>
      <c r="I1715" s="6" t="s">
        <v>8</v>
      </c>
      <c r="J1715" s="27">
        <v>41274</v>
      </c>
      <c r="K1715" s="27">
        <v>41244</v>
      </c>
      <c r="L1715" s="7">
        <v>2775.08</v>
      </c>
      <c r="M1715" s="7">
        <v>0</v>
      </c>
      <c r="N1715" s="7"/>
      <c r="O1715" s="8">
        <v>2775.08</v>
      </c>
      <c r="P1715" s="7">
        <v>-2775.08</v>
      </c>
      <c r="Q1715" s="7">
        <v>0</v>
      </c>
      <c r="R1715" s="7">
        <v>0</v>
      </c>
      <c r="S1715" s="12">
        <f t="shared" si="923"/>
        <v>-2775.08</v>
      </c>
      <c r="T1715" s="18">
        <f t="shared" si="924"/>
        <v>0</v>
      </c>
      <c r="U1715" s="18">
        <v>0</v>
      </c>
      <c r="V1715" s="30">
        <f t="shared" si="925"/>
        <v>41244</v>
      </c>
      <c r="W1715" s="28">
        <f t="shared" si="929"/>
        <v>10.511111111111111</v>
      </c>
      <c r="X1715" s="38"/>
      <c r="AD1715"/>
      <c r="AE1715" s="43" t="s">
        <v>4174</v>
      </c>
      <c r="AF1715">
        <f>MATCH(AE1715,'CAT-4'!$A:$A,0)</f>
        <v>713</v>
      </c>
      <c r="AG1715">
        <f>MATCH(V1715,'CAT-4'!$1:$1,0)</f>
        <v>12</v>
      </c>
      <c r="AH1715">
        <f>INDEX('CAT-4'!$1:$1048576,FAR!AF1715,FAR!AG1715)</f>
        <v>99.4</v>
      </c>
      <c r="AI1715">
        <f>MATCH($AI$3,'CAT-4'!$1:$1,0)</f>
        <v>133</v>
      </c>
      <c r="AJ1715">
        <f>INDEX('CAT-4'!$1:$1048576,FAR!AF1715,FAR!AI1715)</f>
        <v>151.30000000000001</v>
      </c>
      <c r="AK1715" s="28">
        <f t="shared" ref="AK1715:AK1716" si="951">AJ1715/AH1715</f>
        <v>1.5221327967806841</v>
      </c>
      <c r="AL1715" s="28">
        <f t="shared" ref="AL1715:AL1716" si="952">AK1715</f>
        <v>1.5221327967806841</v>
      </c>
      <c r="AM1715" s="2">
        <f>INDEX(ELSV!$C$4:$G$58,MATCH(AE1715,ELSV!$G$4:$G$58,0),MATCH(IF(O1715&gt;2000000,"A",IF(O1715&gt;1000000,"B",IF(O1715&gt;100000,"C","D"))),ELSV!$C$4:$G$4,0))</f>
        <v>8</v>
      </c>
      <c r="AN1715" s="77">
        <f>INDEX(ELSV!$G$4:$K$58,MATCH(AE1715,ELSV!$G$4:$G$58,0),MATCH(IF(O1715&gt;2000000,"A",IF(O1715&gt;1000000,"B",IF(O1715&gt;100000,"C","D"))),ELSV!$G$4:$K$4,0))</f>
        <v>0.95</v>
      </c>
      <c r="AO1715" s="24">
        <f t="shared" si="933"/>
        <v>4224.0402816901405</v>
      </c>
      <c r="AP1715" s="24">
        <f t="shared" si="934"/>
        <v>4012.8382676056335</v>
      </c>
      <c r="AQ1715" s="25">
        <f t="shared" si="930"/>
        <v>211.20201408450703</v>
      </c>
    </row>
    <row r="1716" spans="1:43" x14ac:dyDescent="0.25">
      <c r="A1716" s="11">
        <v>3005</v>
      </c>
      <c r="B1716" s="6">
        <v>3005000212</v>
      </c>
      <c r="C1716" s="6">
        <v>20000401</v>
      </c>
      <c r="D1716" s="6">
        <v>5000000310</v>
      </c>
      <c r="E1716" s="6" t="s">
        <v>1584</v>
      </c>
      <c r="F1716" s="6" t="s">
        <v>1201</v>
      </c>
      <c r="G1716" s="6"/>
      <c r="H1716" s="6">
        <v>1</v>
      </c>
      <c r="I1716" s="6" t="s">
        <v>8</v>
      </c>
      <c r="J1716" s="27">
        <v>42186</v>
      </c>
      <c r="K1716" s="27">
        <v>42186</v>
      </c>
      <c r="L1716" s="7">
        <v>2700</v>
      </c>
      <c r="M1716" s="7">
        <v>0</v>
      </c>
      <c r="N1716" s="7"/>
      <c r="O1716" s="8">
        <v>2700</v>
      </c>
      <c r="P1716" s="7">
        <v>-2700</v>
      </c>
      <c r="Q1716" s="7">
        <v>0</v>
      </c>
      <c r="R1716" s="7">
        <v>0</v>
      </c>
      <c r="S1716" s="12">
        <f t="shared" si="923"/>
        <v>-2700</v>
      </c>
      <c r="T1716" s="18">
        <f t="shared" si="924"/>
        <v>0</v>
      </c>
      <c r="U1716" s="18">
        <v>0</v>
      </c>
      <c r="V1716" s="30">
        <f t="shared" si="925"/>
        <v>42186</v>
      </c>
      <c r="W1716" s="28">
        <f t="shared" si="929"/>
        <v>7.927777777777778</v>
      </c>
      <c r="X1716" s="38"/>
      <c r="AD1716"/>
      <c r="AE1716" s="43" t="s">
        <v>4174</v>
      </c>
      <c r="AF1716">
        <f>MATCH(AE1716,'CAT-4'!$A:$A,0)</f>
        <v>713</v>
      </c>
      <c r="AG1716">
        <f>MATCH(V1716,'CAT-4'!$1:$1,0)</f>
        <v>43</v>
      </c>
      <c r="AH1716">
        <f>INDEX('CAT-4'!$1:$1048576,FAR!AF1716,FAR!AG1716)</f>
        <v>109.5</v>
      </c>
      <c r="AI1716">
        <f>MATCH($AI$3,'CAT-4'!$1:$1,0)</f>
        <v>133</v>
      </c>
      <c r="AJ1716">
        <f>INDEX('CAT-4'!$1:$1048576,FAR!AF1716,FAR!AI1716)</f>
        <v>151.30000000000001</v>
      </c>
      <c r="AK1716" s="28">
        <f t="shared" si="951"/>
        <v>1.3817351598173517</v>
      </c>
      <c r="AL1716" s="28">
        <f t="shared" si="952"/>
        <v>1.3817351598173517</v>
      </c>
      <c r="AM1716" s="2">
        <f>INDEX(ELSV!$C$4:$G$58,MATCH(AE1716,ELSV!$G$4:$G$58,0),MATCH(IF(O1716&gt;2000000,"A",IF(O1716&gt;1000000,"B",IF(O1716&gt;100000,"C","D"))),ELSV!$C$4:$G$4,0))</f>
        <v>8</v>
      </c>
      <c r="AN1716" s="77">
        <f>INDEX(ELSV!$G$4:$K$58,MATCH(AE1716,ELSV!$G$4:$G$58,0),MATCH(IF(O1716&gt;2000000,"A",IF(O1716&gt;1000000,"B",IF(O1716&gt;100000,"C","D"))),ELSV!$G$4:$K$4,0))</f>
        <v>0.95</v>
      </c>
      <c r="AO1716" s="24">
        <f t="shared" si="933"/>
        <v>3730.6849315068498</v>
      </c>
      <c r="AP1716" s="24">
        <f t="shared" si="934"/>
        <v>3512.1548801369863</v>
      </c>
      <c r="AQ1716" s="25">
        <f t="shared" si="930"/>
        <v>218.53005136986349</v>
      </c>
    </row>
    <row r="1717" spans="1:43" x14ac:dyDescent="0.25">
      <c r="A1717" s="11">
        <v>3004</v>
      </c>
      <c r="B1717" s="6">
        <v>3004006201</v>
      </c>
      <c r="C1717" s="6">
        <v>20000301</v>
      </c>
      <c r="D1717" s="6">
        <v>4000000091</v>
      </c>
      <c r="E1717" s="6" t="s">
        <v>1583</v>
      </c>
      <c r="F1717" s="6" t="s">
        <v>863</v>
      </c>
      <c r="G1717" s="6"/>
      <c r="H1717" s="6">
        <v>4</v>
      </c>
      <c r="I1717" s="6" t="s">
        <v>41</v>
      </c>
      <c r="J1717" s="27">
        <v>40633</v>
      </c>
      <c r="K1717" s="27">
        <v>40633</v>
      </c>
      <c r="L1717" s="7">
        <v>2667.25</v>
      </c>
      <c r="M1717" s="7">
        <v>0</v>
      </c>
      <c r="N1717" s="7"/>
      <c r="O1717" s="8">
        <v>2667.25</v>
      </c>
      <c r="P1717" s="7">
        <v>-2667.25</v>
      </c>
      <c r="Q1717" s="7">
        <v>0</v>
      </c>
      <c r="R1717" s="7">
        <v>0</v>
      </c>
      <c r="S1717" s="12">
        <f t="shared" si="923"/>
        <v>-2667.25</v>
      </c>
      <c r="T1717" s="18">
        <f t="shared" si="924"/>
        <v>0</v>
      </c>
      <c r="U1717" s="18">
        <v>0</v>
      </c>
      <c r="V1717" s="30">
        <f t="shared" si="925"/>
        <v>40603</v>
      </c>
      <c r="W1717" s="28">
        <f t="shared" si="929"/>
        <v>12.180555555555555</v>
      </c>
      <c r="X1717" s="38" t="s">
        <v>2852</v>
      </c>
      <c r="Y1717">
        <f>MATCH(X1717,'CAT-3'!$A:$A,0)</f>
        <v>628</v>
      </c>
      <c r="Z1717">
        <f>MATCH(V1717,'CAT-3'!$1:$1,0)</f>
        <v>78</v>
      </c>
      <c r="AA1717">
        <f>INDEX('CAT-3'!$1:$1048576,FAR!Y1717,FAR!Z1717)</f>
        <v>129.9</v>
      </c>
      <c r="AB1717">
        <f>MATCH($AB$3,'CAT-3'!$1:$1,0)</f>
        <v>90</v>
      </c>
      <c r="AC1717">
        <f>INDEX('CAT-3'!$1:$1048576,FAR!Y1717,FAR!AB1717)</f>
        <v>138.4</v>
      </c>
      <c r="AD1717" s="28">
        <f>AC1717/AA1717</f>
        <v>1.0654349499615088</v>
      </c>
      <c r="AE1717" s="43" t="s">
        <v>4429</v>
      </c>
      <c r="AF1717">
        <f>MATCH(AE1717,'CAT-4'!$A:$A,0)</f>
        <v>844</v>
      </c>
      <c r="AG1717">
        <f>MATCH($AG$3,'CAT-4'!$1:$1,0)</f>
        <v>4</v>
      </c>
      <c r="AH1717">
        <f>INDEX('CAT-4'!$1:$1048576,FAR!AF1717,FAR!AG1717)</f>
        <v>103.9</v>
      </c>
      <c r="AI1717">
        <f>MATCH($AI$3,'CAT-4'!$1:$1,0)</f>
        <v>133</v>
      </c>
      <c r="AJ1717">
        <f>INDEX('CAT-4'!$1:$1048576,FAR!AF1717,FAR!AI1717)</f>
        <v>157.9</v>
      </c>
      <c r="AK1717" s="28">
        <f>AJ1717/AH1717</f>
        <v>1.5197305101058709</v>
      </c>
      <c r="AL1717" s="28">
        <f>AK1717*AD1717</f>
        <v>1.6191739999896269</v>
      </c>
      <c r="AM1717" s="2">
        <f>INDEX(ELSV!$C$4:$G$58,MATCH(AE1717,ELSV!$G$4:$G$58,0),MATCH(IF(O1717&gt;2000000,"A",IF(O1717&gt;1000000,"B",IF(O1717&gt;100000,"C","D"))),ELSV!$C$4:$G$4,0))</f>
        <v>8</v>
      </c>
      <c r="AN1717" s="77">
        <f>INDEX(ELSV!$G$4:$K$58,MATCH(AE1717,ELSV!$G$4:$G$58,0),MATCH(IF(O1717&gt;2000000,"A",IF(O1717&gt;1000000,"B",IF(O1717&gt;100000,"C","D"))),ELSV!$G$4:$K$4,0))</f>
        <v>0.95</v>
      </c>
      <c r="AO1717" s="24">
        <f t="shared" si="933"/>
        <v>4318.7418514723322</v>
      </c>
      <c r="AP1717" s="24">
        <f t="shared" si="934"/>
        <v>4102.8047588987156</v>
      </c>
      <c r="AQ1717" s="25">
        <f t="shared" si="930"/>
        <v>215.93709257361661</v>
      </c>
    </row>
    <row r="1718" spans="1:43" x14ac:dyDescent="0.25">
      <c r="A1718" s="11">
        <v>3008</v>
      </c>
      <c r="B1718" s="6">
        <v>3008006803</v>
      </c>
      <c r="C1718" s="6">
        <v>20000401</v>
      </c>
      <c r="D1718" s="6">
        <v>5000000194</v>
      </c>
      <c r="E1718" s="6" t="s">
        <v>1586</v>
      </c>
      <c r="F1718" s="6" t="s">
        <v>1159</v>
      </c>
      <c r="G1718" s="6"/>
      <c r="H1718" s="6">
        <v>1</v>
      </c>
      <c r="I1718" s="6" t="s">
        <v>41</v>
      </c>
      <c r="J1718" s="27">
        <v>41182</v>
      </c>
      <c r="K1718" s="27">
        <v>41153</v>
      </c>
      <c r="L1718" s="7">
        <v>2601</v>
      </c>
      <c r="M1718" s="7">
        <v>0</v>
      </c>
      <c r="N1718" s="7"/>
      <c r="O1718" s="8">
        <v>2601</v>
      </c>
      <c r="P1718" s="7">
        <v>-2601</v>
      </c>
      <c r="Q1718" s="7">
        <v>0</v>
      </c>
      <c r="R1718" s="7">
        <v>0</v>
      </c>
      <c r="S1718" s="12">
        <f t="shared" si="923"/>
        <v>-2601</v>
      </c>
      <c r="T1718" s="18">
        <f t="shared" si="924"/>
        <v>0</v>
      </c>
      <c r="U1718" s="18">
        <v>0</v>
      </c>
      <c r="V1718" s="30">
        <f t="shared" si="925"/>
        <v>41153</v>
      </c>
      <c r="W1718" s="28">
        <f t="shared" si="929"/>
        <v>10.761111111111111</v>
      </c>
      <c r="X1718" s="38"/>
      <c r="AD1718"/>
      <c r="AE1718" s="43" t="s">
        <v>4037</v>
      </c>
      <c r="AF1718">
        <f>MATCH(AE1718,'CAT-4'!$A:$A,0)</f>
        <v>642</v>
      </c>
      <c r="AG1718">
        <f>MATCH(V1718,'CAT-4'!$1:$1,0)</f>
        <v>9</v>
      </c>
      <c r="AH1718">
        <f>INDEX('CAT-4'!$1:$1048576,FAR!AF1718,FAR!AG1718)</f>
        <v>97.4</v>
      </c>
      <c r="AI1718">
        <f>MATCH($AI$3,'CAT-4'!$1:$1,0)</f>
        <v>133</v>
      </c>
      <c r="AJ1718">
        <f>INDEX('CAT-4'!$1:$1048576,FAR!AF1718,FAR!AI1718)</f>
        <v>88.6</v>
      </c>
      <c r="AK1718" s="28">
        <f t="shared" ref="AK1718:AK1727" si="953">AJ1718/AH1718</f>
        <v>0.90965092402464054</v>
      </c>
      <c r="AL1718" s="28">
        <f t="shared" ref="AL1718:AL1727" si="954">AK1718</f>
        <v>0.90965092402464054</v>
      </c>
      <c r="AM1718" s="2">
        <f>INDEX(ELSV!$C$4:$G$58,MATCH(AE1718,ELSV!$G$4:$G$58,0),MATCH(IF(O1718&gt;2000000,"A",IF(O1718&gt;1000000,"B",IF(O1718&gt;100000,"C","D"))),ELSV!$C$4:$G$4,0))</f>
        <v>6</v>
      </c>
      <c r="AN1718" s="77">
        <f>INDEX(ELSV!$G$4:$K$58,MATCH(AE1718,ELSV!$G$4:$G$58,0),MATCH(IF(O1718&gt;2000000,"A",IF(O1718&gt;1000000,"B",IF(O1718&gt;100000,"C","D"))),ELSV!$G$4:$K$4,0))</f>
        <v>0.95</v>
      </c>
      <c r="AO1718" s="24">
        <f t="shared" si="933"/>
        <v>2366.0020533880902</v>
      </c>
      <c r="AP1718" s="24">
        <f t="shared" si="934"/>
        <v>2247.7019507186856</v>
      </c>
      <c r="AQ1718" s="25">
        <f t="shared" si="930"/>
        <v>118.30010266940462</v>
      </c>
    </row>
    <row r="1719" spans="1:43" x14ac:dyDescent="0.25">
      <c r="A1719" s="11">
        <v>3008</v>
      </c>
      <c r="B1719" s="6">
        <v>3008006803</v>
      </c>
      <c r="C1719" s="6">
        <v>20000401</v>
      </c>
      <c r="D1719" s="6">
        <v>5000000195</v>
      </c>
      <c r="E1719" s="6" t="s">
        <v>1586</v>
      </c>
      <c r="F1719" s="6" t="s">
        <v>1159</v>
      </c>
      <c r="G1719" s="6"/>
      <c r="H1719" s="6">
        <v>1</v>
      </c>
      <c r="I1719" s="6" t="s">
        <v>41</v>
      </c>
      <c r="J1719" s="27">
        <v>41182</v>
      </c>
      <c r="K1719" s="27">
        <v>41153</v>
      </c>
      <c r="L1719" s="7">
        <v>2601</v>
      </c>
      <c r="M1719" s="7">
        <v>0</v>
      </c>
      <c r="N1719" s="7"/>
      <c r="O1719" s="8">
        <v>2601</v>
      </c>
      <c r="P1719" s="7">
        <v>-2601</v>
      </c>
      <c r="Q1719" s="7">
        <v>0</v>
      </c>
      <c r="R1719" s="7">
        <v>0</v>
      </c>
      <c r="S1719" s="12">
        <f t="shared" si="923"/>
        <v>-2601</v>
      </c>
      <c r="T1719" s="18">
        <f t="shared" si="924"/>
        <v>0</v>
      </c>
      <c r="U1719" s="18">
        <v>0</v>
      </c>
      <c r="V1719" s="30">
        <f t="shared" si="925"/>
        <v>41153</v>
      </c>
      <c r="W1719" s="28">
        <f t="shared" si="929"/>
        <v>10.761111111111111</v>
      </c>
      <c r="X1719" s="38"/>
      <c r="AD1719"/>
      <c r="AE1719" s="43" t="s">
        <v>4037</v>
      </c>
      <c r="AF1719">
        <f>MATCH(AE1719,'CAT-4'!$A:$A,0)</f>
        <v>642</v>
      </c>
      <c r="AG1719">
        <f>MATCH(V1719,'CAT-4'!$1:$1,0)</f>
        <v>9</v>
      </c>
      <c r="AH1719">
        <f>INDEX('CAT-4'!$1:$1048576,FAR!AF1719,FAR!AG1719)</f>
        <v>97.4</v>
      </c>
      <c r="AI1719">
        <f>MATCH($AI$3,'CAT-4'!$1:$1,0)</f>
        <v>133</v>
      </c>
      <c r="AJ1719">
        <f>INDEX('CAT-4'!$1:$1048576,FAR!AF1719,FAR!AI1719)</f>
        <v>88.6</v>
      </c>
      <c r="AK1719" s="28">
        <f t="shared" si="953"/>
        <v>0.90965092402464054</v>
      </c>
      <c r="AL1719" s="28">
        <f t="shared" si="954"/>
        <v>0.90965092402464054</v>
      </c>
      <c r="AM1719" s="2">
        <f>INDEX(ELSV!$C$4:$G$58,MATCH(AE1719,ELSV!$G$4:$G$58,0),MATCH(IF(O1719&gt;2000000,"A",IF(O1719&gt;1000000,"B",IF(O1719&gt;100000,"C","D"))),ELSV!$C$4:$G$4,0))</f>
        <v>6</v>
      </c>
      <c r="AN1719" s="77">
        <f>INDEX(ELSV!$G$4:$K$58,MATCH(AE1719,ELSV!$G$4:$G$58,0),MATCH(IF(O1719&gt;2000000,"A",IF(O1719&gt;1000000,"B",IF(O1719&gt;100000,"C","D"))),ELSV!$G$4:$K$4,0))</f>
        <v>0.95</v>
      </c>
      <c r="AO1719" s="24">
        <f t="shared" si="933"/>
        <v>2366.0020533880902</v>
      </c>
      <c r="AP1719" s="24">
        <f t="shared" si="934"/>
        <v>2247.7019507186856</v>
      </c>
      <c r="AQ1719" s="25">
        <f t="shared" si="930"/>
        <v>118.30010266940462</v>
      </c>
    </row>
    <row r="1720" spans="1:43" x14ac:dyDescent="0.25">
      <c r="A1720" s="11">
        <v>3008</v>
      </c>
      <c r="B1720" s="6">
        <v>3008006803</v>
      </c>
      <c r="C1720" s="6">
        <v>20000401</v>
      </c>
      <c r="D1720" s="6">
        <v>5000000196</v>
      </c>
      <c r="E1720" s="6" t="s">
        <v>1586</v>
      </c>
      <c r="F1720" s="6" t="s">
        <v>1159</v>
      </c>
      <c r="G1720" s="6"/>
      <c r="H1720" s="6">
        <v>1</v>
      </c>
      <c r="I1720" s="6" t="s">
        <v>41</v>
      </c>
      <c r="J1720" s="27">
        <v>41182</v>
      </c>
      <c r="K1720" s="27">
        <v>41153</v>
      </c>
      <c r="L1720" s="7">
        <v>2601</v>
      </c>
      <c r="M1720" s="7">
        <v>0</v>
      </c>
      <c r="N1720" s="7"/>
      <c r="O1720" s="8">
        <v>2601</v>
      </c>
      <c r="P1720" s="7">
        <v>-2601</v>
      </c>
      <c r="Q1720" s="7">
        <v>0</v>
      </c>
      <c r="R1720" s="7">
        <v>0</v>
      </c>
      <c r="S1720" s="12">
        <f t="shared" si="923"/>
        <v>-2601</v>
      </c>
      <c r="T1720" s="18">
        <f t="shared" si="924"/>
        <v>0</v>
      </c>
      <c r="U1720" s="18">
        <v>0</v>
      </c>
      <c r="V1720" s="30">
        <f t="shared" si="925"/>
        <v>41153</v>
      </c>
      <c r="W1720" s="28">
        <f t="shared" si="929"/>
        <v>10.761111111111111</v>
      </c>
      <c r="X1720" s="38"/>
      <c r="AD1720"/>
      <c r="AE1720" s="43" t="s">
        <v>4037</v>
      </c>
      <c r="AF1720">
        <f>MATCH(AE1720,'CAT-4'!$A:$A,0)</f>
        <v>642</v>
      </c>
      <c r="AG1720">
        <f>MATCH(V1720,'CAT-4'!$1:$1,0)</f>
        <v>9</v>
      </c>
      <c r="AH1720">
        <f>INDEX('CAT-4'!$1:$1048576,FAR!AF1720,FAR!AG1720)</f>
        <v>97.4</v>
      </c>
      <c r="AI1720">
        <f>MATCH($AI$3,'CAT-4'!$1:$1,0)</f>
        <v>133</v>
      </c>
      <c r="AJ1720">
        <f>INDEX('CAT-4'!$1:$1048576,FAR!AF1720,FAR!AI1720)</f>
        <v>88.6</v>
      </c>
      <c r="AK1720" s="28">
        <f t="shared" si="953"/>
        <v>0.90965092402464054</v>
      </c>
      <c r="AL1720" s="28">
        <f t="shared" si="954"/>
        <v>0.90965092402464054</v>
      </c>
      <c r="AM1720" s="2">
        <f>INDEX(ELSV!$C$4:$G$58,MATCH(AE1720,ELSV!$G$4:$G$58,0),MATCH(IF(O1720&gt;2000000,"A",IF(O1720&gt;1000000,"B",IF(O1720&gt;100000,"C","D"))),ELSV!$C$4:$G$4,0))</f>
        <v>6</v>
      </c>
      <c r="AN1720" s="77">
        <f>INDEX(ELSV!$G$4:$K$58,MATCH(AE1720,ELSV!$G$4:$G$58,0),MATCH(IF(O1720&gt;2000000,"A",IF(O1720&gt;1000000,"B",IF(O1720&gt;100000,"C","D"))),ELSV!$G$4:$K$4,0))</f>
        <v>0.95</v>
      </c>
      <c r="AO1720" s="24">
        <f t="shared" si="933"/>
        <v>2366.0020533880902</v>
      </c>
      <c r="AP1720" s="24">
        <f t="shared" si="934"/>
        <v>2247.7019507186856</v>
      </c>
      <c r="AQ1720" s="25">
        <f t="shared" si="930"/>
        <v>118.30010266940462</v>
      </c>
    </row>
    <row r="1721" spans="1:43" x14ac:dyDescent="0.25">
      <c r="A1721" s="11">
        <v>3008</v>
      </c>
      <c r="B1721" s="6">
        <v>3008006803</v>
      </c>
      <c r="C1721" s="6">
        <v>20000401</v>
      </c>
      <c r="D1721" s="6">
        <v>5000000197</v>
      </c>
      <c r="E1721" s="6" t="s">
        <v>1586</v>
      </c>
      <c r="F1721" s="6" t="s">
        <v>1159</v>
      </c>
      <c r="G1721" s="6"/>
      <c r="H1721" s="6">
        <v>1</v>
      </c>
      <c r="I1721" s="6" t="s">
        <v>41</v>
      </c>
      <c r="J1721" s="27">
        <v>41182</v>
      </c>
      <c r="K1721" s="27">
        <v>41153</v>
      </c>
      <c r="L1721" s="7">
        <v>2601</v>
      </c>
      <c r="M1721" s="7">
        <v>0</v>
      </c>
      <c r="N1721" s="7"/>
      <c r="O1721" s="8">
        <v>2601</v>
      </c>
      <c r="P1721" s="7">
        <v>-2601</v>
      </c>
      <c r="Q1721" s="7">
        <v>0</v>
      </c>
      <c r="R1721" s="7">
        <v>0</v>
      </c>
      <c r="S1721" s="12">
        <f t="shared" si="923"/>
        <v>-2601</v>
      </c>
      <c r="T1721" s="18">
        <f t="shared" si="924"/>
        <v>0</v>
      </c>
      <c r="U1721" s="18">
        <v>0</v>
      </c>
      <c r="V1721" s="30">
        <f t="shared" si="925"/>
        <v>41153</v>
      </c>
      <c r="W1721" s="28">
        <f t="shared" si="929"/>
        <v>10.761111111111111</v>
      </c>
      <c r="X1721" s="38"/>
      <c r="AD1721"/>
      <c r="AE1721" s="43" t="s">
        <v>4037</v>
      </c>
      <c r="AF1721">
        <f>MATCH(AE1721,'CAT-4'!$A:$A,0)</f>
        <v>642</v>
      </c>
      <c r="AG1721">
        <f>MATCH(V1721,'CAT-4'!$1:$1,0)</f>
        <v>9</v>
      </c>
      <c r="AH1721">
        <f>INDEX('CAT-4'!$1:$1048576,FAR!AF1721,FAR!AG1721)</f>
        <v>97.4</v>
      </c>
      <c r="AI1721">
        <f>MATCH($AI$3,'CAT-4'!$1:$1,0)</f>
        <v>133</v>
      </c>
      <c r="AJ1721">
        <f>INDEX('CAT-4'!$1:$1048576,FAR!AF1721,FAR!AI1721)</f>
        <v>88.6</v>
      </c>
      <c r="AK1721" s="28">
        <f t="shared" si="953"/>
        <v>0.90965092402464054</v>
      </c>
      <c r="AL1721" s="28">
        <f t="shared" si="954"/>
        <v>0.90965092402464054</v>
      </c>
      <c r="AM1721" s="2">
        <f>INDEX(ELSV!$C$4:$G$58,MATCH(AE1721,ELSV!$G$4:$G$58,0),MATCH(IF(O1721&gt;2000000,"A",IF(O1721&gt;1000000,"B",IF(O1721&gt;100000,"C","D"))),ELSV!$C$4:$G$4,0))</f>
        <v>6</v>
      </c>
      <c r="AN1721" s="77">
        <f>INDEX(ELSV!$G$4:$K$58,MATCH(AE1721,ELSV!$G$4:$G$58,0),MATCH(IF(O1721&gt;2000000,"A",IF(O1721&gt;1000000,"B",IF(O1721&gt;100000,"C","D"))),ELSV!$G$4:$K$4,0))</f>
        <v>0.95</v>
      </c>
      <c r="AO1721" s="24">
        <f t="shared" si="933"/>
        <v>2366.0020533880902</v>
      </c>
      <c r="AP1721" s="24">
        <f t="shared" si="934"/>
        <v>2247.7019507186856</v>
      </c>
      <c r="AQ1721" s="25">
        <f t="shared" si="930"/>
        <v>118.30010266940462</v>
      </c>
    </row>
    <row r="1722" spans="1:43" x14ac:dyDescent="0.25">
      <c r="A1722" s="11">
        <v>3008</v>
      </c>
      <c r="B1722" s="6">
        <v>3008006803</v>
      </c>
      <c r="C1722" s="6">
        <v>20000401</v>
      </c>
      <c r="D1722" s="6">
        <v>5000000198</v>
      </c>
      <c r="E1722" s="6" t="s">
        <v>1586</v>
      </c>
      <c r="F1722" s="6" t="s">
        <v>1159</v>
      </c>
      <c r="G1722" s="6"/>
      <c r="H1722" s="6">
        <v>1</v>
      </c>
      <c r="I1722" s="6" t="s">
        <v>41</v>
      </c>
      <c r="J1722" s="27">
        <v>41182</v>
      </c>
      <c r="K1722" s="27">
        <v>41153</v>
      </c>
      <c r="L1722" s="7">
        <v>2601</v>
      </c>
      <c r="M1722" s="7">
        <v>0</v>
      </c>
      <c r="N1722" s="7"/>
      <c r="O1722" s="8">
        <v>2601</v>
      </c>
      <c r="P1722" s="7">
        <v>-2601</v>
      </c>
      <c r="Q1722" s="7">
        <v>0</v>
      </c>
      <c r="R1722" s="7">
        <v>0</v>
      </c>
      <c r="S1722" s="12">
        <f t="shared" si="923"/>
        <v>-2601</v>
      </c>
      <c r="T1722" s="18">
        <f t="shared" si="924"/>
        <v>0</v>
      </c>
      <c r="U1722" s="18">
        <v>0</v>
      </c>
      <c r="V1722" s="30">
        <f t="shared" si="925"/>
        <v>41153</v>
      </c>
      <c r="W1722" s="28">
        <f t="shared" si="929"/>
        <v>10.761111111111111</v>
      </c>
      <c r="X1722" s="38"/>
      <c r="AD1722"/>
      <c r="AE1722" s="43" t="s">
        <v>4037</v>
      </c>
      <c r="AF1722">
        <f>MATCH(AE1722,'CAT-4'!$A:$A,0)</f>
        <v>642</v>
      </c>
      <c r="AG1722">
        <f>MATCH(V1722,'CAT-4'!$1:$1,0)</f>
        <v>9</v>
      </c>
      <c r="AH1722">
        <f>INDEX('CAT-4'!$1:$1048576,FAR!AF1722,FAR!AG1722)</f>
        <v>97.4</v>
      </c>
      <c r="AI1722">
        <f>MATCH($AI$3,'CAT-4'!$1:$1,0)</f>
        <v>133</v>
      </c>
      <c r="AJ1722">
        <f>INDEX('CAT-4'!$1:$1048576,FAR!AF1722,FAR!AI1722)</f>
        <v>88.6</v>
      </c>
      <c r="AK1722" s="28">
        <f t="shared" si="953"/>
        <v>0.90965092402464054</v>
      </c>
      <c r="AL1722" s="28">
        <f t="shared" si="954"/>
        <v>0.90965092402464054</v>
      </c>
      <c r="AM1722" s="2">
        <f>INDEX(ELSV!$C$4:$G$58,MATCH(AE1722,ELSV!$G$4:$G$58,0),MATCH(IF(O1722&gt;2000000,"A",IF(O1722&gt;1000000,"B",IF(O1722&gt;100000,"C","D"))),ELSV!$C$4:$G$4,0))</f>
        <v>6</v>
      </c>
      <c r="AN1722" s="77">
        <f>INDEX(ELSV!$G$4:$K$58,MATCH(AE1722,ELSV!$G$4:$G$58,0),MATCH(IF(O1722&gt;2000000,"A",IF(O1722&gt;1000000,"B",IF(O1722&gt;100000,"C","D"))),ELSV!$G$4:$K$4,0))</f>
        <v>0.95</v>
      </c>
      <c r="AO1722" s="24">
        <f t="shared" si="933"/>
        <v>2366.0020533880902</v>
      </c>
      <c r="AP1722" s="24">
        <f t="shared" si="934"/>
        <v>2247.7019507186856</v>
      </c>
      <c r="AQ1722" s="25">
        <f t="shared" si="930"/>
        <v>118.30010266940462</v>
      </c>
    </row>
    <row r="1723" spans="1:43" x14ac:dyDescent="0.25">
      <c r="A1723" s="11">
        <v>3008</v>
      </c>
      <c r="B1723" s="6">
        <v>3008006803</v>
      </c>
      <c r="C1723" s="6">
        <v>20000401</v>
      </c>
      <c r="D1723" s="6">
        <v>5000000199</v>
      </c>
      <c r="E1723" s="6" t="s">
        <v>1586</v>
      </c>
      <c r="F1723" s="6" t="s">
        <v>1159</v>
      </c>
      <c r="G1723" s="6"/>
      <c r="H1723" s="6">
        <v>1</v>
      </c>
      <c r="I1723" s="6" t="s">
        <v>41</v>
      </c>
      <c r="J1723" s="27">
        <v>41182</v>
      </c>
      <c r="K1723" s="27">
        <v>41153</v>
      </c>
      <c r="L1723" s="7">
        <v>2601</v>
      </c>
      <c r="M1723" s="7">
        <v>0</v>
      </c>
      <c r="N1723" s="7"/>
      <c r="O1723" s="8">
        <v>2601</v>
      </c>
      <c r="P1723" s="7">
        <v>-2601</v>
      </c>
      <c r="Q1723" s="7">
        <v>0</v>
      </c>
      <c r="R1723" s="7">
        <v>0</v>
      </c>
      <c r="S1723" s="12">
        <f t="shared" si="923"/>
        <v>-2601</v>
      </c>
      <c r="T1723" s="18">
        <f t="shared" si="924"/>
        <v>0</v>
      </c>
      <c r="U1723" s="18">
        <v>0</v>
      </c>
      <c r="V1723" s="30">
        <f t="shared" si="925"/>
        <v>41153</v>
      </c>
      <c r="W1723" s="28">
        <f t="shared" si="929"/>
        <v>10.761111111111111</v>
      </c>
      <c r="X1723" s="38"/>
      <c r="AD1723"/>
      <c r="AE1723" s="43" t="s">
        <v>4037</v>
      </c>
      <c r="AF1723">
        <f>MATCH(AE1723,'CAT-4'!$A:$A,0)</f>
        <v>642</v>
      </c>
      <c r="AG1723">
        <f>MATCH(V1723,'CAT-4'!$1:$1,0)</f>
        <v>9</v>
      </c>
      <c r="AH1723">
        <f>INDEX('CAT-4'!$1:$1048576,FAR!AF1723,FAR!AG1723)</f>
        <v>97.4</v>
      </c>
      <c r="AI1723">
        <f>MATCH($AI$3,'CAT-4'!$1:$1,0)</f>
        <v>133</v>
      </c>
      <c r="AJ1723">
        <f>INDEX('CAT-4'!$1:$1048576,FAR!AF1723,FAR!AI1723)</f>
        <v>88.6</v>
      </c>
      <c r="AK1723" s="28">
        <f t="shared" si="953"/>
        <v>0.90965092402464054</v>
      </c>
      <c r="AL1723" s="28">
        <f t="shared" si="954"/>
        <v>0.90965092402464054</v>
      </c>
      <c r="AM1723" s="2">
        <f>INDEX(ELSV!$C$4:$G$58,MATCH(AE1723,ELSV!$G$4:$G$58,0),MATCH(IF(O1723&gt;2000000,"A",IF(O1723&gt;1000000,"B",IF(O1723&gt;100000,"C","D"))),ELSV!$C$4:$G$4,0))</f>
        <v>6</v>
      </c>
      <c r="AN1723" s="77">
        <f>INDEX(ELSV!$G$4:$K$58,MATCH(AE1723,ELSV!$G$4:$G$58,0),MATCH(IF(O1723&gt;2000000,"A",IF(O1723&gt;1000000,"B",IF(O1723&gt;100000,"C","D"))),ELSV!$G$4:$K$4,0))</f>
        <v>0.95</v>
      </c>
      <c r="AO1723" s="24">
        <f t="shared" si="933"/>
        <v>2366.0020533880902</v>
      </c>
      <c r="AP1723" s="24">
        <f t="shared" si="934"/>
        <v>2247.7019507186856</v>
      </c>
      <c r="AQ1723" s="25">
        <f t="shared" si="930"/>
        <v>118.30010266940462</v>
      </c>
    </row>
    <row r="1724" spans="1:43" x14ac:dyDescent="0.25">
      <c r="A1724" s="11">
        <v>3008</v>
      </c>
      <c r="B1724" s="6">
        <v>3008006803</v>
      </c>
      <c r="C1724" s="6">
        <v>20000401</v>
      </c>
      <c r="D1724" s="6">
        <v>5000000200</v>
      </c>
      <c r="E1724" s="6" t="s">
        <v>1586</v>
      </c>
      <c r="F1724" s="6" t="s">
        <v>1159</v>
      </c>
      <c r="G1724" s="6"/>
      <c r="H1724" s="6">
        <v>1</v>
      </c>
      <c r="I1724" s="6" t="s">
        <v>41</v>
      </c>
      <c r="J1724" s="27">
        <v>41182</v>
      </c>
      <c r="K1724" s="27">
        <v>41153</v>
      </c>
      <c r="L1724" s="7">
        <v>2601</v>
      </c>
      <c r="M1724" s="7">
        <v>0</v>
      </c>
      <c r="N1724" s="7"/>
      <c r="O1724" s="8">
        <v>2601</v>
      </c>
      <c r="P1724" s="7">
        <v>-2601</v>
      </c>
      <c r="Q1724" s="7">
        <v>0</v>
      </c>
      <c r="R1724" s="7">
        <v>0</v>
      </c>
      <c r="S1724" s="12">
        <f t="shared" si="923"/>
        <v>-2601</v>
      </c>
      <c r="T1724" s="18">
        <f t="shared" si="924"/>
        <v>0</v>
      </c>
      <c r="U1724" s="18">
        <v>0</v>
      </c>
      <c r="V1724" s="30">
        <f t="shared" si="925"/>
        <v>41153</v>
      </c>
      <c r="W1724" s="28">
        <f t="shared" si="929"/>
        <v>10.761111111111111</v>
      </c>
      <c r="X1724" s="38"/>
      <c r="AD1724"/>
      <c r="AE1724" s="43" t="s">
        <v>4037</v>
      </c>
      <c r="AF1724">
        <f>MATCH(AE1724,'CAT-4'!$A:$A,0)</f>
        <v>642</v>
      </c>
      <c r="AG1724">
        <f>MATCH(V1724,'CAT-4'!$1:$1,0)</f>
        <v>9</v>
      </c>
      <c r="AH1724">
        <f>INDEX('CAT-4'!$1:$1048576,FAR!AF1724,FAR!AG1724)</f>
        <v>97.4</v>
      </c>
      <c r="AI1724">
        <f>MATCH($AI$3,'CAT-4'!$1:$1,0)</f>
        <v>133</v>
      </c>
      <c r="AJ1724">
        <f>INDEX('CAT-4'!$1:$1048576,FAR!AF1724,FAR!AI1724)</f>
        <v>88.6</v>
      </c>
      <c r="AK1724" s="28">
        <f t="shared" si="953"/>
        <v>0.90965092402464054</v>
      </c>
      <c r="AL1724" s="28">
        <f t="shared" si="954"/>
        <v>0.90965092402464054</v>
      </c>
      <c r="AM1724" s="2">
        <f>INDEX(ELSV!$C$4:$G$58,MATCH(AE1724,ELSV!$G$4:$G$58,0),MATCH(IF(O1724&gt;2000000,"A",IF(O1724&gt;1000000,"B",IF(O1724&gt;100000,"C","D"))),ELSV!$C$4:$G$4,0))</f>
        <v>6</v>
      </c>
      <c r="AN1724" s="77">
        <f>INDEX(ELSV!$G$4:$K$58,MATCH(AE1724,ELSV!$G$4:$G$58,0),MATCH(IF(O1724&gt;2000000,"A",IF(O1724&gt;1000000,"B",IF(O1724&gt;100000,"C","D"))),ELSV!$G$4:$K$4,0))</f>
        <v>0.95</v>
      </c>
      <c r="AO1724" s="24">
        <f t="shared" si="933"/>
        <v>2366.0020533880902</v>
      </c>
      <c r="AP1724" s="24">
        <f t="shared" si="934"/>
        <v>2247.7019507186856</v>
      </c>
      <c r="AQ1724" s="25">
        <f t="shared" si="930"/>
        <v>118.30010266940462</v>
      </c>
    </row>
    <row r="1725" spans="1:43" x14ac:dyDescent="0.25">
      <c r="A1725" s="11">
        <v>3008</v>
      </c>
      <c r="B1725" s="6">
        <v>3008006803</v>
      </c>
      <c r="C1725" s="6">
        <v>20000401</v>
      </c>
      <c r="D1725" s="6">
        <v>5000000201</v>
      </c>
      <c r="E1725" s="6" t="s">
        <v>1586</v>
      </c>
      <c r="F1725" s="6" t="s">
        <v>1159</v>
      </c>
      <c r="G1725" s="6"/>
      <c r="H1725" s="6">
        <v>1</v>
      </c>
      <c r="I1725" s="6" t="s">
        <v>41</v>
      </c>
      <c r="J1725" s="27">
        <v>41182</v>
      </c>
      <c r="K1725" s="27">
        <v>41153</v>
      </c>
      <c r="L1725" s="7">
        <v>2601</v>
      </c>
      <c r="M1725" s="7">
        <v>0</v>
      </c>
      <c r="N1725" s="7"/>
      <c r="O1725" s="8">
        <v>2601</v>
      </c>
      <c r="P1725" s="7">
        <v>-2601</v>
      </c>
      <c r="Q1725" s="7">
        <v>0</v>
      </c>
      <c r="R1725" s="7">
        <v>0</v>
      </c>
      <c r="S1725" s="12">
        <f t="shared" si="923"/>
        <v>-2601</v>
      </c>
      <c r="T1725" s="18">
        <f t="shared" si="924"/>
        <v>0</v>
      </c>
      <c r="U1725" s="18">
        <v>0</v>
      </c>
      <c r="V1725" s="30">
        <f t="shared" si="925"/>
        <v>41153</v>
      </c>
      <c r="W1725" s="28">
        <f t="shared" si="929"/>
        <v>10.761111111111111</v>
      </c>
      <c r="X1725" s="38"/>
      <c r="AD1725"/>
      <c r="AE1725" s="43" t="s">
        <v>4037</v>
      </c>
      <c r="AF1725">
        <f>MATCH(AE1725,'CAT-4'!$A:$A,0)</f>
        <v>642</v>
      </c>
      <c r="AG1725">
        <f>MATCH(V1725,'CAT-4'!$1:$1,0)</f>
        <v>9</v>
      </c>
      <c r="AH1725">
        <f>INDEX('CAT-4'!$1:$1048576,FAR!AF1725,FAR!AG1725)</f>
        <v>97.4</v>
      </c>
      <c r="AI1725">
        <f>MATCH($AI$3,'CAT-4'!$1:$1,0)</f>
        <v>133</v>
      </c>
      <c r="AJ1725">
        <f>INDEX('CAT-4'!$1:$1048576,FAR!AF1725,FAR!AI1725)</f>
        <v>88.6</v>
      </c>
      <c r="AK1725" s="28">
        <f t="shared" si="953"/>
        <v>0.90965092402464054</v>
      </c>
      <c r="AL1725" s="28">
        <f t="shared" si="954"/>
        <v>0.90965092402464054</v>
      </c>
      <c r="AM1725" s="2">
        <f>INDEX(ELSV!$C$4:$G$58,MATCH(AE1725,ELSV!$G$4:$G$58,0),MATCH(IF(O1725&gt;2000000,"A",IF(O1725&gt;1000000,"B",IF(O1725&gt;100000,"C","D"))),ELSV!$C$4:$G$4,0))</f>
        <v>6</v>
      </c>
      <c r="AN1725" s="77">
        <f>INDEX(ELSV!$G$4:$K$58,MATCH(AE1725,ELSV!$G$4:$G$58,0),MATCH(IF(O1725&gt;2000000,"A",IF(O1725&gt;1000000,"B",IF(O1725&gt;100000,"C","D"))),ELSV!$G$4:$K$4,0))</f>
        <v>0.95</v>
      </c>
      <c r="AO1725" s="24">
        <f t="shared" si="933"/>
        <v>2366.0020533880902</v>
      </c>
      <c r="AP1725" s="24">
        <f t="shared" si="934"/>
        <v>2247.7019507186856</v>
      </c>
      <c r="AQ1725" s="25">
        <f t="shared" si="930"/>
        <v>118.30010266940462</v>
      </c>
    </row>
    <row r="1726" spans="1:43" x14ac:dyDescent="0.25">
      <c r="A1726" s="11">
        <v>3008</v>
      </c>
      <c r="B1726" s="6">
        <v>3008006803</v>
      </c>
      <c r="C1726" s="6">
        <v>20000401</v>
      </c>
      <c r="D1726" s="6">
        <v>5000000202</v>
      </c>
      <c r="E1726" s="6" t="s">
        <v>1586</v>
      </c>
      <c r="F1726" s="6" t="s">
        <v>1159</v>
      </c>
      <c r="G1726" s="6"/>
      <c r="H1726" s="6">
        <v>1</v>
      </c>
      <c r="I1726" s="6" t="s">
        <v>41</v>
      </c>
      <c r="J1726" s="27">
        <v>41182</v>
      </c>
      <c r="K1726" s="27">
        <v>41153</v>
      </c>
      <c r="L1726" s="7">
        <v>2601</v>
      </c>
      <c r="M1726" s="7">
        <v>0</v>
      </c>
      <c r="N1726" s="7"/>
      <c r="O1726" s="8">
        <v>2601</v>
      </c>
      <c r="P1726" s="7">
        <v>-2601</v>
      </c>
      <c r="Q1726" s="7">
        <v>0</v>
      </c>
      <c r="R1726" s="7">
        <v>0</v>
      </c>
      <c r="S1726" s="12">
        <f t="shared" si="923"/>
        <v>-2601</v>
      </c>
      <c r="T1726" s="18">
        <f t="shared" si="924"/>
        <v>0</v>
      </c>
      <c r="U1726" s="18">
        <v>0</v>
      </c>
      <c r="V1726" s="30">
        <f t="shared" si="925"/>
        <v>41153</v>
      </c>
      <c r="W1726" s="28">
        <f t="shared" si="929"/>
        <v>10.761111111111111</v>
      </c>
      <c r="X1726" s="38"/>
      <c r="AD1726"/>
      <c r="AE1726" s="43" t="s">
        <v>4037</v>
      </c>
      <c r="AF1726">
        <f>MATCH(AE1726,'CAT-4'!$A:$A,0)</f>
        <v>642</v>
      </c>
      <c r="AG1726">
        <f>MATCH(V1726,'CAT-4'!$1:$1,0)</f>
        <v>9</v>
      </c>
      <c r="AH1726">
        <f>INDEX('CAT-4'!$1:$1048576,FAR!AF1726,FAR!AG1726)</f>
        <v>97.4</v>
      </c>
      <c r="AI1726">
        <f>MATCH($AI$3,'CAT-4'!$1:$1,0)</f>
        <v>133</v>
      </c>
      <c r="AJ1726">
        <f>INDEX('CAT-4'!$1:$1048576,FAR!AF1726,FAR!AI1726)</f>
        <v>88.6</v>
      </c>
      <c r="AK1726" s="28">
        <f t="shared" si="953"/>
        <v>0.90965092402464054</v>
      </c>
      <c r="AL1726" s="28">
        <f t="shared" si="954"/>
        <v>0.90965092402464054</v>
      </c>
      <c r="AM1726" s="2">
        <f>INDEX(ELSV!$C$4:$G$58,MATCH(AE1726,ELSV!$G$4:$G$58,0),MATCH(IF(O1726&gt;2000000,"A",IF(O1726&gt;1000000,"B",IF(O1726&gt;100000,"C","D"))),ELSV!$C$4:$G$4,0))</f>
        <v>6</v>
      </c>
      <c r="AN1726" s="77">
        <f>INDEX(ELSV!$G$4:$K$58,MATCH(AE1726,ELSV!$G$4:$G$58,0),MATCH(IF(O1726&gt;2000000,"A",IF(O1726&gt;1000000,"B",IF(O1726&gt;100000,"C","D"))),ELSV!$G$4:$K$4,0))</f>
        <v>0.95</v>
      </c>
      <c r="AO1726" s="24">
        <f t="shared" si="933"/>
        <v>2366.0020533880902</v>
      </c>
      <c r="AP1726" s="24">
        <f t="shared" si="934"/>
        <v>2247.7019507186856</v>
      </c>
      <c r="AQ1726" s="25">
        <f t="shared" si="930"/>
        <v>118.30010266940462</v>
      </c>
    </row>
    <row r="1727" spans="1:43" x14ac:dyDescent="0.25">
      <c r="A1727" s="11">
        <v>3008</v>
      </c>
      <c r="B1727" s="6">
        <v>3008006803</v>
      </c>
      <c r="C1727" s="6">
        <v>20000401</v>
      </c>
      <c r="D1727" s="6">
        <v>5000000203</v>
      </c>
      <c r="E1727" s="6" t="s">
        <v>1586</v>
      </c>
      <c r="F1727" s="6" t="s">
        <v>1159</v>
      </c>
      <c r="G1727" s="6"/>
      <c r="H1727" s="6">
        <v>1</v>
      </c>
      <c r="I1727" s="6" t="s">
        <v>41</v>
      </c>
      <c r="J1727" s="27">
        <v>41182</v>
      </c>
      <c r="K1727" s="27">
        <v>41153</v>
      </c>
      <c r="L1727" s="7">
        <v>2601</v>
      </c>
      <c r="M1727" s="7">
        <v>0</v>
      </c>
      <c r="N1727" s="7"/>
      <c r="O1727" s="8">
        <v>2601</v>
      </c>
      <c r="P1727" s="7">
        <v>-2601</v>
      </c>
      <c r="Q1727" s="7">
        <v>0</v>
      </c>
      <c r="R1727" s="7">
        <v>0</v>
      </c>
      <c r="S1727" s="12">
        <f t="shared" si="923"/>
        <v>-2601</v>
      </c>
      <c r="T1727" s="18">
        <f t="shared" si="924"/>
        <v>0</v>
      </c>
      <c r="U1727" s="18">
        <v>0</v>
      </c>
      <c r="V1727" s="30">
        <f t="shared" si="925"/>
        <v>41153</v>
      </c>
      <c r="W1727" s="28">
        <f t="shared" si="929"/>
        <v>10.761111111111111</v>
      </c>
      <c r="X1727" s="38"/>
      <c r="AD1727"/>
      <c r="AE1727" s="43" t="s">
        <v>4037</v>
      </c>
      <c r="AF1727">
        <f>MATCH(AE1727,'CAT-4'!$A:$A,0)</f>
        <v>642</v>
      </c>
      <c r="AG1727">
        <f>MATCH(V1727,'CAT-4'!$1:$1,0)</f>
        <v>9</v>
      </c>
      <c r="AH1727">
        <f>INDEX('CAT-4'!$1:$1048576,FAR!AF1727,FAR!AG1727)</f>
        <v>97.4</v>
      </c>
      <c r="AI1727">
        <f>MATCH($AI$3,'CAT-4'!$1:$1,0)</f>
        <v>133</v>
      </c>
      <c r="AJ1727">
        <f>INDEX('CAT-4'!$1:$1048576,FAR!AF1727,FAR!AI1727)</f>
        <v>88.6</v>
      </c>
      <c r="AK1727" s="28">
        <f t="shared" si="953"/>
        <v>0.90965092402464054</v>
      </c>
      <c r="AL1727" s="28">
        <f t="shared" si="954"/>
        <v>0.90965092402464054</v>
      </c>
      <c r="AM1727" s="2">
        <f>INDEX(ELSV!$C$4:$G$58,MATCH(AE1727,ELSV!$G$4:$G$58,0),MATCH(IF(O1727&gt;2000000,"A",IF(O1727&gt;1000000,"B",IF(O1727&gt;100000,"C","D"))),ELSV!$C$4:$G$4,0))</f>
        <v>6</v>
      </c>
      <c r="AN1727" s="77">
        <f>INDEX(ELSV!$G$4:$K$58,MATCH(AE1727,ELSV!$G$4:$G$58,0),MATCH(IF(O1727&gt;2000000,"A",IF(O1727&gt;1000000,"B",IF(O1727&gt;100000,"C","D"))),ELSV!$G$4:$K$4,0))</f>
        <v>0.95</v>
      </c>
      <c r="AO1727" s="24">
        <f t="shared" si="933"/>
        <v>2366.0020533880902</v>
      </c>
      <c r="AP1727" s="24">
        <f t="shared" si="934"/>
        <v>2247.7019507186856</v>
      </c>
      <c r="AQ1727" s="25">
        <f t="shared" si="930"/>
        <v>118.30010266940462</v>
      </c>
    </row>
    <row r="1728" spans="1:43" x14ac:dyDescent="0.25">
      <c r="A1728" s="11">
        <v>3004</v>
      </c>
      <c r="B1728" s="6">
        <v>3004006201</v>
      </c>
      <c r="C1728" s="6">
        <v>20000301</v>
      </c>
      <c r="D1728" s="6">
        <v>4000000092</v>
      </c>
      <c r="E1728" s="6" t="s">
        <v>1583</v>
      </c>
      <c r="F1728" s="6" t="s">
        <v>864</v>
      </c>
      <c r="G1728" s="6"/>
      <c r="H1728" s="6">
        <v>2</v>
      </c>
      <c r="I1728" s="6" t="s">
        <v>41</v>
      </c>
      <c r="J1728" s="27">
        <v>40633</v>
      </c>
      <c r="K1728" s="27">
        <v>40633</v>
      </c>
      <c r="L1728" s="7">
        <v>2553.77</v>
      </c>
      <c r="M1728" s="7">
        <v>0</v>
      </c>
      <c r="N1728" s="7"/>
      <c r="O1728" s="8">
        <v>2553.77</v>
      </c>
      <c r="P1728" s="7">
        <v>-2553.77</v>
      </c>
      <c r="Q1728" s="7">
        <v>0</v>
      </c>
      <c r="R1728" s="7">
        <v>0</v>
      </c>
      <c r="S1728" s="12">
        <f t="shared" si="923"/>
        <v>-2553.77</v>
      </c>
      <c r="T1728" s="18">
        <f t="shared" si="924"/>
        <v>0</v>
      </c>
      <c r="U1728" s="18">
        <v>0</v>
      </c>
      <c r="V1728" s="30">
        <f t="shared" si="925"/>
        <v>40603</v>
      </c>
      <c r="W1728" s="28">
        <f t="shared" si="929"/>
        <v>12.180555555555555</v>
      </c>
      <c r="X1728" s="38" t="s">
        <v>2852</v>
      </c>
      <c r="Y1728">
        <f>MATCH(X1728,'CAT-3'!$A:$A,0)</f>
        <v>628</v>
      </c>
      <c r="Z1728">
        <f>MATCH(V1728,'CAT-3'!$1:$1,0)</f>
        <v>78</v>
      </c>
      <c r="AA1728">
        <f>INDEX('CAT-3'!$1:$1048576,FAR!Y1728,FAR!Z1728)</f>
        <v>129.9</v>
      </c>
      <c r="AB1728">
        <f>MATCH($AB$3,'CAT-3'!$1:$1,0)</f>
        <v>90</v>
      </c>
      <c r="AC1728">
        <f>INDEX('CAT-3'!$1:$1048576,FAR!Y1728,FAR!AB1728)</f>
        <v>138.4</v>
      </c>
      <c r="AD1728" s="28">
        <f>AC1728/AA1728</f>
        <v>1.0654349499615088</v>
      </c>
      <c r="AE1728" s="43" t="s">
        <v>4429</v>
      </c>
      <c r="AF1728">
        <f>MATCH(AE1728,'CAT-4'!$A:$A,0)</f>
        <v>844</v>
      </c>
      <c r="AG1728">
        <f>MATCH($AG$3,'CAT-4'!$1:$1,0)</f>
        <v>4</v>
      </c>
      <c r="AH1728">
        <f>INDEX('CAT-4'!$1:$1048576,FAR!AF1728,FAR!AG1728)</f>
        <v>103.9</v>
      </c>
      <c r="AI1728">
        <f>MATCH($AI$3,'CAT-4'!$1:$1,0)</f>
        <v>133</v>
      </c>
      <c r="AJ1728">
        <f>INDEX('CAT-4'!$1:$1048576,FAR!AF1728,FAR!AI1728)</f>
        <v>157.9</v>
      </c>
      <c r="AK1728" s="28">
        <f>AJ1728/AH1728</f>
        <v>1.5197305101058709</v>
      </c>
      <c r="AL1728" s="28">
        <f>AK1728*AD1728</f>
        <v>1.6191739999896269</v>
      </c>
      <c r="AM1728" s="2">
        <f>INDEX(ELSV!$C$4:$G$58,MATCH(AE1728,ELSV!$G$4:$G$58,0),MATCH(IF(O1728&gt;2000000,"A",IF(O1728&gt;1000000,"B",IF(O1728&gt;100000,"C","D"))),ELSV!$C$4:$G$4,0))</f>
        <v>8</v>
      </c>
      <c r="AN1728" s="77">
        <f>INDEX(ELSV!$G$4:$K$58,MATCH(AE1728,ELSV!$G$4:$G$58,0),MATCH(IF(O1728&gt;2000000,"A",IF(O1728&gt;1000000,"B",IF(O1728&gt;100000,"C","D"))),ELSV!$G$4:$K$4,0))</f>
        <v>0.95</v>
      </c>
      <c r="AO1728" s="24">
        <f t="shared" si="933"/>
        <v>4134.9979859535097</v>
      </c>
      <c r="AP1728" s="24">
        <f t="shared" si="934"/>
        <v>3928.248086655834</v>
      </c>
      <c r="AQ1728" s="25">
        <f t="shared" si="930"/>
        <v>206.74989929767571</v>
      </c>
    </row>
    <row r="1729" spans="1:43" hidden="1" x14ac:dyDescent="0.25">
      <c r="A1729" s="11">
        <v>3003</v>
      </c>
      <c r="B1729" s="6">
        <v>3003006301</v>
      </c>
      <c r="C1729" s="6">
        <v>20000401</v>
      </c>
      <c r="D1729" s="6">
        <v>5000000257</v>
      </c>
      <c r="E1729" s="6"/>
      <c r="F1729" s="6" t="s">
        <v>1172</v>
      </c>
      <c r="G1729" s="6"/>
      <c r="H1729" s="6">
        <v>1</v>
      </c>
      <c r="I1729" s="6" t="s">
        <v>41</v>
      </c>
      <c r="J1729" s="27">
        <v>41431</v>
      </c>
      <c r="K1729" s="27">
        <v>41431</v>
      </c>
      <c r="L1729" s="7">
        <v>2500</v>
      </c>
      <c r="M1729" s="7">
        <v>0</v>
      </c>
      <c r="N1729" s="7"/>
      <c r="O1729" s="8">
        <v>2500</v>
      </c>
      <c r="P1729" s="7">
        <v>-1363.28</v>
      </c>
      <c r="Q1729" s="7">
        <v>0</v>
      </c>
      <c r="R1729" s="7">
        <v>-158.25</v>
      </c>
      <c r="S1729" s="12">
        <f t="shared" si="923"/>
        <v>-1521.53</v>
      </c>
      <c r="T1729" s="18">
        <f t="shared" si="924"/>
        <v>1136.72</v>
      </c>
      <c r="U1729" s="18">
        <v>978.47</v>
      </c>
      <c r="V1729" s="30">
        <f t="shared" si="925"/>
        <v>41426</v>
      </c>
      <c r="W1729" s="28">
        <f t="shared" si="929"/>
        <v>9.9972222222222218</v>
      </c>
      <c r="X1729" s="38" t="s">
        <v>3068</v>
      </c>
      <c r="AD1729"/>
      <c r="AE1729" s="43" t="s">
        <v>4174</v>
      </c>
      <c r="AF1729">
        <f>MATCH(AE1729,'CAT-4'!$A:$A,0)</f>
        <v>713</v>
      </c>
      <c r="AG1729">
        <f>MATCH(V1729,'CAT-4'!$1:$1,0)</f>
        <v>18</v>
      </c>
      <c r="AH1729">
        <f>INDEX('CAT-4'!$1:$1048576,FAR!AF1729,FAR!AG1729)</f>
        <v>104.2</v>
      </c>
      <c r="AI1729">
        <f>MATCH($AI$3,'CAT-4'!$1:$1,0)</f>
        <v>133</v>
      </c>
      <c r="AJ1729">
        <f>INDEX('CAT-4'!$1:$1048576,FAR!AF1729,FAR!AI1729)</f>
        <v>151.30000000000001</v>
      </c>
      <c r="AK1729" s="28">
        <f t="shared" ref="AK1729:AK1733" si="955">AJ1729/AH1729</f>
        <v>1.4520153550863724</v>
      </c>
      <c r="AL1729" s="28">
        <f t="shared" ref="AL1729:AL1733" si="956">AK1729</f>
        <v>1.4520153550863724</v>
      </c>
      <c r="AM1729" s="2">
        <f>INDEX(ELSV!$C$4:$G$58,MATCH(AE1729,ELSV!$G$4:$G$58,0),MATCH(IF(O1729&gt;2000000,"A",IF(O1729&gt;1000000,"B",IF(O1729&gt;100000,"C","D"))),ELSV!$C$4:$G$4,0))</f>
        <v>8</v>
      </c>
      <c r="AN1729" s="77">
        <f>INDEX(ELSV!$G$4:$K$58,MATCH(AE1729,ELSV!$G$4:$G$58,0),MATCH(IF(O1729&gt;2000000,"A",IF(O1729&gt;1000000,"B",IF(O1729&gt;100000,"C","D"))),ELSV!$G$4:$K$4,0))</f>
        <v>0.95</v>
      </c>
      <c r="AO1729" s="24">
        <f t="shared" si="933"/>
        <v>3630.0383877159311</v>
      </c>
      <c r="AP1729" s="24">
        <f t="shared" si="934"/>
        <v>3448.5364683301345</v>
      </c>
      <c r="AQ1729" s="25">
        <f t="shared" si="930"/>
        <v>181.50191938579655</v>
      </c>
    </row>
    <row r="1730" spans="1:43" hidden="1" x14ac:dyDescent="0.25">
      <c r="A1730" s="11">
        <v>3002</v>
      </c>
      <c r="B1730" s="6">
        <v>3002006201</v>
      </c>
      <c r="C1730" s="6">
        <v>20000301</v>
      </c>
      <c r="D1730" s="6">
        <v>4000000352</v>
      </c>
      <c r="E1730" s="6"/>
      <c r="F1730" s="6" t="s">
        <v>1046</v>
      </c>
      <c r="G1730" s="6"/>
      <c r="H1730" s="6">
        <v>1</v>
      </c>
      <c r="I1730" s="6" t="s">
        <v>8</v>
      </c>
      <c r="J1730" s="27">
        <v>44551</v>
      </c>
      <c r="K1730" s="27">
        <v>44551</v>
      </c>
      <c r="L1730" s="7">
        <v>2380</v>
      </c>
      <c r="M1730" s="7">
        <v>0</v>
      </c>
      <c r="N1730" s="7"/>
      <c r="O1730" s="8">
        <v>2380</v>
      </c>
      <c r="P1730" s="7">
        <v>0</v>
      </c>
      <c r="Q1730" s="7">
        <v>0</v>
      </c>
      <c r="R1730" s="7">
        <v>0</v>
      </c>
      <c r="S1730" s="12">
        <f t="shared" si="923"/>
        <v>0</v>
      </c>
      <c r="T1730" s="18">
        <f t="shared" si="924"/>
        <v>2380</v>
      </c>
      <c r="U1730" s="18">
        <v>2380</v>
      </c>
      <c r="V1730" s="30">
        <f t="shared" si="925"/>
        <v>44531</v>
      </c>
      <c r="W1730" s="28">
        <f t="shared" si="929"/>
        <v>1.4555555555555555</v>
      </c>
      <c r="X1730" s="38" t="s">
        <v>3064</v>
      </c>
      <c r="AD1730"/>
      <c r="AE1730" s="43" t="s">
        <v>4055</v>
      </c>
      <c r="AF1730">
        <f>MATCH(AE1730,'CAT-4'!$A:$A,0)</f>
        <v>651</v>
      </c>
      <c r="AG1730">
        <f>MATCH(V1730,'CAT-4'!$1:$1,0)</f>
        <v>120</v>
      </c>
      <c r="AH1730">
        <f>INDEX('CAT-4'!$1:$1048576,FAR!AF1730,FAR!AG1730)</f>
        <v>100.8</v>
      </c>
      <c r="AI1730">
        <f>MATCH($AI$3,'CAT-4'!$1:$1,0)</f>
        <v>133</v>
      </c>
      <c r="AJ1730">
        <f>INDEX('CAT-4'!$1:$1048576,FAR!AF1730,FAR!AI1730)</f>
        <v>101.8</v>
      </c>
      <c r="AK1730" s="28">
        <f t="shared" si="955"/>
        <v>1.0099206349206349</v>
      </c>
      <c r="AL1730" s="28">
        <f t="shared" si="956"/>
        <v>1.0099206349206349</v>
      </c>
      <c r="AM1730" s="2">
        <f>INDEX(ELSV!$C$4:$G$58,MATCH(AE1730,ELSV!$G$4:$G$58,0),MATCH(IF(O1730&gt;2000000,"A",IF(O1730&gt;1000000,"B",IF(O1730&gt;100000,"C","D"))),ELSV!$C$4:$G$4,0))</f>
        <v>8</v>
      </c>
      <c r="AN1730" s="77">
        <f>INDEX(ELSV!$G$4:$K$58,MATCH(AE1730,ELSV!$G$4:$G$58,0),MATCH(IF(O1730&gt;2000000,"A",IF(O1730&gt;1000000,"B",IF(O1730&gt;100000,"C","D"))),ELSV!$G$4:$K$4,0))</f>
        <v>1</v>
      </c>
      <c r="AO1730" s="24">
        <f t="shared" si="933"/>
        <v>2403.6111111111109</v>
      </c>
      <c r="AP1730" s="24">
        <f t="shared" si="934"/>
        <v>437.32368827160485</v>
      </c>
      <c r="AQ1730" s="25">
        <f t="shared" si="930"/>
        <v>1966.287422839506</v>
      </c>
    </row>
    <row r="1731" spans="1:43" x14ac:dyDescent="0.25">
      <c r="A1731" s="11">
        <v>3008</v>
      </c>
      <c r="B1731" s="6">
        <v>3008000209</v>
      </c>
      <c r="C1731" s="6">
        <v>20000401</v>
      </c>
      <c r="D1731" s="6">
        <v>5000000386</v>
      </c>
      <c r="E1731" s="6" t="s">
        <v>1586</v>
      </c>
      <c r="F1731" s="6" t="s">
        <v>1251</v>
      </c>
      <c r="G1731" s="6"/>
      <c r="H1731" s="6">
        <v>1</v>
      </c>
      <c r="I1731" s="6" t="s">
        <v>8</v>
      </c>
      <c r="J1731" s="27">
        <v>43637</v>
      </c>
      <c r="K1731" s="27">
        <v>43637</v>
      </c>
      <c r="L1731" s="7">
        <v>2260</v>
      </c>
      <c r="M1731" s="7">
        <v>0</v>
      </c>
      <c r="N1731" s="7"/>
      <c r="O1731" s="8">
        <v>2260</v>
      </c>
      <c r="P1731" s="7">
        <v>-2260</v>
      </c>
      <c r="Q1731" s="7">
        <v>0</v>
      </c>
      <c r="R1731" s="7">
        <v>0</v>
      </c>
      <c r="S1731" s="12">
        <f t="shared" si="923"/>
        <v>-2260</v>
      </c>
      <c r="T1731" s="18">
        <f t="shared" si="924"/>
        <v>0</v>
      </c>
      <c r="U1731" s="18">
        <v>0</v>
      </c>
      <c r="V1731" s="30">
        <f t="shared" si="925"/>
        <v>43617</v>
      </c>
      <c r="W1731" s="28">
        <f t="shared" si="929"/>
        <v>3.9555555555555557</v>
      </c>
      <c r="X1731" s="38"/>
      <c r="AD1731"/>
      <c r="AE1731" s="43" t="s">
        <v>4174</v>
      </c>
      <c r="AF1731">
        <f>MATCH(AE1731,'CAT-4'!$A:$A,0)</f>
        <v>713</v>
      </c>
      <c r="AG1731">
        <f>MATCH(V1731,'CAT-4'!$1:$1,0)</f>
        <v>90</v>
      </c>
      <c r="AH1731">
        <f>INDEX('CAT-4'!$1:$1048576,FAR!AF1731,FAR!AG1731)</f>
        <v>116.9</v>
      </c>
      <c r="AI1731">
        <f>MATCH($AI$3,'CAT-4'!$1:$1,0)</f>
        <v>133</v>
      </c>
      <c r="AJ1731">
        <f>INDEX('CAT-4'!$1:$1048576,FAR!AF1731,FAR!AI1731)</f>
        <v>151.30000000000001</v>
      </c>
      <c r="AK1731" s="28">
        <f t="shared" si="955"/>
        <v>1.2942686056458512</v>
      </c>
      <c r="AL1731" s="28">
        <f t="shared" si="956"/>
        <v>1.2942686056458512</v>
      </c>
      <c r="AM1731" s="2">
        <f>INDEX(ELSV!$C$4:$G$58,MATCH(AE1731,ELSV!$G$4:$G$58,0),MATCH(IF(O1731&gt;2000000,"A",IF(O1731&gt;1000000,"B",IF(O1731&gt;100000,"C","D"))),ELSV!$C$4:$G$4,0))</f>
        <v>8</v>
      </c>
      <c r="AN1731" s="77">
        <f>INDEX(ELSV!$G$4:$K$58,MATCH(AE1731,ELSV!$G$4:$G$58,0),MATCH(IF(O1731&gt;2000000,"A",IF(O1731&gt;1000000,"B",IF(O1731&gt;100000,"C","D"))),ELSV!$G$4:$K$4,0))</f>
        <v>0.95</v>
      </c>
      <c r="AO1731" s="24">
        <f t="shared" si="933"/>
        <v>2925.047048759624</v>
      </c>
      <c r="AP1731" s="24">
        <f t="shared" si="934"/>
        <v>1373.9595998479233</v>
      </c>
      <c r="AQ1731" s="25">
        <f t="shared" si="930"/>
        <v>1551.0874489117007</v>
      </c>
    </row>
    <row r="1732" spans="1:43" x14ac:dyDescent="0.25">
      <c r="A1732" s="11">
        <v>3005</v>
      </c>
      <c r="B1732" s="6">
        <v>3005006803</v>
      </c>
      <c r="C1732" s="6">
        <v>20000401</v>
      </c>
      <c r="D1732" s="6">
        <v>5000000185</v>
      </c>
      <c r="E1732" s="6" t="s">
        <v>1584</v>
      </c>
      <c r="F1732" s="6" t="s">
        <v>1151</v>
      </c>
      <c r="G1732" s="6"/>
      <c r="H1732" s="6">
        <v>1</v>
      </c>
      <c r="I1732" s="6" t="s">
        <v>41</v>
      </c>
      <c r="J1732" s="27">
        <v>41182</v>
      </c>
      <c r="K1732" s="27">
        <v>41153</v>
      </c>
      <c r="L1732" s="7">
        <v>2100</v>
      </c>
      <c r="M1732" s="7">
        <v>0</v>
      </c>
      <c r="N1732" s="7"/>
      <c r="O1732" s="8">
        <v>2100</v>
      </c>
      <c r="P1732" s="7">
        <v>-2100</v>
      </c>
      <c r="Q1732" s="7">
        <v>0</v>
      </c>
      <c r="R1732" s="7">
        <v>0</v>
      </c>
      <c r="S1732" s="12">
        <f t="shared" si="923"/>
        <v>-2100</v>
      </c>
      <c r="T1732" s="18">
        <f t="shared" si="924"/>
        <v>0</v>
      </c>
      <c r="U1732" s="18">
        <v>0</v>
      </c>
      <c r="V1732" s="30">
        <f t="shared" si="925"/>
        <v>41153</v>
      </c>
      <c r="W1732" s="28">
        <f t="shared" si="929"/>
        <v>10.761111111111111</v>
      </c>
      <c r="X1732" s="38"/>
      <c r="AD1732"/>
      <c r="AE1732" s="43" t="s">
        <v>4051</v>
      </c>
      <c r="AF1732">
        <f>MATCH(AE1732,'CAT-4'!$A:$A,0)</f>
        <v>649</v>
      </c>
      <c r="AG1732">
        <f>MATCH(V1732,'CAT-4'!$1:$1,0)</f>
        <v>9</v>
      </c>
      <c r="AH1732">
        <f>INDEX('CAT-4'!$1:$1048576,FAR!AF1732,FAR!AG1732)</f>
        <v>104.1</v>
      </c>
      <c r="AI1732">
        <f>MATCH($AI$3,'CAT-4'!$1:$1,0)</f>
        <v>133</v>
      </c>
      <c r="AJ1732">
        <f>INDEX('CAT-4'!$1:$1048576,FAR!AF1732,FAR!AI1732)</f>
        <v>131.4</v>
      </c>
      <c r="AK1732" s="28">
        <f t="shared" si="955"/>
        <v>1.2622478386167149</v>
      </c>
      <c r="AL1732" s="28">
        <f t="shared" si="956"/>
        <v>1.2622478386167149</v>
      </c>
      <c r="AM1732" s="2">
        <f>INDEX(ELSV!$C$4:$G$58,MATCH(AE1732,ELSV!$G$4:$G$58,0),MATCH(IF(O1732&gt;2000000,"A",IF(O1732&gt;1000000,"B",IF(O1732&gt;100000,"C","D"))),ELSV!$C$4:$G$4,0))</f>
        <v>5</v>
      </c>
      <c r="AN1732" s="77">
        <f>INDEX(ELSV!$G$4:$K$58,MATCH(AE1732,ELSV!$G$4:$G$58,0),MATCH(IF(O1732&gt;2000000,"A",IF(O1732&gt;1000000,"B",IF(O1732&gt;100000,"C","D"))),ELSV!$G$4:$K$4,0))</f>
        <v>1</v>
      </c>
      <c r="AO1732" s="24">
        <f t="shared" si="933"/>
        <v>2650.7204610951012</v>
      </c>
      <c r="AP1732" s="24">
        <f t="shared" si="934"/>
        <v>2650.7204610951017</v>
      </c>
      <c r="AQ1732" s="25">
        <f t="shared" si="930"/>
        <v>0</v>
      </c>
    </row>
    <row r="1733" spans="1:43" x14ac:dyDescent="0.25">
      <c r="A1733" s="11">
        <v>3005</v>
      </c>
      <c r="B1733" s="6">
        <v>3005006803</v>
      </c>
      <c r="C1733" s="6">
        <v>20000401</v>
      </c>
      <c r="D1733" s="6">
        <v>5000000186</v>
      </c>
      <c r="E1733" s="6" t="s">
        <v>1584</v>
      </c>
      <c r="F1733" s="6" t="s">
        <v>1151</v>
      </c>
      <c r="G1733" s="6"/>
      <c r="H1733" s="6">
        <v>1</v>
      </c>
      <c r="I1733" s="6" t="s">
        <v>41</v>
      </c>
      <c r="J1733" s="27">
        <v>41182</v>
      </c>
      <c r="K1733" s="27">
        <v>41153</v>
      </c>
      <c r="L1733" s="7">
        <v>2100</v>
      </c>
      <c r="M1733" s="7">
        <v>0</v>
      </c>
      <c r="N1733" s="7"/>
      <c r="O1733" s="8">
        <v>2100</v>
      </c>
      <c r="P1733" s="7">
        <v>-2100</v>
      </c>
      <c r="Q1733" s="7">
        <v>0</v>
      </c>
      <c r="R1733" s="7">
        <v>0</v>
      </c>
      <c r="S1733" s="12">
        <f t="shared" ref="S1733:S1764" si="957">SUM(P1733:R1733)</f>
        <v>-2100</v>
      </c>
      <c r="T1733" s="18">
        <f t="shared" ref="T1733:T1764" si="958">L1733+P1733</f>
        <v>0</v>
      </c>
      <c r="U1733" s="18">
        <v>0</v>
      </c>
      <c r="V1733" s="30">
        <f t="shared" si="925"/>
        <v>41153</v>
      </c>
      <c r="W1733" s="28">
        <f t="shared" si="929"/>
        <v>10.761111111111111</v>
      </c>
      <c r="X1733" s="38"/>
      <c r="AD1733"/>
      <c r="AE1733" s="43" t="s">
        <v>4051</v>
      </c>
      <c r="AF1733">
        <f>MATCH(AE1733,'CAT-4'!$A:$A,0)</f>
        <v>649</v>
      </c>
      <c r="AG1733">
        <f>MATCH(V1733,'CAT-4'!$1:$1,0)</f>
        <v>9</v>
      </c>
      <c r="AH1733">
        <f>INDEX('CAT-4'!$1:$1048576,FAR!AF1733,FAR!AG1733)</f>
        <v>104.1</v>
      </c>
      <c r="AI1733">
        <f>MATCH($AI$3,'CAT-4'!$1:$1,0)</f>
        <v>133</v>
      </c>
      <c r="AJ1733">
        <f>INDEX('CAT-4'!$1:$1048576,FAR!AF1733,FAR!AI1733)</f>
        <v>131.4</v>
      </c>
      <c r="AK1733" s="28">
        <f t="shared" si="955"/>
        <v>1.2622478386167149</v>
      </c>
      <c r="AL1733" s="28">
        <f t="shared" si="956"/>
        <v>1.2622478386167149</v>
      </c>
      <c r="AM1733" s="2">
        <f>INDEX(ELSV!$C$4:$G$58,MATCH(AE1733,ELSV!$G$4:$G$58,0),MATCH(IF(O1733&gt;2000000,"A",IF(O1733&gt;1000000,"B",IF(O1733&gt;100000,"C","D"))),ELSV!$C$4:$G$4,0))</f>
        <v>5</v>
      </c>
      <c r="AN1733" s="77">
        <f>INDEX(ELSV!$G$4:$K$58,MATCH(AE1733,ELSV!$G$4:$G$58,0),MATCH(IF(O1733&gt;2000000,"A",IF(O1733&gt;1000000,"B",IF(O1733&gt;100000,"C","D"))),ELSV!$G$4:$K$4,0))</f>
        <v>1</v>
      </c>
      <c r="AO1733" s="24">
        <f t="shared" si="933"/>
        <v>2650.7204610951012</v>
      </c>
      <c r="AP1733" s="24">
        <f t="shared" si="934"/>
        <v>2650.7204610951017</v>
      </c>
      <c r="AQ1733" s="25">
        <f t="shared" si="930"/>
        <v>0</v>
      </c>
    </row>
    <row r="1734" spans="1:43" hidden="1" x14ac:dyDescent="0.25">
      <c r="A1734" s="11">
        <v>3003</v>
      </c>
      <c r="B1734" s="6">
        <v>3003006201</v>
      </c>
      <c r="C1734" s="6">
        <v>20000301</v>
      </c>
      <c r="D1734" s="6">
        <v>4000000151</v>
      </c>
      <c r="E1734" s="6"/>
      <c r="F1734" s="6" t="s">
        <v>911</v>
      </c>
      <c r="G1734" s="6"/>
      <c r="H1734" s="6">
        <v>1</v>
      </c>
      <c r="I1734" s="6" t="s">
        <v>41</v>
      </c>
      <c r="J1734" s="27">
        <v>40687</v>
      </c>
      <c r="K1734" s="27">
        <v>40687</v>
      </c>
      <c r="L1734" s="7">
        <v>1900.01</v>
      </c>
      <c r="M1734" s="7">
        <v>0</v>
      </c>
      <c r="N1734" s="7"/>
      <c r="O1734" s="8">
        <v>1900.01</v>
      </c>
      <c r="P1734" s="7">
        <v>-1305.55</v>
      </c>
      <c r="Q1734" s="7">
        <v>0</v>
      </c>
      <c r="R1734" s="7">
        <v>-120.27</v>
      </c>
      <c r="S1734" s="12">
        <f t="shared" si="957"/>
        <v>-1425.82</v>
      </c>
      <c r="T1734" s="18">
        <f t="shared" si="958"/>
        <v>594.46</v>
      </c>
      <c r="U1734" s="18">
        <v>474.19</v>
      </c>
      <c r="V1734" s="30">
        <f t="shared" ref="V1734:V1764" si="959">DATE(YEAR(K1734),MONTH(K1734),1)</f>
        <v>40664</v>
      </c>
      <c r="W1734" s="28">
        <f t="shared" si="929"/>
        <v>12.030555555555555</v>
      </c>
      <c r="X1734" s="38" t="s">
        <v>3068</v>
      </c>
      <c r="Y1734">
        <f>MATCH(X1734,'CAT-3'!$A:$A,0)</f>
        <v>736</v>
      </c>
      <c r="Z1734">
        <f>MATCH(V1734,'CAT-3'!$1:$1,0)</f>
        <v>80</v>
      </c>
      <c r="AA1734">
        <f>INDEX('CAT-3'!$1:$1048576,FAR!Y1734,FAR!Z1734)</f>
        <v>112.1</v>
      </c>
      <c r="AB1734">
        <f>MATCH($AB$3,'CAT-3'!$1:$1,0)</f>
        <v>90</v>
      </c>
      <c r="AC1734">
        <f>INDEX('CAT-3'!$1:$1048576,FAR!Y1734,FAR!AB1734)</f>
        <v>113.1</v>
      </c>
      <c r="AD1734" s="28">
        <f t="shared" ref="AD1734:AD1735" si="960">AC1734/AA1734</f>
        <v>1.0089206066012488</v>
      </c>
      <c r="AE1734" s="43" t="s">
        <v>4174</v>
      </c>
      <c r="AF1734">
        <f>MATCH(AE1734,'CAT-4'!$A:$A,0)</f>
        <v>713</v>
      </c>
      <c r="AG1734">
        <f>MATCH($AG$3,'CAT-4'!$1:$1,0)</f>
        <v>4</v>
      </c>
      <c r="AH1734">
        <f>INDEX('CAT-4'!$1:$1048576,FAR!AF1734,FAR!AG1734)</f>
        <v>101.2</v>
      </c>
      <c r="AI1734">
        <f>MATCH($AI$3,'CAT-4'!$1:$1,0)</f>
        <v>133</v>
      </c>
      <c r="AJ1734">
        <f>INDEX('CAT-4'!$1:$1048576,FAR!AF1734,FAR!AI1734)</f>
        <v>151.30000000000001</v>
      </c>
      <c r="AK1734" s="28">
        <f t="shared" ref="AK1734:AK1758" si="961">AJ1734/AH1734</f>
        <v>1.4950592885375495</v>
      </c>
      <c r="AL1734" s="28">
        <f t="shared" ref="AL1734:AL1735" si="962">AK1734*AD1734</f>
        <v>1.5083961242961359</v>
      </c>
      <c r="AM1734" s="2">
        <f>INDEX(ELSV!$C$4:$G$58,MATCH(AE1734,ELSV!$G$4:$G$58,0),MATCH(IF(O1734&gt;2000000,"A",IF(O1734&gt;1000000,"B",IF(O1734&gt;100000,"C","D"))),ELSV!$C$4:$G$4,0))</f>
        <v>8</v>
      </c>
      <c r="AN1734" s="77">
        <f>INDEX(ELSV!$G$4:$K$58,MATCH(AE1734,ELSV!$G$4:$G$58,0),MATCH(IF(O1734&gt;2000000,"A",IF(O1734&gt;1000000,"B",IF(O1734&gt;100000,"C","D"))),ELSV!$G$4:$K$4,0))</f>
        <v>0.95</v>
      </c>
      <c r="AO1734" s="24">
        <f t="shared" si="933"/>
        <v>2865.967720123901</v>
      </c>
      <c r="AP1734" s="24">
        <f t="shared" si="934"/>
        <v>2722.6693341177061</v>
      </c>
      <c r="AQ1734" s="25">
        <f t="shared" si="930"/>
        <v>143.29838600619496</v>
      </c>
    </row>
    <row r="1735" spans="1:43" hidden="1" x14ac:dyDescent="0.25">
      <c r="A1735" s="11">
        <v>3003</v>
      </c>
      <c r="B1735" s="6">
        <v>3003006201</v>
      </c>
      <c r="C1735" s="6">
        <v>20000301</v>
      </c>
      <c r="D1735" s="6">
        <v>4000000150</v>
      </c>
      <c r="E1735" s="6"/>
      <c r="F1735" s="6" t="s">
        <v>911</v>
      </c>
      <c r="G1735" s="6"/>
      <c r="H1735" s="6">
        <v>1</v>
      </c>
      <c r="I1735" s="6" t="s">
        <v>41</v>
      </c>
      <c r="J1735" s="27">
        <v>40680</v>
      </c>
      <c r="K1735" s="27">
        <v>40680</v>
      </c>
      <c r="L1735" s="7">
        <v>1900</v>
      </c>
      <c r="M1735" s="7">
        <v>0</v>
      </c>
      <c r="N1735" s="7"/>
      <c r="O1735" s="8">
        <v>1900</v>
      </c>
      <c r="P1735" s="7">
        <v>-1307.8499999999999</v>
      </c>
      <c r="Q1735" s="7">
        <v>0</v>
      </c>
      <c r="R1735" s="7">
        <v>-120.27</v>
      </c>
      <c r="S1735" s="12">
        <f t="shared" si="957"/>
        <v>-1428.12</v>
      </c>
      <c r="T1735" s="18">
        <f t="shared" si="958"/>
        <v>592.15000000000009</v>
      </c>
      <c r="U1735" s="18">
        <v>471.88</v>
      </c>
      <c r="V1735" s="30">
        <f t="shared" si="959"/>
        <v>40664</v>
      </c>
      <c r="W1735" s="28">
        <f t="shared" si="929"/>
        <v>12.05</v>
      </c>
      <c r="X1735" s="38" t="s">
        <v>3068</v>
      </c>
      <c r="Y1735">
        <f>MATCH(X1735,'CAT-3'!$A:$A,0)</f>
        <v>736</v>
      </c>
      <c r="Z1735">
        <f>MATCH(V1735,'CAT-3'!$1:$1,0)</f>
        <v>80</v>
      </c>
      <c r="AA1735">
        <f>INDEX('CAT-3'!$1:$1048576,FAR!Y1735,FAR!Z1735)</f>
        <v>112.1</v>
      </c>
      <c r="AB1735">
        <f>MATCH($AB$3,'CAT-3'!$1:$1,0)</f>
        <v>90</v>
      </c>
      <c r="AC1735">
        <f>INDEX('CAT-3'!$1:$1048576,FAR!Y1735,FAR!AB1735)</f>
        <v>113.1</v>
      </c>
      <c r="AD1735" s="28">
        <f t="shared" si="960"/>
        <v>1.0089206066012488</v>
      </c>
      <c r="AE1735" s="43" t="s">
        <v>4174</v>
      </c>
      <c r="AF1735">
        <f>MATCH(AE1735,'CAT-4'!$A:$A,0)</f>
        <v>713</v>
      </c>
      <c r="AG1735">
        <f>MATCH($AG$3,'CAT-4'!$1:$1,0)</f>
        <v>4</v>
      </c>
      <c r="AH1735">
        <f>INDEX('CAT-4'!$1:$1048576,FAR!AF1735,FAR!AG1735)</f>
        <v>101.2</v>
      </c>
      <c r="AI1735">
        <f>MATCH($AI$3,'CAT-4'!$1:$1,0)</f>
        <v>133</v>
      </c>
      <c r="AJ1735">
        <f>INDEX('CAT-4'!$1:$1048576,FAR!AF1735,FAR!AI1735)</f>
        <v>151.30000000000001</v>
      </c>
      <c r="AK1735" s="28">
        <f t="shared" si="961"/>
        <v>1.4950592885375495</v>
      </c>
      <c r="AL1735" s="28">
        <f t="shared" si="962"/>
        <v>1.5083961242961359</v>
      </c>
      <c r="AM1735" s="2">
        <f>INDEX(ELSV!$C$4:$G$58,MATCH(AE1735,ELSV!$G$4:$G$58,0),MATCH(IF(O1735&gt;2000000,"A",IF(O1735&gt;1000000,"B",IF(O1735&gt;100000,"C","D"))),ELSV!$C$4:$G$4,0))</f>
        <v>8</v>
      </c>
      <c r="AN1735" s="77">
        <f>INDEX(ELSV!$G$4:$K$58,MATCH(AE1735,ELSV!$G$4:$G$58,0),MATCH(IF(O1735&gt;2000000,"A",IF(O1735&gt;1000000,"B",IF(O1735&gt;100000,"C","D"))),ELSV!$G$4:$K$4,0))</f>
        <v>0.95</v>
      </c>
      <c r="AO1735" s="24">
        <f t="shared" si="933"/>
        <v>2865.9526361626581</v>
      </c>
      <c r="AP1735" s="24">
        <f t="shared" si="934"/>
        <v>2722.6550043545249</v>
      </c>
      <c r="AQ1735" s="25">
        <f t="shared" si="930"/>
        <v>143.29763180813325</v>
      </c>
    </row>
    <row r="1736" spans="1:43" x14ac:dyDescent="0.25">
      <c r="A1736" s="11">
        <v>3007</v>
      </c>
      <c r="B1736" s="6">
        <v>3007005901</v>
      </c>
      <c r="C1736" s="6">
        <v>20000401</v>
      </c>
      <c r="D1736" s="6">
        <v>5000000279</v>
      </c>
      <c r="E1736" s="6" t="s">
        <v>1585</v>
      </c>
      <c r="F1736" s="6" t="s">
        <v>1181</v>
      </c>
      <c r="G1736" s="6"/>
      <c r="H1736" s="6">
        <v>1</v>
      </c>
      <c r="I1736" s="6" t="s">
        <v>8</v>
      </c>
      <c r="J1736" s="27">
        <v>41863</v>
      </c>
      <c r="K1736" s="27">
        <v>41863</v>
      </c>
      <c r="L1736" s="7">
        <v>1750</v>
      </c>
      <c r="M1736" s="7">
        <v>0</v>
      </c>
      <c r="N1736" s="7"/>
      <c r="O1736" s="8">
        <v>1750</v>
      </c>
      <c r="P1736" s="7">
        <v>-845.87</v>
      </c>
      <c r="Q1736" s="7">
        <v>0</v>
      </c>
      <c r="R1736" s="7">
        <v>-110.78</v>
      </c>
      <c r="S1736" s="12">
        <f t="shared" si="957"/>
        <v>-956.65</v>
      </c>
      <c r="T1736" s="18">
        <f t="shared" si="958"/>
        <v>904.13</v>
      </c>
      <c r="U1736" s="18">
        <v>793.35</v>
      </c>
      <c r="V1736" s="30">
        <f t="shared" si="959"/>
        <v>41852</v>
      </c>
      <c r="W1736" s="28">
        <f t="shared" si="929"/>
        <v>8.8138888888888882</v>
      </c>
      <c r="X1736" s="38"/>
      <c r="AD1736"/>
      <c r="AE1736" s="43" t="s">
        <v>4174</v>
      </c>
      <c r="AF1736">
        <f>MATCH(AE1736,'CAT-4'!$A:$A,0)</f>
        <v>713</v>
      </c>
      <c r="AG1736">
        <f>MATCH(V1736,'CAT-4'!$1:$1,0)</f>
        <v>32</v>
      </c>
      <c r="AH1736">
        <f>INDEX('CAT-4'!$1:$1048576,FAR!AF1736,FAR!AG1736)</f>
        <v>106.7</v>
      </c>
      <c r="AI1736">
        <f>MATCH($AI$3,'CAT-4'!$1:$1,0)</f>
        <v>133</v>
      </c>
      <c r="AJ1736">
        <f>INDEX('CAT-4'!$1:$1048576,FAR!AF1736,FAR!AI1736)</f>
        <v>151.30000000000001</v>
      </c>
      <c r="AK1736" s="28">
        <f t="shared" si="961"/>
        <v>1.4179943767572634</v>
      </c>
      <c r="AL1736" s="28">
        <f t="shared" ref="AL1736:AL1758" si="963">AK1736</f>
        <v>1.4179943767572634</v>
      </c>
      <c r="AM1736" s="2">
        <f>INDEX(ELSV!$C$4:$G$58,MATCH(AE1736,ELSV!$G$4:$G$58,0),MATCH(IF(O1736&gt;2000000,"A",IF(O1736&gt;1000000,"B",IF(O1736&gt;100000,"C","D"))),ELSV!$C$4:$G$4,0))</f>
        <v>8</v>
      </c>
      <c r="AN1736" s="77">
        <f>INDEX(ELSV!$G$4:$K$58,MATCH(AE1736,ELSV!$G$4:$G$58,0),MATCH(IF(O1736&gt;2000000,"A",IF(O1736&gt;1000000,"B",IF(O1736&gt;100000,"C","D"))),ELSV!$G$4:$K$4,0))</f>
        <v>0.95</v>
      </c>
      <c r="AO1736" s="24">
        <f t="shared" si="933"/>
        <v>2481.4901593252107</v>
      </c>
      <c r="AP1736" s="24">
        <f t="shared" si="934"/>
        <v>2357.4156513589501</v>
      </c>
      <c r="AQ1736" s="25">
        <f t="shared" si="930"/>
        <v>124.07450796626063</v>
      </c>
    </row>
    <row r="1737" spans="1:43" x14ac:dyDescent="0.25">
      <c r="A1737" s="11">
        <v>3007</v>
      </c>
      <c r="B1737" s="6">
        <v>3007006203</v>
      </c>
      <c r="C1737" s="6">
        <v>20000401</v>
      </c>
      <c r="D1737" s="6">
        <v>5000000120</v>
      </c>
      <c r="E1737" s="6" t="s">
        <v>1585</v>
      </c>
      <c r="F1737" s="6" t="s">
        <v>1141</v>
      </c>
      <c r="G1737" s="6"/>
      <c r="H1737" s="6">
        <v>1</v>
      </c>
      <c r="I1737" s="6" t="s">
        <v>8</v>
      </c>
      <c r="J1737" s="27">
        <v>41059</v>
      </c>
      <c r="K1737" s="27">
        <v>41059</v>
      </c>
      <c r="L1737" s="7">
        <v>1700</v>
      </c>
      <c r="M1737" s="7">
        <v>0</v>
      </c>
      <c r="N1737" s="7"/>
      <c r="O1737" s="8">
        <v>1700</v>
      </c>
      <c r="P1737" s="7">
        <v>-1700</v>
      </c>
      <c r="Q1737" s="7">
        <v>0</v>
      </c>
      <c r="R1737" s="7">
        <v>0</v>
      </c>
      <c r="S1737" s="12">
        <f t="shared" si="957"/>
        <v>-1700</v>
      </c>
      <c r="T1737" s="18">
        <f t="shared" si="958"/>
        <v>0</v>
      </c>
      <c r="U1737" s="18">
        <v>0</v>
      </c>
      <c r="V1737" s="30">
        <f t="shared" si="959"/>
        <v>41030</v>
      </c>
      <c r="W1737" s="28">
        <f t="shared" si="929"/>
        <v>11.013888888888889</v>
      </c>
      <c r="X1737" s="38"/>
      <c r="AD1737"/>
      <c r="AE1737" s="43" t="s">
        <v>4037</v>
      </c>
      <c r="AF1737">
        <f>MATCH(AE1737,'CAT-4'!$A:$A,0)</f>
        <v>642</v>
      </c>
      <c r="AG1737">
        <f>MATCH(V1737,'CAT-4'!$1:$1,0)</f>
        <v>5</v>
      </c>
      <c r="AH1737">
        <f>INDEX('CAT-4'!$1:$1048576,FAR!AF1737,FAR!AG1737)</f>
        <v>100.5</v>
      </c>
      <c r="AI1737">
        <f>MATCH($AI$3,'CAT-4'!$1:$1,0)</f>
        <v>133</v>
      </c>
      <c r="AJ1737">
        <f>INDEX('CAT-4'!$1:$1048576,FAR!AF1737,FAR!AI1737)</f>
        <v>88.6</v>
      </c>
      <c r="AK1737" s="28">
        <f t="shared" si="961"/>
        <v>0.88159203980099499</v>
      </c>
      <c r="AL1737" s="28">
        <f t="shared" si="963"/>
        <v>0.88159203980099499</v>
      </c>
      <c r="AM1737" s="2">
        <f>INDEX(ELSV!$C$4:$G$58,MATCH(AE1737,ELSV!$G$4:$G$58,0),MATCH(IF(O1737&gt;2000000,"A",IF(O1737&gt;1000000,"B",IF(O1737&gt;100000,"C","D"))),ELSV!$C$4:$G$4,0))</f>
        <v>6</v>
      </c>
      <c r="AN1737" s="77">
        <f>INDEX(ELSV!$G$4:$K$58,MATCH(AE1737,ELSV!$G$4:$G$58,0),MATCH(IF(O1737&gt;2000000,"A",IF(O1737&gt;1000000,"B",IF(O1737&gt;100000,"C","D"))),ELSV!$G$4:$K$4,0))</f>
        <v>0.95</v>
      </c>
      <c r="AO1737" s="24">
        <f t="shared" si="933"/>
        <v>1498.7064676616915</v>
      </c>
      <c r="AP1737" s="24">
        <f t="shared" si="934"/>
        <v>1423.7711442786067</v>
      </c>
      <c r="AQ1737" s="25">
        <f t="shared" si="930"/>
        <v>74.935323383084778</v>
      </c>
    </row>
    <row r="1738" spans="1:43" x14ac:dyDescent="0.25">
      <c r="A1738" s="11">
        <v>3007</v>
      </c>
      <c r="B1738" s="6">
        <v>3007006203</v>
      </c>
      <c r="C1738" s="6">
        <v>20000401</v>
      </c>
      <c r="D1738" s="6">
        <v>5000000121</v>
      </c>
      <c r="E1738" s="6" t="s">
        <v>1585</v>
      </c>
      <c r="F1738" s="6" t="s">
        <v>1141</v>
      </c>
      <c r="G1738" s="6"/>
      <c r="H1738" s="6">
        <v>1</v>
      </c>
      <c r="I1738" s="6" t="s">
        <v>8</v>
      </c>
      <c r="J1738" s="27">
        <v>41059</v>
      </c>
      <c r="K1738" s="27">
        <v>41059</v>
      </c>
      <c r="L1738" s="7">
        <v>1700</v>
      </c>
      <c r="M1738" s="7">
        <v>0</v>
      </c>
      <c r="N1738" s="7"/>
      <c r="O1738" s="8">
        <v>1700</v>
      </c>
      <c r="P1738" s="7">
        <v>-1700</v>
      </c>
      <c r="Q1738" s="7">
        <v>0</v>
      </c>
      <c r="R1738" s="7">
        <v>0</v>
      </c>
      <c r="S1738" s="12">
        <f t="shared" si="957"/>
        <v>-1700</v>
      </c>
      <c r="T1738" s="18">
        <f t="shared" si="958"/>
        <v>0</v>
      </c>
      <c r="U1738" s="18">
        <v>0</v>
      </c>
      <c r="V1738" s="30">
        <f t="shared" si="959"/>
        <v>41030</v>
      </c>
      <c r="W1738" s="28">
        <f t="shared" si="929"/>
        <v>11.013888888888889</v>
      </c>
      <c r="X1738" s="38"/>
      <c r="AD1738"/>
      <c r="AE1738" s="43" t="s">
        <v>4037</v>
      </c>
      <c r="AF1738">
        <f>MATCH(AE1738,'CAT-4'!$A:$A,0)</f>
        <v>642</v>
      </c>
      <c r="AG1738">
        <f>MATCH(V1738,'CAT-4'!$1:$1,0)</f>
        <v>5</v>
      </c>
      <c r="AH1738">
        <f>INDEX('CAT-4'!$1:$1048576,FAR!AF1738,FAR!AG1738)</f>
        <v>100.5</v>
      </c>
      <c r="AI1738">
        <f>MATCH($AI$3,'CAT-4'!$1:$1,0)</f>
        <v>133</v>
      </c>
      <c r="AJ1738">
        <f>INDEX('CAT-4'!$1:$1048576,FAR!AF1738,FAR!AI1738)</f>
        <v>88.6</v>
      </c>
      <c r="AK1738" s="28">
        <f t="shared" si="961"/>
        <v>0.88159203980099499</v>
      </c>
      <c r="AL1738" s="28">
        <f t="shared" si="963"/>
        <v>0.88159203980099499</v>
      </c>
      <c r="AM1738" s="2">
        <f>INDEX(ELSV!$C$4:$G$58,MATCH(AE1738,ELSV!$G$4:$G$58,0),MATCH(IF(O1738&gt;2000000,"A",IF(O1738&gt;1000000,"B",IF(O1738&gt;100000,"C","D"))),ELSV!$C$4:$G$4,0))</f>
        <v>6</v>
      </c>
      <c r="AN1738" s="77">
        <f>INDEX(ELSV!$G$4:$K$58,MATCH(AE1738,ELSV!$G$4:$G$58,0),MATCH(IF(O1738&gt;2000000,"A",IF(O1738&gt;1000000,"B",IF(O1738&gt;100000,"C","D"))),ELSV!$G$4:$K$4,0))</f>
        <v>0.95</v>
      </c>
      <c r="AO1738" s="24">
        <f t="shared" si="933"/>
        <v>1498.7064676616915</v>
      </c>
      <c r="AP1738" s="24">
        <f t="shared" si="934"/>
        <v>1423.7711442786067</v>
      </c>
      <c r="AQ1738" s="25">
        <f t="shared" si="930"/>
        <v>74.935323383084778</v>
      </c>
    </row>
    <row r="1739" spans="1:43" x14ac:dyDescent="0.25">
      <c r="A1739" s="11">
        <v>3007</v>
      </c>
      <c r="B1739" s="6">
        <v>3007006203</v>
      </c>
      <c r="C1739" s="6">
        <v>20000401</v>
      </c>
      <c r="D1739" s="6">
        <v>5000000122</v>
      </c>
      <c r="E1739" s="6" t="s">
        <v>1585</v>
      </c>
      <c r="F1739" s="6" t="s">
        <v>1141</v>
      </c>
      <c r="G1739" s="6"/>
      <c r="H1739" s="6">
        <v>1</v>
      </c>
      <c r="I1739" s="6" t="s">
        <v>8</v>
      </c>
      <c r="J1739" s="27">
        <v>41059</v>
      </c>
      <c r="K1739" s="27">
        <v>41059</v>
      </c>
      <c r="L1739" s="7">
        <v>1700</v>
      </c>
      <c r="M1739" s="7">
        <v>0</v>
      </c>
      <c r="N1739" s="7"/>
      <c r="O1739" s="8">
        <v>1700</v>
      </c>
      <c r="P1739" s="7">
        <v>-1700</v>
      </c>
      <c r="Q1739" s="7">
        <v>0</v>
      </c>
      <c r="R1739" s="7">
        <v>0</v>
      </c>
      <c r="S1739" s="12">
        <f t="shared" si="957"/>
        <v>-1700</v>
      </c>
      <c r="T1739" s="18">
        <f t="shared" si="958"/>
        <v>0</v>
      </c>
      <c r="U1739" s="18">
        <v>0</v>
      </c>
      <c r="V1739" s="30">
        <f t="shared" si="959"/>
        <v>41030</v>
      </c>
      <c r="W1739" s="28">
        <f t="shared" ref="W1739:W1764" si="964">YEARFRAC(K1739,$W$3)</f>
        <v>11.013888888888889</v>
      </c>
      <c r="X1739" s="38"/>
      <c r="AD1739"/>
      <c r="AE1739" s="43" t="s">
        <v>4037</v>
      </c>
      <c r="AF1739">
        <f>MATCH(AE1739,'CAT-4'!$A:$A,0)</f>
        <v>642</v>
      </c>
      <c r="AG1739">
        <f>MATCH(V1739,'CAT-4'!$1:$1,0)</f>
        <v>5</v>
      </c>
      <c r="AH1739">
        <f>INDEX('CAT-4'!$1:$1048576,FAR!AF1739,FAR!AG1739)</f>
        <v>100.5</v>
      </c>
      <c r="AI1739">
        <f>MATCH($AI$3,'CAT-4'!$1:$1,0)</f>
        <v>133</v>
      </c>
      <c r="AJ1739">
        <f>INDEX('CAT-4'!$1:$1048576,FAR!AF1739,FAR!AI1739)</f>
        <v>88.6</v>
      </c>
      <c r="AK1739" s="28">
        <f t="shared" si="961"/>
        <v>0.88159203980099499</v>
      </c>
      <c r="AL1739" s="28">
        <f t="shared" si="963"/>
        <v>0.88159203980099499</v>
      </c>
      <c r="AM1739" s="2">
        <f>INDEX(ELSV!$C$4:$G$58,MATCH(AE1739,ELSV!$G$4:$G$58,0),MATCH(IF(O1739&gt;2000000,"A",IF(O1739&gt;1000000,"B",IF(O1739&gt;100000,"C","D"))),ELSV!$C$4:$G$4,0))</f>
        <v>6</v>
      </c>
      <c r="AN1739" s="77">
        <f>INDEX(ELSV!$G$4:$K$58,MATCH(AE1739,ELSV!$G$4:$G$58,0),MATCH(IF(O1739&gt;2000000,"A",IF(O1739&gt;1000000,"B",IF(O1739&gt;100000,"C","D"))),ELSV!$G$4:$K$4,0))</f>
        <v>0.95</v>
      </c>
      <c r="AO1739" s="24">
        <f t="shared" si="933"/>
        <v>1498.7064676616915</v>
      </c>
      <c r="AP1739" s="24">
        <f t="shared" si="934"/>
        <v>1423.7711442786067</v>
      </c>
      <c r="AQ1739" s="25">
        <f t="shared" ref="AQ1739:AQ1764" si="965">AO1739-AP1739</f>
        <v>74.935323383084778</v>
      </c>
    </row>
    <row r="1740" spans="1:43" x14ac:dyDescent="0.25">
      <c r="A1740" s="11">
        <v>3007</v>
      </c>
      <c r="B1740" s="6">
        <v>3007006203</v>
      </c>
      <c r="C1740" s="6">
        <v>20000401</v>
      </c>
      <c r="D1740" s="6">
        <v>5000000123</v>
      </c>
      <c r="E1740" s="6" t="s">
        <v>1585</v>
      </c>
      <c r="F1740" s="6" t="s">
        <v>1141</v>
      </c>
      <c r="G1740" s="6"/>
      <c r="H1740" s="6">
        <v>1</v>
      </c>
      <c r="I1740" s="6" t="s">
        <v>8</v>
      </c>
      <c r="J1740" s="27">
        <v>41059</v>
      </c>
      <c r="K1740" s="27">
        <v>41059</v>
      </c>
      <c r="L1740" s="7">
        <v>1700</v>
      </c>
      <c r="M1740" s="7">
        <v>0</v>
      </c>
      <c r="N1740" s="7"/>
      <c r="O1740" s="8">
        <v>1700</v>
      </c>
      <c r="P1740" s="7">
        <v>-1700</v>
      </c>
      <c r="Q1740" s="7">
        <v>0</v>
      </c>
      <c r="R1740" s="7">
        <v>0</v>
      </c>
      <c r="S1740" s="12">
        <f t="shared" si="957"/>
        <v>-1700</v>
      </c>
      <c r="T1740" s="18">
        <f t="shared" si="958"/>
        <v>0</v>
      </c>
      <c r="U1740" s="18">
        <v>0</v>
      </c>
      <c r="V1740" s="30">
        <f t="shared" si="959"/>
        <v>41030</v>
      </c>
      <c r="W1740" s="28">
        <f t="shared" si="964"/>
        <v>11.013888888888889</v>
      </c>
      <c r="X1740" s="38"/>
      <c r="AD1740"/>
      <c r="AE1740" s="43" t="s">
        <v>4037</v>
      </c>
      <c r="AF1740">
        <f>MATCH(AE1740,'CAT-4'!$A:$A,0)</f>
        <v>642</v>
      </c>
      <c r="AG1740">
        <f>MATCH(V1740,'CAT-4'!$1:$1,0)</f>
        <v>5</v>
      </c>
      <c r="AH1740">
        <f>INDEX('CAT-4'!$1:$1048576,FAR!AF1740,FAR!AG1740)</f>
        <v>100.5</v>
      </c>
      <c r="AI1740">
        <f>MATCH($AI$3,'CAT-4'!$1:$1,0)</f>
        <v>133</v>
      </c>
      <c r="AJ1740">
        <f>INDEX('CAT-4'!$1:$1048576,FAR!AF1740,FAR!AI1740)</f>
        <v>88.6</v>
      </c>
      <c r="AK1740" s="28">
        <f t="shared" si="961"/>
        <v>0.88159203980099499</v>
      </c>
      <c r="AL1740" s="28">
        <f t="shared" si="963"/>
        <v>0.88159203980099499</v>
      </c>
      <c r="AM1740" s="2">
        <f>INDEX(ELSV!$C$4:$G$58,MATCH(AE1740,ELSV!$G$4:$G$58,0),MATCH(IF(O1740&gt;2000000,"A",IF(O1740&gt;1000000,"B",IF(O1740&gt;100000,"C","D"))),ELSV!$C$4:$G$4,0))</f>
        <v>6</v>
      </c>
      <c r="AN1740" s="77">
        <f>INDEX(ELSV!$G$4:$K$58,MATCH(AE1740,ELSV!$G$4:$G$58,0),MATCH(IF(O1740&gt;2000000,"A",IF(O1740&gt;1000000,"B",IF(O1740&gt;100000,"C","D"))),ELSV!$G$4:$K$4,0))</f>
        <v>0.95</v>
      </c>
      <c r="AO1740" s="24">
        <f t="shared" si="933"/>
        <v>1498.7064676616915</v>
      </c>
      <c r="AP1740" s="24">
        <f t="shared" si="934"/>
        <v>1423.7711442786067</v>
      </c>
      <c r="AQ1740" s="25">
        <f t="shared" si="965"/>
        <v>74.935323383084778</v>
      </c>
    </row>
    <row r="1741" spans="1:43" x14ac:dyDescent="0.25">
      <c r="A1741" s="11">
        <v>3007</v>
      </c>
      <c r="B1741" s="6">
        <v>3007006203</v>
      </c>
      <c r="C1741" s="6">
        <v>20000401</v>
      </c>
      <c r="D1741" s="6">
        <v>5000000124</v>
      </c>
      <c r="E1741" s="6" t="s">
        <v>1585</v>
      </c>
      <c r="F1741" s="6" t="s">
        <v>1141</v>
      </c>
      <c r="G1741" s="6"/>
      <c r="H1741" s="6">
        <v>1</v>
      </c>
      <c r="I1741" s="6" t="s">
        <v>8</v>
      </c>
      <c r="J1741" s="27">
        <v>41059</v>
      </c>
      <c r="K1741" s="27">
        <v>41059</v>
      </c>
      <c r="L1741" s="7">
        <v>1700</v>
      </c>
      <c r="M1741" s="7">
        <v>0</v>
      </c>
      <c r="N1741" s="7"/>
      <c r="O1741" s="8">
        <v>1700</v>
      </c>
      <c r="P1741" s="7">
        <v>-1700</v>
      </c>
      <c r="Q1741" s="7">
        <v>0</v>
      </c>
      <c r="R1741" s="7">
        <v>0</v>
      </c>
      <c r="S1741" s="12">
        <f t="shared" si="957"/>
        <v>-1700</v>
      </c>
      <c r="T1741" s="18">
        <f t="shared" si="958"/>
        <v>0</v>
      </c>
      <c r="U1741" s="18">
        <v>0</v>
      </c>
      <c r="V1741" s="30">
        <f t="shared" si="959"/>
        <v>41030</v>
      </c>
      <c r="W1741" s="28">
        <f t="shared" si="964"/>
        <v>11.013888888888889</v>
      </c>
      <c r="X1741" s="38"/>
      <c r="AD1741"/>
      <c r="AE1741" s="43" t="s">
        <v>4037</v>
      </c>
      <c r="AF1741">
        <f>MATCH(AE1741,'CAT-4'!$A:$A,0)</f>
        <v>642</v>
      </c>
      <c r="AG1741">
        <f>MATCH(V1741,'CAT-4'!$1:$1,0)</f>
        <v>5</v>
      </c>
      <c r="AH1741">
        <f>INDEX('CAT-4'!$1:$1048576,FAR!AF1741,FAR!AG1741)</f>
        <v>100.5</v>
      </c>
      <c r="AI1741">
        <f>MATCH($AI$3,'CAT-4'!$1:$1,0)</f>
        <v>133</v>
      </c>
      <c r="AJ1741">
        <f>INDEX('CAT-4'!$1:$1048576,FAR!AF1741,FAR!AI1741)</f>
        <v>88.6</v>
      </c>
      <c r="AK1741" s="28">
        <f t="shared" si="961"/>
        <v>0.88159203980099499</v>
      </c>
      <c r="AL1741" s="28">
        <f t="shared" si="963"/>
        <v>0.88159203980099499</v>
      </c>
      <c r="AM1741" s="2">
        <f>INDEX(ELSV!$C$4:$G$58,MATCH(AE1741,ELSV!$G$4:$G$58,0),MATCH(IF(O1741&gt;2000000,"A",IF(O1741&gt;1000000,"B",IF(O1741&gt;100000,"C","D"))),ELSV!$C$4:$G$4,0))</f>
        <v>6</v>
      </c>
      <c r="AN1741" s="77">
        <f>INDEX(ELSV!$G$4:$K$58,MATCH(AE1741,ELSV!$G$4:$G$58,0),MATCH(IF(O1741&gt;2000000,"A",IF(O1741&gt;1000000,"B",IF(O1741&gt;100000,"C","D"))),ELSV!$G$4:$K$4,0))</f>
        <v>0.95</v>
      </c>
      <c r="AO1741" s="24">
        <f t="shared" si="933"/>
        <v>1498.7064676616915</v>
      </c>
      <c r="AP1741" s="24">
        <f t="shared" si="934"/>
        <v>1423.7711442786067</v>
      </c>
      <c r="AQ1741" s="25">
        <f t="shared" si="965"/>
        <v>74.935323383084778</v>
      </c>
    </row>
    <row r="1742" spans="1:43" x14ac:dyDescent="0.25">
      <c r="A1742" s="11">
        <v>3007</v>
      </c>
      <c r="B1742" s="6">
        <v>3007006203</v>
      </c>
      <c r="C1742" s="6">
        <v>20000401</v>
      </c>
      <c r="D1742" s="6">
        <v>5000000125</v>
      </c>
      <c r="E1742" s="6" t="s">
        <v>1585</v>
      </c>
      <c r="F1742" s="6" t="s">
        <v>1141</v>
      </c>
      <c r="G1742" s="6"/>
      <c r="H1742" s="6">
        <v>1</v>
      </c>
      <c r="I1742" s="6" t="s">
        <v>8</v>
      </c>
      <c r="J1742" s="27">
        <v>41059</v>
      </c>
      <c r="K1742" s="27">
        <v>41059</v>
      </c>
      <c r="L1742" s="7">
        <v>1700</v>
      </c>
      <c r="M1742" s="7">
        <v>0</v>
      </c>
      <c r="N1742" s="7"/>
      <c r="O1742" s="8">
        <v>1700</v>
      </c>
      <c r="P1742" s="7">
        <v>-1700</v>
      </c>
      <c r="Q1742" s="7">
        <v>0</v>
      </c>
      <c r="R1742" s="7">
        <v>0</v>
      </c>
      <c r="S1742" s="12">
        <f t="shared" si="957"/>
        <v>-1700</v>
      </c>
      <c r="T1742" s="18">
        <f t="shared" si="958"/>
        <v>0</v>
      </c>
      <c r="U1742" s="18">
        <v>0</v>
      </c>
      <c r="V1742" s="30">
        <f t="shared" si="959"/>
        <v>41030</v>
      </c>
      <c r="W1742" s="28">
        <f t="shared" si="964"/>
        <v>11.013888888888889</v>
      </c>
      <c r="X1742" s="38"/>
      <c r="AD1742"/>
      <c r="AE1742" s="43" t="s">
        <v>4037</v>
      </c>
      <c r="AF1742">
        <f>MATCH(AE1742,'CAT-4'!$A:$A,0)</f>
        <v>642</v>
      </c>
      <c r="AG1742">
        <f>MATCH(V1742,'CAT-4'!$1:$1,0)</f>
        <v>5</v>
      </c>
      <c r="AH1742">
        <f>INDEX('CAT-4'!$1:$1048576,FAR!AF1742,FAR!AG1742)</f>
        <v>100.5</v>
      </c>
      <c r="AI1742">
        <f>MATCH($AI$3,'CAT-4'!$1:$1,0)</f>
        <v>133</v>
      </c>
      <c r="AJ1742">
        <f>INDEX('CAT-4'!$1:$1048576,FAR!AF1742,FAR!AI1742)</f>
        <v>88.6</v>
      </c>
      <c r="AK1742" s="28">
        <f t="shared" si="961"/>
        <v>0.88159203980099499</v>
      </c>
      <c r="AL1742" s="28">
        <f t="shared" si="963"/>
        <v>0.88159203980099499</v>
      </c>
      <c r="AM1742" s="2">
        <f>INDEX(ELSV!$C$4:$G$58,MATCH(AE1742,ELSV!$G$4:$G$58,0),MATCH(IF(O1742&gt;2000000,"A",IF(O1742&gt;1000000,"B",IF(O1742&gt;100000,"C","D"))),ELSV!$C$4:$G$4,0))</f>
        <v>6</v>
      </c>
      <c r="AN1742" s="77">
        <f>INDEX(ELSV!$G$4:$K$58,MATCH(AE1742,ELSV!$G$4:$G$58,0),MATCH(IF(O1742&gt;2000000,"A",IF(O1742&gt;1000000,"B",IF(O1742&gt;100000,"C","D"))),ELSV!$G$4:$K$4,0))</f>
        <v>0.95</v>
      </c>
      <c r="AO1742" s="24">
        <f t="shared" ref="AO1742:AO1764" si="966">AL1742*O1742</f>
        <v>1498.7064676616915</v>
      </c>
      <c r="AP1742" s="24">
        <f t="shared" ref="AP1742:AP1764" si="967">AO1742*(AN1742/AM1742)*(IF(W1742&gt;AM1742,AM1742,W1742))</f>
        <v>1423.7711442786067</v>
      </c>
      <c r="AQ1742" s="25">
        <f t="shared" si="965"/>
        <v>74.935323383084778</v>
      </c>
    </row>
    <row r="1743" spans="1:43" x14ac:dyDescent="0.25">
      <c r="A1743" s="11">
        <v>3007</v>
      </c>
      <c r="B1743" s="6">
        <v>3007006203</v>
      </c>
      <c r="C1743" s="6">
        <v>20000401</v>
      </c>
      <c r="D1743" s="6">
        <v>5000000126</v>
      </c>
      <c r="E1743" s="6" t="s">
        <v>1585</v>
      </c>
      <c r="F1743" s="6" t="s">
        <v>1141</v>
      </c>
      <c r="G1743" s="6"/>
      <c r="H1743" s="6">
        <v>1</v>
      </c>
      <c r="I1743" s="6" t="s">
        <v>8</v>
      </c>
      <c r="J1743" s="27">
        <v>41059</v>
      </c>
      <c r="K1743" s="27">
        <v>41059</v>
      </c>
      <c r="L1743" s="7">
        <v>1700</v>
      </c>
      <c r="M1743" s="7">
        <v>0</v>
      </c>
      <c r="N1743" s="7"/>
      <c r="O1743" s="8">
        <v>1700</v>
      </c>
      <c r="P1743" s="7">
        <v>-1700</v>
      </c>
      <c r="Q1743" s="7">
        <v>0</v>
      </c>
      <c r="R1743" s="7">
        <v>0</v>
      </c>
      <c r="S1743" s="12">
        <f t="shared" si="957"/>
        <v>-1700</v>
      </c>
      <c r="T1743" s="18">
        <f t="shared" si="958"/>
        <v>0</v>
      </c>
      <c r="U1743" s="18">
        <v>0</v>
      </c>
      <c r="V1743" s="30">
        <f t="shared" si="959"/>
        <v>41030</v>
      </c>
      <c r="W1743" s="28">
        <f t="shared" si="964"/>
        <v>11.013888888888889</v>
      </c>
      <c r="X1743" s="38"/>
      <c r="AD1743"/>
      <c r="AE1743" s="43" t="s">
        <v>4037</v>
      </c>
      <c r="AF1743">
        <f>MATCH(AE1743,'CAT-4'!$A:$A,0)</f>
        <v>642</v>
      </c>
      <c r="AG1743">
        <f>MATCH(V1743,'CAT-4'!$1:$1,0)</f>
        <v>5</v>
      </c>
      <c r="AH1743">
        <f>INDEX('CAT-4'!$1:$1048576,FAR!AF1743,FAR!AG1743)</f>
        <v>100.5</v>
      </c>
      <c r="AI1743">
        <f>MATCH($AI$3,'CAT-4'!$1:$1,0)</f>
        <v>133</v>
      </c>
      <c r="AJ1743">
        <f>INDEX('CAT-4'!$1:$1048576,FAR!AF1743,FAR!AI1743)</f>
        <v>88.6</v>
      </c>
      <c r="AK1743" s="28">
        <f t="shared" si="961"/>
        <v>0.88159203980099499</v>
      </c>
      <c r="AL1743" s="28">
        <f t="shared" si="963"/>
        <v>0.88159203980099499</v>
      </c>
      <c r="AM1743" s="2">
        <f>INDEX(ELSV!$C$4:$G$58,MATCH(AE1743,ELSV!$G$4:$G$58,0),MATCH(IF(O1743&gt;2000000,"A",IF(O1743&gt;1000000,"B",IF(O1743&gt;100000,"C","D"))),ELSV!$C$4:$G$4,0))</f>
        <v>6</v>
      </c>
      <c r="AN1743" s="77">
        <f>INDEX(ELSV!$G$4:$K$58,MATCH(AE1743,ELSV!$G$4:$G$58,0),MATCH(IF(O1743&gt;2000000,"A",IF(O1743&gt;1000000,"B",IF(O1743&gt;100000,"C","D"))),ELSV!$G$4:$K$4,0))</f>
        <v>0.95</v>
      </c>
      <c r="AO1743" s="24">
        <f t="shared" si="966"/>
        <v>1498.7064676616915</v>
      </c>
      <c r="AP1743" s="24">
        <f t="shared" si="967"/>
        <v>1423.7711442786067</v>
      </c>
      <c r="AQ1743" s="25">
        <f t="shared" si="965"/>
        <v>74.935323383084778</v>
      </c>
    </row>
    <row r="1744" spans="1:43" x14ac:dyDescent="0.25">
      <c r="A1744" s="11">
        <v>3007</v>
      </c>
      <c r="B1744" s="6">
        <v>3007006203</v>
      </c>
      <c r="C1744" s="6">
        <v>20000401</v>
      </c>
      <c r="D1744" s="6">
        <v>5000000127</v>
      </c>
      <c r="E1744" s="6" t="s">
        <v>1585</v>
      </c>
      <c r="F1744" s="6" t="s">
        <v>1141</v>
      </c>
      <c r="G1744" s="6"/>
      <c r="H1744" s="6">
        <v>1</v>
      </c>
      <c r="I1744" s="6" t="s">
        <v>8</v>
      </c>
      <c r="J1744" s="27">
        <v>41059</v>
      </c>
      <c r="K1744" s="27">
        <v>41059</v>
      </c>
      <c r="L1744" s="7">
        <v>1700</v>
      </c>
      <c r="M1744" s="7">
        <v>0</v>
      </c>
      <c r="N1744" s="7"/>
      <c r="O1744" s="8">
        <v>1700</v>
      </c>
      <c r="P1744" s="7">
        <v>-1700</v>
      </c>
      <c r="Q1744" s="7">
        <v>0</v>
      </c>
      <c r="R1744" s="7">
        <v>0</v>
      </c>
      <c r="S1744" s="12">
        <f t="shared" si="957"/>
        <v>-1700</v>
      </c>
      <c r="T1744" s="18">
        <f t="shared" si="958"/>
        <v>0</v>
      </c>
      <c r="U1744" s="18">
        <v>0</v>
      </c>
      <c r="V1744" s="30">
        <f t="shared" si="959"/>
        <v>41030</v>
      </c>
      <c r="W1744" s="28">
        <f t="shared" si="964"/>
        <v>11.013888888888889</v>
      </c>
      <c r="X1744" s="38"/>
      <c r="AD1744"/>
      <c r="AE1744" s="43" t="s">
        <v>4037</v>
      </c>
      <c r="AF1744">
        <f>MATCH(AE1744,'CAT-4'!$A:$A,0)</f>
        <v>642</v>
      </c>
      <c r="AG1744">
        <f>MATCH(V1744,'CAT-4'!$1:$1,0)</f>
        <v>5</v>
      </c>
      <c r="AH1744">
        <f>INDEX('CAT-4'!$1:$1048576,FAR!AF1744,FAR!AG1744)</f>
        <v>100.5</v>
      </c>
      <c r="AI1744">
        <f>MATCH($AI$3,'CAT-4'!$1:$1,0)</f>
        <v>133</v>
      </c>
      <c r="AJ1744">
        <f>INDEX('CAT-4'!$1:$1048576,FAR!AF1744,FAR!AI1744)</f>
        <v>88.6</v>
      </c>
      <c r="AK1744" s="28">
        <f t="shared" si="961"/>
        <v>0.88159203980099499</v>
      </c>
      <c r="AL1744" s="28">
        <f t="shared" si="963"/>
        <v>0.88159203980099499</v>
      </c>
      <c r="AM1744" s="2">
        <f>INDEX(ELSV!$C$4:$G$58,MATCH(AE1744,ELSV!$G$4:$G$58,0),MATCH(IF(O1744&gt;2000000,"A",IF(O1744&gt;1000000,"B",IF(O1744&gt;100000,"C","D"))),ELSV!$C$4:$G$4,0))</f>
        <v>6</v>
      </c>
      <c r="AN1744" s="77">
        <f>INDEX(ELSV!$G$4:$K$58,MATCH(AE1744,ELSV!$G$4:$G$58,0),MATCH(IF(O1744&gt;2000000,"A",IF(O1744&gt;1000000,"B",IF(O1744&gt;100000,"C","D"))),ELSV!$G$4:$K$4,0))</f>
        <v>0.95</v>
      </c>
      <c r="AO1744" s="24">
        <f t="shared" si="966"/>
        <v>1498.7064676616915</v>
      </c>
      <c r="AP1744" s="24">
        <f t="shared" si="967"/>
        <v>1423.7711442786067</v>
      </c>
      <c r="AQ1744" s="25">
        <f t="shared" si="965"/>
        <v>74.935323383084778</v>
      </c>
    </row>
    <row r="1745" spans="1:43" x14ac:dyDescent="0.25">
      <c r="A1745" s="11">
        <v>3007</v>
      </c>
      <c r="B1745" s="6">
        <v>3007006203</v>
      </c>
      <c r="C1745" s="6">
        <v>20000401</v>
      </c>
      <c r="D1745" s="6">
        <v>5000000128</v>
      </c>
      <c r="E1745" s="6" t="s">
        <v>1585</v>
      </c>
      <c r="F1745" s="6" t="s">
        <v>1141</v>
      </c>
      <c r="G1745" s="6"/>
      <c r="H1745" s="6">
        <v>1</v>
      </c>
      <c r="I1745" s="6" t="s">
        <v>8</v>
      </c>
      <c r="J1745" s="27">
        <v>41059</v>
      </c>
      <c r="K1745" s="27">
        <v>41059</v>
      </c>
      <c r="L1745" s="7">
        <v>1700</v>
      </c>
      <c r="M1745" s="7">
        <v>0</v>
      </c>
      <c r="N1745" s="7"/>
      <c r="O1745" s="8">
        <v>1700</v>
      </c>
      <c r="P1745" s="7">
        <v>-1700</v>
      </c>
      <c r="Q1745" s="7">
        <v>0</v>
      </c>
      <c r="R1745" s="7">
        <v>0</v>
      </c>
      <c r="S1745" s="12">
        <f t="shared" si="957"/>
        <v>-1700</v>
      </c>
      <c r="T1745" s="18">
        <f t="shared" si="958"/>
        <v>0</v>
      </c>
      <c r="U1745" s="18">
        <v>0</v>
      </c>
      <c r="V1745" s="30">
        <f t="shared" si="959"/>
        <v>41030</v>
      </c>
      <c r="W1745" s="28">
        <f t="shared" si="964"/>
        <v>11.013888888888889</v>
      </c>
      <c r="X1745" s="38"/>
      <c r="AD1745"/>
      <c r="AE1745" s="43" t="s">
        <v>4037</v>
      </c>
      <c r="AF1745">
        <f>MATCH(AE1745,'CAT-4'!$A:$A,0)</f>
        <v>642</v>
      </c>
      <c r="AG1745">
        <f>MATCH(V1745,'CAT-4'!$1:$1,0)</f>
        <v>5</v>
      </c>
      <c r="AH1745">
        <f>INDEX('CAT-4'!$1:$1048576,FAR!AF1745,FAR!AG1745)</f>
        <v>100.5</v>
      </c>
      <c r="AI1745">
        <f>MATCH($AI$3,'CAT-4'!$1:$1,0)</f>
        <v>133</v>
      </c>
      <c r="AJ1745">
        <f>INDEX('CAT-4'!$1:$1048576,FAR!AF1745,FAR!AI1745)</f>
        <v>88.6</v>
      </c>
      <c r="AK1745" s="28">
        <f t="shared" si="961"/>
        <v>0.88159203980099499</v>
      </c>
      <c r="AL1745" s="28">
        <f t="shared" si="963"/>
        <v>0.88159203980099499</v>
      </c>
      <c r="AM1745" s="2">
        <f>INDEX(ELSV!$C$4:$G$58,MATCH(AE1745,ELSV!$G$4:$G$58,0),MATCH(IF(O1745&gt;2000000,"A",IF(O1745&gt;1000000,"B",IF(O1745&gt;100000,"C","D"))),ELSV!$C$4:$G$4,0))</f>
        <v>6</v>
      </c>
      <c r="AN1745" s="77">
        <f>INDEX(ELSV!$G$4:$K$58,MATCH(AE1745,ELSV!$G$4:$G$58,0),MATCH(IF(O1745&gt;2000000,"A",IF(O1745&gt;1000000,"B",IF(O1745&gt;100000,"C","D"))),ELSV!$G$4:$K$4,0))</f>
        <v>0.95</v>
      </c>
      <c r="AO1745" s="24">
        <f t="shared" si="966"/>
        <v>1498.7064676616915</v>
      </c>
      <c r="AP1745" s="24">
        <f t="shared" si="967"/>
        <v>1423.7711442786067</v>
      </c>
      <c r="AQ1745" s="25">
        <f t="shared" si="965"/>
        <v>74.935323383084778</v>
      </c>
    </row>
    <row r="1746" spans="1:43" x14ac:dyDescent="0.25">
      <c r="A1746" s="11">
        <v>3007</v>
      </c>
      <c r="B1746" s="6">
        <v>3007006203</v>
      </c>
      <c r="C1746" s="6">
        <v>20000401</v>
      </c>
      <c r="D1746" s="6">
        <v>5000000129</v>
      </c>
      <c r="E1746" s="6" t="s">
        <v>1585</v>
      </c>
      <c r="F1746" s="6" t="s">
        <v>1141</v>
      </c>
      <c r="G1746" s="6"/>
      <c r="H1746" s="6">
        <v>1</v>
      </c>
      <c r="I1746" s="6" t="s">
        <v>8</v>
      </c>
      <c r="J1746" s="27">
        <v>41059</v>
      </c>
      <c r="K1746" s="27">
        <v>41059</v>
      </c>
      <c r="L1746" s="7">
        <v>1700</v>
      </c>
      <c r="M1746" s="7">
        <v>0</v>
      </c>
      <c r="N1746" s="7"/>
      <c r="O1746" s="8">
        <v>1700</v>
      </c>
      <c r="P1746" s="7">
        <v>-1700</v>
      </c>
      <c r="Q1746" s="7">
        <v>0</v>
      </c>
      <c r="R1746" s="7">
        <v>0</v>
      </c>
      <c r="S1746" s="12">
        <f t="shared" si="957"/>
        <v>-1700</v>
      </c>
      <c r="T1746" s="18">
        <f t="shared" si="958"/>
        <v>0</v>
      </c>
      <c r="U1746" s="18">
        <v>0</v>
      </c>
      <c r="V1746" s="30">
        <f t="shared" si="959"/>
        <v>41030</v>
      </c>
      <c r="W1746" s="28">
        <f t="shared" si="964"/>
        <v>11.013888888888889</v>
      </c>
      <c r="X1746" s="38"/>
      <c r="AD1746"/>
      <c r="AE1746" s="43" t="s">
        <v>4037</v>
      </c>
      <c r="AF1746">
        <f>MATCH(AE1746,'CAT-4'!$A:$A,0)</f>
        <v>642</v>
      </c>
      <c r="AG1746">
        <f>MATCH(V1746,'CAT-4'!$1:$1,0)</f>
        <v>5</v>
      </c>
      <c r="AH1746">
        <f>INDEX('CAT-4'!$1:$1048576,FAR!AF1746,FAR!AG1746)</f>
        <v>100.5</v>
      </c>
      <c r="AI1746">
        <f>MATCH($AI$3,'CAT-4'!$1:$1,0)</f>
        <v>133</v>
      </c>
      <c r="AJ1746">
        <f>INDEX('CAT-4'!$1:$1048576,FAR!AF1746,FAR!AI1746)</f>
        <v>88.6</v>
      </c>
      <c r="AK1746" s="28">
        <f t="shared" si="961"/>
        <v>0.88159203980099499</v>
      </c>
      <c r="AL1746" s="28">
        <f t="shared" si="963"/>
        <v>0.88159203980099499</v>
      </c>
      <c r="AM1746" s="2">
        <f>INDEX(ELSV!$C$4:$G$58,MATCH(AE1746,ELSV!$G$4:$G$58,0),MATCH(IF(O1746&gt;2000000,"A",IF(O1746&gt;1000000,"B",IF(O1746&gt;100000,"C","D"))),ELSV!$C$4:$G$4,0))</f>
        <v>6</v>
      </c>
      <c r="AN1746" s="77">
        <f>INDEX(ELSV!$G$4:$K$58,MATCH(AE1746,ELSV!$G$4:$G$58,0),MATCH(IF(O1746&gt;2000000,"A",IF(O1746&gt;1000000,"B",IF(O1746&gt;100000,"C","D"))),ELSV!$G$4:$K$4,0))</f>
        <v>0.95</v>
      </c>
      <c r="AO1746" s="24">
        <f t="shared" si="966"/>
        <v>1498.7064676616915</v>
      </c>
      <c r="AP1746" s="24">
        <f t="shared" si="967"/>
        <v>1423.7711442786067</v>
      </c>
      <c r="AQ1746" s="25">
        <f t="shared" si="965"/>
        <v>74.935323383084778</v>
      </c>
    </row>
    <row r="1747" spans="1:43" x14ac:dyDescent="0.25">
      <c r="A1747" s="11">
        <v>3007</v>
      </c>
      <c r="B1747" s="6">
        <v>3007006203</v>
      </c>
      <c r="C1747" s="6">
        <v>20000401</v>
      </c>
      <c r="D1747" s="6">
        <v>5000000130</v>
      </c>
      <c r="E1747" s="6" t="s">
        <v>1585</v>
      </c>
      <c r="F1747" s="6" t="s">
        <v>1141</v>
      </c>
      <c r="G1747" s="6"/>
      <c r="H1747" s="6">
        <v>1</v>
      </c>
      <c r="I1747" s="6" t="s">
        <v>8</v>
      </c>
      <c r="J1747" s="27">
        <v>41059</v>
      </c>
      <c r="K1747" s="27">
        <v>41059</v>
      </c>
      <c r="L1747" s="7">
        <v>1700</v>
      </c>
      <c r="M1747" s="7">
        <v>0</v>
      </c>
      <c r="N1747" s="7"/>
      <c r="O1747" s="8">
        <v>1700</v>
      </c>
      <c r="P1747" s="7">
        <v>-1700</v>
      </c>
      <c r="Q1747" s="7">
        <v>0</v>
      </c>
      <c r="R1747" s="7">
        <v>0</v>
      </c>
      <c r="S1747" s="12">
        <f t="shared" si="957"/>
        <v>-1700</v>
      </c>
      <c r="T1747" s="18">
        <f t="shared" si="958"/>
        <v>0</v>
      </c>
      <c r="U1747" s="18">
        <v>0</v>
      </c>
      <c r="V1747" s="30">
        <f t="shared" si="959"/>
        <v>41030</v>
      </c>
      <c r="W1747" s="28">
        <f t="shared" si="964"/>
        <v>11.013888888888889</v>
      </c>
      <c r="X1747" s="38"/>
      <c r="AD1747"/>
      <c r="AE1747" s="43" t="s">
        <v>4037</v>
      </c>
      <c r="AF1747">
        <f>MATCH(AE1747,'CAT-4'!$A:$A,0)</f>
        <v>642</v>
      </c>
      <c r="AG1747">
        <f>MATCH(V1747,'CAT-4'!$1:$1,0)</f>
        <v>5</v>
      </c>
      <c r="AH1747">
        <f>INDEX('CAT-4'!$1:$1048576,FAR!AF1747,FAR!AG1747)</f>
        <v>100.5</v>
      </c>
      <c r="AI1747">
        <f>MATCH($AI$3,'CAT-4'!$1:$1,0)</f>
        <v>133</v>
      </c>
      <c r="AJ1747">
        <f>INDEX('CAT-4'!$1:$1048576,FAR!AF1747,FAR!AI1747)</f>
        <v>88.6</v>
      </c>
      <c r="AK1747" s="28">
        <f t="shared" si="961"/>
        <v>0.88159203980099499</v>
      </c>
      <c r="AL1747" s="28">
        <f t="shared" si="963"/>
        <v>0.88159203980099499</v>
      </c>
      <c r="AM1747" s="2">
        <f>INDEX(ELSV!$C$4:$G$58,MATCH(AE1747,ELSV!$G$4:$G$58,0),MATCH(IF(O1747&gt;2000000,"A",IF(O1747&gt;1000000,"B",IF(O1747&gt;100000,"C","D"))),ELSV!$C$4:$G$4,0))</f>
        <v>6</v>
      </c>
      <c r="AN1747" s="77">
        <f>INDEX(ELSV!$G$4:$K$58,MATCH(AE1747,ELSV!$G$4:$G$58,0),MATCH(IF(O1747&gt;2000000,"A",IF(O1747&gt;1000000,"B",IF(O1747&gt;100000,"C","D"))),ELSV!$G$4:$K$4,0))</f>
        <v>0.95</v>
      </c>
      <c r="AO1747" s="24">
        <f t="shared" si="966"/>
        <v>1498.7064676616915</v>
      </c>
      <c r="AP1747" s="24">
        <f t="shared" si="967"/>
        <v>1423.7711442786067</v>
      </c>
      <c r="AQ1747" s="25">
        <f t="shared" si="965"/>
        <v>74.935323383084778</v>
      </c>
    </row>
    <row r="1748" spans="1:43" x14ac:dyDescent="0.25">
      <c r="A1748" s="11">
        <v>3007</v>
      </c>
      <c r="B1748" s="6">
        <v>3007006203</v>
      </c>
      <c r="C1748" s="6">
        <v>20000401</v>
      </c>
      <c r="D1748" s="6">
        <v>5000000131</v>
      </c>
      <c r="E1748" s="6" t="s">
        <v>1585</v>
      </c>
      <c r="F1748" s="6" t="s">
        <v>1141</v>
      </c>
      <c r="G1748" s="6"/>
      <c r="H1748" s="6">
        <v>1</v>
      </c>
      <c r="I1748" s="6" t="s">
        <v>8</v>
      </c>
      <c r="J1748" s="27">
        <v>41059</v>
      </c>
      <c r="K1748" s="27">
        <v>41059</v>
      </c>
      <c r="L1748" s="7">
        <v>1700</v>
      </c>
      <c r="M1748" s="7">
        <v>0</v>
      </c>
      <c r="N1748" s="7"/>
      <c r="O1748" s="8">
        <v>1700</v>
      </c>
      <c r="P1748" s="7">
        <v>-1700</v>
      </c>
      <c r="Q1748" s="7">
        <v>0</v>
      </c>
      <c r="R1748" s="7">
        <v>0</v>
      </c>
      <c r="S1748" s="12">
        <f t="shared" si="957"/>
        <v>-1700</v>
      </c>
      <c r="T1748" s="18">
        <f t="shared" si="958"/>
        <v>0</v>
      </c>
      <c r="U1748" s="18">
        <v>0</v>
      </c>
      <c r="V1748" s="30">
        <f t="shared" si="959"/>
        <v>41030</v>
      </c>
      <c r="W1748" s="28">
        <f t="shared" si="964"/>
        <v>11.013888888888889</v>
      </c>
      <c r="X1748" s="38"/>
      <c r="AD1748"/>
      <c r="AE1748" s="43" t="s">
        <v>4037</v>
      </c>
      <c r="AF1748">
        <f>MATCH(AE1748,'CAT-4'!$A:$A,0)</f>
        <v>642</v>
      </c>
      <c r="AG1748">
        <f>MATCH(V1748,'CAT-4'!$1:$1,0)</f>
        <v>5</v>
      </c>
      <c r="AH1748">
        <f>INDEX('CAT-4'!$1:$1048576,FAR!AF1748,FAR!AG1748)</f>
        <v>100.5</v>
      </c>
      <c r="AI1748">
        <f>MATCH($AI$3,'CAT-4'!$1:$1,0)</f>
        <v>133</v>
      </c>
      <c r="AJ1748">
        <f>INDEX('CAT-4'!$1:$1048576,FAR!AF1748,FAR!AI1748)</f>
        <v>88.6</v>
      </c>
      <c r="AK1748" s="28">
        <f t="shared" si="961"/>
        <v>0.88159203980099499</v>
      </c>
      <c r="AL1748" s="28">
        <f t="shared" si="963"/>
        <v>0.88159203980099499</v>
      </c>
      <c r="AM1748" s="2">
        <f>INDEX(ELSV!$C$4:$G$58,MATCH(AE1748,ELSV!$G$4:$G$58,0),MATCH(IF(O1748&gt;2000000,"A",IF(O1748&gt;1000000,"B",IF(O1748&gt;100000,"C","D"))),ELSV!$C$4:$G$4,0))</f>
        <v>6</v>
      </c>
      <c r="AN1748" s="77">
        <f>INDEX(ELSV!$G$4:$K$58,MATCH(AE1748,ELSV!$G$4:$G$58,0),MATCH(IF(O1748&gt;2000000,"A",IF(O1748&gt;1000000,"B",IF(O1748&gt;100000,"C","D"))),ELSV!$G$4:$K$4,0))</f>
        <v>0.95</v>
      </c>
      <c r="AO1748" s="24">
        <f t="shared" si="966"/>
        <v>1498.7064676616915</v>
      </c>
      <c r="AP1748" s="24">
        <f t="shared" si="967"/>
        <v>1423.7711442786067</v>
      </c>
      <c r="AQ1748" s="25">
        <f t="shared" si="965"/>
        <v>74.935323383084778</v>
      </c>
    </row>
    <row r="1749" spans="1:43" x14ac:dyDescent="0.25">
      <c r="A1749" s="11">
        <v>3007</v>
      </c>
      <c r="B1749" s="6">
        <v>3007006203</v>
      </c>
      <c r="C1749" s="6">
        <v>20000401</v>
      </c>
      <c r="D1749" s="6">
        <v>5000000132</v>
      </c>
      <c r="E1749" s="6" t="s">
        <v>1585</v>
      </c>
      <c r="F1749" s="6" t="s">
        <v>1141</v>
      </c>
      <c r="G1749" s="6"/>
      <c r="H1749" s="6">
        <v>1</v>
      </c>
      <c r="I1749" s="6" t="s">
        <v>8</v>
      </c>
      <c r="J1749" s="27">
        <v>41059</v>
      </c>
      <c r="K1749" s="27">
        <v>41059</v>
      </c>
      <c r="L1749" s="7">
        <v>1700</v>
      </c>
      <c r="M1749" s="7">
        <v>0</v>
      </c>
      <c r="N1749" s="7"/>
      <c r="O1749" s="8">
        <v>1700</v>
      </c>
      <c r="P1749" s="7">
        <v>-1700</v>
      </c>
      <c r="Q1749" s="7">
        <v>0</v>
      </c>
      <c r="R1749" s="7">
        <v>0</v>
      </c>
      <c r="S1749" s="12">
        <f t="shared" si="957"/>
        <v>-1700</v>
      </c>
      <c r="T1749" s="18">
        <f t="shared" si="958"/>
        <v>0</v>
      </c>
      <c r="U1749" s="18">
        <v>0</v>
      </c>
      <c r="V1749" s="30">
        <f t="shared" si="959"/>
        <v>41030</v>
      </c>
      <c r="W1749" s="28">
        <f t="shared" si="964"/>
        <v>11.013888888888889</v>
      </c>
      <c r="X1749" s="38"/>
      <c r="AD1749"/>
      <c r="AE1749" s="43" t="s">
        <v>4037</v>
      </c>
      <c r="AF1749">
        <f>MATCH(AE1749,'CAT-4'!$A:$A,0)</f>
        <v>642</v>
      </c>
      <c r="AG1749">
        <f>MATCH(V1749,'CAT-4'!$1:$1,0)</f>
        <v>5</v>
      </c>
      <c r="AH1749">
        <f>INDEX('CAT-4'!$1:$1048576,FAR!AF1749,FAR!AG1749)</f>
        <v>100.5</v>
      </c>
      <c r="AI1749">
        <f>MATCH($AI$3,'CAT-4'!$1:$1,0)</f>
        <v>133</v>
      </c>
      <c r="AJ1749">
        <f>INDEX('CAT-4'!$1:$1048576,FAR!AF1749,FAR!AI1749)</f>
        <v>88.6</v>
      </c>
      <c r="AK1749" s="28">
        <f t="shared" si="961"/>
        <v>0.88159203980099499</v>
      </c>
      <c r="AL1749" s="28">
        <f t="shared" si="963"/>
        <v>0.88159203980099499</v>
      </c>
      <c r="AM1749" s="2">
        <f>INDEX(ELSV!$C$4:$G$58,MATCH(AE1749,ELSV!$G$4:$G$58,0),MATCH(IF(O1749&gt;2000000,"A",IF(O1749&gt;1000000,"B",IF(O1749&gt;100000,"C","D"))),ELSV!$C$4:$G$4,0))</f>
        <v>6</v>
      </c>
      <c r="AN1749" s="77">
        <f>INDEX(ELSV!$G$4:$K$58,MATCH(AE1749,ELSV!$G$4:$G$58,0),MATCH(IF(O1749&gt;2000000,"A",IF(O1749&gt;1000000,"B",IF(O1749&gt;100000,"C","D"))),ELSV!$G$4:$K$4,0))</f>
        <v>0.95</v>
      </c>
      <c r="AO1749" s="24">
        <f t="shared" si="966"/>
        <v>1498.7064676616915</v>
      </c>
      <c r="AP1749" s="24">
        <f t="shared" si="967"/>
        <v>1423.7711442786067</v>
      </c>
      <c r="AQ1749" s="25">
        <f t="shared" si="965"/>
        <v>74.935323383084778</v>
      </c>
    </row>
    <row r="1750" spans="1:43" x14ac:dyDescent="0.25">
      <c r="A1750" s="11">
        <v>3007</v>
      </c>
      <c r="B1750" s="6">
        <v>3007006203</v>
      </c>
      <c r="C1750" s="6">
        <v>20000401</v>
      </c>
      <c r="D1750" s="6">
        <v>5000000133</v>
      </c>
      <c r="E1750" s="6" t="s">
        <v>1585</v>
      </c>
      <c r="F1750" s="6" t="s">
        <v>1141</v>
      </c>
      <c r="G1750" s="6"/>
      <c r="H1750" s="6">
        <v>1</v>
      </c>
      <c r="I1750" s="6" t="s">
        <v>8</v>
      </c>
      <c r="J1750" s="27">
        <v>41059</v>
      </c>
      <c r="K1750" s="27">
        <v>41059</v>
      </c>
      <c r="L1750" s="7">
        <v>1700</v>
      </c>
      <c r="M1750" s="7">
        <v>0</v>
      </c>
      <c r="N1750" s="7"/>
      <c r="O1750" s="8">
        <v>1700</v>
      </c>
      <c r="P1750" s="7">
        <v>-1700</v>
      </c>
      <c r="Q1750" s="7">
        <v>0</v>
      </c>
      <c r="R1750" s="7">
        <v>0</v>
      </c>
      <c r="S1750" s="12">
        <f t="shared" si="957"/>
        <v>-1700</v>
      </c>
      <c r="T1750" s="18">
        <f t="shared" si="958"/>
        <v>0</v>
      </c>
      <c r="U1750" s="18">
        <v>0</v>
      </c>
      <c r="V1750" s="30">
        <f t="shared" si="959"/>
        <v>41030</v>
      </c>
      <c r="W1750" s="28">
        <f t="shared" si="964"/>
        <v>11.013888888888889</v>
      </c>
      <c r="X1750" s="38"/>
      <c r="AD1750"/>
      <c r="AE1750" s="43" t="s">
        <v>4037</v>
      </c>
      <c r="AF1750">
        <f>MATCH(AE1750,'CAT-4'!$A:$A,0)</f>
        <v>642</v>
      </c>
      <c r="AG1750">
        <f>MATCH(V1750,'CAT-4'!$1:$1,0)</f>
        <v>5</v>
      </c>
      <c r="AH1750">
        <f>INDEX('CAT-4'!$1:$1048576,FAR!AF1750,FAR!AG1750)</f>
        <v>100.5</v>
      </c>
      <c r="AI1750">
        <f>MATCH($AI$3,'CAT-4'!$1:$1,0)</f>
        <v>133</v>
      </c>
      <c r="AJ1750">
        <f>INDEX('CAT-4'!$1:$1048576,FAR!AF1750,FAR!AI1750)</f>
        <v>88.6</v>
      </c>
      <c r="AK1750" s="28">
        <f t="shared" si="961"/>
        <v>0.88159203980099499</v>
      </c>
      <c r="AL1750" s="28">
        <f t="shared" si="963"/>
        <v>0.88159203980099499</v>
      </c>
      <c r="AM1750" s="2">
        <f>INDEX(ELSV!$C$4:$G$58,MATCH(AE1750,ELSV!$G$4:$G$58,0),MATCH(IF(O1750&gt;2000000,"A",IF(O1750&gt;1000000,"B",IF(O1750&gt;100000,"C","D"))),ELSV!$C$4:$G$4,0))</f>
        <v>6</v>
      </c>
      <c r="AN1750" s="77">
        <f>INDEX(ELSV!$G$4:$K$58,MATCH(AE1750,ELSV!$G$4:$G$58,0),MATCH(IF(O1750&gt;2000000,"A",IF(O1750&gt;1000000,"B",IF(O1750&gt;100000,"C","D"))),ELSV!$G$4:$K$4,0))</f>
        <v>0.95</v>
      </c>
      <c r="AO1750" s="24">
        <f t="shared" si="966"/>
        <v>1498.7064676616915</v>
      </c>
      <c r="AP1750" s="24">
        <f t="shared" si="967"/>
        <v>1423.7711442786067</v>
      </c>
      <c r="AQ1750" s="25">
        <f t="shared" si="965"/>
        <v>74.935323383084778</v>
      </c>
    </row>
    <row r="1751" spans="1:43" x14ac:dyDescent="0.25">
      <c r="A1751" s="11">
        <v>3007</v>
      </c>
      <c r="B1751" s="6">
        <v>3007006203</v>
      </c>
      <c r="C1751" s="6">
        <v>20000401</v>
      </c>
      <c r="D1751" s="6">
        <v>5000000134</v>
      </c>
      <c r="E1751" s="6" t="s">
        <v>1585</v>
      </c>
      <c r="F1751" s="6" t="s">
        <v>1141</v>
      </c>
      <c r="G1751" s="6"/>
      <c r="H1751" s="6">
        <v>1</v>
      </c>
      <c r="I1751" s="6" t="s">
        <v>8</v>
      </c>
      <c r="J1751" s="27">
        <v>41059</v>
      </c>
      <c r="K1751" s="27">
        <v>41059</v>
      </c>
      <c r="L1751" s="7">
        <v>1700</v>
      </c>
      <c r="M1751" s="7">
        <v>0</v>
      </c>
      <c r="N1751" s="7"/>
      <c r="O1751" s="8">
        <v>1700</v>
      </c>
      <c r="P1751" s="7">
        <v>-1700</v>
      </c>
      <c r="Q1751" s="7">
        <v>0</v>
      </c>
      <c r="R1751" s="7">
        <v>0</v>
      </c>
      <c r="S1751" s="12">
        <f t="shared" si="957"/>
        <v>-1700</v>
      </c>
      <c r="T1751" s="18">
        <f t="shared" si="958"/>
        <v>0</v>
      </c>
      <c r="U1751" s="18">
        <v>0</v>
      </c>
      <c r="V1751" s="30">
        <f t="shared" si="959"/>
        <v>41030</v>
      </c>
      <c r="W1751" s="28">
        <f t="shared" si="964"/>
        <v>11.013888888888889</v>
      </c>
      <c r="X1751" s="38"/>
      <c r="AD1751"/>
      <c r="AE1751" s="43" t="s">
        <v>4037</v>
      </c>
      <c r="AF1751">
        <f>MATCH(AE1751,'CAT-4'!$A:$A,0)</f>
        <v>642</v>
      </c>
      <c r="AG1751">
        <f>MATCH(V1751,'CAT-4'!$1:$1,0)</f>
        <v>5</v>
      </c>
      <c r="AH1751">
        <f>INDEX('CAT-4'!$1:$1048576,FAR!AF1751,FAR!AG1751)</f>
        <v>100.5</v>
      </c>
      <c r="AI1751">
        <f>MATCH($AI$3,'CAT-4'!$1:$1,0)</f>
        <v>133</v>
      </c>
      <c r="AJ1751">
        <f>INDEX('CAT-4'!$1:$1048576,FAR!AF1751,FAR!AI1751)</f>
        <v>88.6</v>
      </c>
      <c r="AK1751" s="28">
        <f t="shared" si="961"/>
        <v>0.88159203980099499</v>
      </c>
      <c r="AL1751" s="28">
        <f t="shared" si="963"/>
        <v>0.88159203980099499</v>
      </c>
      <c r="AM1751" s="2">
        <f>INDEX(ELSV!$C$4:$G$58,MATCH(AE1751,ELSV!$G$4:$G$58,0),MATCH(IF(O1751&gt;2000000,"A",IF(O1751&gt;1000000,"B",IF(O1751&gt;100000,"C","D"))),ELSV!$C$4:$G$4,0))</f>
        <v>6</v>
      </c>
      <c r="AN1751" s="77">
        <f>INDEX(ELSV!$G$4:$K$58,MATCH(AE1751,ELSV!$G$4:$G$58,0),MATCH(IF(O1751&gt;2000000,"A",IF(O1751&gt;1000000,"B",IF(O1751&gt;100000,"C","D"))),ELSV!$G$4:$K$4,0))</f>
        <v>0.95</v>
      </c>
      <c r="AO1751" s="24">
        <f t="shared" si="966"/>
        <v>1498.7064676616915</v>
      </c>
      <c r="AP1751" s="24">
        <f t="shared" si="967"/>
        <v>1423.7711442786067</v>
      </c>
      <c r="AQ1751" s="25">
        <f t="shared" si="965"/>
        <v>74.935323383084778</v>
      </c>
    </row>
    <row r="1752" spans="1:43" x14ac:dyDescent="0.25">
      <c r="A1752" s="11">
        <v>3007</v>
      </c>
      <c r="B1752" s="6">
        <v>3007006203</v>
      </c>
      <c r="C1752" s="6">
        <v>20000401</v>
      </c>
      <c r="D1752" s="6">
        <v>5000000135</v>
      </c>
      <c r="E1752" s="6" t="s">
        <v>1585</v>
      </c>
      <c r="F1752" s="6" t="s">
        <v>1141</v>
      </c>
      <c r="G1752" s="6"/>
      <c r="H1752" s="6">
        <v>1</v>
      </c>
      <c r="I1752" s="6" t="s">
        <v>8</v>
      </c>
      <c r="J1752" s="27">
        <v>41059</v>
      </c>
      <c r="K1752" s="27">
        <v>41059</v>
      </c>
      <c r="L1752" s="7">
        <v>1700</v>
      </c>
      <c r="M1752" s="7">
        <v>0</v>
      </c>
      <c r="N1752" s="7"/>
      <c r="O1752" s="8">
        <v>1700</v>
      </c>
      <c r="P1752" s="7">
        <v>-1700</v>
      </c>
      <c r="Q1752" s="7">
        <v>0</v>
      </c>
      <c r="R1752" s="7">
        <v>0</v>
      </c>
      <c r="S1752" s="12">
        <f t="shared" si="957"/>
        <v>-1700</v>
      </c>
      <c r="T1752" s="18">
        <f t="shared" si="958"/>
        <v>0</v>
      </c>
      <c r="U1752" s="18">
        <v>0</v>
      </c>
      <c r="V1752" s="30">
        <f t="shared" si="959"/>
        <v>41030</v>
      </c>
      <c r="W1752" s="28">
        <f t="shared" si="964"/>
        <v>11.013888888888889</v>
      </c>
      <c r="X1752" s="38"/>
      <c r="AD1752"/>
      <c r="AE1752" s="43" t="s">
        <v>4037</v>
      </c>
      <c r="AF1752">
        <f>MATCH(AE1752,'CAT-4'!$A:$A,0)</f>
        <v>642</v>
      </c>
      <c r="AG1752">
        <f>MATCH(V1752,'CAT-4'!$1:$1,0)</f>
        <v>5</v>
      </c>
      <c r="AH1752">
        <f>INDEX('CAT-4'!$1:$1048576,FAR!AF1752,FAR!AG1752)</f>
        <v>100.5</v>
      </c>
      <c r="AI1752">
        <f>MATCH($AI$3,'CAT-4'!$1:$1,0)</f>
        <v>133</v>
      </c>
      <c r="AJ1752">
        <f>INDEX('CAT-4'!$1:$1048576,FAR!AF1752,FAR!AI1752)</f>
        <v>88.6</v>
      </c>
      <c r="AK1752" s="28">
        <f t="shared" si="961"/>
        <v>0.88159203980099499</v>
      </c>
      <c r="AL1752" s="28">
        <f t="shared" si="963"/>
        <v>0.88159203980099499</v>
      </c>
      <c r="AM1752" s="2">
        <f>INDEX(ELSV!$C$4:$G$58,MATCH(AE1752,ELSV!$G$4:$G$58,0),MATCH(IF(O1752&gt;2000000,"A",IF(O1752&gt;1000000,"B",IF(O1752&gt;100000,"C","D"))),ELSV!$C$4:$G$4,0))</f>
        <v>6</v>
      </c>
      <c r="AN1752" s="77">
        <f>INDEX(ELSV!$G$4:$K$58,MATCH(AE1752,ELSV!$G$4:$G$58,0),MATCH(IF(O1752&gt;2000000,"A",IF(O1752&gt;1000000,"B",IF(O1752&gt;100000,"C","D"))),ELSV!$G$4:$K$4,0))</f>
        <v>0.95</v>
      </c>
      <c r="AO1752" s="24">
        <f t="shared" si="966"/>
        <v>1498.7064676616915</v>
      </c>
      <c r="AP1752" s="24">
        <f t="shared" si="967"/>
        <v>1423.7711442786067</v>
      </c>
      <c r="AQ1752" s="25">
        <f t="shared" si="965"/>
        <v>74.935323383084778</v>
      </c>
    </row>
    <row r="1753" spans="1:43" x14ac:dyDescent="0.25">
      <c r="A1753" s="11">
        <v>3007</v>
      </c>
      <c r="B1753" s="6">
        <v>3007006203</v>
      </c>
      <c r="C1753" s="6">
        <v>20000401</v>
      </c>
      <c r="D1753" s="6">
        <v>5000000136</v>
      </c>
      <c r="E1753" s="6" t="s">
        <v>1585</v>
      </c>
      <c r="F1753" s="6" t="s">
        <v>1141</v>
      </c>
      <c r="G1753" s="6"/>
      <c r="H1753" s="6">
        <v>1</v>
      </c>
      <c r="I1753" s="6" t="s">
        <v>8</v>
      </c>
      <c r="J1753" s="27">
        <v>41059</v>
      </c>
      <c r="K1753" s="27">
        <v>41059</v>
      </c>
      <c r="L1753" s="7">
        <v>1700</v>
      </c>
      <c r="M1753" s="7">
        <v>0</v>
      </c>
      <c r="N1753" s="7"/>
      <c r="O1753" s="8">
        <v>1700</v>
      </c>
      <c r="P1753" s="7">
        <v>-1700</v>
      </c>
      <c r="Q1753" s="7">
        <v>0</v>
      </c>
      <c r="R1753" s="7">
        <v>0</v>
      </c>
      <c r="S1753" s="12">
        <f t="shared" si="957"/>
        <v>-1700</v>
      </c>
      <c r="T1753" s="18">
        <f t="shared" si="958"/>
        <v>0</v>
      </c>
      <c r="U1753" s="18">
        <v>0</v>
      </c>
      <c r="V1753" s="30">
        <f t="shared" si="959"/>
        <v>41030</v>
      </c>
      <c r="W1753" s="28">
        <f t="shared" si="964"/>
        <v>11.013888888888889</v>
      </c>
      <c r="X1753" s="38"/>
      <c r="AD1753"/>
      <c r="AE1753" s="43" t="s">
        <v>4037</v>
      </c>
      <c r="AF1753">
        <f>MATCH(AE1753,'CAT-4'!$A:$A,0)</f>
        <v>642</v>
      </c>
      <c r="AG1753">
        <f>MATCH(V1753,'CAT-4'!$1:$1,0)</f>
        <v>5</v>
      </c>
      <c r="AH1753">
        <f>INDEX('CAT-4'!$1:$1048576,FAR!AF1753,FAR!AG1753)</f>
        <v>100.5</v>
      </c>
      <c r="AI1753">
        <f>MATCH($AI$3,'CAT-4'!$1:$1,0)</f>
        <v>133</v>
      </c>
      <c r="AJ1753">
        <f>INDEX('CAT-4'!$1:$1048576,FAR!AF1753,FAR!AI1753)</f>
        <v>88.6</v>
      </c>
      <c r="AK1753" s="28">
        <f t="shared" si="961"/>
        <v>0.88159203980099499</v>
      </c>
      <c r="AL1753" s="28">
        <f t="shared" si="963"/>
        <v>0.88159203980099499</v>
      </c>
      <c r="AM1753" s="2">
        <f>INDEX(ELSV!$C$4:$G$58,MATCH(AE1753,ELSV!$G$4:$G$58,0),MATCH(IF(O1753&gt;2000000,"A",IF(O1753&gt;1000000,"B",IF(O1753&gt;100000,"C","D"))),ELSV!$C$4:$G$4,0))</f>
        <v>6</v>
      </c>
      <c r="AN1753" s="77">
        <f>INDEX(ELSV!$G$4:$K$58,MATCH(AE1753,ELSV!$G$4:$G$58,0),MATCH(IF(O1753&gt;2000000,"A",IF(O1753&gt;1000000,"B",IF(O1753&gt;100000,"C","D"))),ELSV!$G$4:$K$4,0))</f>
        <v>0.95</v>
      </c>
      <c r="AO1753" s="24">
        <f t="shared" si="966"/>
        <v>1498.7064676616915</v>
      </c>
      <c r="AP1753" s="24">
        <f t="shared" si="967"/>
        <v>1423.7711442786067</v>
      </c>
      <c r="AQ1753" s="25">
        <f t="shared" si="965"/>
        <v>74.935323383084778</v>
      </c>
    </row>
    <row r="1754" spans="1:43" x14ac:dyDescent="0.25">
      <c r="A1754" s="11">
        <v>3007</v>
      </c>
      <c r="B1754" s="6">
        <v>3007006203</v>
      </c>
      <c r="C1754" s="6">
        <v>20000401</v>
      </c>
      <c r="D1754" s="6">
        <v>5000000137</v>
      </c>
      <c r="E1754" s="6" t="s">
        <v>1585</v>
      </c>
      <c r="F1754" s="6" t="s">
        <v>1141</v>
      </c>
      <c r="G1754" s="6"/>
      <c r="H1754" s="6">
        <v>1</v>
      </c>
      <c r="I1754" s="6" t="s">
        <v>8</v>
      </c>
      <c r="J1754" s="27">
        <v>41059</v>
      </c>
      <c r="K1754" s="27">
        <v>41059</v>
      </c>
      <c r="L1754" s="7">
        <v>1700</v>
      </c>
      <c r="M1754" s="7">
        <v>0</v>
      </c>
      <c r="N1754" s="7"/>
      <c r="O1754" s="8">
        <v>1700</v>
      </c>
      <c r="P1754" s="7">
        <v>-1700</v>
      </c>
      <c r="Q1754" s="7">
        <v>0</v>
      </c>
      <c r="R1754" s="7">
        <v>0</v>
      </c>
      <c r="S1754" s="12">
        <f t="shared" si="957"/>
        <v>-1700</v>
      </c>
      <c r="T1754" s="18">
        <f t="shared" si="958"/>
        <v>0</v>
      </c>
      <c r="U1754" s="18">
        <v>0</v>
      </c>
      <c r="V1754" s="30">
        <f t="shared" si="959"/>
        <v>41030</v>
      </c>
      <c r="W1754" s="28">
        <f t="shared" si="964"/>
        <v>11.013888888888889</v>
      </c>
      <c r="X1754" s="38"/>
      <c r="AD1754"/>
      <c r="AE1754" s="43" t="s">
        <v>4037</v>
      </c>
      <c r="AF1754">
        <f>MATCH(AE1754,'CAT-4'!$A:$A,0)</f>
        <v>642</v>
      </c>
      <c r="AG1754">
        <f>MATCH(V1754,'CAT-4'!$1:$1,0)</f>
        <v>5</v>
      </c>
      <c r="AH1754">
        <f>INDEX('CAT-4'!$1:$1048576,FAR!AF1754,FAR!AG1754)</f>
        <v>100.5</v>
      </c>
      <c r="AI1754">
        <f>MATCH($AI$3,'CAT-4'!$1:$1,0)</f>
        <v>133</v>
      </c>
      <c r="AJ1754">
        <f>INDEX('CAT-4'!$1:$1048576,FAR!AF1754,FAR!AI1754)</f>
        <v>88.6</v>
      </c>
      <c r="AK1754" s="28">
        <f t="shared" si="961"/>
        <v>0.88159203980099499</v>
      </c>
      <c r="AL1754" s="28">
        <f t="shared" si="963"/>
        <v>0.88159203980099499</v>
      </c>
      <c r="AM1754" s="2">
        <f>INDEX(ELSV!$C$4:$G$58,MATCH(AE1754,ELSV!$G$4:$G$58,0),MATCH(IF(O1754&gt;2000000,"A",IF(O1754&gt;1000000,"B",IF(O1754&gt;100000,"C","D"))),ELSV!$C$4:$G$4,0))</f>
        <v>6</v>
      </c>
      <c r="AN1754" s="77">
        <f>INDEX(ELSV!$G$4:$K$58,MATCH(AE1754,ELSV!$G$4:$G$58,0),MATCH(IF(O1754&gt;2000000,"A",IF(O1754&gt;1000000,"B",IF(O1754&gt;100000,"C","D"))),ELSV!$G$4:$K$4,0))</f>
        <v>0.95</v>
      </c>
      <c r="AO1754" s="24">
        <f t="shared" si="966"/>
        <v>1498.7064676616915</v>
      </c>
      <c r="AP1754" s="24">
        <f t="shared" si="967"/>
        <v>1423.7711442786067</v>
      </c>
      <c r="AQ1754" s="25">
        <f t="shared" si="965"/>
        <v>74.935323383084778</v>
      </c>
    </row>
    <row r="1755" spans="1:43" x14ac:dyDescent="0.25">
      <c r="A1755" s="11">
        <v>3008</v>
      </c>
      <c r="B1755" s="6">
        <v>3008006803</v>
      </c>
      <c r="C1755" s="6">
        <v>20000401</v>
      </c>
      <c r="D1755" s="6">
        <v>5000000204</v>
      </c>
      <c r="E1755" s="6" t="s">
        <v>1586</v>
      </c>
      <c r="F1755" s="6" t="s">
        <v>1160</v>
      </c>
      <c r="G1755" s="6"/>
      <c r="H1755" s="6">
        <v>1</v>
      </c>
      <c r="I1755" s="6" t="s">
        <v>41</v>
      </c>
      <c r="J1755" s="27">
        <v>41182</v>
      </c>
      <c r="K1755" s="27">
        <v>41153</v>
      </c>
      <c r="L1755" s="7">
        <v>1700</v>
      </c>
      <c r="M1755" s="7">
        <v>0</v>
      </c>
      <c r="N1755" s="7"/>
      <c r="O1755" s="8">
        <v>1700</v>
      </c>
      <c r="P1755" s="7">
        <v>-1700</v>
      </c>
      <c r="Q1755" s="7">
        <v>0</v>
      </c>
      <c r="R1755" s="7">
        <v>0</v>
      </c>
      <c r="S1755" s="12">
        <f t="shared" si="957"/>
        <v>-1700</v>
      </c>
      <c r="T1755" s="18">
        <f t="shared" si="958"/>
        <v>0</v>
      </c>
      <c r="U1755" s="18">
        <v>0</v>
      </c>
      <c r="V1755" s="30">
        <f t="shared" si="959"/>
        <v>41153</v>
      </c>
      <c r="W1755" s="28">
        <f t="shared" si="964"/>
        <v>10.761111111111111</v>
      </c>
      <c r="X1755" s="38"/>
      <c r="AD1755"/>
      <c r="AE1755" s="43" t="s">
        <v>4037</v>
      </c>
      <c r="AF1755">
        <f>MATCH(AE1755,'CAT-4'!$A:$A,0)</f>
        <v>642</v>
      </c>
      <c r="AG1755">
        <f>MATCH(V1755,'CAT-4'!$1:$1,0)</f>
        <v>9</v>
      </c>
      <c r="AH1755">
        <f>INDEX('CAT-4'!$1:$1048576,FAR!AF1755,FAR!AG1755)</f>
        <v>97.4</v>
      </c>
      <c r="AI1755">
        <f>MATCH($AI$3,'CAT-4'!$1:$1,0)</f>
        <v>133</v>
      </c>
      <c r="AJ1755">
        <f>INDEX('CAT-4'!$1:$1048576,FAR!AF1755,FAR!AI1755)</f>
        <v>88.6</v>
      </c>
      <c r="AK1755" s="28">
        <f t="shared" si="961"/>
        <v>0.90965092402464054</v>
      </c>
      <c r="AL1755" s="28">
        <f t="shared" si="963"/>
        <v>0.90965092402464054</v>
      </c>
      <c r="AM1755" s="2">
        <f>INDEX(ELSV!$C$4:$G$58,MATCH(AE1755,ELSV!$G$4:$G$58,0),MATCH(IF(O1755&gt;2000000,"A",IF(O1755&gt;1000000,"B",IF(O1755&gt;100000,"C","D"))),ELSV!$C$4:$G$4,0))</f>
        <v>6</v>
      </c>
      <c r="AN1755" s="77">
        <f>INDEX(ELSV!$G$4:$K$58,MATCH(AE1755,ELSV!$G$4:$G$58,0),MATCH(IF(O1755&gt;2000000,"A",IF(O1755&gt;1000000,"B",IF(O1755&gt;100000,"C","D"))),ELSV!$G$4:$K$4,0))</f>
        <v>0.95</v>
      </c>
      <c r="AO1755" s="24">
        <f t="shared" si="966"/>
        <v>1546.4065708418889</v>
      </c>
      <c r="AP1755" s="24">
        <f t="shared" si="967"/>
        <v>1469.0862422997943</v>
      </c>
      <c r="AQ1755" s="25">
        <f t="shared" si="965"/>
        <v>77.320328542094558</v>
      </c>
    </row>
    <row r="1756" spans="1:43" x14ac:dyDescent="0.25">
      <c r="A1756" s="11">
        <v>3008</v>
      </c>
      <c r="B1756" s="6">
        <v>3008006803</v>
      </c>
      <c r="C1756" s="6">
        <v>20000401</v>
      </c>
      <c r="D1756" s="6">
        <v>5000000205</v>
      </c>
      <c r="E1756" s="6" t="s">
        <v>1586</v>
      </c>
      <c r="F1756" s="6" t="s">
        <v>1160</v>
      </c>
      <c r="G1756" s="6"/>
      <c r="H1756" s="6">
        <v>1</v>
      </c>
      <c r="I1756" s="6" t="s">
        <v>41</v>
      </c>
      <c r="J1756" s="27">
        <v>41182</v>
      </c>
      <c r="K1756" s="27">
        <v>41153</v>
      </c>
      <c r="L1756" s="7">
        <v>1700</v>
      </c>
      <c r="M1756" s="7">
        <v>0</v>
      </c>
      <c r="N1756" s="7"/>
      <c r="O1756" s="8">
        <v>1700</v>
      </c>
      <c r="P1756" s="7">
        <v>-1700</v>
      </c>
      <c r="Q1756" s="7">
        <v>0</v>
      </c>
      <c r="R1756" s="7">
        <v>0</v>
      </c>
      <c r="S1756" s="12">
        <f t="shared" si="957"/>
        <v>-1700</v>
      </c>
      <c r="T1756" s="18">
        <f t="shared" si="958"/>
        <v>0</v>
      </c>
      <c r="U1756" s="18">
        <v>0</v>
      </c>
      <c r="V1756" s="30">
        <f t="shared" si="959"/>
        <v>41153</v>
      </c>
      <c r="W1756" s="28">
        <f t="shared" si="964"/>
        <v>10.761111111111111</v>
      </c>
      <c r="X1756" s="38"/>
      <c r="AD1756"/>
      <c r="AE1756" s="43" t="s">
        <v>4037</v>
      </c>
      <c r="AF1756">
        <f>MATCH(AE1756,'CAT-4'!$A:$A,0)</f>
        <v>642</v>
      </c>
      <c r="AG1756">
        <f>MATCH(V1756,'CAT-4'!$1:$1,0)</f>
        <v>9</v>
      </c>
      <c r="AH1756">
        <f>INDEX('CAT-4'!$1:$1048576,FAR!AF1756,FAR!AG1756)</f>
        <v>97.4</v>
      </c>
      <c r="AI1756">
        <f>MATCH($AI$3,'CAT-4'!$1:$1,0)</f>
        <v>133</v>
      </c>
      <c r="AJ1756">
        <f>INDEX('CAT-4'!$1:$1048576,FAR!AF1756,FAR!AI1756)</f>
        <v>88.6</v>
      </c>
      <c r="AK1756" s="28">
        <f t="shared" si="961"/>
        <v>0.90965092402464054</v>
      </c>
      <c r="AL1756" s="28">
        <f t="shared" si="963"/>
        <v>0.90965092402464054</v>
      </c>
      <c r="AM1756" s="2">
        <f>INDEX(ELSV!$C$4:$G$58,MATCH(AE1756,ELSV!$G$4:$G$58,0),MATCH(IF(O1756&gt;2000000,"A",IF(O1756&gt;1000000,"B",IF(O1756&gt;100000,"C","D"))),ELSV!$C$4:$G$4,0))</f>
        <v>6</v>
      </c>
      <c r="AN1756" s="77">
        <f>INDEX(ELSV!$G$4:$K$58,MATCH(AE1756,ELSV!$G$4:$G$58,0),MATCH(IF(O1756&gt;2000000,"A",IF(O1756&gt;1000000,"B",IF(O1756&gt;100000,"C","D"))),ELSV!$G$4:$K$4,0))</f>
        <v>0.95</v>
      </c>
      <c r="AO1756" s="24">
        <f t="shared" si="966"/>
        <v>1546.4065708418889</v>
      </c>
      <c r="AP1756" s="24">
        <f t="shared" si="967"/>
        <v>1469.0862422997943</v>
      </c>
      <c r="AQ1756" s="25">
        <f t="shared" si="965"/>
        <v>77.320328542094558</v>
      </c>
    </row>
    <row r="1757" spans="1:43" x14ac:dyDescent="0.25">
      <c r="A1757" s="11">
        <v>3008</v>
      </c>
      <c r="B1757" s="6">
        <v>3008006803</v>
      </c>
      <c r="C1757" s="6">
        <v>20000401</v>
      </c>
      <c r="D1757" s="6">
        <v>5000000206</v>
      </c>
      <c r="E1757" s="6" t="s">
        <v>1586</v>
      </c>
      <c r="F1757" s="6" t="s">
        <v>1160</v>
      </c>
      <c r="G1757" s="6"/>
      <c r="H1757" s="6">
        <v>1</v>
      </c>
      <c r="I1757" s="6" t="s">
        <v>41</v>
      </c>
      <c r="J1757" s="27">
        <v>41182</v>
      </c>
      <c r="K1757" s="27">
        <v>41153</v>
      </c>
      <c r="L1757" s="7">
        <v>1700</v>
      </c>
      <c r="M1757" s="7">
        <v>0</v>
      </c>
      <c r="N1757" s="7"/>
      <c r="O1757" s="8">
        <v>1700</v>
      </c>
      <c r="P1757" s="7">
        <v>-1700</v>
      </c>
      <c r="Q1757" s="7">
        <v>0</v>
      </c>
      <c r="R1757" s="7">
        <v>0</v>
      </c>
      <c r="S1757" s="12">
        <f t="shared" si="957"/>
        <v>-1700</v>
      </c>
      <c r="T1757" s="18">
        <f t="shared" si="958"/>
        <v>0</v>
      </c>
      <c r="U1757" s="18">
        <v>0</v>
      </c>
      <c r="V1757" s="30">
        <f t="shared" si="959"/>
        <v>41153</v>
      </c>
      <c r="W1757" s="28">
        <f t="shared" si="964"/>
        <v>10.761111111111111</v>
      </c>
      <c r="X1757" s="38"/>
      <c r="AD1757"/>
      <c r="AE1757" s="43" t="s">
        <v>4037</v>
      </c>
      <c r="AF1757">
        <f>MATCH(AE1757,'CAT-4'!$A:$A,0)</f>
        <v>642</v>
      </c>
      <c r="AG1757">
        <f>MATCH(V1757,'CAT-4'!$1:$1,0)</f>
        <v>9</v>
      </c>
      <c r="AH1757">
        <f>INDEX('CAT-4'!$1:$1048576,FAR!AF1757,FAR!AG1757)</f>
        <v>97.4</v>
      </c>
      <c r="AI1757">
        <f>MATCH($AI$3,'CAT-4'!$1:$1,0)</f>
        <v>133</v>
      </c>
      <c r="AJ1757">
        <f>INDEX('CAT-4'!$1:$1048576,FAR!AF1757,FAR!AI1757)</f>
        <v>88.6</v>
      </c>
      <c r="AK1757" s="28">
        <f t="shared" si="961"/>
        <v>0.90965092402464054</v>
      </c>
      <c r="AL1757" s="28">
        <f t="shared" si="963"/>
        <v>0.90965092402464054</v>
      </c>
      <c r="AM1757" s="2">
        <f>INDEX(ELSV!$C$4:$G$58,MATCH(AE1757,ELSV!$G$4:$G$58,0),MATCH(IF(O1757&gt;2000000,"A",IF(O1757&gt;1000000,"B",IF(O1757&gt;100000,"C","D"))),ELSV!$C$4:$G$4,0))</f>
        <v>6</v>
      </c>
      <c r="AN1757" s="77">
        <f>INDEX(ELSV!$G$4:$K$58,MATCH(AE1757,ELSV!$G$4:$G$58,0),MATCH(IF(O1757&gt;2000000,"A",IF(O1757&gt;1000000,"B",IF(O1757&gt;100000,"C","D"))),ELSV!$G$4:$K$4,0))</f>
        <v>0.95</v>
      </c>
      <c r="AO1757" s="24">
        <f t="shared" si="966"/>
        <v>1546.4065708418889</v>
      </c>
      <c r="AP1757" s="24">
        <f t="shared" si="967"/>
        <v>1469.0862422997943</v>
      </c>
      <c r="AQ1757" s="25">
        <f t="shared" si="965"/>
        <v>77.320328542094558</v>
      </c>
    </row>
    <row r="1758" spans="1:43" x14ac:dyDescent="0.25">
      <c r="A1758" s="11">
        <v>3008</v>
      </c>
      <c r="B1758" s="6">
        <v>3008006803</v>
      </c>
      <c r="C1758" s="6">
        <v>20000401</v>
      </c>
      <c r="D1758" s="6">
        <v>5000000207</v>
      </c>
      <c r="E1758" s="6" t="s">
        <v>1586</v>
      </c>
      <c r="F1758" s="6" t="s">
        <v>1160</v>
      </c>
      <c r="G1758" s="6"/>
      <c r="H1758" s="6">
        <v>1</v>
      </c>
      <c r="I1758" s="6" t="s">
        <v>41</v>
      </c>
      <c r="J1758" s="27">
        <v>41182</v>
      </c>
      <c r="K1758" s="27">
        <v>41153</v>
      </c>
      <c r="L1758" s="7">
        <v>1700</v>
      </c>
      <c r="M1758" s="7">
        <v>0</v>
      </c>
      <c r="N1758" s="7"/>
      <c r="O1758" s="8">
        <v>1700</v>
      </c>
      <c r="P1758" s="7">
        <v>-1700</v>
      </c>
      <c r="Q1758" s="7">
        <v>0</v>
      </c>
      <c r="R1758" s="7">
        <v>0</v>
      </c>
      <c r="S1758" s="12">
        <f t="shared" si="957"/>
        <v>-1700</v>
      </c>
      <c r="T1758" s="18">
        <f t="shared" si="958"/>
        <v>0</v>
      </c>
      <c r="U1758" s="18">
        <v>0</v>
      </c>
      <c r="V1758" s="30">
        <f t="shared" si="959"/>
        <v>41153</v>
      </c>
      <c r="W1758" s="28">
        <f t="shared" si="964"/>
        <v>10.761111111111111</v>
      </c>
      <c r="X1758" s="38"/>
      <c r="AD1758"/>
      <c r="AE1758" s="43" t="s">
        <v>4037</v>
      </c>
      <c r="AF1758">
        <f>MATCH(AE1758,'CAT-4'!$A:$A,0)</f>
        <v>642</v>
      </c>
      <c r="AG1758">
        <f>MATCH(V1758,'CAT-4'!$1:$1,0)</f>
        <v>9</v>
      </c>
      <c r="AH1758">
        <f>INDEX('CAT-4'!$1:$1048576,FAR!AF1758,FAR!AG1758)</f>
        <v>97.4</v>
      </c>
      <c r="AI1758">
        <f>MATCH($AI$3,'CAT-4'!$1:$1,0)</f>
        <v>133</v>
      </c>
      <c r="AJ1758">
        <f>INDEX('CAT-4'!$1:$1048576,FAR!AF1758,FAR!AI1758)</f>
        <v>88.6</v>
      </c>
      <c r="AK1758" s="28">
        <f t="shared" si="961"/>
        <v>0.90965092402464054</v>
      </c>
      <c r="AL1758" s="28">
        <f t="shared" si="963"/>
        <v>0.90965092402464054</v>
      </c>
      <c r="AM1758" s="2">
        <f>INDEX(ELSV!$C$4:$G$58,MATCH(AE1758,ELSV!$G$4:$G$58,0),MATCH(IF(O1758&gt;2000000,"A",IF(O1758&gt;1000000,"B",IF(O1758&gt;100000,"C","D"))),ELSV!$C$4:$G$4,0))</f>
        <v>6</v>
      </c>
      <c r="AN1758" s="77">
        <f>INDEX(ELSV!$G$4:$K$58,MATCH(AE1758,ELSV!$G$4:$G$58,0),MATCH(IF(O1758&gt;2000000,"A",IF(O1758&gt;1000000,"B",IF(O1758&gt;100000,"C","D"))),ELSV!$G$4:$K$4,0))</f>
        <v>0.95</v>
      </c>
      <c r="AO1758" s="24">
        <f t="shared" si="966"/>
        <v>1546.4065708418889</v>
      </c>
      <c r="AP1758" s="24">
        <f t="shared" si="967"/>
        <v>1469.0862422997943</v>
      </c>
      <c r="AQ1758" s="25">
        <f t="shared" si="965"/>
        <v>77.320328542094558</v>
      </c>
    </row>
    <row r="1759" spans="1:43" x14ac:dyDescent="0.25">
      <c r="A1759" s="11">
        <v>3004</v>
      </c>
      <c r="B1759" s="6">
        <v>3004006201</v>
      </c>
      <c r="C1759" s="6">
        <v>20000301</v>
      </c>
      <c r="D1759" s="6">
        <v>4000000098</v>
      </c>
      <c r="E1759" s="6" t="s">
        <v>1583</v>
      </c>
      <c r="F1759" s="6" t="s">
        <v>868</v>
      </c>
      <c r="G1759" s="6"/>
      <c r="H1759" s="6">
        <v>1</v>
      </c>
      <c r="I1759" s="6" t="s">
        <v>41</v>
      </c>
      <c r="J1759" s="27">
        <v>40633</v>
      </c>
      <c r="K1759" s="27">
        <v>40633</v>
      </c>
      <c r="L1759" s="7">
        <v>1697</v>
      </c>
      <c r="M1759" s="7">
        <v>0</v>
      </c>
      <c r="N1759" s="7"/>
      <c r="O1759" s="8">
        <v>1697</v>
      </c>
      <c r="P1759" s="7">
        <v>-1697</v>
      </c>
      <c r="Q1759" s="7">
        <v>0</v>
      </c>
      <c r="R1759" s="7">
        <v>0</v>
      </c>
      <c r="S1759" s="12">
        <f t="shared" si="957"/>
        <v>-1697</v>
      </c>
      <c r="T1759" s="18">
        <f t="shared" si="958"/>
        <v>0</v>
      </c>
      <c r="U1759" s="18">
        <v>0</v>
      </c>
      <c r="V1759" s="30">
        <f t="shared" si="959"/>
        <v>40603</v>
      </c>
      <c r="W1759" s="28">
        <f t="shared" si="964"/>
        <v>12.180555555555555</v>
      </c>
      <c r="X1759" s="38" t="s">
        <v>2852</v>
      </c>
      <c r="Y1759">
        <f>MATCH(X1759,'CAT-3'!$A:$A,0)</f>
        <v>628</v>
      </c>
      <c r="Z1759">
        <f>MATCH(V1759,'CAT-3'!$1:$1,0)</f>
        <v>78</v>
      </c>
      <c r="AA1759">
        <f>INDEX('CAT-3'!$1:$1048576,FAR!Y1759,FAR!Z1759)</f>
        <v>129.9</v>
      </c>
      <c r="AB1759">
        <f>MATCH($AB$3,'CAT-3'!$1:$1,0)</f>
        <v>90</v>
      </c>
      <c r="AC1759">
        <f>INDEX('CAT-3'!$1:$1048576,FAR!Y1759,FAR!AB1759)</f>
        <v>138.4</v>
      </c>
      <c r="AD1759" s="28">
        <f>AC1759/AA1759</f>
        <v>1.0654349499615088</v>
      </c>
      <c r="AE1759" s="43" t="s">
        <v>4429</v>
      </c>
      <c r="AF1759">
        <f>MATCH(AE1759,'CAT-4'!$A:$A,0)</f>
        <v>844</v>
      </c>
      <c r="AG1759">
        <f>MATCH($AG$3,'CAT-4'!$1:$1,0)</f>
        <v>4</v>
      </c>
      <c r="AH1759">
        <f>INDEX('CAT-4'!$1:$1048576,FAR!AF1759,FAR!AG1759)</f>
        <v>103.9</v>
      </c>
      <c r="AI1759">
        <f>MATCH($AI$3,'CAT-4'!$1:$1,0)</f>
        <v>133</v>
      </c>
      <c r="AJ1759">
        <f>INDEX('CAT-4'!$1:$1048576,FAR!AF1759,FAR!AI1759)</f>
        <v>157.9</v>
      </c>
      <c r="AK1759" s="28">
        <f>AJ1759/AH1759</f>
        <v>1.5197305101058709</v>
      </c>
      <c r="AL1759" s="28">
        <f>AK1759*AD1759</f>
        <v>1.6191739999896269</v>
      </c>
      <c r="AM1759" s="2">
        <f>INDEX(ELSV!$C$4:$G$58,MATCH(AE1759,ELSV!$G$4:$G$58,0),MATCH(IF(O1759&gt;2000000,"A",IF(O1759&gt;1000000,"B",IF(O1759&gt;100000,"C","D"))),ELSV!$C$4:$G$4,0))</f>
        <v>8</v>
      </c>
      <c r="AN1759" s="77">
        <f>INDEX(ELSV!$G$4:$K$58,MATCH(AE1759,ELSV!$G$4:$G$58,0),MATCH(IF(O1759&gt;2000000,"A",IF(O1759&gt;1000000,"B",IF(O1759&gt;100000,"C","D"))),ELSV!$G$4:$K$4,0))</f>
        <v>0.95</v>
      </c>
      <c r="AO1759" s="24">
        <f t="shared" si="966"/>
        <v>2747.738277982397</v>
      </c>
      <c r="AP1759" s="24">
        <f t="shared" si="967"/>
        <v>2610.3513640832771</v>
      </c>
      <c r="AQ1759" s="25">
        <f t="shared" si="965"/>
        <v>137.38691389911992</v>
      </c>
    </row>
    <row r="1760" spans="1:43" x14ac:dyDescent="0.25">
      <c r="A1760" s="11">
        <v>3007</v>
      </c>
      <c r="B1760" s="6">
        <v>3007000209</v>
      </c>
      <c r="C1760" s="6">
        <v>20000301</v>
      </c>
      <c r="D1760" s="6">
        <v>4000000364</v>
      </c>
      <c r="E1760" s="6" t="s">
        <v>1585</v>
      </c>
      <c r="F1760" s="6" t="s">
        <v>1055</v>
      </c>
      <c r="G1760" s="6"/>
      <c r="H1760" s="6">
        <v>1</v>
      </c>
      <c r="I1760" s="6" t="s">
        <v>8</v>
      </c>
      <c r="J1760" s="27">
        <v>44651</v>
      </c>
      <c r="K1760" s="27">
        <v>44651</v>
      </c>
      <c r="L1760" s="7">
        <v>1684.99</v>
      </c>
      <c r="M1760" s="7">
        <v>0</v>
      </c>
      <c r="N1760" s="7"/>
      <c r="O1760" s="8">
        <v>1684.99</v>
      </c>
      <c r="P1760" s="7">
        <v>-0.28999999999999998</v>
      </c>
      <c r="Q1760" s="7">
        <v>0</v>
      </c>
      <c r="R1760" s="7">
        <v>-106.66</v>
      </c>
      <c r="S1760" s="12">
        <f t="shared" si="957"/>
        <v>-106.95</v>
      </c>
      <c r="T1760" s="18">
        <f t="shared" si="958"/>
        <v>1684.7</v>
      </c>
      <c r="U1760" s="18">
        <v>1578.04</v>
      </c>
      <c r="V1760" s="30">
        <f t="shared" si="959"/>
        <v>44621</v>
      </c>
      <c r="W1760" s="28">
        <f t="shared" si="964"/>
        <v>1.1805555555555556</v>
      </c>
      <c r="X1760" s="38"/>
      <c r="AD1760"/>
      <c r="AE1760" s="43" t="s">
        <v>4174</v>
      </c>
      <c r="AF1760">
        <f>MATCH(AE1760,'CAT-4'!$A:$A,0)</f>
        <v>713</v>
      </c>
      <c r="AG1760">
        <f>MATCH(V1760,'CAT-4'!$1:$1,0)</f>
        <v>123</v>
      </c>
      <c r="AH1760">
        <f>INDEX('CAT-4'!$1:$1048576,FAR!AF1760,FAR!AG1760)</f>
        <v>145.30000000000001</v>
      </c>
      <c r="AI1760">
        <f>MATCH($AI$3,'CAT-4'!$1:$1,0)</f>
        <v>133</v>
      </c>
      <c r="AJ1760">
        <f>INDEX('CAT-4'!$1:$1048576,FAR!AF1760,FAR!AI1760)</f>
        <v>151.30000000000001</v>
      </c>
      <c r="AK1760" s="28">
        <f t="shared" ref="AK1760:AK1764" si="968">AJ1760/AH1760</f>
        <v>1.0412938747419134</v>
      </c>
      <c r="AL1760" s="28">
        <f t="shared" ref="AL1760:AL1764" si="969">AK1760</f>
        <v>1.0412938747419134</v>
      </c>
      <c r="AM1760" s="2">
        <f>INDEX(ELSV!$C$4:$G$58,MATCH(AE1760,ELSV!$G$4:$G$58,0),MATCH(IF(O1760&gt;2000000,"A",IF(O1760&gt;1000000,"B",IF(O1760&gt;100000,"C","D"))),ELSV!$C$4:$G$4,0))</f>
        <v>8</v>
      </c>
      <c r="AN1760" s="77">
        <f>INDEX(ELSV!$G$4:$K$58,MATCH(AE1760,ELSV!$G$4:$G$58,0),MATCH(IF(O1760&gt;2000000,"A",IF(O1760&gt;1000000,"B",IF(O1760&gt;100000,"C","D"))),ELSV!$G$4:$K$4,0))</f>
        <v>0.95</v>
      </c>
      <c r="AO1760" s="24">
        <f t="shared" si="966"/>
        <v>1754.5697660013766</v>
      </c>
      <c r="AP1760" s="24">
        <f t="shared" si="967"/>
        <v>245.97484132744992</v>
      </c>
      <c r="AQ1760" s="25">
        <f t="shared" si="965"/>
        <v>1508.5949246739267</v>
      </c>
    </row>
    <row r="1761" spans="1:43" hidden="1" x14ac:dyDescent="0.25">
      <c r="A1761" s="11">
        <v>3002</v>
      </c>
      <c r="B1761" s="6">
        <v>3002006201</v>
      </c>
      <c r="C1761" s="6">
        <v>20000301</v>
      </c>
      <c r="D1761" s="6">
        <v>4000000349</v>
      </c>
      <c r="E1761" s="6"/>
      <c r="F1761" s="6" t="s">
        <v>1043</v>
      </c>
      <c r="G1761" s="6"/>
      <c r="H1761" s="6">
        <v>1</v>
      </c>
      <c r="I1761" s="6" t="s">
        <v>8</v>
      </c>
      <c r="J1761" s="27">
        <v>44551</v>
      </c>
      <c r="K1761" s="27">
        <v>44551</v>
      </c>
      <c r="L1761" s="7">
        <v>1599</v>
      </c>
      <c r="M1761" s="7">
        <v>0</v>
      </c>
      <c r="N1761" s="7"/>
      <c r="O1761" s="8">
        <v>1599</v>
      </c>
      <c r="P1761" s="7">
        <v>-28.01</v>
      </c>
      <c r="Q1761" s="7">
        <v>0</v>
      </c>
      <c r="R1761" s="7">
        <v>-101.22</v>
      </c>
      <c r="S1761" s="12">
        <f t="shared" si="957"/>
        <v>-129.22999999999999</v>
      </c>
      <c r="T1761" s="18">
        <f t="shared" si="958"/>
        <v>1570.99</v>
      </c>
      <c r="U1761" s="18">
        <v>1469.77</v>
      </c>
      <c r="V1761" s="30">
        <f t="shared" si="959"/>
        <v>44531</v>
      </c>
      <c r="W1761" s="28">
        <f t="shared" si="964"/>
        <v>1.4555555555555555</v>
      </c>
      <c r="X1761" s="38" t="s">
        <v>2852</v>
      </c>
      <c r="AD1761"/>
      <c r="AE1761" s="43" t="s">
        <v>4429</v>
      </c>
      <c r="AF1761">
        <f>MATCH(AE1761,'CAT-4'!$A:$A,0)</f>
        <v>844</v>
      </c>
      <c r="AG1761">
        <f>MATCH(V1761,'CAT-4'!$1:$1,0)</f>
        <v>120</v>
      </c>
      <c r="AH1761">
        <f>INDEX('CAT-4'!$1:$1048576,FAR!AF1761,FAR!AG1761)</f>
        <v>154.30000000000001</v>
      </c>
      <c r="AI1761">
        <f>MATCH($AI$3,'CAT-4'!$1:$1,0)</f>
        <v>133</v>
      </c>
      <c r="AJ1761">
        <f>INDEX('CAT-4'!$1:$1048576,FAR!AF1761,FAR!AI1761)</f>
        <v>157.9</v>
      </c>
      <c r="AK1761" s="28">
        <f t="shared" si="968"/>
        <v>1.0233311730395334</v>
      </c>
      <c r="AL1761" s="28">
        <f t="shared" si="969"/>
        <v>1.0233311730395334</v>
      </c>
      <c r="AM1761" s="2">
        <f>INDEX(ELSV!$C$4:$G$58,MATCH(AE1761,ELSV!$G$4:$G$58,0),MATCH(IF(O1761&gt;2000000,"A",IF(O1761&gt;1000000,"B",IF(O1761&gt;100000,"C","D"))),ELSV!$C$4:$G$4,0))</f>
        <v>8</v>
      </c>
      <c r="AN1761" s="77">
        <f>INDEX(ELSV!$G$4:$K$58,MATCH(AE1761,ELSV!$G$4:$G$58,0),MATCH(IF(O1761&gt;2000000,"A",IF(O1761&gt;1000000,"B",IF(O1761&gt;100000,"C","D"))),ELSV!$G$4:$K$4,0))</f>
        <v>0.95</v>
      </c>
      <c r="AO1761" s="24">
        <f t="shared" si="966"/>
        <v>1636.3065456902139</v>
      </c>
      <c r="AP1761" s="24">
        <f t="shared" si="967"/>
        <v>282.83104112659322</v>
      </c>
      <c r="AQ1761" s="25">
        <f t="shared" si="965"/>
        <v>1353.4755045636207</v>
      </c>
    </row>
    <row r="1762" spans="1:43" x14ac:dyDescent="0.25">
      <c r="A1762" s="11">
        <v>3005</v>
      </c>
      <c r="B1762" s="6">
        <v>3005006803</v>
      </c>
      <c r="C1762" s="6">
        <v>20000401</v>
      </c>
      <c r="D1762" s="6">
        <v>5000000152</v>
      </c>
      <c r="E1762" s="6" t="s">
        <v>1584</v>
      </c>
      <c r="F1762" s="6" t="s">
        <v>1146</v>
      </c>
      <c r="G1762" s="6"/>
      <c r="H1762" s="6">
        <v>1</v>
      </c>
      <c r="I1762" s="6" t="s">
        <v>41</v>
      </c>
      <c r="J1762" s="27">
        <v>41121</v>
      </c>
      <c r="K1762" s="27">
        <v>41091</v>
      </c>
      <c r="L1762" s="7">
        <v>1500</v>
      </c>
      <c r="M1762" s="7">
        <v>0</v>
      </c>
      <c r="N1762" s="7"/>
      <c r="O1762" s="8">
        <v>1500</v>
      </c>
      <c r="P1762" s="7">
        <v>-1500</v>
      </c>
      <c r="Q1762" s="7">
        <v>0</v>
      </c>
      <c r="R1762" s="7">
        <v>0</v>
      </c>
      <c r="S1762" s="12">
        <f t="shared" si="957"/>
        <v>-1500</v>
      </c>
      <c r="T1762" s="18">
        <f t="shared" si="958"/>
        <v>0</v>
      </c>
      <c r="U1762" s="18">
        <v>0</v>
      </c>
      <c r="V1762" s="30">
        <f t="shared" si="959"/>
        <v>41091</v>
      </c>
      <c r="W1762" s="28">
        <f t="shared" si="964"/>
        <v>10.927777777777777</v>
      </c>
      <c r="X1762" s="38"/>
      <c r="AD1762"/>
      <c r="AE1762" s="43" t="s">
        <v>4051</v>
      </c>
      <c r="AF1762">
        <f>MATCH(AE1762,'CAT-4'!$A:$A,0)</f>
        <v>649</v>
      </c>
      <c r="AG1762">
        <f>MATCH(V1762,'CAT-4'!$1:$1,0)</f>
        <v>7</v>
      </c>
      <c r="AH1762">
        <f>INDEX('CAT-4'!$1:$1048576,FAR!AF1762,FAR!AG1762)</f>
        <v>101.7</v>
      </c>
      <c r="AI1762">
        <f>MATCH($AI$3,'CAT-4'!$1:$1,0)</f>
        <v>133</v>
      </c>
      <c r="AJ1762">
        <f>INDEX('CAT-4'!$1:$1048576,FAR!AF1762,FAR!AI1762)</f>
        <v>131.4</v>
      </c>
      <c r="AK1762" s="28">
        <f t="shared" si="968"/>
        <v>1.2920353982300885</v>
      </c>
      <c r="AL1762" s="28">
        <f t="shared" si="969"/>
        <v>1.2920353982300885</v>
      </c>
      <c r="AM1762" s="2">
        <f>INDEX(ELSV!$C$4:$G$58,MATCH(AE1762,ELSV!$G$4:$G$58,0),MATCH(IF(O1762&gt;2000000,"A",IF(O1762&gt;1000000,"B",IF(O1762&gt;100000,"C","D"))),ELSV!$C$4:$G$4,0))</f>
        <v>5</v>
      </c>
      <c r="AN1762" s="77">
        <f>INDEX(ELSV!$G$4:$K$58,MATCH(AE1762,ELSV!$G$4:$G$58,0),MATCH(IF(O1762&gt;2000000,"A",IF(O1762&gt;1000000,"B",IF(O1762&gt;100000,"C","D"))),ELSV!$G$4:$K$4,0))</f>
        <v>1</v>
      </c>
      <c r="AO1762" s="24">
        <f t="shared" si="966"/>
        <v>1938.0530973451328</v>
      </c>
      <c r="AP1762" s="24">
        <f t="shared" si="967"/>
        <v>1938.0530973451328</v>
      </c>
      <c r="AQ1762" s="25">
        <f t="shared" si="965"/>
        <v>0</v>
      </c>
    </row>
    <row r="1763" spans="1:43" x14ac:dyDescent="0.25">
      <c r="A1763" s="11">
        <v>3006</v>
      </c>
      <c r="B1763" s="6">
        <v>3006006201</v>
      </c>
      <c r="C1763" s="6">
        <v>20000401</v>
      </c>
      <c r="D1763" s="6">
        <v>5030000195</v>
      </c>
      <c r="E1763" s="6" t="s">
        <v>1582</v>
      </c>
      <c r="F1763" s="6" t="s">
        <v>1470</v>
      </c>
      <c r="G1763" s="6"/>
      <c r="H1763" s="6">
        <v>2</v>
      </c>
      <c r="I1763" s="6" t="s">
        <v>8</v>
      </c>
      <c r="J1763" s="27">
        <v>42460</v>
      </c>
      <c r="K1763" s="27">
        <v>42460</v>
      </c>
      <c r="L1763" s="7">
        <v>1</v>
      </c>
      <c r="M1763" s="7">
        <v>0</v>
      </c>
      <c r="N1763" s="7"/>
      <c r="O1763" s="8">
        <v>1</v>
      </c>
      <c r="P1763" s="7">
        <v>-1</v>
      </c>
      <c r="Q1763" s="7">
        <v>0</v>
      </c>
      <c r="R1763" s="7">
        <v>0</v>
      </c>
      <c r="S1763" s="12">
        <f t="shared" si="957"/>
        <v>-1</v>
      </c>
      <c r="T1763" s="18">
        <f t="shared" si="958"/>
        <v>0</v>
      </c>
      <c r="U1763" s="18">
        <v>0</v>
      </c>
      <c r="V1763" s="30">
        <f t="shared" si="959"/>
        <v>42430</v>
      </c>
      <c r="W1763" s="28">
        <f t="shared" si="964"/>
        <v>7.1805555555555554</v>
      </c>
      <c r="X1763" s="38"/>
      <c r="AD1763"/>
      <c r="AE1763" s="43" t="s">
        <v>4047</v>
      </c>
      <c r="AF1763">
        <f>MATCH(AE1763,'CAT-4'!$A:$A,0)</f>
        <v>647</v>
      </c>
      <c r="AG1763">
        <f>MATCH(V1763,'CAT-4'!$1:$1,0)</f>
        <v>51</v>
      </c>
      <c r="AH1763">
        <f>INDEX('CAT-4'!$1:$1048576,FAR!AF1763,FAR!AG1763)</f>
        <v>93.3</v>
      </c>
      <c r="AI1763">
        <f>MATCH($AI$3,'CAT-4'!$1:$1,0)</f>
        <v>133</v>
      </c>
      <c r="AJ1763">
        <f>INDEX('CAT-4'!$1:$1048576,FAR!AF1763,FAR!AI1763)</f>
        <v>92.8</v>
      </c>
      <c r="AK1763" s="28">
        <f t="shared" si="968"/>
        <v>0.99464094319399787</v>
      </c>
      <c r="AL1763" s="28">
        <f t="shared" si="969"/>
        <v>0.99464094319399787</v>
      </c>
      <c r="AM1763" s="2">
        <f>INDEX(ELSV!$C$4:$G$58,MATCH(AE1763,ELSV!$G$4:$G$58,0),MATCH(IF(O1763&gt;2000000,"A",IF(O1763&gt;1000000,"B",IF(O1763&gt;100000,"C","D"))),ELSV!$C$4:$G$4,0))</f>
        <v>6</v>
      </c>
      <c r="AN1763" s="77">
        <f>INDEX(ELSV!$G$4:$K$58,MATCH(AE1763,ELSV!$G$4:$G$58,0),MATCH(IF(O1763&gt;2000000,"A",IF(O1763&gt;1000000,"B",IF(O1763&gt;100000,"C","D"))),ELSV!$G$4:$K$4,0))</f>
        <v>1</v>
      </c>
      <c r="AO1763" s="24">
        <f t="shared" si="966"/>
        <v>0.99464094319399787</v>
      </c>
      <c r="AP1763" s="24">
        <f t="shared" si="967"/>
        <v>0.99464094319399787</v>
      </c>
      <c r="AQ1763" s="25">
        <f t="shared" si="965"/>
        <v>0</v>
      </c>
    </row>
    <row r="1764" spans="1:43" x14ac:dyDescent="0.25">
      <c r="A1764" s="11">
        <v>3006</v>
      </c>
      <c r="B1764" s="6">
        <v>3006006201</v>
      </c>
      <c r="C1764" s="6">
        <v>20000401</v>
      </c>
      <c r="D1764" s="6">
        <v>5030000196</v>
      </c>
      <c r="E1764" s="6" t="s">
        <v>1582</v>
      </c>
      <c r="F1764" s="6" t="s">
        <v>1471</v>
      </c>
      <c r="G1764" s="6"/>
      <c r="H1764" s="6">
        <v>2</v>
      </c>
      <c r="I1764" s="6" t="s">
        <v>8</v>
      </c>
      <c r="J1764" s="27">
        <v>42460</v>
      </c>
      <c r="K1764" s="27">
        <v>42460</v>
      </c>
      <c r="L1764" s="7">
        <v>0.5</v>
      </c>
      <c r="M1764" s="7">
        <v>0</v>
      </c>
      <c r="N1764" s="7"/>
      <c r="O1764" s="8">
        <v>0.5</v>
      </c>
      <c r="P1764" s="7">
        <v>-0.5</v>
      </c>
      <c r="Q1764" s="7">
        <v>0</v>
      </c>
      <c r="R1764" s="7">
        <v>0</v>
      </c>
      <c r="S1764" s="12">
        <f t="shared" si="957"/>
        <v>-0.5</v>
      </c>
      <c r="T1764" s="18">
        <f t="shared" si="958"/>
        <v>0</v>
      </c>
      <c r="U1764" s="18">
        <v>0</v>
      </c>
      <c r="V1764" s="30">
        <f t="shared" si="959"/>
        <v>42430</v>
      </c>
      <c r="W1764" s="28">
        <f t="shared" si="964"/>
        <v>7.1805555555555554</v>
      </c>
      <c r="X1764" s="38"/>
      <c r="AD1764"/>
      <c r="AE1764" s="43" t="s">
        <v>4047</v>
      </c>
      <c r="AF1764">
        <f>MATCH(AE1764,'CAT-4'!$A:$A,0)</f>
        <v>647</v>
      </c>
      <c r="AG1764">
        <f>MATCH(V1764,'CAT-4'!$1:$1,0)</f>
        <v>51</v>
      </c>
      <c r="AH1764">
        <f>INDEX('CAT-4'!$1:$1048576,FAR!AF1764,FAR!AG1764)</f>
        <v>93.3</v>
      </c>
      <c r="AI1764">
        <f>MATCH($AI$3,'CAT-4'!$1:$1,0)</f>
        <v>133</v>
      </c>
      <c r="AJ1764">
        <f>INDEX('CAT-4'!$1:$1048576,FAR!AF1764,FAR!AI1764)</f>
        <v>92.8</v>
      </c>
      <c r="AK1764" s="28">
        <f t="shared" si="968"/>
        <v>0.99464094319399787</v>
      </c>
      <c r="AL1764" s="28">
        <f t="shared" si="969"/>
        <v>0.99464094319399787</v>
      </c>
      <c r="AM1764" s="2">
        <f>INDEX(ELSV!$C$4:$G$58,MATCH(AE1764,ELSV!$G$4:$G$58,0),MATCH(IF(O1764&gt;2000000,"A",IF(O1764&gt;1000000,"B",IF(O1764&gt;100000,"C","D"))),ELSV!$C$4:$G$4,0))</f>
        <v>6</v>
      </c>
      <c r="AN1764" s="77">
        <f>INDEX(ELSV!$G$4:$K$58,MATCH(AE1764,ELSV!$G$4:$G$58,0),MATCH(IF(O1764&gt;2000000,"A",IF(O1764&gt;1000000,"B",IF(O1764&gt;100000,"C","D"))),ELSV!$G$4:$K$4,0))</f>
        <v>1</v>
      </c>
      <c r="AO1764" s="24">
        <f t="shared" si="966"/>
        <v>0.49732047159699894</v>
      </c>
      <c r="AP1764" s="24">
        <f t="shared" si="967"/>
        <v>0.49732047159699894</v>
      </c>
      <c r="AQ1764" s="25">
        <f t="shared" si="965"/>
        <v>0</v>
      </c>
    </row>
    <row r="1765" spans="1:43" x14ac:dyDescent="0.25">
      <c r="A1765" s="11">
        <v>3004</v>
      </c>
      <c r="B1765" s="6">
        <v>3004110002</v>
      </c>
      <c r="C1765" s="6">
        <v>20000201</v>
      </c>
      <c r="D1765" s="6">
        <v>3030000191</v>
      </c>
      <c r="E1765" s="6" t="s">
        <v>1583</v>
      </c>
      <c r="F1765" s="6" t="s">
        <v>786</v>
      </c>
      <c r="G1765" s="6"/>
      <c r="H1765" s="83">
        <v>0</v>
      </c>
      <c r="I1765" s="6" t="s">
        <v>8</v>
      </c>
      <c r="J1765" s="27">
        <v>44227</v>
      </c>
      <c r="K1765" s="27">
        <v>44227</v>
      </c>
      <c r="L1765" s="7">
        <v>0</v>
      </c>
      <c r="M1765" s="7">
        <v>0</v>
      </c>
      <c r="N1765" s="7"/>
      <c r="O1765" s="8">
        <v>0</v>
      </c>
      <c r="P1765" s="7">
        <v>0</v>
      </c>
      <c r="Q1765" s="7">
        <v>0</v>
      </c>
      <c r="R1765" s="7">
        <v>0</v>
      </c>
      <c r="S1765" s="12">
        <f t="shared" ref="S1765" si="970">SUM(P1765:R1765)</f>
        <v>0</v>
      </c>
      <c r="T1765" s="18">
        <f t="shared" ref="T1765" si="971">L1765+P1765</f>
        <v>0</v>
      </c>
      <c r="U1765" s="18">
        <v>0</v>
      </c>
      <c r="V1765" s="30">
        <f t="shared" ref="V1765" si="972">DATE(YEAR(K1765),MONTH(K1765),1)</f>
        <v>44197</v>
      </c>
      <c r="AD1765"/>
      <c r="AE1765" s="43" t="s">
        <v>4047</v>
      </c>
      <c r="AF1765">
        <f>MATCH(AE1765,'CAT-4'!$A:$A,0)</f>
        <v>647</v>
      </c>
      <c r="AG1765">
        <f>MATCH(V1765,'CAT-4'!$1:$1,0)</f>
        <v>109</v>
      </c>
      <c r="AH1765">
        <f>INDEX('CAT-4'!$1:$1048576,FAR!AF1765,FAR!AG1765)</f>
        <v>87.2</v>
      </c>
      <c r="AI1765">
        <f>MATCH($AI$3,'CAT-4'!$1:$1,0)</f>
        <v>133</v>
      </c>
      <c r="AJ1765">
        <f>INDEX('CAT-4'!$1:$1048576,FAR!AF1765,FAR!AI1765)</f>
        <v>92.8</v>
      </c>
      <c r="AK1765" s="28">
        <f t="shared" ref="AK1765" si="973">AJ1765/AH1765</f>
        <v>1.0642201834862384</v>
      </c>
      <c r="AL1765" s="28">
        <f t="shared" ref="AL1765" si="974">AK1765</f>
        <v>1.0642201834862384</v>
      </c>
      <c r="AM1765" s="2">
        <f>INDEX(ELSV!$C$4:$G$58,MATCH(AE1765,ELSV!$G$4:$G$58,0),MATCH(IF(O1765&gt;2000000,"A",IF(O1765&gt;1000000,"B",IF(O1765&gt;100000,"C","D"))),ELSV!$C$4:$G$4,0))</f>
        <v>6</v>
      </c>
      <c r="AN1765" s="77">
        <f>INDEX(ELSV!$G$4:$K$58,MATCH(AE1765,ELSV!$G$4:$G$58,0),MATCH(IF(O1765&gt;2000000,"A",IF(O1765&gt;1000000,"B",IF(O1765&gt;100000,"C","D"))),ELSV!$G$4:$K$4,0))</f>
        <v>1</v>
      </c>
      <c r="AO1765" s="24">
        <f t="shared" ref="AO1765" si="975">AL1765*O1765</f>
        <v>0</v>
      </c>
      <c r="AP1765" s="24">
        <f t="shared" ref="AP1765" si="976">AO1765*(AN1765/AM1765)*(IF(W1765&gt;AM1765,AM1765,W1765))</f>
        <v>0</v>
      </c>
      <c r="AQ1765" s="25">
        <f t="shared" ref="AQ1765" si="977">AO1765-AP1765</f>
        <v>0</v>
      </c>
    </row>
    <row r="1766" spans="1:43" x14ac:dyDescent="0.25">
      <c r="M1766"/>
      <c r="N1766"/>
      <c r="O1766" s="1"/>
      <c r="P1766"/>
      <c r="Q1766"/>
      <c r="R1766"/>
      <c r="S1766" s="1"/>
      <c r="T1766" s="1"/>
      <c r="U1766" s="1"/>
    </row>
    <row r="1767" spans="1:43" x14ac:dyDescent="0.25">
      <c r="M1767"/>
      <c r="N1767"/>
      <c r="O1767" s="1"/>
      <c r="P1767"/>
      <c r="Q1767"/>
      <c r="R1767"/>
      <c r="S1767" s="1"/>
      <c r="T1767" s="1"/>
      <c r="U1767" s="1"/>
    </row>
    <row r="1768" spans="1:43" x14ac:dyDescent="0.25">
      <c r="M1768"/>
      <c r="N1768"/>
      <c r="O1768" s="1"/>
      <c r="P1768"/>
      <c r="Q1768"/>
      <c r="R1768"/>
      <c r="S1768" s="1"/>
      <c r="T1768" s="1"/>
      <c r="U1768" s="1"/>
    </row>
    <row r="1769" spans="1:43" x14ac:dyDescent="0.25">
      <c r="M1769"/>
      <c r="N1769"/>
      <c r="O1769" s="1"/>
      <c r="P1769"/>
      <c r="Q1769"/>
      <c r="R1769"/>
      <c r="S1769" s="1"/>
      <c r="T1769" s="1"/>
      <c r="U1769" s="1"/>
    </row>
    <row r="1770" spans="1:43" x14ac:dyDescent="0.25">
      <c r="M1770"/>
      <c r="N1770"/>
      <c r="O1770" s="1"/>
      <c r="P1770"/>
      <c r="Q1770"/>
      <c r="R1770"/>
      <c r="S1770" s="1"/>
      <c r="T1770" s="1"/>
      <c r="U1770" s="1"/>
    </row>
    <row r="1771" spans="1:43" x14ac:dyDescent="0.25">
      <c r="M1771"/>
      <c r="N1771"/>
      <c r="O1771" s="1"/>
      <c r="P1771"/>
      <c r="Q1771"/>
      <c r="R1771"/>
      <c r="S1771" s="1"/>
      <c r="T1771" s="1"/>
      <c r="U1771" s="1"/>
    </row>
  </sheetData>
  <autoFilter ref="A4:AQ1765">
    <filterColumn colId="4">
      <customFilters>
        <customFilter operator="notEqual" val=" "/>
      </customFilters>
    </filterColumn>
    <filterColumn colId="6">
      <filters blank="1">
        <filter val="License"/>
        <filter val="Software"/>
      </filters>
    </filterColumn>
  </autoFilter>
  <mergeCells count="3">
    <mergeCell ref="X3:Y3"/>
    <mergeCell ref="AE3:AF3"/>
    <mergeCell ref="F2:G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8"/>
  <sheetViews>
    <sheetView topLeftCell="A20" workbookViewId="0">
      <selection activeCell="G49" sqref="G49"/>
    </sheetView>
  </sheetViews>
  <sheetFormatPr defaultRowHeight="15" x14ac:dyDescent="0.25"/>
  <cols>
    <col min="2" max="2" width="17.5703125" style="24" bestFit="1" customWidth="1"/>
    <col min="3" max="3" width="18.140625" style="24" bestFit="1" customWidth="1"/>
    <col min="4" max="4" width="14.5703125" style="24" bestFit="1" customWidth="1"/>
    <col min="5" max="5" width="11.140625" style="24" bestFit="1" customWidth="1"/>
    <col min="6" max="6" width="13.140625" style="24" bestFit="1" customWidth="1"/>
    <col min="7" max="7" width="41" customWidth="1"/>
    <col min="8" max="8" width="17.5703125" style="24" bestFit="1" customWidth="1"/>
  </cols>
  <sheetData>
    <row r="2" spans="1:11" x14ac:dyDescent="0.25">
      <c r="C2" s="135" t="s">
        <v>4499</v>
      </c>
      <c r="D2" s="135"/>
      <c r="E2" s="135"/>
      <c r="F2" s="135"/>
      <c r="G2" s="70"/>
      <c r="H2" s="136" t="s">
        <v>4500</v>
      </c>
      <c r="I2" s="136"/>
      <c r="J2" s="136"/>
      <c r="K2" s="136"/>
    </row>
    <row r="3" spans="1:11" x14ac:dyDescent="0.25">
      <c r="B3" s="24">
        <f>SUM(B5:B58)</f>
        <v>27174596129.080009</v>
      </c>
      <c r="C3" s="71" t="s">
        <v>4506</v>
      </c>
      <c r="D3" s="71" t="s">
        <v>4507</v>
      </c>
      <c r="E3" s="71" t="s">
        <v>4508</v>
      </c>
      <c r="F3" s="71" t="s">
        <v>4509</v>
      </c>
      <c r="G3" s="71"/>
      <c r="H3" s="71" t="s">
        <v>4506</v>
      </c>
      <c r="I3" s="71" t="s">
        <v>4507</v>
      </c>
      <c r="J3" s="71" t="s">
        <v>4508</v>
      </c>
      <c r="K3" s="71" t="s">
        <v>4509</v>
      </c>
    </row>
    <row r="4" spans="1:11" x14ac:dyDescent="0.25">
      <c r="B4" s="68" t="s">
        <v>4498</v>
      </c>
      <c r="C4" s="72" t="s">
        <v>4501</v>
      </c>
      <c r="D4" s="72" t="s">
        <v>4502</v>
      </c>
      <c r="E4" s="72" t="s">
        <v>4503</v>
      </c>
      <c r="F4" s="72" t="s">
        <v>4504</v>
      </c>
      <c r="G4" s="72" t="s">
        <v>4505</v>
      </c>
      <c r="H4" s="73" t="s">
        <v>4501</v>
      </c>
      <c r="I4" s="73" t="s">
        <v>4502</v>
      </c>
      <c r="J4" s="73" t="s">
        <v>4503</v>
      </c>
      <c r="K4" s="73" t="s">
        <v>4504</v>
      </c>
    </row>
    <row r="5" spans="1:11" x14ac:dyDescent="0.25">
      <c r="A5" s="69">
        <f>B5/$B$3</f>
        <v>0.36745423671612282</v>
      </c>
      <c r="B5" s="24">
        <v>9985420478.6800003</v>
      </c>
      <c r="C5" s="74">
        <v>25</v>
      </c>
      <c r="D5" s="75">
        <v>15</v>
      </c>
      <c r="E5" s="75">
        <v>12</v>
      </c>
      <c r="F5" s="75">
        <v>8</v>
      </c>
      <c r="G5" s="23" t="s">
        <v>3990</v>
      </c>
      <c r="H5" s="76">
        <v>0.9</v>
      </c>
      <c r="I5" s="76">
        <v>0.9</v>
      </c>
      <c r="J5" s="76">
        <v>0.9</v>
      </c>
      <c r="K5" s="76">
        <v>0.95</v>
      </c>
    </row>
    <row r="6" spans="1:11" x14ac:dyDescent="0.25">
      <c r="A6" s="69">
        <f t="shared" ref="A6:A58" si="0">B6/$B$3</f>
        <v>0.17637547407083634</v>
      </c>
      <c r="B6" s="24">
        <v>4792932274.9500008</v>
      </c>
      <c r="C6" s="74">
        <v>25</v>
      </c>
      <c r="D6" s="75">
        <v>15</v>
      </c>
      <c r="E6" s="75">
        <v>12</v>
      </c>
      <c r="F6" s="75">
        <v>8</v>
      </c>
      <c r="G6" s="23" t="s">
        <v>4089</v>
      </c>
      <c r="H6" s="76">
        <v>0.9</v>
      </c>
      <c r="I6" s="76">
        <v>0.9</v>
      </c>
      <c r="J6" s="76">
        <v>0.9</v>
      </c>
      <c r="K6" s="76">
        <v>0.95</v>
      </c>
    </row>
    <row r="7" spans="1:11" x14ac:dyDescent="0.25">
      <c r="A7" s="69">
        <f t="shared" si="0"/>
        <v>0.15165537254921196</v>
      </c>
      <c r="B7" s="24">
        <v>4121173499.8300018</v>
      </c>
      <c r="G7" s="23" t="s">
        <v>1589</v>
      </c>
    </row>
    <row r="8" spans="1:11" x14ac:dyDescent="0.25">
      <c r="A8" s="69">
        <f t="shared" si="0"/>
        <v>9.1144351341417768E-2</v>
      </c>
      <c r="B8" s="24">
        <v>2476810937.1499996</v>
      </c>
      <c r="C8" s="74">
        <v>25</v>
      </c>
      <c r="D8" s="75">
        <v>15</v>
      </c>
      <c r="E8" s="75">
        <v>12</v>
      </c>
      <c r="F8" s="75">
        <v>8</v>
      </c>
      <c r="G8" s="23" t="s">
        <v>4237</v>
      </c>
      <c r="H8" s="76">
        <v>0.9</v>
      </c>
      <c r="I8" s="76">
        <v>0.9</v>
      </c>
      <c r="J8" s="76">
        <v>0.95</v>
      </c>
      <c r="K8" s="76">
        <v>0.95</v>
      </c>
    </row>
    <row r="9" spans="1:11" x14ac:dyDescent="0.25">
      <c r="A9" s="69">
        <f t="shared" si="0"/>
        <v>4.9342235542743813E-2</v>
      </c>
      <c r="B9" s="24">
        <v>1340855322.98</v>
      </c>
      <c r="C9" s="74">
        <v>20</v>
      </c>
      <c r="D9" s="75">
        <v>15</v>
      </c>
      <c r="E9" s="75">
        <v>12</v>
      </c>
      <c r="F9" s="75">
        <v>8</v>
      </c>
      <c r="G9" s="23" t="s">
        <v>4100</v>
      </c>
      <c r="H9" s="76">
        <v>0.95</v>
      </c>
      <c r="I9" s="76">
        <v>0.95</v>
      </c>
      <c r="J9" s="76">
        <v>0.95</v>
      </c>
      <c r="K9" s="76">
        <v>1</v>
      </c>
    </row>
    <row r="10" spans="1:11" x14ac:dyDescent="0.25">
      <c r="A10" s="69">
        <f t="shared" si="0"/>
        <v>3.7471945999238435E-2</v>
      </c>
      <c r="B10" s="24">
        <v>1018284998.6999999</v>
      </c>
      <c r="C10" s="74">
        <v>25</v>
      </c>
      <c r="D10" s="75">
        <v>15</v>
      </c>
      <c r="E10" s="75">
        <v>12</v>
      </c>
      <c r="F10" s="75">
        <v>8</v>
      </c>
      <c r="G10" s="23" t="s">
        <v>3992</v>
      </c>
      <c r="H10" s="76">
        <v>0.9</v>
      </c>
      <c r="I10" s="76">
        <v>0.95</v>
      </c>
      <c r="J10" s="76">
        <v>0.95</v>
      </c>
      <c r="K10" s="76">
        <v>0.95</v>
      </c>
    </row>
    <row r="11" spans="1:11" x14ac:dyDescent="0.25">
      <c r="A11" s="69">
        <f t="shared" si="0"/>
        <v>2.3724706005477127E-2</v>
      </c>
      <c r="B11" s="24">
        <v>644709303.98000002</v>
      </c>
      <c r="C11" s="74">
        <v>25</v>
      </c>
      <c r="D11" s="75">
        <v>15</v>
      </c>
      <c r="E11" s="75">
        <v>12</v>
      </c>
      <c r="F11" s="75">
        <v>8</v>
      </c>
      <c r="G11" s="23" t="s">
        <v>2998</v>
      </c>
      <c r="H11" s="76">
        <v>0.9</v>
      </c>
      <c r="I11" s="76">
        <v>0.9</v>
      </c>
      <c r="J11" s="76">
        <v>0.9</v>
      </c>
      <c r="K11" s="76">
        <v>0.95</v>
      </c>
    </row>
    <row r="12" spans="1:11" x14ac:dyDescent="0.25">
      <c r="A12" s="69">
        <f t="shared" si="0"/>
        <v>2.1712011559892677E-2</v>
      </c>
      <c r="B12" s="24">
        <v>590015145.28999996</v>
      </c>
      <c r="C12" s="74">
        <v>25</v>
      </c>
      <c r="D12" s="75">
        <v>15</v>
      </c>
      <c r="E12" s="75">
        <v>12</v>
      </c>
      <c r="F12" s="75">
        <v>8</v>
      </c>
      <c r="G12" s="23" t="s">
        <v>4091</v>
      </c>
      <c r="H12" s="76">
        <v>0.9</v>
      </c>
      <c r="I12" s="76">
        <v>0.95</v>
      </c>
      <c r="J12" s="76">
        <v>0.95</v>
      </c>
      <c r="K12" s="76">
        <v>0.95</v>
      </c>
    </row>
    <row r="13" spans="1:11" x14ac:dyDescent="0.25">
      <c r="A13" s="69">
        <f t="shared" si="0"/>
        <v>2.1286894332570295E-2</v>
      </c>
      <c r="B13" s="24">
        <v>578462756.32999992</v>
      </c>
      <c r="C13" s="74">
        <v>15</v>
      </c>
      <c r="D13" s="75">
        <v>15</v>
      </c>
      <c r="E13" s="75">
        <v>8</v>
      </c>
      <c r="F13" s="75">
        <v>5</v>
      </c>
      <c r="G13" s="23" t="s">
        <v>4135</v>
      </c>
      <c r="H13" s="76">
        <v>0.9</v>
      </c>
      <c r="I13" s="76">
        <v>0.95</v>
      </c>
      <c r="J13" s="76">
        <v>0.95</v>
      </c>
      <c r="K13" s="76">
        <v>1</v>
      </c>
    </row>
    <row r="14" spans="1:11" x14ac:dyDescent="0.25">
      <c r="A14" s="69">
        <f t="shared" si="0"/>
        <v>1.9039834603330915E-2</v>
      </c>
      <c r="B14" s="24">
        <v>517399815.70999992</v>
      </c>
      <c r="C14" s="74">
        <v>25</v>
      </c>
      <c r="D14" s="75">
        <v>15</v>
      </c>
      <c r="E14" s="75">
        <v>12</v>
      </c>
      <c r="F14" s="75">
        <v>8</v>
      </c>
      <c r="G14" s="23" t="s">
        <v>4192</v>
      </c>
      <c r="H14" s="76">
        <v>0.9</v>
      </c>
      <c r="I14" s="76">
        <v>0.9</v>
      </c>
      <c r="J14" s="76">
        <v>0.9</v>
      </c>
      <c r="K14" s="76">
        <v>0.95</v>
      </c>
    </row>
    <row r="15" spans="1:11" x14ac:dyDescent="0.25">
      <c r="A15" s="69">
        <f t="shared" si="0"/>
        <v>9.4821904519220342E-3</v>
      </c>
      <c r="B15" s="24">
        <v>257674695.94999996</v>
      </c>
      <c r="C15" s="74">
        <v>25</v>
      </c>
      <c r="D15" s="75">
        <v>15</v>
      </c>
      <c r="E15" s="75">
        <v>12</v>
      </c>
      <c r="F15" s="75">
        <v>8</v>
      </c>
      <c r="G15" s="23" t="s">
        <v>4085</v>
      </c>
      <c r="H15" s="76">
        <v>0.9</v>
      </c>
      <c r="I15" s="76">
        <v>0.95</v>
      </c>
      <c r="J15" s="76">
        <v>0.95</v>
      </c>
      <c r="K15" s="76">
        <v>0.95</v>
      </c>
    </row>
    <row r="16" spans="1:11" x14ac:dyDescent="0.25">
      <c r="A16" s="69">
        <f t="shared" si="0"/>
        <v>5.6228339039227871E-3</v>
      </c>
      <c r="B16" s="24">
        <v>152798240.44</v>
      </c>
      <c r="C16" s="74">
        <v>25</v>
      </c>
      <c r="D16" s="75">
        <v>15</v>
      </c>
      <c r="E16" s="75">
        <v>12</v>
      </c>
      <c r="F16" s="75">
        <v>8</v>
      </c>
      <c r="G16" s="23" t="s">
        <v>4250</v>
      </c>
      <c r="H16" s="76">
        <v>0.9</v>
      </c>
      <c r="I16" s="76">
        <v>0.9</v>
      </c>
      <c r="J16" s="76">
        <v>0.95</v>
      </c>
      <c r="K16" s="76">
        <v>0.95</v>
      </c>
    </row>
    <row r="17" spans="1:11" x14ac:dyDescent="0.25">
      <c r="A17" s="69">
        <f t="shared" si="0"/>
        <v>5.1634760790371442E-3</v>
      </c>
      <c r="B17" s="24">
        <v>140315377.06999999</v>
      </c>
      <c r="C17" s="74">
        <v>20</v>
      </c>
      <c r="D17" s="75">
        <v>15</v>
      </c>
      <c r="E17" s="75">
        <v>12</v>
      </c>
      <c r="F17" s="75">
        <v>8</v>
      </c>
      <c r="G17" s="23" t="s">
        <v>4093</v>
      </c>
      <c r="H17" s="76">
        <v>0.9</v>
      </c>
      <c r="I17" s="76">
        <v>0.9</v>
      </c>
      <c r="J17" s="76">
        <v>0.9</v>
      </c>
      <c r="K17" s="76">
        <v>0.95</v>
      </c>
    </row>
    <row r="18" spans="1:11" x14ac:dyDescent="0.25">
      <c r="A18" s="69">
        <f t="shared" si="0"/>
        <v>3.4442125883093555E-3</v>
      </c>
      <c r="B18" s="24">
        <v>93595086.070000052</v>
      </c>
      <c r="C18" s="24">
        <v>6</v>
      </c>
      <c r="D18" s="24">
        <v>6</v>
      </c>
      <c r="E18" s="24">
        <v>6</v>
      </c>
      <c r="F18" s="24">
        <v>6</v>
      </c>
      <c r="G18" s="23" t="s">
        <v>4047</v>
      </c>
      <c r="H18" s="76">
        <v>1</v>
      </c>
      <c r="I18" s="76">
        <v>1</v>
      </c>
      <c r="J18" s="76">
        <v>1</v>
      </c>
      <c r="K18" s="76">
        <v>1</v>
      </c>
    </row>
    <row r="19" spans="1:11" x14ac:dyDescent="0.25">
      <c r="A19" s="69">
        <f t="shared" si="0"/>
        <v>3.1604309025257101E-3</v>
      </c>
      <c r="B19" s="24">
        <v>85883433.370000005</v>
      </c>
      <c r="C19" s="24">
        <v>15</v>
      </c>
      <c r="D19" s="24">
        <v>12</v>
      </c>
      <c r="E19" s="24">
        <v>8</v>
      </c>
      <c r="F19" s="24">
        <v>8</v>
      </c>
      <c r="G19" s="23" t="s">
        <v>4210</v>
      </c>
      <c r="H19" s="76">
        <v>0.9</v>
      </c>
      <c r="I19" s="76">
        <v>0.9</v>
      </c>
      <c r="J19" s="76">
        <v>0.9</v>
      </c>
      <c r="K19" s="76">
        <v>0.95</v>
      </c>
    </row>
    <row r="20" spans="1:11" x14ac:dyDescent="0.25">
      <c r="A20" s="69">
        <f t="shared" si="0"/>
        <v>2.6127104771953673E-3</v>
      </c>
      <c r="B20" s="24">
        <v>70999352.020000011</v>
      </c>
      <c r="C20" s="24">
        <v>15</v>
      </c>
      <c r="D20" s="24">
        <v>15</v>
      </c>
      <c r="E20" s="24">
        <v>8</v>
      </c>
      <c r="F20" s="24">
        <v>8</v>
      </c>
      <c r="G20" s="23" t="s">
        <v>4096</v>
      </c>
      <c r="H20" s="76">
        <v>0.9</v>
      </c>
      <c r="I20" s="76">
        <v>0.9</v>
      </c>
      <c r="J20" s="76">
        <v>0.9</v>
      </c>
      <c r="K20" s="76">
        <v>0.95</v>
      </c>
    </row>
    <row r="21" spans="1:11" x14ac:dyDescent="0.25">
      <c r="A21" s="69">
        <f t="shared" si="0"/>
        <v>1.3665599254393491E-3</v>
      </c>
      <c r="B21" s="24">
        <v>37135714.060000002</v>
      </c>
      <c r="C21" s="24">
        <v>25</v>
      </c>
      <c r="D21" s="24">
        <v>15</v>
      </c>
      <c r="E21" s="24">
        <v>12</v>
      </c>
      <c r="F21" s="24">
        <v>8</v>
      </c>
      <c r="G21" s="23" t="s">
        <v>2910</v>
      </c>
      <c r="H21" s="76">
        <v>0.9</v>
      </c>
      <c r="I21" s="76">
        <v>0.9</v>
      </c>
      <c r="J21" s="76">
        <v>0.9</v>
      </c>
      <c r="K21" s="76">
        <v>0.95</v>
      </c>
    </row>
    <row r="22" spans="1:11" x14ac:dyDescent="0.25">
      <c r="A22" s="69">
        <f t="shared" si="0"/>
        <v>1.2513439529506349E-3</v>
      </c>
      <c r="B22" s="24">
        <v>34004766.539999999</v>
      </c>
      <c r="C22" s="24">
        <v>15</v>
      </c>
      <c r="D22" s="24">
        <v>15</v>
      </c>
      <c r="E22" s="24">
        <v>12</v>
      </c>
      <c r="F22" s="24">
        <v>8</v>
      </c>
      <c r="G22" s="23" t="s">
        <v>4222</v>
      </c>
      <c r="H22" s="76">
        <v>0.9</v>
      </c>
      <c r="I22" s="76">
        <v>0.95</v>
      </c>
      <c r="J22" s="76">
        <v>0.95</v>
      </c>
      <c r="K22" s="76">
        <v>0.95</v>
      </c>
    </row>
    <row r="23" spans="1:11" x14ac:dyDescent="0.25">
      <c r="A23" s="69">
        <f t="shared" si="0"/>
        <v>1.1249216799688625E-3</v>
      </c>
      <c r="B23" s="24">
        <v>30569292.330000032</v>
      </c>
      <c r="C23" s="24">
        <v>12</v>
      </c>
      <c r="D23" s="24">
        <v>8</v>
      </c>
      <c r="E23" s="24">
        <v>6</v>
      </c>
      <c r="F23" s="24">
        <v>5</v>
      </c>
      <c r="G23" s="23" t="s">
        <v>4061</v>
      </c>
      <c r="H23" s="76">
        <v>0.95</v>
      </c>
      <c r="I23" s="76">
        <v>0.95</v>
      </c>
      <c r="J23" s="76">
        <v>0.95</v>
      </c>
      <c r="K23" s="76">
        <v>1</v>
      </c>
    </row>
    <row r="24" spans="1:11" x14ac:dyDescent="0.25">
      <c r="A24" s="69">
        <f t="shared" si="0"/>
        <v>9.4209029927786153E-4</v>
      </c>
      <c r="B24" s="24">
        <v>25600923.400000002</v>
      </c>
      <c r="C24" s="24">
        <v>6</v>
      </c>
      <c r="D24" s="24">
        <v>6</v>
      </c>
      <c r="E24" s="24">
        <v>6</v>
      </c>
      <c r="F24" s="24">
        <v>6</v>
      </c>
      <c r="G24" s="23" t="s">
        <v>4032</v>
      </c>
      <c r="H24" s="76">
        <v>0.95</v>
      </c>
      <c r="I24" s="76">
        <v>0.95</v>
      </c>
      <c r="J24" s="76">
        <v>1</v>
      </c>
      <c r="K24" s="76">
        <v>1</v>
      </c>
    </row>
    <row r="25" spans="1:11" x14ac:dyDescent="0.25">
      <c r="A25" s="69">
        <f t="shared" si="0"/>
        <v>8.8721129784151203E-4</v>
      </c>
      <c r="B25" s="24">
        <v>24109608.700000003</v>
      </c>
      <c r="C25" s="24">
        <v>15</v>
      </c>
      <c r="D25" s="24">
        <v>12</v>
      </c>
      <c r="E25" s="24">
        <v>8</v>
      </c>
      <c r="F25" s="24">
        <v>6</v>
      </c>
      <c r="G25" s="23" t="s">
        <v>4208</v>
      </c>
      <c r="H25" s="76">
        <v>0.9</v>
      </c>
      <c r="I25" s="76">
        <v>0.9</v>
      </c>
      <c r="J25" s="76">
        <v>0.9</v>
      </c>
      <c r="K25" s="76">
        <v>0.95</v>
      </c>
    </row>
    <row r="26" spans="1:11" x14ac:dyDescent="0.25">
      <c r="A26" s="69">
        <f t="shared" si="0"/>
        <v>8.0061318029003446E-4</v>
      </c>
      <c r="B26" s="24">
        <v>21756339.830000006</v>
      </c>
      <c r="C26" s="24">
        <v>6</v>
      </c>
      <c r="D26" s="24">
        <v>6</v>
      </c>
      <c r="E26" s="24">
        <v>6</v>
      </c>
      <c r="F26" s="24">
        <v>6</v>
      </c>
      <c r="G26" s="23" t="s">
        <v>4043</v>
      </c>
      <c r="H26" s="76">
        <v>0.95</v>
      </c>
      <c r="I26" s="76">
        <v>1</v>
      </c>
      <c r="J26" s="76">
        <v>1</v>
      </c>
      <c r="K26" s="76">
        <v>1</v>
      </c>
    </row>
    <row r="27" spans="1:11" x14ac:dyDescent="0.25">
      <c r="A27" s="69">
        <f t="shared" si="0"/>
        <v>5.8743335040469739E-4</v>
      </c>
      <c r="B27" s="24">
        <v>15963264.04999999</v>
      </c>
      <c r="C27" s="24">
        <v>12</v>
      </c>
      <c r="D27" s="24">
        <v>12</v>
      </c>
      <c r="E27" s="24">
        <v>8</v>
      </c>
      <c r="F27" s="24">
        <v>8</v>
      </c>
      <c r="G27" s="23" t="s">
        <v>4429</v>
      </c>
      <c r="H27" s="76">
        <v>0.9</v>
      </c>
      <c r="I27" s="76">
        <v>0.95</v>
      </c>
      <c r="J27" s="76">
        <v>0.95</v>
      </c>
      <c r="K27" s="76">
        <v>0.95</v>
      </c>
    </row>
    <row r="28" spans="1:11" x14ac:dyDescent="0.25">
      <c r="A28" s="69">
        <f t="shared" si="0"/>
        <v>5.3371965276346567E-4</v>
      </c>
      <c r="B28" s="24">
        <v>14503616.01</v>
      </c>
      <c r="C28" s="24">
        <v>12</v>
      </c>
      <c r="D28" s="24">
        <v>12</v>
      </c>
      <c r="E28" s="24">
        <v>12</v>
      </c>
      <c r="F28" s="24">
        <v>12</v>
      </c>
      <c r="G28" s="23" t="s">
        <v>4348</v>
      </c>
      <c r="H28" s="76">
        <v>0.9</v>
      </c>
      <c r="I28" s="76">
        <v>0.9</v>
      </c>
      <c r="J28" s="76">
        <v>0.9</v>
      </c>
      <c r="K28" s="76">
        <v>0.95</v>
      </c>
    </row>
    <row r="29" spans="1:11" x14ac:dyDescent="0.25">
      <c r="A29" s="69">
        <f t="shared" si="0"/>
        <v>5.28149688474722E-4</v>
      </c>
      <c r="B29" s="24">
        <v>14352254.479999993</v>
      </c>
      <c r="C29" s="24">
        <v>12</v>
      </c>
      <c r="D29" s="24">
        <v>12</v>
      </c>
      <c r="E29" s="24">
        <v>8</v>
      </c>
      <c r="F29" s="24">
        <v>5</v>
      </c>
      <c r="G29" s="23" t="s">
        <v>4034</v>
      </c>
      <c r="H29" s="76">
        <v>0.95</v>
      </c>
      <c r="I29" s="76">
        <v>1</v>
      </c>
      <c r="J29" s="76">
        <v>1</v>
      </c>
      <c r="K29" s="76">
        <v>1</v>
      </c>
    </row>
    <row r="30" spans="1:11" x14ac:dyDescent="0.25">
      <c r="A30" s="69">
        <f t="shared" si="0"/>
        <v>4.4959922281699149E-4</v>
      </c>
      <c r="B30" s="24">
        <v>12217677.299999997</v>
      </c>
      <c r="C30" s="24">
        <v>15</v>
      </c>
      <c r="D30" s="24">
        <v>15</v>
      </c>
      <c r="E30" s="24">
        <v>12</v>
      </c>
      <c r="F30" s="24">
        <v>8</v>
      </c>
      <c r="G30" s="23" t="s">
        <v>4200</v>
      </c>
      <c r="H30" s="76">
        <v>0.9</v>
      </c>
      <c r="I30" s="76">
        <v>0.9</v>
      </c>
      <c r="J30" s="76">
        <v>0.95</v>
      </c>
      <c r="K30" s="76">
        <v>0.95</v>
      </c>
    </row>
    <row r="31" spans="1:11" x14ac:dyDescent="0.25">
      <c r="A31" s="69">
        <f t="shared" si="0"/>
        <v>3.8933706649196793E-4</v>
      </c>
      <c r="B31" s="24">
        <v>10580077.539999997</v>
      </c>
      <c r="C31" s="24">
        <v>12</v>
      </c>
      <c r="D31" s="24">
        <v>8</v>
      </c>
      <c r="E31" s="24">
        <v>8</v>
      </c>
      <c r="F31" s="24">
        <v>6</v>
      </c>
      <c r="G31" s="23" t="s">
        <v>4198</v>
      </c>
      <c r="H31" s="76">
        <v>0.95</v>
      </c>
      <c r="I31" s="76">
        <v>0.95</v>
      </c>
      <c r="J31" s="76">
        <v>0.95</v>
      </c>
      <c r="K31" s="76">
        <v>1</v>
      </c>
    </row>
    <row r="32" spans="1:11" x14ac:dyDescent="0.25">
      <c r="A32" s="69">
        <f t="shared" si="0"/>
        <v>3.758237940865307E-4</v>
      </c>
      <c r="B32" s="24">
        <v>10212859.82</v>
      </c>
      <c r="C32" s="24">
        <v>15</v>
      </c>
      <c r="D32" s="24">
        <v>15</v>
      </c>
      <c r="E32" s="24">
        <v>12</v>
      </c>
      <c r="F32" s="24">
        <v>8</v>
      </c>
      <c r="G32" s="23" t="s">
        <v>4234</v>
      </c>
      <c r="H32" s="76">
        <v>0.9</v>
      </c>
      <c r="I32" s="76">
        <v>0.9</v>
      </c>
      <c r="J32" s="76">
        <v>0.95</v>
      </c>
      <c r="K32" s="76">
        <v>0.95</v>
      </c>
    </row>
    <row r="33" spans="1:11" x14ac:dyDescent="0.25">
      <c r="A33" s="69">
        <f t="shared" si="0"/>
        <v>2.2793535736752451E-4</v>
      </c>
      <c r="B33" s="24">
        <v>6194051.2800000003</v>
      </c>
      <c r="C33" s="24">
        <v>8</v>
      </c>
      <c r="D33" s="24">
        <v>8</v>
      </c>
      <c r="E33" s="24">
        <v>5</v>
      </c>
      <c r="F33" s="24">
        <v>5</v>
      </c>
      <c r="G33" s="23" t="s">
        <v>4254</v>
      </c>
      <c r="H33" s="76">
        <v>0.95</v>
      </c>
      <c r="I33" s="76">
        <v>1</v>
      </c>
      <c r="J33" s="76">
        <v>1</v>
      </c>
      <c r="K33" s="76">
        <v>1</v>
      </c>
    </row>
    <row r="34" spans="1:11" x14ac:dyDescent="0.25">
      <c r="A34" s="69">
        <f t="shared" si="0"/>
        <v>2.2016848204774224E-4</v>
      </c>
      <c r="B34" s="24">
        <v>5982989.5799999982</v>
      </c>
      <c r="C34" s="24">
        <v>12</v>
      </c>
      <c r="D34" s="24">
        <v>12</v>
      </c>
      <c r="E34" s="24">
        <v>8</v>
      </c>
      <c r="F34" s="24">
        <v>6</v>
      </c>
      <c r="G34" s="23" t="s">
        <v>4037</v>
      </c>
      <c r="H34" s="76">
        <v>0.9</v>
      </c>
      <c r="I34" s="76">
        <v>0.95</v>
      </c>
      <c r="J34" s="76">
        <v>0.95</v>
      </c>
      <c r="K34" s="76">
        <v>0.95</v>
      </c>
    </row>
    <row r="35" spans="1:11" x14ac:dyDescent="0.25">
      <c r="A35" s="69">
        <f t="shared" si="0"/>
        <v>2.1875886183414089E-4</v>
      </c>
      <c r="B35" s="24">
        <v>5944683.7199999932</v>
      </c>
      <c r="C35" s="24">
        <v>5</v>
      </c>
      <c r="D35" s="24">
        <v>5</v>
      </c>
      <c r="E35" s="24">
        <v>5</v>
      </c>
      <c r="F35" s="24">
        <v>5</v>
      </c>
      <c r="G35" s="23" t="s">
        <v>4045</v>
      </c>
      <c r="H35" s="76">
        <v>1</v>
      </c>
      <c r="I35" s="76">
        <v>1</v>
      </c>
      <c r="J35" s="76">
        <v>1</v>
      </c>
      <c r="K35" s="76">
        <v>1</v>
      </c>
    </row>
    <row r="36" spans="1:11" x14ac:dyDescent="0.25">
      <c r="A36" s="69">
        <f t="shared" si="0"/>
        <v>1.8745793997463394E-4</v>
      </c>
      <c r="B36" s="24">
        <v>5094093.8100000005</v>
      </c>
      <c r="C36" s="24">
        <v>15</v>
      </c>
      <c r="D36" s="24">
        <v>12</v>
      </c>
      <c r="E36" s="24">
        <v>12</v>
      </c>
      <c r="F36" s="24">
        <v>8</v>
      </c>
      <c r="G36" s="23" t="s">
        <v>4087</v>
      </c>
      <c r="H36" s="76">
        <v>0.9</v>
      </c>
      <c r="I36" s="76">
        <v>0.9</v>
      </c>
      <c r="J36" s="76">
        <v>0.95</v>
      </c>
      <c r="K36" s="76">
        <v>0.95</v>
      </c>
    </row>
    <row r="37" spans="1:11" x14ac:dyDescent="0.25">
      <c r="A37" s="69">
        <f t="shared" si="0"/>
        <v>1.8053298038715277E-4</v>
      </c>
      <c r="B37" s="24">
        <v>4905910.8299999991</v>
      </c>
      <c r="C37" s="24">
        <v>20</v>
      </c>
      <c r="D37" s="24">
        <v>15</v>
      </c>
      <c r="E37" s="24">
        <v>12</v>
      </c>
      <c r="F37" s="24">
        <v>8</v>
      </c>
      <c r="G37" s="23" t="s">
        <v>3980</v>
      </c>
      <c r="H37" s="76">
        <v>0.9</v>
      </c>
      <c r="I37" s="76">
        <v>0.9</v>
      </c>
      <c r="J37" s="76">
        <v>0.9</v>
      </c>
      <c r="K37" s="76">
        <v>0.95</v>
      </c>
    </row>
    <row r="38" spans="1:11" x14ac:dyDescent="0.25">
      <c r="A38" s="69">
        <f t="shared" si="0"/>
        <v>1.759618416143829E-4</v>
      </c>
      <c r="B38" s="24">
        <v>4781691.9799999995</v>
      </c>
      <c r="C38" s="24">
        <v>20</v>
      </c>
      <c r="D38" s="24">
        <v>15</v>
      </c>
      <c r="E38" s="24">
        <v>12</v>
      </c>
      <c r="F38" s="24">
        <v>8</v>
      </c>
      <c r="G38" s="23" t="s">
        <v>4218</v>
      </c>
      <c r="H38" s="76">
        <v>0.9</v>
      </c>
      <c r="I38" s="76">
        <v>0.9</v>
      </c>
      <c r="J38" s="76">
        <v>0.9</v>
      </c>
      <c r="K38" s="76">
        <v>0.95</v>
      </c>
    </row>
    <row r="39" spans="1:11" x14ac:dyDescent="0.25">
      <c r="A39" s="69">
        <f t="shared" si="0"/>
        <v>1.6870746553962514E-4</v>
      </c>
      <c r="B39" s="24">
        <v>4584557.2399999965</v>
      </c>
      <c r="C39" s="24">
        <v>8</v>
      </c>
      <c r="D39" s="24">
        <v>8</v>
      </c>
      <c r="E39" s="24">
        <v>8</v>
      </c>
      <c r="F39" s="24">
        <v>8</v>
      </c>
      <c r="G39" s="23" t="s">
        <v>4059</v>
      </c>
      <c r="H39" s="76">
        <v>0.9</v>
      </c>
      <c r="I39" s="76">
        <v>0.9</v>
      </c>
      <c r="J39" s="76">
        <v>0.9</v>
      </c>
      <c r="K39" s="76">
        <v>0.9</v>
      </c>
    </row>
    <row r="40" spans="1:11" x14ac:dyDescent="0.25">
      <c r="A40" s="69">
        <f t="shared" si="0"/>
        <v>1.1154310207967816E-4</v>
      </c>
      <c r="B40" s="24">
        <v>3031138.7499999986</v>
      </c>
      <c r="C40" s="24">
        <v>8</v>
      </c>
      <c r="D40" s="24">
        <v>8</v>
      </c>
      <c r="E40" s="24">
        <v>8</v>
      </c>
      <c r="F40" s="24">
        <v>8</v>
      </c>
      <c r="G40" s="23" t="s">
        <v>4165</v>
      </c>
      <c r="H40" s="76">
        <v>0.9</v>
      </c>
      <c r="I40" s="76">
        <v>0.9</v>
      </c>
      <c r="J40" s="76">
        <v>0.9</v>
      </c>
      <c r="K40" s="76">
        <v>0.95</v>
      </c>
    </row>
    <row r="41" spans="1:11" x14ac:dyDescent="0.25">
      <c r="A41" s="69">
        <f t="shared" si="0"/>
        <v>1.074714651186565E-4</v>
      </c>
      <c r="B41" s="24">
        <v>2920493.66</v>
      </c>
      <c r="C41" s="24">
        <v>15</v>
      </c>
      <c r="D41" s="24">
        <v>12</v>
      </c>
      <c r="E41" s="24">
        <v>12</v>
      </c>
      <c r="F41" s="24">
        <v>8</v>
      </c>
      <c r="G41" s="23" t="s">
        <v>3964</v>
      </c>
      <c r="H41" s="76">
        <v>0.9</v>
      </c>
      <c r="I41" s="76">
        <v>0.9</v>
      </c>
      <c r="J41" s="76">
        <v>0.95</v>
      </c>
      <c r="K41" s="76">
        <v>0.95</v>
      </c>
    </row>
    <row r="42" spans="1:11" x14ac:dyDescent="0.25">
      <c r="A42" s="69">
        <f t="shared" si="0"/>
        <v>1.0717864788736428E-4</v>
      </c>
      <c r="B42" s="24">
        <v>2912536.4699999988</v>
      </c>
      <c r="C42" s="24">
        <v>5</v>
      </c>
      <c r="D42" s="24">
        <v>5</v>
      </c>
      <c r="E42" s="24">
        <v>5</v>
      </c>
      <c r="F42" s="24">
        <v>5</v>
      </c>
      <c r="G42" s="23" t="s">
        <v>4049</v>
      </c>
      <c r="H42" s="76">
        <v>0.95</v>
      </c>
      <c r="I42" s="76">
        <v>1</v>
      </c>
      <c r="J42" s="76">
        <v>1</v>
      </c>
      <c r="K42" s="76">
        <v>1</v>
      </c>
    </row>
    <row r="43" spans="1:11" x14ac:dyDescent="0.25">
      <c r="A43" s="69">
        <f t="shared" si="0"/>
        <v>7.9355635305738262E-5</v>
      </c>
      <c r="B43" s="24">
        <v>2156457.34</v>
      </c>
      <c r="C43" s="24">
        <v>15</v>
      </c>
      <c r="D43" s="24">
        <v>12</v>
      </c>
      <c r="E43" s="24">
        <v>12</v>
      </c>
      <c r="F43" s="24">
        <v>8</v>
      </c>
      <c r="G43" s="23" t="s">
        <v>3966</v>
      </c>
      <c r="H43" s="76">
        <v>0.9</v>
      </c>
      <c r="I43" s="76">
        <v>0.9</v>
      </c>
      <c r="J43" s="76">
        <v>0.95</v>
      </c>
      <c r="K43" s="76">
        <v>0.95</v>
      </c>
    </row>
    <row r="44" spans="1:11" x14ac:dyDescent="0.25">
      <c r="A44" s="69">
        <f t="shared" si="0"/>
        <v>7.8078432147496695E-5</v>
      </c>
      <c r="B44" s="24">
        <v>2121749.86</v>
      </c>
      <c r="C44" s="24">
        <v>12</v>
      </c>
      <c r="D44" s="24">
        <v>12</v>
      </c>
      <c r="E44" s="24">
        <v>8</v>
      </c>
      <c r="F44" s="24">
        <v>8</v>
      </c>
      <c r="G44" s="23" t="s">
        <v>4228</v>
      </c>
      <c r="H44" s="76">
        <v>0.95</v>
      </c>
      <c r="I44" s="76">
        <v>0.95</v>
      </c>
      <c r="J44" s="76">
        <v>0.95</v>
      </c>
      <c r="K44" s="76">
        <v>0.95</v>
      </c>
    </row>
    <row r="45" spans="1:11" x14ac:dyDescent="0.25">
      <c r="A45" s="69">
        <f t="shared" si="0"/>
        <v>5.5503290751245563E-5</v>
      </c>
      <c r="B45" s="24">
        <v>1508279.51</v>
      </c>
      <c r="C45" s="24">
        <v>8</v>
      </c>
      <c r="D45" s="24">
        <v>8</v>
      </c>
      <c r="E45" s="24">
        <v>8</v>
      </c>
      <c r="F45" s="24">
        <v>8</v>
      </c>
      <c r="G45" s="23" t="s">
        <v>4170</v>
      </c>
      <c r="H45" s="76">
        <v>0.9</v>
      </c>
      <c r="I45" s="76">
        <v>0.95</v>
      </c>
      <c r="J45" s="76">
        <v>0.95</v>
      </c>
      <c r="K45" s="76">
        <v>0.95</v>
      </c>
    </row>
    <row r="46" spans="1:11" x14ac:dyDescent="0.25">
      <c r="A46" s="69">
        <f t="shared" si="0"/>
        <v>3.1478865258446075E-5</v>
      </c>
      <c r="B46" s="24">
        <v>855425.45</v>
      </c>
      <c r="C46" s="24">
        <v>8</v>
      </c>
      <c r="D46" s="24">
        <v>8</v>
      </c>
      <c r="E46" s="24">
        <v>8</v>
      </c>
      <c r="F46" s="24">
        <v>8</v>
      </c>
      <c r="G46" s="23" t="s">
        <v>4057</v>
      </c>
      <c r="H46" s="76">
        <v>0.95</v>
      </c>
      <c r="I46" s="76">
        <v>0.95</v>
      </c>
      <c r="J46" s="76">
        <v>0.95</v>
      </c>
      <c r="K46" s="76">
        <v>0.95</v>
      </c>
    </row>
    <row r="47" spans="1:11" x14ac:dyDescent="0.25">
      <c r="A47" s="69">
        <f t="shared" si="0"/>
        <v>1.8938220371535765E-5</v>
      </c>
      <c r="B47" s="24">
        <v>514638.49</v>
      </c>
      <c r="C47" s="24">
        <v>12</v>
      </c>
      <c r="D47" s="24">
        <v>12</v>
      </c>
      <c r="E47" s="24">
        <v>8</v>
      </c>
      <c r="F47" s="24">
        <v>8</v>
      </c>
      <c r="G47" s="23" t="s">
        <v>4276</v>
      </c>
      <c r="H47" s="76">
        <v>0.95</v>
      </c>
      <c r="I47" s="76">
        <v>0.95</v>
      </c>
      <c r="J47" s="76">
        <v>0.95</v>
      </c>
      <c r="K47" s="76">
        <v>0.95</v>
      </c>
    </row>
    <row r="48" spans="1:11" x14ac:dyDescent="0.25">
      <c r="A48" s="69">
        <f t="shared" si="0"/>
        <v>1.850128913091674E-5</v>
      </c>
      <c r="B48" s="24">
        <v>502765.06000000011</v>
      </c>
      <c r="C48" s="24">
        <v>8</v>
      </c>
      <c r="D48" s="24">
        <v>8</v>
      </c>
      <c r="E48" s="24">
        <v>8</v>
      </c>
      <c r="F48" s="24">
        <v>8</v>
      </c>
      <c r="G48" s="23" t="s">
        <v>4174</v>
      </c>
      <c r="H48" s="76">
        <v>0.95</v>
      </c>
      <c r="I48" s="76">
        <v>0.95</v>
      </c>
      <c r="J48" s="76">
        <v>0.95</v>
      </c>
      <c r="K48" s="76">
        <v>0.95</v>
      </c>
    </row>
    <row r="49" spans="1:11" x14ac:dyDescent="0.25">
      <c r="A49" s="69">
        <f t="shared" si="0"/>
        <v>1.4831655936505172E-5</v>
      </c>
      <c r="B49" s="24">
        <v>403044.26</v>
      </c>
      <c r="C49" s="24">
        <v>8</v>
      </c>
      <c r="D49" s="24">
        <v>8</v>
      </c>
      <c r="E49" s="24">
        <v>8</v>
      </c>
      <c r="F49" s="24">
        <v>8</v>
      </c>
      <c r="G49" s="23" t="s">
        <v>4055</v>
      </c>
      <c r="H49" s="76">
        <v>0.95</v>
      </c>
      <c r="I49" s="76">
        <v>0.95</v>
      </c>
      <c r="J49" s="76">
        <v>1</v>
      </c>
      <c r="K49" s="76">
        <v>1</v>
      </c>
    </row>
    <row r="50" spans="1:11" x14ac:dyDescent="0.25">
      <c r="A50" s="69">
        <f t="shared" si="0"/>
        <v>1.4444557267217383E-5</v>
      </c>
      <c r="B50" s="24">
        <v>392525.01</v>
      </c>
      <c r="C50" s="24">
        <v>8</v>
      </c>
      <c r="D50" s="24">
        <v>8</v>
      </c>
      <c r="E50" s="24">
        <v>8</v>
      </c>
      <c r="F50" s="24">
        <v>8</v>
      </c>
      <c r="G50" s="23" t="s">
        <v>4172</v>
      </c>
      <c r="H50" s="76">
        <v>0.9</v>
      </c>
      <c r="I50" s="76">
        <v>0.95</v>
      </c>
      <c r="J50" s="76">
        <v>0.95</v>
      </c>
      <c r="K50" s="76">
        <v>0.95</v>
      </c>
    </row>
    <row r="51" spans="1:11" x14ac:dyDescent="0.25">
      <c r="A51" s="69">
        <f t="shared" si="0"/>
        <v>1.1260516938190815E-5</v>
      </c>
      <c r="B51" s="24">
        <v>306000</v>
      </c>
      <c r="C51" s="24">
        <v>8</v>
      </c>
      <c r="D51" s="24">
        <v>8</v>
      </c>
      <c r="E51" s="24">
        <v>5</v>
      </c>
      <c r="F51" s="24">
        <v>5</v>
      </c>
      <c r="G51" s="23" t="s">
        <v>4320</v>
      </c>
      <c r="H51" s="76">
        <v>0.9</v>
      </c>
      <c r="I51" s="76">
        <v>0.9</v>
      </c>
      <c r="J51" s="76">
        <v>0.95</v>
      </c>
      <c r="K51" s="76">
        <v>0.95</v>
      </c>
    </row>
    <row r="52" spans="1:11" x14ac:dyDescent="0.25">
      <c r="A52" s="69">
        <f t="shared" si="0"/>
        <v>1.1010027106891511E-5</v>
      </c>
      <c r="B52" s="24">
        <v>299193.04000000004</v>
      </c>
      <c r="C52" s="24">
        <v>8</v>
      </c>
      <c r="D52" s="24">
        <v>8</v>
      </c>
      <c r="E52" s="24">
        <v>8</v>
      </c>
      <c r="F52" s="24">
        <v>8</v>
      </c>
      <c r="G52" s="23" t="s">
        <v>2970</v>
      </c>
      <c r="H52" s="76">
        <v>0.9</v>
      </c>
      <c r="I52" s="76">
        <v>0.95</v>
      </c>
      <c r="J52" s="76">
        <v>0.95</v>
      </c>
      <c r="K52" s="76">
        <v>0.95</v>
      </c>
    </row>
    <row r="53" spans="1:11" x14ac:dyDescent="0.25">
      <c r="A53" s="69">
        <f t="shared" si="0"/>
        <v>7.9282767985444184E-6</v>
      </c>
      <c r="B53" s="24">
        <v>215447.72</v>
      </c>
      <c r="C53" s="24">
        <v>8</v>
      </c>
      <c r="D53" s="24">
        <v>8</v>
      </c>
      <c r="E53" s="24">
        <v>8</v>
      </c>
      <c r="F53" s="24">
        <v>8</v>
      </c>
      <c r="G53" s="23" t="s">
        <v>4182</v>
      </c>
      <c r="H53" s="76">
        <v>0.9</v>
      </c>
      <c r="I53" s="76">
        <v>0.95</v>
      </c>
      <c r="J53" s="76">
        <v>0.95</v>
      </c>
      <c r="K53" s="76">
        <v>0.95</v>
      </c>
    </row>
    <row r="54" spans="1:11" x14ac:dyDescent="0.25">
      <c r="A54" s="69">
        <f t="shared" si="0"/>
        <v>6.9589302855409958E-6</v>
      </c>
      <c r="B54" s="24">
        <v>189106.12</v>
      </c>
      <c r="C54" s="24">
        <v>5</v>
      </c>
      <c r="D54" s="24">
        <v>5</v>
      </c>
      <c r="E54" s="24">
        <v>5</v>
      </c>
      <c r="F54" s="24">
        <v>5</v>
      </c>
      <c r="G54" s="23" t="s">
        <v>4051</v>
      </c>
      <c r="H54" s="76">
        <v>1</v>
      </c>
      <c r="I54" s="76">
        <v>1</v>
      </c>
      <c r="J54" s="76">
        <v>1</v>
      </c>
      <c r="K54" s="76">
        <v>1</v>
      </c>
    </row>
    <row r="55" spans="1:11" x14ac:dyDescent="0.25">
      <c r="A55" s="69">
        <f t="shared" si="0"/>
        <v>5.2985162802813131E-6</v>
      </c>
      <c r="B55" s="24">
        <v>143985.03999999998</v>
      </c>
      <c r="C55" s="24">
        <v>12</v>
      </c>
      <c r="D55" s="24">
        <v>8</v>
      </c>
      <c r="E55" s="24">
        <v>8</v>
      </c>
      <c r="F55" s="24">
        <v>8</v>
      </c>
      <c r="G55" s="23" t="s">
        <v>3032</v>
      </c>
      <c r="H55" s="76">
        <v>0.9</v>
      </c>
      <c r="I55" s="76">
        <v>0.9</v>
      </c>
      <c r="J55" s="76">
        <v>0.9</v>
      </c>
      <c r="K55" s="76">
        <v>0.95</v>
      </c>
    </row>
    <row r="56" spans="1:11" x14ac:dyDescent="0.25">
      <c r="A56" s="69">
        <f t="shared" si="0"/>
        <v>4.6214489960941212E-6</v>
      </c>
      <c r="B56" s="24">
        <v>125586.01</v>
      </c>
      <c r="C56" s="24">
        <v>12</v>
      </c>
      <c r="D56" s="24">
        <v>12</v>
      </c>
      <c r="E56" s="24">
        <v>8</v>
      </c>
      <c r="F56" s="24">
        <v>8</v>
      </c>
      <c r="G56" s="23" t="s">
        <v>4186</v>
      </c>
      <c r="H56" s="76">
        <v>0.9</v>
      </c>
      <c r="I56" s="76">
        <v>0.95</v>
      </c>
      <c r="J56" s="76">
        <v>0.95</v>
      </c>
      <c r="K56" s="76">
        <v>0.95</v>
      </c>
    </row>
    <row r="57" spans="1:11" x14ac:dyDescent="0.25">
      <c r="A57" s="69">
        <f t="shared" si="0"/>
        <v>4.361195266235306E-6</v>
      </c>
      <c r="B57" s="24">
        <v>118513.72</v>
      </c>
      <c r="C57" s="24">
        <v>8</v>
      </c>
      <c r="D57" s="24">
        <v>8</v>
      </c>
      <c r="E57" s="24">
        <v>8</v>
      </c>
      <c r="F57" s="24">
        <v>8</v>
      </c>
      <c r="G57" s="23" t="s">
        <v>4260</v>
      </c>
      <c r="H57" s="76">
        <v>0.9</v>
      </c>
      <c r="I57" s="76">
        <v>0.9</v>
      </c>
      <c r="J57" s="76">
        <v>0.95</v>
      </c>
      <c r="K57" s="76">
        <v>0.95</v>
      </c>
    </row>
    <row r="58" spans="1:11" x14ac:dyDescent="0.25">
      <c r="A58" s="69">
        <f t="shared" si="0"/>
        <v>1.9927637468013891E-6</v>
      </c>
      <c r="B58" s="24">
        <v>54152.55</v>
      </c>
      <c r="C58" s="24">
        <v>8</v>
      </c>
      <c r="D58" s="24">
        <v>8</v>
      </c>
      <c r="E58" s="24">
        <v>8</v>
      </c>
      <c r="F58" s="24">
        <v>8</v>
      </c>
      <c r="G58" s="23" t="s">
        <v>4178</v>
      </c>
      <c r="H58" s="76">
        <v>0.9</v>
      </c>
      <c r="I58" s="76">
        <v>0.9</v>
      </c>
      <c r="J58" s="76">
        <v>0.95</v>
      </c>
      <c r="K58" s="76">
        <v>0.95</v>
      </c>
    </row>
  </sheetData>
  <autoFilter ref="B4:G58">
    <sortState ref="B4:C57">
      <sortCondition descending="1" ref="B3:B57"/>
    </sortState>
  </autoFilter>
  <mergeCells count="2">
    <mergeCell ref="C2:F2"/>
    <mergeCell ref="H2:K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L798"/>
  <sheetViews>
    <sheetView topLeftCell="BO1" workbookViewId="0">
      <selection activeCell="CL1" sqref="CL1"/>
    </sheetView>
  </sheetViews>
  <sheetFormatPr defaultRowHeight="15" x14ac:dyDescent="0.25"/>
  <cols>
    <col min="1" max="1" width="44.7109375" customWidth="1"/>
    <col min="4" max="4" width="10.140625" bestFit="1" customWidth="1"/>
    <col min="90" max="90" width="10.140625" bestFit="1" customWidth="1"/>
  </cols>
  <sheetData>
    <row r="1" spans="1:90" x14ac:dyDescent="0.25">
      <c r="A1" s="38" t="s">
        <v>1598</v>
      </c>
      <c r="B1" s="38" t="s">
        <v>1599</v>
      </c>
      <c r="C1" s="39" t="s">
        <v>1600</v>
      </c>
      <c r="D1" s="40">
        <v>38353</v>
      </c>
      <c r="E1" s="40">
        <v>38384</v>
      </c>
      <c r="F1" s="40">
        <v>38412</v>
      </c>
      <c r="G1" s="40">
        <v>38443</v>
      </c>
      <c r="H1" s="40">
        <v>38473</v>
      </c>
      <c r="I1" s="40">
        <v>38504</v>
      </c>
      <c r="J1" s="40">
        <v>38534</v>
      </c>
      <c r="K1" s="40">
        <v>38565</v>
      </c>
      <c r="L1" s="40">
        <v>38596</v>
      </c>
      <c r="M1" s="40">
        <v>38626</v>
      </c>
      <c r="N1" s="40">
        <v>38657</v>
      </c>
      <c r="O1" s="40">
        <v>38687</v>
      </c>
      <c r="P1" s="40">
        <v>38718</v>
      </c>
      <c r="Q1" s="40">
        <v>38749</v>
      </c>
      <c r="R1" s="40">
        <v>38777</v>
      </c>
      <c r="S1" s="40">
        <v>38808</v>
      </c>
      <c r="T1" s="40">
        <v>38838</v>
      </c>
      <c r="U1" s="40">
        <v>38869</v>
      </c>
      <c r="V1" s="40">
        <v>38899</v>
      </c>
      <c r="W1" s="40">
        <v>38930</v>
      </c>
      <c r="X1" s="40">
        <v>38961</v>
      </c>
      <c r="Y1" s="40">
        <v>38991</v>
      </c>
      <c r="Z1" s="40">
        <v>39022</v>
      </c>
      <c r="AA1" s="40">
        <v>39052</v>
      </c>
      <c r="AB1" s="40">
        <v>39083</v>
      </c>
      <c r="AC1" s="40">
        <v>39114</v>
      </c>
      <c r="AD1" s="40">
        <v>39142</v>
      </c>
      <c r="AE1" s="40">
        <v>39173</v>
      </c>
      <c r="AF1" s="40">
        <v>39203</v>
      </c>
      <c r="AG1" s="40">
        <v>39234</v>
      </c>
      <c r="AH1" s="40">
        <v>39264</v>
      </c>
      <c r="AI1" s="40">
        <v>39295</v>
      </c>
      <c r="AJ1" s="40">
        <v>39326</v>
      </c>
      <c r="AK1" s="40">
        <v>39356</v>
      </c>
      <c r="AL1" s="40">
        <v>39387</v>
      </c>
      <c r="AM1" s="40">
        <v>39417</v>
      </c>
      <c r="AN1" s="40">
        <v>39448</v>
      </c>
      <c r="AO1" s="40">
        <v>39479</v>
      </c>
      <c r="AP1" s="40">
        <v>39508</v>
      </c>
      <c r="AQ1" s="40">
        <v>39539</v>
      </c>
      <c r="AR1" s="40">
        <v>39569</v>
      </c>
      <c r="AS1" s="40">
        <v>39600</v>
      </c>
      <c r="AT1" s="40">
        <v>39630</v>
      </c>
      <c r="AU1" s="40">
        <v>39661</v>
      </c>
      <c r="AV1" s="40">
        <v>39692</v>
      </c>
      <c r="AW1" s="40">
        <v>39722</v>
      </c>
      <c r="AX1" s="40">
        <v>39753</v>
      </c>
      <c r="AY1" s="40">
        <v>39783</v>
      </c>
      <c r="AZ1" s="40">
        <v>39814</v>
      </c>
      <c r="BA1" s="40">
        <v>39845</v>
      </c>
      <c r="BB1" s="40">
        <v>39873</v>
      </c>
      <c r="BC1" s="40">
        <v>39904</v>
      </c>
      <c r="BD1" s="40">
        <v>39934</v>
      </c>
      <c r="BE1" s="40">
        <v>39965</v>
      </c>
      <c r="BF1" s="40">
        <v>39995</v>
      </c>
      <c r="BG1" s="40">
        <v>40026</v>
      </c>
      <c r="BH1" s="40">
        <v>40057</v>
      </c>
      <c r="BI1" s="40">
        <v>40087</v>
      </c>
      <c r="BJ1" s="40">
        <v>40118</v>
      </c>
      <c r="BK1" s="40">
        <v>40148</v>
      </c>
      <c r="BL1" s="40">
        <v>40179</v>
      </c>
      <c r="BM1" s="40">
        <v>40210</v>
      </c>
      <c r="BN1" s="40">
        <v>40238</v>
      </c>
      <c r="BO1" s="40">
        <v>40269</v>
      </c>
      <c r="BP1" s="40">
        <v>40299</v>
      </c>
      <c r="BQ1" s="40">
        <v>40330</v>
      </c>
      <c r="BR1" s="40">
        <v>40360</v>
      </c>
      <c r="BS1" s="40">
        <v>40391</v>
      </c>
      <c r="BT1" s="40">
        <v>40422</v>
      </c>
      <c r="BU1" s="40">
        <v>40452</v>
      </c>
      <c r="BV1" s="40">
        <v>40483</v>
      </c>
      <c r="BW1" s="40">
        <v>40513</v>
      </c>
      <c r="BX1" s="40">
        <v>40544</v>
      </c>
      <c r="BY1" s="40">
        <v>40575</v>
      </c>
      <c r="BZ1" s="40">
        <v>40603</v>
      </c>
      <c r="CA1" s="40">
        <v>40634</v>
      </c>
      <c r="CB1" s="40">
        <v>40664</v>
      </c>
      <c r="CC1" s="40">
        <v>40695</v>
      </c>
      <c r="CD1" s="40">
        <v>40725</v>
      </c>
      <c r="CE1" s="40">
        <v>40756</v>
      </c>
      <c r="CF1" s="40">
        <v>40787</v>
      </c>
      <c r="CG1" s="40">
        <v>40817</v>
      </c>
      <c r="CH1" s="40">
        <v>40848</v>
      </c>
      <c r="CI1" s="40">
        <v>40878</v>
      </c>
      <c r="CJ1" s="40">
        <v>40909</v>
      </c>
      <c r="CK1" s="40">
        <v>40940</v>
      </c>
      <c r="CL1" s="40">
        <v>40969</v>
      </c>
    </row>
    <row r="2" spans="1:90" x14ac:dyDescent="0.25">
      <c r="A2" s="38" t="s">
        <v>1601</v>
      </c>
      <c r="B2" s="38" t="s">
        <v>1602</v>
      </c>
      <c r="C2" s="39">
        <v>100</v>
      </c>
      <c r="D2" s="41">
        <v>101</v>
      </c>
      <c r="E2" s="41">
        <v>101.1</v>
      </c>
      <c r="F2" s="41">
        <v>101.4</v>
      </c>
      <c r="G2" s="41">
        <v>102.7</v>
      </c>
      <c r="H2" s="41">
        <v>102.5</v>
      </c>
      <c r="I2" s="41">
        <v>102.9</v>
      </c>
      <c r="J2" s="41">
        <v>104</v>
      </c>
      <c r="K2" s="41">
        <v>104.1</v>
      </c>
      <c r="L2" s="41">
        <v>104.9</v>
      </c>
      <c r="M2" s="41">
        <v>105.4</v>
      </c>
      <c r="N2" s="41">
        <v>105.5</v>
      </c>
      <c r="O2" s="41">
        <v>104.9</v>
      </c>
      <c r="P2" s="41">
        <v>105.4</v>
      </c>
      <c r="Q2" s="41">
        <v>105.6</v>
      </c>
      <c r="R2" s="41">
        <v>105.7</v>
      </c>
      <c r="S2" s="41">
        <v>107.8</v>
      </c>
      <c r="T2" s="41">
        <v>108.7</v>
      </c>
      <c r="U2" s="41">
        <v>109.9</v>
      </c>
      <c r="V2" s="41">
        <v>110.8</v>
      </c>
      <c r="W2" s="41">
        <v>111.5</v>
      </c>
      <c r="X2" s="41">
        <v>112.2</v>
      </c>
      <c r="Y2" s="41">
        <v>112.7</v>
      </c>
      <c r="Z2" s="41">
        <v>112.6</v>
      </c>
      <c r="AA2" s="41">
        <v>112.2</v>
      </c>
      <c r="AB2" s="41">
        <v>112.4</v>
      </c>
      <c r="AC2" s="41">
        <v>112.6</v>
      </c>
      <c r="AD2" s="41">
        <v>112.8</v>
      </c>
      <c r="AE2" s="41">
        <v>114.5</v>
      </c>
      <c r="AF2" s="41">
        <v>114.7</v>
      </c>
      <c r="AG2" s="41">
        <v>114.8</v>
      </c>
      <c r="AH2" s="41">
        <v>115.7</v>
      </c>
      <c r="AI2" s="41">
        <v>116</v>
      </c>
      <c r="AJ2" s="41">
        <v>116</v>
      </c>
      <c r="AK2" s="41">
        <v>116.3</v>
      </c>
      <c r="AL2" s="41">
        <v>116.8</v>
      </c>
      <c r="AM2" s="41">
        <v>116.7</v>
      </c>
      <c r="AN2" s="41">
        <v>117.5</v>
      </c>
      <c r="AO2" s="41">
        <v>119</v>
      </c>
      <c r="AP2" s="41">
        <v>121.5</v>
      </c>
      <c r="AQ2" s="41">
        <v>123.5</v>
      </c>
      <c r="AR2" s="41">
        <v>124.1</v>
      </c>
      <c r="AS2" s="41">
        <v>127.3</v>
      </c>
      <c r="AT2" s="41">
        <v>128.6</v>
      </c>
      <c r="AU2" s="41">
        <v>128.9</v>
      </c>
      <c r="AV2" s="41">
        <v>128.5</v>
      </c>
      <c r="AW2" s="41">
        <v>128.69999999999999</v>
      </c>
      <c r="AX2" s="41">
        <v>126.9</v>
      </c>
      <c r="AY2" s="41">
        <v>124.5</v>
      </c>
      <c r="AZ2" s="41">
        <v>124.4</v>
      </c>
      <c r="BA2" s="41">
        <v>123.3</v>
      </c>
      <c r="BB2" s="41">
        <v>123.5</v>
      </c>
      <c r="BC2" s="41">
        <v>125</v>
      </c>
      <c r="BD2" s="41">
        <v>125.9</v>
      </c>
      <c r="BE2" s="41">
        <v>126.8</v>
      </c>
      <c r="BF2" s="41">
        <v>128.19999999999999</v>
      </c>
      <c r="BG2" s="41">
        <v>129.6</v>
      </c>
      <c r="BH2" s="41">
        <v>130.30000000000001</v>
      </c>
      <c r="BI2" s="41">
        <v>131</v>
      </c>
      <c r="BJ2" s="41">
        <v>132.9</v>
      </c>
      <c r="BK2" s="41">
        <v>133.4</v>
      </c>
      <c r="BL2" s="41">
        <v>135.19999999999999</v>
      </c>
      <c r="BM2" s="41">
        <v>135.19999999999999</v>
      </c>
      <c r="BN2" s="41">
        <v>136.30000000000001</v>
      </c>
      <c r="BO2" s="41">
        <v>138.6</v>
      </c>
      <c r="BP2" s="41">
        <v>139.1</v>
      </c>
      <c r="BQ2" s="41">
        <v>139.80000000000001</v>
      </c>
      <c r="BR2" s="41">
        <v>141</v>
      </c>
      <c r="BS2" s="41">
        <v>141.1</v>
      </c>
      <c r="BT2" s="41">
        <v>142</v>
      </c>
      <c r="BU2" s="41">
        <v>142.9</v>
      </c>
      <c r="BV2" s="41">
        <v>143.80000000000001</v>
      </c>
      <c r="BW2" s="41">
        <v>146</v>
      </c>
      <c r="BX2" s="41">
        <v>148</v>
      </c>
      <c r="BY2" s="41">
        <v>148.1</v>
      </c>
      <c r="BZ2" s="41">
        <v>149.5</v>
      </c>
      <c r="CA2" s="41">
        <v>152.1</v>
      </c>
      <c r="CB2" s="41">
        <v>152.4</v>
      </c>
      <c r="CC2" s="41">
        <v>153.1</v>
      </c>
      <c r="CD2" s="41">
        <v>154.19999999999999</v>
      </c>
      <c r="CE2" s="41">
        <v>154.9</v>
      </c>
      <c r="CF2" s="41">
        <v>156.19999999999999</v>
      </c>
      <c r="CG2" s="41">
        <v>157</v>
      </c>
      <c r="CH2" s="41">
        <v>157.4</v>
      </c>
      <c r="CI2" s="41">
        <v>157.30000000000001</v>
      </c>
      <c r="CJ2" s="41">
        <v>158.69999999999999</v>
      </c>
      <c r="CK2" s="41">
        <v>159.30000000000001</v>
      </c>
      <c r="CL2" s="41">
        <v>161</v>
      </c>
    </row>
    <row r="3" spans="1:90" x14ac:dyDescent="0.25">
      <c r="A3" s="38" t="s">
        <v>1603</v>
      </c>
      <c r="B3" s="38" t="s">
        <v>1604</v>
      </c>
      <c r="C3" s="39">
        <v>20.11815</v>
      </c>
      <c r="D3" s="41">
        <v>97.7</v>
      </c>
      <c r="E3" s="41">
        <v>97.5</v>
      </c>
      <c r="F3" s="41">
        <v>98.1</v>
      </c>
      <c r="G3" s="41">
        <v>99.1</v>
      </c>
      <c r="H3" s="41">
        <v>98.9</v>
      </c>
      <c r="I3" s="41">
        <v>101.1</v>
      </c>
      <c r="J3" s="41">
        <v>104.6</v>
      </c>
      <c r="K3" s="41">
        <v>105.2</v>
      </c>
      <c r="L3" s="41">
        <v>105.8</v>
      </c>
      <c r="M3" s="41">
        <v>107.5</v>
      </c>
      <c r="N3" s="41">
        <v>108.2</v>
      </c>
      <c r="O3" s="41">
        <v>105.3</v>
      </c>
      <c r="P3" s="41">
        <v>106.1</v>
      </c>
      <c r="Q3" s="41">
        <v>105.5</v>
      </c>
      <c r="R3" s="41">
        <v>104.3</v>
      </c>
      <c r="S3" s="41">
        <v>106.7</v>
      </c>
      <c r="T3" s="41">
        <v>108.4</v>
      </c>
      <c r="U3" s="41">
        <v>111.3</v>
      </c>
      <c r="V3" s="41">
        <v>112.5</v>
      </c>
      <c r="W3" s="41">
        <v>114.5</v>
      </c>
      <c r="X3" s="41">
        <v>115.6</v>
      </c>
      <c r="Y3" s="41">
        <v>117.5</v>
      </c>
      <c r="Z3" s="41">
        <v>117.6</v>
      </c>
      <c r="AA3" s="41">
        <v>117</v>
      </c>
      <c r="AB3" s="41">
        <v>116.2</v>
      </c>
      <c r="AC3" s="41">
        <v>117</v>
      </c>
      <c r="AD3" s="41">
        <v>117.6</v>
      </c>
      <c r="AE3" s="41">
        <v>120.8</v>
      </c>
      <c r="AF3" s="41">
        <v>121.2</v>
      </c>
      <c r="AG3" s="41">
        <v>121.1</v>
      </c>
      <c r="AH3" s="41">
        <v>124.2</v>
      </c>
      <c r="AI3" s="41">
        <v>125.2</v>
      </c>
      <c r="AJ3" s="41">
        <v>125.3</v>
      </c>
      <c r="AK3" s="41">
        <v>124.7</v>
      </c>
      <c r="AL3" s="41">
        <v>125.6</v>
      </c>
      <c r="AM3" s="41">
        <v>123.2</v>
      </c>
      <c r="AN3" s="41">
        <v>121.2</v>
      </c>
      <c r="AO3" s="41">
        <v>124.8</v>
      </c>
      <c r="AP3" s="41">
        <v>128.9</v>
      </c>
      <c r="AQ3" s="41">
        <v>132.1</v>
      </c>
      <c r="AR3" s="41">
        <v>134.19999999999999</v>
      </c>
      <c r="AS3" s="41">
        <v>138.30000000000001</v>
      </c>
      <c r="AT3" s="41">
        <v>141.1</v>
      </c>
      <c r="AU3" s="41">
        <v>139.19999999999999</v>
      </c>
      <c r="AV3" s="41">
        <v>138.30000000000001</v>
      </c>
      <c r="AW3" s="41">
        <v>140.80000000000001</v>
      </c>
      <c r="AX3" s="41">
        <v>141.4</v>
      </c>
      <c r="AY3" s="41">
        <v>137.5</v>
      </c>
      <c r="AZ3" s="41">
        <v>137.19999999999999</v>
      </c>
      <c r="BA3" s="41">
        <v>134.4</v>
      </c>
      <c r="BB3" s="41">
        <v>135.80000000000001</v>
      </c>
      <c r="BC3" s="41">
        <v>140.80000000000001</v>
      </c>
      <c r="BD3" s="41">
        <v>143.30000000000001</v>
      </c>
      <c r="BE3" s="41">
        <v>146.5</v>
      </c>
      <c r="BF3" s="41">
        <v>149.30000000000001</v>
      </c>
      <c r="BG3" s="41">
        <v>152.9</v>
      </c>
      <c r="BH3" s="41">
        <v>153</v>
      </c>
      <c r="BI3" s="41">
        <v>155.30000000000001</v>
      </c>
      <c r="BJ3" s="41">
        <v>161.6</v>
      </c>
      <c r="BK3" s="41">
        <v>162.19999999999999</v>
      </c>
      <c r="BL3" s="41">
        <v>164.9</v>
      </c>
      <c r="BM3" s="41">
        <v>163.6</v>
      </c>
      <c r="BN3" s="41">
        <v>165.9</v>
      </c>
      <c r="BO3" s="41">
        <v>171</v>
      </c>
      <c r="BP3" s="41">
        <v>172.6</v>
      </c>
      <c r="BQ3" s="41">
        <v>176</v>
      </c>
      <c r="BR3" s="41">
        <v>177.8</v>
      </c>
      <c r="BS3" s="41">
        <v>177.3</v>
      </c>
      <c r="BT3" s="41">
        <v>180.8</v>
      </c>
      <c r="BU3" s="41">
        <v>183.4</v>
      </c>
      <c r="BV3" s="41">
        <v>185.3</v>
      </c>
      <c r="BW3" s="41">
        <v>192</v>
      </c>
      <c r="BX3" s="41">
        <v>195.3</v>
      </c>
      <c r="BY3" s="41">
        <v>189.6</v>
      </c>
      <c r="BZ3" s="41">
        <v>188.2</v>
      </c>
      <c r="CA3" s="41">
        <v>196.8</v>
      </c>
      <c r="CB3" s="41">
        <v>194.9</v>
      </c>
      <c r="CC3" s="41">
        <v>195.9</v>
      </c>
      <c r="CD3" s="41">
        <v>198.2</v>
      </c>
      <c r="CE3" s="41">
        <v>199.4</v>
      </c>
      <c r="CF3" s="41">
        <v>202.9</v>
      </c>
      <c r="CG3" s="41">
        <v>203.5</v>
      </c>
      <c r="CH3" s="41">
        <v>201.8</v>
      </c>
      <c r="CI3" s="41">
        <v>198.9</v>
      </c>
      <c r="CJ3" s="41">
        <v>200.7</v>
      </c>
      <c r="CK3" s="41">
        <v>203</v>
      </c>
      <c r="CL3" s="41">
        <v>207.8</v>
      </c>
    </row>
    <row r="4" spans="1:90" x14ac:dyDescent="0.25">
      <c r="A4" s="38" t="s">
        <v>1605</v>
      </c>
      <c r="B4" s="38" t="s">
        <v>1606</v>
      </c>
      <c r="C4" s="39">
        <v>14.33709</v>
      </c>
      <c r="D4" s="41">
        <v>97.7</v>
      </c>
      <c r="E4" s="41">
        <v>97.6</v>
      </c>
      <c r="F4" s="41">
        <v>97.9</v>
      </c>
      <c r="G4" s="41">
        <v>100.4</v>
      </c>
      <c r="H4" s="41">
        <v>100.3</v>
      </c>
      <c r="I4" s="41">
        <v>102.3</v>
      </c>
      <c r="J4" s="41">
        <v>106.5</v>
      </c>
      <c r="K4" s="41">
        <v>106.2</v>
      </c>
      <c r="L4" s="41">
        <v>106.7</v>
      </c>
      <c r="M4" s="41">
        <v>109</v>
      </c>
      <c r="N4" s="41">
        <v>109.9</v>
      </c>
      <c r="O4" s="41">
        <v>105.5</v>
      </c>
      <c r="P4" s="41">
        <v>106.7</v>
      </c>
      <c r="Q4" s="41">
        <v>106.1</v>
      </c>
      <c r="R4" s="41">
        <v>105</v>
      </c>
      <c r="S4" s="41">
        <v>106.4</v>
      </c>
      <c r="T4" s="41">
        <v>108.3</v>
      </c>
      <c r="U4" s="41">
        <v>111.8</v>
      </c>
      <c r="V4" s="41">
        <v>112.2</v>
      </c>
      <c r="W4" s="41">
        <v>114.9</v>
      </c>
      <c r="X4" s="41">
        <v>118.1</v>
      </c>
      <c r="Y4" s="41">
        <v>119.8</v>
      </c>
      <c r="Z4" s="41">
        <v>119.9</v>
      </c>
      <c r="AA4" s="41">
        <v>117.8</v>
      </c>
      <c r="AB4" s="41">
        <v>118.9</v>
      </c>
      <c r="AC4" s="41">
        <v>119.2</v>
      </c>
      <c r="AD4" s="41">
        <v>118.9</v>
      </c>
      <c r="AE4" s="41">
        <v>121.5</v>
      </c>
      <c r="AF4" s="41">
        <v>122.3</v>
      </c>
      <c r="AG4" s="41">
        <v>121.8</v>
      </c>
      <c r="AH4" s="41">
        <v>124.8</v>
      </c>
      <c r="AI4" s="41">
        <v>126.1</v>
      </c>
      <c r="AJ4" s="41">
        <v>125.5</v>
      </c>
      <c r="AK4" s="41">
        <v>126</v>
      </c>
      <c r="AL4" s="41">
        <v>125.2</v>
      </c>
      <c r="AM4" s="41">
        <v>121.6</v>
      </c>
      <c r="AN4" s="41">
        <v>119.9</v>
      </c>
      <c r="AO4" s="41">
        <v>122.5</v>
      </c>
      <c r="AP4" s="41">
        <v>125.6</v>
      </c>
      <c r="AQ4" s="41">
        <v>128.9</v>
      </c>
      <c r="AR4" s="41">
        <v>130.19999999999999</v>
      </c>
      <c r="AS4" s="41">
        <v>130.30000000000001</v>
      </c>
      <c r="AT4" s="41">
        <v>133.4</v>
      </c>
      <c r="AU4" s="41">
        <v>134.4</v>
      </c>
      <c r="AV4" s="41">
        <v>135.80000000000001</v>
      </c>
      <c r="AW4" s="41">
        <v>140.30000000000001</v>
      </c>
      <c r="AX4" s="41">
        <v>141.1</v>
      </c>
      <c r="AY4" s="41">
        <v>136.30000000000001</v>
      </c>
      <c r="AZ4" s="41">
        <v>137.19999999999999</v>
      </c>
      <c r="BA4" s="41">
        <v>134.1</v>
      </c>
      <c r="BB4" s="41">
        <v>135.6</v>
      </c>
      <c r="BC4" s="41">
        <v>140.1</v>
      </c>
      <c r="BD4" s="41">
        <v>141.80000000000001</v>
      </c>
      <c r="BE4" s="41">
        <v>145</v>
      </c>
      <c r="BF4" s="41">
        <v>150.4</v>
      </c>
      <c r="BG4" s="41">
        <v>153.69999999999999</v>
      </c>
      <c r="BH4" s="41">
        <v>154.69999999999999</v>
      </c>
      <c r="BI4" s="41">
        <v>157.80000000000001</v>
      </c>
      <c r="BJ4" s="41">
        <v>164.7</v>
      </c>
      <c r="BK4" s="41">
        <v>164.6</v>
      </c>
      <c r="BL4" s="41">
        <v>164.9</v>
      </c>
      <c r="BM4" s="41">
        <v>163.4</v>
      </c>
      <c r="BN4" s="41">
        <v>163.6</v>
      </c>
      <c r="BO4" s="41">
        <v>168.8</v>
      </c>
      <c r="BP4" s="41">
        <v>172.1</v>
      </c>
      <c r="BQ4" s="41">
        <v>175.4</v>
      </c>
      <c r="BR4" s="41">
        <v>178.2</v>
      </c>
      <c r="BS4" s="41">
        <v>176.7</v>
      </c>
      <c r="BT4" s="41">
        <v>179.9</v>
      </c>
      <c r="BU4" s="41">
        <v>180.9</v>
      </c>
      <c r="BV4" s="41">
        <v>181.4</v>
      </c>
      <c r="BW4" s="41">
        <v>189.4</v>
      </c>
      <c r="BX4" s="41">
        <v>192.4</v>
      </c>
      <c r="BY4" s="41">
        <v>181.3</v>
      </c>
      <c r="BZ4" s="41">
        <v>179</v>
      </c>
      <c r="CA4" s="41">
        <v>186.8</v>
      </c>
      <c r="CB4" s="41">
        <v>186.3</v>
      </c>
      <c r="CC4" s="41">
        <v>188.8</v>
      </c>
      <c r="CD4" s="41">
        <v>192.8</v>
      </c>
      <c r="CE4" s="41">
        <v>193.7</v>
      </c>
      <c r="CF4" s="41">
        <v>197.2</v>
      </c>
      <c r="CG4" s="41">
        <v>199.3</v>
      </c>
      <c r="CH4" s="41">
        <v>196.5</v>
      </c>
      <c r="CI4" s="41">
        <v>190.9</v>
      </c>
      <c r="CJ4" s="41">
        <v>191.1</v>
      </c>
      <c r="CK4" s="41">
        <v>192.4</v>
      </c>
      <c r="CL4" s="41">
        <v>197.1</v>
      </c>
    </row>
    <row r="5" spans="1:90" x14ac:dyDescent="0.25">
      <c r="A5" s="38" t="s">
        <v>1607</v>
      </c>
      <c r="B5" s="38" t="s">
        <v>1608</v>
      </c>
      <c r="C5" s="39">
        <v>4.0898199999999996</v>
      </c>
      <c r="D5" s="41">
        <v>100.9</v>
      </c>
      <c r="E5" s="41">
        <v>101.2</v>
      </c>
      <c r="F5" s="41">
        <v>101.3</v>
      </c>
      <c r="G5" s="41">
        <v>100.6</v>
      </c>
      <c r="H5" s="41">
        <v>100.9</v>
      </c>
      <c r="I5" s="41">
        <v>103</v>
      </c>
      <c r="J5" s="41">
        <v>105.4</v>
      </c>
      <c r="K5" s="41">
        <v>106</v>
      </c>
      <c r="L5" s="41">
        <v>106.5</v>
      </c>
      <c r="M5" s="41">
        <v>107.7</v>
      </c>
      <c r="N5" s="41">
        <v>108.5</v>
      </c>
      <c r="O5" s="41">
        <v>109.4</v>
      </c>
      <c r="P5" s="41">
        <v>112.6</v>
      </c>
      <c r="Q5" s="41">
        <v>113.4</v>
      </c>
      <c r="R5" s="41">
        <v>113.1</v>
      </c>
      <c r="S5" s="41">
        <v>112.9</v>
      </c>
      <c r="T5" s="41">
        <v>114.9</v>
      </c>
      <c r="U5" s="41">
        <v>116.6</v>
      </c>
      <c r="V5" s="41">
        <v>116.6</v>
      </c>
      <c r="W5" s="41">
        <v>117.8</v>
      </c>
      <c r="X5" s="41">
        <v>122.2</v>
      </c>
      <c r="Y5" s="41">
        <v>126.2</v>
      </c>
      <c r="Z5" s="41">
        <v>128.80000000000001</v>
      </c>
      <c r="AA5" s="41">
        <v>129.4</v>
      </c>
      <c r="AB5" s="41">
        <v>128.80000000000001</v>
      </c>
      <c r="AC5" s="41">
        <v>128.80000000000001</v>
      </c>
      <c r="AD5" s="41">
        <v>125.9</v>
      </c>
      <c r="AE5" s="41">
        <v>127.3</v>
      </c>
      <c r="AF5" s="41">
        <v>126.8</v>
      </c>
      <c r="AG5" s="41">
        <v>126.5</v>
      </c>
      <c r="AH5" s="41">
        <v>128.69999999999999</v>
      </c>
      <c r="AI5" s="41">
        <v>129.69999999999999</v>
      </c>
      <c r="AJ5" s="41">
        <v>129.69999999999999</v>
      </c>
      <c r="AK5" s="41">
        <v>132.80000000000001</v>
      </c>
      <c r="AL5" s="41">
        <v>133</v>
      </c>
      <c r="AM5" s="41">
        <v>132.19999999999999</v>
      </c>
      <c r="AN5" s="41">
        <v>132.69999999999999</v>
      </c>
      <c r="AO5" s="41">
        <v>134.1</v>
      </c>
      <c r="AP5" s="41">
        <v>137</v>
      </c>
      <c r="AQ5" s="41">
        <v>139.5</v>
      </c>
      <c r="AR5" s="41">
        <v>139</v>
      </c>
      <c r="AS5" s="41">
        <v>139.5</v>
      </c>
      <c r="AT5" s="41">
        <v>141.30000000000001</v>
      </c>
      <c r="AU5" s="41">
        <v>143.19999999999999</v>
      </c>
      <c r="AV5" s="41">
        <v>143.19999999999999</v>
      </c>
      <c r="AW5" s="41">
        <v>147.30000000000001</v>
      </c>
      <c r="AX5" s="41">
        <v>148.30000000000001</v>
      </c>
      <c r="AY5" s="41">
        <v>148.4</v>
      </c>
      <c r="AZ5" s="41">
        <v>149.80000000000001</v>
      </c>
      <c r="BA5" s="41">
        <v>152</v>
      </c>
      <c r="BB5" s="41">
        <v>152.1</v>
      </c>
      <c r="BC5" s="41">
        <v>154.69999999999999</v>
      </c>
      <c r="BD5" s="41">
        <v>156.1</v>
      </c>
      <c r="BE5" s="41">
        <v>157.1</v>
      </c>
      <c r="BF5" s="41">
        <v>158.9</v>
      </c>
      <c r="BG5" s="41">
        <v>161.1</v>
      </c>
      <c r="BH5" s="41">
        <v>164.1</v>
      </c>
      <c r="BI5" s="41">
        <v>166.9</v>
      </c>
      <c r="BJ5" s="41">
        <v>173.6</v>
      </c>
      <c r="BK5" s="41">
        <v>177.3</v>
      </c>
      <c r="BL5" s="41">
        <v>179</v>
      </c>
      <c r="BM5" s="41">
        <v>175.3</v>
      </c>
      <c r="BN5" s="41">
        <v>172.2</v>
      </c>
      <c r="BO5" s="41">
        <v>171.8</v>
      </c>
      <c r="BP5" s="41">
        <v>172.2</v>
      </c>
      <c r="BQ5" s="41">
        <v>173.4</v>
      </c>
      <c r="BR5" s="41">
        <v>174.2</v>
      </c>
      <c r="BS5" s="41">
        <v>174.4</v>
      </c>
      <c r="BT5" s="41">
        <v>174</v>
      </c>
      <c r="BU5" s="41">
        <v>173.4</v>
      </c>
      <c r="BV5" s="41">
        <v>174.4</v>
      </c>
      <c r="BW5" s="41">
        <v>175.2</v>
      </c>
      <c r="BX5" s="41">
        <v>176.4</v>
      </c>
      <c r="BY5" s="41">
        <v>178.2</v>
      </c>
      <c r="BZ5" s="41">
        <v>175.6</v>
      </c>
      <c r="CA5" s="41">
        <v>175.5</v>
      </c>
      <c r="CB5" s="41">
        <v>176.7</v>
      </c>
      <c r="CC5" s="41">
        <v>177</v>
      </c>
      <c r="CD5" s="41">
        <v>178.6</v>
      </c>
      <c r="CE5" s="41">
        <v>180.2</v>
      </c>
      <c r="CF5" s="41">
        <v>180.8</v>
      </c>
      <c r="CG5" s="41">
        <v>182.9</v>
      </c>
      <c r="CH5" s="41">
        <v>182.4</v>
      </c>
      <c r="CI5" s="41">
        <v>182.1</v>
      </c>
      <c r="CJ5" s="41">
        <v>183.3</v>
      </c>
      <c r="CK5" s="41">
        <v>183.5</v>
      </c>
      <c r="CL5" s="41">
        <v>185.6</v>
      </c>
    </row>
    <row r="6" spans="1:90" x14ac:dyDescent="0.25">
      <c r="A6" s="38" t="s">
        <v>1609</v>
      </c>
      <c r="B6" s="38" t="s">
        <v>1610</v>
      </c>
      <c r="C6" s="39">
        <v>3.37323</v>
      </c>
      <c r="D6" s="41">
        <v>101.4</v>
      </c>
      <c r="E6" s="41">
        <v>102.1</v>
      </c>
      <c r="F6" s="41">
        <v>102.2</v>
      </c>
      <c r="G6" s="41">
        <v>101</v>
      </c>
      <c r="H6" s="41">
        <v>101.2</v>
      </c>
      <c r="I6" s="41">
        <v>103</v>
      </c>
      <c r="J6" s="41">
        <v>104.7</v>
      </c>
      <c r="K6" s="41">
        <v>105.1</v>
      </c>
      <c r="L6" s="41">
        <v>105.4</v>
      </c>
      <c r="M6" s="41">
        <v>106.5</v>
      </c>
      <c r="N6" s="41">
        <v>106.3</v>
      </c>
      <c r="O6" s="41">
        <v>106.7</v>
      </c>
      <c r="P6" s="41">
        <v>110.3</v>
      </c>
      <c r="Q6" s="41">
        <v>111.3</v>
      </c>
      <c r="R6" s="41">
        <v>110.4</v>
      </c>
      <c r="S6" s="41">
        <v>109.1</v>
      </c>
      <c r="T6" s="41">
        <v>110.8</v>
      </c>
      <c r="U6" s="41">
        <v>111.9</v>
      </c>
      <c r="V6" s="41">
        <v>111.8</v>
      </c>
      <c r="W6" s="41">
        <v>112.9</v>
      </c>
      <c r="X6" s="41">
        <v>115.9</v>
      </c>
      <c r="Y6" s="41">
        <v>117.8</v>
      </c>
      <c r="Z6" s="41">
        <v>121.1</v>
      </c>
      <c r="AA6" s="41">
        <v>122.2</v>
      </c>
      <c r="AB6" s="41">
        <v>122.9</v>
      </c>
      <c r="AC6" s="41">
        <v>123</v>
      </c>
      <c r="AD6" s="41">
        <v>121.5</v>
      </c>
      <c r="AE6" s="41">
        <v>122.8</v>
      </c>
      <c r="AF6" s="41">
        <v>122.8</v>
      </c>
      <c r="AG6" s="41">
        <v>122.8</v>
      </c>
      <c r="AH6" s="41">
        <v>124.6</v>
      </c>
      <c r="AI6" s="41">
        <v>125.8</v>
      </c>
      <c r="AJ6" s="41">
        <v>126.1</v>
      </c>
      <c r="AK6" s="41">
        <v>129.9</v>
      </c>
      <c r="AL6" s="41">
        <v>130.4</v>
      </c>
      <c r="AM6" s="41">
        <v>129.9</v>
      </c>
      <c r="AN6" s="41">
        <v>131.69999999999999</v>
      </c>
      <c r="AO6" s="41">
        <v>132.9</v>
      </c>
      <c r="AP6" s="41">
        <v>134.6</v>
      </c>
      <c r="AQ6" s="41">
        <v>137.9</v>
      </c>
      <c r="AR6" s="41">
        <v>137.9</v>
      </c>
      <c r="AS6" s="41">
        <v>137.9</v>
      </c>
      <c r="AT6" s="41">
        <v>139</v>
      </c>
      <c r="AU6" s="41">
        <v>139.80000000000001</v>
      </c>
      <c r="AV6" s="41">
        <v>140</v>
      </c>
      <c r="AW6" s="41">
        <v>144.5</v>
      </c>
      <c r="AX6" s="41">
        <v>145.6</v>
      </c>
      <c r="AY6" s="41">
        <v>145.9</v>
      </c>
      <c r="AZ6" s="41">
        <v>147.80000000000001</v>
      </c>
      <c r="BA6" s="41">
        <v>150.1</v>
      </c>
      <c r="BB6" s="41">
        <v>150.69999999999999</v>
      </c>
      <c r="BC6" s="41">
        <v>152.9</v>
      </c>
      <c r="BD6" s="41">
        <v>154.1</v>
      </c>
      <c r="BE6" s="41">
        <v>154.80000000000001</v>
      </c>
      <c r="BF6" s="41">
        <v>154.5</v>
      </c>
      <c r="BG6" s="41">
        <v>155.5</v>
      </c>
      <c r="BH6" s="41">
        <v>158.69999999999999</v>
      </c>
      <c r="BI6" s="41">
        <v>161.19999999999999</v>
      </c>
      <c r="BJ6" s="41">
        <v>166.4</v>
      </c>
      <c r="BK6" s="41">
        <v>169.9</v>
      </c>
      <c r="BL6" s="41">
        <v>170.5</v>
      </c>
      <c r="BM6" s="41">
        <v>169.2</v>
      </c>
      <c r="BN6" s="41">
        <v>166.5</v>
      </c>
      <c r="BO6" s="41">
        <v>165.2</v>
      </c>
      <c r="BP6" s="41">
        <v>165</v>
      </c>
      <c r="BQ6" s="41">
        <v>166.3</v>
      </c>
      <c r="BR6" s="41">
        <v>167.4</v>
      </c>
      <c r="BS6" s="41">
        <v>168.7</v>
      </c>
      <c r="BT6" s="41">
        <v>169.3</v>
      </c>
      <c r="BU6" s="41">
        <v>169</v>
      </c>
      <c r="BV6" s="41">
        <v>171.7</v>
      </c>
      <c r="BW6" s="41">
        <v>172.6</v>
      </c>
      <c r="BX6" s="41">
        <v>173.5</v>
      </c>
      <c r="BY6" s="41">
        <v>175</v>
      </c>
      <c r="BZ6" s="41">
        <v>172.3</v>
      </c>
      <c r="CA6" s="41">
        <v>172.5</v>
      </c>
      <c r="CB6" s="41">
        <v>174.5</v>
      </c>
      <c r="CC6" s="41">
        <v>174.7</v>
      </c>
      <c r="CD6" s="41">
        <v>176.1</v>
      </c>
      <c r="CE6" s="41">
        <v>177.4</v>
      </c>
      <c r="CF6" s="41">
        <v>176.3</v>
      </c>
      <c r="CG6" s="41">
        <v>176.3</v>
      </c>
      <c r="CH6" s="41">
        <v>175.4</v>
      </c>
      <c r="CI6" s="41">
        <v>175.6</v>
      </c>
      <c r="CJ6" s="41">
        <v>177.4</v>
      </c>
      <c r="CK6" s="41">
        <v>178.2</v>
      </c>
      <c r="CL6" s="41">
        <v>180.3</v>
      </c>
    </row>
    <row r="7" spans="1:90" x14ac:dyDescent="0.25">
      <c r="A7" s="38" t="s">
        <v>1611</v>
      </c>
      <c r="B7" s="38" t="s">
        <v>1612</v>
      </c>
      <c r="C7" s="39">
        <v>1.79348</v>
      </c>
      <c r="D7" s="41">
        <v>101.2</v>
      </c>
      <c r="E7" s="41">
        <v>102</v>
      </c>
      <c r="F7" s="41">
        <v>102.1</v>
      </c>
      <c r="G7" s="41">
        <v>102.5</v>
      </c>
      <c r="H7" s="41">
        <v>102.5</v>
      </c>
      <c r="I7" s="41">
        <v>104.3</v>
      </c>
      <c r="J7" s="41">
        <v>105.7</v>
      </c>
      <c r="K7" s="41">
        <v>106.7</v>
      </c>
      <c r="L7" s="41">
        <v>107</v>
      </c>
      <c r="M7" s="41">
        <v>107.6</v>
      </c>
      <c r="N7" s="41">
        <v>106.6</v>
      </c>
      <c r="O7" s="41">
        <v>105</v>
      </c>
      <c r="P7" s="41">
        <v>104.9</v>
      </c>
      <c r="Q7" s="41">
        <v>105</v>
      </c>
      <c r="R7" s="41">
        <v>105</v>
      </c>
      <c r="S7" s="41">
        <v>105.6</v>
      </c>
      <c r="T7" s="41">
        <v>106.4</v>
      </c>
      <c r="U7" s="41">
        <v>107</v>
      </c>
      <c r="V7" s="41">
        <v>107.3</v>
      </c>
      <c r="W7" s="41">
        <v>107.8</v>
      </c>
      <c r="X7" s="41">
        <v>108.9</v>
      </c>
      <c r="Y7" s="41">
        <v>111.7</v>
      </c>
      <c r="Z7" s="41">
        <v>112</v>
      </c>
      <c r="AA7" s="41">
        <v>111.9</v>
      </c>
      <c r="AB7" s="41">
        <v>113.3</v>
      </c>
      <c r="AC7" s="41">
        <v>113.9</v>
      </c>
      <c r="AD7" s="41">
        <v>114.5</v>
      </c>
      <c r="AE7" s="41">
        <v>115.7</v>
      </c>
      <c r="AF7" s="41">
        <v>116.2</v>
      </c>
      <c r="AG7" s="41">
        <v>116.6</v>
      </c>
      <c r="AH7" s="41">
        <v>117.8</v>
      </c>
      <c r="AI7" s="41">
        <v>119.3</v>
      </c>
      <c r="AJ7" s="41">
        <v>120.6</v>
      </c>
      <c r="AK7" s="41">
        <v>126.1</v>
      </c>
      <c r="AL7" s="41">
        <v>125.4</v>
      </c>
      <c r="AM7" s="41">
        <v>124.8</v>
      </c>
      <c r="AN7" s="41">
        <v>127.3</v>
      </c>
      <c r="AO7" s="41">
        <v>128.80000000000001</v>
      </c>
      <c r="AP7" s="41">
        <v>130.9</v>
      </c>
      <c r="AQ7" s="41">
        <v>132.6</v>
      </c>
      <c r="AR7" s="41">
        <v>132.69999999999999</v>
      </c>
      <c r="AS7" s="41">
        <v>132.6</v>
      </c>
      <c r="AT7" s="41">
        <v>133.9</v>
      </c>
      <c r="AU7" s="41">
        <v>134.9</v>
      </c>
      <c r="AV7" s="41">
        <v>135.69999999999999</v>
      </c>
      <c r="AW7" s="41">
        <v>145</v>
      </c>
      <c r="AX7" s="41">
        <v>146.30000000000001</v>
      </c>
      <c r="AY7" s="41">
        <v>146.30000000000001</v>
      </c>
      <c r="AZ7" s="41">
        <v>147</v>
      </c>
      <c r="BA7" s="41">
        <v>149.30000000000001</v>
      </c>
      <c r="BB7" s="41">
        <v>151.1</v>
      </c>
      <c r="BC7" s="41">
        <v>150.9</v>
      </c>
      <c r="BD7" s="41">
        <v>151</v>
      </c>
      <c r="BE7" s="41">
        <v>151.80000000000001</v>
      </c>
      <c r="BF7" s="41">
        <v>151.4</v>
      </c>
      <c r="BG7" s="41">
        <v>153.1</v>
      </c>
      <c r="BH7" s="41">
        <v>157.6</v>
      </c>
      <c r="BI7" s="41">
        <v>160.19999999999999</v>
      </c>
      <c r="BJ7" s="41">
        <v>162.6</v>
      </c>
      <c r="BK7" s="41">
        <v>164.5</v>
      </c>
      <c r="BL7" s="41">
        <v>164.7</v>
      </c>
      <c r="BM7" s="41">
        <v>164.1</v>
      </c>
      <c r="BN7" s="41">
        <v>163.30000000000001</v>
      </c>
      <c r="BO7" s="41">
        <v>163.5</v>
      </c>
      <c r="BP7" s="41">
        <v>163.5</v>
      </c>
      <c r="BQ7" s="41">
        <v>164.3</v>
      </c>
      <c r="BR7" s="41">
        <v>165.9</v>
      </c>
      <c r="BS7" s="41">
        <v>164.4</v>
      </c>
      <c r="BT7" s="41">
        <v>166.6</v>
      </c>
      <c r="BU7" s="41">
        <v>168.7</v>
      </c>
      <c r="BV7" s="41">
        <v>170.3</v>
      </c>
      <c r="BW7" s="41">
        <v>171.1</v>
      </c>
      <c r="BX7" s="41">
        <v>170.6</v>
      </c>
      <c r="BY7" s="41">
        <v>170.4</v>
      </c>
      <c r="BZ7" s="41">
        <v>167</v>
      </c>
      <c r="CA7" s="41">
        <v>167.3</v>
      </c>
      <c r="CB7" s="41">
        <v>169.7</v>
      </c>
      <c r="CC7" s="41">
        <v>169</v>
      </c>
      <c r="CD7" s="41">
        <v>169.9</v>
      </c>
      <c r="CE7" s="41">
        <v>172.9</v>
      </c>
      <c r="CF7" s="41">
        <v>173.3</v>
      </c>
      <c r="CG7" s="41">
        <v>176.3</v>
      </c>
      <c r="CH7" s="41">
        <v>175.4</v>
      </c>
      <c r="CI7" s="41">
        <v>173.1</v>
      </c>
      <c r="CJ7" s="41">
        <v>172.2</v>
      </c>
      <c r="CK7" s="41">
        <v>173</v>
      </c>
      <c r="CL7" s="41">
        <v>175.4</v>
      </c>
    </row>
    <row r="8" spans="1:90" x14ac:dyDescent="0.25">
      <c r="A8" s="38" t="s">
        <v>1613</v>
      </c>
      <c r="B8" s="38" t="s">
        <v>1614</v>
      </c>
      <c r="C8" s="39">
        <v>1.11595</v>
      </c>
      <c r="D8" s="41">
        <v>100.8</v>
      </c>
      <c r="E8" s="41">
        <v>101.1</v>
      </c>
      <c r="F8" s="41">
        <v>100.8</v>
      </c>
      <c r="G8" s="41">
        <v>95.8</v>
      </c>
      <c r="H8" s="41">
        <v>96.1</v>
      </c>
      <c r="I8" s="41">
        <v>98.1</v>
      </c>
      <c r="J8" s="41">
        <v>100.3</v>
      </c>
      <c r="K8" s="41">
        <v>100.6</v>
      </c>
      <c r="L8" s="41">
        <v>101.3</v>
      </c>
      <c r="M8" s="41">
        <v>103.5</v>
      </c>
      <c r="N8" s="41">
        <v>104.7</v>
      </c>
      <c r="O8" s="41">
        <v>107</v>
      </c>
      <c r="P8" s="41">
        <v>116.7</v>
      </c>
      <c r="Q8" s="41">
        <v>119.4</v>
      </c>
      <c r="R8" s="41">
        <v>116.7</v>
      </c>
      <c r="S8" s="41">
        <v>111.6</v>
      </c>
      <c r="T8" s="41">
        <v>114.4</v>
      </c>
      <c r="U8" s="41">
        <v>116.3</v>
      </c>
      <c r="V8" s="41">
        <v>115.9</v>
      </c>
      <c r="W8" s="41">
        <v>119.1</v>
      </c>
      <c r="X8" s="41">
        <v>125.6</v>
      </c>
      <c r="Y8" s="41">
        <v>127.4</v>
      </c>
      <c r="Z8" s="41">
        <v>134.9</v>
      </c>
      <c r="AA8" s="41">
        <v>137.1</v>
      </c>
      <c r="AB8" s="41">
        <v>135.80000000000001</v>
      </c>
      <c r="AC8" s="41">
        <v>134.80000000000001</v>
      </c>
      <c r="AD8" s="41">
        <v>128.6</v>
      </c>
      <c r="AE8" s="41">
        <v>130.1</v>
      </c>
      <c r="AF8" s="41">
        <v>128.80000000000001</v>
      </c>
      <c r="AG8" s="41">
        <v>127.9</v>
      </c>
      <c r="AH8" s="41">
        <v>131.6</v>
      </c>
      <c r="AI8" s="41">
        <v>133.1</v>
      </c>
      <c r="AJ8" s="41">
        <v>133.1</v>
      </c>
      <c r="AK8" s="41">
        <v>135.5</v>
      </c>
      <c r="AL8" s="41">
        <v>137.69999999999999</v>
      </c>
      <c r="AM8" s="41">
        <v>137.1</v>
      </c>
      <c r="AN8" s="41">
        <v>137.6</v>
      </c>
      <c r="AO8" s="41">
        <v>139</v>
      </c>
      <c r="AP8" s="41">
        <v>139.9</v>
      </c>
      <c r="AQ8" s="41">
        <v>146.69999999999999</v>
      </c>
      <c r="AR8" s="41">
        <v>146.4</v>
      </c>
      <c r="AS8" s="41">
        <v>145.6</v>
      </c>
      <c r="AT8" s="41">
        <v>147.1</v>
      </c>
      <c r="AU8" s="41">
        <v>147</v>
      </c>
      <c r="AV8" s="41">
        <v>146.6</v>
      </c>
      <c r="AW8" s="41">
        <v>144.80000000000001</v>
      </c>
      <c r="AX8" s="41">
        <v>145.9</v>
      </c>
      <c r="AY8" s="41">
        <v>147</v>
      </c>
      <c r="AZ8" s="41">
        <v>150.69999999999999</v>
      </c>
      <c r="BA8" s="41">
        <v>152.30000000000001</v>
      </c>
      <c r="BB8" s="41">
        <v>150.69999999999999</v>
      </c>
      <c r="BC8" s="41">
        <v>155.69999999999999</v>
      </c>
      <c r="BD8" s="41">
        <v>158</v>
      </c>
      <c r="BE8" s="41">
        <v>158.4</v>
      </c>
      <c r="BF8" s="41">
        <v>157.5</v>
      </c>
      <c r="BG8" s="41">
        <v>156.5</v>
      </c>
      <c r="BH8" s="41">
        <v>159.1</v>
      </c>
      <c r="BI8" s="41">
        <v>163.30000000000001</v>
      </c>
      <c r="BJ8" s="41">
        <v>174</v>
      </c>
      <c r="BK8" s="41">
        <v>180.8</v>
      </c>
      <c r="BL8" s="41">
        <v>182.1</v>
      </c>
      <c r="BM8" s="41">
        <v>179.4</v>
      </c>
      <c r="BN8" s="41">
        <v>172.8</v>
      </c>
      <c r="BO8" s="41">
        <v>168.9</v>
      </c>
      <c r="BP8" s="41">
        <v>168.1</v>
      </c>
      <c r="BQ8" s="41">
        <v>168.8</v>
      </c>
      <c r="BR8" s="41">
        <v>167.8</v>
      </c>
      <c r="BS8" s="41">
        <v>172.5</v>
      </c>
      <c r="BT8" s="41">
        <v>171.6</v>
      </c>
      <c r="BU8" s="41">
        <v>168.2</v>
      </c>
      <c r="BV8" s="41">
        <v>172.7</v>
      </c>
      <c r="BW8" s="41">
        <v>173.3</v>
      </c>
      <c r="BX8" s="41">
        <v>175.2</v>
      </c>
      <c r="BY8" s="41">
        <v>177.1</v>
      </c>
      <c r="BZ8" s="41">
        <v>173.1</v>
      </c>
      <c r="CA8" s="41">
        <v>169.2</v>
      </c>
      <c r="CB8" s="41">
        <v>167.4</v>
      </c>
      <c r="CC8" s="41">
        <v>168.7</v>
      </c>
      <c r="CD8" s="41">
        <v>170.8</v>
      </c>
      <c r="CE8" s="41">
        <v>168.9</v>
      </c>
      <c r="CF8" s="41">
        <v>166.9</v>
      </c>
      <c r="CG8" s="41">
        <v>165.3</v>
      </c>
      <c r="CH8" s="41">
        <v>164.3</v>
      </c>
      <c r="CI8" s="41">
        <v>166.6</v>
      </c>
      <c r="CJ8" s="41">
        <v>169.2</v>
      </c>
      <c r="CK8" s="41">
        <v>170.1</v>
      </c>
      <c r="CL8" s="41">
        <v>172.1</v>
      </c>
    </row>
    <row r="9" spans="1:90" x14ac:dyDescent="0.25">
      <c r="A9" s="38" t="s">
        <v>1615</v>
      </c>
      <c r="B9" s="38" t="s">
        <v>1616</v>
      </c>
      <c r="C9" s="39">
        <v>9.572E-2</v>
      </c>
      <c r="D9" s="41">
        <v>102</v>
      </c>
      <c r="E9" s="41">
        <v>101</v>
      </c>
      <c r="F9" s="41">
        <v>100.3</v>
      </c>
      <c r="G9" s="41">
        <v>99.5</v>
      </c>
      <c r="H9" s="41">
        <v>106</v>
      </c>
      <c r="I9" s="41">
        <v>112.7</v>
      </c>
      <c r="J9" s="41">
        <v>115.6</v>
      </c>
      <c r="K9" s="41">
        <v>109.8</v>
      </c>
      <c r="L9" s="41">
        <v>105.8</v>
      </c>
      <c r="M9" s="41">
        <v>108</v>
      </c>
      <c r="N9" s="41">
        <v>105.4</v>
      </c>
      <c r="O9" s="41">
        <v>106.6</v>
      </c>
      <c r="P9" s="41">
        <v>113.7</v>
      </c>
      <c r="Q9" s="41">
        <v>115.6</v>
      </c>
      <c r="R9" s="41">
        <v>115.7</v>
      </c>
      <c r="S9" s="41">
        <v>120.5</v>
      </c>
      <c r="T9" s="41">
        <v>126.5</v>
      </c>
      <c r="U9" s="41">
        <v>130.1</v>
      </c>
      <c r="V9" s="41">
        <v>126.6</v>
      </c>
      <c r="W9" s="41">
        <v>115</v>
      </c>
      <c r="X9" s="41">
        <v>118.8</v>
      </c>
      <c r="Y9" s="41">
        <v>119.8</v>
      </c>
      <c r="Z9" s="41">
        <v>121.5</v>
      </c>
      <c r="AA9" s="41">
        <v>126.1</v>
      </c>
      <c r="AB9" s="41">
        <v>129.1</v>
      </c>
      <c r="AC9" s="41">
        <v>130.9</v>
      </c>
      <c r="AD9" s="41">
        <v>130.6</v>
      </c>
      <c r="AE9" s="41">
        <v>131.9</v>
      </c>
      <c r="AF9" s="41">
        <v>142.6</v>
      </c>
      <c r="AG9" s="41">
        <v>151.80000000000001</v>
      </c>
      <c r="AH9" s="41">
        <v>149.5</v>
      </c>
      <c r="AI9" s="41">
        <v>148.80000000000001</v>
      </c>
      <c r="AJ9" s="41">
        <v>147.80000000000001</v>
      </c>
      <c r="AK9" s="41">
        <v>149.1</v>
      </c>
      <c r="AL9" s="41">
        <v>149.6</v>
      </c>
      <c r="AM9" s="41">
        <v>152.30000000000001</v>
      </c>
      <c r="AN9" s="41">
        <v>151</v>
      </c>
      <c r="AO9" s="41">
        <v>150.30000000000001</v>
      </c>
      <c r="AP9" s="41">
        <v>151.19999999999999</v>
      </c>
      <c r="AQ9" s="41">
        <v>153.4</v>
      </c>
      <c r="AR9" s="41">
        <v>154.69999999999999</v>
      </c>
      <c r="AS9" s="41">
        <v>154.6</v>
      </c>
      <c r="AT9" s="41">
        <v>151.30000000000001</v>
      </c>
      <c r="AU9" s="41">
        <v>152.4</v>
      </c>
      <c r="AV9" s="41">
        <v>151.80000000000001</v>
      </c>
      <c r="AW9" s="41">
        <v>151.1</v>
      </c>
      <c r="AX9" s="41">
        <v>147.80000000000001</v>
      </c>
      <c r="AY9" s="41">
        <v>147.30000000000001</v>
      </c>
      <c r="AZ9" s="41">
        <v>148.1</v>
      </c>
      <c r="BA9" s="41">
        <v>155.1</v>
      </c>
      <c r="BB9" s="41">
        <v>146.69999999999999</v>
      </c>
      <c r="BC9" s="41">
        <v>151.9</v>
      </c>
      <c r="BD9" s="41">
        <v>160.80000000000001</v>
      </c>
      <c r="BE9" s="41">
        <v>165.6</v>
      </c>
      <c r="BF9" s="41">
        <v>168.9</v>
      </c>
      <c r="BG9" s="41">
        <v>172.9</v>
      </c>
      <c r="BH9" s="41">
        <v>169.4</v>
      </c>
      <c r="BI9" s="41">
        <v>168.5</v>
      </c>
      <c r="BJ9" s="41">
        <v>167.7</v>
      </c>
      <c r="BK9" s="41">
        <v>172.3</v>
      </c>
      <c r="BL9" s="41">
        <v>173.6</v>
      </c>
      <c r="BM9" s="41">
        <v>176.8</v>
      </c>
      <c r="BN9" s="41">
        <v>174.8</v>
      </c>
      <c r="BO9" s="41">
        <v>172.3</v>
      </c>
      <c r="BP9" s="41">
        <v>177.1</v>
      </c>
      <c r="BQ9" s="41">
        <v>183.5</v>
      </c>
      <c r="BR9" s="41">
        <v>183.2</v>
      </c>
      <c r="BS9" s="41">
        <v>186.7</v>
      </c>
      <c r="BT9" s="41">
        <v>184.8</v>
      </c>
      <c r="BU9" s="41">
        <v>187.3</v>
      </c>
      <c r="BV9" s="41">
        <v>187.4</v>
      </c>
      <c r="BW9" s="41">
        <v>192.1</v>
      </c>
      <c r="BX9" s="41">
        <v>200.9</v>
      </c>
      <c r="BY9" s="41">
        <v>213</v>
      </c>
      <c r="BZ9" s="41">
        <v>206.2</v>
      </c>
      <c r="CA9" s="41">
        <v>218.5</v>
      </c>
      <c r="CB9" s="41">
        <v>237.4</v>
      </c>
      <c r="CC9" s="41">
        <v>256.8</v>
      </c>
      <c r="CD9" s="41">
        <v>261.3</v>
      </c>
      <c r="CE9" s="41">
        <v>261.7</v>
      </c>
      <c r="CF9" s="41">
        <v>256.89999999999998</v>
      </c>
      <c r="CG9" s="41">
        <v>248.7</v>
      </c>
      <c r="CH9" s="41">
        <v>246.1</v>
      </c>
      <c r="CI9" s="41">
        <v>247.9</v>
      </c>
      <c r="CJ9" s="41">
        <v>259.39999999999998</v>
      </c>
      <c r="CK9" s="41">
        <v>250.8</v>
      </c>
      <c r="CL9" s="41">
        <v>237.1</v>
      </c>
    </row>
    <row r="10" spans="1:90" x14ac:dyDescent="0.25">
      <c r="A10" s="38" t="s">
        <v>1617</v>
      </c>
      <c r="B10" s="38" t="s">
        <v>1618</v>
      </c>
      <c r="C10" s="39">
        <v>0.11522</v>
      </c>
      <c r="D10" s="41">
        <v>103.7</v>
      </c>
      <c r="E10" s="41">
        <v>105.1</v>
      </c>
      <c r="F10" s="41">
        <v>107.6</v>
      </c>
      <c r="G10" s="41">
        <v>109.4</v>
      </c>
      <c r="H10" s="41">
        <v>109.7</v>
      </c>
      <c r="I10" s="41">
        <v>107.2</v>
      </c>
      <c r="J10" s="41">
        <v>108</v>
      </c>
      <c r="K10" s="41">
        <v>109.7</v>
      </c>
      <c r="L10" s="41">
        <v>110.6</v>
      </c>
      <c r="M10" s="41">
        <v>108.7</v>
      </c>
      <c r="N10" s="41">
        <v>108.7</v>
      </c>
      <c r="O10" s="41">
        <v>111.4</v>
      </c>
      <c r="P10" s="41">
        <v>113.4</v>
      </c>
      <c r="Q10" s="41">
        <v>113.5</v>
      </c>
      <c r="R10" s="41">
        <v>115.4</v>
      </c>
      <c r="S10" s="41">
        <v>117.6</v>
      </c>
      <c r="T10" s="41">
        <v>121</v>
      </c>
      <c r="U10" s="41">
        <v>118.9</v>
      </c>
      <c r="V10" s="41">
        <v>119.1</v>
      </c>
      <c r="W10" s="41">
        <v>121</v>
      </c>
      <c r="X10" s="41">
        <v>121.4</v>
      </c>
      <c r="Y10" s="41">
        <v>118.7</v>
      </c>
      <c r="Z10" s="41">
        <v>125.5</v>
      </c>
      <c r="AA10" s="41">
        <v>126.1</v>
      </c>
      <c r="AB10" s="41">
        <v>127.5</v>
      </c>
      <c r="AC10" s="41">
        <v>125</v>
      </c>
      <c r="AD10" s="41">
        <v>127.7</v>
      </c>
      <c r="AE10" s="41">
        <v>132.30000000000001</v>
      </c>
      <c r="AF10" s="41">
        <v>132.69999999999999</v>
      </c>
      <c r="AG10" s="41">
        <v>129.30000000000001</v>
      </c>
      <c r="AH10" s="41">
        <v>128.6</v>
      </c>
      <c r="AI10" s="41">
        <v>130.30000000000001</v>
      </c>
      <c r="AJ10" s="41">
        <v>124</v>
      </c>
      <c r="AK10" s="41">
        <v>123.3</v>
      </c>
      <c r="AL10" s="41">
        <v>127.7</v>
      </c>
      <c r="AM10" s="41">
        <v>127.2</v>
      </c>
      <c r="AN10" s="41">
        <v>127.3</v>
      </c>
      <c r="AO10" s="41">
        <v>125.8</v>
      </c>
      <c r="AP10" s="41">
        <v>127.7</v>
      </c>
      <c r="AQ10" s="41">
        <v>128.9</v>
      </c>
      <c r="AR10" s="41">
        <v>128.80000000000001</v>
      </c>
      <c r="AS10" s="41">
        <v>131.19999999999999</v>
      </c>
      <c r="AT10" s="41">
        <v>133.4</v>
      </c>
      <c r="AU10" s="41">
        <v>138.5</v>
      </c>
      <c r="AV10" s="41">
        <v>138.5</v>
      </c>
      <c r="AW10" s="41">
        <v>140.4</v>
      </c>
      <c r="AX10" s="41">
        <v>141.9</v>
      </c>
      <c r="AY10" s="41">
        <v>141.9</v>
      </c>
      <c r="AZ10" s="41">
        <v>143.6</v>
      </c>
      <c r="BA10" s="41">
        <v>148.6</v>
      </c>
      <c r="BB10" s="41">
        <v>154.1</v>
      </c>
      <c r="BC10" s="41">
        <v>161.69999999999999</v>
      </c>
      <c r="BD10" s="41">
        <v>165.5</v>
      </c>
      <c r="BE10" s="41">
        <v>160.19999999999999</v>
      </c>
      <c r="BF10" s="41">
        <v>159.9</v>
      </c>
      <c r="BG10" s="41">
        <v>165</v>
      </c>
      <c r="BH10" s="41">
        <v>166.8</v>
      </c>
      <c r="BI10" s="41">
        <v>163.4</v>
      </c>
      <c r="BJ10" s="41">
        <v>171.7</v>
      </c>
      <c r="BK10" s="41">
        <v>177.9</v>
      </c>
      <c r="BL10" s="41">
        <v>177.8</v>
      </c>
      <c r="BM10" s="41">
        <v>173.7</v>
      </c>
      <c r="BN10" s="41">
        <v>173.2</v>
      </c>
      <c r="BO10" s="41">
        <v>172.4</v>
      </c>
      <c r="BP10" s="41">
        <v>171.9</v>
      </c>
      <c r="BQ10" s="41">
        <v>176.3</v>
      </c>
      <c r="BR10" s="41">
        <v>178.1</v>
      </c>
      <c r="BS10" s="41">
        <v>182.6</v>
      </c>
      <c r="BT10" s="41">
        <v>177.8</v>
      </c>
      <c r="BU10" s="41">
        <v>170.3</v>
      </c>
      <c r="BV10" s="41">
        <v>171</v>
      </c>
      <c r="BW10" s="41">
        <v>174.6</v>
      </c>
      <c r="BX10" s="41">
        <v>177.2</v>
      </c>
      <c r="BY10" s="41">
        <v>176.5</v>
      </c>
      <c r="BZ10" s="41">
        <v>178.3</v>
      </c>
      <c r="CA10" s="41">
        <v>188.6</v>
      </c>
      <c r="CB10" s="41">
        <v>198.4</v>
      </c>
      <c r="CC10" s="41">
        <v>189.2</v>
      </c>
      <c r="CD10" s="41">
        <v>193.3</v>
      </c>
      <c r="CE10" s="41">
        <v>194.9</v>
      </c>
      <c r="CF10" s="41">
        <v>194.2</v>
      </c>
      <c r="CG10" s="41">
        <v>184.5</v>
      </c>
      <c r="CH10" s="41">
        <v>184.1</v>
      </c>
      <c r="CI10" s="41">
        <v>187.2</v>
      </c>
      <c r="CJ10" s="41">
        <v>200.1</v>
      </c>
      <c r="CK10" s="41">
        <v>199.9</v>
      </c>
      <c r="CL10" s="41">
        <v>204.1</v>
      </c>
    </row>
    <row r="11" spans="1:90" x14ac:dyDescent="0.25">
      <c r="A11" s="38" t="s">
        <v>1619</v>
      </c>
      <c r="B11" s="38" t="s">
        <v>1620</v>
      </c>
      <c r="C11" s="39">
        <v>0.21726999999999999</v>
      </c>
      <c r="D11" s="41">
        <v>104.1</v>
      </c>
      <c r="E11" s="41">
        <v>106.5</v>
      </c>
      <c r="F11" s="41">
        <v>108.5</v>
      </c>
      <c r="G11" s="41">
        <v>111.1</v>
      </c>
      <c r="H11" s="41">
        <v>109.6</v>
      </c>
      <c r="I11" s="41">
        <v>110.6</v>
      </c>
      <c r="J11" s="41">
        <v>112.6</v>
      </c>
      <c r="K11" s="41">
        <v>111.2</v>
      </c>
      <c r="L11" s="41">
        <v>112</v>
      </c>
      <c r="M11" s="41">
        <v>111.4</v>
      </c>
      <c r="N11" s="41">
        <v>110.7</v>
      </c>
      <c r="O11" s="41">
        <v>115.4</v>
      </c>
      <c r="P11" s="41">
        <v>117.5</v>
      </c>
      <c r="Q11" s="41">
        <v>118.2</v>
      </c>
      <c r="R11" s="41">
        <v>116.9</v>
      </c>
      <c r="S11" s="41">
        <v>115.9</v>
      </c>
      <c r="T11" s="41">
        <v>116.2</v>
      </c>
      <c r="U11" s="41">
        <v>118.2</v>
      </c>
      <c r="V11" s="41">
        <v>116.5</v>
      </c>
      <c r="W11" s="41">
        <v>118.8</v>
      </c>
      <c r="X11" s="41">
        <v>119</v>
      </c>
      <c r="Y11" s="41">
        <v>117.6</v>
      </c>
      <c r="Z11" s="41">
        <v>122</v>
      </c>
      <c r="AA11" s="41">
        <v>126.5</v>
      </c>
      <c r="AB11" s="41">
        <v>130.6</v>
      </c>
      <c r="AC11" s="41">
        <v>133.30000000000001</v>
      </c>
      <c r="AD11" s="41">
        <v>135.30000000000001</v>
      </c>
      <c r="AE11" s="41">
        <v>134.9</v>
      </c>
      <c r="AF11" s="41">
        <v>131.9</v>
      </c>
      <c r="AG11" s="41">
        <v>131.6</v>
      </c>
      <c r="AH11" s="41">
        <v>131.9</v>
      </c>
      <c r="AI11" s="41">
        <v>130.4</v>
      </c>
      <c r="AJ11" s="41">
        <v>126.9</v>
      </c>
      <c r="AK11" s="41">
        <v>127.3</v>
      </c>
      <c r="AL11" s="41">
        <v>126.9</v>
      </c>
      <c r="AM11" s="41">
        <v>125.9</v>
      </c>
      <c r="AN11" s="41">
        <v>130</v>
      </c>
      <c r="AO11" s="41">
        <v>131.1</v>
      </c>
      <c r="AP11" s="41">
        <v>134</v>
      </c>
      <c r="AQ11" s="41">
        <v>134.5</v>
      </c>
      <c r="AR11" s="41">
        <v>134.69999999999999</v>
      </c>
      <c r="AS11" s="41">
        <v>137.69999999999999</v>
      </c>
      <c r="AT11" s="41">
        <v>137.4</v>
      </c>
      <c r="AU11" s="41">
        <v>138.19999999999999</v>
      </c>
      <c r="AV11" s="41">
        <v>136.9</v>
      </c>
      <c r="AW11" s="41">
        <v>138.19999999999999</v>
      </c>
      <c r="AX11" s="41">
        <v>140.5</v>
      </c>
      <c r="AY11" s="41">
        <v>138.80000000000001</v>
      </c>
      <c r="AZ11" s="41">
        <v>142.4</v>
      </c>
      <c r="BA11" s="41">
        <v>144.6</v>
      </c>
      <c r="BB11" s="41">
        <v>145.30000000000001</v>
      </c>
      <c r="BC11" s="41">
        <v>148.6</v>
      </c>
      <c r="BD11" s="41">
        <v>150.1</v>
      </c>
      <c r="BE11" s="41">
        <v>151.80000000000001</v>
      </c>
      <c r="BF11" s="41">
        <v>153</v>
      </c>
      <c r="BG11" s="41">
        <v>156.19999999999999</v>
      </c>
      <c r="BH11" s="41">
        <v>155.6</v>
      </c>
      <c r="BI11" s="41">
        <v>154.5</v>
      </c>
      <c r="BJ11" s="41">
        <v>155.30000000000001</v>
      </c>
      <c r="BK11" s="41">
        <v>154.30000000000001</v>
      </c>
      <c r="BL11" s="41">
        <v>154.1</v>
      </c>
      <c r="BM11" s="41">
        <v>153.5</v>
      </c>
      <c r="BN11" s="41">
        <v>153.1</v>
      </c>
      <c r="BO11" s="41">
        <v>153.1</v>
      </c>
      <c r="BP11" s="41">
        <v>152.80000000000001</v>
      </c>
      <c r="BQ11" s="41">
        <v>157.80000000000001</v>
      </c>
      <c r="BR11" s="41">
        <v>166.2</v>
      </c>
      <c r="BS11" s="41">
        <v>169.4</v>
      </c>
      <c r="BT11" s="41">
        <v>168.1</v>
      </c>
      <c r="BU11" s="41">
        <v>167.2</v>
      </c>
      <c r="BV11" s="41">
        <v>171.1</v>
      </c>
      <c r="BW11" s="41">
        <v>171.9</v>
      </c>
      <c r="BX11" s="41">
        <v>174.7</v>
      </c>
      <c r="BY11" s="41">
        <v>183.1</v>
      </c>
      <c r="BZ11" s="41">
        <v>191.9</v>
      </c>
      <c r="CA11" s="41">
        <v>202.8</v>
      </c>
      <c r="CB11" s="41">
        <v>208.6</v>
      </c>
      <c r="CC11" s="41">
        <v>207.2</v>
      </c>
      <c r="CD11" s="41">
        <v>205.7</v>
      </c>
      <c r="CE11" s="41">
        <v>209.3</v>
      </c>
      <c r="CF11" s="41">
        <v>201.1</v>
      </c>
      <c r="CG11" s="41">
        <v>194.1</v>
      </c>
      <c r="CH11" s="41">
        <v>194.1</v>
      </c>
      <c r="CI11" s="41">
        <v>200.4</v>
      </c>
      <c r="CJ11" s="41">
        <v>210.1</v>
      </c>
      <c r="CK11" s="41">
        <v>213.8</v>
      </c>
      <c r="CL11" s="41">
        <v>220.4</v>
      </c>
    </row>
    <row r="12" spans="1:90" x14ac:dyDescent="0.25">
      <c r="A12" s="38" t="s">
        <v>1621</v>
      </c>
      <c r="B12" s="38" t="s">
        <v>1622</v>
      </c>
      <c r="C12" s="39">
        <v>1.6709999999999999E-2</v>
      </c>
      <c r="D12" s="41">
        <v>108.4</v>
      </c>
      <c r="E12" s="41">
        <v>108.4</v>
      </c>
      <c r="F12" s="41">
        <v>106.7</v>
      </c>
      <c r="G12" s="41">
        <v>101.1</v>
      </c>
      <c r="H12" s="41">
        <v>102</v>
      </c>
      <c r="I12" s="41">
        <v>105.4</v>
      </c>
      <c r="J12" s="41">
        <v>108.6</v>
      </c>
      <c r="K12" s="41">
        <v>108.9</v>
      </c>
      <c r="L12" s="41">
        <v>111.6</v>
      </c>
      <c r="M12" s="41">
        <v>114.7</v>
      </c>
      <c r="N12" s="41">
        <v>121.5</v>
      </c>
      <c r="O12" s="41">
        <v>124.4</v>
      </c>
      <c r="P12" s="41">
        <v>129</v>
      </c>
      <c r="Q12" s="41">
        <v>129.30000000000001</v>
      </c>
      <c r="R12" s="41">
        <v>121.6</v>
      </c>
      <c r="S12" s="41">
        <v>115.4</v>
      </c>
      <c r="T12" s="41">
        <v>122.4</v>
      </c>
      <c r="U12" s="41">
        <v>121.1</v>
      </c>
      <c r="V12" s="41">
        <v>121.1</v>
      </c>
      <c r="W12" s="41">
        <v>121.2</v>
      </c>
      <c r="X12" s="41">
        <v>122</v>
      </c>
      <c r="Y12" s="41">
        <v>123.4</v>
      </c>
      <c r="Z12" s="41">
        <v>127.1</v>
      </c>
      <c r="AA12" s="41">
        <v>129.9</v>
      </c>
      <c r="AB12" s="41">
        <v>127.7</v>
      </c>
      <c r="AC12" s="41">
        <v>126.9</v>
      </c>
      <c r="AD12" s="41">
        <v>126.3</v>
      </c>
      <c r="AE12" s="41">
        <v>123.9</v>
      </c>
      <c r="AF12" s="41">
        <v>122.3</v>
      </c>
      <c r="AG12" s="41">
        <v>121.7</v>
      </c>
      <c r="AH12" s="41">
        <v>121.6</v>
      </c>
      <c r="AI12" s="41">
        <v>123.8</v>
      </c>
      <c r="AJ12" s="41">
        <v>134.19999999999999</v>
      </c>
      <c r="AK12" s="41">
        <v>141.69999999999999</v>
      </c>
      <c r="AL12" s="41">
        <v>143.6</v>
      </c>
      <c r="AM12" s="41">
        <v>144.69999999999999</v>
      </c>
      <c r="AN12" s="41">
        <v>151.19999999999999</v>
      </c>
      <c r="AO12" s="41">
        <v>152.69999999999999</v>
      </c>
      <c r="AP12" s="41">
        <v>157.69999999999999</v>
      </c>
      <c r="AQ12" s="41">
        <v>152.6</v>
      </c>
      <c r="AR12" s="41">
        <v>150.1</v>
      </c>
      <c r="AS12" s="41">
        <v>158</v>
      </c>
      <c r="AT12" s="41">
        <v>155.4</v>
      </c>
      <c r="AU12" s="41">
        <v>152.19999999999999</v>
      </c>
      <c r="AV12" s="41">
        <v>151</v>
      </c>
      <c r="AW12" s="41">
        <v>150.1</v>
      </c>
      <c r="AX12" s="41">
        <v>155</v>
      </c>
      <c r="AY12" s="41">
        <v>153</v>
      </c>
      <c r="AZ12" s="41">
        <v>152.4</v>
      </c>
      <c r="BA12" s="41">
        <v>151.9</v>
      </c>
      <c r="BB12" s="41">
        <v>152.6</v>
      </c>
      <c r="BC12" s="41">
        <v>151.4</v>
      </c>
      <c r="BD12" s="41">
        <v>151.6</v>
      </c>
      <c r="BE12" s="41">
        <v>151.1</v>
      </c>
      <c r="BF12" s="41">
        <v>148.80000000000001</v>
      </c>
      <c r="BG12" s="41">
        <v>149.69999999999999</v>
      </c>
      <c r="BH12" s="41">
        <v>148.69999999999999</v>
      </c>
      <c r="BI12" s="41">
        <v>148.9</v>
      </c>
      <c r="BJ12" s="41">
        <v>149.6</v>
      </c>
      <c r="BK12" s="41">
        <v>150.30000000000001</v>
      </c>
      <c r="BL12" s="41">
        <v>152.69999999999999</v>
      </c>
      <c r="BM12" s="41">
        <v>151.80000000000001</v>
      </c>
      <c r="BN12" s="41">
        <v>152.6</v>
      </c>
      <c r="BO12" s="41">
        <v>152.30000000000001</v>
      </c>
      <c r="BP12" s="41">
        <v>152.4</v>
      </c>
      <c r="BQ12" s="41">
        <v>151</v>
      </c>
      <c r="BR12" s="41">
        <v>153.30000000000001</v>
      </c>
      <c r="BS12" s="41">
        <v>158.5</v>
      </c>
      <c r="BT12" s="41">
        <v>157.69999999999999</v>
      </c>
      <c r="BU12" s="41">
        <v>165.7</v>
      </c>
      <c r="BV12" s="41">
        <v>169.6</v>
      </c>
      <c r="BW12" s="41">
        <v>176.6</v>
      </c>
      <c r="BX12" s="41">
        <v>179.3</v>
      </c>
      <c r="BY12" s="41">
        <v>187.5</v>
      </c>
      <c r="BZ12" s="41">
        <v>184.3</v>
      </c>
      <c r="CA12" s="41">
        <v>165.3</v>
      </c>
      <c r="CB12" s="41">
        <v>181</v>
      </c>
      <c r="CC12" s="41">
        <v>177.8</v>
      </c>
      <c r="CD12" s="41">
        <v>181.7</v>
      </c>
      <c r="CE12" s="41">
        <v>180.1</v>
      </c>
      <c r="CF12" s="41">
        <v>177.4</v>
      </c>
      <c r="CG12" s="41">
        <v>174.6</v>
      </c>
      <c r="CH12" s="41">
        <v>176</v>
      </c>
      <c r="CI12" s="41">
        <v>174</v>
      </c>
      <c r="CJ12" s="41">
        <v>182.3</v>
      </c>
      <c r="CK12" s="41">
        <v>189</v>
      </c>
      <c r="CL12" s="41">
        <v>203.1</v>
      </c>
    </row>
    <row r="13" spans="1:90" x14ac:dyDescent="0.25">
      <c r="A13" s="38" t="s">
        <v>1623</v>
      </c>
      <c r="B13" s="38" t="s">
        <v>1624</v>
      </c>
      <c r="C13" s="39">
        <v>1.8849999999999999E-2</v>
      </c>
      <c r="D13" s="41">
        <v>98.7</v>
      </c>
      <c r="E13" s="41">
        <v>99.6</v>
      </c>
      <c r="F13" s="41">
        <v>98.9</v>
      </c>
      <c r="G13" s="41">
        <v>101.8</v>
      </c>
      <c r="H13" s="41">
        <v>101.6</v>
      </c>
      <c r="I13" s="41">
        <v>100.7</v>
      </c>
      <c r="J13" s="41">
        <v>101</v>
      </c>
      <c r="K13" s="41">
        <v>99.7</v>
      </c>
      <c r="L13" s="41">
        <v>100.2</v>
      </c>
      <c r="M13" s="41">
        <v>99.4</v>
      </c>
      <c r="N13" s="41">
        <v>101.8</v>
      </c>
      <c r="O13" s="41">
        <v>102.5</v>
      </c>
      <c r="P13" s="41">
        <v>102.3</v>
      </c>
      <c r="Q13" s="41">
        <v>102.7</v>
      </c>
      <c r="R13" s="41">
        <v>102.6</v>
      </c>
      <c r="S13" s="41">
        <v>102.3</v>
      </c>
      <c r="T13" s="41">
        <v>102.9</v>
      </c>
      <c r="U13" s="41">
        <v>105.5</v>
      </c>
      <c r="V13" s="41">
        <v>108.2</v>
      </c>
      <c r="W13" s="41">
        <v>108.3</v>
      </c>
      <c r="X13" s="41">
        <v>110.7</v>
      </c>
      <c r="Y13" s="41">
        <v>113.7</v>
      </c>
      <c r="Z13" s="41">
        <v>114.9</v>
      </c>
      <c r="AA13" s="41">
        <v>116.3</v>
      </c>
      <c r="AB13" s="41">
        <v>117</v>
      </c>
      <c r="AC13" s="41">
        <v>122.4</v>
      </c>
      <c r="AD13" s="41">
        <v>123.8</v>
      </c>
      <c r="AE13" s="41">
        <v>125.4</v>
      </c>
      <c r="AF13" s="41">
        <v>123.1</v>
      </c>
      <c r="AG13" s="41">
        <v>122.1</v>
      </c>
      <c r="AH13" s="41">
        <v>124.9</v>
      </c>
      <c r="AI13" s="41">
        <v>123.9</v>
      </c>
      <c r="AJ13" s="41">
        <v>123.7</v>
      </c>
      <c r="AK13" s="41">
        <v>124.3</v>
      </c>
      <c r="AL13" s="41">
        <v>121.6</v>
      </c>
      <c r="AM13" s="41">
        <v>122.1</v>
      </c>
      <c r="AN13" s="41">
        <v>122.8</v>
      </c>
      <c r="AO13" s="41">
        <v>122.5</v>
      </c>
      <c r="AP13" s="41">
        <v>123.9</v>
      </c>
      <c r="AQ13" s="41">
        <v>123.9</v>
      </c>
      <c r="AR13" s="41">
        <v>123.9</v>
      </c>
      <c r="AS13" s="41">
        <v>127.9</v>
      </c>
      <c r="AT13" s="41">
        <v>123.3</v>
      </c>
      <c r="AU13" s="41">
        <v>125.1</v>
      </c>
      <c r="AV13" s="41">
        <v>126.9</v>
      </c>
      <c r="AW13" s="41">
        <v>137.1</v>
      </c>
      <c r="AX13" s="41">
        <v>137</v>
      </c>
      <c r="AY13" s="41">
        <v>138.1</v>
      </c>
      <c r="AZ13" s="41">
        <v>139.5</v>
      </c>
      <c r="BA13" s="41">
        <v>144.19999999999999</v>
      </c>
      <c r="BB13" s="41">
        <v>172.3</v>
      </c>
      <c r="BC13" s="41">
        <v>172.6</v>
      </c>
      <c r="BD13" s="41">
        <v>172.9</v>
      </c>
      <c r="BE13" s="41">
        <v>177.9</v>
      </c>
      <c r="BF13" s="41">
        <v>177.1</v>
      </c>
      <c r="BG13" s="41">
        <v>177</v>
      </c>
      <c r="BH13" s="41">
        <v>176.2</v>
      </c>
      <c r="BI13" s="41">
        <v>172.4</v>
      </c>
      <c r="BJ13" s="41">
        <v>172.8</v>
      </c>
      <c r="BK13" s="41">
        <v>174.1</v>
      </c>
      <c r="BL13" s="41">
        <v>174.2</v>
      </c>
      <c r="BM13" s="41">
        <v>174</v>
      </c>
      <c r="BN13" s="41">
        <v>174.9</v>
      </c>
      <c r="BO13" s="41">
        <v>173.6</v>
      </c>
      <c r="BP13" s="41">
        <v>174</v>
      </c>
      <c r="BQ13" s="41">
        <v>172.9</v>
      </c>
      <c r="BR13" s="41">
        <v>172.5</v>
      </c>
      <c r="BS13" s="41">
        <v>173.2</v>
      </c>
      <c r="BT13" s="41">
        <v>171.5</v>
      </c>
      <c r="BU13" s="41">
        <v>170.4</v>
      </c>
      <c r="BV13" s="41">
        <v>170.8</v>
      </c>
      <c r="BW13" s="41">
        <v>172</v>
      </c>
      <c r="BX13" s="41">
        <v>172.9</v>
      </c>
      <c r="BY13" s="41">
        <v>181.4</v>
      </c>
      <c r="BZ13" s="41">
        <v>180.3</v>
      </c>
      <c r="CA13" s="41">
        <v>184.6</v>
      </c>
      <c r="CB13" s="41">
        <v>186.2</v>
      </c>
      <c r="CC13" s="41">
        <v>192.5</v>
      </c>
      <c r="CD13" s="41">
        <v>197.3</v>
      </c>
      <c r="CE13" s="41">
        <v>208.1</v>
      </c>
      <c r="CF13" s="41">
        <v>206.1</v>
      </c>
      <c r="CG13" s="41">
        <v>208.7</v>
      </c>
      <c r="CH13" s="41">
        <v>210.1</v>
      </c>
      <c r="CI13" s="41">
        <v>214.8</v>
      </c>
      <c r="CJ13" s="41">
        <v>215.8</v>
      </c>
      <c r="CK13" s="41">
        <v>216.1</v>
      </c>
      <c r="CL13" s="41">
        <v>218.7</v>
      </c>
    </row>
    <row r="14" spans="1:90" x14ac:dyDescent="0.25">
      <c r="A14" s="38" t="s">
        <v>1625</v>
      </c>
      <c r="B14" s="38" t="s">
        <v>1626</v>
      </c>
      <c r="C14" s="39">
        <v>0.71662000000000003</v>
      </c>
      <c r="D14" s="41">
        <v>98.3</v>
      </c>
      <c r="E14" s="41">
        <v>97.1</v>
      </c>
      <c r="F14" s="41">
        <v>97.1</v>
      </c>
      <c r="G14" s="41">
        <v>98.9</v>
      </c>
      <c r="H14" s="41">
        <v>100</v>
      </c>
      <c r="I14" s="41">
        <v>103.1</v>
      </c>
      <c r="J14" s="41">
        <v>108.3</v>
      </c>
      <c r="K14" s="41">
        <v>110.1</v>
      </c>
      <c r="L14" s="41">
        <v>111.7</v>
      </c>
      <c r="M14" s="41">
        <v>113.4</v>
      </c>
      <c r="N14" s="41">
        <v>119</v>
      </c>
      <c r="O14" s="41">
        <v>122.5</v>
      </c>
      <c r="P14" s="41">
        <v>123.7</v>
      </c>
      <c r="Q14" s="41">
        <v>123.4</v>
      </c>
      <c r="R14" s="41">
        <v>126</v>
      </c>
      <c r="S14" s="41">
        <v>131</v>
      </c>
      <c r="T14" s="41">
        <v>134.19999999999999</v>
      </c>
      <c r="U14" s="41">
        <v>139</v>
      </c>
      <c r="V14" s="41">
        <v>139.1</v>
      </c>
      <c r="W14" s="41">
        <v>141.1</v>
      </c>
      <c r="X14" s="41">
        <v>151.6</v>
      </c>
      <c r="Y14" s="41">
        <v>166.1</v>
      </c>
      <c r="Z14" s="41">
        <v>165.2</v>
      </c>
      <c r="AA14" s="41">
        <v>163.5</v>
      </c>
      <c r="AB14" s="41">
        <v>156.6</v>
      </c>
      <c r="AC14" s="41">
        <v>156.30000000000001</v>
      </c>
      <c r="AD14" s="41">
        <v>146.5</v>
      </c>
      <c r="AE14" s="41">
        <v>148.30000000000001</v>
      </c>
      <c r="AF14" s="41">
        <v>145.69999999999999</v>
      </c>
      <c r="AG14" s="41">
        <v>144</v>
      </c>
      <c r="AH14" s="41">
        <v>147.6</v>
      </c>
      <c r="AI14" s="41">
        <v>147.9</v>
      </c>
      <c r="AJ14" s="41">
        <v>146.4</v>
      </c>
      <c r="AK14" s="41">
        <v>146.69999999999999</v>
      </c>
      <c r="AL14" s="41">
        <v>145.19999999999999</v>
      </c>
      <c r="AM14" s="41">
        <v>142.69999999999999</v>
      </c>
      <c r="AN14" s="41">
        <v>137.30000000000001</v>
      </c>
      <c r="AO14" s="41">
        <v>139.6</v>
      </c>
      <c r="AP14" s="41">
        <v>147.80000000000001</v>
      </c>
      <c r="AQ14" s="41">
        <v>147.30000000000001</v>
      </c>
      <c r="AR14" s="41">
        <v>144.5</v>
      </c>
      <c r="AS14" s="41">
        <v>147.30000000000001</v>
      </c>
      <c r="AT14" s="41">
        <v>152.30000000000001</v>
      </c>
      <c r="AU14" s="41">
        <v>159.4</v>
      </c>
      <c r="AV14" s="41">
        <v>158.30000000000001</v>
      </c>
      <c r="AW14" s="41">
        <v>160.69999999999999</v>
      </c>
      <c r="AX14" s="41">
        <v>161.1</v>
      </c>
      <c r="AY14" s="41">
        <v>160.6</v>
      </c>
      <c r="AZ14" s="41">
        <v>158.69999999999999</v>
      </c>
      <c r="BA14" s="41">
        <v>160.80000000000001</v>
      </c>
      <c r="BB14" s="41">
        <v>159.1</v>
      </c>
      <c r="BC14" s="41">
        <v>163.19999999999999</v>
      </c>
      <c r="BD14" s="41">
        <v>165.6</v>
      </c>
      <c r="BE14" s="41">
        <v>168.1</v>
      </c>
      <c r="BF14" s="41">
        <v>179.9</v>
      </c>
      <c r="BG14" s="41">
        <v>187.2</v>
      </c>
      <c r="BH14" s="41">
        <v>189.2</v>
      </c>
      <c r="BI14" s="41">
        <v>193.7</v>
      </c>
      <c r="BJ14" s="41">
        <v>208</v>
      </c>
      <c r="BK14" s="41">
        <v>212.1</v>
      </c>
      <c r="BL14" s="41">
        <v>219.1</v>
      </c>
      <c r="BM14" s="41">
        <v>204.1</v>
      </c>
      <c r="BN14" s="41">
        <v>198.9</v>
      </c>
      <c r="BO14" s="41">
        <v>202.5</v>
      </c>
      <c r="BP14" s="41">
        <v>206.2</v>
      </c>
      <c r="BQ14" s="41">
        <v>206.8</v>
      </c>
      <c r="BR14" s="41">
        <v>205.8</v>
      </c>
      <c r="BS14" s="41">
        <v>201.7</v>
      </c>
      <c r="BT14" s="41">
        <v>196.5</v>
      </c>
      <c r="BU14" s="41">
        <v>194.1</v>
      </c>
      <c r="BV14" s="41">
        <v>187.2</v>
      </c>
      <c r="BW14" s="41">
        <v>187.2</v>
      </c>
      <c r="BX14" s="41">
        <v>189.9</v>
      </c>
      <c r="BY14" s="41">
        <v>193.4</v>
      </c>
      <c r="BZ14" s="41">
        <v>191</v>
      </c>
      <c r="CA14" s="41">
        <v>189.6</v>
      </c>
      <c r="CB14" s="41">
        <v>187.2</v>
      </c>
      <c r="CC14" s="41">
        <v>187.5</v>
      </c>
      <c r="CD14" s="41">
        <v>190.4</v>
      </c>
      <c r="CE14" s="41">
        <v>193.1</v>
      </c>
      <c r="CF14" s="41">
        <v>202.2</v>
      </c>
      <c r="CG14" s="41">
        <v>214</v>
      </c>
      <c r="CH14" s="41">
        <v>215.2</v>
      </c>
      <c r="CI14" s="41">
        <v>212.9</v>
      </c>
      <c r="CJ14" s="41">
        <v>210.8</v>
      </c>
      <c r="CK14" s="41">
        <v>208.6</v>
      </c>
      <c r="CL14" s="41">
        <v>210.3</v>
      </c>
    </row>
    <row r="15" spans="1:90" x14ac:dyDescent="0.25">
      <c r="A15" s="38" t="s">
        <v>1627</v>
      </c>
      <c r="B15" s="38" t="s">
        <v>1628</v>
      </c>
      <c r="C15" s="39">
        <v>0.33489999999999998</v>
      </c>
      <c r="D15" s="41">
        <v>98.2</v>
      </c>
      <c r="E15" s="41">
        <v>97.7</v>
      </c>
      <c r="F15" s="41">
        <v>98</v>
      </c>
      <c r="G15" s="41">
        <v>98.4</v>
      </c>
      <c r="H15" s="41">
        <v>98.5</v>
      </c>
      <c r="I15" s="41">
        <v>102.1</v>
      </c>
      <c r="J15" s="41">
        <v>108.1</v>
      </c>
      <c r="K15" s="41">
        <v>110.5</v>
      </c>
      <c r="L15" s="41">
        <v>112.9</v>
      </c>
      <c r="M15" s="41">
        <v>114</v>
      </c>
      <c r="N15" s="41">
        <v>117.4</v>
      </c>
      <c r="O15" s="41">
        <v>125.6</v>
      </c>
      <c r="P15" s="41">
        <v>126.5</v>
      </c>
      <c r="Q15" s="41">
        <v>125.2</v>
      </c>
      <c r="R15" s="41">
        <v>128.1</v>
      </c>
      <c r="S15" s="41">
        <v>127.6</v>
      </c>
      <c r="T15" s="41">
        <v>130.80000000000001</v>
      </c>
      <c r="U15" s="41">
        <v>138</v>
      </c>
      <c r="V15" s="41">
        <v>141.1</v>
      </c>
      <c r="W15" s="41">
        <v>144.5</v>
      </c>
      <c r="X15" s="41">
        <v>158.19999999999999</v>
      </c>
      <c r="Y15" s="41">
        <v>180.7</v>
      </c>
      <c r="Z15" s="41">
        <v>183.4</v>
      </c>
      <c r="AA15" s="41">
        <v>182</v>
      </c>
      <c r="AB15" s="41">
        <v>171.5</v>
      </c>
      <c r="AC15" s="41">
        <v>166.5</v>
      </c>
      <c r="AD15" s="41">
        <v>149.5</v>
      </c>
      <c r="AE15" s="41">
        <v>150.30000000000001</v>
      </c>
      <c r="AF15" s="41">
        <v>147</v>
      </c>
      <c r="AG15" s="41">
        <v>146.19999999999999</v>
      </c>
      <c r="AH15" s="41">
        <v>150.4</v>
      </c>
      <c r="AI15" s="41">
        <v>150.1</v>
      </c>
      <c r="AJ15" s="41">
        <v>149.4</v>
      </c>
      <c r="AK15" s="41">
        <v>150.69999999999999</v>
      </c>
      <c r="AL15" s="41">
        <v>151.19999999999999</v>
      </c>
      <c r="AM15" s="41">
        <v>148.1</v>
      </c>
      <c r="AN15" s="41">
        <v>142.30000000000001</v>
      </c>
      <c r="AO15" s="41">
        <v>146.69999999999999</v>
      </c>
      <c r="AP15" s="41">
        <v>155.4</v>
      </c>
      <c r="AQ15" s="41">
        <v>153.30000000000001</v>
      </c>
      <c r="AR15" s="41">
        <v>150.1</v>
      </c>
      <c r="AS15" s="41">
        <v>152.5</v>
      </c>
      <c r="AT15" s="41">
        <v>154.6</v>
      </c>
      <c r="AU15" s="41">
        <v>159.6</v>
      </c>
      <c r="AV15" s="41">
        <v>155.19999999999999</v>
      </c>
      <c r="AW15" s="41">
        <v>157.4</v>
      </c>
      <c r="AX15" s="41">
        <v>157.30000000000001</v>
      </c>
      <c r="AY15" s="41">
        <v>155.4</v>
      </c>
      <c r="AZ15" s="41">
        <v>150.30000000000001</v>
      </c>
      <c r="BA15" s="41">
        <v>151.1</v>
      </c>
      <c r="BB15" s="41">
        <v>148.69999999999999</v>
      </c>
      <c r="BC15" s="41">
        <v>150.6</v>
      </c>
      <c r="BD15" s="41">
        <v>151</v>
      </c>
      <c r="BE15" s="41">
        <v>147.9</v>
      </c>
      <c r="BF15" s="41">
        <v>154.19999999999999</v>
      </c>
      <c r="BG15" s="41">
        <v>155.9</v>
      </c>
      <c r="BH15" s="41">
        <v>152.6</v>
      </c>
      <c r="BI15" s="41">
        <v>152.30000000000001</v>
      </c>
      <c r="BJ15" s="41">
        <v>159.19999999999999</v>
      </c>
      <c r="BK15" s="41">
        <v>156.4</v>
      </c>
      <c r="BL15" s="41">
        <v>155.1</v>
      </c>
      <c r="BM15" s="41">
        <v>146.4</v>
      </c>
      <c r="BN15" s="41">
        <v>144.30000000000001</v>
      </c>
      <c r="BO15" s="41">
        <v>143.9</v>
      </c>
      <c r="BP15" s="41">
        <v>144.1</v>
      </c>
      <c r="BQ15" s="41">
        <v>143.19999999999999</v>
      </c>
      <c r="BR15" s="41">
        <v>145.19999999999999</v>
      </c>
      <c r="BS15" s="41">
        <v>149.19999999999999</v>
      </c>
      <c r="BT15" s="41">
        <v>146.6</v>
      </c>
      <c r="BU15" s="41">
        <v>149.5</v>
      </c>
      <c r="BV15" s="41">
        <v>151.80000000000001</v>
      </c>
      <c r="BW15" s="41">
        <v>154.9</v>
      </c>
      <c r="BX15" s="41">
        <v>155.4</v>
      </c>
      <c r="BY15" s="41">
        <v>159.19999999999999</v>
      </c>
      <c r="BZ15" s="41">
        <v>156.6</v>
      </c>
      <c r="CA15" s="41">
        <v>152.5</v>
      </c>
      <c r="CB15" s="41">
        <v>151.9</v>
      </c>
      <c r="CC15" s="41">
        <v>157.19999999999999</v>
      </c>
      <c r="CD15" s="41">
        <v>169.1</v>
      </c>
      <c r="CE15" s="41">
        <v>178.8</v>
      </c>
      <c r="CF15" s="41">
        <v>193.8</v>
      </c>
      <c r="CG15" s="41">
        <v>215.4</v>
      </c>
      <c r="CH15" s="41">
        <v>224.1</v>
      </c>
      <c r="CI15" s="41">
        <v>222.5</v>
      </c>
      <c r="CJ15" s="41">
        <v>219.7</v>
      </c>
      <c r="CK15" s="41">
        <v>217.8</v>
      </c>
      <c r="CL15" s="41">
        <v>222.5</v>
      </c>
    </row>
    <row r="16" spans="1:90" x14ac:dyDescent="0.25">
      <c r="A16" s="38" t="s">
        <v>1629</v>
      </c>
      <c r="B16" s="38" t="s">
        <v>1630</v>
      </c>
      <c r="C16" s="39">
        <v>0.13739999999999999</v>
      </c>
      <c r="D16" s="41">
        <v>93.1</v>
      </c>
      <c r="E16" s="41">
        <v>89</v>
      </c>
      <c r="F16" s="41">
        <v>88.5</v>
      </c>
      <c r="G16" s="41">
        <v>90.9</v>
      </c>
      <c r="H16" s="41">
        <v>93.4</v>
      </c>
      <c r="I16" s="41">
        <v>95</v>
      </c>
      <c r="J16" s="41">
        <v>101</v>
      </c>
      <c r="K16" s="41">
        <v>101.9</v>
      </c>
      <c r="L16" s="41">
        <v>102</v>
      </c>
      <c r="M16" s="41">
        <v>102.3</v>
      </c>
      <c r="N16" s="41">
        <v>102.8</v>
      </c>
      <c r="O16" s="41">
        <v>98.5</v>
      </c>
      <c r="P16" s="41">
        <v>98.6</v>
      </c>
      <c r="Q16" s="41">
        <v>93.7</v>
      </c>
      <c r="R16" s="41">
        <v>96.5</v>
      </c>
      <c r="S16" s="41">
        <v>101.1</v>
      </c>
      <c r="T16" s="41">
        <v>101.4</v>
      </c>
      <c r="U16" s="41">
        <v>103.2</v>
      </c>
      <c r="V16" s="41">
        <v>100.7</v>
      </c>
      <c r="W16" s="41">
        <v>102.8</v>
      </c>
      <c r="X16" s="41">
        <v>111</v>
      </c>
      <c r="Y16" s="41">
        <v>113.2</v>
      </c>
      <c r="Z16" s="41">
        <v>110.3</v>
      </c>
      <c r="AA16" s="41">
        <v>110.6</v>
      </c>
      <c r="AB16" s="41">
        <v>112</v>
      </c>
      <c r="AC16" s="41">
        <v>118</v>
      </c>
      <c r="AD16" s="41">
        <v>115.4</v>
      </c>
      <c r="AE16" s="41">
        <v>118</v>
      </c>
      <c r="AF16" s="41">
        <v>117.9</v>
      </c>
      <c r="AG16" s="41">
        <v>117.9</v>
      </c>
      <c r="AH16" s="41">
        <v>121.7</v>
      </c>
      <c r="AI16" s="41">
        <v>126.3</v>
      </c>
      <c r="AJ16" s="41">
        <v>126.2</v>
      </c>
      <c r="AK16" s="41">
        <v>127.4</v>
      </c>
      <c r="AL16" s="41">
        <v>131.19999999999999</v>
      </c>
      <c r="AM16" s="41">
        <v>131.4</v>
      </c>
      <c r="AN16" s="41">
        <v>130.19999999999999</v>
      </c>
      <c r="AO16" s="41">
        <v>128.6</v>
      </c>
      <c r="AP16" s="41">
        <v>136.19999999999999</v>
      </c>
      <c r="AQ16" s="41">
        <v>133.5</v>
      </c>
      <c r="AR16" s="41">
        <v>129.69999999999999</v>
      </c>
      <c r="AS16" s="41">
        <v>131.80000000000001</v>
      </c>
      <c r="AT16" s="41">
        <v>138.30000000000001</v>
      </c>
      <c r="AU16" s="41">
        <v>146.30000000000001</v>
      </c>
      <c r="AV16" s="41">
        <v>147.1</v>
      </c>
      <c r="AW16" s="41">
        <v>148.9</v>
      </c>
      <c r="AX16" s="41">
        <v>148.4</v>
      </c>
      <c r="AY16" s="41">
        <v>148.4</v>
      </c>
      <c r="AZ16" s="41">
        <v>148.69999999999999</v>
      </c>
      <c r="BA16" s="41">
        <v>153.80000000000001</v>
      </c>
      <c r="BB16" s="41">
        <v>156.4</v>
      </c>
      <c r="BC16" s="41">
        <v>164.9</v>
      </c>
      <c r="BD16" s="41">
        <v>170.1</v>
      </c>
      <c r="BE16" s="41">
        <v>181.1</v>
      </c>
      <c r="BF16" s="41">
        <v>206.8</v>
      </c>
      <c r="BG16" s="41">
        <v>220.3</v>
      </c>
      <c r="BH16" s="41">
        <v>221.3</v>
      </c>
      <c r="BI16" s="41">
        <v>224.7</v>
      </c>
      <c r="BJ16" s="41">
        <v>237.2</v>
      </c>
      <c r="BK16" s="41">
        <v>236.2</v>
      </c>
      <c r="BL16" s="41">
        <v>262.7</v>
      </c>
      <c r="BM16" s="41">
        <v>231</v>
      </c>
      <c r="BN16" s="41">
        <v>220.1</v>
      </c>
      <c r="BO16" s="41">
        <v>224.3</v>
      </c>
      <c r="BP16" s="41">
        <v>228.6</v>
      </c>
      <c r="BQ16" s="41">
        <v>225.6</v>
      </c>
      <c r="BR16" s="41">
        <v>222.8</v>
      </c>
      <c r="BS16" s="41">
        <v>199.4</v>
      </c>
      <c r="BT16" s="41">
        <v>203.2</v>
      </c>
      <c r="BU16" s="41">
        <v>196.9</v>
      </c>
      <c r="BV16" s="41">
        <v>185.6</v>
      </c>
      <c r="BW16" s="41">
        <v>181.7</v>
      </c>
      <c r="BX16" s="41">
        <v>190.4</v>
      </c>
      <c r="BY16" s="41">
        <v>202.8</v>
      </c>
      <c r="BZ16" s="41">
        <v>199.4</v>
      </c>
      <c r="CA16" s="41">
        <v>197.9</v>
      </c>
      <c r="CB16" s="41">
        <v>191.4</v>
      </c>
      <c r="CC16" s="41">
        <v>183.8</v>
      </c>
      <c r="CD16" s="41">
        <v>180.5</v>
      </c>
      <c r="CE16" s="41">
        <v>176.4</v>
      </c>
      <c r="CF16" s="41">
        <v>183</v>
      </c>
      <c r="CG16" s="41">
        <v>184.9</v>
      </c>
      <c r="CH16" s="41">
        <v>181.5</v>
      </c>
      <c r="CI16" s="41">
        <v>181.4</v>
      </c>
      <c r="CJ16" s="41">
        <v>182.8</v>
      </c>
      <c r="CK16" s="41">
        <v>178.3</v>
      </c>
      <c r="CL16" s="41">
        <v>176.5</v>
      </c>
    </row>
    <row r="17" spans="1:90" x14ac:dyDescent="0.25">
      <c r="A17" s="38" t="s">
        <v>1631</v>
      </c>
      <c r="B17" s="38" t="s">
        <v>1632</v>
      </c>
      <c r="C17" s="39">
        <v>8.4290000000000004E-2</v>
      </c>
      <c r="D17" s="41">
        <v>100.5</v>
      </c>
      <c r="E17" s="41">
        <v>99.7</v>
      </c>
      <c r="F17" s="41">
        <v>102.5</v>
      </c>
      <c r="G17" s="41">
        <v>108.1</v>
      </c>
      <c r="H17" s="41">
        <v>109.7</v>
      </c>
      <c r="I17" s="41">
        <v>111.5</v>
      </c>
      <c r="J17" s="41">
        <v>115.6</v>
      </c>
      <c r="K17" s="41">
        <v>116.2</v>
      </c>
      <c r="L17" s="41">
        <v>116.3</v>
      </c>
      <c r="M17" s="41">
        <v>117.3</v>
      </c>
      <c r="N17" s="41">
        <v>124.5</v>
      </c>
      <c r="O17" s="41">
        <v>125.3</v>
      </c>
      <c r="P17" s="41">
        <v>131.4</v>
      </c>
      <c r="Q17" s="41">
        <v>139.9</v>
      </c>
      <c r="R17" s="41">
        <v>144.1</v>
      </c>
      <c r="S17" s="41">
        <v>154</v>
      </c>
      <c r="T17" s="41">
        <v>158.19999999999999</v>
      </c>
      <c r="U17" s="41">
        <v>159.80000000000001</v>
      </c>
      <c r="V17" s="41">
        <v>155.5</v>
      </c>
      <c r="W17" s="41">
        <v>152.80000000000001</v>
      </c>
      <c r="X17" s="41">
        <v>159.1</v>
      </c>
      <c r="Y17" s="41">
        <v>168.1</v>
      </c>
      <c r="Z17" s="41">
        <v>165.1</v>
      </c>
      <c r="AA17" s="41">
        <v>164.9</v>
      </c>
      <c r="AB17" s="41">
        <v>160.80000000000001</v>
      </c>
      <c r="AC17" s="41">
        <v>163.80000000000001</v>
      </c>
      <c r="AD17" s="41">
        <v>161.5</v>
      </c>
      <c r="AE17" s="41">
        <v>162.6</v>
      </c>
      <c r="AF17" s="41">
        <v>157.80000000000001</v>
      </c>
      <c r="AG17" s="41">
        <v>147.30000000000001</v>
      </c>
      <c r="AH17" s="41">
        <v>149.19999999999999</v>
      </c>
      <c r="AI17" s="41">
        <v>145.6</v>
      </c>
      <c r="AJ17" s="41">
        <v>142.30000000000001</v>
      </c>
      <c r="AK17" s="41">
        <v>138.1</v>
      </c>
      <c r="AL17" s="41">
        <v>133.9</v>
      </c>
      <c r="AM17" s="41">
        <v>130.30000000000001</v>
      </c>
      <c r="AN17" s="41">
        <v>125.4</v>
      </c>
      <c r="AO17" s="41">
        <v>129.6</v>
      </c>
      <c r="AP17" s="41">
        <v>132.1</v>
      </c>
      <c r="AQ17" s="41">
        <v>132.4</v>
      </c>
      <c r="AR17" s="41">
        <v>130.69999999999999</v>
      </c>
      <c r="AS17" s="41">
        <v>133.4</v>
      </c>
      <c r="AT17" s="41">
        <v>141.4</v>
      </c>
      <c r="AU17" s="41">
        <v>154.9</v>
      </c>
      <c r="AV17" s="41">
        <v>159.30000000000001</v>
      </c>
      <c r="AW17" s="41">
        <v>160.5</v>
      </c>
      <c r="AX17" s="41">
        <v>161.1</v>
      </c>
      <c r="AY17" s="41">
        <v>157.19999999999999</v>
      </c>
      <c r="AZ17" s="41">
        <v>157.69999999999999</v>
      </c>
      <c r="BA17" s="41">
        <v>158.69999999999999</v>
      </c>
      <c r="BB17" s="41">
        <v>157.69999999999999</v>
      </c>
      <c r="BC17" s="41">
        <v>161.5</v>
      </c>
      <c r="BD17" s="41">
        <v>167.6</v>
      </c>
      <c r="BE17" s="41">
        <v>177.2</v>
      </c>
      <c r="BF17" s="41">
        <v>189.8</v>
      </c>
      <c r="BG17" s="41">
        <v>198.1</v>
      </c>
      <c r="BH17" s="41">
        <v>222.7</v>
      </c>
      <c r="BI17" s="41">
        <v>237</v>
      </c>
      <c r="BJ17" s="41">
        <v>267.2</v>
      </c>
      <c r="BK17" s="41">
        <v>292.5</v>
      </c>
      <c r="BL17" s="41">
        <v>301.89999999999998</v>
      </c>
      <c r="BM17" s="41">
        <v>290.60000000000002</v>
      </c>
      <c r="BN17" s="41">
        <v>299.5</v>
      </c>
      <c r="BO17" s="41">
        <v>316</v>
      </c>
      <c r="BP17" s="41">
        <v>322.89999999999998</v>
      </c>
      <c r="BQ17" s="41">
        <v>327.2</v>
      </c>
      <c r="BR17" s="41">
        <v>309.5</v>
      </c>
      <c r="BS17" s="41">
        <v>305</v>
      </c>
      <c r="BT17" s="41">
        <v>270.7</v>
      </c>
      <c r="BU17" s="41">
        <v>257.39999999999998</v>
      </c>
      <c r="BV17" s="41">
        <v>243.5</v>
      </c>
      <c r="BW17" s="41">
        <v>248.7</v>
      </c>
      <c r="BX17" s="41">
        <v>258.60000000000002</v>
      </c>
      <c r="BY17" s="41">
        <v>255.4</v>
      </c>
      <c r="BZ17" s="41">
        <v>250.4</v>
      </c>
      <c r="CA17" s="41">
        <v>254.6</v>
      </c>
      <c r="CB17" s="41">
        <v>251.2</v>
      </c>
      <c r="CC17" s="41">
        <v>248.2</v>
      </c>
      <c r="CD17" s="41">
        <v>248.5</v>
      </c>
      <c r="CE17" s="41">
        <v>248.3</v>
      </c>
      <c r="CF17" s="41">
        <v>249.1</v>
      </c>
      <c r="CG17" s="41">
        <v>251.8</v>
      </c>
      <c r="CH17" s="41">
        <v>239.3</v>
      </c>
      <c r="CI17" s="41">
        <v>240.5</v>
      </c>
      <c r="CJ17" s="41">
        <v>230.3</v>
      </c>
      <c r="CK17" s="41">
        <v>234.2</v>
      </c>
      <c r="CL17" s="41">
        <v>237.1</v>
      </c>
    </row>
    <row r="18" spans="1:90" x14ac:dyDescent="0.25">
      <c r="A18" s="38" t="s">
        <v>1633</v>
      </c>
      <c r="B18" s="38" t="s">
        <v>1634</v>
      </c>
      <c r="C18" s="39">
        <v>5.7639999999999997E-2</v>
      </c>
      <c r="D18" s="41">
        <v>101.1</v>
      </c>
      <c r="E18" s="41">
        <v>98.5</v>
      </c>
      <c r="F18" s="41">
        <v>95.5</v>
      </c>
      <c r="G18" s="41">
        <v>95.7</v>
      </c>
      <c r="H18" s="41">
        <v>92.8</v>
      </c>
      <c r="I18" s="41">
        <v>96.3</v>
      </c>
      <c r="J18" s="41">
        <v>100.1</v>
      </c>
      <c r="K18" s="41">
        <v>101.3</v>
      </c>
      <c r="L18" s="41">
        <v>102</v>
      </c>
      <c r="M18" s="41">
        <v>102.3</v>
      </c>
      <c r="N18" s="41">
        <v>104</v>
      </c>
      <c r="O18" s="41">
        <v>101.3</v>
      </c>
      <c r="P18" s="41">
        <v>112.7</v>
      </c>
      <c r="Q18" s="41">
        <v>111.5</v>
      </c>
      <c r="R18" s="41">
        <v>110.1</v>
      </c>
      <c r="S18" s="41">
        <v>115.9</v>
      </c>
      <c r="T18" s="41">
        <v>117.1</v>
      </c>
      <c r="U18" s="41">
        <v>116.2</v>
      </c>
      <c r="V18" s="41">
        <v>113.3</v>
      </c>
      <c r="W18" s="41">
        <v>112.8</v>
      </c>
      <c r="X18" s="41">
        <v>113.4</v>
      </c>
      <c r="Y18" s="41">
        <v>113.7</v>
      </c>
      <c r="Z18" s="41">
        <v>111.8</v>
      </c>
      <c r="AA18" s="41">
        <v>111.6</v>
      </c>
      <c r="AB18" s="41">
        <v>115.5</v>
      </c>
      <c r="AC18" s="41">
        <v>116.4</v>
      </c>
      <c r="AD18" s="41">
        <v>121.9</v>
      </c>
      <c r="AE18" s="41">
        <v>132.9</v>
      </c>
      <c r="AF18" s="41">
        <v>137.5</v>
      </c>
      <c r="AG18" s="41">
        <v>141.69999999999999</v>
      </c>
      <c r="AH18" s="41">
        <v>148.30000000000001</v>
      </c>
      <c r="AI18" s="41">
        <v>149.9</v>
      </c>
      <c r="AJ18" s="41">
        <v>149.1</v>
      </c>
      <c r="AK18" s="41">
        <v>149.80000000000001</v>
      </c>
      <c r="AL18" s="41">
        <v>148.69999999999999</v>
      </c>
      <c r="AM18" s="41">
        <v>149.9</v>
      </c>
      <c r="AN18" s="41">
        <v>142.19999999999999</v>
      </c>
      <c r="AO18" s="41">
        <v>142.1</v>
      </c>
      <c r="AP18" s="41">
        <v>156.1</v>
      </c>
      <c r="AQ18" s="41">
        <v>164.8</v>
      </c>
      <c r="AR18" s="41">
        <v>165.7</v>
      </c>
      <c r="AS18" s="41">
        <v>174.3</v>
      </c>
      <c r="AT18" s="41">
        <v>183.6</v>
      </c>
      <c r="AU18" s="41">
        <v>192.7</v>
      </c>
      <c r="AV18" s="41">
        <v>193</v>
      </c>
      <c r="AW18" s="41">
        <v>203.1</v>
      </c>
      <c r="AX18" s="41">
        <v>208.2</v>
      </c>
      <c r="AY18" s="41">
        <v>217.3</v>
      </c>
      <c r="AZ18" s="41">
        <v>219.9</v>
      </c>
      <c r="BA18" s="41">
        <v>223.4</v>
      </c>
      <c r="BB18" s="41">
        <v>207.9</v>
      </c>
      <c r="BC18" s="41">
        <v>207.6</v>
      </c>
      <c r="BD18" s="41">
        <v>211.5</v>
      </c>
      <c r="BE18" s="41">
        <v>214.1</v>
      </c>
      <c r="BF18" s="41">
        <v>221.3</v>
      </c>
      <c r="BG18" s="41">
        <v>230.9</v>
      </c>
      <c r="BH18" s="41">
        <v>229.5</v>
      </c>
      <c r="BI18" s="41">
        <v>226.3</v>
      </c>
      <c r="BJ18" s="41">
        <v>236.6</v>
      </c>
      <c r="BK18" s="41">
        <v>250.7</v>
      </c>
      <c r="BL18" s="41">
        <v>252</v>
      </c>
      <c r="BM18" s="41">
        <v>239</v>
      </c>
      <c r="BN18" s="41">
        <v>218.4</v>
      </c>
      <c r="BO18" s="41">
        <v>219.9</v>
      </c>
      <c r="BP18" s="41">
        <v>219.3</v>
      </c>
      <c r="BQ18" s="41">
        <v>213.1</v>
      </c>
      <c r="BR18" s="41">
        <v>208.4</v>
      </c>
      <c r="BS18" s="41">
        <v>195</v>
      </c>
      <c r="BT18" s="41">
        <v>190.8</v>
      </c>
      <c r="BU18" s="41">
        <v>191.4</v>
      </c>
      <c r="BV18" s="41">
        <v>184.5</v>
      </c>
      <c r="BW18" s="41">
        <v>177.3</v>
      </c>
      <c r="BX18" s="41">
        <v>178.2</v>
      </c>
      <c r="BY18" s="41">
        <v>179.2</v>
      </c>
      <c r="BZ18" s="41">
        <v>176.3</v>
      </c>
      <c r="CA18" s="41">
        <v>170.8</v>
      </c>
      <c r="CB18" s="41">
        <v>162.9</v>
      </c>
      <c r="CC18" s="41">
        <v>157.69999999999999</v>
      </c>
      <c r="CD18" s="41">
        <v>156.19999999999999</v>
      </c>
      <c r="CE18" s="41">
        <v>157</v>
      </c>
      <c r="CF18" s="41">
        <v>160.9</v>
      </c>
      <c r="CG18" s="41">
        <v>164.1</v>
      </c>
      <c r="CH18" s="41">
        <v>161.30000000000001</v>
      </c>
      <c r="CI18" s="41">
        <v>164</v>
      </c>
      <c r="CJ18" s="41">
        <v>168.1</v>
      </c>
      <c r="CK18" s="41">
        <v>165.4</v>
      </c>
      <c r="CL18" s="41">
        <v>164.9</v>
      </c>
    </row>
    <row r="19" spans="1:90" x14ac:dyDescent="0.25">
      <c r="A19" s="38" t="s">
        <v>1635</v>
      </c>
      <c r="B19" s="38" t="s">
        <v>1636</v>
      </c>
      <c r="C19" s="39">
        <v>0.10238999999999999</v>
      </c>
      <c r="D19" s="41">
        <v>102.3</v>
      </c>
      <c r="E19" s="41">
        <v>103</v>
      </c>
      <c r="F19" s="41">
        <v>102</v>
      </c>
      <c r="G19" s="41">
        <v>105.1</v>
      </c>
      <c r="H19" s="41">
        <v>110.4</v>
      </c>
      <c r="I19" s="41">
        <v>114.3</v>
      </c>
      <c r="J19" s="41">
        <v>117.1</v>
      </c>
      <c r="K19" s="41">
        <v>119.6</v>
      </c>
      <c r="L19" s="41">
        <v>122.3</v>
      </c>
      <c r="M19" s="41">
        <v>129.1</v>
      </c>
      <c r="N19" s="41">
        <v>149.69999999999999</v>
      </c>
      <c r="O19" s="41">
        <v>154.5</v>
      </c>
      <c r="P19" s="41">
        <v>148</v>
      </c>
      <c r="Q19" s="41">
        <v>150.6</v>
      </c>
      <c r="R19" s="41">
        <v>152.30000000000001</v>
      </c>
      <c r="S19" s="41">
        <v>171.8</v>
      </c>
      <c r="T19" s="41">
        <v>179.2</v>
      </c>
      <c r="U19" s="41">
        <v>186.1</v>
      </c>
      <c r="V19" s="41">
        <v>184.9</v>
      </c>
      <c r="W19" s="41">
        <v>187.9</v>
      </c>
      <c r="X19" s="41">
        <v>200</v>
      </c>
      <c r="Y19" s="41">
        <v>217.3</v>
      </c>
      <c r="Z19" s="41">
        <v>209.3</v>
      </c>
      <c r="AA19" s="41">
        <v>201.7</v>
      </c>
      <c r="AB19" s="41">
        <v>187.5</v>
      </c>
      <c r="AC19" s="41">
        <v>190.5</v>
      </c>
      <c r="AD19" s="41">
        <v>179.8</v>
      </c>
      <c r="AE19" s="41">
        <v>179.2</v>
      </c>
      <c r="AF19" s="41">
        <v>173.8</v>
      </c>
      <c r="AG19" s="41">
        <v>170.6</v>
      </c>
      <c r="AH19" s="41">
        <v>171.8</v>
      </c>
      <c r="AI19" s="41">
        <v>170.5</v>
      </c>
      <c r="AJ19" s="41">
        <v>166</v>
      </c>
      <c r="AK19" s="41">
        <v>165.1</v>
      </c>
      <c r="AL19" s="41">
        <v>151.4</v>
      </c>
      <c r="AM19" s="41">
        <v>146.4</v>
      </c>
      <c r="AN19" s="41">
        <v>137.9</v>
      </c>
      <c r="AO19" s="41">
        <v>137.6</v>
      </c>
      <c r="AP19" s="41">
        <v>146.9</v>
      </c>
      <c r="AQ19" s="41">
        <v>148.5</v>
      </c>
      <c r="AR19" s="41">
        <v>145.4</v>
      </c>
      <c r="AS19" s="41">
        <v>147.30000000000001</v>
      </c>
      <c r="AT19" s="41">
        <v>154.30000000000001</v>
      </c>
      <c r="AU19" s="41">
        <v>161.30000000000001</v>
      </c>
      <c r="AV19" s="41">
        <v>163.4</v>
      </c>
      <c r="AW19" s="41">
        <v>164</v>
      </c>
      <c r="AX19" s="41">
        <v>163.69999999999999</v>
      </c>
      <c r="AY19" s="41">
        <v>164.7</v>
      </c>
      <c r="AZ19" s="41">
        <v>165.8</v>
      </c>
      <c r="BA19" s="41">
        <v>168.6</v>
      </c>
      <c r="BB19" s="41">
        <v>170.4</v>
      </c>
      <c r="BC19" s="41">
        <v>178.7</v>
      </c>
      <c r="BD19" s="41">
        <v>180</v>
      </c>
      <c r="BE19" s="41">
        <v>183.2</v>
      </c>
      <c r="BF19" s="41">
        <v>196.4</v>
      </c>
      <c r="BG19" s="41">
        <v>211.9</v>
      </c>
      <c r="BH19" s="41">
        <v>215.4</v>
      </c>
      <c r="BI19" s="41">
        <v>233.7</v>
      </c>
      <c r="BJ19" s="41">
        <v>263.5</v>
      </c>
      <c r="BK19" s="41">
        <v>273.89999999999998</v>
      </c>
      <c r="BL19" s="41">
        <v>283.10000000000002</v>
      </c>
      <c r="BM19" s="41">
        <v>266.10000000000002</v>
      </c>
      <c r="BN19" s="41">
        <v>255.3</v>
      </c>
      <c r="BO19" s="41">
        <v>261.60000000000002</v>
      </c>
      <c r="BP19" s="41">
        <v>275.7</v>
      </c>
      <c r="BQ19" s="41">
        <v>287.2</v>
      </c>
      <c r="BR19" s="41">
        <v>294.2</v>
      </c>
      <c r="BS19" s="41">
        <v>294.89999999999998</v>
      </c>
      <c r="BT19" s="41">
        <v>292.60000000000002</v>
      </c>
      <c r="BU19" s="41">
        <v>285.5</v>
      </c>
      <c r="BV19" s="41">
        <v>260.2</v>
      </c>
      <c r="BW19" s="41">
        <v>255.5</v>
      </c>
      <c r="BX19" s="41">
        <v>252.1</v>
      </c>
      <c r="BY19" s="41">
        <v>250.1</v>
      </c>
      <c r="BZ19" s="41">
        <v>251.4</v>
      </c>
      <c r="CA19" s="41">
        <v>256.8</v>
      </c>
      <c r="CB19" s="41">
        <v>257.89999999999998</v>
      </c>
      <c r="CC19" s="41">
        <v>258.3</v>
      </c>
      <c r="CD19" s="41">
        <v>244.5</v>
      </c>
      <c r="CE19" s="41">
        <v>237</v>
      </c>
      <c r="CF19" s="41">
        <v>240.1</v>
      </c>
      <c r="CG19" s="41">
        <v>245.7</v>
      </c>
      <c r="CH19" s="41">
        <v>242</v>
      </c>
      <c r="CI19" s="41">
        <v>228.4</v>
      </c>
      <c r="CJ19" s="41">
        <v>227.4</v>
      </c>
      <c r="CK19" s="41">
        <v>222.8</v>
      </c>
      <c r="CL19" s="41">
        <v>219.1</v>
      </c>
    </row>
    <row r="20" spans="1:90" x14ac:dyDescent="0.25">
      <c r="A20" s="38" t="s">
        <v>1637</v>
      </c>
      <c r="B20" s="38" t="s">
        <v>1638</v>
      </c>
      <c r="C20" s="39">
        <v>3.8426999999999998</v>
      </c>
      <c r="D20" s="41">
        <v>90.5</v>
      </c>
      <c r="E20" s="41">
        <v>91.6</v>
      </c>
      <c r="F20" s="41">
        <v>92.7</v>
      </c>
      <c r="G20" s="41">
        <v>101.7</v>
      </c>
      <c r="H20" s="41">
        <v>99.9</v>
      </c>
      <c r="I20" s="41">
        <v>103.1</v>
      </c>
      <c r="J20" s="41">
        <v>113.8</v>
      </c>
      <c r="K20" s="41">
        <v>113</v>
      </c>
      <c r="L20" s="41">
        <v>116.2</v>
      </c>
      <c r="M20" s="41">
        <v>122.2</v>
      </c>
      <c r="N20" s="41">
        <v>123.3</v>
      </c>
      <c r="O20" s="41">
        <v>105.3</v>
      </c>
      <c r="P20" s="41">
        <v>102.3</v>
      </c>
      <c r="Q20" s="41">
        <v>98.9</v>
      </c>
      <c r="R20" s="41">
        <v>96.3</v>
      </c>
      <c r="S20" s="41">
        <v>98.5</v>
      </c>
      <c r="T20" s="41">
        <v>99.5</v>
      </c>
      <c r="U20" s="41">
        <v>106.4</v>
      </c>
      <c r="V20" s="41">
        <v>107.8</v>
      </c>
      <c r="W20" s="41">
        <v>115.2</v>
      </c>
      <c r="X20" s="41">
        <v>120.5</v>
      </c>
      <c r="Y20" s="41">
        <v>123.4</v>
      </c>
      <c r="Z20" s="41">
        <v>119.7</v>
      </c>
      <c r="AA20" s="41">
        <v>112.1</v>
      </c>
      <c r="AB20" s="41">
        <v>111.9</v>
      </c>
      <c r="AC20" s="41">
        <v>110.9</v>
      </c>
      <c r="AD20" s="41">
        <v>115.4</v>
      </c>
      <c r="AE20" s="41">
        <v>121.5</v>
      </c>
      <c r="AF20" s="41">
        <v>123.3</v>
      </c>
      <c r="AG20" s="41">
        <v>123.6</v>
      </c>
      <c r="AH20" s="41">
        <v>132.30000000000001</v>
      </c>
      <c r="AI20" s="41">
        <v>137.6</v>
      </c>
      <c r="AJ20" s="41">
        <v>136.5</v>
      </c>
      <c r="AK20" s="41">
        <v>133.19999999999999</v>
      </c>
      <c r="AL20" s="41">
        <v>127.4</v>
      </c>
      <c r="AM20" s="41">
        <v>115.8</v>
      </c>
      <c r="AN20" s="41">
        <v>109</v>
      </c>
      <c r="AO20" s="41">
        <v>113.8</v>
      </c>
      <c r="AP20" s="41">
        <v>121.6</v>
      </c>
      <c r="AQ20" s="41">
        <v>128.1</v>
      </c>
      <c r="AR20" s="41">
        <v>129.30000000000001</v>
      </c>
      <c r="AS20" s="41">
        <v>128.5</v>
      </c>
      <c r="AT20" s="41">
        <v>135.69999999999999</v>
      </c>
      <c r="AU20" s="41">
        <v>135.6</v>
      </c>
      <c r="AV20" s="41">
        <v>140.19999999999999</v>
      </c>
      <c r="AW20" s="41">
        <v>151.80000000000001</v>
      </c>
      <c r="AX20" s="41">
        <v>153.69999999999999</v>
      </c>
      <c r="AY20" s="41">
        <v>135.9</v>
      </c>
      <c r="AZ20" s="41">
        <v>136.80000000000001</v>
      </c>
      <c r="BA20" s="41">
        <v>122.7</v>
      </c>
      <c r="BB20" s="41">
        <v>120</v>
      </c>
      <c r="BC20" s="41">
        <v>134.1</v>
      </c>
      <c r="BD20" s="41">
        <v>136.1</v>
      </c>
      <c r="BE20" s="41">
        <v>141.6</v>
      </c>
      <c r="BF20" s="41">
        <v>151.30000000000001</v>
      </c>
      <c r="BG20" s="41">
        <v>156.6</v>
      </c>
      <c r="BH20" s="41">
        <v>150.9</v>
      </c>
      <c r="BI20" s="41">
        <v>155.80000000000001</v>
      </c>
      <c r="BJ20" s="41">
        <v>161.5</v>
      </c>
      <c r="BK20" s="41">
        <v>155.9</v>
      </c>
      <c r="BL20" s="41">
        <v>147.6</v>
      </c>
      <c r="BM20" s="41">
        <v>142.19999999999999</v>
      </c>
      <c r="BN20" s="41">
        <v>139.5</v>
      </c>
      <c r="BO20" s="41">
        <v>153.30000000000001</v>
      </c>
      <c r="BP20" s="41">
        <v>157.6</v>
      </c>
      <c r="BQ20" s="41">
        <v>168.3</v>
      </c>
      <c r="BR20" s="41">
        <v>171.3</v>
      </c>
      <c r="BS20" s="41">
        <v>161.80000000000001</v>
      </c>
      <c r="BT20" s="41">
        <v>169.3</v>
      </c>
      <c r="BU20" s="41">
        <v>175.1</v>
      </c>
      <c r="BV20" s="41">
        <v>174.2</v>
      </c>
      <c r="BW20" s="41">
        <v>196.1</v>
      </c>
      <c r="BX20" s="41">
        <v>206.6</v>
      </c>
      <c r="BY20" s="41">
        <v>165.1</v>
      </c>
      <c r="BZ20" s="41">
        <v>165.9</v>
      </c>
      <c r="CA20" s="41">
        <v>193.9</v>
      </c>
      <c r="CB20" s="41">
        <v>181.6</v>
      </c>
      <c r="CC20" s="41">
        <v>180.9</v>
      </c>
      <c r="CD20" s="41">
        <v>191.2</v>
      </c>
      <c r="CE20" s="41">
        <v>191.4</v>
      </c>
      <c r="CF20" s="41">
        <v>194.8</v>
      </c>
      <c r="CG20" s="41">
        <v>198.7</v>
      </c>
      <c r="CH20" s="41">
        <v>189.8</v>
      </c>
      <c r="CI20" s="41">
        <v>166.2</v>
      </c>
      <c r="CJ20" s="41">
        <v>160.80000000000001</v>
      </c>
      <c r="CK20" s="41">
        <v>166</v>
      </c>
      <c r="CL20" s="41">
        <v>182.5</v>
      </c>
    </row>
    <row r="21" spans="1:90" x14ac:dyDescent="0.25">
      <c r="A21" s="38" t="s">
        <v>1639</v>
      </c>
      <c r="B21" s="38" t="s">
        <v>1640</v>
      </c>
      <c r="C21" s="39">
        <v>1.73553</v>
      </c>
      <c r="D21" s="41">
        <v>83.5</v>
      </c>
      <c r="E21" s="41">
        <v>82.6</v>
      </c>
      <c r="F21" s="41">
        <v>83.1</v>
      </c>
      <c r="G21" s="41">
        <v>93.9</v>
      </c>
      <c r="H21" s="41">
        <v>99.6</v>
      </c>
      <c r="I21" s="41">
        <v>108.5</v>
      </c>
      <c r="J21" s="41">
        <v>127.1</v>
      </c>
      <c r="K21" s="41">
        <v>123</v>
      </c>
      <c r="L21" s="41">
        <v>128.1</v>
      </c>
      <c r="M21" s="41">
        <v>141.9</v>
      </c>
      <c r="N21" s="41">
        <v>147.80000000000001</v>
      </c>
      <c r="O21" s="41">
        <v>111.7</v>
      </c>
      <c r="P21" s="41">
        <v>104.4</v>
      </c>
      <c r="Q21" s="41">
        <v>92.2</v>
      </c>
      <c r="R21" s="41">
        <v>86.3</v>
      </c>
      <c r="S21" s="41">
        <v>86.5</v>
      </c>
      <c r="T21" s="41">
        <v>92.3</v>
      </c>
      <c r="U21" s="41">
        <v>109</v>
      </c>
      <c r="V21" s="41">
        <v>111.6</v>
      </c>
      <c r="W21" s="41">
        <v>124.8</v>
      </c>
      <c r="X21" s="41">
        <v>129</v>
      </c>
      <c r="Y21" s="41">
        <v>135.80000000000001</v>
      </c>
      <c r="Z21" s="41">
        <v>130</v>
      </c>
      <c r="AA21" s="41">
        <v>117.3</v>
      </c>
      <c r="AB21" s="41">
        <v>112.3</v>
      </c>
      <c r="AC21" s="41">
        <v>108.3</v>
      </c>
      <c r="AD21" s="41">
        <v>114.5</v>
      </c>
      <c r="AE21" s="41">
        <v>124.4</v>
      </c>
      <c r="AF21" s="41">
        <v>130.80000000000001</v>
      </c>
      <c r="AG21" s="41">
        <v>140.30000000000001</v>
      </c>
      <c r="AH21" s="41">
        <v>162.4</v>
      </c>
      <c r="AI21" s="41">
        <v>169.3</v>
      </c>
      <c r="AJ21" s="41">
        <v>159</v>
      </c>
      <c r="AK21" s="41">
        <v>153.30000000000001</v>
      </c>
      <c r="AL21" s="41">
        <v>144.5</v>
      </c>
      <c r="AM21" s="41">
        <v>122.6</v>
      </c>
      <c r="AN21" s="41">
        <v>108.9</v>
      </c>
      <c r="AO21" s="41">
        <v>109.4</v>
      </c>
      <c r="AP21" s="41">
        <v>119.9</v>
      </c>
      <c r="AQ21" s="41">
        <v>114.4</v>
      </c>
      <c r="AR21" s="41">
        <v>118.6</v>
      </c>
      <c r="AS21" s="41">
        <v>129.9</v>
      </c>
      <c r="AT21" s="41">
        <v>139.80000000000001</v>
      </c>
      <c r="AU21" s="41">
        <v>145.1</v>
      </c>
      <c r="AV21" s="41">
        <v>152.5</v>
      </c>
      <c r="AW21" s="41">
        <v>173.6</v>
      </c>
      <c r="AX21" s="41">
        <v>188.3</v>
      </c>
      <c r="AY21" s="41">
        <v>153.80000000000001</v>
      </c>
      <c r="AZ21" s="41">
        <v>149.5</v>
      </c>
      <c r="BA21" s="41">
        <v>121</v>
      </c>
      <c r="BB21" s="41">
        <v>116.2</v>
      </c>
      <c r="BC21" s="41">
        <v>133.19999999999999</v>
      </c>
      <c r="BD21" s="41">
        <v>140.4</v>
      </c>
      <c r="BE21" s="41">
        <v>156</v>
      </c>
      <c r="BF21" s="41">
        <v>178.5</v>
      </c>
      <c r="BG21" s="41">
        <v>184.5</v>
      </c>
      <c r="BH21" s="41">
        <v>170.7</v>
      </c>
      <c r="BI21" s="41">
        <v>179.3</v>
      </c>
      <c r="BJ21" s="41">
        <v>191.8</v>
      </c>
      <c r="BK21" s="41">
        <v>180</v>
      </c>
      <c r="BL21" s="41">
        <v>156.80000000000001</v>
      </c>
      <c r="BM21" s="41">
        <v>138.4</v>
      </c>
      <c r="BN21" s="41">
        <v>132</v>
      </c>
      <c r="BO21" s="41">
        <v>143.9</v>
      </c>
      <c r="BP21" s="41">
        <v>150.9</v>
      </c>
      <c r="BQ21" s="41">
        <v>175.1</v>
      </c>
      <c r="BR21" s="41">
        <v>172</v>
      </c>
      <c r="BS21" s="41">
        <v>176.2</v>
      </c>
      <c r="BT21" s="41">
        <v>189.5</v>
      </c>
      <c r="BU21" s="41">
        <v>193.9</v>
      </c>
      <c r="BV21" s="41">
        <v>189.2</v>
      </c>
      <c r="BW21" s="41">
        <v>240.5</v>
      </c>
      <c r="BX21" s="41">
        <v>261.10000000000002</v>
      </c>
      <c r="BY21" s="41">
        <v>158.30000000000001</v>
      </c>
      <c r="BZ21" s="41">
        <v>143.30000000000001</v>
      </c>
      <c r="CA21" s="41">
        <v>146.80000000000001</v>
      </c>
      <c r="CB21" s="41">
        <v>149.9</v>
      </c>
      <c r="CC21" s="41">
        <v>163.80000000000001</v>
      </c>
      <c r="CD21" s="41">
        <v>185.4</v>
      </c>
      <c r="CE21" s="41">
        <v>199.4</v>
      </c>
      <c r="CF21" s="41">
        <v>216.8</v>
      </c>
      <c r="CG21" s="41">
        <v>224.3</v>
      </c>
      <c r="CH21" s="41">
        <v>209.4</v>
      </c>
      <c r="CI21" s="41">
        <v>157.4</v>
      </c>
      <c r="CJ21" s="41">
        <v>146.9</v>
      </c>
      <c r="CK21" s="41">
        <v>161</v>
      </c>
      <c r="CL21" s="41">
        <v>190</v>
      </c>
    </row>
    <row r="22" spans="1:90" x14ac:dyDescent="0.25">
      <c r="A22" s="38" t="s">
        <v>1641</v>
      </c>
      <c r="B22" s="38" t="s">
        <v>1642</v>
      </c>
      <c r="C22" s="39">
        <v>0.20150000000000001</v>
      </c>
      <c r="D22" s="41">
        <v>73.5</v>
      </c>
      <c r="E22" s="41">
        <v>72</v>
      </c>
      <c r="F22" s="41">
        <v>77.7</v>
      </c>
      <c r="G22" s="41">
        <v>99.9</v>
      </c>
      <c r="H22" s="41">
        <v>109.8</v>
      </c>
      <c r="I22" s="41">
        <v>116.5</v>
      </c>
      <c r="J22" s="41">
        <v>121.1</v>
      </c>
      <c r="K22" s="41">
        <v>116.4</v>
      </c>
      <c r="L22" s="41">
        <v>109.2</v>
      </c>
      <c r="M22" s="41">
        <v>118.2</v>
      </c>
      <c r="N22" s="41">
        <v>149.9</v>
      </c>
      <c r="O22" s="41">
        <v>137.30000000000001</v>
      </c>
      <c r="P22" s="41">
        <v>126.9</v>
      </c>
      <c r="Q22" s="41">
        <v>103.9</v>
      </c>
      <c r="R22" s="41">
        <v>113</v>
      </c>
      <c r="S22" s="41">
        <v>116.6</v>
      </c>
      <c r="T22" s="41">
        <v>128.6</v>
      </c>
      <c r="U22" s="41">
        <v>146.5</v>
      </c>
      <c r="V22" s="41">
        <v>148.80000000000001</v>
      </c>
      <c r="W22" s="41">
        <v>146.6</v>
      </c>
      <c r="X22" s="41">
        <v>157.80000000000001</v>
      </c>
      <c r="Y22" s="41">
        <v>180.4</v>
      </c>
      <c r="Z22" s="41">
        <v>180</v>
      </c>
      <c r="AA22" s="41">
        <v>113.8</v>
      </c>
      <c r="AB22" s="41">
        <v>85.1</v>
      </c>
      <c r="AC22" s="41">
        <v>84.8</v>
      </c>
      <c r="AD22" s="41">
        <v>102.1</v>
      </c>
      <c r="AE22" s="41">
        <v>115.3</v>
      </c>
      <c r="AF22" s="41">
        <v>133.69999999999999</v>
      </c>
      <c r="AG22" s="41">
        <v>150.4</v>
      </c>
      <c r="AH22" s="41">
        <v>164.1</v>
      </c>
      <c r="AI22" s="41">
        <v>169.4</v>
      </c>
      <c r="AJ22" s="41">
        <v>169.9</v>
      </c>
      <c r="AK22" s="41">
        <v>176.5</v>
      </c>
      <c r="AL22" s="41">
        <v>174.2</v>
      </c>
      <c r="AM22" s="41">
        <v>153.30000000000001</v>
      </c>
      <c r="AN22" s="41">
        <v>131.5</v>
      </c>
      <c r="AO22" s="41">
        <v>114.1</v>
      </c>
      <c r="AP22" s="41">
        <v>109.8</v>
      </c>
      <c r="AQ22" s="41">
        <v>102.7</v>
      </c>
      <c r="AR22" s="41">
        <v>104</v>
      </c>
      <c r="AS22" s="41">
        <v>106.9</v>
      </c>
      <c r="AT22" s="41">
        <v>117.3</v>
      </c>
      <c r="AU22" s="41">
        <v>118.9</v>
      </c>
      <c r="AV22" s="41">
        <v>127</v>
      </c>
      <c r="AW22" s="41">
        <v>128.19999999999999</v>
      </c>
      <c r="AX22" s="41">
        <v>128.5</v>
      </c>
      <c r="AY22" s="41">
        <v>105.6</v>
      </c>
      <c r="AZ22" s="41">
        <v>92.7</v>
      </c>
      <c r="BA22" s="41">
        <v>88.5</v>
      </c>
      <c r="BB22" s="41">
        <v>103.2</v>
      </c>
      <c r="BC22" s="41">
        <v>143.5</v>
      </c>
      <c r="BD22" s="41">
        <v>172.2</v>
      </c>
      <c r="BE22" s="41">
        <v>199.8</v>
      </c>
      <c r="BF22" s="41">
        <v>232.7</v>
      </c>
      <c r="BG22" s="41">
        <v>244.5</v>
      </c>
      <c r="BH22" s="41">
        <v>268.7</v>
      </c>
      <c r="BI22" s="41">
        <v>303.60000000000002</v>
      </c>
      <c r="BJ22" s="41">
        <v>293.60000000000002</v>
      </c>
      <c r="BK22" s="41">
        <v>240.1</v>
      </c>
      <c r="BL22" s="41">
        <v>149.30000000000001</v>
      </c>
      <c r="BM22" s="41">
        <v>121.5</v>
      </c>
      <c r="BN22" s="41">
        <v>105.4</v>
      </c>
      <c r="BO22" s="41">
        <v>110.3</v>
      </c>
      <c r="BP22" s="41">
        <v>118.1</v>
      </c>
      <c r="BQ22" s="41">
        <v>125.3</v>
      </c>
      <c r="BR22" s="41">
        <v>133.69999999999999</v>
      </c>
      <c r="BS22" s="41">
        <v>133.30000000000001</v>
      </c>
      <c r="BT22" s="41">
        <v>139.30000000000001</v>
      </c>
      <c r="BU22" s="41">
        <v>153.30000000000001</v>
      </c>
      <c r="BV22" s="41">
        <v>154.69999999999999</v>
      </c>
      <c r="BW22" s="41">
        <v>171.5</v>
      </c>
      <c r="BX22" s="41">
        <v>128.69999999999999</v>
      </c>
      <c r="BY22" s="41">
        <v>108.3</v>
      </c>
      <c r="BZ22" s="41">
        <v>106.9</v>
      </c>
      <c r="CA22" s="41">
        <v>109.1</v>
      </c>
      <c r="CB22" s="41">
        <v>118.2</v>
      </c>
      <c r="CC22" s="41">
        <v>125.9</v>
      </c>
      <c r="CD22" s="41">
        <v>143.1</v>
      </c>
      <c r="CE22" s="41">
        <v>154.80000000000001</v>
      </c>
      <c r="CF22" s="41">
        <v>159.19999999999999</v>
      </c>
      <c r="CG22" s="41">
        <v>154.9</v>
      </c>
      <c r="CH22" s="41">
        <v>140.30000000000001</v>
      </c>
      <c r="CI22" s="41">
        <v>110.8</v>
      </c>
      <c r="CJ22" s="41">
        <v>98.9</v>
      </c>
      <c r="CK22" s="41">
        <v>105.9</v>
      </c>
      <c r="CL22" s="41">
        <v>126.6</v>
      </c>
    </row>
    <row r="23" spans="1:90" x14ac:dyDescent="0.25">
      <c r="A23" s="38" t="s">
        <v>1643</v>
      </c>
      <c r="B23" s="38" t="s">
        <v>1644</v>
      </c>
      <c r="C23" s="39">
        <v>1.7500000000000002E-2</v>
      </c>
      <c r="D23" s="41">
        <v>97.3</v>
      </c>
      <c r="E23" s="41">
        <v>90.3</v>
      </c>
      <c r="F23" s="41">
        <v>97.3</v>
      </c>
      <c r="G23" s="41">
        <v>94.4</v>
      </c>
      <c r="H23" s="41">
        <v>76.8</v>
      </c>
      <c r="I23" s="41">
        <v>77.7</v>
      </c>
      <c r="J23" s="41">
        <v>82.4</v>
      </c>
      <c r="K23" s="41">
        <v>95.8</v>
      </c>
      <c r="L23" s="41">
        <v>116</v>
      </c>
      <c r="M23" s="41">
        <v>168.6</v>
      </c>
      <c r="N23" s="41">
        <v>162.6</v>
      </c>
      <c r="O23" s="41">
        <v>127.2</v>
      </c>
      <c r="P23" s="41">
        <v>124.4</v>
      </c>
      <c r="Q23" s="41">
        <v>123.2</v>
      </c>
      <c r="R23" s="41">
        <v>126.8</v>
      </c>
      <c r="S23" s="41">
        <v>128.19999999999999</v>
      </c>
      <c r="T23" s="41">
        <v>120.8</v>
      </c>
      <c r="U23" s="41">
        <v>127.7</v>
      </c>
      <c r="V23" s="41">
        <v>114.4</v>
      </c>
      <c r="W23" s="41">
        <v>135.5</v>
      </c>
      <c r="X23" s="41">
        <v>156.6</v>
      </c>
      <c r="Y23" s="41">
        <v>168.6</v>
      </c>
      <c r="Z23" s="41">
        <v>186.7</v>
      </c>
      <c r="AA23" s="41">
        <v>173.4</v>
      </c>
      <c r="AB23" s="41">
        <v>155.4</v>
      </c>
      <c r="AC23" s="41">
        <v>146</v>
      </c>
      <c r="AD23" s="41">
        <v>144.5</v>
      </c>
      <c r="AE23" s="41">
        <v>135.80000000000001</v>
      </c>
      <c r="AF23" s="41">
        <v>138.19999999999999</v>
      </c>
      <c r="AG23" s="41">
        <v>134.9</v>
      </c>
      <c r="AH23" s="41">
        <v>140.80000000000001</v>
      </c>
      <c r="AI23" s="41">
        <v>151.19999999999999</v>
      </c>
      <c r="AJ23" s="41">
        <v>150.19999999999999</v>
      </c>
      <c r="AK23" s="41">
        <v>172.5</v>
      </c>
      <c r="AL23" s="41">
        <v>166.5</v>
      </c>
      <c r="AM23" s="41">
        <v>177.3</v>
      </c>
      <c r="AN23" s="41">
        <v>127.1</v>
      </c>
      <c r="AO23" s="41">
        <v>124.4</v>
      </c>
      <c r="AP23" s="41">
        <v>130.80000000000001</v>
      </c>
      <c r="AQ23" s="41">
        <v>124.7</v>
      </c>
      <c r="AR23" s="41">
        <v>118</v>
      </c>
      <c r="AS23" s="41">
        <v>116.5</v>
      </c>
      <c r="AT23" s="41">
        <v>120.7</v>
      </c>
      <c r="AU23" s="41">
        <v>146.5</v>
      </c>
      <c r="AV23" s="41">
        <v>172.6</v>
      </c>
      <c r="AW23" s="41">
        <v>175.6</v>
      </c>
      <c r="AX23" s="41">
        <v>171.1</v>
      </c>
      <c r="AY23" s="41">
        <v>170.2</v>
      </c>
      <c r="AZ23" s="41">
        <v>156.6</v>
      </c>
      <c r="BA23" s="41">
        <v>156.6</v>
      </c>
      <c r="BB23" s="41">
        <v>156.6</v>
      </c>
      <c r="BC23" s="41">
        <v>156.6</v>
      </c>
      <c r="BD23" s="41">
        <v>156.6</v>
      </c>
      <c r="BE23" s="41">
        <v>156.6</v>
      </c>
      <c r="BF23" s="41">
        <v>156.6</v>
      </c>
      <c r="BG23" s="41">
        <v>156.6</v>
      </c>
      <c r="BH23" s="41">
        <v>156.6</v>
      </c>
      <c r="BI23" s="41">
        <v>156.6</v>
      </c>
      <c r="BJ23" s="41">
        <v>156.6</v>
      </c>
      <c r="BK23" s="41">
        <v>240.9</v>
      </c>
      <c r="BL23" s="41">
        <v>240.9</v>
      </c>
      <c r="BM23" s="41">
        <v>240.9</v>
      </c>
      <c r="BN23" s="41">
        <v>240.9</v>
      </c>
      <c r="BO23" s="41">
        <v>240.9</v>
      </c>
      <c r="BP23" s="41">
        <v>240.9</v>
      </c>
      <c r="BQ23" s="41">
        <v>240.9</v>
      </c>
      <c r="BR23" s="41">
        <v>168.7</v>
      </c>
      <c r="BS23" s="41">
        <v>150.6</v>
      </c>
      <c r="BT23" s="41">
        <v>150.6</v>
      </c>
      <c r="BU23" s="41">
        <v>150.6</v>
      </c>
      <c r="BV23" s="41">
        <v>150.6</v>
      </c>
      <c r="BW23" s="41">
        <v>150.6</v>
      </c>
      <c r="BX23" s="41">
        <v>203.6</v>
      </c>
      <c r="BY23" s="41">
        <v>228.8</v>
      </c>
      <c r="BZ23" s="41">
        <v>252.9</v>
      </c>
      <c r="CA23" s="41">
        <v>277</v>
      </c>
      <c r="CB23" s="41">
        <v>277</v>
      </c>
      <c r="CC23" s="41">
        <v>277</v>
      </c>
      <c r="CD23" s="41">
        <v>187.2</v>
      </c>
      <c r="CE23" s="41">
        <v>183.7</v>
      </c>
      <c r="CF23" s="41">
        <v>186.7</v>
      </c>
      <c r="CG23" s="41">
        <v>203.8</v>
      </c>
      <c r="CH23" s="41">
        <v>198.7</v>
      </c>
      <c r="CI23" s="41">
        <v>140.69999999999999</v>
      </c>
      <c r="CJ23" s="41">
        <v>156.6</v>
      </c>
      <c r="CK23" s="41">
        <v>174.7</v>
      </c>
      <c r="CL23" s="41">
        <v>208.6</v>
      </c>
    </row>
    <row r="24" spans="1:90" x14ac:dyDescent="0.25">
      <c r="A24" s="38" t="s">
        <v>1645</v>
      </c>
      <c r="B24" s="38" t="s">
        <v>1646</v>
      </c>
      <c r="C24" s="39">
        <v>0.17793999999999999</v>
      </c>
      <c r="D24" s="41">
        <v>96.6</v>
      </c>
      <c r="E24" s="41">
        <v>94.5</v>
      </c>
      <c r="F24" s="41">
        <v>88</v>
      </c>
      <c r="G24" s="41">
        <v>85.3</v>
      </c>
      <c r="H24" s="41">
        <v>83.3</v>
      </c>
      <c r="I24" s="41">
        <v>84</v>
      </c>
      <c r="J24" s="41">
        <v>97.5</v>
      </c>
      <c r="K24" s="41">
        <v>122</v>
      </c>
      <c r="L24" s="41">
        <v>172.4</v>
      </c>
      <c r="M24" s="41">
        <v>209.5</v>
      </c>
      <c r="N24" s="41">
        <v>222.6</v>
      </c>
      <c r="O24" s="41">
        <v>163.4</v>
      </c>
      <c r="P24" s="41">
        <v>113.4</v>
      </c>
      <c r="Q24" s="41">
        <v>85.9</v>
      </c>
      <c r="R24" s="41">
        <v>80.099999999999994</v>
      </c>
      <c r="S24" s="41">
        <v>75</v>
      </c>
      <c r="T24" s="41">
        <v>79</v>
      </c>
      <c r="U24" s="41">
        <v>84.9</v>
      </c>
      <c r="V24" s="41">
        <v>89.4</v>
      </c>
      <c r="W24" s="41">
        <v>95.1</v>
      </c>
      <c r="X24" s="41">
        <v>101.1</v>
      </c>
      <c r="Y24" s="41">
        <v>103</v>
      </c>
      <c r="Z24" s="41">
        <v>109.8</v>
      </c>
      <c r="AA24" s="41">
        <v>122</v>
      </c>
      <c r="AB24" s="41">
        <v>174.8</v>
      </c>
      <c r="AC24" s="41">
        <v>189.5</v>
      </c>
      <c r="AD24" s="41">
        <v>167.2</v>
      </c>
      <c r="AE24" s="41">
        <v>138.69999999999999</v>
      </c>
      <c r="AF24" s="41">
        <v>130.9</v>
      </c>
      <c r="AG24" s="41">
        <v>155.5</v>
      </c>
      <c r="AH24" s="41">
        <v>186.1</v>
      </c>
      <c r="AI24" s="41">
        <v>209.9</v>
      </c>
      <c r="AJ24" s="41">
        <v>255.5</v>
      </c>
      <c r="AK24" s="41">
        <v>260.39999999999998</v>
      </c>
      <c r="AL24" s="41">
        <v>230.5</v>
      </c>
      <c r="AM24" s="41">
        <v>179.8</v>
      </c>
      <c r="AN24" s="41">
        <v>120.5</v>
      </c>
      <c r="AO24" s="41">
        <v>114</v>
      </c>
      <c r="AP24" s="41">
        <v>114.4</v>
      </c>
      <c r="AQ24" s="41">
        <v>113.3</v>
      </c>
      <c r="AR24" s="41">
        <v>107.8</v>
      </c>
      <c r="AS24" s="41">
        <v>126.5</v>
      </c>
      <c r="AT24" s="41">
        <v>144.1</v>
      </c>
      <c r="AU24" s="41">
        <v>170.3</v>
      </c>
      <c r="AV24" s="41">
        <v>169.1</v>
      </c>
      <c r="AW24" s="41">
        <v>171.4</v>
      </c>
      <c r="AX24" s="41">
        <v>211.9</v>
      </c>
      <c r="AY24" s="41">
        <v>227.9</v>
      </c>
      <c r="AZ24" s="41">
        <v>252.8</v>
      </c>
      <c r="BA24" s="41">
        <v>230.4</v>
      </c>
      <c r="BB24" s="41">
        <v>207.5</v>
      </c>
      <c r="BC24" s="41">
        <v>164.5</v>
      </c>
      <c r="BD24" s="41">
        <v>163.6</v>
      </c>
      <c r="BE24" s="41">
        <v>171</v>
      </c>
      <c r="BF24" s="41">
        <v>170.8</v>
      </c>
      <c r="BG24" s="41">
        <v>166.8</v>
      </c>
      <c r="BH24" s="41">
        <v>178.3</v>
      </c>
      <c r="BI24" s="41">
        <v>227.7</v>
      </c>
      <c r="BJ24" s="41">
        <v>251.2</v>
      </c>
      <c r="BK24" s="41">
        <v>268.2</v>
      </c>
      <c r="BL24" s="41">
        <v>270.39999999999998</v>
      </c>
      <c r="BM24" s="41">
        <v>247.8</v>
      </c>
      <c r="BN24" s="41">
        <v>171.3</v>
      </c>
      <c r="BO24" s="41">
        <v>148</v>
      </c>
      <c r="BP24" s="41">
        <v>139</v>
      </c>
      <c r="BQ24" s="41">
        <v>150.19999999999999</v>
      </c>
      <c r="BR24" s="41">
        <v>158</v>
      </c>
      <c r="BS24" s="41">
        <v>164.7</v>
      </c>
      <c r="BT24" s="41">
        <v>204.8</v>
      </c>
      <c r="BU24" s="41">
        <v>278.39999999999998</v>
      </c>
      <c r="BV24" s="41">
        <v>343.7</v>
      </c>
      <c r="BW24" s="41">
        <v>469.3</v>
      </c>
      <c r="BX24" s="41">
        <v>619.4</v>
      </c>
      <c r="BY24" s="41">
        <v>260.60000000000002</v>
      </c>
      <c r="BZ24" s="41">
        <v>179.1</v>
      </c>
      <c r="CA24" s="41">
        <v>156.9</v>
      </c>
      <c r="CB24" s="41">
        <v>150.30000000000001</v>
      </c>
      <c r="CC24" s="41">
        <v>174.4</v>
      </c>
      <c r="CD24" s="41">
        <v>200.9</v>
      </c>
      <c r="CE24" s="41">
        <v>244.8</v>
      </c>
      <c r="CF24" s="41">
        <v>257.60000000000002</v>
      </c>
      <c r="CG24" s="41">
        <v>231.3</v>
      </c>
      <c r="CH24" s="41">
        <v>222.9</v>
      </c>
      <c r="CI24" s="41">
        <v>180.1</v>
      </c>
      <c r="CJ24" s="41">
        <v>151</v>
      </c>
      <c r="CK24" s="41">
        <v>133.80000000000001</v>
      </c>
      <c r="CL24" s="41">
        <v>136</v>
      </c>
    </row>
    <row r="25" spans="1:90" x14ac:dyDescent="0.25">
      <c r="A25" s="38" t="s">
        <v>1647</v>
      </c>
      <c r="B25" s="38" t="s">
        <v>1648</v>
      </c>
      <c r="C25" s="39">
        <v>6.7809999999999995E-2</v>
      </c>
      <c r="D25" s="41">
        <v>90.9</v>
      </c>
      <c r="E25" s="41">
        <v>89.2</v>
      </c>
      <c r="F25" s="41">
        <v>90.4</v>
      </c>
      <c r="G25" s="41">
        <v>91</v>
      </c>
      <c r="H25" s="41">
        <v>91</v>
      </c>
      <c r="I25" s="41">
        <v>90.2</v>
      </c>
      <c r="J25" s="41">
        <v>87.3</v>
      </c>
      <c r="K25" s="41">
        <v>87.8</v>
      </c>
      <c r="L25" s="41">
        <v>91.9</v>
      </c>
      <c r="M25" s="41">
        <v>92.4</v>
      </c>
      <c r="N25" s="41">
        <v>92.3</v>
      </c>
      <c r="O25" s="41">
        <v>93.8</v>
      </c>
      <c r="P25" s="41">
        <v>102.5</v>
      </c>
      <c r="Q25" s="41">
        <v>114.2</v>
      </c>
      <c r="R25" s="41">
        <v>112.2</v>
      </c>
      <c r="S25" s="41">
        <v>119.1</v>
      </c>
      <c r="T25" s="41">
        <v>123.3</v>
      </c>
      <c r="U25" s="41">
        <v>110</v>
      </c>
      <c r="V25" s="41">
        <v>105.5</v>
      </c>
      <c r="W25" s="41">
        <v>105.7</v>
      </c>
      <c r="X25" s="41">
        <v>105</v>
      </c>
      <c r="Y25" s="41">
        <v>114.7</v>
      </c>
      <c r="Z25" s="41">
        <v>110.1</v>
      </c>
      <c r="AA25" s="41">
        <v>102.6</v>
      </c>
      <c r="AB25" s="41">
        <v>108.1</v>
      </c>
      <c r="AC25" s="41">
        <v>114.7</v>
      </c>
      <c r="AD25" s="41">
        <v>134.5</v>
      </c>
      <c r="AE25" s="41">
        <v>136.80000000000001</v>
      </c>
      <c r="AF25" s="41">
        <v>134.9</v>
      </c>
      <c r="AG25" s="41">
        <v>134.9</v>
      </c>
      <c r="AH25" s="41">
        <v>127.4</v>
      </c>
      <c r="AI25" s="41">
        <v>127.4</v>
      </c>
      <c r="AJ25" s="41">
        <v>139.69999999999999</v>
      </c>
      <c r="AK25" s="41">
        <v>140.30000000000001</v>
      </c>
      <c r="AL25" s="41">
        <v>139</v>
      </c>
      <c r="AM25" s="41">
        <v>131.80000000000001</v>
      </c>
      <c r="AN25" s="41">
        <v>135.6</v>
      </c>
      <c r="AO25" s="41">
        <v>132.9</v>
      </c>
      <c r="AP25" s="41">
        <v>135.80000000000001</v>
      </c>
      <c r="AQ25" s="41">
        <v>145.1</v>
      </c>
      <c r="AR25" s="41">
        <v>149.5</v>
      </c>
      <c r="AS25" s="41">
        <v>158.1</v>
      </c>
      <c r="AT25" s="41">
        <v>159.69999999999999</v>
      </c>
      <c r="AU25" s="41">
        <v>155.6</v>
      </c>
      <c r="AV25" s="41">
        <v>151.9</v>
      </c>
      <c r="AW25" s="41">
        <v>149.30000000000001</v>
      </c>
      <c r="AX25" s="41">
        <v>150.80000000000001</v>
      </c>
      <c r="AY25" s="41">
        <v>163.19999999999999</v>
      </c>
      <c r="AZ25" s="41">
        <v>172.8</v>
      </c>
      <c r="BA25" s="41">
        <v>176.7</v>
      </c>
      <c r="BB25" s="41">
        <v>182.5</v>
      </c>
      <c r="BC25" s="41">
        <v>188.8</v>
      </c>
      <c r="BD25" s="41">
        <v>192.3</v>
      </c>
      <c r="BE25" s="41">
        <v>197.9</v>
      </c>
      <c r="BF25" s="41">
        <v>203.9</v>
      </c>
      <c r="BG25" s="41">
        <v>214.1</v>
      </c>
      <c r="BH25" s="41">
        <v>220.8</v>
      </c>
      <c r="BI25" s="41">
        <v>230.5</v>
      </c>
      <c r="BJ25" s="41">
        <v>270.3</v>
      </c>
      <c r="BK25" s="41">
        <v>287.3</v>
      </c>
      <c r="BL25" s="41">
        <v>302.5</v>
      </c>
      <c r="BM25" s="41">
        <v>314.2</v>
      </c>
      <c r="BN25" s="41">
        <v>266.8</v>
      </c>
      <c r="BO25" s="41">
        <v>266.8</v>
      </c>
      <c r="BP25" s="41">
        <v>269.8</v>
      </c>
      <c r="BQ25" s="41">
        <v>267.60000000000002</v>
      </c>
      <c r="BR25" s="41">
        <v>234.8</v>
      </c>
      <c r="BS25" s="41">
        <v>237</v>
      </c>
      <c r="BT25" s="41">
        <v>263.2</v>
      </c>
      <c r="BU25" s="41">
        <v>280.2</v>
      </c>
      <c r="BV25" s="41">
        <v>282.7</v>
      </c>
      <c r="BW25" s="41">
        <v>298.2</v>
      </c>
      <c r="BX25" s="41">
        <v>327.5</v>
      </c>
      <c r="BY25" s="41">
        <v>334.5</v>
      </c>
      <c r="BZ25" s="41">
        <v>331.5</v>
      </c>
      <c r="CA25" s="41">
        <v>319.8</v>
      </c>
      <c r="CB25" s="41">
        <v>286</v>
      </c>
      <c r="CC25" s="41">
        <v>282.10000000000002</v>
      </c>
      <c r="CD25" s="41">
        <v>309.10000000000002</v>
      </c>
      <c r="CE25" s="41">
        <v>329.6</v>
      </c>
      <c r="CF25" s="41">
        <v>334.4</v>
      </c>
      <c r="CG25" s="41">
        <v>315.2</v>
      </c>
      <c r="CH25" s="41">
        <v>281.5</v>
      </c>
      <c r="CI25" s="41">
        <v>281.10000000000002</v>
      </c>
      <c r="CJ25" s="41">
        <v>252.3</v>
      </c>
      <c r="CK25" s="41">
        <v>212.3</v>
      </c>
      <c r="CL25" s="41">
        <v>224.2</v>
      </c>
    </row>
    <row r="26" spans="1:90" x14ac:dyDescent="0.25">
      <c r="A26" s="38" t="s">
        <v>1649</v>
      </c>
      <c r="B26" s="38" t="s">
        <v>1650</v>
      </c>
      <c r="C26" s="39">
        <v>4.514E-2</v>
      </c>
      <c r="D26" s="41">
        <v>73.900000000000006</v>
      </c>
      <c r="E26" s="41">
        <v>77.8</v>
      </c>
      <c r="F26" s="41">
        <v>88.9</v>
      </c>
      <c r="G26" s="41">
        <v>94</v>
      </c>
      <c r="H26" s="41">
        <v>99.8</v>
      </c>
      <c r="I26" s="41">
        <v>100.5</v>
      </c>
      <c r="J26" s="41">
        <v>94.8</v>
      </c>
      <c r="K26" s="41">
        <v>76.900000000000006</v>
      </c>
      <c r="L26" s="41">
        <v>68</v>
      </c>
      <c r="M26" s="41">
        <v>59.1</v>
      </c>
      <c r="N26" s="41">
        <v>60</v>
      </c>
      <c r="O26" s="41">
        <v>47</v>
      </c>
      <c r="P26" s="41">
        <v>52</v>
      </c>
      <c r="Q26" s="41">
        <v>47.2</v>
      </c>
      <c r="R26" s="41">
        <v>45.4</v>
      </c>
      <c r="S26" s="41">
        <v>42.6</v>
      </c>
      <c r="T26" s="41">
        <v>43.3</v>
      </c>
      <c r="U26" s="41">
        <v>47.3</v>
      </c>
      <c r="V26" s="41">
        <v>49.5</v>
      </c>
      <c r="W26" s="41">
        <v>48</v>
      </c>
      <c r="X26" s="41">
        <v>49</v>
      </c>
      <c r="Y26" s="41">
        <v>46</v>
      </c>
      <c r="Z26" s="41">
        <v>44.9</v>
      </c>
      <c r="AA26" s="41">
        <v>43.6</v>
      </c>
      <c r="AB26" s="41">
        <v>39.1</v>
      </c>
      <c r="AC26" s="41">
        <v>37.200000000000003</v>
      </c>
      <c r="AD26" s="41">
        <v>39.700000000000003</v>
      </c>
      <c r="AE26" s="41">
        <v>40.9</v>
      </c>
      <c r="AF26" s="41">
        <v>45</v>
      </c>
      <c r="AG26" s="41">
        <v>51.7</v>
      </c>
      <c r="AH26" s="41">
        <v>54.9</v>
      </c>
      <c r="AI26" s="41">
        <v>60.9</v>
      </c>
      <c r="AJ26" s="41">
        <v>67.900000000000006</v>
      </c>
      <c r="AK26" s="41">
        <v>66</v>
      </c>
      <c r="AL26" s="41">
        <v>61.4</v>
      </c>
      <c r="AM26" s="41">
        <v>56.4</v>
      </c>
      <c r="AN26" s="41">
        <v>53</v>
      </c>
      <c r="AO26" s="41">
        <v>61.9</v>
      </c>
      <c r="AP26" s="41">
        <v>72.599999999999994</v>
      </c>
      <c r="AQ26" s="41">
        <v>80.7</v>
      </c>
      <c r="AR26" s="41">
        <v>88.6</v>
      </c>
      <c r="AS26" s="41">
        <v>104.7</v>
      </c>
      <c r="AT26" s="41">
        <v>115.6</v>
      </c>
      <c r="AU26" s="41">
        <v>128.9</v>
      </c>
      <c r="AV26" s="41">
        <v>128.1</v>
      </c>
      <c r="AW26" s="41">
        <v>95.7</v>
      </c>
      <c r="AX26" s="41">
        <v>91.3</v>
      </c>
      <c r="AY26" s="41">
        <v>77</v>
      </c>
      <c r="AZ26" s="41">
        <v>86.9</v>
      </c>
      <c r="BA26" s="41">
        <v>87.8</v>
      </c>
      <c r="BB26" s="41">
        <v>93.3</v>
      </c>
      <c r="BC26" s="41">
        <v>104.8</v>
      </c>
      <c r="BD26" s="41">
        <v>117.1</v>
      </c>
      <c r="BE26" s="41">
        <v>124.2</v>
      </c>
      <c r="BF26" s="41">
        <v>133.1</v>
      </c>
      <c r="BG26" s="41">
        <v>125.5</v>
      </c>
      <c r="BH26" s="41">
        <v>111</v>
      </c>
      <c r="BI26" s="41">
        <v>95.9</v>
      </c>
      <c r="BJ26" s="41">
        <v>90.7</v>
      </c>
      <c r="BK26" s="41">
        <v>89.3</v>
      </c>
      <c r="BL26" s="41">
        <v>88.8</v>
      </c>
      <c r="BM26" s="41">
        <v>93.9</v>
      </c>
      <c r="BN26" s="41">
        <v>105.5</v>
      </c>
      <c r="BO26" s="41">
        <v>119.3</v>
      </c>
      <c r="BP26" s="41">
        <v>125.8</v>
      </c>
      <c r="BQ26" s="41">
        <v>154.6</v>
      </c>
      <c r="BR26" s="41">
        <v>146.69999999999999</v>
      </c>
      <c r="BS26" s="41">
        <v>139.1</v>
      </c>
      <c r="BT26" s="41">
        <v>127.8</v>
      </c>
      <c r="BU26" s="41">
        <v>104.9</v>
      </c>
      <c r="BV26" s="41">
        <v>88</v>
      </c>
      <c r="BW26" s="41">
        <v>88</v>
      </c>
      <c r="BX26" s="41">
        <v>94.9</v>
      </c>
      <c r="BY26" s="41">
        <v>92.2</v>
      </c>
      <c r="BZ26" s="41">
        <v>93.2</v>
      </c>
      <c r="CA26" s="41">
        <v>95.3</v>
      </c>
      <c r="CB26" s="41">
        <v>92.5</v>
      </c>
      <c r="CC26" s="41">
        <v>95.6</v>
      </c>
      <c r="CD26" s="41">
        <v>97.9</v>
      </c>
      <c r="CE26" s="41">
        <v>95.3</v>
      </c>
      <c r="CF26" s="41">
        <v>87.8</v>
      </c>
      <c r="CG26" s="41">
        <v>82.5</v>
      </c>
      <c r="CH26" s="41">
        <v>70.3</v>
      </c>
      <c r="CI26" s="41">
        <v>65.8</v>
      </c>
      <c r="CJ26" s="41">
        <v>66.900000000000006</v>
      </c>
      <c r="CK26" s="41">
        <v>60.1</v>
      </c>
      <c r="CL26" s="41">
        <v>49.8</v>
      </c>
    </row>
    <row r="27" spans="1:90" x14ac:dyDescent="0.25">
      <c r="A27" s="38" t="s">
        <v>1651</v>
      </c>
      <c r="B27" s="38" t="s">
        <v>1652</v>
      </c>
      <c r="C27" s="39">
        <v>0.10999</v>
      </c>
      <c r="D27" s="41">
        <v>62.1</v>
      </c>
      <c r="E27" s="41">
        <v>70</v>
      </c>
      <c r="F27" s="41">
        <v>84.5</v>
      </c>
      <c r="G27" s="41">
        <v>9999.9</v>
      </c>
      <c r="H27" s="41">
        <v>9999.9</v>
      </c>
      <c r="I27" s="41">
        <v>9999.9</v>
      </c>
      <c r="J27" s="41">
        <v>9999.9</v>
      </c>
      <c r="K27" s="41">
        <v>9999.9</v>
      </c>
      <c r="L27" s="41">
        <v>9999.9</v>
      </c>
      <c r="M27" s="41">
        <v>145.80000000000001</v>
      </c>
      <c r="N27" s="41">
        <v>142</v>
      </c>
      <c r="O27" s="41">
        <v>97.1</v>
      </c>
      <c r="P27" s="41">
        <v>87.4</v>
      </c>
      <c r="Q27" s="41">
        <v>85.8</v>
      </c>
      <c r="R27" s="41">
        <v>92.8</v>
      </c>
      <c r="S27" s="41">
        <v>9999.9</v>
      </c>
      <c r="T27" s="41">
        <v>9999.9</v>
      </c>
      <c r="U27" s="41">
        <v>9999.9</v>
      </c>
      <c r="V27" s="41">
        <v>9999.9</v>
      </c>
      <c r="W27" s="41">
        <v>9999.9</v>
      </c>
      <c r="X27" s="41">
        <v>9999.9</v>
      </c>
      <c r="Y27" s="41">
        <v>130.6</v>
      </c>
      <c r="Z27" s="41">
        <v>137.4</v>
      </c>
      <c r="AA27" s="41">
        <v>94</v>
      </c>
      <c r="AB27" s="41">
        <v>68.2</v>
      </c>
      <c r="AC27" s="41">
        <v>73.5</v>
      </c>
      <c r="AD27" s="41">
        <v>92.9</v>
      </c>
      <c r="AE27" s="41">
        <v>9999.9</v>
      </c>
      <c r="AF27" s="41">
        <v>9999.9</v>
      </c>
      <c r="AG27" s="41">
        <v>9999.9</v>
      </c>
      <c r="AH27" s="41">
        <v>9999.9</v>
      </c>
      <c r="AI27" s="41">
        <v>9999.9</v>
      </c>
      <c r="AJ27" s="41">
        <v>9999.9</v>
      </c>
      <c r="AK27" s="41">
        <v>172.2</v>
      </c>
      <c r="AL27" s="41">
        <v>162.5</v>
      </c>
      <c r="AM27" s="41">
        <v>130.69999999999999</v>
      </c>
      <c r="AN27" s="41">
        <v>94.7</v>
      </c>
      <c r="AO27" s="41">
        <v>93.9</v>
      </c>
      <c r="AP27" s="41">
        <v>100.3</v>
      </c>
      <c r="AQ27" s="41">
        <v>9999.9</v>
      </c>
      <c r="AR27" s="41">
        <v>9999.9</v>
      </c>
      <c r="AS27" s="41">
        <v>9999.9</v>
      </c>
      <c r="AT27" s="41">
        <v>9999.9</v>
      </c>
      <c r="AU27" s="41">
        <v>9999.9</v>
      </c>
      <c r="AV27" s="41">
        <v>9999.9</v>
      </c>
      <c r="AW27" s="41">
        <v>179.2</v>
      </c>
      <c r="AX27" s="41">
        <v>145.5</v>
      </c>
      <c r="AY27" s="41">
        <v>121.2</v>
      </c>
      <c r="AZ27" s="41">
        <v>109.2</v>
      </c>
      <c r="BA27" s="41">
        <v>104.4</v>
      </c>
      <c r="BB27" s="41">
        <v>110.2</v>
      </c>
      <c r="BC27" s="41">
        <v>9999.9</v>
      </c>
      <c r="BD27" s="41">
        <v>9999.9</v>
      </c>
      <c r="BE27" s="41">
        <v>9999.9</v>
      </c>
      <c r="BF27" s="41">
        <v>9999.9</v>
      </c>
      <c r="BG27" s="41">
        <v>9999.9</v>
      </c>
      <c r="BH27" s="41">
        <v>9999.9</v>
      </c>
      <c r="BI27" s="41">
        <v>150.4</v>
      </c>
      <c r="BJ27" s="41">
        <v>177.3</v>
      </c>
      <c r="BK27" s="41">
        <v>160.6</v>
      </c>
      <c r="BL27" s="41">
        <v>107</v>
      </c>
      <c r="BM27" s="41">
        <v>84.8</v>
      </c>
      <c r="BN27" s="41">
        <v>85.9</v>
      </c>
      <c r="BO27" s="41">
        <v>9999.9</v>
      </c>
      <c r="BP27" s="41">
        <v>9999.9</v>
      </c>
      <c r="BQ27" s="41">
        <v>9999.9</v>
      </c>
      <c r="BR27" s="41">
        <v>9999.9</v>
      </c>
      <c r="BS27" s="41">
        <v>9999.9</v>
      </c>
      <c r="BT27" s="41">
        <v>9999.9</v>
      </c>
      <c r="BU27" s="41">
        <v>246.3</v>
      </c>
      <c r="BV27" s="41">
        <v>183.7</v>
      </c>
      <c r="BW27" s="41">
        <v>136.19999999999999</v>
      </c>
      <c r="BX27" s="41">
        <v>114</v>
      </c>
      <c r="BY27" s="41">
        <v>89.6</v>
      </c>
      <c r="BZ27" s="41">
        <v>99.4</v>
      </c>
      <c r="CA27" s="41">
        <v>9999.9</v>
      </c>
      <c r="CB27" s="41">
        <v>9999.9</v>
      </c>
      <c r="CC27" s="41">
        <v>9999.9</v>
      </c>
      <c r="CD27" s="41">
        <v>9999.9</v>
      </c>
      <c r="CE27" s="41">
        <v>9999.9</v>
      </c>
      <c r="CF27" s="41">
        <v>9999.9</v>
      </c>
      <c r="CG27" s="41">
        <v>312.7</v>
      </c>
      <c r="CH27" s="41">
        <v>245.4</v>
      </c>
      <c r="CI27" s="41">
        <v>141</v>
      </c>
      <c r="CJ27" s="41">
        <v>106.9</v>
      </c>
      <c r="CK27" s="41">
        <v>113.3</v>
      </c>
      <c r="CL27" s="41">
        <v>128.9</v>
      </c>
    </row>
    <row r="28" spans="1:90" x14ac:dyDescent="0.25">
      <c r="A28" s="38" t="s">
        <v>1653</v>
      </c>
      <c r="B28" s="38" t="s">
        <v>1654</v>
      </c>
      <c r="C28" s="39">
        <v>0.26738000000000001</v>
      </c>
      <c r="D28" s="41">
        <v>74.8</v>
      </c>
      <c r="E28" s="41">
        <v>62</v>
      </c>
      <c r="F28" s="41">
        <v>79.099999999999994</v>
      </c>
      <c r="G28" s="41">
        <v>9999.9</v>
      </c>
      <c r="H28" s="41">
        <v>9999.9</v>
      </c>
      <c r="I28" s="41">
        <v>9999.9</v>
      </c>
      <c r="J28" s="41">
        <v>9999.9</v>
      </c>
      <c r="K28" s="41">
        <v>131.4</v>
      </c>
      <c r="L28" s="41">
        <v>161.1</v>
      </c>
      <c r="M28" s="41">
        <v>131.1</v>
      </c>
      <c r="N28" s="41">
        <v>161.4</v>
      </c>
      <c r="O28" s="41">
        <v>112</v>
      </c>
      <c r="P28" s="41">
        <v>89.8</v>
      </c>
      <c r="Q28" s="41">
        <v>86.8</v>
      </c>
      <c r="R28" s="41">
        <v>78.8</v>
      </c>
      <c r="S28" s="41">
        <v>9999.9</v>
      </c>
      <c r="T28" s="41">
        <v>9999.9</v>
      </c>
      <c r="U28" s="41">
        <v>9999.9</v>
      </c>
      <c r="V28" s="41">
        <v>9999.9</v>
      </c>
      <c r="W28" s="41">
        <v>124.3</v>
      </c>
      <c r="X28" s="41">
        <v>132.30000000000001</v>
      </c>
      <c r="Y28" s="41">
        <v>132.80000000000001</v>
      </c>
      <c r="Z28" s="41">
        <v>122.9</v>
      </c>
      <c r="AA28" s="41">
        <v>150.6</v>
      </c>
      <c r="AB28" s="41">
        <v>140.30000000000001</v>
      </c>
      <c r="AC28" s="41">
        <v>107.2</v>
      </c>
      <c r="AD28" s="41">
        <v>94.1</v>
      </c>
      <c r="AE28" s="41">
        <v>9999.9</v>
      </c>
      <c r="AF28" s="41">
        <v>9999.9</v>
      </c>
      <c r="AG28" s="41">
        <v>9999.9</v>
      </c>
      <c r="AH28" s="41">
        <v>9999.9</v>
      </c>
      <c r="AI28" s="41">
        <v>181</v>
      </c>
      <c r="AJ28" s="41">
        <v>144.19999999999999</v>
      </c>
      <c r="AK28" s="41">
        <v>126.7</v>
      </c>
      <c r="AL28" s="41">
        <v>126.3</v>
      </c>
      <c r="AM28" s="41">
        <v>90.1</v>
      </c>
      <c r="AN28" s="41">
        <v>84.6</v>
      </c>
      <c r="AO28" s="41">
        <v>102.9</v>
      </c>
      <c r="AP28" s="41">
        <v>134.80000000000001</v>
      </c>
      <c r="AQ28" s="41">
        <v>9999.9</v>
      </c>
      <c r="AR28" s="41">
        <v>9999.9</v>
      </c>
      <c r="AS28" s="41">
        <v>9999.9</v>
      </c>
      <c r="AT28" s="41">
        <v>9999.9</v>
      </c>
      <c r="AU28" s="41">
        <v>135.5</v>
      </c>
      <c r="AV28" s="41">
        <v>167.8</v>
      </c>
      <c r="AW28" s="41">
        <v>232.2</v>
      </c>
      <c r="AX28" s="41">
        <v>253.3</v>
      </c>
      <c r="AY28" s="41">
        <v>136.6</v>
      </c>
      <c r="AZ28" s="41">
        <v>117.2</v>
      </c>
      <c r="BA28" s="41">
        <v>92.5</v>
      </c>
      <c r="BB28" s="41">
        <v>90.8</v>
      </c>
      <c r="BC28" s="41">
        <v>9999.9</v>
      </c>
      <c r="BD28" s="41">
        <v>9999.9</v>
      </c>
      <c r="BE28" s="41">
        <v>9999.9</v>
      </c>
      <c r="BF28" s="41">
        <v>9999.9</v>
      </c>
      <c r="BG28" s="41">
        <v>201.1</v>
      </c>
      <c r="BH28" s="41">
        <v>154.4</v>
      </c>
      <c r="BI28" s="41">
        <v>149.9</v>
      </c>
      <c r="BJ28" s="41">
        <v>213.9</v>
      </c>
      <c r="BK28" s="41">
        <v>174.7</v>
      </c>
      <c r="BL28" s="41">
        <v>150</v>
      </c>
      <c r="BM28" s="41">
        <v>93.6</v>
      </c>
      <c r="BN28" s="41">
        <v>90.9</v>
      </c>
      <c r="BO28" s="41">
        <v>9999.9</v>
      </c>
      <c r="BP28" s="41">
        <v>9999.9</v>
      </c>
      <c r="BQ28" s="41">
        <v>9999.9</v>
      </c>
      <c r="BR28" s="41">
        <v>9999.9</v>
      </c>
      <c r="BS28" s="41">
        <v>220.8</v>
      </c>
      <c r="BT28" s="41">
        <v>239.6</v>
      </c>
      <c r="BU28" s="41">
        <v>193</v>
      </c>
      <c r="BV28" s="41">
        <v>143.4</v>
      </c>
      <c r="BW28" s="41">
        <v>218.5</v>
      </c>
      <c r="BX28" s="41">
        <v>274.60000000000002</v>
      </c>
      <c r="BY28" s="41">
        <v>124.5</v>
      </c>
      <c r="BZ28" s="41">
        <v>108.7</v>
      </c>
      <c r="CA28" s="41">
        <v>9999.9</v>
      </c>
      <c r="CB28" s="41">
        <v>9999.9</v>
      </c>
      <c r="CC28" s="41">
        <v>9999.9</v>
      </c>
      <c r="CD28" s="41">
        <v>9999.9</v>
      </c>
      <c r="CE28" s="41">
        <v>172</v>
      </c>
      <c r="CF28" s="41">
        <v>183</v>
      </c>
      <c r="CG28" s="41">
        <v>276.60000000000002</v>
      </c>
      <c r="CH28" s="41">
        <v>276.89999999999998</v>
      </c>
      <c r="CI28" s="41">
        <v>125.9</v>
      </c>
      <c r="CJ28" s="41">
        <v>106.2</v>
      </c>
      <c r="CK28" s="41">
        <v>134.1</v>
      </c>
      <c r="CL28" s="41">
        <v>200.4</v>
      </c>
    </row>
    <row r="29" spans="1:90" x14ac:dyDescent="0.25">
      <c r="A29" s="38" t="s">
        <v>1655</v>
      </c>
      <c r="B29" s="38" t="s">
        <v>1656</v>
      </c>
      <c r="C29" s="39">
        <v>0.23627000000000001</v>
      </c>
      <c r="D29" s="41">
        <v>85.7</v>
      </c>
      <c r="E29" s="41">
        <v>88.6</v>
      </c>
      <c r="F29" s="41">
        <v>84.9</v>
      </c>
      <c r="G29" s="41">
        <v>9999.9</v>
      </c>
      <c r="H29" s="41">
        <v>9999.9</v>
      </c>
      <c r="I29" s="41">
        <v>9999.9</v>
      </c>
      <c r="J29" s="41">
        <v>9999.9</v>
      </c>
      <c r="K29" s="41">
        <v>9999.9</v>
      </c>
      <c r="L29" s="41">
        <v>9999.9</v>
      </c>
      <c r="M29" s="41">
        <v>147.1</v>
      </c>
      <c r="N29" s="41">
        <v>143.4</v>
      </c>
      <c r="O29" s="41">
        <v>90.9</v>
      </c>
      <c r="P29" s="41">
        <v>84.8</v>
      </c>
      <c r="Q29" s="41">
        <v>72.8</v>
      </c>
      <c r="R29" s="41">
        <v>68.900000000000006</v>
      </c>
      <c r="S29" s="41">
        <v>9999.9</v>
      </c>
      <c r="T29" s="41">
        <v>9999.9</v>
      </c>
      <c r="U29" s="41">
        <v>9999.9</v>
      </c>
      <c r="V29" s="41">
        <v>9999.9</v>
      </c>
      <c r="W29" s="41">
        <v>9999.9</v>
      </c>
      <c r="X29" s="41">
        <v>9999.9</v>
      </c>
      <c r="Y29" s="41">
        <v>135.80000000000001</v>
      </c>
      <c r="Z29" s="41">
        <v>106.8</v>
      </c>
      <c r="AA29" s="41">
        <v>94.3</v>
      </c>
      <c r="AB29" s="41">
        <v>83.1</v>
      </c>
      <c r="AC29" s="41">
        <v>80.900000000000006</v>
      </c>
      <c r="AD29" s="41">
        <v>83.8</v>
      </c>
      <c r="AE29" s="41">
        <v>9999.9</v>
      </c>
      <c r="AF29" s="41">
        <v>9999.9</v>
      </c>
      <c r="AG29" s="41">
        <v>9999.9</v>
      </c>
      <c r="AH29" s="41">
        <v>9999.9</v>
      </c>
      <c r="AI29" s="41">
        <v>9999.9</v>
      </c>
      <c r="AJ29" s="41">
        <v>9999.9</v>
      </c>
      <c r="AK29" s="41">
        <v>123.7</v>
      </c>
      <c r="AL29" s="41">
        <v>122</v>
      </c>
      <c r="AM29" s="41">
        <v>85.8</v>
      </c>
      <c r="AN29" s="41">
        <v>91.9</v>
      </c>
      <c r="AO29" s="41">
        <v>88.6</v>
      </c>
      <c r="AP29" s="41">
        <v>96.7</v>
      </c>
      <c r="AQ29" s="41">
        <v>9999.9</v>
      </c>
      <c r="AR29" s="41">
        <v>9999.9</v>
      </c>
      <c r="AS29" s="41">
        <v>9999.9</v>
      </c>
      <c r="AT29" s="41">
        <v>9999.9</v>
      </c>
      <c r="AU29" s="41">
        <v>9999.9</v>
      </c>
      <c r="AV29" s="41">
        <v>9999.9</v>
      </c>
      <c r="AW29" s="41">
        <v>157.6</v>
      </c>
      <c r="AX29" s="41">
        <v>162.1</v>
      </c>
      <c r="AY29" s="41">
        <v>121.3</v>
      </c>
      <c r="AZ29" s="41">
        <v>120.7</v>
      </c>
      <c r="BA29" s="41">
        <v>95.4</v>
      </c>
      <c r="BB29" s="41">
        <v>96</v>
      </c>
      <c r="BC29" s="41">
        <v>9999.9</v>
      </c>
      <c r="BD29" s="41">
        <v>9999.9</v>
      </c>
      <c r="BE29" s="41">
        <v>9999.9</v>
      </c>
      <c r="BF29" s="41">
        <v>9999.9</v>
      </c>
      <c r="BG29" s="41">
        <v>9999.9</v>
      </c>
      <c r="BH29" s="41">
        <v>9999.9</v>
      </c>
      <c r="BI29" s="41">
        <v>147.1</v>
      </c>
      <c r="BJ29" s="41">
        <v>137.1</v>
      </c>
      <c r="BK29" s="41">
        <v>134.4</v>
      </c>
      <c r="BL29" s="41">
        <v>103.9</v>
      </c>
      <c r="BM29" s="41">
        <v>103.7</v>
      </c>
      <c r="BN29" s="41">
        <v>120.1</v>
      </c>
      <c r="BO29" s="41">
        <v>9999.9</v>
      </c>
      <c r="BP29" s="41">
        <v>9999.9</v>
      </c>
      <c r="BQ29" s="41">
        <v>9999.9</v>
      </c>
      <c r="BR29" s="41">
        <v>9999.9</v>
      </c>
      <c r="BS29" s="41">
        <v>9999.9</v>
      </c>
      <c r="BT29" s="41">
        <v>9999.9</v>
      </c>
      <c r="BU29" s="41">
        <v>204.1</v>
      </c>
      <c r="BV29" s="41">
        <v>175.9</v>
      </c>
      <c r="BW29" s="41">
        <v>199</v>
      </c>
      <c r="BX29" s="41">
        <v>210.5</v>
      </c>
      <c r="BY29" s="41">
        <v>119.1</v>
      </c>
      <c r="BZ29" s="41">
        <v>110.6</v>
      </c>
      <c r="CA29" s="41">
        <v>9999.9</v>
      </c>
      <c r="CB29" s="41">
        <v>9999.9</v>
      </c>
      <c r="CC29" s="41">
        <v>9999.9</v>
      </c>
      <c r="CD29" s="41">
        <v>9999.9</v>
      </c>
      <c r="CE29" s="41">
        <v>9999.9</v>
      </c>
      <c r="CF29" s="41">
        <v>9999.9</v>
      </c>
      <c r="CG29" s="41">
        <v>163.30000000000001</v>
      </c>
      <c r="CH29" s="41">
        <v>162.30000000000001</v>
      </c>
      <c r="CI29" s="41">
        <v>139.1</v>
      </c>
      <c r="CJ29" s="41">
        <v>121.7</v>
      </c>
      <c r="CK29" s="41">
        <v>142.9</v>
      </c>
      <c r="CL29" s="41">
        <v>146.30000000000001</v>
      </c>
    </row>
    <row r="30" spans="1:90" x14ac:dyDescent="0.25">
      <c r="A30" s="38" t="s">
        <v>1657</v>
      </c>
      <c r="B30" s="38" t="s">
        <v>1658</v>
      </c>
      <c r="C30" s="39">
        <v>0.2984</v>
      </c>
      <c r="D30" s="41">
        <v>86.7</v>
      </c>
      <c r="E30" s="41">
        <v>92.1</v>
      </c>
      <c r="F30" s="41">
        <v>81.7</v>
      </c>
      <c r="G30" s="41">
        <v>102.6</v>
      </c>
      <c r="H30" s="41">
        <v>98.2</v>
      </c>
      <c r="I30" s="41">
        <v>105.4</v>
      </c>
      <c r="J30" s="41">
        <v>147.19999999999999</v>
      </c>
      <c r="K30" s="41">
        <v>131.30000000000001</v>
      </c>
      <c r="L30" s="41">
        <v>115.7</v>
      </c>
      <c r="M30" s="41">
        <v>161.69999999999999</v>
      </c>
      <c r="N30" s="41">
        <v>132.4</v>
      </c>
      <c r="O30" s="41">
        <v>86</v>
      </c>
      <c r="P30" s="41">
        <v>95</v>
      </c>
      <c r="Q30" s="41">
        <v>98.2</v>
      </c>
      <c r="R30" s="41">
        <v>98</v>
      </c>
      <c r="S30" s="41">
        <v>87.8</v>
      </c>
      <c r="T30" s="41">
        <v>98.2</v>
      </c>
      <c r="U30" s="41">
        <v>122.6</v>
      </c>
      <c r="V30" s="41">
        <v>117.8</v>
      </c>
      <c r="W30" s="41">
        <v>129.4</v>
      </c>
      <c r="X30" s="41">
        <v>127.5</v>
      </c>
      <c r="Y30" s="41">
        <v>128</v>
      </c>
      <c r="Z30" s="41">
        <v>122.4</v>
      </c>
      <c r="AA30" s="41">
        <v>117.5</v>
      </c>
      <c r="AB30" s="41">
        <v>119.4</v>
      </c>
      <c r="AC30" s="41">
        <v>107.8</v>
      </c>
      <c r="AD30" s="41">
        <v>118.8</v>
      </c>
      <c r="AE30" s="41">
        <v>107.5</v>
      </c>
      <c r="AF30" s="41">
        <v>127</v>
      </c>
      <c r="AG30" s="41">
        <v>132.1</v>
      </c>
      <c r="AH30" s="41">
        <v>160.30000000000001</v>
      </c>
      <c r="AI30" s="41">
        <v>136.30000000000001</v>
      </c>
      <c r="AJ30" s="41">
        <v>136.69999999999999</v>
      </c>
      <c r="AK30" s="41">
        <v>129.4</v>
      </c>
      <c r="AL30" s="41">
        <v>108.5</v>
      </c>
      <c r="AM30" s="41">
        <v>116.4</v>
      </c>
      <c r="AN30" s="41">
        <v>117.1</v>
      </c>
      <c r="AO30" s="41">
        <v>138.69999999999999</v>
      </c>
      <c r="AP30" s="41">
        <v>156.4</v>
      </c>
      <c r="AQ30" s="41">
        <v>135.19999999999999</v>
      </c>
      <c r="AR30" s="41">
        <v>141.80000000000001</v>
      </c>
      <c r="AS30" s="41">
        <v>149</v>
      </c>
      <c r="AT30" s="41">
        <v>154.6</v>
      </c>
      <c r="AU30" s="41">
        <v>156.30000000000001</v>
      </c>
      <c r="AV30" s="41">
        <v>143.4</v>
      </c>
      <c r="AW30" s="41">
        <v>176.8</v>
      </c>
      <c r="AX30" s="41">
        <v>155.5</v>
      </c>
      <c r="AY30" s="41">
        <v>137.80000000000001</v>
      </c>
      <c r="AZ30" s="41">
        <v>148</v>
      </c>
      <c r="BA30" s="41">
        <v>113.3</v>
      </c>
      <c r="BB30" s="41">
        <v>101.3</v>
      </c>
      <c r="BC30" s="41">
        <v>112.9</v>
      </c>
      <c r="BD30" s="41">
        <v>109.1</v>
      </c>
      <c r="BE30" s="41">
        <v>126.6</v>
      </c>
      <c r="BF30" s="41">
        <v>152.4</v>
      </c>
      <c r="BG30" s="41">
        <v>153.6</v>
      </c>
      <c r="BH30" s="41">
        <v>136</v>
      </c>
      <c r="BI30" s="41">
        <v>149.19999999999999</v>
      </c>
      <c r="BJ30" s="41">
        <v>157.5</v>
      </c>
      <c r="BK30" s="41">
        <v>143.9</v>
      </c>
      <c r="BL30" s="41">
        <v>141.5</v>
      </c>
      <c r="BM30" s="41">
        <v>134.4</v>
      </c>
      <c r="BN30" s="41">
        <v>152.4</v>
      </c>
      <c r="BO30" s="41">
        <v>144.6</v>
      </c>
      <c r="BP30" s="41">
        <v>157.4</v>
      </c>
      <c r="BQ30" s="41">
        <v>188.4</v>
      </c>
      <c r="BR30" s="41">
        <v>159.5</v>
      </c>
      <c r="BS30" s="41">
        <v>152.4</v>
      </c>
      <c r="BT30" s="41">
        <v>171.2</v>
      </c>
      <c r="BU30" s="41">
        <v>147.80000000000001</v>
      </c>
      <c r="BV30" s="41">
        <v>141.30000000000001</v>
      </c>
      <c r="BW30" s="41">
        <v>233.5</v>
      </c>
      <c r="BX30" s="41">
        <v>209.7</v>
      </c>
      <c r="BY30" s="41">
        <v>127.9</v>
      </c>
      <c r="BZ30" s="41">
        <v>142.19999999999999</v>
      </c>
      <c r="CA30" s="41">
        <v>122.3</v>
      </c>
      <c r="CB30" s="41">
        <v>130.4</v>
      </c>
      <c r="CC30" s="41">
        <v>155.9</v>
      </c>
      <c r="CD30" s="41">
        <v>184.7</v>
      </c>
      <c r="CE30" s="41">
        <v>190.3</v>
      </c>
      <c r="CF30" s="41">
        <v>211.1</v>
      </c>
      <c r="CG30" s="41">
        <v>181.6</v>
      </c>
      <c r="CH30" s="41">
        <v>166.7</v>
      </c>
      <c r="CI30" s="41">
        <v>143.80000000000001</v>
      </c>
      <c r="CJ30" s="41">
        <v>168.8</v>
      </c>
      <c r="CK30" s="41">
        <v>191.5</v>
      </c>
      <c r="CL30" s="41">
        <v>204.6</v>
      </c>
    </row>
    <row r="31" spans="1:90" x14ac:dyDescent="0.25">
      <c r="A31" s="38" t="s">
        <v>1659</v>
      </c>
      <c r="B31" s="38" t="s">
        <v>1660</v>
      </c>
      <c r="C31" s="39">
        <v>0.12604000000000001</v>
      </c>
      <c r="D31" s="41">
        <v>124.3</v>
      </c>
      <c r="E31" s="41">
        <v>121.6</v>
      </c>
      <c r="F31" s="41">
        <v>107.3</v>
      </c>
      <c r="G31" s="41">
        <v>101.5</v>
      </c>
      <c r="H31" s="41">
        <v>84.9</v>
      </c>
      <c r="I31" s="41">
        <v>80.8</v>
      </c>
      <c r="J31" s="41">
        <v>91.8</v>
      </c>
      <c r="K31" s="41">
        <v>95.1</v>
      </c>
      <c r="L31" s="41">
        <v>83.4</v>
      </c>
      <c r="M31" s="41">
        <v>88</v>
      </c>
      <c r="N31" s="41">
        <v>115.6</v>
      </c>
      <c r="O31" s="41">
        <v>123.9</v>
      </c>
      <c r="P31" s="41">
        <v>135.80000000000001</v>
      </c>
      <c r="Q31" s="41">
        <v>131.9</v>
      </c>
      <c r="R31" s="41">
        <v>99.4</v>
      </c>
      <c r="S31" s="41">
        <v>91.6</v>
      </c>
      <c r="T31" s="41">
        <v>89.7</v>
      </c>
      <c r="U31" s="41">
        <v>104.6</v>
      </c>
      <c r="V31" s="41">
        <v>106.4</v>
      </c>
      <c r="W31" s="41">
        <v>106.8</v>
      </c>
      <c r="X31" s="41">
        <v>107.2</v>
      </c>
      <c r="Y31" s="41">
        <v>117.6</v>
      </c>
      <c r="Z31" s="41">
        <v>129</v>
      </c>
      <c r="AA31" s="41">
        <v>128.9</v>
      </c>
      <c r="AB31" s="41">
        <v>128.9</v>
      </c>
      <c r="AC31" s="41">
        <v>133.5</v>
      </c>
      <c r="AD31" s="41">
        <v>138.69999999999999</v>
      </c>
      <c r="AE31" s="41">
        <v>131.19999999999999</v>
      </c>
      <c r="AF31" s="41">
        <v>104.3</v>
      </c>
      <c r="AG31" s="41">
        <v>97</v>
      </c>
      <c r="AH31" s="41">
        <v>111.5</v>
      </c>
      <c r="AI31" s="41">
        <v>135.80000000000001</v>
      </c>
      <c r="AJ31" s="41">
        <v>111.2</v>
      </c>
      <c r="AK31" s="41">
        <v>121.2</v>
      </c>
      <c r="AL31" s="41">
        <v>133.5</v>
      </c>
      <c r="AM31" s="41">
        <v>144</v>
      </c>
      <c r="AN31" s="41">
        <v>148</v>
      </c>
      <c r="AO31" s="41">
        <v>110.5</v>
      </c>
      <c r="AP31" s="41">
        <v>131.80000000000001</v>
      </c>
      <c r="AQ31" s="41">
        <v>126</v>
      </c>
      <c r="AR31" s="41">
        <v>113.1</v>
      </c>
      <c r="AS31" s="41">
        <v>109.8</v>
      </c>
      <c r="AT31" s="41">
        <v>115.5</v>
      </c>
      <c r="AU31" s="41">
        <v>127.6</v>
      </c>
      <c r="AV31" s="41">
        <v>136.5</v>
      </c>
      <c r="AW31" s="41">
        <v>152.80000000000001</v>
      </c>
      <c r="AX31" s="41">
        <v>164</v>
      </c>
      <c r="AY31" s="41">
        <v>158.1</v>
      </c>
      <c r="AZ31" s="41">
        <v>159.80000000000001</v>
      </c>
      <c r="BA31" s="41">
        <v>129.19999999999999</v>
      </c>
      <c r="BB31" s="41">
        <v>113.7</v>
      </c>
      <c r="BC31" s="41">
        <v>132.9</v>
      </c>
      <c r="BD31" s="41">
        <v>134.1</v>
      </c>
      <c r="BE31" s="41">
        <v>134.80000000000001</v>
      </c>
      <c r="BF31" s="41">
        <v>151.9</v>
      </c>
      <c r="BG31" s="41">
        <v>117.9</v>
      </c>
      <c r="BH31" s="41">
        <v>104.5</v>
      </c>
      <c r="BI31" s="41">
        <v>128.80000000000001</v>
      </c>
      <c r="BJ31" s="41">
        <v>145.19999999999999</v>
      </c>
      <c r="BK31" s="41">
        <v>173.8</v>
      </c>
      <c r="BL31" s="41">
        <v>181</v>
      </c>
      <c r="BM31" s="41">
        <v>172.1</v>
      </c>
      <c r="BN31" s="41">
        <v>169.3</v>
      </c>
      <c r="BO31" s="41">
        <v>161.9</v>
      </c>
      <c r="BP31" s="41">
        <v>132.69999999999999</v>
      </c>
      <c r="BQ31" s="41">
        <v>135.9</v>
      </c>
      <c r="BR31" s="41">
        <v>127.4</v>
      </c>
      <c r="BS31" s="41">
        <v>117.8</v>
      </c>
      <c r="BT31" s="41">
        <v>118.1</v>
      </c>
      <c r="BU31" s="41">
        <v>149.19999999999999</v>
      </c>
      <c r="BV31" s="41">
        <v>172.8</v>
      </c>
      <c r="BW31" s="41">
        <v>204.3</v>
      </c>
      <c r="BX31" s="41">
        <v>283.39999999999998</v>
      </c>
      <c r="BY31" s="41">
        <v>276.39999999999998</v>
      </c>
      <c r="BZ31" s="41">
        <v>217.7</v>
      </c>
      <c r="CA31" s="41">
        <v>183</v>
      </c>
      <c r="CB31" s="41">
        <v>189.9</v>
      </c>
      <c r="CC31" s="41">
        <v>182.9</v>
      </c>
      <c r="CD31" s="41">
        <v>176.2</v>
      </c>
      <c r="CE31" s="41">
        <v>208.5</v>
      </c>
      <c r="CF31" s="41">
        <v>218.6</v>
      </c>
      <c r="CG31" s="41">
        <v>236.6</v>
      </c>
      <c r="CH31" s="41">
        <v>263.3</v>
      </c>
      <c r="CI31" s="41">
        <v>253.9</v>
      </c>
      <c r="CJ31" s="41">
        <v>282.7</v>
      </c>
      <c r="CK31" s="41">
        <v>293.8</v>
      </c>
      <c r="CL31" s="41">
        <v>356.4</v>
      </c>
    </row>
    <row r="32" spans="1:90" x14ac:dyDescent="0.25">
      <c r="A32" s="38" t="s">
        <v>1661</v>
      </c>
      <c r="B32" s="38" t="s">
        <v>1662</v>
      </c>
      <c r="C32" s="39">
        <v>0.18756</v>
      </c>
      <c r="D32" s="41">
        <v>69.7</v>
      </c>
      <c r="E32" s="41">
        <v>68.5</v>
      </c>
      <c r="F32" s="41">
        <v>67.5</v>
      </c>
      <c r="G32" s="41">
        <v>77.7</v>
      </c>
      <c r="H32" s="41">
        <v>121.5</v>
      </c>
      <c r="I32" s="41">
        <v>158</v>
      </c>
      <c r="J32" s="41">
        <v>179.6</v>
      </c>
      <c r="K32" s="41">
        <v>151.19999999999999</v>
      </c>
      <c r="L32" s="41">
        <v>137.9</v>
      </c>
      <c r="M32" s="41">
        <v>149.5</v>
      </c>
      <c r="N32" s="41">
        <v>150.30000000000001</v>
      </c>
      <c r="O32" s="41">
        <v>123.2</v>
      </c>
      <c r="P32" s="41">
        <v>132.80000000000001</v>
      </c>
      <c r="Q32" s="41">
        <v>85</v>
      </c>
      <c r="R32" s="41">
        <v>61.1</v>
      </c>
      <c r="S32" s="41">
        <v>54.2</v>
      </c>
      <c r="T32" s="41">
        <v>56.3</v>
      </c>
      <c r="U32" s="41">
        <v>86</v>
      </c>
      <c r="V32" s="41">
        <v>103</v>
      </c>
      <c r="W32" s="41">
        <v>159.30000000000001</v>
      </c>
      <c r="X32" s="41">
        <v>162.30000000000001</v>
      </c>
      <c r="Y32" s="41">
        <v>177.1</v>
      </c>
      <c r="Z32" s="41">
        <v>165.5</v>
      </c>
      <c r="AA32" s="41">
        <v>121.6</v>
      </c>
      <c r="AB32" s="41">
        <v>97.9</v>
      </c>
      <c r="AC32" s="41">
        <v>107.9</v>
      </c>
      <c r="AD32" s="41">
        <v>143</v>
      </c>
      <c r="AE32" s="41">
        <v>157.69999999999999</v>
      </c>
      <c r="AF32" s="41">
        <v>170.3</v>
      </c>
      <c r="AG32" s="41">
        <v>181.1</v>
      </c>
      <c r="AH32" s="41">
        <v>216.6</v>
      </c>
      <c r="AI32" s="41">
        <v>232.3</v>
      </c>
      <c r="AJ32" s="41">
        <v>174.1</v>
      </c>
      <c r="AK32" s="41">
        <v>174.8</v>
      </c>
      <c r="AL32" s="41">
        <v>158.9</v>
      </c>
      <c r="AM32" s="41">
        <v>126.1</v>
      </c>
      <c r="AN32" s="41">
        <v>100.7</v>
      </c>
      <c r="AO32" s="41">
        <v>98.8</v>
      </c>
      <c r="AP32" s="41">
        <v>93.9</v>
      </c>
      <c r="AQ32" s="41">
        <v>83.3</v>
      </c>
      <c r="AR32" s="41">
        <v>107.4</v>
      </c>
      <c r="AS32" s="41">
        <v>137.9</v>
      </c>
      <c r="AT32" s="41">
        <v>153.30000000000001</v>
      </c>
      <c r="AU32" s="41">
        <v>157.1</v>
      </c>
      <c r="AV32" s="41">
        <v>172.1</v>
      </c>
      <c r="AW32" s="41">
        <v>194.4</v>
      </c>
      <c r="AX32" s="41">
        <v>303.10000000000002</v>
      </c>
      <c r="AY32" s="41">
        <v>255.4</v>
      </c>
      <c r="AZ32" s="41">
        <v>219.9</v>
      </c>
      <c r="BA32" s="41">
        <v>125.8</v>
      </c>
      <c r="BB32" s="41">
        <v>112.4</v>
      </c>
      <c r="BC32" s="41">
        <v>109.7</v>
      </c>
      <c r="BD32" s="41">
        <v>123.5</v>
      </c>
      <c r="BE32" s="41">
        <v>148.5</v>
      </c>
      <c r="BF32" s="41">
        <v>190.8</v>
      </c>
      <c r="BG32" s="41">
        <v>213.3</v>
      </c>
      <c r="BH32" s="41">
        <v>178.7</v>
      </c>
      <c r="BI32" s="41">
        <v>184.8</v>
      </c>
      <c r="BJ32" s="41">
        <v>157.69999999999999</v>
      </c>
      <c r="BK32" s="41">
        <v>147.6</v>
      </c>
      <c r="BL32" s="41">
        <v>126.3</v>
      </c>
      <c r="BM32" s="41">
        <v>113</v>
      </c>
      <c r="BN32" s="41">
        <v>113.9</v>
      </c>
      <c r="BO32" s="41">
        <v>115.3</v>
      </c>
      <c r="BP32" s="41">
        <v>154.19999999999999</v>
      </c>
      <c r="BQ32" s="41">
        <v>222.6</v>
      </c>
      <c r="BR32" s="41">
        <v>260.10000000000002</v>
      </c>
      <c r="BS32" s="41">
        <v>236.1</v>
      </c>
      <c r="BT32" s="41">
        <v>226</v>
      </c>
      <c r="BU32" s="41">
        <v>212.4</v>
      </c>
      <c r="BV32" s="41">
        <v>246.6</v>
      </c>
      <c r="BW32" s="41">
        <v>302</v>
      </c>
      <c r="BX32" s="41">
        <v>282</v>
      </c>
      <c r="BY32" s="41">
        <v>167.1</v>
      </c>
      <c r="BZ32" s="41">
        <v>150.5</v>
      </c>
      <c r="CA32" s="41">
        <v>130.19999999999999</v>
      </c>
      <c r="CB32" s="41">
        <v>140.69999999999999</v>
      </c>
      <c r="CC32" s="41">
        <v>157.69999999999999</v>
      </c>
      <c r="CD32" s="41">
        <v>199.6</v>
      </c>
      <c r="CE32" s="41">
        <v>231.6</v>
      </c>
      <c r="CF32" s="41">
        <v>287.5</v>
      </c>
      <c r="CG32" s="41">
        <v>306</v>
      </c>
      <c r="CH32" s="41">
        <v>253.1</v>
      </c>
      <c r="CI32" s="41">
        <v>198.8</v>
      </c>
      <c r="CJ32" s="41">
        <v>162.4</v>
      </c>
      <c r="CK32" s="41">
        <v>201.6</v>
      </c>
      <c r="CL32" s="41">
        <v>269.89999999999998</v>
      </c>
    </row>
    <row r="33" spans="1:90" x14ac:dyDescent="0.25">
      <c r="A33" s="38" t="s">
        <v>1663</v>
      </c>
      <c r="B33" s="38" t="s">
        <v>1664</v>
      </c>
      <c r="C33" s="39">
        <v>2.10717</v>
      </c>
      <c r="D33" s="41">
        <v>96.3</v>
      </c>
      <c r="E33" s="41">
        <v>99.1</v>
      </c>
      <c r="F33" s="41">
        <v>100.7</v>
      </c>
      <c r="G33" s="41">
        <v>108.1</v>
      </c>
      <c r="H33" s="41">
        <v>100.1</v>
      </c>
      <c r="I33" s="41">
        <v>98.7</v>
      </c>
      <c r="J33" s="41">
        <v>102.8</v>
      </c>
      <c r="K33" s="41">
        <v>104.8</v>
      </c>
      <c r="L33" s="41">
        <v>106.3</v>
      </c>
      <c r="M33" s="41">
        <v>105.9</v>
      </c>
      <c r="N33" s="41">
        <v>103.1</v>
      </c>
      <c r="O33" s="41">
        <v>99.9</v>
      </c>
      <c r="P33" s="41">
        <v>100.6</v>
      </c>
      <c r="Q33" s="41">
        <v>104.5</v>
      </c>
      <c r="R33" s="41">
        <v>104.5</v>
      </c>
      <c r="S33" s="41">
        <v>108.4</v>
      </c>
      <c r="T33" s="41">
        <v>105.5</v>
      </c>
      <c r="U33" s="41">
        <v>104.2</v>
      </c>
      <c r="V33" s="41">
        <v>104.6</v>
      </c>
      <c r="W33" s="41">
        <v>107.2</v>
      </c>
      <c r="X33" s="41">
        <v>113.6</v>
      </c>
      <c r="Y33" s="41">
        <v>113.2</v>
      </c>
      <c r="Z33" s="41">
        <v>111.2</v>
      </c>
      <c r="AA33" s="41">
        <v>107.8</v>
      </c>
      <c r="AB33" s="41">
        <v>111.5</v>
      </c>
      <c r="AC33" s="41">
        <v>113</v>
      </c>
      <c r="AD33" s="41">
        <v>116</v>
      </c>
      <c r="AE33" s="41">
        <v>119.1</v>
      </c>
      <c r="AF33" s="41">
        <v>117</v>
      </c>
      <c r="AG33" s="41">
        <v>109.9</v>
      </c>
      <c r="AH33" s="41">
        <v>107.6</v>
      </c>
      <c r="AI33" s="41">
        <v>111.4</v>
      </c>
      <c r="AJ33" s="41">
        <v>117.9</v>
      </c>
      <c r="AK33" s="41">
        <v>116.6</v>
      </c>
      <c r="AL33" s="41">
        <v>113.3</v>
      </c>
      <c r="AM33" s="41">
        <v>110.2</v>
      </c>
      <c r="AN33" s="41">
        <v>109.2</v>
      </c>
      <c r="AO33" s="41">
        <v>117.4</v>
      </c>
      <c r="AP33" s="41">
        <v>123</v>
      </c>
      <c r="AQ33" s="41">
        <v>139.4</v>
      </c>
      <c r="AR33" s="41">
        <v>138.1</v>
      </c>
      <c r="AS33" s="41">
        <v>127.3</v>
      </c>
      <c r="AT33" s="41">
        <v>132.30000000000001</v>
      </c>
      <c r="AU33" s="41">
        <v>127.8</v>
      </c>
      <c r="AV33" s="41">
        <v>130</v>
      </c>
      <c r="AW33" s="41">
        <v>133.9</v>
      </c>
      <c r="AX33" s="41">
        <v>125.2</v>
      </c>
      <c r="AY33" s="41">
        <v>121.3</v>
      </c>
      <c r="AZ33" s="41">
        <v>126.4</v>
      </c>
      <c r="BA33" s="41">
        <v>124</v>
      </c>
      <c r="BB33" s="41">
        <v>123.2</v>
      </c>
      <c r="BC33" s="41">
        <v>134.69999999999999</v>
      </c>
      <c r="BD33" s="41">
        <v>132.6</v>
      </c>
      <c r="BE33" s="41">
        <v>129.80000000000001</v>
      </c>
      <c r="BF33" s="41">
        <v>128.9</v>
      </c>
      <c r="BG33" s="41">
        <v>133.6</v>
      </c>
      <c r="BH33" s="41">
        <v>134.69999999999999</v>
      </c>
      <c r="BI33" s="41">
        <v>136.4</v>
      </c>
      <c r="BJ33" s="41">
        <v>136.5</v>
      </c>
      <c r="BK33" s="41">
        <v>136</v>
      </c>
      <c r="BL33" s="41">
        <v>139.9</v>
      </c>
      <c r="BM33" s="41">
        <v>145.30000000000001</v>
      </c>
      <c r="BN33" s="41">
        <v>145.6</v>
      </c>
      <c r="BO33" s="41">
        <v>161.1</v>
      </c>
      <c r="BP33" s="41">
        <v>163</v>
      </c>
      <c r="BQ33" s="41">
        <v>162.69999999999999</v>
      </c>
      <c r="BR33" s="41">
        <v>170.7</v>
      </c>
      <c r="BS33" s="41">
        <v>149.9</v>
      </c>
      <c r="BT33" s="41">
        <v>152.69999999999999</v>
      </c>
      <c r="BU33" s="41">
        <v>159.69999999999999</v>
      </c>
      <c r="BV33" s="41">
        <v>161.80000000000001</v>
      </c>
      <c r="BW33" s="41">
        <v>159.5</v>
      </c>
      <c r="BX33" s="41">
        <v>161.80000000000001</v>
      </c>
      <c r="BY33" s="41">
        <v>170.7</v>
      </c>
      <c r="BZ33" s="41">
        <v>184.5</v>
      </c>
      <c r="CA33" s="41">
        <v>232.7</v>
      </c>
      <c r="CB33" s="41">
        <v>207.7</v>
      </c>
      <c r="CC33" s="41">
        <v>194.9</v>
      </c>
      <c r="CD33" s="41">
        <v>196</v>
      </c>
      <c r="CE33" s="41">
        <v>184.9</v>
      </c>
      <c r="CF33" s="41">
        <v>176.6</v>
      </c>
      <c r="CG33" s="41">
        <v>177.7</v>
      </c>
      <c r="CH33" s="41">
        <v>173.6</v>
      </c>
      <c r="CI33" s="41">
        <v>173.5</v>
      </c>
      <c r="CJ33" s="41">
        <v>172.2</v>
      </c>
      <c r="CK33" s="41">
        <v>170.2</v>
      </c>
      <c r="CL33" s="41">
        <v>176.4</v>
      </c>
    </row>
    <row r="34" spans="1:90" x14ac:dyDescent="0.25">
      <c r="A34" s="38" t="s">
        <v>1665</v>
      </c>
      <c r="B34" s="38" t="s">
        <v>1666</v>
      </c>
      <c r="C34" s="39">
        <v>0.34264</v>
      </c>
      <c r="D34" s="41">
        <v>92.8</v>
      </c>
      <c r="E34" s="41">
        <v>96.2</v>
      </c>
      <c r="F34" s="41">
        <v>101</v>
      </c>
      <c r="G34" s="41">
        <v>106.7</v>
      </c>
      <c r="H34" s="41">
        <v>104</v>
      </c>
      <c r="I34" s="41">
        <v>103.1</v>
      </c>
      <c r="J34" s="41">
        <v>105.8</v>
      </c>
      <c r="K34" s="41">
        <v>112</v>
      </c>
      <c r="L34" s="41">
        <v>115.8</v>
      </c>
      <c r="M34" s="41">
        <v>118.4</v>
      </c>
      <c r="N34" s="41">
        <v>120.7</v>
      </c>
      <c r="O34" s="41">
        <v>116.3</v>
      </c>
      <c r="P34" s="41">
        <v>110.9</v>
      </c>
      <c r="Q34" s="41">
        <v>108.1</v>
      </c>
      <c r="R34" s="41">
        <v>105</v>
      </c>
      <c r="S34" s="41">
        <v>107.3</v>
      </c>
      <c r="T34" s="41">
        <v>110.3</v>
      </c>
      <c r="U34" s="41">
        <v>113.6</v>
      </c>
      <c r="V34" s="41">
        <v>117.7</v>
      </c>
      <c r="W34" s="41">
        <v>117.5</v>
      </c>
      <c r="X34" s="41">
        <v>116</v>
      </c>
      <c r="Y34" s="41">
        <v>122.2</v>
      </c>
      <c r="Z34" s="41">
        <v>119.3</v>
      </c>
      <c r="AA34" s="41">
        <v>115.1</v>
      </c>
      <c r="AB34" s="41">
        <v>117.5</v>
      </c>
      <c r="AC34" s="41">
        <v>113.1</v>
      </c>
      <c r="AD34" s="41">
        <v>113.8</v>
      </c>
      <c r="AE34" s="41">
        <v>115.9</v>
      </c>
      <c r="AF34" s="41">
        <v>120.2</v>
      </c>
      <c r="AG34" s="41">
        <v>122.8</v>
      </c>
      <c r="AH34" s="41">
        <v>119.4</v>
      </c>
      <c r="AI34" s="41">
        <v>120</v>
      </c>
      <c r="AJ34" s="41">
        <v>123.7</v>
      </c>
      <c r="AK34" s="41">
        <v>125.6</v>
      </c>
      <c r="AL34" s="41">
        <v>122.3</v>
      </c>
      <c r="AM34" s="41">
        <v>117.8</v>
      </c>
      <c r="AN34" s="41">
        <v>116.9</v>
      </c>
      <c r="AO34" s="41">
        <v>119.2</v>
      </c>
      <c r="AP34" s="41">
        <v>122.9</v>
      </c>
      <c r="AQ34" s="41">
        <v>128</v>
      </c>
      <c r="AR34" s="41">
        <v>131.4</v>
      </c>
      <c r="AS34" s="41">
        <v>134.5</v>
      </c>
      <c r="AT34" s="41">
        <v>136.30000000000001</v>
      </c>
      <c r="AU34" s="41">
        <v>136</v>
      </c>
      <c r="AV34" s="41">
        <v>136.30000000000001</v>
      </c>
      <c r="AW34" s="41">
        <v>134</v>
      </c>
      <c r="AX34" s="41">
        <v>131.1</v>
      </c>
      <c r="AY34" s="41">
        <v>131.30000000000001</v>
      </c>
      <c r="AZ34" s="41">
        <v>133.4</v>
      </c>
      <c r="BA34" s="41">
        <v>128</v>
      </c>
      <c r="BB34" s="41">
        <v>129.1</v>
      </c>
      <c r="BC34" s="41">
        <v>131.4</v>
      </c>
      <c r="BD34" s="41">
        <v>136.9</v>
      </c>
      <c r="BE34" s="41">
        <v>137.5</v>
      </c>
      <c r="BF34" s="41">
        <v>139.6</v>
      </c>
      <c r="BG34" s="41">
        <v>141.9</v>
      </c>
      <c r="BH34" s="41">
        <v>146.4</v>
      </c>
      <c r="BI34" s="41">
        <v>147.9</v>
      </c>
      <c r="BJ34" s="41">
        <v>145.80000000000001</v>
      </c>
      <c r="BK34" s="41">
        <v>141.19999999999999</v>
      </c>
      <c r="BL34" s="41">
        <v>154.30000000000001</v>
      </c>
      <c r="BM34" s="41">
        <v>171.3</v>
      </c>
      <c r="BN34" s="41">
        <v>165.2</v>
      </c>
      <c r="BO34" s="41">
        <v>154.6</v>
      </c>
      <c r="BP34" s="41">
        <v>149.30000000000001</v>
      </c>
      <c r="BQ34" s="41">
        <v>153.69999999999999</v>
      </c>
      <c r="BR34" s="41">
        <v>167.2</v>
      </c>
      <c r="BS34" s="41">
        <v>173.9</v>
      </c>
      <c r="BT34" s="41">
        <v>173.9</v>
      </c>
      <c r="BU34" s="41">
        <v>177.8</v>
      </c>
      <c r="BV34" s="41">
        <v>175.7</v>
      </c>
      <c r="BW34" s="41">
        <v>161.4</v>
      </c>
      <c r="BX34" s="41">
        <v>151.9</v>
      </c>
      <c r="BY34" s="41">
        <v>149.9</v>
      </c>
      <c r="BZ34" s="41">
        <v>166.8</v>
      </c>
      <c r="CA34" s="41">
        <v>185.2</v>
      </c>
      <c r="CB34" s="41">
        <v>178.6</v>
      </c>
      <c r="CC34" s="41">
        <v>178.9</v>
      </c>
      <c r="CD34" s="41">
        <v>177.1</v>
      </c>
      <c r="CE34" s="41">
        <v>182.6</v>
      </c>
      <c r="CF34" s="41">
        <v>168</v>
      </c>
      <c r="CG34" s="41">
        <v>169.4</v>
      </c>
      <c r="CH34" s="41">
        <v>168.5</v>
      </c>
      <c r="CI34" s="41">
        <v>164.8</v>
      </c>
      <c r="CJ34" s="41">
        <v>166.1</v>
      </c>
      <c r="CK34" s="41">
        <v>167.8</v>
      </c>
      <c r="CL34" s="41">
        <v>174.1</v>
      </c>
    </row>
    <row r="35" spans="1:90" x14ac:dyDescent="0.25">
      <c r="A35" s="38" t="s">
        <v>1667</v>
      </c>
      <c r="B35" s="38" t="s">
        <v>1668</v>
      </c>
      <c r="C35" s="39">
        <v>0.65134000000000003</v>
      </c>
      <c r="D35" s="41">
        <v>9999.9</v>
      </c>
      <c r="E35" s="41">
        <v>9999.9</v>
      </c>
      <c r="F35" s="41">
        <v>9999.9</v>
      </c>
      <c r="G35" s="41">
        <v>108.9</v>
      </c>
      <c r="H35" s="41">
        <v>87.2</v>
      </c>
      <c r="I35" s="41">
        <v>84.3</v>
      </c>
      <c r="J35" s="41">
        <v>99.7</v>
      </c>
      <c r="K35" s="41">
        <v>9999.9</v>
      </c>
      <c r="L35" s="41">
        <v>9999.9</v>
      </c>
      <c r="M35" s="41">
        <v>9999.9</v>
      </c>
      <c r="N35" s="41">
        <v>9999.9</v>
      </c>
      <c r="O35" s="41">
        <v>9999.9</v>
      </c>
      <c r="P35" s="41">
        <v>9999.9</v>
      </c>
      <c r="Q35" s="41">
        <v>9999.9</v>
      </c>
      <c r="R35" s="41">
        <v>9999.9</v>
      </c>
      <c r="S35" s="41">
        <v>109.9</v>
      </c>
      <c r="T35" s="41">
        <v>97.7</v>
      </c>
      <c r="U35" s="41">
        <v>99.5</v>
      </c>
      <c r="V35" s="41">
        <v>100.6</v>
      </c>
      <c r="W35" s="41">
        <v>9999.9</v>
      </c>
      <c r="X35" s="41">
        <v>9999.9</v>
      </c>
      <c r="Y35" s="41">
        <v>9999.9</v>
      </c>
      <c r="Z35" s="41">
        <v>9999.9</v>
      </c>
      <c r="AA35" s="41">
        <v>9999.9</v>
      </c>
      <c r="AB35" s="41">
        <v>9999.9</v>
      </c>
      <c r="AC35" s="41">
        <v>9999.9</v>
      </c>
      <c r="AD35" s="41">
        <v>9999.9</v>
      </c>
      <c r="AE35" s="41">
        <v>117.4</v>
      </c>
      <c r="AF35" s="41">
        <v>110.7</v>
      </c>
      <c r="AG35" s="41">
        <v>106.5</v>
      </c>
      <c r="AH35" s="41">
        <v>107</v>
      </c>
      <c r="AI35" s="41">
        <v>9999.9</v>
      </c>
      <c r="AJ35" s="41">
        <v>9999.9</v>
      </c>
      <c r="AK35" s="41">
        <v>9999.9</v>
      </c>
      <c r="AL35" s="41">
        <v>9999.9</v>
      </c>
      <c r="AM35" s="41">
        <v>9999.9</v>
      </c>
      <c r="AN35" s="41">
        <v>9999.9</v>
      </c>
      <c r="AO35" s="41">
        <v>9999.9</v>
      </c>
      <c r="AP35" s="41">
        <v>9999.9</v>
      </c>
      <c r="AQ35" s="41">
        <v>169.4</v>
      </c>
      <c r="AR35" s="41">
        <v>158.5</v>
      </c>
      <c r="AS35" s="41">
        <v>134.4</v>
      </c>
      <c r="AT35" s="41">
        <v>144.30000000000001</v>
      </c>
      <c r="AU35" s="41">
        <v>9999.9</v>
      </c>
      <c r="AV35" s="41">
        <v>9999.9</v>
      </c>
      <c r="AW35" s="41">
        <v>9999.9</v>
      </c>
      <c r="AX35" s="41">
        <v>9999.9</v>
      </c>
      <c r="AY35" s="41">
        <v>9999.9</v>
      </c>
      <c r="AZ35" s="41">
        <v>9999.9</v>
      </c>
      <c r="BA35" s="41">
        <v>9999.9</v>
      </c>
      <c r="BB35" s="41">
        <v>9999.9</v>
      </c>
      <c r="BC35" s="41">
        <v>154</v>
      </c>
      <c r="BD35" s="41">
        <v>139.9</v>
      </c>
      <c r="BE35" s="41">
        <v>140.69999999999999</v>
      </c>
      <c r="BF35" s="41">
        <v>133.30000000000001</v>
      </c>
      <c r="BG35" s="41">
        <v>9999.9</v>
      </c>
      <c r="BH35" s="41">
        <v>9999.9</v>
      </c>
      <c r="BI35" s="41">
        <v>9999.9</v>
      </c>
      <c r="BJ35" s="41">
        <v>9999.9</v>
      </c>
      <c r="BK35" s="41">
        <v>9999.9</v>
      </c>
      <c r="BL35" s="41">
        <v>9999.9</v>
      </c>
      <c r="BM35" s="41">
        <v>9999.9</v>
      </c>
      <c r="BN35" s="41">
        <v>9999.9</v>
      </c>
      <c r="BO35" s="41">
        <v>183.4</v>
      </c>
      <c r="BP35" s="41">
        <v>188</v>
      </c>
      <c r="BQ35" s="41">
        <v>187.7</v>
      </c>
      <c r="BR35" s="41">
        <v>207</v>
      </c>
      <c r="BS35" s="41">
        <v>9999.9</v>
      </c>
      <c r="BT35" s="41">
        <v>9999.9</v>
      </c>
      <c r="BU35" s="41">
        <v>9999.9</v>
      </c>
      <c r="BV35" s="41">
        <v>9999.9</v>
      </c>
      <c r="BW35" s="41">
        <v>9999.9</v>
      </c>
      <c r="BX35" s="41">
        <v>9999.9</v>
      </c>
      <c r="BY35" s="41">
        <v>9999.9</v>
      </c>
      <c r="BZ35" s="41">
        <v>9999.9</v>
      </c>
      <c r="CA35" s="41">
        <v>310.60000000000002</v>
      </c>
      <c r="CB35" s="41">
        <v>229.1</v>
      </c>
      <c r="CC35" s="41">
        <v>199.5</v>
      </c>
      <c r="CD35" s="41">
        <v>209.4</v>
      </c>
      <c r="CE35" s="41">
        <v>9999.9</v>
      </c>
      <c r="CF35" s="41">
        <v>9999.9</v>
      </c>
      <c r="CG35" s="41">
        <v>9999.9</v>
      </c>
      <c r="CH35" s="41">
        <v>9999.9</v>
      </c>
      <c r="CI35" s="41">
        <v>9999.9</v>
      </c>
      <c r="CJ35" s="41">
        <v>9999.9</v>
      </c>
      <c r="CK35" s="41">
        <v>9999.9</v>
      </c>
      <c r="CL35" s="41">
        <v>9999.9</v>
      </c>
    </row>
    <row r="36" spans="1:90" x14ac:dyDescent="0.25">
      <c r="A36" s="38" t="s">
        <v>1669</v>
      </c>
      <c r="B36" s="38" t="s">
        <v>1670</v>
      </c>
      <c r="C36" s="39">
        <v>0.10397000000000001</v>
      </c>
      <c r="D36" s="41">
        <v>93.5</v>
      </c>
      <c r="E36" s="41">
        <v>102</v>
      </c>
      <c r="F36" s="41">
        <v>108</v>
      </c>
      <c r="G36" s="41">
        <v>116.6</v>
      </c>
      <c r="H36" s="41">
        <v>126.3</v>
      </c>
      <c r="I36" s="41">
        <v>9999.9</v>
      </c>
      <c r="J36" s="41">
        <v>9999.9</v>
      </c>
      <c r="K36" s="41">
        <v>9999.9</v>
      </c>
      <c r="L36" s="41">
        <v>95.4</v>
      </c>
      <c r="M36" s="41">
        <v>93.7</v>
      </c>
      <c r="N36" s="41">
        <v>93.3</v>
      </c>
      <c r="O36" s="41">
        <v>93.6</v>
      </c>
      <c r="P36" s="41">
        <v>94.6</v>
      </c>
      <c r="Q36" s="41">
        <v>98.1</v>
      </c>
      <c r="R36" s="41">
        <v>96.3</v>
      </c>
      <c r="S36" s="41">
        <v>97.4</v>
      </c>
      <c r="T36" s="41">
        <v>108.8</v>
      </c>
      <c r="U36" s="41">
        <v>9999.9</v>
      </c>
      <c r="V36" s="41">
        <v>9999.9</v>
      </c>
      <c r="W36" s="41">
        <v>9999.9</v>
      </c>
      <c r="X36" s="41">
        <v>118.4</v>
      </c>
      <c r="Y36" s="41">
        <v>122.2</v>
      </c>
      <c r="Z36" s="41">
        <v>127.7</v>
      </c>
      <c r="AA36" s="41">
        <v>132.6</v>
      </c>
      <c r="AB36" s="41">
        <v>132.80000000000001</v>
      </c>
      <c r="AC36" s="41">
        <v>138.6</v>
      </c>
      <c r="AD36" s="41">
        <v>144.6</v>
      </c>
      <c r="AE36" s="41">
        <v>157.19999999999999</v>
      </c>
      <c r="AF36" s="41">
        <v>164.1</v>
      </c>
      <c r="AG36" s="41">
        <v>9999.9</v>
      </c>
      <c r="AH36" s="41">
        <v>9999.9</v>
      </c>
      <c r="AI36" s="41">
        <v>9999.9</v>
      </c>
      <c r="AJ36" s="41">
        <v>112.3</v>
      </c>
      <c r="AK36" s="41">
        <v>112.8</v>
      </c>
      <c r="AL36" s="41">
        <v>112.3</v>
      </c>
      <c r="AM36" s="41">
        <v>109.8</v>
      </c>
      <c r="AN36" s="41">
        <v>108.1</v>
      </c>
      <c r="AO36" s="41">
        <v>115.7</v>
      </c>
      <c r="AP36" s="41">
        <v>129.30000000000001</v>
      </c>
      <c r="AQ36" s="41">
        <v>143.1</v>
      </c>
      <c r="AR36" s="41">
        <v>160.4</v>
      </c>
      <c r="AS36" s="41">
        <v>9999.9</v>
      </c>
      <c r="AT36" s="41">
        <v>9999.9</v>
      </c>
      <c r="AU36" s="41">
        <v>9999.9</v>
      </c>
      <c r="AV36" s="41">
        <v>117.8</v>
      </c>
      <c r="AW36" s="41">
        <v>115.7</v>
      </c>
      <c r="AX36" s="41">
        <v>121.8</v>
      </c>
      <c r="AY36" s="41">
        <v>128.5</v>
      </c>
      <c r="AZ36" s="41">
        <v>137.30000000000001</v>
      </c>
      <c r="BA36" s="41">
        <v>141.80000000000001</v>
      </c>
      <c r="BB36" s="41">
        <v>146.30000000000001</v>
      </c>
      <c r="BC36" s="41">
        <v>156.5</v>
      </c>
      <c r="BD36" s="41">
        <v>168.2</v>
      </c>
      <c r="BE36" s="41">
        <v>9999.9</v>
      </c>
      <c r="BF36" s="41">
        <v>9999.9</v>
      </c>
      <c r="BG36" s="41">
        <v>9999.9</v>
      </c>
      <c r="BH36" s="41">
        <v>181.8</v>
      </c>
      <c r="BI36" s="41">
        <v>168.5</v>
      </c>
      <c r="BJ36" s="41">
        <v>176.3</v>
      </c>
      <c r="BK36" s="41">
        <v>173.6</v>
      </c>
      <c r="BL36" s="41">
        <v>165.1</v>
      </c>
      <c r="BM36" s="41">
        <v>170.1</v>
      </c>
      <c r="BN36" s="41">
        <v>181</v>
      </c>
      <c r="BO36" s="41">
        <v>184.9</v>
      </c>
      <c r="BP36" s="41">
        <v>184.1</v>
      </c>
      <c r="BQ36" s="41">
        <v>9999.9</v>
      </c>
      <c r="BR36" s="41">
        <v>9999.9</v>
      </c>
      <c r="BS36" s="41">
        <v>9999.9</v>
      </c>
      <c r="BT36" s="41">
        <v>141.5</v>
      </c>
      <c r="BU36" s="41">
        <v>156.1</v>
      </c>
      <c r="BV36" s="41">
        <v>153.6</v>
      </c>
      <c r="BW36" s="41">
        <v>167.4</v>
      </c>
      <c r="BX36" s="41">
        <v>182.8</v>
      </c>
      <c r="BY36" s="41">
        <v>193.1</v>
      </c>
      <c r="BZ36" s="41">
        <v>198.8</v>
      </c>
      <c r="CA36" s="41">
        <v>212.9</v>
      </c>
      <c r="CB36" s="41">
        <v>242.9</v>
      </c>
      <c r="CC36" s="41">
        <v>9999.9</v>
      </c>
      <c r="CD36" s="41">
        <v>9999.9</v>
      </c>
      <c r="CE36" s="41">
        <v>9999.9</v>
      </c>
      <c r="CF36" s="41">
        <v>220.2</v>
      </c>
      <c r="CG36" s="41">
        <v>219.6</v>
      </c>
      <c r="CH36" s="41">
        <v>214.9</v>
      </c>
      <c r="CI36" s="41">
        <v>214.4</v>
      </c>
      <c r="CJ36" s="41">
        <v>213.3</v>
      </c>
      <c r="CK36" s="41">
        <v>219.9</v>
      </c>
      <c r="CL36" s="41">
        <v>225.3</v>
      </c>
    </row>
    <row r="37" spans="1:90" x14ac:dyDescent="0.25">
      <c r="A37" s="38" t="s">
        <v>1671</v>
      </c>
      <c r="B37" s="38" t="s">
        <v>1672</v>
      </c>
      <c r="C37" s="39">
        <v>0.13309000000000001</v>
      </c>
      <c r="D37" s="41">
        <v>105.3</v>
      </c>
      <c r="E37" s="41">
        <v>112.5</v>
      </c>
      <c r="F37" s="41">
        <v>116.4</v>
      </c>
      <c r="G37" s="41">
        <v>117.1</v>
      </c>
      <c r="H37" s="41">
        <v>121.9</v>
      </c>
      <c r="I37" s="41">
        <v>127.6</v>
      </c>
      <c r="J37" s="41">
        <v>124.6</v>
      </c>
      <c r="K37" s="41">
        <v>119</v>
      </c>
      <c r="L37" s="41">
        <v>115.7</v>
      </c>
      <c r="M37" s="41">
        <v>113.5</v>
      </c>
      <c r="N37" s="41">
        <v>101.1</v>
      </c>
      <c r="O37" s="41">
        <v>100.7</v>
      </c>
      <c r="P37" s="41">
        <v>104.1</v>
      </c>
      <c r="Q37" s="41">
        <v>109.8</v>
      </c>
      <c r="R37" s="41">
        <v>104.5</v>
      </c>
      <c r="S37" s="41">
        <v>104.3</v>
      </c>
      <c r="T37" s="41">
        <v>123.5</v>
      </c>
      <c r="U37" s="41">
        <v>131.4</v>
      </c>
      <c r="V37" s="41">
        <v>131.4</v>
      </c>
      <c r="W37" s="41">
        <v>127.3</v>
      </c>
      <c r="X37" s="41">
        <v>124.1</v>
      </c>
      <c r="Y37" s="41">
        <v>113.6</v>
      </c>
      <c r="Z37" s="41">
        <v>112.6</v>
      </c>
      <c r="AA37" s="41">
        <v>117</v>
      </c>
      <c r="AB37" s="41">
        <v>128.6</v>
      </c>
      <c r="AC37" s="41">
        <v>138.5</v>
      </c>
      <c r="AD37" s="41">
        <v>126.5</v>
      </c>
      <c r="AE37" s="41">
        <v>118.2</v>
      </c>
      <c r="AF37" s="41">
        <v>118.6</v>
      </c>
      <c r="AG37" s="41">
        <v>122.1</v>
      </c>
      <c r="AH37" s="41">
        <v>118.1</v>
      </c>
      <c r="AI37" s="41">
        <v>116.8</v>
      </c>
      <c r="AJ37" s="41">
        <v>113.5</v>
      </c>
      <c r="AK37" s="41">
        <v>110.1</v>
      </c>
      <c r="AL37" s="41">
        <v>100.2</v>
      </c>
      <c r="AM37" s="41">
        <v>107.7</v>
      </c>
      <c r="AN37" s="41">
        <v>108.2</v>
      </c>
      <c r="AO37" s="41">
        <v>111.8</v>
      </c>
      <c r="AP37" s="41">
        <v>116.6</v>
      </c>
      <c r="AQ37" s="41">
        <v>124.2</v>
      </c>
      <c r="AR37" s="41">
        <v>141</v>
      </c>
      <c r="AS37" s="41">
        <v>144.30000000000001</v>
      </c>
      <c r="AT37" s="41">
        <v>141.4</v>
      </c>
      <c r="AU37" s="41">
        <v>141.4</v>
      </c>
      <c r="AV37" s="41">
        <v>141.4</v>
      </c>
      <c r="AW37" s="41">
        <v>140.80000000000001</v>
      </c>
      <c r="AX37" s="41">
        <v>135.30000000000001</v>
      </c>
      <c r="AY37" s="41">
        <v>138.6</v>
      </c>
      <c r="AZ37" s="41">
        <v>141.19999999999999</v>
      </c>
      <c r="BA37" s="41">
        <v>136.6</v>
      </c>
      <c r="BB37" s="41">
        <v>132.80000000000001</v>
      </c>
      <c r="BC37" s="41">
        <v>136.1</v>
      </c>
      <c r="BD37" s="41">
        <v>143.1</v>
      </c>
      <c r="BE37" s="41">
        <v>145.4</v>
      </c>
      <c r="BF37" s="41">
        <v>140.5</v>
      </c>
      <c r="BG37" s="41">
        <v>152.30000000000001</v>
      </c>
      <c r="BH37" s="41">
        <v>151.5</v>
      </c>
      <c r="BI37" s="41">
        <v>152.30000000000001</v>
      </c>
      <c r="BJ37" s="41">
        <v>148.4</v>
      </c>
      <c r="BK37" s="41">
        <v>142</v>
      </c>
      <c r="BL37" s="41">
        <v>155.4</v>
      </c>
      <c r="BM37" s="41">
        <v>160.1</v>
      </c>
      <c r="BN37" s="41">
        <v>156.5</v>
      </c>
      <c r="BO37" s="41">
        <v>165</v>
      </c>
      <c r="BP37" s="41">
        <v>165.3</v>
      </c>
      <c r="BQ37" s="41">
        <v>168.8</v>
      </c>
      <c r="BR37" s="41">
        <v>172.3</v>
      </c>
      <c r="BS37" s="41">
        <v>172.3</v>
      </c>
      <c r="BT37" s="41">
        <v>183.1</v>
      </c>
      <c r="BU37" s="41">
        <v>202.8</v>
      </c>
      <c r="BV37" s="41">
        <v>205.8</v>
      </c>
      <c r="BW37" s="41">
        <v>202.1</v>
      </c>
      <c r="BX37" s="41">
        <v>202.1</v>
      </c>
      <c r="BY37" s="41">
        <v>191.3</v>
      </c>
      <c r="BZ37" s="41">
        <v>192.9</v>
      </c>
      <c r="CA37" s="41">
        <v>206.3</v>
      </c>
      <c r="CB37" s="41">
        <v>221.8</v>
      </c>
      <c r="CC37" s="41">
        <v>251.2</v>
      </c>
      <c r="CD37" s="41">
        <v>239.1</v>
      </c>
      <c r="CE37" s="41">
        <v>240.6</v>
      </c>
      <c r="CF37" s="41">
        <v>249.8</v>
      </c>
      <c r="CG37" s="41">
        <v>241.2</v>
      </c>
      <c r="CH37" s="41">
        <v>237.5</v>
      </c>
      <c r="CI37" s="41">
        <v>231.4</v>
      </c>
      <c r="CJ37" s="41">
        <v>241.8</v>
      </c>
      <c r="CK37" s="41">
        <v>241.9</v>
      </c>
      <c r="CL37" s="41">
        <v>245.6</v>
      </c>
    </row>
    <row r="38" spans="1:90" x14ac:dyDescent="0.25">
      <c r="A38" s="38" t="s">
        <v>1673</v>
      </c>
      <c r="B38" s="38" t="s">
        <v>1674</v>
      </c>
      <c r="C38" s="39">
        <v>0.16399</v>
      </c>
      <c r="D38" s="41">
        <v>103.5</v>
      </c>
      <c r="E38" s="41">
        <v>102.8</v>
      </c>
      <c r="F38" s="41">
        <v>102.1</v>
      </c>
      <c r="G38" s="41">
        <v>104.9</v>
      </c>
      <c r="H38" s="41">
        <v>105.6</v>
      </c>
      <c r="I38" s="41">
        <v>106.3</v>
      </c>
      <c r="J38" s="41">
        <v>104.3</v>
      </c>
      <c r="K38" s="41">
        <v>102.5</v>
      </c>
      <c r="L38" s="41">
        <v>102.3</v>
      </c>
      <c r="M38" s="41">
        <v>104.7</v>
      </c>
      <c r="N38" s="41">
        <v>102.5</v>
      </c>
      <c r="O38" s="41">
        <v>101.4</v>
      </c>
      <c r="P38" s="41">
        <v>115.3</v>
      </c>
      <c r="Q38" s="41">
        <v>115.2</v>
      </c>
      <c r="R38" s="41">
        <v>115.1</v>
      </c>
      <c r="S38" s="41">
        <v>114</v>
      </c>
      <c r="T38" s="41">
        <v>114.1</v>
      </c>
      <c r="U38" s="41">
        <v>104.9</v>
      </c>
      <c r="V38" s="41">
        <v>108.6</v>
      </c>
      <c r="W38" s="41">
        <v>107.6</v>
      </c>
      <c r="X38" s="41">
        <v>107.8</v>
      </c>
      <c r="Y38" s="41">
        <v>112</v>
      </c>
      <c r="Z38" s="41">
        <v>111.9</v>
      </c>
      <c r="AA38" s="41">
        <v>108.8</v>
      </c>
      <c r="AB38" s="41">
        <v>112</v>
      </c>
      <c r="AC38" s="41">
        <v>113.1</v>
      </c>
      <c r="AD38" s="41">
        <v>112.9</v>
      </c>
      <c r="AE38" s="41">
        <v>111.8</v>
      </c>
      <c r="AF38" s="41">
        <v>104.3</v>
      </c>
      <c r="AG38" s="41">
        <v>105.9</v>
      </c>
      <c r="AH38" s="41">
        <v>104.4</v>
      </c>
      <c r="AI38" s="41">
        <v>105.2</v>
      </c>
      <c r="AJ38" s="41">
        <v>103.2</v>
      </c>
      <c r="AK38" s="41">
        <v>103.4</v>
      </c>
      <c r="AL38" s="41">
        <v>103.6</v>
      </c>
      <c r="AM38" s="41">
        <v>104.8</v>
      </c>
      <c r="AN38" s="41">
        <v>106.1</v>
      </c>
      <c r="AO38" s="41">
        <v>113.2</v>
      </c>
      <c r="AP38" s="41">
        <v>107.5</v>
      </c>
      <c r="AQ38" s="41">
        <v>109</v>
      </c>
      <c r="AR38" s="41">
        <v>105.4</v>
      </c>
      <c r="AS38" s="41">
        <v>109.5</v>
      </c>
      <c r="AT38" s="41">
        <v>111.9</v>
      </c>
      <c r="AU38" s="41">
        <v>122.5</v>
      </c>
      <c r="AV38" s="41">
        <v>119.6</v>
      </c>
      <c r="AW38" s="41">
        <v>117.5</v>
      </c>
      <c r="AX38" s="41">
        <v>115.3</v>
      </c>
      <c r="AY38" s="41">
        <v>107.1</v>
      </c>
      <c r="AZ38" s="41">
        <v>127</v>
      </c>
      <c r="BA38" s="41">
        <v>132.5</v>
      </c>
      <c r="BB38" s="41">
        <v>127.2</v>
      </c>
      <c r="BC38" s="41">
        <v>125.9</v>
      </c>
      <c r="BD38" s="41">
        <v>131.19999999999999</v>
      </c>
      <c r="BE38" s="41">
        <v>131.9</v>
      </c>
      <c r="BF38" s="41">
        <v>132.80000000000001</v>
      </c>
      <c r="BG38" s="41">
        <v>136.80000000000001</v>
      </c>
      <c r="BH38" s="41">
        <v>134.30000000000001</v>
      </c>
      <c r="BI38" s="41">
        <v>137.19999999999999</v>
      </c>
      <c r="BJ38" s="41">
        <v>139.6</v>
      </c>
      <c r="BK38" s="41">
        <v>148.19999999999999</v>
      </c>
      <c r="BL38" s="41">
        <v>148.9</v>
      </c>
      <c r="BM38" s="41">
        <v>140.30000000000001</v>
      </c>
      <c r="BN38" s="41">
        <v>131.69999999999999</v>
      </c>
      <c r="BO38" s="41">
        <v>133.80000000000001</v>
      </c>
      <c r="BP38" s="41">
        <v>132.30000000000001</v>
      </c>
      <c r="BQ38" s="41">
        <v>127.1</v>
      </c>
      <c r="BR38" s="41">
        <v>133.80000000000001</v>
      </c>
      <c r="BS38" s="41">
        <v>137.30000000000001</v>
      </c>
      <c r="BT38" s="41">
        <v>142.4</v>
      </c>
      <c r="BU38" s="41">
        <v>156.1</v>
      </c>
      <c r="BV38" s="41">
        <v>152.9</v>
      </c>
      <c r="BW38" s="41">
        <v>166.7</v>
      </c>
      <c r="BX38" s="41">
        <v>178.2</v>
      </c>
      <c r="BY38" s="41">
        <v>177.6</v>
      </c>
      <c r="BZ38" s="41">
        <v>174.3</v>
      </c>
      <c r="CA38" s="41">
        <v>184</v>
      </c>
      <c r="CB38" s="41">
        <v>180.7</v>
      </c>
      <c r="CC38" s="41">
        <v>181.7</v>
      </c>
      <c r="CD38" s="41">
        <v>195</v>
      </c>
      <c r="CE38" s="41">
        <v>207.6</v>
      </c>
      <c r="CF38" s="41">
        <v>207.5</v>
      </c>
      <c r="CG38" s="41">
        <v>210.1</v>
      </c>
      <c r="CH38" s="41">
        <v>204.5</v>
      </c>
      <c r="CI38" s="41">
        <v>201</v>
      </c>
      <c r="CJ38" s="41">
        <v>187.8</v>
      </c>
      <c r="CK38" s="41">
        <v>177.4</v>
      </c>
      <c r="CL38" s="41">
        <v>167.8</v>
      </c>
    </row>
    <row r="39" spans="1:90" x14ac:dyDescent="0.25">
      <c r="A39" s="38" t="s">
        <v>1675</v>
      </c>
      <c r="B39" s="38" t="s">
        <v>1676</v>
      </c>
      <c r="C39" s="39">
        <v>0.24113000000000001</v>
      </c>
      <c r="D39" s="41">
        <v>99.2</v>
      </c>
      <c r="E39" s="41">
        <v>102.8</v>
      </c>
      <c r="F39" s="41">
        <v>100.9</v>
      </c>
      <c r="G39" s="41">
        <v>96.7</v>
      </c>
      <c r="H39" s="41">
        <v>93.5</v>
      </c>
      <c r="I39" s="41">
        <v>90.8</v>
      </c>
      <c r="J39" s="41">
        <v>90.9</v>
      </c>
      <c r="K39" s="41">
        <v>90.1</v>
      </c>
      <c r="L39" s="41">
        <v>87.3</v>
      </c>
      <c r="M39" s="41">
        <v>85</v>
      </c>
      <c r="N39" s="41">
        <v>75.3</v>
      </c>
      <c r="O39" s="41">
        <v>73.8</v>
      </c>
      <c r="P39" s="41">
        <v>76.7</v>
      </c>
      <c r="Q39" s="41">
        <v>80</v>
      </c>
      <c r="R39" s="41">
        <v>80.3</v>
      </c>
      <c r="S39" s="41">
        <v>79.5</v>
      </c>
      <c r="T39" s="41">
        <v>79.8</v>
      </c>
      <c r="U39" s="41">
        <v>77.900000000000006</v>
      </c>
      <c r="V39" s="41">
        <v>75.8</v>
      </c>
      <c r="W39" s="41">
        <v>77.8</v>
      </c>
      <c r="X39" s="41">
        <v>79.8</v>
      </c>
      <c r="Y39" s="41">
        <v>85.4</v>
      </c>
      <c r="Z39" s="41">
        <v>87</v>
      </c>
      <c r="AA39" s="41">
        <v>86</v>
      </c>
      <c r="AB39" s="41">
        <v>86.8</v>
      </c>
      <c r="AC39" s="41">
        <v>86.4</v>
      </c>
      <c r="AD39" s="41">
        <v>84.1</v>
      </c>
      <c r="AE39" s="41">
        <v>83.8</v>
      </c>
      <c r="AF39" s="41">
        <v>83.6</v>
      </c>
      <c r="AG39" s="41">
        <v>81.3</v>
      </c>
      <c r="AH39" s="41">
        <v>81.5</v>
      </c>
      <c r="AI39" s="41">
        <v>83.1</v>
      </c>
      <c r="AJ39" s="41">
        <v>83</v>
      </c>
      <c r="AK39" s="41">
        <v>81.599999999999994</v>
      </c>
      <c r="AL39" s="41">
        <v>80.400000000000006</v>
      </c>
      <c r="AM39" s="41">
        <v>80.8</v>
      </c>
      <c r="AN39" s="41">
        <v>84.2</v>
      </c>
      <c r="AO39" s="41">
        <v>84.8</v>
      </c>
      <c r="AP39" s="41">
        <v>88.5</v>
      </c>
      <c r="AQ39" s="41">
        <v>91.8</v>
      </c>
      <c r="AR39" s="41">
        <v>94.3</v>
      </c>
      <c r="AS39" s="41">
        <v>96.9</v>
      </c>
      <c r="AT39" s="41">
        <v>97.1</v>
      </c>
      <c r="AU39" s="41">
        <v>98.4</v>
      </c>
      <c r="AV39" s="41">
        <v>98.7</v>
      </c>
      <c r="AW39" s="41">
        <v>98.1</v>
      </c>
      <c r="AX39" s="41">
        <v>97</v>
      </c>
      <c r="AY39" s="41">
        <v>95.6</v>
      </c>
      <c r="AZ39" s="41">
        <v>93.8</v>
      </c>
      <c r="BA39" s="41">
        <v>95</v>
      </c>
      <c r="BB39" s="41">
        <v>93.8</v>
      </c>
      <c r="BC39" s="41">
        <v>92.5</v>
      </c>
      <c r="BD39" s="41">
        <v>92</v>
      </c>
      <c r="BE39" s="41">
        <v>85.1</v>
      </c>
      <c r="BF39" s="41">
        <v>83</v>
      </c>
      <c r="BG39" s="41">
        <v>84</v>
      </c>
      <c r="BH39" s="41">
        <v>81.5</v>
      </c>
      <c r="BI39" s="41">
        <v>80.2</v>
      </c>
      <c r="BJ39" s="41">
        <v>79.900000000000006</v>
      </c>
      <c r="BK39" s="41">
        <v>83.5</v>
      </c>
      <c r="BL39" s="41">
        <v>87.1</v>
      </c>
      <c r="BM39" s="41">
        <v>88.8</v>
      </c>
      <c r="BN39" s="41">
        <v>89.3</v>
      </c>
      <c r="BO39" s="41">
        <v>88.7</v>
      </c>
      <c r="BP39" s="41">
        <v>88</v>
      </c>
      <c r="BQ39" s="41">
        <v>87.8</v>
      </c>
      <c r="BR39" s="41">
        <v>88.6</v>
      </c>
      <c r="BS39" s="41">
        <v>89.5</v>
      </c>
      <c r="BT39" s="41">
        <v>91.2</v>
      </c>
      <c r="BU39" s="41">
        <v>95</v>
      </c>
      <c r="BV39" s="41">
        <v>95</v>
      </c>
      <c r="BW39" s="41">
        <v>101.8</v>
      </c>
      <c r="BX39" s="41">
        <v>110.5</v>
      </c>
      <c r="BY39" s="41">
        <v>117</v>
      </c>
      <c r="BZ39" s="41">
        <v>120.1</v>
      </c>
      <c r="CA39" s="41">
        <v>119.5</v>
      </c>
      <c r="CB39" s="41">
        <v>123.5</v>
      </c>
      <c r="CC39" s="41">
        <v>129.5</v>
      </c>
      <c r="CD39" s="41">
        <v>125.2</v>
      </c>
      <c r="CE39" s="41">
        <v>124.3</v>
      </c>
      <c r="CF39" s="41">
        <v>120.3</v>
      </c>
      <c r="CG39" s="41">
        <v>117.7</v>
      </c>
      <c r="CH39" s="41">
        <v>114.4</v>
      </c>
      <c r="CI39" s="41">
        <v>110</v>
      </c>
      <c r="CJ39" s="41">
        <v>110.9</v>
      </c>
      <c r="CK39" s="41">
        <v>110.4</v>
      </c>
      <c r="CL39" s="41">
        <v>112.7</v>
      </c>
    </row>
    <row r="40" spans="1:90" x14ac:dyDescent="0.25">
      <c r="A40" s="38" t="s">
        <v>1677</v>
      </c>
      <c r="B40" s="38" t="s">
        <v>1678</v>
      </c>
      <c r="C40" s="39">
        <v>0.10340000000000001</v>
      </c>
      <c r="D40" s="41">
        <v>84.5</v>
      </c>
      <c r="E40" s="41">
        <v>83.3</v>
      </c>
      <c r="F40" s="41">
        <v>87.6</v>
      </c>
      <c r="G40" s="41">
        <v>100.8</v>
      </c>
      <c r="H40" s="41">
        <v>96.2</v>
      </c>
      <c r="I40" s="41">
        <v>91.1</v>
      </c>
      <c r="J40" s="41">
        <v>89</v>
      </c>
      <c r="K40" s="41">
        <v>87.1</v>
      </c>
      <c r="L40" s="41">
        <v>90.1</v>
      </c>
      <c r="M40" s="41">
        <v>96.6</v>
      </c>
      <c r="N40" s="41">
        <v>91.8</v>
      </c>
      <c r="O40" s="41">
        <v>87.8</v>
      </c>
      <c r="P40" s="41">
        <v>91.2</v>
      </c>
      <c r="Q40" s="41">
        <v>93.4</v>
      </c>
      <c r="R40" s="41">
        <v>89.9</v>
      </c>
      <c r="S40" s="41">
        <v>89</v>
      </c>
      <c r="T40" s="41">
        <v>90.4</v>
      </c>
      <c r="U40" s="41">
        <v>100.3</v>
      </c>
      <c r="V40" s="41">
        <v>96.6</v>
      </c>
      <c r="W40" s="41">
        <v>91.9</v>
      </c>
      <c r="X40" s="41">
        <v>99.8</v>
      </c>
      <c r="Y40" s="41">
        <v>109.6</v>
      </c>
      <c r="Z40" s="41">
        <v>98.2</v>
      </c>
      <c r="AA40" s="41">
        <v>88.1</v>
      </c>
      <c r="AB40" s="41">
        <v>81.599999999999994</v>
      </c>
      <c r="AC40" s="41">
        <v>88.5</v>
      </c>
      <c r="AD40" s="41">
        <v>105.6</v>
      </c>
      <c r="AE40" s="41">
        <v>103.1</v>
      </c>
      <c r="AF40" s="41">
        <v>98.8</v>
      </c>
      <c r="AG40" s="41">
        <v>107.2</v>
      </c>
      <c r="AH40" s="41">
        <v>103.6</v>
      </c>
      <c r="AI40" s="41">
        <v>104.3</v>
      </c>
      <c r="AJ40" s="41">
        <v>120</v>
      </c>
      <c r="AK40" s="41">
        <v>114.4</v>
      </c>
      <c r="AL40" s="41">
        <v>119.5</v>
      </c>
      <c r="AM40" s="41">
        <v>117.8</v>
      </c>
      <c r="AN40" s="41">
        <v>94.6</v>
      </c>
      <c r="AO40" s="41">
        <v>129.19999999999999</v>
      </c>
      <c r="AP40" s="41">
        <v>109.2</v>
      </c>
      <c r="AQ40" s="41">
        <v>120.2</v>
      </c>
      <c r="AR40" s="41">
        <v>113.3</v>
      </c>
      <c r="AS40" s="41">
        <v>116.9</v>
      </c>
      <c r="AT40" s="41">
        <v>122</v>
      </c>
      <c r="AU40" s="41">
        <v>132.1</v>
      </c>
      <c r="AV40" s="41">
        <v>182.1</v>
      </c>
      <c r="AW40" s="41">
        <v>185.3</v>
      </c>
      <c r="AX40" s="41">
        <v>150</v>
      </c>
      <c r="AY40" s="41">
        <v>135.1</v>
      </c>
      <c r="AZ40" s="41">
        <v>139.19999999999999</v>
      </c>
      <c r="BA40" s="41">
        <v>128.4</v>
      </c>
      <c r="BB40" s="41">
        <v>120.7</v>
      </c>
      <c r="BC40" s="41">
        <v>123</v>
      </c>
      <c r="BD40" s="41">
        <v>133</v>
      </c>
      <c r="BE40" s="41">
        <v>127.8</v>
      </c>
      <c r="BF40" s="41">
        <v>140.80000000000001</v>
      </c>
      <c r="BG40" s="41">
        <v>182.7</v>
      </c>
      <c r="BH40" s="41">
        <v>204.1</v>
      </c>
      <c r="BI40" s="41">
        <v>166.6</v>
      </c>
      <c r="BJ40" s="41">
        <v>148.30000000000001</v>
      </c>
      <c r="BK40" s="41">
        <v>146.1</v>
      </c>
      <c r="BL40" s="41">
        <v>150.1</v>
      </c>
      <c r="BM40" s="41">
        <v>153.19999999999999</v>
      </c>
      <c r="BN40" s="41">
        <v>181.9</v>
      </c>
      <c r="BO40" s="41">
        <v>201.4</v>
      </c>
      <c r="BP40" s="41">
        <v>172.9</v>
      </c>
      <c r="BQ40" s="41">
        <v>178.7</v>
      </c>
      <c r="BR40" s="41">
        <v>185.5</v>
      </c>
      <c r="BS40" s="41">
        <v>181.1</v>
      </c>
      <c r="BT40" s="41">
        <v>192.8</v>
      </c>
      <c r="BU40" s="41">
        <v>171.2</v>
      </c>
      <c r="BV40" s="41">
        <v>193.6</v>
      </c>
      <c r="BW40" s="41">
        <v>181.4</v>
      </c>
      <c r="BX40" s="41">
        <v>163.69999999999999</v>
      </c>
      <c r="BY40" s="41">
        <v>209.1</v>
      </c>
      <c r="BZ40" s="41">
        <v>244</v>
      </c>
      <c r="CA40" s="41">
        <v>229</v>
      </c>
      <c r="CB40" s="41">
        <v>253.7</v>
      </c>
      <c r="CC40" s="41">
        <v>281.39999999999998</v>
      </c>
      <c r="CD40" s="41">
        <v>260.39999999999998</v>
      </c>
      <c r="CE40" s="41">
        <v>207.8</v>
      </c>
      <c r="CF40" s="41">
        <v>186.3</v>
      </c>
      <c r="CG40" s="41">
        <v>138.5</v>
      </c>
      <c r="CH40" s="41">
        <v>139.30000000000001</v>
      </c>
      <c r="CI40" s="41">
        <v>158.6</v>
      </c>
      <c r="CJ40" s="41">
        <v>133.30000000000001</v>
      </c>
      <c r="CK40" s="41">
        <v>128.6</v>
      </c>
      <c r="CL40" s="41">
        <v>126.8</v>
      </c>
    </row>
    <row r="41" spans="1:90" x14ac:dyDescent="0.25">
      <c r="A41" s="38" t="s">
        <v>1679</v>
      </c>
      <c r="B41" s="38" t="s">
        <v>1680</v>
      </c>
      <c r="C41" s="39">
        <v>9.3990000000000004E-2</v>
      </c>
      <c r="D41" s="41">
        <v>103.9</v>
      </c>
      <c r="E41" s="41">
        <v>96.3</v>
      </c>
      <c r="F41" s="41">
        <v>82.4</v>
      </c>
      <c r="G41" s="41">
        <v>9999.9</v>
      </c>
      <c r="H41" s="41">
        <v>9999.9</v>
      </c>
      <c r="I41" s="41">
        <v>9999.9</v>
      </c>
      <c r="J41" s="41">
        <v>9999.9</v>
      </c>
      <c r="K41" s="41">
        <v>9999.9</v>
      </c>
      <c r="L41" s="41">
        <v>9999.9</v>
      </c>
      <c r="M41" s="41">
        <v>97.2</v>
      </c>
      <c r="N41" s="41">
        <v>104.2</v>
      </c>
      <c r="O41" s="41">
        <v>99.6</v>
      </c>
      <c r="P41" s="41">
        <v>99.6</v>
      </c>
      <c r="Q41" s="41">
        <v>94.6</v>
      </c>
      <c r="R41" s="41">
        <v>97.1</v>
      </c>
      <c r="S41" s="41">
        <v>9999.9</v>
      </c>
      <c r="T41" s="41">
        <v>9999.9</v>
      </c>
      <c r="U41" s="41">
        <v>9999.9</v>
      </c>
      <c r="V41" s="41">
        <v>9999.9</v>
      </c>
      <c r="W41" s="41">
        <v>9999.9</v>
      </c>
      <c r="X41" s="41">
        <v>9999.9</v>
      </c>
      <c r="Y41" s="41">
        <v>116.9</v>
      </c>
      <c r="Z41" s="41">
        <v>115.8</v>
      </c>
      <c r="AA41" s="41">
        <v>112.4</v>
      </c>
      <c r="AB41" s="41">
        <v>107.3</v>
      </c>
      <c r="AC41" s="41">
        <v>102</v>
      </c>
      <c r="AD41" s="41">
        <v>104.7</v>
      </c>
      <c r="AE41" s="41">
        <v>9999.9</v>
      </c>
      <c r="AF41" s="41">
        <v>9999.9</v>
      </c>
      <c r="AG41" s="41">
        <v>9999.9</v>
      </c>
      <c r="AH41" s="41">
        <v>9999.9</v>
      </c>
      <c r="AI41" s="41">
        <v>9999.9</v>
      </c>
      <c r="AJ41" s="41">
        <v>9999.9</v>
      </c>
      <c r="AK41" s="41">
        <v>116.9</v>
      </c>
      <c r="AL41" s="41">
        <v>124</v>
      </c>
      <c r="AM41" s="41">
        <v>131.69999999999999</v>
      </c>
      <c r="AN41" s="41">
        <v>135.80000000000001</v>
      </c>
      <c r="AO41" s="41">
        <v>123.7</v>
      </c>
      <c r="AP41" s="41">
        <v>126.8</v>
      </c>
      <c r="AQ41" s="41">
        <v>9999.9</v>
      </c>
      <c r="AR41" s="41">
        <v>9999.9</v>
      </c>
      <c r="AS41" s="41">
        <v>9999.9</v>
      </c>
      <c r="AT41" s="41">
        <v>9999.9</v>
      </c>
      <c r="AU41" s="41">
        <v>9999.9</v>
      </c>
      <c r="AV41" s="41">
        <v>9999.9</v>
      </c>
      <c r="AW41" s="41">
        <v>118.5</v>
      </c>
      <c r="AX41" s="41">
        <v>121.9</v>
      </c>
      <c r="AY41" s="41">
        <v>130.6</v>
      </c>
      <c r="AZ41" s="41">
        <v>141.5</v>
      </c>
      <c r="BA41" s="41">
        <v>127.9</v>
      </c>
      <c r="BB41" s="41">
        <v>122.6</v>
      </c>
      <c r="BC41" s="41">
        <v>9999.9</v>
      </c>
      <c r="BD41" s="41">
        <v>9999.9</v>
      </c>
      <c r="BE41" s="41">
        <v>9999.9</v>
      </c>
      <c r="BF41" s="41">
        <v>9999.9</v>
      </c>
      <c r="BG41" s="41">
        <v>9999.9</v>
      </c>
      <c r="BH41" s="41">
        <v>9999.9</v>
      </c>
      <c r="BI41" s="41">
        <v>130.19999999999999</v>
      </c>
      <c r="BJ41" s="41">
        <v>130.19999999999999</v>
      </c>
      <c r="BK41" s="41">
        <v>129.30000000000001</v>
      </c>
      <c r="BL41" s="41">
        <v>124.2</v>
      </c>
      <c r="BM41" s="41">
        <v>119</v>
      </c>
      <c r="BN41" s="41">
        <v>115.8</v>
      </c>
      <c r="BO41" s="41">
        <v>9999.9</v>
      </c>
      <c r="BP41" s="41">
        <v>9999.9</v>
      </c>
      <c r="BQ41" s="41">
        <v>9999.9</v>
      </c>
      <c r="BR41" s="41">
        <v>9999.9</v>
      </c>
      <c r="BS41" s="41">
        <v>9999.9</v>
      </c>
      <c r="BT41" s="41">
        <v>9999.9</v>
      </c>
      <c r="BU41" s="41">
        <v>133.19999999999999</v>
      </c>
      <c r="BV41" s="41">
        <v>190.2</v>
      </c>
      <c r="BW41" s="41">
        <v>190.1</v>
      </c>
      <c r="BX41" s="41">
        <v>200.6</v>
      </c>
      <c r="BY41" s="41">
        <v>211.3</v>
      </c>
      <c r="BZ41" s="41">
        <v>207.7</v>
      </c>
      <c r="CA41" s="41">
        <v>9999.9</v>
      </c>
      <c r="CB41" s="41">
        <v>9999.9</v>
      </c>
      <c r="CC41" s="41">
        <v>9999.9</v>
      </c>
      <c r="CD41" s="41">
        <v>9999.9</v>
      </c>
      <c r="CE41" s="41">
        <v>9999.9</v>
      </c>
      <c r="CF41" s="41">
        <v>9999.9</v>
      </c>
      <c r="CG41" s="41">
        <v>223.9</v>
      </c>
      <c r="CH41" s="41">
        <v>224.2</v>
      </c>
      <c r="CI41" s="41">
        <v>226.4</v>
      </c>
      <c r="CJ41" s="41">
        <v>247.4</v>
      </c>
      <c r="CK41" s="41">
        <v>220.1</v>
      </c>
      <c r="CL41" s="41">
        <v>185.2</v>
      </c>
    </row>
    <row r="42" spans="1:90" x14ac:dyDescent="0.25">
      <c r="A42" s="38" t="s">
        <v>1681</v>
      </c>
      <c r="B42" s="38" t="s">
        <v>1682</v>
      </c>
      <c r="C42" s="39">
        <v>4.5769999999999998E-2</v>
      </c>
      <c r="D42" s="41">
        <v>88.8</v>
      </c>
      <c r="E42" s="41">
        <v>92.2</v>
      </c>
      <c r="F42" s="41">
        <v>92</v>
      </c>
      <c r="G42" s="41">
        <v>97.1</v>
      </c>
      <c r="H42" s="41">
        <v>90.4</v>
      </c>
      <c r="I42" s="41">
        <v>98.6</v>
      </c>
      <c r="J42" s="41">
        <v>94.3</v>
      </c>
      <c r="K42" s="41">
        <v>99</v>
      </c>
      <c r="L42" s="41">
        <v>96.3</v>
      </c>
      <c r="M42" s="41">
        <v>104.6</v>
      </c>
      <c r="N42" s="41">
        <v>100.7</v>
      </c>
      <c r="O42" s="41">
        <v>83</v>
      </c>
      <c r="P42" s="41">
        <v>82.1</v>
      </c>
      <c r="Q42" s="41">
        <v>87</v>
      </c>
      <c r="R42" s="41">
        <v>97.9</v>
      </c>
      <c r="S42" s="41">
        <v>104.9</v>
      </c>
      <c r="T42" s="41">
        <v>91</v>
      </c>
      <c r="U42" s="41">
        <v>81.3</v>
      </c>
      <c r="V42" s="41">
        <v>88.6</v>
      </c>
      <c r="W42" s="41">
        <v>95.2</v>
      </c>
      <c r="X42" s="41">
        <v>107.7</v>
      </c>
      <c r="Y42" s="41">
        <v>96</v>
      </c>
      <c r="Z42" s="41">
        <v>89.8</v>
      </c>
      <c r="AA42" s="41">
        <v>91.9</v>
      </c>
      <c r="AB42" s="41">
        <v>107.2</v>
      </c>
      <c r="AC42" s="41">
        <v>109.8</v>
      </c>
      <c r="AD42" s="41">
        <v>111.3</v>
      </c>
      <c r="AE42" s="41">
        <v>113.8</v>
      </c>
      <c r="AF42" s="41">
        <v>99.5</v>
      </c>
      <c r="AG42" s="41">
        <v>111.3</v>
      </c>
      <c r="AH42" s="41">
        <v>113.9</v>
      </c>
      <c r="AI42" s="41">
        <v>135.6</v>
      </c>
      <c r="AJ42" s="41">
        <v>125</v>
      </c>
      <c r="AK42" s="41">
        <v>127.8</v>
      </c>
      <c r="AL42" s="41">
        <v>123.8</v>
      </c>
      <c r="AM42" s="41">
        <v>107.9</v>
      </c>
      <c r="AN42" s="41">
        <v>105.7</v>
      </c>
      <c r="AO42" s="41">
        <v>120.9</v>
      </c>
      <c r="AP42" s="41">
        <v>110.2</v>
      </c>
      <c r="AQ42" s="41">
        <v>114.8</v>
      </c>
      <c r="AR42" s="41">
        <v>145.4</v>
      </c>
      <c r="AS42" s="41">
        <v>134.4</v>
      </c>
      <c r="AT42" s="41">
        <v>126.7</v>
      </c>
      <c r="AU42" s="41">
        <v>123.2</v>
      </c>
      <c r="AV42" s="41">
        <v>145.6</v>
      </c>
      <c r="AW42" s="41">
        <v>129.69999999999999</v>
      </c>
      <c r="AX42" s="41">
        <v>114.9</v>
      </c>
      <c r="AY42" s="41">
        <v>123.1</v>
      </c>
      <c r="AZ42" s="41">
        <v>122.8</v>
      </c>
      <c r="BA42" s="41">
        <v>120.5</v>
      </c>
      <c r="BB42" s="41">
        <v>144.69999999999999</v>
      </c>
      <c r="BC42" s="41">
        <v>145.5</v>
      </c>
      <c r="BD42" s="41">
        <v>121.2</v>
      </c>
      <c r="BE42" s="41">
        <v>116.5</v>
      </c>
      <c r="BF42" s="41">
        <v>140.30000000000001</v>
      </c>
      <c r="BG42" s="41">
        <v>161.69999999999999</v>
      </c>
      <c r="BH42" s="41">
        <v>176.5</v>
      </c>
      <c r="BI42" s="41">
        <v>170.5</v>
      </c>
      <c r="BJ42" s="41">
        <v>155.9</v>
      </c>
      <c r="BK42" s="41">
        <v>156.69999999999999</v>
      </c>
      <c r="BL42" s="41">
        <v>161.5</v>
      </c>
      <c r="BM42" s="41">
        <v>165.9</v>
      </c>
      <c r="BN42" s="41">
        <v>181</v>
      </c>
      <c r="BO42" s="41">
        <v>203.9</v>
      </c>
      <c r="BP42" s="41">
        <v>183.4</v>
      </c>
      <c r="BQ42" s="41">
        <v>163.6</v>
      </c>
      <c r="BR42" s="41">
        <v>186.3</v>
      </c>
      <c r="BS42" s="41">
        <v>177.8</v>
      </c>
      <c r="BT42" s="41">
        <v>174.1</v>
      </c>
      <c r="BU42" s="41">
        <v>174.3</v>
      </c>
      <c r="BV42" s="41">
        <v>156.6</v>
      </c>
      <c r="BW42" s="41">
        <v>158.80000000000001</v>
      </c>
      <c r="BX42" s="41">
        <v>181.7</v>
      </c>
      <c r="BY42" s="41">
        <v>192.1</v>
      </c>
      <c r="BZ42" s="41">
        <v>182.5</v>
      </c>
      <c r="CA42" s="41">
        <v>209.2</v>
      </c>
      <c r="CB42" s="41">
        <v>184</v>
      </c>
      <c r="CC42" s="41">
        <v>189.1</v>
      </c>
      <c r="CD42" s="41">
        <v>182.5</v>
      </c>
      <c r="CE42" s="41">
        <v>196.1</v>
      </c>
      <c r="CF42" s="41">
        <v>191.2</v>
      </c>
      <c r="CG42" s="41">
        <v>194.2</v>
      </c>
      <c r="CH42" s="41">
        <v>186.5</v>
      </c>
      <c r="CI42" s="41">
        <v>190.9</v>
      </c>
      <c r="CJ42" s="41">
        <v>186.8</v>
      </c>
      <c r="CK42" s="41">
        <v>196.6</v>
      </c>
      <c r="CL42" s="41">
        <v>214.3</v>
      </c>
    </row>
    <row r="43" spans="1:90" x14ac:dyDescent="0.25">
      <c r="A43" s="38" t="s">
        <v>1683</v>
      </c>
      <c r="B43" s="38" t="s">
        <v>1684</v>
      </c>
      <c r="C43" s="39">
        <v>7.6090000000000005E-2</v>
      </c>
      <c r="D43" s="41">
        <v>95.9</v>
      </c>
      <c r="E43" s="41">
        <v>110.3</v>
      </c>
      <c r="F43" s="41">
        <v>113.3</v>
      </c>
      <c r="G43" s="41">
        <v>122.4</v>
      </c>
      <c r="H43" s="41">
        <v>117.1</v>
      </c>
      <c r="I43" s="41">
        <v>113.3</v>
      </c>
      <c r="J43" s="41">
        <v>137.5</v>
      </c>
      <c r="K43" s="41">
        <v>128.4</v>
      </c>
      <c r="L43" s="41">
        <v>113.3</v>
      </c>
      <c r="M43" s="41">
        <v>113.3</v>
      </c>
      <c r="N43" s="41">
        <v>120.8</v>
      </c>
      <c r="O43" s="41">
        <v>125.4</v>
      </c>
      <c r="P43" s="41">
        <v>113.3</v>
      </c>
      <c r="Q43" s="41">
        <v>120.9</v>
      </c>
      <c r="R43" s="41">
        <v>113.3</v>
      </c>
      <c r="S43" s="41">
        <v>113.3</v>
      </c>
      <c r="T43" s="41">
        <v>128.4</v>
      </c>
      <c r="U43" s="41">
        <v>143.5</v>
      </c>
      <c r="V43" s="41">
        <v>143.5</v>
      </c>
      <c r="W43" s="41">
        <v>137.80000000000001</v>
      </c>
      <c r="X43" s="41">
        <v>135.9</v>
      </c>
      <c r="Y43" s="41">
        <v>113.3</v>
      </c>
      <c r="Z43" s="41">
        <v>107.8</v>
      </c>
      <c r="AA43" s="41">
        <v>106.3</v>
      </c>
      <c r="AB43" s="41">
        <v>107.8</v>
      </c>
      <c r="AC43" s="41">
        <v>104.5</v>
      </c>
      <c r="AD43" s="41">
        <v>113.8</v>
      </c>
      <c r="AE43" s="41">
        <v>123.4</v>
      </c>
      <c r="AF43" s="41">
        <v>122.7</v>
      </c>
      <c r="AG43" s="41">
        <v>120.4</v>
      </c>
      <c r="AH43" s="41">
        <v>120.4</v>
      </c>
      <c r="AI43" s="41">
        <v>120.4</v>
      </c>
      <c r="AJ43" s="41">
        <v>118.1</v>
      </c>
      <c r="AK43" s="41">
        <v>113.5</v>
      </c>
      <c r="AL43" s="41">
        <v>112.7</v>
      </c>
      <c r="AM43" s="41">
        <v>106.8</v>
      </c>
      <c r="AN43" s="41">
        <v>99.5</v>
      </c>
      <c r="AO43" s="41">
        <v>129.19999999999999</v>
      </c>
      <c r="AP43" s="41">
        <v>157.4</v>
      </c>
      <c r="AQ43" s="41">
        <v>151.19999999999999</v>
      </c>
      <c r="AR43" s="41">
        <v>151.19999999999999</v>
      </c>
      <c r="AS43" s="41">
        <v>151.19999999999999</v>
      </c>
      <c r="AT43" s="41">
        <v>151.19999999999999</v>
      </c>
      <c r="AU43" s="41">
        <v>151.19999999999999</v>
      </c>
      <c r="AV43" s="41">
        <v>151.19999999999999</v>
      </c>
      <c r="AW43" s="41">
        <v>151.19999999999999</v>
      </c>
      <c r="AX43" s="41">
        <v>98.4</v>
      </c>
      <c r="AY43" s="41">
        <v>85.2</v>
      </c>
      <c r="AZ43" s="41">
        <v>85.6</v>
      </c>
      <c r="BA43" s="41">
        <v>85.2</v>
      </c>
      <c r="BB43" s="41">
        <v>89.6</v>
      </c>
      <c r="BC43" s="41">
        <v>94</v>
      </c>
      <c r="BD43" s="41">
        <v>94</v>
      </c>
      <c r="BE43" s="41">
        <v>94</v>
      </c>
      <c r="BF43" s="41">
        <v>94.8</v>
      </c>
      <c r="BG43" s="41">
        <v>87.7</v>
      </c>
      <c r="BH43" s="41">
        <v>89.6</v>
      </c>
      <c r="BI43" s="41">
        <v>89.6</v>
      </c>
      <c r="BJ43" s="41">
        <v>122.6</v>
      </c>
      <c r="BK43" s="41">
        <v>133.6</v>
      </c>
      <c r="BL43" s="41">
        <v>128.30000000000001</v>
      </c>
      <c r="BM43" s="41">
        <v>154.5</v>
      </c>
      <c r="BN43" s="41">
        <v>142.4</v>
      </c>
      <c r="BO43" s="41">
        <v>176.5</v>
      </c>
      <c r="BP43" s="41">
        <v>265.60000000000002</v>
      </c>
      <c r="BQ43" s="41">
        <v>265.60000000000002</v>
      </c>
      <c r="BR43" s="41">
        <v>204</v>
      </c>
      <c r="BS43" s="41">
        <v>129.19999999999999</v>
      </c>
      <c r="BT43" s="41">
        <v>168.8</v>
      </c>
      <c r="BU43" s="41">
        <v>153</v>
      </c>
      <c r="BV43" s="41">
        <v>140.19999999999999</v>
      </c>
      <c r="BW43" s="41">
        <v>121.5</v>
      </c>
      <c r="BX43" s="41">
        <v>131</v>
      </c>
      <c r="BY43" s="41">
        <v>168.8</v>
      </c>
      <c r="BZ43" s="41">
        <v>207.8</v>
      </c>
      <c r="CA43" s="41">
        <v>208.4</v>
      </c>
      <c r="CB43" s="41">
        <v>208.4</v>
      </c>
      <c r="CC43" s="41">
        <v>208.4</v>
      </c>
      <c r="CD43" s="41">
        <v>208.4</v>
      </c>
      <c r="CE43" s="41">
        <v>173.2</v>
      </c>
      <c r="CF43" s="41">
        <v>117.1</v>
      </c>
      <c r="CG43" s="41">
        <v>130.1</v>
      </c>
      <c r="CH43" s="41">
        <v>101.4</v>
      </c>
      <c r="CI43" s="41">
        <v>107.2</v>
      </c>
      <c r="CJ43" s="41">
        <v>111.6</v>
      </c>
      <c r="CK43" s="41">
        <v>102.8</v>
      </c>
      <c r="CL43" s="41">
        <v>102.8</v>
      </c>
    </row>
    <row r="44" spans="1:90" x14ac:dyDescent="0.25">
      <c r="A44" s="38" t="s">
        <v>1685</v>
      </c>
      <c r="B44" s="38" t="s">
        <v>1686</v>
      </c>
      <c r="C44" s="39">
        <v>3.7159999999999999E-2</v>
      </c>
      <c r="D44" s="41">
        <v>9999.9</v>
      </c>
      <c r="E44" s="41">
        <v>9999.9</v>
      </c>
      <c r="F44" s="41">
        <v>9999.9</v>
      </c>
      <c r="G44" s="41">
        <v>9999.9</v>
      </c>
      <c r="H44" s="41">
        <v>9999.9</v>
      </c>
      <c r="I44" s="41">
        <v>9999.9</v>
      </c>
      <c r="J44" s="41">
        <v>9999.9</v>
      </c>
      <c r="K44" s="41">
        <v>9999.9</v>
      </c>
      <c r="L44" s="41">
        <v>9999.9</v>
      </c>
      <c r="M44" s="41">
        <v>9999.9</v>
      </c>
      <c r="N44" s="41">
        <v>9999.9</v>
      </c>
      <c r="O44" s="41">
        <v>9999.9</v>
      </c>
      <c r="P44" s="41">
        <v>9999.9</v>
      </c>
      <c r="Q44" s="41">
        <v>9999.9</v>
      </c>
      <c r="R44" s="41">
        <v>9999.9</v>
      </c>
      <c r="S44" s="41">
        <v>9999.9</v>
      </c>
      <c r="T44" s="41">
        <v>9999.9</v>
      </c>
      <c r="U44" s="41">
        <v>9999.9</v>
      </c>
      <c r="V44" s="41">
        <v>9999.9</v>
      </c>
      <c r="W44" s="41">
        <v>9999.9</v>
      </c>
      <c r="X44" s="41">
        <v>9999.9</v>
      </c>
      <c r="Y44" s="41">
        <v>9999.9</v>
      </c>
      <c r="Z44" s="41">
        <v>9999.9</v>
      </c>
      <c r="AA44" s="41">
        <v>9999.9</v>
      </c>
      <c r="AB44" s="41">
        <v>9999.9</v>
      </c>
      <c r="AC44" s="41">
        <v>9999.9</v>
      </c>
      <c r="AD44" s="41">
        <v>9999.9</v>
      </c>
      <c r="AE44" s="41">
        <v>9999.9</v>
      </c>
      <c r="AF44" s="41">
        <v>9999.9</v>
      </c>
      <c r="AG44" s="41">
        <v>79.7</v>
      </c>
      <c r="AH44" s="41">
        <v>9999.9</v>
      </c>
      <c r="AI44" s="41">
        <v>9999.9</v>
      </c>
      <c r="AJ44" s="41">
        <v>9999.9</v>
      </c>
      <c r="AK44" s="41">
        <v>9999.9</v>
      </c>
      <c r="AL44" s="41">
        <v>9999.9</v>
      </c>
      <c r="AM44" s="41">
        <v>9999.9</v>
      </c>
      <c r="AN44" s="41">
        <v>9999.9</v>
      </c>
      <c r="AO44" s="41">
        <v>9999.9</v>
      </c>
      <c r="AP44" s="41">
        <v>9999.9</v>
      </c>
      <c r="AQ44" s="41">
        <v>9999.9</v>
      </c>
      <c r="AR44" s="41">
        <v>9999.9</v>
      </c>
      <c r="AS44" s="41">
        <v>77.099999999999994</v>
      </c>
      <c r="AT44" s="41">
        <v>9999.9</v>
      </c>
      <c r="AU44" s="41">
        <v>9999.9</v>
      </c>
      <c r="AV44" s="41">
        <v>9999.9</v>
      </c>
      <c r="AW44" s="41">
        <v>9999.9</v>
      </c>
      <c r="AX44" s="41">
        <v>9999.9</v>
      </c>
      <c r="AY44" s="41">
        <v>9999.9</v>
      </c>
      <c r="AZ44" s="41">
        <v>9999.9</v>
      </c>
      <c r="BA44" s="41">
        <v>9999.9</v>
      </c>
      <c r="BB44" s="41">
        <v>9999.9</v>
      </c>
      <c r="BC44" s="41">
        <v>9999.9</v>
      </c>
      <c r="BD44" s="41">
        <v>9999.9</v>
      </c>
      <c r="BE44" s="41">
        <v>102.7</v>
      </c>
      <c r="BF44" s="41">
        <v>9999.9</v>
      </c>
      <c r="BG44" s="41">
        <v>9999.9</v>
      </c>
      <c r="BH44" s="41">
        <v>9999.9</v>
      </c>
      <c r="BI44" s="41">
        <v>9999.9</v>
      </c>
      <c r="BJ44" s="41">
        <v>9999.9</v>
      </c>
      <c r="BK44" s="41">
        <v>9999.9</v>
      </c>
      <c r="BL44" s="41">
        <v>9999.9</v>
      </c>
      <c r="BM44" s="41">
        <v>9999.9</v>
      </c>
      <c r="BN44" s="41">
        <v>9999.9</v>
      </c>
      <c r="BO44" s="41">
        <v>9999.9</v>
      </c>
      <c r="BP44" s="41">
        <v>9999.9</v>
      </c>
      <c r="BQ44" s="41">
        <v>179.2</v>
      </c>
      <c r="BR44" s="41">
        <v>9999.9</v>
      </c>
      <c r="BS44" s="41">
        <v>9999.9</v>
      </c>
      <c r="BT44" s="41">
        <v>9999.9</v>
      </c>
      <c r="BU44" s="41">
        <v>9999.9</v>
      </c>
      <c r="BV44" s="41">
        <v>9999.9</v>
      </c>
      <c r="BW44" s="41">
        <v>9999.9</v>
      </c>
      <c r="BX44" s="41">
        <v>9999.9</v>
      </c>
      <c r="BY44" s="41">
        <v>9999.9</v>
      </c>
      <c r="BZ44" s="41">
        <v>9999.9</v>
      </c>
      <c r="CA44" s="41">
        <v>9999.9</v>
      </c>
      <c r="CB44" s="41">
        <v>9999.9</v>
      </c>
      <c r="CC44" s="41">
        <v>119.7</v>
      </c>
      <c r="CD44" s="41">
        <v>9999.9</v>
      </c>
      <c r="CE44" s="41">
        <v>9999.9</v>
      </c>
      <c r="CF44" s="41">
        <v>9999.9</v>
      </c>
      <c r="CG44" s="41">
        <v>9999.9</v>
      </c>
      <c r="CH44" s="41">
        <v>9999.9</v>
      </c>
      <c r="CI44" s="41">
        <v>9999.9</v>
      </c>
      <c r="CJ44" s="41">
        <v>9999.9</v>
      </c>
      <c r="CK44" s="41">
        <v>9999.9</v>
      </c>
      <c r="CL44" s="41">
        <v>9999.9</v>
      </c>
    </row>
    <row r="45" spans="1:90" x14ac:dyDescent="0.25">
      <c r="A45" s="38" t="s">
        <v>1687</v>
      </c>
      <c r="B45" s="38" t="s">
        <v>1688</v>
      </c>
      <c r="C45" s="39">
        <v>7.2249999999999995E-2</v>
      </c>
      <c r="D45" s="41">
        <v>85.4</v>
      </c>
      <c r="E45" s="41">
        <v>83.7</v>
      </c>
      <c r="F45" s="41">
        <v>94.9</v>
      </c>
      <c r="G45" s="41">
        <v>137.80000000000001</v>
      </c>
      <c r="H45" s="41">
        <v>131.30000000000001</v>
      </c>
      <c r="I45" s="41">
        <v>119.5</v>
      </c>
      <c r="J45" s="41">
        <v>98.9</v>
      </c>
      <c r="K45" s="41">
        <v>102.8</v>
      </c>
      <c r="L45" s="41">
        <v>134.5</v>
      </c>
      <c r="M45" s="41">
        <v>135.5</v>
      </c>
      <c r="N45" s="41">
        <v>116.4</v>
      </c>
      <c r="O45" s="41">
        <v>112</v>
      </c>
      <c r="P45" s="41">
        <v>115.2</v>
      </c>
      <c r="Q45" s="41">
        <v>171.3</v>
      </c>
      <c r="R45" s="41">
        <v>205.6</v>
      </c>
      <c r="S45" s="41">
        <v>245.7</v>
      </c>
      <c r="T45" s="41">
        <v>196.7</v>
      </c>
      <c r="U45" s="41">
        <v>116.5</v>
      </c>
      <c r="V45" s="41">
        <v>106.4</v>
      </c>
      <c r="W45" s="41">
        <v>123.5</v>
      </c>
      <c r="X45" s="41">
        <v>186.7</v>
      </c>
      <c r="Y45" s="41">
        <v>159.80000000000001</v>
      </c>
      <c r="Z45" s="41">
        <v>155.19999999999999</v>
      </c>
      <c r="AA45" s="41">
        <v>123.1</v>
      </c>
      <c r="AB45" s="41">
        <v>158.9</v>
      </c>
      <c r="AC45" s="41">
        <v>185.5</v>
      </c>
      <c r="AD45" s="41">
        <v>222.6</v>
      </c>
      <c r="AE45" s="41">
        <v>263.60000000000002</v>
      </c>
      <c r="AF45" s="41">
        <v>269.39999999999998</v>
      </c>
      <c r="AG45" s="41">
        <v>147.19999999999999</v>
      </c>
      <c r="AH45" s="41">
        <v>114.3</v>
      </c>
      <c r="AI45" s="41">
        <v>152.30000000000001</v>
      </c>
      <c r="AJ45" s="41">
        <v>248.8</v>
      </c>
      <c r="AK45" s="41">
        <v>220.2</v>
      </c>
      <c r="AL45" s="41">
        <v>168.9</v>
      </c>
      <c r="AM45" s="41">
        <v>142</v>
      </c>
      <c r="AN45" s="41">
        <v>156.1</v>
      </c>
      <c r="AO45" s="41">
        <v>194.8</v>
      </c>
      <c r="AP45" s="41">
        <v>262.3</v>
      </c>
      <c r="AQ45" s="41">
        <v>222.4</v>
      </c>
      <c r="AR45" s="41">
        <v>205.7</v>
      </c>
      <c r="AS45" s="41">
        <v>170.5</v>
      </c>
      <c r="AT45" s="41">
        <v>148.19999999999999</v>
      </c>
      <c r="AU45" s="41">
        <v>157.69999999999999</v>
      </c>
      <c r="AV45" s="41">
        <v>203.7</v>
      </c>
      <c r="AW45" s="41">
        <v>235.2</v>
      </c>
      <c r="AX45" s="41">
        <v>203</v>
      </c>
      <c r="AY45" s="41">
        <v>158.30000000000001</v>
      </c>
      <c r="AZ45" s="41">
        <v>166.9</v>
      </c>
      <c r="BA45" s="41">
        <v>164.7</v>
      </c>
      <c r="BB45" s="41">
        <v>164.7</v>
      </c>
      <c r="BC45" s="41">
        <v>164.7</v>
      </c>
      <c r="BD45" s="41">
        <v>164.7</v>
      </c>
      <c r="BE45" s="41">
        <v>164.7</v>
      </c>
      <c r="BF45" s="41">
        <v>164.7</v>
      </c>
      <c r="BG45" s="41">
        <v>164.7</v>
      </c>
      <c r="BH45" s="41">
        <v>164.7</v>
      </c>
      <c r="BI45" s="41">
        <v>164.7</v>
      </c>
      <c r="BJ45" s="41">
        <v>164.7</v>
      </c>
      <c r="BK45" s="41">
        <v>164.7</v>
      </c>
      <c r="BL45" s="41">
        <v>164.7</v>
      </c>
      <c r="BM45" s="41">
        <v>164.7</v>
      </c>
      <c r="BN45" s="41">
        <v>164.7</v>
      </c>
      <c r="BO45" s="41">
        <v>164.7</v>
      </c>
      <c r="BP45" s="41">
        <v>164.7</v>
      </c>
      <c r="BQ45" s="41">
        <v>164.7</v>
      </c>
      <c r="BR45" s="41">
        <v>152.30000000000001</v>
      </c>
      <c r="BS45" s="41">
        <v>178.7</v>
      </c>
      <c r="BT45" s="41">
        <v>194.2</v>
      </c>
      <c r="BU45" s="41">
        <v>216.5</v>
      </c>
      <c r="BV45" s="41">
        <v>188.3</v>
      </c>
      <c r="BW45" s="41">
        <v>184.1</v>
      </c>
      <c r="BX45" s="41">
        <v>190.3</v>
      </c>
      <c r="BY45" s="41">
        <v>238.5</v>
      </c>
      <c r="BZ45" s="41">
        <v>332.9</v>
      </c>
      <c r="CA45" s="41">
        <v>395.8</v>
      </c>
      <c r="CB45" s="41">
        <v>387.3</v>
      </c>
      <c r="CC45" s="41">
        <v>289.10000000000002</v>
      </c>
      <c r="CD45" s="41">
        <v>215.8</v>
      </c>
      <c r="CE45" s="41">
        <v>197.3</v>
      </c>
      <c r="CF45" s="41">
        <v>157.4</v>
      </c>
      <c r="CG45" s="41">
        <v>140.30000000000001</v>
      </c>
      <c r="CH45" s="41">
        <v>161.30000000000001</v>
      </c>
      <c r="CI45" s="41">
        <v>193.6</v>
      </c>
      <c r="CJ45" s="41">
        <v>177.2</v>
      </c>
      <c r="CK45" s="41">
        <v>197.4</v>
      </c>
      <c r="CL45" s="41">
        <v>321.39999999999998</v>
      </c>
    </row>
    <row r="46" spans="1:90" x14ac:dyDescent="0.25">
      <c r="A46" s="38" t="s">
        <v>1689</v>
      </c>
      <c r="B46" s="38" t="s">
        <v>1690</v>
      </c>
      <c r="C46" s="39">
        <v>4.2349999999999999E-2</v>
      </c>
      <c r="D46" s="41">
        <v>98.8</v>
      </c>
      <c r="E46" s="41">
        <v>95.6</v>
      </c>
      <c r="F46" s="41">
        <v>92.8</v>
      </c>
      <c r="G46" s="41">
        <v>89.4</v>
      </c>
      <c r="H46" s="41">
        <v>89.3</v>
      </c>
      <c r="I46" s="41">
        <v>92.5</v>
      </c>
      <c r="J46" s="41">
        <v>108.3</v>
      </c>
      <c r="K46" s="41">
        <v>105.5</v>
      </c>
      <c r="L46" s="41">
        <v>100.2</v>
      </c>
      <c r="M46" s="41">
        <v>115.2</v>
      </c>
      <c r="N46" s="41">
        <v>124.3</v>
      </c>
      <c r="O46" s="41">
        <v>105.8</v>
      </c>
      <c r="P46" s="41">
        <v>99.2</v>
      </c>
      <c r="Q46" s="41">
        <v>97</v>
      </c>
      <c r="R46" s="41">
        <v>88.7</v>
      </c>
      <c r="S46" s="41">
        <v>84.9</v>
      </c>
      <c r="T46" s="41">
        <v>90</v>
      </c>
      <c r="U46" s="41">
        <v>86.6</v>
      </c>
      <c r="V46" s="41">
        <v>89.2</v>
      </c>
      <c r="W46" s="41">
        <v>95.8</v>
      </c>
      <c r="X46" s="41">
        <v>104.5</v>
      </c>
      <c r="Y46" s="41">
        <v>117.8</v>
      </c>
      <c r="Z46" s="41">
        <v>113</v>
      </c>
      <c r="AA46" s="41">
        <v>110.4</v>
      </c>
      <c r="AB46" s="41">
        <v>108.3</v>
      </c>
      <c r="AC46" s="41">
        <v>102.1</v>
      </c>
      <c r="AD46" s="41">
        <v>102.6</v>
      </c>
      <c r="AE46" s="41">
        <v>99.4</v>
      </c>
      <c r="AF46" s="41">
        <v>100.7</v>
      </c>
      <c r="AG46" s="41">
        <v>114.2</v>
      </c>
      <c r="AH46" s="41">
        <v>114.9</v>
      </c>
      <c r="AI46" s="41">
        <v>116.8</v>
      </c>
      <c r="AJ46" s="41">
        <v>122.7</v>
      </c>
      <c r="AK46" s="41">
        <v>144.30000000000001</v>
      </c>
      <c r="AL46" s="41">
        <v>165.3</v>
      </c>
      <c r="AM46" s="41">
        <v>131.6</v>
      </c>
      <c r="AN46" s="41">
        <v>124</v>
      </c>
      <c r="AO46" s="41">
        <v>129</v>
      </c>
      <c r="AP46" s="41">
        <v>126</v>
      </c>
      <c r="AQ46" s="41">
        <v>108.9</v>
      </c>
      <c r="AR46" s="41">
        <v>106.6</v>
      </c>
      <c r="AS46" s="41">
        <v>95</v>
      </c>
      <c r="AT46" s="41">
        <v>133.5</v>
      </c>
      <c r="AU46" s="41">
        <v>106.8</v>
      </c>
      <c r="AV46" s="41">
        <v>111.6</v>
      </c>
      <c r="AW46" s="41">
        <v>130.80000000000001</v>
      </c>
      <c r="AX46" s="41">
        <v>124.7</v>
      </c>
      <c r="AY46" s="41">
        <v>114.9</v>
      </c>
      <c r="AZ46" s="41">
        <v>122.5</v>
      </c>
      <c r="BA46" s="41">
        <v>125.7</v>
      </c>
      <c r="BB46" s="41">
        <v>113.4</v>
      </c>
      <c r="BC46" s="41">
        <v>119.3</v>
      </c>
      <c r="BD46" s="41">
        <v>127.9</v>
      </c>
      <c r="BE46" s="41">
        <v>142.30000000000001</v>
      </c>
      <c r="BF46" s="41">
        <v>142.69999999999999</v>
      </c>
      <c r="BG46" s="41">
        <v>157.19999999999999</v>
      </c>
      <c r="BH46" s="41">
        <v>161.5</v>
      </c>
      <c r="BI46" s="41">
        <v>172.2</v>
      </c>
      <c r="BJ46" s="41">
        <v>178.1</v>
      </c>
      <c r="BK46" s="41">
        <v>156.80000000000001</v>
      </c>
      <c r="BL46" s="41">
        <v>144.1</v>
      </c>
      <c r="BM46" s="41">
        <v>135.5</v>
      </c>
      <c r="BN46" s="41">
        <v>150.9</v>
      </c>
      <c r="BO46" s="41">
        <v>141.9</v>
      </c>
      <c r="BP46" s="41">
        <v>142.6</v>
      </c>
      <c r="BQ46" s="41">
        <v>152</v>
      </c>
      <c r="BR46" s="41">
        <v>163.1</v>
      </c>
      <c r="BS46" s="41">
        <v>159</v>
      </c>
      <c r="BT46" s="41">
        <v>178.7</v>
      </c>
      <c r="BU46" s="41">
        <v>200.7</v>
      </c>
      <c r="BV46" s="41">
        <v>205.7</v>
      </c>
      <c r="BW46" s="41">
        <v>196.6</v>
      </c>
      <c r="BX46" s="41">
        <v>187</v>
      </c>
      <c r="BY46" s="41">
        <v>177.9</v>
      </c>
      <c r="BZ46" s="41">
        <v>183</v>
      </c>
      <c r="CA46" s="41">
        <v>182.4</v>
      </c>
      <c r="CB46" s="41">
        <v>173</v>
      </c>
      <c r="CC46" s="41">
        <v>179.2</v>
      </c>
      <c r="CD46" s="41">
        <v>214.9</v>
      </c>
      <c r="CE46" s="41">
        <v>217.3</v>
      </c>
      <c r="CF46" s="41">
        <v>233.6</v>
      </c>
      <c r="CG46" s="41">
        <v>282.2</v>
      </c>
      <c r="CH46" s="41">
        <v>237</v>
      </c>
      <c r="CI46" s="41">
        <v>199.5</v>
      </c>
      <c r="CJ46" s="41">
        <v>202.5</v>
      </c>
      <c r="CK46" s="41">
        <v>191.8</v>
      </c>
      <c r="CL46" s="41">
        <v>200</v>
      </c>
    </row>
    <row r="47" spans="1:90" x14ac:dyDescent="0.25">
      <c r="A47" s="38" t="s">
        <v>1691</v>
      </c>
      <c r="B47" s="38" t="s">
        <v>1692</v>
      </c>
      <c r="C47" s="39">
        <v>3.2381799999999998</v>
      </c>
      <c r="D47" s="41">
        <v>100.4</v>
      </c>
      <c r="E47" s="41">
        <v>100.4</v>
      </c>
      <c r="F47" s="41">
        <v>100.3</v>
      </c>
      <c r="G47" s="41">
        <v>100.9</v>
      </c>
      <c r="H47" s="41">
        <v>100.3</v>
      </c>
      <c r="I47" s="41">
        <v>101.2</v>
      </c>
      <c r="J47" s="41">
        <v>101.7</v>
      </c>
      <c r="K47" s="41">
        <v>101.2</v>
      </c>
      <c r="L47" s="41">
        <v>100.5</v>
      </c>
      <c r="M47" s="41">
        <v>100</v>
      </c>
      <c r="N47" s="41">
        <v>99.9</v>
      </c>
      <c r="O47" s="41">
        <v>99.1</v>
      </c>
      <c r="P47" s="41">
        <v>101.3</v>
      </c>
      <c r="Q47" s="41">
        <v>102.7</v>
      </c>
      <c r="R47" s="41">
        <v>103.3</v>
      </c>
      <c r="S47" s="41">
        <v>103.4</v>
      </c>
      <c r="T47" s="41">
        <v>105.5</v>
      </c>
      <c r="U47" s="41">
        <v>108.6</v>
      </c>
      <c r="V47" s="41">
        <v>107.5</v>
      </c>
      <c r="W47" s="41">
        <v>107.7</v>
      </c>
      <c r="X47" s="41">
        <v>109.4</v>
      </c>
      <c r="Y47" s="41">
        <v>111.2</v>
      </c>
      <c r="Z47" s="41">
        <v>110.5</v>
      </c>
      <c r="AA47" s="41">
        <v>109.5</v>
      </c>
      <c r="AB47" s="41">
        <v>110.3</v>
      </c>
      <c r="AC47" s="41">
        <v>112</v>
      </c>
      <c r="AD47" s="41">
        <v>112.1</v>
      </c>
      <c r="AE47" s="41">
        <v>112.2</v>
      </c>
      <c r="AF47" s="41">
        <v>112</v>
      </c>
      <c r="AG47" s="41">
        <v>111.5</v>
      </c>
      <c r="AH47" s="41">
        <v>112.5</v>
      </c>
      <c r="AI47" s="41">
        <v>113.5</v>
      </c>
      <c r="AJ47" s="41">
        <v>113.7</v>
      </c>
      <c r="AK47" s="41">
        <v>115.3</v>
      </c>
      <c r="AL47" s="41">
        <v>116.3</v>
      </c>
      <c r="AM47" s="41">
        <v>116.3</v>
      </c>
      <c r="AN47" s="41">
        <v>116.5</v>
      </c>
      <c r="AO47" s="41">
        <v>117.4</v>
      </c>
      <c r="AP47" s="41">
        <v>117.8</v>
      </c>
      <c r="AQ47" s="41">
        <v>119.3</v>
      </c>
      <c r="AR47" s="41">
        <v>120.1</v>
      </c>
      <c r="AS47" s="41">
        <v>121</v>
      </c>
      <c r="AT47" s="41">
        <v>121.2</v>
      </c>
      <c r="AU47" s="41">
        <v>121.7</v>
      </c>
      <c r="AV47" s="41">
        <v>122.2</v>
      </c>
      <c r="AW47" s="41">
        <v>123</v>
      </c>
      <c r="AX47" s="41">
        <v>123.4</v>
      </c>
      <c r="AY47" s="41">
        <v>123.9</v>
      </c>
      <c r="AZ47" s="41">
        <v>124.5</v>
      </c>
      <c r="BA47" s="41">
        <v>124.7</v>
      </c>
      <c r="BB47" s="41">
        <v>133.9</v>
      </c>
      <c r="BC47" s="41">
        <v>133.30000000000001</v>
      </c>
      <c r="BD47" s="41">
        <v>133.9</v>
      </c>
      <c r="BE47" s="41">
        <v>136.19999999999999</v>
      </c>
      <c r="BF47" s="41">
        <v>138.5</v>
      </c>
      <c r="BG47" s="41">
        <v>139.1</v>
      </c>
      <c r="BH47" s="41">
        <v>142.69999999999999</v>
      </c>
      <c r="BI47" s="41">
        <v>146.4</v>
      </c>
      <c r="BJ47" s="41">
        <v>150.69999999999999</v>
      </c>
      <c r="BK47" s="41">
        <v>151</v>
      </c>
      <c r="BL47" s="41">
        <v>157.6</v>
      </c>
      <c r="BM47" s="41">
        <v>160.30000000000001</v>
      </c>
      <c r="BN47" s="41">
        <v>167.2</v>
      </c>
      <c r="BO47" s="41">
        <v>170.5</v>
      </c>
      <c r="BP47" s="41">
        <v>171.9</v>
      </c>
      <c r="BQ47" s="41">
        <v>171.9</v>
      </c>
      <c r="BR47" s="41">
        <v>174.6</v>
      </c>
      <c r="BS47" s="41">
        <v>176.5</v>
      </c>
      <c r="BT47" s="41">
        <v>177.1</v>
      </c>
      <c r="BU47" s="41">
        <v>177.2</v>
      </c>
      <c r="BV47" s="41">
        <v>177.9</v>
      </c>
      <c r="BW47" s="41">
        <v>178.7</v>
      </c>
      <c r="BX47" s="41">
        <v>179.3</v>
      </c>
      <c r="BY47" s="41">
        <v>180.4</v>
      </c>
      <c r="BZ47" s="41">
        <v>174.6</v>
      </c>
      <c r="CA47" s="41">
        <v>175.4</v>
      </c>
      <c r="CB47" s="41">
        <v>182.4</v>
      </c>
      <c r="CC47" s="41">
        <v>191.7</v>
      </c>
      <c r="CD47" s="41">
        <v>193.4</v>
      </c>
      <c r="CE47" s="41">
        <v>193.1</v>
      </c>
      <c r="CF47" s="41">
        <v>195.3</v>
      </c>
      <c r="CG47" s="41">
        <v>196.9</v>
      </c>
      <c r="CH47" s="41">
        <v>197.3</v>
      </c>
      <c r="CI47" s="41">
        <v>198.4</v>
      </c>
      <c r="CJ47" s="41">
        <v>201.4</v>
      </c>
      <c r="CK47" s="41">
        <v>201.5</v>
      </c>
      <c r="CL47" s="41">
        <v>201.3</v>
      </c>
    </row>
    <row r="48" spans="1:90" x14ac:dyDescent="0.25">
      <c r="A48" s="38" t="s">
        <v>1693</v>
      </c>
      <c r="B48" s="38" t="s">
        <v>1694</v>
      </c>
      <c r="C48" s="39">
        <v>3.2381799999999998</v>
      </c>
      <c r="D48" s="41">
        <v>100.4</v>
      </c>
      <c r="E48" s="41">
        <v>100.4</v>
      </c>
      <c r="F48" s="41">
        <v>100.3</v>
      </c>
      <c r="G48" s="41">
        <v>100.9</v>
      </c>
      <c r="H48" s="41">
        <v>100.3</v>
      </c>
      <c r="I48" s="41">
        <v>101.2</v>
      </c>
      <c r="J48" s="41">
        <v>101.7</v>
      </c>
      <c r="K48" s="41">
        <v>101.2</v>
      </c>
      <c r="L48" s="41">
        <v>100.5</v>
      </c>
      <c r="M48" s="41">
        <v>100</v>
      </c>
      <c r="N48" s="41">
        <v>99.9</v>
      </c>
      <c r="O48" s="41">
        <v>99.1</v>
      </c>
      <c r="P48" s="41">
        <v>101.3</v>
      </c>
      <c r="Q48" s="41">
        <v>102.7</v>
      </c>
      <c r="R48" s="41">
        <v>103.3</v>
      </c>
      <c r="S48" s="41">
        <v>103.4</v>
      </c>
      <c r="T48" s="41">
        <v>105.5</v>
      </c>
      <c r="U48" s="41">
        <v>108.6</v>
      </c>
      <c r="V48" s="41">
        <v>107.5</v>
      </c>
      <c r="W48" s="41">
        <v>107.7</v>
      </c>
      <c r="X48" s="41">
        <v>109.4</v>
      </c>
      <c r="Y48" s="41">
        <v>111.2</v>
      </c>
      <c r="Z48" s="41">
        <v>110.5</v>
      </c>
      <c r="AA48" s="41">
        <v>109.5</v>
      </c>
      <c r="AB48" s="41">
        <v>110.3</v>
      </c>
      <c r="AC48" s="41">
        <v>112</v>
      </c>
      <c r="AD48" s="41">
        <v>112.1</v>
      </c>
      <c r="AE48" s="41">
        <v>112.2</v>
      </c>
      <c r="AF48" s="41">
        <v>112</v>
      </c>
      <c r="AG48" s="41">
        <v>111.5</v>
      </c>
      <c r="AH48" s="41">
        <v>112.5</v>
      </c>
      <c r="AI48" s="41">
        <v>113.5</v>
      </c>
      <c r="AJ48" s="41">
        <v>113.7</v>
      </c>
      <c r="AK48" s="41">
        <v>115.3</v>
      </c>
      <c r="AL48" s="41">
        <v>116.3</v>
      </c>
      <c r="AM48" s="41">
        <v>116.3</v>
      </c>
      <c r="AN48" s="41">
        <v>116.5</v>
      </c>
      <c r="AO48" s="41">
        <v>117.4</v>
      </c>
      <c r="AP48" s="41">
        <v>117.8</v>
      </c>
      <c r="AQ48" s="41">
        <v>119.3</v>
      </c>
      <c r="AR48" s="41">
        <v>120.1</v>
      </c>
      <c r="AS48" s="41">
        <v>121</v>
      </c>
      <c r="AT48" s="41">
        <v>121.2</v>
      </c>
      <c r="AU48" s="41">
        <v>121.7</v>
      </c>
      <c r="AV48" s="41">
        <v>122.2</v>
      </c>
      <c r="AW48" s="41">
        <v>123</v>
      </c>
      <c r="AX48" s="41">
        <v>123.4</v>
      </c>
      <c r="AY48" s="41">
        <v>123.9</v>
      </c>
      <c r="AZ48" s="41">
        <v>124.5</v>
      </c>
      <c r="BA48" s="41">
        <v>124.7</v>
      </c>
      <c r="BB48" s="41">
        <v>133.9</v>
      </c>
      <c r="BC48" s="41">
        <v>133.30000000000001</v>
      </c>
      <c r="BD48" s="41">
        <v>133.9</v>
      </c>
      <c r="BE48" s="41">
        <v>136.19999999999999</v>
      </c>
      <c r="BF48" s="41">
        <v>138.5</v>
      </c>
      <c r="BG48" s="41">
        <v>139.1</v>
      </c>
      <c r="BH48" s="41">
        <v>142.69999999999999</v>
      </c>
      <c r="BI48" s="41">
        <v>146.4</v>
      </c>
      <c r="BJ48" s="41">
        <v>150.69999999999999</v>
      </c>
      <c r="BK48" s="41">
        <v>151</v>
      </c>
      <c r="BL48" s="41">
        <v>157.6</v>
      </c>
      <c r="BM48" s="41">
        <v>160.30000000000001</v>
      </c>
      <c r="BN48" s="41">
        <v>167.2</v>
      </c>
      <c r="BO48" s="41">
        <v>170.5</v>
      </c>
      <c r="BP48" s="41">
        <v>171.9</v>
      </c>
      <c r="BQ48" s="41">
        <v>171.9</v>
      </c>
      <c r="BR48" s="41">
        <v>174.6</v>
      </c>
      <c r="BS48" s="41">
        <v>176.5</v>
      </c>
      <c r="BT48" s="41">
        <v>177.1</v>
      </c>
      <c r="BU48" s="41">
        <v>177.2</v>
      </c>
      <c r="BV48" s="41">
        <v>177.9</v>
      </c>
      <c r="BW48" s="41">
        <v>178.7</v>
      </c>
      <c r="BX48" s="41">
        <v>179.3</v>
      </c>
      <c r="BY48" s="41">
        <v>180.4</v>
      </c>
      <c r="BZ48" s="41">
        <v>174.6</v>
      </c>
      <c r="CA48" s="41">
        <v>175.4</v>
      </c>
      <c r="CB48" s="41">
        <v>182.4</v>
      </c>
      <c r="CC48" s="41">
        <v>191.7</v>
      </c>
      <c r="CD48" s="41">
        <v>193.4</v>
      </c>
      <c r="CE48" s="41">
        <v>193.1</v>
      </c>
      <c r="CF48" s="41">
        <v>195.3</v>
      </c>
      <c r="CG48" s="41">
        <v>196.9</v>
      </c>
      <c r="CH48" s="41">
        <v>197.3</v>
      </c>
      <c r="CI48" s="41">
        <v>198.4</v>
      </c>
      <c r="CJ48" s="41">
        <v>201.4</v>
      </c>
      <c r="CK48" s="41">
        <v>201.5</v>
      </c>
      <c r="CL48" s="41">
        <v>201.3</v>
      </c>
    </row>
    <row r="49" spans="1:90" x14ac:dyDescent="0.25">
      <c r="A49" s="38" t="s">
        <v>1695</v>
      </c>
      <c r="B49" s="38" t="s">
        <v>1696</v>
      </c>
      <c r="C49" s="39">
        <v>2.41384</v>
      </c>
      <c r="D49" s="41">
        <v>98.9</v>
      </c>
      <c r="E49" s="41">
        <v>96.8</v>
      </c>
      <c r="F49" s="41">
        <v>97.8</v>
      </c>
      <c r="G49" s="41">
        <v>98.8</v>
      </c>
      <c r="H49" s="41">
        <v>102.4</v>
      </c>
      <c r="I49" s="41">
        <v>104.8</v>
      </c>
      <c r="J49" s="41">
        <v>108.3</v>
      </c>
      <c r="K49" s="41">
        <v>107.4</v>
      </c>
      <c r="L49" s="41">
        <v>104.6</v>
      </c>
      <c r="M49" s="41">
        <v>106.2</v>
      </c>
      <c r="N49" s="41">
        <v>107.8</v>
      </c>
      <c r="O49" s="41">
        <v>108.7</v>
      </c>
      <c r="P49" s="41">
        <v>111.9</v>
      </c>
      <c r="Q49" s="41">
        <v>109</v>
      </c>
      <c r="R49" s="41">
        <v>105.6</v>
      </c>
      <c r="S49" s="41">
        <v>108.6</v>
      </c>
      <c r="T49" s="41">
        <v>110.6</v>
      </c>
      <c r="U49" s="41">
        <v>113.4</v>
      </c>
      <c r="V49" s="41">
        <v>114.3</v>
      </c>
      <c r="W49" s="41">
        <v>114.7</v>
      </c>
      <c r="X49" s="41">
        <v>113.6</v>
      </c>
      <c r="Y49" s="41">
        <v>108.3</v>
      </c>
      <c r="Z49" s="41">
        <v>110.8</v>
      </c>
      <c r="AA49" s="41">
        <v>110.9</v>
      </c>
      <c r="AB49" s="41">
        <v>114.9</v>
      </c>
      <c r="AC49" s="41">
        <v>116.9</v>
      </c>
      <c r="AD49" s="41">
        <v>116.2</v>
      </c>
      <c r="AE49" s="41">
        <v>117.9</v>
      </c>
      <c r="AF49" s="41">
        <v>122</v>
      </c>
      <c r="AG49" s="41">
        <v>120.5</v>
      </c>
      <c r="AH49" s="41">
        <v>118.8</v>
      </c>
      <c r="AI49" s="41">
        <v>115</v>
      </c>
      <c r="AJ49" s="41">
        <v>112.8</v>
      </c>
      <c r="AK49" s="41">
        <v>113.3</v>
      </c>
      <c r="AL49" s="41">
        <v>115.7</v>
      </c>
      <c r="AM49" s="41">
        <v>113.6</v>
      </c>
      <c r="AN49" s="41">
        <v>112.3</v>
      </c>
      <c r="AO49" s="41">
        <v>116.8</v>
      </c>
      <c r="AP49" s="41">
        <v>117.7</v>
      </c>
      <c r="AQ49" s="41">
        <v>119.9</v>
      </c>
      <c r="AR49" s="41">
        <v>124.1</v>
      </c>
      <c r="AS49" s="41">
        <v>122.3</v>
      </c>
      <c r="AT49" s="41">
        <v>124.6</v>
      </c>
      <c r="AU49" s="41">
        <v>126.1</v>
      </c>
      <c r="AV49" s="41">
        <v>126.3</v>
      </c>
      <c r="AW49" s="41">
        <v>126.5</v>
      </c>
      <c r="AX49" s="41">
        <v>127.1</v>
      </c>
      <c r="AY49" s="41">
        <v>127</v>
      </c>
      <c r="AZ49" s="41">
        <v>126.9</v>
      </c>
      <c r="BA49" s="41">
        <v>126.8</v>
      </c>
      <c r="BB49" s="41">
        <v>127</v>
      </c>
      <c r="BC49" s="41">
        <v>126.9</v>
      </c>
      <c r="BD49" s="41">
        <v>127.2</v>
      </c>
      <c r="BE49" s="41">
        <v>132.6</v>
      </c>
      <c r="BF49" s="41">
        <v>143.19999999999999</v>
      </c>
      <c r="BG49" s="41">
        <v>149.69999999999999</v>
      </c>
      <c r="BH49" s="41">
        <v>151.4</v>
      </c>
      <c r="BI49" s="41">
        <v>150.9</v>
      </c>
      <c r="BJ49" s="41">
        <v>162.19999999999999</v>
      </c>
      <c r="BK49" s="41">
        <v>164.3</v>
      </c>
      <c r="BL49" s="41">
        <v>167</v>
      </c>
      <c r="BM49" s="41">
        <v>170.3</v>
      </c>
      <c r="BN49" s="41">
        <v>172.1</v>
      </c>
      <c r="BO49" s="41">
        <v>175.9</v>
      </c>
      <c r="BP49" s="41">
        <v>185.1</v>
      </c>
      <c r="BQ49" s="41">
        <v>184.3</v>
      </c>
      <c r="BR49" s="41">
        <v>188.2</v>
      </c>
      <c r="BS49" s="41">
        <v>190.1</v>
      </c>
      <c r="BT49" s="41">
        <v>196.1</v>
      </c>
      <c r="BU49" s="41">
        <v>192.2</v>
      </c>
      <c r="BV49" s="41">
        <v>192.9</v>
      </c>
      <c r="BW49" s="41">
        <v>196.2</v>
      </c>
      <c r="BX49" s="41">
        <v>193.2</v>
      </c>
      <c r="BY49" s="41">
        <v>192</v>
      </c>
      <c r="BZ49" s="41">
        <v>195.4</v>
      </c>
      <c r="CA49" s="41">
        <v>195.5</v>
      </c>
      <c r="CB49" s="41">
        <v>197.3</v>
      </c>
      <c r="CC49" s="41">
        <v>202.5</v>
      </c>
      <c r="CD49" s="41">
        <v>206.2</v>
      </c>
      <c r="CE49" s="41">
        <v>209.9</v>
      </c>
      <c r="CF49" s="41">
        <v>219.4</v>
      </c>
      <c r="CG49" s="41">
        <v>216.1</v>
      </c>
      <c r="CH49" s="41">
        <v>214.9</v>
      </c>
      <c r="CI49" s="41">
        <v>221.9</v>
      </c>
      <c r="CJ49" s="41">
        <v>228.5</v>
      </c>
      <c r="CK49" s="41">
        <v>230.4</v>
      </c>
      <c r="CL49" s="41">
        <v>229.4</v>
      </c>
    </row>
    <row r="50" spans="1:90" x14ac:dyDescent="0.25">
      <c r="A50" s="38" t="s">
        <v>1697</v>
      </c>
      <c r="B50" s="38" t="s">
        <v>1698</v>
      </c>
      <c r="C50" s="39">
        <v>0.18675</v>
      </c>
      <c r="D50" s="41">
        <v>107.3</v>
      </c>
      <c r="E50" s="41">
        <v>108.2</v>
      </c>
      <c r="F50" s="41">
        <v>103.1</v>
      </c>
      <c r="G50" s="41">
        <v>98.4</v>
      </c>
      <c r="H50" s="41">
        <v>99</v>
      </c>
      <c r="I50" s="41">
        <v>100.8</v>
      </c>
      <c r="J50" s="41">
        <v>100.9</v>
      </c>
      <c r="K50" s="41">
        <v>101.3</v>
      </c>
      <c r="L50" s="41">
        <v>103</v>
      </c>
      <c r="M50" s="41">
        <v>104.7</v>
      </c>
      <c r="N50" s="41">
        <v>109.3</v>
      </c>
      <c r="O50" s="41">
        <v>114.2</v>
      </c>
      <c r="P50" s="41">
        <v>109.5</v>
      </c>
      <c r="Q50" s="41">
        <v>99.9</v>
      </c>
      <c r="R50" s="41">
        <v>84.4</v>
      </c>
      <c r="S50" s="41">
        <v>87.8</v>
      </c>
      <c r="T50" s="41">
        <v>91</v>
      </c>
      <c r="U50" s="41">
        <v>94</v>
      </c>
      <c r="V50" s="41">
        <v>96.9</v>
      </c>
      <c r="W50" s="41">
        <v>99.9</v>
      </c>
      <c r="X50" s="41">
        <v>102.2</v>
      </c>
      <c r="Y50" s="41">
        <v>103.6</v>
      </c>
      <c r="Z50" s="41">
        <v>112.1</v>
      </c>
      <c r="AA50" s="41">
        <v>113.7</v>
      </c>
      <c r="AB50" s="41">
        <v>115.2</v>
      </c>
      <c r="AC50" s="41">
        <v>119.9</v>
      </c>
      <c r="AD50" s="41">
        <v>121.6</v>
      </c>
      <c r="AE50" s="41">
        <v>118.1</v>
      </c>
      <c r="AF50" s="41">
        <v>123.6</v>
      </c>
      <c r="AG50" s="41">
        <v>123.6</v>
      </c>
      <c r="AH50" s="41">
        <v>121.5</v>
      </c>
      <c r="AI50" s="41">
        <v>117.8</v>
      </c>
      <c r="AJ50" s="41">
        <v>117.4</v>
      </c>
      <c r="AK50" s="41">
        <v>117.4</v>
      </c>
      <c r="AL50" s="41">
        <v>122.6</v>
      </c>
      <c r="AM50" s="41">
        <v>120.6</v>
      </c>
      <c r="AN50" s="41">
        <v>120.4</v>
      </c>
      <c r="AO50" s="41">
        <v>117.8</v>
      </c>
      <c r="AP50" s="41">
        <v>117.9</v>
      </c>
      <c r="AQ50" s="41">
        <v>119.4</v>
      </c>
      <c r="AR50" s="41">
        <v>119.4</v>
      </c>
      <c r="AS50" s="41">
        <v>122.1</v>
      </c>
      <c r="AT50" s="41">
        <v>123.2</v>
      </c>
      <c r="AU50" s="41">
        <v>125.5</v>
      </c>
      <c r="AV50" s="41">
        <v>127.5</v>
      </c>
      <c r="AW50" s="41">
        <v>128.9</v>
      </c>
      <c r="AX50" s="41">
        <v>132.30000000000001</v>
      </c>
      <c r="AY50" s="41">
        <v>131.1</v>
      </c>
      <c r="AZ50" s="41">
        <v>129.30000000000001</v>
      </c>
      <c r="BA50" s="41">
        <v>128.1</v>
      </c>
      <c r="BB50" s="41">
        <v>130.9</v>
      </c>
      <c r="BC50" s="41">
        <v>128.6</v>
      </c>
      <c r="BD50" s="41">
        <v>129.4</v>
      </c>
      <c r="BE50" s="41">
        <v>135.69999999999999</v>
      </c>
      <c r="BF50" s="41">
        <v>127.4</v>
      </c>
      <c r="BG50" s="41">
        <v>126.6</v>
      </c>
      <c r="BH50" s="41">
        <v>136.1</v>
      </c>
      <c r="BI50" s="41">
        <v>137.9</v>
      </c>
      <c r="BJ50" s="41">
        <v>148.4</v>
      </c>
      <c r="BK50" s="41">
        <v>150.9</v>
      </c>
      <c r="BL50" s="41">
        <v>176.8</v>
      </c>
      <c r="BM50" s="41">
        <v>163.80000000000001</v>
      </c>
      <c r="BN50" s="41">
        <v>161.30000000000001</v>
      </c>
      <c r="BO50" s="41">
        <v>153.69999999999999</v>
      </c>
      <c r="BP50" s="41">
        <v>151.80000000000001</v>
      </c>
      <c r="BQ50" s="41">
        <v>158.4</v>
      </c>
      <c r="BR50" s="41">
        <v>161.1</v>
      </c>
      <c r="BS50" s="41">
        <v>159.5</v>
      </c>
      <c r="BT50" s="41">
        <v>158.4</v>
      </c>
      <c r="BU50" s="41">
        <v>158.4</v>
      </c>
      <c r="BV50" s="41">
        <v>178.3</v>
      </c>
      <c r="BW50" s="41">
        <v>176.8</v>
      </c>
      <c r="BX50" s="41">
        <v>179.7</v>
      </c>
      <c r="BY50" s="41">
        <v>176.2</v>
      </c>
      <c r="BZ50" s="41">
        <v>173</v>
      </c>
      <c r="CA50" s="41">
        <v>169.1</v>
      </c>
      <c r="CB50" s="41">
        <v>169.7</v>
      </c>
      <c r="CC50" s="41">
        <v>177.5</v>
      </c>
      <c r="CD50" s="41">
        <v>174.9</v>
      </c>
      <c r="CE50" s="41">
        <v>174.3</v>
      </c>
      <c r="CF50" s="41">
        <v>178.7</v>
      </c>
      <c r="CG50" s="41">
        <v>183.9</v>
      </c>
      <c r="CH50" s="41">
        <v>190.4</v>
      </c>
      <c r="CI50" s="41">
        <v>194.6</v>
      </c>
      <c r="CJ50" s="41">
        <v>194.4</v>
      </c>
      <c r="CK50" s="41">
        <v>188.7</v>
      </c>
      <c r="CL50" s="41">
        <v>185.3</v>
      </c>
    </row>
    <row r="51" spans="1:90" x14ac:dyDescent="0.25">
      <c r="A51" s="38" t="s">
        <v>1699</v>
      </c>
      <c r="B51" s="38" t="s">
        <v>1700</v>
      </c>
      <c r="C51" s="39">
        <v>0.57255999999999996</v>
      </c>
      <c r="D51" s="41">
        <v>101.7</v>
      </c>
      <c r="E51" s="41">
        <v>99.9</v>
      </c>
      <c r="F51" s="41">
        <v>99.9</v>
      </c>
      <c r="G51" s="41">
        <v>102.8</v>
      </c>
      <c r="H51" s="41">
        <v>102.9</v>
      </c>
      <c r="I51" s="41">
        <v>103.2</v>
      </c>
      <c r="J51" s="41">
        <v>120.8</v>
      </c>
      <c r="K51" s="41">
        <v>125.6</v>
      </c>
      <c r="L51" s="41">
        <v>124.3</v>
      </c>
      <c r="M51" s="41">
        <v>128.1</v>
      </c>
      <c r="N51" s="41">
        <v>129.80000000000001</v>
      </c>
      <c r="O51" s="41">
        <v>125.6</v>
      </c>
      <c r="P51" s="41">
        <v>124.5</v>
      </c>
      <c r="Q51" s="41">
        <v>115.6</v>
      </c>
      <c r="R51" s="41">
        <v>114.5</v>
      </c>
      <c r="S51" s="41">
        <v>113.9</v>
      </c>
      <c r="T51" s="41">
        <v>114.2</v>
      </c>
      <c r="U51" s="41">
        <v>114.7</v>
      </c>
      <c r="V51" s="41">
        <v>106.8</v>
      </c>
      <c r="W51" s="41">
        <v>110.6</v>
      </c>
      <c r="X51" s="41">
        <v>112.1</v>
      </c>
      <c r="Y51" s="41">
        <v>109.4</v>
      </c>
      <c r="Z51" s="41">
        <v>106.8</v>
      </c>
      <c r="AA51" s="41">
        <v>106.4</v>
      </c>
      <c r="AB51" s="41">
        <v>102.7</v>
      </c>
      <c r="AC51" s="41">
        <v>102.1</v>
      </c>
      <c r="AD51" s="41">
        <v>102.6</v>
      </c>
      <c r="AE51" s="41">
        <v>102.8</v>
      </c>
      <c r="AF51" s="41">
        <v>102.7</v>
      </c>
      <c r="AG51" s="41">
        <v>105.8</v>
      </c>
      <c r="AH51" s="41">
        <v>104.6</v>
      </c>
      <c r="AI51" s="41">
        <v>100</v>
      </c>
      <c r="AJ51" s="41">
        <v>100.3</v>
      </c>
      <c r="AK51" s="41">
        <v>99.9</v>
      </c>
      <c r="AL51" s="41">
        <v>99.8</v>
      </c>
      <c r="AM51" s="41">
        <v>99.8</v>
      </c>
      <c r="AN51" s="41">
        <v>99.9</v>
      </c>
      <c r="AO51" s="41">
        <v>100.5</v>
      </c>
      <c r="AP51" s="41">
        <v>100.5</v>
      </c>
      <c r="AQ51" s="41">
        <v>100.5</v>
      </c>
      <c r="AR51" s="41">
        <v>100.9</v>
      </c>
      <c r="AS51" s="41">
        <v>101.1</v>
      </c>
      <c r="AT51" s="41">
        <v>101.4</v>
      </c>
      <c r="AU51" s="41">
        <v>101.4</v>
      </c>
      <c r="AV51" s="41">
        <v>101.4</v>
      </c>
      <c r="AW51" s="41">
        <v>101.4</v>
      </c>
      <c r="AX51" s="41">
        <v>101.4</v>
      </c>
      <c r="AY51" s="41">
        <v>101.4</v>
      </c>
      <c r="AZ51" s="41">
        <v>101.5</v>
      </c>
      <c r="BA51" s="41">
        <v>102</v>
      </c>
      <c r="BB51" s="41">
        <v>102</v>
      </c>
      <c r="BC51" s="41">
        <v>102</v>
      </c>
      <c r="BD51" s="41">
        <v>102</v>
      </c>
      <c r="BE51" s="41">
        <v>118.2</v>
      </c>
      <c r="BF51" s="41">
        <v>153.5</v>
      </c>
      <c r="BG51" s="41">
        <v>172.6</v>
      </c>
      <c r="BH51" s="41">
        <v>166.1</v>
      </c>
      <c r="BI51" s="41">
        <v>159.4</v>
      </c>
      <c r="BJ51" s="41">
        <v>174.4</v>
      </c>
      <c r="BK51" s="41">
        <v>172.2</v>
      </c>
      <c r="BL51" s="41">
        <v>172.6</v>
      </c>
      <c r="BM51" s="41">
        <v>170</v>
      </c>
      <c r="BN51" s="41">
        <v>168.6</v>
      </c>
      <c r="BO51" s="41">
        <v>169.9</v>
      </c>
      <c r="BP51" s="41">
        <v>173.6</v>
      </c>
      <c r="BQ51" s="41">
        <v>174.4</v>
      </c>
      <c r="BR51" s="41">
        <v>178</v>
      </c>
      <c r="BS51" s="41">
        <v>186.5</v>
      </c>
      <c r="BT51" s="41">
        <v>220.8</v>
      </c>
      <c r="BU51" s="41">
        <v>208.6</v>
      </c>
      <c r="BV51" s="41">
        <v>207.7</v>
      </c>
      <c r="BW51" s="41">
        <v>209.4</v>
      </c>
      <c r="BX51" s="41">
        <v>198</v>
      </c>
      <c r="BY51" s="41">
        <v>197.3</v>
      </c>
      <c r="BZ51" s="41">
        <v>197</v>
      </c>
      <c r="CA51" s="41">
        <v>194.1</v>
      </c>
      <c r="CB51" s="41">
        <v>198.8</v>
      </c>
      <c r="CC51" s="41">
        <v>202.7</v>
      </c>
      <c r="CD51" s="41">
        <v>216.6</v>
      </c>
      <c r="CE51" s="41">
        <v>249.1</v>
      </c>
      <c r="CF51" s="41">
        <v>272.39999999999998</v>
      </c>
      <c r="CG51" s="41">
        <v>285.5</v>
      </c>
      <c r="CH51" s="41">
        <v>278.10000000000002</v>
      </c>
      <c r="CI51" s="41">
        <v>277.2</v>
      </c>
      <c r="CJ51" s="41">
        <v>278.5</v>
      </c>
      <c r="CK51" s="41">
        <v>280.3</v>
      </c>
      <c r="CL51" s="41">
        <v>276.60000000000002</v>
      </c>
    </row>
    <row r="52" spans="1:90" x14ac:dyDescent="0.25">
      <c r="A52" s="38" t="s">
        <v>1701</v>
      </c>
      <c r="B52" s="38" t="s">
        <v>1702</v>
      </c>
      <c r="C52" s="39">
        <v>0.72258999999999995</v>
      </c>
      <c r="D52" s="41">
        <v>89.5</v>
      </c>
      <c r="E52" s="41">
        <v>88.3</v>
      </c>
      <c r="F52" s="41">
        <v>93.5</v>
      </c>
      <c r="G52" s="41">
        <v>98.2</v>
      </c>
      <c r="H52" s="41">
        <v>105.2</v>
      </c>
      <c r="I52" s="41">
        <v>109</v>
      </c>
      <c r="J52" s="41">
        <v>105.5</v>
      </c>
      <c r="K52" s="41">
        <v>99.1</v>
      </c>
      <c r="L52" s="41">
        <v>94.4</v>
      </c>
      <c r="M52" s="41">
        <v>97.1</v>
      </c>
      <c r="N52" s="41">
        <v>98.1</v>
      </c>
      <c r="O52" s="41">
        <v>103.3</v>
      </c>
      <c r="P52" s="41">
        <v>107.5</v>
      </c>
      <c r="Q52" s="41">
        <v>109</v>
      </c>
      <c r="R52" s="41">
        <v>112</v>
      </c>
      <c r="S52" s="41">
        <v>118.2</v>
      </c>
      <c r="T52" s="41">
        <v>121.8</v>
      </c>
      <c r="U52" s="41">
        <v>125</v>
      </c>
      <c r="V52" s="41">
        <v>131.4</v>
      </c>
      <c r="W52" s="41">
        <v>132.5</v>
      </c>
      <c r="X52" s="41">
        <v>128.4</v>
      </c>
      <c r="Y52" s="41">
        <v>111.5</v>
      </c>
      <c r="Z52" s="41">
        <v>114.2</v>
      </c>
      <c r="AA52" s="41">
        <v>111.7</v>
      </c>
      <c r="AB52" s="41">
        <v>119.6</v>
      </c>
      <c r="AC52" s="41">
        <v>115.8</v>
      </c>
      <c r="AD52" s="41">
        <v>121.5</v>
      </c>
      <c r="AE52" s="41">
        <v>129.1</v>
      </c>
      <c r="AF52" s="41">
        <v>138.80000000000001</v>
      </c>
      <c r="AG52" s="41">
        <v>134.69999999999999</v>
      </c>
      <c r="AH52" s="41">
        <v>133.69999999999999</v>
      </c>
      <c r="AI52" s="41">
        <v>130.30000000000001</v>
      </c>
      <c r="AJ52" s="41">
        <v>117.3</v>
      </c>
      <c r="AK52" s="41">
        <v>119.7</v>
      </c>
      <c r="AL52" s="41">
        <v>124.4</v>
      </c>
      <c r="AM52" s="41">
        <v>116.9</v>
      </c>
      <c r="AN52" s="41">
        <v>111.5</v>
      </c>
      <c r="AO52" s="41">
        <v>124.6</v>
      </c>
      <c r="AP52" s="41">
        <v>126.8</v>
      </c>
      <c r="AQ52" s="41">
        <v>132.9</v>
      </c>
      <c r="AR52" s="41">
        <v>145.69999999999999</v>
      </c>
      <c r="AS52" s="41">
        <v>138.1</v>
      </c>
      <c r="AT52" s="41">
        <v>144.5</v>
      </c>
      <c r="AU52" s="41">
        <v>149.19999999999999</v>
      </c>
      <c r="AV52" s="41">
        <v>149.19999999999999</v>
      </c>
      <c r="AW52" s="41">
        <v>149.19999999999999</v>
      </c>
      <c r="AX52" s="41">
        <v>149.19999999999999</v>
      </c>
      <c r="AY52" s="41">
        <v>149.19999999999999</v>
      </c>
      <c r="AZ52" s="41">
        <v>149.19999999999999</v>
      </c>
      <c r="BA52" s="41">
        <v>149.19999999999999</v>
      </c>
      <c r="BB52" s="41">
        <v>149.19999999999999</v>
      </c>
      <c r="BC52" s="41">
        <v>149.1</v>
      </c>
      <c r="BD52" s="41">
        <v>149.1</v>
      </c>
      <c r="BE52" s="41">
        <v>149.1</v>
      </c>
      <c r="BF52" s="41">
        <v>149.19999999999999</v>
      </c>
      <c r="BG52" s="41">
        <v>149.19999999999999</v>
      </c>
      <c r="BH52" s="41">
        <v>149.4</v>
      </c>
      <c r="BI52" s="41">
        <v>149.30000000000001</v>
      </c>
      <c r="BJ52" s="41">
        <v>158.4</v>
      </c>
      <c r="BK52" s="41">
        <v>166.1</v>
      </c>
      <c r="BL52" s="41">
        <v>172.9</v>
      </c>
      <c r="BM52" s="41">
        <v>192.6</v>
      </c>
      <c r="BN52" s="41">
        <v>191.9</v>
      </c>
      <c r="BO52" s="41">
        <v>207</v>
      </c>
      <c r="BP52" s="41">
        <v>230.9</v>
      </c>
      <c r="BQ52" s="41">
        <v>225.5</v>
      </c>
      <c r="BR52" s="41">
        <v>229.7</v>
      </c>
      <c r="BS52" s="41">
        <v>230.3</v>
      </c>
      <c r="BT52" s="41">
        <v>224.1</v>
      </c>
      <c r="BU52" s="41">
        <v>212.4</v>
      </c>
      <c r="BV52" s="41">
        <v>213.7</v>
      </c>
      <c r="BW52" s="41">
        <v>222</v>
      </c>
      <c r="BX52" s="41">
        <v>225.5</v>
      </c>
      <c r="BY52" s="41">
        <v>220.9</v>
      </c>
      <c r="BZ52" s="41">
        <v>232.1</v>
      </c>
      <c r="CA52" s="41">
        <v>236.5</v>
      </c>
      <c r="CB52" s="41">
        <v>240.8</v>
      </c>
      <c r="CC52" s="41">
        <v>251.7</v>
      </c>
      <c r="CD52" s="41">
        <v>251.9</v>
      </c>
      <c r="CE52" s="41">
        <v>237.6</v>
      </c>
      <c r="CF52" s="41">
        <v>242.4</v>
      </c>
      <c r="CG52" s="41">
        <v>224</v>
      </c>
      <c r="CH52" s="41">
        <v>228.4</v>
      </c>
      <c r="CI52" s="41">
        <v>247.6</v>
      </c>
      <c r="CJ52" s="41">
        <v>264.7</v>
      </c>
      <c r="CK52" s="41">
        <v>270.5</v>
      </c>
      <c r="CL52" s="41">
        <v>264.5</v>
      </c>
    </row>
    <row r="53" spans="1:90" x14ac:dyDescent="0.25">
      <c r="A53" s="38" t="s">
        <v>1703</v>
      </c>
      <c r="B53" s="38" t="s">
        <v>1704</v>
      </c>
      <c r="C53" s="39">
        <v>0.34586</v>
      </c>
      <c r="D53" s="41">
        <v>101.9</v>
      </c>
      <c r="E53" s="41">
        <v>102.1</v>
      </c>
      <c r="F53" s="41">
        <v>102.1</v>
      </c>
      <c r="G53" s="41">
        <v>102.1</v>
      </c>
      <c r="H53" s="41">
        <v>101.5</v>
      </c>
      <c r="I53" s="41">
        <v>101.6</v>
      </c>
      <c r="J53" s="41">
        <v>103.7</v>
      </c>
      <c r="K53" s="41">
        <v>104.1</v>
      </c>
      <c r="L53" s="41">
        <v>103.2</v>
      </c>
      <c r="M53" s="41">
        <v>101.5</v>
      </c>
      <c r="N53" s="41">
        <v>105.3</v>
      </c>
      <c r="O53" s="41">
        <v>104.5</v>
      </c>
      <c r="P53" s="41">
        <v>110.7</v>
      </c>
      <c r="Q53" s="41">
        <v>111</v>
      </c>
      <c r="R53" s="41">
        <v>111.4</v>
      </c>
      <c r="S53" s="41">
        <v>115.3</v>
      </c>
      <c r="T53" s="41">
        <v>116.6</v>
      </c>
      <c r="U53" s="41">
        <v>117.3</v>
      </c>
      <c r="V53" s="41">
        <v>117.3</v>
      </c>
      <c r="W53" s="41">
        <v>117.3</v>
      </c>
      <c r="X53" s="41">
        <v>117.4</v>
      </c>
      <c r="Y53" s="41">
        <v>115.7</v>
      </c>
      <c r="Z53" s="41">
        <v>118.5</v>
      </c>
      <c r="AA53" s="41">
        <v>118.5</v>
      </c>
      <c r="AB53" s="41">
        <v>118.6</v>
      </c>
      <c r="AC53" s="41">
        <v>119.6</v>
      </c>
      <c r="AD53" s="41">
        <v>121.6</v>
      </c>
      <c r="AE53" s="41">
        <v>122.4</v>
      </c>
      <c r="AF53" s="41">
        <v>122.4</v>
      </c>
      <c r="AG53" s="41">
        <v>122.4</v>
      </c>
      <c r="AH53" s="41">
        <v>121.4</v>
      </c>
      <c r="AI53" s="41">
        <v>120.3</v>
      </c>
      <c r="AJ53" s="41">
        <v>121.6</v>
      </c>
      <c r="AK53" s="41">
        <v>124.4</v>
      </c>
      <c r="AL53" s="41">
        <v>125.3</v>
      </c>
      <c r="AM53" s="41">
        <v>125.3</v>
      </c>
      <c r="AN53" s="41">
        <v>127</v>
      </c>
      <c r="AO53" s="41">
        <v>131.80000000000001</v>
      </c>
      <c r="AP53" s="41">
        <v>133.19999999999999</v>
      </c>
      <c r="AQ53" s="41">
        <v>134.9</v>
      </c>
      <c r="AR53" s="41">
        <v>136.80000000000001</v>
      </c>
      <c r="AS53" s="41">
        <v>137.69999999999999</v>
      </c>
      <c r="AT53" s="41">
        <v>139.6</v>
      </c>
      <c r="AU53" s="41">
        <v>138.69999999999999</v>
      </c>
      <c r="AV53" s="41">
        <v>139.6</v>
      </c>
      <c r="AW53" s="41">
        <v>139.6</v>
      </c>
      <c r="AX53" s="41">
        <v>141.80000000000001</v>
      </c>
      <c r="AY53" s="41">
        <v>141.80000000000001</v>
      </c>
      <c r="AZ53" s="41">
        <v>141.80000000000001</v>
      </c>
      <c r="BA53" s="41">
        <v>141</v>
      </c>
      <c r="BB53" s="41">
        <v>140.69999999999999</v>
      </c>
      <c r="BC53" s="41">
        <v>141.80000000000001</v>
      </c>
      <c r="BD53" s="41">
        <v>143.30000000000001</v>
      </c>
      <c r="BE53" s="41">
        <v>151.1</v>
      </c>
      <c r="BF53" s="41">
        <v>170.4</v>
      </c>
      <c r="BG53" s="41">
        <v>180.7</v>
      </c>
      <c r="BH53" s="41">
        <v>182.9</v>
      </c>
      <c r="BI53" s="41">
        <v>190.8</v>
      </c>
      <c r="BJ53" s="41">
        <v>197.1</v>
      </c>
      <c r="BK53" s="41">
        <v>197.1</v>
      </c>
      <c r="BL53" s="41">
        <v>187.1</v>
      </c>
      <c r="BM53" s="41">
        <v>174.8</v>
      </c>
      <c r="BN53" s="41">
        <v>183.6</v>
      </c>
      <c r="BO53" s="41">
        <v>180.8</v>
      </c>
      <c r="BP53" s="41">
        <v>185.1</v>
      </c>
      <c r="BQ53" s="41">
        <v>181.9</v>
      </c>
      <c r="BR53" s="41">
        <v>185.7</v>
      </c>
      <c r="BS53" s="41">
        <v>187.9</v>
      </c>
      <c r="BT53" s="41">
        <v>189.6</v>
      </c>
      <c r="BU53" s="41">
        <v>185.4</v>
      </c>
      <c r="BV53" s="41">
        <v>184.9</v>
      </c>
      <c r="BW53" s="41">
        <v>187.9</v>
      </c>
      <c r="BX53" s="41">
        <v>191.5</v>
      </c>
      <c r="BY53" s="41">
        <v>197.5</v>
      </c>
      <c r="BZ53" s="41">
        <v>187.8</v>
      </c>
      <c r="CA53" s="41">
        <v>185.8</v>
      </c>
      <c r="CB53" s="41">
        <v>189.2</v>
      </c>
      <c r="CC53" s="41">
        <v>194.7</v>
      </c>
      <c r="CD53" s="41">
        <v>198.7</v>
      </c>
      <c r="CE53" s="41">
        <v>199.1</v>
      </c>
      <c r="CF53" s="41">
        <v>199.8</v>
      </c>
      <c r="CG53" s="41">
        <v>199.3</v>
      </c>
      <c r="CH53" s="41">
        <v>201.1</v>
      </c>
      <c r="CI53" s="41">
        <v>206.4</v>
      </c>
      <c r="CJ53" s="41">
        <v>208.9</v>
      </c>
      <c r="CK53" s="41">
        <v>208.7</v>
      </c>
      <c r="CL53" s="41">
        <v>209.5</v>
      </c>
    </row>
    <row r="54" spans="1:90" x14ac:dyDescent="0.25">
      <c r="A54" s="38" t="s">
        <v>1705</v>
      </c>
      <c r="B54" s="38" t="s">
        <v>1706</v>
      </c>
      <c r="C54" s="39">
        <v>0.11584999999999999</v>
      </c>
      <c r="D54" s="41">
        <v>100.9</v>
      </c>
      <c r="E54" s="41">
        <v>100.9</v>
      </c>
      <c r="F54" s="41">
        <v>100.9</v>
      </c>
      <c r="G54" s="41">
        <v>100.9</v>
      </c>
      <c r="H54" s="41">
        <v>104</v>
      </c>
      <c r="I54" s="41">
        <v>113.5</v>
      </c>
      <c r="J54" s="41">
        <v>113.5</v>
      </c>
      <c r="K54" s="41">
        <v>113.5</v>
      </c>
      <c r="L54" s="41">
        <v>113.5</v>
      </c>
      <c r="M54" s="41">
        <v>113.5</v>
      </c>
      <c r="N54" s="41">
        <v>113.5</v>
      </c>
      <c r="O54" s="41">
        <v>113.5</v>
      </c>
      <c r="P54" s="41">
        <v>113.5</v>
      </c>
      <c r="Q54" s="41">
        <v>113.5</v>
      </c>
      <c r="R54" s="41">
        <v>113.5</v>
      </c>
      <c r="S54" s="41">
        <v>113.5</v>
      </c>
      <c r="T54" s="41">
        <v>113.5</v>
      </c>
      <c r="U54" s="41">
        <v>113.5</v>
      </c>
      <c r="V54" s="41">
        <v>113.5</v>
      </c>
      <c r="W54" s="41">
        <v>113.5</v>
      </c>
      <c r="X54" s="41">
        <v>113.5</v>
      </c>
      <c r="Y54" s="41">
        <v>113.5</v>
      </c>
      <c r="Z54" s="41">
        <v>119.9</v>
      </c>
      <c r="AA54" s="41">
        <v>119.9</v>
      </c>
      <c r="AB54" s="41">
        <v>120.9</v>
      </c>
      <c r="AC54" s="41">
        <v>122.2</v>
      </c>
      <c r="AD54" s="41">
        <v>121.2</v>
      </c>
      <c r="AE54" s="41">
        <v>120.3</v>
      </c>
      <c r="AF54" s="41">
        <v>118.7</v>
      </c>
      <c r="AG54" s="41">
        <v>118.7</v>
      </c>
      <c r="AH54" s="41">
        <v>119.3</v>
      </c>
      <c r="AI54" s="41">
        <v>120.3</v>
      </c>
      <c r="AJ54" s="41">
        <v>120</v>
      </c>
      <c r="AK54" s="41">
        <v>119.3</v>
      </c>
      <c r="AL54" s="41">
        <v>119.7</v>
      </c>
      <c r="AM54" s="41">
        <v>120</v>
      </c>
      <c r="AN54" s="41">
        <v>120</v>
      </c>
      <c r="AO54" s="41">
        <v>120</v>
      </c>
      <c r="AP54" s="41">
        <v>120</v>
      </c>
      <c r="AQ54" s="41">
        <v>120</v>
      </c>
      <c r="AR54" s="41">
        <v>120</v>
      </c>
      <c r="AS54" s="41">
        <v>121.2</v>
      </c>
      <c r="AT54" s="41">
        <v>121.2</v>
      </c>
      <c r="AU54" s="41">
        <v>121.2</v>
      </c>
      <c r="AV54" s="41">
        <v>121.2</v>
      </c>
      <c r="AW54" s="41">
        <v>121.2</v>
      </c>
      <c r="AX54" s="41">
        <v>121.2</v>
      </c>
      <c r="AY54" s="41">
        <v>121.2</v>
      </c>
      <c r="AZ54" s="41">
        <v>121.5</v>
      </c>
      <c r="BA54" s="41">
        <v>122.5</v>
      </c>
      <c r="BB54" s="41">
        <v>122</v>
      </c>
      <c r="BC54" s="41">
        <v>121.2</v>
      </c>
      <c r="BD54" s="41">
        <v>121.2</v>
      </c>
      <c r="BE54" s="41">
        <v>121.2</v>
      </c>
      <c r="BF54" s="41">
        <v>121.2</v>
      </c>
      <c r="BG54" s="41">
        <v>121.2</v>
      </c>
      <c r="BH54" s="41">
        <v>122.6</v>
      </c>
      <c r="BI54" s="41">
        <v>124</v>
      </c>
      <c r="BJ54" s="41">
        <v>151.30000000000001</v>
      </c>
      <c r="BK54" s="41">
        <v>179.8</v>
      </c>
      <c r="BL54" s="41">
        <v>179.3</v>
      </c>
      <c r="BM54" s="41">
        <v>176.3</v>
      </c>
      <c r="BN54" s="41">
        <v>176.6</v>
      </c>
      <c r="BO54" s="41">
        <v>175.7</v>
      </c>
      <c r="BP54" s="41">
        <v>177.6</v>
      </c>
      <c r="BQ54" s="41">
        <v>181.4</v>
      </c>
      <c r="BR54" s="41">
        <v>181.5</v>
      </c>
      <c r="BS54" s="41">
        <v>180.5</v>
      </c>
      <c r="BT54" s="41">
        <v>181.1</v>
      </c>
      <c r="BU54" s="41">
        <v>191.6</v>
      </c>
      <c r="BV54" s="41">
        <v>195.2</v>
      </c>
      <c r="BW54" s="41">
        <v>197.1</v>
      </c>
      <c r="BX54" s="41">
        <v>199</v>
      </c>
      <c r="BY54" s="41">
        <v>199</v>
      </c>
      <c r="BZ54" s="41">
        <v>198.7</v>
      </c>
      <c r="CA54" s="41">
        <v>197.7</v>
      </c>
      <c r="CB54" s="41">
        <v>197.7</v>
      </c>
      <c r="CC54" s="41">
        <v>197.7</v>
      </c>
      <c r="CD54" s="41">
        <v>197.7</v>
      </c>
      <c r="CE54" s="41">
        <v>197.7</v>
      </c>
      <c r="CF54" s="41">
        <v>197.7</v>
      </c>
      <c r="CG54" s="41">
        <v>197.7</v>
      </c>
      <c r="CH54" s="41">
        <v>197.7</v>
      </c>
      <c r="CI54" s="41">
        <v>201.5</v>
      </c>
      <c r="CJ54" s="41">
        <v>201.5</v>
      </c>
      <c r="CK54" s="41">
        <v>203.1</v>
      </c>
      <c r="CL54" s="41">
        <v>207.7</v>
      </c>
    </row>
    <row r="55" spans="1:90" x14ac:dyDescent="0.25">
      <c r="A55" s="38" t="s">
        <v>1707</v>
      </c>
      <c r="B55" s="38" t="s">
        <v>1708</v>
      </c>
      <c r="C55" s="39">
        <v>0.41027999999999998</v>
      </c>
      <c r="D55" s="41">
        <v>104.7</v>
      </c>
      <c r="E55" s="41">
        <v>96.3</v>
      </c>
      <c r="F55" s="41">
        <v>94.5</v>
      </c>
      <c r="G55" s="41">
        <v>90.3</v>
      </c>
      <c r="H55" s="41">
        <v>98.3</v>
      </c>
      <c r="I55" s="41">
        <v>101</v>
      </c>
      <c r="J55" s="41">
        <v>101.7</v>
      </c>
      <c r="K55" s="41">
        <v>100.9</v>
      </c>
      <c r="L55" s="41">
        <v>94</v>
      </c>
      <c r="M55" s="41">
        <v>93.9</v>
      </c>
      <c r="N55" s="41">
        <v>93.8</v>
      </c>
      <c r="O55" s="41">
        <v>94.2</v>
      </c>
      <c r="P55" s="41">
        <v>103.8</v>
      </c>
      <c r="Q55" s="41">
        <v>101.1</v>
      </c>
      <c r="R55" s="41">
        <v>83.7</v>
      </c>
      <c r="S55" s="41">
        <v>86.8</v>
      </c>
      <c r="T55" s="41">
        <v>89.3</v>
      </c>
      <c r="U55" s="41">
        <v>96.8</v>
      </c>
      <c r="V55" s="41">
        <v>100.9</v>
      </c>
      <c r="W55" s="41">
        <v>94.4</v>
      </c>
      <c r="X55" s="41">
        <v>91.8</v>
      </c>
      <c r="Y55" s="41">
        <v>94.9</v>
      </c>
      <c r="Z55" s="41">
        <v>100.8</v>
      </c>
      <c r="AA55" s="41">
        <v>101.6</v>
      </c>
      <c r="AB55" s="41">
        <v>114.7</v>
      </c>
      <c r="AC55" s="41">
        <v>129.30000000000001</v>
      </c>
      <c r="AD55" s="41">
        <v>113</v>
      </c>
      <c r="AE55" s="41">
        <v>109.7</v>
      </c>
      <c r="AF55" s="41">
        <v>114.7</v>
      </c>
      <c r="AG55" s="41">
        <v>108.8</v>
      </c>
      <c r="AH55" s="41">
        <v>103.8</v>
      </c>
      <c r="AI55" s="41">
        <v>96.1</v>
      </c>
      <c r="AJ55" s="41">
        <v>104.7</v>
      </c>
      <c r="AK55" s="41">
        <v>101.6</v>
      </c>
      <c r="AL55" s="41">
        <v>104.7</v>
      </c>
      <c r="AM55" s="41">
        <v>106.1</v>
      </c>
      <c r="AN55" s="41">
        <v>106.4</v>
      </c>
      <c r="AO55" s="41">
        <v>106.4</v>
      </c>
      <c r="AP55" s="41">
        <v>106.4</v>
      </c>
      <c r="AQ55" s="41">
        <v>106.4</v>
      </c>
      <c r="AR55" s="41">
        <v>106.4</v>
      </c>
      <c r="AS55" s="41">
        <v>106.4</v>
      </c>
      <c r="AT55" s="41">
        <v>106.4</v>
      </c>
      <c r="AU55" s="41">
        <v>106.4</v>
      </c>
      <c r="AV55" s="41">
        <v>106.4</v>
      </c>
      <c r="AW55" s="41">
        <v>106.4</v>
      </c>
      <c r="AX55" s="41">
        <v>106.4</v>
      </c>
      <c r="AY55" s="41">
        <v>106.4</v>
      </c>
      <c r="AZ55" s="41">
        <v>106.4</v>
      </c>
      <c r="BA55" s="41">
        <v>106.4</v>
      </c>
      <c r="BB55" s="41">
        <v>106.4</v>
      </c>
      <c r="BC55" s="41">
        <v>106.4</v>
      </c>
      <c r="BD55" s="41">
        <v>106.4</v>
      </c>
      <c r="BE55" s="41">
        <v>106.4</v>
      </c>
      <c r="BF55" s="41">
        <v>106.4</v>
      </c>
      <c r="BG55" s="41">
        <v>109.9</v>
      </c>
      <c r="BH55" s="41">
        <v>120.9</v>
      </c>
      <c r="BI55" s="41">
        <v>119.4</v>
      </c>
      <c r="BJ55" s="41">
        <v>130.80000000000001</v>
      </c>
      <c r="BK55" s="41">
        <v>122.5</v>
      </c>
      <c r="BL55" s="41">
        <v>122.5</v>
      </c>
      <c r="BM55" s="41">
        <v>127.5</v>
      </c>
      <c r="BN55" s="41">
        <v>133.30000000000001</v>
      </c>
      <c r="BO55" s="41">
        <v>133.30000000000001</v>
      </c>
      <c r="BP55" s="41">
        <v>137</v>
      </c>
      <c r="BQ55" s="41">
        <v>139.4</v>
      </c>
      <c r="BR55" s="41">
        <v>145.6</v>
      </c>
      <c r="BS55" s="41">
        <v>143.1</v>
      </c>
      <c r="BT55" s="41">
        <v>139.6</v>
      </c>
      <c r="BU55" s="41">
        <v>153.69999999999999</v>
      </c>
      <c r="BV55" s="41">
        <v>146.80000000000001</v>
      </c>
      <c r="BW55" s="41">
        <v>146.69999999999999</v>
      </c>
      <c r="BX55" s="41">
        <v>133.4</v>
      </c>
      <c r="BY55" s="41">
        <v>132.4</v>
      </c>
      <c r="BZ55" s="41">
        <v>142.9</v>
      </c>
      <c r="CA55" s="41">
        <v>143.30000000000001</v>
      </c>
      <c r="CB55" s="41">
        <v>136.4</v>
      </c>
      <c r="CC55" s="41">
        <v>133.80000000000001</v>
      </c>
      <c r="CD55" s="41">
        <v>133.19999999999999</v>
      </c>
      <c r="CE55" s="41">
        <v>134.19999999999999</v>
      </c>
      <c r="CF55" s="41">
        <v>147.1</v>
      </c>
      <c r="CG55" s="41">
        <v>139.4</v>
      </c>
      <c r="CH55" s="41">
        <v>130.6</v>
      </c>
      <c r="CI55" s="41">
        <v>128.5</v>
      </c>
      <c r="CJ55" s="41">
        <v>133.6</v>
      </c>
      <c r="CK55" s="41">
        <v>134.6</v>
      </c>
      <c r="CL55" s="41">
        <v>144</v>
      </c>
    </row>
    <row r="56" spans="1:90" x14ac:dyDescent="0.25">
      <c r="A56" s="38" t="s">
        <v>1709</v>
      </c>
      <c r="B56" s="38" t="s">
        <v>1710</v>
      </c>
      <c r="C56" s="39">
        <v>5.9950000000000003E-2</v>
      </c>
      <c r="D56" s="41">
        <v>99.6</v>
      </c>
      <c r="E56" s="41">
        <v>99.6</v>
      </c>
      <c r="F56" s="41">
        <v>104.3</v>
      </c>
      <c r="G56" s="41">
        <v>105.2</v>
      </c>
      <c r="H56" s="41">
        <v>106.7</v>
      </c>
      <c r="I56" s="41">
        <v>107.3</v>
      </c>
      <c r="J56" s="41">
        <v>106.5</v>
      </c>
      <c r="K56" s="41">
        <v>105.6</v>
      </c>
      <c r="L56" s="41">
        <v>107.8</v>
      </c>
      <c r="M56" s="41">
        <v>108.9</v>
      </c>
      <c r="N56" s="41">
        <v>109.7</v>
      </c>
      <c r="O56" s="41">
        <v>110.5</v>
      </c>
      <c r="P56" s="41">
        <v>111.7</v>
      </c>
      <c r="Q56" s="41">
        <v>111.6</v>
      </c>
      <c r="R56" s="41">
        <v>112</v>
      </c>
      <c r="S56" s="41">
        <v>110.2</v>
      </c>
      <c r="T56" s="41">
        <v>110.2</v>
      </c>
      <c r="U56" s="41">
        <v>110.8</v>
      </c>
      <c r="V56" s="41">
        <v>111</v>
      </c>
      <c r="W56" s="41">
        <v>112.4</v>
      </c>
      <c r="X56" s="41">
        <v>112.5</v>
      </c>
      <c r="Y56" s="41">
        <v>112.5</v>
      </c>
      <c r="Z56" s="41">
        <v>112.5</v>
      </c>
      <c r="AA56" s="41">
        <v>137</v>
      </c>
      <c r="AB56" s="41">
        <v>143.30000000000001</v>
      </c>
      <c r="AC56" s="41">
        <v>154.1</v>
      </c>
      <c r="AD56" s="41">
        <v>148.4</v>
      </c>
      <c r="AE56" s="41">
        <v>153.1</v>
      </c>
      <c r="AF56" s="41">
        <v>152.80000000000001</v>
      </c>
      <c r="AG56" s="41">
        <v>152.80000000000001</v>
      </c>
      <c r="AH56" s="41">
        <v>153.30000000000001</v>
      </c>
      <c r="AI56" s="41">
        <v>153.80000000000001</v>
      </c>
      <c r="AJ56" s="41">
        <v>153.80000000000001</v>
      </c>
      <c r="AK56" s="41">
        <v>153.6</v>
      </c>
      <c r="AL56" s="41">
        <v>154.30000000000001</v>
      </c>
      <c r="AM56" s="41">
        <v>154.69999999999999</v>
      </c>
      <c r="AN56" s="41">
        <v>154.9</v>
      </c>
      <c r="AO56" s="41">
        <v>156.1</v>
      </c>
      <c r="AP56" s="41">
        <v>156.6</v>
      </c>
      <c r="AQ56" s="41">
        <v>156.80000000000001</v>
      </c>
      <c r="AR56" s="41">
        <v>156.6</v>
      </c>
      <c r="AS56" s="41">
        <v>156.6</v>
      </c>
      <c r="AT56" s="41">
        <v>156.6</v>
      </c>
      <c r="AU56" s="41">
        <v>156.6</v>
      </c>
      <c r="AV56" s="41">
        <v>156.6</v>
      </c>
      <c r="AW56" s="41">
        <v>156.6</v>
      </c>
      <c r="AX56" s="41">
        <v>156.6</v>
      </c>
      <c r="AY56" s="41">
        <v>156.6</v>
      </c>
      <c r="AZ56" s="41">
        <v>156.6</v>
      </c>
      <c r="BA56" s="41">
        <v>156.6</v>
      </c>
      <c r="BB56" s="41">
        <v>156.6</v>
      </c>
      <c r="BC56" s="41">
        <v>156.6</v>
      </c>
      <c r="BD56" s="41">
        <v>156.6</v>
      </c>
      <c r="BE56" s="41">
        <v>156.6</v>
      </c>
      <c r="BF56" s="41">
        <v>156.6</v>
      </c>
      <c r="BG56" s="41">
        <v>158.1</v>
      </c>
      <c r="BH56" s="41">
        <v>164.4</v>
      </c>
      <c r="BI56" s="41">
        <v>164.8</v>
      </c>
      <c r="BJ56" s="41">
        <v>170.2</v>
      </c>
      <c r="BK56" s="41">
        <v>176.3</v>
      </c>
      <c r="BL56" s="41">
        <v>177.3</v>
      </c>
      <c r="BM56" s="41">
        <v>181.7</v>
      </c>
      <c r="BN56" s="41">
        <v>190.2</v>
      </c>
      <c r="BO56" s="41">
        <v>189.3</v>
      </c>
      <c r="BP56" s="41">
        <v>189.3</v>
      </c>
      <c r="BQ56" s="41">
        <v>189.3</v>
      </c>
      <c r="BR56" s="41">
        <v>190.1</v>
      </c>
      <c r="BS56" s="41">
        <v>190.2</v>
      </c>
      <c r="BT56" s="41">
        <v>193.3</v>
      </c>
      <c r="BU56" s="41">
        <v>201.6</v>
      </c>
      <c r="BV56" s="41">
        <v>204.7</v>
      </c>
      <c r="BW56" s="41">
        <v>206.1</v>
      </c>
      <c r="BX56" s="41">
        <v>205.7</v>
      </c>
      <c r="BY56" s="41">
        <v>204.9</v>
      </c>
      <c r="BZ56" s="41">
        <v>205.5</v>
      </c>
      <c r="CA56" s="41">
        <v>205.5</v>
      </c>
      <c r="CB56" s="41">
        <v>207.9</v>
      </c>
      <c r="CC56" s="41">
        <v>212.5</v>
      </c>
      <c r="CD56" s="41">
        <v>212.6</v>
      </c>
      <c r="CE56" s="41">
        <v>213.7</v>
      </c>
      <c r="CF56" s="41">
        <v>212.3</v>
      </c>
      <c r="CG56" s="41">
        <v>214.9</v>
      </c>
      <c r="CH56" s="41">
        <v>217.7</v>
      </c>
      <c r="CI56" s="41">
        <v>234.7</v>
      </c>
      <c r="CJ56" s="41">
        <v>235</v>
      </c>
      <c r="CK56" s="41">
        <v>235.9</v>
      </c>
      <c r="CL56" s="41">
        <v>236.4</v>
      </c>
    </row>
    <row r="57" spans="1:90" x14ac:dyDescent="0.25">
      <c r="A57" s="38" t="s">
        <v>1711</v>
      </c>
      <c r="B57" s="38" t="s">
        <v>1712</v>
      </c>
      <c r="C57" s="39">
        <v>0.56908000000000003</v>
      </c>
      <c r="D57" s="41">
        <v>100.5</v>
      </c>
      <c r="E57" s="41">
        <v>97.4</v>
      </c>
      <c r="F57" s="41">
        <v>92.8</v>
      </c>
      <c r="G57" s="41">
        <v>92.2</v>
      </c>
      <c r="H57" s="41">
        <v>89.7</v>
      </c>
      <c r="I57" s="41">
        <v>88.8</v>
      </c>
      <c r="J57" s="41">
        <v>87.9</v>
      </c>
      <c r="K57" s="41">
        <v>87.6</v>
      </c>
      <c r="L57" s="41">
        <v>88.1</v>
      </c>
      <c r="M57" s="41">
        <v>91.8</v>
      </c>
      <c r="N57" s="41">
        <v>95.5</v>
      </c>
      <c r="O57" s="41">
        <v>98.7</v>
      </c>
      <c r="P57" s="41">
        <v>100.8</v>
      </c>
      <c r="Q57" s="41">
        <v>103.7</v>
      </c>
      <c r="R57" s="41">
        <v>109.7</v>
      </c>
      <c r="S57" s="41">
        <v>116</v>
      </c>
      <c r="T57" s="41">
        <v>120.3</v>
      </c>
      <c r="U57" s="41">
        <v>122.3</v>
      </c>
      <c r="V57" s="41">
        <v>124.6</v>
      </c>
      <c r="W57" s="41">
        <v>130.19999999999999</v>
      </c>
      <c r="X57" s="41">
        <v>138.69999999999999</v>
      </c>
      <c r="Y57" s="41">
        <v>145</v>
      </c>
      <c r="Z57" s="41">
        <v>145.9</v>
      </c>
      <c r="AA57" s="41">
        <v>146.6</v>
      </c>
      <c r="AB57" s="41">
        <v>156.4</v>
      </c>
      <c r="AC57" s="41">
        <v>154.1</v>
      </c>
      <c r="AD57" s="41">
        <v>140.4</v>
      </c>
      <c r="AE57" s="41">
        <v>142.69999999999999</v>
      </c>
      <c r="AF57" s="41">
        <v>140.6</v>
      </c>
      <c r="AG57" s="41">
        <v>136.9</v>
      </c>
      <c r="AH57" s="41">
        <v>140.69999999999999</v>
      </c>
      <c r="AI57" s="41">
        <v>141.80000000000001</v>
      </c>
      <c r="AJ57" s="41">
        <v>141.69999999999999</v>
      </c>
      <c r="AK57" s="41">
        <v>142.5</v>
      </c>
      <c r="AL57" s="41">
        <v>144.4</v>
      </c>
      <c r="AM57" s="41">
        <v>145.30000000000001</v>
      </c>
      <c r="AN57" s="41">
        <v>146.4</v>
      </c>
      <c r="AO57" s="41">
        <v>148</v>
      </c>
      <c r="AP57" s="41">
        <v>144.19999999999999</v>
      </c>
      <c r="AQ57" s="41">
        <v>144.19999999999999</v>
      </c>
      <c r="AR57" s="41">
        <v>146.9</v>
      </c>
      <c r="AS57" s="41">
        <v>151.69999999999999</v>
      </c>
      <c r="AT57" s="41">
        <v>157.1</v>
      </c>
      <c r="AU57" s="41">
        <v>158.5</v>
      </c>
      <c r="AV57" s="41">
        <v>154</v>
      </c>
      <c r="AW57" s="41">
        <v>152.69999999999999</v>
      </c>
      <c r="AX57" s="41">
        <v>149.19999999999999</v>
      </c>
      <c r="AY57" s="41">
        <v>146.30000000000001</v>
      </c>
      <c r="AZ57" s="41">
        <v>150.5</v>
      </c>
      <c r="BA57" s="41">
        <v>150.5</v>
      </c>
      <c r="BB57" s="41">
        <v>153.30000000000001</v>
      </c>
      <c r="BC57" s="41">
        <v>154.30000000000001</v>
      </c>
      <c r="BD57" s="41">
        <v>157.19999999999999</v>
      </c>
      <c r="BE57" s="41">
        <v>157.80000000000001</v>
      </c>
      <c r="BF57" s="41">
        <v>161.5</v>
      </c>
      <c r="BG57" s="41">
        <v>169.5</v>
      </c>
      <c r="BH57" s="41">
        <v>182.2</v>
      </c>
      <c r="BI57" s="41">
        <v>188.6</v>
      </c>
      <c r="BJ57" s="41">
        <v>202.1</v>
      </c>
      <c r="BK57" s="41">
        <v>202.7</v>
      </c>
      <c r="BL57" s="41">
        <v>206.7</v>
      </c>
      <c r="BM57" s="41">
        <v>204.7</v>
      </c>
      <c r="BN57" s="41">
        <v>204.9</v>
      </c>
      <c r="BO57" s="41">
        <v>208.9</v>
      </c>
      <c r="BP57" s="41">
        <v>214</v>
      </c>
      <c r="BQ57" s="41">
        <v>220.5</v>
      </c>
      <c r="BR57" s="41">
        <v>231.7</v>
      </c>
      <c r="BS57" s="41">
        <v>237.1</v>
      </c>
      <c r="BT57" s="41">
        <v>241.4</v>
      </c>
      <c r="BU57" s="41">
        <v>245.5</v>
      </c>
      <c r="BV57" s="41">
        <v>250.3</v>
      </c>
      <c r="BW57" s="41">
        <v>279.2</v>
      </c>
      <c r="BX57" s="41">
        <v>284.60000000000002</v>
      </c>
      <c r="BY57" s="41">
        <v>267.8</v>
      </c>
      <c r="BZ57" s="41">
        <v>246.8</v>
      </c>
      <c r="CA57" s="41">
        <v>243.4</v>
      </c>
      <c r="CB57" s="41">
        <v>250</v>
      </c>
      <c r="CC57" s="41">
        <v>243.1</v>
      </c>
      <c r="CD57" s="41">
        <v>236.4</v>
      </c>
      <c r="CE57" s="41">
        <v>235.7</v>
      </c>
      <c r="CF57" s="41">
        <v>241.6</v>
      </c>
      <c r="CG57" s="41">
        <v>255.5</v>
      </c>
      <c r="CH57" s="41">
        <v>252.2</v>
      </c>
      <c r="CI57" s="41">
        <v>237.6</v>
      </c>
      <c r="CJ57" s="41">
        <v>226.1</v>
      </c>
      <c r="CK57" s="41">
        <v>214.4</v>
      </c>
      <c r="CL57" s="41">
        <v>214.3</v>
      </c>
    </row>
    <row r="58" spans="1:90" x14ac:dyDescent="0.25">
      <c r="A58" s="38" t="s">
        <v>1713</v>
      </c>
      <c r="B58" s="38" t="s">
        <v>1714</v>
      </c>
      <c r="C58" s="39">
        <v>2.9590000000000002E-2</v>
      </c>
      <c r="D58" s="41">
        <v>100.7</v>
      </c>
      <c r="E58" s="41">
        <v>91.5</v>
      </c>
      <c r="F58" s="41">
        <v>94.3</v>
      </c>
      <c r="G58" s="41">
        <v>94.1</v>
      </c>
      <c r="H58" s="41">
        <v>90.3</v>
      </c>
      <c r="I58" s="41">
        <v>89</v>
      </c>
      <c r="J58" s="41">
        <v>86.1</v>
      </c>
      <c r="K58" s="41">
        <v>88.8</v>
      </c>
      <c r="L58" s="41">
        <v>88.1</v>
      </c>
      <c r="M58" s="41">
        <v>89.1</v>
      </c>
      <c r="N58" s="41">
        <v>90</v>
      </c>
      <c r="O58" s="41">
        <v>96.9</v>
      </c>
      <c r="P58" s="41">
        <v>94.7</v>
      </c>
      <c r="Q58" s="41">
        <v>96.8</v>
      </c>
      <c r="R58" s="41">
        <v>108.6</v>
      </c>
      <c r="S58" s="41">
        <v>98.4</v>
      </c>
      <c r="T58" s="41">
        <v>100.3</v>
      </c>
      <c r="U58" s="41">
        <v>99.4</v>
      </c>
      <c r="V58" s="41">
        <v>106.8</v>
      </c>
      <c r="W58" s="41">
        <v>125.7</v>
      </c>
      <c r="X58" s="41">
        <v>153.1</v>
      </c>
      <c r="Y58" s="41">
        <v>152.9</v>
      </c>
      <c r="Z58" s="41">
        <v>143.9</v>
      </c>
      <c r="AA58" s="41">
        <v>140.5</v>
      </c>
      <c r="AB58" s="41">
        <v>147.30000000000001</v>
      </c>
      <c r="AC58" s="41">
        <v>160.80000000000001</v>
      </c>
      <c r="AD58" s="41">
        <v>160.30000000000001</v>
      </c>
      <c r="AE58" s="41">
        <v>175.3</v>
      </c>
      <c r="AF58" s="41">
        <v>188.5</v>
      </c>
      <c r="AG58" s="41">
        <v>184.3</v>
      </c>
      <c r="AH58" s="41">
        <v>188.9</v>
      </c>
      <c r="AI58" s="41">
        <v>180</v>
      </c>
      <c r="AJ58" s="41">
        <v>172.1</v>
      </c>
      <c r="AK58" s="41">
        <v>180.8</v>
      </c>
      <c r="AL58" s="41">
        <v>186.6</v>
      </c>
      <c r="AM58" s="41">
        <v>182.9</v>
      </c>
      <c r="AN58" s="41">
        <v>187.9</v>
      </c>
      <c r="AO58" s="41">
        <v>190.3</v>
      </c>
      <c r="AP58" s="41">
        <v>197.9</v>
      </c>
      <c r="AQ58" s="41">
        <v>195.2</v>
      </c>
      <c r="AR58" s="41">
        <v>194.6</v>
      </c>
      <c r="AS58" s="41">
        <v>194.2</v>
      </c>
      <c r="AT58" s="41">
        <v>192.9</v>
      </c>
      <c r="AU58" s="41">
        <v>193.4</v>
      </c>
      <c r="AV58" s="41">
        <v>186.1</v>
      </c>
      <c r="AW58" s="41">
        <v>180.3</v>
      </c>
      <c r="AX58" s="41">
        <v>167.9</v>
      </c>
      <c r="AY58" s="41">
        <v>157.9</v>
      </c>
      <c r="AZ58" s="41">
        <v>169.2</v>
      </c>
      <c r="BA58" s="41">
        <v>168</v>
      </c>
      <c r="BB58" s="41">
        <v>169.9</v>
      </c>
      <c r="BC58" s="41">
        <v>180.4</v>
      </c>
      <c r="BD58" s="41">
        <v>176.9</v>
      </c>
      <c r="BE58" s="41">
        <v>174.2</v>
      </c>
      <c r="BF58" s="41">
        <v>174.5</v>
      </c>
      <c r="BG58" s="41">
        <v>187.4</v>
      </c>
      <c r="BH58" s="41">
        <v>189.9</v>
      </c>
      <c r="BI58" s="41">
        <v>191.5</v>
      </c>
      <c r="BJ58" s="41">
        <v>197.3</v>
      </c>
      <c r="BK58" s="41">
        <v>197.1</v>
      </c>
      <c r="BL58" s="41">
        <v>192.5</v>
      </c>
      <c r="BM58" s="41">
        <v>187.3</v>
      </c>
      <c r="BN58" s="41">
        <v>186.2</v>
      </c>
      <c r="BO58" s="41">
        <v>196.9</v>
      </c>
      <c r="BP58" s="41">
        <v>200.2</v>
      </c>
      <c r="BQ58" s="41">
        <v>207.5</v>
      </c>
      <c r="BR58" s="41">
        <v>226.1</v>
      </c>
      <c r="BS58" s="41">
        <v>241.9</v>
      </c>
      <c r="BT58" s="41">
        <v>248.6</v>
      </c>
      <c r="BU58" s="41">
        <v>246.7</v>
      </c>
      <c r="BV58" s="41">
        <v>260</v>
      </c>
      <c r="BW58" s="41">
        <v>268.89999999999998</v>
      </c>
      <c r="BX58" s="41">
        <v>274.39999999999998</v>
      </c>
      <c r="BY58" s="41">
        <v>290.89999999999998</v>
      </c>
      <c r="BZ58" s="41">
        <v>303.3</v>
      </c>
      <c r="CA58" s="41">
        <v>330</v>
      </c>
      <c r="CB58" s="41">
        <v>359.7</v>
      </c>
      <c r="CC58" s="41">
        <v>359.1</v>
      </c>
      <c r="CD58" s="41">
        <v>354.6</v>
      </c>
      <c r="CE58" s="41">
        <v>380.7</v>
      </c>
      <c r="CF58" s="41">
        <v>406.2</v>
      </c>
      <c r="CG58" s="41">
        <v>433.7</v>
      </c>
      <c r="CH58" s="41">
        <v>434.6</v>
      </c>
      <c r="CI58" s="41">
        <v>441.6</v>
      </c>
      <c r="CJ58" s="41">
        <v>425</v>
      </c>
      <c r="CK58" s="41">
        <v>426.8</v>
      </c>
      <c r="CL58" s="41">
        <v>483.1</v>
      </c>
    </row>
    <row r="59" spans="1:90" x14ac:dyDescent="0.25">
      <c r="A59" s="38" t="s">
        <v>1715</v>
      </c>
      <c r="B59" s="38" t="s">
        <v>1716</v>
      </c>
      <c r="C59" s="39">
        <v>0.15812000000000001</v>
      </c>
      <c r="D59" s="41">
        <v>101.1</v>
      </c>
      <c r="E59" s="41">
        <v>97.5</v>
      </c>
      <c r="F59" s="41">
        <v>91.5</v>
      </c>
      <c r="G59" s="41">
        <v>86.9</v>
      </c>
      <c r="H59" s="41">
        <v>78.8</v>
      </c>
      <c r="I59" s="41">
        <v>77.5</v>
      </c>
      <c r="J59" s="41">
        <v>75.2</v>
      </c>
      <c r="K59" s="41">
        <v>72.3</v>
      </c>
      <c r="L59" s="41">
        <v>70.900000000000006</v>
      </c>
      <c r="M59" s="41">
        <v>73.3</v>
      </c>
      <c r="N59" s="41">
        <v>79.7</v>
      </c>
      <c r="O59" s="41">
        <v>86.1</v>
      </c>
      <c r="P59" s="41">
        <v>93.7</v>
      </c>
      <c r="Q59" s="41">
        <v>100.3</v>
      </c>
      <c r="R59" s="41">
        <v>112.4</v>
      </c>
      <c r="S59" s="41">
        <v>127.5</v>
      </c>
      <c r="T59" s="41">
        <v>143.1</v>
      </c>
      <c r="U59" s="41">
        <v>150.9</v>
      </c>
      <c r="V59" s="41">
        <v>152</v>
      </c>
      <c r="W59" s="41">
        <v>156.80000000000001</v>
      </c>
      <c r="X59" s="41">
        <v>162.5</v>
      </c>
      <c r="Y59" s="41">
        <v>172.5</v>
      </c>
      <c r="Z59" s="41">
        <v>175.1</v>
      </c>
      <c r="AA59" s="41">
        <v>172.5</v>
      </c>
      <c r="AB59" s="41">
        <v>192.8</v>
      </c>
      <c r="AC59" s="41">
        <v>181.2</v>
      </c>
      <c r="AD59" s="41">
        <v>161.30000000000001</v>
      </c>
      <c r="AE59" s="41">
        <v>161</v>
      </c>
      <c r="AF59" s="41">
        <v>156.5</v>
      </c>
      <c r="AG59" s="41">
        <v>157.80000000000001</v>
      </c>
      <c r="AH59" s="41">
        <v>160</v>
      </c>
      <c r="AI59" s="41">
        <v>157.1</v>
      </c>
      <c r="AJ59" s="41">
        <v>160.4</v>
      </c>
      <c r="AK59" s="41">
        <v>159.6</v>
      </c>
      <c r="AL59" s="41">
        <v>159.80000000000001</v>
      </c>
      <c r="AM59" s="41">
        <v>155.69999999999999</v>
      </c>
      <c r="AN59" s="41">
        <v>148.5</v>
      </c>
      <c r="AO59" s="41">
        <v>155.80000000000001</v>
      </c>
      <c r="AP59" s="41">
        <v>152.80000000000001</v>
      </c>
      <c r="AQ59" s="41">
        <v>160.19999999999999</v>
      </c>
      <c r="AR59" s="41">
        <v>170.1</v>
      </c>
      <c r="AS59" s="41">
        <v>176.6</v>
      </c>
      <c r="AT59" s="41">
        <v>185.2</v>
      </c>
      <c r="AU59" s="41">
        <v>184.2</v>
      </c>
      <c r="AV59" s="41">
        <v>176.8</v>
      </c>
      <c r="AW59" s="41">
        <v>177</v>
      </c>
      <c r="AX59" s="41">
        <v>173.2</v>
      </c>
      <c r="AY59" s="41">
        <v>174.5</v>
      </c>
      <c r="AZ59" s="41">
        <v>197.3</v>
      </c>
      <c r="BA59" s="41">
        <v>203.5</v>
      </c>
      <c r="BB59" s="41">
        <v>212.7</v>
      </c>
      <c r="BC59" s="41">
        <v>204.5</v>
      </c>
      <c r="BD59" s="41">
        <v>200.2</v>
      </c>
      <c r="BE59" s="41">
        <v>198.2</v>
      </c>
      <c r="BF59" s="41">
        <v>197.3</v>
      </c>
      <c r="BG59" s="41">
        <v>199.5</v>
      </c>
      <c r="BH59" s="41">
        <v>202.4</v>
      </c>
      <c r="BI59" s="41">
        <v>203.5</v>
      </c>
      <c r="BJ59" s="41">
        <v>205.3</v>
      </c>
      <c r="BK59" s="41">
        <v>204.2</v>
      </c>
      <c r="BL59" s="41">
        <v>211.8</v>
      </c>
      <c r="BM59" s="41">
        <v>216.4</v>
      </c>
      <c r="BN59" s="41">
        <v>219.1</v>
      </c>
      <c r="BO59" s="41">
        <v>217</v>
      </c>
      <c r="BP59" s="41">
        <v>214</v>
      </c>
      <c r="BQ59" s="41">
        <v>210.6</v>
      </c>
      <c r="BR59" s="41">
        <v>214.4</v>
      </c>
      <c r="BS59" s="41">
        <v>206.2</v>
      </c>
      <c r="BT59" s="41">
        <v>190.6</v>
      </c>
      <c r="BU59" s="41">
        <v>201.5</v>
      </c>
      <c r="BV59" s="41">
        <v>199.2</v>
      </c>
      <c r="BW59" s="41">
        <v>213</v>
      </c>
      <c r="BX59" s="41">
        <v>230.9</v>
      </c>
      <c r="BY59" s="41">
        <v>271.60000000000002</v>
      </c>
      <c r="BZ59" s="41">
        <v>292.60000000000002</v>
      </c>
      <c r="CA59" s="41">
        <v>277.89999999999998</v>
      </c>
      <c r="CB59" s="41">
        <v>288.5</v>
      </c>
      <c r="CC59" s="41">
        <v>282.10000000000002</v>
      </c>
      <c r="CD59" s="41">
        <v>276.2</v>
      </c>
      <c r="CE59" s="41">
        <v>277.60000000000002</v>
      </c>
      <c r="CF59" s="41">
        <v>283.60000000000002</v>
      </c>
      <c r="CG59" s="41">
        <v>295.60000000000002</v>
      </c>
      <c r="CH59" s="41">
        <v>294.89999999999998</v>
      </c>
      <c r="CI59" s="41">
        <v>282.39999999999998</v>
      </c>
      <c r="CJ59" s="41">
        <v>266.2</v>
      </c>
      <c r="CK59" s="41">
        <v>251.4</v>
      </c>
      <c r="CL59" s="41">
        <v>249</v>
      </c>
    </row>
    <row r="60" spans="1:90" x14ac:dyDescent="0.25">
      <c r="A60" s="38" t="s">
        <v>1717</v>
      </c>
      <c r="B60" s="38" t="s">
        <v>1718</v>
      </c>
      <c r="C60" s="39">
        <v>7.5730000000000006E-2</v>
      </c>
      <c r="D60" s="41">
        <v>98</v>
      </c>
      <c r="E60" s="41">
        <v>97</v>
      </c>
      <c r="F60" s="41">
        <v>94.2</v>
      </c>
      <c r="G60" s="41">
        <v>91.5</v>
      </c>
      <c r="H60" s="41">
        <v>89</v>
      </c>
      <c r="I60" s="41">
        <v>88.6</v>
      </c>
      <c r="J60" s="41">
        <v>86.5</v>
      </c>
      <c r="K60" s="41">
        <v>89.4</v>
      </c>
      <c r="L60" s="41">
        <v>91</v>
      </c>
      <c r="M60" s="41">
        <v>92.7</v>
      </c>
      <c r="N60" s="41">
        <v>93.7</v>
      </c>
      <c r="O60" s="41">
        <v>91.1</v>
      </c>
      <c r="P60" s="41">
        <v>91.8</v>
      </c>
      <c r="Q60" s="41">
        <v>90.3</v>
      </c>
      <c r="R60" s="41">
        <v>89.8</v>
      </c>
      <c r="S60" s="41">
        <v>89.4</v>
      </c>
      <c r="T60" s="41">
        <v>90</v>
      </c>
      <c r="U60" s="41">
        <v>87.9</v>
      </c>
      <c r="V60" s="41">
        <v>87.9</v>
      </c>
      <c r="W60" s="41">
        <v>88.8</v>
      </c>
      <c r="X60" s="41">
        <v>90.4</v>
      </c>
      <c r="Y60" s="41">
        <v>89.2</v>
      </c>
      <c r="Z60" s="41">
        <v>87.7</v>
      </c>
      <c r="AA60" s="41">
        <v>84.8</v>
      </c>
      <c r="AB60" s="41">
        <v>90</v>
      </c>
      <c r="AC60" s="41">
        <v>89.5</v>
      </c>
      <c r="AD60" s="41">
        <v>82.1</v>
      </c>
      <c r="AE60" s="41">
        <v>86.4</v>
      </c>
      <c r="AF60" s="41">
        <v>84.7</v>
      </c>
      <c r="AG60" s="41">
        <v>78</v>
      </c>
      <c r="AH60" s="41">
        <v>80.900000000000006</v>
      </c>
      <c r="AI60" s="41">
        <v>84.3</v>
      </c>
      <c r="AJ60" s="41">
        <v>82.7</v>
      </c>
      <c r="AK60" s="41">
        <v>81.900000000000006</v>
      </c>
      <c r="AL60" s="41">
        <v>80.8</v>
      </c>
      <c r="AM60" s="41">
        <v>81</v>
      </c>
      <c r="AN60" s="41">
        <v>83.9</v>
      </c>
      <c r="AO60" s="41">
        <v>82.8</v>
      </c>
      <c r="AP60" s="41">
        <v>85.9</v>
      </c>
      <c r="AQ60" s="41">
        <v>89.4</v>
      </c>
      <c r="AR60" s="41">
        <v>89.8</v>
      </c>
      <c r="AS60" s="41">
        <v>96.5</v>
      </c>
      <c r="AT60" s="41">
        <v>102.9</v>
      </c>
      <c r="AU60" s="41">
        <v>112.5</v>
      </c>
      <c r="AV60" s="41">
        <v>110.8</v>
      </c>
      <c r="AW60" s="41">
        <v>110.7</v>
      </c>
      <c r="AX60" s="41">
        <v>109.8</v>
      </c>
      <c r="AY60" s="41">
        <v>109.5</v>
      </c>
      <c r="AZ60" s="41">
        <v>110.2</v>
      </c>
      <c r="BA60" s="41">
        <v>110.7</v>
      </c>
      <c r="BB60" s="41">
        <v>112.3</v>
      </c>
      <c r="BC60" s="41">
        <v>113.8</v>
      </c>
      <c r="BD60" s="41">
        <v>120</v>
      </c>
      <c r="BE60" s="41">
        <v>132.19999999999999</v>
      </c>
      <c r="BF60" s="41">
        <v>141.30000000000001</v>
      </c>
      <c r="BG60" s="41">
        <v>160.80000000000001</v>
      </c>
      <c r="BH60" s="41">
        <v>180.2</v>
      </c>
      <c r="BI60" s="41">
        <v>210.9</v>
      </c>
      <c r="BJ60" s="41">
        <v>289.3</v>
      </c>
      <c r="BK60" s="41">
        <v>284.10000000000002</v>
      </c>
      <c r="BL60" s="41">
        <v>281.5</v>
      </c>
      <c r="BM60" s="41">
        <v>299.89999999999998</v>
      </c>
      <c r="BN60" s="41">
        <v>309.8</v>
      </c>
      <c r="BO60" s="41">
        <v>326.89999999999998</v>
      </c>
      <c r="BP60" s="41">
        <v>375.3</v>
      </c>
      <c r="BQ60" s="41">
        <v>406.8</v>
      </c>
      <c r="BR60" s="41">
        <v>406.8</v>
      </c>
      <c r="BS60" s="41">
        <v>402</v>
      </c>
      <c r="BT60" s="41">
        <v>403.8</v>
      </c>
      <c r="BU60" s="41">
        <v>406.4</v>
      </c>
      <c r="BV60" s="41">
        <v>416.3</v>
      </c>
      <c r="BW60" s="41">
        <v>458.6</v>
      </c>
      <c r="BX60" s="41">
        <v>453.2</v>
      </c>
      <c r="BY60" s="41">
        <v>404.2</v>
      </c>
      <c r="BZ60" s="41">
        <v>360.3</v>
      </c>
      <c r="CA60" s="41">
        <v>323.89999999999998</v>
      </c>
      <c r="CB60" s="41">
        <v>299.3</v>
      </c>
      <c r="CC60" s="41">
        <v>266.2</v>
      </c>
      <c r="CD60" s="41">
        <v>248.4</v>
      </c>
      <c r="CE60" s="41">
        <v>218.9</v>
      </c>
      <c r="CF60" s="41">
        <v>201.9</v>
      </c>
      <c r="CG60" s="41">
        <v>190.1</v>
      </c>
      <c r="CH60" s="41">
        <v>178.6</v>
      </c>
      <c r="CI60" s="41">
        <v>167.4</v>
      </c>
      <c r="CJ60" s="41">
        <v>161.69999999999999</v>
      </c>
      <c r="CK60" s="41">
        <v>165.1</v>
      </c>
      <c r="CL60" s="41">
        <v>156.9</v>
      </c>
    </row>
    <row r="61" spans="1:90" x14ac:dyDescent="0.25">
      <c r="A61" s="38" t="s">
        <v>1719</v>
      </c>
      <c r="B61" s="38" t="s">
        <v>1720</v>
      </c>
      <c r="C61" s="39">
        <v>1.703E-2</v>
      </c>
      <c r="D61" s="41">
        <v>101.3</v>
      </c>
      <c r="E61" s="41">
        <v>99.6</v>
      </c>
      <c r="F61" s="41">
        <v>88.9</v>
      </c>
      <c r="G61" s="41">
        <v>88.8</v>
      </c>
      <c r="H61" s="41">
        <v>85</v>
      </c>
      <c r="I61" s="41">
        <v>91.6</v>
      </c>
      <c r="J61" s="41">
        <v>94</v>
      </c>
      <c r="K61" s="41">
        <v>88</v>
      </c>
      <c r="L61" s="41">
        <v>86.9</v>
      </c>
      <c r="M61" s="41">
        <v>88.3</v>
      </c>
      <c r="N61" s="41">
        <v>85.1</v>
      </c>
      <c r="O61" s="41">
        <v>79.900000000000006</v>
      </c>
      <c r="P61" s="41">
        <v>83</v>
      </c>
      <c r="Q61" s="41">
        <v>74.2</v>
      </c>
      <c r="R61" s="41">
        <v>71</v>
      </c>
      <c r="S61" s="41">
        <v>75</v>
      </c>
      <c r="T61" s="41">
        <v>78</v>
      </c>
      <c r="U61" s="41">
        <v>83.8</v>
      </c>
      <c r="V61" s="41">
        <v>84.6</v>
      </c>
      <c r="W61" s="41">
        <v>94.7</v>
      </c>
      <c r="X61" s="41">
        <v>98.6</v>
      </c>
      <c r="Y61" s="41">
        <v>91.9</v>
      </c>
      <c r="Z61" s="41">
        <v>87.1</v>
      </c>
      <c r="AA61" s="41">
        <v>99.2</v>
      </c>
      <c r="AB61" s="41">
        <v>104.5</v>
      </c>
      <c r="AC61" s="41">
        <v>114.3</v>
      </c>
      <c r="AD61" s="41">
        <v>110.2</v>
      </c>
      <c r="AE61" s="41">
        <v>115.2</v>
      </c>
      <c r="AF61" s="41">
        <v>111.3</v>
      </c>
      <c r="AG61" s="41">
        <v>111.3</v>
      </c>
      <c r="AH61" s="41">
        <v>116.4</v>
      </c>
      <c r="AI61" s="41">
        <v>114.4</v>
      </c>
      <c r="AJ61" s="41">
        <v>115.9</v>
      </c>
      <c r="AK61" s="41">
        <v>112.8</v>
      </c>
      <c r="AL61" s="41">
        <v>121.3</v>
      </c>
      <c r="AM61" s="41">
        <v>131.5</v>
      </c>
      <c r="AN61" s="41">
        <v>151.6</v>
      </c>
      <c r="AO61" s="41">
        <v>148.1</v>
      </c>
      <c r="AP61" s="41">
        <v>143</v>
      </c>
      <c r="AQ61" s="41">
        <v>143.80000000000001</v>
      </c>
      <c r="AR61" s="41">
        <v>147.1</v>
      </c>
      <c r="AS61" s="41">
        <v>151.9</v>
      </c>
      <c r="AT61" s="41">
        <v>143.4</v>
      </c>
      <c r="AU61" s="41">
        <v>146</v>
      </c>
      <c r="AV61" s="41">
        <v>146.6</v>
      </c>
      <c r="AW61" s="41">
        <v>147.69999999999999</v>
      </c>
      <c r="AX61" s="41">
        <v>140.1</v>
      </c>
      <c r="AY61" s="41">
        <v>126.4</v>
      </c>
      <c r="AZ61" s="41">
        <v>129.1</v>
      </c>
      <c r="BA61" s="41">
        <v>137.19999999999999</v>
      </c>
      <c r="BB61" s="41">
        <v>136.69999999999999</v>
      </c>
      <c r="BC61" s="41">
        <v>146</v>
      </c>
      <c r="BD61" s="41">
        <v>162.1</v>
      </c>
      <c r="BE61" s="41">
        <v>170.4</v>
      </c>
      <c r="BF61" s="41">
        <v>175.5</v>
      </c>
      <c r="BG61" s="41">
        <v>179.4</v>
      </c>
      <c r="BH61" s="41">
        <v>188.2</v>
      </c>
      <c r="BI61" s="41">
        <v>187.6</v>
      </c>
      <c r="BJ61" s="41">
        <v>206.5</v>
      </c>
      <c r="BK61" s="41">
        <v>244.4</v>
      </c>
      <c r="BL61" s="41">
        <v>269.60000000000002</v>
      </c>
      <c r="BM61" s="41">
        <v>274.10000000000002</v>
      </c>
      <c r="BN61" s="41">
        <v>274.89999999999998</v>
      </c>
      <c r="BO61" s="41">
        <v>283.5</v>
      </c>
      <c r="BP61" s="41">
        <v>304.60000000000002</v>
      </c>
      <c r="BQ61" s="41">
        <v>372</v>
      </c>
      <c r="BR61" s="41">
        <v>396.3</v>
      </c>
      <c r="BS61" s="41">
        <v>409.8</v>
      </c>
      <c r="BT61" s="41">
        <v>380.9</v>
      </c>
      <c r="BU61" s="41">
        <v>311</v>
      </c>
      <c r="BV61" s="41">
        <v>301.3</v>
      </c>
      <c r="BW61" s="41">
        <v>329.3</v>
      </c>
      <c r="BX61" s="41">
        <v>368.4</v>
      </c>
      <c r="BY61" s="41">
        <v>352.9</v>
      </c>
      <c r="BZ61" s="41">
        <v>368.6</v>
      </c>
      <c r="CA61" s="41">
        <v>349.4</v>
      </c>
      <c r="CB61" s="41">
        <v>347.4</v>
      </c>
      <c r="CC61" s="41">
        <v>310.10000000000002</v>
      </c>
      <c r="CD61" s="41">
        <v>282.7</v>
      </c>
      <c r="CE61" s="41">
        <v>265.7</v>
      </c>
      <c r="CF61" s="41">
        <v>294.10000000000002</v>
      </c>
      <c r="CG61" s="41">
        <v>287.7</v>
      </c>
      <c r="CH61" s="41">
        <v>283</v>
      </c>
      <c r="CI61" s="41">
        <v>270.5</v>
      </c>
      <c r="CJ61" s="41">
        <v>250.5</v>
      </c>
      <c r="CK61" s="41">
        <v>262</v>
      </c>
      <c r="CL61" s="41">
        <v>293.10000000000002</v>
      </c>
    </row>
    <row r="62" spans="1:90" x14ac:dyDescent="0.25">
      <c r="A62" s="38" t="s">
        <v>1721</v>
      </c>
      <c r="B62" s="38" t="s">
        <v>1722</v>
      </c>
      <c r="C62" s="39">
        <v>5.1499999999999997E-2</v>
      </c>
      <c r="D62" s="41">
        <v>105.1</v>
      </c>
      <c r="E62" s="41">
        <v>105.6</v>
      </c>
      <c r="F62" s="41">
        <v>105.5</v>
      </c>
      <c r="G62" s="41">
        <v>102.6</v>
      </c>
      <c r="H62" s="41">
        <v>99.9</v>
      </c>
      <c r="I62" s="41">
        <v>98.2</v>
      </c>
      <c r="J62" s="41">
        <v>97.2</v>
      </c>
      <c r="K62" s="41">
        <v>98.8</v>
      </c>
      <c r="L62" s="41">
        <v>99.4</v>
      </c>
      <c r="M62" s="41">
        <v>107.8</v>
      </c>
      <c r="N62" s="41">
        <v>113.2</v>
      </c>
      <c r="O62" s="41">
        <v>107.3</v>
      </c>
      <c r="P62" s="41">
        <v>96.8</v>
      </c>
      <c r="Q62" s="41">
        <v>90.6</v>
      </c>
      <c r="R62" s="41">
        <v>88.4</v>
      </c>
      <c r="S62" s="41">
        <v>84.4</v>
      </c>
      <c r="T62" s="41">
        <v>83.2</v>
      </c>
      <c r="U62" s="41">
        <v>74.900000000000006</v>
      </c>
      <c r="V62" s="41">
        <v>74.2</v>
      </c>
      <c r="W62" s="41">
        <v>78.3</v>
      </c>
      <c r="X62" s="41">
        <v>83.7</v>
      </c>
      <c r="Y62" s="41">
        <v>89.3</v>
      </c>
      <c r="Z62" s="41">
        <v>88.1</v>
      </c>
      <c r="AA62" s="41">
        <v>82.8</v>
      </c>
      <c r="AB62" s="41">
        <v>82.7</v>
      </c>
      <c r="AC62" s="41">
        <v>79.400000000000006</v>
      </c>
      <c r="AD62" s="41">
        <v>81.7</v>
      </c>
      <c r="AE62" s="41">
        <v>84.7</v>
      </c>
      <c r="AF62" s="41">
        <v>83.5</v>
      </c>
      <c r="AG62" s="41">
        <v>77.3</v>
      </c>
      <c r="AH62" s="41">
        <v>81.2</v>
      </c>
      <c r="AI62" s="41">
        <v>80.8</v>
      </c>
      <c r="AJ62" s="41">
        <v>79.2</v>
      </c>
      <c r="AK62" s="41">
        <v>79</v>
      </c>
      <c r="AL62" s="41">
        <v>79</v>
      </c>
      <c r="AM62" s="41">
        <v>80.7</v>
      </c>
      <c r="AN62" s="41">
        <v>86</v>
      </c>
      <c r="AO62" s="41">
        <v>89.8</v>
      </c>
      <c r="AP62" s="41">
        <v>89.6</v>
      </c>
      <c r="AQ62" s="41">
        <v>92.7</v>
      </c>
      <c r="AR62" s="41">
        <v>94.3</v>
      </c>
      <c r="AS62" s="41">
        <v>105.9</v>
      </c>
      <c r="AT62" s="41">
        <v>103.8</v>
      </c>
      <c r="AU62" s="41">
        <v>98.6</v>
      </c>
      <c r="AV62" s="41">
        <v>99.8</v>
      </c>
      <c r="AW62" s="41">
        <v>99.3</v>
      </c>
      <c r="AX62" s="41">
        <v>97.2</v>
      </c>
      <c r="AY62" s="41">
        <v>96.7</v>
      </c>
      <c r="AZ62" s="41">
        <v>99.2</v>
      </c>
      <c r="BA62" s="41">
        <v>98.4</v>
      </c>
      <c r="BB62" s="41">
        <v>97.3</v>
      </c>
      <c r="BC62" s="41">
        <v>96.7</v>
      </c>
      <c r="BD62" s="41">
        <v>101.2</v>
      </c>
      <c r="BE62" s="41">
        <v>103.1</v>
      </c>
      <c r="BF62" s="41">
        <v>102.9</v>
      </c>
      <c r="BG62" s="41">
        <v>108.1</v>
      </c>
      <c r="BH62" s="41">
        <v>106.2</v>
      </c>
      <c r="BI62" s="41">
        <v>105.7</v>
      </c>
      <c r="BJ62" s="41">
        <v>107.1</v>
      </c>
      <c r="BK62" s="41">
        <v>107.3</v>
      </c>
      <c r="BL62" s="41">
        <v>108.4</v>
      </c>
      <c r="BM62" s="41">
        <v>93.8</v>
      </c>
      <c r="BN62" s="41">
        <v>96.7</v>
      </c>
      <c r="BO62" s="41">
        <v>107.3</v>
      </c>
      <c r="BP62" s="41">
        <v>107.8</v>
      </c>
      <c r="BQ62" s="41">
        <v>122.6</v>
      </c>
      <c r="BR62" s="41">
        <v>125.5</v>
      </c>
      <c r="BS62" s="41">
        <v>126.8</v>
      </c>
      <c r="BT62" s="41">
        <v>126.9</v>
      </c>
      <c r="BU62" s="41">
        <v>122.5</v>
      </c>
      <c r="BV62" s="41">
        <v>122.5</v>
      </c>
      <c r="BW62" s="41">
        <v>124</v>
      </c>
      <c r="BX62" s="41">
        <v>117.7</v>
      </c>
      <c r="BY62" s="41">
        <v>113.2</v>
      </c>
      <c r="BZ62" s="41">
        <v>114.2</v>
      </c>
      <c r="CA62" s="41">
        <v>110.8</v>
      </c>
      <c r="CB62" s="41">
        <v>99.6</v>
      </c>
      <c r="CC62" s="41">
        <v>99.1</v>
      </c>
      <c r="CD62" s="41">
        <v>96.7</v>
      </c>
      <c r="CE62" s="41">
        <v>94.6</v>
      </c>
      <c r="CF62" s="41">
        <v>92.7</v>
      </c>
      <c r="CG62" s="41">
        <v>90.4</v>
      </c>
      <c r="CH62" s="41">
        <v>87.3</v>
      </c>
      <c r="CI62" s="41">
        <v>82.5</v>
      </c>
      <c r="CJ62" s="41">
        <v>76.599999999999994</v>
      </c>
      <c r="CK62" s="41">
        <v>74</v>
      </c>
      <c r="CL62" s="41">
        <v>77</v>
      </c>
    </row>
    <row r="63" spans="1:90" x14ac:dyDescent="0.25">
      <c r="A63" s="38" t="s">
        <v>1723</v>
      </c>
      <c r="B63" s="38" t="s">
        <v>1724</v>
      </c>
      <c r="C63" s="39">
        <v>0.10437</v>
      </c>
      <c r="D63" s="41">
        <v>99.8</v>
      </c>
      <c r="E63" s="41">
        <v>99.5</v>
      </c>
      <c r="F63" s="41">
        <v>98.8</v>
      </c>
      <c r="G63" s="41">
        <v>100</v>
      </c>
      <c r="H63" s="41">
        <v>101.2</v>
      </c>
      <c r="I63" s="41">
        <v>101.9</v>
      </c>
      <c r="J63" s="41">
        <v>103</v>
      </c>
      <c r="K63" s="41">
        <v>105</v>
      </c>
      <c r="L63" s="41">
        <v>106</v>
      </c>
      <c r="M63" s="41">
        <v>111.4</v>
      </c>
      <c r="N63" s="41">
        <v>111.8</v>
      </c>
      <c r="O63" s="41">
        <v>112.3</v>
      </c>
      <c r="P63" s="41">
        <v>106.3</v>
      </c>
      <c r="Q63" s="41">
        <v>111.7</v>
      </c>
      <c r="R63" s="41">
        <v>124.3</v>
      </c>
      <c r="S63" s="41">
        <v>139</v>
      </c>
      <c r="T63" s="41">
        <v>139.1</v>
      </c>
      <c r="U63" s="41">
        <v>137.5</v>
      </c>
      <c r="V63" s="41">
        <v>135</v>
      </c>
      <c r="W63" s="41">
        <v>137.1</v>
      </c>
      <c r="X63" s="41">
        <v>140.80000000000001</v>
      </c>
      <c r="Y63" s="41">
        <v>137.4</v>
      </c>
      <c r="Z63" s="41">
        <v>136.1</v>
      </c>
      <c r="AA63" s="41">
        <v>132.5</v>
      </c>
      <c r="AB63" s="41">
        <v>144.30000000000001</v>
      </c>
      <c r="AC63" s="41">
        <v>146.69999999999999</v>
      </c>
      <c r="AD63" s="41">
        <v>148.19999999999999</v>
      </c>
      <c r="AE63" s="41">
        <v>148.5</v>
      </c>
      <c r="AF63" s="41">
        <v>144.30000000000001</v>
      </c>
      <c r="AG63" s="41">
        <v>138.9</v>
      </c>
      <c r="AH63" s="41">
        <v>137.69999999999999</v>
      </c>
      <c r="AI63" s="41">
        <v>138.80000000000001</v>
      </c>
      <c r="AJ63" s="41">
        <v>137.1</v>
      </c>
      <c r="AK63" s="41">
        <v>140.80000000000001</v>
      </c>
      <c r="AL63" s="41">
        <v>142.69999999999999</v>
      </c>
      <c r="AM63" s="41">
        <v>143.9</v>
      </c>
      <c r="AN63" s="41">
        <v>140</v>
      </c>
      <c r="AO63" s="41">
        <v>139.80000000000001</v>
      </c>
      <c r="AP63" s="41">
        <v>140.6</v>
      </c>
      <c r="AQ63" s="41">
        <v>139.69999999999999</v>
      </c>
      <c r="AR63" s="41">
        <v>139.19999999999999</v>
      </c>
      <c r="AS63" s="41">
        <v>140.30000000000001</v>
      </c>
      <c r="AT63" s="41">
        <v>140.19999999999999</v>
      </c>
      <c r="AU63" s="41">
        <v>142.69999999999999</v>
      </c>
      <c r="AV63" s="41">
        <v>143.5</v>
      </c>
      <c r="AW63" s="41">
        <v>143.69999999999999</v>
      </c>
      <c r="AX63" s="41">
        <v>143.1</v>
      </c>
      <c r="AY63" s="41">
        <v>138.6</v>
      </c>
      <c r="AZ63" s="41">
        <v>132.5</v>
      </c>
      <c r="BA63" s="41">
        <v>134.19999999999999</v>
      </c>
      <c r="BB63" s="41">
        <v>133.80000000000001</v>
      </c>
      <c r="BC63" s="41">
        <v>134.69999999999999</v>
      </c>
      <c r="BD63" s="41">
        <v>133.5</v>
      </c>
      <c r="BE63" s="41">
        <v>133.69999999999999</v>
      </c>
      <c r="BF63" s="41">
        <v>140.6</v>
      </c>
      <c r="BG63" s="41">
        <v>139.6</v>
      </c>
      <c r="BH63" s="41">
        <v>143.1</v>
      </c>
      <c r="BI63" s="41">
        <v>143.6</v>
      </c>
      <c r="BJ63" s="41">
        <v>143.5</v>
      </c>
      <c r="BK63" s="41">
        <v>143.5</v>
      </c>
      <c r="BL63" s="41">
        <v>148.5</v>
      </c>
      <c r="BM63" s="41">
        <v>147.9</v>
      </c>
      <c r="BN63" s="41">
        <v>147.1</v>
      </c>
      <c r="BO63" s="41">
        <v>147.80000000000001</v>
      </c>
      <c r="BP63" s="41">
        <v>147.80000000000001</v>
      </c>
      <c r="BQ63" s="41">
        <v>146.69999999999999</v>
      </c>
      <c r="BR63" s="41">
        <v>149.4</v>
      </c>
      <c r="BS63" s="41">
        <v>148.19999999999999</v>
      </c>
      <c r="BT63" s="41">
        <v>149.19999999999999</v>
      </c>
      <c r="BU63" s="41">
        <v>154</v>
      </c>
      <c r="BV63" s="41">
        <v>160.4</v>
      </c>
      <c r="BW63" s="41">
        <v>168.5</v>
      </c>
      <c r="BX63" s="41">
        <v>163.1</v>
      </c>
      <c r="BY63" s="41">
        <v>160.69999999999999</v>
      </c>
      <c r="BZ63" s="41">
        <v>160.5</v>
      </c>
      <c r="CA63" s="41">
        <v>172.3</v>
      </c>
      <c r="CB63" s="41">
        <v>193.6</v>
      </c>
      <c r="CC63" s="41">
        <v>197.9</v>
      </c>
      <c r="CD63" s="41">
        <v>197.2</v>
      </c>
      <c r="CE63" s="41">
        <v>208.9</v>
      </c>
      <c r="CF63" s="41">
        <v>216.3</v>
      </c>
      <c r="CG63" s="41">
        <v>219.5</v>
      </c>
      <c r="CH63" s="41">
        <v>222.1</v>
      </c>
      <c r="CI63" s="41">
        <v>210.5</v>
      </c>
      <c r="CJ63" s="41">
        <v>220.6</v>
      </c>
      <c r="CK63" s="41">
        <v>224.5</v>
      </c>
      <c r="CL63" s="41">
        <v>234.1</v>
      </c>
    </row>
    <row r="64" spans="1:90" x14ac:dyDescent="0.25">
      <c r="A64" s="38" t="s">
        <v>1725</v>
      </c>
      <c r="B64" s="38" t="s">
        <v>1726</v>
      </c>
      <c r="C64" s="39">
        <v>4.3929999999999997E-2</v>
      </c>
      <c r="D64" s="41">
        <v>105.5</v>
      </c>
      <c r="E64" s="41">
        <v>99.9</v>
      </c>
      <c r="F64" s="41">
        <v>94</v>
      </c>
      <c r="G64" s="41">
        <v>95.2</v>
      </c>
      <c r="H64" s="41">
        <v>95.3</v>
      </c>
      <c r="I64" s="41">
        <v>95.5</v>
      </c>
      <c r="J64" s="41">
        <v>102</v>
      </c>
      <c r="K64" s="41">
        <v>99.9</v>
      </c>
      <c r="L64" s="41">
        <v>105.8</v>
      </c>
      <c r="M64" s="41">
        <v>100.8</v>
      </c>
      <c r="N64" s="41">
        <v>100.3</v>
      </c>
      <c r="O64" s="41">
        <v>100.6</v>
      </c>
      <c r="P64" s="41">
        <v>102.2</v>
      </c>
      <c r="Q64" s="41">
        <v>101.2</v>
      </c>
      <c r="R64" s="41">
        <v>102.8</v>
      </c>
      <c r="S64" s="41">
        <v>100.6</v>
      </c>
      <c r="T64" s="41">
        <v>96.4</v>
      </c>
      <c r="U64" s="41">
        <v>92.7</v>
      </c>
      <c r="V64" s="41">
        <v>96.1</v>
      </c>
      <c r="W64" s="41">
        <v>101.9</v>
      </c>
      <c r="X64" s="41">
        <v>109.6</v>
      </c>
      <c r="Y64" s="41">
        <v>108.2</v>
      </c>
      <c r="Z64" s="41">
        <v>110.5</v>
      </c>
      <c r="AA64" s="41">
        <v>115.6</v>
      </c>
      <c r="AB64" s="41">
        <v>116.5</v>
      </c>
      <c r="AC64" s="41">
        <v>119.7</v>
      </c>
      <c r="AD64" s="41">
        <v>120.5</v>
      </c>
      <c r="AE64" s="41">
        <v>131.4</v>
      </c>
      <c r="AF64" s="41">
        <v>128</v>
      </c>
      <c r="AG64" s="41">
        <v>125.4</v>
      </c>
      <c r="AH64" s="41">
        <v>129.9</v>
      </c>
      <c r="AI64" s="41">
        <v>135.69999999999999</v>
      </c>
      <c r="AJ64" s="41">
        <v>128.80000000000001</v>
      </c>
      <c r="AK64" s="41">
        <v>121.5</v>
      </c>
      <c r="AL64" s="41">
        <v>121.2</v>
      </c>
      <c r="AM64" s="41">
        <v>120.5</v>
      </c>
      <c r="AN64" s="41">
        <v>127.1</v>
      </c>
      <c r="AO64" s="41">
        <v>125.8</v>
      </c>
      <c r="AP64" s="41">
        <v>113.8</v>
      </c>
      <c r="AQ64" s="41">
        <v>105</v>
      </c>
      <c r="AR64" s="41">
        <v>116.7</v>
      </c>
      <c r="AS64" s="41">
        <v>123.7</v>
      </c>
      <c r="AT64" s="41">
        <v>127</v>
      </c>
      <c r="AU64" s="41">
        <v>134.80000000000001</v>
      </c>
      <c r="AV64" s="41">
        <v>127.3</v>
      </c>
      <c r="AW64" s="41">
        <v>128.6</v>
      </c>
      <c r="AX64" s="41">
        <v>127.8</v>
      </c>
      <c r="AY64" s="41">
        <v>127.1</v>
      </c>
      <c r="AZ64" s="41">
        <v>126.5</v>
      </c>
      <c r="BA64" s="41">
        <v>125.3</v>
      </c>
      <c r="BB64" s="41">
        <v>123.3</v>
      </c>
      <c r="BC64" s="41">
        <v>123.6</v>
      </c>
      <c r="BD64" s="41">
        <v>132.30000000000001</v>
      </c>
      <c r="BE64" s="41">
        <v>131.4</v>
      </c>
      <c r="BF64" s="41">
        <v>136.1</v>
      </c>
      <c r="BG64" s="41">
        <v>144.5</v>
      </c>
      <c r="BH64" s="41">
        <v>159.19999999999999</v>
      </c>
      <c r="BI64" s="41">
        <v>158.4</v>
      </c>
      <c r="BJ64" s="41">
        <v>168.2</v>
      </c>
      <c r="BK64" s="41">
        <v>169.4</v>
      </c>
      <c r="BL64" s="41">
        <v>165.1</v>
      </c>
      <c r="BM64" s="41">
        <v>159.19999999999999</v>
      </c>
      <c r="BN64" s="41">
        <v>156.6</v>
      </c>
      <c r="BO64" s="41">
        <v>162.80000000000001</v>
      </c>
      <c r="BP64" s="41">
        <v>157.6</v>
      </c>
      <c r="BQ64" s="41">
        <v>154.30000000000001</v>
      </c>
      <c r="BR64" s="41">
        <v>157.6</v>
      </c>
      <c r="BS64" s="41">
        <v>161.4</v>
      </c>
      <c r="BT64" s="41">
        <v>157.4</v>
      </c>
      <c r="BU64" s="41">
        <v>157.5</v>
      </c>
      <c r="BV64" s="41">
        <v>162.5</v>
      </c>
      <c r="BW64" s="41">
        <v>170.3</v>
      </c>
      <c r="BX64" s="41">
        <v>172</v>
      </c>
      <c r="BY64" s="41">
        <v>171</v>
      </c>
      <c r="BZ64" s="41">
        <v>175.8</v>
      </c>
      <c r="CA64" s="41">
        <v>169.6</v>
      </c>
      <c r="CB64" s="41">
        <v>177</v>
      </c>
      <c r="CC64" s="41">
        <v>182.1</v>
      </c>
      <c r="CD64" s="41">
        <v>197</v>
      </c>
      <c r="CE64" s="41">
        <v>196</v>
      </c>
      <c r="CF64" s="41">
        <v>198.1</v>
      </c>
      <c r="CG64" s="41">
        <v>189.8</v>
      </c>
      <c r="CH64" s="41">
        <v>183.2</v>
      </c>
      <c r="CI64" s="41">
        <v>196.1</v>
      </c>
      <c r="CJ64" s="41">
        <v>195.5</v>
      </c>
      <c r="CK64" s="41">
        <v>189.5</v>
      </c>
      <c r="CL64" s="41">
        <v>188</v>
      </c>
    </row>
    <row r="65" spans="1:90" x14ac:dyDescent="0.25">
      <c r="A65" s="38" t="s">
        <v>1727</v>
      </c>
      <c r="B65" s="38" t="s">
        <v>1728</v>
      </c>
      <c r="C65" s="39">
        <v>6.4369999999999997E-2</v>
      </c>
      <c r="D65" s="41">
        <v>98</v>
      </c>
      <c r="E65" s="41">
        <v>90.4</v>
      </c>
      <c r="F65" s="41">
        <v>75.099999999999994</v>
      </c>
      <c r="G65" s="41">
        <v>73.099999999999994</v>
      </c>
      <c r="H65" s="41">
        <v>70.8</v>
      </c>
      <c r="I65" s="41">
        <v>71.3</v>
      </c>
      <c r="J65" s="41">
        <v>73.7</v>
      </c>
      <c r="K65" s="41">
        <v>74.599999999999994</v>
      </c>
      <c r="L65" s="41">
        <v>76.2</v>
      </c>
      <c r="M65" s="41">
        <v>86.5</v>
      </c>
      <c r="N65" s="41">
        <v>96.8</v>
      </c>
      <c r="O65" s="41">
        <v>113.5</v>
      </c>
      <c r="P65" s="41">
        <v>124.3</v>
      </c>
      <c r="Q65" s="41">
        <v>130.30000000000001</v>
      </c>
      <c r="R65" s="41">
        <v>122.1</v>
      </c>
      <c r="S65" s="41">
        <v>122.8</v>
      </c>
      <c r="T65" s="41">
        <v>127.5</v>
      </c>
      <c r="U65" s="41">
        <v>138.30000000000001</v>
      </c>
      <c r="V65" s="41">
        <v>156.80000000000001</v>
      </c>
      <c r="W65" s="41">
        <v>170.9</v>
      </c>
      <c r="X65" s="41">
        <v>201.4</v>
      </c>
      <c r="Y65" s="41">
        <v>238.4</v>
      </c>
      <c r="Z65" s="41">
        <v>249.5</v>
      </c>
      <c r="AA65" s="41">
        <v>269.39999999999998</v>
      </c>
      <c r="AB65" s="41">
        <v>276.39999999999998</v>
      </c>
      <c r="AC65" s="41">
        <v>272.89999999999998</v>
      </c>
      <c r="AD65" s="41">
        <v>202.9</v>
      </c>
      <c r="AE65" s="41">
        <v>194.5</v>
      </c>
      <c r="AF65" s="41">
        <v>187.2</v>
      </c>
      <c r="AG65" s="41">
        <v>183.2</v>
      </c>
      <c r="AH65" s="41">
        <v>197.4</v>
      </c>
      <c r="AI65" s="41">
        <v>206.1</v>
      </c>
      <c r="AJ65" s="41">
        <v>208.7</v>
      </c>
      <c r="AK65" s="41">
        <v>212.9</v>
      </c>
      <c r="AL65" s="41">
        <v>221.7</v>
      </c>
      <c r="AM65" s="41">
        <v>238.7</v>
      </c>
      <c r="AN65" s="41">
        <v>254.6</v>
      </c>
      <c r="AO65" s="41">
        <v>236.9</v>
      </c>
      <c r="AP65" s="41">
        <v>195.7</v>
      </c>
      <c r="AQ65" s="41">
        <v>176.5</v>
      </c>
      <c r="AR65" s="41">
        <v>161</v>
      </c>
      <c r="AS65" s="41">
        <v>153.1</v>
      </c>
      <c r="AT65" s="41">
        <v>149.30000000000001</v>
      </c>
      <c r="AU65" s="41">
        <v>140.19999999999999</v>
      </c>
      <c r="AV65" s="41">
        <v>124.8</v>
      </c>
      <c r="AW65" s="41">
        <v>122.1</v>
      </c>
      <c r="AX65" s="41">
        <v>117.1</v>
      </c>
      <c r="AY65" s="41">
        <v>114.3</v>
      </c>
      <c r="AZ65" s="41">
        <v>106.4</v>
      </c>
      <c r="BA65" s="41">
        <v>106.1</v>
      </c>
      <c r="BB65" s="41">
        <v>113.3</v>
      </c>
      <c r="BC65" s="41">
        <v>129.19999999999999</v>
      </c>
      <c r="BD65" s="41">
        <v>149.6</v>
      </c>
      <c r="BE65" s="41">
        <v>155.5</v>
      </c>
      <c r="BF65" s="41">
        <v>163.6</v>
      </c>
      <c r="BG65" s="41">
        <v>191.3</v>
      </c>
      <c r="BH65" s="41">
        <v>256.3</v>
      </c>
      <c r="BI65" s="41">
        <v>274.7</v>
      </c>
      <c r="BJ65" s="41">
        <v>277.3</v>
      </c>
      <c r="BK65" s="41">
        <v>288.3</v>
      </c>
      <c r="BL65" s="41">
        <v>305.8</v>
      </c>
      <c r="BM65" s="41">
        <v>286.89999999999998</v>
      </c>
      <c r="BN65" s="41">
        <v>258.3</v>
      </c>
      <c r="BO65" s="41">
        <v>250.1</v>
      </c>
      <c r="BP65" s="41">
        <v>246.1</v>
      </c>
      <c r="BQ65" s="41">
        <v>253.4</v>
      </c>
      <c r="BR65" s="41">
        <v>323.2</v>
      </c>
      <c r="BS65" s="41">
        <v>386.3</v>
      </c>
      <c r="BT65" s="41">
        <v>469.9</v>
      </c>
      <c r="BU65" s="41">
        <v>491.4</v>
      </c>
      <c r="BV65" s="41">
        <v>509.5</v>
      </c>
      <c r="BW65" s="41">
        <v>646.29999999999995</v>
      </c>
      <c r="BX65" s="41">
        <v>641.70000000000005</v>
      </c>
      <c r="BY65" s="41">
        <v>453.4</v>
      </c>
      <c r="BZ65" s="41">
        <v>250.1</v>
      </c>
      <c r="CA65" s="41">
        <v>276.60000000000002</v>
      </c>
      <c r="CB65" s="41">
        <v>287.89999999999998</v>
      </c>
      <c r="CC65" s="41">
        <v>283.60000000000002</v>
      </c>
      <c r="CD65" s="41">
        <v>264.8</v>
      </c>
      <c r="CE65" s="41">
        <v>263.10000000000002</v>
      </c>
      <c r="CF65" s="41">
        <v>294.60000000000002</v>
      </c>
      <c r="CG65" s="41">
        <v>390.5</v>
      </c>
      <c r="CH65" s="41">
        <v>379.6</v>
      </c>
      <c r="CI65" s="41">
        <v>317.39999999999998</v>
      </c>
      <c r="CJ65" s="41">
        <v>266.60000000000002</v>
      </c>
      <c r="CK65" s="41">
        <v>194.4</v>
      </c>
      <c r="CL65" s="41">
        <v>154.30000000000001</v>
      </c>
    </row>
    <row r="66" spans="1:90" x14ac:dyDescent="0.25">
      <c r="A66" s="38" t="s">
        <v>1729</v>
      </c>
      <c r="B66" s="38" t="s">
        <v>1730</v>
      </c>
      <c r="C66" s="39">
        <v>2.444E-2</v>
      </c>
      <c r="D66" s="41">
        <v>93.6</v>
      </c>
      <c r="E66" s="41">
        <v>91.5</v>
      </c>
      <c r="F66" s="41">
        <v>91</v>
      </c>
      <c r="G66" s="41">
        <v>118.6</v>
      </c>
      <c r="H66" s="41">
        <v>132.69999999999999</v>
      </c>
      <c r="I66" s="41">
        <v>118.5</v>
      </c>
      <c r="J66" s="41">
        <v>100.1</v>
      </c>
      <c r="K66" s="41">
        <v>92.5</v>
      </c>
      <c r="L66" s="41">
        <v>91</v>
      </c>
      <c r="M66" s="41">
        <v>94.1</v>
      </c>
      <c r="N66" s="41">
        <v>97.1</v>
      </c>
      <c r="O66" s="41">
        <v>99.7</v>
      </c>
      <c r="P66" s="41">
        <v>114.8</v>
      </c>
      <c r="Q66" s="41">
        <v>122.9</v>
      </c>
      <c r="R66" s="41">
        <v>145.6</v>
      </c>
      <c r="S66" s="41">
        <v>151.4</v>
      </c>
      <c r="T66" s="41">
        <v>143.1</v>
      </c>
      <c r="U66" s="41">
        <v>145.5</v>
      </c>
      <c r="V66" s="41">
        <v>139</v>
      </c>
      <c r="W66" s="41">
        <v>138.69999999999999</v>
      </c>
      <c r="X66" s="41">
        <v>140.5</v>
      </c>
      <c r="Y66" s="41">
        <v>136.69999999999999</v>
      </c>
      <c r="Z66" s="41">
        <v>136.19999999999999</v>
      </c>
      <c r="AA66" s="41">
        <v>138.6</v>
      </c>
      <c r="AB66" s="41">
        <v>136.30000000000001</v>
      </c>
      <c r="AC66" s="41">
        <v>137.6</v>
      </c>
      <c r="AD66" s="41">
        <v>144.1</v>
      </c>
      <c r="AE66" s="41">
        <v>159.69999999999999</v>
      </c>
      <c r="AF66" s="41">
        <v>177.2</v>
      </c>
      <c r="AG66" s="41">
        <v>160.1</v>
      </c>
      <c r="AH66" s="41">
        <v>167.5</v>
      </c>
      <c r="AI66" s="41">
        <v>177.3</v>
      </c>
      <c r="AJ66" s="41">
        <v>182.7</v>
      </c>
      <c r="AK66" s="41">
        <v>187.2</v>
      </c>
      <c r="AL66" s="41">
        <v>190.5</v>
      </c>
      <c r="AM66" s="41">
        <v>181.9</v>
      </c>
      <c r="AN66" s="41">
        <v>176.7</v>
      </c>
      <c r="AO66" s="41">
        <v>211</v>
      </c>
      <c r="AP66" s="41">
        <v>253.7</v>
      </c>
      <c r="AQ66" s="41">
        <v>262.89999999999998</v>
      </c>
      <c r="AR66" s="41">
        <v>276.10000000000002</v>
      </c>
      <c r="AS66" s="41">
        <v>302.39999999999998</v>
      </c>
      <c r="AT66" s="41">
        <v>367.8</v>
      </c>
      <c r="AU66" s="41">
        <v>384.8</v>
      </c>
      <c r="AV66" s="41">
        <v>389.5</v>
      </c>
      <c r="AW66" s="41">
        <v>371.3</v>
      </c>
      <c r="AX66" s="41">
        <v>358.5</v>
      </c>
      <c r="AY66" s="41">
        <v>332.6</v>
      </c>
      <c r="AZ66" s="41">
        <v>309.7</v>
      </c>
      <c r="BA66" s="41">
        <v>261.39999999999998</v>
      </c>
      <c r="BB66" s="41">
        <v>245.9</v>
      </c>
      <c r="BC66" s="41">
        <v>255.7</v>
      </c>
      <c r="BD66" s="41">
        <v>250.4</v>
      </c>
      <c r="BE66" s="41">
        <v>217.3</v>
      </c>
      <c r="BF66" s="41">
        <v>218.8</v>
      </c>
      <c r="BG66" s="41">
        <v>218.2</v>
      </c>
      <c r="BH66" s="41">
        <v>217.1</v>
      </c>
      <c r="BI66" s="41">
        <v>215.9</v>
      </c>
      <c r="BJ66" s="41">
        <v>228</v>
      </c>
      <c r="BK66" s="41">
        <v>207.3</v>
      </c>
      <c r="BL66" s="41">
        <v>185.8</v>
      </c>
      <c r="BM66" s="41">
        <v>149.80000000000001</v>
      </c>
      <c r="BN66" s="41">
        <v>182.8</v>
      </c>
      <c r="BO66" s="41">
        <v>202.4</v>
      </c>
      <c r="BP66" s="41">
        <v>191.4</v>
      </c>
      <c r="BQ66" s="41">
        <v>172.1</v>
      </c>
      <c r="BR66" s="41">
        <v>161.80000000000001</v>
      </c>
      <c r="BS66" s="41">
        <v>156</v>
      </c>
      <c r="BT66" s="41">
        <v>145.80000000000001</v>
      </c>
      <c r="BU66" s="41">
        <v>144</v>
      </c>
      <c r="BV66" s="41">
        <v>148.80000000000001</v>
      </c>
      <c r="BW66" s="41">
        <v>157.19999999999999</v>
      </c>
      <c r="BX66" s="41">
        <v>196.6</v>
      </c>
      <c r="BY66" s="41">
        <v>201.2</v>
      </c>
      <c r="BZ66" s="41">
        <v>211.4</v>
      </c>
      <c r="CA66" s="41">
        <v>220.3</v>
      </c>
      <c r="CB66" s="41">
        <v>236</v>
      </c>
      <c r="CC66" s="41">
        <v>231.9</v>
      </c>
      <c r="CD66" s="41">
        <v>225.2</v>
      </c>
      <c r="CE66" s="41">
        <v>230.1</v>
      </c>
      <c r="CF66" s="41">
        <v>217.1</v>
      </c>
      <c r="CG66" s="41">
        <v>225.2</v>
      </c>
      <c r="CH66" s="41">
        <v>225.9</v>
      </c>
      <c r="CI66" s="41">
        <v>202.7</v>
      </c>
      <c r="CJ66" s="41">
        <v>195.2</v>
      </c>
      <c r="CK66" s="41">
        <v>188.2</v>
      </c>
      <c r="CL66" s="41">
        <v>196.2</v>
      </c>
    </row>
    <row r="67" spans="1:90" x14ac:dyDescent="0.25">
      <c r="A67" s="38" t="s">
        <v>1731</v>
      </c>
      <c r="B67" s="38" t="s">
        <v>1732</v>
      </c>
      <c r="C67" s="39">
        <v>0.18346999999999999</v>
      </c>
      <c r="D67" s="41">
        <v>102.1</v>
      </c>
      <c r="E67" s="41">
        <v>102.3</v>
      </c>
      <c r="F67" s="41">
        <v>103.6</v>
      </c>
      <c r="G67" s="41">
        <v>105.8</v>
      </c>
      <c r="H67" s="41">
        <v>101.1</v>
      </c>
      <c r="I67" s="41">
        <v>100</v>
      </c>
      <c r="J67" s="41">
        <v>98.7</v>
      </c>
      <c r="K67" s="41">
        <v>99.1</v>
      </c>
      <c r="L67" s="41">
        <v>107.9</v>
      </c>
      <c r="M67" s="41">
        <v>108.5</v>
      </c>
      <c r="N67" s="41">
        <v>110.6</v>
      </c>
      <c r="O67" s="41">
        <v>114.1</v>
      </c>
      <c r="P67" s="41">
        <v>112.1</v>
      </c>
      <c r="Q67" s="41">
        <v>119.8</v>
      </c>
      <c r="R67" s="41">
        <v>115.6</v>
      </c>
      <c r="S67" s="41">
        <v>121.4</v>
      </c>
      <c r="T67" s="41">
        <v>122.7</v>
      </c>
      <c r="U67" s="41">
        <v>125.2</v>
      </c>
      <c r="V67" s="41">
        <v>124.9</v>
      </c>
      <c r="W67" s="41">
        <v>124.5</v>
      </c>
      <c r="X67" s="41">
        <v>127.5</v>
      </c>
      <c r="Y67" s="41">
        <v>132</v>
      </c>
      <c r="Z67" s="41">
        <v>128.9</v>
      </c>
      <c r="AA67" s="41">
        <v>128.9</v>
      </c>
      <c r="AB67" s="41">
        <v>129.1</v>
      </c>
      <c r="AC67" s="41">
        <v>128.1</v>
      </c>
      <c r="AD67" s="41">
        <v>126.3</v>
      </c>
      <c r="AE67" s="41">
        <v>134.4</v>
      </c>
      <c r="AF67" s="41">
        <v>132.80000000000001</v>
      </c>
      <c r="AG67" s="41">
        <v>132.4</v>
      </c>
      <c r="AH67" s="41">
        <v>129</v>
      </c>
      <c r="AI67" s="41">
        <v>126.8</v>
      </c>
      <c r="AJ67" s="41">
        <v>126.2</v>
      </c>
      <c r="AK67" s="41">
        <v>128.6</v>
      </c>
      <c r="AL67" s="41">
        <v>130.4</v>
      </c>
      <c r="AM67" s="41">
        <v>135.5</v>
      </c>
      <c r="AN67" s="41">
        <v>139.5</v>
      </c>
      <c r="AO67" s="41">
        <v>136.9</v>
      </c>
      <c r="AP67" s="41">
        <v>140.80000000000001</v>
      </c>
      <c r="AQ67" s="41">
        <v>152.80000000000001</v>
      </c>
      <c r="AR67" s="41">
        <v>156.4</v>
      </c>
      <c r="AS67" s="41">
        <v>164.4</v>
      </c>
      <c r="AT67" s="41">
        <v>168.5</v>
      </c>
      <c r="AU67" s="41">
        <v>174.4</v>
      </c>
      <c r="AV67" s="41">
        <v>182.8</v>
      </c>
      <c r="AW67" s="41">
        <v>191.1</v>
      </c>
      <c r="AX67" s="41">
        <v>183.5</v>
      </c>
      <c r="AY67" s="41">
        <v>180.1</v>
      </c>
      <c r="AZ67" s="41">
        <v>185.8</v>
      </c>
      <c r="BA67" s="41">
        <v>180.9</v>
      </c>
      <c r="BB67" s="41">
        <v>179.7</v>
      </c>
      <c r="BC67" s="41">
        <v>192.3</v>
      </c>
      <c r="BD67" s="41">
        <v>223.8</v>
      </c>
      <c r="BE67" s="41">
        <v>221.5</v>
      </c>
      <c r="BF67" s="41">
        <v>214.9</v>
      </c>
      <c r="BG67" s="41">
        <v>191.2</v>
      </c>
      <c r="BH67" s="41">
        <v>192.6</v>
      </c>
      <c r="BI67" s="41">
        <v>192.3</v>
      </c>
      <c r="BJ67" s="41">
        <v>192.6</v>
      </c>
      <c r="BK67" s="41">
        <v>193.6</v>
      </c>
      <c r="BL67" s="41">
        <v>186</v>
      </c>
      <c r="BM67" s="41">
        <v>181.6</v>
      </c>
      <c r="BN67" s="41">
        <v>171.6</v>
      </c>
      <c r="BO67" s="41">
        <v>174.8</v>
      </c>
      <c r="BP67" s="41">
        <v>176.8</v>
      </c>
      <c r="BQ67" s="41">
        <v>173.7</v>
      </c>
      <c r="BR67" s="41">
        <v>176.8</v>
      </c>
      <c r="BS67" s="41">
        <v>178.8</v>
      </c>
      <c r="BT67" s="41">
        <v>184</v>
      </c>
      <c r="BU67" s="41">
        <v>184.9</v>
      </c>
      <c r="BV67" s="41">
        <v>187.9</v>
      </c>
      <c r="BW67" s="41">
        <v>186.7</v>
      </c>
      <c r="BX67" s="41">
        <v>186.7</v>
      </c>
      <c r="BY67" s="41">
        <v>192.6</v>
      </c>
      <c r="BZ67" s="41">
        <v>179.6</v>
      </c>
      <c r="CA67" s="41">
        <v>201.8</v>
      </c>
      <c r="CB67" s="41">
        <v>220.9</v>
      </c>
      <c r="CC67" s="41">
        <v>221.4</v>
      </c>
      <c r="CD67" s="41">
        <v>220.7</v>
      </c>
      <c r="CE67" s="41">
        <v>213.9</v>
      </c>
      <c r="CF67" s="41">
        <v>217.8</v>
      </c>
      <c r="CG67" s="41">
        <v>224.2</v>
      </c>
      <c r="CH67" s="41">
        <v>220.2</v>
      </c>
      <c r="CI67" s="41">
        <v>218.2</v>
      </c>
      <c r="CJ67" s="41">
        <v>219.5</v>
      </c>
      <c r="CK67" s="41">
        <v>216.5</v>
      </c>
      <c r="CL67" s="41">
        <v>202.3</v>
      </c>
    </row>
    <row r="68" spans="1:90" x14ac:dyDescent="0.25">
      <c r="A68" s="38" t="s">
        <v>1733</v>
      </c>
      <c r="B68" s="38" t="s">
        <v>1734</v>
      </c>
      <c r="C68" s="39">
        <v>0.11233</v>
      </c>
      <c r="D68" s="41">
        <v>93.4</v>
      </c>
      <c r="E68" s="41">
        <v>93.4</v>
      </c>
      <c r="F68" s="41">
        <v>93.7</v>
      </c>
      <c r="G68" s="41">
        <v>96.5</v>
      </c>
      <c r="H68" s="41">
        <v>89</v>
      </c>
      <c r="I68" s="41">
        <v>87.1</v>
      </c>
      <c r="J68" s="41">
        <v>85.3</v>
      </c>
      <c r="K68" s="41">
        <v>82.2</v>
      </c>
      <c r="L68" s="41">
        <v>81.5</v>
      </c>
      <c r="M68" s="41">
        <v>83.1</v>
      </c>
      <c r="N68" s="41">
        <v>86.5</v>
      </c>
      <c r="O68" s="41">
        <v>91.7</v>
      </c>
      <c r="P68" s="41">
        <v>91.4</v>
      </c>
      <c r="Q68" s="41">
        <v>100</v>
      </c>
      <c r="R68" s="41">
        <v>92.3</v>
      </c>
      <c r="S68" s="41">
        <v>102.3</v>
      </c>
      <c r="T68" s="41">
        <v>104.5</v>
      </c>
      <c r="U68" s="41">
        <v>108.8</v>
      </c>
      <c r="V68" s="41">
        <v>108.4</v>
      </c>
      <c r="W68" s="41">
        <v>107.8</v>
      </c>
      <c r="X68" s="41">
        <v>112</v>
      </c>
      <c r="Y68" s="41">
        <v>108.9</v>
      </c>
      <c r="Z68" s="41">
        <v>100.2</v>
      </c>
      <c r="AA68" s="41">
        <v>100.2</v>
      </c>
      <c r="AB68" s="41">
        <v>100.7</v>
      </c>
      <c r="AC68" s="41">
        <v>99.4</v>
      </c>
      <c r="AD68" s="41">
        <v>97.3</v>
      </c>
      <c r="AE68" s="41">
        <v>110.6</v>
      </c>
      <c r="AF68" s="41">
        <v>106.7</v>
      </c>
      <c r="AG68" s="41">
        <v>106.3</v>
      </c>
      <c r="AH68" s="41">
        <v>100.9</v>
      </c>
      <c r="AI68" s="41">
        <v>97.2</v>
      </c>
      <c r="AJ68" s="41">
        <v>96.1</v>
      </c>
      <c r="AK68" s="41">
        <v>96.5</v>
      </c>
      <c r="AL68" s="41">
        <v>98.9</v>
      </c>
      <c r="AM68" s="41">
        <v>107.2</v>
      </c>
      <c r="AN68" s="41">
        <v>113.5</v>
      </c>
      <c r="AO68" s="41">
        <v>109.3</v>
      </c>
      <c r="AP68" s="41">
        <v>109.6</v>
      </c>
      <c r="AQ68" s="41">
        <v>126.9</v>
      </c>
      <c r="AR68" s="41">
        <v>129.69999999999999</v>
      </c>
      <c r="AS68" s="41">
        <v>138.4</v>
      </c>
      <c r="AT68" s="41">
        <v>144.9</v>
      </c>
      <c r="AU68" s="41">
        <v>153.9</v>
      </c>
      <c r="AV68" s="41">
        <v>165.3</v>
      </c>
      <c r="AW68" s="41">
        <v>174.8</v>
      </c>
      <c r="AX68" s="41">
        <v>162.69999999999999</v>
      </c>
      <c r="AY68" s="41">
        <v>157.9</v>
      </c>
      <c r="AZ68" s="41">
        <v>168.1</v>
      </c>
      <c r="BA68" s="41">
        <v>159.6</v>
      </c>
      <c r="BB68" s="41">
        <v>156.30000000000001</v>
      </c>
      <c r="BC68" s="41">
        <v>181.4</v>
      </c>
      <c r="BD68" s="41">
        <v>221.5</v>
      </c>
      <c r="BE68" s="41">
        <v>214.4</v>
      </c>
      <c r="BF68" s="41">
        <v>205.4</v>
      </c>
      <c r="BG68" s="41">
        <v>167.1</v>
      </c>
      <c r="BH68" s="41">
        <v>170.8</v>
      </c>
      <c r="BI68" s="41">
        <v>169.3</v>
      </c>
      <c r="BJ68" s="41">
        <v>168.4</v>
      </c>
      <c r="BK68" s="41">
        <v>165.8</v>
      </c>
      <c r="BL68" s="41">
        <v>151.69999999999999</v>
      </c>
      <c r="BM68" s="41">
        <v>143.80000000000001</v>
      </c>
      <c r="BN68" s="41">
        <v>129.1</v>
      </c>
      <c r="BO68" s="41">
        <v>139.1</v>
      </c>
      <c r="BP68" s="41">
        <v>146.4</v>
      </c>
      <c r="BQ68" s="41">
        <v>141.30000000000001</v>
      </c>
      <c r="BR68" s="41">
        <v>145.80000000000001</v>
      </c>
      <c r="BS68" s="41">
        <v>147</v>
      </c>
      <c r="BT68" s="41">
        <v>155.4</v>
      </c>
      <c r="BU68" s="41">
        <v>157.1</v>
      </c>
      <c r="BV68" s="41">
        <v>156.9</v>
      </c>
      <c r="BW68" s="41">
        <v>155</v>
      </c>
      <c r="BX68" s="41">
        <v>153.4</v>
      </c>
      <c r="BY68" s="41">
        <v>144.30000000000001</v>
      </c>
      <c r="BZ68" s="41">
        <v>138.19999999999999</v>
      </c>
      <c r="CA68" s="41">
        <v>153.9</v>
      </c>
      <c r="CB68" s="41">
        <v>155.5</v>
      </c>
      <c r="CC68" s="41">
        <v>154</v>
      </c>
      <c r="CD68" s="41">
        <v>153.5</v>
      </c>
      <c r="CE68" s="41">
        <v>148.1</v>
      </c>
      <c r="CF68" s="41">
        <v>150.80000000000001</v>
      </c>
      <c r="CG68" s="41">
        <v>157.6</v>
      </c>
      <c r="CH68" s="41">
        <v>150.6</v>
      </c>
      <c r="CI68" s="41">
        <v>147.30000000000001</v>
      </c>
      <c r="CJ68" s="41">
        <v>149.4</v>
      </c>
      <c r="CK68" s="41">
        <v>144.9</v>
      </c>
      <c r="CL68" s="41">
        <v>144.6</v>
      </c>
    </row>
    <row r="69" spans="1:90" x14ac:dyDescent="0.25">
      <c r="A69" s="38" t="s">
        <v>1735</v>
      </c>
      <c r="B69" s="38" t="s">
        <v>1736</v>
      </c>
      <c r="C69" s="39">
        <v>7.1139999999999995E-2</v>
      </c>
      <c r="D69" s="41">
        <v>115.7</v>
      </c>
      <c r="E69" s="41">
        <v>116.6</v>
      </c>
      <c r="F69" s="41">
        <v>119.4</v>
      </c>
      <c r="G69" s="41">
        <v>120.5</v>
      </c>
      <c r="H69" s="41">
        <v>120.3</v>
      </c>
      <c r="I69" s="41">
        <v>120.3</v>
      </c>
      <c r="J69" s="41">
        <v>119.8</v>
      </c>
      <c r="K69" s="41">
        <v>125.9</v>
      </c>
      <c r="L69" s="41">
        <v>149.80000000000001</v>
      </c>
      <c r="M69" s="41">
        <v>148.6</v>
      </c>
      <c r="N69" s="41">
        <v>148.6</v>
      </c>
      <c r="O69" s="41">
        <v>149.4</v>
      </c>
      <c r="P69" s="41">
        <v>144.69999999999999</v>
      </c>
      <c r="Q69" s="41">
        <v>151.19999999999999</v>
      </c>
      <c r="R69" s="41">
        <v>152.4</v>
      </c>
      <c r="S69" s="41">
        <v>151.6</v>
      </c>
      <c r="T69" s="41">
        <v>151.4</v>
      </c>
      <c r="U69" s="41">
        <v>151</v>
      </c>
      <c r="V69" s="41">
        <v>151</v>
      </c>
      <c r="W69" s="41">
        <v>151</v>
      </c>
      <c r="X69" s="41">
        <v>152</v>
      </c>
      <c r="Y69" s="41">
        <v>168.5</v>
      </c>
      <c r="Z69" s="41">
        <v>174.3</v>
      </c>
      <c r="AA69" s="41">
        <v>174.4</v>
      </c>
      <c r="AB69" s="41">
        <v>173.9</v>
      </c>
      <c r="AC69" s="41">
        <v>173.4</v>
      </c>
      <c r="AD69" s="41">
        <v>172</v>
      </c>
      <c r="AE69" s="41">
        <v>172</v>
      </c>
      <c r="AF69" s="41">
        <v>174.3</v>
      </c>
      <c r="AG69" s="41">
        <v>173.5</v>
      </c>
      <c r="AH69" s="41">
        <v>173.5</v>
      </c>
      <c r="AI69" s="41">
        <v>173.5</v>
      </c>
      <c r="AJ69" s="41">
        <v>173.7</v>
      </c>
      <c r="AK69" s="41">
        <v>179.4</v>
      </c>
      <c r="AL69" s="41">
        <v>180.1</v>
      </c>
      <c r="AM69" s="41">
        <v>180.1</v>
      </c>
      <c r="AN69" s="41">
        <v>180.5</v>
      </c>
      <c r="AO69" s="41">
        <v>180.5</v>
      </c>
      <c r="AP69" s="41">
        <v>190.2</v>
      </c>
      <c r="AQ69" s="41">
        <v>193.5</v>
      </c>
      <c r="AR69" s="41">
        <v>198.6</v>
      </c>
      <c r="AS69" s="41">
        <v>205.5</v>
      </c>
      <c r="AT69" s="41">
        <v>205.8</v>
      </c>
      <c r="AU69" s="41">
        <v>206.7</v>
      </c>
      <c r="AV69" s="41">
        <v>210.4</v>
      </c>
      <c r="AW69" s="41">
        <v>216.7</v>
      </c>
      <c r="AX69" s="41">
        <v>216.3</v>
      </c>
      <c r="AY69" s="41">
        <v>215.4</v>
      </c>
      <c r="AZ69" s="41">
        <v>213.6</v>
      </c>
      <c r="BA69" s="41">
        <v>214.5</v>
      </c>
      <c r="BB69" s="41">
        <v>216.7</v>
      </c>
      <c r="BC69" s="41">
        <v>209.4</v>
      </c>
      <c r="BD69" s="41">
        <v>227.4</v>
      </c>
      <c r="BE69" s="41">
        <v>232.7</v>
      </c>
      <c r="BF69" s="41">
        <v>229.9</v>
      </c>
      <c r="BG69" s="41">
        <v>229.2</v>
      </c>
      <c r="BH69" s="41">
        <v>226.9</v>
      </c>
      <c r="BI69" s="41">
        <v>228.6</v>
      </c>
      <c r="BJ69" s="41">
        <v>230.9</v>
      </c>
      <c r="BK69" s="41">
        <v>237.7</v>
      </c>
      <c r="BL69" s="41">
        <v>240</v>
      </c>
      <c r="BM69" s="41">
        <v>241.3</v>
      </c>
      <c r="BN69" s="41">
        <v>238.8</v>
      </c>
      <c r="BO69" s="41">
        <v>231.4</v>
      </c>
      <c r="BP69" s="41">
        <v>224.8</v>
      </c>
      <c r="BQ69" s="41">
        <v>224.8</v>
      </c>
      <c r="BR69" s="41">
        <v>225.8</v>
      </c>
      <c r="BS69" s="41">
        <v>228.9</v>
      </c>
      <c r="BT69" s="41">
        <v>228.9</v>
      </c>
      <c r="BU69" s="41">
        <v>228.9</v>
      </c>
      <c r="BV69" s="41">
        <v>236.8</v>
      </c>
      <c r="BW69" s="41">
        <v>236.8</v>
      </c>
      <c r="BX69" s="41">
        <v>239.3</v>
      </c>
      <c r="BY69" s="41">
        <v>268.89999999999998</v>
      </c>
      <c r="BZ69" s="41">
        <v>244.8</v>
      </c>
      <c r="CA69" s="41">
        <v>277.5</v>
      </c>
      <c r="CB69" s="41">
        <v>324.3</v>
      </c>
      <c r="CC69" s="41">
        <v>327.8</v>
      </c>
      <c r="CD69" s="41">
        <v>326.8</v>
      </c>
      <c r="CE69" s="41">
        <v>317.8</v>
      </c>
      <c r="CF69" s="41">
        <v>323.60000000000002</v>
      </c>
      <c r="CG69" s="41">
        <v>329.4</v>
      </c>
      <c r="CH69" s="41">
        <v>330.3</v>
      </c>
      <c r="CI69" s="41">
        <v>330.3</v>
      </c>
      <c r="CJ69" s="41">
        <v>330.3</v>
      </c>
      <c r="CK69" s="41">
        <v>329.5</v>
      </c>
      <c r="CL69" s="41">
        <v>293.39999999999998</v>
      </c>
    </row>
    <row r="70" spans="1:90" x14ac:dyDescent="0.25">
      <c r="A70" s="38" t="s">
        <v>1737</v>
      </c>
      <c r="B70" s="38" t="s">
        <v>1738</v>
      </c>
      <c r="C70" s="39">
        <v>4.2575599999999998</v>
      </c>
      <c r="D70" s="41">
        <v>96.2</v>
      </c>
      <c r="E70" s="41">
        <v>95.1</v>
      </c>
      <c r="F70" s="41">
        <v>93.8</v>
      </c>
      <c r="G70" s="41">
        <v>94.7</v>
      </c>
      <c r="H70" s="41">
        <v>95.7</v>
      </c>
      <c r="I70" s="41">
        <v>95.7</v>
      </c>
      <c r="J70" s="41">
        <v>95.9</v>
      </c>
      <c r="K70" s="41">
        <v>95.3</v>
      </c>
      <c r="L70" s="41">
        <v>95.4</v>
      </c>
      <c r="M70" s="41">
        <v>97.1</v>
      </c>
      <c r="N70" s="41">
        <v>98</v>
      </c>
      <c r="O70" s="41">
        <v>97.6</v>
      </c>
      <c r="P70" s="41">
        <v>98.4</v>
      </c>
      <c r="Q70" s="41">
        <v>99.8</v>
      </c>
      <c r="R70" s="41">
        <v>96.5</v>
      </c>
      <c r="S70" s="41">
        <v>97.3</v>
      </c>
      <c r="T70" s="41">
        <v>98.8</v>
      </c>
      <c r="U70" s="41">
        <v>99.7</v>
      </c>
      <c r="V70" s="41">
        <v>100.6</v>
      </c>
      <c r="W70" s="41">
        <v>101.6</v>
      </c>
      <c r="X70" s="41">
        <v>102.3</v>
      </c>
      <c r="Y70" s="41">
        <v>102</v>
      </c>
      <c r="Z70" s="41">
        <v>102.3</v>
      </c>
      <c r="AA70" s="41">
        <v>105</v>
      </c>
      <c r="AB70" s="41">
        <v>105.3</v>
      </c>
      <c r="AC70" s="41">
        <v>105.9</v>
      </c>
      <c r="AD70" s="41">
        <v>106.7</v>
      </c>
      <c r="AE70" s="41">
        <v>110.5</v>
      </c>
      <c r="AF70" s="41">
        <v>109.1</v>
      </c>
      <c r="AG70" s="41">
        <v>109.4</v>
      </c>
      <c r="AH70" s="41">
        <v>111.1</v>
      </c>
      <c r="AI70" s="41">
        <v>113.7</v>
      </c>
      <c r="AJ70" s="41">
        <v>114.7</v>
      </c>
      <c r="AK70" s="41">
        <v>113.5</v>
      </c>
      <c r="AL70" s="41">
        <v>115.5</v>
      </c>
      <c r="AM70" s="41">
        <v>116.5</v>
      </c>
      <c r="AN70" s="41">
        <v>116.5</v>
      </c>
      <c r="AO70" s="41">
        <v>118.4</v>
      </c>
      <c r="AP70" s="41">
        <v>124.1</v>
      </c>
      <c r="AQ70" s="41">
        <v>123.5</v>
      </c>
      <c r="AR70" s="41">
        <v>126.8</v>
      </c>
      <c r="AS70" s="41">
        <v>131.6</v>
      </c>
      <c r="AT70" s="41">
        <v>135.1</v>
      </c>
      <c r="AU70" s="41">
        <v>135.1</v>
      </c>
      <c r="AV70" s="41">
        <v>134.19999999999999</v>
      </c>
      <c r="AW70" s="41">
        <v>129.80000000000001</v>
      </c>
      <c r="AX70" s="41">
        <v>129.80000000000001</v>
      </c>
      <c r="AY70" s="41">
        <v>127</v>
      </c>
      <c r="AZ70" s="41">
        <v>127.4</v>
      </c>
      <c r="BA70" s="41">
        <v>124.7</v>
      </c>
      <c r="BB70" s="41">
        <v>124.8</v>
      </c>
      <c r="BC70" s="41">
        <v>128.30000000000001</v>
      </c>
      <c r="BD70" s="41">
        <v>131.4</v>
      </c>
      <c r="BE70" s="41">
        <v>132</v>
      </c>
      <c r="BF70" s="41">
        <v>132</v>
      </c>
      <c r="BG70" s="41">
        <v>132.80000000000001</v>
      </c>
      <c r="BH70" s="41">
        <v>133</v>
      </c>
      <c r="BI70" s="41">
        <v>132.1</v>
      </c>
      <c r="BJ70" s="41">
        <v>136.1</v>
      </c>
      <c r="BK70" s="41">
        <v>140.30000000000001</v>
      </c>
      <c r="BL70" s="41">
        <v>143.6</v>
      </c>
      <c r="BM70" s="41">
        <v>142.6</v>
      </c>
      <c r="BN70" s="41">
        <v>150.30000000000001</v>
      </c>
      <c r="BO70" s="41">
        <v>151.5</v>
      </c>
      <c r="BP70" s="41">
        <v>150.80000000000001</v>
      </c>
      <c r="BQ70" s="41">
        <v>152.9</v>
      </c>
      <c r="BR70" s="41">
        <v>152.19999999999999</v>
      </c>
      <c r="BS70" s="41">
        <v>153.80000000000001</v>
      </c>
      <c r="BT70" s="41">
        <v>160.6</v>
      </c>
      <c r="BU70" s="41">
        <v>166.1</v>
      </c>
      <c r="BV70" s="41">
        <v>170.8</v>
      </c>
      <c r="BW70" s="41">
        <v>176</v>
      </c>
      <c r="BX70" s="41">
        <v>181.8</v>
      </c>
      <c r="BY70" s="41">
        <v>191.6</v>
      </c>
      <c r="BZ70" s="41">
        <v>191.4</v>
      </c>
      <c r="CA70" s="41">
        <v>192.2</v>
      </c>
      <c r="CB70" s="41">
        <v>183.1</v>
      </c>
      <c r="CC70" s="41">
        <v>181.1</v>
      </c>
      <c r="CD70" s="41">
        <v>176.2</v>
      </c>
      <c r="CE70" s="41">
        <v>181.8</v>
      </c>
      <c r="CF70" s="41">
        <v>184</v>
      </c>
      <c r="CG70" s="41">
        <v>178.4</v>
      </c>
      <c r="CH70" s="41">
        <v>176.6</v>
      </c>
      <c r="CI70" s="41">
        <v>179.2</v>
      </c>
      <c r="CJ70" s="41">
        <v>183.1</v>
      </c>
      <c r="CK70" s="41">
        <v>186.8</v>
      </c>
      <c r="CL70" s="41">
        <v>189.9</v>
      </c>
    </row>
    <row r="71" spans="1:90" x14ac:dyDescent="0.25">
      <c r="A71" s="38" t="s">
        <v>1739</v>
      </c>
      <c r="B71" s="38" t="s">
        <v>1740</v>
      </c>
      <c r="C71" s="39">
        <v>0.87736999999999998</v>
      </c>
      <c r="D71" s="41">
        <v>88.2</v>
      </c>
      <c r="E71" s="41">
        <v>87.6</v>
      </c>
      <c r="F71" s="41">
        <v>88.6</v>
      </c>
      <c r="G71" s="41">
        <v>90.3</v>
      </c>
      <c r="H71" s="41">
        <v>92.7</v>
      </c>
      <c r="I71" s="41">
        <v>93.7</v>
      </c>
      <c r="J71" s="41">
        <v>93.3</v>
      </c>
      <c r="K71" s="41">
        <v>92.7</v>
      </c>
      <c r="L71" s="41">
        <v>91.4</v>
      </c>
      <c r="M71" s="41">
        <v>93.6</v>
      </c>
      <c r="N71" s="41">
        <v>97.2</v>
      </c>
      <c r="O71" s="41">
        <v>103.4</v>
      </c>
      <c r="P71" s="41">
        <v>105.3</v>
      </c>
      <c r="Q71" s="41">
        <v>103.1</v>
      </c>
      <c r="R71" s="41">
        <v>99.5</v>
      </c>
      <c r="S71" s="41">
        <v>100.4</v>
      </c>
      <c r="T71" s="41">
        <v>98.5</v>
      </c>
      <c r="U71" s="41">
        <v>99.1</v>
      </c>
      <c r="V71" s="41">
        <v>101.6</v>
      </c>
      <c r="W71" s="41">
        <v>106</v>
      </c>
      <c r="X71" s="41">
        <v>107.6</v>
      </c>
      <c r="Y71" s="41">
        <v>104.3</v>
      </c>
      <c r="Z71" s="41">
        <v>102.4</v>
      </c>
      <c r="AA71" s="41">
        <v>101.2</v>
      </c>
      <c r="AB71" s="41">
        <v>99.7</v>
      </c>
      <c r="AC71" s="41">
        <v>97.7</v>
      </c>
      <c r="AD71" s="41">
        <v>102.2</v>
      </c>
      <c r="AE71" s="41">
        <v>110.5</v>
      </c>
      <c r="AF71" s="41">
        <v>106.6</v>
      </c>
      <c r="AG71" s="41">
        <v>108</v>
      </c>
      <c r="AH71" s="41">
        <v>112.9</v>
      </c>
      <c r="AI71" s="41">
        <v>114</v>
      </c>
      <c r="AJ71" s="41">
        <v>113.1</v>
      </c>
      <c r="AK71" s="41">
        <v>109.3</v>
      </c>
      <c r="AL71" s="41">
        <v>110</v>
      </c>
      <c r="AM71" s="41">
        <v>112</v>
      </c>
      <c r="AN71" s="41">
        <v>115</v>
      </c>
      <c r="AO71" s="41">
        <v>116</v>
      </c>
      <c r="AP71" s="41">
        <v>120.6</v>
      </c>
      <c r="AQ71" s="41">
        <v>123.5</v>
      </c>
      <c r="AR71" s="41">
        <v>128.9</v>
      </c>
      <c r="AS71" s="41">
        <v>139.19999999999999</v>
      </c>
      <c r="AT71" s="41">
        <v>147.30000000000001</v>
      </c>
      <c r="AU71" s="41">
        <v>150.69999999999999</v>
      </c>
      <c r="AV71" s="41">
        <v>153.5</v>
      </c>
      <c r="AW71" s="41">
        <v>142.4</v>
      </c>
      <c r="AX71" s="41">
        <v>138.5</v>
      </c>
      <c r="AY71" s="41">
        <v>137.80000000000001</v>
      </c>
      <c r="AZ71" s="41">
        <v>136.9</v>
      </c>
      <c r="BA71" s="41">
        <v>130.30000000000001</v>
      </c>
      <c r="BB71" s="41">
        <v>125.4</v>
      </c>
      <c r="BC71" s="41">
        <v>130.30000000000001</v>
      </c>
      <c r="BD71" s="41">
        <v>133.30000000000001</v>
      </c>
      <c r="BE71" s="41">
        <v>133.4</v>
      </c>
      <c r="BF71" s="41">
        <v>135.19999999999999</v>
      </c>
      <c r="BG71" s="41">
        <v>136</v>
      </c>
      <c r="BH71" s="41">
        <v>134.9</v>
      </c>
      <c r="BI71" s="41">
        <v>136</v>
      </c>
      <c r="BJ71" s="41">
        <v>141.9</v>
      </c>
      <c r="BK71" s="41">
        <v>149.6</v>
      </c>
      <c r="BL71" s="41">
        <v>149.9</v>
      </c>
      <c r="BM71" s="41">
        <v>148.5</v>
      </c>
      <c r="BN71" s="41">
        <v>151.1</v>
      </c>
      <c r="BO71" s="41">
        <v>152.6</v>
      </c>
      <c r="BP71" s="41">
        <v>154.30000000000001</v>
      </c>
      <c r="BQ71" s="41">
        <v>157.6</v>
      </c>
      <c r="BR71" s="41">
        <v>157.1</v>
      </c>
      <c r="BS71" s="41">
        <v>157.4</v>
      </c>
      <c r="BT71" s="41">
        <v>183.9</v>
      </c>
      <c r="BU71" s="41">
        <v>193.5</v>
      </c>
      <c r="BV71" s="41">
        <v>205.4</v>
      </c>
      <c r="BW71" s="41">
        <v>220.1</v>
      </c>
      <c r="BX71" s="41">
        <v>234.1</v>
      </c>
      <c r="BY71" s="41">
        <v>281</v>
      </c>
      <c r="BZ71" s="41">
        <v>283.60000000000002</v>
      </c>
      <c r="CA71" s="41">
        <v>285.7</v>
      </c>
      <c r="CB71" s="41">
        <v>242.1</v>
      </c>
      <c r="CC71" s="41">
        <v>227.9</v>
      </c>
      <c r="CD71" s="41">
        <v>203.7</v>
      </c>
      <c r="CE71" s="41">
        <v>215.5</v>
      </c>
      <c r="CF71" s="41">
        <v>227.6</v>
      </c>
      <c r="CG71" s="41">
        <v>215.2</v>
      </c>
      <c r="CH71" s="41">
        <v>208.6</v>
      </c>
      <c r="CI71" s="41">
        <v>203.8</v>
      </c>
      <c r="CJ71" s="41">
        <v>198.9</v>
      </c>
      <c r="CK71" s="41">
        <v>197</v>
      </c>
      <c r="CL71" s="41">
        <v>194.7</v>
      </c>
    </row>
    <row r="72" spans="1:90" x14ac:dyDescent="0.25">
      <c r="A72" s="38" t="s">
        <v>1741</v>
      </c>
      <c r="B72" s="38" t="s">
        <v>1742</v>
      </c>
      <c r="C72" s="39">
        <v>0.70487999999999995</v>
      </c>
      <c r="D72" s="41">
        <v>83.7</v>
      </c>
      <c r="E72" s="41">
        <v>82</v>
      </c>
      <c r="F72" s="41">
        <v>82.7</v>
      </c>
      <c r="G72" s="41">
        <v>84.3</v>
      </c>
      <c r="H72" s="41">
        <v>87</v>
      </c>
      <c r="I72" s="41">
        <v>88.2</v>
      </c>
      <c r="J72" s="41">
        <v>88.8</v>
      </c>
      <c r="K72" s="41">
        <v>88.6</v>
      </c>
      <c r="L72" s="41">
        <v>86.8</v>
      </c>
      <c r="M72" s="41">
        <v>88.3</v>
      </c>
      <c r="N72" s="41">
        <v>91.4</v>
      </c>
      <c r="O72" s="41">
        <v>97</v>
      </c>
      <c r="P72" s="41">
        <v>97.6</v>
      </c>
      <c r="Q72" s="41">
        <v>93.6</v>
      </c>
      <c r="R72" s="41">
        <v>90.6</v>
      </c>
      <c r="S72" s="41">
        <v>92.7</v>
      </c>
      <c r="T72" s="41">
        <v>91.3</v>
      </c>
      <c r="U72" s="41">
        <v>91.8</v>
      </c>
      <c r="V72" s="41">
        <v>96</v>
      </c>
      <c r="W72" s="41">
        <v>102.5</v>
      </c>
      <c r="X72" s="41">
        <v>103.8</v>
      </c>
      <c r="Y72" s="41">
        <v>99.9</v>
      </c>
      <c r="Z72" s="41">
        <v>97.9</v>
      </c>
      <c r="AA72" s="41">
        <v>96.2</v>
      </c>
      <c r="AB72" s="41">
        <v>95</v>
      </c>
      <c r="AC72" s="41">
        <v>93.2</v>
      </c>
      <c r="AD72" s="41">
        <v>99.2</v>
      </c>
      <c r="AE72" s="41">
        <v>109.7</v>
      </c>
      <c r="AF72" s="41">
        <v>105.2</v>
      </c>
      <c r="AG72" s="41">
        <v>106.7</v>
      </c>
      <c r="AH72" s="41">
        <v>113.1</v>
      </c>
      <c r="AI72" s="41">
        <v>113.5</v>
      </c>
      <c r="AJ72" s="41">
        <v>112.5</v>
      </c>
      <c r="AK72" s="41">
        <v>107.9</v>
      </c>
      <c r="AL72" s="41">
        <v>108.6</v>
      </c>
      <c r="AM72" s="41">
        <v>111.3</v>
      </c>
      <c r="AN72" s="41">
        <v>115.1</v>
      </c>
      <c r="AO72" s="41">
        <v>116.3</v>
      </c>
      <c r="AP72" s="41">
        <v>121.7</v>
      </c>
      <c r="AQ72" s="41">
        <v>125.2</v>
      </c>
      <c r="AR72" s="41">
        <v>131.80000000000001</v>
      </c>
      <c r="AS72" s="41">
        <v>144.80000000000001</v>
      </c>
      <c r="AT72" s="41">
        <v>154.69999999999999</v>
      </c>
      <c r="AU72" s="41">
        <v>158.30000000000001</v>
      </c>
      <c r="AV72" s="41">
        <v>160.9</v>
      </c>
      <c r="AW72" s="41">
        <v>147</v>
      </c>
      <c r="AX72" s="41">
        <v>140.9</v>
      </c>
      <c r="AY72" s="41">
        <v>139.19999999999999</v>
      </c>
      <c r="AZ72" s="41">
        <v>137.4</v>
      </c>
      <c r="BA72" s="41">
        <v>129.9</v>
      </c>
      <c r="BB72" s="41">
        <v>124.2</v>
      </c>
      <c r="BC72" s="41">
        <v>129.80000000000001</v>
      </c>
      <c r="BD72" s="41">
        <v>132.69999999999999</v>
      </c>
      <c r="BE72" s="41">
        <v>132.69999999999999</v>
      </c>
      <c r="BF72" s="41">
        <v>135.30000000000001</v>
      </c>
      <c r="BG72" s="41">
        <v>135.4</v>
      </c>
      <c r="BH72" s="41">
        <v>133.19999999999999</v>
      </c>
      <c r="BI72" s="41">
        <v>131.9</v>
      </c>
      <c r="BJ72" s="41">
        <v>139.4</v>
      </c>
      <c r="BK72" s="41">
        <v>148.80000000000001</v>
      </c>
      <c r="BL72" s="41">
        <v>148.19999999999999</v>
      </c>
      <c r="BM72" s="41">
        <v>146.19999999999999</v>
      </c>
      <c r="BN72" s="41">
        <v>149</v>
      </c>
      <c r="BO72" s="41">
        <v>150.80000000000001</v>
      </c>
      <c r="BP72" s="41">
        <v>152</v>
      </c>
      <c r="BQ72" s="41">
        <v>155.69999999999999</v>
      </c>
      <c r="BR72" s="41">
        <v>153.1</v>
      </c>
      <c r="BS72" s="41">
        <v>153.1</v>
      </c>
      <c r="BT72" s="41">
        <v>180.2</v>
      </c>
      <c r="BU72" s="41">
        <v>189.6</v>
      </c>
      <c r="BV72" s="41">
        <v>204.3</v>
      </c>
      <c r="BW72" s="41">
        <v>219.5</v>
      </c>
      <c r="BX72" s="41">
        <v>236.6</v>
      </c>
      <c r="BY72" s="41">
        <v>294.39999999999998</v>
      </c>
      <c r="BZ72" s="41">
        <v>302.5</v>
      </c>
      <c r="CA72" s="41">
        <v>305.5</v>
      </c>
      <c r="CB72" s="41">
        <v>251</v>
      </c>
      <c r="CC72" s="41">
        <v>235.6</v>
      </c>
      <c r="CD72" s="41">
        <v>207.1</v>
      </c>
      <c r="CE72" s="41">
        <v>221.3</v>
      </c>
      <c r="CF72" s="41">
        <v>235.4</v>
      </c>
      <c r="CG72" s="41">
        <v>222.1</v>
      </c>
      <c r="CH72" s="41">
        <v>216.2</v>
      </c>
      <c r="CI72" s="41">
        <v>210</v>
      </c>
      <c r="CJ72" s="41">
        <v>202.8</v>
      </c>
      <c r="CK72" s="41">
        <v>199.2</v>
      </c>
      <c r="CL72" s="41">
        <v>196.1</v>
      </c>
    </row>
    <row r="73" spans="1:90" x14ac:dyDescent="0.25">
      <c r="A73" s="38" t="s">
        <v>1743</v>
      </c>
      <c r="B73" s="38" t="s">
        <v>1744</v>
      </c>
      <c r="C73" s="39">
        <v>6.3729999999999995E-2</v>
      </c>
      <c r="D73" s="41">
        <v>116.8</v>
      </c>
      <c r="E73" s="41">
        <v>123</v>
      </c>
      <c r="F73" s="41">
        <v>130</v>
      </c>
      <c r="G73" s="41">
        <v>133</v>
      </c>
      <c r="H73" s="41">
        <v>135.1</v>
      </c>
      <c r="I73" s="41">
        <v>139.30000000000001</v>
      </c>
      <c r="J73" s="41">
        <v>123.3</v>
      </c>
      <c r="K73" s="41">
        <v>115.3</v>
      </c>
      <c r="L73" s="41">
        <v>114.3</v>
      </c>
      <c r="M73" s="41">
        <v>125</v>
      </c>
      <c r="N73" s="41">
        <v>130.6</v>
      </c>
      <c r="O73" s="41">
        <v>136.1</v>
      </c>
      <c r="P73" s="41">
        <v>151</v>
      </c>
      <c r="Q73" s="41">
        <v>156.9</v>
      </c>
      <c r="R73" s="41">
        <v>158.9</v>
      </c>
      <c r="S73" s="41">
        <v>155.5</v>
      </c>
      <c r="T73" s="41">
        <v>154.80000000000001</v>
      </c>
      <c r="U73" s="41">
        <v>153.5</v>
      </c>
      <c r="V73" s="41">
        <v>145.5</v>
      </c>
      <c r="W73" s="41">
        <v>130.1</v>
      </c>
      <c r="X73" s="41">
        <v>134.6</v>
      </c>
      <c r="Y73" s="41">
        <v>132.6</v>
      </c>
      <c r="Z73" s="41">
        <v>131</v>
      </c>
      <c r="AA73" s="41">
        <v>130.4</v>
      </c>
      <c r="AB73" s="41">
        <v>124.4</v>
      </c>
      <c r="AC73" s="41">
        <v>120.9</v>
      </c>
      <c r="AD73" s="41">
        <v>118.3</v>
      </c>
      <c r="AE73" s="41">
        <v>117.8</v>
      </c>
      <c r="AF73" s="41">
        <v>114</v>
      </c>
      <c r="AG73" s="41">
        <v>115.5</v>
      </c>
      <c r="AH73" s="41">
        <v>114.3</v>
      </c>
      <c r="AI73" s="41">
        <v>123.8</v>
      </c>
      <c r="AJ73" s="41">
        <v>126.6</v>
      </c>
      <c r="AK73" s="41">
        <v>122.9</v>
      </c>
      <c r="AL73" s="41">
        <v>126.5</v>
      </c>
      <c r="AM73" s="41">
        <v>126.1</v>
      </c>
      <c r="AN73" s="41">
        <v>125.4</v>
      </c>
      <c r="AO73" s="41">
        <v>126.6</v>
      </c>
      <c r="AP73" s="41">
        <v>129.5</v>
      </c>
      <c r="AQ73" s="41">
        <v>132.80000000000001</v>
      </c>
      <c r="AR73" s="41">
        <v>134.80000000000001</v>
      </c>
      <c r="AS73" s="41">
        <v>135.9</v>
      </c>
      <c r="AT73" s="41">
        <v>136.6</v>
      </c>
      <c r="AU73" s="41">
        <v>137.80000000000001</v>
      </c>
      <c r="AV73" s="41">
        <v>138.80000000000001</v>
      </c>
      <c r="AW73" s="41">
        <v>138.80000000000001</v>
      </c>
      <c r="AX73" s="41">
        <v>138.5</v>
      </c>
      <c r="AY73" s="41">
        <v>139.4</v>
      </c>
      <c r="AZ73" s="41">
        <v>139.5</v>
      </c>
      <c r="BA73" s="41">
        <v>140.1</v>
      </c>
      <c r="BB73" s="41">
        <v>141.6</v>
      </c>
      <c r="BC73" s="41">
        <v>146.1</v>
      </c>
      <c r="BD73" s="41">
        <v>154</v>
      </c>
      <c r="BE73" s="41">
        <v>155</v>
      </c>
      <c r="BF73" s="41">
        <v>153.30000000000001</v>
      </c>
      <c r="BG73" s="41">
        <v>152.4</v>
      </c>
      <c r="BH73" s="41">
        <v>151.6</v>
      </c>
      <c r="BI73" s="41">
        <v>178.2</v>
      </c>
      <c r="BJ73" s="41">
        <v>167.8</v>
      </c>
      <c r="BK73" s="41">
        <v>162.69999999999999</v>
      </c>
      <c r="BL73" s="41">
        <v>164.1</v>
      </c>
      <c r="BM73" s="41">
        <v>167.2</v>
      </c>
      <c r="BN73" s="41">
        <v>173</v>
      </c>
      <c r="BO73" s="41">
        <v>172.1</v>
      </c>
      <c r="BP73" s="41">
        <v>175.1</v>
      </c>
      <c r="BQ73" s="41">
        <v>178.1</v>
      </c>
      <c r="BR73" s="41">
        <v>189.8</v>
      </c>
      <c r="BS73" s="41">
        <v>187.3</v>
      </c>
      <c r="BT73" s="41">
        <v>218</v>
      </c>
      <c r="BU73" s="41">
        <v>239.3</v>
      </c>
      <c r="BV73" s="41">
        <v>234.9</v>
      </c>
      <c r="BW73" s="41">
        <v>234.4</v>
      </c>
      <c r="BX73" s="41">
        <v>227.6</v>
      </c>
      <c r="BY73" s="41">
        <v>231.6</v>
      </c>
      <c r="BZ73" s="41">
        <v>240</v>
      </c>
      <c r="CA73" s="41">
        <v>239.8</v>
      </c>
      <c r="CB73" s="41">
        <v>256.60000000000002</v>
      </c>
      <c r="CC73" s="41">
        <v>245.4</v>
      </c>
      <c r="CD73" s="41">
        <v>222.7</v>
      </c>
      <c r="CE73" s="41">
        <v>221.8</v>
      </c>
      <c r="CF73" s="41">
        <v>223.9</v>
      </c>
      <c r="CG73" s="41">
        <v>209.6</v>
      </c>
      <c r="CH73" s="41">
        <v>199.7</v>
      </c>
      <c r="CI73" s="41">
        <v>194.5</v>
      </c>
      <c r="CJ73" s="41">
        <v>205.9</v>
      </c>
      <c r="CK73" s="41">
        <v>223.2</v>
      </c>
      <c r="CL73" s="41">
        <v>227</v>
      </c>
    </row>
    <row r="74" spans="1:90" x14ac:dyDescent="0.25">
      <c r="A74" s="38" t="s">
        <v>1745</v>
      </c>
      <c r="B74" s="38" t="s">
        <v>1746</v>
      </c>
      <c r="C74" s="39">
        <v>7.7099999999999998E-3</v>
      </c>
      <c r="D74" s="41">
        <v>107.8</v>
      </c>
      <c r="E74" s="41">
        <v>116.8</v>
      </c>
      <c r="F74" s="41">
        <v>120.2</v>
      </c>
      <c r="G74" s="41">
        <v>120.3</v>
      </c>
      <c r="H74" s="41">
        <v>120.5</v>
      </c>
      <c r="I74" s="41">
        <v>120.5</v>
      </c>
      <c r="J74" s="41">
        <v>120.5</v>
      </c>
      <c r="K74" s="41">
        <v>120.5</v>
      </c>
      <c r="L74" s="41">
        <v>117.6</v>
      </c>
      <c r="M74" s="41">
        <v>125.7</v>
      </c>
      <c r="N74" s="41">
        <v>136.30000000000001</v>
      </c>
      <c r="O74" s="41">
        <v>141.9</v>
      </c>
      <c r="P74" s="41">
        <v>150.69999999999999</v>
      </c>
      <c r="Q74" s="41">
        <v>151.80000000000001</v>
      </c>
      <c r="R74" s="41">
        <v>150.9</v>
      </c>
      <c r="S74" s="41">
        <v>151.5</v>
      </c>
      <c r="T74" s="41">
        <v>151.5</v>
      </c>
      <c r="U74" s="41">
        <v>151.5</v>
      </c>
      <c r="V74" s="41">
        <v>151.5</v>
      </c>
      <c r="W74" s="41">
        <v>151.5</v>
      </c>
      <c r="X74" s="41">
        <v>139.4</v>
      </c>
      <c r="Y74" s="41">
        <v>153.30000000000001</v>
      </c>
      <c r="Z74" s="41">
        <v>148.80000000000001</v>
      </c>
      <c r="AA74" s="41">
        <v>149.30000000000001</v>
      </c>
      <c r="AB74" s="41">
        <v>149.69999999999999</v>
      </c>
      <c r="AC74" s="41">
        <v>143.5</v>
      </c>
      <c r="AD74" s="41">
        <v>141.4</v>
      </c>
      <c r="AE74" s="41">
        <v>141.4</v>
      </c>
      <c r="AF74" s="41">
        <v>139.6</v>
      </c>
      <c r="AG74" s="41">
        <v>139</v>
      </c>
      <c r="AH74" s="41">
        <v>139</v>
      </c>
      <c r="AI74" s="41">
        <v>139</v>
      </c>
      <c r="AJ74" s="41">
        <v>139</v>
      </c>
      <c r="AK74" s="41">
        <v>138.1</v>
      </c>
      <c r="AL74" s="41">
        <v>135.5</v>
      </c>
      <c r="AM74" s="41">
        <v>135.5</v>
      </c>
      <c r="AN74" s="41">
        <v>132.1</v>
      </c>
      <c r="AO74" s="41">
        <v>132.1</v>
      </c>
      <c r="AP74" s="41">
        <v>127.2</v>
      </c>
      <c r="AQ74" s="41">
        <v>119.9</v>
      </c>
      <c r="AR74" s="41">
        <v>119.9</v>
      </c>
      <c r="AS74" s="41">
        <v>130.4</v>
      </c>
      <c r="AT74" s="41">
        <v>128.69999999999999</v>
      </c>
      <c r="AU74" s="41">
        <v>128.69999999999999</v>
      </c>
      <c r="AV74" s="41">
        <v>130.4</v>
      </c>
      <c r="AW74" s="41">
        <v>130.4</v>
      </c>
      <c r="AX74" s="41">
        <v>130.4</v>
      </c>
      <c r="AY74" s="41">
        <v>130.4</v>
      </c>
      <c r="AZ74" s="41">
        <v>133.69999999999999</v>
      </c>
      <c r="BA74" s="41">
        <v>133.69999999999999</v>
      </c>
      <c r="BB74" s="41">
        <v>133.69999999999999</v>
      </c>
      <c r="BC74" s="41">
        <v>135.4</v>
      </c>
      <c r="BD74" s="41">
        <v>133.69999999999999</v>
      </c>
      <c r="BE74" s="41">
        <v>133.69999999999999</v>
      </c>
      <c r="BF74" s="41">
        <v>133.69999999999999</v>
      </c>
      <c r="BG74" s="41">
        <v>133.69999999999999</v>
      </c>
      <c r="BH74" s="41">
        <v>133.69999999999999</v>
      </c>
      <c r="BI74" s="41">
        <v>133.69999999999999</v>
      </c>
      <c r="BJ74" s="41">
        <v>133.69999999999999</v>
      </c>
      <c r="BK74" s="41">
        <v>203.2</v>
      </c>
      <c r="BL74" s="41">
        <v>234.1</v>
      </c>
      <c r="BM74" s="41">
        <v>229.1</v>
      </c>
      <c r="BN74" s="41">
        <v>240.4</v>
      </c>
      <c r="BO74" s="41">
        <v>236.8</v>
      </c>
      <c r="BP74" s="41">
        <v>237</v>
      </c>
      <c r="BQ74" s="41">
        <v>237</v>
      </c>
      <c r="BR74" s="41">
        <v>237</v>
      </c>
      <c r="BS74" s="41">
        <v>235.5</v>
      </c>
      <c r="BT74" s="41">
        <v>237.5</v>
      </c>
      <c r="BU74" s="41">
        <v>235.2</v>
      </c>
      <c r="BV74" s="41">
        <v>232</v>
      </c>
      <c r="BW74" s="41">
        <v>249.7</v>
      </c>
      <c r="BX74" s="41">
        <v>246.1</v>
      </c>
      <c r="BY74" s="41">
        <v>240.5</v>
      </c>
      <c r="BZ74" s="41">
        <v>233.2</v>
      </c>
      <c r="CA74" s="41">
        <v>232</v>
      </c>
      <c r="CB74" s="41">
        <v>238.8</v>
      </c>
      <c r="CC74" s="41">
        <v>222.8</v>
      </c>
      <c r="CD74" s="41">
        <v>217.2</v>
      </c>
      <c r="CE74" s="41">
        <v>216.8</v>
      </c>
      <c r="CF74" s="41">
        <v>217.8</v>
      </c>
      <c r="CG74" s="41">
        <v>217.2</v>
      </c>
      <c r="CH74" s="41">
        <v>193.3</v>
      </c>
      <c r="CI74" s="41">
        <v>192.8</v>
      </c>
      <c r="CJ74" s="41">
        <v>193.9</v>
      </c>
      <c r="CK74" s="41">
        <v>199.1</v>
      </c>
      <c r="CL74" s="41">
        <v>198.2</v>
      </c>
    </row>
    <row r="75" spans="1:90" x14ac:dyDescent="0.25">
      <c r="A75" s="38" t="s">
        <v>1747</v>
      </c>
      <c r="B75" s="38" t="s">
        <v>1748</v>
      </c>
      <c r="C75" s="39">
        <v>1.0410000000000001E-2</v>
      </c>
      <c r="D75" s="41">
        <v>98.6</v>
      </c>
      <c r="E75" s="41">
        <v>98.6</v>
      </c>
      <c r="F75" s="41">
        <v>98.6</v>
      </c>
      <c r="G75" s="41">
        <v>98.6</v>
      </c>
      <c r="H75" s="41">
        <v>98.6</v>
      </c>
      <c r="I75" s="41">
        <v>98.6</v>
      </c>
      <c r="J75" s="41">
        <v>97.4</v>
      </c>
      <c r="K75" s="41">
        <v>95.7</v>
      </c>
      <c r="L75" s="41">
        <v>95.1</v>
      </c>
      <c r="M75" s="41">
        <v>95.1</v>
      </c>
      <c r="N75" s="41">
        <v>101.4</v>
      </c>
      <c r="O75" s="41">
        <v>99.2</v>
      </c>
      <c r="P75" s="41">
        <v>96.8</v>
      </c>
      <c r="Q75" s="41">
        <v>97.9</v>
      </c>
      <c r="R75" s="41">
        <v>98.3</v>
      </c>
      <c r="S75" s="41">
        <v>98.3</v>
      </c>
      <c r="T75" s="41">
        <v>98.3</v>
      </c>
      <c r="U75" s="41">
        <v>98.3</v>
      </c>
      <c r="V75" s="41">
        <v>93.5</v>
      </c>
      <c r="W75" s="41">
        <v>85.8</v>
      </c>
      <c r="X75" s="41">
        <v>85.4</v>
      </c>
      <c r="Y75" s="41">
        <v>84.4</v>
      </c>
      <c r="Z75" s="41">
        <v>83.3</v>
      </c>
      <c r="AA75" s="41">
        <v>83.3</v>
      </c>
      <c r="AB75" s="41">
        <v>83.6</v>
      </c>
      <c r="AC75" s="41">
        <v>83.9</v>
      </c>
      <c r="AD75" s="41">
        <v>83.9</v>
      </c>
      <c r="AE75" s="41">
        <v>83.9</v>
      </c>
      <c r="AF75" s="41">
        <v>88.7</v>
      </c>
      <c r="AG75" s="41">
        <v>88</v>
      </c>
      <c r="AH75" s="41">
        <v>88</v>
      </c>
      <c r="AI75" s="41">
        <v>88</v>
      </c>
      <c r="AJ75" s="41">
        <v>83.9</v>
      </c>
      <c r="AK75" s="41">
        <v>82.5</v>
      </c>
      <c r="AL75" s="41">
        <v>82.5</v>
      </c>
      <c r="AM75" s="41">
        <v>77.3</v>
      </c>
      <c r="AN75" s="41">
        <v>76</v>
      </c>
      <c r="AO75" s="41">
        <v>74.900000000000006</v>
      </c>
      <c r="AP75" s="41">
        <v>74.5</v>
      </c>
      <c r="AQ75" s="41">
        <v>80.400000000000006</v>
      </c>
      <c r="AR75" s="41">
        <v>80.400000000000006</v>
      </c>
      <c r="AS75" s="41">
        <v>80.400000000000006</v>
      </c>
      <c r="AT75" s="41">
        <v>80.400000000000006</v>
      </c>
      <c r="AU75" s="41">
        <v>79.8</v>
      </c>
      <c r="AV75" s="41">
        <v>78.8</v>
      </c>
      <c r="AW75" s="41">
        <v>75.599999999999994</v>
      </c>
      <c r="AX75" s="41">
        <v>75.599999999999994</v>
      </c>
      <c r="AY75" s="41">
        <v>75.599999999999994</v>
      </c>
      <c r="AZ75" s="41">
        <v>75.599999999999994</v>
      </c>
      <c r="BA75" s="41">
        <v>75.599999999999994</v>
      </c>
      <c r="BB75" s="41">
        <v>63.1</v>
      </c>
      <c r="BC75" s="41">
        <v>63</v>
      </c>
      <c r="BD75" s="41">
        <v>74.400000000000006</v>
      </c>
      <c r="BE75" s="41">
        <v>71</v>
      </c>
      <c r="BF75" s="41">
        <v>66.2</v>
      </c>
      <c r="BG75" s="41">
        <v>62.5</v>
      </c>
      <c r="BH75" s="41">
        <v>62.5</v>
      </c>
      <c r="BI75" s="41">
        <v>59.4</v>
      </c>
      <c r="BJ75" s="41">
        <v>57.4</v>
      </c>
      <c r="BK75" s="41">
        <v>57.4</v>
      </c>
      <c r="BL75" s="41">
        <v>57.4</v>
      </c>
      <c r="BM75" s="41">
        <v>57.4</v>
      </c>
      <c r="BN75" s="41">
        <v>57.4</v>
      </c>
      <c r="BO75" s="41">
        <v>57.4</v>
      </c>
      <c r="BP75" s="41">
        <v>57.4</v>
      </c>
      <c r="BQ75" s="41">
        <v>57.4</v>
      </c>
      <c r="BR75" s="41">
        <v>57.4</v>
      </c>
      <c r="BS75" s="41">
        <v>57.4</v>
      </c>
      <c r="BT75" s="41">
        <v>57.4</v>
      </c>
      <c r="BU75" s="41">
        <v>57.4</v>
      </c>
      <c r="BV75" s="41">
        <v>57.4</v>
      </c>
      <c r="BW75" s="41">
        <v>57.4</v>
      </c>
      <c r="BX75" s="41">
        <v>57.4</v>
      </c>
      <c r="BY75" s="41">
        <v>57.4</v>
      </c>
      <c r="BZ75" s="41">
        <v>57.4</v>
      </c>
      <c r="CA75" s="41">
        <v>57.4</v>
      </c>
      <c r="CB75" s="41">
        <v>57.4</v>
      </c>
      <c r="CC75" s="41">
        <v>57.4</v>
      </c>
      <c r="CD75" s="41">
        <v>57.4</v>
      </c>
      <c r="CE75" s="41">
        <v>57.4</v>
      </c>
      <c r="CF75" s="41">
        <v>57.4</v>
      </c>
      <c r="CG75" s="41">
        <v>57.4</v>
      </c>
      <c r="CH75" s="41">
        <v>57.4</v>
      </c>
      <c r="CI75" s="41">
        <v>57.4</v>
      </c>
      <c r="CJ75" s="41">
        <v>57.4</v>
      </c>
      <c r="CK75" s="41">
        <v>57.4</v>
      </c>
      <c r="CL75" s="41">
        <v>57.4</v>
      </c>
    </row>
    <row r="76" spans="1:90" x14ac:dyDescent="0.25">
      <c r="A76" s="38" t="s">
        <v>1749</v>
      </c>
      <c r="B76" s="38" t="s">
        <v>1750</v>
      </c>
      <c r="C76" s="39">
        <v>7.1139999999999995E-2</v>
      </c>
      <c r="D76" s="41">
        <v>99.6</v>
      </c>
      <c r="E76" s="41">
        <v>102.5</v>
      </c>
      <c r="F76" s="41">
        <v>101.3</v>
      </c>
      <c r="G76" s="41">
        <v>103.1</v>
      </c>
      <c r="H76" s="41">
        <v>103.1</v>
      </c>
      <c r="I76" s="41">
        <v>101.6</v>
      </c>
      <c r="J76" s="41">
        <v>103.4</v>
      </c>
      <c r="K76" s="41">
        <v>106.3</v>
      </c>
      <c r="L76" s="41">
        <v>109.7</v>
      </c>
      <c r="M76" s="41">
        <v>110.1</v>
      </c>
      <c r="N76" s="41">
        <v>116.1</v>
      </c>
      <c r="O76" s="41">
        <v>131.80000000000001</v>
      </c>
      <c r="P76" s="41">
        <v>135.80000000000001</v>
      </c>
      <c r="Q76" s="41">
        <v>144</v>
      </c>
      <c r="R76" s="41">
        <v>128</v>
      </c>
      <c r="S76" s="41">
        <v>120.4</v>
      </c>
      <c r="T76" s="41">
        <v>112.3</v>
      </c>
      <c r="U76" s="41">
        <v>115.7</v>
      </c>
      <c r="V76" s="41">
        <v>112.4</v>
      </c>
      <c r="W76" s="41">
        <v>116.4</v>
      </c>
      <c r="X76" s="41">
        <v>119.6</v>
      </c>
      <c r="Y76" s="41">
        <v>118.8</v>
      </c>
      <c r="Z76" s="41">
        <v>116.9</v>
      </c>
      <c r="AA76" s="41">
        <v>118.9</v>
      </c>
      <c r="AB76" s="41">
        <v>117.8</v>
      </c>
      <c r="AC76" s="41">
        <v>115.2</v>
      </c>
      <c r="AD76" s="41">
        <v>114.2</v>
      </c>
      <c r="AE76" s="41">
        <v>112.5</v>
      </c>
      <c r="AF76" s="41">
        <v>112.1</v>
      </c>
      <c r="AG76" s="41">
        <v>113.3</v>
      </c>
      <c r="AH76" s="41">
        <v>111.9</v>
      </c>
      <c r="AI76" s="41">
        <v>112</v>
      </c>
      <c r="AJ76" s="41">
        <v>108.7</v>
      </c>
      <c r="AK76" s="41">
        <v>109.8</v>
      </c>
      <c r="AL76" s="41">
        <v>109</v>
      </c>
      <c r="AM76" s="41">
        <v>108.3</v>
      </c>
      <c r="AN76" s="41">
        <v>108.3</v>
      </c>
      <c r="AO76" s="41">
        <v>108.3</v>
      </c>
      <c r="AP76" s="41">
        <v>108.3</v>
      </c>
      <c r="AQ76" s="41">
        <v>108.3</v>
      </c>
      <c r="AR76" s="41">
        <v>107.2</v>
      </c>
      <c r="AS76" s="41">
        <v>104.1</v>
      </c>
      <c r="AT76" s="41">
        <v>104</v>
      </c>
      <c r="AU76" s="41">
        <v>109</v>
      </c>
      <c r="AV76" s="41">
        <v>118.1</v>
      </c>
      <c r="AW76" s="41">
        <v>119.2</v>
      </c>
      <c r="AX76" s="41">
        <v>132.5</v>
      </c>
      <c r="AY76" s="41">
        <v>139.80000000000001</v>
      </c>
      <c r="AZ76" s="41">
        <v>145.6</v>
      </c>
      <c r="BA76" s="41">
        <v>137.1</v>
      </c>
      <c r="BB76" s="41">
        <v>134</v>
      </c>
      <c r="BC76" s="41">
        <v>134.69999999999999</v>
      </c>
      <c r="BD76" s="41">
        <v>135</v>
      </c>
      <c r="BE76" s="41">
        <v>134.80000000000001</v>
      </c>
      <c r="BF76" s="41">
        <v>132.9</v>
      </c>
      <c r="BG76" s="41">
        <v>142.9</v>
      </c>
      <c r="BH76" s="41">
        <v>151</v>
      </c>
      <c r="BI76" s="41">
        <v>150.9</v>
      </c>
      <c r="BJ76" s="41">
        <v>158.30000000000001</v>
      </c>
      <c r="BK76" s="41">
        <v>157</v>
      </c>
      <c r="BL76" s="41">
        <v>161.1</v>
      </c>
      <c r="BM76" s="41">
        <v>161.19999999999999</v>
      </c>
      <c r="BN76" s="41">
        <v>158.30000000000001</v>
      </c>
      <c r="BO76" s="41">
        <v>159.69999999999999</v>
      </c>
      <c r="BP76" s="41">
        <v>166.8</v>
      </c>
      <c r="BQ76" s="41">
        <v>167.9</v>
      </c>
      <c r="BR76" s="41">
        <v>175.6</v>
      </c>
      <c r="BS76" s="41">
        <v>181.6</v>
      </c>
      <c r="BT76" s="41">
        <v>209.8</v>
      </c>
      <c r="BU76" s="41">
        <v>214.5</v>
      </c>
      <c r="BV76" s="41">
        <v>216.4</v>
      </c>
      <c r="BW76" s="41">
        <v>245.3</v>
      </c>
      <c r="BX76" s="41">
        <v>255.3</v>
      </c>
      <c r="BY76" s="41">
        <v>255.9</v>
      </c>
      <c r="BZ76" s="41">
        <v>201.8</v>
      </c>
      <c r="CA76" s="41">
        <v>200.2</v>
      </c>
      <c r="CB76" s="41">
        <v>185.8</v>
      </c>
      <c r="CC76" s="41">
        <v>174.4</v>
      </c>
      <c r="CD76" s="41">
        <v>175.5</v>
      </c>
      <c r="CE76" s="41">
        <v>179.9</v>
      </c>
      <c r="CF76" s="41">
        <v>185.2</v>
      </c>
      <c r="CG76" s="41">
        <v>179</v>
      </c>
      <c r="CH76" s="41">
        <v>170</v>
      </c>
      <c r="CI76" s="41">
        <v>177.3</v>
      </c>
      <c r="CJ76" s="41">
        <v>178.5</v>
      </c>
      <c r="CK76" s="41">
        <v>174.7</v>
      </c>
      <c r="CL76" s="41">
        <v>173.7</v>
      </c>
    </row>
    <row r="77" spans="1:90" x14ac:dyDescent="0.25">
      <c r="A77" s="38" t="s">
        <v>1751</v>
      </c>
      <c r="B77" s="38" t="s">
        <v>1752</v>
      </c>
      <c r="C77" s="39">
        <v>1.95E-2</v>
      </c>
      <c r="D77" s="41">
        <v>100</v>
      </c>
      <c r="E77" s="41">
        <v>102.3</v>
      </c>
      <c r="F77" s="41">
        <v>104.2</v>
      </c>
      <c r="G77" s="41">
        <v>103.7</v>
      </c>
      <c r="H77" s="41">
        <v>107.3</v>
      </c>
      <c r="I77" s="41">
        <v>105.4</v>
      </c>
      <c r="J77" s="41">
        <v>105.5</v>
      </c>
      <c r="K77" s="41">
        <v>106.1</v>
      </c>
      <c r="L77" s="41">
        <v>107.7</v>
      </c>
      <c r="M77" s="41">
        <v>107.9</v>
      </c>
      <c r="N77" s="41">
        <v>107.9</v>
      </c>
      <c r="O77" s="41">
        <v>108</v>
      </c>
      <c r="P77" s="41">
        <v>107.9</v>
      </c>
      <c r="Q77" s="41">
        <v>107.3</v>
      </c>
      <c r="R77" s="41">
        <v>106.5</v>
      </c>
      <c r="S77" s="41">
        <v>105.8</v>
      </c>
      <c r="T77" s="41">
        <v>105.7</v>
      </c>
      <c r="U77" s="41">
        <v>105.5</v>
      </c>
      <c r="V77" s="41">
        <v>105.6</v>
      </c>
      <c r="W77" s="41">
        <v>107.2</v>
      </c>
      <c r="X77" s="41">
        <v>109.3</v>
      </c>
      <c r="Y77" s="41">
        <v>110.8</v>
      </c>
      <c r="Z77" s="41">
        <v>110.8</v>
      </c>
      <c r="AA77" s="41">
        <v>110.8</v>
      </c>
      <c r="AB77" s="41">
        <v>110.2</v>
      </c>
      <c r="AC77" s="41">
        <v>109.5</v>
      </c>
      <c r="AD77" s="41">
        <v>109.2</v>
      </c>
      <c r="AE77" s="41">
        <v>109.7</v>
      </c>
      <c r="AF77" s="41">
        <v>108.2</v>
      </c>
      <c r="AG77" s="41">
        <v>110.6</v>
      </c>
      <c r="AH77" s="41">
        <v>111.1</v>
      </c>
      <c r="AI77" s="41">
        <v>111.1</v>
      </c>
      <c r="AJ77" s="41">
        <v>111.5</v>
      </c>
      <c r="AK77" s="41">
        <v>113.2</v>
      </c>
      <c r="AL77" s="41">
        <v>113.2</v>
      </c>
      <c r="AM77" s="41">
        <v>113.2</v>
      </c>
      <c r="AN77" s="41">
        <v>114</v>
      </c>
      <c r="AO77" s="41">
        <v>114.5</v>
      </c>
      <c r="AP77" s="41">
        <v>115.2</v>
      </c>
      <c r="AQ77" s="41">
        <v>115</v>
      </c>
      <c r="AR77" s="41">
        <v>113.1</v>
      </c>
      <c r="AS77" s="41">
        <v>111.9</v>
      </c>
      <c r="AT77" s="41">
        <v>112.8</v>
      </c>
      <c r="AU77" s="41">
        <v>113.4</v>
      </c>
      <c r="AV77" s="41">
        <v>112.8</v>
      </c>
      <c r="AW77" s="41">
        <v>112.4</v>
      </c>
      <c r="AX77" s="41">
        <v>112.8</v>
      </c>
      <c r="AY77" s="41">
        <v>113.1</v>
      </c>
      <c r="AZ77" s="41">
        <v>112.5</v>
      </c>
      <c r="BA77" s="41">
        <v>115.1</v>
      </c>
      <c r="BB77" s="41">
        <v>115.4</v>
      </c>
      <c r="BC77" s="41">
        <v>114.4</v>
      </c>
      <c r="BD77" s="41">
        <v>113.3</v>
      </c>
      <c r="BE77" s="41">
        <v>114.5</v>
      </c>
      <c r="BF77" s="41">
        <v>117.7</v>
      </c>
      <c r="BG77" s="41">
        <v>118.4</v>
      </c>
      <c r="BH77" s="41">
        <v>124</v>
      </c>
      <c r="BI77" s="41">
        <v>133.4</v>
      </c>
      <c r="BJ77" s="41">
        <v>136.1</v>
      </c>
      <c r="BK77" s="41">
        <v>138.30000000000001</v>
      </c>
      <c r="BL77" s="41">
        <v>139.69999999999999</v>
      </c>
      <c r="BM77" s="41">
        <v>143.6</v>
      </c>
      <c r="BN77" s="41">
        <v>143.6</v>
      </c>
      <c r="BO77" s="41">
        <v>143.1</v>
      </c>
      <c r="BP77" s="41">
        <v>143.30000000000001</v>
      </c>
      <c r="BQ77" s="41">
        <v>145.4</v>
      </c>
      <c r="BR77" s="41">
        <v>148</v>
      </c>
      <c r="BS77" s="41">
        <v>151.4</v>
      </c>
      <c r="BT77" s="41">
        <v>154.80000000000001</v>
      </c>
      <c r="BU77" s="41">
        <v>163.5</v>
      </c>
      <c r="BV77" s="41">
        <v>174.8</v>
      </c>
      <c r="BW77" s="41">
        <v>176.9</v>
      </c>
      <c r="BX77" s="41">
        <v>178.3</v>
      </c>
      <c r="BY77" s="41">
        <v>181.3</v>
      </c>
      <c r="BZ77" s="41">
        <v>178.6</v>
      </c>
      <c r="CA77" s="41">
        <v>177.3</v>
      </c>
      <c r="CB77" s="41">
        <v>180.3</v>
      </c>
      <c r="CC77" s="41">
        <v>180</v>
      </c>
      <c r="CD77" s="41">
        <v>194.5</v>
      </c>
      <c r="CE77" s="41">
        <v>201.2</v>
      </c>
      <c r="CF77" s="41">
        <v>209.1</v>
      </c>
      <c r="CG77" s="41">
        <v>197.5</v>
      </c>
      <c r="CH77" s="41">
        <v>194.4</v>
      </c>
      <c r="CI77" s="41">
        <v>187.8</v>
      </c>
      <c r="CJ77" s="41">
        <v>188.6</v>
      </c>
      <c r="CK77" s="41">
        <v>188.1</v>
      </c>
      <c r="CL77" s="41">
        <v>186.4</v>
      </c>
    </row>
    <row r="78" spans="1:90" x14ac:dyDescent="0.25">
      <c r="A78" s="38" t="s">
        <v>1753</v>
      </c>
      <c r="B78" s="38" t="s">
        <v>1754</v>
      </c>
      <c r="C78" s="39">
        <v>1.78051</v>
      </c>
      <c r="D78" s="41">
        <v>97.8</v>
      </c>
      <c r="E78" s="41">
        <v>95.6</v>
      </c>
      <c r="F78" s="41">
        <v>92.8</v>
      </c>
      <c r="G78" s="41">
        <v>92.8</v>
      </c>
      <c r="H78" s="41">
        <v>92.3</v>
      </c>
      <c r="I78" s="41">
        <v>92.5</v>
      </c>
      <c r="J78" s="41">
        <v>93.6</v>
      </c>
      <c r="K78" s="41">
        <v>92.2</v>
      </c>
      <c r="L78" s="41">
        <v>92.4</v>
      </c>
      <c r="M78" s="41">
        <v>92</v>
      </c>
      <c r="N78" s="41">
        <v>91.8</v>
      </c>
      <c r="O78" s="41">
        <v>85.4</v>
      </c>
      <c r="P78" s="41">
        <v>86.3</v>
      </c>
      <c r="Q78" s="41">
        <v>86.9</v>
      </c>
      <c r="R78" s="41">
        <v>86.1</v>
      </c>
      <c r="S78" s="41">
        <v>86.8</v>
      </c>
      <c r="T78" s="41">
        <v>88.5</v>
      </c>
      <c r="U78" s="41">
        <v>89.6</v>
      </c>
      <c r="V78" s="41">
        <v>89.7</v>
      </c>
      <c r="W78" s="41">
        <v>90.3</v>
      </c>
      <c r="X78" s="41">
        <v>91.8</v>
      </c>
      <c r="Y78" s="41">
        <v>91.7</v>
      </c>
      <c r="Z78" s="41">
        <v>95.2</v>
      </c>
      <c r="AA78" s="41">
        <v>100.7</v>
      </c>
      <c r="AB78" s="41">
        <v>101.3</v>
      </c>
      <c r="AC78" s="41">
        <v>103.8</v>
      </c>
      <c r="AD78" s="41">
        <v>104.5</v>
      </c>
      <c r="AE78" s="41">
        <v>107.2</v>
      </c>
      <c r="AF78" s="41">
        <v>107.9</v>
      </c>
      <c r="AG78" s="41">
        <v>109.2</v>
      </c>
      <c r="AH78" s="41">
        <v>111.9</v>
      </c>
      <c r="AI78" s="41">
        <v>111.4</v>
      </c>
      <c r="AJ78" s="41">
        <v>111.2</v>
      </c>
      <c r="AK78" s="41">
        <v>110.1</v>
      </c>
      <c r="AL78" s="41">
        <v>110.5</v>
      </c>
      <c r="AM78" s="41">
        <v>112.6</v>
      </c>
      <c r="AN78" s="41">
        <v>117.4</v>
      </c>
      <c r="AO78" s="41">
        <v>119.3</v>
      </c>
      <c r="AP78" s="41">
        <v>129.9</v>
      </c>
      <c r="AQ78" s="41">
        <v>127.5</v>
      </c>
      <c r="AR78" s="41">
        <v>129.9</v>
      </c>
      <c r="AS78" s="41">
        <v>136.19999999999999</v>
      </c>
      <c r="AT78" s="41">
        <v>137.9</v>
      </c>
      <c r="AU78" s="41">
        <v>135.80000000000001</v>
      </c>
      <c r="AV78" s="41">
        <v>133</v>
      </c>
      <c r="AW78" s="41">
        <v>130.80000000000001</v>
      </c>
      <c r="AX78" s="41">
        <v>131.1</v>
      </c>
      <c r="AY78" s="41">
        <v>128.6</v>
      </c>
      <c r="AZ78" s="41">
        <v>129.30000000000001</v>
      </c>
      <c r="BA78" s="41">
        <v>126.2</v>
      </c>
      <c r="BB78" s="41">
        <v>127.7</v>
      </c>
      <c r="BC78" s="41">
        <v>130.1</v>
      </c>
      <c r="BD78" s="41">
        <v>134.6</v>
      </c>
      <c r="BE78" s="41">
        <v>134.9</v>
      </c>
      <c r="BF78" s="41">
        <v>134.1</v>
      </c>
      <c r="BG78" s="41">
        <v>135</v>
      </c>
      <c r="BH78" s="41">
        <v>133.4</v>
      </c>
      <c r="BI78" s="41">
        <v>130.30000000000001</v>
      </c>
      <c r="BJ78" s="41">
        <v>134.4</v>
      </c>
      <c r="BK78" s="41">
        <v>137.4</v>
      </c>
      <c r="BL78" s="41">
        <v>140</v>
      </c>
      <c r="BM78" s="41">
        <v>139.19999999999999</v>
      </c>
      <c r="BN78" s="41">
        <v>136.19999999999999</v>
      </c>
      <c r="BO78" s="41">
        <v>138.6</v>
      </c>
      <c r="BP78" s="41">
        <v>137.69999999999999</v>
      </c>
      <c r="BQ78" s="41">
        <v>137.69999999999999</v>
      </c>
      <c r="BR78" s="41">
        <v>137.1</v>
      </c>
      <c r="BS78" s="41">
        <v>138.4</v>
      </c>
      <c r="BT78" s="41">
        <v>139.69999999999999</v>
      </c>
      <c r="BU78" s="41">
        <v>140.1</v>
      </c>
      <c r="BV78" s="41">
        <v>138.6</v>
      </c>
      <c r="BW78" s="41">
        <v>141.9</v>
      </c>
      <c r="BX78" s="41">
        <v>144.9</v>
      </c>
      <c r="BY78" s="41">
        <v>150.19999999999999</v>
      </c>
      <c r="BZ78" s="41">
        <v>151</v>
      </c>
      <c r="CA78" s="41">
        <v>152.5</v>
      </c>
      <c r="CB78" s="41">
        <v>154.30000000000001</v>
      </c>
      <c r="CC78" s="41">
        <v>155.4</v>
      </c>
      <c r="CD78" s="41">
        <v>156.19999999999999</v>
      </c>
      <c r="CE78" s="41">
        <v>161.30000000000001</v>
      </c>
      <c r="CF78" s="41">
        <v>160.30000000000001</v>
      </c>
      <c r="CG78" s="41">
        <v>154.5</v>
      </c>
      <c r="CH78" s="41">
        <v>154.6</v>
      </c>
      <c r="CI78" s="41">
        <v>156.9</v>
      </c>
      <c r="CJ78" s="41">
        <v>163.4</v>
      </c>
      <c r="CK78" s="41">
        <v>164.3</v>
      </c>
      <c r="CL78" s="41">
        <v>171.3</v>
      </c>
    </row>
    <row r="79" spans="1:90" x14ac:dyDescent="0.25">
      <c r="A79" s="38" t="s">
        <v>1755</v>
      </c>
      <c r="B79" s="38" t="s">
        <v>1756</v>
      </c>
      <c r="C79" s="39">
        <v>0.39667999999999998</v>
      </c>
      <c r="D79" s="41">
        <v>99.9</v>
      </c>
      <c r="E79" s="41">
        <v>101.2</v>
      </c>
      <c r="F79" s="41">
        <v>94.6</v>
      </c>
      <c r="G79" s="41">
        <v>96</v>
      </c>
      <c r="H79" s="41">
        <v>96.3</v>
      </c>
      <c r="I79" s="41">
        <v>97.1</v>
      </c>
      <c r="J79" s="41">
        <v>102.1</v>
      </c>
      <c r="K79" s="41">
        <v>98.7</v>
      </c>
      <c r="L79" s="41">
        <v>99.9</v>
      </c>
      <c r="M79" s="41">
        <v>101.8</v>
      </c>
      <c r="N79" s="41">
        <v>103.3</v>
      </c>
      <c r="O79" s="41">
        <v>91.5</v>
      </c>
      <c r="P79" s="41">
        <v>89.8</v>
      </c>
      <c r="Q79" s="41">
        <v>91.6</v>
      </c>
      <c r="R79" s="41">
        <v>93.5</v>
      </c>
      <c r="S79" s="41">
        <v>95.4</v>
      </c>
      <c r="T79" s="41">
        <v>98.8</v>
      </c>
      <c r="U79" s="41">
        <v>100.4</v>
      </c>
      <c r="V79" s="41">
        <v>101.7</v>
      </c>
      <c r="W79" s="41">
        <v>101.4</v>
      </c>
      <c r="X79" s="41">
        <v>103</v>
      </c>
      <c r="Y79" s="41">
        <v>104</v>
      </c>
      <c r="Z79" s="41">
        <v>110.3</v>
      </c>
      <c r="AA79" s="41">
        <v>116.4</v>
      </c>
      <c r="AB79" s="41">
        <v>122.5</v>
      </c>
      <c r="AC79" s="41">
        <v>128.19999999999999</v>
      </c>
      <c r="AD79" s="41">
        <v>132.19999999999999</v>
      </c>
      <c r="AE79" s="41">
        <v>133.9</v>
      </c>
      <c r="AF79" s="41">
        <v>136.6</v>
      </c>
      <c r="AG79" s="41">
        <v>141.9</v>
      </c>
      <c r="AH79" s="41">
        <v>146.5</v>
      </c>
      <c r="AI79" s="41">
        <v>145.5</v>
      </c>
      <c r="AJ79" s="41">
        <v>145.1</v>
      </c>
      <c r="AK79" s="41">
        <v>140.1</v>
      </c>
      <c r="AL79" s="41">
        <v>134.1</v>
      </c>
      <c r="AM79" s="41">
        <v>136.1</v>
      </c>
      <c r="AN79" s="41">
        <v>136.69999999999999</v>
      </c>
      <c r="AO79" s="41">
        <v>140.9</v>
      </c>
      <c r="AP79" s="41">
        <v>146.5</v>
      </c>
      <c r="AQ79" s="41">
        <v>146.4</v>
      </c>
      <c r="AR79" s="41">
        <v>150.6</v>
      </c>
      <c r="AS79" s="41">
        <v>155.1</v>
      </c>
      <c r="AT79" s="41">
        <v>149.19999999999999</v>
      </c>
      <c r="AU79" s="41">
        <v>150.4</v>
      </c>
      <c r="AV79" s="41">
        <v>139.5</v>
      </c>
      <c r="AW79" s="41">
        <v>139.9</v>
      </c>
      <c r="AX79" s="41">
        <v>137.80000000000001</v>
      </c>
      <c r="AY79" s="41">
        <v>141.69999999999999</v>
      </c>
      <c r="AZ79" s="41">
        <v>142.1</v>
      </c>
      <c r="BA79" s="41">
        <v>137.80000000000001</v>
      </c>
      <c r="BB79" s="41">
        <v>141.30000000000001</v>
      </c>
      <c r="BC79" s="41">
        <v>146.4</v>
      </c>
      <c r="BD79" s="41">
        <v>146</v>
      </c>
      <c r="BE79" s="41">
        <v>145.1</v>
      </c>
      <c r="BF79" s="41">
        <v>140.19999999999999</v>
      </c>
      <c r="BG79" s="41">
        <v>141.4</v>
      </c>
      <c r="BH79" s="41">
        <v>144.6</v>
      </c>
      <c r="BI79" s="41">
        <v>141.5</v>
      </c>
      <c r="BJ79" s="41">
        <v>152</v>
      </c>
      <c r="BK79" s="41">
        <v>156</v>
      </c>
      <c r="BL79" s="41">
        <v>153.69999999999999</v>
      </c>
      <c r="BM79" s="41">
        <v>156</v>
      </c>
      <c r="BN79" s="41">
        <v>152.9</v>
      </c>
      <c r="BO79" s="41">
        <v>162</v>
      </c>
      <c r="BP79" s="41">
        <v>163.4</v>
      </c>
      <c r="BQ79" s="41">
        <v>163.4</v>
      </c>
      <c r="BR79" s="41">
        <v>166.3</v>
      </c>
      <c r="BS79" s="41">
        <v>173.5</v>
      </c>
      <c r="BT79" s="41">
        <v>178.4</v>
      </c>
      <c r="BU79" s="41">
        <v>172.1</v>
      </c>
      <c r="BV79" s="41">
        <v>158.6</v>
      </c>
      <c r="BW79" s="41">
        <v>157.6</v>
      </c>
      <c r="BX79" s="41">
        <v>154.30000000000001</v>
      </c>
      <c r="BY79" s="41">
        <v>156.9</v>
      </c>
      <c r="BZ79" s="41">
        <v>171.3</v>
      </c>
      <c r="CA79" s="41">
        <v>183.6</v>
      </c>
      <c r="CB79" s="41">
        <v>188.8</v>
      </c>
      <c r="CC79" s="41">
        <v>191.5</v>
      </c>
      <c r="CD79" s="41">
        <v>194.4</v>
      </c>
      <c r="CE79" s="41">
        <v>203.3</v>
      </c>
      <c r="CF79" s="41">
        <v>205</v>
      </c>
      <c r="CG79" s="41">
        <v>196.9</v>
      </c>
      <c r="CH79" s="41">
        <v>191.3</v>
      </c>
      <c r="CI79" s="41">
        <v>192.4</v>
      </c>
      <c r="CJ79" s="41">
        <v>208.4</v>
      </c>
      <c r="CK79" s="41">
        <v>214</v>
      </c>
      <c r="CL79" s="41">
        <v>230.6</v>
      </c>
    </row>
    <row r="80" spans="1:90" x14ac:dyDescent="0.25">
      <c r="A80" s="38" t="s">
        <v>1757</v>
      </c>
      <c r="B80" s="38" t="s">
        <v>1758</v>
      </c>
      <c r="C80" s="39">
        <v>0.33796999999999999</v>
      </c>
      <c r="D80" s="41">
        <v>100.3</v>
      </c>
      <c r="E80" s="41">
        <v>94.6</v>
      </c>
      <c r="F80" s="41">
        <v>91.2</v>
      </c>
      <c r="G80" s="41">
        <v>93</v>
      </c>
      <c r="H80" s="41">
        <v>96.1</v>
      </c>
      <c r="I80" s="41">
        <v>94.8</v>
      </c>
      <c r="J80" s="41">
        <v>96.8</v>
      </c>
      <c r="K80" s="41">
        <v>98.2</v>
      </c>
      <c r="L80" s="41">
        <v>98.8</v>
      </c>
      <c r="M80" s="41">
        <v>98.6</v>
      </c>
      <c r="N80" s="41">
        <v>98.1</v>
      </c>
      <c r="O80" s="41">
        <v>95.5</v>
      </c>
      <c r="P80" s="41">
        <v>95.4</v>
      </c>
      <c r="Q80" s="41">
        <v>93.6</v>
      </c>
      <c r="R80" s="41">
        <v>91.5</v>
      </c>
      <c r="S80" s="41">
        <v>93.1</v>
      </c>
      <c r="T80" s="41">
        <v>94.7</v>
      </c>
      <c r="U80" s="41">
        <v>96.4</v>
      </c>
      <c r="V80" s="41">
        <v>95.2</v>
      </c>
      <c r="W80" s="41">
        <v>96.9</v>
      </c>
      <c r="X80" s="41">
        <v>98.1</v>
      </c>
      <c r="Y80" s="41">
        <v>97.8</v>
      </c>
      <c r="Z80" s="41">
        <v>102.1</v>
      </c>
      <c r="AA80" s="41">
        <v>106.3</v>
      </c>
      <c r="AB80" s="41">
        <v>107.1</v>
      </c>
      <c r="AC80" s="41">
        <v>105.8</v>
      </c>
      <c r="AD80" s="41">
        <v>106.1</v>
      </c>
      <c r="AE80" s="41">
        <v>110.8</v>
      </c>
      <c r="AF80" s="41">
        <v>112</v>
      </c>
      <c r="AG80" s="41">
        <v>112.4</v>
      </c>
      <c r="AH80" s="41">
        <v>113.5</v>
      </c>
      <c r="AI80" s="41">
        <v>114</v>
      </c>
      <c r="AJ80" s="41">
        <v>114.2</v>
      </c>
      <c r="AK80" s="41">
        <v>114.5</v>
      </c>
      <c r="AL80" s="41">
        <v>117.9</v>
      </c>
      <c r="AM80" s="41">
        <v>118.9</v>
      </c>
      <c r="AN80" s="41">
        <v>124.3</v>
      </c>
      <c r="AO80" s="41">
        <v>126.7</v>
      </c>
      <c r="AP80" s="41">
        <v>138.69999999999999</v>
      </c>
      <c r="AQ80" s="41">
        <v>130.5</v>
      </c>
      <c r="AR80" s="41">
        <v>133.5</v>
      </c>
      <c r="AS80" s="41">
        <v>147.9</v>
      </c>
      <c r="AT80" s="41">
        <v>151.69999999999999</v>
      </c>
      <c r="AU80" s="41">
        <v>151.19999999999999</v>
      </c>
      <c r="AV80" s="41">
        <v>150.1</v>
      </c>
      <c r="AW80" s="41">
        <v>151.30000000000001</v>
      </c>
      <c r="AX80" s="41">
        <v>151.19999999999999</v>
      </c>
      <c r="AY80" s="41">
        <v>151.5</v>
      </c>
      <c r="AZ80" s="41">
        <v>148.1</v>
      </c>
      <c r="BA80" s="41">
        <v>134</v>
      </c>
      <c r="BB80" s="41">
        <v>131.69999999999999</v>
      </c>
      <c r="BC80" s="41">
        <v>133.4</v>
      </c>
      <c r="BD80" s="41">
        <v>137.4</v>
      </c>
      <c r="BE80" s="41">
        <v>137.80000000000001</v>
      </c>
      <c r="BF80" s="41">
        <v>139</v>
      </c>
      <c r="BG80" s="41">
        <v>140.30000000000001</v>
      </c>
      <c r="BH80" s="41">
        <v>138.1</v>
      </c>
      <c r="BI80" s="41">
        <v>139.19999999999999</v>
      </c>
      <c r="BJ80" s="41">
        <v>139.9</v>
      </c>
      <c r="BK80" s="41">
        <v>144.30000000000001</v>
      </c>
      <c r="BL80" s="41">
        <v>144.30000000000001</v>
      </c>
      <c r="BM80" s="41">
        <v>140.19999999999999</v>
      </c>
      <c r="BN80" s="41">
        <v>136.69999999999999</v>
      </c>
      <c r="BO80" s="41">
        <v>136.5</v>
      </c>
      <c r="BP80" s="41">
        <v>136.19999999999999</v>
      </c>
      <c r="BQ80" s="41">
        <v>136.69999999999999</v>
      </c>
      <c r="BR80" s="41">
        <v>133.6</v>
      </c>
      <c r="BS80" s="41">
        <v>133.30000000000001</v>
      </c>
      <c r="BT80" s="41">
        <v>133.1</v>
      </c>
      <c r="BU80" s="41">
        <v>134.30000000000001</v>
      </c>
      <c r="BV80" s="41">
        <v>134.19999999999999</v>
      </c>
      <c r="BW80" s="41">
        <v>134.6</v>
      </c>
      <c r="BX80" s="41">
        <v>136.9</v>
      </c>
      <c r="BY80" s="41">
        <v>136.9</v>
      </c>
      <c r="BZ80" s="41">
        <v>134.80000000000001</v>
      </c>
      <c r="CA80" s="41">
        <v>130.1</v>
      </c>
      <c r="CB80" s="41">
        <v>132.19999999999999</v>
      </c>
      <c r="CC80" s="41">
        <v>139.69999999999999</v>
      </c>
      <c r="CD80" s="41">
        <v>143.6</v>
      </c>
      <c r="CE80" s="41">
        <v>149.30000000000001</v>
      </c>
      <c r="CF80" s="41">
        <v>152.19999999999999</v>
      </c>
      <c r="CG80" s="41">
        <v>150.4</v>
      </c>
      <c r="CH80" s="41">
        <v>149.80000000000001</v>
      </c>
      <c r="CI80" s="41">
        <v>157.9</v>
      </c>
      <c r="CJ80" s="41">
        <v>164.6</v>
      </c>
      <c r="CK80" s="41">
        <v>162.69999999999999</v>
      </c>
      <c r="CL80" s="41">
        <v>164.7</v>
      </c>
    </row>
    <row r="81" spans="1:90" x14ac:dyDescent="0.25">
      <c r="A81" s="38" t="s">
        <v>1759</v>
      </c>
      <c r="B81" s="38" t="s">
        <v>1760</v>
      </c>
      <c r="C81" s="39">
        <v>0.20763000000000001</v>
      </c>
      <c r="D81" s="41">
        <v>88.3</v>
      </c>
      <c r="E81" s="41">
        <v>84.7</v>
      </c>
      <c r="F81" s="41">
        <v>84.2</v>
      </c>
      <c r="G81" s="41">
        <v>84.7</v>
      </c>
      <c r="H81" s="41">
        <v>84.5</v>
      </c>
      <c r="I81" s="41">
        <v>84.6</v>
      </c>
      <c r="J81" s="41">
        <v>85.6</v>
      </c>
      <c r="K81" s="41">
        <v>85.2</v>
      </c>
      <c r="L81" s="41">
        <v>85.3</v>
      </c>
      <c r="M81" s="41">
        <v>87.4</v>
      </c>
      <c r="N81" s="41">
        <v>85.6</v>
      </c>
      <c r="O81" s="41">
        <v>87.4</v>
      </c>
      <c r="P81" s="41">
        <v>89.6</v>
      </c>
      <c r="Q81" s="41">
        <v>89.1</v>
      </c>
      <c r="R81" s="41">
        <v>89.2</v>
      </c>
      <c r="S81" s="41">
        <v>89.7</v>
      </c>
      <c r="T81" s="41">
        <v>92.9</v>
      </c>
      <c r="U81" s="41">
        <v>94.1</v>
      </c>
      <c r="V81" s="41">
        <v>94.4</v>
      </c>
      <c r="W81" s="41">
        <v>97.5</v>
      </c>
      <c r="X81" s="41">
        <v>100.7</v>
      </c>
      <c r="Y81" s="41">
        <v>96.8</v>
      </c>
      <c r="Z81" s="41">
        <v>96</v>
      </c>
      <c r="AA81" s="41">
        <v>97</v>
      </c>
      <c r="AB81" s="41">
        <v>97.4</v>
      </c>
      <c r="AC81" s="41">
        <v>100.2</v>
      </c>
      <c r="AD81" s="41">
        <v>103</v>
      </c>
      <c r="AE81" s="41">
        <v>106.1</v>
      </c>
      <c r="AF81" s="41">
        <v>107.6</v>
      </c>
      <c r="AG81" s="41">
        <v>108.5</v>
      </c>
      <c r="AH81" s="41">
        <v>109.9</v>
      </c>
      <c r="AI81" s="41">
        <v>110.3</v>
      </c>
      <c r="AJ81" s="41">
        <v>110.8</v>
      </c>
      <c r="AK81" s="41">
        <v>112.5</v>
      </c>
      <c r="AL81" s="41">
        <v>112.3</v>
      </c>
      <c r="AM81" s="41">
        <v>112.9</v>
      </c>
      <c r="AN81" s="41">
        <v>116</v>
      </c>
      <c r="AO81" s="41">
        <v>118.7</v>
      </c>
      <c r="AP81" s="41">
        <v>121.4</v>
      </c>
      <c r="AQ81" s="41">
        <v>120.8</v>
      </c>
      <c r="AR81" s="41">
        <v>123.7</v>
      </c>
      <c r="AS81" s="41">
        <v>130.1</v>
      </c>
      <c r="AT81" s="41">
        <v>133.9</v>
      </c>
      <c r="AU81" s="41">
        <v>134.9</v>
      </c>
      <c r="AV81" s="41">
        <v>131.80000000000001</v>
      </c>
      <c r="AW81" s="41">
        <v>126.5</v>
      </c>
      <c r="AX81" s="41">
        <v>122.4</v>
      </c>
      <c r="AY81" s="41">
        <v>119.7</v>
      </c>
      <c r="AZ81" s="41">
        <v>120.8</v>
      </c>
      <c r="BA81" s="41">
        <v>122.1</v>
      </c>
      <c r="BB81" s="41">
        <v>125.1</v>
      </c>
      <c r="BC81" s="41">
        <v>126.3</v>
      </c>
      <c r="BD81" s="41">
        <v>129</v>
      </c>
      <c r="BE81" s="41">
        <v>136.6</v>
      </c>
      <c r="BF81" s="41">
        <v>137.80000000000001</v>
      </c>
      <c r="BG81" s="41">
        <v>140.30000000000001</v>
      </c>
      <c r="BH81" s="41">
        <v>136.30000000000001</v>
      </c>
      <c r="BI81" s="41">
        <v>128.4</v>
      </c>
      <c r="BJ81" s="41">
        <v>124.2</v>
      </c>
      <c r="BK81" s="41">
        <v>123.6</v>
      </c>
      <c r="BL81" s="41">
        <v>137.19999999999999</v>
      </c>
      <c r="BM81" s="41">
        <v>135.30000000000001</v>
      </c>
      <c r="BN81" s="41">
        <v>132.30000000000001</v>
      </c>
      <c r="BO81" s="41">
        <v>130.69999999999999</v>
      </c>
      <c r="BP81" s="41">
        <v>128.6</v>
      </c>
      <c r="BQ81" s="41">
        <v>130</v>
      </c>
      <c r="BR81" s="41">
        <v>130.80000000000001</v>
      </c>
      <c r="BS81" s="41">
        <v>135.6</v>
      </c>
      <c r="BT81" s="41">
        <v>135.9</v>
      </c>
      <c r="BU81" s="41">
        <v>132.30000000000001</v>
      </c>
      <c r="BV81" s="41">
        <v>132.69999999999999</v>
      </c>
      <c r="BW81" s="41">
        <v>132.19999999999999</v>
      </c>
      <c r="BX81" s="41">
        <v>133.4</v>
      </c>
      <c r="BY81" s="41">
        <v>134.9</v>
      </c>
      <c r="BZ81" s="41">
        <v>136.1</v>
      </c>
      <c r="CA81" s="41">
        <v>139.9</v>
      </c>
      <c r="CB81" s="41">
        <v>140.30000000000001</v>
      </c>
      <c r="CC81" s="41">
        <v>140.6</v>
      </c>
      <c r="CD81" s="41">
        <v>142.69999999999999</v>
      </c>
      <c r="CE81" s="41">
        <v>147.1</v>
      </c>
      <c r="CF81" s="41">
        <v>148.19999999999999</v>
      </c>
      <c r="CG81" s="41">
        <v>148</v>
      </c>
      <c r="CH81" s="41">
        <v>148.69999999999999</v>
      </c>
      <c r="CI81" s="41">
        <v>140</v>
      </c>
      <c r="CJ81" s="41">
        <v>140.19999999999999</v>
      </c>
      <c r="CK81" s="41">
        <v>142.1</v>
      </c>
      <c r="CL81" s="41">
        <v>142.4</v>
      </c>
    </row>
    <row r="82" spans="1:90" x14ac:dyDescent="0.25">
      <c r="A82" s="38" t="s">
        <v>1761</v>
      </c>
      <c r="B82" s="38" t="s">
        <v>1762</v>
      </c>
      <c r="C82" s="39">
        <v>0.24537999999999999</v>
      </c>
      <c r="D82" s="41">
        <v>107.1</v>
      </c>
      <c r="E82" s="41">
        <v>108</v>
      </c>
      <c r="F82" s="41">
        <v>97.9</v>
      </c>
      <c r="G82" s="41">
        <v>92.9</v>
      </c>
      <c r="H82" s="41">
        <v>88.4</v>
      </c>
      <c r="I82" s="41">
        <v>86</v>
      </c>
      <c r="J82" s="41">
        <v>82.5</v>
      </c>
      <c r="K82" s="41">
        <v>81.599999999999994</v>
      </c>
      <c r="L82" s="41">
        <v>79.599999999999994</v>
      </c>
      <c r="M82" s="41">
        <v>82.3</v>
      </c>
      <c r="N82" s="41">
        <v>82</v>
      </c>
      <c r="O82" s="41">
        <v>79.8</v>
      </c>
      <c r="P82" s="41">
        <v>78.2</v>
      </c>
      <c r="Q82" s="41">
        <v>79.599999999999994</v>
      </c>
      <c r="R82" s="41">
        <v>74</v>
      </c>
      <c r="S82" s="41">
        <v>72</v>
      </c>
      <c r="T82" s="41">
        <v>70.599999999999994</v>
      </c>
      <c r="U82" s="41">
        <v>70.099999999999994</v>
      </c>
      <c r="V82" s="41">
        <v>68.7</v>
      </c>
      <c r="W82" s="41">
        <v>72.5</v>
      </c>
      <c r="X82" s="41">
        <v>73.8</v>
      </c>
      <c r="Y82" s="41">
        <v>76.3</v>
      </c>
      <c r="Z82" s="41">
        <v>74.7</v>
      </c>
      <c r="AA82" s="41">
        <v>74.3</v>
      </c>
      <c r="AB82" s="41">
        <v>72.400000000000006</v>
      </c>
      <c r="AC82" s="41">
        <v>71.3</v>
      </c>
      <c r="AD82" s="41">
        <v>65.2</v>
      </c>
      <c r="AE82" s="41">
        <v>65.8</v>
      </c>
      <c r="AF82" s="41">
        <v>65.8</v>
      </c>
      <c r="AG82" s="41">
        <v>64</v>
      </c>
      <c r="AH82" s="41">
        <v>66.5</v>
      </c>
      <c r="AI82" s="41">
        <v>66</v>
      </c>
      <c r="AJ82" s="41">
        <v>62.3</v>
      </c>
      <c r="AK82" s="41">
        <v>61.1</v>
      </c>
      <c r="AL82" s="41">
        <v>63.5</v>
      </c>
      <c r="AM82" s="41">
        <v>68.2</v>
      </c>
      <c r="AN82" s="41">
        <v>69.8</v>
      </c>
      <c r="AO82" s="41">
        <v>70.5</v>
      </c>
      <c r="AP82" s="41">
        <v>75.8</v>
      </c>
      <c r="AQ82" s="41">
        <v>78.8</v>
      </c>
      <c r="AR82" s="41">
        <v>78.8</v>
      </c>
      <c r="AS82" s="41">
        <v>83.1</v>
      </c>
      <c r="AT82" s="41">
        <v>90.2</v>
      </c>
      <c r="AU82" s="41">
        <v>87.8</v>
      </c>
      <c r="AV82" s="41">
        <v>88.4</v>
      </c>
      <c r="AW82" s="41">
        <v>85.7</v>
      </c>
      <c r="AX82" s="41">
        <v>84.5</v>
      </c>
      <c r="AY82" s="41">
        <v>83.6</v>
      </c>
      <c r="AZ82" s="41">
        <v>80.7</v>
      </c>
      <c r="BA82" s="41">
        <v>76.400000000000006</v>
      </c>
      <c r="BB82" s="41">
        <v>74.3</v>
      </c>
      <c r="BC82" s="41">
        <v>73.2</v>
      </c>
      <c r="BD82" s="41">
        <v>69.8</v>
      </c>
      <c r="BE82" s="41">
        <v>66.5</v>
      </c>
      <c r="BF82" s="41">
        <v>68.400000000000006</v>
      </c>
      <c r="BG82" s="41">
        <v>70.099999999999994</v>
      </c>
      <c r="BH82" s="41">
        <v>68.5</v>
      </c>
      <c r="BI82" s="41">
        <v>67.400000000000006</v>
      </c>
      <c r="BJ82" s="41">
        <v>68.5</v>
      </c>
      <c r="BK82" s="41">
        <v>74</v>
      </c>
      <c r="BL82" s="41">
        <v>73.900000000000006</v>
      </c>
      <c r="BM82" s="41">
        <v>74.8</v>
      </c>
      <c r="BN82" s="41">
        <v>72.099999999999994</v>
      </c>
      <c r="BO82" s="41">
        <v>74</v>
      </c>
      <c r="BP82" s="41">
        <v>72.2</v>
      </c>
      <c r="BQ82" s="41">
        <v>73.7</v>
      </c>
      <c r="BR82" s="41">
        <v>75</v>
      </c>
      <c r="BS82" s="41">
        <v>79</v>
      </c>
      <c r="BT82" s="41">
        <v>85.1</v>
      </c>
      <c r="BU82" s="41">
        <v>95.1</v>
      </c>
      <c r="BV82" s="41">
        <v>100.1</v>
      </c>
      <c r="BW82" s="41">
        <v>104.1</v>
      </c>
      <c r="BX82" s="41">
        <v>118.7</v>
      </c>
      <c r="BY82" s="41">
        <v>121.9</v>
      </c>
      <c r="BZ82" s="41">
        <v>116.1</v>
      </c>
      <c r="CA82" s="41">
        <v>121.7</v>
      </c>
      <c r="CB82" s="41">
        <v>125</v>
      </c>
      <c r="CC82" s="41">
        <v>123.6</v>
      </c>
      <c r="CD82" s="41">
        <v>116.5</v>
      </c>
      <c r="CE82" s="41">
        <v>119.7</v>
      </c>
      <c r="CF82" s="41">
        <v>114.8</v>
      </c>
      <c r="CG82" s="41">
        <v>111</v>
      </c>
      <c r="CH82" s="41">
        <v>110.9</v>
      </c>
      <c r="CI82" s="41">
        <v>109.4</v>
      </c>
      <c r="CJ82" s="41">
        <v>105.1</v>
      </c>
      <c r="CK82" s="41">
        <v>97.1</v>
      </c>
      <c r="CL82" s="41">
        <v>100.3</v>
      </c>
    </row>
    <row r="83" spans="1:90" x14ac:dyDescent="0.25">
      <c r="A83" s="38" t="s">
        <v>1763</v>
      </c>
      <c r="B83" s="38" t="s">
        <v>1764</v>
      </c>
      <c r="C83" s="39">
        <v>7.4469999999999995E-2</v>
      </c>
      <c r="D83" s="41">
        <v>100.4</v>
      </c>
      <c r="E83" s="41">
        <v>99.8</v>
      </c>
      <c r="F83" s="41">
        <v>101.5</v>
      </c>
      <c r="G83" s="41">
        <v>101.4</v>
      </c>
      <c r="H83" s="41">
        <v>103.5</v>
      </c>
      <c r="I83" s="41">
        <v>101.8</v>
      </c>
      <c r="J83" s="41">
        <v>102.5</v>
      </c>
      <c r="K83" s="41">
        <v>97</v>
      </c>
      <c r="L83" s="41">
        <v>98.6</v>
      </c>
      <c r="M83" s="41">
        <v>101.7</v>
      </c>
      <c r="N83" s="41">
        <v>109.6</v>
      </c>
      <c r="O83" s="41">
        <v>107.2</v>
      </c>
      <c r="P83" s="41">
        <v>108.2</v>
      </c>
      <c r="Q83" s="41">
        <v>109.2</v>
      </c>
      <c r="R83" s="41">
        <v>111.9</v>
      </c>
      <c r="S83" s="41">
        <v>113.4</v>
      </c>
      <c r="T83" s="41">
        <v>114.9</v>
      </c>
      <c r="U83" s="41">
        <v>116.8</v>
      </c>
      <c r="V83" s="41">
        <v>115.4</v>
      </c>
      <c r="W83" s="41">
        <v>114.1</v>
      </c>
      <c r="X83" s="41">
        <v>122.8</v>
      </c>
      <c r="Y83" s="41">
        <v>128.4</v>
      </c>
      <c r="Z83" s="41">
        <v>134</v>
      </c>
      <c r="AA83" s="41">
        <v>127.5</v>
      </c>
      <c r="AB83" s="41">
        <v>124.4</v>
      </c>
      <c r="AC83" s="41">
        <v>129.30000000000001</v>
      </c>
      <c r="AD83" s="41">
        <v>138.1</v>
      </c>
      <c r="AE83" s="41">
        <v>131.5</v>
      </c>
      <c r="AF83" s="41">
        <v>121.5</v>
      </c>
      <c r="AG83" s="41">
        <v>123.1</v>
      </c>
      <c r="AH83" s="41">
        <v>126.3</v>
      </c>
      <c r="AI83" s="41">
        <v>129.19999999999999</v>
      </c>
      <c r="AJ83" s="41">
        <v>132.5</v>
      </c>
      <c r="AK83" s="41">
        <v>127.1</v>
      </c>
      <c r="AL83" s="41">
        <v>128.80000000000001</v>
      </c>
      <c r="AM83" s="41">
        <v>137.80000000000001</v>
      </c>
      <c r="AN83" s="41">
        <v>137.6</v>
      </c>
      <c r="AO83" s="41">
        <v>157.5</v>
      </c>
      <c r="AP83" s="41">
        <v>164.9</v>
      </c>
      <c r="AQ83" s="41">
        <v>169.1</v>
      </c>
      <c r="AR83" s="41">
        <v>177.6</v>
      </c>
      <c r="AS83" s="41">
        <v>176.4</v>
      </c>
      <c r="AT83" s="41">
        <v>173.5</v>
      </c>
      <c r="AU83" s="41">
        <v>162.69999999999999</v>
      </c>
      <c r="AV83" s="41">
        <v>159.6</v>
      </c>
      <c r="AW83" s="41">
        <v>159.80000000000001</v>
      </c>
      <c r="AX83" s="41">
        <v>162.80000000000001</v>
      </c>
      <c r="AY83" s="41">
        <v>168.2</v>
      </c>
      <c r="AZ83" s="41">
        <v>163.5</v>
      </c>
      <c r="BA83" s="41">
        <v>160.30000000000001</v>
      </c>
      <c r="BB83" s="41">
        <v>160.19999999999999</v>
      </c>
      <c r="BC83" s="41">
        <v>174.5</v>
      </c>
      <c r="BD83" s="41">
        <v>194.4</v>
      </c>
      <c r="BE83" s="41">
        <v>201.6</v>
      </c>
      <c r="BF83" s="41">
        <v>242</v>
      </c>
      <c r="BG83" s="41">
        <v>249.2</v>
      </c>
      <c r="BH83" s="41">
        <v>247.4</v>
      </c>
      <c r="BI83" s="41">
        <v>247.4</v>
      </c>
      <c r="BJ83" s="41">
        <v>251.2</v>
      </c>
      <c r="BK83" s="41">
        <v>254.4</v>
      </c>
      <c r="BL83" s="41">
        <v>252.5</v>
      </c>
      <c r="BM83" s="41">
        <v>246.2</v>
      </c>
      <c r="BN83" s="41">
        <v>241.5</v>
      </c>
      <c r="BO83" s="41">
        <v>253.2</v>
      </c>
      <c r="BP83" s="41">
        <v>246.9</v>
      </c>
      <c r="BQ83" s="41">
        <v>252</v>
      </c>
      <c r="BR83" s="41">
        <v>254.4</v>
      </c>
      <c r="BS83" s="41">
        <v>249.7</v>
      </c>
      <c r="BT83" s="41">
        <v>240.9</v>
      </c>
      <c r="BU83" s="41">
        <v>242.7</v>
      </c>
      <c r="BV83" s="41">
        <v>245.6</v>
      </c>
      <c r="BW83" s="41">
        <v>249.7</v>
      </c>
      <c r="BX83" s="41">
        <v>247.4</v>
      </c>
      <c r="BY83" s="41">
        <v>247.4</v>
      </c>
      <c r="BZ83" s="41">
        <v>240.3</v>
      </c>
      <c r="CA83" s="41">
        <v>198.1</v>
      </c>
      <c r="CB83" s="41">
        <v>194.8</v>
      </c>
      <c r="CC83" s="41">
        <v>178.1</v>
      </c>
      <c r="CD83" s="41">
        <v>187</v>
      </c>
      <c r="CE83" s="41">
        <v>187.6</v>
      </c>
      <c r="CF83" s="41">
        <v>183.4</v>
      </c>
      <c r="CG83" s="41">
        <v>201.4</v>
      </c>
      <c r="CH83" s="41">
        <v>212.2</v>
      </c>
      <c r="CI83" s="41">
        <v>214.9</v>
      </c>
      <c r="CJ83" s="41">
        <v>220.2</v>
      </c>
      <c r="CK83" s="41">
        <v>230.3</v>
      </c>
      <c r="CL83" s="41">
        <v>237.5</v>
      </c>
    </row>
    <row r="84" spans="1:90" x14ac:dyDescent="0.25">
      <c r="A84" s="38" t="s">
        <v>1765</v>
      </c>
      <c r="B84" s="38" t="s">
        <v>1766</v>
      </c>
      <c r="C84" s="39">
        <v>8.2900000000000005E-3</v>
      </c>
      <c r="D84" s="41">
        <v>102.6</v>
      </c>
      <c r="E84" s="41">
        <v>98.6</v>
      </c>
      <c r="F84" s="41">
        <v>97.3</v>
      </c>
      <c r="G84" s="41">
        <v>95.2</v>
      </c>
      <c r="H84" s="41">
        <v>93.4</v>
      </c>
      <c r="I84" s="41">
        <v>96.9</v>
      </c>
      <c r="J84" s="41">
        <v>98.8</v>
      </c>
      <c r="K84" s="41">
        <v>100.7</v>
      </c>
      <c r="L84" s="41">
        <v>100.1</v>
      </c>
      <c r="M84" s="41">
        <v>98.9</v>
      </c>
      <c r="N84" s="41">
        <v>101.3</v>
      </c>
      <c r="O84" s="41">
        <v>98.9</v>
      </c>
      <c r="P84" s="41">
        <v>100.2</v>
      </c>
      <c r="Q84" s="41">
        <v>100.3</v>
      </c>
      <c r="R84" s="41">
        <v>100.3</v>
      </c>
      <c r="S84" s="41">
        <v>100</v>
      </c>
      <c r="T84" s="41">
        <v>101.3</v>
      </c>
      <c r="U84" s="41">
        <v>102.4</v>
      </c>
      <c r="V84" s="41">
        <v>99.6</v>
      </c>
      <c r="W84" s="41">
        <v>101.3</v>
      </c>
      <c r="X84" s="41">
        <v>102.6</v>
      </c>
      <c r="Y84" s="41">
        <v>102.4</v>
      </c>
      <c r="Z84" s="41">
        <v>104</v>
      </c>
      <c r="AA84" s="41">
        <v>104.3</v>
      </c>
      <c r="AB84" s="41">
        <v>105.2</v>
      </c>
      <c r="AC84" s="41">
        <v>106.7</v>
      </c>
      <c r="AD84" s="41">
        <v>107.7</v>
      </c>
      <c r="AE84" s="41">
        <v>109.3</v>
      </c>
      <c r="AF84" s="41">
        <v>110.2</v>
      </c>
      <c r="AG84" s="41">
        <v>111.5</v>
      </c>
      <c r="AH84" s="41">
        <v>111.5</v>
      </c>
      <c r="AI84" s="41">
        <v>111.7</v>
      </c>
      <c r="AJ84" s="41">
        <v>111.9</v>
      </c>
      <c r="AK84" s="41">
        <v>112.9</v>
      </c>
      <c r="AL84" s="41">
        <v>114.3</v>
      </c>
      <c r="AM84" s="41">
        <v>120.9</v>
      </c>
      <c r="AN84" s="41">
        <v>116.3</v>
      </c>
      <c r="AO84" s="41">
        <v>113.5</v>
      </c>
      <c r="AP84" s="41">
        <v>120.6</v>
      </c>
      <c r="AQ84" s="41">
        <v>126.7</v>
      </c>
      <c r="AR84" s="41">
        <v>130.6</v>
      </c>
      <c r="AS84" s="41">
        <v>130.4</v>
      </c>
      <c r="AT84" s="41">
        <v>132.30000000000001</v>
      </c>
      <c r="AU84" s="41">
        <v>131.6</v>
      </c>
      <c r="AV84" s="41">
        <v>129.5</v>
      </c>
      <c r="AW84" s="41">
        <v>129.4</v>
      </c>
      <c r="AX84" s="41">
        <v>129</v>
      </c>
      <c r="AY84" s="41">
        <v>128.19999999999999</v>
      </c>
      <c r="AZ84" s="41">
        <v>125.6</v>
      </c>
      <c r="BA84" s="41">
        <v>121.1</v>
      </c>
      <c r="BB84" s="41">
        <v>114.1</v>
      </c>
      <c r="BC84" s="41">
        <v>117.6</v>
      </c>
      <c r="BD84" s="41">
        <v>120.2</v>
      </c>
      <c r="BE84" s="41">
        <v>121.6</v>
      </c>
      <c r="BF84" s="41">
        <v>125.1</v>
      </c>
      <c r="BG84" s="41">
        <v>124</v>
      </c>
      <c r="BH84" s="41">
        <v>124.9</v>
      </c>
      <c r="BI84" s="41">
        <v>125.1</v>
      </c>
      <c r="BJ84" s="41">
        <v>126.5</v>
      </c>
      <c r="BK84" s="41">
        <v>126.7</v>
      </c>
      <c r="BL84" s="41">
        <v>125.3</v>
      </c>
      <c r="BM84" s="41">
        <v>122.8</v>
      </c>
      <c r="BN84" s="41">
        <v>120.7</v>
      </c>
      <c r="BO84" s="41">
        <v>121.7</v>
      </c>
      <c r="BP84" s="41">
        <v>122.6</v>
      </c>
      <c r="BQ84" s="41">
        <v>122.9</v>
      </c>
      <c r="BR84" s="41">
        <v>117.1</v>
      </c>
      <c r="BS84" s="41">
        <v>121.3</v>
      </c>
      <c r="BT84" s="41">
        <v>123.4</v>
      </c>
      <c r="BU84" s="41">
        <v>124.1</v>
      </c>
      <c r="BV84" s="41">
        <v>122</v>
      </c>
      <c r="BW84" s="41">
        <v>122.1</v>
      </c>
      <c r="BX84" s="41">
        <v>122.7</v>
      </c>
      <c r="BY84" s="41">
        <v>123.2</v>
      </c>
      <c r="BZ84" s="41">
        <v>122.6</v>
      </c>
      <c r="CA84" s="41">
        <v>122.8</v>
      </c>
      <c r="CB84" s="41">
        <v>123.9</v>
      </c>
      <c r="CC84" s="41">
        <v>140.30000000000001</v>
      </c>
      <c r="CD84" s="41">
        <v>143.69999999999999</v>
      </c>
      <c r="CE84" s="41">
        <v>144.6</v>
      </c>
      <c r="CF84" s="41">
        <v>147.5</v>
      </c>
      <c r="CG84" s="41">
        <v>151.5</v>
      </c>
      <c r="CH84" s="41">
        <v>151.80000000000001</v>
      </c>
      <c r="CI84" s="41">
        <v>163.9</v>
      </c>
      <c r="CJ84" s="41">
        <v>175.5</v>
      </c>
      <c r="CK84" s="41">
        <v>175.7</v>
      </c>
      <c r="CL84" s="41">
        <v>178.9</v>
      </c>
    </row>
    <row r="85" spans="1:90" x14ac:dyDescent="0.25">
      <c r="A85" s="38" t="s">
        <v>1767</v>
      </c>
      <c r="B85" s="38" t="s">
        <v>1768</v>
      </c>
      <c r="C85" s="39">
        <v>4.4249999999999998E-2</v>
      </c>
      <c r="D85" s="41">
        <v>93.5</v>
      </c>
      <c r="E85" s="41">
        <v>92.5</v>
      </c>
      <c r="F85" s="41">
        <v>96.7</v>
      </c>
      <c r="G85" s="41">
        <v>94.3</v>
      </c>
      <c r="H85" s="41">
        <v>92.3</v>
      </c>
      <c r="I85" s="41">
        <v>96.6</v>
      </c>
      <c r="J85" s="41">
        <v>96.8</v>
      </c>
      <c r="K85" s="41">
        <v>92.7</v>
      </c>
      <c r="L85" s="41">
        <v>89.9</v>
      </c>
      <c r="M85" s="41">
        <v>82.1</v>
      </c>
      <c r="N85" s="41">
        <v>79.5</v>
      </c>
      <c r="O85" s="41">
        <v>83</v>
      </c>
      <c r="P85" s="41">
        <v>86.7</v>
      </c>
      <c r="Q85" s="41">
        <v>88.3</v>
      </c>
      <c r="R85" s="41">
        <v>90.4</v>
      </c>
      <c r="S85" s="41">
        <v>89</v>
      </c>
      <c r="T85" s="41">
        <v>83.6</v>
      </c>
      <c r="U85" s="41">
        <v>83.2</v>
      </c>
      <c r="V85" s="41">
        <v>85.9</v>
      </c>
      <c r="W85" s="41">
        <v>85.8</v>
      </c>
      <c r="X85" s="41">
        <v>88.9</v>
      </c>
      <c r="Y85" s="41">
        <v>92.4</v>
      </c>
      <c r="Z85" s="41">
        <v>102</v>
      </c>
      <c r="AA85" s="41">
        <v>102.7</v>
      </c>
      <c r="AB85" s="41">
        <v>107.4</v>
      </c>
      <c r="AC85" s="41">
        <v>113.8</v>
      </c>
      <c r="AD85" s="41">
        <v>110.4</v>
      </c>
      <c r="AE85" s="41">
        <v>112.9</v>
      </c>
      <c r="AF85" s="41">
        <v>116.6</v>
      </c>
      <c r="AG85" s="41">
        <v>115.1</v>
      </c>
      <c r="AH85" s="41">
        <v>118.3</v>
      </c>
      <c r="AI85" s="41">
        <v>119.2</v>
      </c>
      <c r="AJ85" s="41">
        <v>118.1</v>
      </c>
      <c r="AK85" s="41">
        <v>117.4</v>
      </c>
      <c r="AL85" s="41">
        <v>118.4</v>
      </c>
      <c r="AM85" s="41">
        <v>120.2</v>
      </c>
      <c r="AN85" s="41">
        <v>127.2</v>
      </c>
      <c r="AO85" s="41">
        <v>132.4</v>
      </c>
      <c r="AP85" s="41">
        <v>139.80000000000001</v>
      </c>
      <c r="AQ85" s="41">
        <v>136.1</v>
      </c>
      <c r="AR85" s="41">
        <v>136.69999999999999</v>
      </c>
      <c r="AS85" s="41">
        <v>139.9</v>
      </c>
      <c r="AT85" s="41">
        <v>151.19999999999999</v>
      </c>
      <c r="AU85" s="41">
        <v>152.5</v>
      </c>
      <c r="AV85" s="41">
        <v>158.1</v>
      </c>
      <c r="AW85" s="41">
        <v>154.30000000000001</v>
      </c>
      <c r="AX85" s="41">
        <v>145.80000000000001</v>
      </c>
      <c r="AY85" s="41">
        <v>147.6</v>
      </c>
      <c r="AZ85" s="41">
        <v>145.69999999999999</v>
      </c>
      <c r="BA85" s="41">
        <v>145.80000000000001</v>
      </c>
      <c r="BB85" s="41">
        <v>147.30000000000001</v>
      </c>
      <c r="BC85" s="41">
        <v>146.5</v>
      </c>
      <c r="BD85" s="41">
        <v>144.69999999999999</v>
      </c>
      <c r="BE85" s="41">
        <v>143.80000000000001</v>
      </c>
      <c r="BF85" s="41">
        <v>145.9</v>
      </c>
      <c r="BG85" s="41">
        <v>156.6</v>
      </c>
      <c r="BH85" s="41">
        <v>156.5</v>
      </c>
      <c r="BI85" s="41">
        <v>152</v>
      </c>
      <c r="BJ85" s="41">
        <v>159.5</v>
      </c>
      <c r="BK85" s="41">
        <v>158.80000000000001</v>
      </c>
      <c r="BL85" s="41">
        <v>160.5</v>
      </c>
      <c r="BM85" s="41">
        <v>163.6</v>
      </c>
      <c r="BN85" s="41">
        <v>165.4</v>
      </c>
      <c r="BO85" s="41">
        <v>175.7</v>
      </c>
      <c r="BP85" s="41">
        <v>181.7</v>
      </c>
      <c r="BQ85" s="41">
        <v>191.4</v>
      </c>
      <c r="BR85" s="41">
        <v>205.1</v>
      </c>
      <c r="BS85" s="41">
        <v>212.7</v>
      </c>
      <c r="BT85" s="41">
        <v>221</v>
      </c>
      <c r="BU85" s="41">
        <v>206.6</v>
      </c>
      <c r="BV85" s="41">
        <v>209.9</v>
      </c>
      <c r="BW85" s="41">
        <v>225.8</v>
      </c>
      <c r="BX85" s="41">
        <v>255.8</v>
      </c>
      <c r="BY85" s="41">
        <v>308.7</v>
      </c>
      <c r="BZ85" s="41">
        <v>278.60000000000002</v>
      </c>
      <c r="CA85" s="41">
        <v>288.89999999999998</v>
      </c>
      <c r="CB85" s="41">
        <v>280.3</v>
      </c>
      <c r="CC85" s="41">
        <v>274.89999999999998</v>
      </c>
      <c r="CD85" s="41">
        <v>283.2</v>
      </c>
      <c r="CE85" s="41">
        <v>293.39999999999998</v>
      </c>
      <c r="CF85" s="41">
        <v>276.8</v>
      </c>
      <c r="CG85" s="41">
        <v>244.2</v>
      </c>
      <c r="CH85" s="41">
        <v>245.3</v>
      </c>
      <c r="CI85" s="41">
        <v>235</v>
      </c>
      <c r="CJ85" s="41">
        <v>218.5</v>
      </c>
      <c r="CK85" s="41">
        <v>219.7</v>
      </c>
      <c r="CL85" s="41">
        <v>207</v>
      </c>
    </row>
    <row r="86" spans="1:90" x14ac:dyDescent="0.25">
      <c r="A86" s="38" t="s">
        <v>1769</v>
      </c>
      <c r="B86" s="38" t="s">
        <v>1770</v>
      </c>
      <c r="C86" s="39">
        <v>6.8100000000000001E-3</v>
      </c>
      <c r="D86" s="41">
        <v>93.7</v>
      </c>
      <c r="E86" s="41">
        <v>91.9</v>
      </c>
      <c r="F86" s="41">
        <v>88.5</v>
      </c>
      <c r="G86" s="41">
        <v>86.9</v>
      </c>
      <c r="H86" s="41">
        <v>87.5</v>
      </c>
      <c r="I86" s="41">
        <v>89.1</v>
      </c>
      <c r="J86" s="41">
        <v>90.5</v>
      </c>
      <c r="K86" s="41">
        <v>89.3</v>
      </c>
      <c r="L86" s="41">
        <v>89.3</v>
      </c>
      <c r="M86" s="41">
        <v>81.7</v>
      </c>
      <c r="N86" s="41">
        <v>83.6</v>
      </c>
      <c r="O86" s="41">
        <v>83.3</v>
      </c>
      <c r="P86" s="41">
        <v>82</v>
      </c>
      <c r="Q86" s="41">
        <v>82.6</v>
      </c>
      <c r="R86" s="41">
        <v>81.2</v>
      </c>
      <c r="S86" s="41">
        <v>79.5</v>
      </c>
      <c r="T86" s="41">
        <v>78.7</v>
      </c>
      <c r="U86" s="41">
        <v>81</v>
      </c>
      <c r="V86" s="41">
        <v>87.5</v>
      </c>
      <c r="W86" s="41">
        <v>92.6</v>
      </c>
      <c r="X86" s="41">
        <v>98.7</v>
      </c>
      <c r="Y86" s="41">
        <v>97.6</v>
      </c>
      <c r="Z86" s="41">
        <v>99.9</v>
      </c>
      <c r="AA86" s="41">
        <v>102.4</v>
      </c>
      <c r="AB86" s="41">
        <v>110.1</v>
      </c>
      <c r="AC86" s="41">
        <v>135.1</v>
      </c>
      <c r="AD86" s="41">
        <v>162</v>
      </c>
      <c r="AE86" s="41">
        <v>163</v>
      </c>
      <c r="AF86" s="41">
        <v>179.4</v>
      </c>
      <c r="AG86" s="41">
        <v>166.9</v>
      </c>
      <c r="AH86" s="41">
        <v>177.7</v>
      </c>
      <c r="AI86" s="41">
        <v>211.9</v>
      </c>
      <c r="AJ86" s="41">
        <v>197.7</v>
      </c>
      <c r="AK86" s="41">
        <v>183.8</v>
      </c>
      <c r="AL86" s="41">
        <v>144.9</v>
      </c>
      <c r="AM86" s="41">
        <v>146</v>
      </c>
      <c r="AN86" s="41">
        <v>153.1</v>
      </c>
      <c r="AO86" s="41">
        <v>220.6</v>
      </c>
      <c r="AP86" s="41">
        <v>267.7</v>
      </c>
      <c r="AQ86" s="41">
        <v>256.2</v>
      </c>
      <c r="AR86" s="41">
        <v>257.5</v>
      </c>
      <c r="AS86" s="41">
        <v>283.7</v>
      </c>
      <c r="AT86" s="41">
        <v>274.3</v>
      </c>
      <c r="AU86" s="41">
        <v>243.6</v>
      </c>
      <c r="AV86" s="41">
        <v>232.8</v>
      </c>
      <c r="AW86" s="41">
        <v>201.6</v>
      </c>
      <c r="AX86" s="41">
        <v>200.4</v>
      </c>
      <c r="AY86" s="41">
        <v>182.4</v>
      </c>
      <c r="AZ86" s="41">
        <v>180.4</v>
      </c>
      <c r="BA86" s="41">
        <v>206.6</v>
      </c>
      <c r="BB86" s="41">
        <v>217.6</v>
      </c>
      <c r="BC86" s="41">
        <v>206.5</v>
      </c>
      <c r="BD86" s="41">
        <v>207.2</v>
      </c>
      <c r="BE86" s="41">
        <v>181.4</v>
      </c>
      <c r="BF86" s="41">
        <v>167.7</v>
      </c>
      <c r="BG86" s="41">
        <v>163.4</v>
      </c>
      <c r="BH86" s="41">
        <v>161.69999999999999</v>
      </c>
      <c r="BI86" s="41">
        <v>151.6</v>
      </c>
      <c r="BJ86" s="41">
        <v>149.4</v>
      </c>
      <c r="BK86" s="41">
        <v>152.6</v>
      </c>
      <c r="BL86" s="41">
        <v>172.8</v>
      </c>
      <c r="BM86" s="41">
        <v>168.3</v>
      </c>
      <c r="BN86" s="41">
        <v>146.6</v>
      </c>
      <c r="BO86" s="41">
        <v>140.80000000000001</v>
      </c>
      <c r="BP86" s="41">
        <v>139.5</v>
      </c>
      <c r="BQ86" s="41">
        <v>136.80000000000001</v>
      </c>
      <c r="BR86" s="41">
        <v>134.1</v>
      </c>
      <c r="BS86" s="41">
        <v>134.1</v>
      </c>
      <c r="BT86" s="41">
        <v>137.5</v>
      </c>
      <c r="BU86" s="41">
        <v>141.69999999999999</v>
      </c>
      <c r="BV86" s="41">
        <v>161</v>
      </c>
      <c r="BW86" s="41">
        <v>161</v>
      </c>
      <c r="BX86" s="41">
        <v>148.1</v>
      </c>
      <c r="BY86" s="41">
        <v>142.19999999999999</v>
      </c>
      <c r="BZ86" s="41">
        <v>146.19999999999999</v>
      </c>
      <c r="CA86" s="41">
        <v>147.5</v>
      </c>
      <c r="CB86" s="41">
        <v>147</v>
      </c>
      <c r="CC86" s="41">
        <v>147.30000000000001</v>
      </c>
      <c r="CD86" s="41">
        <v>176</v>
      </c>
      <c r="CE86" s="41">
        <v>175.8</v>
      </c>
      <c r="CF86" s="41">
        <v>177.1</v>
      </c>
      <c r="CG86" s="41">
        <v>174.9</v>
      </c>
      <c r="CH86" s="41">
        <v>169</v>
      </c>
      <c r="CI86" s="41">
        <v>171.7</v>
      </c>
      <c r="CJ86" s="41">
        <v>177.1</v>
      </c>
      <c r="CK86" s="41">
        <v>167.7</v>
      </c>
      <c r="CL86" s="41">
        <v>174.4</v>
      </c>
    </row>
    <row r="87" spans="1:90" x14ac:dyDescent="0.25">
      <c r="A87" s="38" t="s">
        <v>1771</v>
      </c>
      <c r="B87" s="38" t="s">
        <v>1772</v>
      </c>
      <c r="C87" s="39">
        <v>7.5900000000000004E-3</v>
      </c>
      <c r="D87" s="41">
        <v>95.5</v>
      </c>
      <c r="E87" s="41">
        <v>87.7</v>
      </c>
      <c r="F87" s="41">
        <v>87.8</v>
      </c>
      <c r="G87" s="41">
        <v>88.8</v>
      </c>
      <c r="H87" s="41">
        <v>90.8</v>
      </c>
      <c r="I87" s="41">
        <v>91.2</v>
      </c>
      <c r="J87" s="41">
        <v>86.9</v>
      </c>
      <c r="K87" s="41">
        <v>89.2</v>
      </c>
      <c r="L87" s="41">
        <v>87.3</v>
      </c>
      <c r="M87" s="41">
        <v>89.6</v>
      </c>
      <c r="N87" s="41">
        <v>86</v>
      </c>
      <c r="O87" s="41">
        <v>84.2</v>
      </c>
      <c r="P87" s="41">
        <v>92.9</v>
      </c>
      <c r="Q87" s="41">
        <v>93.4</v>
      </c>
      <c r="R87" s="41">
        <v>88</v>
      </c>
      <c r="S87" s="41">
        <v>87.6</v>
      </c>
      <c r="T87" s="41">
        <v>87.4</v>
      </c>
      <c r="U87" s="41">
        <v>87.5</v>
      </c>
      <c r="V87" s="41">
        <v>87.1</v>
      </c>
      <c r="W87" s="41">
        <v>87.3</v>
      </c>
      <c r="X87" s="41">
        <v>87.3</v>
      </c>
      <c r="Y87" s="41">
        <v>85.5</v>
      </c>
      <c r="Z87" s="41">
        <v>85.1</v>
      </c>
      <c r="AA87" s="41">
        <v>88.2</v>
      </c>
      <c r="AB87" s="41">
        <v>89.6</v>
      </c>
      <c r="AC87" s="41">
        <v>87.9</v>
      </c>
      <c r="AD87" s="41">
        <v>91.9</v>
      </c>
      <c r="AE87" s="41">
        <v>98</v>
      </c>
      <c r="AF87" s="41">
        <v>98</v>
      </c>
      <c r="AG87" s="41">
        <v>98</v>
      </c>
      <c r="AH87" s="41">
        <v>98</v>
      </c>
      <c r="AI87" s="41">
        <v>100</v>
      </c>
      <c r="AJ87" s="41">
        <v>105.8</v>
      </c>
      <c r="AK87" s="41">
        <v>105.8</v>
      </c>
      <c r="AL87" s="41">
        <v>105.3</v>
      </c>
      <c r="AM87" s="41">
        <v>105.6</v>
      </c>
      <c r="AN87" s="41">
        <v>105.1</v>
      </c>
      <c r="AO87" s="41">
        <v>104.9</v>
      </c>
      <c r="AP87" s="41">
        <v>111.8</v>
      </c>
      <c r="AQ87" s="41">
        <v>104.9</v>
      </c>
      <c r="AR87" s="41">
        <v>118.7</v>
      </c>
      <c r="AS87" s="41">
        <v>122.2</v>
      </c>
      <c r="AT87" s="41">
        <v>122.2</v>
      </c>
      <c r="AU87" s="41">
        <v>122.2</v>
      </c>
      <c r="AV87" s="41">
        <v>122.2</v>
      </c>
      <c r="AW87" s="41">
        <v>122.2</v>
      </c>
      <c r="AX87" s="41">
        <v>122.2</v>
      </c>
      <c r="AY87" s="41">
        <v>122.2</v>
      </c>
      <c r="AZ87" s="41">
        <v>122.2</v>
      </c>
      <c r="BA87" s="41">
        <v>122.2</v>
      </c>
      <c r="BB87" s="41">
        <v>122.2</v>
      </c>
      <c r="BC87" s="41">
        <v>122.2</v>
      </c>
      <c r="BD87" s="41">
        <v>122.2</v>
      </c>
      <c r="BE87" s="41">
        <v>122.2</v>
      </c>
      <c r="BF87" s="41">
        <v>122.2</v>
      </c>
      <c r="BG87" s="41">
        <v>122.2</v>
      </c>
      <c r="BH87" s="41">
        <v>122.2</v>
      </c>
      <c r="BI87" s="41">
        <v>122.2</v>
      </c>
      <c r="BJ87" s="41">
        <v>122.2</v>
      </c>
      <c r="BK87" s="41">
        <v>122.2</v>
      </c>
      <c r="BL87" s="41">
        <v>122.2</v>
      </c>
      <c r="BM87" s="41">
        <v>122.2</v>
      </c>
      <c r="BN87" s="41">
        <v>122.2</v>
      </c>
      <c r="BO87" s="41">
        <v>122.2</v>
      </c>
      <c r="BP87" s="41">
        <v>122.2</v>
      </c>
      <c r="BQ87" s="41">
        <v>122.2</v>
      </c>
      <c r="BR87" s="41">
        <v>122.2</v>
      </c>
      <c r="BS87" s="41">
        <v>137.30000000000001</v>
      </c>
      <c r="BT87" s="41">
        <v>136.5</v>
      </c>
      <c r="BU87" s="41">
        <v>138.30000000000001</v>
      </c>
      <c r="BV87" s="41">
        <v>137.1</v>
      </c>
      <c r="BW87" s="41">
        <v>140.1</v>
      </c>
      <c r="BX87" s="41">
        <v>144.69999999999999</v>
      </c>
      <c r="BY87" s="41">
        <v>148</v>
      </c>
      <c r="BZ87" s="41">
        <v>144.80000000000001</v>
      </c>
      <c r="CA87" s="41">
        <v>142.4</v>
      </c>
      <c r="CB87" s="41">
        <v>143.30000000000001</v>
      </c>
      <c r="CC87" s="41">
        <v>141</v>
      </c>
      <c r="CD87" s="41">
        <v>146.9</v>
      </c>
      <c r="CE87" s="41">
        <v>154.5</v>
      </c>
      <c r="CF87" s="41">
        <v>155.4</v>
      </c>
      <c r="CG87" s="41">
        <v>126.8</v>
      </c>
      <c r="CH87" s="41">
        <v>126.6</v>
      </c>
      <c r="CI87" s="41">
        <v>129.1</v>
      </c>
      <c r="CJ87" s="41">
        <v>130.9</v>
      </c>
      <c r="CK87" s="41">
        <v>130.9</v>
      </c>
      <c r="CL87" s="41">
        <v>132.6</v>
      </c>
    </row>
    <row r="88" spans="1:90" x14ac:dyDescent="0.25">
      <c r="A88" s="38" t="s">
        <v>1773</v>
      </c>
      <c r="B88" s="38" t="s">
        <v>1774</v>
      </c>
      <c r="C88" s="39">
        <v>8.0329999999999999E-2</v>
      </c>
      <c r="D88" s="41">
        <v>100</v>
      </c>
      <c r="E88" s="41">
        <v>99.3</v>
      </c>
      <c r="F88" s="41">
        <v>101.6</v>
      </c>
      <c r="G88" s="41">
        <v>101.2</v>
      </c>
      <c r="H88" s="41">
        <v>101.6</v>
      </c>
      <c r="I88" s="41">
        <v>101.6</v>
      </c>
      <c r="J88" s="41">
        <v>104.9</v>
      </c>
      <c r="K88" s="41">
        <v>104.6</v>
      </c>
      <c r="L88" s="41">
        <v>103.9</v>
      </c>
      <c r="M88" s="41">
        <v>91.8</v>
      </c>
      <c r="N88" s="41">
        <v>89.4</v>
      </c>
      <c r="O88" s="41">
        <v>89.6</v>
      </c>
      <c r="P88" s="41">
        <v>88.5</v>
      </c>
      <c r="Q88" s="41">
        <v>87</v>
      </c>
      <c r="R88" s="41">
        <v>87.6</v>
      </c>
      <c r="S88" s="41">
        <v>91.9</v>
      </c>
      <c r="T88" s="41">
        <v>91.5</v>
      </c>
      <c r="U88" s="41">
        <v>94.5</v>
      </c>
      <c r="V88" s="41">
        <v>98.1</v>
      </c>
      <c r="W88" s="41">
        <v>96</v>
      </c>
      <c r="X88" s="41">
        <v>94.6</v>
      </c>
      <c r="Y88" s="41">
        <v>85.5</v>
      </c>
      <c r="Z88" s="41">
        <v>88.2</v>
      </c>
      <c r="AA88" s="41">
        <v>106.7</v>
      </c>
      <c r="AB88" s="41">
        <v>124.3</v>
      </c>
      <c r="AC88" s="41">
        <v>128.19999999999999</v>
      </c>
      <c r="AD88" s="41">
        <v>120.2</v>
      </c>
      <c r="AE88" s="41">
        <v>117.6</v>
      </c>
      <c r="AF88" s="41">
        <v>115.3</v>
      </c>
      <c r="AG88" s="41">
        <v>118.5</v>
      </c>
      <c r="AH88" s="41">
        <v>131.19999999999999</v>
      </c>
      <c r="AI88" s="41">
        <v>126.8</v>
      </c>
      <c r="AJ88" s="41">
        <v>129.1</v>
      </c>
      <c r="AK88" s="41">
        <v>132.5</v>
      </c>
      <c r="AL88" s="41">
        <v>132.80000000000001</v>
      </c>
      <c r="AM88" s="41">
        <v>131.19999999999999</v>
      </c>
      <c r="AN88" s="41">
        <v>142.69999999999999</v>
      </c>
      <c r="AO88" s="41">
        <v>152</v>
      </c>
      <c r="AP88" s="41">
        <v>154.19999999999999</v>
      </c>
      <c r="AQ88" s="41">
        <v>138.4</v>
      </c>
      <c r="AR88" s="41">
        <v>137.69999999999999</v>
      </c>
      <c r="AS88" s="41">
        <v>141.1</v>
      </c>
      <c r="AT88" s="41">
        <v>141.9</v>
      </c>
      <c r="AU88" s="41">
        <v>134.4</v>
      </c>
      <c r="AV88" s="41">
        <v>135.69999999999999</v>
      </c>
      <c r="AW88" s="41">
        <v>130.19999999999999</v>
      </c>
      <c r="AX88" s="41">
        <v>126.1</v>
      </c>
      <c r="AY88" s="41">
        <v>121.6</v>
      </c>
      <c r="AZ88" s="41">
        <v>119.6</v>
      </c>
      <c r="BA88" s="41">
        <v>121.3</v>
      </c>
      <c r="BB88" s="41">
        <v>122.2</v>
      </c>
      <c r="BC88" s="41">
        <v>124.5</v>
      </c>
      <c r="BD88" s="41">
        <v>129.1</v>
      </c>
      <c r="BE88" s="41">
        <v>127</v>
      </c>
      <c r="BF88" s="41">
        <v>124.2</v>
      </c>
      <c r="BG88" s="41">
        <v>124.4</v>
      </c>
      <c r="BH88" s="41">
        <v>122.5</v>
      </c>
      <c r="BI88" s="41">
        <v>119</v>
      </c>
      <c r="BJ88" s="41">
        <v>115.3</v>
      </c>
      <c r="BK88" s="41">
        <v>125.3</v>
      </c>
      <c r="BL88" s="41">
        <v>132.30000000000001</v>
      </c>
      <c r="BM88" s="41">
        <v>125.2</v>
      </c>
      <c r="BN88" s="41">
        <v>127.8</v>
      </c>
      <c r="BO88" s="41">
        <v>120.1</v>
      </c>
      <c r="BP88" s="41">
        <v>121.2</v>
      </c>
      <c r="BQ88" s="41">
        <v>121</v>
      </c>
      <c r="BR88" s="41">
        <v>120.6</v>
      </c>
      <c r="BS88" s="41">
        <v>129.9</v>
      </c>
      <c r="BT88" s="41">
        <v>122.2</v>
      </c>
      <c r="BU88" s="41">
        <v>139.6</v>
      </c>
      <c r="BV88" s="41">
        <v>147.69999999999999</v>
      </c>
      <c r="BW88" s="41">
        <v>162.6</v>
      </c>
      <c r="BX88" s="41">
        <v>166.1</v>
      </c>
      <c r="BY88" s="41">
        <v>173.9</v>
      </c>
      <c r="BZ88" s="41">
        <v>164.3</v>
      </c>
      <c r="CA88" s="41">
        <v>166</v>
      </c>
      <c r="CB88" s="41">
        <v>161.6</v>
      </c>
      <c r="CC88" s="41">
        <v>159.9</v>
      </c>
      <c r="CD88" s="41">
        <v>169.4</v>
      </c>
      <c r="CE88" s="41">
        <v>165.3</v>
      </c>
      <c r="CF88" s="41">
        <v>166.9</v>
      </c>
      <c r="CG88" s="41">
        <v>156.5</v>
      </c>
      <c r="CH88" s="41">
        <v>156.4</v>
      </c>
      <c r="CI88" s="41">
        <v>161.6</v>
      </c>
      <c r="CJ88" s="41">
        <v>160.4</v>
      </c>
      <c r="CK88" s="41">
        <v>160.69999999999999</v>
      </c>
      <c r="CL88" s="41">
        <v>167.8</v>
      </c>
    </row>
    <row r="89" spans="1:90" x14ac:dyDescent="0.25">
      <c r="A89" s="38" t="s">
        <v>1775</v>
      </c>
      <c r="B89" s="38" t="s">
        <v>1776</v>
      </c>
      <c r="C89" s="39">
        <v>0.37111</v>
      </c>
      <c r="D89" s="41">
        <v>91.8</v>
      </c>
      <c r="E89" s="41">
        <v>87.3</v>
      </c>
      <c r="F89" s="41">
        <v>89.8</v>
      </c>
      <c r="G89" s="41">
        <v>90</v>
      </c>
      <c r="H89" s="41">
        <v>87.5</v>
      </c>
      <c r="I89" s="41">
        <v>90</v>
      </c>
      <c r="J89" s="41">
        <v>88.9</v>
      </c>
      <c r="K89" s="41">
        <v>87</v>
      </c>
      <c r="L89" s="41">
        <v>87.7</v>
      </c>
      <c r="M89" s="41">
        <v>84</v>
      </c>
      <c r="N89" s="41">
        <v>82</v>
      </c>
      <c r="O89" s="41">
        <v>66.8</v>
      </c>
      <c r="P89" s="41">
        <v>72.8</v>
      </c>
      <c r="Q89" s="41">
        <v>74.7</v>
      </c>
      <c r="R89" s="41">
        <v>73</v>
      </c>
      <c r="S89" s="41">
        <v>73.099999999999994</v>
      </c>
      <c r="T89" s="41">
        <v>75.5</v>
      </c>
      <c r="U89" s="41">
        <v>76.2</v>
      </c>
      <c r="V89" s="41">
        <v>76.599999999999994</v>
      </c>
      <c r="W89" s="41">
        <v>74.7</v>
      </c>
      <c r="X89" s="41">
        <v>74</v>
      </c>
      <c r="Y89" s="41">
        <v>73.8</v>
      </c>
      <c r="Z89" s="41">
        <v>78.7</v>
      </c>
      <c r="AA89" s="41">
        <v>91.3</v>
      </c>
      <c r="AB89" s="41">
        <v>84</v>
      </c>
      <c r="AC89" s="41">
        <v>87.3</v>
      </c>
      <c r="AD89" s="41">
        <v>88.4</v>
      </c>
      <c r="AE89" s="41">
        <v>94.8</v>
      </c>
      <c r="AF89" s="41">
        <v>95.1</v>
      </c>
      <c r="AG89" s="41">
        <v>95.2</v>
      </c>
      <c r="AH89" s="41">
        <v>95.7</v>
      </c>
      <c r="AI89" s="41">
        <v>93.6</v>
      </c>
      <c r="AJ89" s="41">
        <v>94.4</v>
      </c>
      <c r="AK89" s="41">
        <v>94.8</v>
      </c>
      <c r="AL89" s="41">
        <v>98.1</v>
      </c>
      <c r="AM89" s="41">
        <v>100.5</v>
      </c>
      <c r="AN89" s="41">
        <v>111.8</v>
      </c>
      <c r="AO89" s="41">
        <v>104.6</v>
      </c>
      <c r="AP89" s="41">
        <v>129.19999999999999</v>
      </c>
      <c r="AQ89" s="41">
        <v>127.2</v>
      </c>
      <c r="AR89" s="41">
        <v>127.8</v>
      </c>
      <c r="AS89" s="41">
        <v>131.69999999999999</v>
      </c>
      <c r="AT89" s="41">
        <v>135.5</v>
      </c>
      <c r="AU89" s="41">
        <v>129.6</v>
      </c>
      <c r="AV89" s="41">
        <v>130.1</v>
      </c>
      <c r="AW89" s="41">
        <v>125</v>
      </c>
      <c r="AX89" s="41">
        <v>133.30000000000001</v>
      </c>
      <c r="AY89" s="41">
        <v>119</v>
      </c>
      <c r="AZ89" s="41">
        <v>128</v>
      </c>
      <c r="BA89" s="41">
        <v>132.6</v>
      </c>
      <c r="BB89" s="41">
        <v>137.19999999999999</v>
      </c>
      <c r="BC89" s="41">
        <v>138.69999999999999</v>
      </c>
      <c r="BD89" s="41">
        <v>153</v>
      </c>
      <c r="BE89" s="41">
        <v>152.4</v>
      </c>
      <c r="BF89" s="41">
        <v>143.19999999999999</v>
      </c>
      <c r="BG89" s="41">
        <v>140.30000000000001</v>
      </c>
      <c r="BH89" s="41">
        <v>135.19999999999999</v>
      </c>
      <c r="BI89" s="41">
        <v>129.1</v>
      </c>
      <c r="BJ89" s="41">
        <v>137.80000000000001</v>
      </c>
      <c r="BK89" s="41">
        <v>137.80000000000001</v>
      </c>
      <c r="BL89" s="41">
        <v>143.5</v>
      </c>
      <c r="BM89" s="41">
        <v>144</v>
      </c>
      <c r="BN89" s="41">
        <v>139.9</v>
      </c>
      <c r="BO89" s="41">
        <v>139.9</v>
      </c>
      <c r="BP89" s="41">
        <v>137</v>
      </c>
      <c r="BQ89" s="41">
        <v>132.69999999999999</v>
      </c>
      <c r="BR89" s="41">
        <v>126.6</v>
      </c>
      <c r="BS89" s="41">
        <v>117.8</v>
      </c>
      <c r="BT89" s="41">
        <v>117.1</v>
      </c>
      <c r="BU89" s="41">
        <v>117.1</v>
      </c>
      <c r="BV89" s="41">
        <v>118.2</v>
      </c>
      <c r="BW89" s="41">
        <v>125.9</v>
      </c>
      <c r="BX89" s="41">
        <v>128.1</v>
      </c>
      <c r="BY89" s="41">
        <v>140</v>
      </c>
      <c r="BZ89" s="41">
        <v>140.19999999999999</v>
      </c>
      <c r="CA89" s="41">
        <v>139.80000000000001</v>
      </c>
      <c r="CB89" s="41">
        <v>141.30000000000001</v>
      </c>
      <c r="CC89" s="41">
        <v>141.4</v>
      </c>
      <c r="CD89" s="41">
        <v>136.69999999999999</v>
      </c>
      <c r="CE89" s="41">
        <v>141.1</v>
      </c>
      <c r="CF89" s="41">
        <v>136.80000000000001</v>
      </c>
      <c r="CG89" s="41">
        <v>124.8</v>
      </c>
      <c r="CH89" s="41">
        <v>129.5</v>
      </c>
      <c r="CI89" s="41">
        <v>137.19999999999999</v>
      </c>
      <c r="CJ89" s="41">
        <v>148.80000000000001</v>
      </c>
      <c r="CK89" s="41">
        <v>150.9</v>
      </c>
      <c r="CL89" s="41">
        <v>161</v>
      </c>
    </row>
    <row r="90" spans="1:90" x14ac:dyDescent="0.25">
      <c r="A90" s="38" t="s">
        <v>1777</v>
      </c>
      <c r="B90" s="38" t="s">
        <v>1778</v>
      </c>
      <c r="C90" s="39">
        <v>1.38642</v>
      </c>
      <c r="D90" s="41">
        <v>99.3</v>
      </c>
      <c r="E90" s="41">
        <v>99.8</v>
      </c>
      <c r="F90" s="41">
        <v>99.8</v>
      </c>
      <c r="G90" s="41">
        <v>101.3</v>
      </c>
      <c r="H90" s="41">
        <v>101.8</v>
      </c>
      <c r="I90" s="41">
        <v>101.8</v>
      </c>
      <c r="J90" s="41">
        <v>101.7</v>
      </c>
      <c r="K90" s="41">
        <v>100.7</v>
      </c>
      <c r="L90" s="41">
        <v>101.3</v>
      </c>
      <c r="M90" s="41">
        <v>103</v>
      </c>
      <c r="N90" s="41">
        <v>104.3</v>
      </c>
      <c r="O90" s="41">
        <v>106.6</v>
      </c>
      <c r="P90" s="41">
        <v>107.5</v>
      </c>
      <c r="Q90" s="41">
        <v>108.8</v>
      </c>
      <c r="R90" s="41">
        <v>108.1</v>
      </c>
      <c r="S90" s="41">
        <v>109.4</v>
      </c>
      <c r="T90" s="41">
        <v>111.8</v>
      </c>
      <c r="U90" s="41">
        <v>114.1</v>
      </c>
      <c r="V90" s="41">
        <v>114</v>
      </c>
      <c r="W90" s="41">
        <v>112.6</v>
      </c>
      <c r="X90" s="41">
        <v>109.8</v>
      </c>
      <c r="Y90" s="41">
        <v>111.7</v>
      </c>
      <c r="Z90" s="41">
        <v>110.9</v>
      </c>
      <c r="AA90" s="41">
        <v>111.7</v>
      </c>
      <c r="AB90" s="41">
        <v>113.3</v>
      </c>
      <c r="AC90" s="41">
        <v>113.4</v>
      </c>
      <c r="AD90" s="41">
        <v>112.3</v>
      </c>
      <c r="AE90" s="41">
        <v>112.9</v>
      </c>
      <c r="AF90" s="41">
        <v>111.4</v>
      </c>
      <c r="AG90" s="41">
        <v>109.4</v>
      </c>
      <c r="AH90" s="41">
        <v>109.2</v>
      </c>
      <c r="AI90" s="41">
        <v>112.7</v>
      </c>
      <c r="AJ90" s="41">
        <v>114.9</v>
      </c>
      <c r="AK90" s="41">
        <v>117.3</v>
      </c>
      <c r="AL90" s="41">
        <v>118.2</v>
      </c>
      <c r="AM90" s="41">
        <v>116.9</v>
      </c>
      <c r="AN90" s="41">
        <v>117.2</v>
      </c>
      <c r="AO90" s="41">
        <v>118.7</v>
      </c>
      <c r="AP90" s="41">
        <v>120</v>
      </c>
      <c r="AQ90" s="41">
        <v>120.5</v>
      </c>
      <c r="AR90" s="41">
        <v>122.8</v>
      </c>
      <c r="AS90" s="41">
        <v>121.8</v>
      </c>
      <c r="AT90" s="41">
        <v>123.9</v>
      </c>
      <c r="AU90" s="41">
        <v>124.5</v>
      </c>
      <c r="AV90" s="41">
        <v>125.3</v>
      </c>
      <c r="AW90" s="41">
        <v>115.8</v>
      </c>
      <c r="AX90" s="41">
        <v>112.7</v>
      </c>
      <c r="AY90" s="41">
        <v>109.2</v>
      </c>
      <c r="AZ90" s="41">
        <v>110.6</v>
      </c>
      <c r="BA90" s="41">
        <v>110.4</v>
      </c>
      <c r="BB90" s="41">
        <v>112.2</v>
      </c>
      <c r="BC90" s="41">
        <v>116.6</v>
      </c>
      <c r="BD90" s="41">
        <v>118.3</v>
      </c>
      <c r="BE90" s="41">
        <v>119.8</v>
      </c>
      <c r="BF90" s="41">
        <v>119.6</v>
      </c>
      <c r="BG90" s="41">
        <v>120.4</v>
      </c>
      <c r="BH90" s="41">
        <v>123.7</v>
      </c>
      <c r="BI90" s="41">
        <v>124.1</v>
      </c>
      <c r="BJ90" s="41">
        <v>127.4</v>
      </c>
      <c r="BK90" s="41">
        <v>131.69999999999999</v>
      </c>
      <c r="BL90" s="41">
        <v>138</v>
      </c>
      <c r="BM90" s="41">
        <v>137.19999999999999</v>
      </c>
      <c r="BN90" s="41">
        <v>168.1</v>
      </c>
      <c r="BO90" s="41">
        <v>167.9</v>
      </c>
      <c r="BP90" s="41">
        <v>164.6</v>
      </c>
      <c r="BQ90" s="41">
        <v>167.6</v>
      </c>
      <c r="BR90" s="41">
        <v>170.5</v>
      </c>
      <c r="BS90" s="41">
        <v>170.6</v>
      </c>
      <c r="BT90" s="41">
        <v>171</v>
      </c>
      <c r="BU90" s="41">
        <v>175.7</v>
      </c>
      <c r="BV90" s="41">
        <v>179.6</v>
      </c>
      <c r="BW90" s="41">
        <v>180.5</v>
      </c>
      <c r="BX90" s="41">
        <v>185.3</v>
      </c>
      <c r="BY90" s="41">
        <v>192.9</v>
      </c>
      <c r="BZ90" s="41">
        <v>194.3</v>
      </c>
      <c r="CA90" s="41">
        <v>195.5</v>
      </c>
      <c r="CB90" s="41">
        <v>188.5</v>
      </c>
      <c r="CC90" s="41">
        <v>189.7</v>
      </c>
      <c r="CD90" s="41">
        <v>190.6</v>
      </c>
      <c r="CE90" s="41">
        <v>191.5</v>
      </c>
      <c r="CF90" s="41">
        <v>192.5</v>
      </c>
      <c r="CG90" s="41">
        <v>192.5</v>
      </c>
      <c r="CH90" s="41">
        <v>190.4</v>
      </c>
      <c r="CI90" s="41">
        <v>195.4</v>
      </c>
      <c r="CJ90" s="41">
        <v>198.1</v>
      </c>
      <c r="CK90" s="41">
        <v>202.3</v>
      </c>
      <c r="CL90" s="41">
        <v>216.6</v>
      </c>
    </row>
    <row r="91" spans="1:90" x14ac:dyDescent="0.25">
      <c r="A91" s="38" t="s">
        <v>1779</v>
      </c>
      <c r="B91" s="38" t="s">
        <v>1780</v>
      </c>
      <c r="C91" s="39">
        <v>4.3749999999999997E-2</v>
      </c>
      <c r="D91" s="41">
        <v>83.2</v>
      </c>
      <c r="E91" s="41">
        <v>83.8</v>
      </c>
      <c r="F91" s="41">
        <v>83.8</v>
      </c>
      <c r="G91" s="41">
        <v>83.8</v>
      </c>
      <c r="H91" s="41">
        <v>84.9</v>
      </c>
      <c r="I91" s="41">
        <v>85.5</v>
      </c>
      <c r="J91" s="41">
        <v>85.3</v>
      </c>
      <c r="K91" s="41">
        <v>85.3</v>
      </c>
      <c r="L91" s="41">
        <v>85.3</v>
      </c>
      <c r="M91" s="41">
        <v>87.7</v>
      </c>
      <c r="N91" s="41">
        <v>88.3</v>
      </c>
      <c r="O91" s="41">
        <v>88.3</v>
      </c>
      <c r="P91" s="41">
        <v>111.6</v>
      </c>
      <c r="Q91" s="41">
        <v>111.6</v>
      </c>
      <c r="R91" s="41">
        <v>111.6</v>
      </c>
      <c r="S91" s="41">
        <v>111.6</v>
      </c>
      <c r="T91" s="41">
        <v>111.6</v>
      </c>
      <c r="U91" s="41">
        <v>111.6</v>
      </c>
      <c r="V91" s="41">
        <v>111.6</v>
      </c>
      <c r="W91" s="41">
        <v>111.6</v>
      </c>
      <c r="X91" s="41">
        <v>111.6</v>
      </c>
      <c r="Y91" s="41">
        <v>111.6</v>
      </c>
      <c r="Z91" s="41">
        <v>111.6</v>
      </c>
      <c r="AA91" s="41">
        <v>111.6</v>
      </c>
      <c r="AB91" s="41">
        <v>111.6</v>
      </c>
      <c r="AC91" s="41">
        <v>111.6</v>
      </c>
      <c r="AD91" s="41">
        <v>111.6</v>
      </c>
      <c r="AE91" s="41">
        <v>111.6</v>
      </c>
      <c r="AF91" s="41">
        <v>111.6</v>
      </c>
      <c r="AG91" s="41">
        <v>111.6</v>
      </c>
      <c r="AH91" s="41">
        <v>111.6</v>
      </c>
      <c r="AI91" s="41">
        <v>136</v>
      </c>
      <c r="AJ91" s="41">
        <v>160.4</v>
      </c>
      <c r="AK91" s="41">
        <v>160.4</v>
      </c>
      <c r="AL91" s="41">
        <v>160.4</v>
      </c>
      <c r="AM91" s="41">
        <v>160.4</v>
      </c>
      <c r="AN91" s="41">
        <v>160.4</v>
      </c>
      <c r="AO91" s="41">
        <v>160.4</v>
      </c>
      <c r="AP91" s="41">
        <v>160.4</v>
      </c>
      <c r="AQ91" s="41">
        <v>160.4</v>
      </c>
      <c r="AR91" s="41">
        <v>164.2</v>
      </c>
      <c r="AS91" s="41">
        <v>179.2</v>
      </c>
      <c r="AT91" s="41">
        <v>179.2</v>
      </c>
      <c r="AU91" s="41">
        <v>179.2</v>
      </c>
      <c r="AV91" s="41">
        <v>179.2</v>
      </c>
      <c r="AW91" s="41">
        <v>179.2</v>
      </c>
      <c r="AX91" s="41">
        <v>179.2</v>
      </c>
      <c r="AY91" s="41">
        <v>179.2</v>
      </c>
      <c r="AZ91" s="41">
        <v>179.2</v>
      </c>
      <c r="BA91" s="41">
        <v>179.2</v>
      </c>
      <c r="BB91" s="41">
        <v>179.2</v>
      </c>
      <c r="BC91" s="41">
        <v>179.2</v>
      </c>
      <c r="BD91" s="41">
        <v>179.2</v>
      </c>
      <c r="BE91" s="41">
        <v>179.2</v>
      </c>
      <c r="BF91" s="41">
        <v>179.2</v>
      </c>
      <c r="BG91" s="41">
        <v>179.2</v>
      </c>
      <c r="BH91" s="41">
        <v>179.2</v>
      </c>
      <c r="BI91" s="41">
        <v>179.2</v>
      </c>
      <c r="BJ91" s="41">
        <v>179.2</v>
      </c>
      <c r="BK91" s="41">
        <v>179.2</v>
      </c>
      <c r="BL91" s="41">
        <v>160.4</v>
      </c>
      <c r="BM91" s="41">
        <v>160.4</v>
      </c>
      <c r="BN91" s="41">
        <v>160.4</v>
      </c>
      <c r="BO91" s="41">
        <v>160.4</v>
      </c>
      <c r="BP91" s="41">
        <v>160.4</v>
      </c>
      <c r="BQ91" s="41">
        <v>160.4</v>
      </c>
      <c r="BR91" s="41">
        <v>160.4</v>
      </c>
      <c r="BS91" s="41">
        <v>160.4</v>
      </c>
      <c r="BT91" s="41">
        <v>160.4</v>
      </c>
      <c r="BU91" s="41">
        <v>160.4</v>
      </c>
      <c r="BV91" s="41">
        <v>160.4</v>
      </c>
      <c r="BW91" s="41">
        <v>160.4</v>
      </c>
      <c r="BX91" s="41">
        <v>159.6</v>
      </c>
      <c r="BY91" s="41">
        <v>156.6</v>
      </c>
      <c r="BZ91" s="41">
        <v>156.6</v>
      </c>
      <c r="CA91" s="41">
        <v>156.6</v>
      </c>
      <c r="CB91" s="41">
        <v>156.6</v>
      </c>
      <c r="CC91" s="41">
        <v>156.6</v>
      </c>
      <c r="CD91" s="41">
        <v>156.6</v>
      </c>
      <c r="CE91" s="41">
        <v>156.6</v>
      </c>
      <c r="CF91" s="41">
        <v>156.6</v>
      </c>
      <c r="CG91" s="41">
        <v>156.6</v>
      </c>
      <c r="CH91" s="41">
        <v>156.6</v>
      </c>
      <c r="CI91" s="41">
        <v>156.6</v>
      </c>
      <c r="CJ91" s="41">
        <v>156.6</v>
      </c>
      <c r="CK91" s="41">
        <v>156.6</v>
      </c>
      <c r="CL91" s="41">
        <v>156.6</v>
      </c>
    </row>
    <row r="92" spans="1:90" x14ac:dyDescent="0.25">
      <c r="A92" s="38" t="s">
        <v>1781</v>
      </c>
      <c r="B92" s="38" t="s">
        <v>1782</v>
      </c>
      <c r="C92" s="39">
        <v>5.074E-2</v>
      </c>
      <c r="D92" s="41">
        <v>100.9</v>
      </c>
      <c r="E92" s="41">
        <v>103.8</v>
      </c>
      <c r="F92" s="41">
        <v>104.7</v>
      </c>
      <c r="G92" s="41">
        <v>106.4</v>
      </c>
      <c r="H92" s="41">
        <v>106.8</v>
      </c>
      <c r="I92" s="41">
        <v>107</v>
      </c>
      <c r="J92" s="41">
        <v>100.8</v>
      </c>
      <c r="K92" s="41">
        <v>96.9</v>
      </c>
      <c r="L92" s="41">
        <v>96.8</v>
      </c>
      <c r="M92" s="41">
        <v>95</v>
      </c>
      <c r="N92" s="41">
        <v>94.6</v>
      </c>
      <c r="O92" s="41">
        <v>88.8</v>
      </c>
      <c r="P92" s="41">
        <v>87.3</v>
      </c>
      <c r="Q92" s="41">
        <v>87.3</v>
      </c>
      <c r="R92" s="41">
        <v>87.3</v>
      </c>
      <c r="S92" s="41">
        <v>87.3</v>
      </c>
      <c r="T92" s="41">
        <v>87.3</v>
      </c>
      <c r="U92" s="41">
        <v>87.3</v>
      </c>
      <c r="V92" s="41">
        <v>87.3</v>
      </c>
      <c r="W92" s="41">
        <v>87.3</v>
      </c>
      <c r="X92" s="41">
        <v>87.3</v>
      </c>
      <c r="Y92" s="41">
        <v>87.3</v>
      </c>
      <c r="Z92" s="41">
        <v>87.3</v>
      </c>
      <c r="AA92" s="41">
        <v>87.3</v>
      </c>
      <c r="AB92" s="41">
        <v>87.3</v>
      </c>
      <c r="AC92" s="41">
        <v>87.3</v>
      </c>
      <c r="AD92" s="41">
        <v>87.3</v>
      </c>
      <c r="AE92" s="41">
        <v>87.3</v>
      </c>
      <c r="AF92" s="41">
        <v>87.3</v>
      </c>
      <c r="AG92" s="41">
        <v>87</v>
      </c>
      <c r="AH92" s="41">
        <v>87.3</v>
      </c>
      <c r="AI92" s="41">
        <v>89.4</v>
      </c>
      <c r="AJ92" s="41">
        <v>91.6</v>
      </c>
      <c r="AK92" s="41">
        <v>91.6</v>
      </c>
      <c r="AL92" s="41">
        <v>91.6</v>
      </c>
      <c r="AM92" s="41">
        <v>91.6</v>
      </c>
      <c r="AN92" s="41">
        <v>92.8</v>
      </c>
      <c r="AO92" s="41">
        <v>92.8</v>
      </c>
      <c r="AP92" s="41">
        <v>92.8</v>
      </c>
      <c r="AQ92" s="41">
        <v>92.8</v>
      </c>
      <c r="AR92" s="41">
        <v>91.8</v>
      </c>
      <c r="AS92" s="41">
        <v>88.9</v>
      </c>
      <c r="AT92" s="41">
        <v>89.2</v>
      </c>
      <c r="AU92" s="41">
        <v>88.6</v>
      </c>
      <c r="AV92" s="41">
        <v>89.2</v>
      </c>
      <c r="AW92" s="41">
        <v>89.2</v>
      </c>
      <c r="AX92" s="41">
        <v>89.2</v>
      </c>
      <c r="AY92" s="41">
        <v>89.2</v>
      </c>
      <c r="AZ92" s="41">
        <v>89.2</v>
      </c>
      <c r="BA92" s="41">
        <v>89.2</v>
      </c>
      <c r="BB92" s="41">
        <v>89.2</v>
      </c>
      <c r="BC92" s="41">
        <v>89.2</v>
      </c>
      <c r="BD92" s="41">
        <v>89.2</v>
      </c>
      <c r="BE92" s="41">
        <v>89.2</v>
      </c>
      <c r="BF92" s="41">
        <v>89.2</v>
      </c>
      <c r="BG92" s="41">
        <v>89.2</v>
      </c>
      <c r="BH92" s="41">
        <v>89.2</v>
      </c>
      <c r="BI92" s="41">
        <v>89.2</v>
      </c>
      <c r="BJ92" s="41">
        <v>89.2</v>
      </c>
      <c r="BK92" s="41">
        <v>86.2</v>
      </c>
      <c r="BL92" s="41">
        <v>82.5</v>
      </c>
      <c r="BM92" s="41">
        <v>79.599999999999994</v>
      </c>
      <c r="BN92" s="41">
        <v>83.3</v>
      </c>
      <c r="BO92" s="41">
        <v>84.3</v>
      </c>
      <c r="BP92" s="41">
        <v>84.4</v>
      </c>
      <c r="BQ92" s="41">
        <v>83.4</v>
      </c>
      <c r="BR92" s="41">
        <v>83.4</v>
      </c>
      <c r="BS92" s="41">
        <v>83.4</v>
      </c>
      <c r="BT92" s="41">
        <v>83.4</v>
      </c>
      <c r="BU92" s="41">
        <v>83.4</v>
      </c>
      <c r="BV92" s="41">
        <v>83.4</v>
      </c>
      <c r="BW92" s="41">
        <v>83.4</v>
      </c>
      <c r="BX92" s="41">
        <v>83.4</v>
      </c>
      <c r="BY92" s="41">
        <v>83.4</v>
      </c>
      <c r="BZ92" s="41">
        <v>83.4</v>
      </c>
      <c r="CA92" s="41">
        <v>83.4</v>
      </c>
      <c r="CB92" s="41">
        <v>83.4</v>
      </c>
      <c r="CC92" s="41">
        <v>83.4</v>
      </c>
      <c r="CD92" s="41">
        <v>83.4</v>
      </c>
      <c r="CE92" s="41">
        <v>83.4</v>
      </c>
      <c r="CF92" s="41">
        <v>83.4</v>
      </c>
      <c r="CG92" s="41">
        <v>83.4</v>
      </c>
      <c r="CH92" s="41">
        <v>83.4</v>
      </c>
      <c r="CI92" s="41">
        <v>83.4</v>
      </c>
      <c r="CJ92" s="41">
        <v>83.4</v>
      </c>
      <c r="CK92" s="41">
        <v>83.4</v>
      </c>
      <c r="CL92" s="41">
        <v>83.4</v>
      </c>
    </row>
    <row r="93" spans="1:90" x14ac:dyDescent="0.25">
      <c r="A93" s="38" t="s">
        <v>1783</v>
      </c>
      <c r="B93" s="38" t="s">
        <v>1784</v>
      </c>
      <c r="C93" s="39">
        <v>2.674E-2</v>
      </c>
      <c r="D93" s="41">
        <v>137.5</v>
      </c>
      <c r="E93" s="41">
        <v>137.5</v>
      </c>
      <c r="F93" s="41">
        <v>137.5</v>
      </c>
      <c r="G93" s="41">
        <v>135.5</v>
      </c>
      <c r="H93" s="41">
        <v>135</v>
      </c>
      <c r="I93" s="41">
        <v>135</v>
      </c>
      <c r="J93" s="41">
        <v>135</v>
      </c>
      <c r="K93" s="41">
        <v>135</v>
      </c>
      <c r="L93" s="41">
        <v>135</v>
      </c>
      <c r="M93" s="41">
        <v>135</v>
      </c>
      <c r="N93" s="41">
        <v>135</v>
      </c>
      <c r="O93" s="41">
        <v>136.19999999999999</v>
      </c>
      <c r="P93" s="41">
        <v>136.5</v>
      </c>
      <c r="Q93" s="41">
        <v>136.5</v>
      </c>
      <c r="R93" s="41">
        <v>136.5</v>
      </c>
      <c r="S93" s="41">
        <v>136.5</v>
      </c>
      <c r="T93" s="41">
        <v>136.5</v>
      </c>
      <c r="U93" s="41">
        <v>136.5</v>
      </c>
      <c r="V93" s="41">
        <v>136.5</v>
      </c>
      <c r="W93" s="41">
        <v>136.5</v>
      </c>
      <c r="X93" s="41">
        <v>136.5</v>
      </c>
      <c r="Y93" s="41">
        <v>136.5</v>
      </c>
      <c r="Z93" s="41">
        <v>136.5</v>
      </c>
      <c r="AA93" s="41">
        <v>136.5</v>
      </c>
      <c r="AB93" s="41">
        <v>136.5</v>
      </c>
      <c r="AC93" s="41">
        <v>136.5</v>
      </c>
      <c r="AD93" s="41">
        <v>136.5</v>
      </c>
      <c r="AE93" s="41">
        <v>136.5</v>
      </c>
      <c r="AF93" s="41">
        <v>136.5</v>
      </c>
      <c r="AG93" s="41">
        <v>136.5</v>
      </c>
      <c r="AH93" s="41">
        <v>136.5</v>
      </c>
      <c r="AI93" s="41">
        <v>174</v>
      </c>
      <c r="AJ93" s="41">
        <v>208.4</v>
      </c>
      <c r="AK93" s="41">
        <v>208.4</v>
      </c>
      <c r="AL93" s="41">
        <v>208.4</v>
      </c>
      <c r="AM93" s="41">
        <v>208.4</v>
      </c>
      <c r="AN93" s="41">
        <v>208.4</v>
      </c>
      <c r="AO93" s="41">
        <v>208.4</v>
      </c>
      <c r="AP93" s="41">
        <v>208.4</v>
      </c>
      <c r="AQ93" s="41">
        <v>208.4</v>
      </c>
      <c r="AR93" s="41">
        <v>208.4</v>
      </c>
      <c r="AS93" s="41">
        <v>222.4</v>
      </c>
      <c r="AT93" s="41">
        <v>227.1</v>
      </c>
      <c r="AU93" s="41">
        <v>227.1</v>
      </c>
      <c r="AV93" s="41">
        <v>227.1</v>
      </c>
      <c r="AW93" s="41">
        <v>227.1</v>
      </c>
      <c r="AX93" s="41">
        <v>227.1</v>
      </c>
      <c r="AY93" s="41">
        <v>227.1</v>
      </c>
      <c r="AZ93" s="41">
        <v>227.1</v>
      </c>
      <c r="BA93" s="41">
        <v>227.1</v>
      </c>
      <c r="BB93" s="41">
        <v>227.1</v>
      </c>
      <c r="BC93" s="41">
        <v>227.1</v>
      </c>
      <c r="BD93" s="41">
        <v>227.1</v>
      </c>
      <c r="BE93" s="41">
        <v>227.1</v>
      </c>
      <c r="BF93" s="41">
        <v>227.1</v>
      </c>
      <c r="BG93" s="41">
        <v>227.1</v>
      </c>
      <c r="BH93" s="41">
        <v>227.1</v>
      </c>
      <c r="BI93" s="41">
        <v>227.1</v>
      </c>
      <c r="BJ93" s="41">
        <v>227.1</v>
      </c>
      <c r="BK93" s="41">
        <v>227.1</v>
      </c>
      <c r="BL93" s="41">
        <v>227.1</v>
      </c>
      <c r="BM93" s="41">
        <v>227.1</v>
      </c>
      <c r="BN93" s="41">
        <v>242.2</v>
      </c>
      <c r="BO93" s="41">
        <v>247.2</v>
      </c>
      <c r="BP93" s="41">
        <v>247.2</v>
      </c>
      <c r="BQ93" s="41">
        <v>247.2</v>
      </c>
      <c r="BR93" s="41">
        <v>247.2</v>
      </c>
      <c r="BS93" s="41">
        <v>247.2</v>
      </c>
      <c r="BT93" s="41">
        <v>247.2</v>
      </c>
      <c r="BU93" s="41">
        <v>247.2</v>
      </c>
      <c r="BV93" s="41">
        <v>247.2</v>
      </c>
      <c r="BW93" s="41">
        <v>247.2</v>
      </c>
      <c r="BX93" s="41">
        <v>247.2</v>
      </c>
      <c r="BY93" s="41">
        <v>247.2</v>
      </c>
      <c r="BZ93" s="41">
        <v>247.2</v>
      </c>
      <c r="CA93" s="41">
        <v>247.2</v>
      </c>
      <c r="CB93" s="41">
        <v>247.2</v>
      </c>
      <c r="CC93" s="41">
        <v>247.2</v>
      </c>
      <c r="CD93" s="41">
        <v>247.2</v>
      </c>
      <c r="CE93" s="41">
        <v>247.2</v>
      </c>
      <c r="CF93" s="41">
        <v>247.2</v>
      </c>
      <c r="CG93" s="41">
        <v>247.2</v>
      </c>
      <c r="CH93" s="41">
        <v>247.2</v>
      </c>
      <c r="CI93" s="41">
        <v>247.2</v>
      </c>
      <c r="CJ93" s="41">
        <v>247.2</v>
      </c>
      <c r="CK93" s="41">
        <v>247.2</v>
      </c>
      <c r="CL93" s="41">
        <v>247.2</v>
      </c>
    </row>
    <row r="94" spans="1:90" x14ac:dyDescent="0.25">
      <c r="A94" s="38" t="s">
        <v>1785</v>
      </c>
      <c r="B94" s="38" t="s">
        <v>1786</v>
      </c>
      <c r="C94" s="39">
        <v>0.63556000000000001</v>
      </c>
      <c r="D94" s="41">
        <v>99.8</v>
      </c>
      <c r="E94" s="41">
        <v>99.8</v>
      </c>
      <c r="F94" s="41">
        <v>99.8</v>
      </c>
      <c r="G94" s="41">
        <v>99.8</v>
      </c>
      <c r="H94" s="41">
        <v>99.8</v>
      </c>
      <c r="I94" s="41">
        <v>99.8</v>
      </c>
      <c r="J94" s="41">
        <v>99.8</v>
      </c>
      <c r="K94" s="41">
        <v>99.8</v>
      </c>
      <c r="L94" s="41">
        <v>99.8</v>
      </c>
      <c r="M94" s="41">
        <v>100</v>
      </c>
      <c r="N94" s="41">
        <v>100.6</v>
      </c>
      <c r="O94" s="41">
        <v>100.6</v>
      </c>
      <c r="P94" s="41">
        <v>100.6</v>
      </c>
      <c r="Q94" s="41">
        <v>100.6</v>
      </c>
      <c r="R94" s="41">
        <v>100.6</v>
      </c>
      <c r="S94" s="41">
        <v>100.6</v>
      </c>
      <c r="T94" s="41">
        <v>100.6</v>
      </c>
      <c r="U94" s="41">
        <v>100.6</v>
      </c>
      <c r="V94" s="41">
        <v>100.6</v>
      </c>
      <c r="W94" s="41">
        <v>100.6</v>
      </c>
      <c r="X94" s="41">
        <v>100.6</v>
      </c>
      <c r="Y94" s="41">
        <v>100.6</v>
      </c>
      <c r="Z94" s="41">
        <v>100.6</v>
      </c>
      <c r="AA94" s="41">
        <v>100.8</v>
      </c>
      <c r="AB94" s="41">
        <v>101.8</v>
      </c>
      <c r="AC94" s="41">
        <v>101.8</v>
      </c>
      <c r="AD94" s="41">
        <v>101.8</v>
      </c>
      <c r="AE94" s="41">
        <v>101.8</v>
      </c>
      <c r="AF94" s="41">
        <v>101.8</v>
      </c>
      <c r="AG94" s="41">
        <v>101.8</v>
      </c>
      <c r="AH94" s="41">
        <v>101.8</v>
      </c>
      <c r="AI94" s="41">
        <v>101.8</v>
      </c>
      <c r="AJ94" s="41">
        <v>101.8</v>
      </c>
      <c r="AK94" s="41">
        <v>101.8</v>
      </c>
      <c r="AL94" s="41">
        <v>101.8</v>
      </c>
      <c r="AM94" s="41">
        <v>101.6</v>
      </c>
      <c r="AN94" s="41">
        <v>101.3</v>
      </c>
      <c r="AO94" s="41">
        <v>101.3</v>
      </c>
      <c r="AP94" s="41">
        <v>101.3</v>
      </c>
      <c r="AQ94" s="41">
        <v>101.3</v>
      </c>
      <c r="AR94" s="41">
        <v>101.3</v>
      </c>
      <c r="AS94" s="41">
        <v>101.3</v>
      </c>
      <c r="AT94" s="41">
        <v>101.3</v>
      </c>
      <c r="AU94" s="41">
        <v>101.3</v>
      </c>
      <c r="AV94" s="41">
        <v>101.3</v>
      </c>
      <c r="AW94" s="41">
        <v>101.3</v>
      </c>
      <c r="AX94" s="41">
        <v>101.3</v>
      </c>
      <c r="AY94" s="41">
        <v>101.3</v>
      </c>
      <c r="AZ94" s="41">
        <v>101.3</v>
      </c>
      <c r="BA94" s="41">
        <v>101.3</v>
      </c>
      <c r="BB94" s="41">
        <v>101.3</v>
      </c>
      <c r="BC94" s="41">
        <v>101.3</v>
      </c>
      <c r="BD94" s="41">
        <v>101.3</v>
      </c>
      <c r="BE94" s="41">
        <v>101.3</v>
      </c>
      <c r="BF94" s="41">
        <v>101.3</v>
      </c>
      <c r="BG94" s="41">
        <v>101.3</v>
      </c>
      <c r="BH94" s="41">
        <v>101.3</v>
      </c>
      <c r="BI94" s="41">
        <v>101.3</v>
      </c>
      <c r="BJ94" s="41">
        <v>103.1</v>
      </c>
      <c r="BK94" s="41">
        <v>103.7</v>
      </c>
      <c r="BL94" s="41">
        <v>103.7</v>
      </c>
      <c r="BM94" s="41">
        <v>103.7</v>
      </c>
      <c r="BN94" s="41">
        <v>155.30000000000001</v>
      </c>
      <c r="BO94" s="41">
        <v>155.30000000000001</v>
      </c>
      <c r="BP94" s="41">
        <v>155.30000000000001</v>
      </c>
      <c r="BQ94" s="41">
        <v>155.30000000000001</v>
      </c>
      <c r="BR94" s="41">
        <v>155.30000000000001</v>
      </c>
      <c r="BS94" s="41">
        <v>155.30000000000001</v>
      </c>
      <c r="BT94" s="41">
        <v>155.30000000000001</v>
      </c>
      <c r="BU94" s="41">
        <v>155.30000000000001</v>
      </c>
      <c r="BV94" s="41">
        <v>155.30000000000001</v>
      </c>
      <c r="BW94" s="41">
        <v>155.30000000000001</v>
      </c>
      <c r="BX94" s="41">
        <v>155.30000000000001</v>
      </c>
      <c r="BY94" s="41">
        <v>157.9</v>
      </c>
      <c r="BZ94" s="41">
        <v>166.4</v>
      </c>
      <c r="CA94" s="41">
        <v>166.4</v>
      </c>
      <c r="CB94" s="41">
        <v>166.4</v>
      </c>
      <c r="CC94" s="41">
        <v>166.4</v>
      </c>
      <c r="CD94" s="41">
        <v>166.4</v>
      </c>
      <c r="CE94" s="41">
        <v>166.4</v>
      </c>
      <c r="CF94" s="41">
        <v>166.4</v>
      </c>
      <c r="CG94" s="41">
        <v>166.4</v>
      </c>
      <c r="CH94" s="41">
        <v>166.4</v>
      </c>
      <c r="CI94" s="41">
        <v>166.4</v>
      </c>
      <c r="CJ94" s="41">
        <v>166.4</v>
      </c>
      <c r="CK94" s="41">
        <v>166.4</v>
      </c>
      <c r="CL94" s="41">
        <v>166.4</v>
      </c>
    </row>
    <row r="95" spans="1:90" x14ac:dyDescent="0.25">
      <c r="A95" s="38" t="s">
        <v>1787</v>
      </c>
      <c r="B95" s="38" t="s">
        <v>1788</v>
      </c>
      <c r="C95" s="39">
        <v>8.1860000000000002E-2</v>
      </c>
      <c r="D95" s="41">
        <v>103.5</v>
      </c>
      <c r="E95" s="41">
        <v>103.5</v>
      </c>
      <c r="F95" s="41">
        <v>103.5</v>
      </c>
      <c r="G95" s="41">
        <v>102.7</v>
      </c>
      <c r="H95" s="41">
        <v>112.8</v>
      </c>
      <c r="I95" s="41">
        <v>110</v>
      </c>
      <c r="J95" s="41">
        <v>106.8</v>
      </c>
      <c r="K95" s="41">
        <v>107.1</v>
      </c>
      <c r="L95" s="41">
        <v>107.6</v>
      </c>
      <c r="M95" s="41">
        <v>107.6</v>
      </c>
      <c r="N95" s="41">
        <v>107.6</v>
      </c>
      <c r="O95" s="41">
        <v>107.6</v>
      </c>
      <c r="P95" s="41">
        <v>106.5</v>
      </c>
      <c r="Q95" s="41">
        <v>106.2</v>
      </c>
      <c r="R95" s="41">
        <v>106.2</v>
      </c>
      <c r="S95" s="41">
        <v>106.2</v>
      </c>
      <c r="T95" s="41">
        <v>107.6</v>
      </c>
      <c r="U95" s="41">
        <v>106.2</v>
      </c>
      <c r="V95" s="41">
        <v>105.9</v>
      </c>
      <c r="W95" s="41">
        <v>104.9</v>
      </c>
      <c r="X95" s="41">
        <v>104.2</v>
      </c>
      <c r="Y95" s="41">
        <v>104.2</v>
      </c>
      <c r="Z95" s="41">
        <v>104.4</v>
      </c>
      <c r="AA95" s="41">
        <v>105.7</v>
      </c>
      <c r="AB95" s="41">
        <v>106.2</v>
      </c>
      <c r="AC95" s="41">
        <v>106.2</v>
      </c>
      <c r="AD95" s="41">
        <v>106.2</v>
      </c>
      <c r="AE95" s="41">
        <v>106.2</v>
      </c>
      <c r="AF95" s="41">
        <v>106.2</v>
      </c>
      <c r="AG95" s="41">
        <v>105.7</v>
      </c>
      <c r="AH95" s="41">
        <v>105.5</v>
      </c>
      <c r="AI95" s="41">
        <v>106.9</v>
      </c>
      <c r="AJ95" s="41">
        <v>107.1</v>
      </c>
      <c r="AK95" s="41">
        <v>107.6</v>
      </c>
      <c r="AL95" s="41">
        <v>107.6</v>
      </c>
      <c r="AM95" s="41">
        <v>107.6</v>
      </c>
      <c r="AN95" s="41">
        <v>107.6</v>
      </c>
      <c r="AO95" s="41">
        <v>107.6</v>
      </c>
      <c r="AP95" s="41">
        <v>107.6</v>
      </c>
      <c r="AQ95" s="41">
        <v>107.6</v>
      </c>
      <c r="AR95" s="41">
        <v>107.6</v>
      </c>
      <c r="AS95" s="41">
        <v>107.6</v>
      </c>
      <c r="AT95" s="41">
        <v>107.6</v>
      </c>
      <c r="AU95" s="41">
        <v>107.6</v>
      </c>
      <c r="AV95" s="41">
        <v>107.6</v>
      </c>
      <c r="AW95" s="41">
        <v>107.6</v>
      </c>
      <c r="AX95" s="41">
        <v>107.6</v>
      </c>
      <c r="AY95" s="41">
        <v>107.6</v>
      </c>
      <c r="AZ95" s="41">
        <v>107.6</v>
      </c>
      <c r="BA95" s="41">
        <v>107.6</v>
      </c>
      <c r="BB95" s="41">
        <v>107.6</v>
      </c>
      <c r="BC95" s="41">
        <v>107.6</v>
      </c>
      <c r="BD95" s="41">
        <v>107.6</v>
      </c>
      <c r="BE95" s="41">
        <v>107.6</v>
      </c>
      <c r="BF95" s="41">
        <v>109.7</v>
      </c>
      <c r="BG95" s="41">
        <v>97.4</v>
      </c>
      <c r="BH95" s="41">
        <v>90.1</v>
      </c>
      <c r="BI95" s="41">
        <v>91.1</v>
      </c>
      <c r="BJ95" s="41">
        <v>92.5</v>
      </c>
      <c r="BK95" s="41">
        <v>93.2</v>
      </c>
      <c r="BL95" s="41">
        <v>94.7</v>
      </c>
      <c r="BM95" s="41">
        <v>95.2</v>
      </c>
      <c r="BN95" s="41">
        <v>95.7</v>
      </c>
      <c r="BO95" s="41">
        <v>94.2</v>
      </c>
      <c r="BP95" s="41">
        <v>94.5</v>
      </c>
      <c r="BQ95" s="41">
        <v>94.6</v>
      </c>
      <c r="BR95" s="41">
        <v>95.2</v>
      </c>
      <c r="BS95" s="41">
        <v>95.2</v>
      </c>
      <c r="BT95" s="41">
        <v>95.6</v>
      </c>
      <c r="BU95" s="41">
        <v>95.2</v>
      </c>
      <c r="BV95" s="41">
        <v>95.2</v>
      </c>
      <c r="BW95" s="41">
        <v>95.2</v>
      </c>
      <c r="BX95" s="41">
        <v>95.2</v>
      </c>
      <c r="BY95" s="41">
        <v>95.2</v>
      </c>
      <c r="BZ95" s="41">
        <v>95.2</v>
      </c>
      <c r="CA95" s="41">
        <v>95.2</v>
      </c>
      <c r="CB95" s="41">
        <v>95.2</v>
      </c>
      <c r="CC95" s="41">
        <v>95.2</v>
      </c>
      <c r="CD95" s="41">
        <v>95.2</v>
      </c>
      <c r="CE95" s="41">
        <v>95.2</v>
      </c>
      <c r="CF95" s="41">
        <v>95.2</v>
      </c>
      <c r="CG95" s="41">
        <v>95.2</v>
      </c>
      <c r="CH95" s="41">
        <v>95.2</v>
      </c>
      <c r="CI95" s="41">
        <v>95.2</v>
      </c>
      <c r="CJ95" s="41">
        <v>95.2</v>
      </c>
      <c r="CK95" s="41">
        <v>95.2</v>
      </c>
      <c r="CL95" s="41">
        <v>95.2</v>
      </c>
    </row>
    <row r="96" spans="1:90" x14ac:dyDescent="0.25">
      <c r="A96" s="38" t="s">
        <v>1789</v>
      </c>
      <c r="B96" s="38" t="s">
        <v>1790</v>
      </c>
      <c r="C96" s="39">
        <v>4.8300000000000003E-2</v>
      </c>
      <c r="D96" s="41">
        <v>103.6</v>
      </c>
      <c r="E96" s="41">
        <v>102.4</v>
      </c>
      <c r="F96" s="41">
        <v>103.6</v>
      </c>
      <c r="G96" s="41">
        <v>120.5</v>
      </c>
      <c r="H96" s="41">
        <v>114.7</v>
      </c>
      <c r="I96" s="41">
        <v>114.6</v>
      </c>
      <c r="J96" s="41">
        <v>113.1</v>
      </c>
      <c r="K96" s="41">
        <v>117.8</v>
      </c>
      <c r="L96" s="41">
        <v>125.5</v>
      </c>
      <c r="M96" s="41">
        <v>115.8</v>
      </c>
      <c r="N96" s="41">
        <v>122.8</v>
      </c>
      <c r="O96" s="41">
        <v>121.3</v>
      </c>
      <c r="P96" s="41">
        <v>124.9</v>
      </c>
      <c r="Q96" s="41">
        <v>126.3</v>
      </c>
      <c r="R96" s="41">
        <v>124.6</v>
      </c>
      <c r="S96" s="41">
        <v>126.9</v>
      </c>
      <c r="T96" s="41">
        <v>134.1</v>
      </c>
      <c r="U96" s="41">
        <v>131.30000000000001</v>
      </c>
      <c r="V96" s="41">
        <v>129.9</v>
      </c>
      <c r="W96" s="41">
        <v>129.4</v>
      </c>
      <c r="X96" s="41">
        <v>119.8</v>
      </c>
      <c r="Y96" s="41">
        <v>128.6</v>
      </c>
      <c r="Z96" s="41">
        <v>132.19999999999999</v>
      </c>
      <c r="AA96" s="41">
        <v>137.69999999999999</v>
      </c>
      <c r="AB96" s="41">
        <v>137.6</v>
      </c>
      <c r="AC96" s="41">
        <v>131.80000000000001</v>
      </c>
      <c r="AD96" s="41">
        <v>134.4</v>
      </c>
      <c r="AE96" s="41">
        <v>139.80000000000001</v>
      </c>
      <c r="AF96" s="41">
        <v>131.1</v>
      </c>
      <c r="AG96" s="41">
        <v>129</v>
      </c>
      <c r="AH96" s="41">
        <v>127.2</v>
      </c>
      <c r="AI96" s="41">
        <v>128.9</v>
      </c>
      <c r="AJ96" s="41">
        <v>127.5</v>
      </c>
      <c r="AK96" s="41">
        <v>123.4</v>
      </c>
      <c r="AL96" s="41">
        <v>123</v>
      </c>
      <c r="AM96" s="41">
        <v>121.4</v>
      </c>
      <c r="AN96" s="41">
        <v>126.7</v>
      </c>
      <c r="AO96" s="41">
        <v>127.8</v>
      </c>
      <c r="AP96" s="41">
        <v>130.9</v>
      </c>
      <c r="AQ96" s="41">
        <v>130.4</v>
      </c>
      <c r="AR96" s="41">
        <v>133.19999999999999</v>
      </c>
      <c r="AS96" s="41">
        <v>132</v>
      </c>
      <c r="AT96" s="41">
        <v>134</v>
      </c>
      <c r="AU96" s="41">
        <v>130.6</v>
      </c>
      <c r="AV96" s="41">
        <v>126.6</v>
      </c>
      <c r="AW96" s="41">
        <v>125.9</v>
      </c>
      <c r="AX96" s="41">
        <v>125.3</v>
      </c>
      <c r="AY96" s="41">
        <v>122</v>
      </c>
      <c r="AZ96" s="41">
        <v>122.9</v>
      </c>
      <c r="BA96" s="41">
        <v>123.3</v>
      </c>
      <c r="BB96" s="41">
        <v>123.7</v>
      </c>
      <c r="BC96" s="41">
        <v>129.5</v>
      </c>
      <c r="BD96" s="41">
        <v>131.4</v>
      </c>
      <c r="BE96" s="41">
        <v>130.9</v>
      </c>
      <c r="BF96" s="41">
        <v>134</v>
      </c>
      <c r="BG96" s="41">
        <v>145</v>
      </c>
      <c r="BH96" s="41">
        <v>143.6</v>
      </c>
      <c r="BI96" s="41">
        <v>148.30000000000001</v>
      </c>
      <c r="BJ96" s="41">
        <v>162.4</v>
      </c>
      <c r="BK96" s="41">
        <v>166.3</v>
      </c>
      <c r="BL96" s="41">
        <v>143.19999999999999</v>
      </c>
      <c r="BM96" s="41">
        <v>141.6</v>
      </c>
      <c r="BN96" s="41">
        <v>140.5</v>
      </c>
      <c r="BO96" s="41">
        <v>139.30000000000001</v>
      </c>
      <c r="BP96" s="41">
        <v>140.5</v>
      </c>
      <c r="BQ96" s="41">
        <v>137.80000000000001</v>
      </c>
      <c r="BR96" s="41">
        <v>142.69999999999999</v>
      </c>
      <c r="BS96" s="41">
        <v>147.19999999999999</v>
      </c>
      <c r="BT96" s="41">
        <v>146.30000000000001</v>
      </c>
      <c r="BU96" s="41">
        <v>138.6</v>
      </c>
      <c r="BV96" s="41">
        <v>148.80000000000001</v>
      </c>
      <c r="BW96" s="41">
        <v>153.69999999999999</v>
      </c>
      <c r="BX96" s="41">
        <v>160.1</v>
      </c>
      <c r="BY96" s="41">
        <v>176.4</v>
      </c>
      <c r="BZ96" s="41">
        <v>195.9</v>
      </c>
      <c r="CA96" s="41">
        <v>199.4</v>
      </c>
      <c r="CB96" s="41">
        <v>201.6</v>
      </c>
      <c r="CC96" s="41">
        <v>222.9</v>
      </c>
      <c r="CD96" s="41">
        <v>270</v>
      </c>
      <c r="CE96" s="41">
        <v>296.8</v>
      </c>
      <c r="CF96" s="41">
        <v>292.60000000000002</v>
      </c>
      <c r="CG96" s="41">
        <v>302.3</v>
      </c>
      <c r="CH96" s="41">
        <v>311</v>
      </c>
      <c r="CI96" s="41">
        <v>373.1</v>
      </c>
      <c r="CJ96" s="41">
        <v>518.5</v>
      </c>
      <c r="CK96" s="41">
        <v>662.7</v>
      </c>
      <c r="CL96" s="41">
        <v>1013.8</v>
      </c>
    </row>
    <row r="97" spans="1:90" x14ac:dyDescent="0.25">
      <c r="A97" s="38" t="s">
        <v>1791</v>
      </c>
      <c r="B97" s="38" t="s">
        <v>1792</v>
      </c>
      <c r="C97" s="39">
        <v>0.16446</v>
      </c>
      <c r="D97" s="41">
        <v>95</v>
      </c>
      <c r="E97" s="41">
        <v>92.5</v>
      </c>
      <c r="F97" s="41">
        <v>98.4</v>
      </c>
      <c r="G97" s="41">
        <v>104.2</v>
      </c>
      <c r="H97" s="41">
        <v>112.3</v>
      </c>
      <c r="I97" s="41">
        <v>110.9</v>
      </c>
      <c r="J97" s="41">
        <v>116.9</v>
      </c>
      <c r="K97" s="41">
        <v>106.9</v>
      </c>
      <c r="L97" s="41">
        <v>106.4</v>
      </c>
      <c r="M97" s="41">
        <v>116.7</v>
      </c>
      <c r="N97" s="41">
        <v>116.5</v>
      </c>
      <c r="O97" s="41">
        <v>123.1</v>
      </c>
      <c r="P97" s="41">
        <v>133</v>
      </c>
      <c r="Q97" s="41">
        <v>145.30000000000001</v>
      </c>
      <c r="R97" s="41">
        <v>145.4</v>
      </c>
      <c r="S97" s="41">
        <v>155.4</v>
      </c>
      <c r="T97" s="41">
        <v>172.2</v>
      </c>
      <c r="U97" s="41">
        <v>187.8</v>
      </c>
      <c r="V97" s="41">
        <v>180.4</v>
      </c>
      <c r="W97" s="41">
        <v>166.6</v>
      </c>
      <c r="X97" s="41">
        <v>147.69999999999999</v>
      </c>
      <c r="Y97" s="41">
        <v>156.9</v>
      </c>
      <c r="Z97" s="41">
        <v>149.69999999999999</v>
      </c>
      <c r="AA97" s="41">
        <v>152.30000000000001</v>
      </c>
      <c r="AB97" s="41">
        <v>169.8</v>
      </c>
      <c r="AC97" s="41">
        <v>175.3</v>
      </c>
      <c r="AD97" s="41">
        <v>164.3</v>
      </c>
      <c r="AE97" s="41">
        <v>161.1</v>
      </c>
      <c r="AF97" s="41">
        <v>157.5</v>
      </c>
      <c r="AG97" s="41">
        <v>146.5</v>
      </c>
      <c r="AH97" s="41">
        <v>144.5</v>
      </c>
      <c r="AI97" s="41">
        <v>154.19999999999999</v>
      </c>
      <c r="AJ97" s="41">
        <v>158.6</v>
      </c>
      <c r="AK97" s="41">
        <v>171.3</v>
      </c>
      <c r="AL97" s="41">
        <v>174.9</v>
      </c>
      <c r="AM97" s="41">
        <v>166</v>
      </c>
      <c r="AN97" s="41">
        <v>170.7</v>
      </c>
      <c r="AO97" s="41">
        <v>173.6</v>
      </c>
      <c r="AP97" s="41">
        <v>186.6</v>
      </c>
      <c r="AQ97" s="41">
        <v>196.8</v>
      </c>
      <c r="AR97" s="41">
        <v>217.3</v>
      </c>
      <c r="AS97" s="41">
        <v>228</v>
      </c>
      <c r="AT97" s="41">
        <v>238.6</v>
      </c>
      <c r="AU97" s="41">
        <v>249.1</v>
      </c>
      <c r="AV97" s="41">
        <v>250.2</v>
      </c>
      <c r="AW97" s="41">
        <v>169.8</v>
      </c>
      <c r="AX97" s="41">
        <v>141</v>
      </c>
      <c r="AY97" s="41">
        <v>114.9</v>
      </c>
      <c r="AZ97" s="41">
        <v>127</v>
      </c>
      <c r="BA97" s="41">
        <v>124</v>
      </c>
      <c r="BB97" s="41">
        <v>135.6</v>
      </c>
      <c r="BC97" s="41">
        <v>168.4</v>
      </c>
      <c r="BD97" s="41">
        <v>177.3</v>
      </c>
      <c r="BE97" s="41">
        <v>178.4</v>
      </c>
      <c r="BF97" s="41">
        <v>177</v>
      </c>
      <c r="BG97" s="41">
        <v>183.5</v>
      </c>
      <c r="BH97" s="41">
        <v>190.2</v>
      </c>
      <c r="BI97" s="41">
        <v>192.7</v>
      </c>
      <c r="BJ97" s="41">
        <v>200.9</v>
      </c>
      <c r="BK97" s="41">
        <v>238.1</v>
      </c>
      <c r="BL97" s="41">
        <v>246.2</v>
      </c>
      <c r="BM97" s="41">
        <v>246.9</v>
      </c>
      <c r="BN97" s="41">
        <v>268.8</v>
      </c>
      <c r="BO97" s="41">
        <v>293.3</v>
      </c>
      <c r="BP97" s="41">
        <v>290.2</v>
      </c>
      <c r="BQ97" s="41">
        <v>307.5</v>
      </c>
      <c r="BR97" s="41">
        <v>327.39999999999998</v>
      </c>
      <c r="BS97" s="41">
        <v>315.60000000000002</v>
      </c>
      <c r="BT97" s="41">
        <v>298.8</v>
      </c>
      <c r="BU97" s="41">
        <v>319.5</v>
      </c>
      <c r="BV97" s="41">
        <v>352</v>
      </c>
      <c r="BW97" s="41">
        <v>359.3</v>
      </c>
      <c r="BX97" s="41">
        <v>392.6</v>
      </c>
      <c r="BY97" s="41">
        <v>419</v>
      </c>
      <c r="BZ97" s="41">
        <v>389.2</v>
      </c>
      <c r="CA97" s="41">
        <v>429.5</v>
      </c>
      <c r="CB97" s="41">
        <v>406.2</v>
      </c>
      <c r="CC97" s="41">
        <v>405.5</v>
      </c>
      <c r="CD97" s="41">
        <v>383.2</v>
      </c>
      <c r="CE97" s="41">
        <v>367.2</v>
      </c>
      <c r="CF97" s="41">
        <v>385.9</v>
      </c>
      <c r="CG97" s="41">
        <v>384.3</v>
      </c>
      <c r="CH97" s="41">
        <v>350.1</v>
      </c>
      <c r="CI97" s="41">
        <v>360.9</v>
      </c>
      <c r="CJ97" s="41">
        <v>341.2</v>
      </c>
      <c r="CK97" s="41">
        <v>336.3</v>
      </c>
      <c r="CL97" s="41">
        <v>350</v>
      </c>
    </row>
    <row r="98" spans="1:90" x14ac:dyDescent="0.25">
      <c r="A98" s="38" t="s">
        <v>1793</v>
      </c>
      <c r="B98" s="38" t="s">
        <v>1794</v>
      </c>
      <c r="C98" s="39">
        <v>8.8029999999999997E-2</v>
      </c>
      <c r="D98" s="41">
        <v>75.5</v>
      </c>
      <c r="E98" s="41">
        <v>75.5</v>
      </c>
      <c r="F98" s="41">
        <v>75.5</v>
      </c>
      <c r="G98" s="41">
        <v>75.5</v>
      </c>
      <c r="H98" s="41">
        <v>75.5</v>
      </c>
      <c r="I98" s="41">
        <v>78.599999999999994</v>
      </c>
      <c r="J98" s="41">
        <v>75.3</v>
      </c>
      <c r="K98" s="41">
        <v>75.900000000000006</v>
      </c>
      <c r="L98" s="41">
        <v>75.900000000000006</v>
      </c>
      <c r="M98" s="41">
        <v>75.900000000000006</v>
      </c>
      <c r="N98" s="41">
        <v>74</v>
      </c>
      <c r="O98" s="41">
        <v>76.2</v>
      </c>
      <c r="P98" s="41">
        <v>76.2</v>
      </c>
      <c r="Q98" s="41">
        <v>76.2</v>
      </c>
      <c r="R98" s="41">
        <v>74.7</v>
      </c>
      <c r="S98" s="41">
        <v>73.099999999999994</v>
      </c>
      <c r="T98" s="41">
        <v>86.5</v>
      </c>
      <c r="U98" s="41">
        <v>78.8</v>
      </c>
      <c r="V98" s="41">
        <v>88.7</v>
      </c>
      <c r="W98" s="41">
        <v>91.2</v>
      </c>
      <c r="X98" s="41">
        <v>88.3</v>
      </c>
      <c r="Y98" s="41">
        <v>92</v>
      </c>
      <c r="Z98" s="41">
        <v>87.8</v>
      </c>
      <c r="AA98" s="41">
        <v>86.5</v>
      </c>
      <c r="AB98" s="41">
        <v>81.5</v>
      </c>
      <c r="AC98" s="41">
        <v>81.5</v>
      </c>
      <c r="AD98" s="41">
        <v>81.5</v>
      </c>
      <c r="AE98" s="41">
        <v>81.5</v>
      </c>
      <c r="AF98" s="41">
        <v>81.2</v>
      </c>
      <c r="AG98" s="41">
        <v>80.2</v>
      </c>
      <c r="AH98" s="41">
        <v>80.2</v>
      </c>
      <c r="AI98" s="41">
        <v>80.2</v>
      </c>
      <c r="AJ98" s="41">
        <v>80.2</v>
      </c>
      <c r="AK98" s="41">
        <v>80.2</v>
      </c>
      <c r="AL98" s="41">
        <v>80.2</v>
      </c>
      <c r="AM98" s="41">
        <v>80.2</v>
      </c>
      <c r="AN98" s="41">
        <v>80.2</v>
      </c>
      <c r="AO98" s="41">
        <v>75.900000000000006</v>
      </c>
      <c r="AP98" s="41">
        <v>74.400000000000006</v>
      </c>
      <c r="AQ98" s="41">
        <v>74.400000000000006</v>
      </c>
      <c r="AR98" s="41">
        <v>74.400000000000006</v>
      </c>
      <c r="AS98" s="41">
        <v>74.400000000000006</v>
      </c>
      <c r="AT98" s="41">
        <v>74.400000000000006</v>
      </c>
      <c r="AU98" s="41">
        <v>74.400000000000006</v>
      </c>
      <c r="AV98" s="41">
        <v>89.8</v>
      </c>
      <c r="AW98" s="41">
        <v>95</v>
      </c>
      <c r="AX98" s="41">
        <v>95</v>
      </c>
      <c r="AY98" s="41">
        <v>95</v>
      </c>
      <c r="AZ98" s="41">
        <v>91.8</v>
      </c>
      <c r="BA98" s="41">
        <v>89.6</v>
      </c>
      <c r="BB98" s="41">
        <v>89.6</v>
      </c>
      <c r="BC98" s="41">
        <v>89.6</v>
      </c>
      <c r="BD98" s="41">
        <v>99.8</v>
      </c>
      <c r="BE98" s="41">
        <v>115.1</v>
      </c>
      <c r="BF98" s="41">
        <v>101.4</v>
      </c>
      <c r="BG98" s="41">
        <v>96.8</v>
      </c>
      <c r="BH98" s="41">
        <v>96.8</v>
      </c>
      <c r="BI98" s="41">
        <v>105.3</v>
      </c>
      <c r="BJ98" s="41">
        <v>97.3</v>
      </c>
      <c r="BK98" s="41">
        <v>93.8</v>
      </c>
      <c r="BL98" s="41">
        <v>90.3</v>
      </c>
      <c r="BM98" s="41">
        <v>93.9</v>
      </c>
      <c r="BN98" s="41">
        <v>97.5</v>
      </c>
      <c r="BO98" s="41">
        <v>96</v>
      </c>
      <c r="BP98" s="41">
        <v>96.4</v>
      </c>
      <c r="BQ98" s="41">
        <v>96.4</v>
      </c>
      <c r="BR98" s="41">
        <v>96.4</v>
      </c>
      <c r="BS98" s="41">
        <v>96.1</v>
      </c>
      <c r="BT98" s="41">
        <v>118</v>
      </c>
      <c r="BU98" s="41">
        <v>140.4</v>
      </c>
      <c r="BV98" s="41">
        <v>141</v>
      </c>
      <c r="BW98" s="41">
        <v>141</v>
      </c>
      <c r="BX98" s="41">
        <v>141</v>
      </c>
      <c r="BY98" s="41">
        <v>171.4</v>
      </c>
      <c r="BZ98" s="41">
        <v>156.80000000000001</v>
      </c>
      <c r="CA98" s="41">
        <v>113</v>
      </c>
      <c r="CB98" s="41">
        <v>113</v>
      </c>
      <c r="CC98" s="41">
        <v>113</v>
      </c>
      <c r="CD98" s="41">
        <v>134.5</v>
      </c>
      <c r="CE98" s="41">
        <v>148.80000000000001</v>
      </c>
      <c r="CF98" s="41">
        <v>127.3</v>
      </c>
      <c r="CG98" s="41">
        <v>120.2</v>
      </c>
      <c r="CH98" s="41">
        <v>130.19999999999999</v>
      </c>
      <c r="CI98" s="41">
        <v>149.4</v>
      </c>
      <c r="CJ98" s="41">
        <v>149.4</v>
      </c>
      <c r="CK98" s="41">
        <v>149.4</v>
      </c>
      <c r="CL98" s="41">
        <v>143.6</v>
      </c>
    </row>
    <row r="99" spans="1:90" x14ac:dyDescent="0.25">
      <c r="A99" s="38" t="s">
        <v>1795</v>
      </c>
      <c r="B99" s="38" t="s">
        <v>1796</v>
      </c>
      <c r="C99" s="39">
        <v>0.24698000000000001</v>
      </c>
      <c r="D99" s="41">
        <v>105.2</v>
      </c>
      <c r="E99" s="41">
        <v>109.4</v>
      </c>
      <c r="F99" s="41">
        <v>105.5</v>
      </c>
      <c r="G99" s="41">
        <v>106.7</v>
      </c>
      <c r="H99" s="41">
        <v>101.6</v>
      </c>
      <c r="I99" s="41">
        <v>102.1</v>
      </c>
      <c r="J99" s="41">
        <v>101.4</v>
      </c>
      <c r="K99" s="41">
        <v>101.8</v>
      </c>
      <c r="L99" s="41">
        <v>104.3</v>
      </c>
      <c r="M99" s="41">
        <v>108.2</v>
      </c>
      <c r="N99" s="41">
        <v>113</v>
      </c>
      <c r="O99" s="41">
        <v>122.3</v>
      </c>
      <c r="P99" s="41">
        <v>116.8</v>
      </c>
      <c r="Q99" s="41">
        <v>115.5</v>
      </c>
      <c r="R99" s="41">
        <v>112.6</v>
      </c>
      <c r="S99" s="41">
        <v>112.8</v>
      </c>
      <c r="T99" s="41">
        <v>109.1</v>
      </c>
      <c r="U99" s="41">
        <v>115.2</v>
      </c>
      <c r="V99" s="41">
        <v>116.3</v>
      </c>
      <c r="W99" s="41">
        <v>117.3</v>
      </c>
      <c r="X99" s="41">
        <v>117.3</v>
      </c>
      <c r="Y99" s="41">
        <v>118.9</v>
      </c>
      <c r="Z99" s="41">
        <v>119.8</v>
      </c>
      <c r="AA99" s="41">
        <v>120.9</v>
      </c>
      <c r="AB99" s="41">
        <v>117</v>
      </c>
      <c r="AC99" s="41">
        <v>115.5</v>
      </c>
      <c r="AD99" s="41">
        <v>116</v>
      </c>
      <c r="AE99" s="41">
        <v>120.4</v>
      </c>
      <c r="AF99" s="41">
        <v>116.2</v>
      </c>
      <c r="AG99" s="41">
        <v>113.2</v>
      </c>
      <c r="AH99" s="41">
        <v>113.9</v>
      </c>
      <c r="AI99" s="41">
        <v>117.4</v>
      </c>
      <c r="AJ99" s="41">
        <v>118.7</v>
      </c>
      <c r="AK99" s="41">
        <v>124</v>
      </c>
      <c r="AL99" s="41">
        <v>126.9</v>
      </c>
      <c r="AM99" s="41">
        <v>126.5</v>
      </c>
      <c r="AN99" s="41">
        <v>124.3</v>
      </c>
      <c r="AO99" s="41">
        <v>132.4</v>
      </c>
      <c r="AP99" s="41">
        <v>131</v>
      </c>
      <c r="AQ99" s="41">
        <v>127</v>
      </c>
      <c r="AR99" s="41">
        <v>125</v>
      </c>
      <c r="AS99" s="41">
        <v>109.2</v>
      </c>
      <c r="AT99" s="41">
        <v>113.2</v>
      </c>
      <c r="AU99" s="41">
        <v>110.4</v>
      </c>
      <c r="AV99" s="41">
        <v>109.2</v>
      </c>
      <c r="AW99" s="41">
        <v>107.8</v>
      </c>
      <c r="AX99" s="41">
        <v>109.3</v>
      </c>
      <c r="AY99" s="41">
        <v>107.7</v>
      </c>
      <c r="AZ99" s="41">
        <v>108.7</v>
      </c>
      <c r="BA99" s="41">
        <v>109.8</v>
      </c>
      <c r="BB99" s="41">
        <v>112.2</v>
      </c>
      <c r="BC99" s="41">
        <v>114.3</v>
      </c>
      <c r="BD99" s="41">
        <v>114</v>
      </c>
      <c r="BE99" s="41">
        <v>116</v>
      </c>
      <c r="BF99" s="41">
        <v>119.5</v>
      </c>
      <c r="BG99" s="41">
        <v>123.3</v>
      </c>
      <c r="BH99" s="41">
        <v>139.80000000000001</v>
      </c>
      <c r="BI99" s="41">
        <v>136.4</v>
      </c>
      <c r="BJ99" s="41">
        <v>144.6</v>
      </c>
      <c r="BK99" s="41">
        <v>143</v>
      </c>
      <c r="BL99" s="41">
        <v>182.3</v>
      </c>
      <c r="BM99" s="41">
        <v>176.5</v>
      </c>
      <c r="BN99" s="41">
        <v>199.1</v>
      </c>
      <c r="BO99" s="41">
        <v>182.2</v>
      </c>
      <c r="BP99" s="41">
        <v>165.2</v>
      </c>
      <c r="BQ99" s="41">
        <v>171.3</v>
      </c>
      <c r="BR99" s="41">
        <v>173.4</v>
      </c>
      <c r="BS99" s="41">
        <v>180.7</v>
      </c>
      <c r="BT99" s="41">
        <v>186.5</v>
      </c>
      <c r="BU99" s="41">
        <v>192.7</v>
      </c>
      <c r="BV99" s="41">
        <v>190.7</v>
      </c>
      <c r="BW99" s="41">
        <v>190.3</v>
      </c>
      <c r="BX99" s="41">
        <v>193.9</v>
      </c>
      <c r="BY99" s="41">
        <v>198.5</v>
      </c>
      <c r="BZ99" s="41">
        <v>205.8</v>
      </c>
      <c r="CA99" s="41">
        <v>200.6</v>
      </c>
      <c r="CB99" s="41">
        <v>176.8</v>
      </c>
      <c r="CC99" s="41">
        <v>179.5</v>
      </c>
      <c r="CD99" s="41">
        <v>182.7</v>
      </c>
      <c r="CE99" s="41">
        <v>188.2</v>
      </c>
      <c r="CF99" s="41">
        <v>189.8</v>
      </c>
      <c r="CG99" s="41">
        <v>191.2</v>
      </c>
      <c r="CH99" s="41">
        <v>196.9</v>
      </c>
      <c r="CI99" s="41">
        <v>198.9</v>
      </c>
      <c r="CJ99" s="41">
        <v>198.5</v>
      </c>
      <c r="CK99" s="41">
        <v>197.4</v>
      </c>
      <c r="CL99" s="41">
        <v>202.2</v>
      </c>
    </row>
    <row r="100" spans="1:90" x14ac:dyDescent="0.25">
      <c r="A100" s="38" t="s">
        <v>1797</v>
      </c>
      <c r="B100" s="38" t="s">
        <v>1798</v>
      </c>
      <c r="C100" s="39">
        <v>0.21326000000000001</v>
      </c>
      <c r="D100" s="41">
        <v>96</v>
      </c>
      <c r="E100" s="41">
        <v>90.6</v>
      </c>
      <c r="F100" s="41">
        <v>84.1</v>
      </c>
      <c r="G100" s="41">
        <v>86.5</v>
      </c>
      <c r="H100" s="41">
        <v>97.2</v>
      </c>
      <c r="I100" s="41">
        <v>90.1</v>
      </c>
      <c r="J100" s="41">
        <v>89.2</v>
      </c>
      <c r="K100" s="41">
        <v>96</v>
      </c>
      <c r="L100" s="41">
        <v>98.9</v>
      </c>
      <c r="M100" s="41">
        <v>115</v>
      </c>
      <c r="N100" s="41">
        <v>113.6</v>
      </c>
      <c r="O100" s="41">
        <v>117.9</v>
      </c>
      <c r="P100" s="41">
        <v>112.2</v>
      </c>
      <c r="Q100" s="41">
        <v>134.4</v>
      </c>
      <c r="R100" s="41">
        <v>94.8</v>
      </c>
      <c r="S100" s="41">
        <v>93.8</v>
      </c>
      <c r="T100" s="41">
        <v>100.8</v>
      </c>
      <c r="U100" s="41">
        <v>93.9</v>
      </c>
      <c r="V100" s="41">
        <v>100.6</v>
      </c>
      <c r="W100" s="41">
        <v>106</v>
      </c>
      <c r="X100" s="41">
        <v>120.5</v>
      </c>
      <c r="Y100" s="41">
        <v>115.6</v>
      </c>
      <c r="Z100" s="41">
        <v>105.3</v>
      </c>
      <c r="AA100" s="41">
        <v>112.4</v>
      </c>
      <c r="AB100" s="41">
        <v>109.4</v>
      </c>
      <c r="AC100" s="41">
        <v>107.4</v>
      </c>
      <c r="AD100" s="41">
        <v>107.9</v>
      </c>
      <c r="AE100" s="41">
        <v>121.4</v>
      </c>
      <c r="AF100" s="41">
        <v>113.9</v>
      </c>
      <c r="AG100" s="41">
        <v>117.2</v>
      </c>
      <c r="AH100" s="41">
        <v>109.1</v>
      </c>
      <c r="AI100" s="41">
        <v>138.30000000000001</v>
      </c>
      <c r="AJ100" s="41">
        <v>149.5</v>
      </c>
      <c r="AK100" s="41">
        <v>134.80000000000001</v>
      </c>
      <c r="AL100" s="41">
        <v>163.5</v>
      </c>
      <c r="AM100" s="41">
        <v>164.6</v>
      </c>
      <c r="AN100" s="41">
        <v>110</v>
      </c>
      <c r="AO100" s="41">
        <v>119</v>
      </c>
      <c r="AP100" s="41">
        <v>116.1</v>
      </c>
      <c r="AQ100" s="41">
        <v>109.1</v>
      </c>
      <c r="AR100" s="41">
        <v>118.2</v>
      </c>
      <c r="AS100" s="41">
        <v>126</v>
      </c>
      <c r="AT100" s="41">
        <v>133.1</v>
      </c>
      <c r="AU100" s="41">
        <v>133.69999999999999</v>
      </c>
      <c r="AV100" s="41">
        <v>122.3</v>
      </c>
      <c r="AW100" s="41">
        <v>159.6</v>
      </c>
      <c r="AX100" s="41">
        <v>195.4</v>
      </c>
      <c r="AY100" s="41">
        <v>184.2</v>
      </c>
      <c r="AZ100" s="41">
        <v>181.9</v>
      </c>
      <c r="BA100" s="41">
        <v>181.9</v>
      </c>
      <c r="BB100" s="41">
        <v>181.9</v>
      </c>
      <c r="BC100" s="41">
        <v>181.9</v>
      </c>
      <c r="BD100" s="41">
        <v>181.9</v>
      </c>
      <c r="BE100" s="41">
        <v>181.9</v>
      </c>
      <c r="BF100" s="41">
        <v>181.9</v>
      </c>
      <c r="BG100" s="41">
        <v>181.9</v>
      </c>
      <c r="BH100" s="41">
        <v>181.9</v>
      </c>
      <c r="BI100" s="41">
        <v>181.9</v>
      </c>
      <c r="BJ100" s="41">
        <v>181.9</v>
      </c>
      <c r="BK100" s="41">
        <v>181.9</v>
      </c>
      <c r="BL100" s="41">
        <v>183.2</v>
      </c>
      <c r="BM100" s="41">
        <v>181.5</v>
      </c>
      <c r="BN100" s="41">
        <v>148.6</v>
      </c>
      <c r="BO100" s="41">
        <v>148.9</v>
      </c>
      <c r="BP100" s="41">
        <v>156.69999999999999</v>
      </c>
      <c r="BQ100" s="41">
        <v>165.1</v>
      </c>
      <c r="BR100" s="41">
        <v>138.80000000000001</v>
      </c>
      <c r="BS100" s="41">
        <v>158.30000000000001</v>
      </c>
      <c r="BT100" s="41">
        <v>170.9</v>
      </c>
      <c r="BU100" s="41">
        <v>209.1</v>
      </c>
      <c r="BV100" s="41">
        <v>240.2</v>
      </c>
      <c r="BW100" s="41">
        <v>250.2</v>
      </c>
      <c r="BX100" s="41">
        <v>252.4</v>
      </c>
      <c r="BY100" s="41">
        <v>161.4</v>
      </c>
      <c r="BZ100" s="41">
        <v>130.9</v>
      </c>
      <c r="CA100" s="41">
        <v>118.2</v>
      </c>
      <c r="CB100" s="41">
        <v>144.6</v>
      </c>
      <c r="CC100" s="41">
        <v>147.6</v>
      </c>
      <c r="CD100" s="41">
        <v>136.69999999999999</v>
      </c>
      <c r="CE100" s="41">
        <v>152.6</v>
      </c>
      <c r="CF100" s="41">
        <v>146.5</v>
      </c>
      <c r="CG100" s="41">
        <v>135.19999999999999</v>
      </c>
      <c r="CH100" s="41">
        <v>139.5</v>
      </c>
      <c r="CI100" s="41">
        <v>159</v>
      </c>
      <c r="CJ100" s="41">
        <v>183.8</v>
      </c>
      <c r="CK100" s="41">
        <v>232.3</v>
      </c>
      <c r="CL100" s="41">
        <v>150.9</v>
      </c>
    </row>
    <row r="101" spans="1:90" x14ac:dyDescent="0.25">
      <c r="A101" s="38" t="s">
        <v>1799</v>
      </c>
      <c r="B101" s="38" t="s">
        <v>1800</v>
      </c>
      <c r="C101" s="39">
        <v>0.14928</v>
      </c>
      <c r="D101" s="41">
        <v>89.9</v>
      </c>
      <c r="E101" s="41">
        <v>85.2</v>
      </c>
      <c r="F101" s="41">
        <v>78.900000000000006</v>
      </c>
      <c r="G101" s="41">
        <v>84.2</v>
      </c>
      <c r="H101" s="41">
        <v>96.5</v>
      </c>
      <c r="I101" s="41">
        <v>88.4</v>
      </c>
      <c r="J101" s="41">
        <v>87.1</v>
      </c>
      <c r="K101" s="41">
        <v>93.3</v>
      </c>
      <c r="L101" s="41">
        <v>98.4</v>
      </c>
      <c r="M101" s="41">
        <v>118.8</v>
      </c>
      <c r="N101" s="41">
        <v>117.8</v>
      </c>
      <c r="O101" s="41">
        <v>123.2</v>
      </c>
      <c r="P101" s="41">
        <v>111.7</v>
      </c>
      <c r="Q101" s="41">
        <v>130</v>
      </c>
      <c r="R101" s="41">
        <v>94.5</v>
      </c>
      <c r="S101" s="41">
        <v>93.1</v>
      </c>
      <c r="T101" s="41">
        <v>105.5</v>
      </c>
      <c r="U101" s="41">
        <v>95.6</v>
      </c>
      <c r="V101" s="41">
        <v>102.3</v>
      </c>
      <c r="W101" s="41">
        <v>109</v>
      </c>
      <c r="X101" s="41">
        <v>118.1</v>
      </c>
      <c r="Y101" s="41">
        <v>113.5</v>
      </c>
      <c r="Z101" s="41">
        <v>97.9</v>
      </c>
      <c r="AA101" s="41">
        <v>92.6</v>
      </c>
      <c r="AB101" s="41">
        <v>92.5</v>
      </c>
      <c r="AC101" s="41">
        <v>91</v>
      </c>
      <c r="AD101" s="41">
        <v>92.5</v>
      </c>
      <c r="AE101" s="41">
        <v>108.4</v>
      </c>
      <c r="AF101" s="41">
        <v>100.3</v>
      </c>
      <c r="AG101" s="41">
        <v>103.5</v>
      </c>
      <c r="AH101" s="41">
        <v>91.9</v>
      </c>
      <c r="AI101" s="41">
        <v>132.30000000000001</v>
      </c>
      <c r="AJ101" s="41">
        <v>149.4</v>
      </c>
      <c r="AK101" s="41">
        <v>100</v>
      </c>
      <c r="AL101" s="41">
        <v>145.30000000000001</v>
      </c>
      <c r="AM101" s="41">
        <v>144</v>
      </c>
      <c r="AN101" s="41">
        <v>93.4</v>
      </c>
      <c r="AO101" s="41">
        <v>105.2</v>
      </c>
      <c r="AP101" s="41">
        <v>103.7</v>
      </c>
      <c r="AQ101" s="41">
        <v>96.3</v>
      </c>
      <c r="AR101" s="41">
        <v>91</v>
      </c>
      <c r="AS101" s="41">
        <v>111.8</v>
      </c>
      <c r="AT101" s="41">
        <v>120.2</v>
      </c>
      <c r="AU101" s="41">
        <v>120.5</v>
      </c>
      <c r="AV101" s="41">
        <v>118.2</v>
      </c>
      <c r="AW101" s="41">
        <v>138.30000000000001</v>
      </c>
      <c r="AX101" s="41">
        <v>187.1</v>
      </c>
      <c r="AY101" s="41">
        <v>162.69999999999999</v>
      </c>
      <c r="AZ101" s="41">
        <v>159.80000000000001</v>
      </c>
      <c r="BA101" s="41">
        <v>159.80000000000001</v>
      </c>
      <c r="BB101" s="41">
        <v>159.80000000000001</v>
      </c>
      <c r="BC101" s="41">
        <v>159.80000000000001</v>
      </c>
      <c r="BD101" s="41">
        <v>159.80000000000001</v>
      </c>
      <c r="BE101" s="41">
        <v>159.80000000000001</v>
      </c>
      <c r="BF101" s="41">
        <v>159.80000000000001</v>
      </c>
      <c r="BG101" s="41">
        <v>159.80000000000001</v>
      </c>
      <c r="BH101" s="41">
        <v>159.80000000000001</v>
      </c>
      <c r="BI101" s="41">
        <v>159.80000000000001</v>
      </c>
      <c r="BJ101" s="41">
        <v>159.80000000000001</v>
      </c>
      <c r="BK101" s="41">
        <v>159.80000000000001</v>
      </c>
      <c r="BL101" s="41">
        <v>160.9</v>
      </c>
      <c r="BM101" s="41">
        <v>165.4</v>
      </c>
      <c r="BN101" s="41">
        <v>138.9</v>
      </c>
      <c r="BO101" s="41">
        <v>146</v>
      </c>
      <c r="BP101" s="41">
        <v>159.1</v>
      </c>
      <c r="BQ101" s="41">
        <v>176.2</v>
      </c>
      <c r="BR101" s="41">
        <v>140.5</v>
      </c>
      <c r="BS101" s="41">
        <v>157.69999999999999</v>
      </c>
      <c r="BT101" s="41">
        <v>180.1</v>
      </c>
      <c r="BU101" s="41">
        <v>238.1</v>
      </c>
      <c r="BV101" s="41">
        <v>253.7</v>
      </c>
      <c r="BW101" s="41">
        <v>262</v>
      </c>
      <c r="BX101" s="41">
        <v>246.3</v>
      </c>
      <c r="BY101" s="41">
        <v>159.30000000000001</v>
      </c>
      <c r="BZ101" s="41">
        <v>134.6</v>
      </c>
      <c r="CA101" s="41">
        <v>126</v>
      </c>
      <c r="CB101" s="41">
        <v>158</v>
      </c>
      <c r="CC101" s="41">
        <v>155.69999999999999</v>
      </c>
      <c r="CD101" s="41">
        <v>136</v>
      </c>
      <c r="CE101" s="41">
        <v>144.5</v>
      </c>
      <c r="CF101" s="41">
        <v>140.19999999999999</v>
      </c>
      <c r="CG101" s="41">
        <v>132.80000000000001</v>
      </c>
      <c r="CH101" s="41">
        <v>141.30000000000001</v>
      </c>
      <c r="CI101" s="41">
        <v>152.4</v>
      </c>
      <c r="CJ101" s="41">
        <v>161.6</v>
      </c>
      <c r="CK101" s="41">
        <v>230.6</v>
      </c>
      <c r="CL101" s="41">
        <v>152.1</v>
      </c>
    </row>
    <row r="102" spans="1:90" x14ac:dyDescent="0.25">
      <c r="A102" s="38" t="s">
        <v>1801</v>
      </c>
      <c r="B102" s="38" t="s">
        <v>1802</v>
      </c>
      <c r="C102" s="39">
        <v>3.1989999999999998E-2</v>
      </c>
      <c r="D102" s="41">
        <v>121.9</v>
      </c>
      <c r="E102" s="41">
        <v>112.9</v>
      </c>
      <c r="F102" s="41">
        <v>101.9</v>
      </c>
      <c r="G102" s="41">
        <v>92.3</v>
      </c>
      <c r="H102" s="41">
        <v>91.3</v>
      </c>
      <c r="I102" s="41">
        <v>82</v>
      </c>
      <c r="J102" s="41">
        <v>93.1</v>
      </c>
      <c r="K102" s="41">
        <v>101.6</v>
      </c>
      <c r="L102" s="41">
        <v>101.6</v>
      </c>
      <c r="M102" s="41">
        <v>105.8</v>
      </c>
      <c r="N102" s="41">
        <v>105.8</v>
      </c>
      <c r="O102" s="41">
        <v>108.1</v>
      </c>
      <c r="P102" s="41">
        <v>143.69999999999999</v>
      </c>
      <c r="Q102" s="41">
        <v>181.3</v>
      </c>
      <c r="R102" s="41">
        <v>105.7</v>
      </c>
      <c r="S102" s="41">
        <v>88.2</v>
      </c>
      <c r="T102" s="41">
        <v>93.5</v>
      </c>
      <c r="U102" s="41">
        <v>78</v>
      </c>
      <c r="V102" s="41">
        <v>91.2</v>
      </c>
      <c r="W102" s="41">
        <v>104.4</v>
      </c>
      <c r="X102" s="41">
        <v>136.1</v>
      </c>
      <c r="Y102" s="41">
        <v>125.7</v>
      </c>
      <c r="Z102" s="41">
        <v>140.80000000000001</v>
      </c>
      <c r="AA102" s="41">
        <v>213.1</v>
      </c>
      <c r="AB102" s="41">
        <v>138.5</v>
      </c>
      <c r="AC102" s="41">
        <v>138.5</v>
      </c>
      <c r="AD102" s="41">
        <v>138.5</v>
      </c>
      <c r="AE102" s="41">
        <v>141.5</v>
      </c>
      <c r="AF102" s="41">
        <v>126.6</v>
      </c>
      <c r="AG102" s="41">
        <v>119.7</v>
      </c>
      <c r="AH102" s="41">
        <v>136.69999999999999</v>
      </c>
      <c r="AI102" s="41">
        <v>136.9</v>
      </c>
      <c r="AJ102" s="41">
        <v>146.69999999999999</v>
      </c>
      <c r="AK102" s="41">
        <v>226.3</v>
      </c>
      <c r="AL102" s="41">
        <v>232.5</v>
      </c>
      <c r="AM102" s="41">
        <v>228.5</v>
      </c>
      <c r="AN102" s="41">
        <v>132.1</v>
      </c>
      <c r="AO102" s="41">
        <v>137</v>
      </c>
      <c r="AP102" s="41">
        <v>102.3</v>
      </c>
      <c r="AQ102" s="41">
        <v>112.9</v>
      </c>
      <c r="AR102" s="41">
        <v>192.1</v>
      </c>
      <c r="AS102" s="41">
        <v>136.5</v>
      </c>
      <c r="AT102" s="41">
        <v>130.80000000000001</v>
      </c>
      <c r="AU102" s="41">
        <v>130.4</v>
      </c>
      <c r="AV102" s="41">
        <v>120.9</v>
      </c>
      <c r="AW102" s="41">
        <v>207.2</v>
      </c>
      <c r="AX102" s="41">
        <v>228.6</v>
      </c>
      <c r="AY102" s="41">
        <v>247.3</v>
      </c>
      <c r="AZ102" s="41">
        <v>275</v>
      </c>
      <c r="BA102" s="41">
        <v>275</v>
      </c>
      <c r="BB102" s="41">
        <v>275</v>
      </c>
      <c r="BC102" s="41">
        <v>275</v>
      </c>
      <c r="BD102" s="41">
        <v>275</v>
      </c>
      <c r="BE102" s="41">
        <v>275</v>
      </c>
      <c r="BF102" s="41">
        <v>275</v>
      </c>
      <c r="BG102" s="41">
        <v>275</v>
      </c>
      <c r="BH102" s="41">
        <v>275</v>
      </c>
      <c r="BI102" s="41">
        <v>275</v>
      </c>
      <c r="BJ102" s="41">
        <v>275</v>
      </c>
      <c r="BK102" s="41">
        <v>275</v>
      </c>
      <c r="BL102" s="41">
        <v>278.60000000000002</v>
      </c>
      <c r="BM102" s="41">
        <v>246.8</v>
      </c>
      <c r="BN102" s="41">
        <v>148.4</v>
      </c>
      <c r="BO102" s="41">
        <v>118.4</v>
      </c>
      <c r="BP102" s="41">
        <v>105.8</v>
      </c>
      <c r="BQ102" s="41">
        <v>119.5</v>
      </c>
      <c r="BR102" s="41">
        <v>118.3</v>
      </c>
      <c r="BS102" s="41">
        <v>155.19999999999999</v>
      </c>
      <c r="BT102" s="41">
        <v>126</v>
      </c>
      <c r="BU102" s="41">
        <v>106.9</v>
      </c>
      <c r="BV102" s="41">
        <v>180.3</v>
      </c>
      <c r="BW102" s="41">
        <v>220</v>
      </c>
      <c r="BX102" s="41">
        <v>366.9</v>
      </c>
      <c r="BY102" s="41">
        <v>196.8</v>
      </c>
      <c r="BZ102" s="41">
        <v>117.4</v>
      </c>
      <c r="CA102" s="41">
        <v>86</v>
      </c>
      <c r="CB102" s="41">
        <v>97.5</v>
      </c>
      <c r="CC102" s="41">
        <v>124</v>
      </c>
      <c r="CD102" s="41">
        <v>95.2</v>
      </c>
      <c r="CE102" s="41">
        <v>124.2</v>
      </c>
      <c r="CF102" s="41">
        <v>112.9</v>
      </c>
      <c r="CG102" s="41">
        <v>114.5</v>
      </c>
      <c r="CH102" s="41">
        <v>160.69999999999999</v>
      </c>
      <c r="CI102" s="41">
        <v>249.4</v>
      </c>
      <c r="CJ102" s="41">
        <v>340.7</v>
      </c>
      <c r="CK102" s="41">
        <v>309.7</v>
      </c>
      <c r="CL102" s="41">
        <v>155.5</v>
      </c>
    </row>
    <row r="103" spans="1:90" x14ac:dyDescent="0.25">
      <c r="A103" s="38" t="s">
        <v>1803</v>
      </c>
      <c r="B103" s="38" t="s">
        <v>1804</v>
      </c>
      <c r="C103" s="39">
        <v>3.1989999999999998E-2</v>
      </c>
      <c r="D103" s="41">
        <v>98.3</v>
      </c>
      <c r="E103" s="41">
        <v>93.4</v>
      </c>
      <c r="F103" s="41">
        <v>90.5</v>
      </c>
      <c r="G103" s="41">
        <v>91.2</v>
      </c>
      <c r="H103" s="41">
        <v>106.3</v>
      </c>
      <c r="I103" s="41">
        <v>106.1</v>
      </c>
      <c r="J103" s="41">
        <v>95</v>
      </c>
      <c r="K103" s="41">
        <v>103.4</v>
      </c>
      <c r="L103" s="41">
        <v>98.2</v>
      </c>
      <c r="M103" s="41">
        <v>106.4</v>
      </c>
      <c r="N103" s="41">
        <v>101.8</v>
      </c>
      <c r="O103" s="41">
        <v>102.8</v>
      </c>
      <c r="P103" s="41">
        <v>82.8</v>
      </c>
      <c r="Q103" s="41">
        <v>108</v>
      </c>
      <c r="R103" s="41">
        <v>85.3</v>
      </c>
      <c r="S103" s="41">
        <v>102.5</v>
      </c>
      <c r="T103" s="41">
        <v>86.5</v>
      </c>
      <c r="U103" s="41">
        <v>102</v>
      </c>
      <c r="V103" s="41">
        <v>102</v>
      </c>
      <c r="W103" s="41">
        <v>93.8</v>
      </c>
      <c r="X103" s="41">
        <v>116.4</v>
      </c>
      <c r="Y103" s="41">
        <v>115</v>
      </c>
      <c r="Z103" s="41">
        <v>104.7</v>
      </c>
      <c r="AA103" s="41">
        <v>104.3</v>
      </c>
      <c r="AB103" s="41">
        <v>159.19999999999999</v>
      </c>
      <c r="AC103" s="41">
        <v>152.5</v>
      </c>
      <c r="AD103" s="41">
        <v>149.1</v>
      </c>
      <c r="AE103" s="41">
        <v>162.1</v>
      </c>
      <c r="AF103" s="41">
        <v>164.4</v>
      </c>
      <c r="AG103" s="41">
        <v>178.7</v>
      </c>
      <c r="AH103" s="41">
        <v>161.6</v>
      </c>
      <c r="AI103" s="41">
        <v>167.4</v>
      </c>
      <c r="AJ103" s="41">
        <v>152.9</v>
      </c>
      <c r="AK103" s="41">
        <v>206</v>
      </c>
      <c r="AL103" s="41">
        <v>179.5</v>
      </c>
      <c r="AM103" s="41">
        <v>196.9</v>
      </c>
      <c r="AN103" s="41">
        <v>165.4</v>
      </c>
      <c r="AO103" s="41">
        <v>165.3</v>
      </c>
      <c r="AP103" s="41">
        <v>187.4</v>
      </c>
      <c r="AQ103" s="41">
        <v>165.1</v>
      </c>
      <c r="AR103" s="41">
        <v>171.2</v>
      </c>
      <c r="AS103" s="41">
        <v>181.5</v>
      </c>
      <c r="AT103" s="41">
        <v>195.5</v>
      </c>
      <c r="AU103" s="41">
        <v>198</v>
      </c>
      <c r="AV103" s="41">
        <v>142.4</v>
      </c>
      <c r="AW103" s="41">
        <v>211.3</v>
      </c>
      <c r="AX103" s="41">
        <v>200.7</v>
      </c>
      <c r="AY103" s="41">
        <v>221.6</v>
      </c>
      <c r="AZ103" s="41">
        <v>191.6</v>
      </c>
      <c r="BA103" s="41">
        <v>191.6</v>
      </c>
      <c r="BB103" s="41">
        <v>191.6</v>
      </c>
      <c r="BC103" s="41">
        <v>191.6</v>
      </c>
      <c r="BD103" s="41">
        <v>191.6</v>
      </c>
      <c r="BE103" s="41">
        <v>191.6</v>
      </c>
      <c r="BF103" s="41">
        <v>191.6</v>
      </c>
      <c r="BG103" s="41">
        <v>191.6</v>
      </c>
      <c r="BH103" s="41">
        <v>191.6</v>
      </c>
      <c r="BI103" s="41">
        <v>191.6</v>
      </c>
      <c r="BJ103" s="41">
        <v>191.6</v>
      </c>
      <c r="BK103" s="41">
        <v>191.6</v>
      </c>
      <c r="BL103" s="41">
        <v>191.6</v>
      </c>
      <c r="BM103" s="41">
        <v>191.6</v>
      </c>
      <c r="BN103" s="41">
        <v>194</v>
      </c>
      <c r="BO103" s="41">
        <v>192.8</v>
      </c>
      <c r="BP103" s="41">
        <v>196.5</v>
      </c>
      <c r="BQ103" s="41">
        <v>159.30000000000001</v>
      </c>
      <c r="BR103" s="41">
        <v>151.69999999999999</v>
      </c>
      <c r="BS103" s="41">
        <v>164.4</v>
      </c>
      <c r="BT103" s="41">
        <v>172.8</v>
      </c>
      <c r="BU103" s="41">
        <v>176.2</v>
      </c>
      <c r="BV103" s="41">
        <v>237.3</v>
      </c>
      <c r="BW103" s="41">
        <v>225.2</v>
      </c>
      <c r="BX103" s="41">
        <v>166.2</v>
      </c>
      <c r="BY103" s="41">
        <v>135.6</v>
      </c>
      <c r="BZ103" s="41">
        <v>127.6</v>
      </c>
      <c r="CA103" s="41">
        <v>113.8</v>
      </c>
      <c r="CB103" s="41">
        <v>129</v>
      </c>
      <c r="CC103" s="41">
        <v>132.9</v>
      </c>
      <c r="CD103" s="41">
        <v>181.2</v>
      </c>
      <c r="CE103" s="41">
        <v>218.8</v>
      </c>
      <c r="CF103" s="41">
        <v>209.7</v>
      </c>
      <c r="CG103" s="41">
        <v>166.7</v>
      </c>
      <c r="CH103" s="41">
        <v>109.4</v>
      </c>
      <c r="CI103" s="41">
        <v>98.9</v>
      </c>
      <c r="CJ103" s="41">
        <v>130.4</v>
      </c>
      <c r="CK103" s="41">
        <v>162.9</v>
      </c>
      <c r="CL103" s="41">
        <v>141.1</v>
      </c>
    </row>
    <row r="104" spans="1:90" x14ac:dyDescent="0.25">
      <c r="A104" s="38" t="s">
        <v>1805</v>
      </c>
      <c r="B104" s="38" t="s">
        <v>1806</v>
      </c>
      <c r="C104" s="39">
        <v>1.5235000000000001</v>
      </c>
      <c r="D104" s="41">
        <v>101.8</v>
      </c>
      <c r="E104" s="41">
        <v>103.5</v>
      </c>
      <c r="F104" s="41">
        <v>111.5</v>
      </c>
      <c r="G104" s="41">
        <v>99.3</v>
      </c>
      <c r="H104" s="41">
        <v>95.2</v>
      </c>
      <c r="I104" s="41">
        <v>104.7</v>
      </c>
      <c r="J104" s="41">
        <v>110.3</v>
      </c>
      <c r="K104" s="41">
        <v>123</v>
      </c>
      <c r="L104" s="41">
        <v>125.3</v>
      </c>
      <c r="M104" s="41">
        <v>123</v>
      </c>
      <c r="N104" s="41">
        <v>120.4</v>
      </c>
      <c r="O104" s="41">
        <v>125.2</v>
      </c>
      <c r="P104" s="41">
        <v>120.8</v>
      </c>
      <c r="Q104" s="41">
        <v>116.1</v>
      </c>
      <c r="R104" s="41">
        <v>118.5</v>
      </c>
      <c r="S104" s="41">
        <v>135</v>
      </c>
      <c r="T104" s="41">
        <v>137</v>
      </c>
      <c r="U104" s="41">
        <v>138.5</v>
      </c>
      <c r="V104" s="41">
        <v>148.5</v>
      </c>
      <c r="W104" s="41">
        <v>146.6</v>
      </c>
      <c r="X104" s="41">
        <v>128.6</v>
      </c>
      <c r="Y104" s="41">
        <v>139.5</v>
      </c>
      <c r="Z104" s="41">
        <v>139.5</v>
      </c>
      <c r="AA104" s="41">
        <v>143</v>
      </c>
      <c r="AB104" s="41">
        <v>120.9</v>
      </c>
      <c r="AC104" s="41">
        <v>127.4</v>
      </c>
      <c r="AD104" s="41">
        <v>134.80000000000001</v>
      </c>
      <c r="AE104" s="41">
        <v>143.4</v>
      </c>
      <c r="AF104" s="41">
        <v>144.4</v>
      </c>
      <c r="AG104" s="41">
        <v>146.9</v>
      </c>
      <c r="AH104" s="41">
        <v>154.4</v>
      </c>
      <c r="AI104" s="41">
        <v>149.19999999999999</v>
      </c>
      <c r="AJ104" s="41">
        <v>153.6</v>
      </c>
      <c r="AK104" s="41">
        <v>144.19999999999999</v>
      </c>
      <c r="AL104" s="41">
        <v>157</v>
      </c>
      <c r="AM104" s="41">
        <v>156.6</v>
      </c>
      <c r="AN104" s="41">
        <v>147.1</v>
      </c>
      <c r="AO104" s="41">
        <v>163.80000000000001</v>
      </c>
      <c r="AP104" s="41">
        <v>172.8</v>
      </c>
      <c r="AQ104" s="41">
        <v>186.1</v>
      </c>
      <c r="AR104" s="41">
        <v>193.4</v>
      </c>
      <c r="AS104" s="41">
        <v>231.7</v>
      </c>
      <c r="AT104" s="41">
        <v>230.2</v>
      </c>
      <c r="AU104" s="41">
        <v>195.6</v>
      </c>
      <c r="AV104" s="41">
        <v>173.6</v>
      </c>
      <c r="AW104" s="41">
        <v>176.8</v>
      </c>
      <c r="AX104" s="41">
        <v>176.9</v>
      </c>
      <c r="AY104" s="41">
        <v>178.1</v>
      </c>
      <c r="AZ104" s="41">
        <v>163.9</v>
      </c>
      <c r="BA104" s="41">
        <v>164</v>
      </c>
      <c r="BB104" s="41">
        <v>167.9</v>
      </c>
      <c r="BC104" s="41">
        <v>182.6</v>
      </c>
      <c r="BD104" s="41">
        <v>190.2</v>
      </c>
      <c r="BE104" s="41">
        <v>201.5</v>
      </c>
      <c r="BF104" s="41">
        <v>187</v>
      </c>
      <c r="BG104" s="41">
        <v>200.7</v>
      </c>
      <c r="BH104" s="41">
        <v>193.5</v>
      </c>
      <c r="BI104" s="41">
        <v>197.1</v>
      </c>
      <c r="BJ104" s="41">
        <v>203.3</v>
      </c>
      <c r="BK104" s="41">
        <v>200.1</v>
      </c>
      <c r="BL104" s="41">
        <v>223.9</v>
      </c>
      <c r="BM104" s="41">
        <v>223.5</v>
      </c>
      <c r="BN104" s="41">
        <v>231.6</v>
      </c>
      <c r="BO104" s="41">
        <v>245.7</v>
      </c>
      <c r="BP104" s="41">
        <v>238.4</v>
      </c>
      <c r="BQ104" s="41">
        <v>246</v>
      </c>
      <c r="BR104" s="41">
        <v>246.1</v>
      </c>
      <c r="BS104" s="41">
        <v>248.4</v>
      </c>
      <c r="BT104" s="41">
        <v>245.3</v>
      </c>
      <c r="BU104" s="41">
        <v>255</v>
      </c>
      <c r="BV104" s="41">
        <v>263.2</v>
      </c>
      <c r="BW104" s="41">
        <v>261.3</v>
      </c>
      <c r="BX104" s="41">
        <v>260</v>
      </c>
      <c r="BY104" s="41">
        <v>263.10000000000002</v>
      </c>
      <c r="BZ104" s="41">
        <v>266.8</v>
      </c>
      <c r="CA104" s="41">
        <v>303.60000000000002</v>
      </c>
      <c r="CB104" s="41">
        <v>308.89999999999998</v>
      </c>
      <c r="CC104" s="41">
        <v>303.60000000000002</v>
      </c>
      <c r="CD104" s="41">
        <v>309.7</v>
      </c>
      <c r="CE104" s="41">
        <v>301.89999999999998</v>
      </c>
      <c r="CF104" s="41">
        <v>309.3</v>
      </c>
      <c r="CG104" s="41">
        <v>312.8</v>
      </c>
      <c r="CH104" s="41">
        <v>322.5</v>
      </c>
      <c r="CI104" s="41">
        <v>328.7</v>
      </c>
      <c r="CJ104" s="41">
        <v>339.9</v>
      </c>
      <c r="CK104" s="41">
        <v>348.1</v>
      </c>
      <c r="CL104" s="41">
        <v>358.8</v>
      </c>
    </row>
    <row r="105" spans="1:90" x14ac:dyDescent="0.25">
      <c r="A105" s="38" t="s">
        <v>1807</v>
      </c>
      <c r="B105" s="38" t="s">
        <v>1808</v>
      </c>
      <c r="C105" s="39">
        <v>0.48859000000000002</v>
      </c>
      <c r="D105" s="41">
        <v>101.7</v>
      </c>
      <c r="E105" s="41">
        <v>99.4</v>
      </c>
      <c r="F105" s="41">
        <v>98.3</v>
      </c>
      <c r="G105" s="41">
        <v>105.6</v>
      </c>
      <c r="H105" s="41">
        <v>108.3</v>
      </c>
      <c r="I105" s="41">
        <v>114.5</v>
      </c>
      <c r="J105" s="41">
        <v>121.4</v>
      </c>
      <c r="K105" s="41">
        <v>127.7</v>
      </c>
      <c r="L105" s="41">
        <v>133.1</v>
      </c>
      <c r="M105" s="41">
        <v>134.19999999999999</v>
      </c>
      <c r="N105" s="41">
        <v>133.5</v>
      </c>
      <c r="O105" s="41">
        <v>142.5</v>
      </c>
      <c r="P105" s="41">
        <v>141.80000000000001</v>
      </c>
      <c r="Q105" s="41">
        <v>135.80000000000001</v>
      </c>
      <c r="R105" s="41">
        <v>136.69999999999999</v>
      </c>
      <c r="S105" s="41">
        <v>154</v>
      </c>
      <c r="T105" s="41">
        <v>157.80000000000001</v>
      </c>
      <c r="U105" s="41">
        <v>164.8</v>
      </c>
      <c r="V105" s="41">
        <v>170.2</v>
      </c>
      <c r="W105" s="41">
        <v>165</v>
      </c>
      <c r="X105" s="41">
        <v>164.3</v>
      </c>
      <c r="Y105" s="41">
        <v>163.30000000000001</v>
      </c>
      <c r="Z105" s="41">
        <v>163.6</v>
      </c>
      <c r="AA105" s="41">
        <v>160</v>
      </c>
      <c r="AB105" s="41">
        <v>157.5</v>
      </c>
      <c r="AC105" s="41">
        <v>160.6</v>
      </c>
      <c r="AD105" s="41">
        <v>164.6</v>
      </c>
      <c r="AE105" s="41">
        <v>179.5</v>
      </c>
      <c r="AF105" s="41">
        <v>193</v>
      </c>
      <c r="AG105" s="41">
        <v>190.3</v>
      </c>
      <c r="AH105" s="41">
        <v>189.9</v>
      </c>
      <c r="AI105" s="41">
        <v>188.5</v>
      </c>
      <c r="AJ105" s="41">
        <v>188.4</v>
      </c>
      <c r="AK105" s="41">
        <v>183.8</v>
      </c>
      <c r="AL105" s="41">
        <v>185.5</v>
      </c>
      <c r="AM105" s="41">
        <v>183.3</v>
      </c>
      <c r="AN105" s="41">
        <v>190.8</v>
      </c>
      <c r="AO105" s="41">
        <v>219.6</v>
      </c>
      <c r="AP105" s="41">
        <v>220.7</v>
      </c>
      <c r="AQ105" s="41">
        <v>251.3</v>
      </c>
      <c r="AR105" s="41">
        <v>254.4</v>
      </c>
      <c r="AS105" s="41">
        <v>279.5</v>
      </c>
      <c r="AT105" s="41">
        <v>309</v>
      </c>
      <c r="AU105" s="41">
        <v>283.39999999999998</v>
      </c>
      <c r="AV105" s="41">
        <v>245.6</v>
      </c>
      <c r="AW105" s="41">
        <v>277.2</v>
      </c>
      <c r="AX105" s="41">
        <v>279.39999999999998</v>
      </c>
      <c r="AY105" s="41">
        <v>282.3</v>
      </c>
      <c r="AZ105" s="41">
        <v>239.5</v>
      </c>
      <c r="BA105" s="41">
        <v>240.1</v>
      </c>
      <c r="BB105" s="41">
        <v>252.1</v>
      </c>
      <c r="BC105" s="41">
        <v>252.1</v>
      </c>
      <c r="BD105" s="41">
        <v>270.10000000000002</v>
      </c>
      <c r="BE105" s="41">
        <v>258.60000000000002</v>
      </c>
      <c r="BF105" s="41">
        <v>227.9</v>
      </c>
      <c r="BG105" s="41">
        <v>232.3</v>
      </c>
      <c r="BH105" s="41">
        <v>232.3</v>
      </c>
      <c r="BI105" s="41">
        <v>232.3</v>
      </c>
      <c r="BJ105" s="41">
        <v>232.2</v>
      </c>
      <c r="BK105" s="41">
        <v>232.2</v>
      </c>
      <c r="BL105" s="41">
        <v>301.8</v>
      </c>
      <c r="BM105" s="41">
        <v>312.2</v>
      </c>
      <c r="BN105" s="41">
        <v>315.8</v>
      </c>
      <c r="BO105" s="41">
        <v>343.8</v>
      </c>
      <c r="BP105" s="41">
        <v>350.8</v>
      </c>
      <c r="BQ105" s="41">
        <v>371.7</v>
      </c>
      <c r="BR105" s="41">
        <v>372.1</v>
      </c>
      <c r="BS105" s="41">
        <v>371.3</v>
      </c>
      <c r="BT105" s="41">
        <v>360.4</v>
      </c>
      <c r="BU105" s="41">
        <v>381.5</v>
      </c>
      <c r="BV105" s="41">
        <v>394.4</v>
      </c>
      <c r="BW105" s="41">
        <v>380</v>
      </c>
      <c r="BX105" s="41">
        <v>376.1</v>
      </c>
      <c r="BY105" s="41">
        <v>385.9</v>
      </c>
      <c r="BZ105" s="41">
        <v>397.3</v>
      </c>
      <c r="CA105" s="41">
        <v>403.9</v>
      </c>
      <c r="CB105" s="41">
        <v>398.8</v>
      </c>
      <c r="CC105" s="41">
        <v>388.4</v>
      </c>
      <c r="CD105" s="41">
        <v>404.1</v>
      </c>
      <c r="CE105" s="41">
        <v>391.7</v>
      </c>
      <c r="CF105" s="41">
        <v>385.3</v>
      </c>
      <c r="CG105" s="41">
        <v>391.8</v>
      </c>
      <c r="CH105" s="41">
        <v>403.2</v>
      </c>
      <c r="CI105" s="41">
        <v>417.6</v>
      </c>
      <c r="CJ105" s="41">
        <v>447.3</v>
      </c>
      <c r="CK105" s="41">
        <v>459.2</v>
      </c>
      <c r="CL105" s="41">
        <v>446.9</v>
      </c>
    </row>
    <row r="106" spans="1:90" x14ac:dyDescent="0.25">
      <c r="A106" s="38" t="s">
        <v>1809</v>
      </c>
      <c r="B106" s="38" t="s">
        <v>1810</v>
      </c>
      <c r="C106" s="39">
        <v>7.5700000000000003E-3</v>
      </c>
      <c r="D106" s="41">
        <v>96.4</v>
      </c>
      <c r="E106" s="41">
        <v>96.4</v>
      </c>
      <c r="F106" s="41">
        <v>96.4</v>
      </c>
      <c r="G106" s="41">
        <v>96.4</v>
      </c>
      <c r="H106" s="41">
        <v>101.5</v>
      </c>
      <c r="I106" s="41">
        <v>100.8</v>
      </c>
      <c r="J106" s="41">
        <v>97.3</v>
      </c>
      <c r="K106" s="41">
        <v>94.8</v>
      </c>
      <c r="L106" s="41">
        <v>94.8</v>
      </c>
      <c r="M106" s="41">
        <v>88.2</v>
      </c>
      <c r="N106" s="41">
        <v>86.6</v>
      </c>
      <c r="O106" s="41">
        <v>86.6</v>
      </c>
      <c r="P106" s="41">
        <v>88.4</v>
      </c>
      <c r="Q106" s="41">
        <v>107.7</v>
      </c>
      <c r="R106" s="41">
        <v>144.30000000000001</v>
      </c>
      <c r="S106" s="41">
        <v>117.2</v>
      </c>
      <c r="T106" s="41">
        <v>133.4</v>
      </c>
      <c r="U106" s="41">
        <v>133.30000000000001</v>
      </c>
      <c r="V106" s="41">
        <v>155.30000000000001</v>
      </c>
      <c r="W106" s="41">
        <v>155.30000000000001</v>
      </c>
      <c r="X106" s="41">
        <v>183.4</v>
      </c>
      <c r="Y106" s="41">
        <v>135</v>
      </c>
      <c r="Z106" s="41">
        <v>135.9</v>
      </c>
      <c r="AA106" s="41">
        <v>167.1</v>
      </c>
      <c r="AB106" s="41">
        <v>151.69999999999999</v>
      </c>
      <c r="AC106" s="41">
        <v>151.69999999999999</v>
      </c>
      <c r="AD106" s="41">
        <v>192.5</v>
      </c>
      <c r="AE106" s="41">
        <v>185.1</v>
      </c>
      <c r="AF106" s="41">
        <v>185.1</v>
      </c>
      <c r="AG106" s="41">
        <v>185.1</v>
      </c>
      <c r="AH106" s="41">
        <v>185.1</v>
      </c>
      <c r="AI106" s="41">
        <v>185.1</v>
      </c>
      <c r="AJ106" s="41">
        <v>185.1</v>
      </c>
      <c r="AK106" s="41">
        <v>185.1</v>
      </c>
      <c r="AL106" s="41">
        <v>185.1</v>
      </c>
      <c r="AM106" s="41">
        <v>185.1</v>
      </c>
      <c r="AN106" s="41">
        <v>185.1</v>
      </c>
      <c r="AO106" s="41">
        <v>185.1</v>
      </c>
      <c r="AP106" s="41">
        <v>185.1</v>
      </c>
      <c r="AQ106" s="41">
        <v>185.1</v>
      </c>
      <c r="AR106" s="41">
        <v>185.1</v>
      </c>
      <c r="AS106" s="41">
        <v>118.5</v>
      </c>
      <c r="AT106" s="41">
        <v>118.5</v>
      </c>
      <c r="AU106" s="41">
        <v>118.5</v>
      </c>
      <c r="AV106" s="41">
        <v>118.5</v>
      </c>
      <c r="AW106" s="41">
        <v>118.5</v>
      </c>
      <c r="AX106" s="41">
        <v>118.5</v>
      </c>
      <c r="AY106" s="41">
        <v>118.5</v>
      </c>
      <c r="AZ106" s="41">
        <v>121.5</v>
      </c>
      <c r="BA106" s="41">
        <v>121.5</v>
      </c>
      <c r="BB106" s="41">
        <v>121.5</v>
      </c>
      <c r="BC106" s="41">
        <v>121.5</v>
      </c>
      <c r="BD106" s="41">
        <v>122.2</v>
      </c>
      <c r="BE106" s="41">
        <v>122.2</v>
      </c>
      <c r="BF106" s="41">
        <v>122.2</v>
      </c>
      <c r="BG106" s="41">
        <v>122.2</v>
      </c>
      <c r="BH106" s="41">
        <v>122.2</v>
      </c>
      <c r="BI106" s="41">
        <v>122.2</v>
      </c>
      <c r="BJ106" s="41">
        <v>122.2</v>
      </c>
      <c r="BK106" s="41">
        <v>122.2</v>
      </c>
      <c r="BL106" s="41">
        <v>188</v>
      </c>
      <c r="BM106" s="41">
        <v>188</v>
      </c>
      <c r="BN106" s="41">
        <v>188</v>
      </c>
      <c r="BO106" s="41">
        <v>188</v>
      </c>
      <c r="BP106" s="41">
        <v>188</v>
      </c>
      <c r="BQ106" s="41">
        <v>188</v>
      </c>
      <c r="BR106" s="41">
        <v>188</v>
      </c>
      <c r="BS106" s="41">
        <v>188</v>
      </c>
      <c r="BT106" s="41">
        <v>188</v>
      </c>
      <c r="BU106" s="41">
        <v>178.5</v>
      </c>
      <c r="BV106" s="41">
        <v>140.4</v>
      </c>
      <c r="BW106" s="41">
        <v>140.4</v>
      </c>
      <c r="BX106" s="41">
        <v>140.4</v>
      </c>
      <c r="BY106" s="41">
        <v>140.4</v>
      </c>
      <c r="BZ106" s="41">
        <v>141.4</v>
      </c>
      <c r="CA106" s="41">
        <v>142.5</v>
      </c>
      <c r="CB106" s="41">
        <v>150.4</v>
      </c>
      <c r="CC106" s="41">
        <v>161.1</v>
      </c>
      <c r="CD106" s="41">
        <v>164.9</v>
      </c>
      <c r="CE106" s="41">
        <v>158.30000000000001</v>
      </c>
      <c r="CF106" s="41">
        <v>161.69999999999999</v>
      </c>
      <c r="CG106" s="41">
        <v>171.7</v>
      </c>
      <c r="CH106" s="41">
        <v>171.7</v>
      </c>
      <c r="CI106" s="41">
        <v>171.7</v>
      </c>
      <c r="CJ106" s="41">
        <v>171.7</v>
      </c>
      <c r="CK106" s="41">
        <v>171.7</v>
      </c>
      <c r="CL106" s="41">
        <v>171.7</v>
      </c>
    </row>
    <row r="107" spans="1:90" x14ac:dyDescent="0.25">
      <c r="A107" s="38" t="s">
        <v>1811</v>
      </c>
      <c r="B107" s="38" t="s">
        <v>1812</v>
      </c>
      <c r="C107" s="39">
        <v>3.6740000000000002E-2</v>
      </c>
      <c r="D107" s="41">
        <v>111.4</v>
      </c>
      <c r="E107" s="41">
        <v>120.2</v>
      </c>
      <c r="F107" s="41">
        <v>124.6</v>
      </c>
      <c r="G107" s="41">
        <v>139.19999999999999</v>
      </c>
      <c r="H107" s="41">
        <v>126</v>
      </c>
      <c r="I107" s="41">
        <v>129</v>
      </c>
      <c r="J107" s="41">
        <v>121.4</v>
      </c>
      <c r="K107" s="41">
        <v>122.3</v>
      </c>
      <c r="L107" s="41">
        <v>115.2</v>
      </c>
      <c r="M107" s="41">
        <v>107.2</v>
      </c>
      <c r="N107" s="41">
        <v>109.7</v>
      </c>
      <c r="O107" s="41">
        <v>112.3</v>
      </c>
      <c r="P107" s="41">
        <v>114</v>
      </c>
      <c r="Q107" s="41">
        <v>113.3</v>
      </c>
      <c r="R107" s="41">
        <v>114.7</v>
      </c>
      <c r="S107" s="41">
        <v>125.9</v>
      </c>
      <c r="T107" s="41">
        <v>125.9</v>
      </c>
      <c r="U107" s="41">
        <v>125.9</v>
      </c>
      <c r="V107" s="41">
        <v>134.80000000000001</v>
      </c>
      <c r="W107" s="41">
        <v>134.80000000000001</v>
      </c>
      <c r="X107" s="41">
        <v>134.80000000000001</v>
      </c>
      <c r="Y107" s="41">
        <v>134.80000000000001</v>
      </c>
      <c r="Z107" s="41">
        <v>147.19999999999999</v>
      </c>
      <c r="AA107" s="41">
        <v>150.5</v>
      </c>
      <c r="AB107" s="41">
        <v>153.30000000000001</v>
      </c>
      <c r="AC107" s="41">
        <v>159</v>
      </c>
      <c r="AD107" s="41">
        <v>158.80000000000001</v>
      </c>
      <c r="AE107" s="41">
        <v>129.30000000000001</v>
      </c>
      <c r="AF107" s="41">
        <v>140.80000000000001</v>
      </c>
      <c r="AG107" s="41">
        <v>142</v>
      </c>
      <c r="AH107" s="41">
        <v>157.19999999999999</v>
      </c>
      <c r="AI107" s="41">
        <v>135.80000000000001</v>
      </c>
      <c r="AJ107" s="41">
        <v>123.8</v>
      </c>
      <c r="AK107" s="41">
        <v>127.1</v>
      </c>
      <c r="AL107" s="41">
        <v>119.3</v>
      </c>
      <c r="AM107" s="41">
        <v>135.19999999999999</v>
      </c>
      <c r="AN107" s="41">
        <v>139.30000000000001</v>
      </c>
      <c r="AO107" s="41">
        <v>145.1</v>
      </c>
      <c r="AP107" s="41">
        <v>116.9</v>
      </c>
      <c r="AQ107" s="41">
        <v>116.9</v>
      </c>
      <c r="AR107" s="41">
        <v>116.9</v>
      </c>
      <c r="AS107" s="41">
        <v>154</v>
      </c>
      <c r="AT107" s="41">
        <v>222.8</v>
      </c>
      <c r="AU107" s="41">
        <v>220.6</v>
      </c>
      <c r="AV107" s="41">
        <v>225.8</v>
      </c>
      <c r="AW107" s="41">
        <v>222.8</v>
      </c>
      <c r="AX107" s="41">
        <v>250.9</v>
      </c>
      <c r="AY107" s="41">
        <v>252.1</v>
      </c>
      <c r="AZ107" s="41">
        <v>140.5</v>
      </c>
      <c r="BA107" s="41">
        <v>140.30000000000001</v>
      </c>
      <c r="BB107" s="41">
        <v>140.30000000000001</v>
      </c>
      <c r="BC107" s="41">
        <v>140.30000000000001</v>
      </c>
      <c r="BD107" s="41">
        <v>140.30000000000001</v>
      </c>
      <c r="BE107" s="41">
        <v>138.9</v>
      </c>
      <c r="BF107" s="41">
        <v>93.3</v>
      </c>
      <c r="BG107" s="41">
        <v>87.2</v>
      </c>
      <c r="BH107" s="41">
        <v>87.2</v>
      </c>
      <c r="BI107" s="41">
        <v>87.4</v>
      </c>
      <c r="BJ107" s="41">
        <v>88.4</v>
      </c>
      <c r="BK107" s="41">
        <v>88.4</v>
      </c>
      <c r="BL107" s="41">
        <v>104.2</v>
      </c>
      <c r="BM107" s="41">
        <v>110.5</v>
      </c>
      <c r="BN107" s="41">
        <v>110.5</v>
      </c>
      <c r="BO107" s="41">
        <v>133.6</v>
      </c>
      <c r="BP107" s="41">
        <v>133.6</v>
      </c>
      <c r="BQ107" s="41">
        <v>120.8</v>
      </c>
      <c r="BR107" s="41">
        <v>120.8</v>
      </c>
      <c r="BS107" s="41">
        <v>129.6</v>
      </c>
      <c r="BT107" s="41">
        <v>130.19999999999999</v>
      </c>
      <c r="BU107" s="41">
        <v>128</v>
      </c>
      <c r="BV107" s="41">
        <v>133.30000000000001</v>
      </c>
      <c r="BW107" s="41">
        <v>140.80000000000001</v>
      </c>
      <c r="BX107" s="41">
        <v>141.30000000000001</v>
      </c>
      <c r="BY107" s="41">
        <v>134.6</v>
      </c>
      <c r="BZ107" s="41">
        <v>128.6</v>
      </c>
      <c r="CA107" s="41">
        <v>132.1</v>
      </c>
      <c r="CB107" s="41">
        <v>139.80000000000001</v>
      </c>
      <c r="CC107" s="41">
        <v>138.6</v>
      </c>
      <c r="CD107" s="41">
        <v>134.69999999999999</v>
      </c>
      <c r="CE107" s="41">
        <v>126.4</v>
      </c>
      <c r="CF107" s="41">
        <v>126.9</v>
      </c>
      <c r="CG107" s="41">
        <v>127.8</v>
      </c>
      <c r="CH107" s="41">
        <v>127.3</v>
      </c>
      <c r="CI107" s="41">
        <v>127</v>
      </c>
      <c r="CJ107" s="41">
        <v>126.4</v>
      </c>
      <c r="CK107" s="41">
        <v>127.1</v>
      </c>
      <c r="CL107" s="41">
        <v>129.30000000000001</v>
      </c>
    </row>
    <row r="108" spans="1:90" x14ac:dyDescent="0.25">
      <c r="A108" s="38" t="s">
        <v>1813</v>
      </c>
      <c r="B108" s="38" t="s">
        <v>1814</v>
      </c>
      <c r="C108" s="39">
        <v>0.15892000000000001</v>
      </c>
      <c r="D108" s="41">
        <v>100</v>
      </c>
      <c r="E108" s="41">
        <v>100</v>
      </c>
      <c r="F108" s="41">
        <v>100</v>
      </c>
      <c r="G108" s="41">
        <v>118</v>
      </c>
      <c r="H108" s="41">
        <v>123.6</v>
      </c>
      <c r="I108" s="41">
        <v>128.80000000000001</v>
      </c>
      <c r="J108" s="41">
        <v>153.30000000000001</v>
      </c>
      <c r="K108" s="41">
        <v>148.1</v>
      </c>
      <c r="L108" s="41">
        <v>144.4</v>
      </c>
      <c r="M108" s="41">
        <v>147.19999999999999</v>
      </c>
      <c r="N108" s="41">
        <v>144.30000000000001</v>
      </c>
      <c r="O108" s="41">
        <v>163.80000000000001</v>
      </c>
      <c r="P108" s="41">
        <v>164</v>
      </c>
      <c r="Q108" s="41">
        <v>154.1</v>
      </c>
      <c r="R108" s="41">
        <v>156.4</v>
      </c>
      <c r="S108" s="41">
        <v>167.2</v>
      </c>
      <c r="T108" s="41">
        <v>163.80000000000001</v>
      </c>
      <c r="U108" s="41">
        <v>182.1</v>
      </c>
      <c r="V108" s="41">
        <v>190.5</v>
      </c>
      <c r="W108" s="41">
        <v>166.2</v>
      </c>
      <c r="X108" s="41">
        <v>164.2</v>
      </c>
      <c r="Y108" s="41">
        <v>160.4</v>
      </c>
      <c r="Z108" s="41">
        <v>158.69999999999999</v>
      </c>
      <c r="AA108" s="41">
        <v>152.69999999999999</v>
      </c>
      <c r="AB108" s="41">
        <v>146.69999999999999</v>
      </c>
      <c r="AC108" s="41">
        <v>154.69999999999999</v>
      </c>
      <c r="AD108" s="41">
        <v>164.5</v>
      </c>
      <c r="AE108" s="41">
        <v>171.8</v>
      </c>
      <c r="AF108" s="41">
        <v>193.9</v>
      </c>
      <c r="AG108" s="41">
        <v>179.9</v>
      </c>
      <c r="AH108" s="41">
        <v>184.2</v>
      </c>
      <c r="AI108" s="41">
        <v>188</v>
      </c>
      <c r="AJ108" s="41">
        <v>193</v>
      </c>
      <c r="AK108" s="41">
        <v>177.8</v>
      </c>
      <c r="AL108" s="41">
        <v>178.9</v>
      </c>
      <c r="AM108" s="41">
        <v>171.2</v>
      </c>
      <c r="AN108" s="41">
        <v>176</v>
      </c>
      <c r="AO108" s="41">
        <v>177</v>
      </c>
      <c r="AP108" s="41">
        <v>185.3</v>
      </c>
      <c r="AQ108" s="41">
        <v>269.10000000000002</v>
      </c>
      <c r="AR108" s="41">
        <v>269.10000000000002</v>
      </c>
      <c r="AS108" s="41">
        <v>281.5</v>
      </c>
      <c r="AT108" s="41">
        <v>268</v>
      </c>
      <c r="AU108" s="41">
        <v>224.4</v>
      </c>
      <c r="AV108" s="41">
        <v>225.7</v>
      </c>
      <c r="AW108" s="41">
        <v>224.4</v>
      </c>
      <c r="AX108" s="41">
        <v>224.4</v>
      </c>
      <c r="AY108" s="41">
        <v>224.4</v>
      </c>
      <c r="AZ108" s="41">
        <v>209.8</v>
      </c>
      <c r="BA108" s="41">
        <v>209.8</v>
      </c>
      <c r="BB108" s="41">
        <v>209.8</v>
      </c>
      <c r="BC108" s="41">
        <v>209.8</v>
      </c>
      <c r="BD108" s="41">
        <v>288.5</v>
      </c>
      <c r="BE108" s="41">
        <v>288.5</v>
      </c>
      <c r="BF108" s="41">
        <v>203.7</v>
      </c>
      <c r="BG108" s="41">
        <v>203.7</v>
      </c>
      <c r="BH108" s="41">
        <v>203.7</v>
      </c>
      <c r="BI108" s="41">
        <v>203.7</v>
      </c>
      <c r="BJ108" s="41">
        <v>203.7</v>
      </c>
      <c r="BK108" s="41">
        <v>203.7</v>
      </c>
      <c r="BL108" s="41">
        <v>174.8</v>
      </c>
      <c r="BM108" s="41">
        <v>174.8</v>
      </c>
      <c r="BN108" s="41">
        <v>174.8</v>
      </c>
      <c r="BO108" s="41">
        <v>195.2</v>
      </c>
      <c r="BP108" s="41">
        <v>195.2</v>
      </c>
      <c r="BQ108" s="41">
        <v>203.8</v>
      </c>
      <c r="BR108" s="41">
        <v>203.8</v>
      </c>
      <c r="BS108" s="41">
        <v>215.4</v>
      </c>
      <c r="BT108" s="41">
        <v>227.3</v>
      </c>
      <c r="BU108" s="41">
        <v>274.10000000000002</v>
      </c>
      <c r="BV108" s="41">
        <v>265.2</v>
      </c>
      <c r="BW108" s="41">
        <v>238.3</v>
      </c>
      <c r="BX108" s="41">
        <v>217.2</v>
      </c>
      <c r="BY108" s="41">
        <v>209.9</v>
      </c>
      <c r="BZ108" s="41">
        <v>210.3</v>
      </c>
      <c r="CA108" s="41">
        <v>215</v>
      </c>
      <c r="CB108" s="41">
        <v>223.5</v>
      </c>
      <c r="CC108" s="41">
        <v>242.5</v>
      </c>
      <c r="CD108" s="41">
        <v>282</v>
      </c>
      <c r="CE108" s="41">
        <v>247.5</v>
      </c>
      <c r="CF108" s="41">
        <v>239.2</v>
      </c>
      <c r="CG108" s="41">
        <v>232.5</v>
      </c>
      <c r="CH108" s="41">
        <v>226.9</v>
      </c>
      <c r="CI108" s="41">
        <v>249.6</v>
      </c>
      <c r="CJ108" s="41">
        <v>308.7</v>
      </c>
      <c r="CK108" s="41">
        <v>347</v>
      </c>
      <c r="CL108" s="41">
        <v>348.9</v>
      </c>
    </row>
    <row r="109" spans="1:90" x14ac:dyDescent="0.25">
      <c r="A109" s="38" t="s">
        <v>1815</v>
      </c>
      <c r="B109" s="38" t="s">
        <v>1816</v>
      </c>
      <c r="C109" s="39">
        <v>1.24E-2</v>
      </c>
      <c r="D109" s="41">
        <v>100</v>
      </c>
      <c r="E109" s="41">
        <v>100</v>
      </c>
      <c r="F109" s="41">
        <v>100</v>
      </c>
      <c r="G109" s="41">
        <v>100</v>
      </c>
      <c r="H109" s="41">
        <v>100</v>
      </c>
      <c r="I109" s="41">
        <v>100</v>
      </c>
      <c r="J109" s="41">
        <v>100</v>
      </c>
      <c r="K109" s="41">
        <v>100</v>
      </c>
      <c r="L109" s="41">
        <v>100</v>
      </c>
      <c r="M109" s="41">
        <v>100</v>
      </c>
      <c r="N109" s="41">
        <v>100</v>
      </c>
      <c r="O109" s="41">
        <v>100</v>
      </c>
      <c r="P109" s="41">
        <v>100</v>
      </c>
      <c r="Q109" s="41">
        <v>100</v>
      </c>
      <c r="R109" s="41">
        <v>100</v>
      </c>
      <c r="S109" s="41">
        <v>113.1</v>
      </c>
      <c r="T109" s="41">
        <v>113.1</v>
      </c>
      <c r="U109" s="41">
        <v>113.1</v>
      </c>
      <c r="V109" s="41">
        <v>113.1</v>
      </c>
      <c r="W109" s="41">
        <v>113.1</v>
      </c>
      <c r="X109" s="41">
        <v>113.1</v>
      </c>
      <c r="Y109" s="41">
        <v>113.1</v>
      </c>
      <c r="Z109" s="41">
        <v>113.1</v>
      </c>
      <c r="AA109" s="41">
        <v>113.1</v>
      </c>
      <c r="AB109" s="41">
        <v>113.1</v>
      </c>
      <c r="AC109" s="41">
        <v>113.1</v>
      </c>
      <c r="AD109" s="41">
        <v>113.1</v>
      </c>
      <c r="AE109" s="41">
        <v>125.8</v>
      </c>
      <c r="AF109" s="41">
        <v>151.4</v>
      </c>
      <c r="AG109" s="41">
        <v>152.4</v>
      </c>
      <c r="AH109" s="41">
        <v>134.1</v>
      </c>
      <c r="AI109" s="41">
        <v>163.30000000000001</v>
      </c>
      <c r="AJ109" s="41">
        <v>123.5</v>
      </c>
      <c r="AK109" s="41">
        <v>127.5</v>
      </c>
      <c r="AL109" s="41">
        <v>193.4</v>
      </c>
      <c r="AM109" s="41">
        <v>129</v>
      </c>
      <c r="AN109" s="41">
        <v>122.1</v>
      </c>
      <c r="AO109" s="41">
        <v>115.3</v>
      </c>
      <c r="AP109" s="41">
        <v>132.5</v>
      </c>
      <c r="AQ109" s="41">
        <v>129.19999999999999</v>
      </c>
      <c r="AR109" s="41">
        <v>129.19999999999999</v>
      </c>
      <c r="AS109" s="41">
        <v>307</v>
      </c>
      <c r="AT109" s="41">
        <v>143</v>
      </c>
      <c r="AU109" s="41">
        <v>139.19999999999999</v>
      </c>
      <c r="AV109" s="41">
        <v>138.69999999999999</v>
      </c>
      <c r="AW109" s="41">
        <v>138.69999999999999</v>
      </c>
      <c r="AX109" s="41">
        <v>138.69999999999999</v>
      </c>
      <c r="AY109" s="41">
        <v>138.69999999999999</v>
      </c>
      <c r="AZ109" s="41">
        <v>138.69999999999999</v>
      </c>
      <c r="BA109" s="41">
        <v>138.69999999999999</v>
      </c>
      <c r="BB109" s="41">
        <v>138.69999999999999</v>
      </c>
      <c r="BC109" s="41">
        <v>138.69999999999999</v>
      </c>
      <c r="BD109" s="41">
        <v>138.69999999999999</v>
      </c>
      <c r="BE109" s="41">
        <v>138.69999999999999</v>
      </c>
      <c r="BF109" s="41">
        <v>138.69999999999999</v>
      </c>
      <c r="BG109" s="41">
        <v>138.69999999999999</v>
      </c>
      <c r="BH109" s="41">
        <v>138.69999999999999</v>
      </c>
      <c r="BI109" s="41">
        <v>138.69999999999999</v>
      </c>
      <c r="BJ109" s="41">
        <v>138.69999999999999</v>
      </c>
      <c r="BK109" s="41">
        <v>138.69999999999999</v>
      </c>
      <c r="BL109" s="41">
        <v>172.8</v>
      </c>
      <c r="BM109" s="41">
        <v>166.9</v>
      </c>
      <c r="BN109" s="41">
        <v>166.9</v>
      </c>
      <c r="BO109" s="41">
        <v>180.7</v>
      </c>
      <c r="BP109" s="41">
        <v>180.7</v>
      </c>
      <c r="BQ109" s="41">
        <v>180.7</v>
      </c>
      <c r="BR109" s="41">
        <v>180.7</v>
      </c>
      <c r="BS109" s="41">
        <v>164</v>
      </c>
      <c r="BT109" s="41">
        <v>153.4</v>
      </c>
      <c r="BU109" s="41">
        <v>186.3</v>
      </c>
      <c r="BV109" s="41">
        <v>202.7</v>
      </c>
      <c r="BW109" s="41">
        <v>194.2</v>
      </c>
      <c r="BX109" s="41">
        <v>160.6</v>
      </c>
      <c r="BY109" s="41">
        <v>188.4</v>
      </c>
      <c r="BZ109" s="41">
        <v>239.8</v>
      </c>
      <c r="CA109" s="41">
        <v>264.10000000000002</v>
      </c>
      <c r="CB109" s="41">
        <v>193.4</v>
      </c>
      <c r="CC109" s="41">
        <v>162.5</v>
      </c>
      <c r="CD109" s="41">
        <v>191</v>
      </c>
      <c r="CE109" s="41">
        <v>189.8</v>
      </c>
      <c r="CF109" s="41">
        <v>176.3</v>
      </c>
      <c r="CG109" s="41">
        <v>175.8</v>
      </c>
      <c r="CH109" s="41">
        <v>181</v>
      </c>
      <c r="CI109" s="41">
        <v>187.1</v>
      </c>
      <c r="CJ109" s="41">
        <v>192.1</v>
      </c>
      <c r="CK109" s="41">
        <v>189.9</v>
      </c>
      <c r="CL109" s="41">
        <v>180.3</v>
      </c>
    </row>
    <row r="110" spans="1:90" x14ac:dyDescent="0.25">
      <c r="A110" s="38" t="s">
        <v>1817</v>
      </c>
      <c r="B110" s="38" t="s">
        <v>1818</v>
      </c>
      <c r="C110" s="39">
        <v>3.295E-2</v>
      </c>
      <c r="D110" s="41">
        <v>98.8</v>
      </c>
      <c r="E110" s="41">
        <v>97.6</v>
      </c>
      <c r="F110" s="41">
        <v>97.6</v>
      </c>
      <c r="G110" s="41">
        <v>97.6</v>
      </c>
      <c r="H110" s="41">
        <v>97.6</v>
      </c>
      <c r="I110" s="41">
        <v>97.6</v>
      </c>
      <c r="J110" s="41">
        <v>97.6</v>
      </c>
      <c r="K110" s="41">
        <v>97.6</v>
      </c>
      <c r="L110" s="41">
        <v>102.8</v>
      </c>
      <c r="M110" s="41">
        <v>108</v>
      </c>
      <c r="N110" s="41">
        <v>108.9</v>
      </c>
      <c r="O110" s="41">
        <v>108.7</v>
      </c>
      <c r="P110" s="41">
        <v>108.9</v>
      </c>
      <c r="Q110" s="41">
        <v>108.9</v>
      </c>
      <c r="R110" s="41">
        <v>108.9</v>
      </c>
      <c r="S110" s="41">
        <v>108.9</v>
      </c>
      <c r="T110" s="41">
        <v>108.9</v>
      </c>
      <c r="U110" s="41">
        <v>113.3</v>
      </c>
      <c r="V110" s="41">
        <v>126.2</v>
      </c>
      <c r="W110" s="41">
        <v>125.4</v>
      </c>
      <c r="X110" s="41">
        <v>125.4</v>
      </c>
      <c r="Y110" s="41">
        <v>125.4</v>
      </c>
      <c r="Z110" s="41">
        <v>125.4</v>
      </c>
      <c r="AA110" s="41">
        <v>125.4</v>
      </c>
      <c r="AB110" s="41">
        <v>125.4</v>
      </c>
      <c r="AC110" s="41">
        <v>125.4</v>
      </c>
      <c r="AD110" s="41">
        <v>125.4</v>
      </c>
      <c r="AE110" s="41">
        <v>189.2</v>
      </c>
      <c r="AF110" s="41">
        <v>189.9</v>
      </c>
      <c r="AG110" s="41">
        <v>189.9</v>
      </c>
      <c r="AH110" s="41">
        <v>174.2</v>
      </c>
      <c r="AI110" s="41">
        <v>174.2</v>
      </c>
      <c r="AJ110" s="41">
        <v>174.2</v>
      </c>
      <c r="AK110" s="41">
        <v>174.2</v>
      </c>
      <c r="AL110" s="41">
        <v>174.2</v>
      </c>
      <c r="AM110" s="41">
        <v>174.2</v>
      </c>
      <c r="AN110" s="41">
        <v>174.2</v>
      </c>
      <c r="AO110" s="41">
        <v>174.2</v>
      </c>
      <c r="AP110" s="41">
        <v>174.2</v>
      </c>
      <c r="AQ110" s="41">
        <v>222.7</v>
      </c>
      <c r="AR110" s="41">
        <v>271.10000000000002</v>
      </c>
      <c r="AS110" s="41">
        <v>271.10000000000002</v>
      </c>
      <c r="AT110" s="41">
        <v>271.10000000000002</v>
      </c>
      <c r="AU110" s="41">
        <v>271.10000000000002</v>
      </c>
      <c r="AV110" s="41">
        <v>271.10000000000002</v>
      </c>
      <c r="AW110" s="41">
        <v>271.10000000000002</v>
      </c>
      <c r="AX110" s="41">
        <v>271.10000000000002</v>
      </c>
      <c r="AY110" s="41">
        <v>271.10000000000002</v>
      </c>
      <c r="AZ110" s="41">
        <v>271.10000000000002</v>
      </c>
      <c r="BA110" s="41">
        <v>271.10000000000002</v>
      </c>
      <c r="BB110" s="41">
        <v>271.10000000000002</v>
      </c>
      <c r="BC110" s="41">
        <v>271.10000000000002</v>
      </c>
      <c r="BD110" s="41">
        <v>314.3</v>
      </c>
      <c r="BE110" s="41">
        <v>379.1</v>
      </c>
      <c r="BF110" s="41">
        <v>379.1</v>
      </c>
      <c r="BG110" s="41">
        <v>379.1</v>
      </c>
      <c r="BH110" s="41">
        <v>379.1</v>
      </c>
      <c r="BI110" s="41">
        <v>379.1</v>
      </c>
      <c r="BJ110" s="41">
        <v>379.1</v>
      </c>
      <c r="BK110" s="41">
        <v>379.1</v>
      </c>
      <c r="BL110" s="41">
        <v>458.1</v>
      </c>
      <c r="BM110" s="41">
        <v>458.1</v>
      </c>
      <c r="BN110" s="41">
        <v>458.1</v>
      </c>
      <c r="BO110" s="41">
        <v>404</v>
      </c>
      <c r="BP110" s="41">
        <v>309.3</v>
      </c>
      <c r="BQ110" s="41">
        <v>309.3</v>
      </c>
      <c r="BR110" s="41">
        <v>309.3</v>
      </c>
      <c r="BS110" s="41">
        <v>280.10000000000002</v>
      </c>
      <c r="BT110" s="41">
        <v>192.6</v>
      </c>
      <c r="BU110" s="41">
        <v>192.6</v>
      </c>
      <c r="BV110" s="41">
        <v>192.6</v>
      </c>
      <c r="BW110" s="41">
        <v>192.6</v>
      </c>
      <c r="BX110" s="41">
        <v>192.6</v>
      </c>
      <c r="BY110" s="41">
        <v>192.6</v>
      </c>
      <c r="BZ110" s="41">
        <v>192.6</v>
      </c>
      <c r="CA110" s="41">
        <v>192.6</v>
      </c>
      <c r="CB110" s="41">
        <v>192.6</v>
      </c>
      <c r="CC110" s="41">
        <v>192.6</v>
      </c>
      <c r="CD110" s="41">
        <v>192.6</v>
      </c>
      <c r="CE110" s="41">
        <v>189.9</v>
      </c>
      <c r="CF110" s="41">
        <v>187.3</v>
      </c>
      <c r="CG110" s="41">
        <v>187.3</v>
      </c>
      <c r="CH110" s="41">
        <v>187.3</v>
      </c>
      <c r="CI110" s="41">
        <v>187.3</v>
      </c>
      <c r="CJ110" s="41">
        <v>182.1</v>
      </c>
      <c r="CK110" s="41">
        <v>176.9</v>
      </c>
      <c r="CL110" s="41">
        <v>176.9</v>
      </c>
    </row>
    <row r="111" spans="1:90" x14ac:dyDescent="0.25">
      <c r="A111" s="38" t="s">
        <v>1819</v>
      </c>
      <c r="B111" s="38" t="s">
        <v>1820</v>
      </c>
      <c r="C111" s="39">
        <v>0.24001</v>
      </c>
      <c r="D111" s="41">
        <v>102.1</v>
      </c>
      <c r="E111" s="41">
        <v>96.2</v>
      </c>
      <c r="F111" s="41">
        <v>93.3</v>
      </c>
      <c r="G111" s="41">
        <v>93.9</v>
      </c>
      <c r="H111" s="41">
        <v>97.5</v>
      </c>
      <c r="I111" s="41">
        <v>106.2</v>
      </c>
      <c r="J111" s="41">
        <v>105.4</v>
      </c>
      <c r="K111" s="41">
        <v>121.7</v>
      </c>
      <c r="L111" s="41">
        <v>135.4</v>
      </c>
      <c r="M111" s="41">
        <v>136.5</v>
      </c>
      <c r="N111" s="41">
        <v>136.6</v>
      </c>
      <c r="O111" s="41">
        <v>141.5</v>
      </c>
      <c r="P111" s="41">
        <v>139.69999999999999</v>
      </c>
      <c r="Q111" s="41">
        <v>133.80000000000001</v>
      </c>
      <c r="R111" s="41">
        <v>132.4</v>
      </c>
      <c r="S111" s="41">
        <v>159</v>
      </c>
      <c r="T111" s="41">
        <v>168.6</v>
      </c>
      <c r="U111" s="41">
        <v>170</v>
      </c>
      <c r="V111" s="41">
        <v>171.6</v>
      </c>
      <c r="W111" s="41">
        <v>177.2</v>
      </c>
      <c r="X111" s="41">
        <v>176.3</v>
      </c>
      <c r="Y111" s="41">
        <v>178.3</v>
      </c>
      <c r="Z111" s="41">
        <v>178</v>
      </c>
      <c r="AA111" s="41">
        <v>173.2</v>
      </c>
      <c r="AB111" s="41">
        <v>172.1</v>
      </c>
      <c r="AC111" s="41">
        <v>172.4</v>
      </c>
      <c r="AD111" s="41">
        <v>172.8</v>
      </c>
      <c r="AE111" s="41">
        <v>193.5</v>
      </c>
      <c r="AF111" s="41">
        <v>203.1</v>
      </c>
      <c r="AG111" s="41">
        <v>206.7</v>
      </c>
      <c r="AH111" s="41">
        <v>203.9</v>
      </c>
      <c r="AI111" s="41">
        <v>200.3</v>
      </c>
      <c r="AJ111" s="41">
        <v>200.6</v>
      </c>
      <c r="AK111" s="41">
        <v>200.6</v>
      </c>
      <c r="AL111" s="41">
        <v>201.2</v>
      </c>
      <c r="AM111" s="41">
        <v>202.6</v>
      </c>
      <c r="AN111" s="41">
        <v>214.5</v>
      </c>
      <c r="AO111" s="41">
        <v>271.89999999999998</v>
      </c>
      <c r="AP111" s="41">
        <v>272.10000000000002</v>
      </c>
      <c r="AQ111" s="41">
        <v>272.39999999999998</v>
      </c>
      <c r="AR111" s="41">
        <v>272.10000000000002</v>
      </c>
      <c r="AS111" s="41">
        <v>302.3</v>
      </c>
      <c r="AT111" s="41">
        <v>369</v>
      </c>
      <c r="AU111" s="41">
        <v>346.4</v>
      </c>
      <c r="AV111" s="41">
        <v>267.8</v>
      </c>
      <c r="AW111" s="41">
        <v>333.6</v>
      </c>
      <c r="AX111" s="41">
        <v>333.6</v>
      </c>
      <c r="AY111" s="41">
        <v>339.4</v>
      </c>
      <c r="AZ111" s="41">
        <v>279</v>
      </c>
      <c r="BA111" s="41">
        <v>280.10000000000002</v>
      </c>
      <c r="BB111" s="41">
        <v>304.60000000000002</v>
      </c>
      <c r="BC111" s="41">
        <v>304.60000000000002</v>
      </c>
      <c r="BD111" s="41">
        <v>283.10000000000002</v>
      </c>
      <c r="BE111" s="41">
        <v>251.1</v>
      </c>
      <c r="BF111" s="41">
        <v>251.8</v>
      </c>
      <c r="BG111" s="41">
        <v>261.60000000000002</v>
      </c>
      <c r="BH111" s="41">
        <v>261.60000000000002</v>
      </c>
      <c r="BI111" s="41">
        <v>261.5</v>
      </c>
      <c r="BJ111" s="41">
        <v>261.2</v>
      </c>
      <c r="BK111" s="41">
        <v>261.2</v>
      </c>
      <c r="BL111" s="41">
        <v>405</v>
      </c>
      <c r="BM111" s="41">
        <v>425.5</v>
      </c>
      <c r="BN111" s="41">
        <v>432.7</v>
      </c>
      <c r="BO111" s="41">
        <v>479.4</v>
      </c>
      <c r="BP111" s="41">
        <v>506.7</v>
      </c>
      <c r="BQ111" s="41">
        <v>545.4</v>
      </c>
      <c r="BR111" s="41">
        <v>546.29999999999995</v>
      </c>
      <c r="BS111" s="41">
        <v>540.70000000000005</v>
      </c>
      <c r="BT111" s="41">
        <v>523.1</v>
      </c>
      <c r="BU111" s="41">
        <v>533.9</v>
      </c>
      <c r="BV111" s="41">
        <v>565.6</v>
      </c>
      <c r="BW111" s="41">
        <v>553.4</v>
      </c>
      <c r="BX111" s="41">
        <v>561</v>
      </c>
      <c r="BY111" s="41">
        <v>585.5</v>
      </c>
      <c r="BZ111" s="41">
        <v>606.5</v>
      </c>
      <c r="CA111" s="41">
        <v>615.1</v>
      </c>
      <c r="CB111" s="41">
        <v>601.20000000000005</v>
      </c>
      <c r="CC111" s="41">
        <v>569.1</v>
      </c>
      <c r="CD111" s="41">
        <v>573.79999999999995</v>
      </c>
      <c r="CE111" s="41">
        <v>573.29999999999995</v>
      </c>
      <c r="CF111" s="41">
        <v>566.70000000000005</v>
      </c>
      <c r="CG111" s="41">
        <v>583.79999999999995</v>
      </c>
      <c r="CH111" s="41">
        <v>610.5</v>
      </c>
      <c r="CI111" s="41">
        <v>624.5</v>
      </c>
      <c r="CJ111" s="41">
        <v>646.6</v>
      </c>
      <c r="CK111" s="41">
        <v>646.1</v>
      </c>
      <c r="CL111" s="41">
        <v>619.9</v>
      </c>
    </row>
    <row r="112" spans="1:90" x14ac:dyDescent="0.25">
      <c r="A112" s="38" t="s">
        <v>1821</v>
      </c>
      <c r="B112" s="38" t="s">
        <v>1822</v>
      </c>
      <c r="C112" s="39">
        <v>0.13463</v>
      </c>
      <c r="D112" s="41">
        <v>100.9</v>
      </c>
      <c r="E112" s="41">
        <v>101.8</v>
      </c>
      <c r="F112" s="41">
        <v>102.5</v>
      </c>
      <c r="G112" s="41">
        <v>104</v>
      </c>
      <c r="H112" s="41">
        <v>104</v>
      </c>
      <c r="I112" s="41">
        <v>104.2</v>
      </c>
      <c r="J112" s="41">
        <v>104.3</v>
      </c>
      <c r="K112" s="41">
        <v>104.6</v>
      </c>
      <c r="L112" s="41">
        <v>104.4</v>
      </c>
      <c r="M112" s="41">
        <v>104.1</v>
      </c>
      <c r="N112" s="41">
        <v>105.2</v>
      </c>
      <c r="O112" s="41">
        <v>105.4</v>
      </c>
      <c r="P112" s="41">
        <v>105.8</v>
      </c>
      <c r="Q112" s="41">
        <v>105.8</v>
      </c>
      <c r="R112" s="41">
        <v>105.6</v>
      </c>
      <c r="S112" s="41">
        <v>105.4</v>
      </c>
      <c r="T112" s="41">
        <v>106.1</v>
      </c>
      <c r="U112" s="41">
        <v>106.8</v>
      </c>
      <c r="V112" s="41">
        <v>105.7</v>
      </c>
      <c r="W112" s="41">
        <v>106.1</v>
      </c>
      <c r="X112" s="41">
        <v>105</v>
      </c>
      <c r="Y112" s="41">
        <v>105.1</v>
      </c>
      <c r="Z112" s="41">
        <v>105.8</v>
      </c>
      <c r="AA112" s="41">
        <v>106.2</v>
      </c>
      <c r="AB112" s="41">
        <v>115.3</v>
      </c>
      <c r="AC112" s="41">
        <v>115.9</v>
      </c>
      <c r="AD112" s="41">
        <v>117.1</v>
      </c>
      <c r="AE112" s="41">
        <v>117.2</v>
      </c>
      <c r="AF112" s="41">
        <v>115.1</v>
      </c>
      <c r="AG112" s="41">
        <v>115</v>
      </c>
      <c r="AH112" s="41">
        <v>114.8</v>
      </c>
      <c r="AI112" s="41">
        <v>120.4</v>
      </c>
      <c r="AJ112" s="41">
        <v>110.7</v>
      </c>
      <c r="AK112" s="41">
        <v>110.8</v>
      </c>
      <c r="AL112" s="41">
        <v>110.7</v>
      </c>
      <c r="AM112" s="41">
        <v>115.4</v>
      </c>
      <c r="AN112" s="41">
        <v>113.1</v>
      </c>
      <c r="AO112" s="41">
        <v>122</v>
      </c>
      <c r="AP112" s="41">
        <v>128.5</v>
      </c>
      <c r="AQ112" s="41">
        <v>128.4</v>
      </c>
      <c r="AR112" s="41">
        <v>129.30000000000001</v>
      </c>
      <c r="AS112" s="41">
        <v>146.19999999999999</v>
      </c>
      <c r="AT112" s="41">
        <v>146.30000000000001</v>
      </c>
      <c r="AU112" s="41">
        <v>146.19999999999999</v>
      </c>
      <c r="AV112" s="41">
        <v>151.80000000000001</v>
      </c>
      <c r="AW112" s="41">
        <v>154</v>
      </c>
      <c r="AX112" s="41">
        <v>146.6</v>
      </c>
      <c r="AY112" s="41">
        <v>149.30000000000001</v>
      </c>
      <c r="AZ112" s="41">
        <v>144.19999999999999</v>
      </c>
      <c r="BA112" s="41">
        <v>144</v>
      </c>
      <c r="BB112" s="41">
        <v>144</v>
      </c>
      <c r="BC112" s="41">
        <v>140.9</v>
      </c>
      <c r="BD112" s="41">
        <v>145</v>
      </c>
      <c r="BE112" s="41">
        <v>144.9</v>
      </c>
      <c r="BF112" s="41">
        <v>145.69999999999999</v>
      </c>
      <c r="BG112" s="41">
        <v>145.6</v>
      </c>
      <c r="BH112" s="41">
        <v>145.69999999999999</v>
      </c>
      <c r="BI112" s="41">
        <v>146.69999999999999</v>
      </c>
      <c r="BJ112" s="41">
        <v>150.9</v>
      </c>
      <c r="BK112" s="41">
        <v>150.69999999999999</v>
      </c>
      <c r="BL112" s="41">
        <v>147.4</v>
      </c>
      <c r="BM112" s="41">
        <v>145.1</v>
      </c>
      <c r="BN112" s="41">
        <v>143.19999999999999</v>
      </c>
      <c r="BO112" s="41">
        <v>143.19999999999999</v>
      </c>
      <c r="BP112" s="41">
        <v>145.9</v>
      </c>
      <c r="BQ112" s="41">
        <v>144</v>
      </c>
      <c r="BR112" s="41">
        <v>144</v>
      </c>
      <c r="BS112" s="41">
        <v>145.19999999999999</v>
      </c>
      <c r="BT112" s="41">
        <v>154.1</v>
      </c>
      <c r="BU112" s="41">
        <v>157.6</v>
      </c>
      <c r="BV112" s="41">
        <v>162.80000000000001</v>
      </c>
      <c r="BW112" s="41">
        <v>161.19999999999999</v>
      </c>
      <c r="BX112" s="41">
        <v>160.80000000000001</v>
      </c>
      <c r="BY112" s="41">
        <v>160.30000000000001</v>
      </c>
      <c r="BZ112" s="41">
        <v>161.30000000000001</v>
      </c>
      <c r="CA112" s="41">
        <v>163.4</v>
      </c>
      <c r="CB112" s="41">
        <v>158.80000000000001</v>
      </c>
      <c r="CC112" s="41">
        <v>155.5</v>
      </c>
      <c r="CD112" s="41">
        <v>164</v>
      </c>
      <c r="CE112" s="41">
        <v>165.5</v>
      </c>
      <c r="CF112" s="41">
        <v>165.7</v>
      </c>
      <c r="CG112" s="41">
        <v>166.1</v>
      </c>
      <c r="CH112" s="41">
        <v>166.9</v>
      </c>
      <c r="CI112" s="41">
        <v>168.1</v>
      </c>
      <c r="CJ112" s="41">
        <v>171.2</v>
      </c>
      <c r="CK112" s="41">
        <v>172.4</v>
      </c>
      <c r="CL112" s="41">
        <v>173</v>
      </c>
    </row>
    <row r="113" spans="1:90" x14ac:dyDescent="0.25">
      <c r="A113" s="38" t="s">
        <v>1823</v>
      </c>
      <c r="B113" s="38" t="s">
        <v>1824</v>
      </c>
      <c r="C113" s="39">
        <v>1.4149999999999999E-2</v>
      </c>
      <c r="D113" s="41">
        <v>100</v>
      </c>
      <c r="E113" s="41">
        <v>100</v>
      </c>
      <c r="F113" s="41">
        <v>100</v>
      </c>
      <c r="G113" s="41">
        <v>100</v>
      </c>
      <c r="H113" s="41">
        <v>100</v>
      </c>
      <c r="I113" s="41">
        <v>100</v>
      </c>
      <c r="J113" s="41">
        <v>100</v>
      </c>
      <c r="K113" s="41">
        <v>100</v>
      </c>
      <c r="L113" s="41">
        <v>100</v>
      </c>
      <c r="M113" s="41">
        <v>100</v>
      </c>
      <c r="N113" s="41">
        <v>100</v>
      </c>
      <c r="O113" s="41">
        <v>100</v>
      </c>
      <c r="P113" s="41">
        <v>100</v>
      </c>
      <c r="Q113" s="41">
        <v>100</v>
      </c>
      <c r="R113" s="41">
        <v>100</v>
      </c>
      <c r="S113" s="41">
        <v>100</v>
      </c>
      <c r="T113" s="41">
        <v>100</v>
      </c>
      <c r="U113" s="41">
        <v>100</v>
      </c>
      <c r="V113" s="41">
        <v>100</v>
      </c>
      <c r="W113" s="41">
        <v>100</v>
      </c>
      <c r="X113" s="41">
        <v>100</v>
      </c>
      <c r="Y113" s="41">
        <v>100</v>
      </c>
      <c r="Z113" s="41">
        <v>100</v>
      </c>
      <c r="AA113" s="41">
        <v>109.8</v>
      </c>
      <c r="AB113" s="41">
        <v>123.8</v>
      </c>
      <c r="AC113" s="41">
        <v>123.2</v>
      </c>
      <c r="AD113" s="41">
        <v>123.6</v>
      </c>
      <c r="AE113" s="41">
        <v>124.9</v>
      </c>
      <c r="AF113" s="41">
        <v>129.1</v>
      </c>
      <c r="AG113" s="41">
        <v>129.4</v>
      </c>
      <c r="AH113" s="41">
        <v>128.9</v>
      </c>
      <c r="AI113" s="41">
        <v>126.9</v>
      </c>
      <c r="AJ113" s="41">
        <v>125.7</v>
      </c>
      <c r="AK113" s="41">
        <v>126</v>
      </c>
      <c r="AL113" s="41">
        <v>125.7</v>
      </c>
      <c r="AM113" s="41">
        <v>125.7</v>
      </c>
      <c r="AN113" s="41">
        <v>127.4</v>
      </c>
      <c r="AO113" s="41">
        <v>128.19999999999999</v>
      </c>
      <c r="AP113" s="41">
        <v>128.30000000000001</v>
      </c>
      <c r="AQ113" s="41">
        <v>128.4</v>
      </c>
      <c r="AR113" s="41">
        <v>135.19999999999999</v>
      </c>
      <c r="AS113" s="41">
        <v>162.69999999999999</v>
      </c>
      <c r="AT113" s="41">
        <v>162.69999999999999</v>
      </c>
      <c r="AU113" s="41">
        <v>162.69999999999999</v>
      </c>
      <c r="AV113" s="41">
        <v>221.2</v>
      </c>
      <c r="AW113" s="41">
        <v>240.7</v>
      </c>
      <c r="AX113" s="41">
        <v>240.7</v>
      </c>
      <c r="AY113" s="41">
        <v>240.7</v>
      </c>
      <c r="AZ113" s="41">
        <v>240.7</v>
      </c>
      <c r="BA113" s="41">
        <v>240.7</v>
      </c>
      <c r="BB113" s="41">
        <v>240.7</v>
      </c>
      <c r="BC113" s="41">
        <v>240.7</v>
      </c>
      <c r="BD113" s="41">
        <v>240.7</v>
      </c>
      <c r="BE113" s="41">
        <v>240.7</v>
      </c>
      <c r="BF113" s="41">
        <v>240.7</v>
      </c>
      <c r="BG113" s="41">
        <v>240.7</v>
      </c>
      <c r="BH113" s="41">
        <v>240.7</v>
      </c>
      <c r="BI113" s="41">
        <v>245.5</v>
      </c>
      <c r="BJ113" s="41">
        <v>264.8</v>
      </c>
      <c r="BK113" s="41">
        <v>264.8</v>
      </c>
      <c r="BL113" s="41">
        <v>264.8</v>
      </c>
      <c r="BM113" s="41">
        <v>264.8</v>
      </c>
      <c r="BN113" s="41">
        <v>264.8</v>
      </c>
      <c r="BO113" s="41">
        <v>264.8</v>
      </c>
      <c r="BP113" s="41">
        <v>264.8</v>
      </c>
      <c r="BQ113" s="41">
        <v>264.8</v>
      </c>
      <c r="BR113" s="41">
        <v>264.8</v>
      </c>
      <c r="BS113" s="41">
        <v>264.8</v>
      </c>
      <c r="BT113" s="41">
        <v>264.8</v>
      </c>
      <c r="BU113" s="41">
        <v>264.8</v>
      </c>
      <c r="BV113" s="41">
        <v>264.8</v>
      </c>
      <c r="BW113" s="41">
        <v>264.8</v>
      </c>
      <c r="BX113" s="41">
        <v>264.8</v>
      </c>
      <c r="BY113" s="41">
        <v>264.8</v>
      </c>
      <c r="BZ113" s="41">
        <v>264.8</v>
      </c>
      <c r="CA113" s="41">
        <v>264.8</v>
      </c>
      <c r="CB113" s="41">
        <v>264.8</v>
      </c>
      <c r="CC113" s="41">
        <v>264.8</v>
      </c>
      <c r="CD113" s="41">
        <v>264.8</v>
      </c>
      <c r="CE113" s="41">
        <v>264.8</v>
      </c>
      <c r="CF113" s="41">
        <v>264.8</v>
      </c>
      <c r="CG113" s="41">
        <v>264.8</v>
      </c>
      <c r="CH113" s="41">
        <v>264.8</v>
      </c>
      <c r="CI113" s="41">
        <v>264.8</v>
      </c>
      <c r="CJ113" s="41">
        <v>264.8</v>
      </c>
      <c r="CK113" s="41">
        <v>264.8</v>
      </c>
      <c r="CL113" s="41">
        <v>264.8</v>
      </c>
    </row>
    <row r="114" spans="1:90" x14ac:dyDescent="0.25">
      <c r="A114" s="38" t="s">
        <v>1825</v>
      </c>
      <c r="B114" s="38" t="s">
        <v>1826</v>
      </c>
      <c r="C114" s="39">
        <v>3.8000000000000002E-4</v>
      </c>
      <c r="D114" s="41">
        <v>64.599999999999994</v>
      </c>
      <c r="E114" s="41">
        <v>89</v>
      </c>
      <c r="F114" s="41">
        <v>99</v>
      </c>
      <c r="G114" s="41">
        <v>84.7</v>
      </c>
      <c r="H114" s="41">
        <v>99.6</v>
      </c>
      <c r="I114" s="41">
        <v>134.6</v>
      </c>
      <c r="J114" s="41">
        <v>143.6</v>
      </c>
      <c r="K114" s="41">
        <v>143.6</v>
      </c>
      <c r="L114" s="41">
        <v>143.6</v>
      </c>
      <c r="M114" s="41">
        <v>143.6</v>
      </c>
      <c r="N114" s="41">
        <v>129.30000000000001</v>
      </c>
      <c r="O114" s="41">
        <v>113.2</v>
      </c>
      <c r="P114" s="41">
        <v>129.1</v>
      </c>
      <c r="Q114" s="41">
        <v>134.30000000000001</v>
      </c>
      <c r="R114" s="41">
        <v>134.30000000000001</v>
      </c>
      <c r="S114" s="41">
        <v>162.4</v>
      </c>
      <c r="T114" s="41">
        <v>166.2</v>
      </c>
      <c r="U114" s="41">
        <v>134.6</v>
      </c>
      <c r="V114" s="41">
        <v>158.69999999999999</v>
      </c>
      <c r="W114" s="41">
        <v>178.6</v>
      </c>
      <c r="X114" s="41">
        <v>171.2</v>
      </c>
      <c r="Y114" s="41">
        <v>154.19999999999999</v>
      </c>
      <c r="Z114" s="41">
        <v>210</v>
      </c>
      <c r="AA114" s="41">
        <v>181</v>
      </c>
      <c r="AB114" s="41">
        <v>143.19999999999999</v>
      </c>
      <c r="AC114" s="41">
        <v>138.9</v>
      </c>
      <c r="AD114" s="41">
        <v>130.30000000000001</v>
      </c>
      <c r="AE114" s="41">
        <v>133.1</v>
      </c>
      <c r="AF114" s="41">
        <v>148.80000000000001</v>
      </c>
      <c r="AG114" s="41">
        <v>127.8</v>
      </c>
      <c r="AH114" s="41">
        <v>120.6</v>
      </c>
      <c r="AI114" s="41">
        <v>183.1</v>
      </c>
      <c r="AJ114" s="41">
        <v>172.3</v>
      </c>
      <c r="AK114" s="41">
        <v>172.3</v>
      </c>
      <c r="AL114" s="41">
        <v>172.3</v>
      </c>
      <c r="AM114" s="41">
        <v>189.5</v>
      </c>
      <c r="AN114" s="41">
        <v>191.7</v>
      </c>
      <c r="AO114" s="41">
        <v>152.9</v>
      </c>
      <c r="AP114" s="41">
        <v>162.4</v>
      </c>
      <c r="AQ114" s="41">
        <v>176.6</v>
      </c>
      <c r="AR114" s="41">
        <v>176.3</v>
      </c>
      <c r="AS114" s="41">
        <v>156.19999999999999</v>
      </c>
      <c r="AT114" s="41">
        <v>175.3</v>
      </c>
      <c r="AU114" s="41">
        <v>193.3</v>
      </c>
      <c r="AV114" s="41">
        <v>176.8</v>
      </c>
      <c r="AW114" s="41">
        <v>174.9</v>
      </c>
      <c r="AX114" s="41">
        <v>189.2</v>
      </c>
      <c r="AY114" s="41">
        <v>156.5</v>
      </c>
      <c r="AZ114" s="41">
        <v>118.9</v>
      </c>
      <c r="BA114" s="41">
        <v>100.5</v>
      </c>
      <c r="BB114" s="41">
        <v>100.5</v>
      </c>
      <c r="BC114" s="41">
        <v>106.8</v>
      </c>
      <c r="BD114" s="41">
        <v>125.6</v>
      </c>
      <c r="BE114" s="41">
        <v>125.6</v>
      </c>
      <c r="BF114" s="41">
        <v>125.6</v>
      </c>
      <c r="BG114" s="41">
        <v>117</v>
      </c>
      <c r="BH114" s="41">
        <v>117</v>
      </c>
      <c r="BI114" s="41">
        <v>130.19999999999999</v>
      </c>
      <c r="BJ114" s="41">
        <v>183.1</v>
      </c>
      <c r="BK114" s="41">
        <v>183.1</v>
      </c>
      <c r="BL114" s="41">
        <v>190.4</v>
      </c>
      <c r="BM114" s="41">
        <v>219.7</v>
      </c>
      <c r="BN114" s="41">
        <v>219.7</v>
      </c>
      <c r="BO114" s="41">
        <v>219.7</v>
      </c>
      <c r="BP114" s="41">
        <v>219.7</v>
      </c>
      <c r="BQ114" s="41">
        <v>219.7</v>
      </c>
      <c r="BR114" s="41">
        <v>219.7</v>
      </c>
      <c r="BS114" s="41">
        <v>219.7</v>
      </c>
      <c r="BT114" s="41">
        <v>219.7</v>
      </c>
      <c r="BU114" s="41">
        <v>219.7</v>
      </c>
      <c r="BV114" s="41">
        <v>219.7</v>
      </c>
      <c r="BW114" s="41">
        <v>219.7</v>
      </c>
      <c r="BX114" s="41">
        <v>219.7</v>
      </c>
      <c r="BY114" s="41">
        <v>219.7</v>
      </c>
      <c r="BZ114" s="41">
        <v>219.7</v>
      </c>
      <c r="CA114" s="41">
        <v>219.7</v>
      </c>
      <c r="CB114" s="41">
        <v>219.7</v>
      </c>
      <c r="CC114" s="41">
        <v>219.7</v>
      </c>
      <c r="CD114" s="41">
        <v>219.7</v>
      </c>
      <c r="CE114" s="41">
        <v>219.7</v>
      </c>
      <c r="CF114" s="41">
        <v>219.7</v>
      </c>
      <c r="CG114" s="41">
        <v>219.7</v>
      </c>
      <c r="CH114" s="41">
        <v>219.7</v>
      </c>
      <c r="CI114" s="41">
        <v>219.7</v>
      </c>
      <c r="CJ114" s="41">
        <v>219.7</v>
      </c>
      <c r="CK114" s="41">
        <v>219.7</v>
      </c>
      <c r="CL114" s="41">
        <v>219.7</v>
      </c>
    </row>
    <row r="115" spans="1:90" x14ac:dyDescent="0.25">
      <c r="A115" s="38" t="s">
        <v>1827</v>
      </c>
      <c r="B115" s="38" t="s">
        <v>1828</v>
      </c>
      <c r="C115" s="39">
        <v>2.3600000000000001E-3</v>
      </c>
      <c r="D115" s="41">
        <v>102.5</v>
      </c>
      <c r="E115" s="41">
        <v>102.5</v>
      </c>
      <c r="F115" s="41">
        <v>102.5</v>
      </c>
      <c r="G115" s="41">
        <v>102.5</v>
      </c>
      <c r="H115" s="41">
        <v>102.5</v>
      </c>
      <c r="I115" s="41">
        <v>102.5</v>
      </c>
      <c r="J115" s="41">
        <v>102.5</v>
      </c>
      <c r="K115" s="41">
        <v>102.5</v>
      </c>
      <c r="L115" s="41">
        <v>102.5</v>
      </c>
      <c r="M115" s="41">
        <v>102.5</v>
      </c>
      <c r="N115" s="41">
        <v>102.5</v>
      </c>
      <c r="O115" s="41">
        <v>102.5</v>
      </c>
      <c r="P115" s="41">
        <v>102.5</v>
      </c>
      <c r="Q115" s="41">
        <v>102.5</v>
      </c>
      <c r="R115" s="41">
        <v>102.5</v>
      </c>
      <c r="S115" s="41">
        <v>102.5</v>
      </c>
      <c r="T115" s="41">
        <v>102.5</v>
      </c>
      <c r="U115" s="41">
        <v>102.5</v>
      </c>
      <c r="V115" s="41">
        <v>102.5</v>
      </c>
      <c r="W115" s="41">
        <v>102.5</v>
      </c>
      <c r="X115" s="41">
        <v>102.5</v>
      </c>
      <c r="Y115" s="41">
        <v>102.5</v>
      </c>
      <c r="Z115" s="41">
        <v>104.6</v>
      </c>
      <c r="AA115" s="41">
        <v>111</v>
      </c>
      <c r="AB115" s="41">
        <v>111</v>
      </c>
      <c r="AC115" s="41">
        <v>111</v>
      </c>
      <c r="AD115" s="41">
        <v>111</v>
      </c>
      <c r="AE115" s="41">
        <v>111</v>
      </c>
      <c r="AF115" s="41">
        <v>111</v>
      </c>
      <c r="AG115" s="41">
        <v>111</v>
      </c>
      <c r="AH115" s="41">
        <v>111</v>
      </c>
      <c r="AI115" s="41">
        <v>111</v>
      </c>
      <c r="AJ115" s="41">
        <v>111</v>
      </c>
      <c r="AK115" s="41">
        <v>111</v>
      </c>
      <c r="AL115" s="41">
        <v>111</v>
      </c>
      <c r="AM115" s="41">
        <v>179.3</v>
      </c>
      <c r="AN115" s="41">
        <v>179.3</v>
      </c>
      <c r="AO115" s="41">
        <v>179.3</v>
      </c>
      <c r="AP115" s="41">
        <v>179.3</v>
      </c>
      <c r="AQ115" s="41">
        <v>179.3</v>
      </c>
      <c r="AR115" s="41">
        <v>196.4</v>
      </c>
      <c r="AS115" s="41">
        <v>264.7</v>
      </c>
      <c r="AT115" s="41">
        <v>264.7</v>
      </c>
      <c r="AU115" s="41">
        <v>264.7</v>
      </c>
      <c r="AV115" s="41">
        <v>203.9</v>
      </c>
      <c r="AW115" s="41">
        <v>183.6</v>
      </c>
      <c r="AX115" s="41">
        <v>183.6</v>
      </c>
      <c r="AY115" s="41">
        <v>183.6</v>
      </c>
      <c r="AZ115" s="41">
        <v>183.6</v>
      </c>
      <c r="BA115" s="41">
        <v>183.6</v>
      </c>
      <c r="BB115" s="41">
        <v>183.6</v>
      </c>
      <c r="BC115" s="41">
        <v>183.6</v>
      </c>
      <c r="BD115" s="41">
        <v>183.6</v>
      </c>
      <c r="BE115" s="41">
        <v>183.6</v>
      </c>
      <c r="BF115" s="41">
        <v>183.6</v>
      </c>
      <c r="BG115" s="41">
        <v>200.6</v>
      </c>
      <c r="BH115" s="41">
        <v>200.6</v>
      </c>
      <c r="BI115" s="41">
        <v>211.7</v>
      </c>
      <c r="BJ115" s="41">
        <v>256.10000000000002</v>
      </c>
      <c r="BK115" s="41">
        <v>256.10000000000002</v>
      </c>
      <c r="BL115" s="41">
        <v>256.10000000000002</v>
      </c>
      <c r="BM115" s="41">
        <v>256.10000000000002</v>
      </c>
      <c r="BN115" s="41">
        <v>256.10000000000002</v>
      </c>
      <c r="BO115" s="41">
        <v>256.10000000000002</v>
      </c>
      <c r="BP115" s="41">
        <v>256.10000000000002</v>
      </c>
      <c r="BQ115" s="41">
        <v>256.10000000000002</v>
      </c>
      <c r="BR115" s="41">
        <v>256.10000000000002</v>
      </c>
      <c r="BS115" s="41">
        <v>200.6</v>
      </c>
      <c r="BT115" s="41">
        <v>200.6</v>
      </c>
      <c r="BU115" s="41">
        <v>211.7</v>
      </c>
      <c r="BV115" s="41">
        <v>256.10000000000002</v>
      </c>
      <c r="BW115" s="41">
        <v>256.10000000000002</v>
      </c>
      <c r="BX115" s="41">
        <v>256.10000000000002</v>
      </c>
      <c r="BY115" s="41">
        <v>256.10000000000002</v>
      </c>
      <c r="BZ115" s="41">
        <v>256.10000000000002</v>
      </c>
      <c r="CA115" s="41">
        <v>256.10000000000002</v>
      </c>
      <c r="CB115" s="41">
        <v>256.10000000000002</v>
      </c>
      <c r="CC115" s="41">
        <v>256.10000000000002</v>
      </c>
      <c r="CD115" s="41">
        <v>256.10000000000002</v>
      </c>
      <c r="CE115" s="41">
        <v>256.10000000000002</v>
      </c>
      <c r="CF115" s="41">
        <v>256.10000000000002</v>
      </c>
      <c r="CG115" s="41">
        <v>256.10000000000002</v>
      </c>
      <c r="CH115" s="41">
        <v>256.10000000000002</v>
      </c>
      <c r="CI115" s="41">
        <v>256.10000000000002</v>
      </c>
      <c r="CJ115" s="41">
        <v>256.10000000000002</v>
      </c>
      <c r="CK115" s="41">
        <v>279.60000000000002</v>
      </c>
      <c r="CL115" s="41">
        <v>350.1</v>
      </c>
    </row>
    <row r="116" spans="1:90" x14ac:dyDescent="0.25">
      <c r="A116" s="38" t="s">
        <v>1829</v>
      </c>
      <c r="B116" s="38" t="s">
        <v>1830</v>
      </c>
      <c r="C116" s="39">
        <v>6.1599999999999997E-3</v>
      </c>
      <c r="D116" s="41">
        <v>106.6</v>
      </c>
      <c r="E116" s="41">
        <v>106</v>
      </c>
      <c r="F116" s="41">
        <v>105.5</v>
      </c>
      <c r="G116" s="41">
        <v>107.2</v>
      </c>
      <c r="H116" s="41">
        <v>108.9</v>
      </c>
      <c r="I116" s="41">
        <v>112.4</v>
      </c>
      <c r="J116" s="41">
        <v>110.9</v>
      </c>
      <c r="K116" s="41">
        <v>110.9</v>
      </c>
      <c r="L116" s="41">
        <v>114.4</v>
      </c>
      <c r="M116" s="41">
        <v>114.4</v>
      </c>
      <c r="N116" s="41">
        <v>114.4</v>
      </c>
      <c r="O116" s="41">
        <v>114.4</v>
      </c>
      <c r="P116" s="41">
        <v>116.1</v>
      </c>
      <c r="Q116" s="41">
        <v>116.3</v>
      </c>
      <c r="R116" s="41">
        <v>116.1</v>
      </c>
      <c r="S116" s="41">
        <v>115.7</v>
      </c>
      <c r="T116" s="41">
        <v>116.6</v>
      </c>
      <c r="U116" s="41">
        <v>118.3</v>
      </c>
      <c r="V116" s="41">
        <v>116.5</v>
      </c>
      <c r="W116" s="41">
        <v>117</v>
      </c>
      <c r="X116" s="41">
        <v>117.4</v>
      </c>
      <c r="Y116" s="41">
        <v>118</v>
      </c>
      <c r="Z116" s="41">
        <v>118.6</v>
      </c>
      <c r="AA116" s="41">
        <v>119.8</v>
      </c>
      <c r="AB116" s="41">
        <v>118.7</v>
      </c>
      <c r="AC116" s="41">
        <v>118.7</v>
      </c>
      <c r="AD116" s="41">
        <v>122.2</v>
      </c>
      <c r="AE116" s="41">
        <v>118.7</v>
      </c>
      <c r="AF116" s="41">
        <v>120.1</v>
      </c>
      <c r="AG116" s="41">
        <v>120.4</v>
      </c>
      <c r="AH116" s="41">
        <v>118.7</v>
      </c>
      <c r="AI116" s="41">
        <v>118.7</v>
      </c>
      <c r="AJ116" s="41">
        <v>118.7</v>
      </c>
      <c r="AK116" s="41">
        <v>118.7</v>
      </c>
      <c r="AL116" s="41">
        <v>118.7</v>
      </c>
      <c r="AM116" s="41">
        <v>118.7</v>
      </c>
      <c r="AN116" s="41">
        <v>118.7</v>
      </c>
      <c r="AO116" s="41">
        <v>118.7</v>
      </c>
      <c r="AP116" s="41">
        <v>118.7</v>
      </c>
      <c r="AQ116" s="41">
        <v>118.7</v>
      </c>
      <c r="AR116" s="41">
        <v>118.7</v>
      </c>
      <c r="AS116" s="41">
        <v>104.7</v>
      </c>
      <c r="AT116" s="41">
        <v>106</v>
      </c>
      <c r="AU116" s="41">
        <v>106.5</v>
      </c>
      <c r="AV116" s="41">
        <v>106.5</v>
      </c>
      <c r="AW116" s="41">
        <v>106.5</v>
      </c>
      <c r="AX116" s="41">
        <v>106.5</v>
      </c>
      <c r="AY116" s="41">
        <v>106.5</v>
      </c>
      <c r="AZ116" s="41">
        <v>106.5</v>
      </c>
      <c r="BA116" s="41">
        <v>106.5</v>
      </c>
      <c r="BB116" s="41">
        <v>106.5</v>
      </c>
      <c r="BC116" s="41">
        <v>106.5</v>
      </c>
      <c r="BD116" s="41">
        <v>106.5</v>
      </c>
      <c r="BE116" s="41">
        <v>106.5</v>
      </c>
      <c r="BF116" s="41">
        <v>106.5</v>
      </c>
      <c r="BG116" s="41">
        <v>106.5</v>
      </c>
      <c r="BH116" s="41">
        <v>106.5</v>
      </c>
      <c r="BI116" s="41">
        <v>106.5</v>
      </c>
      <c r="BJ116" s="41">
        <v>106.5</v>
      </c>
      <c r="BK116" s="41">
        <v>106.5</v>
      </c>
      <c r="BL116" s="41">
        <v>106.5</v>
      </c>
      <c r="BM116" s="41">
        <v>111.7</v>
      </c>
      <c r="BN116" s="41">
        <v>111.7</v>
      </c>
      <c r="BO116" s="41">
        <v>111.7</v>
      </c>
      <c r="BP116" s="41">
        <v>111.7</v>
      </c>
      <c r="BQ116" s="41">
        <v>111.7</v>
      </c>
      <c r="BR116" s="41">
        <v>111.7</v>
      </c>
      <c r="BS116" s="41">
        <v>110.8</v>
      </c>
      <c r="BT116" s="41">
        <v>109.9</v>
      </c>
      <c r="BU116" s="41">
        <v>109.9</v>
      </c>
      <c r="BV116" s="41">
        <v>109.9</v>
      </c>
      <c r="BW116" s="41">
        <v>109.9</v>
      </c>
      <c r="BX116" s="41">
        <v>109.9</v>
      </c>
      <c r="BY116" s="41">
        <v>109.9</v>
      </c>
      <c r="BZ116" s="41">
        <v>109.9</v>
      </c>
      <c r="CA116" s="41">
        <v>109.9</v>
      </c>
      <c r="CB116" s="41">
        <v>109.9</v>
      </c>
      <c r="CC116" s="41">
        <v>109.9</v>
      </c>
      <c r="CD116" s="41">
        <v>109.9</v>
      </c>
      <c r="CE116" s="41">
        <v>109.9</v>
      </c>
      <c r="CF116" s="41">
        <v>109.9</v>
      </c>
      <c r="CG116" s="41">
        <v>109.9</v>
      </c>
      <c r="CH116" s="41">
        <v>109.9</v>
      </c>
      <c r="CI116" s="41">
        <v>109.9</v>
      </c>
      <c r="CJ116" s="41">
        <v>109.9</v>
      </c>
      <c r="CK116" s="41">
        <v>109.9</v>
      </c>
      <c r="CL116" s="41">
        <v>109.9</v>
      </c>
    </row>
    <row r="117" spans="1:90" x14ac:dyDescent="0.25">
      <c r="A117" s="38" t="s">
        <v>1831</v>
      </c>
      <c r="B117" s="38" t="s">
        <v>1832</v>
      </c>
      <c r="C117" s="39">
        <v>4.4200000000000003E-3</v>
      </c>
      <c r="D117" s="41">
        <v>101.7</v>
      </c>
      <c r="E117" s="41">
        <v>101</v>
      </c>
      <c r="F117" s="41">
        <v>100.2</v>
      </c>
      <c r="G117" s="41">
        <v>100.2</v>
      </c>
      <c r="H117" s="41">
        <v>100.2</v>
      </c>
      <c r="I117" s="41">
        <v>100.2</v>
      </c>
      <c r="J117" s="41">
        <v>100.2</v>
      </c>
      <c r="K117" s="41">
        <v>100.2</v>
      </c>
      <c r="L117" s="41">
        <v>100.2</v>
      </c>
      <c r="M117" s="41">
        <v>100.2</v>
      </c>
      <c r="N117" s="41">
        <v>100.2</v>
      </c>
      <c r="O117" s="41">
        <v>100.2</v>
      </c>
      <c r="P117" s="41">
        <v>100.2</v>
      </c>
      <c r="Q117" s="41">
        <v>100.2</v>
      </c>
      <c r="R117" s="41">
        <v>100.2</v>
      </c>
      <c r="S117" s="41">
        <v>100.2</v>
      </c>
      <c r="T117" s="41">
        <v>100.2</v>
      </c>
      <c r="U117" s="41">
        <v>100.2</v>
      </c>
      <c r="V117" s="41">
        <v>100.2</v>
      </c>
      <c r="W117" s="41">
        <v>100.2</v>
      </c>
      <c r="X117" s="41">
        <v>100.2</v>
      </c>
      <c r="Y117" s="41">
        <v>100.2</v>
      </c>
      <c r="Z117" s="41">
        <v>100.2</v>
      </c>
      <c r="AA117" s="41">
        <v>100.2</v>
      </c>
      <c r="AB117" s="41">
        <v>100.2</v>
      </c>
      <c r="AC117" s="41">
        <v>100.2</v>
      </c>
      <c r="AD117" s="41">
        <v>100.2</v>
      </c>
      <c r="AE117" s="41">
        <v>100.2</v>
      </c>
      <c r="AF117" s="41">
        <v>100.2</v>
      </c>
      <c r="AG117" s="41">
        <v>100.2</v>
      </c>
      <c r="AH117" s="41">
        <v>100.2</v>
      </c>
      <c r="AI117" s="41">
        <v>100.2</v>
      </c>
      <c r="AJ117" s="41">
        <v>100.2</v>
      </c>
      <c r="AK117" s="41">
        <v>100.2</v>
      </c>
      <c r="AL117" s="41">
        <v>100.2</v>
      </c>
      <c r="AM117" s="41">
        <v>100.2</v>
      </c>
      <c r="AN117" s="41">
        <v>100.2</v>
      </c>
      <c r="AO117" s="41">
        <v>100.2</v>
      </c>
      <c r="AP117" s="41">
        <v>100.2</v>
      </c>
      <c r="AQ117" s="41">
        <v>100.2</v>
      </c>
      <c r="AR117" s="41">
        <v>100.2</v>
      </c>
      <c r="AS117" s="41">
        <v>100.2</v>
      </c>
      <c r="AT117" s="41">
        <v>100.2</v>
      </c>
      <c r="AU117" s="41">
        <v>100.2</v>
      </c>
      <c r="AV117" s="41">
        <v>100.2</v>
      </c>
      <c r="AW117" s="41">
        <v>100.2</v>
      </c>
      <c r="AX117" s="41">
        <v>100.2</v>
      </c>
      <c r="AY117" s="41">
        <v>100.2</v>
      </c>
      <c r="AZ117" s="41">
        <v>100.2</v>
      </c>
      <c r="BA117" s="41">
        <v>100.2</v>
      </c>
      <c r="BB117" s="41">
        <v>100.2</v>
      </c>
      <c r="BC117" s="41">
        <v>100.2</v>
      </c>
      <c r="BD117" s="41">
        <v>100.2</v>
      </c>
      <c r="BE117" s="41">
        <v>100.2</v>
      </c>
      <c r="BF117" s="41">
        <v>100.2</v>
      </c>
      <c r="BG117" s="41">
        <v>100.2</v>
      </c>
      <c r="BH117" s="41">
        <v>100.2</v>
      </c>
      <c r="BI117" s="41">
        <v>110.5</v>
      </c>
      <c r="BJ117" s="41">
        <v>151.80000000000001</v>
      </c>
      <c r="BK117" s="41">
        <v>151.80000000000001</v>
      </c>
      <c r="BL117" s="41">
        <v>151.80000000000001</v>
      </c>
      <c r="BM117" s="41">
        <v>151.80000000000001</v>
      </c>
      <c r="BN117" s="41">
        <v>151.80000000000001</v>
      </c>
      <c r="BO117" s="41">
        <v>151.80000000000001</v>
      </c>
      <c r="BP117" s="41">
        <v>151.80000000000001</v>
      </c>
      <c r="BQ117" s="41">
        <v>151.80000000000001</v>
      </c>
      <c r="BR117" s="41">
        <v>151.80000000000001</v>
      </c>
      <c r="BS117" s="41">
        <v>138.80000000000001</v>
      </c>
      <c r="BT117" s="41">
        <v>125.9</v>
      </c>
      <c r="BU117" s="41">
        <v>125.9</v>
      </c>
      <c r="BV117" s="41">
        <v>125.9</v>
      </c>
      <c r="BW117" s="41">
        <v>125.9</v>
      </c>
      <c r="BX117" s="41">
        <v>125.9</v>
      </c>
      <c r="BY117" s="41">
        <v>125.9</v>
      </c>
      <c r="BZ117" s="41">
        <v>125.9</v>
      </c>
      <c r="CA117" s="41">
        <v>125.9</v>
      </c>
      <c r="CB117" s="41">
        <v>125.9</v>
      </c>
      <c r="CC117" s="41">
        <v>128.19999999999999</v>
      </c>
      <c r="CD117" s="41">
        <v>136.80000000000001</v>
      </c>
      <c r="CE117" s="41">
        <v>137.30000000000001</v>
      </c>
      <c r="CF117" s="41">
        <v>135</v>
      </c>
      <c r="CG117" s="41">
        <v>138</v>
      </c>
      <c r="CH117" s="41">
        <v>138.80000000000001</v>
      </c>
      <c r="CI117" s="41">
        <v>136.5</v>
      </c>
      <c r="CJ117" s="41">
        <v>135</v>
      </c>
      <c r="CK117" s="41">
        <v>135</v>
      </c>
      <c r="CL117" s="41">
        <v>135</v>
      </c>
    </row>
    <row r="118" spans="1:90" x14ac:dyDescent="0.25">
      <c r="A118" s="38" t="s">
        <v>1833</v>
      </c>
      <c r="B118" s="38" t="s">
        <v>1834</v>
      </c>
      <c r="C118" s="39">
        <v>8.1099999999999992E-3</v>
      </c>
      <c r="D118" s="41">
        <v>85.9</v>
      </c>
      <c r="E118" s="41">
        <v>91.7</v>
      </c>
      <c r="F118" s="41">
        <v>103.7</v>
      </c>
      <c r="G118" s="41">
        <v>109.9</v>
      </c>
      <c r="H118" s="41">
        <v>113</v>
      </c>
      <c r="I118" s="41">
        <v>122.6</v>
      </c>
      <c r="J118" s="41">
        <v>124.8</v>
      </c>
      <c r="K118" s="41">
        <v>128.1</v>
      </c>
      <c r="L118" s="41">
        <v>121</v>
      </c>
      <c r="M118" s="41">
        <v>113.6</v>
      </c>
      <c r="N118" s="41">
        <v>127.9</v>
      </c>
      <c r="O118" s="41">
        <v>129.19999999999999</v>
      </c>
      <c r="P118" s="41">
        <v>130.4</v>
      </c>
      <c r="Q118" s="41">
        <v>129.1</v>
      </c>
      <c r="R118" s="41">
        <v>124</v>
      </c>
      <c r="S118" s="41">
        <v>117.4</v>
      </c>
      <c r="T118" s="41">
        <v>128.69999999999999</v>
      </c>
      <c r="U118" s="41">
        <v>139.5</v>
      </c>
      <c r="V118" s="41">
        <v>140.69999999999999</v>
      </c>
      <c r="W118" s="41">
        <v>133.69999999999999</v>
      </c>
      <c r="X118" s="41">
        <v>132.4</v>
      </c>
      <c r="Y118" s="41">
        <v>132.30000000000001</v>
      </c>
      <c r="Z118" s="41">
        <v>134.69999999999999</v>
      </c>
      <c r="AA118" s="41">
        <v>119.4</v>
      </c>
      <c r="AB118" s="41">
        <v>121.5</v>
      </c>
      <c r="AC118" s="41">
        <v>135.69999999999999</v>
      </c>
      <c r="AD118" s="41">
        <v>151.69999999999999</v>
      </c>
      <c r="AE118" s="41">
        <v>152.30000000000001</v>
      </c>
      <c r="AF118" s="41">
        <v>107.7</v>
      </c>
      <c r="AG118" s="41">
        <v>107.7</v>
      </c>
      <c r="AH118" s="41">
        <v>107.7</v>
      </c>
      <c r="AI118" s="41">
        <v>206</v>
      </c>
      <c r="AJ118" s="41">
        <v>47.1</v>
      </c>
      <c r="AK118" s="41">
        <v>47.1</v>
      </c>
      <c r="AL118" s="41">
        <v>47.1</v>
      </c>
      <c r="AM118" s="41">
        <v>47.1</v>
      </c>
      <c r="AN118" s="41">
        <v>47.1</v>
      </c>
      <c r="AO118" s="41">
        <v>154.9</v>
      </c>
      <c r="AP118" s="41">
        <v>264.5</v>
      </c>
      <c r="AQ118" s="41">
        <v>265.60000000000002</v>
      </c>
      <c r="AR118" s="41">
        <v>264.8</v>
      </c>
      <c r="AS118" s="41">
        <v>264.89999999999998</v>
      </c>
      <c r="AT118" s="41">
        <v>264.2</v>
      </c>
      <c r="AU118" s="41">
        <v>264.2</v>
      </c>
      <c r="AV118" s="41">
        <v>264.2</v>
      </c>
      <c r="AW118" s="41">
        <v>264.2</v>
      </c>
      <c r="AX118" s="41">
        <v>228.1</v>
      </c>
      <c r="AY118" s="41">
        <v>291.5</v>
      </c>
      <c r="AZ118" s="41">
        <v>318.8</v>
      </c>
      <c r="BA118" s="41">
        <v>313.60000000000002</v>
      </c>
      <c r="BB118" s="41">
        <v>308.5</v>
      </c>
      <c r="BC118" s="41">
        <v>311.10000000000002</v>
      </c>
      <c r="BD118" s="41">
        <v>318.8</v>
      </c>
      <c r="BE118" s="41">
        <v>318.8</v>
      </c>
      <c r="BF118" s="41">
        <v>318.8</v>
      </c>
      <c r="BG118" s="41">
        <v>318.8</v>
      </c>
      <c r="BH118" s="41">
        <v>318.8</v>
      </c>
      <c r="BI118" s="41">
        <v>317</v>
      </c>
      <c r="BJ118" s="41">
        <v>310</v>
      </c>
      <c r="BK118" s="41">
        <v>310</v>
      </c>
      <c r="BL118" s="41">
        <v>181.7</v>
      </c>
      <c r="BM118" s="41">
        <v>136.30000000000001</v>
      </c>
      <c r="BN118" s="41">
        <v>112.4</v>
      </c>
      <c r="BO118" s="41">
        <v>111.9</v>
      </c>
      <c r="BP118" s="41">
        <v>158.69999999999999</v>
      </c>
      <c r="BQ118" s="41">
        <v>72.599999999999994</v>
      </c>
      <c r="BR118" s="41">
        <v>72.599999999999994</v>
      </c>
      <c r="BS118" s="41">
        <v>119.6</v>
      </c>
      <c r="BT118" s="41">
        <v>271.2</v>
      </c>
      <c r="BU118" s="41">
        <v>302.8</v>
      </c>
      <c r="BV118" s="41">
        <v>292.3</v>
      </c>
      <c r="BW118" s="41">
        <v>260.7</v>
      </c>
      <c r="BX118" s="41">
        <v>260.7</v>
      </c>
      <c r="BY118" s="41">
        <v>260.7</v>
      </c>
      <c r="BZ118" s="41">
        <v>277.2</v>
      </c>
      <c r="CA118" s="41">
        <v>306.5</v>
      </c>
      <c r="CB118" s="41">
        <v>325.60000000000002</v>
      </c>
      <c r="CC118" s="41">
        <v>305.60000000000002</v>
      </c>
      <c r="CD118" s="41">
        <v>259.7</v>
      </c>
      <c r="CE118" s="41">
        <v>280.8</v>
      </c>
      <c r="CF118" s="41">
        <v>280.2</v>
      </c>
      <c r="CG118" s="41">
        <v>280.5</v>
      </c>
      <c r="CH118" s="41">
        <v>286.39999999999998</v>
      </c>
      <c r="CI118" s="41">
        <v>310.60000000000002</v>
      </c>
      <c r="CJ118" s="41">
        <v>365.3</v>
      </c>
      <c r="CK118" s="41">
        <v>379.5</v>
      </c>
      <c r="CL118" s="41">
        <v>370.4</v>
      </c>
    </row>
    <row r="119" spans="1:90" x14ac:dyDescent="0.25">
      <c r="A119" s="38" t="s">
        <v>1835</v>
      </c>
      <c r="B119" s="38" t="s">
        <v>1836</v>
      </c>
      <c r="C119" s="39">
        <v>2.49E-3</v>
      </c>
      <c r="D119" s="41">
        <v>96.2</v>
      </c>
      <c r="E119" s="41">
        <v>95.7</v>
      </c>
      <c r="F119" s="41">
        <v>100.5</v>
      </c>
      <c r="G119" s="41">
        <v>106</v>
      </c>
      <c r="H119" s="41">
        <v>89.4</v>
      </c>
      <c r="I119" s="41">
        <v>52.1</v>
      </c>
      <c r="J119" s="41">
        <v>56.5</v>
      </c>
      <c r="K119" s="41">
        <v>65.2</v>
      </c>
      <c r="L119" s="41">
        <v>72</v>
      </c>
      <c r="M119" s="41">
        <v>74.7</v>
      </c>
      <c r="N119" s="41">
        <v>86.9</v>
      </c>
      <c r="O119" s="41">
        <v>97.3</v>
      </c>
      <c r="P119" s="41">
        <v>111.6</v>
      </c>
      <c r="Q119" s="41">
        <v>116.4</v>
      </c>
      <c r="R119" s="41">
        <v>116.4</v>
      </c>
      <c r="S119" s="41">
        <v>127.7</v>
      </c>
      <c r="T119" s="41">
        <v>127.7</v>
      </c>
      <c r="U119" s="41">
        <v>127.7</v>
      </c>
      <c r="V119" s="41">
        <v>123.8</v>
      </c>
      <c r="W119" s="41">
        <v>108</v>
      </c>
      <c r="X119" s="41">
        <v>108</v>
      </c>
      <c r="Y119" s="41">
        <v>112.5</v>
      </c>
      <c r="Z119" s="41">
        <v>130</v>
      </c>
      <c r="AA119" s="41">
        <v>141.5</v>
      </c>
      <c r="AB119" s="41">
        <v>135.19999999999999</v>
      </c>
      <c r="AC119" s="41">
        <v>128.80000000000001</v>
      </c>
      <c r="AD119" s="41">
        <v>132</v>
      </c>
      <c r="AE119" s="41">
        <v>138.5</v>
      </c>
      <c r="AF119" s="41">
        <v>140.9</v>
      </c>
      <c r="AG119" s="41">
        <v>133</v>
      </c>
      <c r="AH119" s="41">
        <v>133</v>
      </c>
      <c r="AI119" s="41">
        <v>119.3</v>
      </c>
      <c r="AJ119" s="41">
        <v>118.4</v>
      </c>
      <c r="AK119" s="41">
        <v>118.4</v>
      </c>
      <c r="AL119" s="41">
        <v>118.4</v>
      </c>
      <c r="AM119" s="41">
        <v>118.2</v>
      </c>
      <c r="AN119" s="41">
        <v>121.7</v>
      </c>
      <c r="AO119" s="41">
        <v>114.4</v>
      </c>
      <c r="AP119" s="41">
        <v>107.8</v>
      </c>
      <c r="AQ119" s="41">
        <v>97.8</v>
      </c>
      <c r="AR119" s="41">
        <v>93.3</v>
      </c>
      <c r="AS119" s="41">
        <v>73.2</v>
      </c>
      <c r="AT119" s="41">
        <v>71</v>
      </c>
      <c r="AU119" s="41">
        <v>66.3</v>
      </c>
      <c r="AV119" s="41">
        <v>82.9</v>
      </c>
      <c r="AW119" s="41">
        <v>97.8</v>
      </c>
      <c r="AX119" s="41">
        <v>123.1</v>
      </c>
      <c r="AY119" s="41">
        <v>146.5</v>
      </c>
      <c r="AZ119" s="41">
        <v>170.8</v>
      </c>
      <c r="BA119" s="41">
        <v>174.4</v>
      </c>
      <c r="BB119" s="41">
        <v>190.5</v>
      </c>
      <c r="BC119" s="41">
        <v>201.3</v>
      </c>
      <c r="BD119" s="41">
        <v>186.6</v>
      </c>
      <c r="BE119" s="41">
        <v>204.8</v>
      </c>
      <c r="BF119" s="41">
        <v>253.2</v>
      </c>
      <c r="BG119" s="41">
        <v>234.2</v>
      </c>
      <c r="BH119" s="41">
        <v>234.2</v>
      </c>
      <c r="BI119" s="41">
        <v>237.7</v>
      </c>
      <c r="BJ119" s="41">
        <v>251.9</v>
      </c>
      <c r="BK119" s="41">
        <v>251.9</v>
      </c>
      <c r="BL119" s="41">
        <v>267.89999999999998</v>
      </c>
      <c r="BM119" s="41">
        <v>274.2</v>
      </c>
      <c r="BN119" s="41">
        <v>249.9</v>
      </c>
      <c r="BO119" s="41">
        <v>252.6</v>
      </c>
      <c r="BP119" s="41">
        <v>245.7</v>
      </c>
      <c r="BQ119" s="41">
        <v>253.1</v>
      </c>
      <c r="BR119" s="41">
        <v>249.7</v>
      </c>
      <c r="BS119" s="41">
        <v>241.6</v>
      </c>
      <c r="BT119" s="41">
        <v>253.9</v>
      </c>
      <c r="BU119" s="41">
        <v>265.3</v>
      </c>
      <c r="BV119" s="41">
        <v>265.39999999999998</v>
      </c>
      <c r="BW119" s="41">
        <v>267</v>
      </c>
      <c r="BX119" s="41">
        <v>270.8</v>
      </c>
      <c r="BY119" s="41">
        <v>246.3</v>
      </c>
      <c r="BZ119" s="41">
        <v>248.4</v>
      </c>
      <c r="CA119" s="41">
        <v>266</v>
      </c>
      <c r="CB119" s="41">
        <v>258.60000000000002</v>
      </c>
      <c r="CC119" s="41">
        <v>228.3</v>
      </c>
      <c r="CD119" s="41">
        <v>185.5</v>
      </c>
      <c r="CE119" s="41">
        <v>192.3</v>
      </c>
      <c r="CF119" s="41">
        <v>207</v>
      </c>
      <c r="CG119" s="41">
        <v>221</v>
      </c>
      <c r="CH119" s="41">
        <v>226.1</v>
      </c>
      <c r="CI119" s="41">
        <v>223.5</v>
      </c>
      <c r="CJ119" s="41">
        <v>217</v>
      </c>
      <c r="CK119" s="41">
        <v>210.9</v>
      </c>
      <c r="CL119" s="41">
        <v>198.9</v>
      </c>
    </row>
    <row r="120" spans="1:90" x14ac:dyDescent="0.25">
      <c r="A120" s="38" t="s">
        <v>1837</v>
      </c>
      <c r="B120" s="38" t="s">
        <v>1838</v>
      </c>
      <c r="C120" s="39">
        <v>9.4280000000000003E-2</v>
      </c>
      <c r="D120" s="41">
        <v>102</v>
      </c>
      <c r="E120" s="41">
        <v>102.2</v>
      </c>
      <c r="F120" s="41">
        <v>102.2</v>
      </c>
      <c r="G120" s="41">
        <v>103.5</v>
      </c>
      <c r="H120" s="41">
        <v>103.5</v>
      </c>
      <c r="I120" s="41">
        <v>103.5</v>
      </c>
      <c r="J120" s="41">
        <v>103.5</v>
      </c>
      <c r="K120" s="41">
        <v>103.5</v>
      </c>
      <c r="L120" s="41">
        <v>103.5</v>
      </c>
      <c r="M120" s="41">
        <v>103.5</v>
      </c>
      <c r="N120" s="41">
        <v>103.5</v>
      </c>
      <c r="O120" s="41">
        <v>103.5</v>
      </c>
      <c r="P120" s="41">
        <v>103.5</v>
      </c>
      <c r="Q120" s="41">
        <v>103.5</v>
      </c>
      <c r="R120" s="41">
        <v>103.5</v>
      </c>
      <c r="S120" s="41">
        <v>103.5</v>
      </c>
      <c r="T120" s="41">
        <v>103.5</v>
      </c>
      <c r="U120" s="41">
        <v>103.5</v>
      </c>
      <c r="V120" s="41">
        <v>102</v>
      </c>
      <c r="W120" s="41">
        <v>103.5</v>
      </c>
      <c r="X120" s="41">
        <v>102</v>
      </c>
      <c r="Y120" s="41">
        <v>102</v>
      </c>
      <c r="Z120" s="41">
        <v>102</v>
      </c>
      <c r="AA120" s="41">
        <v>102</v>
      </c>
      <c r="AB120" s="41">
        <v>113</v>
      </c>
      <c r="AC120" s="41">
        <v>113</v>
      </c>
      <c r="AD120" s="41">
        <v>113</v>
      </c>
      <c r="AE120" s="41">
        <v>113</v>
      </c>
      <c r="AF120" s="41">
        <v>113</v>
      </c>
      <c r="AG120" s="41">
        <v>113</v>
      </c>
      <c r="AH120" s="41">
        <v>113</v>
      </c>
      <c r="AI120" s="41">
        <v>113</v>
      </c>
      <c r="AJ120" s="41">
        <v>113</v>
      </c>
      <c r="AK120" s="41">
        <v>113</v>
      </c>
      <c r="AL120" s="41">
        <v>113</v>
      </c>
      <c r="AM120" s="41">
        <v>117.9</v>
      </c>
      <c r="AN120" s="41">
        <v>114.2</v>
      </c>
      <c r="AO120" s="41">
        <v>117.9</v>
      </c>
      <c r="AP120" s="41">
        <v>117.9</v>
      </c>
      <c r="AQ120" s="41">
        <v>117.9</v>
      </c>
      <c r="AR120" s="41">
        <v>117.9</v>
      </c>
      <c r="AS120" s="41">
        <v>138</v>
      </c>
      <c r="AT120" s="41">
        <v>138</v>
      </c>
      <c r="AU120" s="41">
        <v>138</v>
      </c>
      <c r="AV120" s="41">
        <v>138</v>
      </c>
      <c r="AW120" s="41">
        <v>138</v>
      </c>
      <c r="AX120" s="41">
        <v>129.9</v>
      </c>
      <c r="AY120" s="41">
        <v>127.8</v>
      </c>
      <c r="AZ120" s="41">
        <v>117.7</v>
      </c>
      <c r="BA120" s="41">
        <v>117.7</v>
      </c>
      <c r="BB120" s="41">
        <v>117.7</v>
      </c>
      <c r="BC120" s="41">
        <v>112.7</v>
      </c>
      <c r="BD120" s="41">
        <v>118.3</v>
      </c>
      <c r="BE120" s="41">
        <v>117.7</v>
      </c>
      <c r="BF120" s="41">
        <v>117.7</v>
      </c>
      <c r="BG120" s="41">
        <v>117.7</v>
      </c>
      <c r="BH120" s="41">
        <v>117.7</v>
      </c>
      <c r="BI120" s="41">
        <v>117.7</v>
      </c>
      <c r="BJ120" s="41">
        <v>117.7</v>
      </c>
      <c r="BK120" s="41">
        <v>117.7</v>
      </c>
      <c r="BL120" s="41">
        <v>123</v>
      </c>
      <c r="BM120" s="41">
        <v>123</v>
      </c>
      <c r="BN120" s="41">
        <v>123</v>
      </c>
      <c r="BO120" s="41">
        <v>123</v>
      </c>
      <c r="BP120" s="41">
        <v>123</v>
      </c>
      <c r="BQ120" s="41">
        <v>127.5</v>
      </c>
      <c r="BR120" s="41">
        <v>127.5</v>
      </c>
      <c r="BS120" s="41">
        <v>127.5</v>
      </c>
      <c r="BT120" s="41">
        <v>127.5</v>
      </c>
      <c r="BU120" s="41">
        <v>129.30000000000001</v>
      </c>
      <c r="BV120" s="41">
        <v>136.6</v>
      </c>
      <c r="BW120" s="41">
        <v>137</v>
      </c>
      <c r="BX120" s="41">
        <v>136.4</v>
      </c>
      <c r="BY120" s="41">
        <v>136.4</v>
      </c>
      <c r="BZ120" s="41">
        <v>136.4</v>
      </c>
      <c r="CA120" s="41">
        <v>136.4</v>
      </c>
      <c r="CB120" s="41">
        <v>128.5</v>
      </c>
      <c r="CC120" s="41">
        <v>126.2</v>
      </c>
      <c r="CD120" s="41">
        <v>142.9</v>
      </c>
      <c r="CE120" s="41">
        <v>142.9</v>
      </c>
      <c r="CF120" s="41">
        <v>142.9</v>
      </c>
      <c r="CG120" s="41">
        <v>142.9</v>
      </c>
      <c r="CH120" s="41">
        <v>142.9</v>
      </c>
      <c r="CI120" s="41">
        <v>142.9</v>
      </c>
      <c r="CJ120" s="41">
        <v>142.9</v>
      </c>
      <c r="CK120" s="41">
        <v>142.9</v>
      </c>
      <c r="CL120" s="41">
        <v>143</v>
      </c>
    </row>
    <row r="121" spans="1:90" x14ac:dyDescent="0.25">
      <c r="A121" s="38" t="s">
        <v>1839</v>
      </c>
      <c r="B121" s="38" t="s">
        <v>1840</v>
      </c>
      <c r="C121" s="39">
        <v>8.4999999999999995E-4</v>
      </c>
      <c r="D121" s="41">
        <v>114.6</v>
      </c>
      <c r="E121" s="41">
        <v>113</v>
      </c>
      <c r="F121" s="41">
        <v>111.3</v>
      </c>
      <c r="G121" s="41">
        <v>112.1</v>
      </c>
      <c r="H121" s="41">
        <v>112.6</v>
      </c>
      <c r="I121" s="41">
        <v>115.2</v>
      </c>
      <c r="J121" s="41">
        <v>112.2</v>
      </c>
      <c r="K121" s="41">
        <v>105.9</v>
      </c>
      <c r="L121" s="41">
        <v>105.3</v>
      </c>
      <c r="M121" s="41">
        <v>105.3</v>
      </c>
      <c r="N121" s="41">
        <v>106.2</v>
      </c>
      <c r="O121" s="41">
        <v>107</v>
      </c>
      <c r="P121" s="41">
        <v>110.8</v>
      </c>
      <c r="Q121" s="41">
        <v>110.3</v>
      </c>
      <c r="R121" s="41">
        <v>110.4</v>
      </c>
      <c r="S121" s="41">
        <v>113.4</v>
      </c>
      <c r="T121" s="41">
        <v>107.6</v>
      </c>
      <c r="U121" s="41">
        <v>107.2</v>
      </c>
      <c r="V121" s="41">
        <v>113.8</v>
      </c>
      <c r="W121" s="41">
        <v>109.2</v>
      </c>
      <c r="X121" s="41">
        <v>114.4</v>
      </c>
      <c r="Y121" s="41">
        <v>119.9</v>
      </c>
      <c r="Z121" s="41">
        <v>115.7</v>
      </c>
      <c r="AA121" s="41">
        <v>119.4</v>
      </c>
      <c r="AB121" s="41">
        <v>115.8</v>
      </c>
      <c r="AC121" s="41">
        <v>117.2</v>
      </c>
      <c r="AD121" s="41">
        <v>112.7</v>
      </c>
      <c r="AE121" s="41">
        <v>113.5</v>
      </c>
      <c r="AF121" s="41">
        <v>112.7</v>
      </c>
      <c r="AG121" s="41">
        <v>112.8</v>
      </c>
      <c r="AH121" s="41">
        <v>112.2</v>
      </c>
      <c r="AI121" s="41">
        <v>110</v>
      </c>
      <c r="AJ121" s="41">
        <v>113.8</v>
      </c>
      <c r="AK121" s="41">
        <v>113.8</v>
      </c>
      <c r="AL121" s="41">
        <v>113.8</v>
      </c>
      <c r="AM121" s="41">
        <v>111.9</v>
      </c>
      <c r="AN121" s="41">
        <v>111.8</v>
      </c>
      <c r="AO121" s="41">
        <v>116</v>
      </c>
      <c r="AP121" s="41">
        <v>119.2</v>
      </c>
      <c r="AQ121" s="41">
        <v>119.1</v>
      </c>
      <c r="AR121" s="41">
        <v>117.6</v>
      </c>
      <c r="AS121" s="41">
        <v>88.9</v>
      </c>
      <c r="AT121" s="41">
        <v>88.3</v>
      </c>
      <c r="AU121" s="41">
        <v>89.8</v>
      </c>
      <c r="AV121" s="41">
        <v>92.5</v>
      </c>
      <c r="AW121" s="41">
        <v>92.4</v>
      </c>
      <c r="AX121" s="41">
        <v>90.8</v>
      </c>
      <c r="AY121" s="41">
        <v>91</v>
      </c>
      <c r="AZ121" s="41">
        <v>91.4</v>
      </c>
      <c r="BA121" s="41">
        <v>100.5</v>
      </c>
      <c r="BB121" s="41">
        <v>108.8</v>
      </c>
      <c r="BC121" s="41">
        <v>108.8</v>
      </c>
      <c r="BD121" s="41">
        <v>108.8</v>
      </c>
      <c r="BE121" s="41">
        <v>107.7</v>
      </c>
      <c r="BF121" s="41">
        <v>104.3</v>
      </c>
      <c r="BG121" s="41">
        <v>100.8</v>
      </c>
      <c r="BH121" s="41">
        <v>100.8</v>
      </c>
      <c r="BI121" s="41">
        <v>102.6</v>
      </c>
      <c r="BJ121" s="41">
        <v>110</v>
      </c>
      <c r="BK121" s="41">
        <v>110</v>
      </c>
      <c r="BL121" s="41">
        <v>111.1</v>
      </c>
      <c r="BM121" s="41">
        <v>107.3</v>
      </c>
      <c r="BN121" s="41">
        <v>110.9</v>
      </c>
      <c r="BO121" s="41">
        <v>110.6</v>
      </c>
      <c r="BP121" s="41">
        <v>114.1</v>
      </c>
      <c r="BQ121" s="41">
        <v>107.5</v>
      </c>
      <c r="BR121" s="41">
        <v>110.5</v>
      </c>
      <c r="BS121" s="41">
        <v>104.6</v>
      </c>
      <c r="BT121" s="41">
        <v>109.7</v>
      </c>
      <c r="BU121" s="41">
        <v>109.5</v>
      </c>
      <c r="BV121" s="41">
        <v>110.3</v>
      </c>
      <c r="BW121" s="41">
        <v>115.6</v>
      </c>
      <c r="BX121" s="41">
        <v>104.4</v>
      </c>
      <c r="BY121" s="41">
        <v>102.2</v>
      </c>
      <c r="BZ121" s="41">
        <v>112.9</v>
      </c>
      <c r="CA121" s="41">
        <v>127.1</v>
      </c>
      <c r="CB121" s="41">
        <v>123.5</v>
      </c>
      <c r="CC121" s="41">
        <v>120.6</v>
      </c>
      <c r="CD121" s="41">
        <v>131.6</v>
      </c>
      <c r="CE121" s="41">
        <v>149.4</v>
      </c>
      <c r="CF121" s="41">
        <v>157</v>
      </c>
      <c r="CG121" s="41">
        <v>140.9</v>
      </c>
      <c r="CH121" s="41">
        <v>140.9</v>
      </c>
      <c r="CI121" s="41">
        <v>140.9</v>
      </c>
      <c r="CJ121" s="41">
        <v>154.1</v>
      </c>
      <c r="CK121" s="41">
        <v>166.9</v>
      </c>
      <c r="CL121" s="41">
        <v>165.4</v>
      </c>
    </row>
    <row r="122" spans="1:90" x14ac:dyDescent="0.25">
      <c r="A122" s="38" t="s">
        <v>1841</v>
      </c>
      <c r="B122" s="38" t="s">
        <v>1842</v>
      </c>
      <c r="C122" s="39">
        <v>7.6999999999999996E-4</v>
      </c>
      <c r="D122" s="41">
        <v>98.4</v>
      </c>
      <c r="E122" s="41">
        <v>168.6</v>
      </c>
      <c r="F122" s="41">
        <v>168.6</v>
      </c>
      <c r="G122" s="41">
        <v>168.6</v>
      </c>
      <c r="H122" s="41">
        <v>168.6</v>
      </c>
      <c r="I122" s="41">
        <v>168.6</v>
      </c>
      <c r="J122" s="41">
        <v>168.6</v>
      </c>
      <c r="K122" s="41">
        <v>168.6</v>
      </c>
      <c r="L122" s="41">
        <v>168.6</v>
      </c>
      <c r="M122" s="41">
        <v>168.6</v>
      </c>
      <c r="N122" s="41">
        <v>168.6</v>
      </c>
      <c r="O122" s="41">
        <v>168.6</v>
      </c>
      <c r="P122" s="41">
        <v>168.6</v>
      </c>
      <c r="Q122" s="41">
        <v>168.6</v>
      </c>
      <c r="R122" s="41">
        <v>168.6</v>
      </c>
      <c r="S122" s="41">
        <v>168.6</v>
      </c>
      <c r="T122" s="41">
        <v>168.6</v>
      </c>
      <c r="U122" s="41">
        <v>168.6</v>
      </c>
      <c r="V122" s="41">
        <v>168.6</v>
      </c>
      <c r="W122" s="41">
        <v>168.6</v>
      </c>
      <c r="X122" s="41">
        <v>168.6</v>
      </c>
      <c r="Y122" s="41">
        <v>168.6</v>
      </c>
      <c r="Z122" s="41">
        <v>168.6</v>
      </c>
      <c r="AA122" s="41">
        <v>168.6</v>
      </c>
      <c r="AB122" s="41">
        <v>168.6</v>
      </c>
      <c r="AC122" s="41">
        <v>168.6</v>
      </c>
      <c r="AD122" s="41">
        <v>168.6</v>
      </c>
      <c r="AE122" s="41">
        <v>168.6</v>
      </c>
      <c r="AF122" s="41">
        <v>168.6</v>
      </c>
      <c r="AG122" s="41">
        <v>168.6</v>
      </c>
      <c r="AH122" s="41">
        <v>168.6</v>
      </c>
      <c r="AI122" s="41">
        <v>168.6</v>
      </c>
      <c r="AJ122" s="41">
        <v>168.6</v>
      </c>
      <c r="AK122" s="41">
        <v>168.6</v>
      </c>
      <c r="AL122" s="41">
        <v>168.6</v>
      </c>
      <c r="AM122" s="41">
        <v>168.6</v>
      </c>
      <c r="AN122" s="41">
        <v>168.6</v>
      </c>
      <c r="AO122" s="41">
        <v>168.6</v>
      </c>
      <c r="AP122" s="41">
        <v>168.6</v>
      </c>
      <c r="AQ122" s="41">
        <v>168.6</v>
      </c>
      <c r="AR122" s="41">
        <v>168.6</v>
      </c>
      <c r="AS122" s="41">
        <v>168.6</v>
      </c>
      <c r="AT122" s="41">
        <v>168.6</v>
      </c>
      <c r="AU122" s="41">
        <v>168.6</v>
      </c>
      <c r="AV122" s="41">
        <v>168.6</v>
      </c>
      <c r="AW122" s="41">
        <v>168.6</v>
      </c>
      <c r="AX122" s="41">
        <v>168.6</v>
      </c>
      <c r="AY122" s="41">
        <v>168.6</v>
      </c>
      <c r="AZ122" s="41">
        <v>168.6</v>
      </c>
      <c r="BA122" s="41">
        <v>168.6</v>
      </c>
      <c r="BB122" s="41">
        <v>168.6</v>
      </c>
      <c r="BC122" s="41">
        <v>168.6</v>
      </c>
      <c r="BD122" s="41">
        <v>168.6</v>
      </c>
      <c r="BE122" s="41">
        <v>168.6</v>
      </c>
      <c r="BF122" s="41">
        <v>168.6</v>
      </c>
      <c r="BG122" s="41">
        <v>168.6</v>
      </c>
      <c r="BH122" s="41">
        <v>168.6</v>
      </c>
      <c r="BI122" s="41">
        <v>168.6</v>
      </c>
      <c r="BJ122" s="41">
        <v>168.6</v>
      </c>
      <c r="BK122" s="41">
        <v>168.6</v>
      </c>
      <c r="BL122" s="41">
        <v>168.6</v>
      </c>
      <c r="BM122" s="41">
        <v>168.6</v>
      </c>
      <c r="BN122" s="41">
        <v>168.6</v>
      </c>
      <c r="BO122" s="41">
        <v>168.6</v>
      </c>
      <c r="BP122" s="41">
        <v>168.6</v>
      </c>
      <c r="BQ122" s="41">
        <v>168.6</v>
      </c>
      <c r="BR122" s="41">
        <v>168.6</v>
      </c>
      <c r="BS122" s="41">
        <v>168.6</v>
      </c>
      <c r="BT122" s="41">
        <v>168.6</v>
      </c>
      <c r="BU122" s="41">
        <v>168.6</v>
      </c>
      <c r="BV122" s="41">
        <v>168.6</v>
      </c>
      <c r="BW122" s="41">
        <v>168.6</v>
      </c>
      <c r="BX122" s="41">
        <v>168.6</v>
      </c>
      <c r="BY122" s="41">
        <v>168.6</v>
      </c>
      <c r="BZ122" s="41">
        <v>168.6</v>
      </c>
      <c r="CA122" s="41">
        <v>168.6</v>
      </c>
      <c r="CB122" s="41">
        <v>168.6</v>
      </c>
      <c r="CC122" s="41">
        <v>168.6</v>
      </c>
      <c r="CD122" s="41">
        <v>168.6</v>
      </c>
      <c r="CE122" s="41">
        <v>168.6</v>
      </c>
      <c r="CF122" s="41">
        <v>168.6</v>
      </c>
      <c r="CG122" s="41">
        <v>168.6</v>
      </c>
      <c r="CH122" s="41">
        <v>168.6</v>
      </c>
      <c r="CI122" s="41">
        <v>168.6</v>
      </c>
      <c r="CJ122" s="41">
        <v>168.6</v>
      </c>
      <c r="CK122" s="41">
        <v>168.6</v>
      </c>
      <c r="CL122" s="41">
        <v>168.6</v>
      </c>
    </row>
    <row r="123" spans="1:90" x14ac:dyDescent="0.25">
      <c r="A123" s="38" t="s">
        <v>1843</v>
      </c>
      <c r="B123" s="38" t="s">
        <v>1844</v>
      </c>
      <c r="C123" s="39">
        <v>6.6E-4</v>
      </c>
      <c r="D123" s="41">
        <v>100</v>
      </c>
      <c r="E123" s="41">
        <v>100</v>
      </c>
      <c r="F123" s="41">
        <v>100</v>
      </c>
      <c r="G123" s="41">
        <v>100</v>
      </c>
      <c r="H123" s="41">
        <v>100</v>
      </c>
      <c r="I123" s="41">
        <v>100</v>
      </c>
      <c r="J123" s="41">
        <v>100</v>
      </c>
      <c r="K123" s="41">
        <v>100</v>
      </c>
      <c r="L123" s="41">
        <v>100</v>
      </c>
      <c r="M123" s="41">
        <v>100</v>
      </c>
      <c r="N123" s="41">
        <v>100</v>
      </c>
      <c r="O123" s="41">
        <v>100</v>
      </c>
      <c r="P123" s="41">
        <v>100</v>
      </c>
      <c r="Q123" s="41">
        <v>100</v>
      </c>
      <c r="R123" s="41">
        <v>100</v>
      </c>
      <c r="S123" s="41">
        <v>100</v>
      </c>
      <c r="T123" s="41">
        <v>100</v>
      </c>
      <c r="U123" s="41">
        <v>100</v>
      </c>
      <c r="V123" s="41">
        <v>100</v>
      </c>
      <c r="W123" s="41">
        <v>100</v>
      </c>
      <c r="X123" s="41">
        <v>100</v>
      </c>
      <c r="Y123" s="41">
        <v>100</v>
      </c>
      <c r="Z123" s="41">
        <v>100</v>
      </c>
      <c r="AA123" s="41">
        <v>100</v>
      </c>
      <c r="AB123" s="41">
        <v>100</v>
      </c>
      <c r="AC123" s="41">
        <v>100</v>
      </c>
      <c r="AD123" s="41">
        <v>100</v>
      </c>
      <c r="AE123" s="41">
        <v>100</v>
      </c>
      <c r="AF123" s="41">
        <v>100</v>
      </c>
      <c r="AG123" s="41">
        <v>100</v>
      </c>
      <c r="AH123" s="41">
        <v>100</v>
      </c>
      <c r="AI123" s="41">
        <v>100</v>
      </c>
      <c r="AJ123" s="41">
        <v>100</v>
      </c>
      <c r="AK123" s="41">
        <v>100</v>
      </c>
      <c r="AL123" s="41">
        <v>100</v>
      </c>
      <c r="AM123" s="41">
        <v>100</v>
      </c>
      <c r="AN123" s="41">
        <v>100</v>
      </c>
      <c r="AO123" s="41">
        <v>100</v>
      </c>
      <c r="AP123" s="41">
        <v>100</v>
      </c>
      <c r="AQ123" s="41">
        <v>100</v>
      </c>
      <c r="AR123" s="41">
        <v>100</v>
      </c>
      <c r="AS123" s="41">
        <v>100</v>
      </c>
      <c r="AT123" s="41">
        <v>100</v>
      </c>
      <c r="AU123" s="41">
        <v>100</v>
      </c>
      <c r="AV123" s="41">
        <v>141.69999999999999</v>
      </c>
      <c r="AW123" s="41">
        <v>183.3</v>
      </c>
      <c r="AX123" s="41">
        <v>183.3</v>
      </c>
      <c r="AY123" s="41">
        <v>183.3</v>
      </c>
      <c r="AZ123" s="41">
        <v>183.3</v>
      </c>
      <c r="BA123" s="41">
        <v>183.3</v>
      </c>
      <c r="BB123" s="41">
        <v>180.6</v>
      </c>
      <c r="BC123" s="41">
        <v>171.8</v>
      </c>
      <c r="BD123" s="41">
        <v>176</v>
      </c>
      <c r="BE123" s="41">
        <v>168.3</v>
      </c>
      <c r="BF123" s="41">
        <v>156.69999999999999</v>
      </c>
      <c r="BG123" s="41">
        <v>150.1</v>
      </c>
      <c r="BH123" s="41">
        <v>170</v>
      </c>
      <c r="BI123" s="41">
        <v>168.6</v>
      </c>
      <c r="BJ123" s="41">
        <v>170.4</v>
      </c>
      <c r="BK123" s="41">
        <v>125.4</v>
      </c>
      <c r="BL123" s="41">
        <v>200</v>
      </c>
      <c r="BM123" s="41">
        <v>200</v>
      </c>
      <c r="BN123" s="41">
        <v>200</v>
      </c>
      <c r="BO123" s="41">
        <v>200</v>
      </c>
      <c r="BP123" s="41">
        <v>200</v>
      </c>
      <c r="BQ123" s="41">
        <v>200</v>
      </c>
      <c r="BR123" s="41">
        <v>200</v>
      </c>
      <c r="BS123" s="41">
        <v>200</v>
      </c>
      <c r="BT123" s="41">
        <v>200</v>
      </c>
      <c r="BU123" s="41">
        <v>194.6</v>
      </c>
      <c r="BV123" s="41">
        <v>170</v>
      </c>
      <c r="BW123" s="41">
        <v>160.9</v>
      </c>
      <c r="BX123" s="41">
        <v>169.8</v>
      </c>
      <c r="BY123" s="41">
        <v>175.5</v>
      </c>
      <c r="BZ123" s="41">
        <v>138.30000000000001</v>
      </c>
      <c r="CA123" s="41">
        <v>121.9</v>
      </c>
      <c r="CB123" s="41">
        <v>119.2</v>
      </c>
      <c r="CC123" s="41">
        <v>119</v>
      </c>
      <c r="CD123" s="41">
        <v>112.8</v>
      </c>
      <c r="CE123" s="41">
        <v>113.3</v>
      </c>
      <c r="CF123" s="41">
        <v>109.4</v>
      </c>
      <c r="CG123" s="41">
        <v>145.6</v>
      </c>
      <c r="CH123" s="41">
        <v>200</v>
      </c>
      <c r="CI123" s="41">
        <v>186.7</v>
      </c>
      <c r="CJ123" s="41">
        <v>161.30000000000001</v>
      </c>
      <c r="CK123" s="41">
        <v>158.69999999999999</v>
      </c>
      <c r="CL123" s="41">
        <v>166.7</v>
      </c>
    </row>
    <row r="124" spans="1:90" x14ac:dyDescent="0.25">
      <c r="A124" s="38" t="s">
        <v>1845</v>
      </c>
      <c r="B124" s="38" t="s">
        <v>1846</v>
      </c>
      <c r="C124" s="39">
        <v>0.90027999999999997</v>
      </c>
      <c r="D124" s="41">
        <v>102</v>
      </c>
      <c r="E124" s="41">
        <v>106</v>
      </c>
      <c r="F124" s="41">
        <v>120.1</v>
      </c>
      <c r="G124" s="41">
        <v>95.1</v>
      </c>
      <c r="H124" s="41">
        <v>86.8</v>
      </c>
      <c r="I124" s="41">
        <v>99.4</v>
      </c>
      <c r="J124" s="41">
        <v>105.2</v>
      </c>
      <c r="K124" s="41">
        <v>123.2</v>
      </c>
      <c r="L124" s="41">
        <v>124.3</v>
      </c>
      <c r="M124" s="41">
        <v>119.7</v>
      </c>
      <c r="N124" s="41">
        <v>115.6</v>
      </c>
      <c r="O124" s="41">
        <v>118.9</v>
      </c>
      <c r="P124" s="41">
        <v>111.7</v>
      </c>
      <c r="Q124" s="41">
        <v>106.8</v>
      </c>
      <c r="R124" s="41">
        <v>110.5</v>
      </c>
      <c r="S124" s="41">
        <v>129.1</v>
      </c>
      <c r="T124" s="41">
        <v>130.4</v>
      </c>
      <c r="U124" s="41">
        <v>128.9</v>
      </c>
      <c r="V124" s="41">
        <v>143.19999999999999</v>
      </c>
      <c r="W124" s="41">
        <v>142.6</v>
      </c>
      <c r="X124" s="41">
        <v>112.7</v>
      </c>
      <c r="Y124" s="41">
        <v>131.69999999999999</v>
      </c>
      <c r="Z124" s="41">
        <v>131.5</v>
      </c>
      <c r="AA124" s="41">
        <v>139.30000000000001</v>
      </c>
      <c r="AB124" s="41">
        <v>101.9</v>
      </c>
      <c r="AC124" s="41">
        <v>111.1</v>
      </c>
      <c r="AD124" s="41">
        <v>121.2</v>
      </c>
      <c r="AE124" s="41">
        <v>127.7</v>
      </c>
      <c r="AF124" s="41">
        <v>122.4</v>
      </c>
      <c r="AG124" s="41">
        <v>128.1</v>
      </c>
      <c r="AH124" s="41">
        <v>141.1</v>
      </c>
      <c r="AI124" s="41">
        <v>132.1</v>
      </c>
      <c r="AJ124" s="41">
        <v>141.1</v>
      </c>
      <c r="AK124" s="41">
        <v>127.7</v>
      </c>
      <c r="AL124" s="41">
        <v>148.5</v>
      </c>
      <c r="AM124" s="41">
        <v>148.30000000000001</v>
      </c>
      <c r="AN124" s="41">
        <v>128.4</v>
      </c>
      <c r="AO124" s="41">
        <v>139.9</v>
      </c>
      <c r="AP124" s="41">
        <v>153.4</v>
      </c>
      <c r="AQ124" s="41">
        <v>159.30000000000001</v>
      </c>
      <c r="AR124" s="41">
        <v>169.9</v>
      </c>
      <c r="AS124" s="41">
        <v>218.5</v>
      </c>
      <c r="AT124" s="41">
        <v>200.1</v>
      </c>
      <c r="AU124" s="41">
        <v>155.4</v>
      </c>
      <c r="AV124" s="41">
        <v>137.9</v>
      </c>
      <c r="AW124" s="41">
        <v>125.8</v>
      </c>
      <c r="AX124" s="41">
        <v>125.8</v>
      </c>
      <c r="AY124" s="41">
        <v>125.8</v>
      </c>
      <c r="AZ124" s="41">
        <v>125.8</v>
      </c>
      <c r="BA124" s="41">
        <v>125.8</v>
      </c>
      <c r="BB124" s="41">
        <v>125.8</v>
      </c>
      <c r="BC124" s="41">
        <v>151.19999999999999</v>
      </c>
      <c r="BD124" s="41">
        <v>153.6</v>
      </c>
      <c r="BE124" s="41">
        <v>178.9</v>
      </c>
      <c r="BF124" s="41">
        <v>170.9</v>
      </c>
      <c r="BG124" s="41">
        <v>191.8</v>
      </c>
      <c r="BH124" s="41">
        <v>179.6</v>
      </c>
      <c r="BI124" s="41">
        <v>185.5</v>
      </c>
      <c r="BJ124" s="41">
        <v>195.4</v>
      </c>
      <c r="BK124" s="41">
        <v>190.1</v>
      </c>
      <c r="BL124" s="41">
        <v>193</v>
      </c>
      <c r="BM124" s="41">
        <v>187.2</v>
      </c>
      <c r="BN124" s="41">
        <v>199.2</v>
      </c>
      <c r="BO124" s="41">
        <v>207.8</v>
      </c>
      <c r="BP124" s="41">
        <v>191.2</v>
      </c>
      <c r="BQ124" s="41">
        <v>192.9</v>
      </c>
      <c r="BR124" s="41">
        <v>193.1</v>
      </c>
      <c r="BS124" s="41">
        <v>197.1</v>
      </c>
      <c r="BT124" s="41">
        <v>196.4</v>
      </c>
      <c r="BU124" s="41">
        <v>200.9</v>
      </c>
      <c r="BV124" s="41">
        <v>207.1</v>
      </c>
      <c r="BW124" s="41">
        <v>211.8</v>
      </c>
      <c r="BX124" s="41">
        <v>211.8</v>
      </c>
      <c r="BY124" s="41">
        <v>211.8</v>
      </c>
      <c r="BZ124" s="41">
        <v>211.8</v>
      </c>
      <c r="CA124" s="41">
        <v>270</v>
      </c>
      <c r="CB124" s="41">
        <v>282.5</v>
      </c>
      <c r="CC124" s="41">
        <v>279.7</v>
      </c>
      <c r="CD124" s="41">
        <v>280.2</v>
      </c>
      <c r="CE124" s="41">
        <v>273.60000000000002</v>
      </c>
      <c r="CF124" s="41">
        <v>289.5</v>
      </c>
      <c r="CG124" s="41">
        <v>291.8</v>
      </c>
      <c r="CH124" s="41">
        <v>302</v>
      </c>
      <c r="CI124" s="41">
        <v>304.5</v>
      </c>
      <c r="CJ124" s="41">
        <v>306.8</v>
      </c>
      <c r="CK124" s="41">
        <v>314.10000000000002</v>
      </c>
      <c r="CL124" s="41">
        <v>338.7</v>
      </c>
    </row>
    <row r="125" spans="1:90" x14ac:dyDescent="0.25">
      <c r="A125" s="38" t="s">
        <v>1847</v>
      </c>
      <c r="B125" s="38" t="s">
        <v>1848</v>
      </c>
      <c r="C125" s="39">
        <v>0.90027999999999997</v>
      </c>
      <c r="D125" s="41">
        <v>102</v>
      </c>
      <c r="E125" s="41">
        <v>106</v>
      </c>
      <c r="F125" s="41">
        <v>120.1</v>
      </c>
      <c r="G125" s="41">
        <v>95.1</v>
      </c>
      <c r="H125" s="41">
        <v>86.8</v>
      </c>
      <c r="I125" s="41">
        <v>99.4</v>
      </c>
      <c r="J125" s="41">
        <v>105.2</v>
      </c>
      <c r="K125" s="41">
        <v>123.2</v>
      </c>
      <c r="L125" s="41">
        <v>124.3</v>
      </c>
      <c r="M125" s="41">
        <v>119.7</v>
      </c>
      <c r="N125" s="41">
        <v>115.6</v>
      </c>
      <c r="O125" s="41">
        <v>118.9</v>
      </c>
      <c r="P125" s="41">
        <v>111.7</v>
      </c>
      <c r="Q125" s="41">
        <v>106.8</v>
      </c>
      <c r="R125" s="41">
        <v>110.5</v>
      </c>
      <c r="S125" s="41">
        <v>129.1</v>
      </c>
      <c r="T125" s="41">
        <v>130.4</v>
      </c>
      <c r="U125" s="41">
        <v>128.9</v>
      </c>
      <c r="V125" s="41">
        <v>143.19999999999999</v>
      </c>
      <c r="W125" s="41">
        <v>142.6</v>
      </c>
      <c r="X125" s="41">
        <v>112.7</v>
      </c>
      <c r="Y125" s="41">
        <v>131.69999999999999</v>
      </c>
      <c r="Z125" s="41">
        <v>131.5</v>
      </c>
      <c r="AA125" s="41">
        <v>139.30000000000001</v>
      </c>
      <c r="AB125" s="41">
        <v>101.9</v>
      </c>
      <c r="AC125" s="41">
        <v>111.1</v>
      </c>
      <c r="AD125" s="41">
        <v>121.2</v>
      </c>
      <c r="AE125" s="41">
        <v>127.7</v>
      </c>
      <c r="AF125" s="41">
        <v>122.4</v>
      </c>
      <c r="AG125" s="41">
        <v>128.1</v>
      </c>
      <c r="AH125" s="41">
        <v>141.1</v>
      </c>
      <c r="AI125" s="41">
        <v>132.1</v>
      </c>
      <c r="AJ125" s="41">
        <v>141.1</v>
      </c>
      <c r="AK125" s="41">
        <v>127.7</v>
      </c>
      <c r="AL125" s="41">
        <v>148.5</v>
      </c>
      <c r="AM125" s="41">
        <v>148.30000000000001</v>
      </c>
      <c r="AN125" s="41">
        <v>128.4</v>
      </c>
      <c r="AO125" s="41">
        <v>139.9</v>
      </c>
      <c r="AP125" s="41">
        <v>153.4</v>
      </c>
      <c r="AQ125" s="41">
        <v>159.30000000000001</v>
      </c>
      <c r="AR125" s="41">
        <v>169.9</v>
      </c>
      <c r="AS125" s="41">
        <v>218.5</v>
      </c>
      <c r="AT125" s="41">
        <v>200.1</v>
      </c>
      <c r="AU125" s="41">
        <v>155.4</v>
      </c>
      <c r="AV125" s="41">
        <v>137.9</v>
      </c>
      <c r="AW125" s="41">
        <v>125.8</v>
      </c>
      <c r="AX125" s="41">
        <v>125.8</v>
      </c>
      <c r="AY125" s="41">
        <v>125.8</v>
      </c>
      <c r="AZ125" s="41">
        <v>125.8</v>
      </c>
      <c r="BA125" s="41">
        <v>125.8</v>
      </c>
      <c r="BB125" s="41">
        <v>125.8</v>
      </c>
      <c r="BC125" s="41">
        <v>151.19999999999999</v>
      </c>
      <c r="BD125" s="41">
        <v>153.6</v>
      </c>
      <c r="BE125" s="41">
        <v>178.9</v>
      </c>
      <c r="BF125" s="41">
        <v>170.9</v>
      </c>
      <c r="BG125" s="41">
        <v>191.8</v>
      </c>
      <c r="BH125" s="41">
        <v>179.6</v>
      </c>
      <c r="BI125" s="41">
        <v>185.5</v>
      </c>
      <c r="BJ125" s="41">
        <v>195.4</v>
      </c>
      <c r="BK125" s="41">
        <v>190.1</v>
      </c>
      <c r="BL125" s="41">
        <v>193</v>
      </c>
      <c r="BM125" s="41">
        <v>187.2</v>
      </c>
      <c r="BN125" s="41">
        <v>199.2</v>
      </c>
      <c r="BO125" s="41">
        <v>207.8</v>
      </c>
      <c r="BP125" s="41">
        <v>191.2</v>
      </c>
      <c r="BQ125" s="41">
        <v>192.9</v>
      </c>
      <c r="BR125" s="41">
        <v>193.1</v>
      </c>
      <c r="BS125" s="41">
        <v>197.1</v>
      </c>
      <c r="BT125" s="41">
        <v>196.4</v>
      </c>
      <c r="BU125" s="41">
        <v>200.9</v>
      </c>
      <c r="BV125" s="41">
        <v>207.1</v>
      </c>
      <c r="BW125" s="41">
        <v>211.8</v>
      </c>
      <c r="BX125" s="41">
        <v>211.8</v>
      </c>
      <c r="BY125" s="41">
        <v>211.8</v>
      </c>
      <c r="BZ125" s="41">
        <v>211.8</v>
      </c>
      <c r="CA125" s="41">
        <v>270</v>
      </c>
      <c r="CB125" s="41">
        <v>282.5</v>
      </c>
      <c r="CC125" s="41">
        <v>279.7</v>
      </c>
      <c r="CD125" s="41">
        <v>280.2</v>
      </c>
      <c r="CE125" s="41">
        <v>273.60000000000002</v>
      </c>
      <c r="CF125" s="41">
        <v>289.5</v>
      </c>
      <c r="CG125" s="41">
        <v>291.8</v>
      </c>
      <c r="CH125" s="41">
        <v>302</v>
      </c>
      <c r="CI125" s="41">
        <v>304.5</v>
      </c>
      <c r="CJ125" s="41">
        <v>306.8</v>
      </c>
      <c r="CK125" s="41">
        <v>314.10000000000002</v>
      </c>
      <c r="CL125" s="41">
        <v>338.7</v>
      </c>
    </row>
    <row r="126" spans="1:90" x14ac:dyDescent="0.25">
      <c r="A126" s="38" t="s">
        <v>1849</v>
      </c>
      <c r="B126" s="38" t="s">
        <v>1850</v>
      </c>
      <c r="C126" s="39">
        <v>14.910209999999999</v>
      </c>
      <c r="D126" s="41">
        <v>105.9</v>
      </c>
      <c r="E126" s="41">
        <v>106.4</v>
      </c>
      <c r="F126" s="41">
        <v>106.4</v>
      </c>
      <c r="G126" s="41">
        <v>107.1</v>
      </c>
      <c r="H126" s="41">
        <v>107.2</v>
      </c>
      <c r="I126" s="41">
        <v>108.9</v>
      </c>
      <c r="J126" s="41">
        <v>112.2</v>
      </c>
      <c r="K126" s="41">
        <v>112.1</v>
      </c>
      <c r="L126" s="41">
        <v>115.7</v>
      </c>
      <c r="M126" s="41">
        <v>116.6</v>
      </c>
      <c r="N126" s="41">
        <v>116.5</v>
      </c>
      <c r="O126" s="41">
        <v>116.3</v>
      </c>
      <c r="P126" s="41">
        <v>116.1</v>
      </c>
      <c r="Q126" s="41">
        <v>116.9</v>
      </c>
      <c r="R126" s="41">
        <v>117.3</v>
      </c>
      <c r="S126" s="41">
        <v>117.6</v>
      </c>
      <c r="T126" s="41">
        <v>118.5</v>
      </c>
      <c r="U126" s="41">
        <v>121.5</v>
      </c>
      <c r="V126" s="41">
        <v>122.5</v>
      </c>
      <c r="W126" s="41">
        <v>122.9</v>
      </c>
      <c r="X126" s="41">
        <v>123.6</v>
      </c>
      <c r="Y126" s="41">
        <v>123.4</v>
      </c>
      <c r="Z126" s="41">
        <v>122.6</v>
      </c>
      <c r="AA126" s="41">
        <v>120.3</v>
      </c>
      <c r="AB126" s="41">
        <v>120.3</v>
      </c>
      <c r="AC126" s="41">
        <v>119.2</v>
      </c>
      <c r="AD126" s="41">
        <v>118.6</v>
      </c>
      <c r="AE126" s="41">
        <v>118.8</v>
      </c>
      <c r="AF126" s="41">
        <v>118.9</v>
      </c>
      <c r="AG126" s="41">
        <v>118.9</v>
      </c>
      <c r="AH126" s="41">
        <v>119.1</v>
      </c>
      <c r="AI126" s="41">
        <v>119.5</v>
      </c>
      <c r="AJ126" s="41">
        <v>119.4</v>
      </c>
      <c r="AK126" s="41">
        <v>119.8</v>
      </c>
      <c r="AL126" s="41">
        <v>120.8</v>
      </c>
      <c r="AM126" s="41">
        <v>122.1</v>
      </c>
      <c r="AN126" s="41">
        <v>122.8</v>
      </c>
      <c r="AO126" s="41">
        <v>124</v>
      </c>
      <c r="AP126" s="41">
        <v>127.4</v>
      </c>
      <c r="AQ126" s="41">
        <v>130.19999999999999</v>
      </c>
      <c r="AR126" s="41">
        <v>131.4</v>
      </c>
      <c r="AS126" s="41">
        <v>141.69999999999999</v>
      </c>
      <c r="AT126" s="41">
        <v>143.19999999999999</v>
      </c>
      <c r="AU126" s="41">
        <v>145.6</v>
      </c>
      <c r="AV126" s="41">
        <v>144.6</v>
      </c>
      <c r="AW126" s="41">
        <v>143.1</v>
      </c>
      <c r="AX126" s="41">
        <v>136.19999999999999</v>
      </c>
      <c r="AY126" s="41">
        <v>129.1</v>
      </c>
      <c r="AZ126" s="41">
        <v>127.2</v>
      </c>
      <c r="BA126" s="41">
        <v>124</v>
      </c>
      <c r="BB126" s="41">
        <v>123.1</v>
      </c>
      <c r="BC126" s="41">
        <v>124.2</v>
      </c>
      <c r="BD126" s="41">
        <v>124.8</v>
      </c>
      <c r="BE126" s="41">
        <v>125.7</v>
      </c>
      <c r="BF126" s="41">
        <v>130.5</v>
      </c>
      <c r="BG126" s="41">
        <v>131.5</v>
      </c>
      <c r="BH126" s="41">
        <v>132.9</v>
      </c>
      <c r="BI126" s="41">
        <v>133.4</v>
      </c>
      <c r="BJ126" s="41">
        <v>134.69999999999999</v>
      </c>
      <c r="BK126" s="41">
        <v>135</v>
      </c>
      <c r="BL126" s="41">
        <v>135.80000000000001</v>
      </c>
      <c r="BM126" s="41">
        <v>136.6</v>
      </c>
      <c r="BN126" s="41">
        <v>140.1</v>
      </c>
      <c r="BO126" s="41">
        <v>141.1</v>
      </c>
      <c r="BP126" s="41">
        <v>142.80000000000001</v>
      </c>
      <c r="BQ126" s="41">
        <v>143.19999999999999</v>
      </c>
      <c r="BR126" s="41">
        <v>147.80000000000001</v>
      </c>
      <c r="BS126" s="41">
        <v>148</v>
      </c>
      <c r="BT126" s="41">
        <v>147.6</v>
      </c>
      <c r="BU126" s="41">
        <v>148.1</v>
      </c>
      <c r="BV126" s="41">
        <v>148.6</v>
      </c>
      <c r="BW126" s="41">
        <v>150.19999999999999</v>
      </c>
      <c r="BX126" s="41">
        <v>151.30000000000001</v>
      </c>
      <c r="BY126" s="41">
        <v>153.5</v>
      </c>
      <c r="BZ126" s="41">
        <v>157.6</v>
      </c>
      <c r="CA126" s="41">
        <v>159.5</v>
      </c>
      <c r="CB126" s="41">
        <v>160.4</v>
      </c>
      <c r="CC126" s="41">
        <v>161.6</v>
      </c>
      <c r="CD126" s="41">
        <v>165.6</v>
      </c>
      <c r="CE126" s="41">
        <v>167.1</v>
      </c>
      <c r="CF126" s="41">
        <v>168.3</v>
      </c>
      <c r="CG126" s="41">
        <v>170</v>
      </c>
      <c r="CH126" s="41">
        <v>171.6</v>
      </c>
      <c r="CI126" s="41">
        <v>172.7</v>
      </c>
      <c r="CJ126" s="41">
        <v>177</v>
      </c>
      <c r="CK126" s="41">
        <v>176.7</v>
      </c>
      <c r="CL126" s="41">
        <v>177.8</v>
      </c>
    </row>
    <row r="127" spans="1:90" x14ac:dyDescent="0.25">
      <c r="A127" s="38" t="s">
        <v>1851</v>
      </c>
      <c r="B127" s="38" t="s">
        <v>1852</v>
      </c>
      <c r="C127" s="39">
        <v>2.0941900000000002</v>
      </c>
      <c r="D127" s="41">
        <v>117.6</v>
      </c>
      <c r="E127" s="41">
        <v>117.6</v>
      </c>
      <c r="F127" s="41">
        <v>117.6</v>
      </c>
      <c r="G127" s="41">
        <v>117.6</v>
      </c>
      <c r="H127" s="41">
        <v>117.6</v>
      </c>
      <c r="I127" s="41">
        <v>117.6</v>
      </c>
      <c r="J127" s="41">
        <v>117.6</v>
      </c>
      <c r="K127" s="41">
        <v>117.6</v>
      </c>
      <c r="L127" s="41">
        <v>117.6</v>
      </c>
      <c r="M127" s="41">
        <v>117.6</v>
      </c>
      <c r="N127" s="41">
        <v>117.6</v>
      </c>
      <c r="O127" s="41">
        <v>117.6</v>
      </c>
      <c r="P127" s="41">
        <v>117.6</v>
      </c>
      <c r="Q127" s="41">
        <v>117.6</v>
      </c>
      <c r="R127" s="41">
        <v>117.6</v>
      </c>
      <c r="S127" s="41">
        <v>117.6</v>
      </c>
      <c r="T127" s="41">
        <v>117.6</v>
      </c>
      <c r="U127" s="41">
        <v>117.6</v>
      </c>
      <c r="V127" s="41">
        <v>117.6</v>
      </c>
      <c r="W127" s="41">
        <v>117.8</v>
      </c>
      <c r="X127" s="41">
        <v>117.8</v>
      </c>
      <c r="Y127" s="41">
        <v>117.8</v>
      </c>
      <c r="Z127" s="41">
        <v>117.8</v>
      </c>
      <c r="AA127" s="41">
        <v>117.8</v>
      </c>
      <c r="AB127" s="41">
        <v>117.7</v>
      </c>
      <c r="AC127" s="41">
        <v>117.7</v>
      </c>
      <c r="AD127" s="41">
        <v>117.7</v>
      </c>
      <c r="AE127" s="41">
        <v>117.7</v>
      </c>
      <c r="AF127" s="41">
        <v>117.7</v>
      </c>
      <c r="AG127" s="41">
        <v>117.9</v>
      </c>
      <c r="AH127" s="41">
        <v>118</v>
      </c>
      <c r="AI127" s="41">
        <v>119.4</v>
      </c>
      <c r="AJ127" s="41">
        <v>119.4</v>
      </c>
      <c r="AK127" s="41">
        <v>119.4</v>
      </c>
      <c r="AL127" s="41">
        <v>119.4</v>
      </c>
      <c r="AM127" s="41">
        <v>124</v>
      </c>
      <c r="AN127" s="41">
        <v>125.6</v>
      </c>
      <c r="AO127" s="41">
        <v>126</v>
      </c>
      <c r="AP127" s="41">
        <v>135.80000000000001</v>
      </c>
      <c r="AQ127" s="41">
        <v>150.5</v>
      </c>
      <c r="AR127" s="41">
        <v>150.5</v>
      </c>
      <c r="AS127" s="41">
        <v>150.5</v>
      </c>
      <c r="AT127" s="41">
        <v>150.9</v>
      </c>
      <c r="AU127" s="41">
        <v>151.80000000000001</v>
      </c>
      <c r="AV127" s="41">
        <v>151.80000000000001</v>
      </c>
      <c r="AW127" s="41">
        <v>151.80000000000001</v>
      </c>
      <c r="AX127" s="41">
        <v>151.80000000000001</v>
      </c>
      <c r="AY127" s="41">
        <v>151.6</v>
      </c>
      <c r="AZ127" s="41">
        <v>151.6</v>
      </c>
      <c r="BA127" s="41">
        <v>151.30000000000001</v>
      </c>
      <c r="BB127" s="41">
        <v>151</v>
      </c>
      <c r="BC127" s="41">
        <v>151</v>
      </c>
      <c r="BD127" s="41">
        <v>151</v>
      </c>
      <c r="BE127" s="41">
        <v>151</v>
      </c>
      <c r="BF127" s="41">
        <v>151</v>
      </c>
      <c r="BG127" s="41">
        <v>151</v>
      </c>
      <c r="BH127" s="41">
        <v>151</v>
      </c>
      <c r="BI127" s="41">
        <v>157</v>
      </c>
      <c r="BJ127" s="41">
        <v>162.69999999999999</v>
      </c>
      <c r="BK127" s="41">
        <v>162.69999999999999</v>
      </c>
      <c r="BL127" s="41">
        <v>163</v>
      </c>
      <c r="BM127" s="41">
        <v>163</v>
      </c>
      <c r="BN127" s="41">
        <v>163</v>
      </c>
      <c r="BO127" s="41">
        <v>163</v>
      </c>
      <c r="BP127" s="41">
        <v>163</v>
      </c>
      <c r="BQ127" s="41">
        <v>163</v>
      </c>
      <c r="BR127" s="41">
        <v>163</v>
      </c>
      <c r="BS127" s="41">
        <v>163</v>
      </c>
      <c r="BT127" s="41">
        <v>163</v>
      </c>
      <c r="BU127" s="41">
        <v>163</v>
      </c>
      <c r="BV127" s="41">
        <v>163</v>
      </c>
      <c r="BW127" s="41">
        <v>163</v>
      </c>
      <c r="BX127" s="41">
        <v>163.1</v>
      </c>
      <c r="BY127" s="41">
        <v>169.3</v>
      </c>
      <c r="BZ127" s="41">
        <v>184.6</v>
      </c>
      <c r="CA127" s="41">
        <v>184.6</v>
      </c>
      <c r="CB127" s="41">
        <v>184.6</v>
      </c>
      <c r="CC127" s="41">
        <v>184.6</v>
      </c>
      <c r="CD127" s="41">
        <v>184.6</v>
      </c>
      <c r="CE127" s="41">
        <v>184.6</v>
      </c>
      <c r="CF127" s="41">
        <v>184.6</v>
      </c>
      <c r="CG127" s="41">
        <v>184.6</v>
      </c>
      <c r="CH127" s="41">
        <v>184.6</v>
      </c>
      <c r="CI127" s="41">
        <v>184.6</v>
      </c>
      <c r="CJ127" s="41">
        <v>210</v>
      </c>
      <c r="CK127" s="41">
        <v>210.3</v>
      </c>
      <c r="CL127" s="41">
        <v>210.3</v>
      </c>
    </row>
    <row r="128" spans="1:90" x14ac:dyDescent="0.25">
      <c r="A128" s="38" t="s">
        <v>1853</v>
      </c>
      <c r="B128" s="38" t="s">
        <v>1854</v>
      </c>
      <c r="C128" s="39">
        <v>0.37814999999999999</v>
      </c>
      <c r="D128" s="41">
        <v>106.7</v>
      </c>
      <c r="E128" s="41">
        <v>106.7</v>
      </c>
      <c r="F128" s="41">
        <v>106.7</v>
      </c>
      <c r="G128" s="41">
        <v>106.7</v>
      </c>
      <c r="H128" s="41">
        <v>106.7</v>
      </c>
      <c r="I128" s="41">
        <v>106.7</v>
      </c>
      <c r="J128" s="41">
        <v>106.7</v>
      </c>
      <c r="K128" s="41">
        <v>106.7</v>
      </c>
      <c r="L128" s="41">
        <v>106.7</v>
      </c>
      <c r="M128" s="41">
        <v>106.7</v>
      </c>
      <c r="N128" s="41">
        <v>106.7</v>
      </c>
      <c r="O128" s="41">
        <v>106.7</v>
      </c>
      <c r="P128" s="41">
        <v>106.7</v>
      </c>
      <c r="Q128" s="41">
        <v>106.7</v>
      </c>
      <c r="R128" s="41">
        <v>106.7</v>
      </c>
      <c r="S128" s="41">
        <v>106.7</v>
      </c>
      <c r="T128" s="41">
        <v>106.7</v>
      </c>
      <c r="U128" s="41">
        <v>106.7</v>
      </c>
      <c r="V128" s="41">
        <v>106.7</v>
      </c>
      <c r="W128" s="41">
        <v>106.7</v>
      </c>
      <c r="X128" s="41">
        <v>106.7</v>
      </c>
      <c r="Y128" s="41">
        <v>106.7</v>
      </c>
      <c r="Z128" s="41">
        <v>106.7</v>
      </c>
      <c r="AA128" s="41">
        <v>106.7</v>
      </c>
      <c r="AB128" s="41">
        <v>106.7</v>
      </c>
      <c r="AC128" s="41">
        <v>106.7</v>
      </c>
      <c r="AD128" s="41">
        <v>106.7</v>
      </c>
      <c r="AE128" s="41">
        <v>106.7</v>
      </c>
      <c r="AF128" s="41">
        <v>106.7</v>
      </c>
      <c r="AG128" s="41">
        <v>106.7</v>
      </c>
      <c r="AH128" s="41">
        <v>106.7</v>
      </c>
      <c r="AI128" s="41">
        <v>108.9</v>
      </c>
      <c r="AJ128" s="41">
        <v>108.9</v>
      </c>
      <c r="AK128" s="41">
        <v>108.9</v>
      </c>
      <c r="AL128" s="41">
        <v>108.9</v>
      </c>
      <c r="AM128" s="41">
        <v>117</v>
      </c>
      <c r="AN128" s="41">
        <v>119</v>
      </c>
      <c r="AO128" s="41">
        <v>119</v>
      </c>
      <c r="AP128" s="41">
        <v>119</v>
      </c>
      <c r="AQ128" s="41">
        <v>119</v>
      </c>
      <c r="AR128" s="41">
        <v>119</v>
      </c>
      <c r="AS128" s="41">
        <v>119</v>
      </c>
      <c r="AT128" s="41">
        <v>119</v>
      </c>
      <c r="AU128" s="41">
        <v>119</v>
      </c>
      <c r="AV128" s="41">
        <v>119</v>
      </c>
      <c r="AW128" s="41">
        <v>119</v>
      </c>
      <c r="AX128" s="41">
        <v>119</v>
      </c>
      <c r="AY128" s="41">
        <v>119</v>
      </c>
      <c r="AZ128" s="41">
        <v>119</v>
      </c>
      <c r="BA128" s="41">
        <v>119</v>
      </c>
      <c r="BB128" s="41">
        <v>119</v>
      </c>
      <c r="BC128" s="41">
        <v>119</v>
      </c>
      <c r="BD128" s="41">
        <v>119</v>
      </c>
      <c r="BE128" s="41">
        <v>119</v>
      </c>
      <c r="BF128" s="41">
        <v>119</v>
      </c>
      <c r="BG128" s="41">
        <v>119</v>
      </c>
      <c r="BH128" s="41">
        <v>119</v>
      </c>
      <c r="BI128" s="41">
        <v>128.4</v>
      </c>
      <c r="BJ128" s="41">
        <v>134.6</v>
      </c>
      <c r="BK128" s="41">
        <v>134.6</v>
      </c>
      <c r="BL128" s="41">
        <v>134.6</v>
      </c>
      <c r="BM128" s="41">
        <v>134.6</v>
      </c>
      <c r="BN128" s="41">
        <v>134.6</v>
      </c>
      <c r="BO128" s="41">
        <v>134.6</v>
      </c>
      <c r="BP128" s="41">
        <v>134.6</v>
      </c>
      <c r="BQ128" s="41">
        <v>134.6</v>
      </c>
      <c r="BR128" s="41">
        <v>134.6</v>
      </c>
      <c r="BS128" s="41">
        <v>134.6</v>
      </c>
      <c r="BT128" s="41">
        <v>134.6</v>
      </c>
      <c r="BU128" s="41">
        <v>134.6</v>
      </c>
      <c r="BV128" s="41">
        <v>134.6</v>
      </c>
      <c r="BW128" s="41">
        <v>134.6</v>
      </c>
      <c r="BX128" s="41">
        <v>134.6</v>
      </c>
      <c r="BY128" s="41">
        <v>145.6</v>
      </c>
      <c r="BZ128" s="41">
        <v>178.7</v>
      </c>
      <c r="CA128" s="41">
        <v>178.7</v>
      </c>
      <c r="CB128" s="41">
        <v>178.7</v>
      </c>
      <c r="CC128" s="41">
        <v>178.7</v>
      </c>
      <c r="CD128" s="41">
        <v>178.7</v>
      </c>
      <c r="CE128" s="41">
        <v>178.7</v>
      </c>
      <c r="CF128" s="41">
        <v>178.7</v>
      </c>
      <c r="CG128" s="41">
        <v>178.7</v>
      </c>
      <c r="CH128" s="41">
        <v>178.7</v>
      </c>
      <c r="CI128" s="41">
        <v>178.7</v>
      </c>
      <c r="CJ128" s="41">
        <v>172.4</v>
      </c>
      <c r="CK128" s="41">
        <v>172.4</v>
      </c>
      <c r="CL128" s="41">
        <v>172.4</v>
      </c>
    </row>
    <row r="129" spans="1:90" x14ac:dyDescent="0.25">
      <c r="A129" s="38" t="s">
        <v>1855</v>
      </c>
      <c r="B129" s="38" t="s">
        <v>1856</v>
      </c>
      <c r="C129" s="39">
        <v>1.0060100000000001</v>
      </c>
      <c r="D129" s="41">
        <v>102.6</v>
      </c>
      <c r="E129" s="41">
        <v>102.6</v>
      </c>
      <c r="F129" s="41">
        <v>102.6</v>
      </c>
      <c r="G129" s="41">
        <v>102.6</v>
      </c>
      <c r="H129" s="41">
        <v>102.6</v>
      </c>
      <c r="I129" s="41">
        <v>102.6</v>
      </c>
      <c r="J129" s="41">
        <v>102.6</v>
      </c>
      <c r="K129" s="41">
        <v>102.6</v>
      </c>
      <c r="L129" s="41">
        <v>102.6</v>
      </c>
      <c r="M129" s="41">
        <v>102.6</v>
      </c>
      <c r="N129" s="41">
        <v>102.6</v>
      </c>
      <c r="O129" s="41">
        <v>102.6</v>
      </c>
      <c r="P129" s="41">
        <v>102.5</v>
      </c>
      <c r="Q129" s="41">
        <v>102.5</v>
      </c>
      <c r="R129" s="41">
        <v>102.5</v>
      </c>
      <c r="S129" s="41">
        <v>102.5</v>
      </c>
      <c r="T129" s="41">
        <v>102.5</v>
      </c>
      <c r="U129" s="41">
        <v>102.5</v>
      </c>
      <c r="V129" s="41">
        <v>102.5</v>
      </c>
      <c r="W129" s="41">
        <v>102.5</v>
      </c>
      <c r="X129" s="41">
        <v>102.5</v>
      </c>
      <c r="Y129" s="41">
        <v>102.5</v>
      </c>
      <c r="Z129" s="41">
        <v>102.5</v>
      </c>
      <c r="AA129" s="41">
        <v>102.5</v>
      </c>
      <c r="AB129" s="41">
        <v>102.6</v>
      </c>
      <c r="AC129" s="41">
        <v>102.6</v>
      </c>
      <c r="AD129" s="41">
        <v>102.6</v>
      </c>
      <c r="AE129" s="41">
        <v>102.6</v>
      </c>
      <c r="AF129" s="41">
        <v>102.6</v>
      </c>
      <c r="AG129" s="41">
        <v>102.6</v>
      </c>
      <c r="AH129" s="41">
        <v>102.6</v>
      </c>
      <c r="AI129" s="41">
        <v>104.7</v>
      </c>
      <c r="AJ129" s="41">
        <v>104.7</v>
      </c>
      <c r="AK129" s="41">
        <v>104.7</v>
      </c>
      <c r="AL129" s="41">
        <v>104.7</v>
      </c>
      <c r="AM129" s="41">
        <v>111.1</v>
      </c>
      <c r="AN129" s="41">
        <v>112.7</v>
      </c>
      <c r="AO129" s="41">
        <v>112.7</v>
      </c>
      <c r="AP129" s="41">
        <v>112.7</v>
      </c>
      <c r="AQ129" s="41">
        <v>112.7</v>
      </c>
      <c r="AR129" s="41">
        <v>112.7</v>
      </c>
      <c r="AS129" s="41">
        <v>112.7</v>
      </c>
      <c r="AT129" s="41">
        <v>112.7</v>
      </c>
      <c r="AU129" s="41">
        <v>112.7</v>
      </c>
      <c r="AV129" s="41">
        <v>112.7</v>
      </c>
      <c r="AW129" s="41">
        <v>112.7</v>
      </c>
      <c r="AX129" s="41">
        <v>112.7</v>
      </c>
      <c r="AY129" s="41">
        <v>112.7</v>
      </c>
      <c r="AZ129" s="41">
        <v>112.7</v>
      </c>
      <c r="BA129" s="41">
        <v>112.7</v>
      </c>
      <c r="BB129" s="41">
        <v>112.7</v>
      </c>
      <c r="BC129" s="41">
        <v>112.7</v>
      </c>
      <c r="BD129" s="41">
        <v>112.7</v>
      </c>
      <c r="BE129" s="41">
        <v>112.7</v>
      </c>
      <c r="BF129" s="41">
        <v>112.7</v>
      </c>
      <c r="BG129" s="41">
        <v>112.7</v>
      </c>
      <c r="BH129" s="41">
        <v>112.7</v>
      </c>
      <c r="BI129" s="41">
        <v>121.7</v>
      </c>
      <c r="BJ129" s="41">
        <v>131.19999999999999</v>
      </c>
      <c r="BK129" s="41">
        <v>131.19999999999999</v>
      </c>
      <c r="BL129" s="41">
        <v>131.19999999999999</v>
      </c>
      <c r="BM129" s="41">
        <v>131.19999999999999</v>
      </c>
      <c r="BN129" s="41">
        <v>131.19999999999999</v>
      </c>
      <c r="BO129" s="41">
        <v>131.19999999999999</v>
      </c>
      <c r="BP129" s="41">
        <v>131.19999999999999</v>
      </c>
      <c r="BQ129" s="41">
        <v>131.19999999999999</v>
      </c>
      <c r="BR129" s="41">
        <v>131.19999999999999</v>
      </c>
      <c r="BS129" s="41">
        <v>131.19999999999999</v>
      </c>
      <c r="BT129" s="41">
        <v>131.19999999999999</v>
      </c>
      <c r="BU129" s="41">
        <v>131.19999999999999</v>
      </c>
      <c r="BV129" s="41">
        <v>131.19999999999999</v>
      </c>
      <c r="BW129" s="41">
        <v>131.19999999999999</v>
      </c>
      <c r="BX129" s="41">
        <v>131.4</v>
      </c>
      <c r="BY129" s="41">
        <v>140.19999999999999</v>
      </c>
      <c r="BZ129" s="41">
        <v>166.5</v>
      </c>
      <c r="CA129" s="41">
        <v>166.5</v>
      </c>
      <c r="CB129" s="41">
        <v>166.5</v>
      </c>
      <c r="CC129" s="41">
        <v>166.5</v>
      </c>
      <c r="CD129" s="41">
        <v>166.5</v>
      </c>
      <c r="CE129" s="41">
        <v>166.5</v>
      </c>
      <c r="CF129" s="41">
        <v>166.5</v>
      </c>
      <c r="CG129" s="41">
        <v>166.5</v>
      </c>
      <c r="CH129" s="41">
        <v>166.5</v>
      </c>
      <c r="CI129" s="41">
        <v>166.5</v>
      </c>
      <c r="CJ129" s="41">
        <v>221</v>
      </c>
      <c r="CK129" s="41">
        <v>221</v>
      </c>
      <c r="CL129" s="41">
        <v>221</v>
      </c>
    </row>
    <row r="130" spans="1:90" x14ac:dyDescent="0.25">
      <c r="A130" s="38" t="s">
        <v>1857</v>
      </c>
      <c r="B130" s="38" t="s">
        <v>1858</v>
      </c>
      <c r="C130" s="39">
        <v>0.62494000000000005</v>
      </c>
      <c r="D130" s="41">
        <v>152.69999999999999</v>
      </c>
      <c r="E130" s="41">
        <v>152.69999999999999</v>
      </c>
      <c r="F130" s="41">
        <v>152.69999999999999</v>
      </c>
      <c r="G130" s="41">
        <v>152.69999999999999</v>
      </c>
      <c r="H130" s="41">
        <v>152.69999999999999</v>
      </c>
      <c r="I130" s="41">
        <v>152.69999999999999</v>
      </c>
      <c r="J130" s="41">
        <v>152.69999999999999</v>
      </c>
      <c r="K130" s="41">
        <v>152.69999999999999</v>
      </c>
      <c r="L130" s="41">
        <v>152.69999999999999</v>
      </c>
      <c r="M130" s="41">
        <v>152.69999999999999</v>
      </c>
      <c r="N130" s="41">
        <v>152.69999999999999</v>
      </c>
      <c r="O130" s="41">
        <v>152.69999999999999</v>
      </c>
      <c r="P130" s="41">
        <v>152.69999999999999</v>
      </c>
      <c r="Q130" s="41">
        <v>152.69999999999999</v>
      </c>
      <c r="R130" s="41">
        <v>152.69999999999999</v>
      </c>
      <c r="S130" s="41">
        <v>152.69999999999999</v>
      </c>
      <c r="T130" s="41">
        <v>152.69999999999999</v>
      </c>
      <c r="U130" s="41">
        <v>152.69999999999999</v>
      </c>
      <c r="V130" s="41">
        <v>152.69999999999999</v>
      </c>
      <c r="W130" s="41">
        <v>152.69999999999999</v>
      </c>
      <c r="X130" s="41">
        <v>152.69999999999999</v>
      </c>
      <c r="Y130" s="41">
        <v>152.69999999999999</v>
      </c>
      <c r="Z130" s="41">
        <v>152.69999999999999</v>
      </c>
      <c r="AA130" s="41">
        <v>152.69999999999999</v>
      </c>
      <c r="AB130" s="41">
        <v>152.69999999999999</v>
      </c>
      <c r="AC130" s="41">
        <v>152.69999999999999</v>
      </c>
      <c r="AD130" s="41">
        <v>152.69999999999999</v>
      </c>
      <c r="AE130" s="41">
        <v>152.69999999999999</v>
      </c>
      <c r="AF130" s="41">
        <v>152.69999999999999</v>
      </c>
      <c r="AG130" s="41">
        <v>152.69999999999999</v>
      </c>
      <c r="AH130" s="41">
        <v>152.69999999999999</v>
      </c>
      <c r="AI130" s="41">
        <v>152.69999999999999</v>
      </c>
      <c r="AJ130" s="41">
        <v>152.69999999999999</v>
      </c>
      <c r="AK130" s="41">
        <v>152.69999999999999</v>
      </c>
      <c r="AL130" s="41">
        <v>152.69999999999999</v>
      </c>
      <c r="AM130" s="41">
        <v>152.69999999999999</v>
      </c>
      <c r="AN130" s="41">
        <v>152.69999999999999</v>
      </c>
      <c r="AO130" s="41">
        <v>152.69999999999999</v>
      </c>
      <c r="AP130" s="41">
        <v>185.4</v>
      </c>
      <c r="AQ130" s="41">
        <v>234.4</v>
      </c>
      <c r="AR130" s="41">
        <v>234.4</v>
      </c>
      <c r="AS130" s="41">
        <v>234.4</v>
      </c>
      <c r="AT130" s="41">
        <v>234.4</v>
      </c>
      <c r="AU130" s="41">
        <v>234.4</v>
      </c>
      <c r="AV130" s="41">
        <v>234.4</v>
      </c>
      <c r="AW130" s="41">
        <v>234.4</v>
      </c>
      <c r="AX130" s="41">
        <v>234.4</v>
      </c>
      <c r="AY130" s="41">
        <v>234.4</v>
      </c>
      <c r="AZ130" s="41">
        <v>234.4</v>
      </c>
      <c r="BA130" s="41">
        <v>234.4</v>
      </c>
      <c r="BB130" s="41">
        <v>234.4</v>
      </c>
      <c r="BC130" s="41">
        <v>234.4</v>
      </c>
      <c r="BD130" s="41">
        <v>234.4</v>
      </c>
      <c r="BE130" s="41">
        <v>234.4</v>
      </c>
      <c r="BF130" s="41">
        <v>234.4</v>
      </c>
      <c r="BG130" s="41">
        <v>234.4</v>
      </c>
      <c r="BH130" s="41">
        <v>234.4</v>
      </c>
      <c r="BI130" s="41">
        <v>234.4</v>
      </c>
      <c r="BJ130" s="41">
        <v>234.4</v>
      </c>
      <c r="BK130" s="41">
        <v>234.4</v>
      </c>
      <c r="BL130" s="41">
        <v>234.4</v>
      </c>
      <c r="BM130" s="41">
        <v>234.4</v>
      </c>
      <c r="BN130" s="41">
        <v>234.4</v>
      </c>
      <c r="BO130" s="41">
        <v>234.4</v>
      </c>
      <c r="BP130" s="41">
        <v>234.4</v>
      </c>
      <c r="BQ130" s="41">
        <v>234.4</v>
      </c>
      <c r="BR130" s="41">
        <v>234.4</v>
      </c>
      <c r="BS130" s="41">
        <v>234.4</v>
      </c>
      <c r="BT130" s="41">
        <v>234.4</v>
      </c>
      <c r="BU130" s="41">
        <v>234.4</v>
      </c>
      <c r="BV130" s="41">
        <v>234.4</v>
      </c>
      <c r="BW130" s="41">
        <v>234.4</v>
      </c>
      <c r="BX130" s="41">
        <v>234.4</v>
      </c>
      <c r="BY130" s="41">
        <v>234.4</v>
      </c>
      <c r="BZ130" s="41">
        <v>219.3</v>
      </c>
      <c r="CA130" s="41">
        <v>219.3</v>
      </c>
      <c r="CB130" s="41">
        <v>219.3</v>
      </c>
      <c r="CC130" s="41">
        <v>219.3</v>
      </c>
      <c r="CD130" s="41">
        <v>219.3</v>
      </c>
      <c r="CE130" s="41">
        <v>219.3</v>
      </c>
      <c r="CF130" s="41">
        <v>219.3</v>
      </c>
      <c r="CG130" s="41">
        <v>219.3</v>
      </c>
      <c r="CH130" s="41">
        <v>219.3</v>
      </c>
      <c r="CI130" s="41">
        <v>219.3</v>
      </c>
      <c r="CJ130" s="41">
        <v>219.3</v>
      </c>
      <c r="CK130" s="41">
        <v>219.3</v>
      </c>
      <c r="CL130" s="41">
        <v>219.3</v>
      </c>
    </row>
    <row r="131" spans="1:90" x14ac:dyDescent="0.25">
      <c r="A131" s="38" t="s">
        <v>1859</v>
      </c>
      <c r="B131" s="38" t="s">
        <v>1860</v>
      </c>
      <c r="C131" s="39">
        <v>8.5089999999999999E-2</v>
      </c>
      <c r="D131" s="41">
        <v>84.4</v>
      </c>
      <c r="E131" s="41">
        <v>85.4</v>
      </c>
      <c r="F131" s="41">
        <v>85.7</v>
      </c>
      <c r="G131" s="41">
        <v>85.7</v>
      </c>
      <c r="H131" s="41">
        <v>85.7</v>
      </c>
      <c r="I131" s="41">
        <v>85.7</v>
      </c>
      <c r="J131" s="41">
        <v>85.7</v>
      </c>
      <c r="K131" s="41">
        <v>85.7</v>
      </c>
      <c r="L131" s="41">
        <v>85.7</v>
      </c>
      <c r="M131" s="41">
        <v>85.7</v>
      </c>
      <c r="N131" s="41">
        <v>85.7</v>
      </c>
      <c r="O131" s="41">
        <v>85.7</v>
      </c>
      <c r="P131" s="41">
        <v>85.7</v>
      </c>
      <c r="Q131" s="41">
        <v>85.7</v>
      </c>
      <c r="R131" s="41">
        <v>85.7</v>
      </c>
      <c r="S131" s="41">
        <v>85.7</v>
      </c>
      <c r="T131" s="41">
        <v>85.7</v>
      </c>
      <c r="U131" s="41">
        <v>85.7</v>
      </c>
      <c r="V131" s="41">
        <v>85.7</v>
      </c>
      <c r="W131" s="41">
        <v>90.5</v>
      </c>
      <c r="X131" s="41">
        <v>90.5</v>
      </c>
      <c r="Y131" s="41">
        <v>90.5</v>
      </c>
      <c r="Z131" s="41">
        <v>90.5</v>
      </c>
      <c r="AA131" s="41">
        <v>90.5</v>
      </c>
      <c r="AB131" s="41">
        <v>88.8</v>
      </c>
      <c r="AC131" s="41">
        <v>88.8</v>
      </c>
      <c r="AD131" s="41">
        <v>88.8</v>
      </c>
      <c r="AE131" s="41">
        <v>88.8</v>
      </c>
      <c r="AF131" s="41">
        <v>88.8</v>
      </c>
      <c r="AG131" s="41">
        <v>94</v>
      </c>
      <c r="AH131" s="41">
        <v>94.4</v>
      </c>
      <c r="AI131" s="41">
        <v>94.9</v>
      </c>
      <c r="AJ131" s="41">
        <v>94.9</v>
      </c>
      <c r="AK131" s="41">
        <v>94.9</v>
      </c>
      <c r="AL131" s="41">
        <v>94.9</v>
      </c>
      <c r="AM131" s="41">
        <v>94.9</v>
      </c>
      <c r="AN131" s="41">
        <v>108.6</v>
      </c>
      <c r="AO131" s="41">
        <v>119.2</v>
      </c>
      <c r="AP131" s="41">
        <v>121.3</v>
      </c>
      <c r="AQ131" s="41">
        <v>121.8</v>
      </c>
      <c r="AR131" s="41">
        <v>121.8</v>
      </c>
      <c r="AS131" s="41">
        <v>121.8</v>
      </c>
      <c r="AT131" s="41">
        <v>132</v>
      </c>
      <c r="AU131" s="41">
        <v>152.9</v>
      </c>
      <c r="AV131" s="41">
        <v>152.9</v>
      </c>
      <c r="AW131" s="41">
        <v>152.9</v>
      </c>
      <c r="AX131" s="41">
        <v>152.9</v>
      </c>
      <c r="AY131" s="41">
        <v>149.1</v>
      </c>
      <c r="AZ131" s="41">
        <v>149.1</v>
      </c>
      <c r="BA131" s="41">
        <v>140.80000000000001</v>
      </c>
      <c r="BB131" s="41">
        <v>132.5</v>
      </c>
      <c r="BC131" s="41">
        <v>132.5</v>
      </c>
      <c r="BD131" s="41">
        <v>132.5</v>
      </c>
      <c r="BE131" s="41">
        <v>132.5</v>
      </c>
      <c r="BF131" s="41">
        <v>132.5</v>
      </c>
      <c r="BG131" s="41">
        <v>132.5</v>
      </c>
      <c r="BH131" s="41">
        <v>132.5</v>
      </c>
      <c r="BI131" s="41">
        <v>132.5</v>
      </c>
      <c r="BJ131" s="41">
        <v>132.5</v>
      </c>
      <c r="BK131" s="41">
        <v>132.5</v>
      </c>
      <c r="BL131" s="41">
        <v>141.9</v>
      </c>
      <c r="BM131" s="41">
        <v>141.9</v>
      </c>
      <c r="BN131" s="41">
        <v>141.9</v>
      </c>
      <c r="BO131" s="41">
        <v>141.9</v>
      </c>
      <c r="BP131" s="41">
        <v>141.9</v>
      </c>
      <c r="BQ131" s="41">
        <v>141.9</v>
      </c>
      <c r="BR131" s="41">
        <v>141.9</v>
      </c>
      <c r="BS131" s="41">
        <v>141.9</v>
      </c>
      <c r="BT131" s="41">
        <v>141.9</v>
      </c>
      <c r="BU131" s="41">
        <v>141.9</v>
      </c>
      <c r="BV131" s="41">
        <v>141.9</v>
      </c>
      <c r="BW131" s="41">
        <v>141.9</v>
      </c>
      <c r="BX131" s="41">
        <v>141.9</v>
      </c>
      <c r="BY131" s="41">
        <v>141.9</v>
      </c>
      <c r="BZ131" s="41">
        <v>168</v>
      </c>
      <c r="CA131" s="41">
        <v>168.9</v>
      </c>
      <c r="CB131" s="41">
        <v>168.9</v>
      </c>
      <c r="CC131" s="41">
        <v>168.9</v>
      </c>
      <c r="CD131" s="41">
        <v>168.9</v>
      </c>
      <c r="CE131" s="41">
        <v>168.9</v>
      </c>
      <c r="CF131" s="41">
        <v>168.9</v>
      </c>
      <c r="CG131" s="41">
        <v>168.9</v>
      </c>
      <c r="CH131" s="41">
        <v>168.9</v>
      </c>
      <c r="CI131" s="41">
        <v>168.9</v>
      </c>
      <c r="CJ131" s="41">
        <v>177.9</v>
      </c>
      <c r="CK131" s="41">
        <v>186.8</v>
      </c>
      <c r="CL131" s="41">
        <v>186.8</v>
      </c>
    </row>
    <row r="132" spans="1:90" x14ac:dyDescent="0.25">
      <c r="A132" s="38" t="s">
        <v>1861</v>
      </c>
      <c r="B132" s="38" t="s">
        <v>1862</v>
      </c>
      <c r="C132" s="39">
        <v>9.3643900000000002</v>
      </c>
      <c r="D132" s="41">
        <v>105.4</v>
      </c>
      <c r="E132" s="41">
        <v>106.1</v>
      </c>
      <c r="F132" s="41">
        <v>106</v>
      </c>
      <c r="G132" s="41">
        <v>107.2</v>
      </c>
      <c r="H132" s="41">
        <v>107.4</v>
      </c>
      <c r="I132" s="41">
        <v>108.8</v>
      </c>
      <c r="J132" s="41">
        <v>114.1</v>
      </c>
      <c r="K132" s="41">
        <v>113.9</v>
      </c>
      <c r="L132" s="41">
        <v>119.7</v>
      </c>
      <c r="M132" s="41">
        <v>121.7</v>
      </c>
      <c r="N132" s="41">
        <v>121.5</v>
      </c>
      <c r="O132" s="41">
        <v>121.3</v>
      </c>
      <c r="P132" s="41">
        <v>121</v>
      </c>
      <c r="Q132" s="41">
        <v>121.8</v>
      </c>
      <c r="R132" s="41">
        <v>122.4</v>
      </c>
      <c r="S132" s="41">
        <v>122.9</v>
      </c>
      <c r="T132" s="41">
        <v>124.4</v>
      </c>
      <c r="U132" s="41">
        <v>129.1</v>
      </c>
      <c r="V132" s="41">
        <v>130.69999999999999</v>
      </c>
      <c r="W132" s="41">
        <v>131.4</v>
      </c>
      <c r="X132" s="41">
        <v>130.80000000000001</v>
      </c>
      <c r="Y132" s="41">
        <v>130.6</v>
      </c>
      <c r="Z132" s="41">
        <v>129.4</v>
      </c>
      <c r="AA132" s="41">
        <v>125.8</v>
      </c>
      <c r="AB132" s="41">
        <v>126.1</v>
      </c>
      <c r="AC132" s="41">
        <v>124.3</v>
      </c>
      <c r="AD132" s="41">
        <v>123.3</v>
      </c>
      <c r="AE132" s="41">
        <v>123.7</v>
      </c>
      <c r="AF132" s="41">
        <v>123.9</v>
      </c>
      <c r="AG132" s="41">
        <v>123.8</v>
      </c>
      <c r="AH132" s="41">
        <v>124.1</v>
      </c>
      <c r="AI132" s="41">
        <v>124.4</v>
      </c>
      <c r="AJ132" s="41">
        <v>124.3</v>
      </c>
      <c r="AK132" s="41">
        <v>124.9</v>
      </c>
      <c r="AL132" s="41">
        <v>126.3</v>
      </c>
      <c r="AM132" s="41">
        <v>127.6</v>
      </c>
      <c r="AN132" s="41">
        <v>128.6</v>
      </c>
      <c r="AO132" s="41">
        <v>130.19999999999999</v>
      </c>
      <c r="AP132" s="41">
        <v>133.19999999999999</v>
      </c>
      <c r="AQ132" s="41">
        <v>134.4</v>
      </c>
      <c r="AR132" s="41">
        <v>136.30000000000001</v>
      </c>
      <c r="AS132" s="41">
        <v>152.69999999999999</v>
      </c>
      <c r="AT132" s="41">
        <v>154.9</v>
      </c>
      <c r="AU132" s="41">
        <v>158.6</v>
      </c>
      <c r="AV132" s="41">
        <v>157.1</v>
      </c>
      <c r="AW132" s="41">
        <v>154.5</v>
      </c>
      <c r="AX132" s="41">
        <v>143.80000000000001</v>
      </c>
      <c r="AY132" s="41">
        <v>132.30000000000001</v>
      </c>
      <c r="AZ132" s="41">
        <v>129.5</v>
      </c>
      <c r="BA132" s="41">
        <v>124.4</v>
      </c>
      <c r="BB132" s="41">
        <v>123.6</v>
      </c>
      <c r="BC132" s="41">
        <v>125.2</v>
      </c>
      <c r="BD132" s="41">
        <v>126.1</v>
      </c>
      <c r="BE132" s="41">
        <v>127.7</v>
      </c>
      <c r="BF132" s="41">
        <v>135.4</v>
      </c>
      <c r="BG132" s="41">
        <v>135.5</v>
      </c>
      <c r="BH132" s="41">
        <v>137.80000000000001</v>
      </c>
      <c r="BI132" s="41">
        <v>137.30000000000001</v>
      </c>
      <c r="BJ132" s="41">
        <v>138.1</v>
      </c>
      <c r="BK132" s="41">
        <v>138.6</v>
      </c>
      <c r="BL132" s="41">
        <v>139.69999999999999</v>
      </c>
      <c r="BM132" s="41">
        <v>141</v>
      </c>
      <c r="BN132" s="41">
        <v>146.6</v>
      </c>
      <c r="BO132" s="41">
        <v>148.19999999999999</v>
      </c>
      <c r="BP132" s="41">
        <v>148.9</v>
      </c>
      <c r="BQ132" s="41">
        <v>149.5</v>
      </c>
      <c r="BR132" s="41">
        <v>156.9</v>
      </c>
      <c r="BS132" s="41">
        <v>157.19999999999999</v>
      </c>
      <c r="BT132" s="41">
        <v>156.6</v>
      </c>
      <c r="BU132" s="41">
        <v>157.30000000000001</v>
      </c>
      <c r="BV132" s="41">
        <v>158.1</v>
      </c>
      <c r="BW132" s="41">
        <v>160.69999999999999</v>
      </c>
      <c r="BX132" s="41">
        <v>163</v>
      </c>
      <c r="BY132" s="41">
        <v>165.1</v>
      </c>
      <c r="BZ132" s="41">
        <v>168.2</v>
      </c>
      <c r="CA132" s="41">
        <v>171.1</v>
      </c>
      <c r="CB132" s="41">
        <v>172.6</v>
      </c>
      <c r="CC132" s="41">
        <v>174.6</v>
      </c>
      <c r="CD132" s="41">
        <v>181</v>
      </c>
      <c r="CE132" s="41">
        <v>183.2</v>
      </c>
      <c r="CF132" s="41">
        <v>184.1</v>
      </c>
      <c r="CG132" s="41">
        <v>186.3</v>
      </c>
      <c r="CH132" s="41">
        <v>188.9</v>
      </c>
      <c r="CI132" s="41">
        <v>190.6</v>
      </c>
      <c r="CJ132" s="41">
        <v>191.7</v>
      </c>
      <c r="CK132" s="41">
        <v>191.2</v>
      </c>
      <c r="CL132" s="41">
        <v>192.9</v>
      </c>
    </row>
    <row r="133" spans="1:90" x14ac:dyDescent="0.25">
      <c r="A133" s="38" t="s">
        <v>1863</v>
      </c>
      <c r="B133" s="38" t="s">
        <v>1864</v>
      </c>
      <c r="C133" s="39">
        <v>0.91468000000000005</v>
      </c>
      <c r="D133" s="41">
        <v>106.1</v>
      </c>
      <c r="E133" s="41">
        <v>106.1</v>
      </c>
      <c r="F133" s="41">
        <v>106.1</v>
      </c>
      <c r="G133" s="41">
        <v>106.1</v>
      </c>
      <c r="H133" s="41">
        <v>106.1</v>
      </c>
      <c r="I133" s="41">
        <v>106.1</v>
      </c>
      <c r="J133" s="41">
        <v>106.1</v>
      </c>
      <c r="K133" s="41">
        <v>106.1</v>
      </c>
      <c r="L133" s="41">
        <v>106.1</v>
      </c>
      <c r="M133" s="41">
        <v>106.1</v>
      </c>
      <c r="N133" s="41">
        <v>106.1</v>
      </c>
      <c r="O133" s="41">
        <v>106.1</v>
      </c>
      <c r="P133" s="41">
        <v>106.1</v>
      </c>
      <c r="Q133" s="41">
        <v>106.1</v>
      </c>
      <c r="R133" s="41">
        <v>106.1</v>
      </c>
      <c r="S133" s="41">
        <v>106.1</v>
      </c>
      <c r="T133" s="41">
        <v>106.1</v>
      </c>
      <c r="U133" s="41">
        <v>106.1</v>
      </c>
      <c r="V133" s="41">
        <v>106.1</v>
      </c>
      <c r="W133" s="41">
        <v>106.1</v>
      </c>
      <c r="X133" s="41">
        <v>106.1</v>
      </c>
      <c r="Y133" s="41">
        <v>106.1</v>
      </c>
      <c r="Z133" s="41">
        <v>106.1</v>
      </c>
      <c r="AA133" s="41">
        <v>106.1</v>
      </c>
      <c r="AB133" s="41">
        <v>106.1</v>
      </c>
      <c r="AC133" s="41">
        <v>106.1</v>
      </c>
      <c r="AD133" s="41">
        <v>106.1</v>
      </c>
      <c r="AE133" s="41">
        <v>106.1</v>
      </c>
      <c r="AF133" s="41">
        <v>106.1</v>
      </c>
      <c r="AG133" s="41">
        <v>106.1</v>
      </c>
      <c r="AH133" s="41">
        <v>106.1</v>
      </c>
      <c r="AI133" s="41">
        <v>106.1</v>
      </c>
      <c r="AJ133" s="41">
        <v>106.1</v>
      </c>
      <c r="AK133" s="41">
        <v>106.1</v>
      </c>
      <c r="AL133" s="41">
        <v>106.1</v>
      </c>
      <c r="AM133" s="41">
        <v>106.1</v>
      </c>
      <c r="AN133" s="41">
        <v>106.1</v>
      </c>
      <c r="AO133" s="41">
        <v>106.1</v>
      </c>
      <c r="AP133" s="41">
        <v>106.1</v>
      </c>
      <c r="AQ133" s="41">
        <v>106.1</v>
      </c>
      <c r="AR133" s="41">
        <v>106.1</v>
      </c>
      <c r="AS133" s="41">
        <v>127.6</v>
      </c>
      <c r="AT133" s="41">
        <v>120.8</v>
      </c>
      <c r="AU133" s="41">
        <v>120.8</v>
      </c>
      <c r="AV133" s="41">
        <v>120.8</v>
      </c>
      <c r="AW133" s="41">
        <v>120.8</v>
      </c>
      <c r="AX133" s="41">
        <v>120.8</v>
      </c>
      <c r="AY133" s="41">
        <v>120.8</v>
      </c>
      <c r="AZ133" s="41">
        <v>119</v>
      </c>
      <c r="BA133" s="41">
        <v>111.6</v>
      </c>
      <c r="BB133" s="41">
        <v>111.6</v>
      </c>
      <c r="BC133" s="41">
        <v>111.6</v>
      </c>
      <c r="BD133" s="41">
        <v>111.6</v>
      </c>
      <c r="BE133" s="41">
        <v>111.6</v>
      </c>
      <c r="BF133" s="41">
        <v>111.8</v>
      </c>
      <c r="BG133" s="41">
        <v>111.8</v>
      </c>
      <c r="BH133" s="41">
        <v>111.8</v>
      </c>
      <c r="BI133" s="41">
        <v>111.8</v>
      </c>
      <c r="BJ133" s="41">
        <v>111.8</v>
      </c>
      <c r="BK133" s="41">
        <v>112.1</v>
      </c>
      <c r="BL133" s="41">
        <v>112.1</v>
      </c>
      <c r="BM133" s="41">
        <v>112.1</v>
      </c>
      <c r="BN133" s="41">
        <v>112.1</v>
      </c>
      <c r="BO133" s="41">
        <v>115.8</v>
      </c>
      <c r="BP133" s="41">
        <v>115.8</v>
      </c>
      <c r="BQ133" s="41">
        <v>119.1</v>
      </c>
      <c r="BR133" s="41">
        <v>128.9</v>
      </c>
      <c r="BS133" s="41">
        <v>128.9</v>
      </c>
      <c r="BT133" s="41">
        <v>128.9</v>
      </c>
      <c r="BU133" s="41">
        <v>128.9</v>
      </c>
      <c r="BV133" s="41">
        <v>128.9</v>
      </c>
      <c r="BW133" s="41">
        <v>128.9</v>
      </c>
      <c r="BX133" s="41">
        <v>128.9</v>
      </c>
      <c r="BY133" s="41">
        <v>128.9</v>
      </c>
      <c r="BZ133" s="41">
        <v>128.9</v>
      </c>
      <c r="CA133" s="41">
        <v>128.9</v>
      </c>
      <c r="CB133" s="41">
        <v>128.9</v>
      </c>
      <c r="CC133" s="41">
        <v>133.6</v>
      </c>
      <c r="CD133" s="41">
        <v>147.69999999999999</v>
      </c>
      <c r="CE133" s="41">
        <v>147.9</v>
      </c>
      <c r="CF133" s="41">
        <v>147.30000000000001</v>
      </c>
      <c r="CG133" s="41">
        <v>147.30000000000001</v>
      </c>
      <c r="CH133" s="41">
        <v>147.30000000000001</v>
      </c>
      <c r="CI133" s="41">
        <v>147.30000000000001</v>
      </c>
      <c r="CJ133" s="41">
        <v>147.30000000000001</v>
      </c>
      <c r="CK133" s="41">
        <v>147.30000000000001</v>
      </c>
      <c r="CL133" s="41">
        <v>147.30000000000001</v>
      </c>
    </row>
    <row r="134" spans="1:90" x14ac:dyDescent="0.25">
      <c r="A134" s="38" t="s">
        <v>1865</v>
      </c>
      <c r="B134" s="38" t="s">
        <v>1866</v>
      </c>
      <c r="C134" s="39">
        <v>1.09015</v>
      </c>
      <c r="D134" s="41">
        <v>103.7</v>
      </c>
      <c r="E134" s="41">
        <v>103.7</v>
      </c>
      <c r="F134" s="41">
        <v>103.6</v>
      </c>
      <c r="G134" s="41">
        <v>103.6</v>
      </c>
      <c r="H134" s="41">
        <v>103.6</v>
      </c>
      <c r="I134" s="41">
        <v>105.4</v>
      </c>
      <c r="J134" s="41">
        <v>110.8</v>
      </c>
      <c r="K134" s="41">
        <v>110.6</v>
      </c>
      <c r="L134" s="41">
        <v>116.8</v>
      </c>
      <c r="M134" s="41">
        <v>118.8</v>
      </c>
      <c r="N134" s="41">
        <v>118.8</v>
      </c>
      <c r="O134" s="41">
        <v>118.8</v>
      </c>
      <c r="P134" s="41">
        <v>118.8</v>
      </c>
      <c r="Q134" s="41">
        <v>118.8</v>
      </c>
      <c r="R134" s="41">
        <v>118.8</v>
      </c>
      <c r="S134" s="41">
        <v>118.8</v>
      </c>
      <c r="T134" s="41">
        <v>118.8</v>
      </c>
      <c r="U134" s="41">
        <v>127.3</v>
      </c>
      <c r="V134" s="41">
        <v>129.9</v>
      </c>
      <c r="W134" s="41">
        <v>129.9</v>
      </c>
      <c r="X134" s="41">
        <v>129.9</v>
      </c>
      <c r="Y134" s="41">
        <v>129.9</v>
      </c>
      <c r="Z134" s="41">
        <v>129.9</v>
      </c>
      <c r="AA134" s="41">
        <v>124.4</v>
      </c>
      <c r="AB134" s="41">
        <v>124.4</v>
      </c>
      <c r="AC134" s="41">
        <v>121.7</v>
      </c>
      <c r="AD134" s="41">
        <v>118.8</v>
      </c>
      <c r="AE134" s="41">
        <v>118.8</v>
      </c>
      <c r="AF134" s="41">
        <v>118.6</v>
      </c>
      <c r="AG134" s="41">
        <v>118.4</v>
      </c>
      <c r="AH134" s="41">
        <v>118.4</v>
      </c>
      <c r="AI134" s="41">
        <v>118.4</v>
      </c>
      <c r="AJ134" s="41">
        <v>118.4</v>
      </c>
      <c r="AK134" s="41">
        <v>118.4</v>
      </c>
      <c r="AL134" s="41">
        <v>118.4</v>
      </c>
      <c r="AM134" s="41">
        <v>118.4</v>
      </c>
      <c r="AN134" s="41">
        <v>118.4</v>
      </c>
      <c r="AO134" s="41">
        <v>121.1</v>
      </c>
      <c r="AP134" s="41">
        <v>123.8</v>
      </c>
      <c r="AQ134" s="41">
        <v>123.8</v>
      </c>
      <c r="AR134" s="41">
        <v>123.8</v>
      </c>
      <c r="AS134" s="41">
        <v>137.69999999999999</v>
      </c>
      <c r="AT134" s="41">
        <v>137.69999999999999</v>
      </c>
      <c r="AU134" s="41">
        <v>137.69999999999999</v>
      </c>
      <c r="AV134" s="41">
        <v>137.69999999999999</v>
      </c>
      <c r="AW134" s="41">
        <v>137.69999999999999</v>
      </c>
      <c r="AX134" s="41">
        <v>137.69999999999999</v>
      </c>
      <c r="AY134" s="41">
        <v>124.1</v>
      </c>
      <c r="AZ134" s="41">
        <v>121.3</v>
      </c>
      <c r="BA134" s="41">
        <v>110.3</v>
      </c>
      <c r="BB134" s="41">
        <v>110.3</v>
      </c>
      <c r="BC134" s="41">
        <v>110.3</v>
      </c>
      <c r="BD134" s="41">
        <v>110.3</v>
      </c>
      <c r="BE134" s="41">
        <v>110.3</v>
      </c>
      <c r="BF134" s="41">
        <v>121.3</v>
      </c>
      <c r="BG134" s="41">
        <v>121.3</v>
      </c>
      <c r="BH134" s="41">
        <v>121.3</v>
      </c>
      <c r="BI134" s="41">
        <v>121.3</v>
      </c>
      <c r="BJ134" s="41">
        <v>121.3</v>
      </c>
      <c r="BK134" s="41">
        <v>121.3</v>
      </c>
      <c r="BL134" s="41">
        <v>121.3</v>
      </c>
      <c r="BM134" s="41">
        <v>123.2</v>
      </c>
      <c r="BN134" s="41">
        <v>128.80000000000001</v>
      </c>
      <c r="BO134" s="41">
        <v>130.19999999999999</v>
      </c>
      <c r="BP134" s="41">
        <v>130</v>
      </c>
      <c r="BQ134" s="41">
        <v>132</v>
      </c>
      <c r="BR134" s="41">
        <v>139.9</v>
      </c>
      <c r="BS134" s="41">
        <v>139.9</v>
      </c>
      <c r="BT134" s="41">
        <v>140</v>
      </c>
      <c r="BU134" s="41">
        <v>141.6</v>
      </c>
      <c r="BV134" s="41">
        <v>143.30000000000001</v>
      </c>
      <c r="BW134" s="41">
        <v>147.6</v>
      </c>
      <c r="BX134" s="41">
        <v>154.5</v>
      </c>
      <c r="BY134" s="41">
        <v>158.6</v>
      </c>
      <c r="BZ134" s="41">
        <v>158.6</v>
      </c>
      <c r="CA134" s="41">
        <v>158.6</v>
      </c>
      <c r="CB134" s="41">
        <v>165.5</v>
      </c>
      <c r="CC134" s="41">
        <v>172.4</v>
      </c>
      <c r="CD134" s="41">
        <v>172.4</v>
      </c>
      <c r="CE134" s="41">
        <v>172.4</v>
      </c>
      <c r="CF134" s="41">
        <v>176.8</v>
      </c>
      <c r="CG134" s="41">
        <v>181.1</v>
      </c>
      <c r="CH134" s="41">
        <v>182.9</v>
      </c>
      <c r="CI134" s="41">
        <v>177.7</v>
      </c>
      <c r="CJ134" s="41">
        <v>177.7</v>
      </c>
      <c r="CK134" s="41">
        <v>177.7</v>
      </c>
      <c r="CL134" s="41">
        <v>177.7</v>
      </c>
    </row>
    <row r="135" spans="1:90" x14ac:dyDescent="0.25">
      <c r="A135" s="38" t="s">
        <v>1867</v>
      </c>
      <c r="B135" s="38" t="s">
        <v>1868</v>
      </c>
      <c r="C135" s="39">
        <v>0.73619000000000001</v>
      </c>
      <c r="D135" s="41">
        <v>99.9</v>
      </c>
      <c r="E135" s="41">
        <v>99.9</v>
      </c>
      <c r="F135" s="41">
        <v>99.9</v>
      </c>
      <c r="G135" s="41">
        <v>99.9</v>
      </c>
      <c r="H135" s="41">
        <v>99.9</v>
      </c>
      <c r="I135" s="41">
        <v>99.9</v>
      </c>
      <c r="J135" s="41">
        <v>99.9</v>
      </c>
      <c r="K135" s="41">
        <v>99.9</v>
      </c>
      <c r="L135" s="41">
        <v>99.9</v>
      </c>
      <c r="M135" s="41">
        <v>99.9</v>
      </c>
      <c r="N135" s="41">
        <v>99.9</v>
      </c>
      <c r="O135" s="41">
        <v>99.9</v>
      </c>
      <c r="P135" s="41">
        <v>99.9</v>
      </c>
      <c r="Q135" s="41">
        <v>99.9</v>
      </c>
      <c r="R135" s="41">
        <v>99.9</v>
      </c>
      <c r="S135" s="41">
        <v>99.9</v>
      </c>
      <c r="T135" s="41">
        <v>99.9</v>
      </c>
      <c r="U135" s="41">
        <v>99.9</v>
      </c>
      <c r="V135" s="41">
        <v>99.9</v>
      </c>
      <c r="W135" s="41">
        <v>99.9</v>
      </c>
      <c r="X135" s="41">
        <v>99.9</v>
      </c>
      <c r="Y135" s="41">
        <v>99.9</v>
      </c>
      <c r="Z135" s="41">
        <v>99.9</v>
      </c>
      <c r="AA135" s="41">
        <v>99.9</v>
      </c>
      <c r="AB135" s="41">
        <v>99.9</v>
      </c>
      <c r="AC135" s="41">
        <v>99.9</v>
      </c>
      <c r="AD135" s="41">
        <v>99.9</v>
      </c>
      <c r="AE135" s="41">
        <v>99.9</v>
      </c>
      <c r="AF135" s="41">
        <v>99.9</v>
      </c>
      <c r="AG135" s="41">
        <v>99.9</v>
      </c>
      <c r="AH135" s="41">
        <v>99.9</v>
      </c>
      <c r="AI135" s="41">
        <v>99.9</v>
      </c>
      <c r="AJ135" s="41">
        <v>99.9</v>
      </c>
      <c r="AK135" s="41">
        <v>99.9</v>
      </c>
      <c r="AL135" s="41">
        <v>99.9</v>
      </c>
      <c r="AM135" s="41">
        <v>99.9</v>
      </c>
      <c r="AN135" s="41">
        <v>99.9</v>
      </c>
      <c r="AO135" s="41">
        <v>99.9</v>
      </c>
      <c r="AP135" s="41">
        <v>99.9</v>
      </c>
      <c r="AQ135" s="41">
        <v>99.9</v>
      </c>
      <c r="AR135" s="41">
        <v>99.9</v>
      </c>
      <c r="AS135" s="41">
        <v>99.9</v>
      </c>
      <c r="AT135" s="41">
        <v>99.9</v>
      </c>
      <c r="AU135" s="41">
        <v>99.9</v>
      </c>
      <c r="AV135" s="41">
        <v>99.9</v>
      </c>
      <c r="AW135" s="41">
        <v>99.9</v>
      </c>
      <c r="AX135" s="41">
        <v>99.9</v>
      </c>
      <c r="AY135" s="41">
        <v>99.9</v>
      </c>
      <c r="AZ135" s="41">
        <v>99.9</v>
      </c>
      <c r="BA135" s="41">
        <v>99.9</v>
      </c>
      <c r="BB135" s="41">
        <v>99.9</v>
      </c>
      <c r="BC135" s="41">
        <v>99.9</v>
      </c>
      <c r="BD135" s="41">
        <v>99.9</v>
      </c>
      <c r="BE135" s="41">
        <v>99.9</v>
      </c>
      <c r="BF135" s="41">
        <v>99.9</v>
      </c>
      <c r="BG135" s="41">
        <v>99.9</v>
      </c>
      <c r="BH135" s="41">
        <v>99.9</v>
      </c>
      <c r="BI135" s="41">
        <v>99.9</v>
      </c>
      <c r="BJ135" s="41">
        <v>99.9</v>
      </c>
      <c r="BK135" s="41">
        <v>99.9</v>
      </c>
      <c r="BL135" s="41">
        <v>99.9</v>
      </c>
      <c r="BM135" s="41">
        <v>99.9</v>
      </c>
      <c r="BN135" s="41">
        <v>99.9</v>
      </c>
      <c r="BO135" s="41">
        <v>99.9</v>
      </c>
      <c r="BP135" s="41">
        <v>99.9</v>
      </c>
      <c r="BQ135" s="41">
        <v>108.8</v>
      </c>
      <c r="BR135" s="41">
        <v>135.30000000000001</v>
      </c>
      <c r="BS135" s="41">
        <v>135.30000000000001</v>
      </c>
      <c r="BT135" s="41">
        <v>135.30000000000001</v>
      </c>
      <c r="BU135" s="41">
        <v>135.30000000000001</v>
      </c>
      <c r="BV135" s="41">
        <v>135.30000000000001</v>
      </c>
      <c r="BW135" s="41">
        <v>135.30000000000001</v>
      </c>
      <c r="BX135" s="41">
        <v>135.30000000000001</v>
      </c>
      <c r="BY135" s="41">
        <v>135.30000000000001</v>
      </c>
      <c r="BZ135" s="41">
        <v>135.30000000000001</v>
      </c>
      <c r="CA135" s="41">
        <v>135.30000000000001</v>
      </c>
      <c r="CB135" s="41">
        <v>135.30000000000001</v>
      </c>
      <c r="CC135" s="41">
        <v>141.5</v>
      </c>
      <c r="CD135" s="41">
        <v>160.1</v>
      </c>
      <c r="CE135" s="41">
        <v>160.1</v>
      </c>
      <c r="CF135" s="41">
        <v>160.1</v>
      </c>
      <c r="CG135" s="41">
        <v>160.1</v>
      </c>
      <c r="CH135" s="41">
        <v>160.1</v>
      </c>
      <c r="CI135" s="41">
        <v>160.1</v>
      </c>
      <c r="CJ135" s="41">
        <v>160.1</v>
      </c>
      <c r="CK135" s="41">
        <v>160.1</v>
      </c>
      <c r="CL135" s="41">
        <v>160.1</v>
      </c>
    </row>
    <row r="136" spans="1:90" x14ac:dyDescent="0.25">
      <c r="A136" s="38" t="s">
        <v>1869</v>
      </c>
      <c r="B136" s="38" t="s">
        <v>1870</v>
      </c>
      <c r="C136" s="39">
        <v>0.25545000000000001</v>
      </c>
      <c r="D136" s="41">
        <v>92.6</v>
      </c>
      <c r="E136" s="41">
        <v>100.7</v>
      </c>
      <c r="F136" s="41">
        <v>100.2</v>
      </c>
      <c r="G136" s="41">
        <v>120.2</v>
      </c>
      <c r="H136" s="41">
        <v>120.2</v>
      </c>
      <c r="I136" s="41">
        <v>120.2</v>
      </c>
      <c r="J136" s="41">
        <v>124.9</v>
      </c>
      <c r="K136" s="41">
        <v>127.3</v>
      </c>
      <c r="L136" s="41">
        <v>136.30000000000001</v>
      </c>
      <c r="M136" s="41">
        <v>143.30000000000001</v>
      </c>
      <c r="N136" s="41">
        <v>140.4</v>
      </c>
      <c r="O136" s="41">
        <v>140.4</v>
      </c>
      <c r="P136" s="41">
        <v>134.1</v>
      </c>
      <c r="Q136" s="41">
        <v>138.6</v>
      </c>
      <c r="R136" s="41">
        <v>137.80000000000001</v>
      </c>
      <c r="S136" s="41">
        <v>141.4</v>
      </c>
      <c r="T136" s="41">
        <v>157.30000000000001</v>
      </c>
      <c r="U136" s="41">
        <v>157.30000000000001</v>
      </c>
      <c r="V136" s="41">
        <v>164.2</v>
      </c>
      <c r="W136" s="41">
        <v>168.7</v>
      </c>
      <c r="X136" s="41">
        <v>171.8</v>
      </c>
      <c r="Y136" s="41">
        <v>171.8</v>
      </c>
      <c r="Z136" s="41">
        <v>142.4</v>
      </c>
      <c r="AA136" s="41">
        <v>138.4</v>
      </c>
      <c r="AB136" s="41">
        <v>144.9</v>
      </c>
      <c r="AC136" s="41">
        <v>129.1</v>
      </c>
      <c r="AD136" s="41">
        <v>131.80000000000001</v>
      </c>
      <c r="AE136" s="41">
        <v>138.5</v>
      </c>
      <c r="AF136" s="41">
        <v>143.9</v>
      </c>
      <c r="AG136" s="41">
        <v>140.9</v>
      </c>
      <c r="AH136" s="41">
        <v>143.69999999999999</v>
      </c>
      <c r="AI136" s="41">
        <v>149.1</v>
      </c>
      <c r="AJ136" s="41">
        <v>145.30000000000001</v>
      </c>
      <c r="AK136" s="41">
        <v>152</v>
      </c>
      <c r="AL136" s="41">
        <v>158.9</v>
      </c>
      <c r="AM136" s="41">
        <v>184.4</v>
      </c>
      <c r="AN136" s="41">
        <v>176.2</v>
      </c>
      <c r="AO136" s="41">
        <v>172.8</v>
      </c>
      <c r="AP136" s="41">
        <v>182.8</v>
      </c>
      <c r="AQ136" s="41">
        <v>209.4</v>
      </c>
      <c r="AR136" s="41">
        <v>230.9</v>
      </c>
      <c r="AS136" s="41">
        <v>263.2</v>
      </c>
      <c r="AT136" s="41">
        <v>275.5</v>
      </c>
      <c r="AU136" s="41">
        <v>283.89999999999998</v>
      </c>
      <c r="AV136" s="41">
        <v>235.6</v>
      </c>
      <c r="AW136" s="41">
        <v>222</v>
      </c>
      <c r="AX136" s="41">
        <v>165.3</v>
      </c>
      <c r="AY136" s="41">
        <v>129.80000000000001</v>
      </c>
      <c r="AZ136" s="41">
        <v>113.8</v>
      </c>
      <c r="BA136" s="41">
        <v>108</v>
      </c>
      <c r="BB136" s="41">
        <v>97.1</v>
      </c>
      <c r="BC136" s="41">
        <v>112.8</v>
      </c>
      <c r="BD136" s="41">
        <v>117.2</v>
      </c>
      <c r="BE136" s="41">
        <v>125.7</v>
      </c>
      <c r="BF136" s="41">
        <v>137.80000000000001</v>
      </c>
      <c r="BG136" s="41">
        <v>138.4</v>
      </c>
      <c r="BH136" s="41">
        <v>142.4</v>
      </c>
      <c r="BI136" s="41">
        <v>134</v>
      </c>
      <c r="BJ136" s="41">
        <v>148.30000000000001</v>
      </c>
      <c r="BK136" s="41">
        <v>148.5</v>
      </c>
      <c r="BL136" s="41">
        <v>149.4</v>
      </c>
      <c r="BM136" s="41">
        <v>142.1</v>
      </c>
      <c r="BN136" s="41">
        <v>147.69999999999999</v>
      </c>
      <c r="BO136" s="41">
        <v>152.19999999999999</v>
      </c>
      <c r="BP136" s="41">
        <v>159.1</v>
      </c>
      <c r="BQ136" s="41">
        <v>147.9</v>
      </c>
      <c r="BR136" s="41">
        <v>151.30000000000001</v>
      </c>
      <c r="BS136" s="41">
        <v>154.9</v>
      </c>
      <c r="BT136" s="41">
        <v>149</v>
      </c>
      <c r="BU136" s="41">
        <v>154.5</v>
      </c>
      <c r="BV136" s="41">
        <v>160.19999999999999</v>
      </c>
      <c r="BW136" s="41">
        <v>168.7</v>
      </c>
      <c r="BX136" s="41">
        <v>177.8</v>
      </c>
      <c r="BY136" s="41">
        <v>189.6</v>
      </c>
      <c r="BZ136" s="41">
        <v>213.8</v>
      </c>
      <c r="CA136" s="41">
        <v>227.7</v>
      </c>
      <c r="CB136" s="41">
        <v>227</v>
      </c>
      <c r="CC136" s="41">
        <v>216.3</v>
      </c>
      <c r="CD136" s="41">
        <v>212.4</v>
      </c>
      <c r="CE136" s="41">
        <v>216.6</v>
      </c>
      <c r="CF136" s="41">
        <v>215.3</v>
      </c>
      <c r="CG136" s="41">
        <v>221.4</v>
      </c>
      <c r="CH136" s="41">
        <v>235.3</v>
      </c>
      <c r="CI136" s="41">
        <v>245.5</v>
      </c>
      <c r="CJ136" s="41">
        <v>245</v>
      </c>
      <c r="CK136" s="41">
        <v>239.7</v>
      </c>
      <c r="CL136" s="41">
        <v>251.1</v>
      </c>
    </row>
    <row r="137" spans="1:90" x14ac:dyDescent="0.25">
      <c r="A137" s="38" t="s">
        <v>1871</v>
      </c>
      <c r="B137" s="38" t="s">
        <v>1872</v>
      </c>
      <c r="C137" s="39">
        <v>4.6702000000000004</v>
      </c>
      <c r="D137" s="41">
        <v>107.9</v>
      </c>
      <c r="E137" s="41">
        <v>107.9</v>
      </c>
      <c r="F137" s="41">
        <v>108.4</v>
      </c>
      <c r="G137" s="41">
        <v>108.4</v>
      </c>
      <c r="H137" s="41">
        <v>108.4</v>
      </c>
      <c r="I137" s="41">
        <v>110.6</v>
      </c>
      <c r="J137" s="41">
        <v>117.1</v>
      </c>
      <c r="K137" s="41">
        <v>116.9</v>
      </c>
      <c r="L137" s="41">
        <v>123.2</v>
      </c>
      <c r="M137" s="41">
        <v>125.3</v>
      </c>
      <c r="N137" s="41">
        <v>125.3</v>
      </c>
      <c r="O137" s="41">
        <v>125.3</v>
      </c>
      <c r="P137" s="41">
        <v>125.3</v>
      </c>
      <c r="Q137" s="41">
        <v>125.3</v>
      </c>
      <c r="R137" s="41">
        <v>125.3</v>
      </c>
      <c r="S137" s="41">
        <v>125.3</v>
      </c>
      <c r="T137" s="41">
        <v>125.3</v>
      </c>
      <c r="U137" s="41">
        <v>131.6</v>
      </c>
      <c r="V137" s="41">
        <v>133.69999999999999</v>
      </c>
      <c r="W137" s="41">
        <v>133.69999999999999</v>
      </c>
      <c r="X137" s="41">
        <v>133.69999999999999</v>
      </c>
      <c r="Y137" s="41">
        <v>133.69999999999999</v>
      </c>
      <c r="Z137" s="41">
        <v>133.69999999999999</v>
      </c>
      <c r="AA137" s="41">
        <v>129.5</v>
      </c>
      <c r="AB137" s="41">
        <v>129.5</v>
      </c>
      <c r="AC137" s="41">
        <v>127.4</v>
      </c>
      <c r="AD137" s="41">
        <v>125.2</v>
      </c>
      <c r="AE137" s="41">
        <v>125.2</v>
      </c>
      <c r="AF137" s="41">
        <v>125.1</v>
      </c>
      <c r="AG137" s="41">
        <v>125</v>
      </c>
      <c r="AH137" s="41">
        <v>125</v>
      </c>
      <c r="AI137" s="41">
        <v>125</v>
      </c>
      <c r="AJ137" s="41">
        <v>125</v>
      </c>
      <c r="AK137" s="41">
        <v>125</v>
      </c>
      <c r="AL137" s="41">
        <v>125</v>
      </c>
      <c r="AM137" s="41">
        <v>125</v>
      </c>
      <c r="AN137" s="41">
        <v>125</v>
      </c>
      <c r="AO137" s="41">
        <v>127.1</v>
      </c>
      <c r="AP137" s="41">
        <v>129.5</v>
      </c>
      <c r="AQ137" s="41">
        <v>129.5</v>
      </c>
      <c r="AR137" s="41">
        <v>129.5</v>
      </c>
      <c r="AS137" s="41">
        <v>142.19999999999999</v>
      </c>
      <c r="AT137" s="41">
        <v>142.19999999999999</v>
      </c>
      <c r="AU137" s="41">
        <v>142.19999999999999</v>
      </c>
      <c r="AV137" s="41">
        <v>142.19999999999999</v>
      </c>
      <c r="AW137" s="41">
        <v>142.19999999999999</v>
      </c>
      <c r="AX137" s="41">
        <v>142.19999999999999</v>
      </c>
      <c r="AY137" s="41">
        <v>134.1</v>
      </c>
      <c r="AZ137" s="41">
        <v>132.4</v>
      </c>
      <c r="BA137" s="41">
        <v>125.4</v>
      </c>
      <c r="BB137" s="41">
        <v>125.7</v>
      </c>
      <c r="BC137" s="41">
        <v>125.7</v>
      </c>
      <c r="BD137" s="41">
        <v>125.7</v>
      </c>
      <c r="BE137" s="41">
        <v>125.7</v>
      </c>
      <c r="BF137" s="41">
        <v>133.9</v>
      </c>
      <c r="BG137" s="41">
        <v>133.9</v>
      </c>
      <c r="BH137" s="41">
        <v>133.9</v>
      </c>
      <c r="BI137" s="41">
        <v>133.9</v>
      </c>
      <c r="BJ137" s="41">
        <v>133.9</v>
      </c>
      <c r="BK137" s="41">
        <v>133.9</v>
      </c>
      <c r="BL137" s="41">
        <v>133.9</v>
      </c>
      <c r="BM137" s="41">
        <v>136.6</v>
      </c>
      <c r="BN137" s="41">
        <v>144.6</v>
      </c>
      <c r="BO137" s="41">
        <v>145.6</v>
      </c>
      <c r="BP137" s="41">
        <v>145.6</v>
      </c>
      <c r="BQ137" s="41">
        <v>147.4</v>
      </c>
      <c r="BR137" s="41">
        <v>153.5</v>
      </c>
      <c r="BS137" s="41">
        <v>153.5</v>
      </c>
      <c r="BT137" s="41">
        <v>153.5</v>
      </c>
      <c r="BU137" s="41">
        <v>153.5</v>
      </c>
      <c r="BV137" s="41">
        <v>153.6</v>
      </c>
      <c r="BW137" s="41">
        <v>153.6</v>
      </c>
      <c r="BX137" s="41">
        <v>153.6</v>
      </c>
      <c r="BY137" s="41">
        <v>153.6</v>
      </c>
      <c r="BZ137" s="41">
        <v>153.6</v>
      </c>
      <c r="CA137" s="41">
        <v>153.6</v>
      </c>
      <c r="CB137" s="41">
        <v>153.6</v>
      </c>
      <c r="CC137" s="41">
        <v>157.1</v>
      </c>
      <c r="CD137" s="41">
        <v>167.8</v>
      </c>
      <c r="CE137" s="41">
        <v>167.8</v>
      </c>
      <c r="CF137" s="41">
        <v>167.8</v>
      </c>
      <c r="CG137" s="41">
        <v>167.8</v>
      </c>
      <c r="CH137" s="41">
        <v>167.8</v>
      </c>
      <c r="CI137" s="41">
        <v>167.8</v>
      </c>
      <c r="CJ137" s="41">
        <v>167.8</v>
      </c>
      <c r="CK137" s="41">
        <v>167.8</v>
      </c>
      <c r="CL137" s="41">
        <v>167.8</v>
      </c>
    </row>
    <row r="138" spans="1:90" x14ac:dyDescent="0.25">
      <c r="A138" s="38" t="s">
        <v>1873</v>
      </c>
      <c r="B138" s="38" t="s">
        <v>1874</v>
      </c>
      <c r="C138" s="39">
        <v>0.79078000000000004</v>
      </c>
      <c r="D138" s="41">
        <v>109.3</v>
      </c>
      <c r="E138" s="41">
        <v>109.3</v>
      </c>
      <c r="F138" s="41">
        <v>109.4</v>
      </c>
      <c r="G138" s="41">
        <v>109.4</v>
      </c>
      <c r="H138" s="41">
        <v>109.4</v>
      </c>
      <c r="I138" s="41">
        <v>110.7</v>
      </c>
      <c r="J138" s="41">
        <v>119.7</v>
      </c>
      <c r="K138" s="41">
        <v>119.7</v>
      </c>
      <c r="L138" s="41">
        <v>125.9</v>
      </c>
      <c r="M138" s="41">
        <v>128</v>
      </c>
      <c r="N138" s="41">
        <v>128</v>
      </c>
      <c r="O138" s="41">
        <v>128</v>
      </c>
      <c r="P138" s="41">
        <v>128</v>
      </c>
      <c r="Q138" s="41">
        <v>128</v>
      </c>
      <c r="R138" s="41">
        <v>128</v>
      </c>
      <c r="S138" s="41">
        <v>128</v>
      </c>
      <c r="T138" s="41">
        <v>128.19999999999999</v>
      </c>
      <c r="U138" s="41">
        <v>134.4</v>
      </c>
      <c r="V138" s="41">
        <v>136.5</v>
      </c>
      <c r="W138" s="41">
        <v>136.5</v>
      </c>
      <c r="X138" s="41">
        <v>137</v>
      </c>
      <c r="Y138" s="41">
        <v>137.30000000000001</v>
      </c>
      <c r="Z138" s="41">
        <v>138.6</v>
      </c>
      <c r="AA138" s="41">
        <v>135.6</v>
      </c>
      <c r="AB138" s="41">
        <v>135.6</v>
      </c>
      <c r="AC138" s="41">
        <v>133.4</v>
      </c>
      <c r="AD138" s="41">
        <v>131.6</v>
      </c>
      <c r="AE138" s="41">
        <v>131.6</v>
      </c>
      <c r="AF138" s="41">
        <v>131.6</v>
      </c>
      <c r="AG138" s="41">
        <v>131.6</v>
      </c>
      <c r="AH138" s="41">
        <v>131.6</v>
      </c>
      <c r="AI138" s="41">
        <v>131.6</v>
      </c>
      <c r="AJ138" s="41">
        <v>131.6</v>
      </c>
      <c r="AK138" s="41">
        <v>131.6</v>
      </c>
      <c r="AL138" s="41">
        <v>131.6</v>
      </c>
      <c r="AM138" s="41">
        <v>131.6</v>
      </c>
      <c r="AN138" s="41">
        <v>137.80000000000001</v>
      </c>
      <c r="AO138" s="41">
        <v>143.9</v>
      </c>
      <c r="AP138" s="41">
        <v>149.30000000000001</v>
      </c>
      <c r="AQ138" s="41">
        <v>151.19999999999999</v>
      </c>
      <c r="AR138" s="41">
        <v>155.30000000000001</v>
      </c>
      <c r="AS138" s="41">
        <v>188.3</v>
      </c>
      <c r="AT138" s="41">
        <v>201.6</v>
      </c>
      <c r="AU138" s="41">
        <v>233.7</v>
      </c>
      <c r="AV138" s="41">
        <v>233.7</v>
      </c>
      <c r="AW138" s="41">
        <v>224.7</v>
      </c>
      <c r="AX138" s="41">
        <v>173.5</v>
      </c>
      <c r="AY138" s="41">
        <v>157.1</v>
      </c>
      <c r="AZ138" s="41">
        <v>148.69999999999999</v>
      </c>
      <c r="BA138" s="41">
        <v>145.80000000000001</v>
      </c>
      <c r="BB138" s="41">
        <v>138.80000000000001</v>
      </c>
      <c r="BC138" s="41">
        <v>148.4</v>
      </c>
      <c r="BD138" s="41">
        <v>152.69999999999999</v>
      </c>
      <c r="BE138" s="41">
        <v>161.80000000000001</v>
      </c>
      <c r="BF138" s="41">
        <v>171.5</v>
      </c>
      <c r="BG138" s="41">
        <v>167.8</v>
      </c>
      <c r="BH138" s="41">
        <v>180.8</v>
      </c>
      <c r="BI138" s="41">
        <v>175.2</v>
      </c>
      <c r="BJ138" s="41">
        <v>177.7</v>
      </c>
      <c r="BK138" s="41">
        <v>179.8</v>
      </c>
      <c r="BL138" s="41">
        <v>182.9</v>
      </c>
      <c r="BM138" s="41">
        <v>184.2</v>
      </c>
      <c r="BN138" s="41">
        <v>190.3</v>
      </c>
      <c r="BO138" s="41">
        <v>196.3</v>
      </c>
      <c r="BP138" s="41">
        <v>197.7</v>
      </c>
      <c r="BQ138" s="41">
        <v>191.5</v>
      </c>
      <c r="BR138" s="41">
        <v>194.8</v>
      </c>
      <c r="BS138" s="41">
        <v>195.8</v>
      </c>
      <c r="BT138" s="41">
        <v>193.3</v>
      </c>
      <c r="BU138" s="41">
        <v>195.4</v>
      </c>
      <c r="BV138" s="41">
        <v>197.6</v>
      </c>
      <c r="BW138" s="41">
        <v>207.7</v>
      </c>
      <c r="BX138" s="41">
        <v>215.4</v>
      </c>
      <c r="BY138" s="41">
        <v>225.2</v>
      </c>
      <c r="BZ138" s="41">
        <v>237.5</v>
      </c>
      <c r="CA138" s="41">
        <v>251.7</v>
      </c>
      <c r="CB138" s="41">
        <v>251.8</v>
      </c>
      <c r="CC138" s="41">
        <v>242</v>
      </c>
      <c r="CD138" s="41">
        <v>233.7</v>
      </c>
      <c r="CE138" s="41">
        <v>243.6</v>
      </c>
      <c r="CF138" s="41">
        <v>242.9</v>
      </c>
      <c r="CG138" s="41">
        <v>250.7</v>
      </c>
      <c r="CH138" s="41">
        <v>264.3</v>
      </c>
      <c r="CI138" s="41">
        <v>276.10000000000002</v>
      </c>
      <c r="CJ138" s="41">
        <v>279.2</v>
      </c>
      <c r="CK138" s="41">
        <v>275.2</v>
      </c>
      <c r="CL138" s="41">
        <v>283.2</v>
      </c>
    </row>
    <row r="139" spans="1:90" x14ac:dyDescent="0.25">
      <c r="A139" s="38" t="s">
        <v>1875</v>
      </c>
      <c r="B139" s="38" t="s">
        <v>1876</v>
      </c>
      <c r="C139" s="39">
        <v>0.11889</v>
      </c>
      <c r="D139" s="41">
        <v>96</v>
      </c>
      <c r="E139" s="41">
        <v>99.9</v>
      </c>
      <c r="F139" s="41">
        <v>105.7</v>
      </c>
      <c r="G139" s="41">
        <v>120.6</v>
      </c>
      <c r="H139" s="41">
        <v>117.4</v>
      </c>
      <c r="I139" s="41">
        <v>104.5</v>
      </c>
      <c r="J139" s="41">
        <v>111.5</v>
      </c>
      <c r="K139" s="41">
        <v>113</v>
      </c>
      <c r="L139" s="41">
        <v>134.19999999999999</v>
      </c>
      <c r="M139" s="41">
        <v>134.80000000000001</v>
      </c>
      <c r="N139" s="41">
        <v>131.4</v>
      </c>
      <c r="O139" s="41">
        <v>124.8</v>
      </c>
      <c r="P139" s="41">
        <v>126.9</v>
      </c>
      <c r="Q139" s="41">
        <v>129.80000000000001</v>
      </c>
      <c r="R139" s="41">
        <v>132</v>
      </c>
      <c r="S139" s="41">
        <v>137.19999999999999</v>
      </c>
      <c r="T139" s="41">
        <v>148.5</v>
      </c>
      <c r="U139" s="41">
        <v>150</v>
      </c>
      <c r="V139" s="41">
        <v>155.19999999999999</v>
      </c>
      <c r="W139" s="41">
        <v>164.8</v>
      </c>
      <c r="X139" s="41">
        <v>151.19999999999999</v>
      </c>
      <c r="Y139" s="41">
        <v>143.30000000000001</v>
      </c>
      <c r="Z139" s="41">
        <v>132</v>
      </c>
      <c r="AA139" s="41">
        <v>133.80000000000001</v>
      </c>
      <c r="AB139" s="41">
        <v>133.6</v>
      </c>
      <c r="AC139" s="41">
        <v>133.19999999999999</v>
      </c>
      <c r="AD139" s="41">
        <v>142.9</v>
      </c>
      <c r="AE139" s="41">
        <v>143.9</v>
      </c>
      <c r="AF139" s="41">
        <v>153</v>
      </c>
      <c r="AG139" s="41">
        <v>154.19999999999999</v>
      </c>
      <c r="AH139" s="41">
        <v>148.4</v>
      </c>
      <c r="AI139" s="41">
        <v>148.69999999999999</v>
      </c>
      <c r="AJ139" s="41">
        <v>146.19999999999999</v>
      </c>
      <c r="AK139" s="41">
        <v>155.1</v>
      </c>
      <c r="AL139" s="41">
        <v>165.6</v>
      </c>
      <c r="AM139" s="41">
        <v>179.5</v>
      </c>
      <c r="AN139" s="41">
        <v>182.8</v>
      </c>
      <c r="AO139" s="41">
        <v>178.5</v>
      </c>
      <c r="AP139" s="41">
        <v>191.7</v>
      </c>
      <c r="AQ139" s="41">
        <v>191.9</v>
      </c>
      <c r="AR139" s="41">
        <v>208.9</v>
      </c>
      <c r="AS139" s="41">
        <v>244.4</v>
      </c>
      <c r="AT139" s="41">
        <v>266.5</v>
      </c>
      <c r="AU139" s="41">
        <v>245.6</v>
      </c>
      <c r="AV139" s="41">
        <v>234.5</v>
      </c>
      <c r="AW139" s="41">
        <v>203.8</v>
      </c>
      <c r="AX139" s="41">
        <v>118.7</v>
      </c>
      <c r="AY139" s="41">
        <v>89</v>
      </c>
      <c r="AZ139" s="41">
        <v>100</v>
      </c>
      <c r="BA139" s="41">
        <v>116.8</v>
      </c>
      <c r="BB139" s="41">
        <v>119.6</v>
      </c>
      <c r="BC139" s="41">
        <v>131.30000000000001</v>
      </c>
      <c r="BD139" s="41">
        <v>140.6</v>
      </c>
      <c r="BE139" s="41">
        <v>145.6</v>
      </c>
      <c r="BF139" s="41">
        <v>165.8</v>
      </c>
      <c r="BG139" s="41">
        <v>159.80000000000001</v>
      </c>
      <c r="BH139" s="41">
        <v>162</v>
      </c>
      <c r="BI139" s="41">
        <v>157.4</v>
      </c>
      <c r="BJ139" s="41">
        <v>160.19999999999999</v>
      </c>
      <c r="BK139" s="41">
        <v>165.2</v>
      </c>
      <c r="BL139" s="41">
        <v>184.3</v>
      </c>
      <c r="BM139" s="41">
        <v>185.3</v>
      </c>
      <c r="BN139" s="41">
        <v>180.1</v>
      </c>
      <c r="BO139" s="41">
        <v>187.1</v>
      </c>
      <c r="BP139" s="41">
        <v>187.3</v>
      </c>
      <c r="BQ139" s="41">
        <v>174.9</v>
      </c>
      <c r="BR139" s="41">
        <v>174.7</v>
      </c>
      <c r="BS139" s="41">
        <v>170.6</v>
      </c>
      <c r="BT139" s="41">
        <v>174.3</v>
      </c>
      <c r="BU139" s="41">
        <v>182.3</v>
      </c>
      <c r="BV139" s="41">
        <v>190.9</v>
      </c>
      <c r="BW139" s="41">
        <v>203.8</v>
      </c>
      <c r="BX139" s="41">
        <v>217.1</v>
      </c>
      <c r="BY139" s="41">
        <v>218.6</v>
      </c>
      <c r="BZ139" s="41">
        <v>228.3</v>
      </c>
      <c r="CA139" s="41">
        <v>246.3</v>
      </c>
      <c r="CB139" s="41">
        <v>256.8</v>
      </c>
      <c r="CC139" s="41">
        <v>240.2</v>
      </c>
      <c r="CD139" s="41">
        <v>232.6</v>
      </c>
      <c r="CE139" s="41">
        <v>240.4</v>
      </c>
      <c r="CF139" s="41">
        <v>241.4</v>
      </c>
      <c r="CG139" s="41">
        <v>245.8</v>
      </c>
      <c r="CH139" s="41">
        <v>243.1</v>
      </c>
      <c r="CI139" s="41">
        <v>253</v>
      </c>
      <c r="CJ139" s="41">
        <v>267.89999999999998</v>
      </c>
      <c r="CK139" s="41">
        <v>267.5</v>
      </c>
      <c r="CL139" s="41">
        <v>289.3</v>
      </c>
    </row>
    <row r="140" spans="1:90" x14ac:dyDescent="0.25">
      <c r="A140" s="38" t="s">
        <v>1877</v>
      </c>
      <c r="B140" s="38" t="s">
        <v>1878</v>
      </c>
      <c r="C140" s="39">
        <v>0.15515000000000001</v>
      </c>
      <c r="D140" s="41">
        <v>100.8</v>
      </c>
      <c r="E140" s="41">
        <v>100.8</v>
      </c>
      <c r="F140" s="41">
        <v>97.8</v>
      </c>
      <c r="G140" s="41">
        <v>97.6</v>
      </c>
      <c r="H140" s="41">
        <v>97.8</v>
      </c>
      <c r="I140" s="41">
        <v>99.1</v>
      </c>
      <c r="J140" s="41">
        <v>100.4</v>
      </c>
      <c r="K140" s="41">
        <v>100.4</v>
      </c>
      <c r="L140" s="41">
        <v>100.5</v>
      </c>
      <c r="M140" s="41">
        <v>104.5</v>
      </c>
      <c r="N140" s="41">
        <v>107.5</v>
      </c>
      <c r="O140" s="41">
        <v>114.3</v>
      </c>
      <c r="P140" s="41">
        <v>121.1</v>
      </c>
      <c r="Q140" s="41">
        <v>121.3</v>
      </c>
      <c r="R140" s="41">
        <v>128.6</v>
      </c>
      <c r="S140" s="41">
        <v>139.80000000000001</v>
      </c>
      <c r="T140" s="41">
        <v>146.9</v>
      </c>
      <c r="U140" s="41">
        <v>155.9</v>
      </c>
      <c r="V140" s="41">
        <v>156.9</v>
      </c>
      <c r="W140" s="41">
        <v>161</v>
      </c>
      <c r="X140" s="41">
        <v>161</v>
      </c>
      <c r="Y140" s="41">
        <v>164</v>
      </c>
      <c r="Z140" s="41">
        <v>166.9</v>
      </c>
      <c r="AA140" s="41">
        <v>164.8</v>
      </c>
      <c r="AB140" s="41">
        <v>160</v>
      </c>
      <c r="AC140" s="41">
        <v>157.6</v>
      </c>
      <c r="AD140" s="41">
        <v>158.4</v>
      </c>
      <c r="AE140" s="41">
        <v>157</v>
      </c>
      <c r="AF140" s="41">
        <v>160.19999999999999</v>
      </c>
      <c r="AG140" s="41">
        <v>163.4</v>
      </c>
      <c r="AH140" s="41">
        <v>163.4</v>
      </c>
      <c r="AI140" s="41">
        <v>163.4</v>
      </c>
      <c r="AJ140" s="41">
        <v>163.6</v>
      </c>
      <c r="AK140" s="41">
        <v>167.6</v>
      </c>
      <c r="AL140" s="41">
        <v>177.6</v>
      </c>
      <c r="AM140" s="41">
        <v>193.2</v>
      </c>
      <c r="AN140" s="41">
        <v>207.3</v>
      </c>
      <c r="AO140" s="41">
        <v>214.1</v>
      </c>
      <c r="AP140" s="41">
        <v>219</v>
      </c>
      <c r="AQ140" s="41">
        <v>227</v>
      </c>
      <c r="AR140" s="41">
        <v>228.8</v>
      </c>
      <c r="AS140" s="41">
        <v>245.5</v>
      </c>
      <c r="AT140" s="41">
        <v>254.6</v>
      </c>
      <c r="AU140" s="41">
        <v>277.39999999999998</v>
      </c>
      <c r="AV140" s="41">
        <v>290.39999999999998</v>
      </c>
      <c r="AW140" s="41">
        <v>310.7</v>
      </c>
      <c r="AX140" s="41">
        <v>314.7</v>
      </c>
      <c r="AY140" s="41">
        <v>257.60000000000002</v>
      </c>
      <c r="AZ140" s="41">
        <v>225.8</v>
      </c>
      <c r="BA140" s="41">
        <v>228.8</v>
      </c>
      <c r="BB140" s="41">
        <v>222.7</v>
      </c>
      <c r="BC140" s="41">
        <v>226</v>
      </c>
      <c r="BD140" s="41">
        <v>217.7</v>
      </c>
      <c r="BE140" s="41">
        <v>214.6</v>
      </c>
      <c r="BF140" s="41">
        <v>219.3</v>
      </c>
      <c r="BG140" s="41">
        <v>222.6</v>
      </c>
      <c r="BH140" s="41">
        <v>240</v>
      </c>
      <c r="BI140" s="41">
        <v>253.1</v>
      </c>
      <c r="BJ140" s="41">
        <v>250.4</v>
      </c>
      <c r="BK140" s="41">
        <v>249.7</v>
      </c>
      <c r="BL140" s="41">
        <v>256.10000000000002</v>
      </c>
      <c r="BM140" s="41">
        <v>249.6</v>
      </c>
      <c r="BN140" s="41">
        <v>257.39999999999998</v>
      </c>
      <c r="BO140" s="41">
        <v>256.10000000000002</v>
      </c>
      <c r="BP140" s="41">
        <v>254.5</v>
      </c>
      <c r="BQ140" s="41">
        <v>249.6</v>
      </c>
      <c r="BR140" s="41">
        <v>251.5</v>
      </c>
      <c r="BS140" s="41">
        <v>250.8</v>
      </c>
      <c r="BT140" s="41">
        <v>244.6</v>
      </c>
      <c r="BU140" s="41">
        <v>237</v>
      </c>
      <c r="BV140" s="41">
        <v>238.4</v>
      </c>
      <c r="BW140" s="41">
        <v>250.3</v>
      </c>
      <c r="BX140" s="41">
        <v>251.3</v>
      </c>
      <c r="BY140" s="41">
        <v>252.2</v>
      </c>
      <c r="BZ140" s="41">
        <v>256.7</v>
      </c>
      <c r="CA140" s="41">
        <v>279.3</v>
      </c>
      <c r="CB140" s="41">
        <v>289.10000000000002</v>
      </c>
      <c r="CC140" s="41">
        <v>293.89999999999998</v>
      </c>
      <c r="CD140" s="41">
        <v>277.39999999999998</v>
      </c>
      <c r="CE140" s="41">
        <v>284.2</v>
      </c>
      <c r="CF140" s="41">
        <v>295.89999999999998</v>
      </c>
      <c r="CG140" s="41">
        <v>312.10000000000002</v>
      </c>
      <c r="CH140" s="41">
        <v>315.3</v>
      </c>
      <c r="CI140" s="41">
        <v>327.39999999999998</v>
      </c>
      <c r="CJ140" s="41">
        <v>334.1</v>
      </c>
      <c r="CK140" s="41">
        <v>326.10000000000002</v>
      </c>
      <c r="CL140" s="41">
        <v>316.39999999999998</v>
      </c>
    </row>
    <row r="141" spans="1:90" x14ac:dyDescent="0.25">
      <c r="A141" s="38" t="s">
        <v>1879</v>
      </c>
      <c r="B141" s="38" t="s">
        <v>1880</v>
      </c>
      <c r="C141" s="39">
        <v>0.46505000000000002</v>
      </c>
      <c r="D141" s="41">
        <v>96.8</v>
      </c>
      <c r="E141" s="41">
        <v>105.9</v>
      </c>
      <c r="F141" s="41">
        <v>99</v>
      </c>
      <c r="G141" s="41">
        <v>107.8</v>
      </c>
      <c r="H141" s="41">
        <v>112.3</v>
      </c>
      <c r="I141" s="41">
        <v>117</v>
      </c>
      <c r="J141" s="41">
        <v>124.6</v>
      </c>
      <c r="K141" s="41">
        <v>120.6</v>
      </c>
      <c r="L141" s="41">
        <v>139.4</v>
      </c>
      <c r="M141" s="41">
        <v>144.9</v>
      </c>
      <c r="N141" s="41">
        <v>142.80000000000001</v>
      </c>
      <c r="O141" s="41">
        <v>136.5</v>
      </c>
      <c r="P141" s="41">
        <v>131.4</v>
      </c>
      <c r="Q141" s="41">
        <v>143.9</v>
      </c>
      <c r="R141" s="41">
        <v>152.80000000000001</v>
      </c>
      <c r="S141" s="41">
        <v>156.6</v>
      </c>
      <c r="T141" s="41">
        <v>163.1</v>
      </c>
      <c r="U141" s="41">
        <v>160.4</v>
      </c>
      <c r="V141" s="41">
        <v>157.4</v>
      </c>
      <c r="W141" s="41">
        <v>164.4</v>
      </c>
      <c r="X141" s="41">
        <v>153.69999999999999</v>
      </c>
      <c r="Y141" s="41">
        <v>150</v>
      </c>
      <c r="Z141" s="41">
        <v>141.80000000000001</v>
      </c>
      <c r="AA141" s="41">
        <v>128</v>
      </c>
      <c r="AB141" s="41">
        <v>129.6</v>
      </c>
      <c r="AC141" s="41">
        <v>133.4</v>
      </c>
      <c r="AD141" s="41">
        <v>142.1</v>
      </c>
      <c r="AE141" s="41">
        <v>146.6</v>
      </c>
      <c r="AF141" s="41">
        <v>147.1</v>
      </c>
      <c r="AG141" s="41">
        <v>145.9</v>
      </c>
      <c r="AH141" s="41">
        <v>151</v>
      </c>
      <c r="AI141" s="41">
        <v>155.19999999999999</v>
      </c>
      <c r="AJ141" s="41">
        <v>154.5</v>
      </c>
      <c r="AK141" s="41">
        <v>159.9</v>
      </c>
      <c r="AL141" s="41">
        <v>178.9</v>
      </c>
      <c r="AM141" s="41">
        <v>181.7</v>
      </c>
      <c r="AN141" s="41">
        <v>190</v>
      </c>
      <c r="AO141" s="41">
        <v>185.3</v>
      </c>
      <c r="AP141" s="41">
        <v>195.3</v>
      </c>
      <c r="AQ141" s="41">
        <v>198.7</v>
      </c>
      <c r="AR141" s="41">
        <v>213.6</v>
      </c>
      <c r="AS141" s="41">
        <v>244.8</v>
      </c>
      <c r="AT141" s="41">
        <v>263.5</v>
      </c>
      <c r="AU141" s="41">
        <v>274.5</v>
      </c>
      <c r="AV141" s="41">
        <v>268.8</v>
      </c>
      <c r="AW141" s="41">
        <v>240.4</v>
      </c>
      <c r="AX141" s="41">
        <v>162.5</v>
      </c>
      <c r="AY141" s="41">
        <v>120.8</v>
      </c>
      <c r="AZ141" s="41">
        <v>121.7</v>
      </c>
      <c r="BA141" s="41">
        <v>132.1</v>
      </c>
      <c r="BB141" s="41">
        <v>133.30000000000001</v>
      </c>
      <c r="BC141" s="41">
        <v>135.5</v>
      </c>
      <c r="BD141" s="41">
        <v>146.5</v>
      </c>
      <c r="BE141" s="41">
        <v>156.80000000000001</v>
      </c>
      <c r="BF141" s="41">
        <v>173.8</v>
      </c>
      <c r="BG141" s="41">
        <v>181.5</v>
      </c>
      <c r="BH141" s="41">
        <v>196</v>
      </c>
      <c r="BI141" s="41">
        <v>199.3</v>
      </c>
      <c r="BJ141" s="41">
        <v>202.9</v>
      </c>
      <c r="BK141" s="41">
        <v>206.6</v>
      </c>
      <c r="BL141" s="41">
        <v>217.1</v>
      </c>
      <c r="BM141" s="41">
        <v>216.7</v>
      </c>
      <c r="BN141" s="41">
        <v>218.2</v>
      </c>
      <c r="BO141" s="41">
        <v>217.5</v>
      </c>
      <c r="BP141" s="41">
        <v>219.4</v>
      </c>
      <c r="BQ141" s="41">
        <v>209.8</v>
      </c>
      <c r="BR141" s="41">
        <v>208.6</v>
      </c>
      <c r="BS141" s="41">
        <v>213.1</v>
      </c>
      <c r="BT141" s="41">
        <v>210.7</v>
      </c>
      <c r="BU141" s="41">
        <v>212.9</v>
      </c>
      <c r="BV141" s="41">
        <v>215.8</v>
      </c>
      <c r="BW141" s="41">
        <v>228.3</v>
      </c>
      <c r="BX141" s="41">
        <v>235.7</v>
      </c>
      <c r="BY141" s="41">
        <v>243.9</v>
      </c>
      <c r="BZ141" s="41">
        <v>268.5</v>
      </c>
      <c r="CA141" s="41">
        <v>277.89999999999998</v>
      </c>
      <c r="CB141" s="41">
        <v>284.2</v>
      </c>
      <c r="CC141" s="41">
        <v>276.39999999999998</v>
      </c>
      <c r="CD141" s="41">
        <v>265.89999999999998</v>
      </c>
      <c r="CE141" s="41">
        <v>282.7</v>
      </c>
      <c r="CF141" s="41">
        <v>286.39999999999998</v>
      </c>
      <c r="CG141" s="41">
        <v>298.2</v>
      </c>
      <c r="CH141" s="41">
        <v>316.10000000000002</v>
      </c>
      <c r="CI141" s="41">
        <v>329.8</v>
      </c>
      <c r="CJ141" s="41">
        <v>340.2</v>
      </c>
      <c r="CK141" s="41">
        <v>342.9</v>
      </c>
      <c r="CL141" s="41">
        <v>355</v>
      </c>
    </row>
    <row r="142" spans="1:90" x14ac:dyDescent="0.25">
      <c r="A142" s="38" t="s">
        <v>1881</v>
      </c>
      <c r="B142" s="38" t="s">
        <v>1882</v>
      </c>
      <c r="C142" s="39">
        <v>0.16785</v>
      </c>
      <c r="D142" s="41">
        <v>99.5</v>
      </c>
      <c r="E142" s="41">
        <v>101.6</v>
      </c>
      <c r="F142" s="41">
        <v>101.6</v>
      </c>
      <c r="G142" s="41">
        <v>101.1</v>
      </c>
      <c r="H142" s="41">
        <v>101</v>
      </c>
      <c r="I142" s="41">
        <v>101</v>
      </c>
      <c r="J142" s="41">
        <v>101</v>
      </c>
      <c r="K142" s="41">
        <v>100.9</v>
      </c>
      <c r="L142" s="41">
        <v>100.8</v>
      </c>
      <c r="M142" s="41">
        <v>100.8</v>
      </c>
      <c r="N142" s="41">
        <v>102.1</v>
      </c>
      <c r="O142" s="41">
        <v>102.5</v>
      </c>
      <c r="P142" s="41">
        <v>102.5</v>
      </c>
      <c r="Q142" s="41">
        <v>104</v>
      </c>
      <c r="R142" s="41">
        <v>104.5</v>
      </c>
      <c r="S142" s="41">
        <v>104.5</v>
      </c>
      <c r="T142" s="41">
        <v>127.6</v>
      </c>
      <c r="U142" s="41">
        <v>128.19999999999999</v>
      </c>
      <c r="V142" s="41">
        <v>128.19999999999999</v>
      </c>
      <c r="W142" s="41">
        <v>128.19999999999999</v>
      </c>
      <c r="X142" s="41">
        <v>128.19999999999999</v>
      </c>
      <c r="Y142" s="41">
        <v>128.19999999999999</v>
      </c>
      <c r="Z142" s="41">
        <v>128.19999999999999</v>
      </c>
      <c r="AA142" s="41">
        <v>143.4</v>
      </c>
      <c r="AB142" s="41">
        <v>145.69999999999999</v>
      </c>
      <c r="AC142" s="41">
        <v>145.69999999999999</v>
      </c>
      <c r="AD142" s="41">
        <v>145.69999999999999</v>
      </c>
      <c r="AE142" s="41">
        <v>145.69999999999999</v>
      </c>
      <c r="AF142" s="41">
        <v>145.69999999999999</v>
      </c>
      <c r="AG142" s="41">
        <v>145.80000000000001</v>
      </c>
      <c r="AH142" s="41">
        <v>145.80000000000001</v>
      </c>
      <c r="AI142" s="41">
        <v>145.80000000000001</v>
      </c>
      <c r="AJ142" s="41">
        <v>145.80000000000001</v>
      </c>
      <c r="AK142" s="41">
        <v>145.80000000000001</v>
      </c>
      <c r="AL142" s="41">
        <v>145.80000000000001</v>
      </c>
      <c r="AM142" s="41">
        <v>145.80000000000001</v>
      </c>
      <c r="AN142" s="41">
        <v>145.80000000000001</v>
      </c>
      <c r="AO142" s="41">
        <v>145.80000000000001</v>
      </c>
      <c r="AP142" s="41">
        <v>146.19999999999999</v>
      </c>
      <c r="AQ142" s="41">
        <v>148</v>
      </c>
      <c r="AR142" s="41">
        <v>148.30000000000001</v>
      </c>
      <c r="AS142" s="41">
        <v>168.5</v>
      </c>
      <c r="AT142" s="41">
        <v>175.2</v>
      </c>
      <c r="AU142" s="41">
        <v>177.9</v>
      </c>
      <c r="AV142" s="41">
        <v>179.1</v>
      </c>
      <c r="AW142" s="41">
        <v>179.7</v>
      </c>
      <c r="AX142" s="41">
        <v>178.7</v>
      </c>
      <c r="AY142" s="41">
        <v>174.5</v>
      </c>
      <c r="AZ142" s="41">
        <v>174.5</v>
      </c>
      <c r="BA142" s="41">
        <v>174.5</v>
      </c>
      <c r="BB142" s="41">
        <v>174.5</v>
      </c>
      <c r="BC142" s="41">
        <v>174.5</v>
      </c>
      <c r="BD142" s="41">
        <v>174.5</v>
      </c>
      <c r="BE142" s="41">
        <v>174.5</v>
      </c>
      <c r="BF142" s="41">
        <v>174.5</v>
      </c>
      <c r="BG142" s="41">
        <v>174.5</v>
      </c>
      <c r="BH142" s="41">
        <v>174.5</v>
      </c>
      <c r="BI142" s="41">
        <v>174.5</v>
      </c>
      <c r="BJ142" s="41">
        <v>174.5</v>
      </c>
      <c r="BK142" s="41">
        <v>174.5</v>
      </c>
      <c r="BL142" s="41">
        <v>174.5</v>
      </c>
      <c r="BM142" s="41">
        <v>174.5</v>
      </c>
      <c r="BN142" s="41">
        <v>174.5</v>
      </c>
      <c r="BO142" s="41">
        <v>174.5</v>
      </c>
      <c r="BP142" s="41">
        <v>194.2</v>
      </c>
      <c r="BQ142" s="41">
        <v>194.2</v>
      </c>
      <c r="BR142" s="41">
        <v>194.2</v>
      </c>
      <c r="BS142" s="41">
        <v>194.2</v>
      </c>
      <c r="BT142" s="41">
        <v>194.2</v>
      </c>
      <c r="BU142" s="41">
        <v>194.2</v>
      </c>
      <c r="BV142" s="41">
        <v>194.2</v>
      </c>
      <c r="BW142" s="41">
        <v>194.2</v>
      </c>
      <c r="BX142" s="41">
        <v>194.2</v>
      </c>
      <c r="BY142" s="41">
        <v>194.2</v>
      </c>
      <c r="BZ142" s="41">
        <v>194.2</v>
      </c>
      <c r="CA142" s="41">
        <v>214</v>
      </c>
      <c r="CB142" s="41">
        <v>220.8</v>
      </c>
      <c r="CC142" s="41">
        <v>220.8</v>
      </c>
      <c r="CD142" s="41">
        <v>221.8</v>
      </c>
      <c r="CE142" s="41">
        <v>231.2</v>
      </c>
      <c r="CF142" s="41">
        <v>236.6</v>
      </c>
      <c r="CG142" s="41">
        <v>236.6</v>
      </c>
      <c r="CH142" s="41">
        <v>236.6</v>
      </c>
      <c r="CI142" s="41">
        <v>236.6</v>
      </c>
      <c r="CJ142" s="41">
        <v>236.6</v>
      </c>
      <c r="CK142" s="41">
        <v>236.6</v>
      </c>
      <c r="CL142" s="41">
        <v>236.6</v>
      </c>
    </row>
    <row r="143" spans="1:90" x14ac:dyDescent="0.25">
      <c r="A143" s="38" t="s">
        <v>1883</v>
      </c>
      <c r="B143" s="38" t="s">
        <v>1884</v>
      </c>
      <c r="C143" s="39">
        <v>3.4516300000000002</v>
      </c>
      <c r="D143" s="41">
        <v>100.5</v>
      </c>
      <c r="E143" s="41">
        <v>100.5</v>
      </c>
      <c r="F143" s="41">
        <v>100.5</v>
      </c>
      <c r="G143" s="41">
        <v>100.5</v>
      </c>
      <c r="H143" s="41">
        <v>100.5</v>
      </c>
      <c r="I143" s="41">
        <v>103.7</v>
      </c>
      <c r="J143" s="41">
        <v>103.7</v>
      </c>
      <c r="K143" s="41">
        <v>103.7</v>
      </c>
      <c r="L143" s="41">
        <v>103.7</v>
      </c>
      <c r="M143" s="41">
        <v>102.1</v>
      </c>
      <c r="N143" s="41">
        <v>102.1</v>
      </c>
      <c r="O143" s="41">
        <v>102.1</v>
      </c>
      <c r="P143" s="41">
        <v>102.1</v>
      </c>
      <c r="Q143" s="41">
        <v>103.3</v>
      </c>
      <c r="R143" s="41">
        <v>103.3</v>
      </c>
      <c r="S143" s="41">
        <v>103.3</v>
      </c>
      <c r="T143" s="41">
        <v>103.3</v>
      </c>
      <c r="U143" s="41">
        <v>103.3</v>
      </c>
      <c r="V143" s="41">
        <v>103.3</v>
      </c>
      <c r="W143" s="41">
        <v>103.3</v>
      </c>
      <c r="X143" s="41">
        <v>107.3</v>
      </c>
      <c r="Y143" s="41">
        <v>107.3</v>
      </c>
      <c r="Z143" s="41">
        <v>107.3</v>
      </c>
      <c r="AA143" s="41">
        <v>106.8</v>
      </c>
      <c r="AB143" s="41">
        <v>106</v>
      </c>
      <c r="AC143" s="41">
        <v>106.2</v>
      </c>
      <c r="AD143" s="41">
        <v>106.2</v>
      </c>
      <c r="AE143" s="41">
        <v>106.2</v>
      </c>
      <c r="AF143" s="41">
        <v>106.2</v>
      </c>
      <c r="AG143" s="41">
        <v>106.2</v>
      </c>
      <c r="AH143" s="41">
        <v>106.2</v>
      </c>
      <c r="AI143" s="41">
        <v>106.2</v>
      </c>
      <c r="AJ143" s="41">
        <v>106.2</v>
      </c>
      <c r="AK143" s="41">
        <v>106.2</v>
      </c>
      <c r="AL143" s="41">
        <v>106.2</v>
      </c>
      <c r="AM143" s="41">
        <v>106.2</v>
      </c>
      <c r="AN143" s="41">
        <v>105.9</v>
      </c>
      <c r="AO143" s="41">
        <v>105.9</v>
      </c>
      <c r="AP143" s="41">
        <v>106.5</v>
      </c>
      <c r="AQ143" s="41">
        <v>106.5</v>
      </c>
      <c r="AR143" s="41">
        <v>106.5</v>
      </c>
      <c r="AS143" s="41">
        <v>106.5</v>
      </c>
      <c r="AT143" s="41">
        <v>106.5</v>
      </c>
      <c r="AU143" s="41">
        <v>106.5</v>
      </c>
      <c r="AV143" s="41">
        <v>106.5</v>
      </c>
      <c r="AW143" s="41">
        <v>106.5</v>
      </c>
      <c r="AX143" s="41">
        <v>106.5</v>
      </c>
      <c r="AY143" s="41">
        <v>106.5</v>
      </c>
      <c r="AZ143" s="41">
        <v>106.5</v>
      </c>
      <c r="BA143" s="41">
        <v>106.5</v>
      </c>
      <c r="BB143" s="41">
        <v>105</v>
      </c>
      <c r="BC143" s="41">
        <v>105</v>
      </c>
      <c r="BD143" s="41">
        <v>105</v>
      </c>
      <c r="BE143" s="41">
        <v>105</v>
      </c>
      <c r="BF143" s="41">
        <v>105</v>
      </c>
      <c r="BG143" s="41">
        <v>108.6</v>
      </c>
      <c r="BH143" s="41">
        <v>108.6</v>
      </c>
      <c r="BI143" s="41">
        <v>108.6</v>
      </c>
      <c r="BJ143" s="41">
        <v>108.6</v>
      </c>
      <c r="BK143" s="41">
        <v>108.6</v>
      </c>
      <c r="BL143" s="41">
        <v>108.6</v>
      </c>
      <c r="BM143" s="41">
        <v>108.6</v>
      </c>
      <c r="BN143" s="41">
        <v>108.6</v>
      </c>
      <c r="BO143" s="41">
        <v>108.6</v>
      </c>
      <c r="BP143" s="41">
        <v>114</v>
      </c>
      <c r="BQ143" s="41">
        <v>114</v>
      </c>
      <c r="BR143" s="41">
        <v>114</v>
      </c>
      <c r="BS143" s="41">
        <v>114</v>
      </c>
      <c r="BT143" s="41">
        <v>114</v>
      </c>
      <c r="BU143" s="41">
        <v>114</v>
      </c>
      <c r="BV143" s="41">
        <v>114</v>
      </c>
      <c r="BW143" s="41">
        <v>114</v>
      </c>
      <c r="BX143" s="41">
        <v>112.5</v>
      </c>
      <c r="BY143" s="41">
        <v>112.5</v>
      </c>
      <c r="BZ143" s="41">
        <v>112.5</v>
      </c>
      <c r="CA143" s="41">
        <v>112.5</v>
      </c>
      <c r="CB143" s="41">
        <v>112.5</v>
      </c>
      <c r="CC143" s="41">
        <v>112.5</v>
      </c>
      <c r="CD143" s="41">
        <v>112.5</v>
      </c>
      <c r="CE143" s="41">
        <v>112.5</v>
      </c>
      <c r="CF143" s="41">
        <v>115.9</v>
      </c>
      <c r="CG143" s="41">
        <v>117</v>
      </c>
      <c r="CH143" s="41">
        <v>117</v>
      </c>
      <c r="CI143" s="41">
        <v>117</v>
      </c>
      <c r="CJ143" s="41">
        <v>117</v>
      </c>
      <c r="CK143" s="41">
        <v>117</v>
      </c>
      <c r="CL143" s="41">
        <v>117</v>
      </c>
    </row>
    <row r="144" spans="1:90" x14ac:dyDescent="0.25">
      <c r="A144" s="38" t="s">
        <v>1885</v>
      </c>
      <c r="B144" s="38" t="s">
        <v>1886</v>
      </c>
      <c r="C144" s="39">
        <v>0.90991</v>
      </c>
      <c r="D144" s="41">
        <v>99.2</v>
      </c>
      <c r="E144" s="41">
        <v>99.2</v>
      </c>
      <c r="F144" s="41">
        <v>99.2</v>
      </c>
      <c r="G144" s="41">
        <v>99.2</v>
      </c>
      <c r="H144" s="41">
        <v>99.2</v>
      </c>
      <c r="I144" s="41">
        <v>99.2</v>
      </c>
      <c r="J144" s="41">
        <v>99.2</v>
      </c>
      <c r="K144" s="41">
        <v>99.2</v>
      </c>
      <c r="L144" s="41">
        <v>99.2</v>
      </c>
      <c r="M144" s="41">
        <v>99.1</v>
      </c>
      <c r="N144" s="41">
        <v>99.1</v>
      </c>
      <c r="O144" s="41">
        <v>99.1</v>
      </c>
      <c r="P144" s="41">
        <v>99.1</v>
      </c>
      <c r="Q144" s="41">
        <v>99.6</v>
      </c>
      <c r="R144" s="41">
        <v>99.8</v>
      </c>
      <c r="S144" s="41">
        <v>99.8</v>
      </c>
      <c r="T144" s="41">
        <v>99.8</v>
      </c>
      <c r="U144" s="41">
        <v>99.8</v>
      </c>
      <c r="V144" s="41">
        <v>99.8</v>
      </c>
      <c r="W144" s="41">
        <v>99.8</v>
      </c>
      <c r="X144" s="41">
        <v>103.3</v>
      </c>
      <c r="Y144" s="41">
        <v>103.3</v>
      </c>
      <c r="Z144" s="41">
        <v>103.2</v>
      </c>
      <c r="AA144" s="41">
        <v>103.1</v>
      </c>
      <c r="AB144" s="41">
        <v>102.9</v>
      </c>
      <c r="AC144" s="41">
        <v>103.7</v>
      </c>
      <c r="AD144" s="41">
        <v>103.9</v>
      </c>
      <c r="AE144" s="41">
        <v>103.9</v>
      </c>
      <c r="AF144" s="41">
        <v>103.8</v>
      </c>
      <c r="AG144" s="41">
        <v>103.8</v>
      </c>
      <c r="AH144" s="41">
        <v>103.8</v>
      </c>
      <c r="AI144" s="41">
        <v>103.8</v>
      </c>
      <c r="AJ144" s="41">
        <v>103.8</v>
      </c>
      <c r="AK144" s="41">
        <v>103.8</v>
      </c>
      <c r="AL144" s="41">
        <v>103.8</v>
      </c>
      <c r="AM144" s="41">
        <v>103.8</v>
      </c>
      <c r="AN144" s="41">
        <v>105.3</v>
      </c>
      <c r="AO144" s="41">
        <v>105.3</v>
      </c>
      <c r="AP144" s="41">
        <v>104.8</v>
      </c>
      <c r="AQ144" s="41">
        <v>104.8</v>
      </c>
      <c r="AR144" s="41">
        <v>104.8</v>
      </c>
      <c r="AS144" s="41">
        <v>104.8</v>
      </c>
      <c r="AT144" s="41">
        <v>104.8</v>
      </c>
      <c r="AU144" s="41">
        <v>104.8</v>
      </c>
      <c r="AV144" s="41">
        <v>104.8</v>
      </c>
      <c r="AW144" s="41">
        <v>104.8</v>
      </c>
      <c r="AX144" s="41">
        <v>104.8</v>
      </c>
      <c r="AY144" s="41">
        <v>104.8</v>
      </c>
      <c r="AZ144" s="41">
        <v>104.8</v>
      </c>
      <c r="BA144" s="41">
        <v>104.8</v>
      </c>
      <c r="BB144" s="41">
        <v>105.5</v>
      </c>
      <c r="BC144" s="41">
        <v>105.5</v>
      </c>
      <c r="BD144" s="41">
        <v>105.5</v>
      </c>
      <c r="BE144" s="41">
        <v>105.5</v>
      </c>
      <c r="BF144" s="41">
        <v>105.5</v>
      </c>
      <c r="BG144" s="41">
        <v>110.3</v>
      </c>
      <c r="BH144" s="41">
        <v>110.3</v>
      </c>
      <c r="BI144" s="41">
        <v>110.3</v>
      </c>
      <c r="BJ144" s="41">
        <v>110.3</v>
      </c>
      <c r="BK144" s="41">
        <v>110.3</v>
      </c>
      <c r="BL144" s="41">
        <v>110.3</v>
      </c>
      <c r="BM144" s="41">
        <v>110.3</v>
      </c>
      <c r="BN144" s="41">
        <v>110.3</v>
      </c>
      <c r="BO144" s="41">
        <v>110.3</v>
      </c>
      <c r="BP144" s="41">
        <v>114.7</v>
      </c>
      <c r="BQ144" s="41">
        <v>114.7</v>
      </c>
      <c r="BR144" s="41">
        <v>114.7</v>
      </c>
      <c r="BS144" s="41">
        <v>114.7</v>
      </c>
      <c r="BT144" s="41">
        <v>114.7</v>
      </c>
      <c r="BU144" s="41">
        <v>114.7</v>
      </c>
      <c r="BV144" s="41">
        <v>114.7</v>
      </c>
      <c r="BW144" s="41">
        <v>114.7</v>
      </c>
      <c r="BX144" s="41">
        <v>114.3</v>
      </c>
      <c r="BY144" s="41">
        <v>114.3</v>
      </c>
      <c r="BZ144" s="41">
        <v>114.3</v>
      </c>
      <c r="CA144" s="41">
        <v>114.3</v>
      </c>
      <c r="CB144" s="41">
        <v>114.3</v>
      </c>
      <c r="CC144" s="41">
        <v>114.3</v>
      </c>
      <c r="CD144" s="41">
        <v>114.3</v>
      </c>
      <c r="CE144" s="41">
        <v>114.3</v>
      </c>
      <c r="CF144" s="41">
        <v>117.9</v>
      </c>
      <c r="CG144" s="41">
        <v>119.1</v>
      </c>
      <c r="CH144" s="41">
        <v>119.1</v>
      </c>
      <c r="CI144" s="41">
        <v>119.1</v>
      </c>
      <c r="CJ144" s="41">
        <v>119.1</v>
      </c>
      <c r="CK144" s="41">
        <v>119.1</v>
      </c>
      <c r="CL144" s="41">
        <v>119.1</v>
      </c>
    </row>
    <row r="145" spans="1:90" x14ac:dyDescent="0.25">
      <c r="A145" s="38" t="s">
        <v>1887</v>
      </c>
      <c r="B145" s="38" t="s">
        <v>1888</v>
      </c>
      <c r="C145" s="39">
        <v>0.30025000000000002</v>
      </c>
      <c r="D145" s="41">
        <v>96</v>
      </c>
      <c r="E145" s="41">
        <v>96</v>
      </c>
      <c r="F145" s="41">
        <v>96</v>
      </c>
      <c r="G145" s="41">
        <v>96</v>
      </c>
      <c r="H145" s="41">
        <v>96</v>
      </c>
      <c r="I145" s="41">
        <v>96.4</v>
      </c>
      <c r="J145" s="41">
        <v>96.4</v>
      </c>
      <c r="K145" s="41">
        <v>96.4</v>
      </c>
      <c r="L145" s="41">
        <v>96.4</v>
      </c>
      <c r="M145" s="41">
        <v>97.5</v>
      </c>
      <c r="N145" s="41">
        <v>97.5</v>
      </c>
      <c r="O145" s="41">
        <v>97.5</v>
      </c>
      <c r="P145" s="41">
        <v>97.5</v>
      </c>
      <c r="Q145" s="41">
        <v>97.9</v>
      </c>
      <c r="R145" s="41">
        <v>97.9</v>
      </c>
      <c r="S145" s="41">
        <v>97.9</v>
      </c>
      <c r="T145" s="41">
        <v>97.9</v>
      </c>
      <c r="U145" s="41">
        <v>97.9</v>
      </c>
      <c r="V145" s="41">
        <v>97.9</v>
      </c>
      <c r="W145" s="41">
        <v>97.9</v>
      </c>
      <c r="X145" s="41">
        <v>99.8</v>
      </c>
      <c r="Y145" s="41">
        <v>99.8</v>
      </c>
      <c r="Z145" s="41">
        <v>99.6</v>
      </c>
      <c r="AA145" s="41">
        <v>99.5</v>
      </c>
      <c r="AB145" s="41">
        <v>99.3</v>
      </c>
      <c r="AC145" s="41">
        <v>97.6</v>
      </c>
      <c r="AD145" s="41">
        <v>97.9</v>
      </c>
      <c r="AE145" s="41">
        <v>97.9</v>
      </c>
      <c r="AF145" s="41">
        <v>97.7</v>
      </c>
      <c r="AG145" s="41">
        <v>97.7</v>
      </c>
      <c r="AH145" s="41">
        <v>97.7</v>
      </c>
      <c r="AI145" s="41">
        <v>97.7</v>
      </c>
      <c r="AJ145" s="41">
        <v>97.7</v>
      </c>
      <c r="AK145" s="41">
        <v>97.7</v>
      </c>
      <c r="AL145" s="41">
        <v>97.7</v>
      </c>
      <c r="AM145" s="41">
        <v>97.7</v>
      </c>
      <c r="AN145" s="41">
        <v>99.1</v>
      </c>
      <c r="AO145" s="41">
        <v>99.1</v>
      </c>
      <c r="AP145" s="41">
        <v>98.9</v>
      </c>
      <c r="AQ145" s="41">
        <v>98.9</v>
      </c>
      <c r="AR145" s="41">
        <v>98.9</v>
      </c>
      <c r="AS145" s="41">
        <v>98.9</v>
      </c>
      <c r="AT145" s="41">
        <v>98.9</v>
      </c>
      <c r="AU145" s="41">
        <v>98.9</v>
      </c>
      <c r="AV145" s="41">
        <v>98.9</v>
      </c>
      <c r="AW145" s="41">
        <v>98.9</v>
      </c>
      <c r="AX145" s="41">
        <v>98.9</v>
      </c>
      <c r="AY145" s="41">
        <v>98.9</v>
      </c>
      <c r="AZ145" s="41">
        <v>98.9</v>
      </c>
      <c r="BA145" s="41">
        <v>98.9</v>
      </c>
      <c r="BB145" s="41">
        <v>99.6</v>
      </c>
      <c r="BC145" s="41">
        <v>99.6</v>
      </c>
      <c r="BD145" s="41">
        <v>99.6</v>
      </c>
      <c r="BE145" s="41">
        <v>99.6</v>
      </c>
      <c r="BF145" s="41">
        <v>99.6</v>
      </c>
      <c r="BG145" s="41">
        <v>102.3</v>
      </c>
      <c r="BH145" s="41">
        <v>102.3</v>
      </c>
      <c r="BI145" s="41">
        <v>102.3</v>
      </c>
      <c r="BJ145" s="41">
        <v>102.3</v>
      </c>
      <c r="BK145" s="41">
        <v>102.3</v>
      </c>
      <c r="BL145" s="41">
        <v>102.3</v>
      </c>
      <c r="BM145" s="41">
        <v>102.3</v>
      </c>
      <c r="BN145" s="41">
        <v>102.3</v>
      </c>
      <c r="BO145" s="41">
        <v>102.3</v>
      </c>
      <c r="BP145" s="41">
        <v>104.7</v>
      </c>
      <c r="BQ145" s="41">
        <v>104.7</v>
      </c>
      <c r="BR145" s="41">
        <v>104.7</v>
      </c>
      <c r="BS145" s="41">
        <v>104.7</v>
      </c>
      <c r="BT145" s="41">
        <v>104.7</v>
      </c>
      <c r="BU145" s="41">
        <v>104.7</v>
      </c>
      <c r="BV145" s="41">
        <v>104.7</v>
      </c>
      <c r="BW145" s="41">
        <v>104.7</v>
      </c>
      <c r="BX145" s="41">
        <v>104.5</v>
      </c>
      <c r="BY145" s="41">
        <v>104.5</v>
      </c>
      <c r="BZ145" s="41">
        <v>104.5</v>
      </c>
      <c r="CA145" s="41">
        <v>104.5</v>
      </c>
      <c r="CB145" s="41">
        <v>104.5</v>
      </c>
      <c r="CC145" s="41">
        <v>104.5</v>
      </c>
      <c r="CD145" s="41">
        <v>104.5</v>
      </c>
      <c r="CE145" s="41">
        <v>104.5</v>
      </c>
      <c r="CF145" s="41">
        <v>107.4</v>
      </c>
      <c r="CG145" s="41">
        <v>108.4</v>
      </c>
      <c r="CH145" s="41">
        <v>108.4</v>
      </c>
      <c r="CI145" s="41">
        <v>108.4</v>
      </c>
      <c r="CJ145" s="41">
        <v>108.4</v>
      </c>
      <c r="CK145" s="41">
        <v>108.4</v>
      </c>
      <c r="CL145" s="41">
        <v>108.4</v>
      </c>
    </row>
    <row r="146" spans="1:90" x14ac:dyDescent="0.25">
      <c r="A146" s="38" t="s">
        <v>1889</v>
      </c>
      <c r="B146" s="38" t="s">
        <v>1890</v>
      </c>
      <c r="C146" s="39">
        <v>0.84677000000000002</v>
      </c>
      <c r="D146" s="41">
        <v>101.2</v>
      </c>
      <c r="E146" s="41">
        <v>101.2</v>
      </c>
      <c r="F146" s="41">
        <v>101.2</v>
      </c>
      <c r="G146" s="41">
        <v>101.2</v>
      </c>
      <c r="H146" s="41">
        <v>101.2</v>
      </c>
      <c r="I146" s="41">
        <v>113.9</v>
      </c>
      <c r="J146" s="41">
        <v>113.9</v>
      </c>
      <c r="K146" s="41">
        <v>113.9</v>
      </c>
      <c r="L146" s="41">
        <v>113.9</v>
      </c>
      <c r="M146" s="41">
        <v>107.5</v>
      </c>
      <c r="N146" s="41">
        <v>107.5</v>
      </c>
      <c r="O146" s="41">
        <v>107.5</v>
      </c>
      <c r="P146" s="41">
        <v>107.5</v>
      </c>
      <c r="Q146" s="41">
        <v>111.6</v>
      </c>
      <c r="R146" s="41">
        <v>111.6</v>
      </c>
      <c r="S146" s="41">
        <v>111.6</v>
      </c>
      <c r="T146" s="41">
        <v>111.6</v>
      </c>
      <c r="U146" s="41">
        <v>111.6</v>
      </c>
      <c r="V146" s="41">
        <v>111.6</v>
      </c>
      <c r="W146" s="41">
        <v>111.6</v>
      </c>
      <c r="X146" s="41">
        <v>119.4</v>
      </c>
      <c r="Y146" s="41">
        <v>119.4</v>
      </c>
      <c r="Z146" s="41">
        <v>119.4</v>
      </c>
      <c r="AA146" s="41">
        <v>118.2</v>
      </c>
      <c r="AB146" s="41">
        <v>116.3</v>
      </c>
      <c r="AC146" s="41">
        <v>116.8</v>
      </c>
      <c r="AD146" s="41">
        <v>115.6</v>
      </c>
      <c r="AE146" s="41">
        <v>115.6</v>
      </c>
      <c r="AF146" s="41">
        <v>115.8</v>
      </c>
      <c r="AG146" s="41">
        <v>115.8</v>
      </c>
      <c r="AH146" s="41">
        <v>115.8</v>
      </c>
      <c r="AI146" s="41">
        <v>115.8</v>
      </c>
      <c r="AJ146" s="41">
        <v>115.8</v>
      </c>
      <c r="AK146" s="41">
        <v>115.8</v>
      </c>
      <c r="AL146" s="41">
        <v>115.8</v>
      </c>
      <c r="AM146" s="41">
        <v>115.8</v>
      </c>
      <c r="AN146" s="41">
        <v>113.4</v>
      </c>
      <c r="AO146" s="41">
        <v>113.4</v>
      </c>
      <c r="AP146" s="41">
        <v>117.5</v>
      </c>
      <c r="AQ146" s="41">
        <v>117.5</v>
      </c>
      <c r="AR146" s="41">
        <v>117.5</v>
      </c>
      <c r="AS146" s="41">
        <v>117.5</v>
      </c>
      <c r="AT146" s="41">
        <v>117.5</v>
      </c>
      <c r="AU146" s="41">
        <v>117.5</v>
      </c>
      <c r="AV146" s="41">
        <v>117.5</v>
      </c>
      <c r="AW146" s="41">
        <v>117.5</v>
      </c>
      <c r="AX146" s="41">
        <v>117.5</v>
      </c>
      <c r="AY146" s="41">
        <v>117.5</v>
      </c>
      <c r="AZ146" s="41">
        <v>117.5</v>
      </c>
      <c r="BA146" s="41">
        <v>117.5</v>
      </c>
      <c r="BB146" s="41">
        <v>108.7</v>
      </c>
      <c r="BC146" s="41">
        <v>108.7</v>
      </c>
      <c r="BD146" s="41">
        <v>108.7</v>
      </c>
      <c r="BE146" s="41">
        <v>108.7</v>
      </c>
      <c r="BF146" s="41">
        <v>108.7</v>
      </c>
      <c r="BG146" s="41">
        <v>117.4</v>
      </c>
      <c r="BH146" s="41">
        <v>117.4</v>
      </c>
      <c r="BI146" s="41">
        <v>117.4</v>
      </c>
      <c r="BJ146" s="41">
        <v>117.4</v>
      </c>
      <c r="BK146" s="41">
        <v>117.4</v>
      </c>
      <c r="BL146" s="41">
        <v>117.4</v>
      </c>
      <c r="BM146" s="41">
        <v>117.4</v>
      </c>
      <c r="BN146" s="41">
        <v>117.4</v>
      </c>
      <c r="BO146" s="41">
        <v>117.4</v>
      </c>
      <c r="BP146" s="41">
        <v>126.2</v>
      </c>
      <c r="BQ146" s="41">
        <v>126.2</v>
      </c>
      <c r="BR146" s="41">
        <v>126.2</v>
      </c>
      <c r="BS146" s="41">
        <v>126.2</v>
      </c>
      <c r="BT146" s="41">
        <v>126.2</v>
      </c>
      <c r="BU146" s="41">
        <v>126.2</v>
      </c>
      <c r="BV146" s="41">
        <v>126.2</v>
      </c>
      <c r="BW146" s="41">
        <v>126.2</v>
      </c>
      <c r="BX146" s="41">
        <v>128.1</v>
      </c>
      <c r="BY146" s="41">
        <v>128.1</v>
      </c>
      <c r="BZ146" s="41">
        <v>128.1</v>
      </c>
      <c r="CA146" s="41">
        <v>128.1</v>
      </c>
      <c r="CB146" s="41">
        <v>128.1</v>
      </c>
      <c r="CC146" s="41">
        <v>128.1</v>
      </c>
      <c r="CD146" s="41">
        <v>128.1</v>
      </c>
      <c r="CE146" s="41">
        <v>128.1</v>
      </c>
      <c r="CF146" s="41">
        <v>133.80000000000001</v>
      </c>
      <c r="CG146" s="41">
        <v>135.69999999999999</v>
      </c>
      <c r="CH146" s="41">
        <v>135.69999999999999</v>
      </c>
      <c r="CI146" s="41">
        <v>135.69999999999999</v>
      </c>
      <c r="CJ146" s="41">
        <v>135.69999999999999</v>
      </c>
      <c r="CK146" s="41">
        <v>135.69999999999999</v>
      </c>
      <c r="CL146" s="41">
        <v>135.69999999999999</v>
      </c>
    </row>
    <row r="147" spans="1:90" x14ac:dyDescent="0.25">
      <c r="A147" s="38" t="s">
        <v>1891</v>
      </c>
      <c r="B147" s="38" t="s">
        <v>1892</v>
      </c>
      <c r="C147" s="39">
        <v>9.2450000000000004E-2</v>
      </c>
      <c r="D147" s="41">
        <v>101.5</v>
      </c>
      <c r="E147" s="41">
        <v>101.5</v>
      </c>
      <c r="F147" s="41">
        <v>101.5</v>
      </c>
      <c r="G147" s="41">
        <v>101.5</v>
      </c>
      <c r="H147" s="41">
        <v>101.5</v>
      </c>
      <c r="I147" s="41">
        <v>102.3</v>
      </c>
      <c r="J147" s="41">
        <v>102.3</v>
      </c>
      <c r="K147" s="41">
        <v>102.3</v>
      </c>
      <c r="L147" s="41">
        <v>102.3</v>
      </c>
      <c r="M147" s="41">
        <v>102.3</v>
      </c>
      <c r="N147" s="41">
        <v>102.3</v>
      </c>
      <c r="O147" s="41">
        <v>102.3</v>
      </c>
      <c r="P147" s="41">
        <v>102.3</v>
      </c>
      <c r="Q147" s="41">
        <v>102.6</v>
      </c>
      <c r="R147" s="41">
        <v>102.6</v>
      </c>
      <c r="S147" s="41">
        <v>102.6</v>
      </c>
      <c r="T147" s="41">
        <v>102.6</v>
      </c>
      <c r="U147" s="41">
        <v>102.6</v>
      </c>
      <c r="V147" s="41">
        <v>102.6</v>
      </c>
      <c r="W147" s="41">
        <v>102.6</v>
      </c>
      <c r="X147" s="41">
        <v>104.6</v>
      </c>
      <c r="Y147" s="41">
        <v>104.6</v>
      </c>
      <c r="Z147" s="41">
        <v>104.5</v>
      </c>
      <c r="AA147" s="41">
        <v>104.7</v>
      </c>
      <c r="AB147" s="41">
        <v>104.9</v>
      </c>
      <c r="AC147" s="41">
        <v>102.5</v>
      </c>
      <c r="AD147" s="41">
        <v>102.9</v>
      </c>
      <c r="AE147" s="41">
        <v>102.9</v>
      </c>
      <c r="AF147" s="41">
        <v>103.1</v>
      </c>
      <c r="AG147" s="41">
        <v>103.1</v>
      </c>
      <c r="AH147" s="41">
        <v>103.1</v>
      </c>
      <c r="AI147" s="41">
        <v>103.1</v>
      </c>
      <c r="AJ147" s="41">
        <v>103.1</v>
      </c>
      <c r="AK147" s="41">
        <v>103.1</v>
      </c>
      <c r="AL147" s="41">
        <v>103.1</v>
      </c>
      <c r="AM147" s="41">
        <v>103.1</v>
      </c>
      <c r="AN147" s="41">
        <v>104.8</v>
      </c>
      <c r="AO147" s="41">
        <v>104.8</v>
      </c>
      <c r="AP147" s="41">
        <v>104.9</v>
      </c>
      <c r="AQ147" s="41">
        <v>104.9</v>
      </c>
      <c r="AR147" s="41">
        <v>104.7</v>
      </c>
      <c r="AS147" s="41">
        <v>104.9</v>
      </c>
      <c r="AT147" s="41">
        <v>104.9</v>
      </c>
      <c r="AU147" s="41">
        <v>104.9</v>
      </c>
      <c r="AV147" s="41">
        <v>104.8</v>
      </c>
      <c r="AW147" s="41">
        <v>104.9</v>
      </c>
      <c r="AX147" s="41">
        <v>104.9</v>
      </c>
      <c r="AY147" s="41">
        <v>104.9</v>
      </c>
      <c r="AZ147" s="41">
        <v>104.9</v>
      </c>
      <c r="BA147" s="41">
        <v>104.9</v>
      </c>
      <c r="BB147" s="41">
        <v>105.7</v>
      </c>
      <c r="BC147" s="41">
        <v>105.7</v>
      </c>
      <c r="BD147" s="41">
        <v>105.7</v>
      </c>
      <c r="BE147" s="41">
        <v>105.7</v>
      </c>
      <c r="BF147" s="41">
        <v>105.7</v>
      </c>
      <c r="BG147" s="41">
        <v>107.5</v>
      </c>
      <c r="BH147" s="41">
        <v>107.5</v>
      </c>
      <c r="BI147" s="41">
        <v>107.5</v>
      </c>
      <c r="BJ147" s="41">
        <v>107.5</v>
      </c>
      <c r="BK147" s="41">
        <v>107.5</v>
      </c>
      <c r="BL147" s="41">
        <v>107.5</v>
      </c>
      <c r="BM147" s="41">
        <v>107.5</v>
      </c>
      <c r="BN147" s="41">
        <v>107.5</v>
      </c>
      <c r="BO147" s="41">
        <v>107.5</v>
      </c>
      <c r="BP147" s="41">
        <v>114.4</v>
      </c>
      <c r="BQ147" s="41">
        <v>114.4</v>
      </c>
      <c r="BR147" s="41">
        <v>114.4</v>
      </c>
      <c r="BS147" s="41">
        <v>114.4</v>
      </c>
      <c r="BT147" s="41">
        <v>114.4</v>
      </c>
      <c r="BU147" s="41">
        <v>114.4</v>
      </c>
      <c r="BV147" s="41">
        <v>114.4</v>
      </c>
      <c r="BW147" s="41">
        <v>114.4</v>
      </c>
      <c r="BX147" s="41">
        <v>114.2</v>
      </c>
      <c r="BY147" s="41">
        <v>114.2</v>
      </c>
      <c r="BZ147" s="41">
        <v>114.2</v>
      </c>
      <c r="CA147" s="41">
        <v>114.2</v>
      </c>
      <c r="CB147" s="41">
        <v>114.2</v>
      </c>
      <c r="CC147" s="41">
        <v>114.2</v>
      </c>
      <c r="CD147" s="41">
        <v>114.2</v>
      </c>
      <c r="CE147" s="41">
        <v>114.2</v>
      </c>
      <c r="CF147" s="41">
        <v>116.9</v>
      </c>
      <c r="CG147" s="41">
        <v>117.8</v>
      </c>
      <c r="CH147" s="41">
        <v>117.8</v>
      </c>
      <c r="CI147" s="41">
        <v>117.8</v>
      </c>
      <c r="CJ147" s="41">
        <v>117.8</v>
      </c>
      <c r="CK147" s="41">
        <v>117.8</v>
      </c>
      <c r="CL147" s="41">
        <v>117.8</v>
      </c>
    </row>
    <row r="148" spans="1:90" x14ac:dyDescent="0.25">
      <c r="A148" s="38" t="s">
        <v>1893</v>
      </c>
      <c r="B148" s="38" t="s">
        <v>1894</v>
      </c>
      <c r="C148" s="39">
        <v>1.3022499999999999</v>
      </c>
      <c r="D148" s="41">
        <v>101.8</v>
      </c>
      <c r="E148" s="41">
        <v>101.8</v>
      </c>
      <c r="F148" s="41">
        <v>101.8</v>
      </c>
      <c r="G148" s="41">
        <v>101.8</v>
      </c>
      <c r="H148" s="41">
        <v>101.8</v>
      </c>
      <c r="I148" s="41">
        <v>102.1</v>
      </c>
      <c r="J148" s="41">
        <v>102.1</v>
      </c>
      <c r="K148" s="41">
        <v>102.1</v>
      </c>
      <c r="L148" s="41">
        <v>102.1</v>
      </c>
      <c r="M148" s="41">
        <v>101.7</v>
      </c>
      <c r="N148" s="41">
        <v>101.7</v>
      </c>
      <c r="O148" s="41">
        <v>101.7</v>
      </c>
      <c r="P148" s="41">
        <v>101.7</v>
      </c>
      <c r="Q148" s="41">
        <v>101.7</v>
      </c>
      <c r="R148" s="41">
        <v>101.7</v>
      </c>
      <c r="S148" s="41">
        <v>101.7</v>
      </c>
      <c r="T148" s="41">
        <v>101.7</v>
      </c>
      <c r="U148" s="41">
        <v>101.7</v>
      </c>
      <c r="V148" s="41">
        <v>101.7</v>
      </c>
      <c r="W148" s="41">
        <v>101.7</v>
      </c>
      <c r="X148" s="41">
        <v>104.2</v>
      </c>
      <c r="Y148" s="41">
        <v>104.2</v>
      </c>
      <c r="Z148" s="41">
        <v>104.1</v>
      </c>
      <c r="AA148" s="41">
        <v>103.7</v>
      </c>
      <c r="AB148" s="41">
        <v>103</v>
      </c>
      <c r="AC148" s="41">
        <v>103.4</v>
      </c>
      <c r="AD148" s="41">
        <v>103.8</v>
      </c>
      <c r="AE148" s="41">
        <v>103.8</v>
      </c>
      <c r="AF148" s="41">
        <v>103.7</v>
      </c>
      <c r="AG148" s="41">
        <v>103.7</v>
      </c>
      <c r="AH148" s="41">
        <v>103.7</v>
      </c>
      <c r="AI148" s="41">
        <v>103.7</v>
      </c>
      <c r="AJ148" s="41">
        <v>103.7</v>
      </c>
      <c r="AK148" s="41">
        <v>103.7</v>
      </c>
      <c r="AL148" s="41">
        <v>103.7</v>
      </c>
      <c r="AM148" s="41">
        <v>103.7</v>
      </c>
      <c r="AN148" s="41">
        <v>103.2</v>
      </c>
      <c r="AO148" s="41">
        <v>103.2</v>
      </c>
      <c r="AP148" s="41">
        <v>102.3</v>
      </c>
      <c r="AQ148" s="41">
        <v>102.3</v>
      </c>
      <c r="AR148" s="41">
        <v>102.3</v>
      </c>
      <c r="AS148" s="41">
        <v>102.3</v>
      </c>
      <c r="AT148" s="41">
        <v>102.3</v>
      </c>
      <c r="AU148" s="41">
        <v>102.3</v>
      </c>
      <c r="AV148" s="41">
        <v>102.3</v>
      </c>
      <c r="AW148" s="41">
        <v>102.3</v>
      </c>
      <c r="AX148" s="41">
        <v>102.3</v>
      </c>
      <c r="AY148" s="41">
        <v>102.3</v>
      </c>
      <c r="AZ148" s="41">
        <v>102.3</v>
      </c>
      <c r="BA148" s="41">
        <v>102.3</v>
      </c>
      <c r="BB148" s="41">
        <v>103.4</v>
      </c>
      <c r="BC148" s="41">
        <v>103.4</v>
      </c>
      <c r="BD148" s="41">
        <v>103.4</v>
      </c>
      <c r="BE148" s="41">
        <v>103.4</v>
      </c>
      <c r="BF148" s="41">
        <v>103.4</v>
      </c>
      <c r="BG148" s="41">
        <v>103.1</v>
      </c>
      <c r="BH148" s="41">
        <v>103.1</v>
      </c>
      <c r="BI148" s="41">
        <v>103.1</v>
      </c>
      <c r="BJ148" s="41">
        <v>103.1</v>
      </c>
      <c r="BK148" s="41">
        <v>103.1</v>
      </c>
      <c r="BL148" s="41">
        <v>103.1</v>
      </c>
      <c r="BM148" s="41">
        <v>103.1</v>
      </c>
      <c r="BN148" s="41">
        <v>103.1</v>
      </c>
      <c r="BO148" s="41">
        <v>103.1</v>
      </c>
      <c r="BP148" s="41">
        <v>107.7</v>
      </c>
      <c r="BQ148" s="41">
        <v>107.7</v>
      </c>
      <c r="BR148" s="41">
        <v>107.7</v>
      </c>
      <c r="BS148" s="41">
        <v>107.7</v>
      </c>
      <c r="BT148" s="41">
        <v>107.7</v>
      </c>
      <c r="BU148" s="41">
        <v>107.7</v>
      </c>
      <c r="BV148" s="41">
        <v>107.7</v>
      </c>
      <c r="BW148" s="41">
        <v>107.7</v>
      </c>
      <c r="BX148" s="41">
        <v>102.8</v>
      </c>
      <c r="BY148" s="41">
        <v>102.8</v>
      </c>
      <c r="BZ148" s="41">
        <v>102.8</v>
      </c>
      <c r="CA148" s="41">
        <v>102.8</v>
      </c>
      <c r="CB148" s="41">
        <v>102.8</v>
      </c>
      <c r="CC148" s="41">
        <v>102.8</v>
      </c>
      <c r="CD148" s="41">
        <v>102.8</v>
      </c>
      <c r="CE148" s="41">
        <v>102.8</v>
      </c>
      <c r="CF148" s="41">
        <v>104.6</v>
      </c>
      <c r="CG148" s="41">
        <v>105.2</v>
      </c>
      <c r="CH148" s="41">
        <v>105.2</v>
      </c>
      <c r="CI148" s="41">
        <v>105.2</v>
      </c>
      <c r="CJ148" s="41">
        <v>105.2</v>
      </c>
      <c r="CK148" s="41">
        <v>105.2</v>
      </c>
      <c r="CL148" s="41">
        <v>105.2</v>
      </c>
    </row>
    <row r="149" spans="1:90" x14ac:dyDescent="0.25">
      <c r="A149" s="38" t="s">
        <v>1895</v>
      </c>
      <c r="B149" s="38" t="s">
        <v>1896</v>
      </c>
      <c r="C149" s="39">
        <v>64.971639999999994</v>
      </c>
      <c r="D149" s="41">
        <v>100.8</v>
      </c>
      <c r="E149" s="41">
        <v>100.9</v>
      </c>
      <c r="F149" s="41">
        <v>101.3</v>
      </c>
      <c r="G149" s="41">
        <v>102.8</v>
      </c>
      <c r="H149" s="41">
        <v>102.4</v>
      </c>
      <c r="I149" s="41">
        <v>102.1</v>
      </c>
      <c r="J149" s="41">
        <v>102</v>
      </c>
      <c r="K149" s="41">
        <v>102</v>
      </c>
      <c r="L149" s="41">
        <v>102.1</v>
      </c>
      <c r="M149" s="41">
        <v>102.1</v>
      </c>
      <c r="N149" s="41">
        <v>102.2</v>
      </c>
      <c r="O149" s="41">
        <v>102.1</v>
      </c>
      <c r="P149" s="41">
        <v>102.6</v>
      </c>
      <c r="Q149" s="41">
        <v>103.1</v>
      </c>
      <c r="R149" s="41">
        <v>103.5</v>
      </c>
      <c r="S149" s="41">
        <v>105.9</v>
      </c>
      <c r="T149" s="41">
        <v>106.5</v>
      </c>
      <c r="U149" s="41">
        <v>106.8</v>
      </c>
      <c r="V149" s="41">
        <v>107.5</v>
      </c>
      <c r="W149" s="41">
        <v>108.1</v>
      </c>
      <c r="X149" s="41">
        <v>108.4</v>
      </c>
      <c r="Y149" s="41">
        <v>108.6</v>
      </c>
      <c r="Z149" s="41">
        <v>108.7</v>
      </c>
      <c r="AA149" s="41">
        <v>108.9</v>
      </c>
      <c r="AB149" s="41">
        <v>109.5</v>
      </c>
      <c r="AC149" s="41">
        <v>109.7</v>
      </c>
      <c r="AD149" s="41">
        <v>110</v>
      </c>
      <c r="AE149" s="41">
        <v>111.6</v>
      </c>
      <c r="AF149" s="41">
        <v>111.7</v>
      </c>
      <c r="AG149" s="41">
        <v>111.9</v>
      </c>
      <c r="AH149" s="41">
        <v>112.2</v>
      </c>
      <c r="AI149" s="41">
        <v>112.3</v>
      </c>
      <c r="AJ149" s="41">
        <v>112.4</v>
      </c>
      <c r="AK149" s="41">
        <v>113</v>
      </c>
      <c r="AL149" s="41">
        <v>113.2</v>
      </c>
      <c r="AM149" s="41">
        <v>113.5</v>
      </c>
      <c r="AN149" s="41">
        <v>115.1</v>
      </c>
      <c r="AO149" s="41">
        <v>116</v>
      </c>
      <c r="AP149" s="41">
        <v>117.8</v>
      </c>
      <c r="AQ149" s="41">
        <v>119.2</v>
      </c>
      <c r="AR149" s="41">
        <v>119.2</v>
      </c>
      <c r="AS149" s="41">
        <v>120.7</v>
      </c>
      <c r="AT149" s="41">
        <v>121.4</v>
      </c>
      <c r="AU149" s="41">
        <v>121.8</v>
      </c>
      <c r="AV149" s="41">
        <v>121.8</v>
      </c>
      <c r="AW149" s="41">
        <v>121.6</v>
      </c>
      <c r="AX149" s="41">
        <v>120.2</v>
      </c>
      <c r="AY149" s="41">
        <v>119.3</v>
      </c>
      <c r="AZ149" s="41">
        <v>119.8</v>
      </c>
      <c r="BA149" s="41">
        <v>119.7</v>
      </c>
      <c r="BB149" s="41">
        <v>119.8</v>
      </c>
      <c r="BC149" s="41">
        <v>120.2</v>
      </c>
      <c r="BD149" s="41">
        <v>120.8</v>
      </c>
      <c r="BE149" s="41">
        <v>121</v>
      </c>
      <c r="BF149" s="41">
        <v>121.1</v>
      </c>
      <c r="BG149" s="41">
        <v>122</v>
      </c>
      <c r="BH149" s="41">
        <v>122.6</v>
      </c>
      <c r="BI149" s="41">
        <v>122.9</v>
      </c>
      <c r="BJ149" s="41">
        <v>123.6</v>
      </c>
      <c r="BK149" s="41">
        <v>124.2</v>
      </c>
      <c r="BL149" s="41">
        <v>125.9</v>
      </c>
      <c r="BM149" s="41">
        <v>126.1</v>
      </c>
      <c r="BN149" s="41">
        <v>126.2</v>
      </c>
      <c r="BO149" s="41">
        <v>127.9</v>
      </c>
      <c r="BP149" s="41">
        <v>127.9</v>
      </c>
      <c r="BQ149" s="41">
        <v>127.8</v>
      </c>
      <c r="BR149" s="41">
        <v>128.1</v>
      </c>
      <c r="BS149" s="41">
        <v>128.30000000000001</v>
      </c>
      <c r="BT149" s="41">
        <v>128.69999999999999</v>
      </c>
      <c r="BU149" s="41">
        <v>129.19999999999999</v>
      </c>
      <c r="BV149" s="41">
        <v>129.80000000000001</v>
      </c>
      <c r="BW149" s="41">
        <v>130.9</v>
      </c>
      <c r="BX149" s="41">
        <v>132.6</v>
      </c>
      <c r="BY149" s="41">
        <v>134</v>
      </c>
      <c r="BZ149" s="41">
        <v>135.6</v>
      </c>
      <c r="CA149" s="41">
        <v>136.6</v>
      </c>
      <c r="CB149" s="41">
        <v>137.4</v>
      </c>
      <c r="CC149" s="41">
        <v>137.9</v>
      </c>
      <c r="CD149" s="41">
        <v>138</v>
      </c>
      <c r="CE149" s="41">
        <v>138.4</v>
      </c>
      <c r="CF149" s="41">
        <v>139</v>
      </c>
      <c r="CG149" s="41">
        <v>139.6</v>
      </c>
      <c r="CH149" s="41">
        <v>140.4</v>
      </c>
      <c r="CI149" s="41">
        <v>140.9</v>
      </c>
      <c r="CJ149" s="41">
        <v>141.5</v>
      </c>
      <c r="CK149" s="41">
        <v>141.80000000000001</v>
      </c>
      <c r="CL149" s="41">
        <v>142.6</v>
      </c>
    </row>
    <row r="150" spans="1:90" x14ac:dyDescent="0.25">
      <c r="A150" s="38" t="s">
        <v>1897</v>
      </c>
      <c r="B150" s="38" t="s">
        <v>1898</v>
      </c>
      <c r="C150" s="39">
        <v>9.9739599999999999</v>
      </c>
      <c r="D150" s="41">
        <v>100.9</v>
      </c>
      <c r="E150" s="41">
        <v>100.2</v>
      </c>
      <c r="F150" s="41">
        <v>100</v>
      </c>
      <c r="G150" s="41">
        <v>100.2</v>
      </c>
      <c r="H150" s="41">
        <v>100.1</v>
      </c>
      <c r="I150" s="41">
        <v>100.3</v>
      </c>
      <c r="J150" s="41">
        <v>101.1</v>
      </c>
      <c r="K150" s="41">
        <v>101.4</v>
      </c>
      <c r="L150" s="41">
        <v>101.3</v>
      </c>
      <c r="M150" s="41">
        <v>101.2</v>
      </c>
      <c r="N150" s="41">
        <v>101.2</v>
      </c>
      <c r="O150" s="41">
        <v>100.8</v>
      </c>
      <c r="P150" s="41">
        <v>101.6</v>
      </c>
      <c r="Q150" s="41">
        <v>102.7</v>
      </c>
      <c r="R150" s="41">
        <v>102.4</v>
      </c>
      <c r="S150" s="41">
        <v>104</v>
      </c>
      <c r="T150" s="41">
        <v>105</v>
      </c>
      <c r="U150" s="41">
        <v>105.5</v>
      </c>
      <c r="V150" s="41">
        <v>105.6</v>
      </c>
      <c r="W150" s="41">
        <v>106.7</v>
      </c>
      <c r="X150" s="41">
        <v>107.1</v>
      </c>
      <c r="Y150" s="41">
        <v>107.2</v>
      </c>
      <c r="Z150" s="41">
        <v>107.5</v>
      </c>
      <c r="AA150" s="41">
        <v>107.9</v>
      </c>
      <c r="AB150" s="41">
        <v>107.8</v>
      </c>
      <c r="AC150" s="41">
        <v>107.4</v>
      </c>
      <c r="AD150" s="41">
        <v>106.8</v>
      </c>
      <c r="AE150" s="41">
        <v>108.1</v>
      </c>
      <c r="AF150" s="41">
        <v>107.3</v>
      </c>
      <c r="AG150" s="41">
        <v>107.8</v>
      </c>
      <c r="AH150" s="41">
        <v>109.3</v>
      </c>
      <c r="AI150" s="41">
        <v>109.4</v>
      </c>
      <c r="AJ150" s="41">
        <v>109.2</v>
      </c>
      <c r="AK150" s="41">
        <v>109.9</v>
      </c>
      <c r="AL150" s="41">
        <v>110.3</v>
      </c>
      <c r="AM150" s="41">
        <v>110.6</v>
      </c>
      <c r="AN150" s="41">
        <v>112.4</v>
      </c>
      <c r="AO150" s="41">
        <v>113.6</v>
      </c>
      <c r="AP150" s="41">
        <v>115.8</v>
      </c>
      <c r="AQ150" s="41">
        <v>116.2</v>
      </c>
      <c r="AR150" s="41">
        <v>116.6</v>
      </c>
      <c r="AS150" s="41">
        <v>118.2</v>
      </c>
      <c r="AT150" s="41">
        <v>119.4</v>
      </c>
      <c r="AU150" s="41">
        <v>120.2</v>
      </c>
      <c r="AV150" s="41">
        <v>120.9</v>
      </c>
      <c r="AW150" s="41">
        <v>120.3</v>
      </c>
      <c r="AX150" s="41">
        <v>119.3</v>
      </c>
      <c r="AY150" s="41">
        <v>119.2</v>
      </c>
      <c r="AZ150" s="41">
        <v>122.1</v>
      </c>
      <c r="BA150" s="41">
        <v>123.3</v>
      </c>
      <c r="BB150" s="41">
        <v>123.1</v>
      </c>
      <c r="BC150" s="41">
        <v>126.5</v>
      </c>
      <c r="BD150" s="41">
        <v>128.4</v>
      </c>
      <c r="BE150" s="41">
        <v>128.9</v>
      </c>
      <c r="BF150" s="41">
        <v>129.5</v>
      </c>
      <c r="BG150" s="41">
        <v>133.1</v>
      </c>
      <c r="BH150" s="41">
        <v>135.5</v>
      </c>
      <c r="BI150" s="41">
        <v>135.9</v>
      </c>
      <c r="BJ150" s="41">
        <v>140.69999999999999</v>
      </c>
      <c r="BK150" s="41">
        <v>142.19999999999999</v>
      </c>
      <c r="BL150" s="41">
        <v>145.5</v>
      </c>
      <c r="BM150" s="41">
        <v>145.1</v>
      </c>
      <c r="BN150" s="41">
        <v>141.69999999999999</v>
      </c>
      <c r="BO150" s="41">
        <v>138</v>
      </c>
      <c r="BP150" s="41">
        <v>137.5</v>
      </c>
      <c r="BQ150" s="41">
        <v>136.80000000000001</v>
      </c>
      <c r="BR150" s="41">
        <v>139</v>
      </c>
      <c r="BS150" s="41">
        <v>139.19999999999999</v>
      </c>
      <c r="BT150" s="41">
        <v>140.4</v>
      </c>
      <c r="BU150" s="41">
        <v>141</v>
      </c>
      <c r="BV150" s="41">
        <v>142.19999999999999</v>
      </c>
      <c r="BW150" s="41">
        <v>144.19999999999999</v>
      </c>
      <c r="BX150" s="41">
        <v>145.30000000000001</v>
      </c>
      <c r="BY150" s="41">
        <v>145.1</v>
      </c>
      <c r="BZ150" s="41">
        <v>145.1</v>
      </c>
      <c r="CA150" s="41">
        <v>146.19999999999999</v>
      </c>
      <c r="CB150" s="41">
        <v>148.30000000000001</v>
      </c>
      <c r="CC150" s="41">
        <v>148.80000000000001</v>
      </c>
      <c r="CD150" s="41">
        <v>150.30000000000001</v>
      </c>
      <c r="CE150" s="41">
        <v>150.9</v>
      </c>
      <c r="CF150" s="41">
        <v>151.69999999999999</v>
      </c>
      <c r="CG150" s="41">
        <v>151.80000000000001</v>
      </c>
      <c r="CH150" s="41">
        <v>152.5</v>
      </c>
      <c r="CI150" s="41">
        <v>153.30000000000001</v>
      </c>
      <c r="CJ150" s="41">
        <v>153.30000000000001</v>
      </c>
      <c r="CK150" s="41">
        <v>153.19999999999999</v>
      </c>
      <c r="CL150" s="41">
        <v>154.1</v>
      </c>
    </row>
    <row r="151" spans="1:90" x14ac:dyDescent="0.25">
      <c r="A151" s="38" t="s">
        <v>1899</v>
      </c>
      <c r="B151" s="38" t="s">
        <v>1900</v>
      </c>
      <c r="C151" s="39">
        <v>0.56798000000000004</v>
      </c>
      <c r="D151" s="41">
        <v>98.9</v>
      </c>
      <c r="E151" s="41">
        <v>99</v>
      </c>
      <c r="F151" s="41">
        <v>99.1</v>
      </c>
      <c r="G151" s="41">
        <v>100</v>
      </c>
      <c r="H151" s="41">
        <v>99.8</v>
      </c>
      <c r="I151" s="41">
        <v>99.7</v>
      </c>
      <c r="J151" s="41">
        <v>99.5</v>
      </c>
      <c r="K151" s="41">
        <v>99.5</v>
      </c>
      <c r="L151" s="41">
        <v>99.3</v>
      </c>
      <c r="M151" s="41">
        <v>99.4</v>
      </c>
      <c r="N151" s="41">
        <v>99.3</v>
      </c>
      <c r="O151" s="41">
        <v>99.3</v>
      </c>
      <c r="P151" s="41">
        <v>99.2</v>
      </c>
      <c r="Q151" s="41">
        <v>99.4</v>
      </c>
      <c r="R151" s="41">
        <v>99.3</v>
      </c>
      <c r="S151" s="41">
        <v>100.1</v>
      </c>
      <c r="T151" s="41">
        <v>101.2</v>
      </c>
      <c r="U151" s="41">
        <v>101.7</v>
      </c>
      <c r="V151" s="41">
        <v>102.3</v>
      </c>
      <c r="W151" s="41">
        <v>103</v>
      </c>
      <c r="X151" s="41">
        <v>105.3</v>
      </c>
      <c r="Y151" s="41">
        <v>106.7</v>
      </c>
      <c r="Z151" s="41">
        <v>106.6</v>
      </c>
      <c r="AA151" s="41">
        <v>106.2</v>
      </c>
      <c r="AB151" s="41">
        <v>110</v>
      </c>
      <c r="AC151" s="41">
        <v>110.7</v>
      </c>
      <c r="AD151" s="41">
        <v>111.1</v>
      </c>
      <c r="AE151" s="41">
        <v>112.6</v>
      </c>
      <c r="AF151" s="41">
        <v>114</v>
      </c>
      <c r="AG151" s="41">
        <v>116.3</v>
      </c>
      <c r="AH151" s="41">
        <v>117</v>
      </c>
      <c r="AI151" s="41">
        <v>117.3</v>
      </c>
      <c r="AJ151" s="41">
        <v>116.6</v>
      </c>
      <c r="AK151" s="41">
        <v>117.1</v>
      </c>
      <c r="AL151" s="41">
        <v>117.1</v>
      </c>
      <c r="AM151" s="41">
        <v>117.2</v>
      </c>
      <c r="AN151" s="41">
        <v>117</v>
      </c>
      <c r="AO151" s="41">
        <v>117.1</v>
      </c>
      <c r="AP151" s="41">
        <v>117.1</v>
      </c>
      <c r="AQ151" s="41">
        <v>117.6</v>
      </c>
      <c r="AR151" s="41">
        <v>120.3</v>
      </c>
      <c r="AS151" s="41">
        <v>122.1</v>
      </c>
      <c r="AT151" s="41">
        <v>122.5</v>
      </c>
      <c r="AU151" s="41">
        <v>122.4</v>
      </c>
      <c r="AV151" s="41">
        <v>122.8</v>
      </c>
      <c r="AW151" s="41">
        <v>123.8</v>
      </c>
      <c r="AX151" s="41">
        <v>124.9</v>
      </c>
      <c r="AY151" s="41">
        <v>124.7</v>
      </c>
      <c r="AZ151" s="41">
        <v>124.7</v>
      </c>
      <c r="BA151" s="41">
        <v>124.8</v>
      </c>
      <c r="BB151" s="41">
        <v>124.7</v>
      </c>
      <c r="BC151" s="41">
        <v>126</v>
      </c>
      <c r="BD151" s="41">
        <v>128.9</v>
      </c>
      <c r="BE151" s="41">
        <v>129.4</v>
      </c>
      <c r="BF151" s="41">
        <v>131.19999999999999</v>
      </c>
      <c r="BG151" s="41">
        <v>134.9</v>
      </c>
      <c r="BH151" s="41">
        <v>140.30000000000001</v>
      </c>
      <c r="BI151" s="41">
        <v>141.4</v>
      </c>
      <c r="BJ151" s="41">
        <v>144.6</v>
      </c>
      <c r="BK151" s="41">
        <v>145</v>
      </c>
      <c r="BL151" s="41">
        <v>146.69999999999999</v>
      </c>
      <c r="BM151" s="41">
        <v>147.9</v>
      </c>
      <c r="BN151" s="41">
        <v>149.19999999999999</v>
      </c>
      <c r="BO151" s="41">
        <v>151.1</v>
      </c>
      <c r="BP151" s="41">
        <v>152.1</v>
      </c>
      <c r="BQ151" s="41">
        <v>152.1</v>
      </c>
      <c r="BR151" s="41">
        <v>151.80000000000001</v>
      </c>
      <c r="BS151" s="41">
        <v>151</v>
      </c>
      <c r="BT151" s="41">
        <v>150.69999999999999</v>
      </c>
      <c r="BU151" s="41">
        <v>150.6</v>
      </c>
      <c r="BV151" s="41">
        <v>150</v>
      </c>
      <c r="BW151" s="41">
        <v>151.4</v>
      </c>
      <c r="BX151" s="41">
        <v>153.19999999999999</v>
      </c>
      <c r="BY151" s="41">
        <v>154.4</v>
      </c>
      <c r="BZ151" s="41">
        <v>156.4</v>
      </c>
      <c r="CA151" s="41">
        <v>157.19999999999999</v>
      </c>
      <c r="CB151" s="41">
        <v>160.5</v>
      </c>
      <c r="CC151" s="41">
        <v>165.1</v>
      </c>
      <c r="CD151" s="41">
        <v>165.7</v>
      </c>
      <c r="CE151" s="41">
        <v>168.6</v>
      </c>
      <c r="CF151" s="41">
        <v>174.1</v>
      </c>
      <c r="CG151" s="41">
        <v>177</v>
      </c>
      <c r="CH151" s="41">
        <v>178</v>
      </c>
      <c r="CI151" s="41">
        <v>178.1</v>
      </c>
      <c r="CJ151" s="41">
        <v>178.1</v>
      </c>
      <c r="CK151" s="41">
        <v>178.7</v>
      </c>
      <c r="CL151" s="41">
        <v>178.1</v>
      </c>
    </row>
    <row r="152" spans="1:90" x14ac:dyDescent="0.25">
      <c r="A152" s="38" t="s">
        <v>1901</v>
      </c>
      <c r="B152" s="38" t="s">
        <v>1902</v>
      </c>
      <c r="C152" s="39">
        <v>0.20061000000000001</v>
      </c>
      <c r="D152" s="41">
        <v>99.5</v>
      </c>
      <c r="E152" s="41">
        <v>99.5</v>
      </c>
      <c r="F152" s="41">
        <v>99.5</v>
      </c>
      <c r="G152" s="41">
        <v>99.5</v>
      </c>
      <c r="H152" s="41">
        <v>99.5</v>
      </c>
      <c r="I152" s="41">
        <v>98.9</v>
      </c>
      <c r="J152" s="41">
        <v>98.9</v>
      </c>
      <c r="K152" s="41">
        <v>98.9</v>
      </c>
      <c r="L152" s="41">
        <v>98.9</v>
      </c>
      <c r="M152" s="41">
        <v>98.9</v>
      </c>
      <c r="N152" s="41">
        <v>98.9</v>
      </c>
      <c r="O152" s="41">
        <v>99.1</v>
      </c>
      <c r="P152" s="41">
        <v>100.1</v>
      </c>
      <c r="Q152" s="41">
        <v>100.6</v>
      </c>
      <c r="R152" s="41">
        <v>101.3</v>
      </c>
      <c r="S152" s="41">
        <v>101.9</v>
      </c>
      <c r="T152" s="41">
        <v>102.5</v>
      </c>
      <c r="U152" s="41">
        <v>102.8</v>
      </c>
      <c r="V152" s="41">
        <v>102.9</v>
      </c>
      <c r="W152" s="41">
        <v>104.4</v>
      </c>
      <c r="X152" s="41">
        <v>106.9</v>
      </c>
      <c r="Y152" s="41">
        <v>107.7</v>
      </c>
      <c r="Z152" s="41">
        <v>110.2</v>
      </c>
      <c r="AA152" s="41">
        <v>111.1</v>
      </c>
      <c r="AB152" s="41">
        <v>117.8</v>
      </c>
      <c r="AC152" s="41">
        <v>119</v>
      </c>
      <c r="AD152" s="41">
        <v>120.4</v>
      </c>
      <c r="AE152" s="41">
        <v>121.1</v>
      </c>
      <c r="AF152" s="41">
        <v>123</v>
      </c>
      <c r="AG152" s="41">
        <v>126</v>
      </c>
      <c r="AH152" s="41">
        <v>126.2</v>
      </c>
      <c r="AI152" s="41">
        <v>126.2</v>
      </c>
      <c r="AJ152" s="41">
        <v>125.6</v>
      </c>
      <c r="AK152" s="41">
        <v>126.5</v>
      </c>
      <c r="AL152" s="41">
        <v>126.5</v>
      </c>
      <c r="AM152" s="41">
        <v>126.8</v>
      </c>
      <c r="AN152" s="41">
        <v>127.5</v>
      </c>
      <c r="AO152" s="41">
        <v>127.2</v>
      </c>
      <c r="AP152" s="41">
        <v>126.2</v>
      </c>
      <c r="AQ152" s="41">
        <v>126.2</v>
      </c>
      <c r="AR152" s="41">
        <v>126.2</v>
      </c>
      <c r="AS152" s="41">
        <v>128.4</v>
      </c>
      <c r="AT152" s="41">
        <v>129.19999999999999</v>
      </c>
      <c r="AU152" s="41">
        <v>129.4</v>
      </c>
      <c r="AV152" s="41">
        <v>130.4</v>
      </c>
      <c r="AW152" s="41">
        <v>130.80000000000001</v>
      </c>
      <c r="AX152" s="41">
        <v>131.69999999999999</v>
      </c>
      <c r="AY152" s="41">
        <v>132.1</v>
      </c>
      <c r="AZ152" s="41">
        <v>132</v>
      </c>
      <c r="BA152" s="41">
        <v>131.80000000000001</v>
      </c>
      <c r="BB152" s="41">
        <v>131.80000000000001</v>
      </c>
      <c r="BC152" s="41">
        <v>131.80000000000001</v>
      </c>
      <c r="BD152" s="41">
        <v>131.80000000000001</v>
      </c>
      <c r="BE152" s="41">
        <v>131.80000000000001</v>
      </c>
      <c r="BF152" s="41">
        <v>132</v>
      </c>
      <c r="BG152" s="41">
        <v>132.19999999999999</v>
      </c>
      <c r="BH152" s="41">
        <v>140</v>
      </c>
      <c r="BI152" s="41">
        <v>140.19999999999999</v>
      </c>
      <c r="BJ152" s="41">
        <v>140.6</v>
      </c>
      <c r="BK152" s="41">
        <v>139.5</v>
      </c>
      <c r="BL152" s="41">
        <v>140.9</v>
      </c>
      <c r="BM152" s="41">
        <v>140.9</v>
      </c>
      <c r="BN152" s="41">
        <v>142.69999999999999</v>
      </c>
      <c r="BO152" s="41">
        <v>146</v>
      </c>
      <c r="BP152" s="41">
        <v>147</v>
      </c>
      <c r="BQ152" s="41">
        <v>146.1</v>
      </c>
      <c r="BR152" s="41">
        <v>146.5</v>
      </c>
      <c r="BS152" s="41">
        <v>146.1</v>
      </c>
      <c r="BT152" s="41">
        <v>146.6</v>
      </c>
      <c r="BU152" s="41">
        <v>148.1</v>
      </c>
      <c r="BV152" s="41">
        <v>149.30000000000001</v>
      </c>
      <c r="BW152" s="41">
        <v>152.19999999999999</v>
      </c>
      <c r="BX152" s="41">
        <v>156.4</v>
      </c>
      <c r="BY152" s="41">
        <v>158.1</v>
      </c>
      <c r="BZ152" s="41">
        <v>160.19999999999999</v>
      </c>
      <c r="CA152" s="41">
        <v>160</v>
      </c>
      <c r="CB152" s="41">
        <v>163</v>
      </c>
      <c r="CC152" s="41">
        <v>167.7</v>
      </c>
      <c r="CD152" s="41">
        <v>167.7</v>
      </c>
      <c r="CE152" s="41">
        <v>170.2</v>
      </c>
      <c r="CF152" s="41">
        <v>178.7</v>
      </c>
      <c r="CG152" s="41">
        <v>185.1</v>
      </c>
      <c r="CH152" s="41">
        <v>186.3</v>
      </c>
      <c r="CI152" s="41">
        <v>186.3</v>
      </c>
      <c r="CJ152" s="41">
        <v>186.3</v>
      </c>
      <c r="CK152" s="41">
        <v>186.3</v>
      </c>
      <c r="CL152" s="41">
        <v>186.3</v>
      </c>
    </row>
    <row r="153" spans="1:90" x14ac:dyDescent="0.25">
      <c r="A153" s="38" t="s">
        <v>1903</v>
      </c>
      <c r="B153" s="38" t="s">
        <v>1904</v>
      </c>
      <c r="C153" s="39">
        <v>0.21595</v>
      </c>
      <c r="D153" s="41">
        <v>98.2</v>
      </c>
      <c r="E153" s="41">
        <v>98.5</v>
      </c>
      <c r="F153" s="41">
        <v>98.5</v>
      </c>
      <c r="G153" s="41">
        <v>99.3</v>
      </c>
      <c r="H153" s="41">
        <v>99</v>
      </c>
      <c r="I153" s="41">
        <v>98.3</v>
      </c>
      <c r="J153" s="41">
        <v>98.1</v>
      </c>
      <c r="K153" s="41">
        <v>98</v>
      </c>
      <c r="L153" s="41">
        <v>98</v>
      </c>
      <c r="M153" s="41">
        <v>98</v>
      </c>
      <c r="N153" s="41">
        <v>97.8</v>
      </c>
      <c r="O153" s="41">
        <v>97.6</v>
      </c>
      <c r="P153" s="41">
        <v>96.5</v>
      </c>
      <c r="Q153" s="41">
        <v>96.6</v>
      </c>
      <c r="R153" s="41">
        <v>96.3</v>
      </c>
      <c r="S153" s="41">
        <v>96.9</v>
      </c>
      <c r="T153" s="41">
        <v>98.7</v>
      </c>
      <c r="U153" s="41">
        <v>99.4</v>
      </c>
      <c r="V153" s="41">
        <v>100.5</v>
      </c>
      <c r="W153" s="41">
        <v>100.8</v>
      </c>
      <c r="X153" s="41">
        <v>102.9</v>
      </c>
      <c r="Y153" s="41">
        <v>106.2</v>
      </c>
      <c r="Z153" s="41">
        <v>103.4</v>
      </c>
      <c r="AA153" s="41">
        <v>101.3</v>
      </c>
      <c r="AB153" s="41">
        <v>104.9</v>
      </c>
      <c r="AC153" s="41">
        <v>105.3</v>
      </c>
      <c r="AD153" s="41">
        <v>105</v>
      </c>
      <c r="AE153" s="41">
        <v>106.9</v>
      </c>
      <c r="AF153" s="41">
        <v>108.7</v>
      </c>
      <c r="AG153" s="41">
        <v>111.4</v>
      </c>
      <c r="AH153" s="41">
        <v>112.6</v>
      </c>
      <c r="AI153" s="41">
        <v>113.2</v>
      </c>
      <c r="AJ153" s="41">
        <v>111.8</v>
      </c>
      <c r="AK153" s="41">
        <v>112.7</v>
      </c>
      <c r="AL153" s="41">
        <v>112.7</v>
      </c>
      <c r="AM153" s="41">
        <v>113</v>
      </c>
      <c r="AN153" s="41">
        <v>111.6</v>
      </c>
      <c r="AO153" s="41">
        <v>112.1</v>
      </c>
      <c r="AP153" s="41">
        <v>112.9</v>
      </c>
      <c r="AQ153" s="41">
        <v>113.5</v>
      </c>
      <c r="AR153" s="41">
        <v>120.3</v>
      </c>
      <c r="AS153" s="41">
        <v>122</v>
      </c>
      <c r="AT153" s="41">
        <v>122.3</v>
      </c>
      <c r="AU153" s="41">
        <v>121.8</v>
      </c>
      <c r="AV153" s="41">
        <v>122</v>
      </c>
      <c r="AW153" s="41">
        <v>123.6</v>
      </c>
      <c r="AX153" s="41">
        <v>124.7</v>
      </c>
      <c r="AY153" s="41">
        <v>124.2</v>
      </c>
      <c r="AZ153" s="41">
        <v>123.8</v>
      </c>
      <c r="BA153" s="41">
        <v>123.6</v>
      </c>
      <c r="BB153" s="41">
        <v>122.9</v>
      </c>
      <c r="BC153" s="41">
        <v>126.3</v>
      </c>
      <c r="BD153" s="41">
        <v>133.6</v>
      </c>
      <c r="BE153" s="41">
        <v>135.1</v>
      </c>
      <c r="BF153" s="41">
        <v>138.9</v>
      </c>
      <c r="BG153" s="41">
        <v>147.5</v>
      </c>
      <c r="BH153" s="41">
        <v>154</v>
      </c>
      <c r="BI153" s="41">
        <v>154</v>
      </c>
      <c r="BJ153" s="41">
        <v>159</v>
      </c>
      <c r="BK153" s="41">
        <v>159.69999999999999</v>
      </c>
      <c r="BL153" s="41">
        <v>160.80000000000001</v>
      </c>
      <c r="BM153" s="41">
        <v>163.69999999999999</v>
      </c>
      <c r="BN153" s="41">
        <v>165.1</v>
      </c>
      <c r="BO153" s="41">
        <v>165</v>
      </c>
      <c r="BP153" s="41">
        <v>166.3</v>
      </c>
      <c r="BQ153" s="41">
        <v>166.8</v>
      </c>
      <c r="BR153" s="41">
        <v>166.2</v>
      </c>
      <c r="BS153" s="41">
        <v>164.7</v>
      </c>
      <c r="BT153" s="41">
        <v>163.30000000000001</v>
      </c>
      <c r="BU153" s="41">
        <v>162</v>
      </c>
      <c r="BV153" s="41">
        <v>159.1</v>
      </c>
      <c r="BW153" s="41">
        <v>160.1</v>
      </c>
      <c r="BX153" s="41">
        <v>162</v>
      </c>
      <c r="BY153" s="41">
        <v>163.19999999999999</v>
      </c>
      <c r="BZ153" s="41">
        <v>165.8</v>
      </c>
      <c r="CA153" s="41">
        <v>166.9</v>
      </c>
      <c r="CB153" s="41">
        <v>171.7</v>
      </c>
      <c r="CC153" s="41">
        <v>179.1</v>
      </c>
      <c r="CD153" s="41">
        <v>180.2</v>
      </c>
      <c r="CE153" s="41">
        <v>184.6</v>
      </c>
      <c r="CF153" s="41">
        <v>190</v>
      </c>
      <c r="CG153" s="41">
        <v>190.7</v>
      </c>
      <c r="CH153" s="41">
        <v>192.1</v>
      </c>
      <c r="CI153" s="41">
        <v>191.5</v>
      </c>
      <c r="CJ153" s="41">
        <v>191.8</v>
      </c>
      <c r="CK153" s="41">
        <v>191</v>
      </c>
      <c r="CL153" s="41">
        <v>188.4</v>
      </c>
    </row>
    <row r="154" spans="1:90" x14ac:dyDescent="0.25">
      <c r="A154" s="38" t="s">
        <v>1905</v>
      </c>
      <c r="B154" s="38" t="s">
        <v>1906</v>
      </c>
      <c r="C154" s="39">
        <v>6.1179999999999998E-2</v>
      </c>
      <c r="D154" s="41">
        <v>98.5</v>
      </c>
      <c r="E154" s="41">
        <v>98.7</v>
      </c>
      <c r="F154" s="41">
        <v>99.1</v>
      </c>
      <c r="G154" s="41">
        <v>101</v>
      </c>
      <c r="H154" s="41">
        <v>100.5</v>
      </c>
      <c r="I154" s="41">
        <v>102.3</v>
      </c>
      <c r="J154" s="41">
        <v>102.3</v>
      </c>
      <c r="K154" s="41">
        <v>102.1</v>
      </c>
      <c r="L154" s="41">
        <v>100.6</v>
      </c>
      <c r="M154" s="41">
        <v>100.7</v>
      </c>
      <c r="N154" s="41">
        <v>101</v>
      </c>
      <c r="O154" s="41">
        <v>101</v>
      </c>
      <c r="P154" s="41">
        <v>101</v>
      </c>
      <c r="Q154" s="41">
        <v>100.4</v>
      </c>
      <c r="R154" s="41">
        <v>100.9</v>
      </c>
      <c r="S154" s="41">
        <v>102</v>
      </c>
      <c r="T154" s="41">
        <v>103.9</v>
      </c>
      <c r="U154" s="41">
        <v>105.1</v>
      </c>
      <c r="V154" s="41">
        <v>105.4</v>
      </c>
      <c r="W154" s="41">
        <v>106.7</v>
      </c>
      <c r="X154" s="41">
        <v>109.7</v>
      </c>
      <c r="Y154" s="41">
        <v>111.3</v>
      </c>
      <c r="Z154" s="41">
        <v>112.5</v>
      </c>
      <c r="AA154" s="41">
        <v>113.4</v>
      </c>
      <c r="AB154" s="41">
        <v>113.3</v>
      </c>
      <c r="AC154" s="41">
        <v>114</v>
      </c>
      <c r="AD154" s="41">
        <v>114</v>
      </c>
      <c r="AE154" s="41">
        <v>114.8</v>
      </c>
      <c r="AF154" s="41">
        <v>116</v>
      </c>
      <c r="AG154" s="41">
        <v>117</v>
      </c>
      <c r="AH154" s="41">
        <v>117.7</v>
      </c>
      <c r="AI154" s="41">
        <v>117.5</v>
      </c>
      <c r="AJ154" s="41">
        <v>117.5</v>
      </c>
      <c r="AK154" s="41">
        <v>116.5</v>
      </c>
      <c r="AL154" s="41">
        <v>116.2</v>
      </c>
      <c r="AM154" s="41">
        <v>116.2</v>
      </c>
      <c r="AN154" s="41">
        <v>116.9</v>
      </c>
      <c r="AO154" s="41">
        <v>116.9</v>
      </c>
      <c r="AP154" s="41">
        <v>117.4</v>
      </c>
      <c r="AQ154" s="41">
        <v>117.8</v>
      </c>
      <c r="AR154" s="41">
        <v>118.3</v>
      </c>
      <c r="AS154" s="41">
        <v>119.8</v>
      </c>
      <c r="AT154" s="41">
        <v>120</v>
      </c>
      <c r="AU154" s="41">
        <v>120</v>
      </c>
      <c r="AV154" s="41">
        <v>119.9</v>
      </c>
      <c r="AW154" s="41">
        <v>120</v>
      </c>
      <c r="AX154" s="41">
        <v>124</v>
      </c>
      <c r="AY154" s="41">
        <v>124</v>
      </c>
      <c r="AZ154" s="41">
        <v>128.19999999999999</v>
      </c>
      <c r="BA154" s="41">
        <v>128.1</v>
      </c>
      <c r="BB154" s="41">
        <v>128</v>
      </c>
      <c r="BC154" s="41">
        <v>128.5</v>
      </c>
      <c r="BD154" s="41">
        <v>128.80000000000001</v>
      </c>
      <c r="BE154" s="41">
        <v>128.4</v>
      </c>
      <c r="BF154" s="41">
        <v>129.80000000000001</v>
      </c>
      <c r="BG154" s="41">
        <v>132.6</v>
      </c>
      <c r="BH154" s="41">
        <v>134.80000000000001</v>
      </c>
      <c r="BI154" s="41">
        <v>135.69999999999999</v>
      </c>
      <c r="BJ154" s="41">
        <v>146.6</v>
      </c>
      <c r="BK154" s="41">
        <v>149</v>
      </c>
      <c r="BL154" s="41">
        <v>160</v>
      </c>
      <c r="BM154" s="41">
        <v>160.69999999999999</v>
      </c>
      <c r="BN154" s="41">
        <v>161.6</v>
      </c>
      <c r="BO154" s="41">
        <v>162.30000000000001</v>
      </c>
      <c r="BP154" s="41">
        <v>163.4</v>
      </c>
      <c r="BQ154" s="41">
        <v>163.69999999999999</v>
      </c>
      <c r="BR154" s="41">
        <v>161.30000000000001</v>
      </c>
      <c r="BS154" s="41">
        <v>160.30000000000001</v>
      </c>
      <c r="BT154" s="41">
        <v>160.4</v>
      </c>
      <c r="BU154" s="41">
        <v>160.30000000000001</v>
      </c>
      <c r="BV154" s="41">
        <v>159.80000000000001</v>
      </c>
      <c r="BW154" s="41">
        <v>157.80000000000001</v>
      </c>
      <c r="BX154" s="41">
        <v>155.6</v>
      </c>
      <c r="BY154" s="41">
        <v>156.30000000000001</v>
      </c>
      <c r="BZ154" s="41">
        <v>156.30000000000001</v>
      </c>
      <c r="CA154" s="41">
        <v>156.30000000000001</v>
      </c>
      <c r="CB154" s="41">
        <v>158.19999999999999</v>
      </c>
      <c r="CC154" s="41">
        <v>160.4</v>
      </c>
      <c r="CD154" s="41">
        <v>162.6</v>
      </c>
      <c r="CE154" s="41">
        <v>164.4</v>
      </c>
      <c r="CF154" s="41">
        <v>167.3</v>
      </c>
      <c r="CG154" s="41">
        <v>170.8</v>
      </c>
      <c r="CH154" s="41">
        <v>169.9</v>
      </c>
      <c r="CI154" s="41">
        <v>170</v>
      </c>
      <c r="CJ154" s="41">
        <v>169.3</v>
      </c>
      <c r="CK154" s="41">
        <v>173.4</v>
      </c>
      <c r="CL154" s="41">
        <v>176.5</v>
      </c>
    </row>
    <row r="155" spans="1:90" x14ac:dyDescent="0.25">
      <c r="A155" s="38" t="s">
        <v>1907</v>
      </c>
      <c r="B155" s="38" t="s">
        <v>1908</v>
      </c>
      <c r="C155" s="39">
        <v>5.0630000000000001E-2</v>
      </c>
      <c r="D155" s="41">
        <v>99.3</v>
      </c>
      <c r="E155" s="41">
        <v>99.5</v>
      </c>
      <c r="F155" s="41">
        <v>100</v>
      </c>
      <c r="G155" s="41">
        <v>103.1</v>
      </c>
      <c r="H155" s="41">
        <v>103.6</v>
      </c>
      <c r="I155" s="41">
        <v>104.5</v>
      </c>
      <c r="J155" s="41">
        <v>103.6</v>
      </c>
      <c r="K155" s="41">
        <v>103.7</v>
      </c>
      <c r="L155" s="41">
        <v>103.9</v>
      </c>
      <c r="M155" s="41">
        <v>103.9</v>
      </c>
      <c r="N155" s="41">
        <v>103.6</v>
      </c>
      <c r="O155" s="41">
        <v>103.8</v>
      </c>
      <c r="P155" s="41">
        <v>104</v>
      </c>
      <c r="Q155" s="41">
        <v>103.9</v>
      </c>
      <c r="R155" s="41">
        <v>100.2</v>
      </c>
      <c r="S155" s="41">
        <v>101</v>
      </c>
      <c r="T155" s="41">
        <v>100.8</v>
      </c>
      <c r="U155" s="41">
        <v>101.4</v>
      </c>
      <c r="V155" s="41">
        <v>101.2</v>
      </c>
      <c r="W155" s="41">
        <v>101.2</v>
      </c>
      <c r="X155" s="41">
        <v>101.3</v>
      </c>
      <c r="Y155" s="41">
        <v>96.2</v>
      </c>
      <c r="Z155" s="41">
        <v>96</v>
      </c>
      <c r="AA155" s="41">
        <v>96</v>
      </c>
      <c r="AB155" s="41">
        <v>96</v>
      </c>
      <c r="AC155" s="41">
        <v>95.4</v>
      </c>
      <c r="AD155" s="41">
        <v>95</v>
      </c>
      <c r="AE155" s="41">
        <v>96.9</v>
      </c>
      <c r="AF155" s="41">
        <v>97</v>
      </c>
      <c r="AG155" s="41">
        <v>97.2</v>
      </c>
      <c r="AH155" s="41">
        <v>97.7</v>
      </c>
      <c r="AI155" s="41">
        <v>98.4</v>
      </c>
      <c r="AJ155" s="41">
        <v>98.9</v>
      </c>
      <c r="AK155" s="41">
        <v>98.9</v>
      </c>
      <c r="AL155" s="41">
        <v>98.7</v>
      </c>
      <c r="AM155" s="41">
        <v>98.4</v>
      </c>
      <c r="AN155" s="41">
        <v>98.4</v>
      </c>
      <c r="AO155" s="41">
        <v>98.4</v>
      </c>
      <c r="AP155" s="41">
        <v>98.4</v>
      </c>
      <c r="AQ155" s="41">
        <v>99.4</v>
      </c>
      <c r="AR155" s="41">
        <v>99.7</v>
      </c>
      <c r="AS155" s="41">
        <v>102.1</v>
      </c>
      <c r="AT155" s="41">
        <v>102.1</v>
      </c>
      <c r="AU155" s="41">
        <v>102.8</v>
      </c>
      <c r="AV155" s="41">
        <v>102.3</v>
      </c>
      <c r="AW155" s="41">
        <v>102.7</v>
      </c>
      <c r="AX155" s="41">
        <v>100.6</v>
      </c>
      <c r="AY155" s="41">
        <v>100</v>
      </c>
      <c r="AZ155" s="41">
        <v>98.2</v>
      </c>
      <c r="BA155" s="41">
        <v>98.5</v>
      </c>
      <c r="BB155" s="41">
        <v>101.1</v>
      </c>
      <c r="BC155" s="41">
        <v>100.7</v>
      </c>
      <c r="BD155" s="41">
        <v>100.6</v>
      </c>
      <c r="BE155" s="41">
        <v>101.1</v>
      </c>
      <c r="BF155" s="41">
        <v>102.6</v>
      </c>
      <c r="BG155" s="41">
        <v>102.4</v>
      </c>
      <c r="BH155" s="41">
        <v>102.3</v>
      </c>
      <c r="BI155" s="41">
        <v>105.8</v>
      </c>
      <c r="BJ155" s="41">
        <v>105.5</v>
      </c>
      <c r="BK155" s="41">
        <v>106.3</v>
      </c>
      <c r="BL155" s="41">
        <v>109</v>
      </c>
      <c r="BM155" s="41">
        <v>109.4</v>
      </c>
      <c r="BN155" s="41">
        <v>108.3</v>
      </c>
      <c r="BO155" s="41">
        <v>113.7</v>
      </c>
      <c r="BP155" s="41">
        <v>114.2</v>
      </c>
      <c r="BQ155" s="41">
        <v>114.7</v>
      </c>
      <c r="BR155" s="41">
        <v>114.9</v>
      </c>
      <c r="BS155" s="41">
        <v>114.9</v>
      </c>
      <c r="BT155" s="41">
        <v>114.8</v>
      </c>
      <c r="BU155" s="41">
        <v>114.8</v>
      </c>
      <c r="BV155" s="41">
        <v>115.8</v>
      </c>
      <c r="BW155" s="41">
        <v>117.3</v>
      </c>
      <c r="BX155" s="41">
        <v>116.5</v>
      </c>
      <c r="BY155" s="41">
        <v>115.8</v>
      </c>
      <c r="BZ155" s="41">
        <v>119.7</v>
      </c>
      <c r="CA155" s="41">
        <v>124.1</v>
      </c>
      <c r="CB155" s="41">
        <v>124</v>
      </c>
      <c r="CC155" s="41">
        <v>122.4</v>
      </c>
      <c r="CD155" s="41">
        <v>122.1</v>
      </c>
      <c r="CE155" s="41">
        <v>122.8</v>
      </c>
      <c r="CF155" s="41">
        <v>123.3</v>
      </c>
      <c r="CG155" s="41">
        <v>123.2</v>
      </c>
      <c r="CH155" s="41">
        <v>122.2</v>
      </c>
      <c r="CI155" s="41">
        <v>122.4</v>
      </c>
      <c r="CJ155" s="41">
        <v>122.5</v>
      </c>
      <c r="CK155" s="41">
        <v>127.2</v>
      </c>
      <c r="CL155" s="41">
        <v>127.8</v>
      </c>
    </row>
    <row r="156" spans="1:90" x14ac:dyDescent="0.25">
      <c r="A156" s="38" t="s">
        <v>1909</v>
      </c>
      <c r="B156" s="38" t="s">
        <v>1910</v>
      </c>
      <c r="C156" s="39">
        <v>3.9609999999999999E-2</v>
      </c>
      <c r="D156" s="41">
        <v>98.9</v>
      </c>
      <c r="E156" s="41">
        <v>99.2</v>
      </c>
      <c r="F156" s="41">
        <v>99.9</v>
      </c>
      <c r="G156" s="41">
        <v>100.6</v>
      </c>
      <c r="H156" s="41">
        <v>100.7</v>
      </c>
      <c r="I156" s="41">
        <v>100.7</v>
      </c>
      <c r="J156" s="41">
        <v>100.7</v>
      </c>
      <c r="K156" s="41">
        <v>100.7</v>
      </c>
      <c r="L156" s="41">
        <v>100.7</v>
      </c>
      <c r="M156" s="41">
        <v>100.7</v>
      </c>
      <c r="N156" s="41">
        <v>100.7</v>
      </c>
      <c r="O156" s="41">
        <v>100.7</v>
      </c>
      <c r="P156" s="41">
        <v>100.8</v>
      </c>
      <c r="Q156" s="41">
        <v>101.3</v>
      </c>
      <c r="R156" s="41">
        <v>102.4</v>
      </c>
      <c r="S156" s="41">
        <v>103.9</v>
      </c>
      <c r="T156" s="41">
        <v>103.9</v>
      </c>
      <c r="U156" s="41">
        <v>104.1</v>
      </c>
      <c r="V156" s="41">
        <v>105</v>
      </c>
      <c r="W156" s="41">
        <v>105</v>
      </c>
      <c r="X156" s="41">
        <v>108.2</v>
      </c>
      <c r="Y156" s="41">
        <v>110.4</v>
      </c>
      <c r="Z156" s="41">
        <v>110.4</v>
      </c>
      <c r="AA156" s="41">
        <v>110.4</v>
      </c>
      <c r="AB156" s="41">
        <v>111.5</v>
      </c>
      <c r="AC156" s="41">
        <v>112.3</v>
      </c>
      <c r="AD156" s="41">
        <v>113.4</v>
      </c>
      <c r="AE156" s="41">
        <v>116.4</v>
      </c>
      <c r="AF156" s="41">
        <v>116.7</v>
      </c>
      <c r="AG156" s="41">
        <v>116.9</v>
      </c>
      <c r="AH156" s="41">
        <v>117.5</v>
      </c>
      <c r="AI156" s="41">
        <v>117.8</v>
      </c>
      <c r="AJ156" s="41">
        <v>118.1</v>
      </c>
      <c r="AK156" s="41">
        <v>117.5</v>
      </c>
      <c r="AL156" s="41">
        <v>117.7</v>
      </c>
      <c r="AM156" s="41">
        <v>117.3</v>
      </c>
      <c r="AN156" s="41">
        <v>117.3</v>
      </c>
      <c r="AO156" s="41">
        <v>117.3</v>
      </c>
      <c r="AP156" s="41">
        <v>117.7</v>
      </c>
      <c r="AQ156" s="41">
        <v>119.7</v>
      </c>
      <c r="AR156" s="41">
        <v>119.7</v>
      </c>
      <c r="AS156" s="41">
        <v>119.7</v>
      </c>
      <c r="AT156" s="41">
        <v>119.7</v>
      </c>
      <c r="AU156" s="41">
        <v>119.7</v>
      </c>
      <c r="AV156" s="41">
        <v>119.7</v>
      </c>
      <c r="AW156" s="41">
        <v>122.3</v>
      </c>
      <c r="AX156" s="41">
        <v>123.1</v>
      </c>
      <c r="AY156" s="41">
        <v>123</v>
      </c>
      <c r="AZ156" s="41">
        <v>120.5</v>
      </c>
      <c r="BA156" s="41">
        <v>124</v>
      </c>
      <c r="BB156" s="41">
        <v>123.5</v>
      </c>
      <c r="BC156" s="41">
        <v>123.7</v>
      </c>
      <c r="BD156" s="41">
        <v>124.2</v>
      </c>
      <c r="BE156" s="41">
        <v>124.7</v>
      </c>
      <c r="BF156" s="41">
        <v>124.6</v>
      </c>
      <c r="BG156" s="41">
        <v>124.6</v>
      </c>
      <c r="BH156" s="41">
        <v>124.6</v>
      </c>
      <c r="BI156" s="41">
        <v>132.30000000000001</v>
      </c>
      <c r="BJ156" s="41">
        <v>134</v>
      </c>
      <c r="BK156" s="41">
        <v>135.80000000000001</v>
      </c>
      <c r="BL156" s="41">
        <v>127.5</v>
      </c>
      <c r="BM156" s="41">
        <v>127.3</v>
      </c>
      <c r="BN156" s="41">
        <v>128.69999999999999</v>
      </c>
      <c r="BO156" s="41">
        <v>131.4</v>
      </c>
      <c r="BP156" s="41">
        <v>131.5</v>
      </c>
      <c r="BQ156" s="41">
        <v>132.69999999999999</v>
      </c>
      <c r="BR156" s="41">
        <v>132.69999999999999</v>
      </c>
      <c r="BS156" s="41">
        <v>132.69999999999999</v>
      </c>
      <c r="BT156" s="41">
        <v>132.69999999999999</v>
      </c>
      <c r="BU156" s="41">
        <v>132.69999999999999</v>
      </c>
      <c r="BV156" s="41">
        <v>132.69999999999999</v>
      </c>
      <c r="BW156" s="41">
        <v>132.69999999999999</v>
      </c>
      <c r="BX156" s="41">
        <v>131.5</v>
      </c>
      <c r="BY156" s="41">
        <v>133.6</v>
      </c>
      <c r="BZ156" s="41">
        <v>133.9</v>
      </c>
      <c r="CA156" s="41">
        <v>133.5</v>
      </c>
      <c r="CB156" s="41">
        <v>137.5</v>
      </c>
      <c r="CC156" s="41">
        <v>137</v>
      </c>
      <c r="CD156" s="41">
        <v>137.5</v>
      </c>
      <c r="CE156" s="41">
        <v>138.19999999999999</v>
      </c>
      <c r="CF156" s="41">
        <v>139.80000000000001</v>
      </c>
      <c r="CG156" s="41">
        <v>140</v>
      </c>
      <c r="CH156" s="41">
        <v>143.6</v>
      </c>
      <c r="CI156" s="41">
        <v>146.4</v>
      </c>
      <c r="CJ156" s="41">
        <v>146.69999999999999</v>
      </c>
      <c r="CK156" s="41">
        <v>146.9</v>
      </c>
      <c r="CL156" s="41">
        <v>147</v>
      </c>
    </row>
    <row r="157" spans="1:90" x14ac:dyDescent="0.25">
      <c r="A157" s="38" t="s">
        <v>1911</v>
      </c>
      <c r="B157" s="38" t="s">
        <v>1912</v>
      </c>
      <c r="C157" s="39">
        <v>0.35785</v>
      </c>
      <c r="D157" s="41">
        <v>99.1</v>
      </c>
      <c r="E157" s="41">
        <v>100.4</v>
      </c>
      <c r="F157" s="41">
        <v>98.8</v>
      </c>
      <c r="G157" s="41">
        <v>101.7</v>
      </c>
      <c r="H157" s="41">
        <v>101.3</v>
      </c>
      <c r="I157" s="41">
        <v>101.7</v>
      </c>
      <c r="J157" s="41">
        <v>102.8</v>
      </c>
      <c r="K157" s="41">
        <v>102.7</v>
      </c>
      <c r="L157" s="41">
        <v>102.3</v>
      </c>
      <c r="M157" s="41">
        <v>101.7</v>
      </c>
      <c r="N157" s="41">
        <v>101.6</v>
      </c>
      <c r="O157" s="41">
        <v>102</v>
      </c>
      <c r="P157" s="41">
        <v>100.6</v>
      </c>
      <c r="Q157" s="41">
        <v>100.9</v>
      </c>
      <c r="R157" s="41">
        <v>100.6</v>
      </c>
      <c r="S157" s="41">
        <v>101.7</v>
      </c>
      <c r="T157" s="41">
        <v>101.1</v>
      </c>
      <c r="U157" s="41">
        <v>102.5</v>
      </c>
      <c r="V157" s="41">
        <v>102</v>
      </c>
      <c r="W157" s="41">
        <v>103.6</v>
      </c>
      <c r="X157" s="41">
        <v>103.3</v>
      </c>
      <c r="Y157" s="41">
        <v>104.3</v>
      </c>
      <c r="Z157" s="41">
        <v>105.5</v>
      </c>
      <c r="AA157" s="41">
        <v>105.8</v>
      </c>
      <c r="AB157" s="41">
        <v>106.8</v>
      </c>
      <c r="AC157" s="41">
        <v>104.8</v>
      </c>
      <c r="AD157" s="41">
        <v>105.4</v>
      </c>
      <c r="AE157" s="41">
        <v>106.7</v>
      </c>
      <c r="AF157" s="41">
        <v>106.8</v>
      </c>
      <c r="AG157" s="41">
        <v>106.4</v>
      </c>
      <c r="AH157" s="41">
        <v>106</v>
      </c>
      <c r="AI157" s="41">
        <v>105.8</v>
      </c>
      <c r="AJ157" s="41">
        <v>104.5</v>
      </c>
      <c r="AK157" s="41">
        <v>103</v>
      </c>
      <c r="AL157" s="41">
        <v>104</v>
      </c>
      <c r="AM157" s="41">
        <v>104.4</v>
      </c>
      <c r="AN157" s="41">
        <v>104.7</v>
      </c>
      <c r="AO157" s="41">
        <v>104.1</v>
      </c>
      <c r="AP157" s="41">
        <v>105.1</v>
      </c>
      <c r="AQ157" s="41">
        <v>105.8</v>
      </c>
      <c r="AR157" s="41">
        <v>105.6</v>
      </c>
      <c r="AS157" s="41">
        <v>106.9</v>
      </c>
      <c r="AT157" s="41">
        <v>106.5</v>
      </c>
      <c r="AU157" s="41">
        <v>106.5</v>
      </c>
      <c r="AV157" s="41">
        <v>107.3</v>
      </c>
      <c r="AW157" s="41">
        <v>106.2</v>
      </c>
      <c r="AX157" s="41">
        <v>107.1</v>
      </c>
      <c r="AY157" s="41">
        <v>105.2</v>
      </c>
      <c r="AZ157" s="41">
        <v>105.4</v>
      </c>
      <c r="BA157" s="41">
        <v>107.3</v>
      </c>
      <c r="BB157" s="41">
        <v>106</v>
      </c>
      <c r="BC157" s="41">
        <v>116.9</v>
      </c>
      <c r="BD157" s="41">
        <v>119.1</v>
      </c>
      <c r="BE157" s="41">
        <v>118</v>
      </c>
      <c r="BF157" s="41">
        <v>120.8</v>
      </c>
      <c r="BG157" s="41">
        <v>121.5</v>
      </c>
      <c r="BH157" s="41">
        <v>121.5</v>
      </c>
      <c r="BI157" s="41">
        <v>122.6</v>
      </c>
      <c r="BJ157" s="41">
        <v>120.5</v>
      </c>
      <c r="BK157" s="41">
        <v>122.2</v>
      </c>
      <c r="BL157" s="41">
        <v>122</v>
      </c>
      <c r="BM157" s="41">
        <v>123.4</v>
      </c>
      <c r="BN157" s="41">
        <v>124.6</v>
      </c>
      <c r="BO157" s="41">
        <v>120.9</v>
      </c>
      <c r="BP157" s="41">
        <v>125</v>
      </c>
      <c r="BQ157" s="41">
        <v>125.1</v>
      </c>
      <c r="BR157" s="41">
        <v>126.4</v>
      </c>
      <c r="BS157" s="41">
        <v>128.5</v>
      </c>
      <c r="BT157" s="41">
        <v>128.6</v>
      </c>
      <c r="BU157" s="41">
        <v>127.1</v>
      </c>
      <c r="BV157" s="41">
        <v>128.4</v>
      </c>
      <c r="BW157" s="41">
        <v>130.4</v>
      </c>
      <c r="BX157" s="41">
        <v>128.19999999999999</v>
      </c>
      <c r="BY157" s="41">
        <v>128.1</v>
      </c>
      <c r="BZ157" s="41">
        <v>129.80000000000001</v>
      </c>
      <c r="CA157" s="41">
        <v>131.4</v>
      </c>
      <c r="CB157" s="41">
        <v>133.6</v>
      </c>
      <c r="CC157" s="41">
        <v>132.80000000000001</v>
      </c>
      <c r="CD157" s="41">
        <v>139</v>
      </c>
      <c r="CE157" s="41">
        <v>140.19999999999999</v>
      </c>
      <c r="CF157" s="41">
        <v>138.30000000000001</v>
      </c>
      <c r="CG157" s="41">
        <v>140.6</v>
      </c>
      <c r="CH157" s="41">
        <v>142</v>
      </c>
      <c r="CI157" s="41">
        <v>144</v>
      </c>
      <c r="CJ157" s="41">
        <v>144.80000000000001</v>
      </c>
      <c r="CK157" s="41">
        <v>144.5</v>
      </c>
      <c r="CL157" s="41">
        <v>143.69999999999999</v>
      </c>
    </row>
    <row r="158" spans="1:90" x14ac:dyDescent="0.25">
      <c r="A158" s="38" t="s">
        <v>1913</v>
      </c>
      <c r="B158" s="38" t="s">
        <v>1914</v>
      </c>
      <c r="C158" s="39">
        <v>5.534E-2</v>
      </c>
      <c r="D158" s="41">
        <v>100.7</v>
      </c>
      <c r="E158" s="41">
        <v>100.7</v>
      </c>
      <c r="F158" s="41">
        <v>100.7</v>
      </c>
      <c r="G158" s="41">
        <v>108</v>
      </c>
      <c r="H158" s="41">
        <v>108</v>
      </c>
      <c r="I158" s="41">
        <v>108</v>
      </c>
      <c r="J158" s="41">
        <v>108</v>
      </c>
      <c r="K158" s="41">
        <v>108</v>
      </c>
      <c r="L158" s="41">
        <v>108.2</v>
      </c>
      <c r="M158" s="41">
        <v>108.2</v>
      </c>
      <c r="N158" s="41">
        <v>108.2</v>
      </c>
      <c r="O158" s="41">
        <v>108.2</v>
      </c>
      <c r="P158" s="41">
        <v>108.2</v>
      </c>
      <c r="Q158" s="41">
        <v>109.3</v>
      </c>
      <c r="R158" s="41">
        <v>109.5</v>
      </c>
      <c r="S158" s="41">
        <v>113.4</v>
      </c>
      <c r="T158" s="41">
        <v>113.4</v>
      </c>
      <c r="U158" s="41">
        <v>113.4</v>
      </c>
      <c r="V158" s="41">
        <v>113.4</v>
      </c>
      <c r="W158" s="41">
        <v>113.4</v>
      </c>
      <c r="X158" s="41">
        <v>113.4</v>
      </c>
      <c r="Y158" s="41">
        <v>113.4</v>
      </c>
      <c r="Z158" s="41">
        <v>113.4</v>
      </c>
      <c r="AA158" s="41">
        <v>113.4</v>
      </c>
      <c r="AB158" s="41">
        <v>117.5</v>
      </c>
      <c r="AC158" s="41">
        <v>117.5</v>
      </c>
      <c r="AD158" s="41">
        <v>118.5</v>
      </c>
      <c r="AE158" s="41">
        <v>118.3</v>
      </c>
      <c r="AF158" s="41">
        <v>118.3</v>
      </c>
      <c r="AG158" s="41">
        <v>118.3</v>
      </c>
      <c r="AH158" s="41">
        <v>118.3</v>
      </c>
      <c r="AI158" s="41">
        <v>118.3</v>
      </c>
      <c r="AJ158" s="41">
        <v>118.3</v>
      </c>
      <c r="AK158" s="41">
        <v>118.3</v>
      </c>
      <c r="AL158" s="41">
        <v>118.3</v>
      </c>
      <c r="AM158" s="41">
        <v>118.3</v>
      </c>
      <c r="AN158" s="41">
        <v>117.3</v>
      </c>
      <c r="AO158" s="41">
        <v>117.3</v>
      </c>
      <c r="AP158" s="41">
        <v>117.3</v>
      </c>
      <c r="AQ158" s="41">
        <v>117.3</v>
      </c>
      <c r="AR158" s="41">
        <v>117.3</v>
      </c>
      <c r="AS158" s="41">
        <v>117.3</v>
      </c>
      <c r="AT158" s="41">
        <v>117.3</v>
      </c>
      <c r="AU158" s="41">
        <v>117.3</v>
      </c>
      <c r="AV158" s="41">
        <v>117.3</v>
      </c>
      <c r="AW158" s="41">
        <v>117.3</v>
      </c>
      <c r="AX158" s="41">
        <v>123.1</v>
      </c>
      <c r="AY158" s="41">
        <v>117.3</v>
      </c>
      <c r="AZ158" s="41">
        <v>136.1</v>
      </c>
      <c r="BA158" s="41">
        <v>136.1</v>
      </c>
      <c r="BB158" s="41">
        <v>136.19999999999999</v>
      </c>
      <c r="BC158" s="41">
        <v>136.19999999999999</v>
      </c>
      <c r="BD158" s="41">
        <v>136.19999999999999</v>
      </c>
      <c r="BE158" s="41">
        <v>136.19999999999999</v>
      </c>
      <c r="BF158" s="41">
        <v>136.19999999999999</v>
      </c>
      <c r="BG158" s="41">
        <v>136.19999999999999</v>
      </c>
      <c r="BH158" s="41">
        <v>136.19999999999999</v>
      </c>
      <c r="BI158" s="41">
        <v>136.19999999999999</v>
      </c>
      <c r="BJ158" s="41">
        <v>136.19999999999999</v>
      </c>
      <c r="BK158" s="41">
        <v>136.19999999999999</v>
      </c>
      <c r="BL158" s="41">
        <v>136.19999999999999</v>
      </c>
      <c r="BM158" s="41">
        <v>136.19999999999999</v>
      </c>
      <c r="BN158" s="41">
        <v>136.19999999999999</v>
      </c>
      <c r="BO158" s="41">
        <v>132.1</v>
      </c>
      <c r="BP158" s="41">
        <v>132.1</v>
      </c>
      <c r="BQ158" s="41">
        <v>132.80000000000001</v>
      </c>
      <c r="BR158" s="41">
        <v>133.4</v>
      </c>
      <c r="BS158" s="41">
        <v>134.9</v>
      </c>
      <c r="BT158" s="41">
        <v>140.9</v>
      </c>
      <c r="BU158" s="41">
        <v>139.9</v>
      </c>
      <c r="BV158" s="41">
        <v>135.80000000000001</v>
      </c>
      <c r="BW158" s="41">
        <v>135.80000000000001</v>
      </c>
      <c r="BX158" s="41">
        <v>140.30000000000001</v>
      </c>
      <c r="BY158" s="41">
        <v>139.9</v>
      </c>
      <c r="BZ158" s="41">
        <v>141.19999999999999</v>
      </c>
      <c r="CA158" s="41">
        <v>141.5</v>
      </c>
      <c r="CB158" s="41">
        <v>145.69999999999999</v>
      </c>
      <c r="CC158" s="41">
        <v>147</v>
      </c>
      <c r="CD158" s="41">
        <v>148.9</v>
      </c>
      <c r="CE158" s="41">
        <v>147.9</v>
      </c>
      <c r="CF158" s="41">
        <v>148.1</v>
      </c>
      <c r="CG158" s="41">
        <v>149.80000000000001</v>
      </c>
      <c r="CH158" s="41">
        <v>150.6</v>
      </c>
      <c r="CI158" s="41">
        <v>158.1</v>
      </c>
      <c r="CJ158" s="41">
        <v>160.5</v>
      </c>
      <c r="CK158" s="41">
        <v>160.30000000000001</v>
      </c>
      <c r="CL158" s="41">
        <v>159.5</v>
      </c>
    </row>
    <row r="159" spans="1:90" x14ac:dyDescent="0.25">
      <c r="A159" s="38" t="s">
        <v>1915</v>
      </c>
      <c r="B159" s="38" t="s">
        <v>1916</v>
      </c>
      <c r="C159" s="39">
        <v>5.9409999999999998E-2</v>
      </c>
      <c r="D159" s="41">
        <v>101.6</v>
      </c>
      <c r="E159" s="41">
        <v>101.6</v>
      </c>
      <c r="F159" s="41">
        <v>97.7</v>
      </c>
      <c r="G159" s="41">
        <v>100.7</v>
      </c>
      <c r="H159" s="41">
        <v>102.4</v>
      </c>
      <c r="I159" s="41">
        <v>102.4</v>
      </c>
      <c r="J159" s="41">
        <v>102.4</v>
      </c>
      <c r="K159" s="41">
        <v>102.4</v>
      </c>
      <c r="L159" s="41">
        <v>102.4</v>
      </c>
      <c r="M159" s="41">
        <v>103.8</v>
      </c>
      <c r="N159" s="41">
        <v>104.7</v>
      </c>
      <c r="O159" s="41">
        <v>105.5</v>
      </c>
      <c r="P159" s="41">
        <v>98.6</v>
      </c>
      <c r="Q159" s="41">
        <v>91.4</v>
      </c>
      <c r="R159" s="41">
        <v>91.4</v>
      </c>
      <c r="S159" s="41">
        <v>91</v>
      </c>
      <c r="T159" s="41">
        <v>91</v>
      </c>
      <c r="U159" s="41">
        <v>91</v>
      </c>
      <c r="V159" s="41">
        <v>91</v>
      </c>
      <c r="W159" s="41">
        <v>91.3</v>
      </c>
      <c r="X159" s="41">
        <v>92.2</v>
      </c>
      <c r="Y159" s="41">
        <v>92.2</v>
      </c>
      <c r="Z159" s="41">
        <v>93</v>
      </c>
      <c r="AA159" s="41">
        <v>94.5</v>
      </c>
      <c r="AB159" s="41">
        <v>94.5</v>
      </c>
      <c r="AC159" s="41">
        <v>95</v>
      </c>
      <c r="AD159" s="41">
        <v>95.5</v>
      </c>
      <c r="AE159" s="41">
        <v>95.5</v>
      </c>
      <c r="AF159" s="41">
        <v>94.8</v>
      </c>
      <c r="AG159" s="41">
        <v>94.5</v>
      </c>
      <c r="AH159" s="41">
        <v>95.1</v>
      </c>
      <c r="AI159" s="41">
        <v>96.3</v>
      </c>
      <c r="AJ159" s="41">
        <v>96.8</v>
      </c>
      <c r="AK159" s="41">
        <v>97.7</v>
      </c>
      <c r="AL159" s="41">
        <v>100.8</v>
      </c>
      <c r="AM159" s="41">
        <v>102.6</v>
      </c>
      <c r="AN159" s="41">
        <v>102.6</v>
      </c>
      <c r="AO159" s="41">
        <v>102.6</v>
      </c>
      <c r="AP159" s="41">
        <v>102.6</v>
      </c>
      <c r="AQ159" s="41">
        <v>102.6</v>
      </c>
      <c r="AR159" s="41">
        <v>102.6</v>
      </c>
      <c r="AS159" s="41">
        <v>102.6</v>
      </c>
      <c r="AT159" s="41">
        <v>102.6</v>
      </c>
      <c r="AU159" s="41">
        <v>102.6</v>
      </c>
      <c r="AV159" s="41">
        <v>102.6</v>
      </c>
      <c r="AW159" s="41">
        <v>102.6</v>
      </c>
      <c r="AX159" s="41">
        <v>102.6</v>
      </c>
      <c r="AY159" s="41">
        <v>102.6</v>
      </c>
      <c r="AZ159" s="41">
        <v>102.6</v>
      </c>
      <c r="BA159" s="41">
        <v>102.6</v>
      </c>
      <c r="BB159" s="41">
        <v>102.6</v>
      </c>
      <c r="BC159" s="41">
        <v>109.6</v>
      </c>
      <c r="BD159" s="41">
        <v>109.6</v>
      </c>
      <c r="BE159" s="41">
        <v>109.6</v>
      </c>
      <c r="BF159" s="41">
        <v>109.6</v>
      </c>
      <c r="BG159" s="41">
        <v>109.6</v>
      </c>
      <c r="BH159" s="41">
        <v>109.6</v>
      </c>
      <c r="BI159" s="41">
        <v>109.6</v>
      </c>
      <c r="BJ159" s="41">
        <v>99.7</v>
      </c>
      <c r="BK159" s="41">
        <v>100.7</v>
      </c>
      <c r="BL159" s="41">
        <v>100.2</v>
      </c>
      <c r="BM159" s="41">
        <v>100.2</v>
      </c>
      <c r="BN159" s="41">
        <v>100.2</v>
      </c>
      <c r="BO159" s="41">
        <v>100.2</v>
      </c>
      <c r="BP159" s="41">
        <v>100.2</v>
      </c>
      <c r="BQ159" s="41">
        <v>100.2</v>
      </c>
      <c r="BR159" s="41">
        <v>100.2</v>
      </c>
      <c r="BS159" s="41">
        <v>100.2</v>
      </c>
      <c r="BT159" s="41">
        <v>100.2</v>
      </c>
      <c r="BU159" s="41">
        <v>100.2</v>
      </c>
      <c r="BV159" s="41">
        <v>100.2</v>
      </c>
      <c r="BW159" s="41">
        <v>100.2</v>
      </c>
      <c r="BX159" s="41">
        <v>100.2</v>
      </c>
      <c r="BY159" s="41">
        <v>100.2</v>
      </c>
      <c r="BZ159" s="41">
        <v>100.2</v>
      </c>
      <c r="CA159" s="41">
        <v>111.3</v>
      </c>
      <c r="CB159" s="41">
        <v>111.3</v>
      </c>
      <c r="CC159" s="41">
        <v>111.3</v>
      </c>
      <c r="CD159" s="41">
        <v>111.3</v>
      </c>
      <c r="CE159" s="41">
        <v>111.9</v>
      </c>
      <c r="CF159" s="41">
        <v>111.9</v>
      </c>
      <c r="CG159" s="41">
        <v>113.1</v>
      </c>
      <c r="CH159" s="41">
        <v>113.1</v>
      </c>
      <c r="CI159" s="41">
        <v>113.1</v>
      </c>
      <c r="CJ159" s="41">
        <v>115.4</v>
      </c>
      <c r="CK159" s="41">
        <v>115.4</v>
      </c>
      <c r="CL159" s="41">
        <v>118.2</v>
      </c>
    </row>
    <row r="160" spans="1:90" x14ac:dyDescent="0.25">
      <c r="A160" s="38" t="s">
        <v>1917</v>
      </c>
      <c r="B160" s="38" t="s">
        <v>1918</v>
      </c>
      <c r="C160" s="39">
        <v>0.11516999999999999</v>
      </c>
      <c r="D160" s="41">
        <v>96.4</v>
      </c>
      <c r="E160" s="41">
        <v>99.9</v>
      </c>
      <c r="F160" s="41">
        <v>96.6</v>
      </c>
      <c r="G160" s="41">
        <v>97.7</v>
      </c>
      <c r="H160" s="41">
        <v>94.9</v>
      </c>
      <c r="I160" s="41">
        <v>96.3</v>
      </c>
      <c r="J160" s="41">
        <v>99.4</v>
      </c>
      <c r="K160" s="41">
        <v>98.8</v>
      </c>
      <c r="L160" s="41">
        <v>97.8</v>
      </c>
      <c r="M160" s="41">
        <v>95.4</v>
      </c>
      <c r="N160" s="41">
        <v>94.3</v>
      </c>
      <c r="O160" s="41">
        <v>95.1</v>
      </c>
      <c r="P160" s="41">
        <v>94.9</v>
      </c>
      <c r="Q160" s="41">
        <v>99.3</v>
      </c>
      <c r="R160" s="41">
        <v>97.7</v>
      </c>
      <c r="S160" s="41">
        <v>102.4</v>
      </c>
      <c r="T160" s="41">
        <v>99.9</v>
      </c>
      <c r="U160" s="41">
        <v>103</v>
      </c>
      <c r="V160" s="41">
        <v>101.7</v>
      </c>
      <c r="W160" s="41">
        <v>106.5</v>
      </c>
      <c r="X160" s="41">
        <v>104.8</v>
      </c>
      <c r="Y160" s="41">
        <v>107.6</v>
      </c>
      <c r="Z160" s="41">
        <v>111.1</v>
      </c>
      <c r="AA160" s="41">
        <v>110.7</v>
      </c>
      <c r="AB160" s="41">
        <v>111.5</v>
      </c>
      <c r="AC160" s="41">
        <v>104.7</v>
      </c>
      <c r="AD160" s="41">
        <v>105.8</v>
      </c>
      <c r="AE160" s="41">
        <v>109</v>
      </c>
      <c r="AF160" s="41">
        <v>109</v>
      </c>
      <c r="AG160" s="41">
        <v>107.5</v>
      </c>
      <c r="AH160" s="41">
        <v>104.4</v>
      </c>
      <c r="AI160" s="41">
        <v>102.8</v>
      </c>
      <c r="AJ160" s="41">
        <v>98.6</v>
      </c>
      <c r="AK160" s="41">
        <v>94</v>
      </c>
      <c r="AL160" s="41">
        <v>95.1</v>
      </c>
      <c r="AM160" s="41">
        <v>95.1</v>
      </c>
      <c r="AN160" s="41">
        <v>95.3</v>
      </c>
      <c r="AO160" s="41">
        <v>93</v>
      </c>
      <c r="AP160" s="41">
        <v>96.3</v>
      </c>
      <c r="AQ160" s="41">
        <v>99.6</v>
      </c>
      <c r="AR160" s="41">
        <v>96.6</v>
      </c>
      <c r="AS160" s="41">
        <v>100.5</v>
      </c>
      <c r="AT160" s="41">
        <v>99.4</v>
      </c>
      <c r="AU160" s="41">
        <v>99.5</v>
      </c>
      <c r="AV160" s="41">
        <v>101.9</v>
      </c>
      <c r="AW160" s="41">
        <v>98.4</v>
      </c>
      <c r="AX160" s="41">
        <v>98.6</v>
      </c>
      <c r="AY160" s="41">
        <v>94.8</v>
      </c>
      <c r="AZ160" s="41">
        <v>92.6</v>
      </c>
      <c r="BA160" s="41">
        <v>98.5</v>
      </c>
      <c r="BB160" s="41">
        <v>94.2</v>
      </c>
      <c r="BC160" s="41">
        <v>96</v>
      </c>
      <c r="BD160" s="41">
        <v>101.9</v>
      </c>
      <c r="BE160" s="41">
        <v>98.8</v>
      </c>
      <c r="BF160" s="41">
        <v>110.5</v>
      </c>
      <c r="BG160" s="41">
        <v>113.6</v>
      </c>
      <c r="BH160" s="41">
        <v>109.6</v>
      </c>
      <c r="BI160" s="41">
        <v>112</v>
      </c>
      <c r="BJ160" s="41">
        <v>111.5</v>
      </c>
      <c r="BK160" s="41">
        <v>117</v>
      </c>
      <c r="BL160" s="41">
        <v>116.7</v>
      </c>
      <c r="BM160" s="41">
        <v>117.9</v>
      </c>
      <c r="BN160" s="41">
        <v>122.6</v>
      </c>
      <c r="BO160" s="41">
        <v>112.2</v>
      </c>
      <c r="BP160" s="41">
        <v>123.5</v>
      </c>
      <c r="BQ160" s="41">
        <v>123.4</v>
      </c>
      <c r="BR160" s="41">
        <v>123.4</v>
      </c>
      <c r="BS160" s="41">
        <v>123.4</v>
      </c>
      <c r="BT160" s="41">
        <v>123.4</v>
      </c>
      <c r="BU160" s="41">
        <v>123.4</v>
      </c>
      <c r="BV160" s="41">
        <v>123.4</v>
      </c>
      <c r="BW160" s="41">
        <v>129.5</v>
      </c>
      <c r="BX160" s="41">
        <v>119</v>
      </c>
      <c r="BY160" s="41">
        <v>117.8</v>
      </c>
      <c r="BZ160" s="41">
        <v>128</v>
      </c>
      <c r="CA160" s="41">
        <v>124.2</v>
      </c>
      <c r="CB160" s="41">
        <v>119.4</v>
      </c>
      <c r="CC160" s="41">
        <v>114.3</v>
      </c>
      <c r="CD160" s="41">
        <v>126.7</v>
      </c>
      <c r="CE160" s="41">
        <v>125.9</v>
      </c>
      <c r="CF160" s="41">
        <v>124.4</v>
      </c>
      <c r="CG160" s="41">
        <v>129.9</v>
      </c>
      <c r="CH160" s="41">
        <v>139.80000000000001</v>
      </c>
      <c r="CI160" s="41">
        <v>135</v>
      </c>
      <c r="CJ160" s="41">
        <v>135.9</v>
      </c>
      <c r="CK160" s="41">
        <v>137.6</v>
      </c>
      <c r="CL160" s="41">
        <v>134</v>
      </c>
    </row>
    <row r="161" spans="1:90" x14ac:dyDescent="0.25">
      <c r="A161" s="38" t="s">
        <v>1919</v>
      </c>
      <c r="B161" s="38" t="s">
        <v>1920</v>
      </c>
      <c r="C161" s="39">
        <v>3.5540000000000002E-2</v>
      </c>
      <c r="D161" s="41">
        <v>99.4</v>
      </c>
      <c r="E161" s="41">
        <v>100.8</v>
      </c>
      <c r="F161" s="41">
        <v>101.3</v>
      </c>
      <c r="G161" s="41">
        <v>109.6</v>
      </c>
      <c r="H161" s="41">
        <v>112.4</v>
      </c>
      <c r="I161" s="41">
        <v>111.7</v>
      </c>
      <c r="J161" s="41">
        <v>112.6</v>
      </c>
      <c r="K161" s="41">
        <v>114.2</v>
      </c>
      <c r="L161" s="41">
        <v>112.8</v>
      </c>
      <c r="M161" s="41">
        <v>111.7</v>
      </c>
      <c r="N161" s="41">
        <v>112.8</v>
      </c>
      <c r="O161" s="41">
        <v>113.7</v>
      </c>
      <c r="P161" s="41">
        <v>111.4</v>
      </c>
      <c r="Q161" s="41">
        <v>110.9</v>
      </c>
      <c r="R161" s="41">
        <v>112.5</v>
      </c>
      <c r="S161" s="41">
        <v>115</v>
      </c>
      <c r="T161" s="41">
        <v>117.2</v>
      </c>
      <c r="U161" s="41">
        <v>120.8</v>
      </c>
      <c r="V161" s="41">
        <v>120.5</v>
      </c>
      <c r="W161" s="41">
        <v>120.8</v>
      </c>
      <c r="X161" s="41">
        <v>120.7</v>
      </c>
      <c r="Y161" s="41">
        <v>121.8</v>
      </c>
      <c r="Z161" s="41">
        <v>121.5</v>
      </c>
      <c r="AA161" s="41">
        <v>123.8</v>
      </c>
      <c r="AB161" s="41">
        <v>124.6</v>
      </c>
      <c r="AC161" s="41">
        <v>125.9</v>
      </c>
      <c r="AD161" s="41">
        <v>125.7</v>
      </c>
      <c r="AE161" s="41">
        <v>127.3</v>
      </c>
      <c r="AF161" s="41">
        <v>129.4</v>
      </c>
      <c r="AG161" s="41">
        <v>130.9</v>
      </c>
      <c r="AH161" s="41">
        <v>135.4</v>
      </c>
      <c r="AI161" s="41">
        <v>137.4</v>
      </c>
      <c r="AJ161" s="41">
        <v>136.5</v>
      </c>
      <c r="AK161" s="41">
        <v>135.69999999999999</v>
      </c>
      <c r="AL161" s="41">
        <v>136.4</v>
      </c>
      <c r="AM161" s="41">
        <v>137.19999999999999</v>
      </c>
      <c r="AN161" s="41">
        <v>141.1</v>
      </c>
      <c r="AO161" s="41">
        <v>142.19999999999999</v>
      </c>
      <c r="AP161" s="41">
        <v>142.19999999999999</v>
      </c>
      <c r="AQ161" s="41">
        <v>142.19999999999999</v>
      </c>
      <c r="AR161" s="41">
        <v>146.1</v>
      </c>
      <c r="AS161" s="41">
        <v>146.1</v>
      </c>
      <c r="AT161" s="41">
        <v>146.1</v>
      </c>
      <c r="AU161" s="41">
        <v>146.1</v>
      </c>
      <c r="AV161" s="41">
        <v>146.1</v>
      </c>
      <c r="AW161" s="41">
        <v>146.1</v>
      </c>
      <c r="AX161" s="41">
        <v>146.1</v>
      </c>
      <c r="AY161" s="41">
        <v>148</v>
      </c>
      <c r="AZ161" s="41">
        <v>157.5</v>
      </c>
      <c r="BA161" s="41">
        <v>157</v>
      </c>
      <c r="BB161" s="41">
        <v>158</v>
      </c>
      <c r="BC161" s="41">
        <v>162.19999999999999</v>
      </c>
      <c r="BD161" s="41">
        <v>165</v>
      </c>
      <c r="BE161" s="41">
        <v>163.19999999999999</v>
      </c>
      <c r="BF161" s="41">
        <v>153.6</v>
      </c>
      <c r="BG161" s="41">
        <v>151.6</v>
      </c>
      <c r="BH161" s="41">
        <v>164</v>
      </c>
      <c r="BI161" s="41">
        <v>166.8</v>
      </c>
      <c r="BJ161" s="41">
        <v>164</v>
      </c>
      <c r="BK161" s="41">
        <v>162</v>
      </c>
      <c r="BL161" s="41">
        <v>162</v>
      </c>
      <c r="BM161" s="41">
        <v>172.3</v>
      </c>
      <c r="BN161" s="41">
        <v>168.8</v>
      </c>
      <c r="BO161" s="41">
        <v>171.9</v>
      </c>
      <c r="BP161" s="41">
        <v>176.2</v>
      </c>
      <c r="BQ161" s="41">
        <v>177</v>
      </c>
      <c r="BR161" s="41">
        <v>175.7</v>
      </c>
      <c r="BS161" s="41">
        <v>175.7</v>
      </c>
      <c r="BT161" s="41">
        <v>175</v>
      </c>
      <c r="BU161" s="41">
        <v>172.3</v>
      </c>
      <c r="BV161" s="41">
        <v>172.6</v>
      </c>
      <c r="BW161" s="41">
        <v>173.4</v>
      </c>
      <c r="BX161" s="41">
        <v>177.7</v>
      </c>
      <c r="BY161" s="41">
        <v>182.2</v>
      </c>
      <c r="BZ161" s="41">
        <v>180.7</v>
      </c>
      <c r="CA161" s="41">
        <v>185.8</v>
      </c>
      <c r="CB161" s="41">
        <v>185</v>
      </c>
      <c r="CC161" s="41">
        <v>184.7</v>
      </c>
      <c r="CD161" s="41">
        <v>185</v>
      </c>
      <c r="CE161" s="41">
        <v>187.6</v>
      </c>
      <c r="CF161" s="41">
        <v>188.6</v>
      </c>
      <c r="CG161" s="41">
        <v>186.7</v>
      </c>
      <c r="CH161" s="41">
        <v>186.7</v>
      </c>
      <c r="CI161" s="41">
        <v>191.9</v>
      </c>
      <c r="CJ161" s="41">
        <v>191.9</v>
      </c>
      <c r="CK161" s="41">
        <v>192.5</v>
      </c>
      <c r="CL161" s="41">
        <v>194.1</v>
      </c>
    </row>
    <row r="162" spans="1:90" x14ac:dyDescent="0.25">
      <c r="A162" s="38" t="s">
        <v>1921</v>
      </c>
      <c r="B162" s="38" t="s">
        <v>1922</v>
      </c>
      <c r="C162" s="39">
        <v>9.239E-2</v>
      </c>
      <c r="D162" s="41">
        <v>100</v>
      </c>
      <c r="E162" s="41">
        <v>100</v>
      </c>
      <c r="F162" s="41">
        <v>100</v>
      </c>
      <c r="G162" s="41">
        <v>100.3</v>
      </c>
      <c r="H162" s="41">
        <v>100.3</v>
      </c>
      <c r="I162" s="41">
        <v>100.3</v>
      </c>
      <c r="J162" s="41">
        <v>100.3</v>
      </c>
      <c r="K162" s="41">
        <v>100.3</v>
      </c>
      <c r="L162" s="41">
        <v>100.3</v>
      </c>
      <c r="M162" s="41">
        <v>100.3</v>
      </c>
      <c r="N162" s="41">
        <v>100.3</v>
      </c>
      <c r="O162" s="41">
        <v>100.3</v>
      </c>
      <c r="P162" s="41">
        <v>100.3</v>
      </c>
      <c r="Q162" s="41">
        <v>100.3</v>
      </c>
      <c r="R162" s="41">
        <v>100.3</v>
      </c>
      <c r="S162" s="41">
        <v>95.6</v>
      </c>
      <c r="T162" s="41">
        <v>95.6</v>
      </c>
      <c r="U162" s="41">
        <v>95.6</v>
      </c>
      <c r="V162" s="41">
        <v>95.6</v>
      </c>
      <c r="W162" s="41">
        <v>95.6</v>
      </c>
      <c r="X162" s="41">
        <v>95.6</v>
      </c>
      <c r="Y162" s="41">
        <v>95.6</v>
      </c>
      <c r="Z162" s="41">
        <v>95.6</v>
      </c>
      <c r="AA162" s="41">
        <v>95.6</v>
      </c>
      <c r="AB162" s="41">
        <v>95.6</v>
      </c>
      <c r="AC162" s="41">
        <v>95.6</v>
      </c>
      <c r="AD162" s="41">
        <v>95.6</v>
      </c>
      <c r="AE162" s="41">
        <v>96.2</v>
      </c>
      <c r="AF162" s="41">
        <v>96.2</v>
      </c>
      <c r="AG162" s="41">
        <v>96.2</v>
      </c>
      <c r="AH162" s="41">
        <v>96.2</v>
      </c>
      <c r="AI162" s="41">
        <v>96.2</v>
      </c>
      <c r="AJ162" s="41">
        <v>96.2</v>
      </c>
      <c r="AK162" s="41">
        <v>96.2</v>
      </c>
      <c r="AL162" s="41">
        <v>96.2</v>
      </c>
      <c r="AM162" s="41">
        <v>96.2</v>
      </c>
      <c r="AN162" s="41">
        <v>96.2</v>
      </c>
      <c r="AO162" s="41">
        <v>96.2</v>
      </c>
      <c r="AP162" s="41">
        <v>96.2</v>
      </c>
      <c r="AQ162" s="41">
        <v>94.9</v>
      </c>
      <c r="AR162" s="41">
        <v>96.2</v>
      </c>
      <c r="AS162" s="41">
        <v>96.2</v>
      </c>
      <c r="AT162" s="41">
        <v>96.2</v>
      </c>
      <c r="AU162" s="41">
        <v>96.2</v>
      </c>
      <c r="AV162" s="41">
        <v>96.2</v>
      </c>
      <c r="AW162" s="41">
        <v>96.2</v>
      </c>
      <c r="AX162" s="41">
        <v>96.2</v>
      </c>
      <c r="AY162" s="41">
        <v>96.2</v>
      </c>
      <c r="AZ162" s="41">
        <v>84.9</v>
      </c>
      <c r="BA162" s="41">
        <v>84.9</v>
      </c>
      <c r="BB162" s="41">
        <v>84.9</v>
      </c>
      <c r="BC162" s="41">
        <v>118.8</v>
      </c>
      <c r="BD162" s="41">
        <v>118.8</v>
      </c>
      <c r="BE162" s="41">
        <v>118.8</v>
      </c>
      <c r="BF162" s="41">
        <v>118.8</v>
      </c>
      <c r="BG162" s="41">
        <v>118.8</v>
      </c>
      <c r="BH162" s="41">
        <v>118.8</v>
      </c>
      <c r="BI162" s="41">
        <v>118.8</v>
      </c>
      <c r="BJ162" s="41">
        <v>118.8</v>
      </c>
      <c r="BK162" s="41">
        <v>118.8</v>
      </c>
      <c r="BL162" s="41">
        <v>118.8</v>
      </c>
      <c r="BM162" s="41">
        <v>118.8</v>
      </c>
      <c r="BN162" s="41">
        <v>118.8</v>
      </c>
      <c r="BO162" s="41">
        <v>118.8</v>
      </c>
      <c r="BP162" s="41">
        <v>118.8</v>
      </c>
      <c r="BQ162" s="41">
        <v>118.8</v>
      </c>
      <c r="BR162" s="41">
        <v>123.7</v>
      </c>
      <c r="BS162" s="41">
        <v>131.1</v>
      </c>
      <c r="BT162" s="41">
        <v>128</v>
      </c>
      <c r="BU162" s="41">
        <v>123.7</v>
      </c>
      <c r="BV162" s="41">
        <v>131.1</v>
      </c>
      <c r="BW162" s="41">
        <v>131.1</v>
      </c>
      <c r="BX162" s="41">
        <v>131.1</v>
      </c>
      <c r="BY162" s="41">
        <v>131.1</v>
      </c>
      <c r="BZ162" s="41">
        <v>124.9</v>
      </c>
      <c r="CA162" s="41">
        <v>126.2</v>
      </c>
      <c r="CB162" s="41">
        <v>138.5</v>
      </c>
      <c r="CC162" s="41">
        <v>141</v>
      </c>
      <c r="CD162" s="41">
        <v>148.4</v>
      </c>
      <c r="CE162" s="41">
        <v>153.30000000000001</v>
      </c>
      <c r="CF162" s="41">
        <v>147.19999999999999</v>
      </c>
      <c r="CG162" s="41">
        <v>148.4</v>
      </c>
      <c r="CH162" s="41">
        <v>141</v>
      </c>
      <c r="CI162" s="41">
        <v>148.4</v>
      </c>
      <c r="CJ162" s="41">
        <v>147.19999999999999</v>
      </c>
      <c r="CK162" s="41">
        <v>144.1</v>
      </c>
      <c r="CL162" s="41">
        <v>143.5</v>
      </c>
    </row>
    <row r="163" spans="1:90" x14ac:dyDescent="0.25">
      <c r="A163" s="38" t="s">
        <v>1923</v>
      </c>
      <c r="B163" s="38" t="s">
        <v>1924</v>
      </c>
      <c r="C163" s="39">
        <v>1.3401700000000001</v>
      </c>
      <c r="D163" s="41">
        <v>101.5</v>
      </c>
      <c r="E163" s="41">
        <v>101.2</v>
      </c>
      <c r="F163" s="41">
        <v>100.6</v>
      </c>
      <c r="G163" s="41">
        <v>98.9</v>
      </c>
      <c r="H163" s="41">
        <v>99.5</v>
      </c>
      <c r="I163" s="41">
        <v>100.8</v>
      </c>
      <c r="J163" s="41">
        <v>102.4</v>
      </c>
      <c r="K163" s="41">
        <v>102.3</v>
      </c>
      <c r="L163" s="41">
        <v>102.7</v>
      </c>
      <c r="M163" s="41">
        <v>103.5</v>
      </c>
      <c r="N163" s="41">
        <v>105.3</v>
      </c>
      <c r="O163" s="41">
        <v>106.8</v>
      </c>
      <c r="P163" s="41">
        <v>111.9</v>
      </c>
      <c r="Q163" s="41">
        <v>112.6</v>
      </c>
      <c r="R163" s="41">
        <v>110.9</v>
      </c>
      <c r="S163" s="41">
        <v>111.9</v>
      </c>
      <c r="T163" s="41">
        <v>113.8</v>
      </c>
      <c r="U163" s="41">
        <v>114.7</v>
      </c>
      <c r="V163" s="41">
        <v>115.5</v>
      </c>
      <c r="W163" s="41">
        <v>118.5</v>
      </c>
      <c r="X163" s="41">
        <v>122.4</v>
      </c>
      <c r="Y163" s="41">
        <v>123.2</v>
      </c>
      <c r="Z163" s="41">
        <v>125.7</v>
      </c>
      <c r="AA163" s="41">
        <v>126.2</v>
      </c>
      <c r="AB163" s="41">
        <v>124.4</v>
      </c>
      <c r="AC163" s="41">
        <v>123.5</v>
      </c>
      <c r="AD163" s="41">
        <v>121.3</v>
      </c>
      <c r="AE163" s="41">
        <v>120.5</v>
      </c>
      <c r="AF163" s="41">
        <v>118.5</v>
      </c>
      <c r="AG163" s="41">
        <v>119.9</v>
      </c>
      <c r="AH163" s="41">
        <v>124.3</v>
      </c>
      <c r="AI163" s="41">
        <v>125.8</v>
      </c>
      <c r="AJ163" s="41">
        <v>125</v>
      </c>
      <c r="AK163" s="41">
        <v>127.3</v>
      </c>
      <c r="AL163" s="41">
        <v>127.3</v>
      </c>
      <c r="AM163" s="41">
        <v>126.7</v>
      </c>
      <c r="AN163" s="41">
        <v>127.1</v>
      </c>
      <c r="AO163" s="41">
        <v>128.69999999999999</v>
      </c>
      <c r="AP163" s="41">
        <v>129.1</v>
      </c>
      <c r="AQ163" s="41">
        <v>129.1</v>
      </c>
      <c r="AR163" s="41">
        <v>128.69999999999999</v>
      </c>
      <c r="AS163" s="41">
        <v>129.80000000000001</v>
      </c>
      <c r="AT163" s="41">
        <v>130.30000000000001</v>
      </c>
      <c r="AU163" s="41">
        <v>129.9</v>
      </c>
      <c r="AV163" s="41">
        <v>129.9</v>
      </c>
      <c r="AW163" s="41">
        <v>129.69999999999999</v>
      </c>
      <c r="AX163" s="41">
        <v>129.30000000000001</v>
      </c>
      <c r="AY163" s="41">
        <v>128.9</v>
      </c>
      <c r="AZ163" s="41">
        <v>131.6</v>
      </c>
      <c r="BA163" s="41">
        <v>131.9</v>
      </c>
      <c r="BB163" s="41">
        <v>131.5</v>
      </c>
      <c r="BC163" s="41">
        <v>130.4</v>
      </c>
      <c r="BD163" s="41">
        <v>130.30000000000001</v>
      </c>
      <c r="BE163" s="41">
        <v>130.19999999999999</v>
      </c>
      <c r="BF163" s="41">
        <v>130.9</v>
      </c>
      <c r="BG163" s="41">
        <v>132.19999999999999</v>
      </c>
      <c r="BH163" s="41">
        <v>134.9</v>
      </c>
      <c r="BI163" s="41">
        <v>139.1</v>
      </c>
      <c r="BJ163" s="41">
        <v>143.19999999999999</v>
      </c>
      <c r="BK163" s="41">
        <v>143.5</v>
      </c>
      <c r="BL163" s="41">
        <v>146.69999999999999</v>
      </c>
      <c r="BM163" s="41">
        <v>145.9</v>
      </c>
      <c r="BN163" s="41">
        <v>148.30000000000001</v>
      </c>
      <c r="BO163" s="41">
        <v>143.19999999999999</v>
      </c>
      <c r="BP163" s="41">
        <v>142.1</v>
      </c>
      <c r="BQ163" s="41">
        <v>142.6</v>
      </c>
      <c r="BR163" s="41">
        <v>144.30000000000001</v>
      </c>
      <c r="BS163" s="41">
        <v>145.30000000000001</v>
      </c>
      <c r="BT163" s="41">
        <v>145.1</v>
      </c>
      <c r="BU163" s="41">
        <v>146.1</v>
      </c>
      <c r="BV163" s="41">
        <v>146.4</v>
      </c>
      <c r="BW163" s="41">
        <v>146.4</v>
      </c>
      <c r="BX163" s="41">
        <v>149.1</v>
      </c>
      <c r="BY163" s="41">
        <v>149.6</v>
      </c>
      <c r="BZ163" s="41">
        <v>149.30000000000001</v>
      </c>
      <c r="CA163" s="41">
        <v>147.5</v>
      </c>
      <c r="CB163" s="41">
        <v>146.30000000000001</v>
      </c>
      <c r="CC163" s="41">
        <v>146.1</v>
      </c>
      <c r="CD163" s="41">
        <v>146.1</v>
      </c>
      <c r="CE163" s="41">
        <v>146</v>
      </c>
      <c r="CF163" s="41">
        <v>146.1</v>
      </c>
      <c r="CG163" s="41">
        <v>146.19999999999999</v>
      </c>
      <c r="CH163" s="41">
        <v>145.9</v>
      </c>
      <c r="CI163" s="41">
        <v>145.5</v>
      </c>
      <c r="CJ163" s="41">
        <v>145.4</v>
      </c>
      <c r="CK163" s="41">
        <v>146.30000000000001</v>
      </c>
      <c r="CL163" s="41">
        <v>146.9</v>
      </c>
    </row>
    <row r="164" spans="1:90" x14ac:dyDescent="0.25">
      <c r="A164" s="38" t="s">
        <v>1925</v>
      </c>
      <c r="B164" s="38" t="s">
        <v>1926</v>
      </c>
      <c r="C164" s="39">
        <v>0.45223999999999998</v>
      </c>
      <c r="D164" s="41">
        <v>101</v>
      </c>
      <c r="E164" s="41">
        <v>100.3</v>
      </c>
      <c r="F164" s="41">
        <v>99.1</v>
      </c>
      <c r="G164" s="41">
        <v>97</v>
      </c>
      <c r="H164" s="41">
        <v>97.5</v>
      </c>
      <c r="I164" s="41">
        <v>98.6</v>
      </c>
      <c r="J164" s="41">
        <v>101.3</v>
      </c>
      <c r="K164" s="41">
        <v>101.7</v>
      </c>
      <c r="L164" s="41">
        <v>102.2</v>
      </c>
      <c r="M164" s="41">
        <v>103.4</v>
      </c>
      <c r="N164" s="41">
        <v>106.6</v>
      </c>
      <c r="O164" s="41">
        <v>108.7</v>
      </c>
      <c r="P164" s="41">
        <v>112.9</v>
      </c>
      <c r="Q164" s="41">
        <v>113.5</v>
      </c>
      <c r="R164" s="41">
        <v>111.9</v>
      </c>
      <c r="S164" s="41">
        <v>110.1</v>
      </c>
      <c r="T164" s="41">
        <v>111.3</v>
      </c>
      <c r="U164" s="41">
        <v>113.8</v>
      </c>
      <c r="V164" s="41">
        <v>114.8</v>
      </c>
      <c r="W164" s="41">
        <v>119.3</v>
      </c>
      <c r="X164" s="41">
        <v>126.4</v>
      </c>
      <c r="Y164" s="41">
        <v>127.4</v>
      </c>
      <c r="Z164" s="41">
        <v>129.1</v>
      </c>
      <c r="AA164" s="41">
        <v>130.30000000000001</v>
      </c>
      <c r="AB164" s="41">
        <v>129.19999999999999</v>
      </c>
      <c r="AC164" s="41">
        <v>127.9</v>
      </c>
      <c r="AD164" s="41">
        <v>124.2</v>
      </c>
      <c r="AE164" s="41">
        <v>120.9</v>
      </c>
      <c r="AF164" s="41">
        <v>116.7</v>
      </c>
      <c r="AG164" s="41">
        <v>118.6</v>
      </c>
      <c r="AH164" s="41">
        <v>125.3</v>
      </c>
      <c r="AI164" s="41">
        <v>128.9</v>
      </c>
      <c r="AJ164" s="41">
        <v>127.3</v>
      </c>
      <c r="AK164" s="41">
        <v>128.9</v>
      </c>
      <c r="AL164" s="41">
        <v>128</v>
      </c>
      <c r="AM164" s="41">
        <v>127.3</v>
      </c>
      <c r="AN164" s="41">
        <v>128.6</v>
      </c>
      <c r="AO164" s="41">
        <v>129.5</v>
      </c>
      <c r="AP164" s="41">
        <v>129.5</v>
      </c>
      <c r="AQ164" s="41">
        <v>129.6</v>
      </c>
      <c r="AR164" s="41">
        <v>128.6</v>
      </c>
      <c r="AS164" s="41">
        <v>129.19999999999999</v>
      </c>
      <c r="AT164" s="41">
        <v>129.5</v>
      </c>
      <c r="AU164" s="41">
        <v>129.6</v>
      </c>
      <c r="AV164" s="41">
        <v>129.6</v>
      </c>
      <c r="AW164" s="41">
        <v>129.9</v>
      </c>
      <c r="AX164" s="41">
        <v>130.4</v>
      </c>
      <c r="AY164" s="41">
        <v>130</v>
      </c>
      <c r="AZ164" s="41">
        <v>131.5</v>
      </c>
      <c r="BA164" s="41">
        <v>131.6</v>
      </c>
      <c r="BB164" s="41">
        <v>131.5</v>
      </c>
      <c r="BC164" s="41">
        <v>128.80000000000001</v>
      </c>
      <c r="BD164" s="41">
        <v>127.5</v>
      </c>
      <c r="BE164" s="41">
        <v>127.6</v>
      </c>
      <c r="BF164" s="41">
        <v>129.6</v>
      </c>
      <c r="BG164" s="41">
        <v>132.5</v>
      </c>
      <c r="BH164" s="41">
        <v>136.9</v>
      </c>
      <c r="BI164" s="41">
        <v>140.1</v>
      </c>
      <c r="BJ164" s="41">
        <v>145.80000000000001</v>
      </c>
      <c r="BK164" s="41">
        <v>146.30000000000001</v>
      </c>
      <c r="BL164" s="41">
        <v>149</v>
      </c>
      <c r="BM164" s="41">
        <v>148.80000000000001</v>
      </c>
      <c r="BN164" s="41">
        <v>148.4</v>
      </c>
      <c r="BO164" s="41">
        <v>142.30000000000001</v>
      </c>
      <c r="BP164" s="41">
        <v>143.4</v>
      </c>
      <c r="BQ164" s="41">
        <v>144.9</v>
      </c>
      <c r="BR164" s="41">
        <v>146.80000000000001</v>
      </c>
      <c r="BS164" s="41">
        <v>146.9</v>
      </c>
      <c r="BT164" s="41">
        <v>146.9</v>
      </c>
      <c r="BU164" s="41">
        <v>146.80000000000001</v>
      </c>
      <c r="BV164" s="41">
        <v>146.80000000000001</v>
      </c>
      <c r="BW164" s="41">
        <v>146.80000000000001</v>
      </c>
      <c r="BX164" s="41">
        <v>148.4</v>
      </c>
      <c r="BY164" s="41">
        <v>150.4</v>
      </c>
      <c r="BZ164" s="41">
        <v>150.4</v>
      </c>
      <c r="CA164" s="41">
        <v>147.80000000000001</v>
      </c>
      <c r="CB164" s="41">
        <v>146</v>
      </c>
      <c r="CC164" s="41">
        <v>146.1</v>
      </c>
      <c r="CD164" s="41">
        <v>146.30000000000001</v>
      </c>
      <c r="CE164" s="41">
        <v>146.19999999999999</v>
      </c>
      <c r="CF164" s="41">
        <v>146.1</v>
      </c>
      <c r="CG164" s="41">
        <v>145.69999999999999</v>
      </c>
      <c r="CH164" s="41">
        <v>145</v>
      </c>
      <c r="CI164" s="41">
        <v>145.4</v>
      </c>
      <c r="CJ164" s="41">
        <v>144.69999999999999</v>
      </c>
      <c r="CK164" s="41">
        <v>144.9</v>
      </c>
      <c r="CL164" s="41">
        <v>144.9</v>
      </c>
    </row>
    <row r="165" spans="1:90" x14ac:dyDescent="0.25">
      <c r="A165" s="38" t="s">
        <v>1927</v>
      </c>
      <c r="B165" s="38" t="s">
        <v>1928</v>
      </c>
      <c r="C165" s="39">
        <v>0.39334000000000002</v>
      </c>
      <c r="D165" s="41">
        <v>103.2</v>
      </c>
      <c r="E165" s="41">
        <v>102.3</v>
      </c>
      <c r="F165" s="41">
        <v>102</v>
      </c>
      <c r="G165" s="41">
        <v>98.2</v>
      </c>
      <c r="H165" s="41">
        <v>99.6</v>
      </c>
      <c r="I165" s="41">
        <v>102.1</v>
      </c>
      <c r="J165" s="41">
        <v>103.1</v>
      </c>
      <c r="K165" s="41">
        <v>102.5</v>
      </c>
      <c r="L165" s="41">
        <v>102.7</v>
      </c>
      <c r="M165" s="41">
        <v>104.2</v>
      </c>
      <c r="N165" s="41">
        <v>106.8</v>
      </c>
      <c r="O165" s="41">
        <v>109.9</v>
      </c>
      <c r="P165" s="41">
        <v>114.8</v>
      </c>
      <c r="Q165" s="41">
        <v>114.1</v>
      </c>
      <c r="R165" s="41">
        <v>110.8</v>
      </c>
      <c r="S165" s="41">
        <v>116.5</v>
      </c>
      <c r="T165" s="41">
        <v>120.4</v>
      </c>
      <c r="U165" s="41">
        <v>121.1</v>
      </c>
      <c r="V165" s="41">
        <v>120.8</v>
      </c>
      <c r="W165" s="41">
        <v>123.4</v>
      </c>
      <c r="X165" s="41">
        <v>126</v>
      </c>
      <c r="Y165" s="41">
        <v>128.30000000000001</v>
      </c>
      <c r="Z165" s="41">
        <v>134.19999999999999</v>
      </c>
      <c r="AA165" s="41">
        <v>134.9</v>
      </c>
      <c r="AB165" s="41">
        <v>131.80000000000001</v>
      </c>
      <c r="AC165" s="41">
        <v>130.69999999999999</v>
      </c>
      <c r="AD165" s="41">
        <v>127.9</v>
      </c>
      <c r="AE165" s="41">
        <v>124.9</v>
      </c>
      <c r="AF165" s="41">
        <v>124.6</v>
      </c>
      <c r="AG165" s="41">
        <v>125.6</v>
      </c>
      <c r="AH165" s="41">
        <v>129.30000000000001</v>
      </c>
      <c r="AI165" s="41">
        <v>129.5</v>
      </c>
      <c r="AJ165" s="41">
        <v>128.4</v>
      </c>
      <c r="AK165" s="41">
        <v>132.69999999999999</v>
      </c>
      <c r="AL165" s="41">
        <v>134.1</v>
      </c>
      <c r="AM165" s="41">
        <v>134.19999999999999</v>
      </c>
      <c r="AN165" s="41">
        <v>134.5</v>
      </c>
      <c r="AO165" s="41">
        <v>134.5</v>
      </c>
      <c r="AP165" s="41">
        <v>134.69999999999999</v>
      </c>
      <c r="AQ165" s="41">
        <v>134.80000000000001</v>
      </c>
      <c r="AR165" s="41">
        <v>134.19999999999999</v>
      </c>
      <c r="AS165" s="41">
        <v>135.1</v>
      </c>
      <c r="AT165" s="41">
        <v>135.1</v>
      </c>
      <c r="AU165" s="41">
        <v>134.4</v>
      </c>
      <c r="AV165" s="41">
        <v>134.4</v>
      </c>
      <c r="AW165" s="41">
        <v>134.9</v>
      </c>
      <c r="AX165" s="41">
        <v>135.5</v>
      </c>
      <c r="AY165" s="41">
        <v>135</v>
      </c>
      <c r="AZ165" s="41">
        <v>142.19999999999999</v>
      </c>
      <c r="BA165" s="41">
        <v>142.19999999999999</v>
      </c>
      <c r="BB165" s="41">
        <v>141.1</v>
      </c>
      <c r="BC165" s="41">
        <v>139.80000000000001</v>
      </c>
      <c r="BD165" s="41">
        <v>140</v>
      </c>
      <c r="BE165" s="41">
        <v>139</v>
      </c>
      <c r="BF165" s="41">
        <v>137.30000000000001</v>
      </c>
      <c r="BG165" s="41">
        <v>136.5</v>
      </c>
      <c r="BH165" s="41">
        <v>139.30000000000001</v>
      </c>
      <c r="BI165" s="41">
        <v>147.30000000000001</v>
      </c>
      <c r="BJ165" s="41">
        <v>151.5</v>
      </c>
      <c r="BK165" s="41">
        <v>152.80000000000001</v>
      </c>
      <c r="BL165" s="41">
        <v>159.19999999999999</v>
      </c>
      <c r="BM165" s="41">
        <v>156.69999999999999</v>
      </c>
      <c r="BN165" s="41">
        <v>164.6</v>
      </c>
      <c r="BO165" s="41">
        <v>156.80000000000001</v>
      </c>
      <c r="BP165" s="41">
        <v>154.30000000000001</v>
      </c>
      <c r="BQ165" s="41">
        <v>153.19999999999999</v>
      </c>
      <c r="BR165" s="41">
        <v>154.69999999999999</v>
      </c>
      <c r="BS165" s="41">
        <v>155.80000000000001</v>
      </c>
      <c r="BT165" s="41">
        <v>155.69999999999999</v>
      </c>
      <c r="BU165" s="41">
        <v>157.80000000000001</v>
      </c>
      <c r="BV165" s="41">
        <v>158.30000000000001</v>
      </c>
      <c r="BW165" s="41">
        <v>159</v>
      </c>
      <c r="BX165" s="41">
        <v>167.8</v>
      </c>
      <c r="BY165" s="41">
        <v>167.1</v>
      </c>
      <c r="BZ165" s="41">
        <v>166.8</v>
      </c>
      <c r="CA165" s="41">
        <v>164.6</v>
      </c>
      <c r="CB165" s="41">
        <v>163.19999999999999</v>
      </c>
      <c r="CC165" s="41">
        <v>164.2</v>
      </c>
      <c r="CD165" s="41">
        <v>164.7</v>
      </c>
      <c r="CE165" s="41">
        <v>164.5</v>
      </c>
      <c r="CF165" s="41">
        <v>164.3</v>
      </c>
      <c r="CG165" s="41">
        <v>163.80000000000001</v>
      </c>
      <c r="CH165" s="41">
        <v>163.5</v>
      </c>
      <c r="CI165" s="41">
        <v>162.6</v>
      </c>
      <c r="CJ165" s="41">
        <v>163.4</v>
      </c>
      <c r="CK165" s="41">
        <v>164.5</v>
      </c>
      <c r="CL165" s="41">
        <v>164</v>
      </c>
    </row>
    <row r="166" spans="1:90" x14ac:dyDescent="0.25">
      <c r="A166" s="38" t="s">
        <v>1929</v>
      </c>
      <c r="B166" s="38" t="s">
        <v>1930</v>
      </c>
      <c r="C166" s="39">
        <v>9.7339999999999996E-2</v>
      </c>
      <c r="D166" s="41">
        <v>107.8</v>
      </c>
      <c r="E166" s="41">
        <v>107.8</v>
      </c>
      <c r="F166" s="41">
        <v>107.8</v>
      </c>
      <c r="G166" s="41">
        <v>107.8</v>
      </c>
      <c r="H166" s="41">
        <v>107.8</v>
      </c>
      <c r="I166" s="41">
        <v>107.8</v>
      </c>
      <c r="J166" s="41">
        <v>107.8</v>
      </c>
      <c r="K166" s="41">
        <v>107.8</v>
      </c>
      <c r="L166" s="41">
        <v>107.8</v>
      </c>
      <c r="M166" s="41">
        <v>107.8</v>
      </c>
      <c r="N166" s="41">
        <v>107.8</v>
      </c>
      <c r="O166" s="41">
        <v>107.8</v>
      </c>
      <c r="P166" s="41">
        <v>130.80000000000001</v>
      </c>
      <c r="Q166" s="41">
        <v>130.80000000000001</v>
      </c>
      <c r="R166" s="41">
        <v>130.80000000000001</v>
      </c>
      <c r="S166" s="41">
        <v>130.80000000000001</v>
      </c>
      <c r="T166" s="41">
        <v>130.80000000000001</v>
      </c>
      <c r="U166" s="41">
        <v>130.80000000000001</v>
      </c>
      <c r="V166" s="41">
        <v>130.80000000000001</v>
      </c>
      <c r="W166" s="41">
        <v>130.80000000000001</v>
      </c>
      <c r="X166" s="41">
        <v>130.80000000000001</v>
      </c>
      <c r="Y166" s="41">
        <v>130.80000000000001</v>
      </c>
      <c r="Z166" s="41">
        <v>130.80000000000001</v>
      </c>
      <c r="AA166" s="41">
        <v>130.80000000000001</v>
      </c>
      <c r="AB166" s="41">
        <v>123.3</v>
      </c>
      <c r="AC166" s="41">
        <v>123.3</v>
      </c>
      <c r="AD166" s="41">
        <v>123.3</v>
      </c>
      <c r="AE166" s="41">
        <v>123.3</v>
      </c>
      <c r="AF166" s="41">
        <v>123.3</v>
      </c>
      <c r="AG166" s="41">
        <v>123.3</v>
      </c>
      <c r="AH166" s="41">
        <v>123.3</v>
      </c>
      <c r="AI166" s="41">
        <v>123.3</v>
      </c>
      <c r="AJ166" s="41">
        <v>123.3</v>
      </c>
      <c r="AK166" s="41">
        <v>123.3</v>
      </c>
      <c r="AL166" s="41">
        <v>123.3</v>
      </c>
      <c r="AM166" s="41">
        <v>123.3</v>
      </c>
      <c r="AN166" s="41">
        <v>123.3</v>
      </c>
      <c r="AO166" s="41">
        <v>132.9</v>
      </c>
      <c r="AP166" s="41">
        <v>132.9</v>
      </c>
      <c r="AQ166" s="41">
        <v>130.19999999999999</v>
      </c>
      <c r="AR166" s="41">
        <v>128.4</v>
      </c>
      <c r="AS166" s="41">
        <v>131.30000000000001</v>
      </c>
      <c r="AT166" s="41">
        <v>133.9</v>
      </c>
      <c r="AU166" s="41">
        <v>132.69999999999999</v>
      </c>
      <c r="AV166" s="41">
        <v>129.9</v>
      </c>
      <c r="AW166" s="41">
        <v>126.9</v>
      </c>
      <c r="AX166" s="41">
        <v>124.3</v>
      </c>
      <c r="AY166" s="41">
        <v>122.4</v>
      </c>
      <c r="AZ166" s="41">
        <v>118.4</v>
      </c>
      <c r="BA166" s="41">
        <v>119.9</v>
      </c>
      <c r="BB166" s="41">
        <v>117.6</v>
      </c>
      <c r="BC166" s="41">
        <v>119.3</v>
      </c>
      <c r="BD166" s="41">
        <v>120.6</v>
      </c>
      <c r="BE166" s="41">
        <v>118.2</v>
      </c>
      <c r="BF166" s="41">
        <v>125.4</v>
      </c>
      <c r="BG166" s="41">
        <v>127.6</v>
      </c>
      <c r="BH166" s="41">
        <v>125.4</v>
      </c>
      <c r="BI166" s="41">
        <v>126.9</v>
      </c>
      <c r="BJ166" s="41">
        <v>130.4</v>
      </c>
      <c r="BK166" s="41">
        <v>130.4</v>
      </c>
      <c r="BL166" s="41">
        <v>134.5</v>
      </c>
      <c r="BM166" s="41">
        <v>134.19999999999999</v>
      </c>
      <c r="BN166" s="41">
        <v>133.19999999999999</v>
      </c>
      <c r="BO166" s="41">
        <v>131.4</v>
      </c>
      <c r="BP166" s="41">
        <v>131.4</v>
      </c>
      <c r="BQ166" s="41">
        <v>131.4</v>
      </c>
      <c r="BR166" s="41">
        <v>132.6</v>
      </c>
      <c r="BS166" s="41">
        <v>135.69999999999999</v>
      </c>
      <c r="BT166" s="41">
        <v>133.6</v>
      </c>
      <c r="BU166" s="41">
        <v>134.19999999999999</v>
      </c>
      <c r="BV166" s="41">
        <v>136.1</v>
      </c>
      <c r="BW166" s="41">
        <v>136.1</v>
      </c>
      <c r="BX166" s="41">
        <v>136.1</v>
      </c>
      <c r="BY166" s="41">
        <v>136.1</v>
      </c>
      <c r="BZ166" s="41">
        <v>136.1</v>
      </c>
      <c r="CA166" s="41">
        <v>136.1</v>
      </c>
      <c r="CB166" s="41">
        <v>136.1</v>
      </c>
      <c r="CC166" s="41">
        <v>136.1</v>
      </c>
      <c r="CD166" s="41">
        <v>136.1</v>
      </c>
      <c r="CE166" s="41">
        <v>136.1</v>
      </c>
      <c r="CF166" s="41">
        <v>136.1</v>
      </c>
      <c r="CG166" s="41">
        <v>136.1</v>
      </c>
      <c r="CH166" s="41">
        <v>136.1</v>
      </c>
      <c r="CI166" s="41">
        <v>136.1</v>
      </c>
      <c r="CJ166" s="41">
        <v>136.1</v>
      </c>
      <c r="CK166" s="41">
        <v>136.1</v>
      </c>
      <c r="CL166" s="41">
        <v>136.1</v>
      </c>
    </row>
    <row r="167" spans="1:90" x14ac:dyDescent="0.25">
      <c r="A167" s="38" t="s">
        <v>1931</v>
      </c>
      <c r="B167" s="38" t="s">
        <v>1932</v>
      </c>
      <c r="C167" s="39">
        <v>8.4989999999999996E-2</v>
      </c>
      <c r="D167" s="41">
        <v>99.7</v>
      </c>
      <c r="E167" s="41">
        <v>104.6</v>
      </c>
      <c r="F167" s="41">
        <v>100.1</v>
      </c>
      <c r="G167" s="41">
        <v>96</v>
      </c>
      <c r="H167" s="41">
        <v>95.8</v>
      </c>
      <c r="I167" s="41">
        <v>98.5</v>
      </c>
      <c r="J167" s="41">
        <v>101.5</v>
      </c>
      <c r="K167" s="41">
        <v>101.9</v>
      </c>
      <c r="L167" s="41">
        <v>101.6</v>
      </c>
      <c r="M167" s="41">
        <v>105</v>
      </c>
      <c r="N167" s="41">
        <v>107.6</v>
      </c>
      <c r="O167" s="41">
        <v>109.1</v>
      </c>
      <c r="P167" s="41">
        <v>115.5</v>
      </c>
      <c r="Q167" s="41">
        <v>120.2</v>
      </c>
      <c r="R167" s="41">
        <v>118.7</v>
      </c>
      <c r="S167" s="41">
        <v>112.9</v>
      </c>
      <c r="T167" s="41">
        <v>115.4</v>
      </c>
      <c r="U167" s="41">
        <v>115.5</v>
      </c>
      <c r="V167" s="41">
        <v>117.5</v>
      </c>
      <c r="W167" s="41">
        <v>126.3</v>
      </c>
      <c r="X167" s="41">
        <v>137.80000000000001</v>
      </c>
      <c r="Y167" s="41">
        <v>137.9</v>
      </c>
      <c r="Z167" s="41">
        <v>139.80000000000001</v>
      </c>
      <c r="AA167" s="41">
        <v>139.19999999999999</v>
      </c>
      <c r="AB167" s="41">
        <v>137.5</v>
      </c>
      <c r="AC167" s="41">
        <v>138.9</v>
      </c>
      <c r="AD167" s="41">
        <v>135.6</v>
      </c>
      <c r="AE167" s="41">
        <v>130.30000000000001</v>
      </c>
      <c r="AF167" s="41">
        <v>123.7</v>
      </c>
      <c r="AG167" s="41">
        <v>125.2</v>
      </c>
      <c r="AH167" s="41">
        <v>136.1</v>
      </c>
      <c r="AI167" s="41">
        <v>138.4</v>
      </c>
      <c r="AJ167" s="41">
        <v>140</v>
      </c>
      <c r="AK167" s="41">
        <v>142.80000000000001</v>
      </c>
      <c r="AL167" s="41">
        <v>141.6</v>
      </c>
      <c r="AM167" s="41">
        <v>136.1</v>
      </c>
      <c r="AN167" s="41">
        <v>137</v>
      </c>
      <c r="AO167" s="41">
        <v>139.1</v>
      </c>
      <c r="AP167" s="41">
        <v>141.4</v>
      </c>
      <c r="AQ167" s="41">
        <v>140.9</v>
      </c>
      <c r="AR167" s="41">
        <v>137.19999999999999</v>
      </c>
      <c r="AS167" s="41">
        <v>137.6</v>
      </c>
      <c r="AT167" s="41">
        <v>139.19999999999999</v>
      </c>
      <c r="AU167" s="41">
        <v>140</v>
      </c>
      <c r="AV167" s="41">
        <v>140.30000000000001</v>
      </c>
      <c r="AW167" s="41">
        <v>142.80000000000001</v>
      </c>
      <c r="AX167" s="41">
        <v>142.6</v>
      </c>
      <c r="AY167" s="41">
        <v>141.5</v>
      </c>
      <c r="AZ167" s="41">
        <v>146.1</v>
      </c>
      <c r="BA167" s="41">
        <v>145.69999999999999</v>
      </c>
      <c r="BB167" s="41">
        <v>146.6</v>
      </c>
      <c r="BC167" s="41">
        <v>144.19999999999999</v>
      </c>
      <c r="BD167" s="41">
        <v>142.19999999999999</v>
      </c>
      <c r="BE167" s="41">
        <v>140.69999999999999</v>
      </c>
      <c r="BF167" s="41">
        <v>144</v>
      </c>
      <c r="BG167" s="41">
        <v>149.5</v>
      </c>
      <c r="BH167" s="41">
        <v>158.69999999999999</v>
      </c>
      <c r="BI167" s="41">
        <v>162.80000000000001</v>
      </c>
      <c r="BJ167" s="41">
        <v>170</v>
      </c>
      <c r="BK167" s="41">
        <v>169.1</v>
      </c>
      <c r="BL167" s="41">
        <v>171.5</v>
      </c>
      <c r="BM167" s="41">
        <v>172.3</v>
      </c>
      <c r="BN167" s="41">
        <v>175.9</v>
      </c>
      <c r="BO167" s="41">
        <v>166.9</v>
      </c>
      <c r="BP167" s="41">
        <v>157.1</v>
      </c>
      <c r="BQ167" s="41">
        <v>161.30000000000001</v>
      </c>
      <c r="BR167" s="41">
        <v>165.7</v>
      </c>
      <c r="BS167" s="41">
        <v>169.8</v>
      </c>
      <c r="BT167" s="41">
        <v>172.1</v>
      </c>
      <c r="BU167" s="41">
        <v>171.8</v>
      </c>
      <c r="BV167" s="41">
        <v>170.8</v>
      </c>
      <c r="BW167" s="41">
        <v>170.8</v>
      </c>
      <c r="BX167" s="41">
        <v>171.7</v>
      </c>
      <c r="BY167" s="41">
        <v>174.6</v>
      </c>
      <c r="BZ167" s="41">
        <v>174.3</v>
      </c>
      <c r="CA167" s="41">
        <v>167.5</v>
      </c>
      <c r="CB167" s="41">
        <v>161.9</v>
      </c>
      <c r="CC167" s="41">
        <v>161.69999999999999</v>
      </c>
      <c r="CD167" s="41">
        <v>163.6</v>
      </c>
      <c r="CE167" s="41">
        <v>165.3</v>
      </c>
      <c r="CF167" s="41">
        <v>165.2</v>
      </c>
      <c r="CG167" s="41">
        <v>165.7</v>
      </c>
      <c r="CH167" s="41">
        <v>164.9</v>
      </c>
      <c r="CI167" s="41">
        <v>165.5</v>
      </c>
      <c r="CJ167" s="41">
        <v>165.3</v>
      </c>
      <c r="CK167" s="41">
        <v>165.6</v>
      </c>
      <c r="CL167" s="41">
        <v>167.4</v>
      </c>
    </row>
    <row r="168" spans="1:90" x14ac:dyDescent="0.25">
      <c r="A168" s="38" t="s">
        <v>1933</v>
      </c>
      <c r="B168" s="38" t="s">
        <v>1934</v>
      </c>
      <c r="C168" s="39">
        <v>0.11785</v>
      </c>
      <c r="D168" s="41">
        <v>96.4</v>
      </c>
      <c r="E168" s="41">
        <v>93.8</v>
      </c>
      <c r="F168" s="41">
        <v>96.4</v>
      </c>
      <c r="G168" s="41">
        <v>94.5</v>
      </c>
      <c r="H168" s="41">
        <v>96.5</v>
      </c>
      <c r="I168" s="41">
        <v>97.3</v>
      </c>
      <c r="J168" s="41">
        <v>99.2</v>
      </c>
      <c r="K168" s="41">
        <v>98.7</v>
      </c>
      <c r="L168" s="41">
        <v>97.9</v>
      </c>
      <c r="M168" s="41">
        <v>95.9</v>
      </c>
      <c r="N168" s="41">
        <v>97.1</v>
      </c>
      <c r="O168" s="41">
        <v>94.8</v>
      </c>
      <c r="P168" s="41">
        <v>93.4</v>
      </c>
      <c r="Q168" s="41">
        <v>94.4</v>
      </c>
      <c r="R168" s="41">
        <v>94.8</v>
      </c>
      <c r="S168" s="41">
        <v>98.8</v>
      </c>
      <c r="T168" s="41">
        <v>100.7</v>
      </c>
      <c r="U168" s="41">
        <v>98.9</v>
      </c>
      <c r="V168" s="41">
        <v>103.2</v>
      </c>
      <c r="W168" s="41">
        <v>105.1</v>
      </c>
      <c r="X168" s="41">
        <v>104.9</v>
      </c>
      <c r="Y168" s="41">
        <v>102.3</v>
      </c>
      <c r="Z168" s="41">
        <v>104.7</v>
      </c>
      <c r="AA168" s="41">
        <v>102.5</v>
      </c>
      <c r="AB168" s="41">
        <v>104.2</v>
      </c>
      <c r="AC168" s="41">
        <v>101.6</v>
      </c>
      <c r="AD168" s="41">
        <v>102.2</v>
      </c>
      <c r="AE168" s="41">
        <v>113.9</v>
      </c>
      <c r="AF168" s="41">
        <v>112.7</v>
      </c>
      <c r="AG168" s="41">
        <v>115.7</v>
      </c>
      <c r="AH168" s="41">
        <v>118.6</v>
      </c>
      <c r="AI168" s="41">
        <v>120.3</v>
      </c>
      <c r="AJ168" s="41">
        <v>119.3</v>
      </c>
      <c r="AK168" s="41">
        <v>123.2</v>
      </c>
      <c r="AL168" s="41">
        <v>122.5</v>
      </c>
      <c r="AM168" s="41">
        <v>122</v>
      </c>
      <c r="AN168" s="41">
        <v>118.1</v>
      </c>
      <c r="AO168" s="41">
        <v>121.3</v>
      </c>
      <c r="AP168" s="41">
        <v>123.9</v>
      </c>
      <c r="AQ168" s="41">
        <v>123.6</v>
      </c>
      <c r="AR168" s="41">
        <v>126.9</v>
      </c>
      <c r="AS168" s="41">
        <v>130.80000000000001</v>
      </c>
      <c r="AT168" s="41">
        <v>132.30000000000001</v>
      </c>
      <c r="AU168" s="41">
        <v>129.5</v>
      </c>
      <c r="AV168" s="41">
        <v>129.69999999999999</v>
      </c>
      <c r="AW168" s="41">
        <v>125.8</v>
      </c>
      <c r="AX168" s="41">
        <v>125.8</v>
      </c>
      <c r="AY168" s="41">
        <v>125.8</v>
      </c>
      <c r="AZ168" s="41">
        <v>129.4</v>
      </c>
      <c r="BA168" s="41">
        <v>129.4</v>
      </c>
      <c r="BB168" s="41">
        <v>129.4</v>
      </c>
      <c r="BC168" s="41">
        <v>128.9</v>
      </c>
      <c r="BD168" s="41">
        <v>128.9</v>
      </c>
      <c r="BE168" s="41">
        <v>128</v>
      </c>
      <c r="BF168" s="41">
        <v>127.7</v>
      </c>
      <c r="BG168" s="41">
        <v>127.8</v>
      </c>
      <c r="BH168" s="41">
        <v>128.19999999999999</v>
      </c>
      <c r="BI168" s="41">
        <v>128.80000000000001</v>
      </c>
      <c r="BJ168" s="41">
        <v>127.9</v>
      </c>
      <c r="BK168" s="41">
        <v>123.4</v>
      </c>
      <c r="BL168" s="41">
        <v>119</v>
      </c>
      <c r="BM168" s="41">
        <v>119.6</v>
      </c>
      <c r="BN168" s="41">
        <v>119.8</v>
      </c>
      <c r="BO168" s="41">
        <v>119.8</v>
      </c>
      <c r="BP168" s="41">
        <v>119.7</v>
      </c>
      <c r="BQ168" s="41">
        <v>120.9</v>
      </c>
      <c r="BR168" s="41">
        <v>122.6</v>
      </c>
      <c r="BS168" s="41">
        <v>125.2</v>
      </c>
      <c r="BT168" s="41">
        <v>123</v>
      </c>
      <c r="BU168" s="41">
        <v>124.7</v>
      </c>
      <c r="BV168" s="41">
        <v>125.7</v>
      </c>
      <c r="BW168" s="41">
        <v>123.9</v>
      </c>
      <c r="BX168" s="41">
        <v>122</v>
      </c>
      <c r="BY168" s="41">
        <v>120</v>
      </c>
      <c r="BZ168" s="41">
        <v>120</v>
      </c>
      <c r="CA168" s="41">
        <v>120.7</v>
      </c>
      <c r="CB168" s="41">
        <v>121.4</v>
      </c>
      <c r="CC168" s="41">
        <v>121.4</v>
      </c>
      <c r="CD168" s="41">
        <v>124.1</v>
      </c>
      <c r="CE168" s="41">
        <v>123.8</v>
      </c>
      <c r="CF168" s="41">
        <v>125</v>
      </c>
      <c r="CG168" s="41">
        <v>126.2</v>
      </c>
      <c r="CH168" s="41">
        <v>125.5</v>
      </c>
      <c r="CI168" s="41">
        <v>122.9</v>
      </c>
      <c r="CJ168" s="41">
        <v>120</v>
      </c>
      <c r="CK168" s="41">
        <v>119</v>
      </c>
      <c r="CL168" s="41">
        <v>121.2</v>
      </c>
    </row>
    <row r="169" spans="1:90" x14ac:dyDescent="0.25">
      <c r="A169" s="38" t="s">
        <v>1935</v>
      </c>
      <c r="B169" s="38" t="s">
        <v>1936</v>
      </c>
      <c r="C169" s="39">
        <v>9.0660000000000004E-2</v>
      </c>
      <c r="D169" s="41">
        <v>103.4</v>
      </c>
      <c r="E169" s="41">
        <v>103.4</v>
      </c>
      <c r="F169" s="41">
        <v>103.4</v>
      </c>
      <c r="G169" s="41">
        <v>103.4</v>
      </c>
      <c r="H169" s="41">
        <v>103.4</v>
      </c>
      <c r="I169" s="41">
        <v>103.4</v>
      </c>
      <c r="J169" s="41">
        <v>103.4</v>
      </c>
      <c r="K169" s="41">
        <v>103.4</v>
      </c>
      <c r="L169" s="41">
        <v>103.4</v>
      </c>
      <c r="M169" s="41">
        <v>103.4</v>
      </c>
      <c r="N169" s="41">
        <v>101.3</v>
      </c>
      <c r="O169" s="41">
        <v>101.8</v>
      </c>
      <c r="P169" s="41">
        <v>102.9</v>
      </c>
      <c r="Q169" s="41">
        <v>105.1</v>
      </c>
      <c r="R169" s="41">
        <v>103.4</v>
      </c>
      <c r="S169" s="41">
        <v>103.4</v>
      </c>
      <c r="T169" s="41">
        <v>103.4</v>
      </c>
      <c r="U169" s="41">
        <v>103.4</v>
      </c>
      <c r="V169" s="41">
        <v>103.4</v>
      </c>
      <c r="W169" s="41">
        <v>103.4</v>
      </c>
      <c r="X169" s="41">
        <v>103.4</v>
      </c>
      <c r="Y169" s="41">
        <v>103.4</v>
      </c>
      <c r="Z169" s="41">
        <v>103.4</v>
      </c>
      <c r="AA169" s="41">
        <v>103.4</v>
      </c>
      <c r="AB169" s="41">
        <v>103.4</v>
      </c>
      <c r="AC169" s="41">
        <v>103.4</v>
      </c>
      <c r="AD169" s="41">
        <v>103.4</v>
      </c>
      <c r="AE169" s="41">
        <v>105.3</v>
      </c>
      <c r="AF169" s="41">
        <v>106.2</v>
      </c>
      <c r="AG169" s="41">
        <v>108.5</v>
      </c>
      <c r="AH169" s="41">
        <v>108.8</v>
      </c>
      <c r="AI169" s="41">
        <v>108.8</v>
      </c>
      <c r="AJ169" s="41">
        <v>108.8</v>
      </c>
      <c r="AK169" s="41">
        <v>108.8</v>
      </c>
      <c r="AL169" s="41">
        <v>108.8</v>
      </c>
      <c r="AM169" s="41">
        <v>108.8</v>
      </c>
      <c r="AN169" s="41">
        <v>108.8</v>
      </c>
      <c r="AO169" s="41">
        <v>108.8</v>
      </c>
      <c r="AP169" s="41">
        <v>108.8</v>
      </c>
      <c r="AQ169" s="41">
        <v>108.8</v>
      </c>
      <c r="AR169" s="41">
        <v>108.9</v>
      </c>
      <c r="AS169" s="41">
        <v>109.9</v>
      </c>
      <c r="AT169" s="41">
        <v>107.6</v>
      </c>
      <c r="AU169" s="41">
        <v>106</v>
      </c>
      <c r="AV169" s="41">
        <v>104.6</v>
      </c>
      <c r="AW169" s="41">
        <v>104.6</v>
      </c>
      <c r="AX169" s="41">
        <v>104.6</v>
      </c>
      <c r="AY169" s="41">
        <v>104.6</v>
      </c>
      <c r="AZ169" s="41">
        <v>100.9</v>
      </c>
      <c r="BA169" s="41">
        <v>100.9</v>
      </c>
      <c r="BB169" s="41">
        <v>100.9</v>
      </c>
      <c r="BC169" s="41">
        <v>100.9</v>
      </c>
      <c r="BD169" s="41">
        <v>107.5</v>
      </c>
      <c r="BE169" s="41">
        <v>112.4</v>
      </c>
      <c r="BF169" s="41">
        <v>110</v>
      </c>
      <c r="BG169" s="41">
        <v>111.5</v>
      </c>
      <c r="BH169" s="41">
        <v>110.5</v>
      </c>
      <c r="BI169" s="41">
        <v>115.8</v>
      </c>
      <c r="BJ169" s="41">
        <v>122.4</v>
      </c>
      <c r="BK169" s="41">
        <v>126.4</v>
      </c>
      <c r="BL169" s="41">
        <v>130.80000000000001</v>
      </c>
      <c r="BM169" s="41">
        <v>130.1</v>
      </c>
      <c r="BN169" s="41">
        <v>130.30000000000001</v>
      </c>
      <c r="BO169" s="41">
        <v>129.80000000000001</v>
      </c>
      <c r="BP169" s="41">
        <v>129.69999999999999</v>
      </c>
      <c r="BQ169" s="41">
        <v>128</v>
      </c>
      <c r="BR169" s="41">
        <v>128</v>
      </c>
      <c r="BS169" s="41">
        <v>128</v>
      </c>
      <c r="BT169" s="41">
        <v>128</v>
      </c>
      <c r="BU169" s="41">
        <v>131.80000000000001</v>
      </c>
      <c r="BV169" s="41">
        <v>132.69999999999999</v>
      </c>
      <c r="BW169" s="41">
        <v>132.69999999999999</v>
      </c>
      <c r="BX169" s="41">
        <v>132.69999999999999</v>
      </c>
      <c r="BY169" s="41">
        <v>132.9</v>
      </c>
      <c r="BZ169" s="41">
        <v>130.1</v>
      </c>
      <c r="CA169" s="41">
        <v>130.4</v>
      </c>
      <c r="CB169" s="41">
        <v>131.69999999999999</v>
      </c>
      <c r="CC169" s="41">
        <v>124.6</v>
      </c>
      <c r="CD169" s="41">
        <v>117.7</v>
      </c>
      <c r="CE169" s="41">
        <v>116.8</v>
      </c>
      <c r="CF169" s="41">
        <v>117.7</v>
      </c>
      <c r="CG169" s="41">
        <v>121</v>
      </c>
      <c r="CH169" s="41">
        <v>124.6</v>
      </c>
      <c r="CI169" s="41">
        <v>122.2</v>
      </c>
      <c r="CJ169" s="41">
        <v>124.6</v>
      </c>
      <c r="CK169" s="41">
        <v>132.19999999999999</v>
      </c>
      <c r="CL169" s="41">
        <v>137.19999999999999</v>
      </c>
    </row>
    <row r="170" spans="1:90" x14ac:dyDescent="0.25">
      <c r="A170" s="38" t="s">
        <v>1937</v>
      </c>
      <c r="B170" s="38" t="s">
        <v>1938</v>
      </c>
      <c r="C170" s="39">
        <v>3.7499999999999999E-2</v>
      </c>
      <c r="D170" s="41">
        <v>100</v>
      </c>
      <c r="E170" s="41">
        <v>100</v>
      </c>
      <c r="F170" s="41">
        <v>100</v>
      </c>
      <c r="G170" s="41">
        <v>100</v>
      </c>
      <c r="H170" s="41">
        <v>100</v>
      </c>
      <c r="I170" s="41">
        <v>100</v>
      </c>
      <c r="J170" s="41">
        <v>100</v>
      </c>
      <c r="K170" s="41">
        <v>100</v>
      </c>
      <c r="L170" s="41">
        <v>100</v>
      </c>
      <c r="M170" s="41">
        <v>100</v>
      </c>
      <c r="N170" s="41">
        <v>100</v>
      </c>
      <c r="O170" s="41">
        <v>100</v>
      </c>
      <c r="P170" s="41">
        <v>107</v>
      </c>
      <c r="Q170" s="41">
        <v>107</v>
      </c>
      <c r="R170" s="41">
        <v>107</v>
      </c>
      <c r="S170" s="41">
        <v>107</v>
      </c>
      <c r="T170" s="41">
        <v>107</v>
      </c>
      <c r="U170" s="41">
        <v>107</v>
      </c>
      <c r="V170" s="41">
        <v>107</v>
      </c>
      <c r="W170" s="41">
        <v>107</v>
      </c>
      <c r="X170" s="41">
        <v>107</v>
      </c>
      <c r="Y170" s="41">
        <v>107</v>
      </c>
      <c r="Z170" s="41">
        <v>107</v>
      </c>
      <c r="AA170" s="41">
        <v>107</v>
      </c>
      <c r="AB170" s="41">
        <v>107</v>
      </c>
      <c r="AC170" s="41">
        <v>107</v>
      </c>
      <c r="AD170" s="41">
        <v>107</v>
      </c>
      <c r="AE170" s="41">
        <v>107</v>
      </c>
      <c r="AF170" s="41">
        <v>107</v>
      </c>
      <c r="AG170" s="41">
        <v>107</v>
      </c>
      <c r="AH170" s="41">
        <v>107</v>
      </c>
      <c r="AI170" s="41">
        <v>107</v>
      </c>
      <c r="AJ170" s="41">
        <v>107</v>
      </c>
      <c r="AK170" s="41">
        <v>107</v>
      </c>
      <c r="AL170" s="41">
        <v>107</v>
      </c>
      <c r="AM170" s="41">
        <v>107</v>
      </c>
      <c r="AN170" s="41">
        <v>107</v>
      </c>
      <c r="AO170" s="41">
        <v>107</v>
      </c>
      <c r="AP170" s="41">
        <v>107</v>
      </c>
      <c r="AQ170" s="41">
        <v>107</v>
      </c>
      <c r="AR170" s="41">
        <v>107</v>
      </c>
      <c r="AS170" s="41">
        <v>107</v>
      </c>
      <c r="AT170" s="41">
        <v>107</v>
      </c>
      <c r="AU170" s="41">
        <v>107</v>
      </c>
      <c r="AV170" s="41">
        <v>107</v>
      </c>
      <c r="AW170" s="41">
        <v>107</v>
      </c>
      <c r="AX170" s="41">
        <v>107</v>
      </c>
      <c r="AY170" s="41">
        <v>107</v>
      </c>
      <c r="AZ170" s="41">
        <v>107</v>
      </c>
      <c r="BA170" s="41">
        <v>107</v>
      </c>
      <c r="BB170" s="41">
        <v>107</v>
      </c>
      <c r="BC170" s="41">
        <v>107</v>
      </c>
      <c r="BD170" s="41">
        <v>107</v>
      </c>
      <c r="BE170" s="41">
        <v>107</v>
      </c>
      <c r="BF170" s="41">
        <v>107</v>
      </c>
      <c r="BG170" s="41">
        <v>107</v>
      </c>
      <c r="BH170" s="41">
        <v>107</v>
      </c>
      <c r="BI170" s="41">
        <v>107</v>
      </c>
      <c r="BJ170" s="41">
        <v>107</v>
      </c>
      <c r="BK170" s="41">
        <v>107</v>
      </c>
      <c r="BL170" s="41">
        <v>107</v>
      </c>
      <c r="BM170" s="41">
        <v>107</v>
      </c>
      <c r="BN170" s="41">
        <v>107</v>
      </c>
      <c r="BO170" s="41">
        <v>107</v>
      </c>
      <c r="BP170" s="41">
        <v>107</v>
      </c>
      <c r="BQ170" s="41">
        <v>107</v>
      </c>
      <c r="BR170" s="41">
        <v>107</v>
      </c>
      <c r="BS170" s="41">
        <v>107</v>
      </c>
      <c r="BT170" s="41">
        <v>107</v>
      </c>
      <c r="BU170" s="41">
        <v>107</v>
      </c>
      <c r="BV170" s="41">
        <v>107</v>
      </c>
      <c r="BW170" s="41">
        <v>107</v>
      </c>
      <c r="BX170" s="41">
        <v>107</v>
      </c>
      <c r="BY170" s="41">
        <v>107</v>
      </c>
      <c r="BZ170" s="41">
        <v>107</v>
      </c>
      <c r="CA170" s="41">
        <v>107</v>
      </c>
      <c r="CB170" s="41">
        <v>107</v>
      </c>
      <c r="CC170" s="41">
        <v>107</v>
      </c>
      <c r="CD170" s="41">
        <v>107</v>
      </c>
      <c r="CE170" s="41">
        <v>107</v>
      </c>
      <c r="CF170" s="41">
        <v>107</v>
      </c>
      <c r="CG170" s="41">
        <v>107</v>
      </c>
      <c r="CH170" s="41">
        <v>107</v>
      </c>
      <c r="CI170" s="41">
        <v>107</v>
      </c>
      <c r="CJ170" s="41">
        <v>107</v>
      </c>
      <c r="CK170" s="41">
        <v>107</v>
      </c>
      <c r="CL170" s="41">
        <v>107</v>
      </c>
    </row>
    <row r="171" spans="1:90" x14ac:dyDescent="0.25">
      <c r="A171" s="38" t="s">
        <v>1939</v>
      </c>
      <c r="B171" s="38" t="s">
        <v>1940</v>
      </c>
      <c r="C171" s="39">
        <v>1.5720000000000001E-2</v>
      </c>
      <c r="D171" s="41">
        <v>100</v>
      </c>
      <c r="E171" s="41">
        <v>100</v>
      </c>
      <c r="F171" s="41">
        <v>100</v>
      </c>
      <c r="G171" s="41">
        <v>112.5</v>
      </c>
      <c r="H171" s="41">
        <v>112.5</v>
      </c>
      <c r="I171" s="41">
        <v>112.5</v>
      </c>
      <c r="J171" s="41">
        <v>112.5</v>
      </c>
      <c r="K171" s="41">
        <v>112.5</v>
      </c>
      <c r="L171" s="41">
        <v>112.5</v>
      </c>
      <c r="M171" s="41">
        <v>112.5</v>
      </c>
      <c r="N171" s="41">
        <v>112.5</v>
      </c>
      <c r="O171" s="41">
        <v>112.5</v>
      </c>
      <c r="P171" s="41">
        <v>112.5</v>
      </c>
      <c r="Q171" s="41">
        <v>112.5</v>
      </c>
      <c r="R171" s="41">
        <v>112.5</v>
      </c>
      <c r="S171" s="41">
        <v>118.8</v>
      </c>
      <c r="T171" s="41">
        <v>118.8</v>
      </c>
      <c r="U171" s="41">
        <v>118.8</v>
      </c>
      <c r="V171" s="41">
        <v>118.8</v>
      </c>
      <c r="W171" s="41">
        <v>118.8</v>
      </c>
      <c r="X171" s="41">
        <v>118.8</v>
      </c>
      <c r="Y171" s="41">
        <v>118.8</v>
      </c>
      <c r="Z171" s="41">
        <v>118.8</v>
      </c>
      <c r="AA171" s="41">
        <v>118.8</v>
      </c>
      <c r="AB171" s="41">
        <v>118.8</v>
      </c>
      <c r="AC171" s="41">
        <v>118.8</v>
      </c>
      <c r="AD171" s="41">
        <v>118.8</v>
      </c>
      <c r="AE171" s="41">
        <v>125</v>
      </c>
      <c r="AF171" s="41">
        <v>125</v>
      </c>
      <c r="AG171" s="41">
        <v>125</v>
      </c>
      <c r="AH171" s="41">
        <v>125</v>
      </c>
      <c r="AI171" s="41">
        <v>125</v>
      </c>
      <c r="AJ171" s="41">
        <v>125</v>
      </c>
      <c r="AK171" s="41">
        <v>125</v>
      </c>
      <c r="AL171" s="41">
        <v>125</v>
      </c>
      <c r="AM171" s="41">
        <v>125</v>
      </c>
      <c r="AN171" s="41">
        <v>125</v>
      </c>
      <c r="AO171" s="41">
        <v>125</v>
      </c>
      <c r="AP171" s="41">
        <v>125</v>
      </c>
      <c r="AQ171" s="41">
        <v>125</v>
      </c>
      <c r="AR171" s="41">
        <v>125</v>
      </c>
      <c r="AS171" s="41">
        <v>125</v>
      </c>
      <c r="AT171" s="41">
        <v>125</v>
      </c>
      <c r="AU171" s="41">
        <v>137.5</v>
      </c>
      <c r="AV171" s="41">
        <v>140.6</v>
      </c>
      <c r="AW171" s="41">
        <v>140.6</v>
      </c>
      <c r="AX171" s="41">
        <v>140.6</v>
      </c>
      <c r="AY171" s="41">
        <v>140.6</v>
      </c>
      <c r="AZ171" s="41">
        <v>140.6</v>
      </c>
      <c r="BA171" s="41">
        <v>140.6</v>
      </c>
      <c r="BB171" s="41">
        <v>140.6</v>
      </c>
      <c r="BC171" s="41">
        <v>140.6</v>
      </c>
      <c r="BD171" s="41">
        <v>140.6</v>
      </c>
      <c r="BE171" s="41">
        <v>140.6</v>
      </c>
      <c r="BF171" s="41">
        <v>140.6</v>
      </c>
      <c r="BG171" s="41">
        <v>140.6</v>
      </c>
      <c r="BH171" s="41">
        <v>140.6</v>
      </c>
      <c r="BI171" s="41">
        <v>140.6</v>
      </c>
      <c r="BJ171" s="41">
        <v>140.6</v>
      </c>
      <c r="BK171" s="41">
        <v>140.6</v>
      </c>
      <c r="BL171" s="41">
        <v>140.6</v>
      </c>
      <c r="BM171" s="41">
        <v>140.6</v>
      </c>
      <c r="BN171" s="41">
        <v>140.6</v>
      </c>
      <c r="BO171" s="41">
        <v>140.6</v>
      </c>
      <c r="BP171" s="41">
        <v>140.6</v>
      </c>
      <c r="BQ171" s="41">
        <v>140.6</v>
      </c>
      <c r="BR171" s="41">
        <v>140.6</v>
      </c>
      <c r="BS171" s="41">
        <v>140.6</v>
      </c>
      <c r="BT171" s="41">
        <v>140.6</v>
      </c>
      <c r="BU171" s="41">
        <v>140.6</v>
      </c>
      <c r="BV171" s="41">
        <v>140.6</v>
      </c>
      <c r="BW171" s="41">
        <v>140.6</v>
      </c>
      <c r="BX171" s="41">
        <v>140.6</v>
      </c>
      <c r="BY171" s="41">
        <v>140.6</v>
      </c>
      <c r="BZ171" s="41">
        <v>140.6</v>
      </c>
      <c r="CA171" s="41">
        <v>140.6</v>
      </c>
      <c r="CB171" s="41">
        <v>140.6</v>
      </c>
      <c r="CC171" s="41">
        <v>140.6</v>
      </c>
      <c r="CD171" s="41">
        <v>140.6</v>
      </c>
      <c r="CE171" s="41">
        <v>140.6</v>
      </c>
      <c r="CF171" s="41">
        <v>140.6</v>
      </c>
      <c r="CG171" s="41">
        <v>140.6</v>
      </c>
      <c r="CH171" s="41">
        <v>140.6</v>
      </c>
      <c r="CI171" s="41">
        <v>140.6</v>
      </c>
      <c r="CJ171" s="41">
        <v>140.6</v>
      </c>
      <c r="CK171" s="41">
        <v>140.6</v>
      </c>
      <c r="CL171" s="41">
        <v>140.6</v>
      </c>
    </row>
    <row r="172" spans="1:90" x14ac:dyDescent="0.25">
      <c r="A172" s="38" t="s">
        <v>1941</v>
      </c>
      <c r="B172" s="38" t="s">
        <v>1942</v>
      </c>
      <c r="C172" s="39">
        <v>5.0529999999999999E-2</v>
      </c>
      <c r="D172" s="41">
        <v>95.8</v>
      </c>
      <c r="E172" s="41">
        <v>95.6</v>
      </c>
      <c r="F172" s="41">
        <v>95.1</v>
      </c>
      <c r="G172" s="41">
        <v>107</v>
      </c>
      <c r="H172" s="41">
        <v>101.9</v>
      </c>
      <c r="I172" s="41">
        <v>101.2</v>
      </c>
      <c r="J172" s="41">
        <v>101.8</v>
      </c>
      <c r="K172" s="41">
        <v>101.8</v>
      </c>
      <c r="L172" s="41">
        <v>106.6</v>
      </c>
      <c r="M172" s="41">
        <v>106.2</v>
      </c>
      <c r="N172" s="41">
        <v>101.4</v>
      </c>
      <c r="O172" s="41">
        <v>101.4</v>
      </c>
      <c r="P172" s="41">
        <v>101.4</v>
      </c>
      <c r="Q172" s="41">
        <v>105.8</v>
      </c>
      <c r="R172" s="41">
        <v>105.8</v>
      </c>
      <c r="S172" s="41">
        <v>101.8</v>
      </c>
      <c r="T172" s="41">
        <v>102.4</v>
      </c>
      <c r="U172" s="41">
        <v>102.9</v>
      </c>
      <c r="V172" s="41">
        <v>102.8</v>
      </c>
      <c r="W172" s="41">
        <v>103.2</v>
      </c>
      <c r="X172" s="41">
        <v>103.5</v>
      </c>
      <c r="Y172" s="41">
        <v>103.5</v>
      </c>
      <c r="Z172" s="41">
        <v>102.1</v>
      </c>
      <c r="AA172" s="41">
        <v>103.5</v>
      </c>
      <c r="AB172" s="41">
        <v>104.6</v>
      </c>
      <c r="AC172" s="41">
        <v>104.5</v>
      </c>
      <c r="AD172" s="41">
        <v>105.2</v>
      </c>
      <c r="AE172" s="41">
        <v>111.3</v>
      </c>
      <c r="AF172" s="41">
        <v>111.5</v>
      </c>
      <c r="AG172" s="41">
        <v>111.6</v>
      </c>
      <c r="AH172" s="41">
        <v>110.5</v>
      </c>
      <c r="AI172" s="41">
        <v>111.1</v>
      </c>
      <c r="AJ172" s="41">
        <v>111.2</v>
      </c>
      <c r="AK172" s="41">
        <v>111.1</v>
      </c>
      <c r="AL172" s="41">
        <v>111.3</v>
      </c>
      <c r="AM172" s="41">
        <v>112.3</v>
      </c>
      <c r="AN172" s="41">
        <v>115.9</v>
      </c>
      <c r="AO172" s="41">
        <v>118.7</v>
      </c>
      <c r="AP172" s="41">
        <v>119.7</v>
      </c>
      <c r="AQ172" s="41">
        <v>125.1</v>
      </c>
      <c r="AR172" s="41">
        <v>128</v>
      </c>
      <c r="AS172" s="41">
        <v>130.30000000000001</v>
      </c>
      <c r="AT172" s="41">
        <v>133</v>
      </c>
      <c r="AU172" s="41">
        <v>133.5</v>
      </c>
      <c r="AV172" s="41">
        <v>141</v>
      </c>
      <c r="AW172" s="41">
        <v>138.80000000000001</v>
      </c>
      <c r="AX172" s="41">
        <v>123.9</v>
      </c>
      <c r="AY172" s="41">
        <v>126.3</v>
      </c>
      <c r="AZ172" s="41">
        <v>126.5</v>
      </c>
      <c r="BA172" s="41">
        <v>132.5</v>
      </c>
      <c r="BB172" s="41">
        <v>133.30000000000001</v>
      </c>
      <c r="BC172" s="41">
        <v>137.6</v>
      </c>
      <c r="BD172" s="41">
        <v>138</v>
      </c>
      <c r="BE172" s="41">
        <v>142.30000000000001</v>
      </c>
      <c r="BF172" s="41">
        <v>140.19999999999999</v>
      </c>
      <c r="BG172" s="41">
        <v>139.4</v>
      </c>
      <c r="BH172" s="41">
        <v>139.4</v>
      </c>
      <c r="BI172" s="41">
        <v>139.5</v>
      </c>
      <c r="BJ172" s="41">
        <v>135.19999999999999</v>
      </c>
      <c r="BK172" s="41">
        <v>135</v>
      </c>
      <c r="BL172" s="41">
        <v>135</v>
      </c>
      <c r="BM172" s="41">
        <v>135</v>
      </c>
      <c r="BN172" s="41">
        <v>135</v>
      </c>
      <c r="BO172" s="41">
        <v>132.6</v>
      </c>
      <c r="BP172" s="41">
        <v>132.5</v>
      </c>
      <c r="BQ172" s="41">
        <v>132.6</v>
      </c>
      <c r="BR172" s="41">
        <v>135</v>
      </c>
      <c r="BS172" s="41">
        <v>135.19999999999999</v>
      </c>
      <c r="BT172" s="41">
        <v>135.19999999999999</v>
      </c>
      <c r="BU172" s="41">
        <v>135</v>
      </c>
      <c r="BV172" s="41">
        <v>132.4</v>
      </c>
      <c r="BW172" s="41">
        <v>132.30000000000001</v>
      </c>
      <c r="BX172" s="41">
        <v>124.3</v>
      </c>
      <c r="BY172" s="41">
        <v>124.8</v>
      </c>
      <c r="BZ172" s="41">
        <v>124.1</v>
      </c>
      <c r="CA172" s="41">
        <v>124.8</v>
      </c>
      <c r="CB172" s="41">
        <v>124.4</v>
      </c>
      <c r="CC172" s="41">
        <v>124.3</v>
      </c>
      <c r="CD172" s="41">
        <v>123.3</v>
      </c>
      <c r="CE172" s="41">
        <v>122</v>
      </c>
      <c r="CF172" s="41">
        <v>122.8</v>
      </c>
      <c r="CG172" s="41">
        <v>121.9</v>
      </c>
      <c r="CH172" s="41">
        <v>120.7</v>
      </c>
      <c r="CI172" s="41">
        <v>122.1</v>
      </c>
      <c r="CJ172" s="41">
        <v>122.6</v>
      </c>
      <c r="CK172" s="41">
        <v>124.2</v>
      </c>
      <c r="CL172" s="41">
        <v>125.6</v>
      </c>
    </row>
    <row r="173" spans="1:90" x14ac:dyDescent="0.25">
      <c r="A173" s="38" t="s">
        <v>1943</v>
      </c>
      <c r="B173" s="38" t="s">
        <v>1944</v>
      </c>
      <c r="C173" s="39">
        <v>0.44353999999999999</v>
      </c>
      <c r="D173" s="41">
        <v>100.5</v>
      </c>
      <c r="E173" s="41">
        <v>100.5</v>
      </c>
      <c r="F173" s="41">
        <v>100.5</v>
      </c>
      <c r="G173" s="41">
        <v>101</v>
      </c>
      <c r="H173" s="41">
        <v>100.9</v>
      </c>
      <c r="I173" s="41">
        <v>100.9</v>
      </c>
      <c r="J173" s="41">
        <v>100.9</v>
      </c>
      <c r="K173" s="41">
        <v>100.9</v>
      </c>
      <c r="L173" s="41">
        <v>101.1</v>
      </c>
      <c r="M173" s="41">
        <v>101.3</v>
      </c>
      <c r="N173" s="41">
        <v>101.3</v>
      </c>
      <c r="O173" s="41">
        <v>101.3</v>
      </c>
      <c r="P173" s="41">
        <v>101.4</v>
      </c>
      <c r="Q173" s="41">
        <v>102</v>
      </c>
      <c r="R173" s="41">
        <v>102.2</v>
      </c>
      <c r="S173" s="41">
        <v>104.1</v>
      </c>
      <c r="T173" s="41">
        <v>102.9</v>
      </c>
      <c r="U173" s="41">
        <v>103</v>
      </c>
      <c r="V173" s="41">
        <v>103.6</v>
      </c>
      <c r="W173" s="41">
        <v>103.6</v>
      </c>
      <c r="X173" s="41">
        <v>104.2</v>
      </c>
      <c r="Y173" s="41">
        <v>104.4</v>
      </c>
      <c r="Z173" s="41">
        <v>102.1</v>
      </c>
      <c r="AA173" s="41">
        <v>104.3</v>
      </c>
      <c r="AB173" s="41">
        <v>105.4</v>
      </c>
      <c r="AC173" s="41">
        <v>105.4</v>
      </c>
      <c r="AD173" s="41">
        <v>104.5</v>
      </c>
      <c r="AE173" s="41">
        <v>104.1</v>
      </c>
      <c r="AF173" s="41">
        <v>104.3</v>
      </c>
      <c r="AG173" s="41">
        <v>104.4</v>
      </c>
      <c r="AH173" s="41">
        <v>104.4</v>
      </c>
      <c r="AI173" s="41">
        <v>104.5</v>
      </c>
      <c r="AJ173" s="41">
        <v>104.6</v>
      </c>
      <c r="AK173" s="41">
        <v>104.6</v>
      </c>
      <c r="AL173" s="41">
        <v>104.6</v>
      </c>
      <c r="AM173" s="41">
        <v>105.3</v>
      </c>
      <c r="AN173" s="41">
        <v>107.5</v>
      </c>
      <c r="AO173" s="41">
        <v>107.6</v>
      </c>
      <c r="AP173" s="41">
        <v>107.7</v>
      </c>
      <c r="AQ173" s="41">
        <v>109</v>
      </c>
      <c r="AR173" s="41">
        <v>109.4</v>
      </c>
      <c r="AS173" s="41">
        <v>109.4</v>
      </c>
      <c r="AT173" s="41">
        <v>109.6</v>
      </c>
      <c r="AU173" s="41">
        <v>109.6</v>
      </c>
      <c r="AV173" s="41">
        <v>110</v>
      </c>
      <c r="AW173" s="41">
        <v>110.2</v>
      </c>
      <c r="AX173" s="41">
        <v>110.2</v>
      </c>
      <c r="AY173" s="41">
        <v>110.1</v>
      </c>
      <c r="AZ173" s="41">
        <v>110.6</v>
      </c>
      <c r="BA173" s="41">
        <v>110.6</v>
      </c>
      <c r="BB173" s="41">
        <v>110.6</v>
      </c>
      <c r="BC173" s="41">
        <v>114.8</v>
      </c>
      <c r="BD173" s="41">
        <v>115</v>
      </c>
      <c r="BE173" s="41">
        <v>115</v>
      </c>
      <c r="BF173" s="41">
        <v>115</v>
      </c>
      <c r="BG173" s="41">
        <v>115</v>
      </c>
      <c r="BH173" s="41">
        <v>115</v>
      </c>
      <c r="BI173" s="41">
        <v>115.6</v>
      </c>
      <c r="BJ173" s="41">
        <v>116.9</v>
      </c>
      <c r="BK173" s="41">
        <v>117</v>
      </c>
      <c r="BL173" s="41">
        <v>117</v>
      </c>
      <c r="BM173" s="41">
        <v>117.1</v>
      </c>
      <c r="BN173" s="41">
        <v>121.6</v>
      </c>
      <c r="BO173" s="41">
        <v>126.1</v>
      </c>
      <c r="BP173" s="41">
        <v>126.3</v>
      </c>
      <c r="BQ173" s="41">
        <v>126.3</v>
      </c>
      <c r="BR173" s="41">
        <v>126.3</v>
      </c>
      <c r="BS173" s="41">
        <v>126.3</v>
      </c>
      <c r="BT173" s="41">
        <v>126.3</v>
      </c>
      <c r="BU173" s="41">
        <v>126.3</v>
      </c>
      <c r="BV173" s="41">
        <v>126.3</v>
      </c>
      <c r="BW173" s="41">
        <v>126.3</v>
      </c>
      <c r="BX173" s="41">
        <v>126.9</v>
      </c>
      <c r="BY173" s="41">
        <v>126.8</v>
      </c>
      <c r="BZ173" s="41">
        <v>124.8</v>
      </c>
      <c r="CA173" s="41">
        <v>125.2</v>
      </c>
      <c r="CB173" s="41">
        <v>125.5</v>
      </c>
      <c r="CC173" s="41">
        <v>125.8</v>
      </c>
      <c r="CD173" s="41">
        <v>125.9</v>
      </c>
      <c r="CE173" s="41">
        <v>126.3</v>
      </c>
      <c r="CF173" s="41">
        <v>128.19999999999999</v>
      </c>
      <c r="CG173" s="41">
        <v>128.19999999999999</v>
      </c>
      <c r="CH173" s="41">
        <v>127.9</v>
      </c>
      <c r="CI173" s="41">
        <v>128.19999999999999</v>
      </c>
      <c r="CJ173" s="41">
        <v>128.4</v>
      </c>
      <c r="CK173" s="41">
        <v>128.4</v>
      </c>
      <c r="CL173" s="41">
        <v>128.30000000000001</v>
      </c>
    </row>
    <row r="174" spans="1:90" x14ac:dyDescent="0.25">
      <c r="A174" s="38" t="s">
        <v>1945</v>
      </c>
      <c r="B174" s="38" t="s">
        <v>1946</v>
      </c>
      <c r="C174" s="39">
        <v>0.35094999999999998</v>
      </c>
      <c r="D174" s="41">
        <v>100.3</v>
      </c>
      <c r="E174" s="41">
        <v>100.3</v>
      </c>
      <c r="F174" s="41">
        <v>100.3</v>
      </c>
      <c r="G174" s="41">
        <v>100.4</v>
      </c>
      <c r="H174" s="41">
        <v>100.2</v>
      </c>
      <c r="I174" s="41">
        <v>100.2</v>
      </c>
      <c r="J174" s="41">
        <v>100.2</v>
      </c>
      <c r="K174" s="41">
        <v>100.2</v>
      </c>
      <c r="L174" s="41">
        <v>100.2</v>
      </c>
      <c r="M174" s="41">
        <v>100.2</v>
      </c>
      <c r="N174" s="41">
        <v>100.2</v>
      </c>
      <c r="O174" s="41">
        <v>100.2</v>
      </c>
      <c r="P174" s="41">
        <v>100.2</v>
      </c>
      <c r="Q174" s="41">
        <v>100.2</v>
      </c>
      <c r="R174" s="41">
        <v>100.2</v>
      </c>
      <c r="S174" s="41">
        <v>101.9</v>
      </c>
      <c r="T174" s="41">
        <v>100.1</v>
      </c>
      <c r="U174" s="41">
        <v>100.1</v>
      </c>
      <c r="V174" s="41">
        <v>100.1</v>
      </c>
      <c r="W174" s="41">
        <v>100.1</v>
      </c>
      <c r="X174" s="41">
        <v>100.8</v>
      </c>
      <c r="Y174" s="41">
        <v>101</v>
      </c>
      <c r="Z174" s="41">
        <v>98.1</v>
      </c>
      <c r="AA174" s="41">
        <v>100.1</v>
      </c>
      <c r="AB174" s="41">
        <v>101.5</v>
      </c>
      <c r="AC174" s="41">
        <v>101.5</v>
      </c>
      <c r="AD174" s="41">
        <v>100.3</v>
      </c>
      <c r="AE174" s="41">
        <v>99.1</v>
      </c>
      <c r="AF174" s="41">
        <v>99.3</v>
      </c>
      <c r="AG174" s="41">
        <v>99.3</v>
      </c>
      <c r="AH174" s="41">
        <v>99.3</v>
      </c>
      <c r="AI174" s="41">
        <v>99.3</v>
      </c>
      <c r="AJ174" s="41">
        <v>99.3</v>
      </c>
      <c r="AK174" s="41">
        <v>99.3</v>
      </c>
      <c r="AL174" s="41">
        <v>99.3</v>
      </c>
      <c r="AM174" s="41">
        <v>100.2</v>
      </c>
      <c r="AN174" s="41">
        <v>103.1</v>
      </c>
      <c r="AO174" s="41">
        <v>103.1</v>
      </c>
      <c r="AP174" s="41">
        <v>103.1</v>
      </c>
      <c r="AQ174" s="41">
        <v>104.4</v>
      </c>
      <c r="AR174" s="41">
        <v>104.4</v>
      </c>
      <c r="AS174" s="41">
        <v>104.4</v>
      </c>
      <c r="AT174" s="41">
        <v>104.4</v>
      </c>
      <c r="AU174" s="41">
        <v>104.4</v>
      </c>
      <c r="AV174" s="41">
        <v>104.4</v>
      </c>
      <c r="AW174" s="41">
        <v>104.4</v>
      </c>
      <c r="AX174" s="41">
        <v>104.4</v>
      </c>
      <c r="AY174" s="41">
        <v>104.4</v>
      </c>
      <c r="AZ174" s="41">
        <v>104.5</v>
      </c>
      <c r="BA174" s="41">
        <v>104.5</v>
      </c>
      <c r="BB174" s="41">
        <v>104.5</v>
      </c>
      <c r="BC174" s="41">
        <v>109.8</v>
      </c>
      <c r="BD174" s="41">
        <v>110</v>
      </c>
      <c r="BE174" s="41">
        <v>110</v>
      </c>
      <c r="BF174" s="41">
        <v>110</v>
      </c>
      <c r="BG174" s="41">
        <v>110</v>
      </c>
      <c r="BH174" s="41">
        <v>110</v>
      </c>
      <c r="BI174" s="41">
        <v>110</v>
      </c>
      <c r="BJ174" s="41">
        <v>110</v>
      </c>
      <c r="BK174" s="41">
        <v>110</v>
      </c>
      <c r="BL174" s="41">
        <v>110.1</v>
      </c>
      <c r="BM174" s="41">
        <v>110.1</v>
      </c>
      <c r="BN174" s="41">
        <v>115.5</v>
      </c>
      <c r="BO174" s="41">
        <v>121</v>
      </c>
      <c r="BP174" s="41">
        <v>121</v>
      </c>
      <c r="BQ174" s="41">
        <v>121</v>
      </c>
      <c r="BR174" s="41">
        <v>121</v>
      </c>
      <c r="BS174" s="41">
        <v>121</v>
      </c>
      <c r="BT174" s="41">
        <v>121</v>
      </c>
      <c r="BU174" s="41">
        <v>121</v>
      </c>
      <c r="BV174" s="41">
        <v>121</v>
      </c>
      <c r="BW174" s="41">
        <v>121</v>
      </c>
      <c r="BX174" s="41">
        <v>121.3</v>
      </c>
      <c r="BY174" s="41">
        <v>122.2</v>
      </c>
      <c r="BZ174" s="41">
        <v>119.7</v>
      </c>
      <c r="CA174" s="41">
        <v>120.1</v>
      </c>
      <c r="CB174" s="41">
        <v>120.5</v>
      </c>
      <c r="CC174" s="41">
        <v>120.6</v>
      </c>
      <c r="CD174" s="41">
        <v>120.6</v>
      </c>
      <c r="CE174" s="41">
        <v>120.6</v>
      </c>
      <c r="CF174" s="41">
        <v>122.4</v>
      </c>
      <c r="CG174" s="41">
        <v>122.4</v>
      </c>
      <c r="CH174" s="41">
        <v>122.3</v>
      </c>
      <c r="CI174" s="41">
        <v>122.6</v>
      </c>
      <c r="CJ174" s="41">
        <v>122.5</v>
      </c>
      <c r="CK174" s="41">
        <v>122.5</v>
      </c>
      <c r="CL174" s="41">
        <v>122.4</v>
      </c>
    </row>
    <row r="175" spans="1:90" x14ac:dyDescent="0.25">
      <c r="A175" s="38" t="s">
        <v>1947</v>
      </c>
      <c r="B175" s="38" t="s">
        <v>1948</v>
      </c>
      <c r="C175" s="39">
        <v>6.3039999999999999E-2</v>
      </c>
      <c r="D175" s="41">
        <v>101.6</v>
      </c>
      <c r="E175" s="41">
        <v>101.6</v>
      </c>
      <c r="F175" s="41">
        <v>101.6</v>
      </c>
      <c r="G175" s="41">
        <v>103.2</v>
      </c>
      <c r="H175" s="41">
        <v>103.2</v>
      </c>
      <c r="I175" s="41">
        <v>103.2</v>
      </c>
      <c r="J175" s="41">
        <v>103.2</v>
      </c>
      <c r="K175" s="41">
        <v>103.2</v>
      </c>
      <c r="L175" s="41">
        <v>104.2</v>
      </c>
      <c r="M175" s="41">
        <v>106</v>
      </c>
      <c r="N175" s="41">
        <v>106</v>
      </c>
      <c r="O175" s="41">
        <v>106</v>
      </c>
      <c r="P175" s="41">
        <v>106</v>
      </c>
      <c r="Q175" s="41">
        <v>110.2</v>
      </c>
      <c r="R175" s="41">
        <v>111.2</v>
      </c>
      <c r="S175" s="41">
        <v>114.6</v>
      </c>
      <c r="T175" s="41">
        <v>115.7</v>
      </c>
      <c r="U175" s="41">
        <v>116.7</v>
      </c>
      <c r="V175" s="41">
        <v>120.1</v>
      </c>
      <c r="W175" s="41">
        <v>120.4</v>
      </c>
      <c r="X175" s="41">
        <v>120.4</v>
      </c>
      <c r="Y175" s="41">
        <v>121.4</v>
      </c>
      <c r="Z175" s="41">
        <v>121.4</v>
      </c>
      <c r="AA175" s="41">
        <v>125.5</v>
      </c>
      <c r="AB175" s="41">
        <v>125.5</v>
      </c>
      <c r="AC175" s="41">
        <v>125.5</v>
      </c>
      <c r="AD175" s="41">
        <v>125.5</v>
      </c>
      <c r="AE175" s="41">
        <v>128.1</v>
      </c>
      <c r="AF175" s="41">
        <v>128.5</v>
      </c>
      <c r="AG175" s="41">
        <v>129</v>
      </c>
      <c r="AH175" s="41">
        <v>128.5</v>
      </c>
      <c r="AI175" s="41">
        <v>128.5</v>
      </c>
      <c r="AJ175" s="41">
        <v>129.5</v>
      </c>
      <c r="AK175" s="41">
        <v>129.69999999999999</v>
      </c>
      <c r="AL175" s="41">
        <v>129.69999999999999</v>
      </c>
      <c r="AM175" s="41">
        <v>129.6</v>
      </c>
      <c r="AN175" s="41">
        <v>127.5</v>
      </c>
      <c r="AO175" s="41">
        <v>127.5</v>
      </c>
      <c r="AP175" s="41">
        <v>128.19999999999999</v>
      </c>
      <c r="AQ175" s="41">
        <v>129.9</v>
      </c>
      <c r="AR175" s="41">
        <v>132.69999999999999</v>
      </c>
      <c r="AS175" s="41">
        <v>132.4</v>
      </c>
      <c r="AT175" s="41">
        <v>132.5</v>
      </c>
      <c r="AU175" s="41">
        <v>132.5</v>
      </c>
      <c r="AV175" s="41">
        <v>133.1</v>
      </c>
      <c r="AW175" s="41">
        <v>134.19999999999999</v>
      </c>
      <c r="AX175" s="41">
        <v>134.19999999999999</v>
      </c>
      <c r="AY175" s="41">
        <v>134.19999999999999</v>
      </c>
      <c r="AZ175" s="41">
        <v>134.19999999999999</v>
      </c>
      <c r="BA175" s="41">
        <v>134.19999999999999</v>
      </c>
      <c r="BB175" s="41">
        <v>134.19999999999999</v>
      </c>
      <c r="BC175" s="41">
        <v>134.19999999999999</v>
      </c>
      <c r="BD175" s="41">
        <v>134.19999999999999</v>
      </c>
      <c r="BE175" s="41">
        <v>134.19999999999999</v>
      </c>
      <c r="BF175" s="41">
        <v>134.19999999999999</v>
      </c>
      <c r="BG175" s="41">
        <v>134.19999999999999</v>
      </c>
      <c r="BH175" s="41">
        <v>134.19999999999999</v>
      </c>
      <c r="BI175" s="41">
        <v>137</v>
      </c>
      <c r="BJ175" s="41">
        <v>145.69999999999999</v>
      </c>
      <c r="BK175" s="41">
        <v>145.19999999999999</v>
      </c>
      <c r="BL175" s="41">
        <v>145.19999999999999</v>
      </c>
      <c r="BM175" s="41">
        <v>146</v>
      </c>
      <c r="BN175" s="41">
        <v>146.80000000000001</v>
      </c>
      <c r="BO175" s="41">
        <v>148.19999999999999</v>
      </c>
      <c r="BP175" s="41">
        <v>148.4</v>
      </c>
      <c r="BQ175" s="41">
        <v>148.80000000000001</v>
      </c>
      <c r="BR175" s="41">
        <v>148.80000000000001</v>
      </c>
      <c r="BS175" s="41">
        <v>148.80000000000001</v>
      </c>
      <c r="BT175" s="41">
        <v>148.80000000000001</v>
      </c>
      <c r="BU175" s="41">
        <v>148.80000000000001</v>
      </c>
      <c r="BV175" s="41">
        <v>148.80000000000001</v>
      </c>
      <c r="BW175" s="41">
        <v>148.6</v>
      </c>
      <c r="BX175" s="41">
        <v>149.4</v>
      </c>
      <c r="BY175" s="41">
        <v>141.30000000000001</v>
      </c>
      <c r="BZ175" s="41">
        <v>140.69999999999999</v>
      </c>
      <c r="CA175" s="41">
        <v>140.69999999999999</v>
      </c>
      <c r="CB175" s="41">
        <v>140.69999999999999</v>
      </c>
      <c r="CC175" s="41">
        <v>141.5</v>
      </c>
      <c r="CD175" s="41">
        <v>143.1</v>
      </c>
      <c r="CE175" s="41">
        <v>144.69999999999999</v>
      </c>
      <c r="CF175" s="41">
        <v>147.9</v>
      </c>
      <c r="CG175" s="41">
        <v>148.1</v>
      </c>
      <c r="CH175" s="41">
        <v>146.5</v>
      </c>
      <c r="CI175" s="41">
        <v>146.69999999999999</v>
      </c>
      <c r="CJ175" s="41">
        <v>148.69999999999999</v>
      </c>
      <c r="CK175" s="41">
        <v>148.69999999999999</v>
      </c>
      <c r="CL175" s="41">
        <v>148.19999999999999</v>
      </c>
    </row>
    <row r="176" spans="1:90" x14ac:dyDescent="0.25">
      <c r="A176" s="38" t="s">
        <v>1949</v>
      </c>
      <c r="B176" s="38" t="s">
        <v>1950</v>
      </c>
      <c r="C176" s="39">
        <v>2.955E-2</v>
      </c>
      <c r="D176" s="41">
        <v>101.2</v>
      </c>
      <c r="E176" s="41">
        <v>101.2</v>
      </c>
      <c r="F176" s="41">
        <v>101.2</v>
      </c>
      <c r="G176" s="41">
        <v>104.1</v>
      </c>
      <c r="H176" s="41">
        <v>104.8</v>
      </c>
      <c r="I176" s="41">
        <v>104.8</v>
      </c>
      <c r="J176" s="41">
        <v>104.8</v>
      </c>
      <c r="K176" s="41">
        <v>104.8</v>
      </c>
      <c r="L176" s="41">
        <v>104.8</v>
      </c>
      <c r="M176" s="41">
        <v>105</v>
      </c>
      <c r="N176" s="41">
        <v>105</v>
      </c>
      <c r="O176" s="41">
        <v>105</v>
      </c>
      <c r="P176" s="41">
        <v>105.5</v>
      </c>
      <c r="Q176" s="41">
        <v>105.5</v>
      </c>
      <c r="R176" s="41">
        <v>106.6</v>
      </c>
      <c r="S176" s="41">
        <v>108.6</v>
      </c>
      <c r="T176" s="41">
        <v>108.6</v>
      </c>
      <c r="U176" s="41">
        <v>108.6</v>
      </c>
      <c r="V176" s="41">
        <v>108.9</v>
      </c>
      <c r="W176" s="41">
        <v>108.9</v>
      </c>
      <c r="X176" s="41">
        <v>108.9</v>
      </c>
      <c r="Y176" s="41">
        <v>109</v>
      </c>
      <c r="Z176" s="41">
        <v>109</v>
      </c>
      <c r="AA176" s="41">
        <v>109</v>
      </c>
      <c r="AB176" s="41">
        <v>109</v>
      </c>
      <c r="AC176" s="41">
        <v>109</v>
      </c>
      <c r="AD176" s="41">
        <v>109</v>
      </c>
      <c r="AE176" s="41">
        <v>112.5</v>
      </c>
      <c r="AF176" s="41">
        <v>112.5</v>
      </c>
      <c r="AG176" s="41">
        <v>112.5</v>
      </c>
      <c r="AH176" s="41">
        <v>112.9</v>
      </c>
      <c r="AI176" s="41">
        <v>114.3</v>
      </c>
      <c r="AJ176" s="41">
        <v>114.7</v>
      </c>
      <c r="AK176" s="41">
        <v>114.7</v>
      </c>
      <c r="AL176" s="41">
        <v>114.7</v>
      </c>
      <c r="AM176" s="41">
        <v>114.7</v>
      </c>
      <c r="AN176" s="41">
        <v>117.8</v>
      </c>
      <c r="AO176" s="41">
        <v>119.2</v>
      </c>
      <c r="AP176" s="41">
        <v>119.2</v>
      </c>
      <c r="AQ176" s="41">
        <v>119.2</v>
      </c>
      <c r="AR176" s="41">
        <v>119.2</v>
      </c>
      <c r="AS176" s="41">
        <v>119.2</v>
      </c>
      <c r="AT176" s="41">
        <v>123</v>
      </c>
      <c r="AU176" s="41">
        <v>123</v>
      </c>
      <c r="AV176" s="41">
        <v>127.6</v>
      </c>
      <c r="AW176" s="41">
        <v>127.6</v>
      </c>
      <c r="AX176" s="41">
        <v>127.6</v>
      </c>
      <c r="AY176" s="41">
        <v>127.1</v>
      </c>
      <c r="AZ176" s="41">
        <v>133.4</v>
      </c>
      <c r="BA176" s="41">
        <v>133.4</v>
      </c>
      <c r="BB176" s="41">
        <v>133.4</v>
      </c>
      <c r="BC176" s="41">
        <v>133.4</v>
      </c>
      <c r="BD176" s="41">
        <v>133.4</v>
      </c>
      <c r="BE176" s="41">
        <v>133.4</v>
      </c>
      <c r="BF176" s="41">
        <v>133.4</v>
      </c>
      <c r="BG176" s="41">
        <v>133.4</v>
      </c>
      <c r="BH176" s="41">
        <v>133.4</v>
      </c>
      <c r="BI176" s="41">
        <v>137.19999999999999</v>
      </c>
      <c r="BJ176" s="41">
        <v>137.9</v>
      </c>
      <c r="BK176" s="41">
        <v>139.30000000000001</v>
      </c>
      <c r="BL176" s="41">
        <v>139.30000000000001</v>
      </c>
      <c r="BM176" s="41">
        <v>139.80000000000001</v>
      </c>
      <c r="BN176" s="41">
        <v>139.80000000000001</v>
      </c>
      <c r="BO176" s="41">
        <v>140.5</v>
      </c>
      <c r="BP176" s="41">
        <v>142.4</v>
      </c>
      <c r="BQ176" s="41">
        <v>141.9</v>
      </c>
      <c r="BR176" s="41">
        <v>141.9</v>
      </c>
      <c r="BS176" s="41">
        <v>141.9</v>
      </c>
      <c r="BT176" s="41">
        <v>141.9</v>
      </c>
      <c r="BU176" s="41">
        <v>141.9</v>
      </c>
      <c r="BV176" s="41">
        <v>141.9</v>
      </c>
      <c r="BW176" s="41">
        <v>141.80000000000001</v>
      </c>
      <c r="BX176" s="41">
        <v>145.4</v>
      </c>
      <c r="BY176" s="41">
        <v>150.30000000000001</v>
      </c>
      <c r="BZ176" s="41">
        <v>152.69999999999999</v>
      </c>
      <c r="CA176" s="41">
        <v>152.69999999999999</v>
      </c>
      <c r="CB176" s="41">
        <v>152.69999999999999</v>
      </c>
      <c r="CC176" s="41">
        <v>152.69999999999999</v>
      </c>
      <c r="CD176" s="41">
        <v>152.69999999999999</v>
      </c>
      <c r="CE176" s="41">
        <v>153.9</v>
      </c>
      <c r="CF176" s="41">
        <v>155.30000000000001</v>
      </c>
      <c r="CG176" s="41">
        <v>155.19999999999999</v>
      </c>
      <c r="CH176" s="41">
        <v>155.19999999999999</v>
      </c>
      <c r="CI176" s="41">
        <v>155.1</v>
      </c>
      <c r="CJ176" s="41">
        <v>155.1</v>
      </c>
      <c r="CK176" s="41">
        <v>155.1</v>
      </c>
      <c r="CL176" s="41">
        <v>155.5</v>
      </c>
    </row>
    <row r="177" spans="1:90" x14ac:dyDescent="0.25">
      <c r="A177" s="38" t="s">
        <v>1951</v>
      </c>
      <c r="B177" s="38" t="s">
        <v>1952</v>
      </c>
      <c r="C177" s="39">
        <v>2.0885899999999999</v>
      </c>
      <c r="D177" s="41">
        <v>107.5</v>
      </c>
      <c r="E177" s="41">
        <v>106.5</v>
      </c>
      <c r="F177" s="41">
        <v>106</v>
      </c>
      <c r="G177" s="41">
        <v>108</v>
      </c>
      <c r="H177" s="41">
        <v>107</v>
      </c>
      <c r="I177" s="41">
        <v>106.8</v>
      </c>
      <c r="J177" s="41">
        <v>108.1</v>
      </c>
      <c r="K177" s="41">
        <v>108.9</v>
      </c>
      <c r="L177" s="41">
        <v>108.6</v>
      </c>
      <c r="M177" s="41">
        <v>108.5</v>
      </c>
      <c r="N177" s="41">
        <v>108.1</v>
      </c>
      <c r="O177" s="41">
        <v>107.2</v>
      </c>
      <c r="P177" s="41">
        <v>109</v>
      </c>
      <c r="Q177" s="41">
        <v>113</v>
      </c>
      <c r="R177" s="41">
        <v>111.9</v>
      </c>
      <c r="S177" s="41">
        <v>112.4</v>
      </c>
      <c r="T177" s="41">
        <v>113.2</v>
      </c>
      <c r="U177" s="41">
        <v>112.9</v>
      </c>
      <c r="V177" s="41">
        <v>111.5</v>
      </c>
      <c r="W177" s="41">
        <v>110.9</v>
      </c>
      <c r="X177" s="41">
        <v>109.3</v>
      </c>
      <c r="Y177" s="41">
        <v>108.7</v>
      </c>
      <c r="Z177" s="41">
        <v>107.8</v>
      </c>
      <c r="AA177" s="41">
        <v>105.3</v>
      </c>
      <c r="AB177" s="41">
        <v>101.3</v>
      </c>
      <c r="AC177" s="41">
        <v>98.9</v>
      </c>
      <c r="AD177" s="41">
        <v>96.8</v>
      </c>
      <c r="AE177" s="41">
        <v>93.5</v>
      </c>
      <c r="AF177" s="41">
        <v>90.5</v>
      </c>
      <c r="AG177" s="41">
        <v>90.2</v>
      </c>
      <c r="AH177" s="41">
        <v>90.3</v>
      </c>
      <c r="AI177" s="41">
        <v>89.7</v>
      </c>
      <c r="AJ177" s="41">
        <v>90</v>
      </c>
      <c r="AK177" s="41">
        <v>90.3</v>
      </c>
      <c r="AL177" s="41">
        <v>90.2</v>
      </c>
      <c r="AM177" s="41">
        <v>89.8</v>
      </c>
      <c r="AN177" s="41">
        <v>90.8</v>
      </c>
      <c r="AO177" s="41">
        <v>92.3</v>
      </c>
      <c r="AP177" s="41">
        <v>93.2</v>
      </c>
      <c r="AQ177" s="41">
        <v>95.2</v>
      </c>
      <c r="AR177" s="41">
        <v>95.6</v>
      </c>
      <c r="AS177" s="41">
        <v>95.3</v>
      </c>
      <c r="AT177" s="41">
        <v>96.8</v>
      </c>
      <c r="AU177" s="41">
        <v>102.4</v>
      </c>
      <c r="AV177" s="41">
        <v>105.5</v>
      </c>
      <c r="AW177" s="41">
        <v>106.9</v>
      </c>
      <c r="AX177" s="41">
        <v>107.2</v>
      </c>
      <c r="AY177" s="41">
        <v>108.5</v>
      </c>
      <c r="AZ177" s="41">
        <v>118.1</v>
      </c>
      <c r="BA177" s="41">
        <v>124.8</v>
      </c>
      <c r="BB177" s="41">
        <v>125.5</v>
      </c>
      <c r="BC177" s="41">
        <v>131</v>
      </c>
      <c r="BD177" s="41">
        <v>134.9</v>
      </c>
      <c r="BE177" s="41">
        <v>137.80000000000001</v>
      </c>
      <c r="BF177" s="41">
        <v>140</v>
      </c>
      <c r="BG177" s="41">
        <v>153.19999999999999</v>
      </c>
      <c r="BH177" s="41">
        <v>162.4</v>
      </c>
      <c r="BI177" s="41">
        <v>164</v>
      </c>
      <c r="BJ177" s="41">
        <v>177</v>
      </c>
      <c r="BK177" s="41">
        <v>179</v>
      </c>
      <c r="BL177" s="41">
        <v>193.4</v>
      </c>
      <c r="BM177" s="41">
        <v>192.6</v>
      </c>
      <c r="BN177" s="41">
        <v>177.8</v>
      </c>
      <c r="BO177" s="41">
        <v>161.9</v>
      </c>
      <c r="BP177" s="41">
        <v>158.69999999999999</v>
      </c>
      <c r="BQ177" s="41">
        <v>152.80000000000001</v>
      </c>
      <c r="BR177" s="41">
        <v>159.80000000000001</v>
      </c>
      <c r="BS177" s="41">
        <v>157.1</v>
      </c>
      <c r="BT177" s="41">
        <v>156.1</v>
      </c>
      <c r="BU177" s="41">
        <v>157.69999999999999</v>
      </c>
      <c r="BV177" s="41">
        <v>161.9</v>
      </c>
      <c r="BW177" s="41">
        <v>166.5</v>
      </c>
      <c r="BX177" s="41">
        <v>166.6</v>
      </c>
      <c r="BY177" s="41">
        <v>163</v>
      </c>
      <c r="BZ177" s="41">
        <v>163.9</v>
      </c>
      <c r="CA177" s="41">
        <v>164.6</v>
      </c>
      <c r="CB177" s="41">
        <v>164.3</v>
      </c>
      <c r="CC177" s="41">
        <v>162.19999999999999</v>
      </c>
      <c r="CD177" s="41">
        <v>165.6</v>
      </c>
      <c r="CE177" s="41">
        <v>166.1</v>
      </c>
      <c r="CF177" s="41">
        <v>166.9</v>
      </c>
      <c r="CG177" s="41">
        <v>168.2</v>
      </c>
      <c r="CH177" s="41">
        <v>170.8</v>
      </c>
      <c r="CI177" s="41">
        <v>173.8</v>
      </c>
      <c r="CJ177" s="41">
        <v>171.1</v>
      </c>
      <c r="CK177" s="41">
        <v>169.9</v>
      </c>
      <c r="CL177" s="41">
        <v>169.1</v>
      </c>
    </row>
    <row r="178" spans="1:90" x14ac:dyDescent="0.25">
      <c r="A178" s="38" t="s">
        <v>1953</v>
      </c>
      <c r="B178" s="38" t="s">
        <v>1954</v>
      </c>
      <c r="C178" s="39">
        <v>1.7373099999999999</v>
      </c>
      <c r="D178" s="41">
        <v>108.2</v>
      </c>
      <c r="E178" s="41">
        <v>106.9</v>
      </c>
      <c r="F178" s="41">
        <v>105.9</v>
      </c>
      <c r="G178" s="41">
        <v>107.6</v>
      </c>
      <c r="H178" s="41">
        <v>106.8</v>
      </c>
      <c r="I178" s="41">
        <v>106.2</v>
      </c>
      <c r="J178" s="41">
        <v>107.8</v>
      </c>
      <c r="K178" s="41">
        <v>109.1</v>
      </c>
      <c r="L178" s="41">
        <v>108.7</v>
      </c>
      <c r="M178" s="41">
        <v>108.8</v>
      </c>
      <c r="N178" s="41">
        <v>109.5</v>
      </c>
      <c r="O178" s="41">
        <v>109.1</v>
      </c>
      <c r="P178" s="41">
        <v>111.3</v>
      </c>
      <c r="Q178" s="41">
        <v>116.1</v>
      </c>
      <c r="R178" s="41">
        <v>115</v>
      </c>
      <c r="S178" s="41">
        <v>115.8</v>
      </c>
      <c r="T178" s="41">
        <v>116.3</v>
      </c>
      <c r="U178" s="41">
        <v>115.7</v>
      </c>
      <c r="V178" s="41">
        <v>114</v>
      </c>
      <c r="W178" s="41">
        <v>113</v>
      </c>
      <c r="X178" s="41">
        <v>110.7</v>
      </c>
      <c r="Y178" s="41">
        <v>110.3</v>
      </c>
      <c r="Z178" s="41">
        <v>109.8</v>
      </c>
      <c r="AA178" s="41">
        <v>107.2</v>
      </c>
      <c r="AB178" s="41">
        <v>103</v>
      </c>
      <c r="AC178" s="41">
        <v>100.4</v>
      </c>
      <c r="AD178" s="41">
        <v>98.6</v>
      </c>
      <c r="AE178" s="41">
        <v>95.8</v>
      </c>
      <c r="AF178" s="41">
        <v>92.8</v>
      </c>
      <c r="AG178" s="41">
        <v>92.5</v>
      </c>
      <c r="AH178" s="41">
        <v>92.6</v>
      </c>
      <c r="AI178" s="41">
        <v>92.1</v>
      </c>
      <c r="AJ178" s="41">
        <v>92.5</v>
      </c>
      <c r="AK178" s="41">
        <v>92.9</v>
      </c>
      <c r="AL178" s="41">
        <v>93</v>
      </c>
      <c r="AM178" s="41">
        <v>92.3</v>
      </c>
      <c r="AN178" s="41">
        <v>93.5</v>
      </c>
      <c r="AO178" s="41">
        <v>95</v>
      </c>
      <c r="AP178" s="41">
        <v>95.8</v>
      </c>
      <c r="AQ178" s="41">
        <v>97</v>
      </c>
      <c r="AR178" s="41">
        <v>96.8</v>
      </c>
      <c r="AS178" s="41">
        <v>96.4</v>
      </c>
      <c r="AT178" s="41">
        <v>98.1</v>
      </c>
      <c r="AU178" s="41">
        <v>104.5</v>
      </c>
      <c r="AV178" s="41">
        <v>107.9</v>
      </c>
      <c r="AW178" s="41">
        <v>108.7</v>
      </c>
      <c r="AX178" s="41">
        <v>108.6</v>
      </c>
      <c r="AY178" s="41">
        <v>109.9</v>
      </c>
      <c r="AZ178" s="41">
        <v>120</v>
      </c>
      <c r="BA178" s="41">
        <v>127.4</v>
      </c>
      <c r="BB178" s="41">
        <v>127.2</v>
      </c>
      <c r="BC178" s="41">
        <v>132.80000000000001</v>
      </c>
      <c r="BD178" s="41">
        <v>136.4</v>
      </c>
      <c r="BE178" s="41">
        <v>140</v>
      </c>
      <c r="BF178" s="41">
        <v>142.80000000000001</v>
      </c>
      <c r="BG178" s="41">
        <v>157.5</v>
      </c>
      <c r="BH178" s="41">
        <v>167.4</v>
      </c>
      <c r="BI178" s="41">
        <v>168.8</v>
      </c>
      <c r="BJ178" s="41">
        <v>184.1</v>
      </c>
      <c r="BK178" s="41">
        <v>185.7</v>
      </c>
      <c r="BL178" s="41">
        <v>202.1</v>
      </c>
      <c r="BM178" s="41">
        <v>200.3</v>
      </c>
      <c r="BN178" s="41">
        <v>183.6</v>
      </c>
      <c r="BO178" s="41">
        <v>165.4</v>
      </c>
      <c r="BP178" s="41">
        <v>161</v>
      </c>
      <c r="BQ178" s="41">
        <v>155.30000000000001</v>
      </c>
      <c r="BR178" s="41">
        <v>164.1</v>
      </c>
      <c r="BS178" s="41">
        <v>160.80000000000001</v>
      </c>
      <c r="BT178" s="41">
        <v>159.80000000000001</v>
      </c>
      <c r="BU178" s="41">
        <v>161.4</v>
      </c>
      <c r="BV178" s="41">
        <v>166.7</v>
      </c>
      <c r="BW178" s="41">
        <v>172.8</v>
      </c>
      <c r="BX178" s="41">
        <v>173</v>
      </c>
      <c r="BY178" s="41">
        <v>169.4</v>
      </c>
      <c r="BZ178" s="41">
        <v>170.5</v>
      </c>
      <c r="CA178" s="41">
        <v>171.1</v>
      </c>
      <c r="CB178" s="41">
        <v>169.9</v>
      </c>
      <c r="CC178" s="41">
        <v>167</v>
      </c>
      <c r="CD178" s="41">
        <v>170.6</v>
      </c>
      <c r="CE178" s="41">
        <v>170.9</v>
      </c>
      <c r="CF178" s="41">
        <v>171.6</v>
      </c>
      <c r="CG178" s="41">
        <v>173.2</v>
      </c>
      <c r="CH178" s="41">
        <v>177</v>
      </c>
      <c r="CI178" s="41">
        <v>180.9</v>
      </c>
      <c r="CJ178" s="41">
        <v>177.4</v>
      </c>
      <c r="CK178" s="41">
        <v>176.3</v>
      </c>
      <c r="CL178" s="41">
        <v>175.4</v>
      </c>
    </row>
    <row r="179" spans="1:90" x14ac:dyDescent="0.25">
      <c r="A179" s="38" t="s">
        <v>1955</v>
      </c>
      <c r="B179" s="38" t="s">
        <v>1956</v>
      </c>
      <c r="C179" s="39">
        <v>7.7630000000000005E-2</v>
      </c>
      <c r="D179" s="41">
        <v>97.2</v>
      </c>
      <c r="E179" s="41">
        <v>99.9</v>
      </c>
      <c r="F179" s="41">
        <v>98.6</v>
      </c>
      <c r="G179" s="41">
        <v>104.1</v>
      </c>
      <c r="H179" s="41">
        <v>111.4</v>
      </c>
      <c r="I179" s="41">
        <v>118.3</v>
      </c>
      <c r="J179" s="41">
        <v>118.7</v>
      </c>
      <c r="K179" s="41">
        <v>124.6</v>
      </c>
      <c r="L179" s="41">
        <v>130.1</v>
      </c>
      <c r="M179" s="41">
        <v>132.19999999999999</v>
      </c>
      <c r="N179" s="41">
        <v>119</v>
      </c>
      <c r="O179" s="41">
        <v>108.3</v>
      </c>
      <c r="P179" s="41">
        <v>107.1</v>
      </c>
      <c r="Q179" s="41">
        <v>106.9</v>
      </c>
      <c r="R179" s="41">
        <v>106.4</v>
      </c>
      <c r="S179" s="41">
        <v>108.3</v>
      </c>
      <c r="T179" s="41">
        <v>112.6</v>
      </c>
      <c r="U179" s="41">
        <v>111.3</v>
      </c>
      <c r="V179" s="41">
        <v>111.4</v>
      </c>
      <c r="W179" s="41">
        <v>113.7</v>
      </c>
      <c r="X179" s="41">
        <v>120.1</v>
      </c>
      <c r="Y179" s="41">
        <v>118.6</v>
      </c>
      <c r="Z179" s="41">
        <v>113.3</v>
      </c>
      <c r="AA179" s="41">
        <v>106.6</v>
      </c>
      <c r="AB179" s="41">
        <v>100.9</v>
      </c>
      <c r="AC179" s="41">
        <v>97.5</v>
      </c>
      <c r="AD179" s="41">
        <v>96.2</v>
      </c>
      <c r="AE179" s="41">
        <v>93.8</v>
      </c>
      <c r="AF179" s="41">
        <v>96</v>
      </c>
      <c r="AG179" s="41">
        <v>96</v>
      </c>
      <c r="AH179" s="41">
        <v>98.2</v>
      </c>
      <c r="AI179" s="41">
        <v>99.7</v>
      </c>
      <c r="AJ179" s="41">
        <v>99.1</v>
      </c>
      <c r="AK179" s="41">
        <v>97.1</v>
      </c>
      <c r="AL179" s="41">
        <v>91.8</v>
      </c>
      <c r="AM179" s="41">
        <v>90.2</v>
      </c>
      <c r="AN179" s="41">
        <v>92.3</v>
      </c>
      <c r="AO179" s="41">
        <v>96.9</v>
      </c>
      <c r="AP179" s="41">
        <v>97.4</v>
      </c>
      <c r="AQ179" s="41">
        <v>102.3</v>
      </c>
      <c r="AR179" s="41">
        <v>109.7</v>
      </c>
      <c r="AS179" s="41">
        <v>111</v>
      </c>
      <c r="AT179" s="41">
        <v>116.5</v>
      </c>
      <c r="AU179" s="41">
        <v>120.3</v>
      </c>
      <c r="AV179" s="41">
        <v>125</v>
      </c>
      <c r="AW179" s="41">
        <v>130.30000000000001</v>
      </c>
      <c r="AX179" s="41">
        <v>136.5</v>
      </c>
      <c r="AY179" s="41">
        <v>133.30000000000001</v>
      </c>
      <c r="AZ179" s="41">
        <v>141.5</v>
      </c>
      <c r="BA179" s="41">
        <v>148.5</v>
      </c>
      <c r="BB179" s="41">
        <v>151.9</v>
      </c>
      <c r="BC179" s="41">
        <v>165.6</v>
      </c>
      <c r="BD179" s="41">
        <v>183.7</v>
      </c>
      <c r="BE179" s="41">
        <v>182.8</v>
      </c>
      <c r="BF179" s="41">
        <v>181.3</v>
      </c>
      <c r="BG179" s="41">
        <v>190.3</v>
      </c>
      <c r="BH179" s="41">
        <v>195.8</v>
      </c>
      <c r="BI179" s="41">
        <v>205.7</v>
      </c>
      <c r="BJ179" s="41">
        <v>203.8</v>
      </c>
      <c r="BK179" s="41">
        <v>210.6</v>
      </c>
      <c r="BL179" s="41">
        <v>212.1</v>
      </c>
      <c r="BM179" s="41">
        <v>210.1</v>
      </c>
      <c r="BN179" s="41">
        <v>202.7</v>
      </c>
      <c r="BO179" s="41">
        <v>193.7</v>
      </c>
      <c r="BP179" s="41">
        <v>203.1</v>
      </c>
      <c r="BQ179" s="41">
        <v>206.5</v>
      </c>
      <c r="BR179" s="41">
        <v>203.6</v>
      </c>
      <c r="BS179" s="41">
        <v>206.1</v>
      </c>
      <c r="BT179" s="41">
        <v>208.2</v>
      </c>
      <c r="BU179" s="41">
        <v>209.4</v>
      </c>
      <c r="BV179" s="41">
        <v>203.9</v>
      </c>
      <c r="BW179" s="41">
        <v>189.5</v>
      </c>
      <c r="BX179" s="41">
        <v>190.3</v>
      </c>
      <c r="BY179" s="41">
        <v>177.8</v>
      </c>
      <c r="BZ179" s="41">
        <v>174.3</v>
      </c>
      <c r="CA179" s="41">
        <v>176.3</v>
      </c>
      <c r="CB179" s="41">
        <v>194.6</v>
      </c>
      <c r="CC179" s="41">
        <v>207</v>
      </c>
      <c r="CD179" s="41">
        <v>206.9</v>
      </c>
      <c r="CE179" s="41">
        <v>207.8</v>
      </c>
      <c r="CF179" s="41">
        <v>216.4</v>
      </c>
      <c r="CG179" s="41">
        <v>210.2</v>
      </c>
      <c r="CH179" s="41">
        <v>194.2</v>
      </c>
      <c r="CI179" s="41">
        <v>184.1</v>
      </c>
      <c r="CJ179" s="41">
        <v>189.9</v>
      </c>
      <c r="CK179" s="41">
        <v>188.6</v>
      </c>
      <c r="CL179" s="41">
        <v>189.8</v>
      </c>
    </row>
    <row r="180" spans="1:90" x14ac:dyDescent="0.25">
      <c r="A180" s="38" t="s">
        <v>1957</v>
      </c>
      <c r="B180" s="38" t="s">
        <v>1958</v>
      </c>
      <c r="C180" s="39">
        <v>6.1330000000000003E-2</v>
      </c>
      <c r="D180" s="41">
        <v>109.6</v>
      </c>
      <c r="E180" s="41">
        <v>108.9</v>
      </c>
      <c r="F180" s="41">
        <v>109.4</v>
      </c>
      <c r="G180" s="41">
        <v>108.3</v>
      </c>
      <c r="H180" s="41">
        <v>108.2</v>
      </c>
      <c r="I180" s="41">
        <v>108.7</v>
      </c>
      <c r="J180" s="41">
        <v>111.3</v>
      </c>
      <c r="K180" s="41">
        <v>113.3</v>
      </c>
      <c r="L180" s="41">
        <v>112.5</v>
      </c>
      <c r="M180" s="41">
        <v>111.5</v>
      </c>
      <c r="N180" s="41">
        <v>111.3</v>
      </c>
      <c r="O180" s="41">
        <v>111.5</v>
      </c>
      <c r="P180" s="41">
        <v>111.4</v>
      </c>
      <c r="Q180" s="41">
        <v>116</v>
      </c>
      <c r="R180" s="41">
        <v>115.5</v>
      </c>
      <c r="S180" s="41">
        <v>114.7</v>
      </c>
      <c r="T180" s="41">
        <v>115.1</v>
      </c>
      <c r="U180" s="41">
        <v>112.7</v>
      </c>
      <c r="V180" s="41">
        <v>112.2</v>
      </c>
      <c r="W180" s="41">
        <v>112.4</v>
      </c>
      <c r="X180" s="41">
        <v>109.5</v>
      </c>
      <c r="Y180" s="41">
        <v>106.6</v>
      </c>
      <c r="Z180" s="41">
        <v>105.8</v>
      </c>
      <c r="AA180" s="41">
        <v>106.4</v>
      </c>
      <c r="AB180" s="41">
        <v>104.2</v>
      </c>
      <c r="AC180" s="41">
        <v>100</v>
      </c>
      <c r="AD180" s="41">
        <v>98.2</v>
      </c>
      <c r="AE180" s="41">
        <v>96.7</v>
      </c>
      <c r="AF180" s="41">
        <v>90.8</v>
      </c>
      <c r="AG180" s="41">
        <v>89.4</v>
      </c>
      <c r="AH180" s="41">
        <v>89.2</v>
      </c>
      <c r="AI180" s="41">
        <v>89.5</v>
      </c>
      <c r="AJ180" s="41">
        <v>88.4</v>
      </c>
      <c r="AK180" s="41">
        <v>87.7</v>
      </c>
      <c r="AL180" s="41">
        <v>86.2</v>
      </c>
      <c r="AM180" s="41">
        <v>90.2</v>
      </c>
      <c r="AN180" s="41">
        <v>90.1</v>
      </c>
      <c r="AO180" s="41">
        <v>89.6</v>
      </c>
      <c r="AP180" s="41">
        <v>94.6</v>
      </c>
      <c r="AQ180" s="41">
        <v>95.8</v>
      </c>
      <c r="AR180" s="41">
        <v>97</v>
      </c>
      <c r="AS180" s="41">
        <v>96.8</v>
      </c>
      <c r="AT180" s="41">
        <v>97.6</v>
      </c>
      <c r="AU180" s="41">
        <v>100.8</v>
      </c>
      <c r="AV180" s="41">
        <v>101.9</v>
      </c>
      <c r="AW180" s="41">
        <v>103.8</v>
      </c>
      <c r="AX180" s="41">
        <v>104.2</v>
      </c>
      <c r="AY180" s="41">
        <v>108.1</v>
      </c>
      <c r="AZ180" s="41">
        <v>120.2</v>
      </c>
      <c r="BA180" s="41">
        <v>127.1</v>
      </c>
      <c r="BB180" s="41">
        <v>127.7</v>
      </c>
      <c r="BC180" s="41">
        <v>133.69999999999999</v>
      </c>
      <c r="BD180" s="41">
        <v>138.9</v>
      </c>
      <c r="BE180" s="41">
        <v>140.6</v>
      </c>
      <c r="BF180" s="41">
        <v>134.9</v>
      </c>
      <c r="BG180" s="41">
        <v>150</v>
      </c>
      <c r="BH180" s="41">
        <v>157.1</v>
      </c>
      <c r="BI180" s="41">
        <v>155.5</v>
      </c>
      <c r="BJ180" s="41">
        <v>159.69999999999999</v>
      </c>
      <c r="BK180" s="41">
        <v>163.5</v>
      </c>
      <c r="BL180" s="41">
        <v>177.7</v>
      </c>
      <c r="BM180" s="41">
        <v>181.8</v>
      </c>
      <c r="BN180" s="41">
        <v>177</v>
      </c>
      <c r="BO180" s="41">
        <v>164.3</v>
      </c>
      <c r="BP180" s="41">
        <v>158.80000000000001</v>
      </c>
      <c r="BQ180" s="41">
        <v>156.80000000000001</v>
      </c>
      <c r="BR180" s="41">
        <v>155.4</v>
      </c>
      <c r="BS180" s="41">
        <v>154.69999999999999</v>
      </c>
      <c r="BT180" s="41">
        <v>153.69999999999999</v>
      </c>
      <c r="BU180" s="41">
        <v>154.9</v>
      </c>
      <c r="BV180" s="41">
        <v>155.80000000000001</v>
      </c>
      <c r="BW180" s="41">
        <v>156.6</v>
      </c>
      <c r="BX180" s="41">
        <v>169.6</v>
      </c>
      <c r="BY180" s="41">
        <v>168.7</v>
      </c>
      <c r="BZ180" s="41">
        <v>169.1</v>
      </c>
      <c r="CA180" s="41">
        <v>169.2</v>
      </c>
      <c r="CB180" s="41">
        <v>168.9</v>
      </c>
      <c r="CC180" s="41">
        <v>168.1</v>
      </c>
      <c r="CD180" s="41">
        <v>169.2</v>
      </c>
      <c r="CE180" s="41">
        <v>169.1</v>
      </c>
      <c r="CF180" s="41">
        <v>169</v>
      </c>
      <c r="CG180" s="41">
        <v>172</v>
      </c>
      <c r="CH180" s="41">
        <v>171.6</v>
      </c>
      <c r="CI180" s="41">
        <v>174</v>
      </c>
      <c r="CJ180" s="41">
        <v>175.3</v>
      </c>
      <c r="CK180" s="41">
        <v>172.2</v>
      </c>
      <c r="CL180" s="41">
        <v>172.2</v>
      </c>
    </row>
    <row r="181" spans="1:90" x14ac:dyDescent="0.25">
      <c r="A181" s="38" t="s">
        <v>1959</v>
      </c>
      <c r="B181" s="38" t="s">
        <v>1960</v>
      </c>
      <c r="C181" s="39">
        <v>0.12926000000000001</v>
      </c>
      <c r="D181" s="41">
        <v>102.4</v>
      </c>
      <c r="E181" s="41">
        <v>101.8</v>
      </c>
      <c r="F181" s="41">
        <v>107.6</v>
      </c>
      <c r="G181" s="41">
        <v>115.2</v>
      </c>
      <c r="H181" s="41">
        <v>106.3</v>
      </c>
      <c r="I181" s="41">
        <v>107.7</v>
      </c>
      <c r="J181" s="41">
        <v>104.7</v>
      </c>
      <c r="K181" s="41">
        <v>96.8</v>
      </c>
      <c r="L181" s="41">
        <v>96</v>
      </c>
      <c r="M181" s="41">
        <v>95.5</v>
      </c>
      <c r="N181" s="41">
        <v>88.8</v>
      </c>
      <c r="O181" s="41">
        <v>89.2</v>
      </c>
      <c r="P181" s="41">
        <v>86.7</v>
      </c>
      <c r="Q181" s="41">
        <v>85.2</v>
      </c>
      <c r="R181" s="41">
        <v>84.9</v>
      </c>
      <c r="S181" s="41">
        <v>82.2</v>
      </c>
      <c r="T181" s="41">
        <v>87.2</v>
      </c>
      <c r="U181" s="41">
        <v>92.2</v>
      </c>
      <c r="V181" s="41">
        <v>92.9</v>
      </c>
      <c r="W181" s="41">
        <v>93.8</v>
      </c>
      <c r="X181" s="41">
        <v>97.1</v>
      </c>
      <c r="Y181" s="41">
        <v>96.6</v>
      </c>
      <c r="Z181" s="41">
        <v>93.1</v>
      </c>
      <c r="AA181" s="41">
        <v>90.1</v>
      </c>
      <c r="AB181" s="41">
        <v>88</v>
      </c>
      <c r="AC181" s="41">
        <v>88.7</v>
      </c>
      <c r="AD181" s="41">
        <v>80.2</v>
      </c>
      <c r="AE181" s="41">
        <v>70.2</v>
      </c>
      <c r="AF181" s="41">
        <v>61.4</v>
      </c>
      <c r="AG181" s="41">
        <v>60.4</v>
      </c>
      <c r="AH181" s="41">
        <v>60.4</v>
      </c>
      <c r="AI181" s="41">
        <v>56.5</v>
      </c>
      <c r="AJ181" s="41">
        <v>57</v>
      </c>
      <c r="AK181" s="41">
        <v>56.8</v>
      </c>
      <c r="AL181" s="41">
        <v>56.6</v>
      </c>
      <c r="AM181" s="41">
        <v>57.5</v>
      </c>
      <c r="AN181" s="41">
        <v>58.5</v>
      </c>
      <c r="AO181" s="41">
        <v>58.2</v>
      </c>
      <c r="AP181" s="41">
        <v>58.8</v>
      </c>
      <c r="AQ181" s="41">
        <v>70.2</v>
      </c>
      <c r="AR181" s="41">
        <v>74.7</v>
      </c>
      <c r="AS181" s="41">
        <v>75.900000000000006</v>
      </c>
      <c r="AT181" s="41">
        <v>73.400000000000006</v>
      </c>
      <c r="AU181" s="41">
        <v>74.3</v>
      </c>
      <c r="AV181" s="41">
        <v>74.5</v>
      </c>
      <c r="AW181" s="41">
        <v>81.3</v>
      </c>
      <c r="AX181" s="41">
        <v>83.8</v>
      </c>
      <c r="AY181" s="41">
        <v>86</v>
      </c>
      <c r="AZ181" s="41">
        <v>92.8</v>
      </c>
      <c r="BA181" s="41">
        <v>94.9</v>
      </c>
      <c r="BB181" s="41">
        <v>105.6</v>
      </c>
      <c r="BC181" s="41">
        <v>109.5</v>
      </c>
      <c r="BD181" s="41">
        <v>109.8</v>
      </c>
      <c r="BE181" s="41">
        <v>109.2</v>
      </c>
      <c r="BF181" s="41">
        <v>109.1</v>
      </c>
      <c r="BG181" s="41">
        <v>111.2</v>
      </c>
      <c r="BH181" s="41">
        <v>119.7</v>
      </c>
      <c r="BI181" s="41">
        <v>120.2</v>
      </c>
      <c r="BJ181" s="41">
        <v>122.2</v>
      </c>
      <c r="BK181" s="41">
        <v>126.6</v>
      </c>
      <c r="BL181" s="41">
        <v>123.2</v>
      </c>
      <c r="BM181" s="41">
        <v>134.69999999999999</v>
      </c>
      <c r="BN181" s="41">
        <v>126.5</v>
      </c>
      <c r="BO181" s="41">
        <v>119.9</v>
      </c>
      <c r="BP181" s="41">
        <v>124</v>
      </c>
      <c r="BQ181" s="41">
        <v>104.5</v>
      </c>
      <c r="BR181" s="41">
        <v>104.5</v>
      </c>
      <c r="BS181" s="41">
        <v>105.1</v>
      </c>
      <c r="BT181" s="41">
        <v>101.6</v>
      </c>
      <c r="BU181" s="41">
        <v>102.9</v>
      </c>
      <c r="BV181" s="41">
        <v>101.9</v>
      </c>
      <c r="BW181" s="41">
        <v>103.8</v>
      </c>
      <c r="BX181" s="41">
        <v>97.4</v>
      </c>
      <c r="BY181" s="41">
        <v>96.8</v>
      </c>
      <c r="BZ181" s="41">
        <v>98.8</v>
      </c>
      <c r="CA181" s="41">
        <v>100.1</v>
      </c>
      <c r="CB181" s="41">
        <v>99.6</v>
      </c>
      <c r="CC181" s="41">
        <v>99.2</v>
      </c>
      <c r="CD181" s="41">
        <v>101.8</v>
      </c>
      <c r="CE181" s="41">
        <v>104.3</v>
      </c>
      <c r="CF181" s="41">
        <v>103.3</v>
      </c>
      <c r="CG181" s="41">
        <v>106.6</v>
      </c>
      <c r="CH181" s="41">
        <v>107.2</v>
      </c>
      <c r="CI181" s="41">
        <v>107</v>
      </c>
      <c r="CJ181" s="41">
        <v>106.3</v>
      </c>
      <c r="CK181" s="41">
        <v>104.6</v>
      </c>
      <c r="CL181" s="41">
        <v>101.5</v>
      </c>
    </row>
    <row r="182" spans="1:90" x14ac:dyDescent="0.25">
      <c r="A182" s="38" t="s">
        <v>1961</v>
      </c>
      <c r="B182" s="38" t="s">
        <v>1962</v>
      </c>
      <c r="C182" s="39">
        <v>3.9460000000000002E-2</v>
      </c>
      <c r="D182" s="41">
        <v>117.5</v>
      </c>
      <c r="E182" s="41">
        <v>118.4</v>
      </c>
      <c r="F182" s="41">
        <v>120.3</v>
      </c>
      <c r="G182" s="41">
        <v>114.4</v>
      </c>
      <c r="H182" s="41">
        <v>113.5</v>
      </c>
      <c r="I182" s="41">
        <v>113.3</v>
      </c>
      <c r="J182" s="41">
        <v>114.3</v>
      </c>
      <c r="K182" s="41">
        <v>115</v>
      </c>
      <c r="L182" s="41">
        <v>109.2</v>
      </c>
      <c r="M182" s="41">
        <v>94.4</v>
      </c>
      <c r="N182" s="41">
        <v>90.2</v>
      </c>
      <c r="O182" s="41">
        <v>83.5</v>
      </c>
      <c r="P182" s="41">
        <v>85.7</v>
      </c>
      <c r="Q182" s="41">
        <v>87.7</v>
      </c>
      <c r="R182" s="41">
        <v>84.5</v>
      </c>
      <c r="S182" s="41">
        <v>80</v>
      </c>
      <c r="T182" s="41">
        <v>76.3</v>
      </c>
      <c r="U182" s="41">
        <v>75.400000000000006</v>
      </c>
      <c r="V182" s="41">
        <v>76.7</v>
      </c>
      <c r="W182" s="41">
        <v>76.5</v>
      </c>
      <c r="X182" s="41">
        <v>74.900000000000006</v>
      </c>
      <c r="Y182" s="41">
        <v>69</v>
      </c>
      <c r="Z182" s="41">
        <v>67.900000000000006</v>
      </c>
      <c r="AA182" s="41">
        <v>70.5</v>
      </c>
      <c r="AB182" s="41">
        <v>69.599999999999994</v>
      </c>
      <c r="AC182" s="41">
        <v>68.3</v>
      </c>
      <c r="AD182" s="41">
        <v>63.2</v>
      </c>
      <c r="AE182" s="41">
        <v>57.7</v>
      </c>
      <c r="AF182" s="41">
        <v>61.1</v>
      </c>
      <c r="AG182" s="41">
        <v>61.2</v>
      </c>
      <c r="AH182" s="41">
        <v>61.3</v>
      </c>
      <c r="AI182" s="41">
        <v>61.3</v>
      </c>
      <c r="AJ182" s="41">
        <v>60.7</v>
      </c>
      <c r="AK182" s="41">
        <v>65.599999999999994</v>
      </c>
      <c r="AL182" s="41">
        <v>65.7</v>
      </c>
      <c r="AM182" s="41">
        <v>69.2</v>
      </c>
      <c r="AN182" s="41">
        <v>65.3</v>
      </c>
      <c r="AO182" s="41">
        <v>65.900000000000006</v>
      </c>
      <c r="AP182" s="41">
        <v>67.099999999999994</v>
      </c>
      <c r="AQ182" s="41">
        <v>71.8</v>
      </c>
      <c r="AR182" s="41">
        <v>71.2</v>
      </c>
      <c r="AS182" s="41">
        <v>71.099999999999994</v>
      </c>
      <c r="AT182" s="41">
        <v>71.099999999999994</v>
      </c>
      <c r="AU182" s="41">
        <v>71.099999999999994</v>
      </c>
      <c r="AV182" s="41">
        <v>71.099999999999994</v>
      </c>
      <c r="AW182" s="41">
        <v>71.099999999999994</v>
      </c>
      <c r="AX182" s="41">
        <v>71.099999999999994</v>
      </c>
      <c r="AY182" s="41">
        <v>76.8</v>
      </c>
      <c r="AZ182" s="41">
        <v>76.8</v>
      </c>
      <c r="BA182" s="41">
        <v>76.8</v>
      </c>
      <c r="BB182" s="41">
        <v>76.8</v>
      </c>
      <c r="BC182" s="41">
        <v>76.8</v>
      </c>
      <c r="BD182" s="41">
        <v>76.8</v>
      </c>
      <c r="BE182" s="41">
        <v>76.8</v>
      </c>
      <c r="BF182" s="41">
        <v>76.8</v>
      </c>
      <c r="BG182" s="41">
        <v>76.8</v>
      </c>
      <c r="BH182" s="41">
        <v>76.8</v>
      </c>
      <c r="BI182" s="41">
        <v>76.8</v>
      </c>
      <c r="BJ182" s="41">
        <v>82.5</v>
      </c>
      <c r="BK182" s="41">
        <v>82.4</v>
      </c>
      <c r="BL182" s="41">
        <v>103.6</v>
      </c>
      <c r="BM182" s="41">
        <v>101.7</v>
      </c>
      <c r="BN182" s="41">
        <v>99.9</v>
      </c>
      <c r="BO182" s="41">
        <v>122.9</v>
      </c>
      <c r="BP182" s="41">
        <v>124.9</v>
      </c>
      <c r="BQ182" s="41">
        <v>123.9</v>
      </c>
      <c r="BR182" s="41">
        <v>116</v>
      </c>
      <c r="BS182" s="41">
        <v>116</v>
      </c>
      <c r="BT182" s="41">
        <v>116</v>
      </c>
      <c r="BU182" s="41">
        <v>116</v>
      </c>
      <c r="BV182" s="41">
        <v>122</v>
      </c>
      <c r="BW182" s="41">
        <v>116.6</v>
      </c>
      <c r="BX182" s="41">
        <v>117.1</v>
      </c>
      <c r="BY182" s="41">
        <v>113.2</v>
      </c>
      <c r="BZ182" s="41">
        <v>113.4</v>
      </c>
      <c r="CA182" s="41">
        <v>113.5</v>
      </c>
      <c r="CB182" s="41">
        <v>112.7</v>
      </c>
      <c r="CC182" s="41">
        <v>114.7</v>
      </c>
      <c r="CD182" s="41">
        <v>116.4</v>
      </c>
      <c r="CE182" s="41">
        <v>116.4</v>
      </c>
      <c r="CF182" s="41">
        <v>116.4</v>
      </c>
      <c r="CG182" s="41">
        <v>116.4</v>
      </c>
      <c r="CH182" s="41">
        <v>116.4</v>
      </c>
      <c r="CI182" s="41">
        <v>117.3</v>
      </c>
      <c r="CJ182" s="41">
        <v>116.2</v>
      </c>
      <c r="CK182" s="41">
        <v>115.3</v>
      </c>
      <c r="CL182" s="41">
        <v>118.4</v>
      </c>
    </row>
    <row r="183" spans="1:90" x14ac:dyDescent="0.25">
      <c r="A183" s="38" t="s">
        <v>1963</v>
      </c>
      <c r="B183" s="38" t="s">
        <v>1964</v>
      </c>
      <c r="C183" s="39">
        <v>4.36E-2</v>
      </c>
      <c r="D183" s="41">
        <v>102.7</v>
      </c>
      <c r="E183" s="41">
        <v>102.7</v>
      </c>
      <c r="F183" s="41">
        <v>102.7</v>
      </c>
      <c r="G183" s="41">
        <v>99.2</v>
      </c>
      <c r="H183" s="41">
        <v>99.2</v>
      </c>
      <c r="I183" s="41">
        <v>99.2</v>
      </c>
      <c r="J183" s="41">
        <v>99.2</v>
      </c>
      <c r="K183" s="41">
        <v>99.2</v>
      </c>
      <c r="L183" s="41">
        <v>99.2</v>
      </c>
      <c r="M183" s="41">
        <v>99.2</v>
      </c>
      <c r="N183" s="41">
        <v>99.2</v>
      </c>
      <c r="O183" s="41">
        <v>99.2</v>
      </c>
      <c r="P183" s="41">
        <v>99.2</v>
      </c>
      <c r="Q183" s="41">
        <v>99.2</v>
      </c>
      <c r="R183" s="41">
        <v>99.2</v>
      </c>
      <c r="S183" s="41">
        <v>101</v>
      </c>
      <c r="T183" s="41">
        <v>101</v>
      </c>
      <c r="U183" s="41">
        <v>101</v>
      </c>
      <c r="V183" s="41">
        <v>101</v>
      </c>
      <c r="W183" s="41">
        <v>101</v>
      </c>
      <c r="X183" s="41">
        <v>101.3</v>
      </c>
      <c r="Y183" s="41">
        <v>101.3</v>
      </c>
      <c r="Z183" s="41">
        <v>101.3</v>
      </c>
      <c r="AA183" s="41">
        <v>101.3</v>
      </c>
      <c r="AB183" s="41">
        <v>101</v>
      </c>
      <c r="AC183" s="41">
        <v>101</v>
      </c>
      <c r="AD183" s="41">
        <v>101</v>
      </c>
      <c r="AE183" s="41">
        <v>102.6</v>
      </c>
      <c r="AF183" s="41">
        <v>102.6</v>
      </c>
      <c r="AG183" s="41">
        <v>102.6</v>
      </c>
      <c r="AH183" s="41">
        <v>102.6</v>
      </c>
      <c r="AI183" s="41">
        <v>102.6</v>
      </c>
      <c r="AJ183" s="41">
        <v>102.6</v>
      </c>
      <c r="AK183" s="41">
        <v>102.6</v>
      </c>
      <c r="AL183" s="41">
        <v>102.6</v>
      </c>
      <c r="AM183" s="41">
        <v>102.6</v>
      </c>
      <c r="AN183" s="41">
        <v>102.6</v>
      </c>
      <c r="AO183" s="41">
        <v>102.6</v>
      </c>
      <c r="AP183" s="41">
        <v>104.6</v>
      </c>
      <c r="AQ183" s="41">
        <v>101.9</v>
      </c>
      <c r="AR183" s="41">
        <v>102.1</v>
      </c>
      <c r="AS183" s="41">
        <v>102</v>
      </c>
      <c r="AT183" s="41">
        <v>102</v>
      </c>
      <c r="AU183" s="41">
        <v>102</v>
      </c>
      <c r="AV183" s="41">
        <v>102</v>
      </c>
      <c r="AW183" s="41">
        <v>102</v>
      </c>
      <c r="AX183" s="41">
        <v>102.9</v>
      </c>
      <c r="AY183" s="41">
        <v>104.8</v>
      </c>
      <c r="AZ183" s="41">
        <v>107.3</v>
      </c>
      <c r="BA183" s="41">
        <v>107.3</v>
      </c>
      <c r="BB183" s="41">
        <v>107.3</v>
      </c>
      <c r="BC183" s="41">
        <v>108</v>
      </c>
      <c r="BD183" s="41">
        <v>108</v>
      </c>
      <c r="BE183" s="41">
        <v>109.4</v>
      </c>
      <c r="BF183" s="41">
        <v>110.8</v>
      </c>
      <c r="BG183" s="41">
        <v>115.2</v>
      </c>
      <c r="BH183" s="41">
        <v>117.1</v>
      </c>
      <c r="BI183" s="41">
        <v>118.7</v>
      </c>
      <c r="BJ183" s="41">
        <v>120.5</v>
      </c>
      <c r="BK183" s="41">
        <v>119.8</v>
      </c>
      <c r="BL183" s="41">
        <v>124.1</v>
      </c>
      <c r="BM183" s="41">
        <v>125.1</v>
      </c>
      <c r="BN183" s="41">
        <v>123</v>
      </c>
      <c r="BO183" s="41">
        <v>121.1</v>
      </c>
      <c r="BP183" s="41">
        <v>121.1</v>
      </c>
      <c r="BQ183" s="41">
        <v>121.1</v>
      </c>
      <c r="BR183" s="41">
        <v>121.1</v>
      </c>
      <c r="BS183" s="41">
        <v>121.1</v>
      </c>
      <c r="BT183" s="41">
        <v>121.1</v>
      </c>
      <c r="BU183" s="41">
        <v>121.1</v>
      </c>
      <c r="BV183" s="41">
        <v>121.1</v>
      </c>
      <c r="BW183" s="41">
        <v>121.1</v>
      </c>
      <c r="BX183" s="41">
        <v>115.8</v>
      </c>
      <c r="BY183" s="41">
        <v>114.5</v>
      </c>
      <c r="BZ183" s="41">
        <v>113.5</v>
      </c>
      <c r="CA183" s="41">
        <v>114.2</v>
      </c>
      <c r="CB183" s="41">
        <v>115</v>
      </c>
      <c r="CC183" s="41">
        <v>112.4</v>
      </c>
      <c r="CD183" s="41">
        <v>119</v>
      </c>
      <c r="CE183" s="41">
        <v>120.4</v>
      </c>
      <c r="CF183" s="41">
        <v>122.3</v>
      </c>
      <c r="CG183" s="41">
        <v>119.8</v>
      </c>
      <c r="CH183" s="41">
        <v>120</v>
      </c>
      <c r="CI183" s="41">
        <v>120.3</v>
      </c>
      <c r="CJ183" s="41">
        <v>120.5</v>
      </c>
      <c r="CK183" s="41">
        <v>121.7</v>
      </c>
      <c r="CL183" s="41">
        <v>124.3</v>
      </c>
    </row>
    <row r="184" spans="1:90" x14ac:dyDescent="0.25">
      <c r="A184" s="38" t="s">
        <v>1965</v>
      </c>
      <c r="B184" s="38" t="s">
        <v>1966</v>
      </c>
      <c r="C184" s="39">
        <v>3.0429300000000001</v>
      </c>
      <c r="D184" s="41">
        <v>98.2</v>
      </c>
      <c r="E184" s="41">
        <v>96.7</v>
      </c>
      <c r="F184" s="41">
        <v>96.8</v>
      </c>
      <c r="G184" s="41">
        <v>94.8</v>
      </c>
      <c r="H184" s="41">
        <v>94.3</v>
      </c>
      <c r="I184" s="41">
        <v>93.9</v>
      </c>
      <c r="J184" s="41">
        <v>95.3</v>
      </c>
      <c r="K184" s="41">
        <v>95.4</v>
      </c>
      <c r="L184" s="41">
        <v>95.2</v>
      </c>
      <c r="M184" s="41">
        <v>94.7</v>
      </c>
      <c r="N184" s="41">
        <v>94.2</v>
      </c>
      <c r="O184" s="41">
        <v>93.1</v>
      </c>
      <c r="P184" s="41">
        <v>92.4</v>
      </c>
      <c r="Q184" s="41">
        <v>92.7</v>
      </c>
      <c r="R184" s="41">
        <v>93</v>
      </c>
      <c r="S184" s="41">
        <v>96.7</v>
      </c>
      <c r="T184" s="41">
        <v>98.2</v>
      </c>
      <c r="U184" s="41">
        <v>98.8</v>
      </c>
      <c r="V184" s="41">
        <v>99.9</v>
      </c>
      <c r="W184" s="41">
        <v>102</v>
      </c>
      <c r="X184" s="41">
        <v>102.5</v>
      </c>
      <c r="Y184" s="41">
        <v>102.4</v>
      </c>
      <c r="Z184" s="41">
        <v>103.3</v>
      </c>
      <c r="AA184" s="41">
        <v>105.4</v>
      </c>
      <c r="AB184" s="41">
        <v>106.5</v>
      </c>
      <c r="AC184" s="41">
        <v>106.9</v>
      </c>
      <c r="AD184" s="41">
        <v>106.8</v>
      </c>
      <c r="AE184" s="41">
        <v>111</v>
      </c>
      <c r="AF184" s="41">
        <v>111.2</v>
      </c>
      <c r="AG184" s="41">
        <v>112.1</v>
      </c>
      <c r="AH184" s="41">
        <v>114.6</v>
      </c>
      <c r="AI184" s="41">
        <v>114.7</v>
      </c>
      <c r="AJ184" s="41">
        <v>114.4</v>
      </c>
      <c r="AK184" s="41">
        <v>114.4</v>
      </c>
      <c r="AL184" s="41">
        <v>115</v>
      </c>
      <c r="AM184" s="41">
        <v>116.2</v>
      </c>
      <c r="AN184" s="41">
        <v>119.6</v>
      </c>
      <c r="AO184" s="41">
        <v>121.8</v>
      </c>
      <c r="AP184" s="41">
        <v>127.2</v>
      </c>
      <c r="AQ184" s="41">
        <v>124</v>
      </c>
      <c r="AR184" s="41">
        <v>123.2</v>
      </c>
      <c r="AS184" s="41">
        <v>126.7</v>
      </c>
      <c r="AT184" s="41">
        <v>127.8</v>
      </c>
      <c r="AU184" s="41">
        <v>125.6</v>
      </c>
      <c r="AV184" s="41">
        <v>123.9</v>
      </c>
      <c r="AW184" s="41">
        <v>122</v>
      </c>
      <c r="AX184" s="41">
        <v>119.7</v>
      </c>
      <c r="AY184" s="41">
        <v>119.8</v>
      </c>
      <c r="AZ184" s="41">
        <v>117.1</v>
      </c>
      <c r="BA184" s="41">
        <v>115.3</v>
      </c>
      <c r="BB184" s="41">
        <v>113.5</v>
      </c>
      <c r="BC184" s="41">
        <v>114.2</v>
      </c>
      <c r="BD184" s="41">
        <v>115.9</v>
      </c>
      <c r="BE184" s="41">
        <v>114.6</v>
      </c>
      <c r="BF184" s="41">
        <v>113.9</v>
      </c>
      <c r="BG184" s="41">
        <v>114.2</v>
      </c>
      <c r="BH184" s="41">
        <v>113.3</v>
      </c>
      <c r="BI184" s="41">
        <v>112.3</v>
      </c>
      <c r="BJ184" s="41">
        <v>113.7</v>
      </c>
      <c r="BK184" s="41">
        <v>115.9</v>
      </c>
      <c r="BL184" s="41">
        <v>116</v>
      </c>
      <c r="BM184" s="41">
        <v>114.5</v>
      </c>
      <c r="BN184" s="41">
        <v>114</v>
      </c>
      <c r="BO184" s="41">
        <v>114.3</v>
      </c>
      <c r="BP184" s="41">
        <v>114.4</v>
      </c>
      <c r="BQ184" s="41">
        <v>115.2</v>
      </c>
      <c r="BR184" s="41">
        <v>116.5</v>
      </c>
      <c r="BS184" s="41">
        <v>118.2</v>
      </c>
      <c r="BT184" s="41">
        <v>119.7</v>
      </c>
      <c r="BU184" s="41">
        <v>119.9</v>
      </c>
      <c r="BV184" s="41">
        <v>121</v>
      </c>
      <c r="BW184" s="41">
        <v>122.4</v>
      </c>
      <c r="BX184" s="41">
        <v>127.2</v>
      </c>
      <c r="BY184" s="41">
        <v>129.4</v>
      </c>
      <c r="BZ184" s="41">
        <v>128.80000000000001</v>
      </c>
      <c r="CA184" s="41">
        <v>129.69999999999999</v>
      </c>
      <c r="CB184" s="41">
        <v>132.1</v>
      </c>
      <c r="CC184" s="41">
        <v>133.4</v>
      </c>
      <c r="CD184" s="41">
        <v>133.69999999999999</v>
      </c>
      <c r="CE184" s="41">
        <v>135.6</v>
      </c>
      <c r="CF184" s="41">
        <v>136.30000000000001</v>
      </c>
      <c r="CG184" s="41">
        <v>135.4</v>
      </c>
      <c r="CH184" s="41">
        <v>135.30000000000001</v>
      </c>
      <c r="CI184" s="41">
        <v>137</v>
      </c>
      <c r="CJ184" s="41">
        <v>139.19999999999999</v>
      </c>
      <c r="CK184" s="41">
        <v>139.30000000000001</v>
      </c>
      <c r="CL184" s="41">
        <v>141.6</v>
      </c>
    </row>
    <row r="185" spans="1:90" x14ac:dyDescent="0.25">
      <c r="A185" s="38" t="s">
        <v>1967</v>
      </c>
      <c r="B185" s="38" t="s">
        <v>1968</v>
      </c>
      <c r="C185" s="39">
        <v>0.71494000000000002</v>
      </c>
      <c r="D185" s="41">
        <v>100.4</v>
      </c>
      <c r="E185" s="41">
        <v>100.4</v>
      </c>
      <c r="F185" s="41">
        <v>100.4</v>
      </c>
      <c r="G185" s="41">
        <v>93</v>
      </c>
      <c r="H185" s="41">
        <v>93</v>
      </c>
      <c r="I185" s="41">
        <v>93</v>
      </c>
      <c r="J185" s="41">
        <v>93</v>
      </c>
      <c r="K185" s="41">
        <v>93</v>
      </c>
      <c r="L185" s="41">
        <v>93</v>
      </c>
      <c r="M185" s="41">
        <v>93</v>
      </c>
      <c r="N185" s="41">
        <v>93</v>
      </c>
      <c r="O185" s="41">
        <v>93</v>
      </c>
      <c r="P185" s="41">
        <v>94</v>
      </c>
      <c r="Q185" s="41">
        <v>94</v>
      </c>
      <c r="R185" s="41">
        <v>94</v>
      </c>
      <c r="S185" s="41">
        <v>102.5</v>
      </c>
      <c r="T185" s="41">
        <v>102.5</v>
      </c>
      <c r="U185" s="41">
        <v>102.5</v>
      </c>
      <c r="V185" s="41">
        <v>102.5</v>
      </c>
      <c r="W185" s="41">
        <v>102.5</v>
      </c>
      <c r="X185" s="41">
        <v>102.5</v>
      </c>
      <c r="Y185" s="41">
        <v>102.5</v>
      </c>
      <c r="Z185" s="41">
        <v>102.5</v>
      </c>
      <c r="AA185" s="41">
        <v>102.5</v>
      </c>
      <c r="AB185" s="41">
        <v>102.5</v>
      </c>
      <c r="AC185" s="41">
        <v>102.5</v>
      </c>
      <c r="AD185" s="41">
        <v>102.5</v>
      </c>
      <c r="AE185" s="41">
        <v>102.7</v>
      </c>
      <c r="AF185" s="41">
        <v>102.7</v>
      </c>
      <c r="AG185" s="41">
        <v>102.7</v>
      </c>
      <c r="AH185" s="41">
        <v>102.7</v>
      </c>
      <c r="AI185" s="41">
        <v>102.7</v>
      </c>
      <c r="AJ185" s="41">
        <v>102.7</v>
      </c>
      <c r="AK185" s="41">
        <v>102.7</v>
      </c>
      <c r="AL185" s="41">
        <v>102.7</v>
      </c>
      <c r="AM185" s="41">
        <v>102.7</v>
      </c>
      <c r="AN185" s="41">
        <v>111.5</v>
      </c>
      <c r="AO185" s="41">
        <v>113.7</v>
      </c>
      <c r="AP185" s="41">
        <v>119.2</v>
      </c>
      <c r="AQ185" s="41">
        <v>114.5</v>
      </c>
      <c r="AR185" s="41">
        <v>113.5</v>
      </c>
      <c r="AS185" s="41">
        <v>115.1</v>
      </c>
      <c r="AT185" s="41">
        <v>116</v>
      </c>
      <c r="AU185" s="41">
        <v>112.5</v>
      </c>
      <c r="AV185" s="41">
        <v>110.4</v>
      </c>
      <c r="AW185" s="41">
        <v>108.9</v>
      </c>
      <c r="AX185" s="41">
        <v>106.2</v>
      </c>
      <c r="AY185" s="41">
        <v>105.7</v>
      </c>
      <c r="AZ185" s="41">
        <v>105.5</v>
      </c>
      <c r="BA185" s="41">
        <v>106.4</v>
      </c>
      <c r="BB185" s="41">
        <v>105.1</v>
      </c>
      <c r="BC185" s="41">
        <v>105.3</v>
      </c>
      <c r="BD185" s="41">
        <v>109.1</v>
      </c>
      <c r="BE185" s="41">
        <v>107.9</v>
      </c>
      <c r="BF185" s="41">
        <v>106.8</v>
      </c>
      <c r="BG185" s="41">
        <v>106.2</v>
      </c>
      <c r="BH185" s="41">
        <v>106.6</v>
      </c>
      <c r="BI185" s="41">
        <v>106</v>
      </c>
      <c r="BJ185" s="41">
        <v>106.1</v>
      </c>
      <c r="BK185" s="41">
        <v>107.3</v>
      </c>
      <c r="BL185" s="41">
        <v>108.3</v>
      </c>
      <c r="BM185" s="41">
        <v>108.9</v>
      </c>
      <c r="BN185" s="41">
        <v>108.5</v>
      </c>
      <c r="BO185" s="41">
        <v>110.2</v>
      </c>
      <c r="BP185" s="41">
        <v>110.8</v>
      </c>
      <c r="BQ185" s="41">
        <v>110.8</v>
      </c>
      <c r="BR185" s="41">
        <v>110.8</v>
      </c>
      <c r="BS185" s="41">
        <v>110.8</v>
      </c>
      <c r="BT185" s="41">
        <v>114.8</v>
      </c>
      <c r="BU185" s="41">
        <v>115.5</v>
      </c>
      <c r="BV185" s="41">
        <v>117.5</v>
      </c>
      <c r="BW185" s="41">
        <v>119.6</v>
      </c>
      <c r="BX185" s="41">
        <v>125.6</v>
      </c>
      <c r="BY185" s="41">
        <v>125.9</v>
      </c>
      <c r="BZ185" s="41">
        <v>123.6</v>
      </c>
      <c r="CA185" s="41">
        <v>122.5</v>
      </c>
      <c r="CB185" s="41">
        <v>125.3</v>
      </c>
      <c r="CC185" s="41">
        <v>124.5</v>
      </c>
      <c r="CD185" s="41">
        <v>121</v>
      </c>
      <c r="CE185" s="41">
        <v>119.4</v>
      </c>
      <c r="CF185" s="41">
        <v>119.2</v>
      </c>
      <c r="CG185" s="41">
        <v>120.2</v>
      </c>
      <c r="CH185" s="41">
        <v>119.8</v>
      </c>
      <c r="CI185" s="41">
        <v>120.9</v>
      </c>
      <c r="CJ185" s="41">
        <v>121.6</v>
      </c>
      <c r="CK185" s="41">
        <v>121.2</v>
      </c>
      <c r="CL185" s="41">
        <v>121.2</v>
      </c>
    </row>
    <row r="186" spans="1:90" x14ac:dyDescent="0.25">
      <c r="A186" s="38" t="s">
        <v>1969</v>
      </c>
      <c r="B186" s="38" t="s">
        <v>1970</v>
      </c>
      <c r="C186" s="39">
        <v>0.30437999999999998</v>
      </c>
      <c r="D186" s="41">
        <v>100.5</v>
      </c>
      <c r="E186" s="41">
        <v>98.1</v>
      </c>
      <c r="F186" s="41">
        <v>95.5</v>
      </c>
      <c r="G186" s="41">
        <v>95.7</v>
      </c>
      <c r="H186" s="41">
        <v>94.5</v>
      </c>
      <c r="I186" s="41">
        <v>94.7</v>
      </c>
      <c r="J186" s="41">
        <v>99.3</v>
      </c>
      <c r="K186" s="41">
        <v>100.9</v>
      </c>
      <c r="L186" s="41">
        <v>101.8</v>
      </c>
      <c r="M186" s="41">
        <v>101.8</v>
      </c>
      <c r="N186" s="41">
        <v>99.5</v>
      </c>
      <c r="O186" s="41">
        <v>96</v>
      </c>
      <c r="P186" s="41">
        <v>94.8</v>
      </c>
      <c r="Q186" s="41">
        <v>92.9</v>
      </c>
      <c r="R186" s="41">
        <v>92.5</v>
      </c>
      <c r="S186" s="41">
        <v>94.5</v>
      </c>
      <c r="T186" s="41">
        <v>96.4</v>
      </c>
      <c r="U186" s="41">
        <v>96.9</v>
      </c>
      <c r="V186" s="41">
        <v>101.8</v>
      </c>
      <c r="W186" s="41">
        <v>106.2</v>
      </c>
      <c r="X186" s="41">
        <v>110.1</v>
      </c>
      <c r="Y186" s="41">
        <v>110.3</v>
      </c>
      <c r="Z186" s="41">
        <v>112</v>
      </c>
      <c r="AA186" s="41">
        <v>115.3</v>
      </c>
      <c r="AB186" s="41">
        <v>119.9</v>
      </c>
      <c r="AC186" s="41">
        <v>125.7</v>
      </c>
      <c r="AD186" s="41">
        <v>124.3</v>
      </c>
      <c r="AE186" s="41">
        <v>128.30000000000001</v>
      </c>
      <c r="AF186" s="41">
        <v>127.9</v>
      </c>
      <c r="AG186" s="41">
        <v>131.80000000000001</v>
      </c>
      <c r="AH186" s="41">
        <v>139.69999999999999</v>
      </c>
      <c r="AI186" s="41">
        <v>139.80000000000001</v>
      </c>
      <c r="AJ186" s="41">
        <v>138.6</v>
      </c>
      <c r="AK186" s="41">
        <v>133.6</v>
      </c>
      <c r="AL186" s="41">
        <v>128</v>
      </c>
      <c r="AM186" s="41">
        <v>130.1</v>
      </c>
      <c r="AN186" s="41">
        <v>131.69999999999999</v>
      </c>
      <c r="AO186" s="41">
        <v>134.9</v>
      </c>
      <c r="AP186" s="41">
        <v>138.69999999999999</v>
      </c>
      <c r="AQ186" s="41">
        <v>135.80000000000001</v>
      </c>
      <c r="AR186" s="41">
        <v>135.4</v>
      </c>
      <c r="AS186" s="41">
        <v>138.4</v>
      </c>
      <c r="AT186" s="41">
        <v>137.9</v>
      </c>
      <c r="AU186" s="41">
        <v>134.4</v>
      </c>
      <c r="AV186" s="41">
        <v>133</v>
      </c>
      <c r="AW186" s="41">
        <v>130.9</v>
      </c>
      <c r="AX186" s="41">
        <v>129.9</v>
      </c>
      <c r="AY186" s="41">
        <v>130.80000000000001</v>
      </c>
      <c r="AZ186" s="41">
        <v>126.3</v>
      </c>
      <c r="BA186" s="41">
        <v>121.4</v>
      </c>
      <c r="BB186" s="41">
        <v>120.6</v>
      </c>
      <c r="BC186" s="41">
        <v>125.1</v>
      </c>
      <c r="BD186" s="41">
        <v>123.4</v>
      </c>
      <c r="BE186" s="41">
        <v>123.1</v>
      </c>
      <c r="BF186" s="41">
        <v>125.1</v>
      </c>
      <c r="BG186" s="41">
        <v>125.2</v>
      </c>
      <c r="BH186" s="41">
        <v>125.2</v>
      </c>
      <c r="BI186" s="41">
        <v>125.3</v>
      </c>
      <c r="BJ186" s="41">
        <v>129.9</v>
      </c>
      <c r="BK186" s="41">
        <v>133</v>
      </c>
      <c r="BL186" s="41">
        <v>134.69999999999999</v>
      </c>
      <c r="BM186" s="41">
        <v>132.30000000000001</v>
      </c>
      <c r="BN186" s="41">
        <v>131.5</v>
      </c>
      <c r="BO186" s="41">
        <v>133.19999999999999</v>
      </c>
      <c r="BP186" s="41">
        <v>135.4</v>
      </c>
      <c r="BQ186" s="41">
        <v>140.4</v>
      </c>
      <c r="BR186" s="41">
        <v>146.5</v>
      </c>
      <c r="BS186" s="41">
        <v>150.9</v>
      </c>
      <c r="BT186" s="41">
        <v>154.1</v>
      </c>
      <c r="BU186" s="41">
        <v>151</v>
      </c>
      <c r="BV186" s="41">
        <v>147.9</v>
      </c>
      <c r="BW186" s="41">
        <v>148.19999999999999</v>
      </c>
      <c r="BX186" s="41">
        <v>148.1</v>
      </c>
      <c r="BY186" s="41">
        <v>144.69999999999999</v>
      </c>
      <c r="BZ186" s="41">
        <v>142.6</v>
      </c>
      <c r="CA186" s="41">
        <v>149.69999999999999</v>
      </c>
      <c r="CB186" s="41">
        <v>154.4</v>
      </c>
      <c r="CC186" s="41">
        <v>159.30000000000001</v>
      </c>
      <c r="CD186" s="41">
        <v>162.80000000000001</v>
      </c>
      <c r="CE186" s="41">
        <v>165</v>
      </c>
      <c r="CF186" s="41">
        <v>167</v>
      </c>
      <c r="CG186" s="41">
        <v>161.1</v>
      </c>
      <c r="CH186" s="41">
        <v>159.30000000000001</v>
      </c>
      <c r="CI186" s="41">
        <v>162.6</v>
      </c>
      <c r="CJ186" s="41">
        <v>169.6</v>
      </c>
      <c r="CK186" s="41">
        <v>173.4</v>
      </c>
      <c r="CL186" s="41">
        <v>181.8</v>
      </c>
    </row>
    <row r="187" spans="1:90" x14ac:dyDescent="0.25">
      <c r="A187" s="38" t="s">
        <v>1971</v>
      </c>
      <c r="B187" s="38" t="s">
        <v>1972</v>
      </c>
      <c r="C187" s="39">
        <v>0.41998999999999997</v>
      </c>
      <c r="D187" s="41">
        <v>96.5</v>
      </c>
      <c r="E187" s="41">
        <v>95.8</v>
      </c>
      <c r="F187" s="41">
        <v>97.1</v>
      </c>
      <c r="G187" s="41">
        <v>95.5</v>
      </c>
      <c r="H187" s="41">
        <v>95.2</v>
      </c>
      <c r="I187" s="41">
        <v>92.7</v>
      </c>
      <c r="J187" s="41">
        <v>92.9</v>
      </c>
      <c r="K187" s="41">
        <v>92.7</v>
      </c>
      <c r="L187" s="41">
        <v>92.9</v>
      </c>
      <c r="M187" s="41">
        <v>93.2</v>
      </c>
      <c r="N187" s="41">
        <v>93</v>
      </c>
      <c r="O187" s="41">
        <v>92.6</v>
      </c>
      <c r="P187" s="41">
        <v>91.7</v>
      </c>
      <c r="Q187" s="41">
        <v>92.5</v>
      </c>
      <c r="R187" s="41">
        <v>93.8</v>
      </c>
      <c r="S187" s="41">
        <v>94.5</v>
      </c>
      <c r="T187" s="41">
        <v>96.3</v>
      </c>
      <c r="U187" s="41">
        <v>97.6</v>
      </c>
      <c r="V187" s="41">
        <v>98.5</v>
      </c>
      <c r="W187" s="41">
        <v>100.4</v>
      </c>
      <c r="X187" s="41">
        <v>100.5</v>
      </c>
      <c r="Y187" s="41">
        <v>99.6</v>
      </c>
      <c r="Z187" s="41">
        <v>100</v>
      </c>
      <c r="AA187" s="41">
        <v>101</v>
      </c>
      <c r="AB187" s="41">
        <v>101.5</v>
      </c>
      <c r="AC187" s="41">
        <v>102.1</v>
      </c>
      <c r="AD187" s="41">
        <v>100.6</v>
      </c>
      <c r="AE187" s="41">
        <v>104.9</v>
      </c>
      <c r="AF187" s="41">
        <v>105.2</v>
      </c>
      <c r="AG187" s="41">
        <v>106.1</v>
      </c>
      <c r="AH187" s="41">
        <v>107.7</v>
      </c>
      <c r="AI187" s="41">
        <v>107.3</v>
      </c>
      <c r="AJ187" s="41">
        <v>107.7</v>
      </c>
      <c r="AK187" s="41">
        <v>107.9</v>
      </c>
      <c r="AL187" s="41">
        <v>109.7</v>
      </c>
      <c r="AM187" s="41">
        <v>112.3</v>
      </c>
      <c r="AN187" s="41">
        <v>112.8</v>
      </c>
      <c r="AO187" s="41">
        <v>113.6</v>
      </c>
      <c r="AP187" s="41">
        <v>116.5</v>
      </c>
      <c r="AQ187" s="41">
        <v>117.4</v>
      </c>
      <c r="AR187" s="41">
        <v>116.8</v>
      </c>
      <c r="AS187" s="41">
        <v>117.6</v>
      </c>
      <c r="AT187" s="41">
        <v>117.9</v>
      </c>
      <c r="AU187" s="41">
        <v>115.3</v>
      </c>
      <c r="AV187" s="41">
        <v>113.5</v>
      </c>
      <c r="AW187" s="41">
        <v>111.8</v>
      </c>
      <c r="AX187" s="41">
        <v>109.7</v>
      </c>
      <c r="AY187" s="41">
        <v>110</v>
      </c>
      <c r="AZ187" s="41">
        <v>108.2</v>
      </c>
      <c r="BA187" s="41">
        <v>109.4</v>
      </c>
      <c r="BB187" s="41">
        <v>110.9</v>
      </c>
      <c r="BC187" s="41">
        <v>112.3</v>
      </c>
      <c r="BD187" s="41">
        <v>113.9</v>
      </c>
      <c r="BE187" s="41">
        <v>113.1</v>
      </c>
      <c r="BF187" s="41">
        <v>111.8</v>
      </c>
      <c r="BG187" s="41">
        <v>113</v>
      </c>
      <c r="BH187" s="41">
        <v>112.2</v>
      </c>
      <c r="BI187" s="41">
        <v>109.2</v>
      </c>
      <c r="BJ187" s="41">
        <v>109.2</v>
      </c>
      <c r="BK187" s="41">
        <v>110.1</v>
      </c>
      <c r="BL187" s="41">
        <v>111</v>
      </c>
      <c r="BM187" s="41">
        <v>111.5</v>
      </c>
      <c r="BN187" s="41">
        <v>108.7</v>
      </c>
      <c r="BO187" s="41">
        <v>108.7</v>
      </c>
      <c r="BP187" s="41">
        <v>108.6</v>
      </c>
      <c r="BQ187" s="41">
        <v>108.6</v>
      </c>
      <c r="BR187" s="41">
        <v>108.6</v>
      </c>
      <c r="BS187" s="41">
        <v>109.5</v>
      </c>
      <c r="BT187" s="41">
        <v>110.2</v>
      </c>
      <c r="BU187" s="41">
        <v>110.2</v>
      </c>
      <c r="BV187" s="41">
        <v>110.4</v>
      </c>
      <c r="BW187" s="41">
        <v>110.6</v>
      </c>
      <c r="BX187" s="41">
        <v>116.4</v>
      </c>
      <c r="BY187" s="41">
        <v>117.7</v>
      </c>
      <c r="BZ187" s="41">
        <v>116.1</v>
      </c>
      <c r="CA187" s="41">
        <v>116.1</v>
      </c>
      <c r="CB187" s="41">
        <v>117</v>
      </c>
      <c r="CC187" s="41">
        <v>116.8</v>
      </c>
      <c r="CD187" s="41">
        <v>116.6</v>
      </c>
      <c r="CE187" s="41">
        <v>119.4</v>
      </c>
      <c r="CF187" s="41">
        <v>119.8</v>
      </c>
      <c r="CG187" s="41">
        <v>117.8</v>
      </c>
      <c r="CH187" s="41">
        <v>118</v>
      </c>
      <c r="CI187" s="41">
        <v>121.6</v>
      </c>
      <c r="CJ187" s="41">
        <v>123</v>
      </c>
      <c r="CK187" s="41">
        <v>123.9</v>
      </c>
      <c r="CL187" s="41">
        <v>126.9</v>
      </c>
    </row>
    <row r="188" spans="1:90" x14ac:dyDescent="0.25">
      <c r="A188" s="38" t="s">
        <v>1973</v>
      </c>
      <c r="B188" s="38" t="s">
        <v>1974</v>
      </c>
      <c r="C188" s="39">
        <v>0.18489</v>
      </c>
      <c r="D188" s="41">
        <v>93.9</v>
      </c>
      <c r="E188" s="41">
        <v>89.6</v>
      </c>
      <c r="F188" s="41">
        <v>91.6</v>
      </c>
      <c r="G188" s="41">
        <v>98.2</v>
      </c>
      <c r="H188" s="41">
        <v>98.1</v>
      </c>
      <c r="I188" s="41">
        <v>98.2</v>
      </c>
      <c r="J188" s="41">
        <v>104.4</v>
      </c>
      <c r="K188" s="41">
        <v>104.7</v>
      </c>
      <c r="L188" s="41">
        <v>104</v>
      </c>
      <c r="M188" s="41">
        <v>99.2</v>
      </c>
      <c r="N188" s="41">
        <v>99.6</v>
      </c>
      <c r="O188" s="41">
        <v>95.2</v>
      </c>
      <c r="P188" s="41">
        <v>95</v>
      </c>
      <c r="Q188" s="41">
        <v>99</v>
      </c>
      <c r="R188" s="41">
        <v>95.9</v>
      </c>
      <c r="S188" s="41">
        <v>102</v>
      </c>
      <c r="T188" s="41">
        <v>105.6</v>
      </c>
      <c r="U188" s="41">
        <v>106</v>
      </c>
      <c r="V188" s="41">
        <v>107.3</v>
      </c>
      <c r="W188" s="41">
        <v>112.2</v>
      </c>
      <c r="X188" s="41">
        <v>110.4</v>
      </c>
      <c r="Y188" s="41">
        <v>108.5</v>
      </c>
      <c r="Z188" s="41">
        <v>110.2</v>
      </c>
      <c r="AA188" s="41">
        <v>113.3</v>
      </c>
      <c r="AB188" s="41">
        <v>110.6</v>
      </c>
      <c r="AC188" s="41">
        <v>107.5</v>
      </c>
      <c r="AD188" s="41">
        <v>109.9</v>
      </c>
      <c r="AE188" s="41">
        <v>127.5</v>
      </c>
      <c r="AF188" s="41">
        <v>127.6</v>
      </c>
      <c r="AG188" s="41">
        <v>127.7</v>
      </c>
      <c r="AH188" s="41">
        <v>132.69999999999999</v>
      </c>
      <c r="AI188" s="41">
        <v>135</v>
      </c>
      <c r="AJ188" s="41">
        <v>135.5</v>
      </c>
      <c r="AK188" s="41">
        <v>134.9</v>
      </c>
      <c r="AL188" s="41">
        <v>138.9</v>
      </c>
      <c r="AM188" s="41">
        <v>134.19999999999999</v>
      </c>
      <c r="AN188" s="41">
        <v>133.9</v>
      </c>
      <c r="AO188" s="41">
        <v>134.6</v>
      </c>
      <c r="AP188" s="41">
        <v>141.19999999999999</v>
      </c>
      <c r="AQ188" s="41">
        <v>139.30000000000001</v>
      </c>
      <c r="AR188" s="41">
        <v>136.19999999999999</v>
      </c>
      <c r="AS188" s="41">
        <v>147.19999999999999</v>
      </c>
      <c r="AT188" s="41">
        <v>150.9</v>
      </c>
      <c r="AU188" s="41">
        <v>148.5</v>
      </c>
      <c r="AV188" s="41">
        <v>144.80000000000001</v>
      </c>
      <c r="AW188" s="41">
        <v>140.1</v>
      </c>
      <c r="AX188" s="41">
        <v>133.9</v>
      </c>
      <c r="AY188" s="41">
        <v>131.6</v>
      </c>
      <c r="AZ188" s="41">
        <v>119.1</v>
      </c>
      <c r="BA188" s="41">
        <v>116.3</v>
      </c>
      <c r="BB188" s="41">
        <v>115.9</v>
      </c>
      <c r="BC188" s="41">
        <v>121</v>
      </c>
      <c r="BD188" s="41">
        <v>123.6</v>
      </c>
      <c r="BE188" s="41">
        <v>119.1</v>
      </c>
      <c r="BF188" s="41">
        <v>119.1</v>
      </c>
      <c r="BG188" s="41">
        <v>122.1</v>
      </c>
      <c r="BH188" s="41">
        <v>122.2</v>
      </c>
      <c r="BI188" s="41">
        <v>118.8</v>
      </c>
      <c r="BJ188" s="41">
        <v>116.5</v>
      </c>
      <c r="BK188" s="41">
        <v>125.7</v>
      </c>
      <c r="BL188" s="41">
        <v>123.1</v>
      </c>
      <c r="BM188" s="41">
        <v>119.4</v>
      </c>
      <c r="BN188" s="41">
        <v>119.8</v>
      </c>
      <c r="BO188" s="41">
        <v>118.1</v>
      </c>
      <c r="BP188" s="41">
        <v>114</v>
      </c>
      <c r="BQ188" s="41">
        <v>114.6</v>
      </c>
      <c r="BR188" s="41">
        <v>115.3</v>
      </c>
      <c r="BS188" s="41">
        <v>116.8</v>
      </c>
      <c r="BT188" s="41">
        <v>117</v>
      </c>
      <c r="BU188" s="41">
        <v>117</v>
      </c>
      <c r="BV188" s="41">
        <v>117</v>
      </c>
      <c r="BW188" s="41">
        <v>119.7</v>
      </c>
      <c r="BX188" s="41">
        <v>121.4</v>
      </c>
      <c r="BY188" s="41">
        <v>133.80000000000001</v>
      </c>
      <c r="BZ188" s="41">
        <v>136.69999999999999</v>
      </c>
      <c r="CA188" s="41">
        <v>135.5</v>
      </c>
      <c r="CB188" s="41">
        <v>140.6</v>
      </c>
      <c r="CC188" s="41">
        <v>144.1</v>
      </c>
      <c r="CD188" s="41">
        <v>144.5</v>
      </c>
      <c r="CE188" s="41">
        <v>148.30000000000001</v>
      </c>
      <c r="CF188" s="41">
        <v>148.30000000000001</v>
      </c>
      <c r="CG188" s="41">
        <v>148.69999999999999</v>
      </c>
      <c r="CH188" s="41">
        <v>150.4</v>
      </c>
      <c r="CI188" s="41">
        <v>149.30000000000001</v>
      </c>
      <c r="CJ188" s="41">
        <v>149.6</v>
      </c>
      <c r="CK188" s="41">
        <v>150.1</v>
      </c>
      <c r="CL188" s="41">
        <v>152.4</v>
      </c>
    </row>
    <row r="189" spans="1:90" x14ac:dyDescent="0.25">
      <c r="A189" s="38" t="s">
        <v>1975</v>
      </c>
      <c r="B189" s="38" t="s">
        <v>1976</v>
      </c>
      <c r="C189" s="39">
        <v>0.26101000000000002</v>
      </c>
      <c r="D189" s="41">
        <v>94.7</v>
      </c>
      <c r="E189" s="41">
        <v>92.4</v>
      </c>
      <c r="F189" s="41">
        <v>94.4</v>
      </c>
      <c r="G189" s="41">
        <v>93.9</v>
      </c>
      <c r="H189" s="41">
        <v>93.2</v>
      </c>
      <c r="I189" s="41">
        <v>93</v>
      </c>
      <c r="J189" s="41">
        <v>95.8</v>
      </c>
      <c r="K189" s="41">
        <v>95.8</v>
      </c>
      <c r="L189" s="41">
        <v>95.3</v>
      </c>
      <c r="M189" s="41">
        <v>94.9</v>
      </c>
      <c r="N189" s="41">
        <v>93.1</v>
      </c>
      <c r="O189" s="41">
        <v>91.7</v>
      </c>
      <c r="P189" s="41">
        <v>90.8</v>
      </c>
      <c r="Q189" s="41">
        <v>91</v>
      </c>
      <c r="R189" s="41">
        <v>92.3</v>
      </c>
      <c r="S189" s="41">
        <v>96.4</v>
      </c>
      <c r="T189" s="41">
        <v>98.6</v>
      </c>
      <c r="U189" s="41">
        <v>100.2</v>
      </c>
      <c r="V189" s="41">
        <v>102.1</v>
      </c>
      <c r="W189" s="41">
        <v>106</v>
      </c>
      <c r="X189" s="41">
        <v>105.9</v>
      </c>
      <c r="Y189" s="41">
        <v>105.6</v>
      </c>
      <c r="Z189" s="41">
        <v>105</v>
      </c>
      <c r="AA189" s="41">
        <v>106.4</v>
      </c>
      <c r="AB189" s="41">
        <v>114.1</v>
      </c>
      <c r="AC189" s="41">
        <v>116.6</v>
      </c>
      <c r="AD189" s="41">
        <v>118.1</v>
      </c>
      <c r="AE189" s="41">
        <v>124.7</v>
      </c>
      <c r="AF189" s="41">
        <v>124.5</v>
      </c>
      <c r="AG189" s="41">
        <v>125.2</v>
      </c>
      <c r="AH189" s="41">
        <v>132.69999999999999</v>
      </c>
      <c r="AI189" s="41">
        <v>132.5</v>
      </c>
      <c r="AJ189" s="41">
        <v>130.80000000000001</v>
      </c>
      <c r="AK189" s="41">
        <v>132.5</v>
      </c>
      <c r="AL189" s="41">
        <v>131</v>
      </c>
      <c r="AM189" s="41">
        <v>133.69999999999999</v>
      </c>
      <c r="AN189" s="41">
        <v>134.6</v>
      </c>
      <c r="AO189" s="41">
        <v>138.80000000000001</v>
      </c>
      <c r="AP189" s="41">
        <v>153.30000000000001</v>
      </c>
      <c r="AQ189" s="41">
        <v>145</v>
      </c>
      <c r="AR189" s="41">
        <v>144.6</v>
      </c>
      <c r="AS189" s="41">
        <v>150.9</v>
      </c>
      <c r="AT189" s="41">
        <v>152.6</v>
      </c>
      <c r="AU189" s="41">
        <v>151.80000000000001</v>
      </c>
      <c r="AV189" s="41">
        <v>149.80000000000001</v>
      </c>
      <c r="AW189" s="41">
        <v>147.30000000000001</v>
      </c>
      <c r="AX189" s="41">
        <v>143.6</v>
      </c>
      <c r="AY189" s="41">
        <v>144.30000000000001</v>
      </c>
      <c r="AZ189" s="41">
        <v>131.9</v>
      </c>
      <c r="BA189" s="41">
        <v>130</v>
      </c>
      <c r="BB189" s="41">
        <v>120.8</v>
      </c>
      <c r="BC189" s="41">
        <v>119.9</v>
      </c>
      <c r="BD189" s="41">
        <v>123.8</v>
      </c>
      <c r="BE189" s="41">
        <v>120.7</v>
      </c>
      <c r="BF189" s="41">
        <v>119</v>
      </c>
      <c r="BG189" s="41">
        <v>120.1</v>
      </c>
      <c r="BH189" s="41">
        <v>117.8</v>
      </c>
      <c r="BI189" s="41">
        <v>116.3</v>
      </c>
      <c r="BJ189" s="41">
        <v>119.9</v>
      </c>
      <c r="BK189" s="41">
        <v>118.2</v>
      </c>
      <c r="BL189" s="41">
        <v>116</v>
      </c>
      <c r="BM189" s="41">
        <v>112.6</v>
      </c>
      <c r="BN189" s="41">
        <v>113.2</v>
      </c>
      <c r="BO189" s="41">
        <v>113.1</v>
      </c>
      <c r="BP189" s="41">
        <v>112.6</v>
      </c>
      <c r="BQ189" s="41">
        <v>114.6</v>
      </c>
      <c r="BR189" s="41">
        <v>118.5</v>
      </c>
      <c r="BS189" s="41">
        <v>123.4</v>
      </c>
      <c r="BT189" s="41">
        <v>123.2</v>
      </c>
      <c r="BU189" s="41">
        <v>123.5</v>
      </c>
      <c r="BV189" s="41">
        <v>123.8</v>
      </c>
      <c r="BW189" s="41">
        <v>126.5</v>
      </c>
      <c r="BX189" s="41">
        <v>131.69999999999999</v>
      </c>
      <c r="BY189" s="41">
        <v>137.6</v>
      </c>
      <c r="BZ189" s="41">
        <v>143.19999999999999</v>
      </c>
      <c r="CA189" s="41">
        <v>146.1</v>
      </c>
      <c r="CB189" s="41">
        <v>146.6</v>
      </c>
      <c r="CC189" s="41">
        <v>147.80000000000001</v>
      </c>
      <c r="CD189" s="41">
        <v>149.80000000000001</v>
      </c>
      <c r="CE189" s="41">
        <v>150.9</v>
      </c>
      <c r="CF189" s="41">
        <v>151.9</v>
      </c>
      <c r="CG189" s="41">
        <v>150.9</v>
      </c>
      <c r="CH189" s="41">
        <v>149.80000000000001</v>
      </c>
      <c r="CI189" s="41">
        <v>149.30000000000001</v>
      </c>
      <c r="CJ189" s="41">
        <v>150.6</v>
      </c>
      <c r="CK189" s="41">
        <v>149.5</v>
      </c>
      <c r="CL189" s="41">
        <v>151</v>
      </c>
    </row>
    <row r="190" spans="1:90" x14ac:dyDescent="0.25">
      <c r="A190" s="38" t="s">
        <v>1977</v>
      </c>
      <c r="B190" s="38" t="s">
        <v>1978</v>
      </c>
      <c r="C190" s="39">
        <v>0.45094000000000001</v>
      </c>
      <c r="D190" s="41">
        <v>99.4</v>
      </c>
      <c r="E190" s="41">
        <v>97.1</v>
      </c>
      <c r="F190" s="41">
        <v>95.8</v>
      </c>
      <c r="G190" s="41">
        <v>95.1</v>
      </c>
      <c r="H190" s="41">
        <v>94.7</v>
      </c>
      <c r="I190" s="41">
        <v>94.7</v>
      </c>
      <c r="J190" s="41">
        <v>96.2</v>
      </c>
      <c r="K190" s="41">
        <v>96.4</v>
      </c>
      <c r="L190" s="41">
        <v>96.1</v>
      </c>
      <c r="M190" s="41">
        <v>95.3</v>
      </c>
      <c r="N190" s="41">
        <v>94.8</v>
      </c>
      <c r="O190" s="41">
        <v>93.7</v>
      </c>
      <c r="P190" s="41">
        <v>92.5</v>
      </c>
      <c r="Q190" s="41">
        <v>92.5</v>
      </c>
      <c r="R190" s="41">
        <v>91.9</v>
      </c>
      <c r="S190" s="41">
        <v>91.9</v>
      </c>
      <c r="T190" s="41">
        <v>93.1</v>
      </c>
      <c r="U190" s="41">
        <v>93.8</v>
      </c>
      <c r="V190" s="41">
        <v>94.4</v>
      </c>
      <c r="W190" s="41">
        <v>95.3</v>
      </c>
      <c r="X190" s="41">
        <v>95.4</v>
      </c>
      <c r="Y190" s="41">
        <v>95.4</v>
      </c>
      <c r="Z190" s="41">
        <v>98.2</v>
      </c>
      <c r="AA190" s="41">
        <v>101.8</v>
      </c>
      <c r="AB190" s="41">
        <v>102.2</v>
      </c>
      <c r="AC190" s="41">
        <v>100.5</v>
      </c>
      <c r="AD190" s="41">
        <v>100.8</v>
      </c>
      <c r="AE190" s="41">
        <v>103.1</v>
      </c>
      <c r="AF190" s="41">
        <v>103.4</v>
      </c>
      <c r="AG190" s="41">
        <v>104.6</v>
      </c>
      <c r="AH190" s="41">
        <v>106.1</v>
      </c>
      <c r="AI190" s="41">
        <v>107</v>
      </c>
      <c r="AJ190" s="41">
        <v>107.1</v>
      </c>
      <c r="AK190" s="41">
        <v>107.5</v>
      </c>
      <c r="AL190" s="41">
        <v>110.4</v>
      </c>
      <c r="AM190" s="41">
        <v>111.2</v>
      </c>
      <c r="AN190" s="41">
        <v>114</v>
      </c>
      <c r="AO190" s="41">
        <v>115.8</v>
      </c>
      <c r="AP190" s="41">
        <v>121.3</v>
      </c>
      <c r="AQ190" s="41">
        <v>117.5</v>
      </c>
      <c r="AR190" s="41">
        <v>117.8</v>
      </c>
      <c r="AS190" s="41">
        <v>124.6</v>
      </c>
      <c r="AT190" s="41">
        <v>126.8</v>
      </c>
      <c r="AU190" s="41">
        <v>124</v>
      </c>
      <c r="AV190" s="41">
        <v>123</v>
      </c>
      <c r="AW190" s="41">
        <v>122</v>
      </c>
      <c r="AX190" s="41">
        <v>121.3</v>
      </c>
      <c r="AY190" s="41">
        <v>122.7</v>
      </c>
      <c r="AZ190" s="41">
        <v>129.6</v>
      </c>
      <c r="BA190" s="41">
        <v>122</v>
      </c>
      <c r="BB190" s="41">
        <v>117</v>
      </c>
      <c r="BC190" s="41">
        <v>114.5</v>
      </c>
      <c r="BD190" s="41">
        <v>115.6</v>
      </c>
      <c r="BE190" s="41">
        <v>114.2</v>
      </c>
      <c r="BF190" s="41">
        <v>115.3</v>
      </c>
      <c r="BG190" s="41">
        <v>114.9</v>
      </c>
      <c r="BH190" s="41">
        <v>112.7</v>
      </c>
      <c r="BI190" s="41">
        <v>112.9</v>
      </c>
      <c r="BJ190" s="41">
        <v>115.8</v>
      </c>
      <c r="BK190" s="41">
        <v>118.8</v>
      </c>
      <c r="BL190" s="41">
        <v>119.3</v>
      </c>
      <c r="BM190" s="41">
        <v>115.1</v>
      </c>
      <c r="BN190" s="41">
        <v>114.1</v>
      </c>
      <c r="BO190" s="41">
        <v>111.4</v>
      </c>
      <c r="BP190" s="41">
        <v>111.8</v>
      </c>
      <c r="BQ190" s="41">
        <v>112.3</v>
      </c>
      <c r="BR190" s="41">
        <v>113.6</v>
      </c>
      <c r="BS190" s="41">
        <v>116</v>
      </c>
      <c r="BT190" s="41">
        <v>116.2</v>
      </c>
      <c r="BU190" s="41">
        <v>116.1</v>
      </c>
      <c r="BV190" s="41">
        <v>116.3</v>
      </c>
      <c r="BW190" s="41">
        <v>116.9</v>
      </c>
      <c r="BX190" s="41">
        <v>121.5</v>
      </c>
      <c r="BY190" s="41">
        <v>122.3</v>
      </c>
      <c r="BZ190" s="41">
        <v>121.2</v>
      </c>
      <c r="CA190" s="41">
        <v>122.7</v>
      </c>
      <c r="CB190" s="41">
        <v>124.9</v>
      </c>
      <c r="CC190" s="41">
        <v>126.7</v>
      </c>
      <c r="CD190" s="41">
        <v>129.19999999999999</v>
      </c>
      <c r="CE190" s="41">
        <v>135.5</v>
      </c>
      <c r="CF190" s="41">
        <v>137.1</v>
      </c>
      <c r="CG190" s="41">
        <v>136.69999999999999</v>
      </c>
      <c r="CH190" s="41">
        <v>138.30000000000001</v>
      </c>
      <c r="CI190" s="41">
        <v>141.69999999999999</v>
      </c>
      <c r="CJ190" s="41">
        <v>145.5</v>
      </c>
      <c r="CK190" s="41">
        <v>144.9</v>
      </c>
      <c r="CL190" s="41">
        <v>147.5</v>
      </c>
    </row>
    <row r="191" spans="1:90" x14ac:dyDescent="0.25">
      <c r="A191" s="38" t="s">
        <v>1979</v>
      </c>
      <c r="B191" s="38" t="s">
        <v>1980</v>
      </c>
      <c r="C191" s="39">
        <v>0.37970999999999999</v>
      </c>
      <c r="D191" s="41">
        <v>96.1</v>
      </c>
      <c r="E191" s="41">
        <v>93.9</v>
      </c>
      <c r="F191" s="41">
        <v>95.1</v>
      </c>
      <c r="G191" s="41">
        <v>93.3</v>
      </c>
      <c r="H191" s="41">
        <v>92</v>
      </c>
      <c r="I191" s="41">
        <v>91.6</v>
      </c>
      <c r="J191" s="41">
        <v>91.6</v>
      </c>
      <c r="K191" s="41">
        <v>91.3</v>
      </c>
      <c r="L191" s="41">
        <v>90.7</v>
      </c>
      <c r="M191" s="41">
        <v>90.4</v>
      </c>
      <c r="N191" s="41">
        <v>89.8</v>
      </c>
      <c r="O191" s="41">
        <v>89.3</v>
      </c>
      <c r="P191" s="41">
        <v>88.1</v>
      </c>
      <c r="Q191" s="41">
        <v>88.7</v>
      </c>
      <c r="R191" s="41">
        <v>90.9</v>
      </c>
      <c r="S191" s="41">
        <v>95.9</v>
      </c>
      <c r="T191" s="41">
        <v>97.8</v>
      </c>
      <c r="U191" s="41">
        <v>98.8</v>
      </c>
      <c r="V191" s="41">
        <v>100.6</v>
      </c>
      <c r="W191" s="41">
        <v>103.5</v>
      </c>
      <c r="X191" s="41">
        <v>104.3</v>
      </c>
      <c r="Y191" s="41">
        <v>104.1</v>
      </c>
      <c r="Z191" s="41">
        <v>104.2</v>
      </c>
      <c r="AA191" s="41">
        <v>106.3</v>
      </c>
      <c r="AB191" s="41">
        <v>107.4</v>
      </c>
      <c r="AC191" s="41">
        <v>106.5</v>
      </c>
      <c r="AD191" s="41">
        <v>107.3</v>
      </c>
      <c r="AE191" s="41">
        <v>113</v>
      </c>
      <c r="AF191" s="41">
        <v>113.9</v>
      </c>
      <c r="AG191" s="41">
        <v>114.2</v>
      </c>
      <c r="AH191" s="41">
        <v>115.3</v>
      </c>
      <c r="AI191" s="41">
        <v>115.6</v>
      </c>
      <c r="AJ191" s="41">
        <v>115.2</v>
      </c>
      <c r="AK191" s="41">
        <v>116.6</v>
      </c>
      <c r="AL191" s="41">
        <v>118.2</v>
      </c>
      <c r="AM191" s="41">
        <v>120.5</v>
      </c>
      <c r="AN191" s="41">
        <v>124.3</v>
      </c>
      <c r="AO191" s="41">
        <v>126.2</v>
      </c>
      <c r="AP191" s="41">
        <v>130.80000000000001</v>
      </c>
      <c r="AQ191" s="41">
        <v>129.5</v>
      </c>
      <c r="AR191" s="41">
        <v>127.9</v>
      </c>
      <c r="AS191" s="41">
        <v>129.6</v>
      </c>
      <c r="AT191" s="41">
        <v>130.4</v>
      </c>
      <c r="AU191" s="41">
        <v>130.6</v>
      </c>
      <c r="AV191" s="41">
        <v>130.1</v>
      </c>
      <c r="AW191" s="41">
        <v>127.1</v>
      </c>
      <c r="AX191" s="41">
        <v>123.6</v>
      </c>
      <c r="AY191" s="41">
        <v>124.1</v>
      </c>
      <c r="AZ191" s="41">
        <v>121.3</v>
      </c>
      <c r="BA191" s="41">
        <v>120.2</v>
      </c>
      <c r="BB191" s="41">
        <v>119.7</v>
      </c>
      <c r="BC191" s="41">
        <v>119.3</v>
      </c>
      <c r="BD191" s="41">
        <v>119.4</v>
      </c>
      <c r="BE191" s="41">
        <v>119.5</v>
      </c>
      <c r="BF191" s="41">
        <v>117.4</v>
      </c>
      <c r="BG191" s="41">
        <v>117.1</v>
      </c>
      <c r="BH191" s="41">
        <v>114.7</v>
      </c>
      <c r="BI191" s="41">
        <v>114.5</v>
      </c>
      <c r="BJ191" s="41">
        <v>116.6</v>
      </c>
      <c r="BK191" s="41">
        <v>119.5</v>
      </c>
      <c r="BL191" s="41">
        <v>118.2</v>
      </c>
      <c r="BM191" s="41">
        <v>117.4</v>
      </c>
      <c r="BN191" s="41">
        <v>117.5</v>
      </c>
      <c r="BO191" s="41">
        <v>119</v>
      </c>
      <c r="BP191" s="41">
        <v>118.8</v>
      </c>
      <c r="BQ191" s="41">
        <v>119</v>
      </c>
      <c r="BR191" s="41">
        <v>119.5</v>
      </c>
      <c r="BS191" s="41">
        <v>120.6</v>
      </c>
      <c r="BT191" s="41">
        <v>120.8</v>
      </c>
      <c r="BU191" s="41">
        <v>121.7</v>
      </c>
      <c r="BV191" s="41">
        <v>125.2</v>
      </c>
      <c r="BW191" s="41">
        <v>126.5</v>
      </c>
      <c r="BX191" s="41">
        <v>134.5</v>
      </c>
      <c r="BY191" s="41">
        <v>141.1</v>
      </c>
      <c r="BZ191" s="41">
        <v>140.1</v>
      </c>
      <c r="CA191" s="41">
        <v>140.4</v>
      </c>
      <c r="CB191" s="41">
        <v>142</v>
      </c>
      <c r="CC191" s="41">
        <v>144.4</v>
      </c>
      <c r="CD191" s="41">
        <v>146.4</v>
      </c>
      <c r="CE191" s="41">
        <v>148.19999999999999</v>
      </c>
      <c r="CF191" s="41">
        <v>148.5</v>
      </c>
      <c r="CG191" s="41">
        <v>147</v>
      </c>
      <c r="CH191" s="41">
        <v>145.9</v>
      </c>
      <c r="CI191" s="41">
        <v>147.1</v>
      </c>
      <c r="CJ191" s="41">
        <v>150.30000000000001</v>
      </c>
      <c r="CK191" s="41">
        <v>151.4</v>
      </c>
      <c r="CL191" s="41">
        <v>154.5</v>
      </c>
    </row>
    <row r="192" spans="1:90" x14ac:dyDescent="0.25">
      <c r="A192" s="38" t="s">
        <v>1981</v>
      </c>
      <c r="B192" s="38" t="s">
        <v>1982</v>
      </c>
      <c r="C192" s="39">
        <v>0.10231</v>
      </c>
      <c r="D192" s="41">
        <v>102.4</v>
      </c>
      <c r="E192" s="41">
        <v>104.3</v>
      </c>
      <c r="F192" s="41">
        <v>102.8</v>
      </c>
      <c r="G192" s="41">
        <v>104.5</v>
      </c>
      <c r="H192" s="41">
        <v>104.1</v>
      </c>
      <c r="I192" s="41">
        <v>104.6</v>
      </c>
      <c r="J192" s="41">
        <v>103.4</v>
      </c>
      <c r="K192" s="41">
        <v>101.3</v>
      </c>
      <c r="L192" s="41">
        <v>100.8</v>
      </c>
      <c r="M192" s="41">
        <v>100.3</v>
      </c>
      <c r="N192" s="41">
        <v>99.2</v>
      </c>
      <c r="O192" s="41">
        <v>97.7</v>
      </c>
      <c r="P192" s="41">
        <v>94</v>
      </c>
      <c r="Q192" s="41">
        <v>94.6</v>
      </c>
      <c r="R192" s="41">
        <v>94.1</v>
      </c>
      <c r="S192" s="41">
        <v>91.3</v>
      </c>
      <c r="T192" s="41">
        <v>92.9</v>
      </c>
      <c r="U192" s="41">
        <v>93.5</v>
      </c>
      <c r="V192" s="41">
        <v>92.9</v>
      </c>
      <c r="W192" s="41">
        <v>93.3</v>
      </c>
      <c r="X192" s="41">
        <v>94</v>
      </c>
      <c r="Y192" s="41">
        <v>95.3</v>
      </c>
      <c r="Z192" s="41">
        <v>95.7</v>
      </c>
      <c r="AA192" s="41">
        <v>96</v>
      </c>
      <c r="AB192" s="41">
        <v>95.7</v>
      </c>
      <c r="AC192" s="41">
        <v>95.3</v>
      </c>
      <c r="AD192" s="41">
        <v>93.8</v>
      </c>
      <c r="AE192" s="41">
        <v>93.4</v>
      </c>
      <c r="AF192" s="41">
        <v>93.7</v>
      </c>
      <c r="AG192" s="41">
        <v>93.2</v>
      </c>
      <c r="AH192" s="41">
        <v>93.8</v>
      </c>
      <c r="AI192" s="41">
        <v>94.1</v>
      </c>
      <c r="AJ192" s="41">
        <v>92.9</v>
      </c>
      <c r="AK192" s="41">
        <v>92.8</v>
      </c>
      <c r="AL192" s="41">
        <v>92.5</v>
      </c>
      <c r="AM192" s="41">
        <v>93.3</v>
      </c>
      <c r="AN192" s="41">
        <v>94</v>
      </c>
      <c r="AO192" s="41">
        <v>94.4</v>
      </c>
      <c r="AP192" s="41">
        <v>96.1</v>
      </c>
      <c r="AQ192" s="41">
        <v>96.1</v>
      </c>
      <c r="AR192" s="41">
        <v>96.7</v>
      </c>
      <c r="AS192" s="41">
        <v>98.3</v>
      </c>
      <c r="AT192" s="41">
        <v>101.5</v>
      </c>
      <c r="AU192" s="41">
        <v>102.6</v>
      </c>
      <c r="AV192" s="41">
        <v>102.8</v>
      </c>
      <c r="AW192" s="41">
        <v>101.6</v>
      </c>
      <c r="AX192" s="41">
        <v>101.1</v>
      </c>
      <c r="AY192" s="41">
        <v>100</v>
      </c>
      <c r="AZ192" s="41">
        <v>101.1</v>
      </c>
      <c r="BA192" s="41">
        <v>98.6</v>
      </c>
      <c r="BB192" s="41">
        <v>98</v>
      </c>
      <c r="BC192" s="41">
        <v>97.3</v>
      </c>
      <c r="BD192" s="41">
        <v>96.1</v>
      </c>
      <c r="BE192" s="41">
        <v>95.7</v>
      </c>
      <c r="BF192" s="41">
        <v>95.4</v>
      </c>
      <c r="BG192" s="41">
        <v>95.1</v>
      </c>
      <c r="BH192" s="41">
        <v>94</v>
      </c>
      <c r="BI192" s="41">
        <v>92</v>
      </c>
      <c r="BJ192" s="41">
        <v>92.2</v>
      </c>
      <c r="BK192" s="41">
        <v>93.4</v>
      </c>
      <c r="BL192" s="41">
        <v>95.1</v>
      </c>
      <c r="BM192" s="41">
        <v>94.7</v>
      </c>
      <c r="BN192" s="41">
        <v>94.2</v>
      </c>
      <c r="BO192" s="41">
        <v>94.4</v>
      </c>
      <c r="BP192" s="41">
        <v>94.4</v>
      </c>
      <c r="BQ192" s="41">
        <v>94.6</v>
      </c>
      <c r="BR192" s="41">
        <v>94.7</v>
      </c>
      <c r="BS192" s="41">
        <v>95.7</v>
      </c>
      <c r="BT192" s="41">
        <v>96.7</v>
      </c>
      <c r="BU192" s="41">
        <v>96.9</v>
      </c>
      <c r="BV192" s="41">
        <v>98.6</v>
      </c>
      <c r="BW192" s="41">
        <v>102</v>
      </c>
      <c r="BX192" s="41">
        <v>108.5</v>
      </c>
      <c r="BY192" s="41">
        <v>109.6</v>
      </c>
      <c r="BZ192" s="41">
        <v>114.9</v>
      </c>
      <c r="CA192" s="41">
        <v>116.5</v>
      </c>
      <c r="CB192" s="41">
        <v>117.9</v>
      </c>
      <c r="CC192" s="41">
        <v>119.2</v>
      </c>
      <c r="CD192" s="41">
        <v>118.4</v>
      </c>
      <c r="CE192" s="41">
        <v>120.4</v>
      </c>
      <c r="CF192" s="41">
        <v>124.1</v>
      </c>
      <c r="CG192" s="41">
        <v>123.7</v>
      </c>
      <c r="CH192" s="41">
        <v>122.5</v>
      </c>
      <c r="CI192" s="41">
        <v>120.5</v>
      </c>
      <c r="CJ192" s="41">
        <v>120.6</v>
      </c>
      <c r="CK192" s="41">
        <v>118.6</v>
      </c>
      <c r="CL192" s="41">
        <v>116</v>
      </c>
    </row>
    <row r="193" spans="1:90" x14ac:dyDescent="0.25">
      <c r="A193" s="38" t="s">
        <v>1983</v>
      </c>
      <c r="B193" s="38" t="s">
        <v>1984</v>
      </c>
      <c r="C193" s="39">
        <v>0.17348</v>
      </c>
      <c r="D193" s="41">
        <v>98.4</v>
      </c>
      <c r="E193" s="41">
        <v>96.6</v>
      </c>
      <c r="F193" s="41">
        <v>95.2</v>
      </c>
      <c r="G193" s="41">
        <v>93.7</v>
      </c>
      <c r="H193" s="41">
        <v>93.8</v>
      </c>
      <c r="I193" s="41">
        <v>94.1</v>
      </c>
      <c r="J193" s="41">
        <v>95.4</v>
      </c>
      <c r="K193" s="41">
        <v>96.3</v>
      </c>
      <c r="L193" s="41">
        <v>94.8</v>
      </c>
      <c r="M193" s="41">
        <v>94.9</v>
      </c>
      <c r="N193" s="41">
        <v>95.6</v>
      </c>
      <c r="O193" s="41">
        <v>94.7</v>
      </c>
      <c r="P193" s="41">
        <v>93.5</v>
      </c>
      <c r="Q193" s="41">
        <v>92.7</v>
      </c>
      <c r="R193" s="41">
        <v>93.5</v>
      </c>
      <c r="S193" s="41">
        <v>97</v>
      </c>
      <c r="T193" s="41">
        <v>98.1</v>
      </c>
      <c r="U193" s="41">
        <v>98.2</v>
      </c>
      <c r="V193" s="41">
        <v>98.7</v>
      </c>
      <c r="W193" s="41">
        <v>101.3</v>
      </c>
      <c r="X193" s="41">
        <v>102.3</v>
      </c>
      <c r="Y193" s="41">
        <v>102</v>
      </c>
      <c r="Z193" s="41">
        <v>105.7</v>
      </c>
      <c r="AA193" s="41">
        <v>115.4</v>
      </c>
      <c r="AB193" s="41">
        <v>112.6</v>
      </c>
      <c r="AC193" s="41">
        <v>113.2</v>
      </c>
      <c r="AD193" s="41">
        <v>111.5</v>
      </c>
      <c r="AE193" s="41">
        <v>119.4</v>
      </c>
      <c r="AF193" s="41">
        <v>121.2</v>
      </c>
      <c r="AG193" s="41">
        <v>121.7</v>
      </c>
      <c r="AH193" s="41">
        <v>125.1</v>
      </c>
      <c r="AI193" s="41">
        <v>122.1</v>
      </c>
      <c r="AJ193" s="41">
        <v>121</v>
      </c>
      <c r="AK193" s="41">
        <v>122.8</v>
      </c>
      <c r="AL193" s="41">
        <v>127.3</v>
      </c>
      <c r="AM193" s="41">
        <v>129.4</v>
      </c>
      <c r="AN193" s="41">
        <v>128.5</v>
      </c>
      <c r="AO193" s="41">
        <v>131.30000000000001</v>
      </c>
      <c r="AP193" s="41">
        <v>131.69999999999999</v>
      </c>
      <c r="AQ193" s="41">
        <v>127.8</v>
      </c>
      <c r="AR193" s="41">
        <v>127.9</v>
      </c>
      <c r="AS193" s="41">
        <v>129.6</v>
      </c>
      <c r="AT193" s="41">
        <v>129.69999999999999</v>
      </c>
      <c r="AU193" s="41">
        <v>128</v>
      </c>
      <c r="AV193" s="41">
        <v>126.9</v>
      </c>
      <c r="AW193" s="41">
        <v>128.19999999999999</v>
      </c>
      <c r="AX193" s="41">
        <v>128.6</v>
      </c>
      <c r="AY193" s="41">
        <v>126.2</v>
      </c>
      <c r="AZ193" s="41">
        <v>112.1</v>
      </c>
      <c r="BA193" s="41">
        <v>111.3</v>
      </c>
      <c r="BB193" s="41">
        <v>112.8</v>
      </c>
      <c r="BC193" s="41">
        <v>113.4</v>
      </c>
      <c r="BD193" s="41">
        <v>115.8</v>
      </c>
      <c r="BE193" s="41">
        <v>114.3</v>
      </c>
      <c r="BF193" s="41">
        <v>111.6</v>
      </c>
      <c r="BG193" s="41">
        <v>112.9</v>
      </c>
      <c r="BH193" s="41">
        <v>112.1</v>
      </c>
      <c r="BI193" s="41">
        <v>111.8</v>
      </c>
      <c r="BJ193" s="41">
        <v>112.6</v>
      </c>
      <c r="BK193" s="41">
        <v>115.8</v>
      </c>
      <c r="BL193" s="41">
        <v>113.8</v>
      </c>
      <c r="BM193" s="41">
        <v>111.3</v>
      </c>
      <c r="BN193" s="41">
        <v>112.5</v>
      </c>
      <c r="BO193" s="41">
        <v>113.8</v>
      </c>
      <c r="BP193" s="41">
        <v>112.7</v>
      </c>
      <c r="BQ193" s="41">
        <v>113.8</v>
      </c>
      <c r="BR193" s="41">
        <v>114.2</v>
      </c>
      <c r="BS193" s="41">
        <v>115.2</v>
      </c>
      <c r="BT193" s="41">
        <v>117.3</v>
      </c>
      <c r="BU193" s="41">
        <v>120.5</v>
      </c>
      <c r="BV193" s="41">
        <v>126.4</v>
      </c>
      <c r="BW193" s="41">
        <v>128.4</v>
      </c>
      <c r="BX193" s="41">
        <v>128.69999999999999</v>
      </c>
      <c r="BY193" s="41">
        <v>128.30000000000001</v>
      </c>
      <c r="BZ193" s="41">
        <v>125.9</v>
      </c>
      <c r="CA193" s="41">
        <v>126.4</v>
      </c>
      <c r="CB193" s="41">
        <v>129.1</v>
      </c>
      <c r="CC193" s="41">
        <v>129.80000000000001</v>
      </c>
      <c r="CD193" s="41">
        <v>131</v>
      </c>
      <c r="CE193" s="41">
        <v>131.5</v>
      </c>
      <c r="CF193" s="41">
        <v>131.9</v>
      </c>
      <c r="CG193" s="41">
        <v>134.80000000000001</v>
      </c>
      <c r="CH193" s="41">
        <v>134.5</v>
      </c>
      <c r="CI193" s="41">
        <v>134.9</v>
      </c>
      <c r="CJ193" s="41">
        <v>134.9</v>
      </c>
      <c r="CK193" s="41">
        <v>132.1</v>
      </c>
      <c r="CL193" s="41">
        <v>133.6</v>
      </c>
    </row>
    <row r="194" spans="1:90" x14ac:dyDescent="0.25">
      <c r="A194" s="38" t="s">
        <v>1985</v>
      </c>
      <c r="B194" s="38" t="s">
        <v>1986</v>
      </c>
      <c r="C194" s="39">
        <v>5.1279999999999999E-2</v>
      </c>
      <c r="D194" s="41">
        <v>96.7</v>
      </c>
      <c r="E194" s="41">
        <v>94.7</v>
      </c>
      <c r="F194" s="41">
        <v>95.8</v>
      </c>
      <c r="G194" s="41">
        <v>91.3</v>
      </c>
      <c r="H194" s="41">
        <v>90.2</v>
      </c>
      <c r="I194" s="41">
        <v>89.1</v>
      </c>
      <c r="J194" s="41">
        <v>90.6</v>
      </c>
      <c r="K194" s="41">
        <v>89.8</v>
      </c>
      <c r="L194" s="41">
        <v>89.3</v>
      </c>
      <c r="M194" s="41">
        <v>88.3</v>
      </c>
      <c r="N194" s="41">
        <v>88.9</v>
      </c>
      <c r="O194" s="41">
        <v>88.2</v>
      </c>
      <c r="P194" s="41">
        <v>87.8</v>
      </c>
      <c r="Q194" s="41">
        <v>87.3</v>
      </c>
      <c r="R194" s="41">
        <v>87.8</v>
      </c>
      <c r="S194" s="41">
        <v>90.1</v>
      </c>
      <c r="T194" s="41">
        <v>92.1</v>
      </c>
      <c r="U194" s="41">
        <v>91.8</v>
      </c>
      <c r="V194" s="41">
        <v>91.3</v>
      </c>
      <c r="W194" s="41">
        <v>96</v>
      </c>
      <c r="X194" s="41">
        <v>97</v>
      </c>
      <c r="Y194" s="41">
        <v>99.3</v>
      </c>
      <c r="Z194" s="41">
        <v>99.2</v>
      </c>
      <c r="AA194" s="41">
        <v>100.8</v>
      </c>
      <c r="AB194" s="41">
        <v>101.8</v>
      </c>
      <c r="AC194" s="41">
        <v>102.3</v>
      </c>
      <c r="AD194" s="41">
        <v>104.1</v>
      </c>
      <c r="AE194" s="41">
        <v>105.2</v>
      </c>
      <c r="AF194" s="41">
        <v>105.2</v>
      </c>
      <c r="AG194" s="41">
        <v>107.2</v>
      </c>
      <c r="AH194" s="41">
        <v>106.5</v>
      </c>
      <c r="AI194" s="41">
        <v>105.6</v>
      </c>
      <c r="AJ194" s="41">
        <v>106</v>
      </c>
      <c r="AK194" s="41">
        <v>106.1</v>
      </c>
      <c r="AL194" s="41">
        <v>109</v>
      </c>
      <c r="AM194" s="41">
        <v>113</v>
      </c>
      <c r="AN194" s="41">
        <v>121.5</v>
      </c>
      <c r="AO194" s="41">
        <v>131.30000000000001</v>
      </c>
      <c r="AP194" s="41">
        <v>143.69999999999999</v>
      </c>
      <c r="AQ194" s="41">
        <v>138.4</v>
      </c>
      <c r="AR194" s="41">
        <v>135.4</v>
      </c>
      <c r="AS194" s="41">
        <v>136</v>
      </c>
      <c r="AT194" s="41">
        <v>141</v>
      </c>
      <c r="AU194" s="41">
        <v>137.4</v>
      </c>
      <c r="AV194" s="41">
        <v>130.30000000000001</v>
      </c>
      <c r="AW194" s="41">
        <v>125.3</v>
      </c>
      <c r="AX194" s="41">
        <v>121.9</v>
      </c>
      <c r="AY194" s="41">
        <v>121.4</v>
      </c>
      <c r="AZ194" s="41">
        <v>123.2</v>
      </c>
      <c r="BA194" s="41">
        <v>121.3</v>
      </c>
      <c r="BB194" s="41">
        <v>122.1</v>
      </c>
      <c r="BC194" s="41">
        <v>128.80000000000001</v>
      </c>
      <c r="BD194" s="41">
        <v>130.4</v>
      </c>
      <c r="BE194" s="41">
        <v>128.1</v>
      </c>
      <c r="BF194" s="41">
        <v>126.8</v>
      </c>
      <c r="BG194" s="41">
        <v>125.5</v>
      </c>
      <c r="BH194" s="41">
        <v>126.2</v>
      </c>
      <c r="BI194" s="41">
        <v>126.4</v>
      </c>
      <c r="BJ194" s="41">
        <v>125.3</v>
      </c>
      <c r="BK194" s="41">
        <v>126.5</v>
      </c>
      <c r="BL194" s="41">
        <v>130.9</v>
      </c>
      <c r="BM194" s="41">
        <v>128</v>
      </c>
      <c r="BN194" s="41">
        <v>132.30000000000001</v>
      </c>
      <c r="BO194" s="41">
        <v>131.1</v>
      </c>
      <c r="BP194" s="41">
        <v>130.1</v>
      </c>
      <c r="BQ194" s="41">
        <v>130.80000000000001</v>
      </c>
      <c r="BR194" s="41">
        <v>131.9</v>
      </c>
      <c r="BS194" s="41">
        <v>134.4</v>
      </c>
      <c r="BT194" s="41">
        <v>133.6</v>
      </c>
      <c r="BU194" s="41">
        <v>132.6</v>
      </c>
      <c r="BV194" s="41">
        <v>130.30000000000001</v>
      </c>
      <c r="BW194" s="41">
        <v>133.6</v>
      </c>
      <c r="BX194" s="41">
        <v>139.6</v>
      </c>
      <c r="BY194" s="41">
        <v>141</v>
      </c>
      <c r="BZ194" s="41">
        <v>141.69999999999999</v>
      </c>
      <c r="CA194" s="41">
        <v>141.80000000000001</v>
      </c>
      <c r="CB194" s="41">
        <v>143.30000000000001</v>
      </c>
      <c r="CC194" s="41">
        <v>143.80000000000001</v>
      </c>
      <c r="CD194" s="41">
        <v>143.19999999999999</v>
      </c>
      <c r="CE194" s="41">
        <v>143.9</v>
      </c>
      <c r="CF194" s="41">
        <v>143.4</v>
      </c>
      <c r="CG194" s="41">
        <v>143.19999999999999</v>
      </c>
      <c r="CH194" s="41">
        <v>146.6</v>
      </c>
      <c r="CI194" s="41">
        <v>150.4</v>
      </c>
      <c r="CJ194" s="41">
        <v>151.9</v>
      </c>
      <c r="CK194" s="41">
        <v>151.5</v>
      </c>
      <c r="CL194" s="41">
        <v>153.30000000000001</v>
      </c>
    </row>
    <row r="195" spans="1:90" x14ac:dyDescent="0.25">
      <c r="A195" s="38" t="s">
        <v>1987</v>
      </c>
      <c r="B195" s="38" t="s">
        <v>1988</v>
      </c>
      <c r="C195" s="39">
        <v>0.49441000000000002</v>
      </c>
      <c r="D195" s="41">
        <v>94.4</v>
      </c>
      <c r="E195" s="41">
        <v>92.8</v>
      </c>
      <c r="F195" s="41">
        <v>93.3</v>
      </c>
      <c r="G195" s="41">
        <v>94.3</v>
      </c>
      <c r="H195" s="41">
        <v>95.8</v>
      </c>
      <c r="I195" s="41">
        <v>96.3</v>
      </c>
      <c r="J195" s="41">
        <v>98.6</v>
      </c>
      <c r="K195" s="41">
        <v>99.8</v>
      </c>
      <c r="L195" s="41">
        <v>99.8</v>
      </c>
      <c r="M195" s="41">
        <v>100.2</v>
      </c>
      <c r="N195" s="41">
        <v>99.7</v>
      </c>
      <c r="O195" s="41">
        <v>97.2</v>
      </c>
      <c r="P195" s="41">
        <v>97.3</v>
      </c>
      <c r="Q195" s="41">
        <v>96.9</v>
      </c>
      <c r="R195" s="41">
        <v>96.2</v>
      </c>
      <c r="S195" s="41">
        <v>99.5</v>
      </c>
      <c r="T195" s="41">
        <v>100.9</v>
      </c>
      <c r="U195" s="41">
        <v>102.6</v>
      </c>
      <c r="V195" s="41">
        <v>103.7</v>
      </c>
      <c r="W195" s="41">
        <v>104</v>
      </c>
      <c r="X195" s="41">
        <v>103.9</v>
      </c>
      <c r="Y195" s="41">
        <v>103.1</v>
      </c>
      <c r="Z195" s="41">
        <v>103.3</v>
      </c>
      <c r="AA195" s="41">
        <v>103.1</v>
      </c>
      <c r="AB195" s="41">
        <v>103.4</v>
      </c>
      <c r="AC195" s="41">
        <v>105.6</v>
      </c>
      <c r="AD195" s="41">
        <v>107.8</v>
      </c>
      <c r="AE195" s="41">
        <v>112.7</v>
      </c>
      <c r="AF195" s="41">
        <v>113.2</v>
      </c>
      <c r="AG195" s="41">
        <v>115</v>
      </c>
      <c r="AH195" s="41">
        <v>117.8</v>
      </c>
      <c r="AI195" s="41">
        <v>118</v>
      </c>
      <c r="AJ195" s="41">
        <v>118.1</v>
      </c>
      <c r="AK195" s="41">
        <v>123.6</v>
      </c>
      <c r="AL195" s="41">
        <v>126.9</v>
      </c>
      <c r="AM195" s="41">
        <v>127.5</v>
      </c>
      <c r="AN195" s="41">
        <v>130.4</v>
      </c>
      <c r="AO195" s="41">
        <v>130.80000000000001</v>
      </c>
      <c r="AP195" s="41">
        <v>132.9</v>
      </c>
      <c r="AQ195" s="41">
        <v>135.30000000000001</v>
      </c>
      <c r="AR195" s="41">
        <v>138.1</v>
      </c>
      <c r="AS195" s="41">
        <v>143</v>
      </c>
      <c r="AT195" s="41">
        <v>148.80000000000001</v>
      </c>
      <c r="AU195" s="41">
        <v>151.1</v>
      </c>
      <c r="AV195" s="41">
        <v>154.4</v>
      </c>
      <c r="AW195" s="41">
        <v>145.6</v>
      </c>
      <c r="AX195" s="41">
        <v>142.4</v>
      </c>
      <c r="AY195" s="41">
        <v>137.69999999999999</v>
      </c>
      <c r="AZ195" s="41">
        <v>144.4</v>
      </c>
      <c r="BA195" s="41">
        <v>150</v>
      </c>
      <c r="BB195" s="41">
        <v>150.5</v>
      </c>
      <c r="BC195" s="41">
        <v>158.19999999999999</v>
      </c>
      <c r="BD195" s="41">
        <v>161.69999999999999</v>
      </c>
      <c r="BE195" s="41">
        <v>166.1</v>
      </c>
      <c r="BF195" s="41">
        <v>167.1</v>
      </c>
      <c r="BG195" s="41">
        <v>168.6</v>
      </c>
      <c r="BH195" s="41">
        <v>169.8</v>
      </c>
      <c r="BI195" s="41">
        <v>168.1</v>
      </c>
      <c r="BJ195" s="41">
        <v>171.8</v>
      </c>
      <c r="BK195" s="41">
        <v>173.4</v>
      </c>
      <c r="BL195" s="41">
        <v>168.7</v>
      </c>
      <c r="BM195" s="41">
        <v>167.7</v>
      </c>
      <c r="BN195" s="41">
        <v>166.6</v>
      </c>
      <c r="BO195" s="41">
        <v>165.9</v>
      </c>
      <c r="BP195" s="41">
        <v>160.9</v>
      </c>
      <c r="BQ195" s="41">
        <v>161.19999999999999</v>
      </c>
      <c r="BR195" s="41">
        <v>161.19999999999999</v>
      </c>
      <c r="BS195" s="41">
        <v>163.1</v>
      </c>
      <c r="BT195" s="41">
        <v>169</v>
      </c>
      <c r="BU195" s="41">
        <v>172.3</v>
      </c>
      <c r="BV195" s="41">
        <v>173.2</v>
      </c>
      <c r="BW195" s="41">
        <v>184.8</v>
      </c>
      <c r="BX195" s="41">
        <v>171.8</v>
      </c>
      <c r="BY195" s="41">
        <v>171.1</v>
      </c>
      <c r="BZ195" s="41">
        <v>169.1</v>
      </c>
      <c r="CA195" s="41">
        <v>169.8</v>
      </c>
      <c r="CB195" s="41">
        <v>168.8</v>
      </c>
      <c r="CC195" s="41">
        <v>168.5</v>
      </c>
      <c r="CD195" s="41">
        <v>171.5</v>
      </c>
      <c r="CE195" s="41">
        <v>176.2</v>
      </c>
      <c r="CF195" s="41">
        <v>179.4</v>
      </c>
      <c r="CG195" s="41">
        <v>180.6</v>
      </c>
      <c r="CH195" s="41">
        <v>182.3</v>
      </c>
      <c r="CI195" s="41">
        <v>175.9</v>
      </c>
      <c r="CJ195" s="41">
        <v>175.4</v>
      </c>
      <c r="CK195" s="41">
        <v>175.5</v>
      </c>
      <c r="CL195" s="41">
        <v>179.7</v>
      </c>
    </row>
    <row r="196" spans="1:90" x14ac:dyDescent="0.25">
      <c r="A196" s="38" t="s">
        <v>1989</v>
      </c>
      <c r="B196" s="38" t="s">
        <v>1990</v>
      </c>
      <c r="C196" s="39">
        <v>0.12928000000000001</v>
      </c>
      <c r="D196" s="41">
        <v>98.2</v>
      </c>
      <c r="E196" s="41">
        <v>95.5</v>
      </c>
      <c r="F196" s="41">
        <v>94.4</v>
      </c>
      <c r="G196" s="41">
        <v>94.5</v>
      </c>
      <c r="H196" s="41">
        <v>94.5</v>
      </c>
      <c r="I196" s="41">
        <v>96</v>
      </c>
      <c r="J196" s="41">
        <v>98</v>
      </c>
      <c r="K196" s="41">
        <v>100.4</v>
      </c>
      <c r="L196" s="41">
        <v>100.4</v>
      </c>
      <c r="M196" s="41">
        <v>101.1</v>
      </c>
      <c r="N196" s="41">
        <v>101.3</v>
      </c>
      <c r="O196" s="41">
        <v>98</v>
      </c>
      <c r="P196" s="41">
        <v>99.3</v>
      </c>
      <c r="Q196" s="41">
        <v>99</v>
      </c>
      <c r="R196" s="41">
        <v>98.8</v>
      </c>
      <c r="S196" s="41">
        <v>102.3</v>
      </c>
      <c r="T196" s="41">
        <v>102.3</v>
      </c>
      <c r="U196" s="41">
        <v>102.3</v>
      </c>
      <c r="V196" s="41">
        <v>102.6</v>
      </c>
      <c r="W196" s="41">
        <v>103.2</v>
      </c>
      <c r="X196" s="41">
        <v>105</v>
      </c>
      <c r="Y196" s="41">
        <v>105.6</v>
      </c>
      <c r="Z196" s="41">
        <v>102.7</v>
      </c>
      <c r="AA196" s="41">
        <v>99.8</v>
      </c>
      <c r="AB196" s="41">
        <v>100.1</v>
      </c>
      <c r="AC196" s="41">
        <v>102.3</v>
      </c>
      <c r="AD196" s="41">
        <v>105.2</v>
      </c>
      <c r="AE196" s="41">
        <v>111.9</v>
      </c>
      <c r="AF196" s="41">
        <v>112</v>
      </c>
      <c r="AG196" s="41">
        <v>113.4</v>
      </c>
      <c r="AH196" s="41">
        <v>114.6</v>
      </c>
      <c r="AI196" s="41">
        <v>115.4</v>
      </c>
      <c r="AJ196" s="41">
        <v>115.6</v>
      </c>
      <c r="AK196" s="41">
        <v>118.1</v>
      </c>
      <c r="AL196" s="41">
        <v>112.3</v>
      </c>
      <c r="AM196" s="41">
        <v>111.5</v>
      </c>
      <c r="AN196" s="41">
        <v>115.1</v>
      </c>
      <c r="AO196" s="41">
        <v>115.2</v>
      </c>
      <c r="AP196" s="41">
        <v>116</v>
      </c>
      <c r="AQ196" s="41">
        <v>116</v>
      </c>
      <c r="AR196" s="41">
        <v>116.1</v>
      </c>
      <c r="AS196" s="41">
        <v>116.4</v>
      </c>
      <c r="AT196" s="41">
        <v>116.4</v>
      </c>
      <c r="AU196" s="41">
        <v>116.4</v>
      </c>
      <c r="AV196" s="41">
        <v>116.4</v>
      </c>
      <c r="AW196" s="41">
        <v>116.4</v>
      </c>
      <c r="AX196" s="41">
        <v>116.4</v>
      </c>
      <c r="AY196" s="41">
        <v>116.4</v>
      </c>
      <c r="AZ196" s="41">
        <v>131</v>
      </c>
      <c r="BA196" s="41">
        <v>134</v>
      </c>
      <c r="BB196" s="41">
        <v>136.19999999999999</v>
      </c>
      <c r="BC196" s="41">
        <v>140.6</v>
      </c>
      <c r="BD196" s="41">
        <v>144.9</v>
      </c>
      <c r="BE196" s="41">
        <v>144.4</v>
      </c>
      <c r="BF196" s="41">
        <v>145.9</v>
      </c>
      <c r="BG196" s="41">
        <v>146</v>
      </c>
      <c r="BH196" s="41">
        <v>144.80000000000001</v>
      </c>
      <c r="BI196" s="41">
        <v>142.4</v>
      </c>
      <c r="BJ196" s="41">
        <v>140.30000000000001</v>
      </c>
      <c r="BK196" s="41">
        <v>140</v>
      </c>
      <c r="BL196" s="41">
        <v>138.9</v>
      </c>
      <c r="BM196" s="41">
        <v>138.4</v>
      </c>
      <c r="BN196" s="41">
        <v>138.1</v>
      </c>
      <c r="BO196" s="41">
        <v>137.69999999999999</v>
      </c>
      <c r="BP196" s="41">
        <v>138.19999999999999</v>
      </c>
      <c r="BQ196" s="41">
        <v>138.69999999999999</v>
      </c>
      <c r="BR196" s="41">
        <v>140.19999999999999</v>
      </c>
      <c r="BS196" s="41">
        <v>142.19999999999999</v>
      </c>
      <c r="BT196" s="41">
        <v>141.9</v>
      </c>
      <c r="BU196" s="41">
        <v>142.5</v>
      </c>
      <c r="BV196" s="41">
        <v>142.6</v>
      </c>
      <c r="BW196" s="41">
        <v>141.30000000000001</v>
      </c>
      <c r="BX196" s="41">
        <v>142</v>
      </c>
      <c r="BY196" s="41">
        <v>151.5</v>
      </c>
      <c r="BZ196" s="41">
        <v>154.1</v>
      </c>
      <c r="CA196" s="41">
        <v>149.4</v>
      </c>
      <c r="CB196" s="41">
        <v>145.80000000000001</v>
      </c>
      <c r="CC196" s="41">
        <v>145.80000000000001</v>
      </c>
      <c r="CD196" s="41">
        <v>150.30000000000001</v>
      </c>
      <c r="CE196" s="41">
        <v>159.30000000000001</v>
      </c>
      <c r="CF196" s="41">
        <v>163.80000000000001</v>
      </c>
      <c r="CG196" s="41">
        <v>166.4</v>
      </c>
      <c r="CH196" s="41">
        <v>168.4</v>
      </c>
      <c r="CI196" s="41">
        <v>161.5</v>
      </c>
      <c r="CJ196" s="41">
        <v>160.4</v>
      </c>
      <c r="CK196" s="41">
        <v>159.69999999999999</v>
      </c>
      <c r="CL196" s="41">
        <v>158.9</v>
      </c>
    </row>
    <row r="197" spans="1:90" x14ac:dyDescent="0.25">
      <c r="A197" s="38" t="s">
        <v>1991</v>
      </c>
      <c r="B197" s="38" t="s">
        <v>1992</v>
      </c>
      <c r="C197" s="39">
        <v>9.1740000000000002E-2</v>
      </c>
      <c r="D197" s="41">
        <v>94.2</v>
      </c>
      <c r="E197" s="41">
        <v>93.3</v>
      </c>
      <c r="F197" s="41">
        <v>91.4</v>
      </c>
      <c r="G197" s="41">
        <v>97.1</v>
      </c>
      <c r="H197" s="41">
        <v>99.7</v>
      </c>
      <c r="I197" s="41">
        <v>102.3</v>
      </c>
      <c r="J197" s="41">
        <v>112.4</v>
      </c>
      <c r="K197" s="41">
        <v>117.3</v>
      </c>
      <c r="L197" s="41">
        <v>118.8</v>
      </c>
      <c r="M197" s="41">
        <v>122</v>
      </c>
      <c r="N197" s="41">
        <v>121.6</v>
      </c>
      <c r="O197" s="41">
        <v>115.4</v>
      </c>
      <c r="P197" s="41">
        <v>110.4</v>
      </c>
      <c r="Q197" s="41">
        <v>111</v>
      </c>
      <c r="R197" s="41">
        <v>108.8</v>
      </c>
      <c r="S197" s="41">
        <v>121.9</v>
      </c>
      <c r="T197" s="41">
        <v>124.1</v>
      </c>
      <c r="U197" s="41">
        <v>125.1</v>
      </c>
      <c r="V197" s="41">
        <v>129.30000000000001</v>
      </c>
      <c r="W197" s="41">
        <v>133.1</v>
      </c>
      <c r="X197" s="41">
        <v>130.19999999999999</v>
      </c>
      <c r="Y197" s="41">
        <v>130.9</v>
      </c>
      <c r="Z197" s="41">
        <v>130.69999999999999</v>
      </c>
      <c r="AA197" s="41">
        <v>131.80000000000001</v>
      </c>
      <c r="AB197" s="41">
        <v>130.1</v>
      </c>
      <c r="AC197" s="41">
        <v>130.80000000000001</v>
      </c>
      <c r="AD197" s="41">
        <v>131.5</v>
      </c>
      <c r="AE197" s="41">
        <v>141.6</v>
      </c>
      <c r="AF197" s="41">
        <v>143</v>
      </c>
      <c r="AG197" s="41">
        <v>146.5</v>
      </c>
      <c r="AH197" s="41">
        <v>153.30000000000001</v>
      </c>
      <c r="AI197" s="41">
        <v>151</v>
      </c>
      <c r="AJ197" s="41">
        <v>146.30000000000001</v>
      </c>
      <c r="AK197" s="41">
        <v>160.4</v>
      </c>
      <c r="AL197" s="41">
        <v>159.80000000000001</v>
      </c>
      <c r="AM197" s="41">
        <v>153.19999999999999</v>
      </c>
      <c r="AN197" s="41">
        <v>152.30000000000001</v>
      </c>
      <c r="AO197" s="41">
        <v>154.1</v>
      </c>
      <c r="AP197" s="41">
        <v>152.30000000000001</v>
      </c>
      <c r="AQ197" s="41">
        <v>151.69999999999999</v>
      </c>
      <c r="AR197" s="41">
        <v>157.80000000000001</v>
      </c>
      <c r="AS197" s="41">
        <v>168.5</v>
      </c>
      <c r="AT197" s="41">
        <v>173.6</v>
      </c>
      <c r="AU197" s="41">
        <v>175.7</v>
      </c>
      <c r="AV197" s="41">
        <v>189.5</v>
      </c>
      <c r="AW197" s="41">
        <v>181.4</v>
      </c>
      <c r="AX197" s="41">
        <v>182.7</v>
      </c>
      <c r="AY197" s="41">
        <v>169.3</v>
      </c>
      <c r="AZ197" s="41">
        <v>153.6</v>
      </c>
      <c r="BA197" s="41">
        <v>154.1</v>
      </c>
      <c r="BB197" s="41">
        <v>151.19999999999999</v>
      </c>
      <c r="BC197" s="41">
        <v>166.1</v>
      </c>
      <c r="BD197" s="41">
        <v>168.3</v>
      </c>
      <c r="BE197" s="41">
        <v>177.5</v>
      </c>
      <c r="BF197" s="41">
        <v>186.4</v>
      </c>
      <c r="BG197" s="41">
        <v>198.5</v>
      </c>
      <c r="BH197" s="41">
        <v>207</v>
      </c>
      <c r="BI197" s="41">
        <v>212.5</v>
      </c>
      <c r="BJ197" s="41">
        <v>211</v>
      </c>
      <c r="BK197" s="41">
        <v>210.3</v>
      </c>
      <c r="BL197" s="41">
        <v>208.6</v>
      </c>
      <c r="BM197" s="41">
        <v>210.4</v>
      </c>
      <c r="BN197" s="41">
        <v>210.4</v>
      </c>
      <c r="BO197" s="41">
        <v>214.7</v>
      </c>
      <c r="BP197" s="41">
        <v>211.6</v>
      </c>
      <c r="BQ197" s="41">
        <v>215.1</v>
      </c>
      <c r="BR197" s="41">
        <v>216.8</v>
      </c>
      <c r="BS197" s="41">
        <v>222</v>
      </c>
      <c r="BT197" s="41">
        <v>237.5</v>
      </c>
      <c r="BU197" s="41">
        <v>237.4</v>
      </c>
      <c r="BV197" s="41">
        <v>235</v>
      </c>
      <c r="BW197" s="41">
        <v>235.3</v>
      </c>
      <c r="BX197" s="41">
        <v>234.6</v>
      </c>
      <c r="BY197" s="41">
        <v>215</v>
      </c>
      <c r="BZ197" s="41">
        <v>209.3</v>
      </c>
      <c r="CA197" s="41">
        <v>212.2</v>
      </c>
      <c r="CB197" s="41">
        <v>216.3</v>
      </c>
      <c r="CC197" s="41">
        <v>214.9</v>
      </c>
      <c r="CD197" s="41">
        <v>220.6</v>
      </c>
      <c r="CE197" s="41">
        <v>224.5</v>
      </c>
      <c r="CF197" s="41">
        <v>228.1</v>
      </c>
      <c r="CG197" s="41">
        <v>231.2</v>
      </c>
      <c r="CH197" s="41">
        <v>244</v>
      </c>
      <c r="CI197" s="41">
        <v>226</v>
      </c>
      <c r="CJ197" s="41">
        <v>217</v>
      </c>
      <c r="CK197" s="41">
        <v>214.7</v>
      </c>
      <c r="CL197" s="41">
        <v>215.7</v>
      </c>
    </row>
    <row r="198" spans="1:90" x14ac:dyDescent="0.25">
      <c r="A198" s="38" t="s">
        <v>1993</v>
      </c>
      <c r="B198" s="38" t="s">
        <v>1994</v>
      </c>
      <c r="C198" s="39">
        <v>4.018E-2</v>
      </c>
      <c r="D198" s="41">
        <v>100.8</v>
      </c>
      <c r="E198" s="41">
        <v>97.5</v>
      </c>
      <c r="F198" s="41">
        <v>96.9</v>
      </c>
      <c r="G198" s="41">
        <v>97.8</v>
      </c>
      <c r="H198" s="41">
        <v>98.9</v>
      </c>
      <c r="I198" s="41">
        <v>98.9</v>
      </c>
      <c r="J198" s="41">
        <v>99.9</v>
      </c>
      <c r="K198" s="41">
        <v>100.1</v>
      </c>
      <c r="L198" s="41">
        <v>100.4</v>
      </c>
      <c r="M198" s="41">
        <v>101.8</v>
      </c>
      <c r="N198" s="41">
        <v>102.1</v>
      </c>
      <c r="O198" s="41">
        <v>102</v>
      </c>
      <c r="P198" s="41">
        <v>104.2</v>
      </c>
      <c r="Q198" s="41">
        <v>101.8</v>
      </c>
      <c r="R198" s="41">
        <v>101.6</v>
      </c>
      <c r="S198" s="41">
        <v>99.1</v>
      </c>
      <c r="T198" s="41">
        <v>100.7</v>
      </c>
      <c r="U198" s="41">
        <v>101.1</v>
      </c>
      <c r="V198" s="41">
        <v>100.3</v>
      </c>
      <c r="W198" s="41">
        <v>99.1</v>
      </c>
      <c r="X198" s="41">
        <v>99.2</v>
      </c>
      <c r="Y198" s="41">
        <v>98.5</v>
      </c>
      <c r="Z198" s="41">
        <v>97.5</v>
      </c>
      <c r="AA198" s="41">
        <v>98</v>
      </c>
      <c r="AB198" s="41">
        <v>101.2</v>
      </c>
      <c r="AC198" s="41">
        <v>101.5</v>
      </c>
      <c r="AD198" s="41">
        <v>101.7</v>
      </c>
      <c r="AE198" s="41">
        <v>111.3</v>
      </c>
      <c r="AF198" s="41">
        <v>112.5</v>
      </c>
      <c r="AG198" s="41">
        <v>112.2</v>
      </c>
      <c r="AH198" s="41">
        <v>113.1</v>
      </c>
      <c r="AI198" s="41">
        <v>114.3</v>
      </c>
      <c r="AJ198" s="41">
        <v>114</v>
      </c>
      <c r="AK198" s="41">
        <v>117.6</v>
      </c>
      <c r="AL198" s="41">
        <v>119.5</v>
      </c>
      <c r="AM198" s="41">
        <v>121.2</v>
      </c>
      <c r="AN198" s="41">
        <v>122.9</v>
      </c>
      <c r="AO198" s="41">
        <v>124</v>
      </c>
      <c r="AP198" s="41">
        <v>129.69999999999999</v>
      </c>
      <c r="AQ198" s="41">
        <v>140.80000000000001</v>
      </c>
      <c r="AR198" s="41">
        <v>143.30000000000001</v>
      </c>
      <c r="AS198" s="41">
        <v>147.9</v>
      </c>
      <c r="AT198" s="41">
        <v>149.80000000000001</v>
      </c>
      <c r="AU198" s="41">
        <v>149.5</v>
      </c>
      <c r="AV198" s="41">
        <v>154.1</v>
      </c>
      <c r="AW198" s="41">
        <v>153.30000000000001</v>
      </c>
      <c r="AX198" s="41">
        <v>153</v>
      </c>
      <c r="AY198" s="41">
        <v>153.1</v>
      </c>
      <c r="AZ198" s="41">
        <v>166.2</v>
      </c>
      <c r="BA198" s="41">
        <v>164.8</v>
      </c>
      <c r="BB198" s="41">
        <v>165.9</v>
      </c>
      <c r="BC198" s="41">
        <v>168.5</v>
      </c>
      <c r="BD198" s="41">
        <v>172.1</v>
      </c>
      <c r="BE198" s="41">
        <v>171.8</v>
      </c>
      <c r="BF198" s="41">
        <v>173.5</v>
      </c>
      <c r="BG198" s="41">
        <v>175.4</v>
      </c>
      <c r="BH198" s="41">
        <v>188.5</v>
      </c>
      <c r="BI198" s="41">
        <v>188.6</v>
      </c>
      <c r="BJ198" s="41">
        <v>199.6</v>
      </c>
      <c r="BK198" s="41">
        <v>202.5</v>
      </c>
      <c r="BL198" s="41">
        <v>182.7</v>
      </c>
      <c r="BM198" s="41">
        <v>194.3</v>
      </c>
      <c r="BN198" s="41">
        <v>195.9</v>
      </c>
      <c r="BO198" s="41">
        <v>192</v>
      </c>
      <c r="BP198" s="41">
        <v>188.4</v>
      </c>
      <c r="BQ198" s="41">
        <v>186.5</v>
      </c>
      <c r="BR198" s="41">
        <v>182.2</v>
      </c>
      <c r="BS198" s="41">
        <v>176.1</v>
      </c>
      <c r="BT198" s="41">
        <v>178.5</v>
      </c>
      <c r="BU198" s="41">
        <v>175.7</v>
      </c>
      <c r="BV198" s="41">
        <v>179.3</v>
      </c>
      <c r="BW198" s="41">
        <v>179</v>
      </c>
      <c r="BX198" s="41">
        <v>179.3</v>
      </c>
      <c r="BY198" s="41">
        <v>176.8</v>
      </c>
      <c r="BZ198" s="41">
        <v>168.1</v>
      </c>
      <c r="CA198" s="41">
        <v>167.1</v>
      </c>
      <c r="CB198" s="41">
        <v>162</v>
      </c>
      <c r="CC198" s="41">
        <v>165</v>
      </c>
      <c r="CD198" s="41">
        <v>161.5</v>
      </c>
      <c r="CE198" s="41">
        <v>160.30000000000001</v>
      </c>
      <c r="CF198" s="41">
        <v>159.5</v>
      </c>
      <c r="CG198" s="41">
        <v>165.7</v>
      </c>
      <c r="CH198" s="41">
        <v>166.2</v>
      </c>
      <c r="CI198" s="41">
        <v>168.5</v>
      </c>
      <c r="CJ198" s="41">
        <v>168.6</v>
      </c>
      <c r="CK198" s="41">
        <v>165.4</v>
      </c>
      <c r="CL198" s="41">
        <v>176.3</v>
      </c>
    </row>
    <row r="199" spans="1:90" x14ac:dyDescent="0.25">
      <c r="A199" s="38" t="s">
        <v>1995</v>
      </c>
      <c r="B199" s="38" t="s">
        <v>1996</v>
      </c>
      <c r="C199" s="39">
        <v>4.4630000000000003E-2</v>
      </c>
      <c r="D199" s="41">
        <v>96.7</v>
      </c>
      <c r="E199" s="41">
        <v>97.2</v>
      </c>
      <c r="F199" s="41">
        <v>94.8</v>
      </c>
      <c r="G199" s="41">
        <v>93.9</v>
      </c>
      <c r="H199" s="41">
        <v>93.7</v>
      </c>
      <c r="I199" s="41">
        <v>95.8</v>
      </c>
      <c r="J199" s="41">
        <v>97.9</v>
      </c>
      <c r="K199" s="41">
        <v>100.1</v>
      </c>
      <c r="L199" s="41">
        <v>101.7</v>
      </c>
      <c r="M199" s="41">
        <v>105.1</v>
      </c>
      <c r="N199" s="41">
        <v>102.4</v>
      </c>
      <c r="O199" s="41">
        <v>99.4</v>
      </c>
      <c r="P199" s="41">
        <v>99.2</v>
      </c>
      <c r="Q199" s="41">
        <v>98.3</v>
      </c>
      <c r="R199" s="41">
        <v>98.4</v>
      </c>
      <c r="S199" s="41">
        <v>99.3</v>
      </c>
      <c r="T199" s="41">
        <v>101.5</v>
      </c>
      <c r="U199" s="41">
        <v>102</v>
      </c>
      <c r="V199" s="41">
        <v>105.4</v>
      </c>
      <c r="W199" s="41">
        <v>107.4</v>
      </c>
      <c r="X199" s="41">
        <v>109.3</v>
      </c>
      <c r="Y199" s="41">
        <v>106.6</v>
      </c>
      <c r="Z199" s="41">
        <v>107</v>
      </c>
      <c r="AA199" s="41">
        <v>107.3</v>
      </c>
      <c r="AB199" s="41">
        <v>107.8</v>
      </c>
      <c r="AC199" s="41">
        <v>107.3</v>
      </c>
      <c r="AD199" s="41">
        <v>108.8</v>
      </c>
      <c r="AE199" s="41">
        <v>110.8</v>
      </c>
      <c r="AF199" s="41">
        <v>108.9</v>
      </c>
      <c r="AG199" s="41">
        <v>112.3</v>
      </c>
      <c r="AH199" s="41">
        <v>115.4</v>
      </c>
      <c r="AI199" s="41">
        <v>120.8</v>
      </c>
      <c r="AJ199" s="41">
        <v>117.8</v>
      </c>
      <c r="AK199" s="41">
        <v>120.8</v>
      </c>
      <c r="AL199" s="41">
        <v>143.69999999999999</v>
      </c>
      <c r="AM199" s="41">
        <v>143.30000000000001</v>
      </c>
      <c r="AN199" s="41">
        <v>146.6</v>
      </c>
      <c r="AO199" s="41">
        <v>147.4</v>
      </c>
      <c r="AP199" s="41">
        <v>150.69999999999999</v>
      </c>
      <c r="AQ199" s="41">
        <v>152.9</v>
      </c>
      <c r="AR199" s="41">
        <v>156.69999999999999</v>
      </c>
      <c r="AS199" s="41">
        <v>167.4</v>
      </c>
      <c r="AT199" s="41">
        <v>189.3</v>
      </c>
      <c r="AU199" s="41">
        <v>199.3</v>
      </c>
      <c r="AV199" s="41">
        <v>199.6</v>
      </c>
      <c r="AW199" s="41">
        <v>191.4</v>
      </c>
      <c r="AX199" s="41">
        <v>181.6</v>
      </c>
      <c r="AY199" s="41">
        <v>176.8</v>
      </c>
      <c r="AZ199" s="41">
        <v>179.9</v>
      </c>
      <c r="BA199" s="41">
        <v>191</v>
      </c>
      <c r="BB199" s="41">
        <v>189.7</v>
      </c>
      <c r="BC199" s="41">
        <v>200.8</v>
      </c>
      <c r="BD199" s="41">
        <v>205.3</v>
      </c>
      <c r="BE199" s="41">
        <v>213.9</v>
      </c>
      <c r="BF199" s="41">
        <v>221.4</v>
      </c>
      <c r="BG199" s="41">
        <v>225.1</v>
      </c>
      <c r="BH199" s="41">
        <v>226.1</v>
      </c>
      <c r="BI199" s="41">
        <v>224</v>
      </c>
      <c r="BJ199" s="41">
        <v>233.3</v>
      </c>
      <c r="BK199" s="41">
        <v>240.7</v>
      </c>
      <c r="BL199" s="41">
        <v>246.9</v>
      </c>
      <c r="BM199" s="41">
        <v>245</v>
      </c>
      <c r="BN199" s="41">
        <v>238.6</v>
      </c>
      <c r="BO199" s="41">
        <v>238.8</v>
      </c>
      <c r="BP199" s="41">
        <v>237.6</v>
      </c>
      <c r="BQ199" s="41">
        <v>236.6</v>
      </c>
      <c r="BR199" s="41">
        <v>233.8</v>
      </c>
      <c r="BS199" s="41">
        <v>234.9</v>
      </c>
      <c r="BT199" s="41">
        <v>247.4</v>
      </c>
      <c r="BU199" s="41">
        <v>248.6</v>
      </c>
      <c r="BV199" s="41">
        <v>247.3</v>
      </c>
      <c r="BW199" s="41">
        <v>245.8</v>
      </c>
      <c r="BX199" s="41">
        <v>236.6</v>
      </c>
      <c r="BY199" s="41">
        <v>239.7</v>
      </c>
      <c r="BZ199" s="41">
        <v>235.2</v>
      </c>
      <c r="CA199" s="41">
        <v>241.9</v>
      </c>
      <c r="CB199" s="41">
        <v>236.5</v>
      </c>
      <c r="CC199" s="41">
        <v>252</v>
      </c>
      <c r="CD199" s="41">
        <v>259.5</v>
      </c>
      <c r="CE199" s="41">
        <v>265.8</v>
      </c>
      <c r="CF199" s="41">
        <v>276.10000000000002</v>
      </c>
      <c r="CG199" s="41">
        <v>276.89999999999998</v>
      </c>
      <c r="CH199" s="41">
        <v>272.60000000000002</v>
      </c>
      <c r="CI199" s="41">
        <v>261.7</v>
      </c>
      <c r="CJ199" s="41">
        <v>267.5</v>
      </c>
      <c r="CK199" s="41">
        <v>272</v>
      </c>
      <c r="CL199" s="41">
        <v>275.2</v>
      </c>
    </row>
    <row r="200" spans="1:90" x14ac:dyDescent="0.25">
      <c r="A200" s="38" t="s">
        <v>1997</v>
      </c>
      <c r="B200" s="38" t="s">
        <v>1998</v>
      </c>
      <c r="C200" s="39">
        <v>0.18858</v>
      </c>
      <c r="D200" s="41">
        <v>90</v>
      </c>
      <c r="E200" s="41">
        <v>88.5</v>
      </c>
      <c r="F200" s="41">
        <v>92.3</v>
      </c>
      <c r="G200" s="41">
        <v>92.1</v>
      </c>
      <c r="H200" s="41">
        <v>94.6</v>
      </c>
      <c r="I200" s="41">
        <v>93.2</v>
      </c>
      <c r="J200" s="41">
        <v>92.2</v>
      </c>
      <c r="K200" s="41">
        <v>90.6</v>
      </c>
      <c r="L200" s="41">
        <v>89.5</v>
      </c>
      <c r="M200" s="41">
        <v>87.4</v>
      </c>
      <c r="N200" s="41">
        <v>86.6</v>
      </c>
      <c r="O200" s="41">
        <v>86.1</v>
      </c>
      <c r="P200" s="41">
        <v>87.5</v>
      </c>
      <c r="Q200" s="41">
        <v>87.4</v>
      </c>
      <c r="R200" s="41">
        <v>86.6</v>
      </c>
      <c r="S200" s="41">
        <v>86.8</v>
      </c>
      <c r="T200" s="41">
        <v>88.4</v>
      </c>
      <c r="U200" s="41">
        <v>92.3</v>
      </c>
      <c r="V200" s="41">
        <v>92.3</v>
      </c>
      <c r="W200" s="41">
        <v>90.7</v>
      </c>
      <c r="X200" s="41">
        <v>90.1</v>
      </c>
      <c r="Y200" s="41">
        <v>88</v>
      </c>
      <c r="Z200" s="41">
        <v>90.6</v>
      </c>
      <c r="AA200" s="41">
        <v>91.6</v>
      </c>
      <c r="AB200" s="41">
        <v>92.2</v>
      </c>
      <c r="AC200" s="41">
        <v>96.1</v>
      </c>
      <c r="AD200" s="41">
        <v>99.3</v>
      </c>
      <c r="AE200" s="41">
        <v>100</v>
      </c>
      <c r="AF200" s="41">
        <v>100.7</v>
      </c>
      <c r="AG200" s="41">
        <v>102.1</v>
      </c>
      <c r="AH200" s="41">
        <v>104.2</v>
      </c>
      <c r="AI200" s="41">
        <v>104</v>
      </c>
      <c r="AJ200" s="41">
        <v>106.9</v>
      </c>
      <c r="AK200" s="41">
        <v>111.3</v>
      </c>
      <c r="AL200" s="41">
        <v>118.4</v>
      </c>
      <c r="AM200" s="41">
        <v>123.5</v>
      </c>
      <c r="AN200" s="41">
        <v>128.1</v>
      </c>
      <c r="AO200" s="41">
        <v>127.8</v>
      </c>
      <c r="AP200" s="41">
        <v>131.4</v>
      </c>
      <c r="AQ200" s="41">
        <v>135.30000000000001</v>
      </c>
      <c r="AR200" s="41">
        <v>138.19999999999999</v>
      </c>
      <c r="AS200" s="41">
        <v>142</v>
      </c>
      <c r="AT200" s="41">
        <v>149.30000000000001</v>
      </c>
      <c r="AU200" s="41">
        <v>151.80000000000001</v>
      </c>
      <c r="AV200" s="41">
        <v>152.69999999999999</v>
      </c>
      <c r="AW200" s="41">
        <v>135.5</v>
      </c>
      <c r="AX200" s="41">
        <v>129.1</v>
      </c>
      <c r="AY200" s="41">
        <v>124.4</v>
      </c>
      <c r="AZ200" s="41">
        <v>135.9</v>
      </c>
      <c r="BA200" s="41">
        <v>146</v>
      </c>
      <c r="BB200" s="41">
        <v>147.5</v>
      </c>
      <c r="BC200" s="41">
        <v>154</v>
      </c>
      <c r="BD200" s="41">
        <v>157.4</v>
      </c>
      <c r="BE200" s="41">
        <v>162.69999999999999</v>
      </c>
      <c r="BF200" s="41">
        <v>158</v>
      </c>
      <c r="BG200" s="41">
        <v>154.69999999999999</v>
      </c>
      <c r="BH200" s="41">
        <v>151.5</v>
      </c>
      <c r="BI200" s="41">
        <v>146.4</v>
      </c>
      <c r="BJ200" s="41">
        <v>153.80000000000001</v>
      </c>
      <c r="BK200" s="41">
        <v>156.19999999999999</v>
      </c>
      <c r="BL200" s="41">
        <v>148.4</v>
      </c>
      <c r="BM200" s="41">
        <v>143.1</v>
      </c>
      <c r="BN200" s="41">
        <v>141.6</v>
      </c>
      <c r="BO200" s="41">
        <v>138.6</v>
      </c>
      <c r="BP200" s="41">
        <v>127.8</v>
      </c>
      <c r="BQ200" s="41">
        <v>127.2</v>
      </c>
      <c r="BR200" s="41">
        <v>127</v>
      </c>
      <c r="BS200" s="41">
        <v>128.9</v>
      </c>
      <c r="BT200" s="41">
        <v>133.69999999999999</v>
      </c>
      <c r="BU200" s="41">
        <v>142.1</v>
      </c>
      <c r="BV200" s="41">
        <v>145.4</v>
      </c>
      <c r="BW200" s="41">
        <v>176.7</v>
      </c>
      <c r="BX200" s="41">
        <v>144.6</v>
      </c>
      <c r="BY200" s="41">
        <v>145.6</v>
      </c>
      <c r="BZ200" s="41">
        <v>144.4</v>
      </c>
      <c r="CA200" s="41">
        <v>146.69999999999999</v>
      </c>
      <c r="CB200" s="41">
        <v>146.80000000000001</v>
      </c>
      <c r="CC200" s="41">
        <v>142.6</v>
      </c>
      <c r="CD200" s="41">
        <v>143.5</v>
      </c>
      <c r="CE200" s="41">
        <v>146.5</v>
      </c>
      <c r="CF200" s="41">
        <v>147.80000000000001</v>
      </c>
      <c r="CG200" s="41">
        <v>146.1</v>
      </c>
      <c r="CH200" s="41">
        <v>143.9</v>
      </c>
      <c r="CI200" s="41">
        <v>142.6</v>
      </c>
      <c r="CJ200" s="41">
        <v>145.1</v>
      </c>
      <c r="CK200" s="41">
        <v>146.69999999999999</v>
      </c>
      <c r="CL200" s="41">
        <v>154.5</v>
      </c>
    </row>
    <row r="201" spans="1:90" x14ac:dyDescent="0.25">
      <c r="A201" s="38" t="s">
        <v>1999</v>
      </c>
      <c r="B201" s="38" t="s">
        <v>2000</v>
      </c>
      <c r="C201" s="39">
        <v>0.71106000000000003</v>
      </c>
      <c r="D201" s="41">
        <v>98.8</v>
      </c>
      <c r="E201" s="41">
        <v>99</v>
      </c>
      <c r="F201" s="41">
        <v>98.6</v>
      </c>
      <c r="G201" s="41">
        <v>99.6</v>
      </c>
      <c r="H201" s="41">
        <v>100.3</v>
      </c>
      <c r="I201" s="41">
        <v>102</v>
      </c>
      <c r="J201" s="41">
        <v>99.6</v>
      </c>
      <c r="K201" s="41">
        <v>99.8</v>
      </c>
      <c r="L201" s="41">
        <v>98.9</v>
      </c>
      <c r="M201" s="41">
        <v>98.1</v>
      </c>
      <c r="N201" s="41">
        <v>97.3</v>
      </c>
      <c r="O201" s="41">
        <v>97.9</v>
      </c>
      <c r="P201" s="41">
        <v>98.7</v>
      </c>
      <c r="Q201" s="41">
        <v>99.4</v>
      </c>
      <c r="R201" s="41">
        <v>100.8</v>
      </c>
      <c r="S201" s="41">
        <v>103.4</v>
      </c>
      <c r="T201" s="41">
        <v>104.6</v>
      </c>
      <c r="U201" s="41">
        <v>105.9</v>
      </c>
      <c r="V201" s="41">
        <v>103.5</v>
      </c>
      <c r="W201" s="41">
        <v>102.6</v>
      </c>
      <c r="X201" s="41">
        <v>102.7</v>
      </c>
      <c r="Y201" s="41">
        <v>102.2</v>
      </c>
      <c r="Z201" s="41">
        <v>101.2</v>
      </c>
      <c r="AA201" s="41">
        <v>101.9</v>
      </c>
      <c r="AB201" s="41">
        <v>105.3</v>
      </c>
      <c r="AC201" s="41">
        <v>105.5</v>
      </c>
      <c r="AD201" s="41">
        <v>106.3</v>
      </c>
      <c r="AE201" s="41">
        <v>109.3</v>
      </c>
      <c r="AF201" s="41">
        <v>109</v>
      </c>
      <c r="AG201" s="41">
        <v>109</v>
      </c>
      <c r="AH201" s="41">
        <v>107.7</v>
      </c>
      <c r="AI201" s="41">
        <v>107.5</v>
      </c>
      <c r="AJ201" s="41">
        <v>107.3</v>
      </c>
      <c r="AK201" s="41">
        <v>107.3</v>
      </c>
      <c r="AL201" s="41">
        <v>108.1</v>
      </c>
      <c r="AM201" s="41">
        <v>108.6</v>
      </c>
      <c r="AN201" s="41">
        <v>110.5</v>
      </c>
      <c r="AO201" s="41">
        <v>110.3</v>
      </c>
      <c r="AP201" s="41">
        <v>110.2</v>
      </c>
      <c r="AQ201" s="41">
        <v>118.2</v>
      </c>
      <c r="AR201" s="41">
        <v>121.3</v>
      </c>
      <c r="AS201" s="41">
        <v>122.4</v>
      </c>
      <c r="AT201" s="41">
        <v>123.6</v>
      </c>
      <c r="AU201" s="41">
        <v>124.3</v>
      </c>
      <c r="AV201" s="41">
        <v>125.8</v>
      </c>
      <c r="AW201" s="41">
        <v>126.8</v>
      </c>
      <c r="AX201" s="41">
        <v>125</v>
      </c>
      <c r="AY201" s="41">
        <v>124.8</v>
      </c>
      <c r="AZ201" s="41">
        <v>129.5</v>
      </c>
      <c r="BA201" s="41">
        <v>129</v>
      </c>
      <c r="BB201" s="41">
        <v>129.9</v>
      </c>
      <c r="BC201" s="41">
        <v>142.5</v>
      </c>
      <c r="BD201" s="41">
        <v>143.5</v>
      </c>
      <c r="BE201" s="41">
        <v>144.1</v>
      </c>
      <c r="BF201" s="41">
        <v>142.19999999999999</v>
      </c>
      <c r="BG201" s="41">
        <v>144</v>
      </c>
      <c r="BH201" s="41">
        <v>144.19999999999999</v>
      </c>
      <c r="BI201" s="41">
        <v>142.5</v>
      </c>
      <c r="BJ201" s="41">
        <v>147</v>
      </c>
      <c r="BK201" s="41">
        <v>148.6</v>
      </c>
      <c r="BL201" s="41">
        <v>148.9</v>
      </c>
      <c r="BM201" s="41">
        <v>148.9</v>
      </c>
      <c r="BN201" s="41">
        <v>140.69999999999999</v>
      </c>
      <c r="BO201" s="41">
        <v>142.30000000000001</v>
      </c>
      <c r="BP201" s="41">
        <v>145.6</v>
      </c>
      <c r="BQ201" s="41">
        <v>147.19999999999999</v>
      </c>
      <c r="BR201" s="41">
        <v>149.1</v>
      </c>
      <c r="BS201" s="41">
        <v>149.80000000000001</v>
      </c>
      <c r="BT201" s="41">
        <v>160.19999999999999</v>
      </c>
      <c r="BU201" s="41">
        <v>160.19999999999999</v>
      </c>
      <c r="BV201" s="41">
        <v>158.80000000000001</v>
      </c>
      <c r="BW201" s="41">
        <v>155.69999999999999</v>
      </c>
      <c r="BX201" s="41">
        <v>147.30000000000001</v>
      </c>
      <c r="BY201" s="41">
        <v>140.80000000000001</v>
      </c>
      <c r="BZ201" s="41">
        <v>140.6</v>
      </c>
      <c r="CA201" s="41">
        <v>148.6</v>
      </c>
      <c r="CB201" s="41">
        <v>166.1</v>
      </c>
      <c r="CC201" s="41">
        <v>169.1</v>
      </c>
      <c r="CD201" s="41">
        <v>168.4</v>
      </c>
      <c r="CE201" s="41">
        <v>158</v>
      </c>
      <c r="CF201" s="41">
        <v>154.6</v>
      </c>
      <c r="CG201" s="41">
        <v>153.6</v>
      </c>
      <c r="CH201" s="41">
        <v>153.5</v>
      </c>
      <c r="CI201" s="41">
        <v>152.6</v>
      </c>
      <c r="CJ201" s="41">
        <v>152.1</v>
      </c>
      <c r="CK201" s="41">
        <v>150.80000000000001</v>
      </c>
      <c r="CL201" s="41">
        <v>152</v>
      </c>
    </row>
    <row r="202" spans="1:90" x14ac:dyDescent="0.25">
      <c r="A202" s="38" t="s">
        <v>2001</v>
      </c>
      <c r="B202" s="38" t="s">
        <v>2002</v>
      </c>
      <c r="C202" s="39">
        <v>0.27218999999999999</v>
      </c>
      <c r="D202" s="41">
        <v>99.7</v>
      </c>
      <c r="E202" s="41">
        <v>99.7</v>
      </c>
      <c r="F202" s="41">
        <v>98</v>
      </c>
      <c r="G202" s="41">
        <v>101.6</v>
      </c>
      <c r="H202" s="41">
        <v>103.2</v>
      </c>
      <c r="I202" s="41">
        <v>104.1</v>
      </c>
      <c r="J202" s="41">
        <v>103</v>
      </c>
      <c r="K202" s="41">
        <v>101.8</v>
      </c>
      <c r="L202" s="41">
        <v>101.1</v>
      </c>
      <c r="M202" s="41">
        <v>100.7</v>
      </c>
      <c r="N202" s="41">
        <v>99</v>
      </c>
      <c r="O202" s="41">
        <v>99.5</v>
      </c>
      <c r="P202" s="41">
        <v>99.5</v>
      </c>
      <c r="Q202" s="41">
        <v>99.4</v>
      </c>
      <c r="R202" s="41">
        <v>99.4</v>
      </c>
      <c r="S202" s="41">
        <v>102.3</v>
      </c>
      <c r="T202" s="41">
        <v>104.4</v>
      </c>
      <c r="U202" s="41">
        <v>106.6</v>
      </c>
      <c r="V202" s="41">
        <v>104.5</v>
      </c>
      <c r="W202" s="41">
        <v>101.6</v>
      </c>
      <c r="X202" s="41">
        <v>101.9</v>
      </c>
      <c r="Y202" s="41">
        <v>101.8</v>
      </c>
      <c r="Z202" s="41">
        <v>101.5</v>
      </c>
      <c r="AA202" s="41">
        <v>102.9</v>
      </c>
      <c r="AB202" s="41">
        <v>107.9</v>
      </c>
      <c r="AC202" s="41">
        <v>107.9</v>
      </c>
      <c r="AD202" s="41">
        <v>108.9</v>
      </c>
      <c r="AE202" s="41">
        <v>113.4</v>
      </c>
      <c r="AF202" s="41">
        <v>113.4</v>
      </c>
      <c r="AG202" s="41">
        <v>113.1</v>
      </c>
      <c r="AH202" s="41">
        <v>111.6</v>
      </c>
      <c r="AI202" s="41">
        <v>108.8</v>
      </c>
      <c r="AJ202" s="41">
        <v>108.8</v>
      </c>
      <c r="AK202" s="41">
        <v>108.8</v>
      </c>
      <c r="AL202" s="41">
        <v>109.1</v>
      </c>
      <c r="AM202" s="41">
        <v>109.4</v>
      </c>
      <c r="AN202" s="41">
        <v>112.9</v>
      </c>
      <c r="AO202" s="41">
        <v>114.3</v>
      </c>
      <c r="AP202" s="41">
        <v>112.1</v>
      </c>
      <c r="AQ202" s="41">
        <v>121.2</v>
      </c>
      <c r="AR202" s="41">
        <v>128.69999999999999</v>
      </c>
      <c r="AS202" s="41">
        <v>129.69999999999999</v>
      </c>
      <c r="AT202" s="41">
        <v>130.4</v>
      </c>
      <c r="AU202" s="41">
        <v>128.4</v>
      </c>
      <c r="AV202" s="41">
        <v>130.1</v>
      </c>
      <c r="AW202" s="41">
        <v>130.80000000000001</v>
      </c>
      <c r="AX202" s="41">
        <v>130.19999999999999</v>
      </c>
      <c r="AY202" s="41">
        <v>130.1</v>
      </c>
      <c r="AZ202" s="41">
        <v>135.4</v>
      </c>
      <c r="BA202" s="41">
        <v>134.19999999999999</v>
      </c>
      <c r="BB202" s="41">
        <v>134.5</v>
      </c>
      <c r="BC202" s="41">
        <v>146.69999999999999</v>
      </c>
      <c r="BD202" s="41">
        <v>146.69999999999999</v>
      </c>
      <c r="BE202" s="41">
        <v>148.30000000000001</v>
      </c>
      <c r="BF202" s="41">
        <v>144.1</v>
      </c>
      <c r="BG202" s="41">
        <v>148.1</v>
      </c>
      <c r="BH202" s="41">
        <v>146</v>
      </c>
      <c r="BI202" s="41">
        <v>140.5</v>
      </c>
      <c r="BJ202" s="41">
        <v>147.80000000000001</v>
      </c>
      <c r="BK202" s="41">
        <v>154.4</v>
      </c>
      <c r="BL202" s="41">
        <v>151</v>
      </c>
      <c r="BM202" s="41">
        <v>150.80000000000001</v>
      </c>
      <c r="BN202" s="41">
        <v>142.30000000000001</v>
      </c>
      <c r="BO202" s="41">
        <v>143.5</v>
      </c>
      <c r="BP202" s="41">
        <v>146.69999999999999</v>
      </c>
      <c r="BQ202" s="41">
        <v>145.1</v>
      </c>
      <c r="BR202" s="41">
        <v>154</v>
      </c>
      <c r="BS202" s="41">
        <v>154.69999999999999</v>
      </c>
      <c r="BT202" s="41">
        <v>170.4</v>
      </c>
      <c r="BU202" s="41">
        <v>170.6</v>
      </c>
      <c r="BV202" s="41">
        <v>168.6</v>
      </c>
      <c r="BW202" s="41">
        <v>163.5</v>
      </c>
      <c r="BX202" s="41">
        <v>146.19999999999999</v>
      </c>
      <c r="BY202" s="41">
        <v>140.5</v>
      </c>
      <c r="BZ202" s="41">
        <v>142.9</v>
      </c>
      <c r="CA202" s="41">
        <v>156</v>
      </c>
      <c r="CB202" s="41">
        <v>178.8</v>
      </c>
      <c r="CC202" s="41">
        <v>181.4</v>
      </c>
      <c r="CD202" s="41">
        <v>181.1</v>
      </c>
      <c r="CE202" s="41">
        <v>168.3</v>
      </c>
      <c r="CF202" s="41">
        <v>162.80000000000001</v>
      </c>
      <c r="CG202" s="41">
        <v>162.69999999999999</v>
      </c>
      <c r="CH202" s="41">
        <v>162.19999999999999</v>
      </c>
      <c r="CI202" s="41">
        <v>162.6</v>
      </c>
      <c r="CJ202" s="41">
        <v>162.69999999999999</v>
      </c>
      <c r="CK202" s="41">
        <v>162.4</v>
      </c>
      <c r="CL202" s="41">
        <v>169.5</v>
      </c>
    </row>
    <row r="203" spans="1:90" x14ac:dyDescent="0.25">
      <c r="A203" s="38" t="s">
        <v>2003</v>
      </c>
      <c r="B203" s="38" t="s">
        <v>2004</v>
      </c>
      <c r="C203" s="39">
        <v>0.18048</v>
      </c>
      <c r="D203" s="41">
        <v>96.5</v>
      </c>
      <c r="E203" s="41">
        <v>96.3</v>
      </c>
      <c r="F203" s="41">
        <v>96.5</v>
      </c>
      <c r="G203" s="41">
        <v>96.7</v>
      </c>
      <c r="H203" s="41">
        <v>97.8</v>
      </c>
      <c r="I203" s="41">
        <v>100.2</v>
      </c>
      <c r="J203" s="41">
        <v>97.6</v>
      </c>
      <c r="K203" s="41">
        <v>97.9</v>
      </c>
      <c r="L203" s="41">
        <v>97.4</v>
      </c>
      <c r="M203" s="41">
        <v>96.3</v>
      </c>
      <c r="N203" s="41">
        <v>96</v>
      </c>
      <c r="O203" s="41">
        <v>95.2</v>
      </c>
      <c r="P203" s="41">
        <v>95.6</v>
      </c>
      <c r="Q203" s="41">
        <v>96.4</v>
      </c>
      <c r="R203" s="41">
        <v>99.8</v>
      </c>
      <c r="S203" s="41">
        <v>100.4</v>
      </c>
      <c r="T203" s="41">
        <v>102</v>
      </c>
      <c r="U203" s="41">
        <v>103.5</v>
      </c>
      <c r="V203" s="41">
        <v>100.3</v>
      </c>
      <c r="W203" s="41">
        <v>100.8</v>
      </c>
      <c r="X203" s="41">
        <v>100.9</v>
      </c>
      <c r="Y203" s="41">
        <v>100.1</v>
      </c>
      <c r="Z203" s="41">
        <v>98.8</v>
      </c>
      <c r="AA203" s="41">
        <v>99.6</v>
      </c>
      <c r="AB203" s="41">
        <v>103.5</v>
      </c>
      <c r="AC203" s="41">
        <v>104</v>
      </c>
      <c r="AD203" s="41">
        <v>102.4</v>
      </c>
      <c r="AE203" s="41">
        <v>105.4</v>
      </c>
      <c r="AF203" s="41">
        <v>104.6</v>
      </c>
      <c r="AG203" s="41">
        <v>103.2</v>
      </c>
      <c r="AH203" s="41">
        <v>103.4</v>
      </c>
      <c r="AI203" s="41">
        <v>103.2</v>
      </c>
      <c r="AJ203" s="41">
        <v>103.7</v>
      </c>
      <c r="AK203" s="41">
        <v>103.3</v>
      </c>
      <c r="AL203" s="41">
        <v>103.5</v>
      </c>
      <c r="AM203" s="41">
        <v>103.9</v>
      </c>
      <c r="AN203" s="41">
        <v>104.1</v>
      </c>
      <c r="AO203" s="41">
        <v>104.1</v>
      </c>
      <c r="AP203" s="41">
        <v>104.1</v>
      </c>
      <c r="AQ203" s="41">
        <v>116.5</v>
      </c>
      <c r="AR203" s="41">
        <v>116.5</v>
      </c>
      <c r="AS203" s="41">
        <v>116.5</v>
      </c>
      <c r="AT203" s="41">
        <v>118.5</v>
      </c>
      <c r="AU203" s="41">
        <v>118.7</v>
      </c>
      <c r="AV203" s="41">
        <v>118.8</v>
      </c>
      <c r="AW203" s="41">
        <v>118.7</v>
      </c>
      <c r="AX203" s="41">
        <v>118.7</v>
      </c>
      <c r="AY203" s="41">
        <v>118.7</v>
      </c>
      <c r="AZ203" s="41">
        <v>122.9</v>
      </c>
      <c r="BA203" s="41">
        <v>120.1</v>
      </c>
      <c r="BB203" s="41">
        <v>126.2</v>
      </c>
      <c r="BC203" s="41">
        <v>145.9</v>
      </c>
      <c r="BD203" s="41">
        <v>145</v>
      </c>
      <c r="BE203" s="41">
        <v>144.19999999999999</v>
      </c>
      <c r="BF203" s="41">
        <v>145.5</v>
      </c>
      <c r="BG203" s="41">
        <v>144.19999999999999</v>
      </c>
      <c r="BH203" s="41">
        <v>147.1</v>
      </c>
      <c r="BI203" s="41">
        <v>146.30000000000001</v>
      </c>
      <c r="BJ203" s="41">
        <v>147.80000000000001</v>
      </c>
      <c r="BK203" s="41">
        <v>145.30000000000001</v>
      </c>
      <c r="BL203" s="41">
        <v>150.69999999999999</v>
      </c>
      <c r="BM203" s="41">
        <v>150.69999999999999</v>
      </c>
      <c r="BN203" s="41">
        <v>131.19999999999999</v>
      </c>
      <c r="BO203" s="41">
        <v>137.6</v>
      </c>
      <c r="BP203" s="41">
        <v>142.4</v>
      </c>
      <c r="BQ203" s="41">
        <v>147.1</v>
      </c>
      <c r="BR203" s="41">
        <v>141.1</v>
      </c>
      <c r="BS203" s="41">
        <v>142.9</v>
      </c>
      <c r="BT203" s="41">
        <v>160</v>
      </c>
      <c r="BU203" s="41">
        <v>159.80000000000001</v>
      </c>
      <c r="BV203" s="41">
        <v>157.4</v>
      </c>
      <c r="BW203" s="41">
        <v>152.6</v>
      </c>
      <c r="BX203" s="41">
        <v>146.69999999999999</v>
      </c>
      <c r="BY203" s="41">
        <v>131.9</v>
      </c>
      <c r="BZ203" s="41">
        <v>127.1</v>
      </c>
      <c r="CA203" s="41">
        <v>139.4</v>
      </c>
      <c r="CB203" s="41">
        <v>165.9</v>
      </c>
      <c r="CC203" s="41">
        <v>169.3</v>
      </c>
      <c r="CD203" s="41">
        <v>169.3</v>
      </c>
      <c r="CE203" s="41">
        <v>152.19999999999999</v>
      </c>
      <c r="CF203" s="41">
        <v>147.69999999999999</v>
      </c>
      <c r="CG203" s="41">
        <v>144.4</v>
      </c>
      <c r="CH203" s="41">
        <v>143.5</v>
      </c>
      <c r="CI203" s="41">
        <v>141.80000000000001</v>
      </c>
      <c r="CJ203" s="41">
        <v>140.5</v>
      </c>
      <c r="CK203" s="41">
        <v>138.19999999999999</v>
      </c>
      <c r="CL203" s="41">
        <v>133.4</v>
      </c>
    </row>
    <row r="204" spans="1:90" x14ac:dyDescent="0.25">
      <c r="A204" s="38" t="s">
        <v>2005</v>
      </c>
      <c r="B204" s="38" t="s">
        <v>2006</v>
      </c>
      <c r="C204" s="39">
        <v>0.13716</v>
      </c>
      <c r="D204" s="41">
        <v>99.2</v>
      </c>
      <c r="E204" s="41">
        <v>103.6</v>
      </c>
      <c r="F204" s="41">
        <v>103.6</v>
      </c>
      <c r="G204" s="41">
        <v>98.6</v>
      </c>
      <c r="H204" s="41">
        <v>98.9</v>
      </c>
      <c r="I204" s="41">
        <v>103.8</v>
      </c>
      <c r="J204" s="41">
        <v>98.5</v>
      </c>
      <c r="K204" s="41">
        <v>98.9</v>
      </c>
      <c r="L204" s="41">
        <v>97.4</v>
      </c>
      <c r="M204" s="41">
        <v>98.1</v>
      </c>
      <c r="N204" s="41">
        <v>98.1</v>
      </c>
      <c r="O204" s="41">
        <v>97.4</v>
      </c>
      <c r="P204" s="41">
        <v>101.6</v>
      </c>
      <c r="Q204" s="41">
        <v>101.6</v>
      </c>
      <c r="R204" s="41">
        <v>101.6</v>
      </c>
      <c r="S204" s="41">
        <v>106.6</v>
      </c>
      <c r="T204" s="41">
        <v>108.4</v>
      </c>
      <c r="U204" s="41">
        <v>107.8</v>
      </c>
      <c r="V204" s="41">
        <v>105.8</v>
      </c>
      <c r="W204" s="41">
        <v>106</v>
      </c>
      <c r="X204" s="41">
        <v>106</v>
      </c>
      <c r="Y204" s="41">
        <v>105.8</v>
      </c>
      <c r="Z204" s="41">
        <v>104.5</v>
      </c>
      <c r="AA204" s="41">
        <v>104.5</v>
      </c>
      <c r="AB204" s="41">
        <v>106</v>
      </c>
      <c r="AC204" s="41">
        <v>106</v>
      </c>
      <c r="AD204" s="41">
        <v>105.4</v>
      </c>
      <c r="AE204" s="41">
        <v>104.4</v>
      </c>
      <c r="AF204" s="41">
        <v>105.8</v>
      </c>
      <c r="AG204" s="41">
        <v>109.5</v>
      </c>
      <c r="AH204" s="41">
        <v>105.5</v>
      </c>
      <c r="AI204" s="41">
        <v>105.8</v>
      </c>
      <c r="AJ204" s="41">
        <v>104.7</v>
      </c>
      <c r="AK204" s="41">
        <v>105.5</v>
      </c>
      <c r="AL204" s="41">
        <v>108</v>
      </c>
      <c r="AM204" s="41">
        <v>107.7</v>
      </c>
      <c r="AN204" s="41">
        <v>108.7</v>
      </c>
      <c r="AO204" s="41">
        <v>107.2</v>
      </c>
      <c r="AP204" s="41">
        <v>107.2</v>
      </c>
      <c r="AQ204" s="41">
        <v>111.6</v>
      </c>
      <c r="AR204" s="41">
        <v>110.5</v>
      </c>
      <c r="AS204" s="41">
        <v>110.2</v>
      </c>
      <c r="AT204" s="41">
        <v>111.3</v>
      </c>
      <c r="AU204" s="41">
        <v>111.3</v>
      </c>
      <c r="AV204" s="41">
        <v>111.4</v>
      </c>
      <c r="AW204" s="41">
        <v>112.8</v>
      </c>
      <c r="AX204" s="41">
        <v>111.6</v>
      </c>
      <c r="AY204" s="41">
        <v>112.4</v>
      </c>
      <c r="AZ204" s="41">
        <v>120.6</v>
      </c>
      <c r="BA204" s="41">
        <v>120.6</v>
      </c>
      <c r="BB204" s="41">
        <v>120.6</v>
      </c>
      <c r="BC204" s="41">
        <v>122.1</v>
      </c>
      <c r="BD204" s="41">
        <v>126.4</v>
      </c>
      <c r="BE204" s="41">
        <v>125.4</v>
      </c>
      <c r="BF204" s="41">
        <v>123.6</v>
      </c>
      <c r="BG204" s="41">
        <v>124</v>
      </c>
      <c r="BH204" s="41">
        <v>124.6</v>
      </c>
      <c r="BI204" s="41">
        <v>125.5</v>
      </c>
      <c r="BJ204" s="41">
        <v>127.3</v>
      </c>
      <c r="BK204" s="41">
        <v>126.2</v>
      </c>
      <c r="BL204" s="41">
        <v>125.6</v>
      </c>
      <c r="BM204" s="41">
        <v>125.6</v>
      </c>
      <c r="BN204" s="41">
        <v>125.6</v>
      </c>
      <c r="BO204" s="41">
        <v>125.6</v>
      </c>
      <c r="BP204" s="41">
        <v>130.1</v>
      </c>
      <c r="BQ204" s="41">
        <v>136.80000000000001</v>
      </c>
      <c r="BR204" s="41">
        <v>136.80000000000001</v>
      </c>
      <c r="BS204" s="41">
        <v>136.80000000000001</v>
      </c>
      <c r="BT204" s="41">
        <v>136.80000000000001</v>
      </c>
      <c r="BU204" s="41">
        <v>136.80000000000001</v>
      </c>
      <c r="BV204" s="41">
        <v>136.80000000000001</v>
      </c>
      <c r="BW204" s="41">
        <v>136.80000000000001</v>
      </c>
      <c r="BX204" s="41">
        <v>133.1</v>
      </c>
      <c r="BY204" s="41">
        <v>130.4</v>
      </c>
      <c r="BZ204" s="41">
        <v>131.6</v>
      </c>
      <c r="CA204" s="41">
        <v>132.6</v>
      </c>
      <c r="CB204" s="41">
        <v>142.80000000000001</v>
      </c>
      <c r="CC204" s="41">
        <v>142.9</v>
      </c>
      <c r="CD204" s="41">
        <v>140.19999999999999</v>
      </c>
      <c r="CE204" s="41">
        <v>134.6</v>
      </c>
      <c r="CF204" s="41">
        <v>133.6</v>
      </c>
      <c r="CG204" s="41">
        <v>133.6</v>
      </c>
      <c r="CH204" s="41">
        <v>135.30000000000001</v>
      </c>
      <c r="CI204" s="41">
        <v>132.5</v>
      </c>
      <c r="CJ204" s="41">
        <v>131.6</v>
      </c>
      <c r="CK204" s="41">
        <v>130.69999999999999</v>
      </c>
      <c r="CL204" s="41">
        <v>128.9</v>
      </c>
    </row>
    <row r="205" spans="1:90" x14ac:dyDescent="0.25">
      <c r="A205" s="38" t="s">
        <v>2007</v>
      </c>
      <c r="B205" s="38" t="s">
        <v>2008</v>
      </c>
      <c r="C205" s="39">
        <v>9.8129999999999995E-2</v>
      </c>
      <c r="D205" s="41">
        <v>98.3</v>
      </c>
      <c r="E205" s="41">
        <v>93.3</v>
      </c>
      <c r="F205" s="41">
        <v>95.1</v>
      </c>
      <c r="G205" s="41">
        <v>99.3</v>
      </c>
      <c r="H205" s="41">
        <v>97.4</v>
      </c>
      <c r="I205" s="41">
        <v>95.6</v>
      </c>
      <c r="J205" s="41">
        <v>93.9</v>
      </c>
      <c r="K205" s="41">
        <v>97.2</v>
      </c>
      <c r="L205" s="41">
        <v>95</v>
      </c>
      <c r="M205" s="41">
        <v>91.3</v>
      </c>
      <c r="N205" s="41">
        <v>90.2</v>
      </c>
      <c r="O205" s="41">
        <v>95.8</v>
      </c>
      <c r="P205" s="41">
        <v>94.7</v>
      </c>
      <c r="Q205" s="41">
        <v>99.3</v>
      </c>
      <c r="R205" s="41">
        <v>102.9</v>
      </c>
      <c r="S205" s="41">
        <v>105.9</v>
      </c>
      <c r="T205" s="41">
        <v>102.6</v>
      </c>
      <c r="U205" s="41">
        <v>103.7</v>
      </c>
      <c r="V205" s="41">
        <v>100.4</v>
      </c>
      <c r="W205" s="41">
        <v>101</v>
      </c>
      <c r="X205" s="41">
        <v>101</v>
      </c>
      <c r="Y205" s="41">
        <v>99.6</v>
      </c>
      <c r="Z205" s="41">
        <v>96.8</v>
      </c>
      <c r="AA205" s="41">
        <v>96.9</v>
      </c>
      <c r="AB205" s="41">
        <v>98.2</v>
      </c>
      <c r="AC205" s="41">
        <v>98.8</v>
      </c>
      <c r="AD205" s="41">
        <v>105.8</v>
      </c>
      <c r="AE205" s="41">
        <v>110.6</v>
      </c>
      <c r="AF205" s="41">
        <v>108</v>
      </c>
      <c r="AG205" s="41">
        <v>104.9</v>
      </c>
      <c r="AH205" s="41">
        <v>102.3</v>
      </c>
      <c r="AI205" s="41">
        <v>101.8</v>
      </c>
      <c r="AJ205" s="41">
        <v>100.9</v>
      </c>
      <c r="AK205" s="41">
        <v>100.8</v>
      </c>
      <c r="AL205" s="41">
        <v>101.3</v>
      </c>
      <c r="AM205" s="41">
        <v>104.3</v>
      </c>
      <c r="AN205" s="41">
        <v>106.1</v>
      </c>
      <c r="AO205" s="41">
        <v>103.1</v>
      </c>
      <c r="AP205" s="41">
        <v>108.3</v>
      </c>
      <c r="AQ205" s="41">
        <v>111.6</v>
      </c>
      <c r="AR205" s="41">
        <v>114.2</v>
      </c>
      <c r="AS205" s="41">
        <v>119.1</v>
      </c>
      <c r="AT205" s="41">
        <v>120.7</v>
      </c>
      <c r="AU205" s="41">
        <v>130.5</v>
      </c>
      <c r="AV205" s="41">
        <v>135.80000000000001</v>
      </c>
      <c r="AW205" s="41">
        <v>139.19999999999999</v>
      </c>
      <c r="AX205" s="41">
        <v>129.69999999999999</v>
      </c>
      <c r="AY205" s="41">
        <v>127.5</v>
      </c>
      <c r="AZ205" s="41">
        <v>128</v>
      </c>
      <c r="BA205" s="41">
        <v>132.1</v>
      </c>
      <c r="BB205" s="41">
        <v>127.1</v>
      </c>
      <c r="BC205" s="41">
        <v>145.9</v>
      </c>
      <c r="BD205" s="41">
        <v>147.1</v>
      </c>
      <c r="BE205" s="41">
        <v>149.1</v>
      </c>
      <c r="BF205" s="41">
        <v>147.4</v>
      </c>
      <c r="BG205" s="41">
        <v>151.30000000000001</v>
      </c>
      <c r="BH205" s="41">
        <v>150.80000000000001</v>
      </c>
      <c r="BI205" s="41">
        <v>153.9</v>
      </c>
      <c r="BJ205" s="41">
        <v>159.19999999999999</v>
      </c>
      <c r="BK205" s="41">
        <v>159</v>
      </c>
      <c r="BL205" s="41">
        <v>161.1</v>
      </c>
      <c r="BM205" s="41">
        <v>161</v>
      </c>
      <c r="BN205" s="41">
        <v>161</v>
      </c>
      <c r="BO205" s="41">
        <v>157.9</v>
      </c>
      <c r="BP205" s="41">
        <v>158.6</v>
      </c>
      <c r="BQ205" s="41">
        <v>156.6</v>
      </c>
      <c r="BR205" s="41">
        <v>156.6</v>
      </c>
      <c r="BS205" s="41">
        <v>156.6</v>
      </c>
      <c r="BT205" s="41">
        <v>156.6</v>
      </c>
      <c r="BU205" s="41">
        <v>156.6</v>
      </c>
      <c r="BV205" s="41">
        <v>156.6</v>
      </c>
      <c r="BW205" s="41">
        <v>156.6</v>
      </c>
      <c r="BX205" s="41">
        <v>159.80000000000001</v>
      </c>
      <c r="BY205" s="41">
        <v>159.69999999999999</v>
      </c>
      <c r="BZ205" s="41">
        <v>159.19999999999999</v>
      </c>
      <c r="CA205" s="41">
        <v>156.4</v>
      </c>
      <c r="CB205" s="41">
        <v>154.30000000000001</v>
      </c>
      <c r="CC205" s="41">
        <v>155.69999999999999</v>
      </c>
      <c r="CD205" s="41">
        <v>153.9</v>
      </c>
      <c r="CE205" s="41">
        <v>153.5</v>
      </c>
      <c r="CF205" s="41">
        <v>152.6</v>
      </c>
      <c r="CG205" s="41">
        <v>152.6</v>
      </c>
      <c r="CH205" s="41">
        <v>152.5</v>
      </c>
      <c r="CI205" s="41">
        <v>151.80000000000001</v>
      </c>
      <c r="CJ205" s="41">
        <v>151.6</v>
      </c>
      <c r="CK205" s="41">
        <v>149.69999999999999</v>
      </c>
      <c r="CL205" s="41">
        <v>150.30000000000001</v>
      </c>
    </row>
    <row r="206" spans="1:90" x14ac:dyDescent="0.25">
      <c r="A206" s="38" t="s">
        <v>2009</v>
      </c>
      <c r="B206" s="38" t="s">
        <v>2010</v>
      </c>
      <c r="C206" s="39">
        <v>2.3099999999999999E-2</v>
      </c>
      <c r="D206" s="41">
        <v>104.9</v>
      </c>
      <c r="E206" s="41">
        <v>106.3</v>
      </c>
      <c r="F206" s="41">
        <v>106.3</v>
      </c>
      <c r="G206" s="41">
        <v>106.3</v>
      </c>
      <c r="H206" s="41">
        <v>106.3</v>
      </c>
      <c r="I206" s="41">
        <v>106.3</v>
      </c>
      <c r="J206" s="41">
        <v>106.3</v>
      </c>
      <c r="K206" s="41">
        <v>107.5</v>
      </c>
      <c r="L206" s="41">
        <v>111</v>
      </c>
      <c r="M206" s="41">
        <v>111</v>
      </c>
      <c r="N206" s="41">
        <v>111</v>
      </c>
      <c r="O206" s="41">
        <v>111</v>
      </c>
      <c r="P206" s="41">
        <v>113.5</v>
      </c>
      <c r="Q206" s="41">
        <v>111</v>
      </c>
      <c r="R206" s="41">
        <v>111</v>
      </c>
      <c r="S206" s="41">
        <v>111</v>
      </c>
      <c r="T206" s="41">
        <v>112.5</v>
      </c>
      <c r="U206" s="41">
        <v>114.6</v>
      </c>
      <c r="V206" s="41">
        <v>114.6</v>
      </c>
      <c r="W206" s="41">
        <v>114.6</v>
      </c>
      <c r="X206" s="41">
        <v>114.6</v>
      </c>
      <c r="Y206" s="41">
        <v>114.6</v>
      </c>
      <c r="Z206" s="41">
        <v>114.6</v>
      </c>
      <c r="AA206" s="41">
        <v>114.6</v>
      </c>
      <c r="AB206" s="41">
        <v>114.6</v>
      </c>
      <c r="AC206" s="41">
        <v>114.6</v>
      </c>
      <c r="AD206" s="41">
        <v>114.6</v>
      </c>
      <c r="AE206" s="41">
        <v>114.6</v>
      </c>
      <c r="AF206" s="41">
        <v>116.4</v>
      </c>
      <c r="AG206" s="41">
        <v>121.8</v>
      </c>
      <c r="AH206" s="41">
        <v>131.30000000000001</v>
      </c>
      <c r="AI206" s="41">
        <v>159.9</v>
      </c>
      <c r="AJ206" s="41">
        <v>159.9</v>
      </c>
      <c r="AK206" s="41">
        <v>159.9</v>
      </c>
      <c r="AL206" s="41">
        <v>159.9</v>
      </c>
      <c r="AM206" s="41">
        <v>159.9</v>
      </c>
      <c r="AN206" s="41">
        <v>161.30000000000001</v>
      </c>
      <c r="AO206" s="41">
        <v>161.30000000000001</v>
      </c>
      <c r="AP206" s="41">
        <v>161.30000000000001</v>
      </c>
      <c r="AQ206" s="41">
        <v>161.30000000000001</v>
      </c>
      <c r="AR206" s="41">
        <v>166.7</v>
      </c>
      <c r="AS206" s="41">
        <v>169.9</v>
      </c>
      <c r="AT206" s="41">
        <v>169.9</v>
      </c>
      <c r="AU206" s="41">
        <v>169.9</v>
      </c>
      <c r="AV206" s="41">
        <v>171.4</v>
      </c>
      <c r="AW206" s="41">
        <v>173.9</v>
      </c>
      <c r="AX206" s="41">
        <v>173.5</v>
      </c>
      <c r="AY206" s="41">
        <v>172.1</v>
      </c>
      <c r="AZ206" s="41">
        <v>172.1</v>
      </c>
      <c r="BA206" s="41">
        <v>172.1</v>
      </c>
      <c r="BB206" s="41">
        <v>172.1</v>
      </c>
      <c r="BC206" s="41">
        <v>172.1</v>
      </c>
      <c r="BD206" s="41">
        <v>179.1</v>
      </c>
      <c r="BE206" s="41">
        <v>182.9</v>
      </c>
      <c r="BF206" s="41">
        <v>182.9</v>
      </c>
      <c r="BG206" s="41">
        <v>182.9</v>
      </c>
      <c r="BH206" s="41">
        <v>188.3</v>
      </c>
      <c r="BI206" s="41">
        <v>191.2</v>
      </c>
      <c r="BJ206" s="41">
        <v>195.5</v>
      </c>
      <c r="BK206" s="41">
        <v>195.5</v>
      </c>
      <c r="BL206" s="41">
        <v>197</v>
      </c>
      <c r="BM206" s="41">
        <v>200.2</v>
      </c>
      <c r="BN206" s="41">
        <v>199.9</v>
      </c>
      <c r="BO206" s="41">
        <v>199.1</v>
      </c>
      <c r="BP206" s="41">
        <v>195.5</v>
      </c>
      <c r="BQ206" s="41">
        <v>195.5</v>
      </c>
      <c r="BR206" s="41">
        <v>195.5</v>
      </c>
      <c r="BS206" s="41">
        <v>195.5</v>
      </c>
      <c r="BT206" s="41">
        <v>195.5</v>
      </c>
      <c r="BU206" s="41">
        <v>195.5</v>
      </c>
      <c r="BV206" s="41">
        <v>195.5</v>
      </c>
      <c r="BW206" s="41">
        <v>195.5</v>
      </c>
      <c r="BX206" s="41">
        <v>195.5</v>
      </c>
      <c r="BY206" s="41">
        <v>195.5</v>
      </c>
      <c r="BZ206" s="41">
        <v>195.5</v>
      </c>
      <c r="CA206" s="41">
        <v>195.5</v>
      </c>
      <c r="CB206" s="41">
        <v>205.4</v>
      </c>
      <c r="CC206" s="41">
        <v>235.1</v>
      </c>
      <c r="CD206" s="41">
        <v>239.8</v>
      </c>
      <c r="CE206" s="41">
        <v>240.9</v>
      </c>
      <c r="CF206" s="41">
        <v>244.9</v>
      </c>
      <c r="CG206" s="41">
        <v>242.7</v>
      </c>
      <c r="CH206" s="41">
        <v>241.3</v>
      </c>
      <c r="CI206" s="41">
        <v>241.3</v>
      </c>
      <c r="CJ206" s="41">
        <v>241.3</v>
      </c>
      <c r="CK206" s="41">
        <v>237.3</v>
      </c>
      <c r="CL206" s="41">
        <v>236.2</v>
      </c>
    </row>
    <row r="207" spans="1:90" x14ac:dyDescent="0.25">
      <c r="A207" s="38" t="s">
        <v>2011</v>
      </c>
      <c r="B207" s="38" t="s">
        <v>2012</v>
      </c>
      <c r="C207" s="39">
        <v>4.8099999999999997E-2</v>
      </c>
      <c r="D207" s="41">
        <v>100.8</v>
      </c>
      <c r="E207" s="41">
        <v>100.8</v>
      </c>
      <c r="F207" s="41">
        <v>103.5</v>
      </c>
      <c r="G207" s="41">
        <v>97.8</v>
      </c>
      <c r="H207" s="41">
        <v>101.5</v>
      </c>
      <c r="I207" s="41">
        <v>100.6</v>
      </c>
      <c r="J207" s="41">
        <v>103.2</v>
      </c>
      <c r="K207" s="41">
        <v>105.9</v>
      </c>
      <c r="L207" s="41">
        <v>107.3</v>
      </c>
      <c r="M207" s="41">
        <v>105.3</v>
      </c>
      <c r="N207" s="41">
        <v>105.3</v>
      </c>
      <c r="O207" s="41">
        <v>106.6</v>
      </c>
      <c r="P207" s="41">
        <v>106.6</v>
      </c>
      <c r="Q207" s="41">
        <v>105.3</v>
      </c>
      <c r="R207" s="41">
        <v>107</v>
      </c>
      <c r="S207" s="41">
        <v>113.2</v>
      </c>
      <c r="T207" s="41">
        <v>112.2</v>
      </c>
      <c r="U207" s="41">
        <v>112.9</v>
      </c>
      <c r="V207" s="41">
        <v>113.5</v>
      </c>
      <c r="W207" s="41">
        <v>118.3</v>
      </c>
      <c r="X207" s="41">
        <v>116.9</v>
      </c>
      <c r="Y207" s="41">
        <v>125.6</v>
      </c>
      <c r="Z207" s="41">
        <v>124.3</v>
      </c>
      <c r="AA207" s="41">
        <v>132.9</v>
      </c>
      <c r="AB207" s="41">
        <v>132.9</v>
      </c>
      <c r="AC207" s="41">
        <v>134.19999999999999</v>
      </c>
      <c r="AD207" s="41">
        <v>135.6</v>
      </c>
      <c r="AE207" s="41">
        <v>136.80000000000001</v>
      </c>
      <c r="AF207" s="41">
        <v>134.5</v>
      </c>
      <c r="AG207" s="41">
        <v>134.5</v>
      </c>
      <c r="AH207" s="41">
        <v>133.80000000000001</v>
      </c>
      <c r="AI207" s="41">
        <v>137.19999999999999</v>
      </c>
      <c r="AJ207" s="41">
        <v>137.19999999999999</v>
      </c>
      <c r="AK207" s="41">
        <v>135.19999999999999</v>
      </c>
      <c r="AL207" s="41">
        <v>136.69999999999999</v>
      </c>
      <c r="AM207" s="41">
        <v>135.19999999999999</v>
      </c>
      <c r="AN207" s="41">
        <v>151.4</v>
      </c>
      <c r="AO207" s="41">
        <v>151.80000000000001</v>
      </c>
      <c r="AP207" s="41">
        <v>153.4</v>
      </c>
      <c r="AQ207" s="41">
        <v>152.19999999999999</v>
      </c>
      <c r="AR207" s="41">
        <v>148.19999999999999</v>
      </c>
      <c r="AS207" s="41">
        <v>147.1</v>
      </c>
      <c r="AT207" s="41">
        <v>147.1</v>
      </c>
      <c r="AU207" s="41">
        <v>157.9</v>
      </c>
      <c r="AV207" s="41">
        <v>194.7</v>
      </c>
      <c r="AW207" s="41">
        <v>197.5</v>
      </c>
      <c r="AX207" s="41">
        <v>188.5</v>
      </c>
      <c r="AY207" s="41">
        <v>197.9</v>
      </c>
      <c r="AZ207" s="41">
        <v>181</v>
      </c>
      <c r="BA207" s="41">
        <v>178.4</v>
      </c>
      <c r="BB207" s="41">
        <v>178.4</v>
      </c>
      <c r="BC207" s="41">
        <v>165.3</v>
      </c>
      <c r="BD207" s="41">
        <v>166</v>
      </c>
      <c r="BE207" s="41">
        <v>171.9</v>
      </c>
      <c r="BF207" s="41">
        <v>157.30000000000001</v>
      </c>
      <c r="BG207" s="41">
        <v>162.9</v>
      </c>
      <c r="BH207" s="41">
        <v>163.6</v>
      </c>
      <c r="BI207" s="41">
        <v>165.7</v>
      </c>
      <c r="BJ207" s="41">
        <v>165.7</v>
      </c>
      <c r="BK207" s="41">
        <v>187</v>
      </c>
      <c r="BL207" s="41">
        <v>187</v>
      </c>
      <c r="BM207" s="41">
        <v>176.9</v>
      </c>
      <c r="BN207" s="41">
        <v>173.4</v>
      </c>
      <c r="BO207" s="41">
        <v>180.2</v>
      </c>
      <c r="BP207" s="41">
        <v>186.9</v>
      </c>
      <c r="BQ207" s="41">
        <v>186.9</v>
      </c>
      <c r="BR207" s="41">
        <v>173</v>
      </c>
      <c r="BS207" s="41">
        <v>169.5</v>
      </c>
      <c r="BT207" s="41">
        <v>166.9</v>
      </c>
      <c r="BU207" s="41">
        <v>172.3</v>
      </c>
      <c r="BV207" s="41">
        <v>172.3</v>
      </c>
      <c r="BW207" s="41">
        <v>172.3</v>
      </c>
      <c r="BX207" s="41">
        <v>172.3</v>
      </c>
      <c r="BY207" s="41">
        <v>172.3</v>
      </c>
      <c r="BZ207" s="41">
        <v>172.3</v>
      </c>
      <c r="CA207" s="41">
        <v>172.3</v>
      </c>
      <c r="CB207" s="41">
        <v>172.3</v>
      </c>
      <c r="CC207" s="41">
        <v>172.3</v>
      </c>
      <c r="CD207" s="41">
        <v>172.3</v>
      </c>
      <c r="CE207" s="41">
        <v>172.3</v>
      </c>
      <c r="CF207" s="41">
        <v>172.3</v>
      </c>
      <c r="CG207" s="41">
        <v>176.5</v>
      </c>
      <c r="CH207" s="41">
        <v>179.1</v>
      </c>
      <c r="CI207" s="41">
        <v>180.6</v>
      </c>
      <c r="CJ207" s="41">
        <v>181.3</v>
      </c>
      <c r="CK207" s="41">
        <v>181.8</v>
      </c>
      <c r="CL207" s="41">
        <v>181.8</v>
      </c>
    </row>
    <row r="208" spans="1:90" x14ac:dyDescent="0.25">
      <c r="A208" s="38" t="s">
        <v>2013</v>
      </c>
      <c r="B208" s="38" t="s">
        <v>2014</v>
      </c>
      <c r="C208" s="39">
        <v>4.8099999999999997E-2</v>
      </c>
      <c r="D208" s="41">
        <v>100.8</v>
      </c>
      <c r="E208" s="41">
        <v>100.8</v>
      </c>
      <c r="F208" s="41">
        <v>103.5</v>
      </c>
      <c r="G208" s="41">
        <v>97.8</v>
      </c>
      <c r="H208" s="41">
        <v>101.5</v>
      </c>
      <c r="I208" s="41">
        <v>100.6</v>
      </c>
      <c r="J208" s="41">
        <v>103.2</v>
      </c>
      <c r="K208" s="41">
        <v>105.9</v>
      </c>
      <c r="L208" s="41">
        <v>107.3</v>
      </c>
      <c r="M208" s="41">
        <v>105.3</v>
      </c>
      <c r="N208" s="41">
        <v>105.3</v>
      </c>
      <c r="O208" s="41">
        <v>106.6</v>
      </c>
      <c r="P208" s="41">
        <v>106.6</v>
      </c>
      <c r="Q208" s="41">
        <v>105.3</v>
      </c>
      <c r="R208" s="41">
        <v>107</v>
      </c>
      <c r="S208" s="41">
        <v>113.2</v>
      </c>
      <c r="T208" s="41">
        <v>112.2</v>
      </c>
      <c r="U208" s="41">
        <v>112.9</v>
      </c>
      <c r="V208" s="41">
        <v>113.5</v>
      </c>
      <c r="W208" s="41">
        <v>118.3</v>
      </c>
      <c r="X208" s="41">
        <v>116.9</v>
      </c>
      <c r="Y208" s="41">
        <v>125.6</v>
      </c>
      <c r="Z208" s="41">
        <v>124.3</v>
      </c>
      <c r="AA208" s="41">
        <v>132.9</v>
      </c>
      <c r="AB208" s="41">
        <v>132.9</v>
      </c>
      <c r="AC208" s="41">
        <v>134.19999999999999</v>
      </c>
      <c r="AD208" s="41">
        <v>135.6</v>
      </c>
      <c r="AE208" s="41">
        <v>136.80000000000001</v>
      </c>
      <c r="AF208" s="41">
        <v>134.5</v>
      </c>
      <c r="AG208" s="41">
        <v>134.5</v>
      </c>
      <c r="AH208" s="41">
        <v>133.80000000000001</v>
      </c>
      <c r="AI208" s="41">
        <v>137.19999999999999</v>
      </c>
      <c r="AJ208" s="41">
        <v>137.19999999999999</v>
      </c>
      <c r="AK208" s="41">
        <v>135.19999999999999</v>
      </c>
      <c r="AL208" s="41">
        <v>136.69999999999999</v>
      </c>
      <c r="AM208" s="41">
        <v>135.19999999999999</v>
      </c>
      <c r="AN208" s="41">
        <v>151.4</v>
      </c>
      <c r="AO208" s="41">
        <v>151.80000000000001</v>
      </c>
      <c r="AP208" s="41">
        <v>153.4</v>
      </c>
      <c r="AQ208" s="41">
        <v>152.19999999999999</v>
      </c>
      <c r="AR208" s="41">
        <v>148.19999999999999</v>
      </c>
      <c r="AS208" s="41">
        <v>147.1</v>
      </c>
      <c r="AT208" s="41">
        <v>147.1</v>
      </c>
      <c r="AU208" s="41">
        <v>157.9</v>
      </c>
      <c r="AV208" s="41">
        <v>194.7</v>
      </c>
      <c r="AW208" s="41">
        <v>197.5</v>
      </c>
      <c r="AX208" s="41">
        <v>188.5</v>
      </c>
      <c r="AY208" s="41">
        <v>197.9</v>
      </c>
      <c r="AZ208" s="41">
        <v>181</v>
      </c>
      <c r="BA208" s="41">
        <v>178.4</v>
      </c>
      <c r="BB208" s="41">
        <v>178.4</v>
      </c>
      <c r="BC208" s="41">
        <v>165.3</v>
      </c>
      <c r="BD208" s="41">
        <v>166</v>
      </c>
      <c r="BE208" s="41">
        <v>171.9</v>
      </c>
      <c r="BF208" s="41">
        <v>157.30000000000001</v>
      </c>
      <c r="BG208" s="41">
        <v>162.9</v>
      </c>
      <c r="BH208" s="41">
        <v>163.6</v>
      </c>
      <c r="BI208" s="41">
        <v>165.7</v>
      </c>
      <c r="BJ208" s="41">
        <v>165.7</v>
      </c>
      <c r="BK208" s="41">
        <v>187</v>
      </c>
      <c r="BL208" s="41">
        <v>187</v>
      </c>
      <c r="BM208" s="41">
        <v>176.9</v>
      </c>
      <c r="BN208" s="41">
        <v>173.4</v>
      </c>
      <c r="BO208" s="41">
        <v>180.2</v>
      </c>
      <c r="BP208" s="41">
        <v>186.9</v>
      </c>
      <c r="BQ208" s="41">
        <v>186.9</v>
      </c>
      <c r="BR208" s="41">
        <v>173</v>
      </c>
      <c r="BS208" s="41">
        <v>169.5</v>
      </c>
      <c r="BT208" s="41">
        <v>166.9</v>
      </c>
      <c r="BU208" s="41">
        <v>172.3</v>
      </c>
      <c r="BV208" s="41">
        <v>172.3</v>
      </c>
      <c r="BW208" s="41">
        <v>172.3</v>
      </c>
      <c r="BX208" s="41">
        <v>172.3</v>
      </c>
      <c r="BY208" s="41">
        <v>172.3</v>
      </c>
      <c r="BZ208" s="41">
        <v>172.3</v>
      </c>
      <c r="CA208" s="41">
        <v>172.3</v>
      </c>
      <c r="CB208" s="41">
        <v>172.3</v>
      </c>
      <c r="CC208" s="41">
        <v>172.3</v>
      </c>
      <c r="CD208" s="41">
        <v>172.3</v>
      </c>
      <c r="CE208" s="41">
        <v>172.3</v>
      </c>
      <c r="CF208" s="41">
        <v>172.3</v>
      </c>
      <c r="CG208" s="41">
        <v>176.5</v>
      </c>
      <c r="CH208" s="41">
        <v>179.1</v>
      </c>
      <c r="CI208" s="41">
        <v>180.6</v>
      </c>
      <c r="CJ208" s="41">
        <v>181.3</v>
      </c>
      <c r="CK208" s="41">
        <v>181.8</v>
      </c>
      <c r="CL208" s="41">
        <v>181.8</v>
      </c>
    </row>
    <row r="209" spans="1:90" x14ac:dyDescent="0.25">
      <c r="A209" s="38" t="s">
        <v>2015</v>
      </c>
      <c r="B209" s="38" t="s">
        <v>2016</v>
      </c>
      <c r="C209" s="39">
        <v>0.87932999999999995</v>
      </c>
      <c r="D209" s="41">
        <v>101.4</v>
      </c>
      <c r="E209" s="41">
        <v>101.2</v>
      </c>
      <c r="F209" s="41">
        <v>101</v>
      </c>
      <c r="G209" s="41">
        <v>105.4</v>
      </c>
      <c r="H209" s="41">
        <v>106.1</v>
      </c>
      <c r="I209" s="41">
        <v>106</v>
      </c>
      <c r="J209" s="41">
        <v>106.2</v>
      </c>
      <c r="K209" s="41">
        <v>106.3</v>
      </c>
      <c r="L209" s="41">
        <v>106.4</v>
      </c>
      <c r="M209" s="41">
        <v>106.7</v>
      </c>
      <c r="N209" s="41">
        <v>107.6</v>
      </c>
      <c r="O209" s="41">
        <v>107.4</v>
      </c>
      <c r="P209" s="41">
        <v>106.5</v>
      </c>
      <c r="Q209" s="41">
        <v>106.3</v>
      </c>
      <c r="R209" s="41">
        <v>107.3</v>
      </c>
      <c r="S209" s="41">
        <v>102.8</v>
      </c>
      <c r="T209" s="41">
        <v>103.2</v>
      </c>
      <c r="U209" s="41">
        <v>103.2</v>
      </c>
      <c r="V209" s="41">
        <v>103</v>
      </c>
      <c r="W209" s="41">
        <v>103.9</v>
      </c>
      <c r="X209" s="41">
        <v>104.3</v>
      </c>
      <c r="Y209" s="41">
        <v>104.1</v>
      </c>
      <c r="Z209" s="41">
        <v>104.4</v>
      </c>
      <c r="AA209" s="41">
        <v>104.7</v>
      </c>
      <c r="AB209" s="41">
        <v>105</v>
      </c>
      <c r="AC209" s="41">
        <v>105.6</v>
      </c>
      <c r="AD209" s="41">
        <v>106</v>
      </c>
      <c r="AE209" s="41">
        <v>108.1</v>
      </c>
      <c r="AF209" s="41">
        <v>107.6</v>
      </c>
      <c r="AG209" s="41">
        <v>107.2</v>
      </c>
      <c r="AH209" s="41">
        <v>106.7</v>
      </c>
      <c r="AI209" s="41">
        <v>106.9</v>
      </c>
      <c r="AJ209" s="41">
        <v>107.6</v>
      </c>
      <c r="AK209" s="41">
        <v>107.8</v>
      </c>
      <c r="AL209" s="41">
        <v>107.2</v>
      </c>
      <c r="AM209" s="41">
        <v>107.6</v>
      </c>
      <c r="AN209" s="41">
        <v>108.2</v>
      </c>
      <c r="AO209" s="41">
        <v>108.5</v>
      </c>
      <c r="AP209" s="41">
        <v>110.4</v>
      </c>
      <c r="AQ209" s="41">
        <v>112.3</v>
      </c>
      <c r="AR209" s="41">
        <v>113.3</v>
      </c>
      <c r="AS209" s="41">
        <v>113.4</v>
      </c>
      <c r="AT209" s="41">
        <v>114.2</v>
      </c>
      <c r="AU209" s="41">
        <v>115.4</v>
      </c>
      <c r="AV209" s="41">
        <v>116.4</v>
      </c>
      <c r="AW209" s="41">
        <v>116.5</v>
      </c>
      <c r="AX209" s="41">
        <v>116.4</v>
      </c>
      <c r="AY209" s="41">
        <v>115.6</v>
      </c>
      <c r="AZ209" s="41">
        <v>124.1</v>
      </c>
      <c r="BA209" s="41">
        <v>124.5</v>
      </c>
      <c r="BB209" s="41">
        <v>126.3</v>
      </c>
      <c r="BC209" s="41">
        <v>129.5</v>
      </c>
      <c r="BD209" s="41">
        <v>130.4</v>
      </c>
      <c r="BE209" s="41">
        <v>130.80000000000001</v>
      </c>
      <c r="BF209" s="41">
        <v>132.80000000000001</v>
      </c>
      <c r="BG209" s="41">
        <v>133.69999999999999</v>
      </c>
      <c r="BH209" s="41">
        <v>134.80000000000001</v>
      </c>
      <c r="BI209" s="41">
        <v>133.4</v>
      </c>
      <c r="BJ209" s="41">
        <v>137.30000000000001</v>
      </c>
      <c r="BK209" s="41">
        <v>137.69999999999999</v>
      </c>
      <c r="BL209" s="41">
        <v>137.6</v>
      </c>
      <c r="BM209" s="41">
        <v>139.9</v>
      </c>
      <c r="BN209" s="41">
        <v>139.5</v>
      </c>
      <c r="BO209" s="41">
        <v>138.19999999999999</v>
      </c>
      <c r="BP209" s="41">
        <v>138.9</v>
      </c>
      <c r="BQ209" s="41">
        <v>139.5</v>
      </c>
      <c r="BR209" s="41">
        <v>139.69999999999999</v>
      </c>
      <c r="BS209" s="41">
        <v>139.9</v>
      </c>
      <c r="BT209" s="41">
        <v>139.19999999999999</v>
      </c>
      <c r="BU209" s="41">
        <v>139</v>
      </c>
      <c r="BV209" s="41">
        <v>139.1</v>
      </c>
      <c r="BW209" s="41">
        <v>139.80000000000001</v>
      </c>
      <c r="BX209" s="41">
        <v>145.19999999999999</v>
      </c>
      <c r="BY209" s="41">
        <v>147.4</v>
      </c>
      <c r="BZ209" s="41">
        <v>147.9</v>
      </c>
      <c r="CA209" s="41">
        <v>149.9</v>
      </c>
      <c r="CB209" s="41">
        <v>151.30000000000001</v>
      </c>
      <c r="CC209" s="41">
        <v>153.80000000000001</v>
      </c>
      <c r="CD209" s="41">
        <v>156.5</v>
      </c>
      <c r="CE209" s="41">
        <v>159</v>
      </c>
      <c r="CF209" s="41">
        <v>161.6</v>
      </c>
      <c r="CG209" s="41">
        <v>159.4</v>
      </c>
      <c r="CH209" s="41">
        <v>159.4</v>
      </c>
      <c r="CI209" s="41">
        <v>159.6</v>
      </c>
      <c r="CJ209" s="41">
        <v>159.1</v>
      </c>
      <c r="CK209" s="41">
        <v>159.6</v>
      </c>
      <c r="CL209" s="41">
        <v>160.1</v>
      </c>
    </row>
    <row r="210" spans="1:90" x14ac:dyDescent="0.25">
      <c r="A210" s="38" t="s">
        <v>2017</v>
      </c>
      <c r="B210" s="38" t="s">
        <v>2018</v>
      </c>
      <c r="C210" s="39">
        <v>0.38299</v>
      </c>
      <c r="D210" s="41">
        <v>103.1</v>
      </c>
      <c r="E210" s="41">
        <v>103.1</v>
      </c>
      <c r="F210" s="41">
        <v>102.8</v>
      </c>
      <c r="G210" s="41">
        <v>112.1</v>
      </c>
      <c r="H210" s="41">
        <v>113.5</v>
      </c>
      <c r="I210" s="41">
        <v>113.3</v>
      </c>
      <c r="J210" s="41">
        <v>113.6</v>
      </c>
      <c r="K210" s="41">
        <v>113.5</v>
      </c>
      <c r="L210" s="41">
        <v>113.1</v>
      </c>
      <c r="M210" s="41">
        <v>113.5</v>
      </c>
      <c r="N210" s="41">
        <v>114.1</v>
      </c>
      <c r="O210" s="41">
        <v>113.2</v>
      </c>
      <c r="P210" s="41">
        <v>110.1</v>
      </c>
      <c r="Q210" s="41">
        <v>109.7</v>
      </c>
      <c r="R210" s="41">
        <v>110.9</v>
      </c>
      <c r="S210" s="41">
        <v>99.2</v>
      </c>
      <c r="T210" s="41">
        <v>98.8</v>
      </c>
      <c r="U210" s="41">
        <v>97.7</v>
      </c>
      <c r="V210" s="41">
        <v>97.1</v>
      </c>
      <c r="W210" s="41">
        <v>98.3</v>
      </c>
      <c r="X210" s="41">
        <v>98.3</v>
      </c>
      <c r="Y210" s="41">
        <v>97.9</v>
      </c>
      <c r="Z210" s="41">
        <v>98.1</v>
      </c>
      <c r="AA210" s="41">
        <v>98</v>
      </c>
      <c r="AB210" s="41">
        <v>98.4</v>
      </c>
      <c r="AC210" s="41">
        <v>98.5</v>
      </c>
      <c r="AD210" s="41">
        <v>98.5</v>
      </c>
      <c r="AE210" s="41">
        <v>97.8</v>
      </c>
      <c r="AF210" s="41">
        <v>96.4</v>
      </c>
      <c r="AG210" s="41">
        <v>95.4</v>
      </c>
      <c r="AH210" s="41">
        <v>94.1</v>
      </c>
      <c r="AI210" s="41">
        <v>93.9</v>
      </c>
      <c r="AJ210" s="41">
        <v>94.7</v>
      </c>
      <c r="AK210" s="41">
        <v>94.6</v>
      </c>
      <c r="AL210" s="41">
        <v>93.6</v>
      </c>
      <c r="AM210" s="41">
        <v>94.4</v>
      </c>
      <c r="AN210" s="41">
        <v>92.2</v>
      </c>
      <c r="AO210" s="41">
        <v>92.2</v>
      </c>
      <c r="AP210" s="41">
        <v>95.4</v>
      </c>
      <c r="AQ210" s="41">
        <v>98.1</v>
      </c>
      <c r="AR210" s="41">
        <v>98.7</v>
      </c>
      <c r="AS210" s="41">
        <v>98.1</v>
      </c>
      <c r="AT210" s="41">
        <v>98.1</v>
      </c>
      <c r="AU210" s="41">
        <v>98.1</v>
      </c>
      <c r="AV210" s="41">
        <v>99.7</v>
      </c>
      <c r="AW210" s="41">
        <v>99.7</v>
      </c>
      <c r="AX210" s="41">
        <v>99.4</v>
      </c>
      <c r="AY210" s="41">
        <v>98</v>
      </c>
      <c r="AZ210" s="41">
        <v>116.5</v>
      </c>
      <c r="BA210" s="41">
        <v>116.5</v>
      </c>
      <c r="BB210" s="41">
        <v>119.1</v>
      </c>
      <c r="BC210" s="41">
        <v>125.2</v>
      </c>
      <c r="BD210" s="41">
        <v>126.1</v>
      </c>
      <c r="BE210" s="41">
        <v>127</v>
      </c>
      <c r="BF210" s="41">
        <v>131.80000000000001</v>
      </c>
      <c r="BG210" s="41">
        <v>132.30000000000001</v>
      </c>
      <c r="BH210" s="41">
        <v>129.80000000000001</v>
      </c>
      <c r="BI210" s="41">
        <v>125.2</v>
      </c>
      <c r="BJ210" s="41">
        <v>132.6</v>
      </c>
      <c r="BK210" s="41">
        <v>133.80000000000001</v>
      </c>
      <c r="BL210" s="41">
        <v>131.19999999999999</v>
      </c>
      <c r="BM210" s="41">
        <v>134.9</v>
      </c>
      <c r="BN210" s="41">
        <v>134.6</v>
      </c>
      <c r="BO210" s="41">
        <v>132.30000000000001</v>
      </c>
      <c r="BP210" s="41">
        <v>134</v>
      </c>
      <c r="BQ210" s="41">
        <v>135.4</v>
      </c>
      <c r="BR210" s="41">
        <v>135.4</v>
      </c>
      <c r="BS210" s="41">
        <v>135.6</v>
      </c>
      <c r="BT210" s="41">
        <v>133.30000000000001</v>
      </c>
      <c r="BU210" s="41">
        <v>132.1</v>
      </c>
      <c r="BV210" s="41">
        <v>132.30000000000001</v>
      </c>
      <c r="BW210" s="41">
        <v>133.30000000000001</v>
      </c>
      <c r="BX210" s="41">
        <v>140.69999999999999</v>
      </c>
      <c r="BY210" s="41">
        <v>142.19999999999999</v>
      </c>
      <c r="BZ210" s="41">
        <v>143.1</v>
      </c>
      <c r="CA210" s="41">
        <v>145.6</v>
      </c>
      <c r="CB210" s="41">
        <v>148</v>
      </c>
      <c r="CC210" s="41">
        <v>153.1</v>
      </c>
      <c r="CD210" s="41">
        <v>156.69999999999999</v>
      </c>
      <c r="CE210" s="41">
        <v>160.1</v>
      </c>
      <c r="CF210" s="41">
        <v>162.1</v>
      </c>
      <c r="CG210" s="41">
        <v>161.1</v>
      </c>
      <c r="CH210" s="41">
        <v>161.1</v>
      </c>
      <c r="CI210" s="41">
        <v>160.80000000000001</v>
      </c>
      <c r="CJ210" s="41">
        <v>159</v>
      </c>
      <c r="CK210" s="41">
        <v>159.1</v>
      </c>
      <c r="CL210" s="41">
        <v>158.6</v>
      </c>
    </row>
    <row r="211" spans="1:90" x14ac:dyDescent="0.25">
      <c r="A211" s="38" t="s">
        <v>2019</v>
      </c>
      <c r="B211" s="38" t="s">
        <v>2020</v>
      </c>
      <c r="C211" s="39">
        <v>0.11247</v>
      </c>
      <c r="D211" s="41">
        <v>98.6</v>
      </c>
      <c r="E211" s="41">
        <v>98.6</v>
      </c>
      <c r="F211" s="41">
        <v>99.3</v>
      </c>
      <c r="G211" s="41">
        <v>99.2</v>
      </c>
      <c r="H211" s="41">
        <v>99.6</v>
      </c>
      <c r="I211" s="41">
        <v>99.5</v>
      </c>
      <c r="J211" s="41">
        <v>100.1</v>
      </c>
      <c r="K211" s="41">
        <v>100.8</v>
      </c>
      <c r="L211" s="41">
        <v>101.6</v>
      </c>
      <c r="M211" s="41">
        <v>101.2</v>
      </c>
      <c r="N211" s="41">
        <v>101.8</v>
      </c>
      <c r="O211" s="41">
        <v>101.6</v>
      </c>
      <c r="P211" s="41">
        <v>104.1</v>
      </c>
      <c r="Q211" s="41">
        <v>104.4</v>
      </c>
      <c r="R211" s="41">
        <v>105.5</v>
      </c>
      <c r="S211" s="41">
        <v>106.4</v>
      </c>
      <c r="T211" s="41">
        <v>107.4</v>
      </c>
      <c r="U211" s="41">
        <v>108</v>
      </c>
      <c r="V211" s="41">
        <v>107.9</v>
      </c>
      <c r="W211" s="41">
        <v>110.4</v>
      </c>
      <c r="X211" s="41">
        <v>111.4</v>
      </c>
      <c r="Y211" s="41">
        <v>111.7</v>
      </c>
      <c r="Z211" s="41">
        <v>112.5</v>
      </c>
      <c r="AA211" s="41">
        <v>113.8</v>
      </c>
      <c r="AB211" s="41">
        <v>117.2</v>
      </c>
      <c r="AC211" s="41">
        <v>118.8</v>
      </c>
      <c r="AD211" s="41">
        <v>120.8</v>
      </c>
      <c r="AE211" s="41">
        <v>122</v>
      </c>
      <c r="AF211" s="41">
        <v>123</v>
      </c>
      <c r="AG211" s="41">
        <v>122.4</v>
      </c>
      <c r="AH211" s="41">
        <v>122.5</v>
      </c>
      <c r="AI211" s="41">
        <v>123.3</v>
      </c>
      <c r="AJ211" s="41">
        <v>124.3</v>
      </c>
      <c r="AK211" s="41">
        <v>124.7</v>
      </c>
      <c r="AL211" s="41">
        <v>124.6</v>
      </c>
      <c r="AM211" s="41">
        <v>124.4</v>
      </c>
      <c r="AN211" s="41">
        <v>129.1</v>
      </c>
      <c r="AO211" s="41">
        <v>130.9</v>
      </c>
      <c r="AP211" s="41">
        <v>131.1</v>
      </c>
      <c r="AQ211" s="41">
        <v>132.69999999999999</v>
      </c>
      <c r="AR211" s="41">
        <v>134.30000000000001</v>
      </c>
      <c r="AS211" s="41">
        <v>136.1</v>
      </c>
      <c r="AT211" s="41">
        <v>140</v>
      </c>
      <c r="AU211" s="41">
        <v>143.6</v>
      </c>
      <c r="AV211" s="41">
        <v>146.30000000000001</v>
      </c>
      <c r="AW211" s="41">
        <v>147.69999999999999</v>
      </c>
      <c r="AX211" s="41">
        <v>147</v>
      </c>
      <c r="AY211" s="41">
        <v>145.19999999999999</v>
      </c>
      <c r="AZ211" s="41">
        <v>148.19999999999999</v>
      </c>
      <c r="BA211" s="41">
        <v>149.69999999999999</v>
      </c>
      <c r="BB211" s="41">
        <v>150</v>
      </c>
      <c r="BC211" s="41">
        <v>152.4</v>
      </c>
      <c r="BD211" s="41">
        <v>157.19999999999999</v>
      </c>
      <c r="BE211" s="41">
        <v>158.19999999999999</v>
      </c>
      <c r="BF211" s="41">
        <v>159.9</v>
      </c>
      <c r="BG211" s="41">
        <v>165.3</v>
      </c>
      <c r="BH211" s="41">
        <v>166.3</v>
      </c>
      <c r="BI211" s="41">
        <v>166.5</v>
      </c>
      <c r="BJ211" s="41">
        <v>166.9</v>
      </c>
      <c r="BK211" s="41">
        <v>168.8</v>
      </c>
      <c r="BL211" s="41">
        <v>173.1</v>
      </c>
      <c r="BM211" s="41">
        <v>175.6</v>
      </c>
      <c r="BN211" s="41">
        <v>175.8</v>
      </c>
      <c r="BO211" s="41">
        <v>177</v>
      </c>
      <c r="BP211" s="41">
        <v>177</v>
      </c>
      <c r="BQ211" s="41">
        <v>177</v>
      </c>
      <c r="BR211" s="41">
        <v>177.6</v>
      </c>
      <c r="BS211" s="41">
        <v>177.8</v>
      </c>
      <c r="BT211" s="41">
        <v>178</v>
      </c>
      <c r="BU211" s="41">
        <v>178.2</v>
      </c>
      <c r="BV211" s="41">
        <v>178.6</v>
      </c>
      <c r="BW211" s="41">
        <v>178.9</v>
      </c>
      <c r="BX211" s="41">
        <v>181.3</v>
      </c>
      <c r="BY211" s="41">
        <v>181.4</v>
      </c>
      <c r="BZ211" s="41">
        <v>180.5</v>
      </c>
      <c r="CA211" s="41">
        <v>183.8</v>
      </c>
      <c r="CB211" s="41">
        <v>181.2</v>
      </c>
      <c r="CC211" s="41">
        <v>180</v>
      </c>
      <c r="CD211" s="41">
        <v>184.9</v>
      </c>
      <c r="CE211" s="41">
        <v>186.3</v>
      </c>
      <c r="CF211" s="41">
        <v>186.4</v>
      </c>
      <c r="CG211" s="41">
        <v>186.4</v>
      </c>
      <c r="CH211" s="41">
        <v>186.2</v>
      </c>
      <c r="CI211" s="41">
        <v>186.2</v>
      </c>
      <c r="CJ211" s="41">
        <v>187.3</v>
      </c>
      <c r="CK211" s="41">
        <v>191.8</v>
      </c>
      <c r="CL211" s="41">
        <v>197.3</v>
      </c>
    </row>
    <row r="212" spans="1:90" x14ac:dyDescent="0.25">
      <c r="A212" s="38" t="s">
        <v>2021</v>
      </c>
      <c r="B212" s="38" t="s">
        <v>2022</v>
      </c>
      <c r="C212" s="39">
        <v>8.0810000000000007E-2</v>
      </c>
      <c r="D212" s="41">
        <v>102.3</v>
      </c>
      <c r="E212" s="41">
        <v>102.3</v>
      </c>
      <c r="F212" s="41">
        <v>102.3</v>
      </c>
      <c r="G212" s="41">
        <v>101.3</v>
      </c>
      <c r="H212" s="41">
        <v>101.3</v>
      </c>
      <c r="I212" s="41">
        <v>102.4</v>
      </c>
      <c r="J212" s="41">
        <v>102.8</v>
      </c>
      <c r="K212" s="41">
        <v>102.8</v>
      </c>
      <c r="L212" s="41">
        <v>102.8</v>
      </c>
      <c r="M212" s="41">
        <v>102.8</v>
      </c>
      <c r="N212" s="41">
        <v>107.1</v>
      </c>
      <c r="O212" s="41">
        <v>108.4</v>
      </c>
      <c r="P212" s="41">
        <v>108.7</v>
      </c>
      <c r="Q212" s="41">
        <v>108.7</v>
      </c>
      <c r="R212" s="41">
        <v>111.7</v>
      </c>
      <c r="S212" s="41">
        <v>111.7</v>
      </c>
      <c r="T212" s="41">
        <v>113.7</v>
      </c>
      <c r="U212" s="41">
        <v>114.3</v>
      </c>
      <c r="V212" s="41">
        <v>114.5</v>
      </c>
      <c r="W212" s="41">
        <v>114.9</v>
      </c>
      <c r="X212" s="41">
        <v>116</v>
      </c>
      <c r="Y212" s="41">
        <v>116</v>
      </c>
      <c r="Z212" s="41">
        <v>118.3</v>
      </c>
      <c r="AA212" s="41">
        <v>119.1</v>
      </c>
      <c r="AB212" s="41">
        <v>119.3</v>
      </c>
      <c r="AC212" s="41">
        <v>120.6</v>
      </c>
      <c r="AD212" s="41">
        <v>120.6</v>
      </c>
      <c r="AE212" s="41">
        <v>121.7</v>
      </c>
      <c r="AF212" s="41">
        <v>121.7</v>
      </c>
      <c r="AG212" s="41">
        <v>121.7</v>
      </c>
      <c r="AH212" s="41">
        <v>122.1</v>
      </c>
      <c r="AI212" s="41">
        <v>122.5</v>
      </c>
      <c r="AJ212" s="41">
        <v>122.5</v>
      </c>
      <c r="AK212" s="41">
        <v>122.5</v>
      </c>
      <c r="AL212" s="41">
        <v>121.8</v>
      </c>
      <c r="AM212" s="41">
        <v>121</v>
      </c>
      <c r="AN212" s="41">
        <v>122.8</v>
      </c>
      <c r="AO212" s="41">
        <v>124.4</v>
      </c>
      <c r="AP212" s="41">
        <v>124.4</v>
      </c>
      <c r="AQ212" s="41">
        <v>123.8</v>
      </c>
      <c r="AR212" s="41">
        <v>123.8</v>
      </c>
      <c r="AS212" s="41">
        <v>124.4</v>
      </c>
      <c r="AT212" s="41">
        <v>124.9</v>
      </c>
      <c r="AU212" s="41">
        <v>126.7</v>
      </c>
      <c r="AV212" s="41">
        <v>126.7</v>
      </c>
      <c r="AW212" s="41">
        <v>127.5</v>
      </c>
      <c r="AX212" s="41">
        <v>127.5</v>
      </c>
      <c r="AY212" s="41">
        <v>127.7</v>
      </c>
      <c r="AZ212" s="41">
        <v>126.2</v>
      </c>
      <c r="BA212" s="41">
        <v>126.2</v>
      </c>
      <c r="BB212" s="41">
        <v>126.2</v>
      </c>
      <c r="BC212" s="41">
        <v>127.3</v>
      </c>
      <c r="BD212" s="41">
        <v>127.8</v>
      </c>
      <c r="BE212" s="41">
        <v>128</v>
      </c>
      <c r="BF212" s="41">
        <v>128</v>
      </c>
      <c r="BG212" s="41">
        <v>128.30000000000001</v>
      </c>
      <c r="BH212" s="41">
        <v>130.4</v>
      </c>
      <c r="BI212" s="41">
        <v>136.5</v>
      </c>
      <c r="BJ212" s="41">
        <v>143.69999999999999</v>
      </c>
      <c r="BK212" s="41">
        <v>145.80000000000001</v>
      </c>
      <c r="BL212" s="41">
        <v>145.80000000000001</v>
      </c>
      <c r="BM212" s="41">
        <v>145.80000000000001</v>
      </c>
      <c r="BN212" s="41">
        <v>144.9</v>
      </c>
      <c r="BO212" s="41">
        <v>143.30000000000001</v>
      </c>
      <c r="BP212" s="41">
        <v>142.69999999999999</v>
      </c>
      <c r="BQ212" s="41">
        <v>142.69999999999999</v>
      </c>
      <c r="BR212" s="41">
        <v>142.69999999999999</v>
      </c>
      <c r="BS212" s="41">
        <v>142.69999999999999</v>
      </c>
      <c r="BT212" s="41">
        <v>142.69999999999999</v>
      </c>
      <c r="BU212" s="41">
        <v>142.69999999999999</v>
      </c>
      <c r="BV212" s="41">
        <v>142.69999999999999</v>
      </c>
      <c r="BW212" s="41">
        <v>142.69999999999999</v>
      </c>
      <c r="BX212" s="41">
        <v>146.80000000000001</v>
      </c>
      <c r="BY212" s="41">
        <v>148.80000000000001</v>
      </c>
      <c r="BZ212" s="41">
        <v>149.4</v>
      </c>
      <c r="CA212" s="41">
        <v>151.6</v>
      </c>
      <c r="CB212" s="41">
        <v>154.5</v>
      </c>
      <c r="CC212" s="41">
        <v>158.4</v>
      </c>
      <c r="CD212" s="41">
        <v>153.19999999999999</v>
      </c>
      <c r="CE212" s="41">
        <v>161.30000000000001</v>
      </c>
      <c r="CF212" s="41">
        <v>172.2</v>
      </c>
      <c r="CG212" s="41">
        <v>164.4</v>
      </c>
      <c r="CH212" s="41">
        <v>164.4</v>
      </c>
      <c r="CI212" s="41">
        <v>167.6</v>
      </c>
      <c r="CJ212" s="41">
        <v>169.3</v>
      </c>
      <c r="CK212" s="41">
        <v>166.4</v>
      </c>
      <c r="CL212" s="41">
        <v>165.7</v>
      </c>
    </row>
    <row r="213" spans="1:90" x14ac:dyDescent="0.25">
      <c r="A213" s="38" t="s">
        <v>2023</v>
      </c>
      <c r="B213" s="38" t="s">
        <v>2024</v>
      </c>
      <c r="C213" s="39">
        <v>1.367E-2</v>
      </c>
      <c r="D213" s="41">
        <v>101</v>
      </c>
      <c r="E213" s="41">
        <v>101</v>
      </c>
      <c r="F213" s="41">
        <v>101</v>
      </c>
      <c r="G213" s="41">
        <v>101.5</v>
      </c>
      <c r="H213" s="41">
        <v>103.6</v>
      </c>
      <c r="I213" s="41">
        <v>103.6</v>
      </c>
      <c r="J213" s="41">
        <v>103.6</v>
      </c>
      <c r="K213" s="41">
        <v>103.6</v>
      </c>
      <c r="L213" s="41">
        <v>103.6</v>
      </c>
      <c r="M213" s="41">
        <v>108.2</v>
      </c>
      <c r="N213" s="41">
        <v>110.5</v>
      </c>
      <c r="O213" s="41">
        <v>109.6</v>
      </c>
      <c r="P213" s="41">
        <v>105.8</v>
      </c>
      <c r="Q213" s="41">
        <v>105.8</v>
      </c>
      <c r="R213" s="41">
        <v>105.8</v>
      </c>
      <c r="S213" s="41">
        <v>105</v>
      </c>
      <c r="T213" s="41">
        <v>103.5</v>
      </c>
      <c r="U213" s="41">
        <v>102</v>
      </c>
      <c r="V213" s="41">
        <v>102</v>
      </c>
      <c r="W213" s="41">
        <v>104</v>
      </c>
      <c r="X213" s="41">
        <v>104</v>
      </c>
      <c r="Y213" s="41">
        <v>104.7</v>
      </c>
      <c r="Z213" s="41">
        <v>104</v>
      </c>
      <c r="AA213" s="41">
        <v>104</v>
      </c>
      <c r="AB213" s="41">
        <v>104.9</v>
      </c>
      <c r="AC213" s="41">
        <v>104.9</v>
      </c>
      <c r="AD213" s="41">
        <v>106.2</v>
      </c>
      <c r="AE213" s="41">
        <v>105.3</v>
      </c>
      <c r="AF213" s="41">
        <v>104.9</v>
      </c>
      <c r="AG213" s="41">
        <v>103.9</v>
      </c>
      <c r="AH213" s="41">
        <v>103.9</v>
      </c>
      <c r="AI213" s="41">
        <v>104.8</v>
      </c>
      <c r="AJ213" s="41">
        <v>105.6</v>
      </c>
      <c r="AK213" s="41">
        <v>105.3</v>
      </c>
      <c r="AL213" s="41">
        <v>105.1</v>
      </c>
      <c r="AM213" s="41">
        <v>105.1</v>
      </c>
      <c r="AN213" s="41">
        <v>107.2</v>
      </c>
      <c r="AO213" s="41">
        <v>107.2</v>
      </c>
      <c r="AP213" s="41">
        <v>107.2</v>
      </c>
      <c r="AQ213" s="41">
        <v>107.2</v>
      </c>
      <c r="AR213" s="41">
        <v>107.2</v>
      </c>
      <c r="AS213" s="41">
        <v>107.2</v>
      </c>
      <c r="AT213" s="41">
        <v>107.2</v>
      </c>
      <c r="AU213" s="41">
        <v>107.2</v>
      </c>
      <c r="AV213" s="41">
        <v>107.2</v>
      </c>
      <c r="AW213" s="41">
        <v>107.2</v>
      </c>
      <c r="AX213" s="41">
        <v>107.2</v>
      </c>
      <c r="AY213" s="41">
        <v>108.5</v>
      </c>
      <c r="AZ213" s="41">
        <v>123.2</v>
      </c>
      <c r="BA213" s="41">
        <v>123.2</v>
      </c>
      <c r="BB213" s="41">
        <v>125.5</v>
      </c>
      <c r="BC213" s="41">
        <v>126.3</v>
      </c>
      <c r="BD213" s="41">
        <v>127</v>
      </c>
      <c r="BE213" s="41">
        <v>127.1</v>
      </c>
      <c r="BF213" s="41">
        <v>125.2</v>
      </c>
      <c r="BG213" s="41">
        <v>128.6</v>
      </c>
      <c r="BH213" s="41">
        <v>128</v>
      </c>
      <c r="BI213" s="41">
        <v>127.7</v>
      </c>
      <c r="BJ213" s="41">
        <v>127</v>
      </c>
      <c r="BK213" s="41">
        <v>127</v>
      </c>
      <c r="BL213" s="41">
        <v>131.69999999999999</v>
      </c>
      <c r="BM213" s="41">
        <v>127.9</v>
      </c>
      <c r="BN213" s="41">
        <v>131.1</v>
      </c>
      <c r="BO213" s="41">
        <v>132</v>
      </c>
      <c r="BP213" s="41">
        <v>130.4</v>
      </c>
      <c r="BQ213" s="41">
        <v>130.4</v>
      </c>
      <c r="BR213" s="41">
        <v>130.4</v>
      </c>
      <c r="BS213" s="41">
        <v>130.4</v>
      </c>
      <c r="BT213" s="41">
        <v>130.4</v>
      </c>
      <c r="BU213" s="41">
        <v>130.4</v>
      </c>
      <c r="BV213" s="41">
        <v>130.4</v>
      </c>
      <c r="BW213" s="41">
        <v>130.4</v>
      </c>
      <c r="BX213" s="41">
        <v>130.4</v>
      </c>
      <c r="BY213" s="41">
        <v>131.19999999999999</v>
      </c>
      <c r="BZ213" s="41">
        <v>133.30000000000001</v>
      </c>
      <c r="CA213" s="41">
        <v>134.19999999999999</v>
      </c>
      <c r="CB213" s="41">
        <v>136.9</v>
      </c>
      <c r="CC213" s="41">
        <v>136.4</v>
      </c>
      <c r="CD213" s="41">
        <v>136.4</v>
      </c>
      <c r="CE213" s="41">
        <v>136.4</v>
      </c>
      <c r="CF213" s="41">
        <v>136.4</v>
      </c>
      <c r="CG213" s="41">
        <v>136.4</v>
      </c>
      <c r="CH213" s="41">
        <v>139.1</v>
      </c>
      <c r="CI213" s="41">
        <v>141.69999999999999</v>
      </c>
      <c r="CJ213" s="41">
        <v>141.69999999999999</v>
      </c>
      <c r="CK213" s="41">
        <v>141.69999999999999</v>
      </c>
      <c r="CL213" s="41">
        <v>142.69999999999999</v>
      </c>
    </row>
    <row r="214" spans="1:90" x14ac:dyDescent="0.25">
      <c r="A214" s="38" t="s">
        <v>2025</v>
      </c>
      <c r="B214" s="38" t="s">
        <v>2026</v>
      </c>
      <c r="C214" s="39">
        <v>6.5989999999999993E-2</v>
      </c>
      <c r="D214" s="41">
        <v>100.5</v>
      </c>
      <c r="E214" s="41">
        <v>100.7</v>
      </c>
      <c r="F214" s="41">
        <v>99.8</v>
      </c>
      <c r="G214" s="41">
        <v>102.6</v>
      </c>
      <c r="H214" s="41">
        <v>102.9</v>
      </c>
      <c r="I214" s="41">
        <v>102.4</v>
      </c>
      <c r="J214" s="41">
        <v>101.8</v>
      </c>
      <c r="K214" s="41">
        <v>101</v>
      </c>
      <c r="L214" s="41">
        <v>102.8</v>
      </c>
      <c r="M214" s="41">
        <v>102.2</v>
      </c>
      <c r="N214" s="41">
        <v>103.6</v>
      </c>
      <c r="O214" s="41">
        <v>104.9</v>
      </c>
      <c r="P214" s="41">
        <v>104.6</v>
      </c>
      <c r="Q214" s="41">
        <v>104.4</v>
      </c>
      <c r="R214" s="41">
        <v>104</v>
      </c>
      <c r="S214" s="41">
        <v>104.5</v>
      </c>
      <c r="T214" s="41">
        <v>105</v>
      </c>
      <c r="U214" s="41">
        <v>107.8</v>
      </c>
      <c r="V214" s="41">
        <v>107.4</v>
      </c>
      <c r="W214" s="41">
        <v>107.1</v>
      </c>
      <c r="X214" s="41">
        <v>109.9</v>
      </c>
      <c r="Y214" s="41">
        <v>109.1</v>
      </c>
      <c r="Z214" s="41">
        <v>108.2</v>
      </c>
      <c r="AA214" s="41">
        <v>109.5</v>
      </c>
      <c r="AB214" s="41">
        <v>109.8</v>
      </c>
      <c r="AC214" s="41">
        <v>109.7</v>
      </c>
      <c r="AD214" s="41">
        <v>111.4</v>
      </c>
      <c r="AE214" s="41">
        <v>120.8</v>
      </c>
      <c r="AF214" s="41">
        <v>120.6</v>
      </c>
      <c r="AG214" s="41">
        <v>121.1</v>
      </c>
      <c r="AH214" s="41">
        <v>122</v>
      </c>
      <c r="AI214" s="41">
        <v>122</v>
      </c>
      <c r="AJ214" s="41">
        <v>124.6</v>
      </c>
      <c r="AK214" s="41">
        <v>124.3</v>
      </c>
      <c r="AL214" s="41">
        <v>122.6</v>
      </c>
      <c r="AM214" s="41">
        <v>123.6</v>
      </c>
      <c r="AN214" s="41">
        <v>123</v>
      </c>
      <c r="AO214" s="41">
        <v>123.2</v>
      </c>
      <c r="AP214" s="41">
        <v>123.3</v>
      </c>
      <c r="AQ214" s="41">
        <v>125.7</v>
      </c>
      <c r="AR214" s="41">
        <v>128.6</v>
      </c>
      <c r="AS214" s="41">
        <v>128.6</v>
      </c>
      <c r="AT214" s="41">
        <v>128.6</v>
      </c>
      <c r="AU214" s="41">
        <v>129.9</v>
      </c>
      <c r="AV214" s="41">
        <v>132.9</v>
      </c>
      <c r="AW214" s="41">
        <v>131</v>
      </c>
      <c r="AX214" s="41">
        <v>132.9</v>
      </c>
      <c r="AY214" s="41">
        <v>130.19999999999999</v>
      </c>
      <c r="AZ214" s="41">
        <v>131</v>
      </c>
      <c r="BA214" s="41">
        <v>130.5</v>
      </c>
      <c r="BB214" s="41">
        <v>130.6</v>
      </c>
      <c r="BC214" s="41">
        <v>129.9</v>
      </c>
      <c r="BD214" s="41">
        <v>131.30000000000001</v>
      </c>
      <c r="BE214" s="41">
        <v>130.80000000000001</v>
      </c>
      <c r="BF214" s="41">
        <v>130.80000000000001</v>
      </c>
      <c r="BG214" s="41">
        <v>131</v>
      </c>
      <c r="BH214" s="41">
        <v>145.4</v>
      </c>
      <c r="BI214" s="41">
        <v>140.6</v>
      </c>
      <c r="BJ214" s="41">
        <v>140.4</v>
      </c>
      <c r="BK214" s="41">
        <v>134</v>
      </c>
      <c r="BL214" s="41">
        <v>134.69999999999999</v>
      </c>
      <c r="BM214" s="41">
        <v>134.80000000000001</v>
      </c>
      <c r="BN214" s="41">
        <v>135</v>
      </c>
      <c r="BO214" s="41">
        <v>134.1</v>
      </c>
      <c r="BP214" s="41">
        <v>134.4</v>
      </c>
      <c r="BQ214" s="41">
        <v>133.9</v>
      </c>
      <c r="BR214" s="41">
        <v>134.9</v>
      </c>
      <c r="BS214" s="41">
        <v>135.9</v>
      </c>
      <c r="BT214" s="41">
        <v>139.9</v>
      </c>
      <c r="BU214" s="41">
        <v>142.69999999999999</v>
      </c>
      <c r="BV214" s="41">
        <v>138.1</v>
      </c>
      <c r="BW214" s="41">
        <v>143.9</v>
      </c>
      <c r="BX214" s="41">
        <v>153.9</v>
      </c>
      <c r="BY214" s="41">
        <v>161.1</v>
      </c>
      <c r="BZ214" s="41">
        <v>159.30000000000001</v>
      </c>
      <c r="CA214" s="41">
        <v>162.69999999999999</v>
      </c>
      <c r="CB214" s="41">
        <v>166.4</v>
      </c>
      <c r="CC214" s="41">
        <v>163.69999999999999</v>
      </c>
      <c r="CD214" s="41">
        <v>167.5</v>
      </c>
      <c r="CE214" s="41">
        <v>171.8</v>
      </c>
      <c r="CF214" s="41">
        <v>176.5</v>
      </c>
      <c r="CG214" s="41">
        <v>172.7</v>
      </c>
      <c r="CH214" s="41">
        <v>173.3</v>
      </c>
      <c r="CI214" s="41">
        <v>171.7</v>
      </c>
      <c r="CJ214" s="41">
        <v>173</v>
      </c>
      <c r="CK214" s="41">
        <v>172.6</v>
      </c>
      <c r="CL214" s="41">
        <v>173.2</v>
      </c>
    </row>
    <row r="215" spans="1:90" x14ac:dyDescent="0.25">
      <c r="A215" s="38" t="s">
        <v>2027</v>
      </c>
      <c r="B215" s="38" t="s">
        <v>2028</v>
      </c>
      <c r="C215" s="39">
        <v>2.4760000000000001E-2</v>
      </c>
      <c r="D215" s="41">
        <v>100.2</v>
      </c>
      <c r="E215" s="41">
        <v>100.2</v>
      </c>
      <c r="F215" s="41">
        <v>100.2</v>
      </c>
      <c r="G215" s="41">
        <v>100.5</v>
      </c>
      <c r="H215" s="41">
        <v>100.5</v>
      </c>
      <c r="I215" s="41">
        <v>100.5</v>
      </c>
      <c r="J215" s="41">
        <v>100.5</v>
      </c>
      <c r="K215" s="41">
        <v>100.5</v>
      </c>
      <c r="L215" s="41">
        <v>101.8</v>
      </c>
      <c r="M215" s="41">
        <v>101.8</v>
      </c>
      <c r="N215" s="41">
        <v>101.8</v>
      </c>
      <c r="O215" s="41">
        <v>101.8</v>
      </c>
      <c r="P215" s="41">
        <v>101.8</v>
      </c>
      <c r="Q215" s="41">
        <v>101.8</v>
      </c>
      <c r="R215" s="41">
        <v>101.7</v>
      </c>
      <c r="S215" s="41">
        <v>101.7</v>
      </c>
      <c r="T215" s="41">
        <v>101.7</v>
      </c>
      <c r="U215" s="41">
        <v>101.7</v>
      </c>
      <c r="V215" s="41">
        <v>102.5</v>
      </c>
      <c r="W215" s="41">
        <v>102.5</v>
      </c>
      <c r="X215" s="41">
        <v>104.7</v>
      </c>
      <c r="Y215" s="41">
        <v>105.3</v>
      </c>
      <c r="Z215" s="41">
        <v>105.3</v>
      </c>
      <c r="AA215" s="41">
        <v>105.3</v>
      </c>
      <c r="AB215" s="41">
        <v>105.3</v>
      </c>
      <c r="AC215" s="41">
        <v>105.3</v>
      </c>
      <c r="AD215" s="41">
        <v>105.3</v>
      </c>
      <c r="AE215" s="41">
        <v>106.1</v>
      </c>
      <c r="AF215" s="41">
        <v>106.1</v>
      </c>
      <c r="AG215" s="41">
        <v>106.3</v>
      </c>
      <c r="AH215" s="41">
        <v>106.3</v>
      </c>
      <c r="AI215" s="41">
        <v>106.5</v>
      </c>
      <c r="AJ215" s="41">
        <v>106.3</v>
      </c>
      <c r="AK215" s="41">
        <v>106.3</v>
      </c>
      <c r="AL215" s="41">
        <v>106.4</v>
      </c>
      <c r="AM215" s="41">
        <v>106.3</v>
      </c>
      <c r="AN215" s="41">
        <v>106.4</v>
      </c>
      <c r="AO215" s="41">
        <v>106.4</v>
      </c>
      <c r="AP215" s="41">
        <v>106.4</v>
      </c>
      <c r="AQ215" s="41">
        <v>107.2</v>
      </c>
      <c r="AR215" s="41">
        <v>106.4</v>
      </c>
      <c r="AS215" s="41">
        <v>106.4</v>
      </c>
      <c r="AT215" s="41">
        <v>106.4</v>
      </c>
      <c r="AU215" s="41">
        <v>106.5</v>
      </c>
      <c r="AV215" s="41">
        <v>106.9</v>
      </c>
      <c r="AW215" s="41">
        <v>106.9</v>
      </c>
      <c r="AX215" s="41">
        <v>106.9</v>
      </c>
      <c r="AY215" s="41">
        <v>108.1</v>
      </c>
      <c r="AZ215" s="41">
        <v>110.4</v>
      </c>
      <c r="BA215" s="41">
        <v>113.1</v>
      </c>
      <c r="BB215" s="41">
        <v>113.5</v>
      </c>
      <c r="BC215" s="41">
        <v>113.2</v>
      </c>
      <c r="BD215" s="41">
        <v>113.3</v>
      </c>
      <c r="BE215" s="41">
        <v>113.3</v>
      </c>
      <c r="BF215" s="41">
        <v>112.9</v>
      </c>
      <c r="BG215" s="41">
        <v>111.1</v>
      </c>
      <c r="BH215" s="41">
        <v>112.1</v>
      </c>
      <c r="BI215" s="41">
        <v>113.7</v>
      </c>
      <c r="BJ215" s="41">
        <v>113.5</v>
      </c>
      <c r="BK215" s="41">
        <v>113.7</v>
      </c>
      <c r="BL215" s="41">
        <v>112.2</v>
      </c>
      <c r="BM215" s="41">
        <v>111.9</v>
      </c>
      <c r="BN215" s="41">
        <v>113.3</v>
      </c>
      <c r="BO215" s="41">
        <v>116</v>
      </c>
      <c r="BP215" s="41">
        <v>113.8</v>
      </c>
      <c r="BQ215" s="41">
        <v>114</v>
      </c>
      <c r="BR215" s="41">
        <v>114.4</v>
      </c>
      <c r="BS215" s="41">
        <v>115.9</v>
      </c>
      <c r="BT215" s="41">
        <v>115.6</v>
      </c>
      <c r="BU215" s="41">
        <v>116</v>
      </c>
      <c r="BV215" s="41">
        <v>116.3</v>
      </c>
      <c r="BW215" s="41">
        <v>116.6</v>
      </c>
      <c r="BX215" s="41">
        <v>114.9</v>
      </c>
      <c r="BY215" s="41">
        <v>126.3</v>
      </c>
      <c r="BZ215" s="41">
        <v>126</v>
      </c>
      <c r="CA215" s="41">
        <v>125.8</v>
      </c>
      <c r="CB215" s="41">
        <v>126.4</v>
      </c>
      <c r="CC215" s="41">
        <v>126.4</v>
      </c>
      <c r="CD215" s="41">
        <v>126.2</v>
      </c>
      <c r="CE215" s="41">
        <v>124.2</v>
      </c>
      <c r="CF215" s="41">
        <v>126.4</v>
      </c>
      <c r="CG215" s="41">
        <v>126.9</v>
      </c>
      <c r="CH215" s="41">
        <v>127.5</v>
      </c>
      <c r="CI215" s="41">
        <v>127.1</v>
      </c>
      <c r="CJ215" s="41">
        <v>124.5</v>
      </c>
      <c r="CK215" s="41">
        <v>125.8</v>
      </c>
      <c r="CL215" s="41">
        <v>126.7</v>
      </c>
    </row>
    <row r="216" spans="1:90" x14ac:dyDescent="0.25">
      <c r="A216" s="38" t="s">
        <v>2029</v>
      </c>
      <c r="B216" s="38" t="s">
        <v>2030</v>
      </c>
      <c r="C216" s="39">
        <v>5.9369999999999999E-2</v>
      </c>
      <c r="D216" s="41">
        <v>99.5</v>
      </c>
      <c r="E216" s="41">
        <v>97.2</v>
      </c>
      <c r="F216" s="41">
        <v>97.2</v>
      </c>
      <c r="G216" s="41">
        <v>98.5</v>
      </c>
      <c r="H216" s="41">
        <v>98.5</v>
      </c>
      <c r="I216" s="41">
        <v>98.5</v>
      </c>
      <c r="J216" s="41">
        <v>98.5</v>
      </c>
      <c r="K216" s="41">
        <v>98.5</v>
      </c>
      <c r="L216" s="41">
        <v>98.5</v>
      </c>
      <c r="M216" s="41">
        <v>98.5</v>
      </c>
      <c r="N216" s="41">
        <v>98.5</v>
      </c>
      <c r="O216" s="41">
        <v>98.5</v>
      </c>
      <c r="P216" s="41">
        <v>98.5</v>
      </c>
      <c r="Q216" s="41">
        <v>98.5</v>
      </c>
      <c r="R216" s="41">
        <v>98.5</v>
      </c>
      <c r="S216" s="41">
        <v>101.7</v>
      </c>
      <c r="T216" s="41">
        <v>102.1</v>
      </c>
      <c r="U216" s="41">
        <v>101.6</v>
      </c>
      <c r="V216" s="41">
        <v>101.7</v>
      </c>
      <c r="W216" s="41">
        <v>101.6</v>
      </c>
      <c r="X216" s="41">
        <v>101.7</v>
      </c>
      <c r="Y216" s="41">
        <v>101.7</v>
      </c>
      <c r="Z216" s="41">
        <v>101.7</v>
      </c>
      <c r="AA216" s="41">
        <v>101.7</v>
      </c>
      <c r="AB216" s="41">
        <v>92.7</v>
      </c>
      <c r="AC216" s="41">
        <v>95.3</v>
      </c>
      <c r="AD216" s="41">
        <v>94.7</v>
      </c>
      <c r="AE216" s="41">
        <v>107.5</v>
      </c>
      <c r="AF216" s="41">
        <v>107.1</v>
      </c>
      <c r="AG216" s="41">
        <v>107</v>
      </c>
      <c r="AH216" s="41">
        <v>107.8</v>
      </c>
      <c r="AI216" s="41">
        <v>108.6</v>
      </c>
      <c r="AJ216" s="41">
        <v>108</v>
      </c>
      <c r="AK216" s="41">
        <v>109.8</v>
      </c>
      <c r="AL216" s="41">
        <v>110.8</v>
      </c>
      <c r="AM216" s="41">
        <v>112.3</v>
      </c>
      <c r="AN216" s="41">
        <v>124.8</v>
      </c>
      <c r="AO216" s="41">
        <v>123.7</v>
      </c>
      <c r="AP216" s="41">
        <v>126.1</v>
      </c>
      <c r="AQ216" s="41">
        <v>129</v>
      </c>
      <c r="AR216" s="41">
        <v>132.5</v>
      </c>
      <c r="AS216" s="41">
        <v>134</v>
      </c>
      <c r="AT216" s="41">
        <v>135.1</v>
      </c>
      <c r="AU216" s="41">
        <v>137.69999999999999</v>
      </c>
      <c r="AV216" s="41">
        <v>135</v>
      </c>
      <c r="AW216" s="41">
        <v>134.69999999999999</v>
      </c>
      <c r="AX216" s="41">
        <v>136.69999999999999</v>
      </c>
      <c r="AY216" s="41">
        <v>140.19999999999999</v>
      </c>
      <c r="AZ216" s="41">
        <v>135.4</v>
      </c>
      <c r="BA216" s="41">
        <v>140.6</v>
      </c>
      <c r="BB216" s="41">
        <v>142.9</v>
      </c>
      <c r="BC216" s="41">
        <v>143.5</v>
      </c>
      <c r="BD216" s="41">
        <v>143.1</v>
      </c>
      <c r="BE216" s="41">
        <v>144.1</v>
      </c>
      <c r="BF216" s="41">
        <v>143.9</v>
      </c>
      <c r="BG216" s="41">
        <v>142.69999999999999</v>
      </c>
      <c r="BH216" s="41">
        <v>143.4</v>
      </c>
      <c r="BI216" s="41">
        <v>143.1</v>
      </c>
      <c r="BJ216" s="41">
        <v>140.80000000000001</v>
      </c>
      <c r="BK216" s="41">
        <v>142.19999999999999</v>
      </c>
      <c r="BL216" s="41">
        <v>142.19999999999999</v>
      </c>
      <c r="BM216" s="41">
        <v>142.19999999999999</v>
      </c>
      <c r="BN216" s="41">
        <v>142.19999999999999</v>
      </c>
      <c r="BO216" s="41">
        <v>141.6</v>
      </c>
      <c r="BP216" s="41">
        <v>140.9</v>
      </c>
      <c r="BQ216" s="41">
        <v>141.30000000000001</v>
      </c>
      <c r="BR216" s="41">
        <v>142.19999999999999</v>
      </c>
      <c r="BS216" s="41">
        <v>141.6</v>
      </c>
      <c r="BT216" s="41">
        <v>141.6</v>
      </c>
      <c r="BU216" s="41">
        <v>142.19999999999999</v>
      </c>
      <c r="BV216" s="41">
        <v>140.19999999999999</v>
      </c>
      <c r="BW216" s="41">
        <v>139.6</v>
      </c>
      <c r="BX216" s="41">
        <v>137.9</v>
      </c>
      <c r="BY216" s="41">
        <v>140</v>
      </c>
      <c r="BZ216" s="41">
        <v>142.19999999999999</v>
      </c>
      <c r="CA216" s="41">
        <v>142.19999999999999</v>
      </c>
      <c r="CB216" s="41">
        <v>142.19999999999999</v>
      </c>
      <c r="CC216" s="41">
        <v>142.19999999999999</v>
      </c>
      <c r="CD216" s="41">
        <v>150.5</v>
      </c>
      <c r="CE216" s="41">
        <v>148.80000000000001</v>
      </c>
      <c r="CF216" s="41">
        <v>151.9</v>
      </c>
      <c r="CG216" s="41">
        <v>139.69999999999999</v>
      </c>
      <c r="CH216" s="41">
        <v>139.80000000000001</v>
      </c>
      <c r="CI216" s="41">
        <v>139.80000000000001</v>
      </c>
      <c r="CJ216" s="41">
        <v>139.80000000000001</v>
      </c>
      <c r="CK216" s="41">
        <v>139.80000000000001</v>
      </c>
      <c r="CL216" s="41">
        <v>139.19999999999999</v>
      </c>
    </row>
    <row r="217" spans="1:90" x14ac:dyDescent="0.25">
      <c r="A217" s="38" t="s">
        <v>2031</v>
      </c>
      <c r="B217" s="38" t="s">
        <v>2032</v>
      </c>
      <c r="C217" s="39">
        <v>0.13927</v>
      </c>
      <c r="D217" s="41">
        <v>100</v>
      </c>
      <c r="E217" s="41">
        <v>99.7</v>
      </c>
      <c r="F217" s="41">
        <v>99.2</v>
      </c>
      <c r="G217" s="41">
        <v>99.7</v>
      </c>
      <c r="H217" s="41">
        <v>99.7</v>
      </c>
      <c r="I217" s="41">
        <v>99.7</v>
      </c>
      <c r="J217" s="41">
        <v>99.7</v>
      </c>
      <c r="K217" s="41">
        <v>100</v>
      </c>
      <c r="L217" s="41">
        <v>100.3</v>
      </c>
      <c r="M217" s="41">
        <v>100.8</v>
      </c>
      <c r="N217" s="41">
        <v>101.3</v>
      </c>
      <c r="O217" s="41">
        <v>101.7</v>
      </c>
      <c r="P217" s="41">
        <v>102.2</v>
      </c>
      <c r="Q217" s="41">
        <v>101.9</v>
      </c>
      <c r="R217" s="41">
        <v>102.4</v>
      </c>
      <c r="S217" s="41">
        <v>104</v>
      </c>
      <c r="T217" s="41">
        <v>105.5</v>
      </c>
      <c r="U217" s="41">
        <v>107.1</v>
      </c>
      <c r="V217" s="41">
        <v>107.1</v>
      </c>
      <c r="W217" s="41">
        <v>107.3</v>
      </c>
      <c r="X217" s="41">
        <v>106.6</v>
      </c>
      <c r="Y217" s="41">
        <v>106.3</v>
      </c>
      <c r="Z217" s="41">
        <v>106.2</v>
      </c>
      <c r="AA217" s="41">
        <v>106.5</v>
      </c>
      <c r="AB217" s="41">
        <v>108.4</v>
      </c>
      <c r="AC217" s="41">
        <v>108.5</v>
      </c>
      <c r="AD217" s="41">
        <v>108.9</v>
      </c>
      <c r="AE217" s="41">
        <v>112.3</v>
      </c>
      <c r="AF217" s="41">
        <v>112.4</v>
      </c>
      <c r="AG217" s="41">
        <v>112.8</v>
      </c>
      <c r="AH217" s="41">
        <v>112</v>
      </c>
      <c r="AI217" s="41">
        <v>112.8</v>
      </c>
      <c r="AJ217" s="41">
        <v>113.3</v>
      </c>
      <c r="AK217" s="41">
        <v>113.5</v>
      </c>
      <c r="AL217" s="41">
        <v>113.7</v>
      </c>
      <c r="AM217" s="41">
        <v>113.3</v>
      </c>
      <c r="AN217" s="41">
        <v>113.1</v>
      </c>
      <c r="AO217" s="41">
        <v>113.3</v>
      </c>
      <c r="AP217" s="41">
        <v>114.8</v>
      </c>
      <c r="AQ217" s="41">
        <v>116.3</v>
      </c>
      <c r="AR217" s="41">
        <v>116.7</v>
      </c>
      <c r="AS217" s="41">
        <v>116.9</v>
      </c>
      <c r="AT217" s="41">
        <v>117.9</v>
      </c>
      <c r="AU217" s="41">
        <v>119.8</v>
      </c>
      <c r="AV217" s="41">
        <v>119.2</v>
      </c>
      <c r="AW217" s="41">
        <v>118.9</v>
      </c>
      <c r="AX217" s="41">
        <v>118</v>
      </c>
      <c r="AY217" s="41">
        <v>117.8</v>
      </c>
      <c r="AZ217" s="41">
        <v>118.9</v>
      </c>
      <c r="BA217" s="41">
        <v>117.8</v>
      </c>
      <c r="BB217" s="41">
        <v>120.8</v>
      </c>
      <c r="BC217" s="41">
        <v>121.2</v>
      </c>
      <c r="BD217" s="41">
        <v>119.3</v>
      </c>
      <c r="BE217" s="41">
        <v>118.6</v>
      </c>
      <c r="BF217" s="41">
        <v>117.2</v>
      </c>
      <c r="BG217" s="41">
        <v>117.4</v>
      </c>
      <c r="BH217" s="41">
        <v>121.8</v>
      </c>
      <c r="BI217" s="41">
        <v>124.1</v>
      </c>
      <c r="BJ217" s="41">
        <v>124.9</v>
      </c>
      <c r="BK217" s="41">
        <v>124.1</v>
      </c>
      <c r="BL217" s="41">
        <v>126.1</v>
      </c>
      <c r="BM217" s="41">
        <v>129</v>
      </c>
      <c r="BN217" s="41">
        <v>127</v>
      </c>
      <c r="BO217" s="41">
        <v>125.5</v>
      </c>
      <c r="BP217" s="41">
        <v>125.7</v>
      </c>
      <c r="BQ217" s="41">
        <v>125.7</v>
      </c>
      <c r="BR217" s="41">
        <v>125.7</v>
      </c>
      <c r="BS217" s="41">
        <v>125.7</v>
      </c>
      <c r="BT217" s="41">
        <v>125.7</v>
      </c>
      <c r="BU217" s="41">
        <v>125.7</v>
      </c>
      <c r="BV217" s="41">
        <v>128.6</v>
      </c>
      <c r="BW217" s="41">
        <v>128</v>
      </c>
      <c r="BX217" s="41">
        <v>133.30000000000001</v>
      </c>
      <c r="BY217" s="41">
        <v>135.6</v>
      </c>
      <c r="BZ217" s="41">
        <v>136.1</v>
      </c>
      <c r="CA217" s="41">
        <v>136.6</v>
      </c>
      <c r="CB217" s="41">
        <v>136.6</v>
      </c>
      <c r="CC217" s="41">
        <v>138.80000000000001</v>
      </c>
      <c r="CD217" s="41">
        <v>139.19999999999999</v>
      </c>
      <c r="CE217" s="41">
        <v>139.4</v>
      </c>
      <c r="CF217" s="41">
        <v>139.6</v>
      </c>
      <c r="CG217" s="41">
        <v>140</v>
      </c>
      <c r="CH217" s="41">
        <v>140.1</v>
      </c>
      <c r="CI217" s="41">
        <v>140.1</v>
      </c>
      <c r="CJ217" s="41">
        <v>140.1</v>
      </c>
      <c r="CK217" s="41">
        <v>141.19999999999999</v>
      </c>
      <c r="CL217" s="41">
        <v>141.4</v>
      </c>
    </row>
    <row r="218" spans="1:90" x14ac:dyDescent="0.25">
      <c r="A218" s="38" t="s">
        <v>2033</v>
      </c>
      <c r="B218" s="38" t="s">
        <v>2034</v>
      </c>
      <c r="C218" s="39">
        <v>1.76247</v>
      </c>
      <c r="D218" s="41">
        <v>100.4</v>
      </c>
      <c r="E218" s="41">
        <v>100.8</v>
      </c>
      <c r="F218" s="41">
        <v>101.3</v>
      </c>
      <c r="G218" s="41">
        <v>103.6</v>
      </c>
      <c r="H218" s="41">
        <v>104</v>
      </c>
      <c r="I218" s="41">
        <v>103.9</v>
      </c>
      <c r="J218" s="41">
        <v>103.9</v>
      </c>
      <c r="K218" s="41">
        <v>103.6</v>
      </c>
      <c r="L218" s="41">
        <v>104</v>
      </c>
      <c r="M218" s="41">
        <v>104.3</v>
      </c>
      <c r="N218" s="41">
        <v>104.7</v>
      </c>
      <c r="O218" s="41">
        <v>105.1</v>
      </c>
      <c r="P218" s="41">
        <v>106</v>
      </c>
      <c r="Q218" s="41">
        <v>106.3</v>
      </c>
      <c r="R218" s="41">
        <v>106.5</v>
      </c>
      <c r="S218" s="41">
        <v>108.7</v>
      </c>
      <c r="T218" s="41">
        <v>109.1</v>
      </c>
      <c r="U218" s="41">
        <v>109.2</v>
      </c>
      <c r="V218" s="41">
        <v>109.6</v>
      </c>
      <c r="W218" s="41">
        <v>110</v>
      </c>
      <c r="X218" s="41">
        <v>110.1</v>
      </c>
      <c r="Y218" s="41">
        <v>109.9</v>
      </c>
      <c r="Z218" s="41">
        <v>110.5</v>
      </c>
      <c r="AA218" s="41">
        <v>110.6</v>
      </c>
      <c r="AB218" s="41">
        <v>110.5</v>
      </c>
      <c r="AC218" s="41">
        <v>110.3</v>
      </c>
      <c r="AD218" s="41">
        <v>111.5</v>
      </c>
      <c r="AE218" s="41">
        <v>112.5</v>
      </c>
      <c r="AF218" s="41">
        <v>114.6</v>
      </c>
      <c r="AG218" s="41">
        <v>114.8</v>
      </c>
      <c r="AH218" s="41">
        <v>115.3</v>
      </c>
      <c r="AI218" s="41">
        <v>115.3</v>
      </c>
      <c r="AJ218" s="41">
        <v>115.5</v>
      </c>
      <c r="AK218" s="41">
        <v>116.3</v>
      </c>
      <c r="AL218" s="41">
        <v>117.5</v>
      </c>
      <c r="AM218" s="41">
        <v>117.5</v>
      </c>
      <c r="AN218" s="41">
        <v>122</v>
      </c>
      <c r="AO218" s="41">
        <v>122.1</v>
      </c>
      <c r="AP218" s="41">
        <v>122.7</v>
      </c>
      <c r="AQ218" s="41">
        <v>125.5</v>
      </c>
      <c r="AR218" s="41">
        <v>127.3</v>
      </c>
      <c r="AS218" s="41">
        <v>127.6</v>
      </c>
      <c r="AT218" s="41">
        <v>129.19999999999999</v>
      </c>
      <c r="AU218" s="41">
        <v>127</v>
      </c>
      <c r="AV218" s="41">
        <v>127.1</v>
      </c>
      <c r="AW218" s="41">
        <v>127.6</v>
      </c>
      <c r="AX218" s="41">
        <v>128</v>
      </c>
      <c r="AY218" s="41">
        <v>128.69999999999999</v>
      </c>
      <c r="AZ218" s="41">
        <v>129.6</v>
      </c>
      <c r="BA218" s="41">
        <v>131.1</v>
      </c>
      <c r="BB218" s="41">
        <v>131.30000000000001</v>
      </c>
      <c r="BC218" s="41">
        <v>133.6</v>
      </c>
      <c r="BD218" s="41">
        <v>133.69999999999999</v>
      </c>
      <c r="BE218" s="41">
        <v>133.9</v>
      </c>
      <c r="BF218" s="41">
        <v>133.9</v>
      </c>
      <c r="BG218" s="41">
        <v>135.1</v>
      </c>
      <c r="BH218" s="41">
        <v>135.80000000000001</v>
      </c>
      <c r="BI218" s="41">
        <v>135.80000000000001</v>
      </c>
      <c r="BJ218" s="41">
        <v>136.30000000000001</v>
      </c>
      <c r="BK218" s="41">
        <v>137.1</v>
      </c>
      <c r="BL218" s="41">
        <v>137.4</v>
      </c>
      <c r="BM218" s="41">
        <v>139.5</v>
      </c>
      <c r="BN218" s="41">
        <v>142</v>
      </c>
      <c r="BO218" s="41">
        <v>144</v>
      </c>
      <c r="BP218" s="41">
        <v>143.69999999999999</v>
      </c>
      <c r="BQ218" s="41">
        <v>143.80000000000001</v>
      </c>
      <c r="BR218" s="41">
        <v>143.69999999999999</v>
      </c>
      <c r="BS218" s="41">
        <v>144.30000000000001</v>
      </c>
      <c r="BT218" s="41">
        <v>144.4</v>
      </c>
      <c r="BU218" s="41">
        <v>144.5</v>
      </c>
      <c r="BV218" s="41">
        <v>144.5</v>
      </c>
      <c r="BW218" s="41">
        <v>144.9</v>
      </c>
      <c r="BX218" s="41">
        <v>150.6</v>
      </c>
      <c r="BY218" s="41">
        <v>151.5</v>
      </c>
      <c r="BZ218" s="41">
        <v>154.5</v>
      </c>
      <c r="CA218" s="41">
        <v>155.1</v>
      </c>
      <c r="CB218" s="41">
        <v>157.69999999999999</v>
      </c>
      <c r="CC218" s="41">
        <v>161.9</v>
      </c>
      <c r="CD218" s="41">
        <v>161.80000000000001</v>
      </c>
      <c r="CE218" s="41">
        <v>163.80000000000001</v>
      </c>
      <c r="CF218" s="41">
        <v>164</v>
      </c>
      <c r="CG218" s="41">
        <v>162.80000000000001</v>
      </c>
      <c r="CH218" s="41">
        <v>163.6</v>
      </c>
      <c r="CI218" s="41">
        <v>165.3</v>
      </c>
      <c r="CJ218" s="41">
        <v>167.1</v>
      </c>
      <c r="CK218" s="41">
        <v>167.8</v>
      </c>
      <c r="CL218" s="41">
        <v>168.3</v>
      </c>
    </row>
    <row r="219" spans="1:90" x14ac:dyDescent="0.25">
      <c r="A219" s="38" t="s">
        <v>2035</v>
      </c>
      <c r="B219" s="38" t="s">
        <v>2036</v>
      </c>
      <c r="C219" s="39">
        <v>0.38518999999999998</v>
      </c>
      <c r="D219" s="41">
        <v>99.8</v>
      </c>
      <c r="E219" s="41">
        <v>101.4</v>
      </c>
      <c r="F219" s="41">
        <v>102.1</v>
      </c>
      <c r="G219" s="41">
        <v>106.2</v>
      </c>
      <c r="H219" s="41">
        <v>106.4</v>
      </c>
      <c r="I219" s="41">
        <v>105.9</v>
      </c>
      <c r="J219" s="41">
        <v>105.2</v>
      </c>
      <c r="K219" s="41">
        <v>104.4</v>
      </c>
      <c r="L219" s="41">
        <v>104.8</v>
      </c>
      <c r="M219" s="41">
        <v>105.7</v>
      </c>
      <c r="N219" s="41">
        <v>106.1</v>
      </c>
      <c r="O219" s="41">
        <v>106</v>
      </c>
      <c r="P219" s="41">
        <v>106</v>
      </c>
      <c r="Q219" s="41">
        <v>106</v>
      </c>
      <c r="R219" s="41">
        <v>106.4</v>
      </c>
      <c r="S219" s="41">
        <v>105.1</v>
      </c>
      <c r="T219" s="41">
        <v>105.4</v>
      </c>
      <c r="U219" s="41">
        <v>105.3</v>
      </c>
      <c r="V219" s="41">
        <v>107.2</v>
      </c>
      <c r="W219" s="41">
        <v>108.1</v>
      </c>
      <c r="X219" s="41">
        <v>108.3</v>
      </c>
      <c r="Y219" s="41">
        <v>107.8</v>
      </c>
      <c r="Z219" s="41">
        <v>108.2</v>
      </c>
      <c r="AA219" s="41">
        <v>108.4</v>
      </c>
      <c r="AB219" s="41">
        <v>109.2</v>
      </c>
      <c r="AC219" s="41">
        <v>108.2</v>
      </c>
      <c r="AD219" s="41">
        <v>107.7</v>
      </c>
      <c r="AE219" s="41">
        <v>106.8</v>
      </c>
      <c r="AF219" s="41">
        <v>107.5</v>
      </c>
      <c r="AG219" s="41">
        <v>106.6</v>
      </c>
      <c r="AH219" s="41">
        <v>107</v>
      </c>
      <c r="AI219" s="41">
        <v>106.9</v>
      </c>
      <c r="AJ219" s="41">
        <v>106.8</v>
      </c>
      <c r="AK219" s="41">
        <v>106.6</v>
      </c>
      <c r="AL219" s="41">
        <v>107</v>
      </c>
      <c r="AM219" s="41">
        <v>108.8</v>
      </c>
      <c r="AN219" s="41">
        <v>110.2</v>
      </c>
      <c r="AO219" s="41">
        <v>110.4</v>
      </c>
      <c r="AP219" s="41">
        <v>110.2</v>
      </c>
      <c r="AQ219" s="41">
        <v>111.4</v>
      </c>
      <c r="AR219" s="41">
        <v>112.5</v>
      </c>
      <c r="AS219" s="41">
        <v>112.9</v>
      </c>
      <c r="AT219" s="41">
        <v>113.4</v>
      </c>
      <c r="AU219" s="41">
        <v>113.7</v>
      </c>
      <c r="AV219" s="41">
        <v>114.9</v>
      </c>
      <c r="AW219" s="41">
        <v>114.7</v>
      </c>
      <c r="AX219" s="41">
        <v>114.7</v>
      </c>
      <c r="AY219" s="41">
        <v>114.4</v>
      </c>
      <c r="AZ219" s="41">
        <v>115.2</v>
      </c>
      <c r="BA219" s="41">
        <v>115.2</v>
      </c>
      <c r="BB219" s="41">
        <v>115.4</v>
      </c>
      <c r="BC219" s="41">
        <v>115.9</v>
      </c>
      <c r="BD219" s="41">
        <v>115.7</v>
      </c>
      <c r="BE219" s="41">
        <v>116.2</v>
      </c>
      <c r="BF219" s="41">
        <v>116.1</v>
      </c>
      <c r="BG219" s="41">
        <v>116</v>
      </c>
      <c r="BH219" s="41">
        <v>115.9</v>
      </c>
      <c r="BI219" s="41">
        <v>117.4</v>
      </c>
      <c r="BJ219" s="41">
        <v>117.1</v>
      </c>
      <c r="BK219" s="41">
        <v>117.1</v>
      </c>
      <c r="BL219" s="41">
        <v>116.5</v>
      </c>
      <c r="BM219" s="41">
        <v>115.8</v>
      </c>
      <c r="BN219" s="41">
        <v>116.3</v>
      </c>
      <c r="BO219" s="41">
        <v>117.9</v>
      </c>
      <c r="BP219" s="41">
        <v>117.8</v>
      </c>
      <c r="BQ219" s="41">
        <v>117.9</v>
      </c>
      <c r="BR219" s="41">
        <v>117.9</v>
      </c>
      <c r="BS219" s="41">
        <v>117.8</v>
      </c>
      <c r="BT219" s="41">
        <v>117.8</v>
      </c>
      <c r="BU219" s="41">
        <v>117.9</v>
      </c>
      <c r="BV219" s="41">
        <v>117.8</v>
      </c>
      <c r="BW219" s="41">
        <v>117.8</v>
      </c>
      <c r="BX219" s="41">
        <v>117.7</v>
      </c>
      <c r="BY219" s="41">
        <v>120.6</v>
      </c>
      <c r="BZ219" s="41">
        <v>120.4</v>
      </c>
      <c r="CA219" s="41">
        <v>120.8</v>
      </c>
      <c r="CB219" s="41">
        <v>120.7</v>
      </c>
      <c r="CC219" s="41">
        <v>121.6</v>
      </c>
      <c r="CD219" s="41">
        <v>121.5</v>
      </c>
      <c r="CE219" s="41">
        <v>121.8</v>
      </c>
      <c r="CF219" s="41">
        <v>123.1</v>
      </c>
      <c r="CG219" s="41">
        <v>123.7</v>
      </c>
      <c r="CH219" s="41">
        <v>123.6</v>
      </c>
      <c r="CI219" s="41">
        <v>123.7</v>
      </c>
      <c r="CJ219" s="41">
        <v>123.7</v>
      </c>
      <c r="CK219" s="41">
        <v>123.6</v>
      </c>
      <c r="CL219" s="41">
        <v>123.6</v>
      </c>
    </row>
    <row r="220" spans="1:90" x14ac:dyDescent="0.25">
      <c r="A220" s="38" t="s">
        <v>2037</v>
      </c>
      <c r="B220" s="38" t="s">
        <v>2038</v>
      </c>
      <c r="C220" s="39">
        <v>0.23180999999999999</v>
      </c>
      <c r="D220" s="41">
        <v>99.6</v>
      </c>
      <c r="E220" s="41">
        <v>101.6</v>
      </c>
      <c r="F220" s="41">
        <v>101.6</v>
      </c>
      <c r="G220" s="41">
        <v>108.1</v>
      </c>
      <c r="H220" s="41">
        <v>109.6</v>
      </c>
      <c r="I220" s="41">
        <v>109.6</v>
      </c>
      <c r="J220" s="41">
        <v>109.6</v>
      </c>
      <c r="K220" s="41">
        <v>109.6</v>
      </c>
      <c r="L220" s="41">
        <v>109.6</v>
      </c>
      <c r="M220" s="41">
        <v>109.6</v>
      </c>
      <c r="N220" s="41">
        <v>109.6</v>
      </c>
      <c r="O220" s="41">
        <v>109.6</v>
      </c>
      <c r="P220" s="41">
        <v>109.6</v>
      </c>
      <c r="Q220" s="41">
        <v>109.6</v>
      </c>
      <c r="R220" s="41">
        <v>109.6</v>
      </c>
      <c r="S220" s="41">
        <v>107.1</v>
      </c>
      <c r="T220" s="41">
        <v>107.1</v>
      </c>
      <c r="U220" s="41">
        <v>107.1</v>
      </c>
      <c r="V220" s="41">
        <v>107.1</v>
      </c>
      <c r="W220" s="41">
        <v>107</v>
      </c>
      <c r="X220" s="41">
        <v>106.6</v>
      </c>
      <c r="Y220" s="41">
        <v>106.6</v>
      </c>
      <c r="Z220" s="41">
        <v>106.1</v>
      </c>
      <c r="AA220" s="41">
        <v>106.1</v>
      </c>
      <c r="AB220" s="41">
        <v>107</v>
      </c>
      <c r="AC220" s="41">
        <v>107</v>
      </c>
      <c r="AD220" s="41">
        <v>107</v>
      </c>
      <c r="AE220" s="41">
        <v>107.3</v>
      </c>
      <c r="AF220" s="41">
        <v>108.8</v>
      </c>
      <c r="AG220" s="41">
        <v>108.8</v>
      </c>
      <c r="AH220" s="41">
        <v>110.1</v>
      </c>
      <c r="AI220" s="41">
        <v>110.1</v>
      </c>
      <c r="AJ220" s="41">
        <v>110.1</v>
      </c>
      <c r="AK220" s="41">
        <v>110.1</v>
      </c>
      <c r="AL220" s="41">
        <v>110.1</v>
      </c>
      <c r="AM220" s="41">
        <v>111.9</v>
      </c>
      <c r="AN220" s="41">
        <v>113.3</v>
      </c>
      <c r="AO220" s="41">
        <v>113.3</v>
      </c>
      <c r="AP220" s="41">
        <v>113.3</v>
      </c>
      <c r="AQ220" s="41">
        <v>115.2</v>
      </c>
      <c r="AR220" s="41">
        <v>115.2</v>
      </c>
      <c r="AS220" s="41">
        <v>115.9</v>
      </c>
      <c r="AT220" s="41">
        <v>115.9</v>
      </c>
      <c r="AU220" s="41">
        <v>115.9</v>
      </c>
      <c r="AV220" s="41">
        <v>116.2</v>
      </c>
      <c r="AW220" s="41">
        <v>116.2</v>
      </c>
      <c r="AX220" s="41">
        <v>116.2</v>
      </c>
      <c r="AY220" s="41">
        <v>117.5</v>
      </c>
      <c r="AZ220" s="41">
        <v>116.1</v>
      </c>
      <c r="BA220" s="41">
        <v>116.1</v>
      </c>
      <c r="BB220" s="41">
        <v>116.1</v>
      </c>
      <c r="BC220" s="41">
        <v>116.1</v>
      </c>
      <c r="BD220" s="41">
        <v>116.1</v>
      </c>
      <c r="BE220" s="41">
        <v>117.3</v>
      </c>
      <c r="BF220" s="41">
        <v>117.3</v>
      </c>
      <c r="BG220" s="41">
        <v>117.3</v>
      </c>
      <c r="BH220" s="41">
        <v>117.3</v>
      </c>
      <c r="BI220" s="41">
        <v>117.4</v>
      </c>
      <c r="BJ220" s="41">
        <v>117.4</v>
      </c>
      <c r="BK220" s="41">
        <v>117.4</v>
      </c>
      <c r="BL220" s="41">
        <v>117.4</v>
      </c>
      <c r="BM220" s="41">
        <v>117.4</v>
      </c>
      <c r="BN220" s="41">
        <v>117.5</v>
      </c>
      <c r="BO220" s="41">
        <v>117.6</v>
      </c>
      <c r="BP220" s="41">
        <v>117.4</v>
      </c>
      <c r="BQ220" s="41">
        <v>117.3</v>
      </c>
      <c r="BR220" s="41">
        <v>117.3</v>
      </c>
      <c r="BS220" s="41">
        <v>117.3</v>
      </c>
      <c r="BT220" s="41">
        <v>117.3</v>
      </c>
      <c r="BU220" s="41">
        <v>117.3</v>
      </c>
      <c r="BV220" s="41">
        <v>117.3</v>
      </c>
      <c r="BW220" s="41">
        <v>117.3</v>
      </c>
      <c r="BX220" s="41">
        <v>117.8</v>
      </c>
      <c r="BY220" s="41">
        <v>118.6</v>
      </c>
      <c r="BZ220" s="41">
        <v>118.6</v>
      </c>
      <c r="CA220" s="41">
        <v>118.6</v>
      </c>
      <c r="CB220" s="41">
        <v>119.3</v>
      </c>
      <c r="CC220" s="41">
        <v>119.6</v>
      </c>
      <c r="CD220" s="41">
        <v>119.6</v>
      </c>
      <c r="CE220" s="41">
        <v>119.6</v>
      </c>
      <c r="CF220" s="41">
        <v>119.6</v>
      </c>
      <c r="CG220" s="41">
        <v>119.6</v>
      </c>
      <c r="CH220" s="41">
        <v>119.6</v>
      </c>
      <c r="CI220" s="41">
        <v>119.6</v>
      </c>
      <c r="CJ220" s="41">
        <v>119.6</v>
      </c>
      <c r="CK220" s="41">
        <v>119.6</v>
      </c>
      <c r="CL220" s="41">
        <v>119.6</v>
      </c>
    </row>
    <row r="221" spans="1:90" x14ac:dyDescent="0.25">
      <c r="A221" s="38" t="s">
        <v>2039</v>
      </c>
      <c r="B221" s="38" t="s">
        <v>2040</v>
      </c>
      <c r="C221" s="39">
        <v>7.6189999999999994E-2</v>
      </c>
      <c r="D221" s="41">
        <v>100</v>
      </c>
      <c r="E221" s="41">
        <v>100</v>
      </c>
      <c r="F221" s="41">
        <v>100</v>
      </c>
      <c r="G221" s="41">
        <v>100.3</v>
      </c>
      <c r="H221" s="41">
        <v>100.3</v>
      </c>
      <c r="I221" s="41">
        <v>100.3</v>
      </c>
      <c r="J221" s="41">
        <v>100.6</v>
      </c>
      <c r="K221" s="41">
        <v>99.8</v>
      </c>
      <c r="L221" s="41">
        <v>99.8</v>
      </c>
      <c r="M221" s="41">
        <v>106.2</v>
      </c>
      <c r="N221" s="41">
        <v>110.7</v>
      </c>
      <c r="O221" s="41">
        <v>111.5</v>
      </c>
      <c r="P221" s="41">
        <v>112.9</v>
      </c>
      <c r="Q221" s="41">
        <v>112.9</v>
      </c>
      <c r="R221" s="41">
        <v>113.4</v>
      </c>
      <c r="S221" s="41">
        <v>113.9</v>
      </c>
      <c r="T221" s="41">
        <v>113.9</v>
      </c>
      <c r="U221" s="41">
        <v>113.9</v>
      </c>
      <c r="V221" s="41">
        <v>115.8</v>
      </c>
      <c r="W221" s="41">
        <v>119.2</v>
      </c>
      <c r="X221" s="41">
        <v>120.3</v>
      </c>
      <c r="Y221" s="41">
        <v>120.3</v>
      </c>
      <c r="Z221" s="41">
        <v>120.3</v>
      </c>
      <c r="AA221" s="41">
        <v>120.3</v>
      </c>
      <c r="AB221" s="41">
        <v>121.3</v>
      </c>
      <c r="AC221" s="41">
        <v>121.3</v>
      </c>
      <c r="AD221" s="41">
        <v>121.3</v>
      </c>
      <c r="AE221" s="41">
        <v>121.3</v>
      </c>
      <c r="AF221" s="41">
        <v>121.3</v>
      </c>
      <c r="AG221" s="41">
        <v>118</v>
      </c>
      <c r="AH221" s="41">
        <v>118</v>
      </c>
      <c r="AI221" s="41">
        <v>118</v>
      </c>
      <c r="AJ221" s="41">
        <v>118</v>
      </c>
      <c r="AK221" s="41">
        <v>118</v>
      </c>
      <c r="AL221" s="41">
        <v>118.6</v>
      </c>
      <c r="AM221" s="41">
        <v>119.1</v>
      </c>
      <c r="AN221" s="41">
        <v>120.8</v>
      </c>
      <c r="AO221" s="41">
        <v>121.2</v>
      </c>
      <c r="AP221" s="41">
        <v>119.9</v>
      </c>
      <c r="AQ221" s="41">
        <v>119.9</v>
      </c>
      <c r="AR221" s="41">
        <v>125.3</v>
      </c>
      <c r="AS221" s="41">
        <v>123.9</v>
      </c>
      <c r="AT221" s="41">
        <v>123.9</v>
      </c>
      <c r="AU221" s="41">
        <v>123.9</v>
      </c>
      <c r="AV221" s="41">
        <v>123.9</v>
      </c>
      <c r="AW221" s="41">
        <v>123.9</v>
      </c>
      <c r="AX221" s="41">
        <v>124.3</v>
      </c>
      <c r="AY221" s="41">
        <v>120.8</v>
      </c>
      <c r="AZ221" s="41">
        <v>124.7</v>
      </c>
      <c r="BA221" s="41">
        <v>124.7</v>
      </c>
      <c r="BB221" s="41">
        <v>121.5</v>
      </c>
      <c r="BC221" s="41">
        <v>124.2</v>
      </c>
      <c r="BD221" s="41">
        <v>123.3</v>
      </c>
      <c r="BE221" s="41">
        <v>122.6</v>
      </c>
      <c r="BF221" s="41">
        <v>122</v>
      </c>
      <c r="BG221" s="41">
        <v>122</v>
      </c>
      <c r="BH221" s="41">
        <v>122</v>
      </c>
      <c r="BI221" s="41">
        <v>129.19999999999999</v>
      </c>
      <c r="BJ221" s="41">
        <v>128.19999999999999</v>
      </c>
      <c r="BK221" s="41">
        <v>128.19999999999999</v>
      </c>
      <c r="BL221" s="41">
        <v>124.8</v>
      </c>
      <c r="BM221" s="41">
        <v>122.9</v>
      </c>
      <c r="BN221" s="41">
        <v>122.9</v>
      </c>
      <c r="BO221" s="41">
        <v>124.5</v>
      </c>
      <c r="BP221" s="41">
        <v>124.6</v>
      </c>
      <c r="BQ221" s="41">
        <v>125.2</v>
      </c>
      <c r="BR221" s="41">
        <v>125.2</v>
      </c>
      <c r="BS221" s="41">
        <v>125.2</v>
      </c>
      <c r="BT221" s="41">
        <v>125.2</v>
      </c>
      <c r="BU221" s="41">
        <v>125.2</v>
      </c>
      <c r="BV221" s="41">
        <v>125.2</v>
      </c>
      <c r="BW221" s="41">
        <v>125.2</v>
      </c>
      <c r="BX221" s="41">
        <v>125.4</v>
      </c>
      <c r="BY221" s="41">
        <v>125.5</v>
      </c>
      <c r="BZ221" s="41">
        <v>123.9</v>
      </c>
      <c r="CA221" s="41">
        <v>125.6</v>
      </c>
      <c r="CB221" s="41">
        <v>125.5</v>
      </c>
      <c r="CC221" s="41">
        <v>125.2</v>
      </c>
      <c r="CD221" s="41">
        <v>125.2</v>
      </c>
      <c r="CE221" s="41">
        <v>125.2</v>
      </c>
      <c r="CF221" s="41">
        <v>125.2</v>
      </c>
      <c r="CG221" s="41">
        <v>125.2</v>
      </c>
      <c r="CH221" s="41">
        <v>125.2</v>
      </c>
      <c r="CI221" s="41">
        <v>125.2</v>
      </c>
      <c r="CJ221" s="41">
        <v>125.2</v>
      </c>
      <c r="CK221" s="41">
        <v>125.2</v>
      </c>
      <c r="CL221" s="41">
        <v>125.2</v>
      </c>
    </row>
    <row r="222" spans="1:90" x14ac:dyDescent="0.25">
      <c r="A222" s="38" t="s">
        <v>2041</v>
      </c>
      <c r="B222" s="38" t="s">
        <v>2042</v>
      </c>
      <c r="C222" s="39">
        <v>7.7189999999999995E-2</v>
      </c>
      <c r="D222" s="41">
        <v>100.1</v>
      </c>
      <c r="E222" s="41">
        <v>102.4</v>
      </c>
      <c r="F222" s="41">
        <v>105.8</v>
      </c>
      <c r="G222" s="41">
        <v>106.4</v>
      </c>
      <c r="H222" s="41">
        <v>102.8</v>
      </c>
      <c r="I222" s="41">
        <v>100.6</v>
      </c>
      <c r="J222" s="41">
        <v>96.6</v>
      </c>
      <c r="K222" s="41">
        <v>93.5</v>
      </c>
      <c r="L222" s="41">
        <v>95.3</v>
      </c>
      <c r="M222" s="41">
        <v>93.5</v>
      </c>
      <c r="N222" s="41">
        <v>90.8</v>
      </c>
      <c r="O222" s="41">
        <v>89.9</v>
      </c>
      <c r="P222" s="41">
        <v>88.7</v>
      </c>
      <c r="Q222" s="41">
        <v>88.5</v>
      </c>
      <c r="R222" s="41">
        <v>89.8</v>
      </c>
      <c r="S222" s="41">
        <v>90.4</v>
      </c>
      <c r="T222" s="41">
        <v>91.7</v>
      </c>
      <c r="U222" s="41">
        <v>91.6</v>
      </c>
      <c r="V222" s="41">
        <v>99.2</v>
      </c>
      <c r="W222" s="41">
        <v>100.5</v>
      </c>
      <c r="X222" s="41">
        <v>101.8</v>
      </c>
      <c r="Y222" s="41">
        <v>99.3</v>
      </c>
      <c r="Z222" s="41">
        <v>102.8</v>
      </c>
      <c r="AA222" s="41">
        <v>103.5</v>
      </c>
      <c r="AB222" s="41">
        <v>103.7</v>
      </c>
      <c r="AC222" s="41">
        <v>98.7</v>
      </c>
      <c r="AD222" s="41">
        <v>96.3</v>
      </c>
      <c r="AE222" s="41">
        <v>91.2</v>
      </c>
      <c r="AF222" s="41">
        <v>90</v>
      </c>
      <c r="AG222" s="41">
        <v>88.9</v>
      </c>
      <c r="AH222" s="41">
        <v>86.6</v>
      </c>
      <c r="AI222" s="41">
        <v>86.5</v>
      </c>
      <c r="AJ222" s="41">
        <v>85.8</v>
      </c>
      <c r="AK222" s="41">
        <v>84.9</v>
      </c>
      <c r="AL222" s="41">
        <v>86.3</v>
      </c>
      <c r="AM222" s="41">
        <v>89.3</v>
      </c>
      <c r="AN222" s="41">
        <v>90.6</v>
      </c>
      <c r="AO222" s="41">
        <v>91.1</v>
      </c>
      <c r="AP222" s="41">
        <v>91.1</v>
      </c>
      <c r="AQ222" s="41">
        <v>91.6</v>
      </c>
      <c r="AR222" s="41">
        <v>91.7</v>
      </c>
      <c r="AS222" s="41">
        <v>93</v>
      </c>
      <c r="AT222" s="41">
        <v>95.4</v>
      </c>
      <c r="AU222" s="41">
        <v>97</v>
      </c>
      <c r="AV222" s="41">
        <v>102.1</v>
      </c>
      <c r="AW222" s="41">
        <v>100.9</v>
      </c>
      <c r="AX222" s="41">
        <v>100.6</v>
      </c>
      <c r="AY222" s="41">
        <v>98.9</v>
      </c>
      <c r="AZ222" s="41">
        <v>102.9</v>
      </c>
      <c r="BA222" s="41">
        <v>103</v>
      </c>
      <c r="BB222" s="41">
        <v>107.5</v>
      </c>
      <c r="BC222" s="41">
        <v>107</v>
      </c>
      <c r="BD222" s="41">
        <v>106.9</v>
      </c>
      <c r="BE222" s="41">
        <v>106.7</v>
      </c>
      <c r="BF222" s="41">
        <v>106.5</v>
      </c>
      <c r="BG222" s="41">
        <v>106.1</v>
      </c>
      <c r="BH222" s="41">
        <v>105.7</v>
      </c>
      <c r="BI222" s="41">
        <v>105.9</v>
      </c>
      <c r="BJ222" s="41">
        <v>105.2</v>
      </c>
      <c r="BK222" s="41">
        <v>105.2</v>
      </c>
      <c r="BL222" s="41">
        <v>105.6</v>
      </c>
      <c r="BM222" s="41">
        <v>103.9</v>
      </c>
      <c r="BN222" s="41">
        <v>106</v>
      </c>
      <c r="BO222" s="41">
        <v>112.3</v>
      </c>
      <c r="BP222" s="41">
        <v>112.4</v>
      </c>
      <c r="BQ222" s="41">
        <v>112.4</v>
      </c>
      <c r="BR222" s="41">
        <v>112.4</v>
      </c>
      <c r="BS222" s="41">
        <v>112.1</v>
      </c>
      <c r="BT222" s="41">
        <v>112.2</v>
      </c>
      <c r="BU222" s="41">
        <v>112.4</v>
      </c>
      <c r="BV222" s="41">
        <v>112.2</v>
      </c>
      <c r="BW222" s="41">
        <v>111.7</v>
      </c>
      <c r="BX222" s="41">
        <v>109.7</v>
      </c>
      <c r="BY222" s="41">
        <v>121.8</v>
      </c>
      <c r="BZ222" s="41">
        <v>122.4</v>
      </c>
      <c r="CA222" s="41">
        <v>122.6</v>
      </c>
      <c r="CB222" s="41">
        <v>120</v>
      </c>
      <c r="CC222" s="41">
        <v>124.1</v>
      </c>
      <c r="CD222" s="41">
        <v>123.7</v>
      </c>
      <c r="CE222" s="41">
        <v>125.3</v>
      </c>
      <c r="CF222" s="41">
        <v>131.30000000000001</v>
      </c>
      <c r="CG222" s="41">
        <v>134.19999999999999</v>
      </c>
      <c r="CH222" s="41">
        <v>134.19999999999999</v>
      </c>
      <c r="CI222" s="41">
        <v>134.30000000000001</v>
      </c>
      <c r="CJ222" s="41">
        <v>134.4</v>
      </c>
      <c r="CK222" s="41">
        <v>134.19999999999999</v>
      </c>
      <c r="CL222" s="41">
        <v>134.19999999999999</v>
      </c>
    </row>
    <row r="223" spans="1:90" x14ac:dyDescent="0.25">
      <c r="A223" s="38" t="s">
        <v>2043</v>
      </c>
      <c r="B223" s="38" t="s">
        <v>2044</v>
      </c>
      <c r="C223" s="39">
        <v>0.15295</v>
      </c>
      <c r="D223" s="41">
        <v>103.8</v>
      </c>
      <c r="E223" s="41">
        <v>101.9</v>
      </c>
      <c r="F223" s="41">
        <v>102.1</v>
      </c>
      <c r="G223" s="41">
        <v>105.5</v>
      </c>
      <c r="H223" s="41">
        <v>106.8</v>
      </c>
      <c r="I223" s="41">
        <v>109.2</v>
      </c>
      <c r="J223" s="41">
        <v>109.2</v>
      </c>
      <c r="K223" s="41">
        <v>109.2</v>
      </c>
      <c r="L223" s="41">
        <v>109.2</v>
      </c>
      <c r="M223" s="41">
        <v>109.2</v>
      </c>
      <c r="N223" s="41">
        <v>109.2</v>
      </c>
      <c r="O223" s="41">
        <v>109.2</v>
      </c>
      <c r="P223" s="41">
        <v>109.7</v>
      </c>
      <c r="Q223" s="41">
        <v>109.7</v>
      </c>
      <c r="R223" s="41">
        <v>109.7</v>
      </c>
      <c r="S223" s="41">
        <v>116.7</v>
      </c>
      <c r="T223" s="41">
        <v>117.1</v>
      </c>
      <c r="U223" s="41">
        <v>117.1</v>
      </c>
      <c r="V223" s="41">
        <v>117.1</v>
      </c>
      <c r="W223" s="41">
        <v>117.3</v>
      </c>
      <c r="X223" s="41">
        <v>117.3</v>
      </c>
      <c r="Y223" s="41">
        <v>117.4</v>
      </c>
      <c r="Z223" s="41">
        <v>117.8</v>
      </c>
      <c r="AA223" s="41">
        <v>118</v>
      </c>
      <c r="AB223" s="41">
        <v>117.7</v>
      </c>
      <c r="AC223" s="41">
        <v>117.7</v>
      </c>
      <c r="AD223" s="41">
        <v>117.7</v>
      </c>
      <c r="AE223" s="41">
        <v>120.1</v>
      </c>
      <c r="AF223" s="41">
        <v>120.4</v>
      </c>
      <c r="AG223" s="41">
        <v>120.4</v>
      </c>
      <c r="AH223" s="41">
        <v>120.4</v>
      </c>
      <c r="AI223" s="41">
        <v>119.9</v>
      </c>
      <c r="AJ223" s="41">
        <v>119.9</v>
      </c>
      <c r="AK223" s="41">
        <v>119.9</v>
      </c>
      <c r="AL223" s="41">
        <v>119.9</v>
      </c>
      <c r="AM223" s="41">
        <v>120</v>
      </c>
      <c r="AN223" s="41">
        <v>120.9</v>
      </c>
      <c r="AO223" s="41">
        <v>121.3</v>
      </c>
      <c r="AP223" s="41">
        <v>122</v>
      </c>
      <c r="AQ223" s="41">
        <v>122.1</v>
      </c>
      <c r="AR223" s="41">
        <v>122.1</v>
      </c>
      <c r="AS223" s="41">
        <v>122.1</v>
      </c>
      <c r="AT223" s="41">
        <v>122.3</v>
      </c>
      <c r="AU223" s="41">
        <v>122.9</v>
      </c>
      <c r="AV223" s="41">
        <v>122.9</v>
      </c>
      <c r="AW223" s="41">
        <v>123</v>
      </c>
      <c r="AX223" s="41">
        <v>131.4</v>
      </c>
      <c r="AY223" s="41">
        <v>143.19999999999999</v>
      </c>
      <c r="AZ223" s="41">
        <v>142.80000000000001</v>
      </c>
      <c r="BA223" s="41">
        <v>143.4</v>
      </c>
      <c r="BB223" s="41">
        <v>143.30000000000001</v>
      </c>
      <c r="BC223" s="41">
        <v>149.19999999999999</v>
      </c>
      <c r="BD223" s="41">
        <v>149.6</v>
      </c>
      <c r="BE223" s="41">
        <v>150.1</v>
      </c>
      <c r="BF223" s="41">
        <v>150.1</v>
      </c>
      <c r="BG223" s="41">
        <v>150.4</v>
      </c>
      <c r="BH223" s="41">
        <v>150.19999999999999</v>
      </c>
      <c r="BI223" s="41">
        <v>150.5</v>
      </c>
      <c r="BJ223" s="41">
        <v>150.69999999999999</v>
      </c>
      <c r="BK223" s="41">
        <v>150.9</v>
      </c>
      <c r="BL223" s="41">
        <v>149.6</v>
      </c>
      <c r="BM223" s="41">
        <v>154.5</v>
      </c>
      <c r="BN223" s="41">
        <v>150.4</v>
      </c>
      <c r="BO223" s="41">
        <v>158.6</v>
      </c>
      <c r="BP223" s="41">
        <v>155.19999999999999</v>
      </c>
      <c r="BQ223" s="41">
        <v>159.80000000000001</v>
      </c>
      <c r="BR223" s="41">
        <v>159.80000000000001</v>
      </c>
      <c r="BS223" s="41">
        <v>167</v>
      </c>
      <c r="BT223" s="41">
        <v>167.1</v>
      </c>
      <c r="BU223" s="41">
        <v>167.1</v>
      </c>
      <c r="BV223" s="41">
        <v>167.1</v>
      </c>
      <c r="BW223" s="41">
        <v>167.1</v>
      </c>
      <c r="BX223" s="41">
        <v>167.8</v>
      </c>
      <c r="BY223" s="41">
        <v>165</v>
      </c>
      <c r="BZ223" s="41">
        <v>169.8</v>
      </c>
      <c r="CA223" s="41">
        <v>169.8</v>
      </c>
      <c r="CB223" s="41">
        <v>169.8</v>
      </c>
      <c r="CC223" s="41">
        <v>169.8</v>
      </c>
      <c r="CD223" s="41">
        <v>169.6</v>
      </c>
      <c r="CE223" s="41">
        <v>170</v>
      </c>
      <c r="CF223" s="41">
        <v>170</v>
      </c>
      <c r="CG223" s="41">
        <v>170.2</v>
      </c>
      <c r="CH223" s="41">
        <v>170</v>
      </c>
      <c r="CI223" s="41">
        <v>170</v>
      </c>
      <c r="CJ223" s="41">
        <v>170.1</v>
      </c>
      <c r="CK223" s="41">
        <v>170.2</v>
      </c>
      <c r="CL223" s="41">
        <v>170.2</v>
      </c>
    </row>
    <row r="224" spans="1:90" x14ac:dyDescent="0.25">
      <c r="A224" s="38" t="s">
        <v>2045</v>
      </c>
      <c r="B224" s="38" t="s">
        <v>2046</v>
      </c>
      <c r="C224" s="39">
        <v>0.11454</v>
      </c>
      <c r="D224" s="41">
        <v>105.1</v>
      </c>
      <c r="E224" s="41">
        <v>102.6</v>
      </c>
      <c r="F224" s="41">
        <v>102.8</v>
      </c>
      <c r="G224" s="41">
        <v>103.7</v>
      </c>
      <c r="H224" s="41">
        <v>105.4</v>
      </c>
      <c r="I224" s="41">
        <v>107.5</v>
      </c>
      <c r="J224" s="41">
        <v>107.5</v>
      </c>
      <c r="K224" s="41">
        <v>107.5</v>
      </c>
      <c r="L224" s="41">
        <v>107.5</v>
      </c>
      <c r="M224" s="41">
        <v>107.5</v>
      </c>
      <c r="N224" s="41">
        <v>107.5</v>
      </c>
      <c r="O224" s="41">
        <v>107.5</v>
      </c>
      <c r="P224" s="41">
        <v>108.2</v>
      </c>
      <c r="Q224" s="41">
        <v>108.2</v>
      </c>
      <c r="R224" s="41">
        <v>108.2</v>
      </c>
      <c r="S224" s="41">
        <v>112.4</v>
      </c>
      <c r="T224" s="41">
        <v>113</v>
      </c>
      <c r="U224" s="41">
        <v>113</v>
      </c>
      <c r="V224" s="41">
        <v>113</v>
      </c>
      <c r="W224" s="41">
        <v>113.2</v>
      </c>
      <c r="X224" s="41">
        <v>113.2</v>
      </c>
      <c r="Y224" s="41">
        <v>113.4</v>
      </c>
      <c r="Z224" s="41">
        <v>113.4</v>
      </c>
      <c r="AA224" s="41">
        <v>113.4</v>
      </c>
      <c r="AB224" s="41">
        <v>113.4</v>
      </c>
      <c r="AC224" s="41">
        <v>113.4</v>
      </c>
      <c r="AD224" s="41">
        <v>113.4</v>
      </c>
      <c r="AE224" s="41">
        <v>114.1</v>
      </c>
      <c r="AF224" s="41">
        <v>114.6</v>
      </c>
      <c r="AG224" s="41">
        <v>114.6</v>
      </c>
      <c r="AH224" s="41">
        <v>114.6</v>
      </c>
      <c r="AI224" s="41">
        <v>114.6</v>
      </c>
      <c r="AJ224" s="41">
        <v>114.6</v>
      </c>
      <c r="AK224" s="41">
        <v>114.6</v>
      </c>
      <c r="AL224" s="41">
        <v>114.6</v>
      </c>
      <c r="AM224" s="41">
        <v>114.6</v>
      </c>
      <c r="AN224" s="41">
        <v>115.8</v>
      </c>
      <c r="AO224" s="41">
        <v>116.3</v>
      </c>
      <c r="AP224" s="41">
        <v>117.3</v>
      </c>
      <c r="AQ224" s="41">
        <v>117.4</v>
      </c>
      <c r="AR224" s="41">
        <v>117.4</v>
      </c>
      <c r="AS224" s="41">
        <v>117.4</v>
      </c>
      <c r="AT224" s="41">
        <v>117.7</v>
      </c>
      <c r="AU224" s="41">
        <v>118.4</v>
      </c>
      <c r="AV224" s="41">
        <v>118.4</v>
      </c>
      <c r="AW224" s="41">
        <v>118.4</v>
      </c>
      <c r="AX224" s="41">
        <v>129.4</v>
      </c>
      <c r="AY224" s="41">
        <v>145.1</v>
      </c>
      <c r="AZ224" s="41">
        <v>144.5</v>
      </c>
      <c r="BA224" s="41">
        <v>145.30000000000001</v>
      </c>
      <c r="BB224" s="41">
        <v>145.19999999999999</v>
      </c>
      <c r="BC224" s="41">
        <v>145.19999999999999</v>
      </c>
      <c r="BD224" s="41">
        <v>145.69999999999999</v>
      </c>
      <c r="BE224" s="41">
        <v>146.4</v>
      </c>
      <c r="BF224" s="41">
        <v>146.4</v>
      </c>
      <c r="BG224" s="41">
        <v>146.4</v>
      </c>
      <c r="BH224" s="41">
        <v>146.4</v>
      </c>
      <c r="BI224" s="41">
        <v>146.80000000000001</v>
      </c>
      <c r="BJ224" s="41">
        <v>147</v>
      </c>
      <c r="BK224" s="41">
        <v>147</v>
      </c>
      <c r="BL224" s="41">
        <v>145.30000000000001</v>
      </c>
      <c r="BM224" s="41">
        <v>151.80000000000001</v>
      </c>
      <c r="BN224" s="41">
        <v>146.4</v>
      </c>
      <c r="BO224" s="41">
        <v>154.80000000000001</v>
      </c>
      <c r="BP224" s="41">
        <v>150</v>
      </c>
      <c r="BQ224" s="41">
        <v>156.19999999999999</v>
      </c>
      <c r="BR224" s="41">
        <v>156.19999999999999</v>
      </c>
      <c r="BS224" s="41">
        <v>156.19999999999999</v>
      </c>
      <c r="BT224" s="41">
        <v>156.19999999999999</v>
      </c>
      <c r="BU224" s="41">
        <v>156.19999999999999</v>
      </c>
      <c r="BV224" s="41">
        <v>156.19999999999999</v>
      </c>
      <c r="BW224" s="41">
        <v>156.19999999999999</v>
      </c>
      <c r="BX224" s="41">
        <v>157.19999999999999</v>
      </c>
      <c r="BY224" s="41">
        <v>153.1</v>
      </c>
      <c r="BZ224" s="41">
        <v>159.4</v>
      </c>
      <c r="CA224" s="41">
        <v>159.4</v>
      </c>
      <c r="CB224" s="41">
        <v>159.4</v>
      </c>
      <c r="CC224" s="41">
        <v>159.4</v>
      </c>
      <c r="CD224" s="41">
        <v>159.19999999999999</v>
      </c>
      <c r="CE224" s="41">
        <v>159.69999999999999</v>
      </c>
      <c r="CF224" s="41">
        <v>159.69999999999999</v>
      </c>
      <c r="CG224" s="41">
        <v>160.19999999999999</v>
      </c>
      <c r="CH224" s="41">
        <v>160.19999999999999</v>
      </c>
      <c r="CI224" s="41">
        <v>160.19999999999999</v>
      </c>
      <c r="CJ224" s="41">
        <v>160.30000000000001</v>
      </c>
      <c r="CK224" s="41">
        <v>160.5</v>
      </c>
      <c r="CL224" s="41">
        <v>160.5</v>
      </c>
    </row>
    <row r="225" spans="1:90" x14ac:dyDescent="0.25">
      <c r="A225" s="38" t="s">
        <v>2047</v>
      </c>
      <c r="B225" s="38" t="s">
        <v>2048</v>
      </c>
      <c r="C225" s="39">
        <v>3.841E-2</v>
      </c>
      <c r="D225" s="41">
        <v>100</v>
      </c>
      <c r="E225" s="41">
        <v>100</v>
      </c>
      <c r="F225" s="41">
        <v>100</v>
      </c>
      <c r="G225" s="41">
        <v>110.6</v>
      </c>
      <c r="H225" s="41">
        <v>110.6</v>
      </c>
      <c r="I225" s="41">
        <v>114.3</v>
      </c>
      <c r="J225" s="41">
        <v>114.3</v>
      </c>
      <c r="K225" s="41">
        <v>114.3</v>
      </c>
      <c r="L225" s="41">
        <v>114.3</v>
      </c>
      <c r="M225" s="41">
        <v>114.3</v>
      </c>
      <c r="N225" s="41">
        <v>114.3</v>
      </c>
      <c r="O225" s="41">
        <v>114.3</v>
      </c>
      <c r="P225" s="41">
        <v>114.3</v>
      </c>
      <c r="Q225" s="41">
        <v>114.3</v>
      </c>
      <c r="R225" s="41">
        <v>114.3</v>
      </c>
      <c r="S225" s="41">
        <v>129.4</v>
      </c>
      <c r="T225" s="41">
        <v>129.4</v>
      </c>
      <c r="U225" s="41">
        <v>129.4</v>
      </c>
      <c r="V225" s="41">
        <v>129.4</v>
      </c>
      <c r="W225" s="41">
        <v>129.4</v>
      </c>
      <c r="X225" s="41">
        <v>129.4</v>
      </c>
      <c r="Y225" s="41">
        <v>129.4</v>
      </c>
      <c r="Z225" s="41">
        <v>130.80000000000001</v>
      </c>
      <c r="AA225" s="41">
        <v>131.6</v>
      </c>
      <c r="AB225" s="41">
        <v>130.6</v>
      </c>
      <c r="AC225" s="41">
        <v>130.6</v>
      </c>
      <c r="AD225" s="41">
        <v>130.6</v>
      </c>
      <c r="AE225" s="41">
        <v>137.80000000000001</v>
      </c>
      <c r="AF225" s="41">
        <v>137.80000000000001</v>
      </c>
      <c r="AG225" s="41">
        <v>137.80000000000001</v>
      </c>
      <c r="AH225" s="41">
        <v>137.80000000000001</v>
      </c>
      <c r="AI225" s="41">
        <v>135.6</v>
      </c>
      <c r="AJ225" s="41">
        <v>135.6</v>
      </c>
      <c r="AK225" s="41">
        <v>135.6</v>
      </c>
      <c r="AL225" s="41">
        <v>135.6</v>
      </c>
      <c r="AM225" s="41">
        <v>135.9</v>
      </c>
      <c r="AN225" s="41">
        <v>136.1</v>
      </c>
      <c r="AO225" s="41">
        <v>136.1</v>
      </c>
      <c r="AP225" s="41">
        <v>136.1</v>
      </c>
      <c r="AQ225" s="41">
        <v>136.1</v>
      </c>
      <c r="AR225" s="41">
        <v>136.1</v>
      </c>
      <c r="AS225" s="41">
        <v>136.1</v>
      </c>
      <c r="AT225" s="41">
        <v>136.30000000000001</v>
      </c>
      <c r="AU225" s="41">
        <v>136.4</v>
      </c>
      <c r="AV225" s="41">
        <v>136.4</v>
      </c>
      <c r="AW225" s="41">
        <v>137</v>
      </c>
      <c r="AX225" s="41">
        <v>137.6</v>
      </c>
      <c r="AY225" s="41">
        <v>137.6</v>
      </c>
      <c r="AZ225" s="41">
        <v>137.6</v>
      </c>
      <c r="BA225" s="41">
        <v>137.6</v>
      </c>
      <c r="BB225" s="41">
        <v>137.5</v>
      </c>
      <c r="BC225" s="41">
        <v>161.19999999999999</v>
      </c>
      <c r="BD225" s="41">
        <v>161.19999999999999</v>
      </c>
      <c r="BE225" s="41">
        <v>161.19999999999999</v>
      </c>
      <c r="BF225" s="41">
        <v>161.19999999999999</v>
      </c>
      <c r="BG225" s="41">
        <v>162.5</v>
      </c>
      <c r="BH225" s="41">
        <v>161.80000000000001</v>
      </c>
      <c r="BI225" s="41">
        <v>161.9</v>
      </c>
      <c r="BJ225" s="41">
        <v>161.80000000000001</v>
      </c>
      <c r="BK225" s="41">
        <v>162.5</v>
      </c>
      <c r="BL225" s="41">
        <v>162.5</v>
      </c>
      <c r="BM225" s="41">
        <v>162.5</v>
      </c>
      <c r="BN225" s="41">
        <v>162.5</v>
      </c>
      <c r="BO225" s="41">
        <v>169.9</v>
      </c>
      <c r="BP225" s="41">
        <v>170.5</v>
      </c>
      <c r="BQ225" s="41">
        <v>170.5</v>
      </c>
      <c r="BR225" s="41">
        <v>170.5</v>
      </c>
      <c r="BS225" s="41">
        <v>199.4</v>
      </c>
      <c r="BT225" s="41">
        <v>199.4</v>
      </c>
      <c r="BU225" s="41">
        <v>199.5</v>
      </c>
      <c r="BV225" s="41">
        <v>199.5</v>
      </c>
      <c r="BW225" s="41">
        <v>199.5</v>
      </c>
      <c r="BX225" s="41">
        <v>199.5</v>
      </c>
      <c r="BY225" s="41">
        <v>200.6</v>
      </c>
      <c r="BZ225" s="41">
        <v>200.8</v>
      </c>
      <c r="CA225" s="41">
        <v>200.8</v>
      </c>
      <c r="CB225" s="41">
        <v>200.8</v>
      </c>
      <c r="CC225" s="41">
        <v>200.8</v>
      </c>
      <c r="CD225" s="41">
        <v>200.8</v>
      </c>
      <c r="CE225" s="41">
        <v>200.8</v>
      </c>
      <c r="CF225" s="41">
        <v>200.8</v>
      </c>
      <c r="CG225" s="41">
        <v>199.9</v>
      </c>
      <c r="CH225" s="41">
        <v>199.3</v>
      </c>
      <c r="CI225" s="41">
        <v>199.3</v>
      </c>
      <c r="CJ225" s="41">
        <v>199.3</v>
      </c>
      <c r="CK225" s="41">
        <v>199.3</v>
      </c>
      <c r="CL225" s="41">
        <v>199.3</v>
      </c>
    </row>
    <row r="226" spans="1:90" x14ac:dyDescent="0.25">
      <c r="A226" s="38" t="s">
        <v>2049</v>
      </c>
      <c r="B226" s="38" t="s">
        <v>2050</v>
      </c>
      <c r="C226" s="39">
        <v>0.24132000000000001</v>
      </c>
      <c r="D226" s="41">
        <v>103.2</v>
      </c>
      <c r="E226" s="41">
        <v>103.6</v>
      </c>
      <c r="F226" s="41">
        <v>104.2</v>
      </c>
      <c r="G226" s="41">
        <v>106.9</v>
      </c>
      <c r="H226" s="41">
        <v>108.6</v>
      </c>
      <c r="I226" s="41">
        <v>108.3</v>
      </c>
      <c r="J226" s="41">
        <v>108.8</v>
      </c>
      <c r="K226" s="41">
        <v>108.8</v>
      </c>
      <c r="L226" s="41">
        <v>108.8</v>
      </c>
      <c r="M226" s="41">
        <v>110</v>
      </c>
      <c r="N226" s="41">
        <v>111.5</v>
      </c>
      <c r="O226" s="41">
        <v>113.2</v>
      </c>
      <c r="P226" s="41">
        <v>117.7</v>
      </c>
      <c r="Q226" s="41">
        <v>118.4</v>
      </c>
      <c r="R226" s="41">
        <v>116.8</v>
      </c>
      <c r="S226" s="41">
        <v>120</v>
      </c>
      <c r="T226" s="41">
        <v>120.5</v>
      </c>
      <c r="U226" s="41">
        <v>121.2</v>
      </c>
      <c r="V226" s="41">
        <v>121.3</v>
      </c>
      <c r="W226" s="41">
        <v>121.3</v>
      </c>
      <c r="X226" s="41">
        <v>121.3</v>
      </c>
      <c r="Y226" s="41">
        <v>121.4</v>
      </c>
      <c r="Z226" s="41">
        <v>121.5</v>
      </c>
      <c r="AA226" s="41">
        <v>121.3</v>
      </c>
      <c r="AB226" s="41">
        <v>119.7</v>
      </c>
      <c r="AC226" s="41">
        <v>120.1</v>
      </c>
      <c r="AD226" s="41">
        <v>122.6</v>
      </c>
      <c r="AE226" s="41">
        <v>123.3</v>
      </c>
      <c r="AF226" s="41">
        <v>123.5</v>
      </c>
      <c r="AG226" s="41">
        <v>123.7</v>
      </c>
      <c r="AH226" s="41">
        <v>123.6</v>
      </c>
      <c r="AI226" s="41">
        <v>123.9</v>
      </c>
      <c r="AJ226" s="41">
        <v>124.6</v>
      </c>
      <c r="AK226" s="41">
        <v>125.8</v>
      </c>
      <c r="AL226" s="41">
        <v>126</v>
      </c>
      <c r="AM226" s="41">
        <v>126.6</v>
      </c>
      <c r="AN226" s="41">
        <v>129.6</v>
      </c>
      <c r="AO226" s="41">
        <v>129.69999999999999</v>
      </c>
      <c r="AP226" s="41">
        <v>133.5</v>
      </c>
      <c r="AQ226" s="41">
        <v>133.4</v>
      </c>
      <c r="AR226" s="41">
        <v>133.5</v>
      </c>
      <c r="AS226" s="41">
        <v>133.5</v>
      </c>
      <c r="AT226" s="41">
        <v>133.5</v>
      </c>
      <c r="AU226" s="41">
        <v>131.5</v>
      </c>
      <c r="AV226" s="41">
        <v>131.69999999999999</v>
      </c>
      <c r="AW226" s="41">
        <v>132</v>
      </c>
      <c r="AX226" s="41">
        <v>132</v>
      </c>
      <c r="AY226" s="41">
        <v>129.1</v>
      </c>
      <c r="AZ226" s="41">
        <v>131.5</v>
      </c>
      <c r="BA226" s="41">
        <v>132.1</v>
      </c>
      <c r="BB226" s="41">
        <v>133.30000000000001</v>
      </c>
      <c r="BC226" s="41">
        <v>132</v>
      </c>
      <c r="BD226" s="41">
        <v>132.19999999999999</v>
      </c>
      <c r="BE226" s="41">
        <v>132.5</v>
      </c>
      <c r="BF226" s="41">
        <v>132.30000000000001</v>
      </c>
      <c r="BG226" s="41">
        <v>132.30000000000001</v>
      </c>
      <c r="BH226" s="41">
        <v>132.6</v>
      </c>
      <c r="BI226" s="41">
        <v>131.4</v>
      </c>
      <c r="BJ226" s="41">
        <v>135.5</v>
      </c>
      <c r="BK226" s="41">
        <v>136.30000000000001</v>
      </c>
      <c r="BL226" s="41">
        <v>141.1</v>
      </c>
      <c r="BM226" s="41">
        <v>141.5</v>
      </c>
      <c r="BN226" s="41">
        <v>141.6</v>
      </c>
      <c r="BO226" s="41">
        <v>143.30000000000001</v>
      </c>
      <c r="BP226" s="41">
        <v>143.5</v>
      </c>
      <c r="BQ226" s="41">
        <v>143.30000000000001</v>
      </c>
      <c r="BR226" s="41">
        <v>143.30000000000001</v>
      </c>
      <c r="BS226" s="41">
        <v>143.30000000000001</v>
      </c>
      <c r="BT226" s="41">
        <v>143.19999999999999</v>
      </c>
      <c r="BU226" s="41">
        <v>143.19999999999999</v>
      </c>
      <c r="BV226" s="41">
        <v>143.19999999999999</v>
      </c>
      <c r="BW226" s="41">
        <v>143.4</v>
      </c>
      <c r="BX226" s="41">
        <v>142.80000000000001</v>
      </c>
      <c r="BY226" s="41">
        <v>144.69999999999999</v>
      </c>
      <c r="BZ226" s="41">
        <v>151.80000000000001</v>
      </c>
      <c r="CA226" s="41">
        <v>152.1</v>
      </c>
      <c r="CB226" s="41">
        <v>145.30000000000001</v>
      </c>
      <c r="CC226" s="41">
        <v>145.80000000000001</v>
      </c>
      <c r="CD226" s="41">
        <v>146.19999999999999</v>
      </c>
      <c r="CE226" s="41">
        <v>146.80000000000001</v>
      </c>
      <c r="CF226" s="41">
        <v>147.30000000000001</v>
      </c>
      <c r="CG226" s="41">
        <v>147.9</v>
      </c>
      <c r="CH226" s="41">
        <v>147.80000000000001</v>
      </c>
      <c r="CI226" s="41">
        <v>148.30000000000001</v>
      </c>
      <c r="CJ226" s="41">
        <v>151.4</v>
      </c>
      <c r="CK226" s="41">
        <v>151.5</v>
      </c>
      <c r="CL226" s="41">
        <v>151.80000000000001</v>
      </c>
    </row>
    <row r="227" spans="1:90" x14ac:dyDescent="0.25">
      <c r="A227" s="38" t="s">
        <v>2051</v>
      </c>
      <c r="B227" s="38" t="s">
        <v>2052</v>
      </c>
      <c r="C227" s="39">
        <v>9.0789999999999996E-2</v>
      </c>
      <c r="D227" s="41">
        <v>101.7</v>
      </c>
      <c r="E227" s="41">
        <v>103.1</v>
      </c>
      <c r="F227" s="41">
        <v>104.5</v>
      </c>
      <c r="G227" s="41">
        <v>105.7</v>
      </c>
      <c r="H227" s="41">
        <v>109.2</v>
      </c>
      <c r="I227" s="41">
        <v>109.2</v>
      </c>
      <c r="J227" s="41">
        <v>109.2</v>
      </c>
      <c r="K227" s="41">
        <v>109.2</v>
      </c>
      <c r="L227" s="41">
        <v>109.2</v>
      </c>
      <c r="M227" s="41">
        <v>110</v>
      </c>
      <c r="N227" s="41">
        <v>111.8</v>
      </c>
      <c r="O227" s="41">
        <v>115.2</v>
      </c>
      <c r="P227" s="41">
        <v>123.5</v>
      </c>
      <c r="Q227" s="41">
        <v>125.4</v>
      </c>
      <c r="R227" s="41">
        <v>122</v>
      </c>
      <c r="S227" s="41">
        <v>127.3</v>
      </c>
      <c r="T227" s="41">
        <v>127.3</v>
      </c>
      <c r="U227" s="41">
        <v>127.3</v>
      </c>
      <c r="V227" s="41">
        <v>127.3</v>
      </c>
      <c r="W227" s="41">
        <v>127.3</v>
      </c>
      <c r="X227" s="41">
        <v>127.2</v>
      </c>
      <c r="Y227" s="41">
        <v>127.2</v>
      </c>
      <c r="Z227" s="41">
        <v>127.2</v>
      </c>
      <c r="AA227" s="41">
        <v>127.2</v>
      </c>
      <c r="AB227" s="41">
        <v>122.1</v>
      </c>
      <c r="AC227" s="41">
        <v>122.8</v>
      </c>
      <c r="AD227" s="41">
        <v>126</v>
      </c>
      <c r="AE227" s="41">
        <v>126</v>
      </c>
      <c r="AF227" s="41">
        <v>126</v>
      </c>
      <c r="AG227" s="41">
        <v>126</v>
      </c>
      <c r="AH227" s="41">
        <v>126</v>
      </c>
      <c r="AI227" s="41">
        <v>126</v>
      </c>
      <c r="AJ227" s="41">
        <v>126</v>
      </c>
      <c r="AK227" s="41">
        <v>126</v>
      </c>
      <c r="AL227" s="41">
        <v>126</v>
      </c>
      <c r="AM227" s="41">
        <v>127.5</v>
      </c>
      <c r="AN227" s="41">
        <v>132.5</v>
      </c>
      <c r="AO227" s="41">
        <v>132.5</v>
      </c>
      <c r="AP227" s="41">
        <v>142.80000000000001</v>
      </c>
      <c r="AQ227" s="41">
        <v>142.80000000000001</v>
      </c>
      <c r="AR227" s="41">
        <v>142.80000000000001</v>
      </c>
      <c r="AS227" s="41">
        <v>142.80000000000001</v>
      </c>
      <c r="AT227" s="41">
        <v>142.80000000000001</v>
      </c>
      <c r="AU227" s="41">
        <v>138.5</v>
      </c>
      <c r="AV227" s="41">
        <v>139</v>
      </c>
      <c r="AW227" s="41">
        <v>139.1</v>
      </c>
      <c r="AX227" s="41">
        <v>139.1</v>
      </c>
      <c r="AY227" s="41">
        <v>131.4</v>
      </c>
      <c r="AZ227" s="41">
        <v>128.80000000000001</v>
      </c>
      <c r="BA227" s="41">
        <v>129.19999999999999</v>
      </c>
      <c r="BB227" s="41">
        <v>134.19999999999999</v>
      </c>
      <c r="BC227" s="41">
        <v>134.19999999999999</v>
      </c>
      <c r="BD227" s="41">
        <v>134.19999999999999</v>
      </c>
      <c r="BE227" s="41">
        <v>134.19999999999999</v>
      </c>
      <c r="BF227" s="41">
        <v>134.19999999999999</v>
      </c>
      <c r="BG227" s="41">
        <v>134.19999999999999</v>
      </c>
      <c r="BH227" s="41">
        <v>134.19999999999999</v>
      </c>
      <c r="BI227" s="41">
        <v>133.6</v>
      </c>
      <c r="BJ227" s="41">
        <v>133.6</v>
      </c>
      <c r="BK227" s="41">
        <v>133.6</v>
      </c>
      <c r="BL227" s="41">
        <v>135.69999999999999</v>
      </c>
      <c r="BM227" s="41">
        <v>137.1</v>
      </c>
      <c r="BN227" s="41">
        <v>137.30000000000001</v>
      </c>
      <c r="BO227" s="41">
        <v>137.6</v>
      </c>
      <c r="BP227" s="41">
        <v>137.5</v>
      </c>
      <c r="BQ227" s="41">
        <v>137.5</v>
      </c>
      <c r="BR227" s="41">
        <v>137.5</v>
      </c>
      <c r="BS227" s="41">
        <v>137.5</v>
      </c>
      <c r="BT227" s="41">
        <v>137.5</v>
      </c>
      <c r="BU227" s="41">
        <v>137.5</v>
      </c>
      <c r="BV227" s="41">
        <v>137.5</v>
      </c>
      <c r="BW227" s="41">
        <v>137.5</v>
      </c>
      <c r="BX227" s="41">
        <v>137.5</v>
      </c>
      <c r="BY227" s="41">
        <v>137.5</v>
      </c>
      <c r="BZ227" s="41">
        <v>152.4</v>
      </c>
      <c r="CA227" s="41">
        <v>151.69999999999999</v>
      </c>
      <c r="CB227" s="41">
        <v>148.19999999999999</v>
      </c>
      <c r="CC227" s="41">
        <v>150.80000000000001</v>
      </c>
      <c r="CD227" s="41">
        <v>150.80000000000001</v>
      </c>
      <c r="CE227" s="41">
        <v>150.80000000000001</v>
      </c>
      <c r="CF227" s="41">
        <v>151.6</v>
      </c>
      <c r="CG227" s="41">
        <v>153.19999999999999</v>
      </c>
      <c r="CH227" s="41">
        <v>153.1</v>
      </c>
      <c r="CI227" s="41">
        <v>153.1</v>
      </c>
      <c r="CJ227" s="41">
        <v>157.4</v>
      </c>
      <c r="CK227" s="41">
        <v>157.4</v>
      </c>
      <c r="CL227" s="41">
        <v>157</v>
      </c>
    </row>
    <row r="228" spans="1:90" x14ac:dyDescent="0.25">
      <c r="A228" s="38" t="s">
        <v>2053</v>
      </c>
      <c r="B228" s="38" t="s">
        <v>2054</v>
      </c>
      <c r="C228" s="39">
        <v>7.2470000000000007E-2</v>
      </c>
      <c r="D228" s="41">
        <v>104.2</v>
      </c>
      <c r="E228" s="41">
        <v>104.2</v>
      </c>
      <c r="F228" s="41">
        <v>104.2</v>
      </c>
      <c r="G228" s="41">
        <v>111.6</v>
      </c>
      <c r="H228" s="41">
        <v>111.6</v>
      </c>
      <c r="I228" s="41">
        <v>111.6</v>
      </c>
      <c r="J228" s="41">
        <v>111.9</v>
      </c>
      <c r="K228" s="41">
        <v>112.1</v>
      </c>
      <c r="L228" s="41">
        <v>112.1</v>
      </c>
      <c r="M228" s="41">
        <v>115</v>
      </c>
      <c r="N228" s="41">
        <v>116.7</v>
      </c>
      <c r="O228" s="41">
        <v>116.7</v>
      </c>
      <c r="P228" s="41">
        <v>116.3</v>
      </c>
      <c r="Q228" s="41">
        <v>116.2</v>
      </c>
      <c r="R228" s="41">
        <v>114.9</v>
      </c>
      <c r="S228" s="41">
        <v>116.4</v>
      </c>
      <c r="T228" s="41">
        <v>116.4</v>
      </c>
      <c r="U228" s="41">
        <v>118.8</v>
      </c>
      <c r="V228" s="41">
        <v>118.8</v>
      </c>
      <c r="W228" s="41">
        <v>118.8</v>
      </c>
      <c r="X228" s="41">
        <v>118.8</v>
      </c>
      <c r="Y228" s="41">
        <v>118.9</v>
      </c>
      <c r="Z228" s="41">
        <v>119</v>
      </c>
      <c r="AA228" s="41">
        <v>118.7</v>
      </c>
      <c r="AB228" s="41">
        <v>118.5</v>
      </c>
      <c r="AC228" s="41">
        <v>118.5</v>
      </c>
      <c r="AD228" s="41">
        <v>118.5</v>
      </c>
      <c r="AE228" s="41">
        <v>119.1</v>
      </c>
      <c r="AF228" s="41">
        <v>119</v>
      </c>
      <c r="AG228" s="41">
        <v>118.9</v>
      </c>
      <c r="AH228" s="41">
        <v>118.9</v>
      </c>
      <c r="AI228" s="41">
        <v>118.9</v>
      </c>
      <c r="AJ228" s="41">
        <v>121.7</v>
      </c>
      <c r="AK228" s="41">
        <v>124.1</v>
      </c>
      <c r="AL228" s="41">
        <v>124.1</v>
      </c>
      <c r="AM228" s="41">
        <v>124.1</v>
      </c>
      <c r="AN228" s="41">
        <v>124.1</v>
      </c>
      <c r="AO228" s="41">
        <v>124.1</v>
      </c>
      <c r="AP228" s="41">
        <v>123.7</v>
      </c>
      <c r="AQ228" s="41">
        <v>123.7</v>
      </c>
      <c r="AR228" s="41">
        <v>123.7</v>
      </c>
      <c r="AS228" s="41">
        <v>123.7</v>
      </c>
      <c r="AT228" s="41">
        <v>123.7</v>
      </c>
      <c r="AU228" s="41">
        <v>123.7</v>
      </c>
      <c r="AV228" s="41">
        <v>123.7</v>
      </c>
      <c r="AW228" s="41">
        <v>123.7</v>
      </c>
      <c r="AX228" s="41">
        <v>123.7</v>
      </c>
      <c r="AY228" s="41">
        <v>123.7</v>
      </c>
      <c r="AZ228" s="41">
        <v>132.80000000000001</v>
      </c>
      <c r="BA228" s="41">
        <v>132.5</v>
      </c>
      <c r="BB228" s="41">
        <v>131.6</v>
      </c>
      <c r="BC228" s="41">
        <v>128.69999999999999</v>
      </c>
      <c r="BD228" s="41">
        <v>128.69999999999999</v>
      </c>
      <c r="BE228" s="41">
        <v>128.69999999999999</v>
      </c>
      <c r="BF228" s="41">
        <v>128.69999999999999</v>
      </c>
      <c r="BG228" s="41">
        <v>128.69999999999999</v>
      </c>
      <c r="BH228" s="41">
        <v>128.69999999999999</v>
      </c>
      <c r="BI228" s="41">
        <v>128.69999999999999</v>
      </c>
      <c r="BJ228" s="41">
        <v>142.69999999999999</v>
      </c>
      <c r="BK228" s="41">
        <v>144</v>
      </c>
      <c r="BL228" s="41">
        <v>157.30000000000001</v>
      </c>
      <c r="BM228" s="41">
        <v>157.80000000000001</v>
      </c>
      <c r="BN228" s="41">
        <v>157.80000000000001</v>
      </c>
      <c r="BO228" s="41">
        <v>161</v>
      </c>
      <c r="BP228" s="41">
        <v>161.5</v>
      </c>
      <c r="BQ228" s="41">
        <v>161.5</v>
      </c>
      <c r="BR228" s="41">
        <v>161.5</v>
      </c>
      <c r="BS228" s="41">
        <v>161.5</v>
      </c>
      <c r="BT228" s="41">
        <v>161.5</v>
      </c>
      <c r="BU228" s="41">
        <v>161.5</v>
      </c>
      <c r="BV228" s="41">
        <v>161.5</v>
      </c>
      <c r="BW228" s="41">
        <v>161.5</v>
      </c>
      <c r="BX228" s="41">
        <v>157.69999999999999</v>
      </c>
      <c r="BY228" s="41">
        <v>163.5</v>
      </c>
      <c r="BZ228" s="41">
        <v>166.5</v>
      </c>
      <c r="CA228" s="41">
        <v>166.5</v>
      </c>
      <c r="CB228" s="41">
        <v>149.69999999999999</v>
      </c>
      <c r="CC228" s="41">
        <v>148.30000000000001</v>
      </c>
      <c r="CD228" s="41">
        <v>149.30000000000001</v>
      </c>
      <c r="CE228" s="41">
        <v>149.30000000000001</v>
      </c>
      <c r="CF228" s="41">
        <v>149.30000000000001</v>
      </c>
      <c r="CG228" s="41">
        <v>149.30000000000001</v>
      </c>
      <c r="CH228" s="41">
        <v>148.30000000000001</v>
      </c>
      <c r="CI228" s="41">
        <v>147.19999999999999</v>
      </c>
      <c r="CJ228" s="41">
        <v>147.69999999999999</v>
      </c>
      <c r="CK228" s="41">
        <v>147.69999999999999</v>
      </c>
      <c r="CL228" s="41">
        <v>149.5</v>
      </c>
    </row>
    <row r="229" spans="1:90" x14ac:dyDescent="0.25">
      <c r="A229" s="38" t="s">
        <v>2055</v>
      </c>
      <c r="B229" s="38" t="s">
        <v>2056</v>
      </c>
      <c r="C229" s="39">
        <v>3.6360000000000003E-2</v>
      </c>
      <c r="D229" s="41">
        <v>107.4</v>
      </c>
      <c r="E229" s="41">
        <v>107.4</v>
      </c>
      <c r="F229" s="41">
        <v>107.4</v>
      </c>
      <c r="G229" s="41">
        <v>108.7</v>
      </c>
      <c r="H229" s="41">
        <v>108.7</v>
      </c>
      <c r="I229" s="41">
        <v>108.7</v>
      </c>
      <c r="J229" s="41">
        <v>112</v>
      </c>
      <c r="K229" s="41">
        <v>112</v>
      </c>
      <c r="L229" s="41">
        <v>112</v>
      </c>
      <c r="M229" s="41">
        <v>112</v>
      </c>
      <c r="N229" s="41">
        <v>114.4</v>
      </c>
      <c r="O229" s="41">
        <v>116.8</v>
      </c>
      <c r="P229" s="41">
        <v>120.1</v>
      </c>
      <c r="Q229" s="41">
        <v>120.4</v>
      </c>
      <c r="R229" s="41">
        <v>117</v>
      </c>
      <c r="S229" s="41">
        <v>117</v>
      </c>
      <c r="T229" s="41">
        <v>117</v>
      </c>
      <c r="U229" s="41">
        <v>117</v>
      </c>
      <c r="V229" s="41">
        <v>117</v>
      </c>
      <c r="W229" s="41">
        <v>117</v>
      </c>
      <c r="X229" s="41">
        <v>117</v>
      </c>
      <c r="Y229" s="41">
        <v>117</v>
      </c>
      <c r="Z229" s="41">
        <v>117</v>
      </c>
      <c r="AA229" s="41">
        <v>115.5</v>
      </c>
      <c r="AB229" s="41">
        <v>115.5</v>
      </c>
      <c r="AC229" s="41">
        <v>115.5</v>
      </c>
      <c r="AD229" s="41">
        <v>121.2</v>
      </c>
      <c r="AE229" s="41">
        <v>121.2</v>
      </c>
      <c r="AF229" s="41">
        <v>121.2</v>
      </c>
      <c r="AG229" s="41">
        <v>121.2</v>
      </c>
      <c r="AH229" s="41">
        <v>121.2</v>
      </c>
      <c r="AI229" s="41">
        <v>121.2</v>
      </c>
      <c r="AJ229" s="41">
        <v>121.2</v>
      </c>
      <c r="AK229" s="41">
        <v>124.6</v>
      </c>
      <c r="AL229" s="41">
        <v>125.7</v>
      </c>
      <c r="AM229" s="41">
        <v>125.7</v>
      </c>
      <c r="AN229" s="41">
        <v>132.69999999999999</v>
      </c>
      <c r="AO229" s="41">
        <v>133.4</v>
      </c>
      <c r="AP229" s="41">
        <v>133.6</v>
      </c>
      <c r="AQ229" s="41">
        <v>133.30000000000001</v>
      </c>
      <c r="AR229" s="41">
        <v>132.9</v>
      </c>
      <c r="AS229" s="41">
        <v>133</v>
      </c>
      <c r="AT229" s="41">
        <v>133</v>
      </c>
      <c r="AU229" s="41">
        <v>133</v>
      </c>
      <c r="AV229" s="41">
        <v>133</v>
      </c>
      <c r="AW229" s="41">
        <v>133</v>
      </c>
      <c r="AX229" s="41">
        <v>133</v>
      </c>
      <c r="AY229" s="41">
        <v>133.5</v>
      </c>
      <c r="AZ229" s="41">
        <v>128.6</v>
      </c>
      <c r="BA229" s="41">
        <v>132.9</v>
      </c>
      <c r="BB229" s="41">
        <v>130.30000000000001</v>
      </c>
      <c r="BC229" s="41">
        <v>128.4</v>
      </c>
      <c r="BD229" s="41">
        <v>130</v>
      </c>
      <c r="BE229" s="41">
        <v>130.9</v>
      </c>
      <c r="BF229" s="41">
        <v>130.30000000000001</v>
      </c>
      <c r="BG229" s="41">
        <v>130.9</v>
      </c>
      <c r="BH229" s="41">
        <v>131</v>
      </c>
      <c r="BI229" s="41">
        <v>123.8</v>
      </c>
      <c r="BJ229" s="41">
        <v>122.7</v>
      </c>
      <c r="BK229" s="41">
        <v>124.6</v>
      </c>
      <c r="BL229" s="41">
        <v>124.1</v>
      </c>
      <c r="BM229" s="41">
        <v>126.6</v>
      </c>
      <c r="BN229" s="41">
        <v>131.1</v>
      </c>
      <c r="BO229" s="41">
        <v>135.5</v>
      </c>
      <c r="BP229" s="41">
        <v>136.19999999999999</v>
      </c>
      <c r="BQ229" s="41">
        <v>136.30000000000001</v>
      </c>
      <c r="BR229" s="41">
        <v>136.30000000000001</v>
      </c>
      <c r="BS229" s="41">
        <v>136.30000000000001</v>
      </c>
      <c r="BT229" s="41">
        <v>136.30000000000001</v>
      </c>
      <c r="BU229" s="41">
        <v>136.30000000000001</v>
      </c>
      <c r="BV229" s="41">
        <v>135.1</v>
      </c>
      <c r="BW229" s="41">
        <v>136</v>
      </c>
      <c r="BX229" s="41">
        <v>132.69999999999999</v>
      </c>
      <c r="BY229" s="41">
        <v>133.1</v>
      </c>
      <c r="BZ229" s="41">
        <v>134.30000000000001</v>
      </c>
      <c r="CA229" s="41">
        <v>137.5</v>
      </c>
      <c r="CB229" s="41">
        <v>134.5</v>
      </c>
      <c r="CC229" s="41">
        <v>135.30000000000001</v>
      </c>
      <c r="CD229" s="41">
        <v>134.19999999999999</v>
      </c>
      <c r="CE229" s="41">
        <v>135.9</v>
      </c>
      <c r="CF229" s="41">
        <v>135.9</v>
      </c>
      <c r="CG229" s="41">
        <v>135.9</v>
      </c>
      <c r="CH229" s="41">
        <v>137.6</v>
      </c>
      <c r="CI229" s="41">
        <v>142.6</v>
      </c>
      <c r="CJ229" s="41">
        <v>151.1</v>
      </c>
      <c r="CK229" s="41">
        <v>151.1</v>
      </c>
      <c r="CL229" s="41">
        <v>149.19999999999999</v>
      </c>
    </row>
    <row r="230" spans="1:90" x14ac:dyDescent="0.25">
      <c r="A230" s="38" t="s">
        <v>2057</v>
      </c>
      <c r="B230" s="38" t="s">
        <v>2058</v>
      </c>
      <c r="C230" s="39">
        <v>1.9359999999999999E-2</v>
      </c>
      <c r="D230" s="41">
        <v>101.8</v>
      </c>
      <c r="E230" s="41">
        <v>100.9</v>
      </c>
      <c r="F230" s="41">
        <v>101.5</v>
      </c>
      <c r="G230" s="41">
        <v>101.8</v>
      </c>
      <c r="H230" s="41">
        <v>105.8</v>
      </c>
      <c r="I230" s="41">
        <v>108.1</v>
      </c>
      <c r="J230" s="41">
        <v>106.3</v>
      </c>
      <c r="K230" s="41">
        <v>106.3</v>
      </c>
      <c r="L230" s="41">
        <v>106</v>
      </c>
      <c r="M230" s="41">
        <v>106</v>
      </c>
      <c r="N230" s="41">
        <v>105.9</v>
      </c>
      <c r="O230" s="41">
        <v>106</v>
      </c>
      <c r="P230" s="41">
        <v>118.7</v>
      </c>
      <c r="Q230" s="41">
        <v>118.5</v>
      </c>
      <c r="R230" s="41">
        <v>124</v>
      </c>
      <c r="S230" s="41">
        <v>124.4</v>
      </c>
      <c r="T230" s="41">
        <v>130.30000000000001</v>
      </c>
      <c r="U230" s="41">
        <v>129.4</v>
      </c>
      <c r="V230" s="41">
        <v>129.1</v>
      </c>
      <c r="W230" s="41">
        <v>129</v>
      </c>
      <c r="X230" s="41">
        <v>129.19999999999999</v>
      </c>
      <c r="Y230" s="41">
        <v>129.69999999999999</v>
      </c>
      <c r="Z230" s="41">
        <v>131</v>
      </c>
      <c r="AA230" s="41">
        <v>132.1</v>
      </c>
      <c r="AB230" s="41">
        <v>137</v>
      </c>
      <c r="AC230" s="41">
        <v>138.80000000000001</v>
      </c>
      <c r="AD230" s="41">
        <v>137.69999999999999</v>
      </c>
      <c r="AE230" s="41">
        <v>140.6</v>
      </c>
      <c r="AF230" s="41">
        <v>143.69999999999999</v>
      </c>
      <c r="AG230" s="41">
        <v>143.5</v>
      </c>
      <c r="AH230" s="41">
        <v>142.69999999999999</v>
      </c>
      <c r="AI230" s="41">
        <v>146.30000000000001</v>
      </c>
      <c r="AJ230" s="41">
        <v>145.5</v>
      </c>
      <c r="AK230" s="41">
        <v>145.5</v>
      </c>
      <c r="AL230" s="41">
        <v>145.30000000000001</v>
      </c>
      <c r="AM230" s="41">
        <v>146</v>
      </c>
      <c r="AN230" s="41">
        <v>146</v>
      </c>
      <c r="AO230" s="41">
        <v>145.5</v>
      </c>
      <c r="AP230" s="41">
        <v>146</v>
      </c>
      <c r="AQ230" s="41">
        <v>146.1</v>
      </c>
      <c r="AR230" s="41">
        <v>146.80000000000001</v>
      </c>
      <c r="AS230" s="41">
        <v>147.6</v>
      </c>
      <c r="AT230" s="41">
        <v>147</v>
      </c>
      <c r="AU230" s="41">
        <v>147</v>
      </c>
      <c r="AV230" s="41">
        <v>147</v>
      </c>
      <c r="AW230" s="41">
        <v>150.5</v>
      </c>
      <c r="AX230" s="41">
        <v>149.69999999999999</v>
      </c>
      <c r="AY230" s="41">
        <v>149.69999999999999</v>
      </c>
      <c r="AZ230" s="41">
        <v>152.80000000000001</v>
      </c>
      <c r="BA230" s="41">
        <v>152.30000000000001</v>
      </c>
      <c r="BB230" s="41">
        <v>152.5</v>
      </c>
      <c r="BC230" s="41">
        <v>153</v>
      </c>
      <c r="BD230" s="41">
        <v>153.5</v>
      </c>
      <c r="BE230" s="41">
        <v>154.4</v>
      </c>
      <c r="BF230" s="41">
        <v>155</v>
      </c>
      <c r="BG230" s="41">
        <v>153.80000000000001</v>
      </c>
      <c r="BH230" s="41">
        <v>157.30000000000001</v>
      </c>
      <c r="BI230" s="41">
        <v>158.80000000000001</v>
      </c>
      <c r="BJ230" s="41">
        <v>159.4</v>
      </c>
      <c r="BK230" s="41">
        <v>160.69999999999999</v>
      </c>
      <c r="BL230" s="41">
        <v>160.80000000000001</v>
      </c>
      <c r="BM230" s="41">
        <v>153</v>
      </c>
      <c r="BN230" s="41">
        <v>145.1</v>
      </c>
      <c r="BO230" s="41">
        <v>143.69999999999999</v>
      </c>
      <c r="BP230" s="41">
        <v>143.1</v>
      </c>
      <c r="BQ230" s="41">
        <v>140.30000000000001</v>
      </c>
      <c r="BR230" s="41">
        <v>140.30000000000001</v>
      </c>
      <c r="BS230" s="41">
        <v>140.30000000000001</v>
      </c>
      <c r="BT230" s="41">
        <v>139.69999999999999</v>
      </c>
      <c r="BU230" s="41">
        <v>139.69999999999999</v>
      </c>
      <c r="BV230" s="41">
        <v>141.30000000000001</v>
      </c>
      <c r="BW230" s="41">
        <v>142.1</v>
      </c>
      <c r="BX230" s="41">
        <v>144.19999999999999</v>
      </c>
      <c r="BY230" s="41">
        <v>145.30000000000001</v>
      </c>
      <c r="BZ230" s="41">
        <v>147.30000000000001</v>
      </c>
      <c r="CA230" s="41">
        <v>147.9</v>
      </c>
      <c r="CB230" s="41">
        <v>147.4</v>
      </c>
      <c r="CC230" s="41">
        <v>145.69999999999999</v>
      </c>
      <c r="CD230" s="41">
        <v>145.69999999999999</v>
      </c>
      <c r="CE230" s="41">
        <v>147.5</v>
      </c>
      <c r="CF230" s="41">
        <v>149.30000000000001</v>
      </c>
      <c r="CG230" s="41">
        <v>149.1</v>
      </c>
      <c r="CH230" s="41">
        <v>149.1</v>
      </c>
      <c r="CI230" s="41">
        <v>149.5</v>
      </c>
      <c r="CJ230" s="41">
        <v>150.9</v>
      </c>
      <c r="CK230" s="41">
        <v>152.5</v>
      </c>
      <c r="CL230" s="41">
        <v>154.5</v>
      </c>
    </row>
    <row r="231" spans="1:90" x14ac:dyDescent="0.25">
      <c r="A231" s="38" t="s">
        <v>2059</v>
      </c>
      <c r="B231" s="38" t="s">
        <v>2060</v>
      </c>
      <c r="C231" s="39">
        <v>2.2339999999999999E-2</v>
      </c>
      <c r="D231" s="41">
        <v>100.3</v>
      </c>
      <c r="E231" s="41">
        <v>100.3</v>
      </c>
      <c r="F231" s="41">
        <v>100.3</v>
      </c>
      <c r="G231" s="41">
        <v>98.8</v>
      </c>
      <c r="H231" s="41">
        <v>98.8</v>
      </c>
      <c r="I231" s="41">
        <v>93.8</v>
      </c>
      <c r="J231" s="41">
        <v>93.8</v>
      </c>
      <c r="K231" s="41">
        <v>93.8</v>
      </c>
      <c r="L231" s="41">
        <v>93.8</v>
      </c>
      <c r="M231" s="41">
        <v>93.8</v>
      </c>
      <c r="N231" s="41">
        <v>93.8</v>
      </c>
      <c r="O231" s="41">
        <v>93.8</v>
      </c>
      <c r="P231" s="41">
        <v>93.8</v>
      </c>
      <c r="Q231" s="41">
        <v>93.8</v>
      </c>
      <c r="R231" s="41">
        <v>95</v>
      </c>
      <c r="S231" s="41">
        <v>103.3</v>
      </c>
      <c r="T231" s="41">
        <v>103.3</v>
      </c>
      <c r="U231" s="41">
        <v>103.3</v>
      </c>
      <c r="V231" s="41">
        <v>105.8</v>
      </c>
      <c r="W231" s="41">
        <v>105.8</v>
      </c>
      <c r="X231" s="41">
        <v>105.8</v>
      </c>
      <c r="Y231" s="41">
        <v>105.8</v>
      </c>
      <c r="Z231" s="41">
        <v>105.8</v>
      </c>
      <c r="AA231" s="41">
        <v>105.8</v>
      </c>
      <c r="AB231" s="41">
        <v>105.4</v>
      </c>
      <c r="AC231" s="41">
        <v>105.4</v>
      </c>
      <c r="AD231" s="41">
        <v>110.9</v>
      </c>
      <c r="AE231" s="41">
        <v>114.5</v>
      </c>
      <c r="AF231" s="41">
        <v>114.5</v>
      </c>
      <c r="AG231" s="41">
        <v>116.2</v>
      </c>
      <c r="AH231" s="41">
        <v>116.2</v>
      </c>
      <c r="AI231" s="41">
        <v>116.2</v>
      </c>
      <c r="AJ231" s="41">
        <v>116.2</v>
      </c>
      <c r="AK231" s="41">
        <v>116.2</v>
      </c>
      <c r="AL231" s="41">
        <v>116.2</v>
      </c>
      <c r="AM231" s="41">
        <v>116.2</v>
      </c>
      <c r="AN231" s="41">
        <v>116.2</v>
      </c>
      <c r="AO231" s="41">
        <v>116.2</v>
      </c>
      <c r="AP231" s="41">
        <v>116.2</v>
      </c>
      <c r="AQ231" s="41">
        <v>116.2</v>
      </c>
      <c r="AR231" s="41">
        <v>116.2</v>
      </c>
      <c r="AS231" s="41">
        <v>116.2</v>
      </c>
      <c r="AT231" s="41">
        <v>116.2</v>
      </c>
      <c r="AU231" s="41">
        <v>112.9</v>
      </c>
      <c r="AV231" s="41">
        <v>112.9</v>
      </c>
      <c r="AW231" s="41">
        <v>112.9</v>
      </c>
      <c r="AX231" s="41">
        <v>112.9</v>
      </c>
      <c r="AY231" s="41">
        <v>112.3</v>
      </c>
      <c r="AZ231" s="41">
        <v>124</v>
      </c>
      <c r="BA231" s="41">
        <v>123.9</v>
      </c>
      <c r="BB231" s="41">
        <v>123.6</v>
      </c>
      <c r="BC231" s="41">
        <v>120.9</v>
      </c>
      <c r="BD231" s="41">
        <v>120.9</v>
      </c>
      <c r="BE231" s="41">
        <v>120.9</v>
      </c>
      <c r="BF231" s="41">
        <v>120.1</v>
      </c>
      <c r="BG231" s="41">
        <v>120.1</v>
      </c>
      <c r="BH231" s="41">
        <v>120.1</v>
      </c>
      <c r="BI231" s="41">
        <v>120.1</v>
      </c>
      <c r="BJ231" s="41">
        <v>120.1</v>
      </c>
      <c r="BK231" s="41">
        <v>120.8</v>
      </c>
      <c r="BL231" s="41">
        <v>120.8</v>
      </c>
      <c r="BM231" s="41">
        <v>120.8</v>
      </c>
      <c r="BN231" s="41">
        <v>120.9</v>
      </c>
      <c r="BO231" s="41">
        <v>121.7</v>
      </c>
      <c r="BP231" s="41">
        <v>121.7</v>
      </c>
      <c r="BQ231" s="41">
        <v>121.7</v>
      </c>
      <c r="BR231" s="41">
        <v>121.7</v>
      </c>
      <c r="BS231" s="41">
        <v>121.7</v>
      </c>
      <c r="BT231" s="41">
        <v>121.7</v>
      </c>
      <c r="BU231" s="41">
        <v>121.7</v>
      </c>
      <c r="BV231" s="41">
        <v>121.7</v>
      </c>
      <c r="BW231" s="41">
        <v>122.3</v>
      </c>
      <c r="BX231" s="41">
        <v>131.69999999999999</v>
      </c>
      <c r="BY231" s="41">
        <v>131.69999999999999</v>
      </c>
      <c r="BZ231" s="41">
        <v>134</v>
      </c>
      <c r="CA231" s="41">
        <v>134.80000000000001</v>
      </c>
      <c r="CB231" s="41">
        <v>134.80000000000001</v>
      </c>
      <c r="CC231" s="41">
        <v>134.80000000000001</v>
      </c>
      <c r="CD231" s="41">
        <v>137.80000000000001</v>
      </c>
      <c r="CE231" s="41">
        <v>140.1</v>
      </c>
      <c r="CF231" s="41">
        <v>140.1</v>
      </c>
      <c r="CG231" s="41">
        <v>140.1</v>
      </c>
      <c r="CH231" s="41">
        <v>140.1</v>
      </c>
      <c r="CI231" s="41">
        <v>140.1</v>
      </c>
      <c r="CJ231" s="41">
        <v>140.1</v>
      </c>
      <c r="CK231" s="41">
        <v>140.1</v>
      </c>
      <c r="CL231" s="41">
        <v>140.4</v>
      </c>
    </row>
    <row r="232" spans="1:90" x14ac:dyDescent="0.25">
      <c r="A232" s="38" t="s">
        <v>2061</v>
      </c>
      <c r="B232" s="38" t="s">
        <v>2062</v>
      </c>
      <c r="C232" s="39">
        <v>0.98301000000000005</v>
      </c>
      <c r="D232" s="41">
        <v>99.4</v>
      </c>
      <c r="E232" s="41">
        <v>99.6</v>
      </c>
      <c r="F232" s="41">
        <v>100.2</v>
      </c>
      <c r="G232" s="41">
        <v>101.4</v>
      </c>
      <c r="H232" s="41">
        <v>101.5</v>
      </c>
      <c r="I232" s="41">
        <v>101.2</v>
      </c>
      <c r="J232" s="41">
        <v>101.3</v>
      </c>
      <c r="K232" s="41">
        <v>101.1</v>
      </c>
      <c r="L232" s="41">
        <v>101.8</v>
      </c>
      <c r="M232" s="41">
        <v>101.6</v>
      </c>
      <c r="N232" s="41">
        <v>101.7</v>
      </c>
      <c r="O232" s="41">
        <v>102.1</v>
      </c>
      <c r="P232" s="41">
        <v>102.6</v>
      </c>
      <c r="Q232" s="41">
        <v>103</v>
      </c>
      <c r="R232" s="41">
        <v>103.4</v>
      </c>
      <c r="S232" s="41">
        <v>106.1</v>
      </c>
      <c r="T232" s="41">
        <v>106.4</v>
      </c>
      <c r="U232" s="41">
        <v>106.6</v>
      </c>
      <c r="V232" s="41">
        <v>106.5</v>
      </c>
      <c r="W232" s="41">
        <v>106.8</v>
      </c>
      <c r="X232" s="41">
        <v>106.9</v>
      </c>
      <c r="Y232" s="41">
        <v>106.8</v>
      </c>
      <c r="Z232" s="41">
        <v>107.6</v>
      </c>
      <c r="AA232" s="41">
        <v>107.7</v>
      </c>
      <c r="AB232" s="41">
        <v>107.7</v>
      </c>
      <c r="AC232" s="41">
        <v>107.5</v>
      </c>
      <c r="AD232" s="41">
        <v>109.3</v>
      </c>
      <c r="AE232" s="41">
        <v>110.9</v>
      </c>
      <c r="AF232" s="41">
        <v>114.3</v>
      </c>
      <c r="AG232" s="41">
        <v>114.9</v>
      </c>
      <c r="AH232" s="41">
        <v>115.7</v>
      </c>
      <c r="AI232" s="41">
        <v>115.8</v>
      </c>
      <c r="AJ232" s="41">
        <v>116.1</v>
      </c>
      <c r="AK232" s="41">
        <v>117.2</v>
      </c>
      <c r="AL232" s="41">
        <v>119</v>
      </c>
      <c r="AM232" s="41">
        <v>118.3</v>
      </c>
      <c r="AN232" s="41">
        <v>124.9</v>
      </c>
      <c r="AO232" s="41">
        <v>124.9</v>
      </c>
      <c r="AP232" s="41">
        <v>125</v>
      </c>
      <c r="AQ232" s="41">
        <v>129.6</v>
      </c>
      <c r="AR232" s="41">
        <v>132.30000000000001</v>
      </c>
      <c r="AS232" s="41">
        <v>132.80000000000001</v>
      </c>
      <c r="AT232" s="41">
        <v>135.5</v>
      </c>
      <c r="AU232" s="41">
        <v>131.69999999999999</v>
      </c>
      <c r="AV232" s="41">
        <v>131.30000000000001</v>
      </c>
      <c r="AW232" s="41">
        <v>132.30000000000001</v>
      </c>
      <c r="AX232" s="41">
        <v>131.80000000000001</v>
      </c>
      <c r="AY232" s="41">
        <v>131.9</v>
      </c>
      <c r="AZ232" s="41">
        <v>132.80000000000001</v>
      </c>
      <c r="BA232" s="41">
        <v>135.1</v>
      </c>
      <c r="BB232" s="41">
        <v>135.19999999999999</v>
      </c>
      <c r="BC232" s="41">
        <v>138.5</v>
      </c>
      <c r="BD232" s="41">
        <v>138.69999999999999</v>
      </c>
      <c r="BE232" s="41">
        <v>138.69999999999999</v>
      </c>
      <c r="BF232" s="41">
        <v>138.80000000000001</v>
      </c>
      <c r="BG232" s="41">
        <v>140.9</v>
      </c>
      <c r="BH232" s="41">
        <v>142.1</v>
      </c>
      <c r="BI232" s="41">
        <v>141.80000000000001</v>
      </c>
      <c r="BJ232" s="41">
        <v>141.69999999999999</v>
      </c>
      <c r="BK232" s="41">
        <v>143.1</v>
      </c>
      <c r="BL232" s="41">
        <v>142.69999999999999</v>
      </c>
      <c r="BM232" s="41">
        <v>146.1</v>
      </c>
      <c r="BN232" s="41">
        <v>150.9</v>
      </c>
      <c r="BO232" s="41">
        <v>152.1</v>
      </c>
      <c r="BP232" s="41">
        <v>152.19999999999999</v>
      </c>
      <c r="BQ232" s="41">
        <v>151.69999999999999</v>
      </c>
      <c r="BR232" s="41">
        <v>151.4</v>
      </c>
      <c r="BS232" s="41">
        <v>151.4</v>
      </c>
      <c r="BT232" s="41">
        <v>151.6</v>
      </c>
      <c r="BU232" s="41">
        <v>151.6</v>
      </c>
      <c r="BV232" s="41">
        <v>151.69999999999999</v>
      </c>
      <c r="BW232" s="41">
        <v>152.4</v>
      </c>
      <c r="BX232" s="41">
        <v>162.6</v>
      </c>
      <c r="BY232" s="41">
        <v>163.1</v>
      </c>
      <c r="BZ232" s="41">
        <v>166.1</v>
      </c>
      <c r="CA232" s="41">
        <v>167</v>
      </c>
      <c r="CB232" s="41">
        <v>173.4</v>
      </c>
      <c r="CC232" s="41">
        <v>180.3</v>
      </c>
      <c r="CD232" s="41">
        <v>180.2</v>
      </c>
      <c r="CE232" s="41">
        <v>183.5</v>
      </c>
      <c r="CF232" s="41">
        <v>183.2</v>
      </c>
      <c r="CG232" s="41">
        <v>180.6</v>
      </c>
      <c r="CH232" s="41">
        <v>182.3</v>
      </c>
      <c r="CI232" s="41">
        <v>185.1</v>
      </c>
      <c r="CJ232" s="41">
        <v>187.4</v>
      </c>
      <c r="CK232" s="41">
        <v>188.7</v>
      </c>
      <c r="CL232" s="41">
        <v>189.6</v>
      </c>
    </row>
    <row r="233" spans="1:90" x14ac:dyDescent="0.25">
      <c r="A233" s="38" t="s">
        <v>2063</v>
      </c>
      <c r="B233" s="38" t="s">
        <v>2064</v>
      </c>
      <c r="C233" s="39">
        <v>0.38923999999999997</v>
      </c>
      <c r="D233" s="41">
        <v>101.9</v>
      </c>
      <c r="E233" s="41">
        <v>102.4</v>
      </c>
      <c r="F233" s="41">
        <v>103.6</v>
      </c>
      <c r="G233" s="41">
        <v>103.6</v>
      </c>
      <c r="H233" s="41">
        <v>103.6</v>
      </c>
      <c r="I233" s="41">
        <v>103.6</v>
      </c>
      <c r="J233" s="41">
        <v>103.6</v>
      </c>
      <c r="K233" s="41">
        <v>103.6</v>
      </c>
      <c r="L233" s="41">
        <v>103.6</v>
      </c>
      <c r="M233" s="41">
        <v>103.6</v>
      </c>
      <c r="N233" s="41">
        <v>103.6</v>
      </c>
      <c r="O233" s="41">
        <v>103.6</v>
      </c>
      <c r="P233" s="41">
        <v>103.8</v>
      </c>
      <c r="Q233" s="41">
        <v>103.9</v>
      </c>
      <c r="R233" s="41">
        <v>105</v>
      </c>
      <c r="S233" s="41">
        <v>108.1</v>
      </c>
      <c r="T233" s="41">
        <v>108.1</v>
      </c>
      <c r="U233" s="41">
        <v>108.1</v>
      </c>
      <c r="V233" s="41">
        <v>108.1</v>
      </c>
      <c r="W233" s="41">
        <v>108.1</v>
      </c>
      <c r="X233" s="41">
        <v>108.1</v>
      </c>
      <c r="Y233" s="41">
        <v>108.1</v>
      </c>
      <c r="Z233" s="41">
        <v>108.4</v>
      </c>
      <c r="AA233" s="41">
        <v>109.2</v>
      </c>
      <c r="AB233" s="41">
        <v>109.2</v>
      </c>
      <c r="AC233" s="41">
        <v>109.2</v>
      </c>
      <c r="AD233" s="41">
        <v>110.4</v>
      </c>
      <c r="AE233" s="41">
        <v>111.6</v>
      </c>
      <c r="AF233" s="41">
        <v>113.3</v>
      </c>
      <c r="AG233" s="41">
        <v>113.3</v>
      </c>
      <c r="AH233" s="41">
        <v>113.3</v>
      </c>
      <c r="AI233" s="41">
        <v>113.3</v>
      </c>
      <c r="AJ233" s="41">
        <v>113.3</v>
      </c>
      <c r="AK233" s="41">
        <v>116.7</v>
      </c>
      <c r="AL233" s="41">
        <v>120.1</v>
      </c>
      <c r="AM233" s="41">
        <v>118.7</v>
      </c>
      <c r="AN233" s="41">
        <v>137.30000000000001</v>
      </c>
      <c r="AO233" s="41">
        <v>137.30000000000001</v>
      </c>
      <c r="AP233" s="41">
        <v>137.30000000000001</v>
      </c>
      <c r="AQ233" s="41">
        <v>148.6</v>
      </c>
      <c r="AR233" s="41">
        <v>148.80000000000001</v>
      </c>
      <c r="AS233" s="41">
        <v>148.80000000000001</v>
      </c>
      <c r="AT233" s="41">
        <v>155</v>
      </c>
      <c r="AU233" s="41">
        <v>145.30000000000001</v>
      </c>
      <c r="AV233" s="41">
        <v>145.30000000000001</v>
      </c>
      <c r="AW233" s="41">
        <v>145.30000000000001</v>
      </c>
      <c r="AX233" s="41">
        <v>145.30000000000001</v>
      </c>
      <c r="AY233" s="41">
        <v>145.30000000000001</v>
      </c>
      <c r="AZ233" s="41">
        <v>145.30000000000001</v>
      </c>
      <c r="BA233" s="41">
        <v>145.30000000000001</v>
      </c>
      <c r="BB233" s="41">
        <v>145.30000000000001</v>
      </c>
      <c r="BC233" s="41">
        <v>150.4</v>
      </c>
      <c r="BD233" s="41">
        <v>150.4</v>
      </c>
      <c r="BE233" s="41">
        <v>150.4</v>
      </c>
      <c r="BF233" s="41">
        <v>150.4</v>
      </c>
      <c r="BG233" s="41">
        <v>154.19999999999999</v>
      </c>
      <c r="BH233" s="41">
        <v>156.69999999999999</v>
      </c>
      <c r="BI233" s="41">
        <v>156.69999999999999</v>
      </c>
      <c r="BJ233" s="41">
        <v>156.69999999999999</v>
      </c>
      <c r="BK233" s="41">
        <v>158.30000000000001</v>
      </c>
      <c r="BL233" s="41">
        <v>154</v>
      </c>
      <c r="BM233" s="41">
        <v>154</v>
      </c>
      <c r="BN233" s="41">
        <v>164.3</v>
      </c>
      <c r="BO233" s="41">
        <v>166.6</v>
      </c>
      <c r="BP233" s="41">
        <v>166.6</v>
      </c>
      <c r="BQ233" s="41">
        <v>166.6</v>
      </c>
      <c r="BR233" s="41">
        <v>166.6</v>
      </c>
      <c r="BS233" s="41">
        <v>166.6</v>
      </c>
      <c r="BT233" s="41">
        <v>166.6</v>
      </c>
      <c r="BU233" s="41">
        <v>166.6</v>
      </c>
      <c r="BV233" s="41">
        <v>166.6</v>
      </c>
      <c r="BW233" s="41">
        <v>166.6</v>
      </c>
      <c r="BX233" s="41">
        <v>170</v>
      </c>
      <c r="BY233" s="41">
        <v>170</v>
      </c>
      <c r="BZ233" s="41">
        <v>178.2</v>
      </c>
      <c r="CA233" s="41">
        <v>178.2</v>
      </c>
      <c r="CB233" s="41">
        <v>178.2</v>
      </c>
      <c r="CC233" s="41">
        <v>178.2</v>
      </c>
      <c r="CD233" s="41">
        <v>178.2</v>
      </c>
      <c r="CE233" s="41">
        <v>181.4</v>
      </c>
      <c r="CF233" s="41">
        <v>182.5</v>
      </c>
      <c r="CG233" s="41">
        <v>182.5</v>
      </c>
      <c r="CH233" s="41">
        <v>182.5</v>
      </c>
      <c r="CI233" s="41">
        <v>184.6</v>
      </c>
      <c r="CJ233" s="41">
        <v>186</v>
      </c>
      <c r="CK233" s="41">
        <v>186</v>
      </c>
      <c r="CL233" s="41">
        <v>188</v>
      </c>
    </row>
    <row r="234" spans="1:90" x14ac:dyDescent="0.25">
      <c r="A234" s="38" t="s">
        <v>2065</v>
      </c>
      <c r="B234" s="38" t="s">
        <v>2066</v>
      </c>
      <c r="C234" s="39">
        <v>0.39877000000000001</v>
      </c>
      <c r="D234" s="41">
        <v>96.1</v>
      </c>
      <c r="E234" s="41">
        <v>96.1</v>
      </c>
      <c r="F234" s="41">
        <v>96.1</v>
      </c>
      <c r="G234" s="41">
        <v>96.9</v>
      </c>
      <c r="H234" s="41">
        <v>97.3</v>
      </c>
      <c r="I234" s="41">
        <v>97.5</v>
      </c>
      <c r="J234" s="41">
        <v>97.5</v>
      </c>
      <c r="K234" s="41">
        <v>97.5</v>
      </c>
      <c r="L234" s="41">
        <v>98.5</v>
      </c>
      <c r="M234" s="41">
        <v>98.5</v>
      </c>
      <c r="N234" s="41">
        <v>98.5</v>
      </c>
      <c r="O234" s="41">
        <v>98.5</v>
      </c>
      <c r="P234" s="41">
        <v>99.4</v>
      </c>
      <c r="Q234" s="41">
        <v>99.4</v>
      </c>
      <c r="R234" s="41">
        <v>99.4</v>
      </c>
      <c r="S234" s="41">
        <v>104.3</v>
      </c>
      <c r="T234" s="41">
        <v>105</v>
      </c>
      <c r="U234" s="41">
        <v>105.2</v>
      </c>
      <c r="V234" s="41">
        <v>105.2</v>
      </c>
      <c r="W234" s="41">
        <v>105.9</v>
      </c>
      <c r="X234" s="41">
        <v>105.9</v>
      </c>
      <c r="Y234" s="41">
        <v>105.9</v>
      </c>
      <c r="Z234" s="41">
        <v>105.9</v>
      </c>
      <c r="AA234" s="41">
        <v>105.9</v>
      </c>
      <c r="AB234" s="41">
        <v>106.7</v>
      </c>
      <c r="AC234" s="41">
        <v>106.7</v>
      </c>
      <c r="AD234" s="41">
        <v>108.5</v>
      </c>
      <c r="AE234" s="41">
        <v>110.9</v>
      </c>
      <c r="AF234" s="41">
        <v>116.9</v>
      </c>
      <c r="AG234" s="41">
        <v>118.9</v>
      </c>
      <c r="AH234" s="41">
        <v>120</v>
      </c>
      <c r="AI234" s="41">
        <v>120</v>
      </c>
      <c r="AJ234" s="41">
        <v>120</v>
      </c>
      <c r="AK234" s="41">
        <v>120</v>
      </c>
      <c r="AL234" s="41">
        <v>120</v>
      </c>
      <c r="AM234" s="41">
        <v>120</v>
      </c>
      <c r="AN234" s="41">
        <v>120</v>
      </c>
      <c r="AO234" s="41">
        <v>120</v>
      </c>
      <c r="AP234" s="41">
        <v>120</v>
      </c>
      <c r="AQ234" s="41">
        <v>120</v>
      </c>
      <c r="AR234" s="41">
        <v>121.8</v>
      </c>
      <c r="AS234" s="41">
        <v>122.6</v>
      </c>
      <c r="AT234" s="41">
        <v>122.6</v>
      </c>
      <c r="AU234" s="41">
        <v>122.6</v>
      </c>
      <c r="AV234" s="41">
        <v>122.6</v>
      </c>
      <c r="AW234" s="41">
        <v>122.8</v>
      </c>
      <c r="AX234" s="41">
        <v>122.9</v>
      </c>
      <c r="AY234" s="41">
        <v>122.9</v>
      </c>
      <c r="AZ234" s="41">
        <v>122.6</v>
      </c>
      <c r="BA234" s="41">
        <v>125.3</v>
      </c>
      <c r="BB234" s="41">
        <v>125.3</v>
      </c>
      <c r="BC234" s="41">
        <v>127.9</v>
      </c>
      <c r="BD234" s="41">
        <v>128.69999999999999</v>
      </c>
      <c r="BE234" s="41">
        <v>128.69999999999999</v>
      </c>
      <c r="BF234" s="41">
        <v>128.69999999999999</v>
      </c>
      <c r="BG234" s="41">
        <v>128.69999999999999</v>
      </c>
      <c r="BH234" s="41">
        <v>128.69999999999999</v>
      </c>
      <c r="BI234" s="41">
        <v>130.5</v>
      </c>
      <c r="BJ234" s="41">
        <v>130.6</v>
      </c>
      <c r="BK234" s="41">
        <v>130.9</v>
      </c>
      <c r="BL234" s="41">
        <v>130.9</v>
      </c>
      <c r="BM234" s="41">
        <v>130.9</v>
      </c>
      <c r="BN234" s="41">
        <v>130.9</v>
      </c>
      <c r="BO234" s="41">
        <v>134.6</v>
      </c>
      <c r="BP234" s="41">
        <v>134.6</v>
      </c>
      <c r="BQ234" s="41">
        <v>134.6</v>
      </c>
      <c r="BR234" s="41">
        <v>134.6</v>
      </c>
      <c r="BS234" s="41">
        <v>134.6</v>
      </c>
      <c r="BT234" s="41">
        <v>134.6</v>
      </c>
      <c r="BU234" s="41">
        <v>134.6</v>
      </c>
      <c r="BV234" s="41">
        <v>134.6</v>
      </c>
      <c r="BW234" s="41">
        <v>135.69999999999999</v>
      </c>
      <c r="BX234" s="41">
        <v>150.80000000000001</v>
      </c>
      <c r="BY234" s="41">
        <v>152.1</v>
      </c>
      <c r="BZ234" s="41">
        <v>152.69999999999999</v>
      </c>
      <c r="CA234" s="41">
        <v>153.69999999999999</v>
      </c>
      <c r="CB234" s="41">
        <v>166.9</v>
      </c>
      <c r="CC234" s="41">
        <v>180.7</v>
      </c>
      <c r="CD234" s="41">
        <v>180.8</v>
      </c>
      <c r="CE234" s="41">
        <v>180.8</v>
      </c>
      <c r="CF234" s="41">
        <v>180.3</v>
      </c>
      <c r="CG234" s="41">
        <v>179</v>
      </c>
      <c r="CH234" s="41">
        <v>183.6</v>
      </c>
      <c r="CI234" s="41">
        <v>188.3</v>
      </c>
      <c r="CJ234" s="41">
        <v>192.9</v>
      </c>
      <c r="CK234" s="41">
        <v>196.6</v>
      </c>
      <c r="CL234" s="41">
        <v>196.3</v>
      </c>
    </row>
    <row r="235" spans="1:90" x14ac:dyDescent="0.25">
      <c r="A235" s="38" t="s">
        <v>2067</v>
      </c>
      <c r="B235" s="38" t="s">
        <v>2068</v>
      </c>
      <c r="C235" s="39">
        <v>7.5609999999999997E-2</v>
      </c>
      <c r="D235" s="41">
        <v>102.8</v>
      </c>
      <c r="E235" s="41">
        <v>102.7</v>
      </c>
      <c r="F235" s="41">
        <v>102.1</v>
      </c>
      <c r="G235" s="41">
        <v>106.6</v>
      </c>
      <c r="H235" s="41">
        <v>105.4</v>
      </c>
      <c r="I235" s="41">
        <v>100.9</v>
      </c>
      <c r="J235" s="41">
        <v>100.5</v>
      </c>
      <c r="K235" s="41">
        <v>98.3</v>
      </c>
      <c r="L235" s="41">
        <v>101.5</v>
      </c>
      <c r="M235" s="41">
        <v>99.1</v>
      </c>
      <c r="N235" s="41">
        <v>100.4</v>
      </c>
      <c r="O235" s="41">
        <v>105.5</v>
      </c>
      <c r="P235" s="41">
        <v>105.9</v>
      </c>
      <c r="Q235" s="41">
        <v>109.6</v>
      </c>
      <c r="R235" s="41">
        <v>110.3</v>
      </c>
      <c r="S235" s="41">
        <v>103.3</v>
      </c>
      <c r="T235" s="41">
        <v>103.2</v>
      </c>
      <c r="U235" s="41">
        <v>105.4</v>
      </c>
      <c r="V235" s="41">
        <v>104.3</v>
      </c>
      <c r="W235" s="41">
        <v>104.2</v>
      </c>
      <c r="X235" s="41">
        <v>105.8</v>
      </c>
      <c r="Y235" s="41">
        <v>104.4</v>
      </c>
      <c r="Z235" s="41">
        <v>112.8</v>
      </c>
      <c r="AA235" s="41">
        <v>109.6</v>
      </c>
      <c r="AB235" s="41">
        <v>105</v>
      </c>
      <c r="AC235" s="41">
        <v>102.4</v>
      </c>
      <c r="AD235" s="41">
        <v>111</v>
      </c>
      <c r="AE235" s="41">
        <v>99.5</v>
      </c>
      <c r="AF235" s="41">
        <v>99.3</v>
      </c>
      <c r="AG235" s="41">
        <v>97.6</v>
      </c>
      <c r="AH235" s="41">
        <v>101.7</v>
      </c>
      <c r="AI235" s="41">
        <v>103.8</v>
      </c>
      <c r="AJ235" s="41">
        <v>103.4</v>
      </c>
      <c r="AK235" s="41">
        <v>100.8</v>
      </c>
      <c r="AL235" s="41">
        <v>107.2</v>
      </c>
      <c r="AM235" s="41">
        <v>104.7</v>
      </c>
      <c r="AN235" s="41">
        <v>103.5</v>
      </c>
      <c r="AO235" s="41">
        <v>103.9</v>
      </c>
      <c r="AP235" s="41">
        <v>104.2</v>
      </c>
      <c r="AQ235" s="41">
        <v>109.3</v>
      </c>
      <c r="AR235" s="41">
        <v>120.1</v>
      </c>
      <c r="AS235" s="41">
        <v>122.2</v>
      </c>
      <c r="AT235" s="41">
        <v>122.2</v>
      </c>
      <c r="AU235" s="41">
        <v>122.4</v>
      </c>
      <c r="AV235" s="41">
        <v>117.8</v>
      </c>
      <c r="AW235" s="41">
        <v>129.1</v>
      </c>
      <c r="AX235" s="41">
        <v>122.4</v>
      </c>
      <c r="AY235" s="41">
        <v>122.4</v>
      </c>
      <c r="AZ235" s="41">
        <v>130.6</v>
      </c>
      <c r="BA235" s="41">
        <v>137.5</v>
      </c>
      <c r="BB235" s="41">
        <v>139.69999999999999</v>
      </c>
      <c r="BC235" s="41">
        <v>142.4</v>
      </c>
      <c r="BD235" s="41">
        <v>140.4</v>
      </c>
      <c r="BE235" s="41">
        <v>140.19999999999999</v>
      </c>
      <c r="BF235" s="41">
        <v>140.1</v>
      </c>
      <c r="BG235" s="41">
        <v>146.9</v>
      </c>
      <c r="BH235" s="41">
        <v>151.30000000000001</v>
      </c>
      <c r="BI235" s="41">
        <v>138</v>
      </c>
      <c r="BJ235" s="41">
        <v>135.4</v>
      </c>
      <c r="BK235" s="41">
        <v>143.5</v>
      </c>
      <c r="BL235" s="41">
        <v>158.80000000000001</v>
      </c>
      <c r="BM235" s="41">
        <v>203.3</v>
      </c>
      <c r="BN235" s="41">
        <v>211.7</v>
      </c>
      <c r="BO235" s="41">
        <v>191.2</v>
      </c>
      <c r="BP235" s="41">
        <v>189.1</v>
      </c>
      <c r="BQ235" s="41">
        <v>183.3</v>
      </c>
      <c r="BR235" s="41">
        <v>180.9</v>
      </c>
      <c r="BS235" s="41">
        <v>182.6</v>
      </c>
      <c r="BT235" s="41">
        <v>183.8</v>
      </c>
      <c r="BU235" s="41">
        <v>184.9</v>
      </c>
      <c r="BV235" s="41">
        <v>185.6</v>
      </c>
      <c r="BW235" s="41">
        <v>184.4</v>
      </c>
      <c r="BX235" s="41">
        <v>213.4</v>
      </c>
      <c r="BY235" s="41">
        <v>208</v>
      </c>
      <c r="BZ235" s="41">
        <v>201.5</v>
      </c>
      <c r="CA235" s="41">
        <v>207.8</v>
      </c>
      <c r="CB235" s="41">
        <v>221.3</v>
      </c>
      <c r="CC235" s="41">
        <v>236.9</v>
      </c>
      <c r="CD235" s="41">
        <v>236.9</v>
      </c>
      <c r="CE235" s="41">
        <v>245.6</v>
      </c>
      <c r="CF235" s="41">
        <v>241</v>
      </c>
      <c r="CG235" s="41">
        <v>216.3</v>
      </c>
      <c r="CH235" s="41">
        <v>213.9</v>
      </c>
      <c r="CI235" s="41">
        <v>214.9</v>
      </c>
      <c r="CJ235" s="41">
        <v>213.1</v>
      </c>
      <c r="CK235" s="41">
        <v>210.9</v>
      </c>
      <c r="CL235" s="41">
        <v>213.7</v>
      </c>
    </row>
    <row r="236" spans="1:90" x14ac:dyDescent="0.25">
      <c r="A236" s="38" t="s">
        <v>2069</v>
      </c>
      <c r="B236" s="38" t="s">
        <v>2070</v>
      </c>
      <c r="C236" s="39">
        <v>8.1920000000000007E-2</v>
      </c>
      <c r="D236" s="41">
        <v>100</v>
      </c>
      <c r="E236" s="41">
        <v>100</v>
      </c>
      <c r="F236" s="41">
        <v>101.2</v>
      </c>
      <c r="G236" s="41">
        <v>107.1</v>
      </c>
      <c r="H236" s="41">
        <v>107.1</v>
      </c>
      <c r="I236" s="41">
        <v>107.1</v>
      </c>
      <c r="J236" s="41">
        <v>107.1</v>
      </c>
      <c r="K236" s="41">
        <v>107.1</v>
      </c>
      <c r="L236" s="41">
        <v>107.1</v>
      </c>
      <c r="M236" s="41">
        <v>107.1</v>
      </c>
      <c r="N236" s="41">
        <v>107.1</v>
      </c>
      <c r="O236" s="41">
        <v>107.1</v>
      </c>
      <c r="P236" s="41">
        <v>107.1</v>
      </c>
      <c r="Q236" s="41">
        <v>107.1</v>
      </c>
      <c r="R236" s="41">
        <v>107.1</v>
      </c>
      <c r="S236" s="41">
        <v>107.2</v>
      </c>
      <c r="T236" s="41">
        <v>107.2</v>
      </c>
      <c r="U236" s="41">
        <v>107.2</v>
      </c>
      <c r="V236" s="41">
        <v>107.2</v>
      </c>
      <c r="W236" s="41">
        <v>107.2</v>
      </c>
      <c r="X236" s="41">
        <v>107.2</v>
      </c>
      <c r="Y236" s="41">
        <v>107.2</v>
      </c>
      <c r="Z236" s="41">
        <v>107.2</v>
      </c>
      <c r="AA236" s="41">
        <v>107.2</v>
      </c>
      <c r="AB236" s="41">
        <v>106.5</v>
      </c>
      <c r="AC236" s="41">
        <v>106.5</v>
      </c>
      <c r="AD236" s="41">
        <v>106.6</v>
      </c>
      <c r="AE236" s="41">
        <v>115.5</v>
      </c>
      <c r="AF236" s="41">
        <v>115.5</v>
      </c>
      <c r="AG236" s="41">
        <v>115.5</v>
      </c>
      <c r="AH236" s="41">
        <v>115.5</v>
      </c>
      <c r="AI236" s="41">
        <v>115.5</v>
      </c>
      <c r="AJ236" s="41">
        <v>115.5</v>
      </c>
      <c r="AK236" s="41">
        <v>115.5</v>
      </c>
      <c r="AL236" s="41">
        <v>115.5</v>
      </c>
      <c r="AM236" s="41">
        <v>115.5</v>
      </c>
      <c r="AN236" s="41">
        <v>107.6</v>
      </c>
      <c r="AO236" s="41">
        <v>107.6</v>
      </c>
      <c r="AP236" s="41">
        <v>107.6</v>
      </c>
      <c r="AQ236" s="41">
        <v>107.6</v>
      </c>
      <c r="AR236" s="41">
        <v>120.5</v>
      </c>
      <c r="AS236" s="41">
        <v>120.5</v>
      </c>
      <c r="AT236" s="41">
        <v>120.5</v>
      </c>
      <c r="AU236" s="41">
        <v>120.5</v>
      </c>
      <c r="AV236" s="41">
        <v>120.5</v>
      </c>
      <c r="AW236" s="41">
        <v>120.5</v>
      </c>
      <c r="AX236" s="41">
        <v>120.5</v>
      </c>
      <c r="AY236" s="41">
        <v>120.5</v>
      </c>
      <c r="AZ236" s="41">
        <v>120.5</v>
      </c>
      <c r="BA236" s="41">
        <v>120.5</v>
      </c>
      <c r="BB236" s="41">
        <v>120.5</v>
      </c>
      <c r="BC236" s="41">
        <v>120.5</v>
      </c>
      <c r="BD236" s="41">
        <v>120.5</v>
      </c>
      <c r="BE236" s="41">
        <v>120.5</v>
      </c>
      <c r="BF236" s="41">
        <v>120.5</v>
      </c>
      <c r="BG236" s="41">
        <v>120.5</v>
      </c>
      <c r="BH236" s="41">
        <v>120.5</v>
      </c>
      <c r="BI236" s="41">
        <v>120.5</v>
      </c>
      <c r="BJ236" s="41">
        <v>120.5</v>
      </c>
      <c r="BK236" s="41">
        <v>120.5</v>
      </c>
      <c r="BL236" s="41">
        <v>120.5</v>
      </c>
      <c r="BM236" s="41">
        <v>120.5</v>
      </c>
      <c r="BN236" s="41">
        <v>120.5</v>
      </c>
      <c r="BO236" s="41">
        <v>120.5</v>
      </c>
      <c r="BP236" s="41">
        <v>120.5</v>
      </c>
      <c r="BQ236" s="41">
        <v>120.5</v>
      </c>
      <c r="BR236" s="41">
        <v>120.5</v>
      </c>
      <c r="BS236" s="41">
        <v>120.5</v>
      </c>
      <c r="BT236" s="41">
        <v>120.5</v>
      </c>
      <c r="BU236" s="41">
        <v>120.5</v>
      </c>
      <c r="BV236" s="41">
        <v>120.5</v>
      </c>
      <c r="BW236" s="41">
        <v>120.5</v>
      </c>
      <c r="BX236" s="41">
        <v>126.5</v>
      </c>
      <c r="BY236" s="41">
        <v>129.4</v>
      </c>
      <c r="BZ236" s="41">
        <v>129.4</v>
      </c>
      <c r="CA236" s="41">
        <v>129.4</v>
      </c>
      <c r="CB236" s="41">
        <v>129.4</v>
      </c>
      <c r="CC236" s="41">
        <v>130.9</v>
      </c>
      <c r="CD236" s="41">
        <v>128.6</v>
      </c>
      <c r="CE236" s="41">
        <v>145.4</v>
      </c>
      <c r="CF236" s="41">
        <v>145.5</v>
      </c>
      <c r="CG236" s="41">
        <v>145.4</v>
      </c>
      <c r="CH236" s="41">
        <v>145.30000000000001</v>
      </c>
      <c r="CI236" s="41">
        <v>145.19999999999999</v>
      </c>
      <c r="CJ236" s="41">
        <v>145.30000000000001</v>
      </c>
      <c r="CK236" s="41">
        <v>145.30000000000001</v>
      </c>
      <c r="CL236" s="41">
        <v>145.30000000000001</v>
      </c>
    </row>
    <row r="237" spans="1:90" x14ac:dyDescent="0.25">
      <c r="A237" s="38" t="s">
        <v>2071</v>
      </c>
      <c r="B237" s="38" t="s">
        <v>2072</v>
      </c>
      <c r="C237" s="39">
        <v>3.7470000000000003E-2</v>
      </c>
      <c r="D237" s="41">
        <v>100.7</v>
      </c>
      <c r="E237" s="41">
        <v>100.7</v>
      </c>
      <c r="F237" s="41">
        <v>102.5</v>
      </c>
      <c r="G237" s="41">
        <v>103</v>
      </c>
      <c r="H237" s="41">
        <v>103</v>
      </c>
      <c r="I237" s="41">
        <v>103.8</v>
      </c>
      <c r="J237" s="41">
        <v>106.4</v>
      </c>
      <c r="K237" s="41">
        <v>106.4</v>
      </c>
      <c r="L237" s="41">
        <v>106.4</v>
      </c>
      <c r="M237" s="41">
        <v>106.4</v>
      </c>
      <c r="N237" s="41">
        <v>106.4</v>
      </c>
      <c r="O237" s="41">
        <v>107.1</v>
      </c>
      <c r="P237" s="41">
        <v>107.1</v>
      </c>
      <c r="Q237" s="41">
        <v>107.3</v>
      </c>
      <c r="R237" s="41">
        <v>107.8</v>
      </c>
      <c r="S237" s="41">
        <v>107.8</v>
      </c>
      <c r="T237" s="41">
        <v>107.8</v>
      </c>
      <c r="U237" s="41">
        <v>107.8</v>
      </c>
      <c r="V237" s="41">
        <v>107.8</v>
      </c>
      <c r="W237" s="41">
        <v>107.8</v>
      </c>
      <c r="X237" s="41">
        <v>107.8</v>
      </c>
      <c r="Y237" s="41">
        <v>107.8</v>
      </c>
      <c r="Z237" s="41">
        <v>107.8</v>
      </c>
      <c r="AA237" s="41">
        <v>109</v>
      </c>
      <c r="AB237" s="41">
        <v>109</v>
      </c>
      <c r="AC237" s="41">
        <v>109</v>
      </c>
      <c r="AD237" s="41">
        <v>108.8</v>
      </c>
      <c r="AE237" s="41">
        <v>117.6</v>
      </c>
      <c r="AF237" s="41">
        <v>123.8</v>
      </c>
      <c r="AG237" s="41">
        <v>123.8</v>
      </c>
      <c r="AH237" s="41">
        <v>123.8</v>
      </c>
      <c r="AI237" s="41">
        <v>123.1</v>
      </c>
      <c r="AJ237" s="41">
        <v>129.4</v>
      </c>
      <c r="AK237" s="41">
        <v>129.4</v>
      </c>
      <c r="AL237" s="41">
        <v>129.4</v>
      </c>
      <c r="AM237" s="41">
        <v>129.4</v>
      </c>
      <c r="AN237" s="41">
        <v>129.5</v>
      </c>
      <c r="AO237" s="41">
        <v>129.5</v>
      </c>
      <c r="AP237" s="41">
        <v>129.5</v>
      </c>
      <c r="AQ237" s="41">
        <v>122.9</v>
      </c>
      <c r="AR237" s="41">
        <v>122.9</v>
      </c>
      <c r="AS237" s="41">
        <v>125.8</v>
      </c>
      <c r="AT237" s="41">
        <v>129.6</v>
      </c>
      <c r="AU237" s="41">
        <v>129.5</v>
      </c>
      <c r="AV237" s="41">
        <v>129.5</v>
      </c>
      <c r="AW237" s="41">
        <v>129.5</v>
      </c>
      <c r="AX237" s="41">
        <v>129.5</v>
      </c>
      <c r="AY237" s="41">
        <v>130.80000000000001</v>
      </c>
      <c r="AZ237" s="41">
        <v>141.9</v>
      </c>
      <c r="BA237" s="41">
        <v>159.69999999999999</v>
      </c>
      <c r="BB237" s="41">
        <v>159.69999999999999</v>
      </c>
      <c r="BC237" s="41">
        <v>159.30000000000001</v>
      </c>
      <c r="BD237" s="41">
        <v>159.30000000000001</v>
      </c>
      <c r="BE237" s="41">
        <v>160.4</v>
      </c>
      <c r="BF237" s="41">
        <v>163.6</v>
      </c>
      <c r="BG237" s="41">
        <v>163.6</v>
      </c>
      <c r="BH237" s="41">
        <v>161.69999999999999</v>
      </c>
      <c r="BI237" s="41">
        <v>161.1</v>
      </c>
      <c r="BJ237" s="41">
        <v>162.80000000000001</v>
      </c>
      <c r="BK237" s="41">
        <v>163.30000000000001</v>
      </c>
      <c r="BL237" s="41">
        <v>166.7</v>
      </c>
      <c r="BM237" s="41">
        <v>166.7</v>
      </c>
      <c r="BN237" s="41">
        <v>167.5</v>
      </c>
      <c r="BO237" s="41">
        <v>178.6</v>
      </c>
      <c r="BP237" s="41">
        <v>184.2</v>
      </c>
      <c r="BQ237" s="41">
        <v>184.2</v>
      </c>
      <c r="BR237" s="41">
        <v>179.4</v>
      </c>
      <c r="BS237" s="41">
        <v>178.2</v>
      </c>
      <c r="BT237" s="41">
        <v>178.2</v>
      </c>
      <c r="BU237" s="41">
        <v>178.2</v>
      </c>
      <c r="BV237" s="41">
        <v>178.2</v>
      </c>
      <c r="BW237" s="41">
        <v>187.4</v>
      </c>
      <c r="BX237" s="41">
        <v>189.3</v>
      </c>
      <c r="BY237" s="41">
        <v>192.2</v>
      </c>
      <c r="BZ237" s="41">
        <v>192.3</v>
      </c>
      <c r="CA237" s="41">
        <v>192.3</v>
      </c>
      <c r="CB237" s="41">
        <v>192.2</v>
      </c>
      <c r="CC237" s="41">
        <v>192.3</v>
      </c>
      <c r="CD237" s="41">
        <v>192.3</v>
      </c>
      <c r="CE237" s="41">
        <v>192.3</v>
      </c>
      <c r="CF237" s="41">
        <v>187.5</v>
      </c>
      <c r="CG237" s="41">
        <v>182.7</v>
      </c>
      <c r="CH237" s="41">
        <v>182.7</v>
      </c>
      <c r="CI237" s="41">
        <v>182.7</v>
      </c>
      <c r="CJ237" s="41">
        <v>182.7</v>
      </c>
      <c r="CK237" s="41">
        <v>182.7</v>
      </c>
      <c r="CL237" s="41">
        <v>182.7</v>
      </c>
    </row>
    <row r="238" spans="1:90" x14ac:dyDescent="0.25">
      <c r="A238" s="38" t="s">
        <v>2073</v>
      </c>
      <c r="B238" s="38" t="s">
        <v>2074</v>
      </c>
      <c r="C238" s="39">
        <v>7.32639</v>
      </c>
      <c r="D238" s="41">
        <v>99.6</v>
      </c>
      <c r="E238" s="41">
        <v>99.5</v>
      </c>
      <c r="F238" s="41">
        <v>99.3</v>
      </c>
      <c r="G238" s="41">
        <v>99.1</v>
      </c>
      <c r="H238" s="41">
        <v>98.6</v>
      </c>
      <c r="I238" s="41">
        <v>98.4</v>
      </c>
      <c r="J238" s="41">
        <v>98.2</v>
      </c>
      <c r="K238" s="41">
        <v>98.7</v>
      </c>
      <c r="L238" s="41">
        <v>98.7</v>
      </c>
      <c r="M238" s="41">
        <v>98.7</v>
      </c>
      <c r="N238" s="41">
        <v>98.9</v>
      </c>
      <c r="O238" s="41">
        <v>99.2</v>
      </c>
      <c r="P238" s="41">
        <v>99.6</v>
      </c>
      <c r="Q238" s="41">
        <v>99.7</v>
      </c>
      <c r="R238" s="41">
        <v>99.5</v>
      </c>
      <c r="S238" s="41">
        <v>100</v>
      </c>
      <c r="T238" s="41">
        <v>100</v>
      </c>
      <c r="U238" s="41">
        <v>100.1</v>
      </c>
      <c r="V238" s="41">
        <v>100.6</v>
      </c>
      <c r="W238" s="41">
        <v>101</v>
      </c>
      <c r="X238" s="41">
        <v>102.1</v>
      </c>
      <c r="Y238" s="41">
        <v>101.8</v>
      </c>
      <c r="Z238" s="41">
        <v>100.9</v>
      </c>
      <c r="AA238" s="41">
        <v>101</v>
      </c>
      <c r="AB238" s="41">
        <v>100.8</v>
      </c>
      <c r="AC238" s="41">
        <v>100.6</v>
      </c>
      <c r="AD238" s="41">
        <v>100.7</v>
      </c>
      <c r="AE238" s="41">
        <v>101.9</v>
      </c>
      <c r="AF238" s="41">
        <v>102</v>
      </c>
      <c r="AG238" s="41">
        <v>101.5</v>
      </c>
      <c r="AH238" s="41">
        <v>101.8</v>
      </c>
      <c r="AI238" s="41">
        <v>101.8</v>
      </c>
      <c r="AJ238" s="41">
        <v>101.6</v>
      </c>
      <c r="AK238" s="41">
        <v>101.7</v>
      </c>
      <c r="AL238" s="41">
        <v>101.4</v>
      </c>
      <c r="AM238" s="41">
        <v>101.1</v>
      </c>
      <c r="AN238" s="41">
        <v>101.4</v>
      </c>
      <c r="AO238" s="41">
        <v>101.1</v>
      </c>
      <c r="AP238" s="41">
        <v>101.2</v>
      </c>
      <c r="AQ238" s="41">
        <v>102.3</v>
      </c>
      <c r="AR238" s="41">
        <v>102.4</v>
      </c>
      <c r="AS238" s="41">
        <v>103.3</v>
      </c>
      <c r="AT238" s="41">
        <v>103.7</v>
      </c>
      <c r="AU238" s="41">
        <v>104.1</v>
      </c>
      <c r="AV238" s="41">
        <v>104.1</v>
      </c>
      <c r="AW238" s="41">
        <v>103.9</v>
      </c>
      <c r="AX238" s="41">
        <v>103.3</v>
      </c>
      <c r="AY238" s="41">
        <v>102.9</v>
      </c>
      <c r="AZ238" s="41">
        <v>103.5</v>
      </c>
      <c r="BA238" s="41">
        <v>102.2</v>
      </c>
      <c r="BB238" s="41">
        <v>102.6</v>
      </c>
      <c r="BC238" s="41">
        <v>102.9</v>
      </c>
      <c r="BD238" s="41">
        <v>103.7</v>
      </c>
      <c r="BE238" s="41">
        <v>104.8</v>
      </c>
      <c r="BF238" s="41">
        <v>105.1</v>
      </c>
      <c r="BG238" s="41">
        <v>105.2</v>
      </c>
      <c r="BH238" s="41">
        <v>105.7</v>
      </c>
      <c r="BI238" s="41">
        <v>106.4</v>
      </c>
      <c r="BJ238" s="41">
        <v>106.3</v>
      </c>
      <c r="BK238" s="41">
        <v>107.8</v>
      </c>
      <c r="BL238" s="41">
        <v>110.2</v>
      </c>
      <c r="BM238" s="41">
        <v>110.7</v>
      </c>
      <c r="BN238" s="41">
        <v>111.9</v>
      </c>
      <c r="BO238" s="41">
        <v>114.5</v>
      </c>
      <c r="BP238" s="41">
        <v>115.4</v>
      </c>
      <c r="BQ238" s="41">
        <v>115.5</v>
      </c>
      <c r="BR238" s="41">
        <v>115.7</v>
      </c>
      <c r="BS238" s="41">
        <v>116.1</v>
      </c>
      <c r="BT238" s="41">
        <v>116.1</v>
      </c>
      <c r="BU238" s="41">
        <v>117.1</v>
      </c>
      <c r="BV238" s="41">
        <v>118.7</v>
      </c>
      <c r="BW238" s="41">
        <v>121.1</v>
      </c>
      <c r="BX238" s="41">
        <v>124.8</v>
      </c>
      <c r="BY238" s="41">
        <v>128</v>
      </c>
      <c r="BZ238" s="41">
        <v>132.4</v>
      </c>
      <c r="CA238" s="41">
        <v>133.80000000000001</v>
      </c>
      <c r="CB238" s="41">
        <v>133.9</v>
      </c>
      <c r="CC238" s="41">
        <v>132.19999999999999</v>
      </c>
      <c r="CD238" s="41">
        <v>128.9</v>
      </c>
      <c r="CE238" s="41">
        <v>126.6</v>
      </c>
      <c r="CF238" s="41">
        <v>126.1</v>
      </c>
      <c r="CG238" s="41">
        <v>126.1</v>
      </c>
      <c r="CH238" s="41">
        <v>126.4</v>
      </c>
      <c r="CI238" s="41">
        <v>126.3</v>
      </c>
      <c r="CJ238" s="41">
        <v>126.9</v>
      </c>
      <c r="CK238" s="41">
        <v>127.4</v>
      </c>
      <c r="CL238" s="41">
        <v>127.9</v>
      </c>
    </row>
    <row r="239" spans="1:90" x14ac:dyDescent="0.25">
      <c r="A239" s="38" t="s">
        <v>2075</v>
      </c>
      <c r="B239" s="38" t="s">
        <v>2076</v>
      </c>
      <c r="C239" s="39">
        <v>2.6052599999999999</v>
      </c>
      <c r="D239" s="41">
        <v>98.4</v>
      </c>
      <c r="E239" s="41">
        <v>98.4</v>
      </c>
      <c r="F239" s="41">
        <v>97.9</v>
      </c>
      <c r="G239" s="41">
        <v>96.9</v>
      </c>
      <c r="H239" s="41">
        <v>96.4</v>
      </c>
      <c r="I239" s="41">
        <v>96.7</v>
      </c>
      <c r="J239" s="41">
        <v>96.1</v>
      </c>
      <c r="K239" s="41">
        <v>96.7</v>
      </c>
      <c r="L239" s="41">
        <v>96.4</v>
      </c>
      <c r="M239" s="41">
        <v>96.2</v>
      </c>
      <c r="N239" s="41">
        <v>96.9</v>
      </c>
      <c r="O239" s="41">
        <v>97.7</v>
      </c>
      <c r="P239" s="41">
        <v>98.6</v>
      </c>
      <c r="Q239" s="41">
        <v>98.2</v>
      </c>
      <c r="R239" s="41">
        <v>97.8</v>
      </c>
      <c r="S239" s="41">
        <v>97</v>
      </c>
      <c r="T239" s="41">
        <v>97.1</v>
      </c>
      <c r="U239" s="41">
        <v>96.9</v>
      </c>
      <c r="V239" s="41">
        <v>96.7</v>
      </c>
      <c r="W239" s="41">
        <v>96.6</v>
      </c>
      <c r="X239" s="41">
        <v>98.6</v>
      </c>
      <c r="Y239" s="41">
        <v>97.8</v>
      </c>
      <c r="Z239" s="41">
        <v>97.4</v>
      </c>
      <c r="AA239" s="41">
        <v>97.5</v>
      </c>
      <c r="AB239" s="41">
        <v>97.9</v>
      </c>
      <c r="AC239" s="41">
        <v>97.3</v>
      </c>
      <c r="AD239" s="41">
        <v>97.7</v>
      </c>
      <c r="AE239" s="41">
        <v>100.3</v>
      </c>
      <c r="AF239" s="41">
        <v>101.3</v>
      </c>
      <c r="AG239" s="41">
        <v>100.4</v>
      </c>
      <c r="AH239" s="41">
        <v>100.8</v>
      </c>
      <c r="AI239" s="41">
        <v>100.5</v>
      </c>
      <c r="AJ239" s="41">
        <v>99.9</v>
      </c>
      <c r="AK239" s="41">
        <v>100</v>
      </c>
      <c r="AL239" s="41">
        <v>99.5</v>
      </c>
      <c r="AM239" s="41">
        <v>98.8</v>
      </c>
      <c r="AN239" s="41">
        <v>99.6</v>
      </c>
      <c r="AO239" s="41">
        <v>99.2</v>
      </c>
      <c r="AP239" s="41">
        <v>99.5</v>
      </c>
      <c r="AQ239" s="41">
        <v>100.7</v>
      </c>
      <c r="AR239" s="41">
        <v>100.9</v>
      </c>
      <c r="AS239" s="41">
        <v>102.1</v>
      </c>
      <c r="AT239" s="41">
        <v>102.7</v>
      </c>
      <c r="AU239" s="41">
        <v>103.3</v>
      </c>
      <c r="AV239" s="41">
        <v>103.8</v>
      </c>
      <c r="AW239" s="41">
        <v>103.5</v>
      </c>
      <c r="AX239" s="41">
        <v>102.9</v>
      </c>
      <c r="AY239" s="41">
        <v>102.2</v>
      </c>
      <c r="AZ239" s="41">
        <v>104.2</v>
      </c>
      <c r="BA239" s="41">
        <v>102.6</v>
      </c>
      <c r="BB239" s="41">
        <v>103.1</v>
      </c>
      <c r="BC239" s="41">
        <v>103.3</v>
      </c>
      <c r="BD239" s="41">
        <v>104.6</v>
      </c>
      <c r="BE239" s="41">
        <v>106.7</v>
      </c>
      <c r="BF239" s="41">
        <v>105.9</v>
      </c>
      <c r="BG239" s="41">
        <v>106</v>
      </c>
      <c r="BH239" s="41">
        <v>105.9</v>
      </c>
      <c r="BI239" s="41">
        <v>107.8</v>
      </c>
      <c r="BJ239" s="41">
        <v>108.6</v>
      </c>
      <c r="BK239" s="41">
        <v>111.4</v>
      </c>
      <c r="BL239" s="41">
        <v>114.9</v>
      </c>
      <c r="BM239" s="41">
        <v>114.8</v>
      </c>
      <c r="BN239" s="41">
        <v>116.2</v>
      </c>
      <c r="BO239" s="41">
        <v>120</v>
      </c>
      <c r="BP239" s="41">
        <v>121.5</v>
      </c>
      <c r="BQ239" s="41">
        <v>121.4</v>
      </c>
      <c r="BR239" s="41">
        <v>121.3</v>
      </c>
      <c r="BS239" s="41">
        <v>121.6</v>
      </c>
      <c r="BT239" s="41">
        <v>122.7</v>
      </c>
      <c r="BU239" s="41">
        <v>124.1</v>
      </c>
      <c r="BV239" s="41">
        <v>127.2</v>
      </c>
      <c r="BW239" s="41">
        <v>131.69999999999999</v>
      </c>
      <c r="BX239" s="41">
        <v>138.69999999999999</v>
      </c>
      <c r="BY239" s="41">
        <v>145.5</v>
      </c>
      <c r="BZ239" s="41">
        <v>154.69999999999999</v>
      </c>
      <c r="CA239" s="41">
        <v>157.30000000000001</v>
      </c>
      <c r="CB239" s="41">
        <v>156.6</v>
      </c>
      <c r="CC239" s="41">
        <v>152.30000000000001</v>
      </c>
      <c r="CD239" s="41">
        <v>144.19999999999999</v>
      </c>
      <c r="CE239" s="41">
        <v>139.6</v>
      </c>
      <c r="CF239" s="41">
        <v>138</v>
      </c>
      <c r="CG239" s="41">
        <v>138.1</v>
      </c>
      <c r="CH239" s="41">
        <v>139.30000000000001</v>
      </c>
      <c r="CI239" s="41">
        <v>139.19999999999999</v>
      </c>
      <c r="CJ239" s="41">
        <v>139.19999999999999</v>
      </c>
      <c r="CK239" s="41">
        <v>140.4</v>
      </c>
      <c r="CL239" s="41">
        <v>141.30000000000001</v>
      </c>
    </row>
    <row r="240" spans="1:90" x14ac:dyDescent="0.25">
      <c r="A240" s="38" t="s">
        <v>2077</v>
      </c>
      <c r="B240" s="38" t="s">
        <v>2078</v>
      </c>
      <c r="C240" s="39">
        <v>1.3770800000000001</v>
      </c>
      <c r="D240" s="41">
        <v>97.2</v>
      </c>
      <c r="E240" s="41">
        <v>96.4</v>
      </c>
      <c r="F240" s="41">
        <v>96.1</v>
      </c>
      <c r="G240" s="41">
        <v>94.7</v>
      </c>
      <c r="H240" s="41">
        <v>93.6</v>
      </c>
      <c r="I240" s="41">
        <v>93.8</v>
      </c>
      <c r="J240" s="41">
        <v>93.4</v>
      </c>
      <c r="K240" s="41">
        <v>94.1</v>
      </c>
      <c r="L240" s="41">
        <v>94</v>
      </c>
      <c r="M240" s="41">
        <v>93.6</v>
      </c>
      <c r="N240" s="41">
        <v>95</v>
      </c>
      <c r="O240" s="41">
        <v>96.4</v>
      </c>
      <c r="P240" s="41">
        <v>98.3</v>
      </c>
      <c r="Q240" s="41">
        <v>97.6</v>
      </c>
      <c r="R240" s="41">
        <v>97.6</v>
      </c>
      <c r="S240" s="41">
        <v>97.5</v>
      </c>
      <c r="T240" s="41">
        <v>97.8</v>
      </c>
      <c r="U240" s="41">
        <v>97.4</v>
      </c>
      <c r="V240" s="41">
        <v>97.3</v>
      </c>
      <c r="W240" s="41">
        <v>96.9</v>
      </c>
      <c r="X240" s="41">
        <v>99.8</v>
      </c>
      <c r="Y240" s="41">
        <v>98.8</v>
      </c>
      <c r="Z240" s="41">
        <v>98.2</v>
      </c>
      <c r="AA240" s="41">
        <v>98.2</v>
      </c>
      <c r="AB240" s="41">
        <v>98.5</v>
      </c>
      <c r="AC240" s="41">
        <v>97.5</v>
      </c>
      <c r="AD240" s="41">
        <v>97.9</v>
      </c>
      <c r="AE240" s="41">
        <v>102.7</v>
      </c>
      <c r="AF240" s="41">
        <v>104.2</v>
      </c>
      <c r="AG240" s="41">
        <v>102</v>
      </c>
      <c r="AH240" s="41">
        <v>102.8</v>
      </c>
      <c r="AI240" s="41">
        <v>101.6</v>
      </c>
      <c r="AJ240" s="41">
        <v>100.7</v>
      </c>
      <c r="AK240" s="41">
        <v>100.8</v>
      </c>
      <c r="AL240" s="41">
        <v>100.3</v>
      </c>
      <c r="AM240" s="41">
        <v>99.4</v>
      </c>
      <c r="AN240" s="41">
        <v>99.8</v>
      </c>
      <c r="AO240" s="41">
        <v>99.8</v>
      </c>
      <c r="AP240" s="41">
        <v>100.3</v>
      </c>
      <c r="AQ240" s="41">
        <v>100.1</v>
      </c>
      <c r="AR240" s="41">
        <v>100.7</v>
      </c>
      <c r="AS240" s="41">
        <v>102.4</v>
      </c>
      <c r="AT240" s="41">
        <v>103.4</v>
      </c>
      <c r="AU240" s="41">
        <v>104.1</v>
      </c>
      <c r="AV240" s="41">
        <v>104.7</v>
      </c>
      <c r="AW240" s="41">
        <v>104.5</v>
      </c>
      <c r="AX240" s="41">
        <v>103.2</v>
      </c>
      <c r="AY240" s="41">
        <v>102.5</v>
      </c>
      <c r="AZ240" s="41">
        <v>104.3</v>
      </c>
      <c r="BA240" s="41">
        <v>101.2</v>
      </c>
      <c r="BB240" s="41">
        <v>101.6</v>
      </c>
      <c r="BC240" s="41">
        <v>102.2</v>
      </c>
      <c r="BD240" s="41">
        <v>104.3</v>
      </c>
      <c r="BE240" s="41">
        <v>107.6</v>
      </c>
      <c r="BF240" s="41">
        <v>106.3</v>
      </c>
      <c r="BG240" s="41">
        <v>106.4</v>
      </c>
      <c r="BH240" s="41">
        <v>105.3</v>
      </c>
      <c r="BI240" s="41">
        <v>108.2</v>
      </c>
      <c r="BJ240" s="41">
        <v>109.8</v>
      </c>
      <c r="BK240" s="41">
        <v>114.3</v>
      </c>
      <c r="BL240" s="41">
        <v>120.8</v>
      </c>
      <c r="BM240" s="41">
        <v>120</v>
      </c>
      <c r="BN240" s="41">
        <v>122.5</v>
      </c>
      <c r="BO240" s="41">
        <v>128.9</v>
      </c>
      <c r="BP240" s="41">
        <v>130.19999999999999</v>
      </c>
      <c r="BQ240" s="41">
        <v>129.9</v>
      </c>
      <c r="BR240" s="41">
        <v>129.80000000000001</v>
      </c>
      <c r="BS240" s="41">
        <v>130</v>
      </c>
      <c r="BT240" s="41">
        <v>131.80000000000001</v>
      </c>
      <c r="BU240" s="41">
        <v>134.30000000000001</v>
      </c>
      <c r="BV240" s="41">
        <v>139.80000000000001</v>
      </c>
      <c r="BW240" s="41">
        <v>147.9</v>
      </c>
      <c r="BX240" s="41">
        <v>155.5</v>
      </c>
      <c r="BY240" s="41">
        <v>165</v>
      </c>
      <c r="BZ240" s="41">
        <v>178.6</v>
      </c>
      <c r="CA240" s="41">
        <v>181.2</v>
      </c>
      <c r="CB240" s="41">
        <v>177.2</v>
      </c>
      <c r="CC240" s="41">
        <v>168.4</v>
      </c>
      <c r="CD240" s="41">
        <v>154.80000000000001</v>
      </c>
      <c r="CE240" s="41">
        <v>146.9</v>
      </c>
      <c r="CF240" s="41">
        <v>144.30000000000001</v>
      </c>
      <c r="CG240" s="41">
        <v>144.80000000000001</v>
      </c>
      <c r="CH240" s="41">
        <v>146.9</v>
      </c>
      <c r="CI240" s="41">
        <v>146.80000000000001</v>
      </c>
      <c r="CJ240" s="41">
        <v>146.9</v>
      </c>
      <c r="CK240" s="41">
        <v>148.1</v>
      </c>
      <c r="CL240" s="41">
        <v>150.1</v>
      </c>
    </row>
    <row r="241" spans="1:90" x14ac:dyDescent="0.25">
      <c r="A241" s="38" t="s">
        <v>2079</v>
      </c>
      <c r="B241" s="38" t="s">
        <v>2080</v>
      </c>
      <c r="C241" s="39">
        <v>0.74777000000000005</v>
      </c>
      <c r="D241" s="41">
        <v>97.7</v>
      </c>
      <c r="E241" s="41">
        <v>96.7</v>
      </c>
      <c r="F241" s="41">
        <v>96.9</v>
      </c>
      <c r="G241" s="41">
        <v>97.2</v>
      </c>
      <c r="H241" s="41">
        <v>97</v>
      </c>
      <c r="I241" s="41">
        <v>97.4</v>
      </c>
      <c r="J241" s="41">
        <v>96.5</v>
      </c>
      <c r="K241" s="41">
        <v>97.8</v>
      </c>
      <c r="L241" s="41">
        <v>98.4</v>
      </c>
      <c r="M241" s="41">
        <v>98</v>
      </c>
      <c r="N241" s="41">
        <v>100.1</v>
      </c>
      <c r="O241" s="41">
        <v>101.6</v>
      </c>
      <c r="P241" s="41">
        <v>104.5</v>
      </c>
      <c r="Q241" s="41">
        <v>103.4</v>
      </c>
      <c r="R241" s="41">
        <v>103.9</v>
      </c>
      <c r="S241" s="41">
        <v>100.8</v>
      </c>
      <c r="T241" s="41">
        <v>100.8</v>
      </c>
      <c r="U241" s="41">
        <v>101.9</v>
      </c>
      <c r="V241" s="41">
        <v>100.5</v>
      </c>
      <c r="W241" s="41">
        <v>99.9</v>
      </c>
      <c r="X241" s="41">
        <v>104.4</v>
      </c>
      <c r="Y241" s="41">
        <v>103.3</v>
      </c>
      <c r="Z241" s="41">
        <v>101.7</v>
      </c>
      <c r="AA241" s="41">
        <v>101</v>
      </c>
      <c r="AB241" s="41">
        <v>101.3</v>
      </c>
      <c r="AC241" s="41">
        <v>100.8</v>
      </c>
      <c r="AD241" s="41">
        <v>100.1</v>
      </c>
      <c r="AE241" s="41">
        <v>107</v>
      </c>
      <c r="AF241" s="41">
        <v>107.2</v>
      </c>
      <c r="AG241" s="41">
        <v>106.9</v>
      </c>
      <c r="AH241" s="41">
        <v>106.3</v>
      </c>
      <c r="AI241" s="41">
        <v>107.4</v>
      </c>
      <c r="AJ241" s="41">
        <v>107.1</v>
      </c>
      <c r="AK241" s="41">
        <v>107</v>
      </c>
      <c r="AL241" s="41">
        <v>106.3</v>
      </c>
      <c r="AM241" s="41">
        <v>105.3</v>
      </c>
      <c r="AN241" s="41">
        <v>105.4</v>
      </c>
      <c r="AO241" s="41">
        <v>105.3</v>
      </c>
      <c r="AP241" s="41">
        <v>105.8</v>
      </c>
      <c r="AQ241" s="41">
        <v>106.3</v>
      </c>
      <c r="AR241" s="41">
        <v>106.9</v>
      </c>
      <c r="AS241" s="41">
        <v>109.5</v>
      </c>
      <c r="AT241" s="41">
        <v>110.3</v>
      </c>
      <c r="AU241" s="41">
        <v>111.4</v>
      </c>
      <c r="AV241" s="41">
        <v>111.7</v>
      </c>
      <c r="AW241" s="41">
        <v>111.5</v>
      </c>
      <c r="AX241" s="41">
        <v>110.4</v>
      </c>
      <c r="AY241" s="41">
        <v>109.1</v>
      </c>
      <c r="AZ241" s="41">
        <v>113.1</v>
      </c>
      <c r="BA241" s="41">
        <v>108</v>
      </c>
      <c r="BB241" s="41">
        <v>108.3</v>
      </c>
      <c r="BC241" s="41">
        <v>108.6</v>
      </c>
      <c r="BD241" s="41">
        <v>111.5</v>
      </c>
      <c r="BE241" s="41">
        <v>116.2</v>
      </c>
      <c r="BF241" s="41">
        <v>116.6</v>
      </c>
      <c r="BG241" s="41">
        <v>116.9</v>
      </c>
      <c r="BH241" s="41">
        <v>115.4</v>
      </c>
      <c r="BI241" s="41">
        <v>116.9</v>
      </c>
      <c r="BJ241" s="41">
        <v>120.3</v>
      </c>
      <c r="BK241" s="41">
        <v>127.2</v>
      </c>
      <c r="BL241" s="41">
        <v>132</v>
      </c>
      <c r="BM241" s="41">
        <v>131.4</v>
      </c>
      <c r="BN241" s="41">
        <v>133.19999999999999</v>
      </c>
      <c r="BO241" s="41">
        <v>140.1</v>
      </c>
      <c r="BP241" s="41">
        <v>141.80000000000001</v>
      </c>
      <c r="BQ241" s="41">
        <v>144.30000000000001</v>
      </c>
      <c r="BR241" s="41">
        <v>143.80000000000001</v>
      </c>
      <c r="BS241" s="41">
        <v>144</v>
      </c>
      <c r="BT241" s="41">
        <v>146.80000000000001</v>
      </c>
      <c r="BU241" s="41">
        <v>151.4</v>
      </c>
      <c r="BV241" s="41">
        <v>160.19999999999999</v>
      </c>
      <c r="BW241" s="41">
        <v>170.4</v>
      </c>
      <c r="BX241" s="41">
        <v>178</v>
      </c>
      <c r="BY241" s="41">
        <v>189.2</v>
      </c>
      <c r="BZ241" s="41">
        <v>211.4</v>
      </c>
      <c r="CA241" s="41">
        <v>213.4</v>
      </c>
      <c r="CB241" s="41">
        <v>208</v>
      </c>
      <c r="CC241" s="41">
        <v>195.6</v>
      </c>
      <c r="CD241" s="41">
        <v>178.7</v>
      </c>
      <c r="CE241" s="41">
        <v>168.8</v>
      </c>
      <c r="CF241" s="41">
        <v>163.69999999999999</v>
      </c>
      <c r="CG241" s="41">
        <v>164.4</v>
      </c>
      <c r="CH241" s="41">
        <v>169.7</v>
      </c>
      <c r="CI241" s="41">
        <v>168.4</v>
      </c>
      <c r="CJ241" s="41">
        <v>168.8</v>
      </c>
      <c r="CK241" s="41">
        <v>170.4</v>
      </c>
      <c r="CL241" s="41">
        <v>172.7</v>
      </c>
    </row>
    <row r="242" spans="1:90" x14ac:dyDescent="0.25">
      <c r="A242" s="38" t="s">
        <v>2081</v>
      </c>
      <c r="B242" s="38" t="s">
        <v>2082</v>
      </c>
      <c r="C242" s="39">
        <v>0.41536000000000001</v>
      </c>
      <c r="D242" s="41">
        <v>95.6</v>
      </c>
      <c r="E242" s="41">
        <v>94.9</v>
      </c>
      <c r="F242" s="41">
        <v>93.8</v>
      </c>
      <c r="G242" s="41">
        <v>90.4</v>
      </c>
      <c r="H242" s="41">
        <v>87.3</v>
      </c>
      <c r="I242" s="41">
        <v>87.4</v>
      </c>
      <c r="J242" s="41">
        <v>87.2</v>
      </c>
      <c r="K242" s="41">
        <v>87.4</v>
      </c>
      <c r="L242" s="41">
        <v>85.9</v>
      </c>
      <c r="M242" s="41">
        <v>85.9</v>
      </c>
      <c r="N242" s="41">
        <v>87.1</v>
      </c>
      <c r="O242" s="41">
        <v>88.7</v>
      </c>
      <c r="P242" s="41">
        <v>89.4</v>
      </c>
      <c r="Q242" s="41">
        <v>88.8</v>
      </c>
      <c r="R242" s="41">
        <v>88.6</v>
      </c>
      <c r="S242" s="41">
        <v>92.1</v>
      </c>
      <c r="T242" s="41">
        <v>93.2</v>
      </c>
      <c r="U242" s="41">
        <v>90.2</v>
      </c>
      <c r="V242" s="41">
        <v>92</v>
      </c>
      <c r="W242" s="41">
        <v>91.8</v>
      </c>
      <c r="X242" s="41">
        <v>93</v>
      </c>
      <c r="Y242" s="41">
        <v>91.8</v>
      </c>
      <c r="Z242" s="41">
        <v>93</v>
      </c>
      <c r="AA242" s="41">
        <v>94.5</v>
      </c>
      <c r="AB242" s="41">
        <v>95.2</v>
      </c>
      <c r="AC242" s="41">
        <v>93</v>
      </c>
      <c r="AD242" s="41">
        <v>95.4</v>
      </c>
      <c r="AE242" s="41">
        <v>98.1</v>
      </c>
      <c r="AF242" s="41">
        <v>102.8</v>
      </c>
      <c r="AG242" s="41">
        <v>96.4</v>
      </c>
      <c r="AH242" s="41">
        <v>100</v>
      </c>
      <c r="AI242" s="41">
        <v>93.8</v>
      </c>
      <c r="AJ242" s="41">
        <v>91.7</v>
      </c>
      <c r="AK242" s="41">
        <v>92.9</v>
      </c>
      <c r="AL242" s="41">
        <v>92.5</v>
      </c>
      <c r="AM242" s="41">
        <v>91.6</v>
      </c>
      <c r="AN242" s="41">
        <v>92</v>
      </c>
      <c r="AO242" s="41">
        <v>92.2</v>
      </c>
      <c r="AP242" s="41">
        <v>93.2</v>
      </c>
      <c r="AQ242" s="41">
        <v>91.8</v>
      </c>
      <c r="AR242" s="41">
        <v>91.9</v>
      </c>
      <c r="AS242" s="41">
        <v>92.5</v>
      </c>
      <c r="AT242" s="41">
        <v>93.8</v>
      </c>
      <c r="AU242" s="41">
        <v>93.5</v>
      </c>
      <c r="AV242" s="41">
        <v>93.4</v>
      </c>
      <c r="AW242" s="41">
        <v>94.2</v>
      </c>
      <c r="AX242" s="41">
        <v>92.7</v>
      </c>
      <c r="AY242" s="41">
        <v>92.8</v>
      </c>
      <c r="AZ242" s="41">
        <v>93.4</v>
      </c>
      <c r="BA242" s="41">
        <v>92.1</v>
      </c>
      <c r="BB242" s="41">
        <v>93</v>
      </c>
      <c r="BC242" s="41">
        <v>93</v>
      </c>
      <c r="BD242" s="41">
        <v>94.9</v>
      </c>
      <c r="BE242" s="41">
        <v>96.7</v>
      </c>
      <c r="BF242" s="41">
        <v>90.5</v>
      </c>
      <c r="BG242" s="41">
        <v>91.1</v>
      </c>
      <c r="BH242" s="41">
        <v>90.4</v>
      </c>
      <c r="BI242" s="41">
        <v>96.4</v>
      </c>
      <c r="BJ242" s="41">
        <v>94.3</v>
      </c>
      <c r="BK242" s="41">
        <v>95.6</v>
      </c>
      <c r="BL242" s="41">
        <v>107.2</v>
      </c>
      <c r="BM242" s="41">
        <v>105.4</v>
      </c>
      <c r="BN242" s="41">
        <v>108.3</v>
      </c>
      <c r="BO242" s="41">
        <v>116.2</v>
      </c>
      <c r="BP242" s="41">
        <v>116.7</v>
      </c>
      <c r="BQ242" s="41">
        <v>110.7</v>
      </c>
      <c r="BR242" s="41">
        <v>110.7</v>
      </c>
      <c r="BS242" s="41">
        <v>110.7</v>
      </c>
      <c r="BT242" s="41">
        <v>110.7</v>
      </c>
      <c r="BU242" s="41">
        <v>110.7</v>
      </c>
      <c r="BV242" s="41">
        <v>110.7</v>
      </c>
      <c r="BW242" s="41">
        <v>115.3</v>
      </c>
      <c r="BX242" s="41">
        <v>122.9</v>
      </c>
      <c r="BY242" s="41">
        <v>129.4</v>
      </c>
      <c r="BZ242" s="41">
        <v>131.1</v>
      </c>
      <c r="CA242" s="41">
        <v>135.69999999999999</v>
      </c>
      <c r="CB242" s="41">
        <v>135.30000000000001</v>
      </c>
      <c r="CC242" s="41">
        <v>130.4</v>
      </c>
      <c r="CD242" s="41">
        <v>119.8</v>
      </c>
      <c r="CE242" s="41">
        <v>117.8</v>
      </c>
      <c r="CF242" s="41">
        <v>118.4</v>
      </c>
      <c r="CG242" s="41">
        <v>116.8</v>
      </c>
      <c r="CH242" s="41">
        <v>115.5</v>
      </c>
      <c r="CI242" s="41">
        <v>116</v>
      </c>
      <c r="CJ242" s="41">
        <v>114.6</v>
      </c>
      <c r="CK242" s="41">
        <v>115.3</v>
      </c>
      <c r="CL242" s="41">
        <v>117</v>
      </c>
    </row>
    <row r="243" spans="1:90" x14ac:dyDescent="0.25">
      <c r="A243" s="38" t="s">
        <v>2083</v>
      </c>
      <c r="B243" s="38" t="s">
        <v>2084</v>
      </c>
      <c r="C243" s="39">
        <v>0.12445000000000001</v>
      </c>
      <c r="D243" s="41">
        <v>98.4</v>
      </c>
      <c r="E243" s="41">
        <v>98.7</v>
      </c>
      <c r="F243" s="41">
        <v>98.1</v>
      </c>
      <c r="G243" s="41">
        <v>91.6</v>
      </c>
      <c r="H243" s="41">
        <v>91.3</v>
      </c>
      <c r="I243" s="41">
        <v>90.3</v>
      </c>
      <c r="J243" s="41">
        <v>93.6</v>
      </c>
      <c r="K243" s="41">
        <v>92.3</v>
      </c>
      <c r="L243" s="41">
        <v>91.9</v>
      </c>
      <c r="M243" s="41">
        <v>90.8</v>
      </c>
      <c r="N243" s="41">
        <v>89.6</v>
      </c>
      <c r="O243" s="41">
        <v>90.2</v>
      </c>
      <c r="P243" s="41">
        <v>90.8</v>
      </c>
      <c r="Q243" s="41">
        <v>90.7</v>
      </c>
      <c r="R243" s="41">
        <v>90.2</v>
      </c>
      <c r="S243" s="41">
        <v>94.4</v>
      </c>
      <c r="T243" s="41">
        <v>94.8</v>
      </c>
      <c r="U243" s="41">
        <v>94.5</v>
      </c>
      <c r="V243" s="41">
        <v>94.8</v>
      </c>
      <c r="W243" s="41">
        <v>94.3</v>
      </c>
      <c r="X243" s="41">
        <v>94.4</v>
      </c>
      <c r="Y243" s="41">
        <v>93.7</v>
      </c>
      <c r="Z243" s="41">
        <v>93.3</v>
      </c>
      <c r="AA243" s="41">
        <v>92.9</v>
      </c>
      <c r="AB243" s="41">
        <v>93.6</v>
      </c>
      <c r="AC243" s="41">
        <v>93.4</v>
      </c>
      <c r="AD243" s="41">
        <v>92.9</v>
      </c>
      <c r="AE243" s="41">
        <v>95.4</v>
      </c>
      <c r="AF243" s="41">
        <v>95.8</v>
      </c>
      <c r="AG243" s="41">
        <v>95.2</v>
      </c>
      <c r="AH243" s="41">
        <v>95.6</v>
      </c>
      <c r="AI243" s="41">
        <v>95.8</v>
      </c>
      <c r="AJ243" s="41">
        <v>94.6</v>
      </c>
      <c r="AK243" s="41">
        <v>92.9</v>
      </c>
      <c r="AL243" s="41">
        <v>93.2</v>
      </c>
      <c r="AM243" s="41">
        <v>91.9</v>
      </c>
      <c r="AN243" s="41">
        <v>94.5</v>
      </c>
      <c r="AO243" s="41">
        <v>94.5</v>
      </c>
      <c r="AP243" s="41">
        <v>94.5</v>
      </c>
      <c r="AQ243" s="41">
        <v>93.3</v>
      </c>
      <c r="AR243" s="41">
        <v>95.3</v>
      </c>
      <c r="AS243" s="41">
        <v>96.9</v>
      </c>
      <c r="AT243" s="41">
        <v>98.7</v>
      </c>
      <c r="AU243" s="41">
        <v>99.2</v>
      </c>
      <c r="AV243" s="41">
        <v>104.8</v>
      </c>
      <c r="AW243" s="41">
        <v>100.7</v>
      </c>
      <c r="AX243" s="41">
        <v>98.4</v>
      </c>
      <c r="AY243" s="41">
        <v>98.2</v>
      </c>
      <c r="AZ243" s="41">
        <v>93.6</v>
      </c>
      <c r="BA243" s="41">
        <v>92.7</v>
      </c>
      <c r="BB243" s="41">
        <v>93</v>
      </c>
      <c r="BC243" s="41">
        <v>96.3</v>
      </c>
      <c r="BD243" s="41">
        <v>96.5</v>
      </c>
      <c r="BE243" s="41">
        <v>96.8</v>
      </c>
      <c r="BF243" s="41">
        <v>100.1</v>
      </c>
      <c r="BG243" s="41">
        <v>97.1</v>
      </c>
      <c r="BH243" s="41">
        <v>97.3</v>
      </c>
      <c r="BI243" s="41">
        <v>100.4</v>
      </c>
      <c r="BJ243" s="41">
        <v>102.4</v>
      </c>
      <c r="BK243" s="41">
        <v>104.6</v>
      </c>
      <c r="BL243" s="41">
        <v>105.6</v>
      </c>
      <c r="BM243" s="41">
        <v>106.6</v>
      </c>
      <c r="BN243" s="41">
        <v>113.3</v>
      </c>
      <c r="BO243" s="41">
        <v>110.6</v>
      </c>
      <c r="BP243" s="41">
        <v>112.1</v>
      </c>
      <c r="BQ243" s="41">
        <v>112.6</v>
      </c>
      <c r="BR243" s="41">
        <v>115.3</v>
      </c>
      <c r="BS243" s="41">
        <v>116.4</v>
      </c>
      <c r="BT243" s="41">
        <v>117.1</v>
      </c>
      <c r="BU243" s="41">
        <v>117.1</v>
      </c>
      <c r="BV243" s="41">
        <v>122.1</v>
      </c>
      <c r="BW243" s="41">
        <v>130</v>
      </c>
      <c r="BX243" s="41">
        <v>139.4</v>
      </c>
      <c r="BY243" s="41">
        <v>149.69999999999999</v>
      </c>
      <c r="BZ243" s="41">
        <v>156.80000000000001</v>
      </c>
      <c r="CA243" s="41">
        <v>159.5</v>
      </c>
      <c r="CB243" s="41">
        <v>156.30000000000001</v>
      </c>
      <c r="CC243" s="41">
        <v>154.19999999999999</v>
      </c>
      <c r="CD243" s="41">
        <v>146.9</v>
      </c>
      <c r="CE243" s="41">
        <v>129.4</v>
      </c>
      <c r="CF243" s="41">
        <v>131.19999999999999</v>
      </c>
      <c r="CG243" s="41">
        <v>136.19999999999999</v>
      </c>
      <c r="CH243" s="41">
        <v>133.30000000000001</v>
      </c>
      <c r="CI243" s="41">
        <v>134.9</v>
      </c>
      <c r="CJ243" s="41">
        <v>136.69999999999999</v>
      </c>
      <c r="CK243" s="41">
        <v>137.69999999999999</v>
      </c>
      <c r="CL243" s="41">
        <v>140.19999999999999</v>
      </c>
    </row>
    <row r="244" spans="1:90" x14ac:dyDescent="0.25">
      <c r="A244" s="38" t="s">
        <v>2085</v>
      </c>
      <c r="B244" s="38" t="s">
        <v>2086</v>
      </c>
      <c r="C244" s="39">
        <v>6.9099999999999995E-2</v>
      </c>
      <c r="D244" s="41">
        <v>98.1</v>
      </c>
      <c r="E244" s="41">
        <v>98.3</v>
      </c>
      <c r="F244" s="41">
        <v>97.7</v>
      </c>
      <c r="G244" s="41">
        <v>95.8</v>
      </c>
      <c r="H244" s="41">
        <v>95.7</v>
      </c>
      <c r="I244" s="41">
        <v>96.3</v>
      </c>
      <c r="J244" s="41">
        <v>94.9</v>
      </c>
      <c r="K244" s="41">
        <v>95.1</v>
      </c>
      <c r="L244" s="41">
        <v>96.7</v>
      </c>
      <c r="M244" s="41">
        <v>95.6</v>
      </c>
      <c r="N244" s="41">
        <v>95.9</v>
      </c>
      <c r="O244" s="41">
        <v>96.8</v>
      </c>
      <c r="P244" s="41">
        <v>97.1</v>
      </c>
      <c r="Q244" s="41">
        <v>98.4</v>
      </c>
      <c r="R244" s="41">
        <v>96.6</v>
      </c>
      <c r="S244" s="41">
        <v>99.7</v>
      </c>
      <c r="T244" s="41">
        <v>99.9</v>
      </c>
      <c r="U244" s="41">
        <v>98.8</v>
      </c>
      <c r="V244" s="41">
        <v>99.1</v>
      </c>
      <c r="W244" s="41">
        <v>99.7</v>
      </c>
      <c r="X244" s="41">
        <v>102.2</v>
      </c>
      <c r="Y244" s="41">
        <v>100.3</v>
      </c>
      <c r="Z244" s="41">
        <v>99.3</v>
      </c>
      <c r="AA244" s="41">
        <v>98.9</v>
      </c>
      <c r="AB244" s="41">
        <v>97.3</v>
      </c>
      <c r="AC244" s="41">
        <v>95.5</v>
      </c>
      <c r="AD244" s="41">
        <v>96.7</v>
      </c>
      <c r="AE244" s="41">
        <v>98.4</v>
      </c>
      <c r="AF244" s="41">
        <v>97.6</v>
      </c>
      <c r="AG244" s="41">
        <v>97.5</v>
      </c>
      <c r="AH244" s="41">
        <v>97.7</v>
      </c>
      <c r="AI244" s="41">
        <v>97.7</v>
      </c>
      <c r="AJ244" s="41">
        <v>97.4</v>
      </c>
      <c r="AK244" s="41">
        <v>97.4</v>
      </c>
      <c r="AL244" s="41">
        <v>97.2</v>
      </c>
      <c r="AM244" s="41">
        <v>97.1</v>
      </c>
      <c r="AN244" s="41">
        <v>97.5</v>
      </c>
      <c r="AO244" s="41">
        <v>97.5</v>
      </c>
      <c r="AP244" s="41">
        <v>97.5</v>
      </c>
      <c r="AQ244" s="41">
        <v>96.7</v>
      </c>
      <c r="AR244" s="41">
        <v>97.9</v>
      </c>
      <c r="AS244" s="41">
        <v>97.9</v>
      </c>
      <c r="AT244" s="41">
        <v>97.9</v>
      </c>
      <c r="AU244" s="41">
        <v>99.9</v>
      </c>
      <c r="AV244" s="41">
        <v>99.7</v>
      </c>
      <c r="AW244" s="41">
        <v>99.7</v>
      </c>
      <c r="AX244" s="41">
        <v>99.7</v>
      </c>
      <c r="AY244" s="41">
        <v>99.7</v>
      </c>
      <c r="AZ244" s="41">
        <v>96.4</v>
      </c>
      <c r="BA244" s="41">
        <v>98.3</v>
      </c>
      <c r="BB244" s="41">
        <v>97.5</v>
      </c>
      <c r="BC244" s="41">
        <v>99</v>
      </c>
      <c r="BD244" s="41">
        <v>100.2</v>
      </c>
      <c r="BE244" s="41">
        <v>101.5</v>
      </c>
      <c r="BF244" s="41">
        <v>102.1</v>
      </c>
      <c r="BG244" s="41">
        <v>104</v>
      </c>
      <c r="BH244" s="41">
        <v>101.9</v>
      </c>
      <c r="BI244" s="41">
        <v>102.2</v>
      </c>
      <c r="BJ244" s="41">
        <v>105.4</v>
      </c>
      <c r="BK244" s="41">
        <v>109.1</v>
      </c>
      <c r="BL244" s="41">
        <v>110.5</v>
      </c>
      <c r="BM244" s="41">
        <v>111</v>
      </c>
      <c r="BN244" s="41">
        <v>112.4</v>
      </c>
      <c r="BO244" s="41">
        <v>120.8</v>
      </c>
      <c r="BP244" s="41">
        <v>122.4</v>
      </c>
      <c r="BQ244" s="41">
        <v>123.2</v>
      </c>
      <c r="BR244" s="41">
        <v>122.1</v>
      </c>
      <c r="BS244" s="41">
        <v>123.2</v>
      </c>
      <c r="BT244" s="41">
        <v>126.9</v>
      </c>
      <c r="BU244" s="41">
        <v>127.8</v>
      </c>
      <c r="BV244" s="41">
        <v>129.9</v>
      </c>
      <c r="BW244" s="41">
        <v>139.9</v>
      </c>
      <c r="BX244" s="41">
        <v>143.5</v>
      </c>
      <c r="BY244" s="41">
        <v>150.80000000000001</v>
      </c>
      <c r="BZ244" s="41">
        <v>157.1</v>
      </c>
      <c r="CA244" s="41">
        <v>155.30000000000001</v>
      </c>
      <c r="CB244" s="41">
        <v>143.30000000000001</v>
      </c>
      <c r="CC244" s="41">
        <v>136.80000000000001</v>
      </c>
      <c r="CD244" s="41">
        <v>130</v>
      </c>
      <c r="CE244" s="41">
        <v>126.3</v>
      </c>
      <c r="CF244" s="41">
        <v>121.3</v>
      </c>
      <c r="CG244" s="41">
        <v>123.6</v>
      </c>
      <c r="CH244" s="41">
        <v>122.1</v>
      </c>
      <c r="CI244" s="41">
        <v>125.8</v>
      </c>
      <c r="CJ244" s="41">
        <v>127.7</v>
      </c>
      <c r="CK244" s="41">
        <v>129.30000000000001</v>
      </c>
      <c r="CL244" s="41">
        <v>129.69999999999999</v>
      </c>
    </row>
    <row r="245" spans="1:90" x14ac:dyDescent="0.25">
      <c r="A245" s="38" t="s">
        <v>2087</v>
      </c>
      <c r="B245" s="38" t="s">
        <v>2088</v>
      </c>
      <c r="C245" s="39">
        <v>2.0400000000000001E-2</v>
      </c>
      <c r="D245" s="41">
        <v>98.9</v>
      </c>
      <c r="E245" s="41">
        <v>98.9</v>
      </c>
      <c r="F245" s="41">
        <v>98.8</v>
      </c>
      <c r="G245" s="41">
        <v>103.7</v>
      </c>
      <c r="H245" s="41">
        <v>101.2</v>
      </c>
      <c r="I245" s="41">
        <v>101.7</v>
      </c>
      <c r="J245" s="41">
        <v>101.7</v>
      </c>
      <c r="K245" s="41">
        <v>101.9</v>
      </c>
      <c r="L245" s="41">
        <v>101</v>
      </c>
      <c r="M245" s="41">
        <v>100.1</v>
      </c>
      <c r="N245" s="41">
        <v>100</v>
      </c>
      <c r="O245" s="41">
        <v>100.5</v>
      </c>
      <c r="P245" s="41">
        <v>101.5</v>
      </c>
      <c r="Q245" s="41">
        <v>101.5</v>
      </c>
      <c r="R245" s="41">
        <v>101.3</v>
      </c>
      <c r="S245" s="41">
        <v>96.6</v>
      </c>
      <c r="T245" s="41">
        <v>98.4</v>
      </c>
      <c r="U245" s="41">
        <v>98.4</v>
      </c>
      <c r="V245" s="41">
        <v>99.4</v>
      </c>
      <c r="W245" s="41">
        <v>99.3</v>
      </c>
      <c r="X245" s="41">
        <v>99.6</v>
      </c>
      <c r="Y245" s="41">
        <v>99.7</v>
      </c>
      <c r="Z245" s="41">
        <v>99.7</v>
      </c>
      <c r="AA245" s="41">
        <v>99.7</v>
      </c>
      <c r="AB245" s="41">
        <v>97.8</v>
      </c>
      <c r="AC245" s="41">
        <v>98</v>
      </c>
      <c r="AD245" s="41">
        <v>98.3</v>
      </c>
      <c r="AE245" s="41">
        <v>95</v>
      </c>
      <c r="AF245" s="41">
        <v>95</v>
      </c>
      <c r="AG245" s="41">
        <v>94.9</v>
      </c>
      <c r="AH245" s="41">
        <v>94.1</v>
      </c>
      <c r="AI245" s="41">
        <v>94.6</v>
      </c>
      <c r="AJ245" s="41">
        <v>94.3</v>
      </c>
      <c r="AK245" s="41">
        <v>94.2</v>
      </c>
      <c r="AL245" s="41">
        <v>94</v>
      </c>
      <c r="AM245" s="41">
        <v>94</v>
      </c>
      <c r="AN245" s="41">
        <v>93.8</v>
      </c>
      <c r="AO245" s="41">
        <v>93.8</v>
      </c>
      <c r="AP245" s="41">
        <v>94</v>
      </c>
      <c r="AQ245" s="41">
        <v>94</v>
      </c>
      <c r="AR245" s="41">
        <v>93.9</v>
      </c>
      <c r="AS245" s="41">
        <v>94.5</v>
      </c>
      <c r="AT245" s="41">
        <v>94.2</v>
      </c>
      <c r="AU245" s="41">
        <v>94.1</v>
      </c>
      <c r="AV245" s="41">
        <v>94.1</v>
      </c>
      <c r="AW245" s="41">
        <v>95.7</v>
      </c>
      <c r="AX245" s="41">
        <v>96.2</v>
      </c>
      <c r="AY245" s="41">
        <v>97.1</v>
      </c>
      <c r="AZ245" s="41">
        <v>97.4</v>
      </c>
      <c r="BA245" s="41">
        <v>97.1</v>
      </c>
      <c r="BB245" s="41">
        <v>97.1</v>
      </c>
      <c r="BC245" s="41">
        <v>97.1</v>
      </c>
      <c r="BD245" s="41">
        <v>97.1</v>
      </c>
      <c r="BE245" s="41">
        <v>97.1</v>
      </c>
      <c r="BF245" s="41">
        <v>97.1</v>
      </c>
      <c r="BG245" s="41">
        <v>97.1</v>
      </c>
      <c r="BH245" s="41">
        <v>98.5</v>
      </c>
      <c r="BI245" s="41">
        <v>99.9</v>
      </c>
      <c r="BJ245" s="41">
        <v>100.7</v>
      </c>
      <c r="BK245" s="41">
        <v>103.5</v>
      </c>
      <c r="BL245" s="41">
        <v>111.9</v>
      </c>
      <c r="BM245" s="41">
        <v>112.5</v>
      </c>
      <c r="BN245" s="41">
        <v>113.9</v>
      </c>
      <c r="BO245" s="41">
        <v>117.7</v>
      </c>
      <c r="BP245" s="41">
        <v>116.1</v>
      </c>
      <c r="BQ245" s="41">
        <v>119.6</v>
      </c>
      <c r="BR245" s="41">
        <v>118.5</v>
      </c>
      <c r="BS245" s="41">
        <v>118</v>
      </c>
      <c r="BT245" s="41">
        <v>118.6</v>
      </c>
      <c r="BU245" s="41">
        <v>118.6</v>
      </c>
      <c r="BV245" s="41">
        <v>122.1</v>
      </c>
      <c r="BW245" s="41">
        <v>123.5</v>
      </c>
      <c r="BX245" s="41">
        <v>136.1</v>
      </c>
      <c r="BY245" s="41">
        <v>145.30000000000001</v>
      </c>
      <c r="BZ245" s="41">
        <v>150.4</v>
      </c>
      <c r="CA245" s="41">
        <v>148.1</v>
      </c>
      <c r="CB245" s="41">
        <v>141.5</v>
      </c>
      <c r="CC245" s="41">
        <v>136.9</v>
      </c>
      <c r="CD245" s="41">
        <v>127.3</v>
      </c>
      <c r="CE245" s="41">
        <v>117.6</v>
      </c>
      <c r="CF245" s="41">
        <v>118.8</v>
      </c>
      <c r="CG245" s="41">
        <v>120.3</v>
      </c>
      <c r="CH245" s="41">
        <v>120.3</v>
      </c>
      <c r="CI245" s="41">
        <v>122.8</v>
      </c>
      <c r="CJ245" s="41">
        <v>126.5</v>
      </c>
      <c r="CK245" s="41">
        <v>126.2</v>
      </c>
      <c r="CL245" s="41">
        <v>124.5</v>
      </c>
    </row>
    <row r="246" spans="1:90" x14ac:dyDescent="0.25">
      <c r="A246" s="38" t="s">
        <v>2089</v>
      </c>
      <c r="B246" s="38" t="s">
        <v>2090</v>
      </c>
      <c r="C246" s="39">
        <v>1.22818</v>
      </c>
      <c r="D246" s="41">
        <v>99.9</v>
      </c>
      <c r="E246" s="41">
        <v>100.6</v>
      </c>
      <c r="F246" s="41">
        <v>99.9</v>
      </c>
      <c r="G246" s="41">
        <v>99.3</v>
      </c>
      <c r="H246" s="41">
        <v>99.7</v>
      </c>
      <c r="I246" s="41">
        <v>100</v>
      </c>
      <c r="J246" s="41">
        <v>99</v>
      </c>
      <c r="K246" s="41">
        <v>99.7</v>
      </c>
      <c r="L246" s="41">
        <v>99.1</v>
      </c>
      <c r="M246" s="41">
        <v>99.2</v>
      </c>
      <c r="N246" s="41">
        <v>99</v>
      </c>
      <c r="O246" s="41">
        <v>99.1</v>
      </c>
      <c r="P246" s="41">
        <v>99</v>
      </c>
      <c r="Q246" s="41">
        <v>98.8</v>
      </c>
      <c r="R246" s="41">
        <v>98</v>
      </c>
      <c r="S246" s="41">
        <v>96.5</v>
      </c>
      <c r="T246" s="41">
        <v>96.2</v>
      </c>
      <c r="U246" s="41">
        <v>96.3</v>
      </c>
      <c r="V246" s="41">
        <v>95.9</v>
      </c>
      <c r="W246" s="41">
        <v>96.2</v>
      </c>
      <c r="X246" s="41">
        <v>97.3</v>
      </c>
      <c r="Y246" s="41">
        <v>96.6</v>
      </c>
      <c r="Z246" s="41">
        <v>96.5</v>
      </c>
      <c r="AA246" s="41">
        <v>96.6</v>
      </c>
      <c r="AB246" s="41">
        <v>97.3</v>
      </c>
      <c r="AC246" s="41">
        <v>97.1</v>
      </c>
      <c r="AD246" s="41">
        <v>97.4</v>
      </c>
      <c r="AE246" s="41">
        <v>97.7</v>
      </c>
      <c r="AF246" s="41">
        <v>98.2</v>
      </c>
      <c r="AG246" s="41">
        <v>98.7</v>
      </c>
      <c r="AH246" s="41">
        <v>98.7</v>
      </c>
      <c r="AI246" s="41">
        <v>99.2</v>
      </c>
      <c r="AJ246" s="41">
        <v>99</v>
      </c>
      <c r="AK246" s="41">
        <v>99.1</v>
      </c>
      <c r="AL246" s="41">
        <v>98.6</v>
      </c>
      <c r="AM246" s="41">
        <v>98.3</v>
      </c>
      <c r="AN246" s="41">
        <v>99.3</v>
      </c>
      <c r="AO246" s="41">
        <v>98.6</v>
      </c>
      <c r="AP246" s="41">
        <v>98.4</v>
      </c>
      <c r="AQ246" s="41">
        <v>101.2</v>
      </c>
      <c r="AR246" s="41">
        <v>101.1</v>
      </c>
      <c r="AS246" s="41">
        <v>101.6</v>
      </c>
      <c r="AT246" s="41">
        <v>101.9</v>
      </c>
      <c r="AU246" s="41">
        <v>102.5</v>
      </c>
      <c r="AV246" s="41">
        <v>102.9</v>
      </c>
      <c r="AW246" s="41">
        <v>102.5</v>
      </c>
      <c r="AX246" s="41">
        <v>102.6</v>
      </c>
      <c r="AY246" s="41">
        <v>101.8</v>
      </c>
      <c r="AZ246" s="41">
        <v>104</v>
      </c>
      <c r="BA246" s="41">
        <v>104.3</v>
      </c>
      <c r="BB246" s="41">
        <v>104.7</v>
      </c>
      <c r="BC246" s="41">
        <v>104.6</v>
      </c>
      <c r="BD246" s="41">
        <v>104.9</v>
      </c>
      <c r="BE246" s="41">
        <v>105.6</v>
      </c>
      <c r="BF246" s="41">
        <v>105.5</v>
      </c>
      <c r="BG246" s="41">
        <v>105.5</v>
      </c>
      <c r="BH246" s="41">
        <v>106.5</v>
      </c>
      <c r="BI246" s="41">
        <v>107.3</v>
      </c>
      <c r="BJ246" s="41">
        <v>107.3</v>
      </c>
      <c r="BK246" s="41">
        <v>108.1</v>
      </c>
      <c r="BL246" s="41">
        <v>108.4</v>
      </c>
      <c r="BM246" s="41">
        <v>108.9</v>
      </c>
      <c r="BN246" s="41">
        <v>109</v>
      </c>
      <c r="BO246" s="41">
        <v>110</v>
      </c>
      <c r="BP246" s="41">
        <v>111.7</v>
      </c>
      <c r="BQ246" s="41">
        <v>111.9</v>
      </c>
      <c r="BR246" s="41">
        <v>111.8</v>
      </c>
      <c r="BS246" s="41">
        <v>112.2</v>
      </c>
      <c r="BT246" s="41">
        <v>112.5</v>
      </c>
      <c r="BU246" s="41">
        <v>112.7</v>
      </c>
      <c r="BV246" s="41">
        <v>113.1</v>
      </c>
      <c r="BW246" s="41">
        <v>113.6</v>
      </c>
      <c r="BX246" s="41">
        <v>119.8</v>
      </c>
      <c r="BY246" s="41">
        <v>123.7</v>
      </c>
      <c r="BZ246" s="41">
        <v>128</v>
      </c>
      <c r="CA246" s="41">
        <v>130.5</v>
      </c>
      <c r="CB246" s="41">
        <v>133.6</v>
      </c>
      <c r="CC246" s="41">
        <v>134.19999999999999</v>
      </c>
      <c r="CD246" s="41">
        <v>132.4</v>
      </c>
      <c r="CE246" s="41">
        <v>131.30000000000001</v>
      </c>
      <c r="CF246" s="41">
        <v>130.80000000000001</v>
      </c>
      <c r="CG246" s="41">
        <v>130.69999999999999</v>
      </c>
      <c r="CH246" s="41">
        <v>130.69999999999999</v>
      </c>
      <c r="CI246" s="41">
        <v>130.80000000000001</v>
      </c>
      <c r="CJ246" s="41">
        <v>130.69999999999999</v>
      </c>
      <c r="CK246" s="41">
        <v>131.69999999999999</v>
      </c>
      <c r="CL246" s="41">
        <v>131.4</v>
      </c>
    </row>
    <row r="247" spans="1:90" x14ac:dyDescent="0.25">
      <c r="A247" s="38" t="s">
        <v>2091</v>
      </c>
      <c r="B247" s="38" t="s">
        <v>2092</v>
      </c>
      <c r="C247" s="39">
        <v>0.45315</v>
      </c>
      <c r="D247" s="41">
        <v>100.2</v>
      </c>
      <c r="E247" s="41">
        <v>100.2</v>
      </c>
      <c r="F247" s="41">
        <v>98.3</v>
      </c>
      <c r="G247" s="41">
        <v>99.3</v>
      </c>
      <c r="H247" s="41">
        <v>99.6</v>
      </c>
      <c r="I247" s="41">
        <v>99.6</v>
      </c>
      <c r="J247" s="41">
        <v>99.1</v>
      </c>
      <c r="K247" s="41">
        <v>99.7</v>
      </c>
      <c r="L247" s="41">
        <v>99.4</v>
      </c>
      <c r="M247" s="41">
        <v>99.6</v>
      </c>
      <c r="N247" s="41">
        <v>99</v>
      </c>
      <c r="O247" s="41">
        <v>99.2</v>
      </c>
      <c r="P247" s="41">
        <v>98.1</v>
      </c>
      <c r="Q247" s="41">
        <v>97.3</v>
      </c>
      <c r="R247" s="41">
        <v>95.3</v>
      </c>
      <c r="S247" s="41">
        <v>90.8</v>
      </c>
      <c r="T247" s="41">
        <v>89.6</v>
      </c>
      <c r="U247" s="41">
        <v>89.9</v>
      </c>
      <c r="V247" s="41">
        <v>88.9</v>
      </c>
      <c r="W247" s="41">
        <v>89.5</v>
      </c>
      <c r="X247" s="41">
        <v>91.4</v>
      </c>
      <c r="Y247" s="41">
        <v>90.7</v>
      </c>
      <c r="Z247" s="41">
        <v>89.5</v>
      </c>
      <c r="AA247" s="41">
        <v>89.5</v>
      </c>
      <c r="AB247" s="41">
        <v>90.3</v>
      </c>
      <c r="AC247" s="41">
        <v>89</v>
      </c>
      <c r="AD247" s="41">
        <v>89</v>
      </c>
      <c r="AE247" s="41">
        <v>91.2</v>
      </c>
      <c r="AF247" s="41">
        <v>91.2</v>
      </c>
      <c r="AG247" s="41">
        <v>91.5</v>
      </c>
      <c r="AH247" s="41">
        <v>91.2</v>
      </c>
      <c r="AI247" s="41">
        <v>91.8</v>
      </c>
      <c r="AJ247" s="41">
        <v>91.6</v>
      </c>
      <c r="AK247" s="41">
        <v>92.1</v>
      </c>
      <c r="AL247" s="41">
        <v>92.4</v>
      </c>
      <c r="AM247" s="41">
        <v>92.5</v>
      </c>
      <c r="AN247" s="41">
        <v>93.8</v>
      </c>
      <c r="AO247" s="41">
        <v>93.1</v>
      </c>
      <c r="AP247" s="41">
        <v>92</v>
      </c>
      <c r="AQ247" s="41">
        <v>96.3</v>
      </c>
      <c r="AR247" s="41">
        <v>96.8</v>
      </c>
      <c r="AS247" s="41">
        <v>97.6</v>
      </c>
      <c r="AT247" s="41">
        <v>97.7</v>
      </c>
      <c r="AU247" s="41">
        <v>98.6</v>
      </c>
      <c r="AV247" s="41">
        <v>99.6</v>
      </c>
      <c r="AW247" s="41">
        <v>98.5</v>
      </c>
      <c r="AX247" s="41">
        <v>99</v>
      </c>
      <c r="AY247" s="41">
        <v>96.7</v>
      </c>
      <c r="AZ247" s="41">
        <v>101.5</v>
      </c>
      <c r="BA247" s="41">
        <v>101.6</v>
      </c>
      <c r="BB247" s="41">
        <v>101.6</v>
      </c>
      <c r="BC247" s="41">
        <v>102</v>
      </c>
      <c r="BD247" s="41">
        <v>101.2</v>
      </c>
      <c r="BE247" s="41">
        <v>101.6</v>
      </c>
      <c r="BF247" s="41">
        <v>102.3</v>
      </c>
      <c r="BG247" s="41">
        <v>102.1</v>
      </c>
      <c r="BH247" s="41">
        <v>102.3</v>
      </c>
      <c r="BI247" s="41">
        <v>104.2</v>
      </c>
      <c r="BJ247" s="41">
        <v>104.5</v>
      </c>
      <c r="BK247" s="41">
        <v>104.3</v>
      </c>
      <c r="BL247" s="41">
        <v>104.8</v>
      </c>
      <c r="BM247" s="41">
        <v>104.8</v>
      </c>
      <c r="BN247" s="41">
        <v>104.8</v>
      </c>
      <c r="BO247" s="41">
        <v>106</v>
      </c>
      <c r="BP247" s="41">
        <v>108.4</v>
      </c>
      <c r="BQ247" s="41">
        <v>107.7</v>
      </c>
      <c r="BR247" s="41">
        <v>107</v>
      </c>
      <c r="BS247" s="41">
        <v>107.7</v>
      </c>
      <c r="BT247" s="41">
        <v>109</v>
      </c>
      <c r="BU247" s="41">
        <v>110</v>
      </c>
      <c r="BV247" s="41">
        <v>110.4</v>
      </c>
      <c r="BW247" s="41">
        <v>110.4</v>
      </c>
      <c r="BX247" s="41">
        <v>115</v>
      </c>
      <c r="BY247" s="41">
        <v>121.7</v>
      </c>
      <c r="BZ247" s="41">
        <v>125</v>
      </c>
      <c r="CA247" s="41">
        <v>127.7</v>
      </c>
      <c r="CB247" s="41">
        <v>135.1</v>
      </c>
      <c r="CC247" s="41">
        <v>133.4</v>
      </c>
      <c r="CD247" s="41">
        <v>128.9</v>
      </c>
      <c r="CE247" s="41">
        <v>128.4</v>
      </c>
      <c r="CF247" s="41">
        <v>128</v>
      </c>
      <c r="CG247" s="41">
        <v>127.8</v>
      </c>
      <c r="CH247" s="41">
        <v>128.1</v>
      </c>
      <c r="CI247" s="41">
        <v>127.4</v>
      </c>
      <c r="CJ247" s="41">
        <v>126.9</v>
      </c>
      <c r="CK247" s="41">
        <v>128.80000000000001</v>
      </c>
      <c r="CL247" s="41">
        <v>128.1</v>
      </c>
    </row>
    <row r="248" spans="1:90" x14ac:dyDescent="0.25">
      <c r="A248" s="38" t="s">
        <v>2093</v>
      </c>
      <c r="B248" s="38" t="s">
        <v>2094</v>
      </c>
      <c r="C248" s="39">
        <v>0.11447</v>
      </c>
      <c r="D248" s="41">
        <v>100.5</v>
      </c>
      <c r="E248" s="41">
        <v>104.8</v>
      </c>
      <c r="F248" s="41">
        <v>105.3</v>
      </c>
      <c r="G248" s="41">
        <v>99.1</v>
      </c>
      <c r="H248" s="41">
        <v>103.3</v>
      </c>
      <c r="I248" s="41">
        <v>108.1</v>
      </c>
      <c r="J248" s="41">
        <v>101.4</v>
      </c>
      <c r="K248" s="41">
        <v>105.7</v>
      </c>
      <c r="L248" s="41">
        <v>98.3</v>
      </c>
      <c r="M248" s="41">
        <v>99.7</v>
      </c>
      <c r="N248" s="41">
        <v>99.8</v>
      </c>
      <c r="O248" s="41">
        <v>99.4</v>
      </c>
      <c r="P248" s="41">
        <v>98.4</v>
      </c>
      <c r="Q248" s="41">
        <v>100.7</v>
      </c>
      <c r="R248" s="41">
        <v>100.7</v>
      </c>
      <c r="S248" s="41">
        <v>99.1</v>
      </c>
      <c r="T248" s="41">
        <v>98.8</v>
      </c>
      <c r="U248" s="41">
        <v>97.6</v>
      </c>
      <c r="V248" s="41">
        <v>96.8</v>
      </c>
      <c r="W248" s="41">
        <v>96.8</v>
      </c>
      <c r="X248" s="41">
        <v>98.5</v>
      </c>
      <c r="Y248" s="41">
        <v>96.4</v>
      </c>
      <c r="Z248" s="41">
        <v>98.4</v>
      </c>
      <c r="AA248" s="41">
        <v>98.4</v>
      </c>
      <c r="AB248" s="41">
        <v>95.7</v>
      </c>
      <c r="AC248" s="41">
        <v>98.3</v>
      </c>
      <c r="AD248" s="41">
        <v>99.3</v>
      </c>
      <c r="AE248" s="41">
        <v>97.1</v>
      </c>
      <c r="AF248" s="41">
        <v>99</v>
      </c>
      <c r="AG248" s="41">
        <v>103.9</v>
      </c>
      <c r="AH248" s="41">
        <v>103.9</v>
      </c>
      <c r="AI248" s="41">
        <v>103.9</v>
      </c>
      <c r="AJ248" s="41">
        <v>103.9</v>
      </c>
      <c r="AK248" s="41">
        <v>104</v>
      </c>
      <c r="AL248" s="41">
        <v>97.3</v>
      </c>
      <c r="AM248" s="41">
        <v>97.3</v>
      </c>
      <c r="AN248" s="41">
        <v>98.5</v>
      </c>
      <c r="AO248" s="41">
        <v>97.3</v>
      </c>
      <c r="AP248" s="41">
        <v>97.3</v>
      </c>
      <c r="AQ248" s="41">
        <v>97.6</v>
      </c>
      <c r="AR248" s="41">
        <v>99.5</v>
      </c>
      <c r="AS248" s="41">
        <v>99.5</v>
      </c>
      <c r="AT248" s="41">
        <v>99.5</v>
      </c>
      <c r="AU248" s="41">
        <v>99.5</v>
      </c>
      <c r="AV248" s="41">
        <v>99.5</v>
      </c>
      <c r="AW248" s="41">
        <v>99.5</v>
      </c>
      <c r="AX248" s="41">
        <v>99.5</v>
      </c>
      <c r="AY248" s="41">
        <v>99.5</v>
      </c>
      <c r="AZ248" s="41">
        <v>102.1</v>
      </c>
      <c r="BA248" s="41">
        <v>99.9</v>
      </c>
      <c r="BB248" s="41">
        <v>102.1</v>
      </c>
      <c r="BC248" s="41">
        <v>98</v>
      </c>
      <c r="BD248" s="41">
        <v>101.4</v>
      </c>
      <c r="BE248" s="41">
        <v>102.3</v>
      </c>
      <c r="BF248" s="41">
        <v>102.3</v>
      </c>
      <c r="BG248" s="41">
        <v>102.8</v>
      </c>
      <c r="BH248" s="41">
        <v>102.9</v>
      </c>
      <c r="BI248" s="41">
        <v>104.8</v>
      </c>
      <c r="BJ248" s="41">
        <v>103.1</v>
      </c>
      <c r="BK248" s="41">
        <v>109.1</v>
      </c>
      <c r="BL248" s="41">
        <v>109</v>
      </c>
      <c r="BM248" s="41">
        <v>112.1</v>
      </c>
      <c r="BN248" s="41">
        <v>110.6</v>
      </c>
      <c r="BO248" s="41">
        <v>109.7</v>
      </c>
      <c r="BP248" s="41">
        <v>112.5</v>
      </c>
      <c r="BQ248" s="41">
        <v>112.5</v>
      </c>
      <c r="BR248" s="41">
        <v>112.5</v>
      </c>
      <c r="BS248" s="41">
        <v>112.5</v>
      </c>
      <c r="BT248" s="41">
        <v>112.5</v>
      </c>
      <c r="BU248" s="41">
        <v>112.5</v>
      </c>
      <c r="BV248" s="41">
        <v>112.5</v>
      </c>
      <c r="BW248" s="41">
        <v>115.9</v>
      </c>
      <c r="BX248" s="41">
        <v>125.3</v>
      </c>
      <c r="BY248" s="41">
        <v>126.5</v>
      </c>
      <c r="BZ248" s="41">
        <v>128.30000000000001</v>
      </c>
      <c r="CA248" s="41">
        <v>129.4</v>
      </c>
      <c r="CB248" s="41">
        <v>130</v>
      </c>
      <c r="CC248" s="41">
        <v>131.4</v>
      </c>
      <c r="CD248" s="41">
        <v>131.4</v>
      </c>
      <c r="CE248" s="41">
        <v>130</v>
      </c>
      <c r="CF248" s="41">
        <v>128.1</v>
      </c>
      <c r="CG248" s="41">
        <v>126.7</v>
      </c>
      <c r="CH248" s="41">
        <v>126.7</v>
      </c>
      <c r="CI248" s="41">
        <v>128.4</v>
      </c>
      <c r="CJ248" s="41">
        <v>125</v>
      </c>
      <c r="CK248" s="41">
        <v>126.8</v>
      </c>
      <c r="CL248" s="41">
        <v>123.7</v>
      </c>
    </row>
    <row r="249" spans="1:90" x14ac:dyDescent="0.25">
      <c r="A249" s="38" t="s">
        <v>2095</v>
      </c>
      <c r="B249" s="38" t="s">
        <v>2096</v>
      </c>
      <c r="C249" s="39">
        <v>0.12916</v>
      </c>
      <c r="D249" s="41">
        <v>99.1</v>
      </c>
      <c r="E249" s="41">
        <v>100.4</v>
      </c>
      <c r="F249" s="41">
        <v>100.1</v>
      </c>
      <c r="G249" s="41">
        <v>101.3</v>
      </c>
      <c r="H249" s="41">
        <v>101.5</v>
      </c>
      <c r="I249" s="41">
        <v>100.8</v>
      </c>
      <c r="J249" s="41">
        <v>99.5</v>
      </c>
      <c r="K249" s="41">
        <v>98.6</v>
      </c>
      <c r="L249" s="41">
        <v>98.5</v>
      </c>
      <c r="M249" s="41">
        <v>98.2</v>
      </c>
      <c r="N249" s="41">
        <v>98.4</v>
      </c>
      <c r="O249" s="41">
        <v>99.2</v>
      </c>
      <c r="P249" s="41">
        <v>98.3</v>
      </c>
      <c r="Q249" s="41">
        <v>98.5</v>
      </c>
      <c r="R249" s="41">
        <v>98.4</v>
      </c>
      <c r="S249" s="41">
        <v>100.3</v>
      </c>
      <c r="T249" s="41">
        <v>97.7</v>
      </c>
      <c r="U249" s="41">
        <v>97.4</v>
      </c>
      <c r="V249" s="41">
        <v>97.6</v>
      </c>
      <c r="W249" s="41">
        <v>97.2</v>
      </c>
      <c r="X249" s="41">
        <v>97.4</v>
      </c>
      <c r="Y249" s="41">
        <v>96.7</v>
      </c>
      <c r="Z249" s="41">
        <v>96.4</v>
      </c>
      <c r="AA249" s="41">
        <v>96.1</v>
      </c>
      <c r="AB249" s="41">
        <v>96.7</v>
      </c>
      <c r="AC249" s="41">
        <v>96.3</v>
      </c>
      <c r="AD249" s="41">
        <v>97</v>
      </c>
      <c r="AE249" s="41">
        <v>95.4</v>
      </c>
      <c r="AF249" s="41">
        <v>96</v>
      </c>
      <c r="AG249" s="41">
        <v>95.6</v>
      </c>
      <c r="AH249" s="41">
        <v>96.3</v>
      </c>
      <c r="AI249" s="41">
        <v>98</v>
      </c>
      <c r="AJ249" s="41">
        <v>98.3</v>
      </c>
      <c r="AK249" s="41">
        <v>97</v>
      </c>
      <c r="AL249" s="41">
        <v>98.8</v>
      </c>
      <c r="AM249" s="41">
        <v>98.5</v>
      </c>
      <c r="AN249" s="41">
        <v>100.1</v>
      </c>
      <c r="AO249" s="41">
        <v>97.6</v>
      </c>
      <c r="AP249" s="41">
        <v>98.3</v>
      </c>
      <c r="AQ249" s="41">
        <v>99.7</v>
      </c>
      <c r="AR249" s="41">
        <v>98.2</v>
      </c>
      <c r="AS249" s="41">
        <v>99.7</v>
      </c>
      <c r="AT249" s="41">
        <v>101.5</v>
      </c>
      <c r="AU249" s="41">
        <v>103.7</v>
      </c>
      <c r="AV249" s="41">
        <v>103.3</v>
      </c>
      <c r="AW249" s="41">
        <v>104</v>
      </c>
      <c r="AX249" s="41">
        <v>103.3</v>
      </c>
      <c r="AY249" s="41">
        <v>103.8</v>
      </c>
      <c r="AZ249" s="41">
        <v>104.7</v>
      </c>
      <c r="BA249" s="41">
        <v>104.6</v>
      </c>
      <c r="BB249" s="41">
        <v>102.8</v>
      </c>
      <c r="BC249" s="41">
        <v>105.6</v>
      </c>
      <c r="BD249" s="41">
        <v>106.1</v>
      </c>
      <c r="BE249" s="41">
        <v>105.4</v>
      </c>
      <c r="BF249" s="41">
        <v>105.4</v>
      </c>
      <c r="BG249" s="41">
        <v>105.8</v>
      </c>
      <c r="BH249" s="41">
        <v>107.6</v>
      </c>
      <c r="BI249" s="41">
        <v>105.8</v>
      </c>
      <c r="BJ249" s="41">
        <v>106.1</v>
      </c>
      <c r="BK249" s="41">
        <v>107.8</v>
      </c>
      <c r="BL249" s="41">
        <v>109.5</v>
      </c>
      <c r="BM249" s="41">
        <v>110.3</v>
      </c>
      <c r="BN249" s="41">
        <v>111.2</v>
      </c>
      <c r="BO249" s="41">
        <v>111.9</v>
      </c>
      <c r="BP249" s="41">
        <v>113.9</v>
      </c>
      <c r="BQ249" s="41">
        <v>114.3</v>
      </c>
      <c r="BR249" s="41">
        <v>114.3</v>
      </c>
      <c r="BS249" s="41">
        <v>114.9</v>
      </c>
      <c r="BT249" s="41">
        <v>115.3</v>
      </c>
      <c r="BU249" s="41">
        <v>115.3</v>
      </c>
      <c r="BV249" s="41">
        <v>116.4</v>
      </c>
      <c r="BW249" s="41">
        <v>118.8</v>
      </c>
      <c r="BX249" s="41">
        <v>126.9</v>
      </c>
      <c r="BY249" s="41">
        <v>131.80000000000001</v>
      </c>
      <c r="BZ249" s="41">
        <v>136.6</v>
      </c>
      <c r="CA249" s="41">
        <v>139.1</v>
      </c>
      <c r="CB249" s="41">
        <v>137.6</v>
      </c>
      <c r="CC249" s="41">
        <v>139</v>
      </c>
      <c r="CD249" s="41">
        <v>139.30000000000001</v>
      </c>
      <c r="CE249" s="41">
        <v>137.5</v>
      </c>
      <c r="CF249" s="41">
        <v>137.19999999999999</v>
      </c>
      <c r="CG249" s="41">
        <v>136.1</v>
      </c>
      <c r="CH249" s="41">
        <v>135.30000000000001</v>
      </c>
      <c r="CI249" s="41">
        <v>134.9</v>
      </c>
      <c r="CJ249" s="41">
        <v>135.6</v>
      </c>
      <c r="CK249" s="41">
        <v>135.4</v>
      </c>
      <c r="CL249" s="41">
        <v>136.1</v>
      </c>
    </row>
    <row r="250" spans="1:90" x14ac:dyDescent="0.25">
      <c r="A250" s="38" t="s">
        <v>2097</v>
      </c>
      <c r="B250" s="38" t="s">
        <v>2098</v>
      </c>
      <c r="C250" s="39">
        <v>0.12382</v>
      </c>
      <c r="D250" s="41">
        <v>100.9</v>
      </c>
      <c r="E250" s="41">
        <v>100.9</v>
      </c>
      <c r="F250" s="41">
        <v>100.9</v>
      </c>
      <c r="G250" s="41">
        <v>100.6</v>
      </c>
      <c r="H250" s="41">
        <v>101.1</v>
      </c>
      <c r="I250" s="41">
        <v>101.3</v>
      </c>
      <c r="J250" s="41">
        <v>101.3</v>
      </c>
      <c r="K250" s="41">
        <v>101.3</v>
      </c>
      <c r="L250" s="41">
        <v>102</v>
      </c>
      <c r="M250" s="41">
        <v>102.5</v>
      </c>
      <c r="N250" s="41">
        <v>102.5</v>
      </c>
      <c r="O250" s="41">
        <v>102.5</v>
      </c>
      <c r="P250" s="41">
        <v>104.1</v>
      </c>
      <c r="Q250" s="41">
        <v>104.1</v>
      </c>
      <c r="R250" s="41">
        <v>104.1</v>
      </c>
      <c r="S250" s="41">
        <v>104.5</v>
      </c>
      <c r="T250" s="41">
        <v>104.5</v>
      </c>
      <c r="U250" s="41">
        <v>104.5</v>
      </c>
      <c r="V250" s="41">
        <v>104.7</v>
      </c>
      <c r="W250" s="41">
        <v>104.7</v>
      </c>
      <c r="X250" s="41">
        <v>104.7</v>
      </c>
      <c r="Y250" s="41">
        <v>104.7</v>
      </c>
      <c r="Z250" s="41">
        <v>104.7</v>
      </c>
      <c r="AA250" s="41">
        <v>106</v>
      </c>
      <c r="AB250" s="41">
        <v>111.4</v>
      </c>
      <c r="AC250" s="41">
        <v>111.4</v>
      </c>
      <c r="AD250" s="41">
        <v>111.4</v>
      </c>
      <c r="AE250" s="41">
        <v>112.2</v>
      </c>
      <c r="AF250" s="41">
        <v>112.2</v>
      </c>
      <c r="AG250" s="41">
        <v>112.1</v>
      </c>
      <c r="AH250" s="41">
        <v>112</v>
      </c>
      <c r="AI250" s="41">
        <v>112</v>
      </c>
      <c r="AJ250" s="41">
        <v>112</v>
      </c>
      <c r="AK250" s="41">
        <v>112</v>
      </c>
      <c r="AL250" s="41">
        <v>112</v>
      </c>
      <c r="AM250" s="41">
        <v>111.8</v>
      </c>
      <c r="AN250" s="41">
        <v>111.8</v>
      </c>
      <c r="AO250" s="41">
        <v>111.8</v>
      </c>
      <c r="AP250" s="41">
        <v>111.8</v>
      </c>
      <c r="AQ250" s="41">
        <v>111.8</v>
      </c>
      <c r="AR250" s="41">
        <v>111.8</v>
      </c>
      <c r="AS250" s="41">
        <v>111.8</v>
      </c>
      <c r="AT250" s="41">
        <v>111.8</v>
      </c>
      <c r="AU250" s="41">
        <v>111.8</v>
      </c>
      <c r="AV250" s="41">
        <v>111.8</v>
      </c>
      <c r="AW250" s="41">
        <v>111.8</v>
      </c>
      <c r="AX250" s="41">
        <v>111.8</v>
      </c>
      <c r="AY250" s="41">
        <v>111.8</v>
      </c>
      <c r="AZ250" s="41">
        <v>109.4</v>
      </c>
      <c r="BA250" s="41">
        <v>114</v>
      </c>
      <c r="BB250" s="41">
        <v>114.7</v>
      </c>
      <c r="BC250" s="41">
        <v>110.6</v>
      </c>
      <c r="BD250" s="41">
        <v>110.3</v>
      </c>
      <c r="BE250" s="41">
        <v>114.2</v>
      </c>
      <c r="BF250" s="41">
        <v>110.2</v>
      </c>
      <c r="BG250" s="41">
        <v>110.5</v>
      </c>
      <c r="BH250" s="41">
        <v>111.1</v>
      </c>
      <c r="BI250" s="41">
        <v>111.9</v>
      </c>
      <c r="BJ250" s="41">
        <v>111.4</v>
      </c>
      <c r="BK250" s="41">
        <v>112.2</v>
      </c>
      <c r="BL250" s="41">
        <v>112.2</v>
      </c>
      <c r="BM250" s="41">
        <v>111.2</v>
      </c>
      <c r="BN250" s="41">
        <v>111.3</v>
      </c>
      <c r="BO250" s="41">
        <v>109.6</v>
      </c>
      <c r="BP250" s="41">
        <v>110.1</v>
      </c>
      <c r="BQ250" s="41">
        <v>110.5</v>
      </c>
      <c r="BR250" s="41">
        <v>110.5</v>
      </c>
      <c r="BS250" s="41">
        <v>110.5</v>
      </c>
      <c r="BT250" s="41">
        <v>110.5</v>
      </c>
      <c r="BU250" s="41">
        <v>110.7</v>
      </c>
      <c r="BV250" s="41">
        <v>110.7</v>
      </c>
      <c r="BW250" s="41">
        <v>110.8</v>
      </c>
      <c r="BX250" s="41">
        <v>125.2</v>
      </c>
      <c r="BY250" s="41">
        <v>126.6</v>
      </c>
      <c r="BZ250" s="41">
        <v>128.4</v>
      </c>
      <c r="CA250" s="41">
        <v>128.6</v>
      </c>
      <c r="CB250" s="41">
        <v>129</v>
      </c>
      <c r="CC250" s="41">
        <v>131.19999999999999</v>
      </c>
      <c r="CD250" s="41">
        <v>133.19999999999999</v>
      </c>
      <c r="CE250" s="41">
        <v>133.1</v>
      </c>
      <c r="CF250" s="41">
        <v>133.1</v>
      </c>
      <c r="CG250" s="41">
        <v>133.19999999999999</v>
      </c>
      <c r="CH250" s="41">
        <v>133.30000000000001</v>
      </c>
      <c r="CI250" s="41">
        <v>133.5</v>
      </c>
      <c r="CJ250" s="41">
        <v>133.5</v>
      </c>
      <c r="CK250" s="41">
        <v>133.5</v>
      </c>
      <c r="CL250" s="41">
        <v>133.6</v>
      </c>
    </row>
    <row r="251" spans="1:90" x14ac:dyDescent="0.25">
      <c r="A251" s="38" t="s">
        <v>2099</v>
      </c>
      <c r="B251" s="38" t="s">
        <v>2100</v>
      </c>
      <c r="C251" s="39">
        <v>0.17551</v>
      </c>
      <c r="D251" s="41">
        <v>98.1</v>
      </c>
      <c r="E251" s="41">
        <v>99.5</v>
      </c>
      <c r="F251" s="41">
        <v>99.6</v>
      </c>
      <c r="G251" s="41">
        <v>98.5</v>
      </c>
      <c r="H251" s="41">
        <v>97.1</v>
      </c>
      <c r="I251" s="41">
        <v>95.9</v>
      </c>
      <c r="J251" s="41">
        <v>96</v>
      </c>
      <c r="K251" s="41">
        <v>96.9</v>
      </c>
      <c r="L251" s="41">
        <v>97.5</v>
      </c>
      <c r="M251" s="41">
        <v>97</v>
      </c>
      <c r="N251" s="41">
        <v>96.8</v>
      </c>
      <c r="O251" s="41">
        <v>96.9</v>
      </c>
      <c r="P251" s="41">
        <v>97.4</v>
      </c>
      <c r="Q251" s="41">
        <v>97.1</v>
      </c>
      <c r="R251" s="41">
        <v>97.6</v>
      </c>
      <c r="S251" s="41">
        <v>97.6</v>
      </c>
      <c r="T251" s="41">
        <v>101.1</v>
      </c>
      <c r="U251" s="41">
        <v>101.6</v>
      </c>
      <c r="V251" s="41">
        <v>101</v>
      </c>
      <c r="W251" s="41">
        <v>101.4</v>
      </c>
      <c r="X251" s="41">
        <v>102.8</v>
      </c>
      <c r="Y251" s="41">
        <v>101.9</v>
      </c>
      <c r="Z251" s="41">
        <v>102.2</v>
      </c>
      <c r="AA251" s="41">
        <v>102.7</v>
      </c>
      <c r="AB251" s="41">
        <v>102.6</v>
      </c>
      <c r="AC251" s="41">
        <v>102.6</v>
      </c>
      <c r="AD251" s="41">
        <v>102.9</v>
      </c>
      <c r="AE251" s="41">
        <v>102.1</v>
      </c>
      <c r="AF251" s="41">
        <v>104</v>
      </c>
      <c r="AG251" s="41">
        <v>104.2</v>
      </c>
      <c r="AH251" s="41">
        <v>103.9</v>
      </c>
      <c r="AI251" s="41">
        <v>103.8</v>
      </c>
      <c r="AJ251" s="41">
        <v>102.8</v>
      </c>
      <c r="AK251" s="41">
        <v>102.7</v>
      </c>
      <c r="AL251" s="41">
        <v>102.4</v>
      </c>
      <c r="AM251" s="41">
        <v>100.2</v>
      </c>
      <c r="AN251" s="41">
        <v>100.5</v>
      </c>
      <c r="AO251" s="41">
        <v>100.3</v>
      </c>
      <c r="AP251" s="41">
        <v>101</v>
      </c>
      <c r="AQ251" s="41">
        <v>97.7</v>
      </c>
      <c r="AR251" s="41">
        <v>95.7</v>
      </c>
      <c r="AS251" s="41">
        <v>96.4</v>
      </c>
      <c r="AT251" s="41">
        <v>96.5</v>
      </c>
      <c r="AU251" s="41">
        <v>96.4</v>
      </c>
      <c r="AV251" s="41">
        <v>96.4</v>
      </c>
      <c r="AW251" s="41">
        <v>96.6</v>
      </c>
      <c r="AX251" s="41">
        <v>96.3</v>
      </c>
      <c r="AY251" s="41">
        <v>96</v>
      </c>
      <c r="AZ251" s="41">
        <v>94.3</v>
      </c>
      <c r="BA251" s="41">
        <v>93.3</v>
      </c>
      <c r="BB251" s="41">
        <v>94.8</v>
      </c>
      <c r="BC251" s="41">
        <v>96.7</v>
      </c>
      <c r="BD251" s="41">
        <v>96.9</v>
      </c>
      <c r="BE251" s="41">
        <v>97.7</v>
      </c>
      <c r="BF251" s="41">
        <v>98.3</v>
      </c>
      <c r="BG251" s="41">
        <v>98.2</v>
      </c>
      <c r="BH251" s="41">
        <v>101.8</v>
      </c>
      <c r="BI251" s="41">
        <v>101.7</v>
      </c>
      <c r="BJ251" s="41">
        <v>102.5</v>
      </c>
      <c r="BK251" s="41">
        <v>103.6</v>
      </c>
      <c r="BL251" s="41">
        <v>103.3</v>
      </c>
      <c r="BM251" s="41">
        <v>104.2</v>
      </c>
      <c r="BN251" s="41">
        <v>104.2</v>
      </c>
      <c r="BO251" s="41">
        <v>107.9</v>
      </c>
      <c r="BP251" s="41">
        <v>110</v>
      </c>
      <c r="BQ251" s="41">
        <v>109.5</v>
      </c>
      <c r="BR251" s="41">
        <v>110.8</v>
      </c>
      <c r="BS251" s="41">
        <v>110.3</v>
      </c>
      <c r="BT251" s="41">
        <v>109.8</v>
      </c>
      <c r="BU251" s="41">
        <v>108.2</v>
      </c>
      <c r="BV251" s="41">
        <v>108.4</v>
      </c>
      <c r="BW251" s="41">
        <v>108.4</v>
      </c>
      <c r="BX251" s="41">
        <v>115.9</v>
      </c>
      <c r="BY251" s="41">
        <v>117.9</v>
      </c>
      <c r="BZ251" s="41">
        <v>129.69999999999999</v>
      </c>
      <c r="CA251" s="41">
        <v>135.69999999999999</v>
      </c>
      <c r="CB251" s="41">
        <v>137.5</v>
      </c>
      <c r="CC251" s="41">
        <v>140.30000000000001</v>
      </c>
      <c r="CD251" s="41">
        <v>137.9</v>
      </c>
      <c r="CE251" s="41">
        <v>134.80000000000001</v>
      </c>
      <c r="CF251" s="41">
        <v>134</v>
      </c>
      <c r="CG251" s="41">
        <v>134.6</v>
      </c>
      <c r="CH251" s="41">
        <v>134.69999999999999</v>
      </c>
      <c r="CI251" s="41">
        <v>135.6</v>
      </c>
      <c r="CJ251" s="41">
        <v>137.19999999999999</v>
      </c>
      <c r="CK251" s="41">
        <v>138.1</v>
      </c>
      <c r="CL251" s="41">
        <v>139.1</v>
      </c>
    </row>
    <row r="252" spans="1:90" x14ac:dyDescent="0.25">
      <c r="A252" s="38" t="s">
        <v>2101</v>
      </c>
      <c r="B252" s="38" t="s">
        <v>2102</v>
      </c>
      <c r="C252" s="39">
        <v>2.4719999999999999E-2</v>
      </c>
      <c r="D252" s="41">
        <v>99.2</v>
      </c>
      <c r="E252" s="41">
        <v>95.8</v>
      </c>
      <c r="F252" s="41">
        <v>94.9</v>
      </c>
      <c r="G252" s="41">
        <v>95.1</v>
      </c>
      <c r="H252" s="41">
        <v>95.6</v>
      </c>
      <c r="I252" s="41">
        <v>98.7</v>
      </c>
      <c r="J252" s="41">
        <v>99.4</v>
      </c>
      <c r="K252" s="41">
        <v>96.4</v>
      </c>
      <c r="L252" s="41">
        <v>97.3</v>
      </c>
      <c r="M252" s="41">
        <v>96</v>
      </c>
      <c r="N252" s="41">
        <v>97.2</v>
      </c>
      <c r="O252" s="41">
        <v>97.4</v>
      </c>
      <c r="P252" s="41">
        <v>106.4</v>
      </c>
      <c r="Q252" s="41">
        <v>100.1</v>
      </c>
      <c r="R252" s="41">
        <v>97</v>
      </c>
      <c r="S252" s="41">
        <v>97.8</v>
      </c>
      <c r="T252" s="41">
        <v>97.9</v>
      </c>
      <c r="U252" s="41">
        <v>98.3</v>
      </c>
      <c r="V252" s="41">
        <v>101.7</v>
      </c>
      <c r="W252" s="41">
        <v>103.9</v>
      </c>
      <c r="X252" s="41">
        <v>103.3</v>
      </c>
      <c r="Y252" s="41">
        <v>98.7</v>
      </c>
      <c r="Z252" s="41">
        <v>99</v>
      </c>
      <c r="AA252" s="41">
        <v>98.1</v>
      </c>
      <c r="AB252" s="41">
        <v>100.4</v>
      </c>
      <c r="AC252" s="41">
        <v>102.1</v>
      </c>
      <c r="AD252" s="41">
        <v>106.7</v>
      </c>
      <c r="AE252" s="41">
        <v>111.8</v>
      </c>
      <c r="AF252" s="41">
        <v>109.3</v>
      </c>
      <c r="AG252" s="41">
        <v>107.9</v>
      </c>
      <c r="AH252" s="41">
        <v>109.8</v>
      </c>
      <c r="AI252" s="41">
        <v>111.5</v>
      </c>
      <c r="AJ252" s="41">
        <v>110.4</v>
      </c>
      <c r="AK252" s="41">
        <v>109.3</v>
      </c>
      <c r="AL252" s="41">
        <v>106.5</v>
      </c>
      <c r="AM252" s="41">
        <v>106.2</v>
      </c>
      <c r="AN252" s="41">
        <v>113.2</v>
      </c>
      <c r="AO252" s="41">
        <v>114.4</v>
      </c>
      <c r="AP252" s="41">
        <v>117.1</v>
      </c>
      <c r="AQ252" s="41">
        <v>118.5</v>
      </c>
      <c r="AR252" s="41">
        <v>118.2</v>
      </c>
      <c r="AS252" s="41">
        <v>118.2</v>
      </c>
      <c r="AT252" s="41">
        <v>118.2</v>
      </c>
      <c r="AU252" s="41">
        <v>118.2</v>
      </c>
      <c r="AV252" s="41">
        <v>121.2</v>
      </c>
      <c r="AW252" s="41">
        <v>116.9</v>
      </c>
      <c r="AX252" s="41">
        <v>119</v>
      </c>
      <c r="AY252" s="41">
        <v>117.8</v>
      </c>
      <c r="AZ252" s="41">
        <v>120.2</v>
      </c>
      <c r="BA252" s="41">
        <v>120.1</v>
      </c>
      <c r="BB252" s="41">
        <v>120.3</v>
      </c>
      <c r="BC252" s="41">
        <v>120</v>
      </c>
      <c r="BD252" s="41">
        <v>122</v>
      </c>
      <c r="BE252" s="41">
        <v>125.1</v>
      </c>
      <c r="BF252" s="41">
        <v>122.2</v>
      </c>
      <c r="BG252" s="41">
        <v>123.4</v>
      </c>
      <c r="BH252" s="41">
        <v>123.7</v>
      </c>
      <c r="BI252" s="41">
        <v>123.7</v>
      </c>
      <c r="BJ252" s="41">
        <v>118.2</v>
      </c>
      <c r="BK252" s="41">
        <v>121.9</v>
      </c>
      <c r="BL252" s="41">
        <v>127.3</v>
      </c>
      <c r="BM252" s="41">
        <v>131.9</v>
      </c>
      <c r="BN252" s="41">
        <v>131</v>
      </c>
      <c r="BO252" s="41">
        <v>127.2</v>
      </c>
      <c r="BP252" s="41">
        <v>126.8</v>
      </c>
      <c r="BQ252" s="41">
        <v>127.2</v>
      </c>
      <c r="BR252" s="41">
        <v>126.9</v>
      </c>
      <c r="BS252" s="41">
        <v>127.1</v>
      </c>
      <c r="BT252" s="41">
        <v>127.7</v>
      </c>
      <c r="BU252" s="41">
        <v>127.7</v>
      </c>
      <c r="BV252" s="41">
        <v>127.7</v>
      </c>
      <c r="BW252" s="41">
        <v>127.7</v>
      </c>
      <c r="BX252" s="41">
        <v>128.6</v>
      </c>
      <c r="BY252" s="41">
        <v>133.4</v>
      </c>
      <c r="BZ252" s="41">
        <v>137.69999999999999</v>
      </c>
      <c r="CA252" s="41">
        <v>141.1</v>
      </c>
      <c r="CB252" s="41">
        <v>140.9</v>
      </c>
      <c r="CC252" s="41">
        <v>140.9</v>
      </c>
      <c r="CD252" s="41">
        <v>140.9</v>
      </c>
      <c r="CE252" s="41">
        <v>146.5</v>
      </c>
      <c r="CF252" s="41">
        <v>146.1</v>
      </c>
      <c r="CG252" s="41">
        <v>145.80000000000001</v>
      </c>
      <c r="CH252" s="41">
        <v>145.4</v>
      </c>
      <c r="CI252" s="41">
        <v>145.5</v>
      </c>
      <c r="CJ252" s="41">
        <v>145.5</v>
      </c>
      <c r="CK252" s="41">
        <v>145</v>
      </c>
      <c r="CL252" s="41">
        <v>142.30000000000001</v>
      </c>
    </row>
    <row r="253" spans="1:90" x14ac:dyDescent="0.25">
      <c r="A253" s="38" t="s">
        <v>2103</v>
      </c>
      <c r="B253" s="38" t="s">
        <v>2104</v>
      </c>
      <c r="C253" s="39">
        <v>4.0849999999999997E-2</v>
      </c>
      <c r="D253" s="41">
        <v>100.4</v>
      </c>
      <c r="E253" s="41">
        <v>100.4</v>
      </c>
      <c r="F253" s="41">
        <v>100.4</v>
      </c>
      <c r="G253" s="41">
        <v>101.1</v>
      </c>
      <c r="H253" s="41">
        <v>101.1</v>
      </c>
      <c r="I253" s="41">
        <v>101.1</v>
      </c>
      <c r="J253" s="41">
        <v>101.1</v>
      </c>
      <c r="K253" s="41">
        <v>101.7</v>
      </c>
      <c r="L253" s="41">
        <v>101.7</v>
      </c>
      <c r="M253" s="41">
        <v>101.7</v>
      </c>
      <c r="N253" s="41">
        <v>101.7</v>
      </c>
      <c r="O253" s="41">
        <v>101.7</v>
      </c>
      <c r="P253" s="41">
        <v>103</v>
      </c>
      <c r="Q253" s="41">
        <v>103</v>
      </c>
      <c r="R253" s="41">
        <v>103</v>
      </c>
      <c r="S253" s="41">
        <v>104.8</v>
      </c>
      <c r="T253" s="41">
        <v>104.8</v>
      </c>
      <c r="U253" s="41">
        <v>104.8</v>
      </c>
      <c r="V253" s="41">
        <v>104.8</v>
      </c>
      <c r="W253" s="41">
        <v>104.8</v>
      </c>
      <c r="X253" s="41">
        <v>104.8</v>
      </c>
      <c r="Y253" s="41">
        <v>105.6</v>
      </c>
      <c r="Z253" s="41">
        <v>105.6</v>
      </c>
      <c r="AA253" s="41">
        <v>105.6</v>
      </c>
      <c r="AB253" s="41">
        <v>105.6</v>
      </c>
      <c r="AC253" s="41">
        <v>105.6</v>
      </c>
      <c r="AD253" s="41">
        <v>105.6</v>
      </c>
      <c r="AE253" s="41">
        <v>114</v>
      </c>
      <c r="AF253" s="41">
        <v>114</v>
      </c>
      <c r="AG253" s="41">
        <v>114</v>
      </c>
      <c r="AH253" s="41">
        <v>114</v>
      </c>
      <c r="AI253" s="41">
        <v>115.9</v>
      </c>
      <c r="AJ253" s="41">
        <v>115.9</v>
      </c>
      <c r="AK253" s="41">
        <v>115.9</v>
      </c>
      <c r="AL253" s="41">
        <v>115.9</v>
      </c>
      <c r="AM253" s="41">
        <v>115.9</v>
      </c>
      <c r="AN253" s="41">
        <v>118.2</v>
      </c>
      <c r="AO253" s="41">
        <v>118.2</v>
      </c>
      <c r="AP253" s="41">
        <v>118.2</v>
      </c>
      <c r="AQ253" s="41">
        <v>118.2</v>
      </c>
      <c r="AR253" s="41">
        <v>118.2</v>
      </c>
      <c r="AS253" s="41">
        <v>118.2</v>
      </c>
      <c r="AT253" s="41">
        <v>118.2</v>
      </c>
      <c r="AU253" s="41">
        <v>118.2</v>
      </c>
      <c r="AV253" s="41">
        <v>118.8</v>
      </c>
      <c r="AW253" s="41">
        <v>118.2</v>
      </c>
      <c r="AX253" s="41">
        <v>118.2</v>
      </c>
      <c r="AY253" s="41">
        <v>118.2</v>
      </c>
      <c r="AZ253" s="41">
        <v>119.6</v>
      </c>
      <c r="BA253" s="41">
        <v>119.6</v>
      </c>
      <c r="BB253" s="41">
        <v>119.1</v>
      </c>
      <c r="BC253" s="41">
        <v>117.7</v>
      </c>
      <c r="BD253" s="41">
        <v>121</v>
      </c>
      <c r="BE253" s="41">
        <v>121.4</v>
      </c>
      <c r="BF253" s="41">
        <v>121.5</v>
      </c>
      <c r="BG253" s="41">
        <v>121.7</v>
      </c>
      <c r="BH253" s="41">
        <v>121.7</v>
      </c>
      <c r="BI253" s="41">
        <v>123.4</v>
      </c>
      <c r="BJ253" s="41">
        <v>124.5</v>
      </c>
      <c r="BK253" s="41">
        <v>124.5</v>
      </c>
      <c r="BL253" s="41">
        <v>124.5</v>
      </c>
      <c r="BM253" s="41">
        <v>124.5</v>
      </c>
      <c r="BN253" s="41">
        <v>128.30000000000001</v>
      </c>
      <c r="BO253" s="41">
        <v>129.5</v>
      </c>
      <c r="BP253" s="41">
        <v>129.5</v>
      </c>
      <c r="BQ253" s="41">
        <v>129.5</v>
      </c>
      <c r="BR253" s="41">
        <v>129.5</v>
      </c>
      <c r="BS253" s="41">
        <v>133.30000000000001</v>
      </c>
      <c r="BT253" s="41">
        <v>129.5</v>
      </c>
      <c r="BU253" s="41">
        <v>129.5</v>
      </c>
      <c r="BV253" s="41">
        <v>129.5</v>
      </c>
      <c r="BW253" s="41">
        <v>133.9</v>
      </c>
      <c r="BX253" s="41">
        <v>146.30000000000001</v>
      </c>
      <c r="BY253" s="41">
        <v>151</v>
      </c>
      <c r="BZ253" s="41">
        <v>156.1</v>
      </c>
      <c r="CA253" s="41">
        <v>156.1</v>
      </c>
      <c r="CB253" s="41">
        <v>159.6</v>
      </c>
      <c r="CC253" s="41">
        <v>159.6</v>
      </c>
      <c r="CD253" s="41">
        <v>159.6</v>
      </c>
      <c r="CE253" s="41">
        <v>159.6</v>
      </c>
      <c r="CF253" s="41">
        <v>160.4</v>
      </c>
      <c r="CG253" s="41">
        <v>162.9</v>
      </c>
      <c r="CH253" s="41">
        <v>162.9</v>
      </c>
      <c r="CI253" s="41">
        <v>162.9</v>
      </c>
      <c r="CJ253" s="41">
        <v>162.9</v>
      </c>
      <c r="CK253" s="41">
        <v>162.9</v>
      </c>
      <c r="CL253" s="41">
        <v>163.30000000000001</v>
      </c>
    </row>
    <row r="254" spans="1:90" x14ac:dyDescent="0.25">
      <c r="A254" s="38" t="s">
        <v>2105</v>
      </c>
      <c r="B254" s="38" t="s">
        <v>2106</v>
      </c>
      <c r="C254" s="39">
        <v>4.2700000000000002E-2</v>
      </c>
      <c r="D254" s="41">
        <v>100</v>
      </c>
      <c r="E254" s="41">
        <v>100</v>
      </c>
      <c r="F254" s="41">
        <v>100</v>
      </c>
      <c r="G254" s="41">
        <v>104.6</v>
      </c>
      <c r="H254" s="41">
        <v>104.6</v>
      </c>
      <c r="I254" s="41">
        <v>104.6</v>
      </c>
      <c r="J254" s="41">
        <v>104.6</v>
      </c>
      <c r="K254" s="41">
        <v>104.6</v>
      </c>
      <c r="L254" s="41">
        <v>104.7</v>
      </c>
      <c r="M254" s="41">
        <v>104.7</v>
      </c>
      <c r="N254" s="41">
        <v>104.7</v>
      </c>
      <c r="O254" s="41">
        <v>104.7</v>
      </c>
      <c r="P254" s="41">
        <v>104.7</v>
      </c>
      <c r="Q254" s="41">
        <v>104.7</v>
      </c>
      <c r="R254" s="41">
        <v>104.7</v>
      </c>
      <c r="S254" s="41">
        <v>107.8</v>
      </c>
      <c r="T254" s="41">
        <v>107.8</v>
      </c>
      <c r="U254" s="41">
        <v>107.8</v>
      </c>
      <c r="V254" s="41">
        <v>107.8</v>
      </c>
      <c r="W254" s="41">
        <v>107.8</v>
      </c>
      <c r="X254" s="41">
        <v>107.8</v>
      </c>
      <c r="Y254" s="41">
        <v>107.8</v>
      </c>
      <c r="Z254" s="41">
        <v>107.8</v>
      </c>
      <c r="AA254" s="41">
        <v>107.8</v>
      </c>
      <c r="AB254" s="41">
        <v>107.8</v>
      </c>
      <c r="AC254" s="41">
        <v>107.8</v>
      </c>
      <c r="AD254" s="41">
        <v>107.8</v>
      </c>
      <c r="AE254" s="41">
        <v>101</v>
      </c>
      <c r="AF254" s="41">
        <v>101</v>
      </c>
      <c r="AG254" s="41">
        <v>101</v>
      </c>
      <c r="AH254" s="41">
        <v>100.6</v>
      </c>
      <c r="AI254" s="41">
        <v>100.6</v>
      </c>
      <c r="AJ254" s="41">
        <v>100.6</v>
      </c>
      <c r="AK254" s="41">
        <v>100.6</v>
      </c>
      <c r="AL254" s="41">
        <v>100.6</v>
      </c>
      <c r="AM254" s="41">
        <v>100.6</v>
      </c>
      <c r="AN254" s="41">
        <v>98</v>
      </c>
      <c r="AO254" s="41">
        <v>97.1</v>
      </c>
      <c r="AP254" s="41">
        <v>98</v>
      </c>
      <c r="AQ254" s="41">
        <v>104.7</v>
      </c>
      <c r="AR254" s="41">
        <v>104.7</v>
      </c>
      <c r="AS254" s="41">
        <v>104.7</v>
      </c>
      <c r="AT254" s="41">
        <v>104.7</v>
      </c>
      <c r="AU254" s="41">
        <v>104.7</v>
      </c>
      <c r="AV254" s="41">
        <v>104.7</v>
      </c>
      <c r="AW254" s="41">
        <v>104.7</v>
      </c>
      <c r="AX254" s="41">
        <v>104.7</v>
      </c>
      <c r="AY254" s="41">
        <v>104.7</v>
      </c>
      <c r="AZ254" s="41">
        <v>113.9</v>
      </c>
      <c r="BA254" s="41">
        <v>117.4</v>
      </c>
      <c r="BB254" s="41">
        <v>120.8</v>
      </c>
      <c r="BC254" s="41">
        <v>120.8</v>
      </c>
      <c r="BD254" s="41">
        <v>120.8</v>
      </c>
      <c r="BE254" s="41">
        <v>120.8</v>
      </c>
      <c r="BF254" s="41">
        <v>120.8</v>
      </c>
      <c r="BG254" s="41">
        <v>120.8</v>
      </c>
      <c r="BH254" s="41">
        <v>122</v>
      </c>
      <c r="BI254" s="41">
        <v>122</v>
      </c>
      <c r="BJ254" s="41">
        <v>122</v>
      </c>
      <c r="BK254" s="41">
        <v>122</v>
      </c>
      <c r="BL254" s="41">
        <v>121.2</v>
      </c>
      <c r="BM254" s="41">
        <v>118.3</v>
      </c>
      <c r="BN254" s="41">
        <v>117.2</v>
      </c>
      <c r="BO254" s="41">
        <v>120.6</v>
      </c>
      <c r="BP254" s="41">
        <v>121.7</v>
      </c>
      <c r="BQ254" s="41">
        <v>121.7</v>
      </c>
      <c r="BR254" s="41">
        <v>121.7</v>
      </c>
      <c r="BS254" s="41">
        <v>121.7</v>
      </c>
      <c r="BT254" s="41">
        <v>121.7</v>
      </c>
      <c r="BU254" s="41">
        <v>121.7</v>
      </c>
      <c r="BV254" s="41">
        <v>121.7</v>
      </c>
      <c r="BW254" s="41">
        <v>118.7</v>
      </c>
      <c r="BX254" s="41">
        <v>106.3</v>
      </c>
      <c r="BY254" s="41">
        <v>107.1</v>
      </c>
      <c r="BZ254" s="41">
        <v>107.8</v>
      </c>
      <c r="CA254" s="41">
        <v>112.3</v>
      </c>
      <c r="CB254" s="41">
        <v>111.5</v>
      </c>
      <c r="CC254" s="41">
        <v>111.1</v>
      </c>
      <c r="CD254" s="41">
        <v>111.5</v>
      </c>
      <c r="CE254" s="41">
        <v>111.5</v>
      </c>
      <c r="CF254" s="41">
        <v>111.5</v>
      </c>
      <c r="CG254" s="41">
        <v>111.5</v>
      </c>
      <c r="CH254" s="41">
        <v>111.5</v>
      </c>
      <c r="CI254" s="41">
        <v>111.5</v>
      </c>
      <c r="CJ254" s="41">
        <v>111.5</v>
      </c>
      <c r="CK254" s="41">
        <v>111.2</v>
      </c>
      <c r="CL254" s="41">
        <v>111.1</v>
      </c>
    </row>
    <row r="255" spans="1:90" x14ac:dyDescent="0.25">
      <c r="A255" s="38" t="s">
        <v>2107</v>
      </c>
      <c r="B255" s="38" t="s">
        <v>2108</v>
      </c>
      <c r="C255" s="39">
        <v>2.716E-2</v>
      </c>
      <c r="D255" s="41">
        <v>99.4</v>
      </c>
      <c r="E255" s="41">
        <v>101</v>
      </c>
      <c r="F255" s="41">
        <v>101</v>
      </c>
      <c r="G255" s="41">
        <v>98.8</v>
      </c>
      <c r="H255" s="41">
        <v>98.8</v>
      </c>
      <c r="I255" s="41">
        <v>98.8</v>
      </c>
      <c r="J255" s="41">
        <v>98.8</v>
      </c>
      <c r="K255" s="41">
        <v>98.8</v>
      </c>
      <c r="L255" s="41">
        <v>98.8</v>
      </c>
      <c r="M255" s="41">
        <v>98.8</v>
      </c>
      <c r="N255" s="41">
        <v>98.8</v>
      </c>
      <c r="O255" s="41">
        <v>98.8</v>
      </c>
      <c r="P255" s="41">
        <v>99</v>
      </c>
      <c r="Q255" s="41">
        <v>100.3</v>
      </c>
      <c r="R255" s="41">
        <v>100.3</v>
      </c>
      <c r="S255" s="41">
        <v>100.5</v>
      </c>
      <c r="T255" s="41">
        <v>100.5</v>
      </c>
      <c r="U255" s="41">
        <v>100.5</v>
      </c>
      <c r="V255" s="41">
        <v>105</v>
      </c>
      <c r="W255" s="41">
        <v>106.1</v>
      </c>
      <c r="X255" s="41">
        <v>106.1</v>
      </c>
      <c r="Y255" s="41">
        <v>106.1</v>
      </c>
      <c r="Z255" s="41">
        <v>106.1</v>
      </c>
      <c r="AA255" s="41">
        <v>106.1</v>
      </c>
      <c r="AB255" s="41">
        <v>106.9</v>
      </c>
      <c r="AC255" s="41">
        <v>108.6</v>
      </c>
      <c r="AD255" s="41">
        <v>108.6</v>
      </c>
      <c r="AE255" s="41">
        <v>108.7</v>
      </c>
      <c r="AF255" s="41">
        <v>108.7</v>
      </c>
      <c r="AG255" s="41">
        <v>108.7</v>
      </c>
      <c r="AH255" s="41">
        <v>110.5</v>
      </c>
      <c r="AI255" s="41">
        <v>110.5</v>
      </c>
      <c r="AJ255" s="41">
        <v>110.5</v>
      </c>
      <c r="AK255" s="41">
        <v>110.5</v>
      </c>
      <c r="AL255" s="41">
        <v>110.5</v>
      </c>
      <c r="AM255" s="41">
        <v>110.5</v>
      </c>
      <c r="AN255" s="41">
        <v>110.1</v>
      </c>
      <c r="AO255" s="41">
        <v>110.1</v>
      </c>
      <c r="AP255" s="41">
        <v>110.1</v>
      </c>
      <c r="AQ255" s="41">
        <v>115.7</v>
      </c>
      <c r="AR255" s="41">
        <v>115.7</v>
      </c>
      <c r="AS255" s="41">
        <v>115.7</v>
      </c>
      <c r="AT255" s="41">
        <v>115.7</v>
      </c>
      <c r="AU255" s="41">
        <v>115.7</v>
      </c>
      <c r="AV255" s="41">
        <v>117</v>
      </c>
      <c r="AW255" s="41">
        <v>117</v>
      </c>
      <c r="AX255" s="41">
        <v>117</v>
      </c>
      <c r="AY255" s="41">
        <v>117</v>
      </c>
      <c r="AZ255" s="41">
        <v>119.6</v>
      </c>
      <c r="BA255" s="41">
        <v>119.6</v>
      </c>
      <c r="BB255" s="41">
        <v>120.1</v>
      </c>
      <c r="BC255" s="41">
        <v>121</v>
      </c>
      <c r="BD255" s="41">
        <v>121</v>
      </c>
      <c r="BE255" s="41">
        <v>121</v>
      </c>
      <c r="BF255" s="41">
        <v>121</v>
      </c>
      <c r="BG255" s="41">
        <v>121</v>
      </c>
      <c r="BH255" s="41">
        <v>121.7</v>
      </c>
      <c r="BI255" s="41">
        <v>122.9</v>
      </c>
      <c r="BJ255" s="41">
        <v>121.7</v>
      </c>
      <c r="BK255" s="41">
        <v>114.4</v>
      </c>
      <c r="BL255" s="41">
        <v>114.4</v>
      </c>
      <c r="BM255" s="41">
        <v>114.4</v>
      </c>
      <c r="BN255" s="41">
        <v>119.4</v>
      </c>
      <c r="BO255" s="41">
        <v>124.3</v>
      </c>
      <c r="BP255" s="41">
        <v>124.3</v>
      </c>
      <c r="BQ255" s="41">
        <v>146.4</v>
      </c>
      <c r="BR255" s="41">
        <v>146.80000000000001</v>
      </c>
      <c r="BS255" s="41">
        <v>148</v>
      </c>
      <c r="BT255" s="41">
        <v>147.69999999999999</v>
      </c>
      <c r="BU255" s="41">
        <v>147.5</v>
      </c>
      <c r="BV255" s="41">
        <v>152.30000000000001</v>
      </c>
      <c r="BW255" s="41">
        <v>145.9</v>
      </c>
      <c r="BX255" s="41">
        <v>154.19999999999999</v>
      </c>
      <c r="BY255" s="41">
        <v>158</v>
      </c>
      <c r="BZ255" s="41">
        <v>157.9</v>
      </c>
      <c r="CA255" s="41">
        <v>157.6</v>
      </c>
      <c r="CB255" s="41">
        <v>162.1</v>
      </c>
      <c r="CC255" s="41">
        <v>173.5</v>
      </c>
      <c r="CD255" s="41">
        <v>168.6</v>
      </c>
      <c r="CE255" s="41">
        <v>159.69999999999999</v>
      </c>
      <c r="CF255" s="41">
        <v>156.4</v>
      </c>
      <c r="CG255" s="41">
        <v>156.4</v>
      </c>
      <c r="CH255" s="41">
        <v>154.80000000000001</v>
      </c>
      <c r="CI255" s="41">
        <v>156</v>
      </c>
      <c r="CJ255" s="41">
        <v>159.5</v>
      </c>
      <c r="CK255" s="41">
        <v>160.9</v>
      </c>
      <c r="CL255" s="41">
        <v>160.30000000000001</v>
      </c>
    </row>
    <row r="256" spans="1:90" x14ac:dyDescent="0.25">
      <c r="A256" s="38" t="s">
        <v>2109</v>
      </c>
      <c r="B256" s="38" t="s">
        <v>2110</v>
      </c>
      <c r="C256" s="39">
        <v>8.1909999999999997E-2</v>
      </c>
      <c r="D256" s="41">
        <v>100.7</v>
      </c>
      <c r="E256" s="41">
        <v>100.7</v>
      </c>
      <c r="F256" s="41">
        <v>100.7</v>
      </c>
      <c r="G256" s="41">
        <v>93.3</v>
      </c>
      <c r="H256" s="41">
        <v>93.3</v>
      </c>
      <c r="I256" s="41">
        <v>93.3</v>
      </c>
      <c r="J256" s="41">
        <v>93.3</v>
      </c>
      <c r="K256" s="41">
        <v>94</v>
      </c>
      <c r="L256" s="41">
        <v>94</v>
      </c>
      <c r="M256" s="41">
        <v>94</v>
      </c>
      <c r="N256" s="41">
        <v>94</v>
      </c>
      <c r="O256" s="41">
        <v>94</v>
      </c>
      <c r="P256" s="41">
        <v>94</v>
      </c>
      <c r="Q256" s="41">
        <v>94</v>
      </c>
      <c r="R256" s="41">
        <v>94</v>
      </c>
      <c r="S256" s="41">
        <v>90.1</v>
      </c>
      <c r="T256" s="41">
        <v>89.8</v>
      </c>
      <c r="U256" s="41">
        <v>89.8</v>
      </c>
      <c r="V256" s="41">
        <v>89.8</v>
      </c>
      <c r="W256" s="41">
        <v>89.8</v>
      </c>
      <c r="X256" s="41">
        <v>89.8</v>
      </c>
      <c r="Y256" s="41">
        <v>89.8</v>
      </c>
      <c r="Z256" s="41">
        <v>91.3</v>
      </c>
      <c r="AA256" s="41">
        <v>91.8</v>
      </c>
      <c r="AB256" s="41">
        <v>91.8</v>
      </c>
      <c r="AC256" s="41">
        <v>91.8</v>
      </c>
      <c r="AD256" s="41">
        <v>91.8</v>
      </c>
      <c r="AE256" s="41">
        <v>88.6</v>
      </c>
      <c r="AF256" s="41">
        <v>88.6</v>
      </c>
      <c r="AG256" s="41">
        <v>88.6</v>
      </c>
      <c r="AH256" s="41">
        <v>88.6</v>
      </c>
      <c r="AI256" s="41">
        <v>89.6</v>
      </c>
      <c r="AJ256" s="41">
        <v>89.9</v>
      </c>
      <c r="AK256" s="41">
        <v>89.9</v>
      </c>
      <c r="AL256" s="41">
        <v>89.9</v>
      </c>
      <c r="AM256" s="41">
        <v>89.9</v>
      </c>
      <c r="AN256" s="41">
        <v>89.9</v>
      </c>
      <c r="AO256" s="41">
        <v>89.9</v>
      </c>
      <c r="AP256" s="41">
        <v>89.9</v>
      </c>
      <c r="AQ256" s="41">
        <v>106.4</v>
      </c>
      <c r="AR256" s="41">
        <v>106.4</v>
      </c>
      <c r="AS256" s="41">
        <v>106.4</v>
      </c>
      <c r="AT256" s="41">
        <v>106.4</v>
      </c>
      <c r="AU256" s="41">
        <v>106.4</v>
      </c>
      <c r="AV256" s="41">
        <v>106.4</v>
      </c>
      <c r="AW256" s="41">
        <v>106.4</v>
      </c>
      <c r="AX256" s="41">
        <v>106.4</v>
      </c>
      <c r="AY256" s="41">
        <v>106.4</v>
      </c>
      <c r="AZ256" s="41">
        <v>110.3</v>
      </c>
      <c r="BA256" s="41">
        <v>109.3</v>
      </c>
      <c r="BB256" s="41">
        <v>109.3</v>
      </c>
      <c r="BC256" s="41">
        <v>110.7</v>
      </c>
      <c r="BD256" s="41">
        <v>110.7</v>
      </c>
      <c r="BE256" s="41">
        <v>110.7</v>
      </c>
      <c r="BF256" s="41">
        <v>110.7</v>
      </c>
      <c r="BG256" s="41">
        <v>110.7</v>
      </c>
      <c r="BH256" s="41">
        <v>110.7</v>
      </c>
      <c r="BI256" s="41">
        <v>110.7</v>
      </c>
      <c r="BJ256" s="41">
        <v>110.7</v>
      </c>
      <c r="BK256" s="41">
        <v>110.7</v>
      </c>
      <c r="BL256" s="41">
        <v>110.7</v>
      </c>
      <c r="BM256" s="41">
        <v>111.6</v>
      </c>
      <c r="BN256" s="41">
        <v>111.4</v>
      </c>
      <c r="BO256" s="41">
        <v>111.4</v>
      </c>
      <c r="BP256" s="41">
        <v>110.7</v>
      </c>
      <c r="BQ256" s="41">
        <v>110.7</v>
      </c>
      <c r="BR256" s="41">
        <v>109.5</v>
      </c>
      <c r="BS256" s="41">
        <v>109.5</v>
      </c>
      <c r="BT256" s="41">
        <v>109.5</v>
      </c>
      <c r="BU256" s="41">
        <v>109.5</v>
      </c>
      <c r="BV256" s="41">
        <v>109.5</v>
      </c>
      <c r="BW256" s="41">
        <v>109.5</v>
      </c>
      <c r="BX256" s="41">
        <v>109.5</v>
      </c>
      <c r="BY256" s="41">
        <v>109.5</v>
      </c>
      <c r="BZ256" s="41">
        <v>113.5</v>
      </c>
      <c r="CA256" s="41">
        <v>113.5</v>
      </c>
      <c r="CB256" s="41">
        <v>113.5</v>
      </c>
      <c r="CC256" s="41">
        <v>113.5</v>
      </c>
      <c r="CD256" s="41">
        <v>113.5</v>
      </c>
      <c r="CE256" s="41">
        <v>113.5</v>
      </c>
      <c r="CF256" s="41">
        <v>113.5</v>
      </c>
      <c r="CG256" s="41">
        <v>113.5</v>
      </c>
      <c r="CH256" s="41">
        <v>113.5</v>
      </c>
      <c r="CI256" s="41">
        <v>113.5</v>
      </c>
      <c r="CJ256" s="41">
        <v>113.5</v>
      </c>
      <c r="CK256" s="41">
        <v>113.5</v>
      </c>
      <c r="CL256" s="41">
        <v>113.5</v>
      </c>
    </row>
    <row r="257" spans="1:90" x14ac:dyDescent="0.25">
      <c r="A257" s="38" t="s">
        <v>2111</v>
      </c>
      <c r="B257" s="38" t="s">
        <v>2112</v>
      </c>
      <c r="C257" s="39">
        <v>1.473E-2</v>
      </c>
      <c r="D257" s="41">
        <v>100</v>
      </c>
      <c r="E257" s="41">
        <v>100</v>
      </c>
      <c r="F257" s="41">
        <v>100</v>
      </c>
      <c r="G257" s="41">
        <v>101.8</v>
      </c>
      <c r="H257" s="41">
        <v>103.2</v>
      </c>
      <c r="I257" s="41">
        <v>103.2</v>
      </c>
      <c r="J257" s="41">
        <v>103.2</v>
      </c>
      <c r="K257" s="41">
        <v>101.1</v>
      </c>
      <c r="L257" s="41">
        <v>101.1</v>
      </c>
      <c r="M257" s="41">
        <v>101.1</v>
      </c>
      <c r="N257" s="41">
        <v>101.1</v>
      </c>
      <c r="O257" s="41">
        <v>101.1</v>
      </c>
      <c r="P257" s="41">
        <v>101.1</v>
      </c>
      <c r="Q257" s="41">
        <v>101.1</v>
      </c>
      <c r="R257" s="41">
        <v>101.1</v>
      </c>
      <c r="S257" s="41">
        <v>104.6</v>
      </c>
      <c r="T257" s="41">
        <v>104.6</v>
      </c>
      <c r="U257" s="41">
        <v>104.6</v>
      </c>
      <c r="V257" s="41">
        <v>104.6</v>
      </c>
      <c r="W257" s="41">
        <v>104.6</v>
      </c>
      <c r="X257" s="41">
        <v>104.6</v>
      </c>
      <c r="Y257" s="41">
        <v>104.6</v>
      </c>
      <c r="Z257" s="41">
        <v>104.6</v>
      </c>
      <c r="AA257" s="41">
        <v>104.6</v>
      </c>
      <c r="AB257" s="41">
        <v>104.6</v>
      </c>
      <c r="AC257" s="41">
        <v>104.6</v>
      </c>
      <c r="AD257" s="41">
        <v>104.6</v>
      </c>
      <c r="AE257" s="41">
        <v>103.4</v>
      </c>
      <c r="AF257" s="41">
        <v>103.4</v>
      </c>
      <c r="AG257" s="41">
        <v>103.4</v>
      </c>
      <c r="AH257" s="41">
        <v>103.4</v>
      </c>
      <c r="AI257" s="41">
        <v>103.4</v>
      </c>
      <c r="AJ257" s="41">
        <v>103.4</v>
      </c>
      <c r="AK257" s="41">
        <v>103.4</v>
      </c>
      <c r="AL257" s="41">
        <v>103.4</v>
      </c>
      <c r="AM257" s="41">
        <v>103.4</v>
      </c>
      <c r="AN257" s="41">
        <v>103.3</v>
      </c>
      <c r="AO257" s="41">
        <v>103.3</v>
      </c>
      <c r="AP257" s="41">
        <v>103.3</v>
      </c>
      <c r="AQ257" s="41">
        <v>103.7</v>
      </c>
      <c r="AR257" s="41">
        <v>103.7</v>
      </c>
      <c r="AS257" s="41">
        <v>103.7</v>
      </c>
      <c r="AT257" s="41">
        <v>103.7</v>
      </c>
      <c r="AU257" s="41">
        <v>103.9</v>
      </c>
      <c r="AV257" s="41">
        <v>103.7</v>
      </c>
      <c r="AW257" s="41">
        <v>103.7</v>
      </c>
      <c r="AX257" s="41">
        <v>103.7</v>
      </c>
      <c r="AY257" s="41">
        <v>103.7</v>
      </c>
      <c r="AZ257" s="41">
        <v>99.3</v>
      </c>
      <c r="BA257" s="41">
        <v>99.6</v>
      </c>
      <c r="BB257" s="41">
        <v>100.4</v>
      </c>
      <c r="BC257" s="41">
        <v>100.9</v>
      </c>
      <c r="BD257" s="41">
        <v>101</v>
      </c>
      <c r="BE257" s="41">
        <v>101.2</v>
      </c>
      <c r="BF257" s="41">
        <v>101.2</v>
      </c>
      <c r="BG257" s="41">
        <v>101.2</v>
      </c>
      <c r="BH257" s="41">
        <v>101.2</v>
      </c>
      <c r="BI257" s="41">
        <v>101.2</v>
      </c>
      <c r="BJ257" s="41">
        <v>101.2</v>
      </c>
      <c r="BK257" s="41">
        <v>101.4</v>
      </c>
      <c r="BL257" s="41">
        <v>99.5</v>
      </c>
      <c r="BM257" s="41">
        <v>99.5</v>
      </c>
      <c r="BN257" s="41">
        <v>99.5</v>
      </c>
      <c r="BO257" s="41">
        <v>99.5</v>
      </c>
      <c r="BP257" s="41">
        <v>100</v>
      </c>
      <c r="BQ257" s="41">
        <v>100</v>
      </c>
      <c r="BR257" s="41">
        <v>100</v>
      </c>
      <c r="BS257" s="41">
        <v>100</v>
      </c>
      <c r="BT257" s="41">
        <v>100</v>
      </c>
      <c r="BU257" s="41">
        <v>100.2</v>
      </c>
      <c r="BV257" s="41">
        <v>103.1</v>
      </c>
      <c r="BW257" s="41">
        <v>100.8</v>
      </c>
      <c r="BX257" s="41">
        <v>104.5</v>
      </c>
      <c r="BY257" s="41">
        <v>109.7</v>
      </c>
      <c r="BZ257" s="41">
        <v>109.6</v>
      </c>
      <c r="CA257" s="41">
        <v>111.8</v>
      </c>
      <c r="CB257" s="41">
        <v>112.3</v>
      </c>
      <c r="CC257" s="41">
        <v>117.1</v>
      </c>
      <c r="CD257" s="41">
        <v>121.8</v>
      </c>
      <c r="CE257" s="41">
        <v>121.8</v>
      </c>
      <c r="CF257" s="41">
        <v>125.2</v>
      </c>
      <c r="CG257" s="41">
        <v>128.5</v>
      </c>
      <c r="CH257" s="41">
        <v>128.6</v>
      </c>
      <c r="CI257" s="41">
        <v>128.6</v>
      </c>
      <c r="CJ257" s="41">
        <v>128.80000000000001</v>
      </c>
      <c r="CK257" s="41">
        <v>132.80000000000001</v>
      </c>
      <c r="CL257" s="41">
        <v>136.69999999999999</v>
      </c>
    </row>
    <row r="258" spans="1:90" x14ac:dyDescent="0.25">
      <c r="A258" s="38" t="s">
        <v>2113</v>
      </c>
      <c r="B258" s="38" t="s">
        <v>2114</v>
      </c>
      <c r="C258" s="39">
        <v>2.20573</v>
      </c>
      <c r="D258" s="41">
        <v>99.8</v>
      </c>
      <c r="E258" s="41">
        <v>99.6</v>
      </c>
      <c r="F258" s="41">
        <v>99.3</v>
      </c>
      <c r="G258" s="41">
        <v>99.8</v>
      </c>
      <c r="H258" s="41">
        <v>98.8</v>
      </c>
      <c r="I258" s="41">
        <v>97.5</v>
      </c>
      <c r="J258" s="41">
        <v>97.9</v>
      </c>
      <c r="K258" s="41">
        <v>98.5</v>
      </c>
      <c r="L258" s="41">
        <v>98.9</v>
      </c>
      <c r="M258" s="41">
        <v>99</v>
      </c>
      <c r="N258" s="41">
        <v>98.8</v>
      </c>
      <c r="O258" s="41">
        <v>97.8</v>
      </c>
      <c r="P258" s="41">
        <v>97.6</v>
      </c>
      <c r="Q258" s="41">
        <v>98</v>
      </c>
      <c r="R258" s="41">
        <v>98.1</v>
      </c>
      <c r="S258" s="41">
        <v>98</v>
      </c>
      <c r="T258" s="41">
        <v>98.4</v>
      </c>
      <c r="U258" s="41">
        <v>99</v>
      </c>
      <c r="V258" s="41">
        <v>100.8</v>
      </c>
      <c r="W258" s="41">
        <v>101.9</v>
      </c>
      <c r="X258" s="41">
        <v>102.8</v>
      </c>
      <c r="Y258" s="41">
        <v>102.8</v>
      </c>
      <c r="Z258" s="41">
        <v>100.4</v>
      </c>
      <c r="AA258" s="41">
        <v>99.9</v>
      </c>
      <c r="AB258" s="41">
        <v>99.8</v>
      </c>
      <c r="AC258" s="41">
        <v>99.7</v>
      </c>
      <c r="AD258" s="41">
        <v>99.8</v>
      </c>
      <c r="AE258" s="41">
        <v>99.9</v>
      </c>
      <c r="AF258" s="41">
        <v>99.8</v>
      </c>
      <c r="AG258" s="41">
        <v>100.5</v>
      </c>
      <c r="AH258" s="41">
        <v>101</v>
      </c>
      <c r="AI258" s="41">
        <v>101.6</v>
      </c>
      <c r="AJ258" s="41">
        <v>101.8</v>
      </c>
      <c r="AK258" s="41">
        <v>101.8</v>
      </c>
      <c r="AL258" s="41">
        <v>101.3</v>
      </c>
      <c r="AM258" s="41">
        <v>101.3</v>
      </c>
      <c r="AN258" s="41">
        <v>101.3</v>
      </c>
      <c r="AO258" s="41">
        <v>100.5</v>
      </c>
      <c r="AP258" s="41">
        <v>100.2</v>
      </c>
      <c r="AQ258" s="41">
        <v>100.9</v>
      </c>
      <c r="AR258" s="41">
        <v>101.6</v>
      </c>
      <c r="AS258" s="41">
        <v>103.1</v>
      </c>
      <c r="AT258" s="41">
        <v>103.6</v>
      </c>
      <c r="AU258" s="41">
        <v>103.9</v>
      </c>
      <c r="AV258" s="41">
        <v>103.5</v>
      </c>
      <c r="AW258" s="41">
        <v>103.4</v>
      </c>
      <c r="AX258" s="41">
        <v>102.7</v>
      </c>
      <c r="AY258" s="41">
        <v>101.5</v>
      </c>
      <c r="AZ258" s="41">
        <v>100</v>
      </c>
      <c r="BA258" s="41">
        <v>99.5</v>
      </c>
      <c r="BB258" s="41">
        <v>100</v>
      </c>
      <c r="BC258" s="41">
        <v>100</v>
      </c>
      <c r="BD258" s="41">
        <v>100.4</v>
      </c>
      <c r="BE258" s="41">
        <v>100.8</v>
      </c>
      <c r="BF258" s="41">
        <v>101.7</v>
      </c>
      <c r="BG258" s="41">
        <v>102.7</v>
      </c>
      <c r="BH258" s="41">
        <v>102.6</v>
      </c>
      <c r="BI258" s="41">
        <v>102.2</v>
      </c>
      <c r="BJ258" s="41">
        <v>102</v>
      </c>
      <c r="BK258" s="41">
        <v>102.6</v>
      </c>
      <c r="BL258" s="41">
        <v>105.2</v>
      </c>
      <c r="BM258" s="41">
        <v>105.9</v>
      </c>
      <c r="BN258" s="41">
        <v>108.4</v>
      </c>
      <c r="BO258" s="41">
        <v>109.9</v>
      </c>
      <c r="BP258" s="41">
        <v>110.1</v>
      </c>
      <c r="BQ258" s="41">
        <v>109.6</v>
      </c>
      <c r="BR258" s="41">
        <v>111.8</v>
      </c>
      <c r="BS258" s="41">
        <v>112.5</v>
      </c>
      <c r="BT258" s="41">
        <v>110.7</v>
      </c>
      <c r="BU258" s="41">
        <v>111.5</v>
      </c>
      <c r="BV258" s="41">
        <v>113</v>
      </c>
      <c r="BW258" s="41">
        <v>114.3</v>
      </c>
      <c r="BX258" s="41">
        <v>117.4</v>
      </c>
      <c r="BY258" s="41">
        <v>120.3</v>
      </c>
      <c r="BZ258" s="41">
        <v>122.1</v>
      </c>
      <c r="CA258" s="41">
        <v>122.9</v>
      </c>
      <c r="CB258" s="41">
        <v>121.6</v>
      </c>
      <c r="CC258" s="41">
        <v>120.7</v>
      </c>
      <c r="CD258" s="41">
        <v>119.8</v>
      </c>
      <c r="CE258" s="41">
        <v>118.5</v>
      </c>
      <c r="CF258" s="41">
        <v>119.1</v>
      </c>
      <c r="CG258" s="41">
        <v>119.5</v>
      </c>
      <c r="CH258" s="41">
        <v>119.3</v>
      </c>
      <c r="CI258" s="41">
        <v>119</v>
      </c>
      <c r="CJ258" s="41">
        <v>119.8</v>
      </c>
      <c r="CK258" s="41">
        <v>119.9</v>
      </c>
      <c r="CL258" s="41">
        <v>120.1</v>
      </c>
    </row>
    <row r="259" spans="1:90" x14ac:dyDescent="0.25">
      <c r="A259" s="38" t="s">
        <v>2115</v>
      </c>
      <c r="B259" s="38" t="s">
        <v>2116</v>
      </c>
      <c r="C259" s="39">
        <v>1.6724399999999999</v>
      </c>
      <c r="D259" s="41">
        <v>99.8</v>
      </c>
      <c r="E259" s="41">
        <v>99.6</v>
      </c>
      <c r="F259" s="41">
        <v>99.2</v>
      </c>
      <c r="G259" s="41">
        <v>99.8</v>
      </c>
      <c r="H259" s="41">
        <v>98.7</v>
      </c>
      <c r="I259" s="41">
        <v>96.8</v>
      </c>
      <c r="J259" s="41">
        <v>97.1</v>
      </c>
      <c r="K259" s="41">
        <v>97.7</v>
      </c>
      <c r="L259" s="41">
        <v>98.2</v>
      </c>
      <c r="M259" s="41">
        <v>98.3</v>
      </c>
      <c r="N259" s="41">
        <v>98</v>
      </c>
      <c r="O259" s="41">
        <v>97</v>
      </c>
      <c r="P259" s="41">
        <v>96.8</v>
      </c>
      <c r="Q259" s="41">
        <v>97.2</v>
      </c>
      <c r="R259" s="41">
        <v>97.1</v>
      </c>
      <c r="S259" s="41">
        <v>97</v>
      </c>
      <c r="T259" s="41">
        <v>97.5</v>
      </c>
      <c r="U259" s="41">
        <v>98.3</v>
      </c>
      <c r="V259" s="41">
        <v>100.4</v>
      </c>
      <c r="W259" s="41">
        <v>101.8</v>
      </c>
      <c r="X259" s="41">
        <v>102.9</v>
      </c>
      <c r="Y259" s="41">
        <v>102.9</v>
      </c>
      <c r="Z259" s="41">
        <v>99.8</v>
      </c>
      <c r="AA259" s="41">
        <v>99.2</v>
      </c>
      <c r="AB259" s="41">
        <v>99</v>
      </c>
      <c r="AC259" s="41">
        <v>98.6</v>
      </c>
      <c r="AD259" s="41">
        <v>98.8</v>
      </c>
      <c r="AE259" s="41">
        <v>98.9</v>
      </c>
      <c r="AF259" s="41">
        <v>98.9</v>
      </c>
      <c r="AG259" s="41">
        <v>99.8</v>
      </c>
      <c r="AH259" s="41">
        <v>100.4</v>
      </c>
      <c r="AI259" s="41">
        <v>101</v>
      </c>
      <c r="AJ259" s="41">
        <v>101.3</v>
      </c>
      <c r="AK259" s="41">
        <v>101.1</v>
      </c>
      <c r="AL259" s="41">
        <v>100.4</v>
      </c>
      <c r="AM259" s="41">
        <v>100.4</v>
      </c>
      <c r="AN259" s="41">
        <v>99.5</v>
      </c>
      <c r="AO259" s="41">
        <v>98.7</v>
      </c>
      <c r="AP259" s="41">
        <v>98.5</v>
      </c>
      <c r="AQ259" s="41">
        <v>99</v>
      </c>
      <c r="AR259" s="41">
        <v>100.1</v>
      </c>
      <c r="AS259" s="41">
        <v>101.8</v>
      </c>
      <c r="AT259" s="41">
        <v>102.2</v>
      </c>
      <c r="AU259" s="41">
        <v>102.1</v>
      </c>
      <c r="AV259" s="41">
        <v>101.8</v>
      </c>
      <c r="AW259" s="41">
        <v>101.6</v>
      </c>
      <c r="AX259" s="41">
        <v>100.7</v>
      </c>
      <c r="AY259" s="41">
        <v>99.5</v>
      </c>
      <c r="AZ259" s="41">
        <v>97.8</v>
      </c>
      <c r="BA259" s="41">
        <v>97.3</v>
      </c>
      <c r="BB259" s="41">
        <v>98.1</v>
      </c>
      <c r="BC259" s="41">
        <v>97.9</v>
      </c>
      <c r="BD259" s="41">
        <v>98.9</v>
      </c>
      <c r="BE259" s="41">
        <v>99.5</v>
      </c>
      <c r="BF259" s="41">
        <v>100.5</v>
      </c>
      <c r="BG259" s="41">
        <v>101.5</v>
      </c>
      <c r="BH259" s="41">
        <v>101.8</v>
      </c>
      <c r="BI259" s="41">
        <v>100.8</v>
      </c>
      <c r="BJ259" s="41">
        <v>100.8</v>
      </c>
      <c r="BK259" s="41">
        <v>102</v>
      </c>
      <c r="BL259" s="41">
        <v>105.4</v>
      </c>
      <c r="BM259" s="41">
        <v>105.7</v>
      </c>
      <c r="BN259" s="41">
        <v>108.4</v>
      </c>
      <c r="BO259" s="41">
        <v>110.1</v>
      </c>
      <c r="BP259" s="41">
        <v>110.3</v>
      </c>
      <c r="BQ259" s="41">
        <v>109.7</v>
      </c>
      <c r="BR259" s="41">
        <v>112.7</v>
      </c>
      <c r="BS259" s="41">
        <v>113</v>
      </c>
      <c r="BT259" s="41">
        <v>110.6</v>
      </c>
      <c r="BU259" s="41">
        <v>111.7</v>
      </c>
      <c r="BV259" s="41">
        <v>113.8</v>
      </c>
      <c r="BW259" s="41">
        <v>115.3</v>
      </c>
      <c r="BX259" s="41">
        <v>118.9</v>
      </c>
      <c r="BY259" s="41">
        <v>122.4</v>
      </c>
      <c r="BZ259" s="41">
        <v>124.7</v>
      </c>
      <c r="CA259" s="41">
        <v>125.4</v>
      </c>
      <c r="CB259" s="41">
        <v>122.9</v>
      </c>
      <c r="CC259" s="41">
        <v>120.9</v>
      </c>
      <c r="CD259" s="41">
        <v>119.8</v>
      </c>
      <c r="CE259" s="41">
        <v>118.1</v>
      </c>
      <c r="CF259" s="41">
        <v>118.7</v>
      </c>
      <c r="CG259" s="41">
        <v>119.2</v>
      </c>
      <c r="CH259" s="41">
        <v>119</v>
      </c>
      <c r="CI259" s="41">
        <v>118.7</v>
      </c>
      <c r="CJ259" s="41">
        <v>119.4</v>
      </c>
      <c r="CK259" s="41">
        <v>119.5</v>
      </c>
      <c r="CL259" s="41">
        <v>119.8</v>
      </c>
    </row>
    <row r="260" spans="1:90" x14ac:dyDescent="0.25">
      <c r="A260" s="38" t="s">
        <v>2117</v>
      </c>
      <c r="B260" s="38" t="s">
        <v>2118</v>
      </c>
      <c r="C260" s="39">
        <v>0.52593999999999996</v>
      </c>
      <c r="D260" s="41">
        <v>99.3</v>
      </c>
      <c r="E260" s="41">
        <v>99.3</v>
      </c>
      <c r="F260" s="41">
        <v>99.6</v>
      </c>
      <c r="G260" s="41">
        <v>100.7</v>
      </c>
      <c r="H260" s="41">
        <v>99</v>
      </c>
      <c r="I260" s="41">
        <v>97.9</v>
      </c>
      <c r="J260" s="41">
        <v>98.7</v>
      </c>
      <c r="K260" s="41">
        <v>99.8</v>
      </c>
      <c r="L260" s="41">
        <v>99.4</v>
      </c>
      <c r="M260" s="41">
        <v>99.3</v>
      </c>
      <c r="N260" s="41">
        <v>99.2</v>
      </c>
      <c r="O260" s="41">
        <v>98.5</v>
      </c>
      <c r="P260" s="41">
        <v>99.1</v>
      </c>
      <c r="Q260" s="41">
        <v>99.3</v>
      </c>
      <c r="R260" s="41">
        <v>99.9</v>
      </c>
      <c r="S260" s="41">
        <v>97.8</v>
      </c>
      <c r="T260" s="41">
        <v>97.8</v>
      </c>
      <c r="U260" s="41">
        <v>98.6</v>
      </c>
      <c r="V260" s="41">
        <v>100.8</v>
      </c>
      <c r="W260" s="41">
        <v>102.3</v>
      </c>
      <c r="X260" s="41">
        <v>103.1</v>
      </c>
      <c r="Y260" s="41">
        <v>102</v>
      </c>
      <c r="Z260" s="41">
        <v>98.8</v>
      </c>
      <c r="AA260" s="41">
        <v>98.5</v>
      </c>
      <c r="AB260" s="41">
        <v>98.3</v>
      </c>
      <c r="AC260" s="41">
        <v>98.5</v>
      </c>
      <c r="AD260" s="41">
        <v>98.2</v>
      </c>
      <c r="AE260" s="41">
        <v>98.1</v>
      </c>
      <c r="AF260" s="41">
        <v>98</v>
      </c>
      <c r="AG260" s="41">
        <v>98.3</v>
      </c>
      <c r="AH260" s="41">
        <v>98.7</v>
      </c>
      <c r="AI260" s="41">
        <v>98.5</v>
      </c>
      <c r="AJ260" s="41">
        <v>98.8</v>
      </c>
      <c r="AK260" s="41">
        <v>98.5</v>
      </c>
      <c r="AL260" s="41">
        <v>97.8</v>
      </c>
      <c r="AM260" s="41">
        <v>98.1</v>
      </c>
      <c r="AN260" s="41">
        <v>96.6</v>
      </c>
      <c r="AO260" s="41">
        <v>95.6</v>
      </c>
      <c r="AP260" s="41">
        <v>94.6</v>
      </c>
      <c r="AQ260" s="41">
        <v>95.4</v>
      </c>
      <c r="AR260" s="41">
        <v>97</v>
      </c>
      <c r="AS260" s="41">
        <v>98</v>
      </c>
      <c r="AT260" s="41">
        <v>98.7</v>
      </c>
      <c r="AU260" s="41">
        <v>99.2</v>
      </c>
      <c r="AV260" s="41">
        <v>98.8</v>
      </c>
      <c r="AW260" s="41">
        <v>99.8</v>
      </c>
      <c r="AX260" s="41">
        <v>99.1</v>
      </c>
      <c r="AY260" s="41">
        <v>98.5</v>
      </c>
      <c r="AZ260" s="41">
        <v>98.3</v>
      </c>
      <c r="BA260" s="41">
        <v>97.2</v>
      </c>
      <c r="BB260" s="41">
        <v>97.6</v>
      </c>
      <c r="BC260" s="41">
        <v>94.5</v>
      </c>
      <c r="BD260" s="41">
        <v>95.1</v>
      </c>
      <c r="BE260" s="41">
        <v>96.2</v>
      </c>
      <c r="BF260" s="41">
        <v>96.7</v>
      </c>
      <c r="BG260" s="41">
        <v>97.1</v>
      </c>
      <c r="BH260" s="41">
        <v>97.9</v>
      </c>
      <c r="BI260" s="41">
        <v>96.9</v>
      </c>
      <c r="BJ260" s="41">
        <v>97.2</v>
      </c>
      <c r="BK260" s="41">
        <v>98.2</v>
      </c>
      <c r="BL260" s="41">
        <v>100.8</v>
      </c>
      <c r="BM260" s="41">
        <v>100.6</v>
      </c>
      <c r="BN260" s="41">
        <v>100.4</v>
      </c>
      <c r="BO260" s="41">
        <v>101.9</v>
      </c>
      <c r="BP260" s="41">
        <v>102.6</v>
      </c>
      <c r="BQ260" s="41">
        <v>102.4</v>
      </c>
      <c r="BR260" s="41">
        <v>102.3</v>
      </c>
      <c r="BS260" s="41">
        <v>103.9</v>
      </c>
      <c r="BT260" s="41">
        <v>103.8</v>
      </c>
      <c r="BU260" s="41">
        <v>104.4</v>
      </c>
      <c r="BV260" s="41">
        <v>106.3</v>
      </c>
      <c r="BW260" s="41">
        <v>107.7</v>
      </c>
      <c r="BX260" s="41">
        <v>110.9</v>
      </c>
      <c r="BY260" s="41">
        <v>116.5</v>
      </c>
      <c r="BZ260" s="41">
        <v>117.3</v>
      </c>
      <c r="CA260" s="41">
        <v>116.4</v>
      </c>
      <c r="CB260" s="41">
        <v>113.2</v>
      </c>
      <c r="CC260" s="41">
        <v>112.5</v>
      </c>
      <c r="CD260" s="41">
        <v>111.4</v>
      </c>
      <c r="CE260" s="41">
        <v>109.4</v>
      </c>
      <c r="CF260" s="41">
        <v>110.2</v>
      </c>
      <c r="CG260" s="41">
        <v>111</v>
      </c>
      <c r="CH260" s="41">
        <v>110.2</v>
      </c>
      <c r="CI260" s="41">
        <v>109.9</v>
      </c>
      <c r="CJ260" s="41">
        <v>110.4</v>
      </c>
      <c r="CK260" s="41">
        <v>110</v>
      </c>
      <c r="CL260" s="41">
        <v>110.7</v>
      </c>
    </row>
    <row r="261" spans="1:90" x14ac:dyDescent="0.25">
      <c r="A261" s="38" t="s">
        <v>2119</v>
      </c>
      <c r="B261" s="38" t="s">
        <v>2120</v>
      </c>
      <c r="C261" s="39">
        <v>0.35065000000000002</v>
      </c>
      <c r="D261" s="41">
        <v>100</v>
      </c>
      <c r="E261" s="41">
        <v>100.3</v>
      </c>
      <c r="F261" s="41">
        <v>98.7</v>
      </c>
      <c r="G261" s="41">
        <v>99.8</v>
      </c>
      <c r="H261" s="41">
        <v>98.6</v>
      </c>
      <c r="I261" s="41">
        <v>97.4</v>
      </c>
      <c r="J261" s="41">
        <v>98.7</v>
      </c>
      <c r="K261" s="41">
        <v>98.8</v>
      </c>
      <c r="L261" s="41">
        <v>97.7</v>
      </c>
      <c r="M261" s="41">
        <v>97</v>
      </c>
      <c r="N261" s="41">
        <v>96.1</v>
      </c>
      <c r="O261" s="41">
        <v>91.5</v>
      </c>
      <c r="P261" s="41">
        <v>91.4</v>
      </c>
      <c r="Q261" s="41">
        <v>92</v>
      </c>
      <c r="R261" s="41">
        <v>91.9</v>
      </c>
      <c r="S261" s="41">
        <v>92.2</v>
      </c>
      <c r="T261" s="41">
        <v>92.6</v>
      </c>
      <c r="U261" s="41">
        <v>93.6</v>
      </c>
      <c r="V261" s="41">
        <v>95.8</v>
      </c>
      <c r="W261" s="41">
        <v>96.1</v>
      </c>
      <c r="X261" s="41">
        <v>97.1</v>
      </c>
      <c r="Y261" s="41">
        <v>96.5</v>
      </c>
      <c r="Z261" s="41">
        <v>93</v>
      </c>
      <c r="AA261" s="41">
        <v>93.9</v>
      </c>
      <c r="AB261" s="41">
        <v>93.8</v>
      </c>
      <c r="AC261" s="41">
        <v>93.5</v>
      </c>
      <c r="AD261" s="41">
        <v>94</v>
      </c>
      <c r="AE261" s="41">
        <v>94.3</v>
      </c>
      <c r="AF261" s="41">
        <v>94</v>
      </c>
      <c r="AG261" s="41">
        <v>94.9</v>
      </c>
      <c r="AH261" s="41">
        <v>95.6</v>
      </c>
      <c r="AI261" s="41">
        <v>96.2</v>
      </c>
      <c r="AJ261" s="41">
        <v>96.3</v>
      </c>
      <c r="AK261" s="41">
        <v>95.6</v>
      </c>
      <c r="AL261" s="41">
        <v>94.5</v>
      </c>
      <c r="AM261" s="41">
        <v>95.4</v>
      </c>
      <c r="AN261" s="41">
        <v>95.5</v>
      </c>
      <c r="AO261" s="41">
        <v>94.6</v>
      </c>
      <c r="AP261" s="41">
        <v>94.2</v>
      </c>
      <c r="AQ261" s="41">
        <v>94.3</v>
      </c>
      <c r="AR261" s="41">
        <v>94.4</v>
      </c>
      <c r="AS261" s="41">
        <v>96.3</v>
      </c>
      <c r="AT261" s="41">
        <v>97.3</v>
      </c>
      <c r="AU261" s="41">
        <v>96.2</v>
      </c>
      <c r="AV261" s="41">
        <v>95.8</v>
      </c>
      <c r="AW261" s="41">
        <v>95.9</v>
      </c>
      <c r="AX261" s="41">
        <v>94.7</v>
      </c>
      <c r="AY261" s="41">
        <v>93.5</v>
      </c>
      <c r="AZ261" s="41">
        <v>94.4</v>
      </c>
      <c r="BA261" s="41">
        <v>95.9</v>
      </c>
      <c r="BB261" s="41">
        <v>98.5</v>
      </c>
      <c r="BC261" s="41">
        <v>98.9</v>
      </c>
      <c r="BD261" s="41">
        <v>100.1</v>
      </c>
      <c r="BE261" s="41">
        <v>101.1</v>
      </c>
      <c r="BF261" s="41">
        <v>101.8</v>
      </c>
      <c r="BG261" s="41">
        <v>102</v>
      </c>
      <c r="BH261" s="41">
        <v>100.9</v>
      </c>
      <c r="BI261" s="41">
        <v>100.1</v>
      </c>
      <c r="BJ261" s="41">
        <v>98.3</v>
      </c>
      <c r="BK261" s="41">
        <v>98.9</v>
      </c>
      <c r="BL261" s="41">
        <v>102.8</v>
      </c>
      <c r="BM261" s="41">
        <v>102.7</v>
      </c>
      <c r="BN261" s="41">
        <v>104</v>
      </c>
      <c r="BO261" s="41">
        <v>100.2</v>
      </c>
      <c r="BP261" s="41">
        <v>98.6</v>
      </c>
      <c r="BQ261" s="41">
        <v>99.4</v>
      </c>
      <c r="BR261" s="41">
        <v>101.5</v>
      </c>
      <c r="BS261" s="41">
        <v>100.4</v>
      </c>
      <c r="BT261" s="41">
        <v>100.3</v>
      </c>
      <c r="BU261" s="41">
        <v>100.9</v>
      </c>
      <c r="BV261" s="41">
        <v>102.4</v>
      </c>
      <c r="BW261" s="41">
        <v>102.7</v>
      </c>
      <c r="BX261" s="41">
        <v>103.6</v>
      </c>
      <c r="BY261" s="41">
        <v>105.2</v>
      </c>
      <c r="BZ261" s="41">
        <v>105.3</v>
      </c>
      <c r="CA261" s="41">
        <v>104.7</v>
      </c>
      <c r="CB261" s="41">
        <v>102.9</v>
      </c>
      <c r="CC261" s="41">
        <v>102.6</v>
      </c>
      <c r="CD261" s="41">
        <v>103</v>
      </c>
      <c r="CE261" s="41">
        <v>102.9</v>
      </c>
      <c r="CF261" s="41">
        <v>103.2</v>
      </c>
      <c r="CG261" s="41">
        <v>103.5</v>
      </c>
      <c r="CH261" s="41">
        <v>103</v>
      </c>
      <c r="CI261" s="41">
        <v>102.7</v>
      </c>
      <c r="CJ261" s="41">
        <v>102.8</v>
      </c>
      <c r="CK261" s="41">
        <v>103.3</v>
      </c>
      <c r="CL261" s="41">
        <v>103.3</v>
      </c>
    </row>
    <row r="262" spans="1:90" x14ac:dyDescent="0.25">
      <c r="A262" s="38" t="s">
        <v>2121</v>
      </c>
      <c r="B262" s="38" t="s">
        <v>2122</v>
      </c>
      <c r="C262" s="39">
        <v>0.18845999999999999</v>
      </c>
      <c r="D262" s="41">
        <v>98.5</v>
      </c>
      <c r="E262" s="41">
        <v>98.9</v>
      </c>
      <c r="F262" s="41">
        <v>100.6</v>
      </c>
      <c r="G262" s="41">
        <v>101.2</v>
      </c>
      <c r="H262" s="41">
        <v>100.6</v>
      </c>
      <c r="I262" s="41">
        <v>94.6</v>
      </c>
      <c r="J262" s="41">
        <v>94.9</v>
      </c>
      <c r="K262" s="41">
        <v>96.5</v>
      </c>
      <c r="L262" s="41">
        <v>97.8</v>
      </c>
      <c r="M262" s="41">
        <v>100.3</v>
      </c>
      <c r="N262" s="41">
        <v>99.5</v>
      </c>
      <c r="O262" s="41">
        <v>98</v>
      </c>
      <c r="P262" s="41">
        <v>98.5</v>
      </c>
      <c r="Q262" s="41">
        <v>99.5</v>
      </c>
      <c r="R262" s="41">
        <v>96.1</v>
      </c>
      <c r="S262" s="41">
        <v>99.6</v>
      </c>
      <c r="T262" s="41">
        <v>100.2</v>
      </c>
      <c r="U262" s="41">
        <v>100.8</v>
      </c>
      <c r="V262" s="41">
        <v>103.7</v>
      </c>
      <c r="W262" s="41">
        <v>107</v>
      </c>
      <c r="X262" s="41">
        <v>109.9</v>
      </c>
      <c r="Y262" s="41">
        <v>107.9</v>
      </c>
      <c r="Z262" s="41">
        <v>101.9</v>
      </c>
      <c r="AA262" s="41">
        <v>101.3</v>
      </c>
      <c r="AB262" s="41">
        <v>101.1</v>
      </c>
      <c r="AC262" s="41">
        <v>99.8</v>
      </c>
      <c r="AD262" s="41">
        <v>99.4</v>
      </c>
      <c r="AE262" s="41">
        <v>97.9</v>
      </c>
      <c r="AF262" s="41">
        <v>97.3</v>
      </c>
      <c r="AG262" s="41">
        <v>99.6</v>
      </c>
      <c r="AH262" s="41">
        <v>96.7</v>
      </c>
      <c r="AI262" s="41">
        <v>100.8</v>
      </c>
      <c r="AJ262" s="41">
        <v>101.2</v>
      </c>
      <c r="AK262" s="41">
        <v>99.9</v>
      </c>
      <c r="AL262" s="41">
        <v>98.7</v>
      </c>
      <c r="AM262" s="41">
        <v>96.9</v>
      </c>
      <c r="AN262" s="41">
        <v>96.7</v>
      </c>
      <c r="AO262" s="41">
        <v>96.2</v>
      </c>
      <c r="AP262" s="41">
        <v>97.2</v>
      </c>
      <c r="AQ262" s="41">
        <v>99</v>
      </c>
      <c r="AR262" s="41">
        <v>99.7</v>
      </c>
      <c r="AS262" s="41">
        <v>103.5</v>
      </c>
      <c r="AT262" s="41">
        <v>99.9</v>
      </c>
      <c r="AU262" s="41">
        <v>97.2</v>
      </c>
      <c r="AV262" s="41">
        <v>97.2</v>
      </c>
      <c r="AW262" s="41">
        <v>95</v>
      </c>
      <c r="AX262" s="41">
        <v>93.3</v>
      </c>
      <c r="AY262" s="41">
        <v>91.5</v>
      </c>
      <c r="AZ262" s="41">
        <v>91.8</v>
      </c>
      <c r="BA262" s="41">
        <v>90.8</v>
      </c>
      <c r="BB262" s="41">
        <v>90.8</v>
      </c>
      <c r="BC262" s="41">
        <v>91.8</v>
      </c>
      <c r="BD262" s="41">
        <v>91.2</v>
      </c>
      <c r="BE262" s="41">
        <v>89.7</v>
      </c>
      <c r="BF262" s="41">
        <v>90.9</v>
      </c>
      <c r="BG262" s="41">
        <v>92.2</v>
      </c>
      <c r="BH262" s="41">
        <v>94.9</v>
      </c>
      <c r="BI262" s="41">
        <v>91.2</v>
      </c>
      <c r="BJ262" s="41">
        <v>94</v>
      </c>
      <c r="BK262" s="41">
        <v>96.4</v>
      </c>
      <c r="BL262" s="41">
        <v>98.8</v>
      </c>
      <c r="BM262" s="41">
        <v>100.1</v>
      </c>
      <c r="BN262" s="41">
        <v>101.6</v>
      </c>
      <c r="BO262" s="41">
        <v>104.8</v>
      </c>
      <c r="BP262" s="41">
        <v>104.7</v>
      </c>
      <c r="BQ262" s="41">
        <v>105.3</v>
      </c>
      <c r="BR262" s="41">
        <v>104.7</v>
      </c>
      <c r="BS262" s="41">
        <v>104.2</v>
      </c>
      <c r="BT262" s="41">
        <v>104.2</v>
      </c>
      <c r="BU262" s="41">
        <v>104.4</v>
      </c>
      <c r="BV262" s="41">
        <v>108.2</v>
      </c>
      <c r="BW262" s="41">
        <v>110.9</v>
      </c>
      <c r="BX262" s="41">
        <v>117</v>
      </c>
      <c r="BY262" s="41">
        <v>120.2</v>
      </c>
      <c r="BZ262" s="41">
        <v>124</v>
      </c>
      <c r="CA262" s="41">
        <v>124.9</v>
      </c>
      <c r="CB262" s="41">
        <v>121.1</v>
      </c>
      <c r="CC262" s="41">
        <v>113.6</v>
      </c>
      <c r="CD262" s="41">
        <v>111</v>
      </c>
      <c r="CE262" s="41">
        <v>109.8</v>
      </c>
      <c r="CF262" s="41">
        <v>111.4</v>
      </c>
      <c r="CG262" s="41">
        <v>112.4</v>
      </c>
      <c r="CH262" s="41">
        <v>111.9</v>
      </c>
      <c r="CI262" s="41">
        <v>111.9</v>
      </c>
      <c r="CJ262" s="41">
        <v>114.9</v>
      </c>
      <c r="CK262" s="41">
        <v>114.9</v>
      </c>
      <c r="CL262" s="41">
        <v>116.3</v>
      </c>
    </row>
    <row r="263" spans="1:90" x14ac:dyDescent="0.25">
      <c r="A263" s="38" t="s">
        <v>2123</v>
      </c>
      <c r="B263" s="38" t="s">
        <v>2124</v>
      </c>
      <c r="C263" s="39">
        <v>0.19467999999999999</v>
      </c>
      <c r="D263" s="41">
        <v>99.9</v>
      </c>
      <c r="E263" s="41">
        <v>100</v>
      </c>
      <c r="F263" s="41">
        <v>98</v>
      </c>
      <c r="G263" s="41">
        <v>97.7</v>
      </c>
      <c r="H263" s="41">
        <v>97.8</v>
      </c>
      <c r="I263" s="41">
        <v>97.6</v>
      </c>
      <c r="J263" s="41">
        <v>97.6</v>
      </c>
      <c r="K263" s="41">
        <v>97.2</v>
      </c>
      <c r="L263" s="41">
        <v>99.9</v>
      </c>
      <c r="M263" s="41">
        <v>99.9</v>
      </c>
      <c r="N263" s="41">
        <v>99.1</v>
      </c>
      <c r="O263" s="41">
        <v>101.6</v>
      </c>
      <c r="P263" s="41">
        <v>99.3</v>
      </c>
      <c r="Q263" s="41">
        <v>99.7</v>
      </c>
      <c r="R263" s="41">
        <v>99.7</v>
      </c>
      <c r="S263" s="41">
        <v>99.3</v>
      </c>
      <c r="T263" s="41">
        <v>102.2</v>
      </c>
      <c r="U263" s="41">
        <v>100.1</v>
      </c>
      <c r="V263" s="41">
        <v>100.5</v>
      </c>
      <c r="W263" s="41">
        <v>101.2</v>
      </c>
      <c r="X263" s="41">
        <v>104.1</v>
      </c>
      <c r="Y263" s="41">
        <v>103.8</v>
      </c>
      <c r="Z263" s="41">
        <v>102.6</v>
      </c>
      <c r="AA263" s="41">
        <v>102.2</v>
      </c>
      <c r="AB263" s="41">
        <v>103.2</v>
      </c>
      <c r="AC263" s="41">
        <v>103.6</v>
      </c>
      <c r="AD263" s="41">
        <v>103.8</v>
      </c>
      <c r="AE263" s="41">
        <v>103.7</v>
      </c>
      <c r="AF263" s="41">
        <v>104.2</v>
      </c>
      <c r="AG263" s="41">
        <v>104.5</v>
      </c>
      <c r="AH263" s="41">
        <v>105.9</v>
      </c>
      <c r="AI263" s="41">
        <v>106.1</v>
      </c>
      <c r="AJ263" s="41">
        <v>106.2</v>
      </c>
      <c r="AK263" s="41">
        <v>105.5</v>
      </c>
      <c r="AL263" s="41">
        <v>104.8</v>
      </c>
      <c r="AM263" s="41">
        <v>103.4</v>
      </c>
      <c r="AN263" s="41">
        <v>99</v>
      </c>
      <c r="AO263" s="41">
        <v>97.5</v>
      </c>
      <c r="AP263" s="41">
        <v>99</v>
      </c>
      <c r="AQ263" s="41">
        <v>98.8</v>
      </c>
      <c r="AR263" s="41">
        <v>100.7</v>
      </c>
      <c r="AS263" s="41">
        <v>101.8</v>
      </c>
      <c r="AT263" s="41">
        <v>103.5</v>
      </c>
      <c r="AU263" s="41">
        <v>102.7</v>
      </c>
      <c r="AV263" s="41">
        <v>101.3</v>
      </c>
      <c r="AW263" s="41">
        <v>101.2</v>
      </c>
      <c r="AX263" s="41">
        <v>100.4</v>
      </c>
      <c r="AY263" s="41">
        <v>99.1</v>
      </c>
      <c r="AZ263" s="41">
        <v>96.5</v>
      </c>
      <c r="BA263" s="41">
        <v>96</v>
      </c>
      <c r="BB263" s="41">
        <v>93.9</v>
      </c>
      <c r="BC263" s="41">
        <v>97</v>
      </c>
      <c r="BD263" s="41">
        <v>100</v>
      </c>
      <c r="BE263" s="41">
        <v>99.5</v>
      </c>
      <c r="BF263" s="41">
        <v>102.3</v>
      </c>
      <c r="BG263" s="41">
        <v>104.1</v>
      </c>
      <c r="BH263" s="41">
        <v>101.4</v>
      </c>
      <c r="BI263" s="41">
        <v>100.9</v>
      </c>
      <c r="BJ263" s="41">
        <v>102.6</v>
      </c>
      <c r="BK263" s="41">
        <v>105.6</v>
      </c>
      <c r="BL263" s="41">
        <v>106.9</v>
      </c>
      <c r="BM263" s="41">
        <v>105.5</v>
      </c>
      <c r="BN263" s="41">
        <v>114.3</v>
      </c>
      <c r="BO263" s="41">
        <v>119.4</v>
      </c>
      <c r="BP263" s="41">
        <v>121.3</v>
      </c>
      <c r="BQ263" s="41">
        <v>121</v>
      </c>
      <c r="BR263" s="41">
        <v>120.1</v>
      </c>
      <c r="BS263" s="41">
        <v>120.6</v>
      </c>
      <c r="BT263" s="41">
        <v>123.5</v>
      </c>
      <c r="BU263" s="41">
        <v>124.7</v>
      </c>
      <c r="BV263" s="41">
        <v>127.5</v>
      </c>
      <c r="BW263" s="41">
        <v>129.80000000000001</v>
      </c>
      <c r="BX263" s="41">
        <v>135.4</v>
      </c>
      <c r="BY263" s="41">
        <v>138.9</v>
      </c>
      <c r="BZ263" s="41">
        <v>144.5</v>
      </c>
      <c r="CA263" s="41">
        <v>144.80000000000001</v>
      </c>
      <c r="CB263" s="41">
        <v>140.9</v>
      </c>
      <c r="CC263" s="41">
        <v>138.19999999999999</v>
      </c>
      <c r="CD263" s="41">
        <v>137.9</v>
      </c>
      <c r="CE263" s="41">
        <v>133</v>
      </c>
      <c r="CF263" s="41">
        <v>135.19999999999999</v>
      </c>
      <c r="CG263" s="41">
        <v>135.30000000000001</v>
      </c>
      <c r="CH263" s="41">
        <v>135.9</v>
      </c>
      <c r="CI263" s="41">
        <v>135.69999999999999</v>
      </c>
      <c r="CJ263" s="41">
        <v>136.69999999999999</v>
      </c>
      <c r="CK263" s="41">
        <v>137.69999999999999</v>
      </c>
      <c r="CL263" s="41">
        <v>135.69999999999999</v>
      </c>
    </row>
    <row r="264" spans="1:90" x14ac:dyDescent="0.25">
      <c r="A264" s="38" t="s">
        <v>2125</v>
      </c>
      <c r="B264" s="38" t="s">
        <v>2126</v>
      </c>
      <c r="C264" s="39">
        <v>0.1192</v>
      </c>
      <c r="D264" s="41">
        <v>103.6</v>
      </c>
      <c r="E264" s="41">
        <v>100.5</v>
      </c>
      <c r="F264" s="41">
        <v>100.5</v>
      </c>
      <c r="G264" s="41">
        <v>98.3</v>
      </c>
      <c r="H264" s="41">
        <v>95.8</v>
      </c>
      <c r="I264" s="41">
        <v>91.6</v>
      </c>
      <c r="J264" s="41">
        <v>87.9</v>
      </c>
      <c r="K264" s="41">
        <v>89</v>
      </c>
      <c r="L264" s="41">
        <v>90.2</v>
      </c>
      <c r="M264" s="41">
        <v>94.1</v>
      </c>
      <c r="N264" s="41">
        <v>95.1</v>
      </c>
      <c r="O264" s="41">
        <v>92.8</v>
      </c>
      <c r="P264" s="41">
        <v>94.6</v>
      </c>
      <c r="Q264" s="41">
        <v>94.3</v>
      </c>
      <c r="R264" s="41">
        <v>93.6</v>
      </c>
      <c r="S264" s="41">
        <v>96.9</v>
      </c>
      <c r="T264" s="41">
        <v>96</v>
      </c>
      <c r="U264" s="41">
        <v>97.1</v>
      </c>
      <c r="V264" s="41">
        <v>100.6</v>
      </c>
      <c r="W264" s="41">
        <v>102.5</v>
      </c>
      <c r="X264" s="41">
        <v>103.3</v>
      </c>
      <c r="Y264" s="41">
        <v>108.2</v>
      </c>
      <c r="Z264" s="41">
        <v>106.8</v>
      </c>
      <c r="AA264" s="41">
        <v>100.1</v>
      </c>
      <c r="AB264" s="41">
        <v>99.4</v>
      </c>
      <c r="AC264" s="41">
        <v>99.2</v>
      </c>
      <c r="AD264" s="41">
        <v>98.3</v>
      </c>
      <c r="AE264" s="41">
        <v>103.6</v>
      </c>
      <c r="AF264" s="41">
        <v>103.9</v>
      </c>
      <c r="AG264" s="41">
        <v>103.9</v>
      </c>
      <c r="AH264" s="41">
        <v>108.4</v>
      </c>
      <c r="AI264" s="41">
        <v>106.9</v>
      </c>
      <c r="AJ264" s="41">
        <v>106.7</v>
      </c>
      <c r="AK264" s="41">
        <v>111.5</v>
      </c>
      <c r="AL264" s="41">
        <v>111.3</v>
      </c>
      <c r="AM264" s="41">
        <v>110.7</v>
      </c>
      <c r="AN264" s="41">
        <v>111.1</v>
      </c>
      <c r="AO264" s="41">
        <v>110.1</v>
      </c>
      <c r="AP264" s="41">
        <v>108.2</v>
      </c>
      <c r="AQ264" s="41">
        <v>108.3</v>
      </c>
      <c r="AR264" s="41">
        <v>110.3</v>
      </c>
      <c r="AS264" s="41">
        <v>113.1</v>
      </c>
      <c r="AT264" s="41">
        <v>115.9</v>
      </c>
      <c r="AU264" s="41">
        <v>121.1</v>
      </c>
      <c r="AV264" s="41">
        <v>119.2</v>
      </c>
      <c r="AW264" s="41">
        <v>115.1</v>
      </c>
      <c r="AX264" s="41">
        <v>115.9</v>
      </c>
      <c r="AY264" s="41">
        <v>113.4</v>
      </c>
      <c r="AZ264" s="41">
        <v>104.2</v>
      </c>
      <c r="BA264" s="41">
        <v>103.6</v>
      </c>
      <c r="BB264" s="41">
        <v>106.6</v>
      </c>
      <c r="BC264" s="41">
        <v>107.7</v>
      </c>
      <c r="BD264" s="41">
        <v>107.5</v>
      </c>
      <c r="BE264" s="41">
        <v>108.7</v>
      </c>
      <c r="BF264" s="41">
        <v>107.1</v>
      </c>
      <c r="BG264" s="41">
        <v>108.3</v>
      </c>
      <c r="BH264" s="41">
        <v>111.5</v>
      </c>
      <c r="BI264" s="41">
        <v>111.9</v>
      </c>
      <c r="BJ264" s="41">
        <v>108.3</v>
      </c>
      <c r="BK264" s="41">
        <v>109.5</v>
      </c>
      <c r="BL264" s="41">
        <v>116.5</v>
      </c>
      <c r="BM264" s="41">
        <v>116.8</v>
      </c>
      <c r="BN264" s="41">
        <v>128.30000000000001</v>
      </c>
      <c r="BO264" s="41">
        <v>129</v>
      </c>
      <c r="BP264" s="41">
        <v>132</v>
      </c>
      <c r="BQ264" s="41">
        <v>118.9</v>
      </c>
      <c r="BR264" s="41">
        <v>117.7</v>
      </c>
      <c r="BS264" s="41">
        <v>116.9</v>
      </c>
      <c r="BT264" s="41">
        <v>118.8</v>
      </c>
      <c r="BU264" s="41">
        <v>125.1</v>
      </c>
      <c r="BV264" s="41">
        <v>127.3</v>
      </c>
      <c r="BW264" s="41">
        <v>132.30000000000001</v>
      </c>
      <c r="BX264" s="41">
        <v>138.9</v>
      </c>
      <c r="BY264" s="41">
        <v>141</v>
      </c>
      <c r="BZ264" s="41">
        <v>146.1</v>
      </c>
      <c r="CA264" s="41">
        <v>151.5</v>
      </c>
      <c r="CB264" s="41">
        <v>151.30000000000001</v>
      </c>
      <c r="CC264" s="41">
        <v>145.4</v>
      </c>
      <c r="CD264" s="41">
        <v>143.5</v>
      </c>
      <c r="CE264" s="41">
        <v>142.9</v>
      </c>
      <c r="CF264" s="41">
        <v>140.1</v>
      </c>
      <c r="CG264" s="41">
        <v>140.4</v>
      </c>
      <c r="CH264" s="41">
        <v>142.9</v>
      </c>
      <c r="CI264" s="41">
        <v>141.19999999999999</v>
      </c>
      <c r="CJ264" s="41">
        <v>139.4</v>
      </c>
      <c r="CK264" s="41">
        <v>141.1</v>
      </c>
      <c r="CL264" s="41">
        <v>142.6</v>
      </c>
    </row>
    <row r="265" spans="1:90" x14ac:dyDescent="0.25">
      <c r="A265" s="38" t="s">
        <v>2127</v>
      </c>
      <c r="B265" s="38" t="s">
        <v>2128</v>
      </c>
      <c r="C265" s="39">
        <v>4.3220000000000001E-2</v>
      </c>
      <c r="D265" s="41">
        <v>96</v>
      </c>
      <c r="E265" s="41">
        <v>95.5</v>
      </c>
      <c r="F265" s="41">
        <v>95</v>
      </c>
      <c r="G265" s="41">
        <v>99.8</v>
      </c>
      <c r="H265" s="41">
        <v>99.8</v>
      </c>
      <c r="I265" s="41">
        <v>99.5</v>
      </c>
      <c r="J265" s="41">
        <v>97.9</v>
      </c>
      <c r="K265" s="41">
        <v>96.6</v>
      </c>
      <c r="L265" s="41">
        <v>95.5</v>
      </c>
      <c r="M265" s="41">
        <v>94.5</v>
      </c>
      <c r="N265" s="41">
        <v>96.3</v>
      </c>
      <c r="O265" s="41">
        <v>95.8</v>
      </c>
      <c r="P265" s="41">
        <v>94.5</v>
      </c>
      <c r="Q265" s="41">
        <v>93.7</v>
      </c>
      <c r="R265" s="41">
        <v>95.8</v>
      </c>
      <c r="S265" s="41">
        <v>94.3</v>
      </c>
      <c r="T265" s="41">
        <v>95.8</v>
      </c>
      <c r="U265" s="41">
        <v>100.7</v>
      </c>
      <c r="V265" s="41">
        <v>104.1</v>
      </c>
      <c r="W265" s="41">
        <v>104.9</v>
      </c>
      <c r="X265" s="41">
        <v>104.6</v>
      </c>
      <c r="Y265" s="41">
        <v>105.1</v>
      </c>
      <c r="Z265" s="41">
        <v>105.1</v>
      </c>
      <c r="AA265" s="41">
        <v>103.2</v>
      </c>
      <c r="AB265" s="41">
        <v>99.7</v>
      </c>
      <c r="AC265" s="41">
        <v>97.7</v>
      </c>
      <c r="AD265" s="41">
        <v>101.2</v>
      </c>
      <c r="AE265" s="41">
        <v>102.7</v>
      </c>
      <c r="AF265" s="41">
        <v>103.2</v>
      </c>
      <c r="AG265" s="41">
        <v>103.7</v>
      </c>
      <c r="AH265" s="41">
        <v>104.7</v>
      </c>
      <c r="AI265" s="41">
        <v>104.2</v>
      </c>
      <c r="AJ265" s="41">
        <v>104.7</v>
      </c>
      <c r="AK265" s="41">
        <v>104.9</v>
      </c>
      <c r="AL265" s="41">
        <v>103.7</v>
      </c>
      <c r="AM265" s="41">
        <v>103.7</v>
      </c>
      <c r="AN265" s="41">
        <v>103.7</v>
      </c>
      <c r="AO265" s="41">
        <v>103.7</v>
      </c>
      <c r="AP265" s="41">
        <v>103.7</v>
      </c>
      <c r="AQ265" s="41">
        <v>106.1</v>
      </c>
      <c r="AR265" s="41">
        <v>106.1</v>
      </c>
      <c r="AS265" s="41">
        <v>112.3</v>
      </c>
      <c r="AT265" s="41">
        <v>115.6</v>
      </c>
      <c r="AU265" s="41">
        <v>115.6</v>
      </c>
      <c r="AV265" s="41">
        <v>115.6</v>
      </c>
      <c r="AW265" s="41">
        <v>113.2</v>
      </c>
      <c r="AX265" s="41">
        <v>113.2</v>
      </c>
      <c r="AY265" s="41">
        <v>102.3</v>
      </c>
      <c r="AZ265" s="41">
        <v>78.7</v>
      </c>
      <c r="BA265" s="41">
        <v>77.8</v>
      </c>
      <c r="BB265" s="41">
        <v>79.2</v>
      </c>
      <c r="BC265" s="41">
        <v>82.1</v>
      </c>
      <c r="BD265" s="41">
        <v>83</v>
      </c>
      <c r="BE265" s="41">
        <v>85.8</v>
      </c>
      <c r="BF265" s="41">
        <v>90.2</v>
      </c>
      <c r="BG265" s="41">
        <v>89.2</v>
      </c>
      <c r="BH265" s="41">
        <v>90.2</v>
      </c>
      <c r="BI265" s="41">
        <v>90.2</v>
      </c>
      <c r="BJ265" s="41">
        <v>91.1</v>
      </c>
      <c r="BK265" s="41">
        <v>91.1</v>
      </c>
      <c r="BL265" s="41">
        <v>115.6</v>
      </c>
      <c r="BM265" s="41">
        <v>126.9</v>
      </c>
      <c r="BN265" s="41">
        <v>135.80000000000001</v>
      </c>
      <c r="BO265" s="41">
        <v>160.4</v>
      </c>
      <c r="BP265" s="41">
        <v>163.9</v>
      </c>
      <c r="BQ265" s="41">
        <v>163.9</v>
      </c>
      <c r="BR265" s="41">
        <v>163.9</v>
      </c>
      <c r="BS265" s="41">
        <v>156.6</v>
      </c>
      <c r="BT265" s="41">
        <v>156.6</v>
      </c>
      <c r="BU265" s="41">
        <v>156.6</v>
      </c>
      <c r="BV265" s="41">
        <v>156.6</v>
      </c>
      <c r="BW265" s="41">
        <v>156.6</v>
      </c>
      <c r="BX265" s="41">
        <v>152.1</v>
      </c>
      <c r="BY265" s="41">
        <v>156.1</v>
      </c>
      <c r="BZ265" s="41">
        <v>165.1</v>
      </c>
      <c r="CA265" s="41">
        <v>167.8</v>
      </c>
      <c r="CB265" s="41">
        <v>167.3</v>
      </c>
      <c r="CC265" s="41">
        <v>163.30000000000001</v>
      </c>
      <c r="CD265" s="41">
        <v>161.30000000000001</v>
      </c>
      <c r="CE265" s="41">
        <v>155.19999999999999</v>
      </c>
      <c r="CF265" s="41">
        <v>155.69999999999999</v>
      </c>
      <c r="CG265" s="41">
        <v>157.6</v>
      </c>
      <c r="CH265" s="41">
        <v>154.9</v>
      </c>
      <c r="CI265" s="41">
        <v>154.19999999999999</v>
      </c>
      <c r="CJ265" s="41">
        <v>158.30000000000001</v>
      </c>
      <c r="CK265" s="41">
        <v>158.30000000000001</v>
      </c>
      <c r="CL265" s="41">
        <v>158.30000000000001</v>
      </c>
    </row>
    <row r="266" spans="1:90" x14ac:dyDescent="0.25">
      <c r="A266" s="38" t="s">
        <v>2129</v>
      </c>
      <c r="B266" s="38" t="s">
        <v>2130</v>
      </c>
      <c r="C266" s="39">
        <v>6.148E-2</v>
      </c>
      <c r="D266" s="41">
        <v>99.3</v>
      </c>
      <c r="E266" s="41">
        <v>98.4</v>
      </c>
      <c r="F266" s="41">
        <v>97.9</v>
      </c>
      <c r="G266" s="41">
        <v>100.6</v>
      </c>
      <c r="H266" s="41">
        <v>101</v>
      </c>
      <c r="I266" s="41">
        <v>99.2</v>
      </c>
      <c r="J266" s="41">
        <v>99.6</v>
      </c>
      <c r="K266" s="41">
        <v>100.5</v>
      </c>
      <c r="L266" s="41">
        <v>99.9</v>
      </c>
      <c r="M266" s="41">
        <v>98.1</v>
      </c>
      <c r="N266" s="41">
        <v>98.8</v>
      </c>
      <c r="O266" s="41">
        <v>105.2</v>
      </c>
      <c r="P266" s="41">
        <v>97.7</v>
      </c>
      <c r="Q266" s="41">
        <v>98</v>
      </c>
      <c r="R266" s="41">
        <v>98.5</v>
      </c>
      <c r="S266" s="41">
        <v>99.2</v>
      </c>
      <c r="T266" s="41">
        <v>98.2</v>
      </c>
      <c r="U266" s="41">
        <v>102.7</v>
      </c>
      <c r="V266" s="41">
        <v>107.5</v>
      </c>
      <c r="W266" s="41">
        <v>111.9</v>
      </c>
      <c r="X266" s="41">
        <v>106.2</v>
      </c>
      <c r="Y266" s="41">
        <v>112.8</v>
      </c>
      <c r="Z266" s="41">
        <v>108.6</v>
      </c>
      <c r="AA266" s="41">
        <v>107.9</v>
      </c>
      <c r="AB266" s="41">
        <v>111</v>
      </c>
      <c r="AC266" s="41">
        <v>105.1</v>
      </c>
      <c r="AD266" s="41">
        <v>111.5</v>
      </c>
      <c r="AE266" s="41">
        <v>107.8</v>
      </c>
      <c r="AF266" s="41">
        <v>108.8</v>
      </c>
      <c r="AG266" s="41">
        <v>113.4</v>
      </c>
      <c r="AH266" s="41">
        <v>113.5</v>
      </c>
      <c r="AI266" s="41">
        <v>115.1</v>
      </c>
      <c r="AJ266" s="41">
        <v>117.2</v>
      </c>
      <c r="AK266" s="41">
        <v>114.7</v>
      </c>
      <c r="AL266" s="41">
        <v>114.6</v>
      </c>
      <c r="AM266" s="41">
        <v>119.5</v>
      </c>
      <c r="AN266" s="41">
        <v>117.7</v>
      </c>
      <c r="AO266" s="41">
        <v>117.7</v>
      </c>
      <c r="AP266" s="41">
        <v>118.4</v>
      </c>
      <c r="AQ266" s="41">
        <v>118.2</v>
      </c>
      <c r="AR266" s="41">
        <v>118.7</v>
      </c>
      <c r="AS266" s="41">
        <v>120.2</v>
      </c>
      <c r="AT266" s="41">
        <v>116.3</v>
      </c>
      <c r="AU266" s="41">
        <v>116.7</v>
      </c>
      <c r="AV266" s="41">
        <v>116.7</v>
      </c>
      <c r="AW266" s="41">
        <v>116.9</v>
      </c>
      <c r="AX266" s="41">
        <v>116.9</v>
      </c>
      <c r="AY266" s="41">
        <v>117</v>
      </c>
      <c r="AZ266" s="41">
        <v>114.4</v>
      </c>
      <c r="BA266" s="41">
        <v>114.4</v>
      </c>
      <c r="BB266" s="41">
        <v>114.3</v>
      </c>
      <c r="BC266" s="41">
        <v>114.3</v>
      </c>
      <c r="BD266" s="41">
        <v>114.5</v>
      </c>
      <c r="BE266" s="41">
        <v>114.5</v>
      </c>
      <c r="BF266" s="41">
        <v>114.5</v>
      </c>
      <c r="BG266" s="41">
        <v>114.5</v>
      </c>
      <c r="BH266" s="41">
        <v>112</v>
      </c>
      <c r="BI266" s="41">
        <v>108.3</v>
      </c>
      <c r="BJ266" s="41">
        <v>106.3</v>
      </c>
      <c r="BK266" s="41">
        <v>107.6</v>
      </c>
      <c r="BL266" s="41">
        <v>112.4</v>
      </c>
      <c r="BM266" s="41">
        <v>116.6</v>
      </c>
      <c r="BN266" s="41">
        <v>118.3</v>
      </c>
      <c r="BO266" s="41">
        <v>118.3</v>
      </c>
      <c r="BP266" s="41">
        <v>118.3</v>
      </c>
      <c r="BQ266" s="41">
        <v>118.3</v>
      </c>
      <c r="BR266" s="41">
        <v>118.3</v>
      </c>
      <c r="BS266" s="41">
        <v>128.4</v>
      </c>
      <c r="BT266" s="41">
        <v>128.4</v>
      </c>
      <c r="BU266" s="41">
        <v>128</v>
      </c>
      <c r="BV266" s="41">
        <v>129.30000000000001</v>
      </c>
      <c r="BW266" s="41">
        <v>129.30000000000001</v>
      </c>
      <c r="BX266" s="41">
        <v>140.6</v>
      </c>
      <c r="BY266" s="41">
        <v>142</v>
      </c>
      <c r="BZ266" s="41">
        <v>143.4</v>
      </c>
      <c r="CA266" s="41">
        <v>152.19999999999999</v>
      </c>
      <c r="CB266" s="41">
        <v>152.6</v>
      </c>
      <c r="CC266" s="41">
        <v>150.19999999999999</v>
      </c>
      <c r="CD266" s="41">
        <v>147.69999999999999</v>
      </c>
      <c r="CE266" s="41">
        <v>149.9</v>
      </c>
      <c r="CF266" s="41">
        <v>151.19999999999999</v>
      </c>
      <c r="CG266" s="41">
        <v>150.4</v>
      </c>
      <c r="CH266" s="41">
        <v>148</v>
      </c>
      <c r="CI266" s="41">
        <v>150</v>
      </c>
      <c r="CJ266" s="41">
        <v>151.5</v>
      </c>
      <c r="CK266" s="41">
        <v>148.6</v>
      </c>
      <c r="CL266" s="41">
        <v>146.6</v>
      </c>
    </row>
    <row r="267" spans="1:90" x14ac:dyDescent="0.25">
      <c r="A267" s="38" t="s">
        <v>2131</v>
      </c>
      <c r="B267" s="38" t="s">
        <v>2132</v>
      </c>
      <c r="C267" s="39">
        <v>8.5889999999999994E-2</v>
      </c>
      <c r="D267" s="41">
        <v>101.1</v>
      </c>
      <c r="E267" s="41">
        <v>100.5</v>
      </c>
      <c r="F267" s="41">
        <v>100.4</v>
      </c>
      <c r="G267" s="41">
        <v>100.7</v>
      </c>
      <c r="H267" s="41">
        <v>98.2</v>
      </c>
      <c r="I267" s="41">
        <v>95.6</v>
      </c>
      <c r="J267" s="41">
        <v>96.3</v>
      </c>
      <c r="K267" s="41">
        <v>96.5</v>
      </c>
      <c r="L267" s="41">
        <v>96.3</v>
      </c>
      <c r="M267" s="41">
        <v>96.7</v>
      </c>
      <c r="N267" s="41">
        <v>97.1</v>
      </c>
      <c r="O267" s="41">
        <v>97</v>
      </c>
      <c r="P267" s="41">
        <v>96.6</v>
      </c>
      <c r="Q267" s="41">
        <v>96.9</v>
      </c>
      <c r="R267" s="41">
        <v>98</v>
      </c>
      <c r="S267" s="41">
        <v>99.6</v>
      </c>
      <c r="T267" s="41">
        <v>100.8</v>
      </c>
      <c r="U267" s="41">
        <v>101.3</v>
      </c>
      <c r="V267" s="41">
        <v>100.9</v>
      </c>
      <c r="W267" s="41">
        <v>101.1</v>
      </c>
      <c r="X267" s="41">
        <v>102.3</v>
      </c>
      <c r="Y267" s="41">
        <v>103.1</v>
      </c>
      <c r="Z267" s="41">
        <v>100.8</v>
      </c>
      <c r="AA267" s="41">
        <v>99</v>
      </c>
      <c r="AB267" s="41">
        <v>98</v>
      </c>
      <c r="AC267" s="41">
        <v>98.1</v>
      </c>
      <c r="AD267" s="41">
        <v>98</v>
      </c>
      <c r="AE267" s="41">
        <v>97.7</v>
      </c>
      <c r="AF267" s="41">
        <v>97.6</v>
      </c>
      <c r="AG267" s="41">
        <v>98.3</v>
      </c>
      <c r="AH267" s="41">
        <v>99</v>
      </c>
      <c r="AI267" s="41">
        <v>99.7</v>
      </c>
      <c r="AJ267" s="41">
        <v>100.3</v>
      </c>
      <c r="AK267" s="41">
        <v>100.7</v>
      </c>
      <c r="AL267" s="41">
        <v>99.6</v>
      </c>
      <c r="AM267" s="41">
        <v>100.4</v>
      </c>
      <c r="AN267" s="41">
        <v>101.1</v>
      </c>
      <c r="AO267" s="41">
        <v>100.8</v>
      </c>
      <c r="AP267" s="41">
        <v>101.5</v>
      </c>
      <c r="AQ267" s="41">
        <v>102</v>
      </c>
      <c r="AR267" s="41">
        <v>102.5</v>
      </c>
      <c r="AS267" s="41">
        <v>104.1</v>
      </c>
      <c r="AT267" s="41">
        <v>106</v>
      </c>
      <c r="AU267" s="41">
        <v>106.3</v>
      </c>
      <c r="AV267" s="41">
        <v>108.2</v>
      </c>
      <c r="AW267" s="41">
        <v>108.2</v>
      </c>
      <c r="AX267" s="41">
        <v>109</v>
      </c>
      <c r="AY267" s="41">
        <v>107.8</v>
      </c>
      <c r="AZ267" s="41">
        <v>108.4</v>
      </c>
      <c r="BA267" s="41">
        <v>107.3</v>
      </c>
      <c r="BB267" s="41">
        <v>106.2</v>
      </c>
      <c r="BC267" s="41">
        <v>106.6</v>
      </c>
      <c r="BD267" s="41">
        <v>107.9</v>
      </c>
      <c r="BE267" s="41">
        <v>108.4</v>
      </c>
      <c r="BF267" s="41">
        <v>108.8</v>
      </c>
      <c r="BG267" s="41">
        <v>110</v>
      </c>
      <c r="BH267" s="41">
        <v>111</v>
      </c>
      <c r="BI267" s="41">
        <v>110.1</v>
      </c>
      <c r="BJ267" s="41">
        <v>109.5</v>
      </c>
      <c r="BK267" s="41">
        <v>109.6</v>
      </c>
      <c r="BL267" s="41">
        <v>110.2</v>
      </c>
      <c r="BM267" s="41">
        <v>109.3</v>
      </c>
      <c r="BN267" s="41">
        <v>108.8</v>
      </c>
      <c r="BO267" s="41">
        <v>110.9</v>
      </c>
      <c r="BP267" s="41">
        <v>112.2</v>
      </c>
      <c r="BQ267" s="41">
        <v>115.3</v>
      </c>
      <c r="BR267" s="41">
        <v>113.4</v>
      </c>
      <c r="BS267" s="41">
        <v>113.1</v>
      </c>
      <c r="BT267" s="41">
        <v>113.6</v>
      </c>
      <c r="BU267" s="41">
        <v>114.1</v>
      </c>
      <c r="BV267" s="41">
        <v>118.3</v>
      </c>
      <c r="BW267" s="41">
        <v>118.2</v>
      </c>
      <c r="BX267" s="41">
        <v>117.8</v>
      </c>
      <c r="BY267" s="41">
        <v>118.6</v>
      </c>
      <c r="BZ267" s="41">
        <v>119.6</v>
      </c>
      <c r="CA267" s="41">
        <v>120.6</v>
      </c>
      <c r="CB267" s="41">
        <v>122.2</v>
      </c>
      <c r="CC267" s="41">
        <v>125.2</v>
      </c>
      <c r="CD267" s="41">
        <v>125.1</v>
      </c>
      <c r="CE267" s="41">
        <v>125.4</v>
      </c>
      <c r="CF267" s="41">
        <v>125.3</v>
      </c>
      <c r="CG267" s="41">
        <v>125.1</v>
      </c>
      <c r="CH267" s="41">
        <v>126.2</v>
      </c>
      <c r="CI267" s="41">
        <v>125.4</v>
      </c>
      <c r="CJ267" s="41">
        <v>125.8</v>
      </c>
      <c r="CK267" s="41">
        <v>126.2</v>
      </c>
      <c r="CL267" s="41">
        <v>126.5</v>
      </c>
    </row>
    <row r="268" spans="1:90" x14ac:dyDescent="0.25">
      <c r="A268" s="38" t="s">
        <v>2133</v>
      </c>
      <c r="B268" s="38" t="s">
        <v>2134</v>
      </c>
      <c r="C268" s="39">
        <v>8.1970000000000001E-2</v>
      </c>
      <c r="D268" s="41">
        <v>100.1</v>
      </c>
      <c r="E268" s="41">
        <v>99.9</v>
      </c>
      <c r="F268" s="41">
        <v>98.7</v>
      </c>
      <c r="G268" s="41">
        <v>97.6</v>
      </c>
      <c r="H268" s="41">
        <v>96.2</v>
      </c>
      <c r="I268" s="41">
        <v>95</v>
      </c>
      <c r="J268" s="41">
        <v>95.6</v>
      </c>
      <c r="K268" s="41">
        <v>95.2</v>
      </c>
      <c r="L268" s="41">
        <v>102.9</v>
      </c>
      <c r="M268" s="41">
        <v>98</v>
      </c>
      <c r="N268" s="41">
        <v>96.8</v>
      </c>
      <c r="O268" s="41">
        <v>97.9</v>
      </c>
      <c r="P268" s="41">
        <v>98.1</v>
      </c>
      <c r="Q268" s="41">
        <v>98.5</v>
      </c>
      <c r="R268" s="41">
        <v>98.9</v>
      </c>
      <c r="S268" s="41">
        <v>95.8</v>
      </c>
      <c r="T268" s="41">
        <v>96.9</v>
      </c>
      <c r="U268" s="41">
        <v>98.3</v>
      </c>
      <c r="V268" s="41">
        <v>100.4</v>
      </c>
      <c r="W268" s="41">
        <v>102.4</v>
      </c>
      <c r="X268" s="41">
        <v>103.6</v>
      </c>
      <c r="Y268" s="41">
        <v>103.2</v>
      </c>
      <c r="Z268" s="41">
        <v>101.9</v>
      </c>
      <c r="AA268" s="41">
        <v>101.4</v>
      </c>
      <c r="AB268" s="41">
        <v>102.2</v>
      </c>
      <c r="AC268" s="41">
        <v>100.7</v>
      </c>
      <c r="AD268" s="41">
        <v>100.3</v>
      </c>
      <c r="AE268" s="41">
        <v>100.7</v>
      </c>
      <c r="AF268" s="41">
        <v>100.7</v>
      </c>
      <c r="AG268" s="41">
        <v>102.5</v>
      </c>
      <c r="AH268" s="41">
        <v>104.8</v>
      </c>
      <c r="AI268" s="41">
        <v>107.1</v>
      </c>
      <c r="AJ268" s="41">
        <v>107.3</v>
      </c>
      <c r="AK268" s="41">
        <v>107.1</v>
      </c>
      <c r="AL268" s="41">
        <v>107.9</v>
      </c>
      <c r="AM268" s="41">
        <v>107.8</v>
      </c>
      <c r="AN268" s="41">
        <v>108.1</v>
      </c>
      <c r="AO268" s="41">
        <v>108.9</v>
      </c>
      <c r="AP268" s="41">
        <v>108.4</v>
      </c>
      <c r="AQ268" s="41">
        <v>108.7</v>
      </c>
      <c r="AR268" s="41">
        <v>110.1</v>
      </c>
      <c r="AS268" s="41">
        <v>108.5</v>
      </c>
      <c r="AT268" s="41">
        <v>108.1</v>
      </c>
      <c r="AU268" s="41">
        <v>107.2</v>
      </c>
      <c r="AV268" s="41">
        <v>109.4</v>
      </c>
      <c r="AW268" s="41">
        <v>110.3</v>
      </c>
      <c r="AX268" s="41">
        <v>106.6</v>
      </c>
      <c r="AY268" s="41">
        <v>109.1</v>
      </c>
      <c r="AZ268" s="41">
        <v>101.4</v>
      </c>
      <c r="BA268" s="41">
        <v>98.6</v>
      </c>
      <c r="BB268" s="41">
        <v>99.2</v>
      </c>
      <c r="BC268" s="41">
        <v>101.7</v>
      </c>
      <c r="BD268" s="41">
        <v>104.4</v>
      </c>
      <c r="BE268" s="41">
        <v>107.8</v>
      </c>
      <c r="BF268" s="41">
        <v>111.5</v>
      </c>
      <c r="BG268" s="41">
        <v>117.9</v>
      </c>
      <c r="BH268" s="41">
        <v>120.8</v>
      </c>
      <c r="BI268" s="41">
        <v>122.4</v>
      </c>
      <c r="BJ268" s="41">
        <v>122.1</v>
      </c>
      <c r="BK268" s="41">
        <v>124.2</v>
      </c>
      <c r="BL268" s="41">
        <v>123.7</v>
      </c>
      <c r="BM268" s="41">
        <v>124.2</v>
      </c>
      <c r="BN268" s="41">
        <v>127.1</v>
      </c>
      <c r="BO268" s="41">
        <v>134.30000000000001</v>
      </c>
      <c r="BP268" s="41">
        <v>128.30000000000001</v>
      </c>
      <c r="BQ268" s="41">
        <v>128</v>
      </c>
      <c r="BR268" s="41">
        <v>188.4</v>
      </c>
      <c r="BS268" s="41">
        <v>187.8</v>
      </c>
      <c r="BT268" s="41">
        <v>129.30000000000001</v>
      </c>
      <c r="BU268" s="41">
        <v>131.80000000000001</v>
      </c>
      <c r="BV268" s="41">
        <v>132.5</v>
      </c>
      <c r="BW268" s="41">
        <v>135.19999999999999</v>
      </c>
      <c r="BX268" s="41">
        <v>141.30000000000001</v>
      </c>
      <c r="BY268" s="41">
        <v>146.19999999999999</v>
      </c>
      <c r="BZ268" s="41">
        <v>151.80000000000001</v>
      </c>
      <c r="CA268" s="41">
        <v>154.30000000000001</v>
      </c>
      <c r="CB268" s="41">
        <v>149.4</v>
      </c>
      <c r="CC268" s="41">
        <v>146.80000000000001</v>
      </c>
      <c r="CD268" s="41">
        <v>141.5</v>
      </c>
      <c r="CE268" s="41">
        <v>137.5</v>
      </c>
      <c r="CF268" s="41">
        <v>137.6</v>
      </c>
      <c r="CG268" s="41">
        <v>137.5</v>
      </c>
      <c r="CH268" s="41">
        <v>138.5</v>
      </c>
      <c r="CI268" s="41">
        <v>138.4</v>
      </c>
      <c r="CJ268" s="41">
        <v>138.6</v>
      </c>
      <c r="CK268" s="41">
        <v>138.9</v>
      </c>
      <c r="CL268" s="41">
        <v>140.1</v>
      </c>
    </row>
    <row r="269" spans="1:90" x14ac:dyDescent="0.25">
      <c r="A269" s="38" t="s">
        <v>2135</v>
      </c>
      <c r="B269" s="38" t="s">
        <v>2136</v>
      </c>
      <c r="C269" s="39">
        <v>2.095E-2</v>
      </c>
      <c r="D269" s="41">
        <v>99.7</v>
      </c>
      <c r="E269" s="41">
        <v>100.4</v>
      </c>
      <c r="F269" s="41">
        <v>99.7</v>
      </c>
      <c r="G269" s="41">
        <v>99.3</v>
      </c>
      <c r="H269" s="41">
        <v>99.4</v>
      </c>
      <c r="I269" s="41">
        <v>99</v>
      </c>
      <c r="J269" s="41">
        <v>99.5</v>
      </c>
      <c r="K269" s="41">
        <v>99.2</v>
      </c>
      <c r="L269" s="41">
        <v>99.8</v>
      </c>
      <c r="M269" s="41">
        <v>99.8</v>
      </c>
      <c r="N269" s="41">
        <v>99.7</v>
      </c>
      <c r="O269" s="41">
        <v>100.2</v>
      </c>
      <c r="P269" s="41">
        <v>101.4</v>
      </c>
      <c r="Q269" s="41">
        <v>104.2</v>
      </c>
      <c r="R269" s="41">
        <v>105.3</v>
      </c>
      <c r="S269" s="41">
        <v>104.8</v>
      </c>
      <c r="T269" s="41">
        <v>104.5</v>
      </c>
      <c r="U269" s="41">
        <v>104.1</v>
      </c>
      <c r="V269" s="41">
        <v>104.6</v>
      </c>
      <c r="W269" s="41">
        <v>106.8</v>
      </c>
      <c r="X269" s="41">
        <v>109.6</v>
      </c>
      <c r="Y269" s="41">
        <v>109.6</v>
      </c>
      <c r="Z269" s="41">
        <v>109.6</v>
      </c>
      <c r="AA269" s="41">
        <v>109.6</v>
      </c>
      <c r="AB269" s="41">
        <v>100.7</v>
      </c>
      <c r="AC269" s="41">
        <v>100.7</v>
      </c>
      <c r="AD269" s="41">
        <v>99.1</v>
      </c>
      <c r="AE269" s="41">
        <v>99.1</v>
      </c>
      <c r="AF269" s="41">
        <v>97.3</v>
      </c>
      <c r="AG269" s="41">
        <v>97.6</v>
      </c>
      <c r="AH269" s="41">
        <v>99.1</v>
      </c>
      <c r="AI269" s="41">
        <v>99.1</v>
      </c>
      <c r="AJ269" s="41">
        <v>99.5</v>
      </c>
      <c r="AK269" s="41">
        <v>99.1</v>
      </c>
      <c r="AL269" s="41">
        <v>99.1</v>
      </c>
      <c r="AM269" s="41">
        <v>97.7</v>
      </c>
      <c r="AN269" s="41">
        <v>97.3</v>
      </c>
      <c r="AO269" s="41">
        <v>97.3</v>
      </c>
      <c r="AP269" s="41">
        <v>97.3</v>
      </c>
      <c r="AQ269" s="41">
        <v>97.3</v>
      </c>
      <c r="AR269" s="41">
        <v>97.3</v>
      </c>
      <c r="AS269" s="41">
        <v>97.3</v>
      </c>
      <c r="AT269" s="41">
        <v>97.3</v>
      </c>
      <c r="AU269" s="41">
        <v>97.3</v>
      </c>
      <c r="AV269" s="41">
        <v>97.3</v>
      </c>
      <c r="AW269" s="41">
        <v>97.3</v>
      </c>
      <c r="AX269" s="41">
        <v>97.3</v>
      </c>
      <c r="AY269" s="41">
        <v>97.3</v>
      </c>
      <c r="AZ269" s="41">
        <v>101.4</v>
      </c>
      <c r="BA269" s="41">
        <v>106.4</v>
      </c>
      <c r="BB269" s="41">
        <v>111.4</v>
      </c>
      <c r="BC269" s="41">
        <v>111.2</v>
      </c>
      <c r="BD269" s="41">
        <v>111.7</v>
      </c>
      <c r="BE269" s="41">
        <v>110.6</v>
      </c>
      <c r="BF269" s="41">
        <v>113.2</v>
      </c>
      <c r="BG269" s="41">
        <v>115.6</v>
      </c>
      <c r="BH269" s="41">
        <v>110.8</v>
      </c>
      <c r="BI269" s="41">
        <v>111</v>
      </c>
      <c r="BJ269" s="41">
        <v>114.7</v>
      </c>
      <c r="BK269" s="41">
        <v>112.2</v>
      </c>
      <c r="BL269" s="41">
        <v>112.2</v>
      </c>
      <c r="BM269" s="41">
        <v>112.2</v>
      </c>
      <c r="BN269" s="41">
        <v>112.2</v>
      </c>
      <c r="BO269" s="41">
        <v>112.2</v>
      </c>
      <c r="BP269" s="41">
        <v>112.2</v>
      </c>
      <c r="BQ269" s="41">
        <v>112.2</v>
      </c>
      <c r="BR269" s="41">
        <v>112.2</v>
      </c>
      <c r="BS269" s="41">
        <v>112.2</v>
      </c>
      <c r="BT269" s="41">
        <v>112.2</v>
      </c>
      <c r="BU269" s="41">
        <v>112.2</v>
      </c>
      <c r="BV269" s="41">
        <v>112.2</v>
      </c>
      <c r="BW269" s="41">
        <v>112.2</v>
      </c>
      <c r="BX269" s="41">
        <v>112.2</v>
      </c>
      <c r="BY269" s="41">
        <v>112.2</v>
      </c>
      <c r="BZ269" s="41">
        <v>112.2</v>
      </c>
      <c r="CA269" s="41">
        <v>112.2</v>
      </c>
      <c r="CB269" s="41">
        <v>112.2</v>
      </c>
      <c r="CC269" s="41">
        <v>112.2</v>
      </c>
      <c r="CD269" s="41">
        <v>112.2</v>
      </c>
      <c r="CE269" s="41">
        <v>112.2</v>
      </c>
      <c r="CF269" s="41">
        <v>112.2</v>
      </c>
      <c r="CG269" s="41">
        <v>112.2</v>
      </c>
      <c r="CH269" s="41">
        <v>112.2</v>
      </c>
      <c r="CI269" s="41">
        <v>112.2</v>
      </c>
      <c r="CJ269" s="41">
        <v>112.2</v>
      </c>
      <c r="CK269" s="41">
        <v>112.2</v>
      </c>
      <c r="CL269" s="41">
        <v>112.2</v>
      </c>
    </row>
    <row r="270" spans="1:90" x14ac:dyDescent="0.25">
      <c r="A270" s="38" t="s">
        <v>2137</v>
      </c>
      <c r="B270" s="38" t="s">
        <v>2138</v>
      </c>
      <c r="C270" s="39">
        <v>0.53329000000000004</v>
      </c>
      <c r="D270" s="41">
        <v>99.8</v>
      </c>
      <c r="E270" s="41">
        <v>99.8</v>
      </c>
      <c r="F270" s="41">
        <v>99.6</v>
      </c>
      <c r="G270" s="41">
        <v>99.6</v>
      </c>
      <c r="H270" s="41">
        <v>99.2</v>
      </c>
      <c r="I270" s="41">
        <v>99.7</v>
      </c>
      <c r="J270" s="41">
        <v>100.3</v>
      </c>
      <c r="K270" s="41">
        <v>101.1</v>
      </c>
      <c r="L270" s="41">
        <v>101.2</v>
      </c>
      <c r="M270" s="41">
        <v>101.3</v>
      </c>
      <c r="N270" s="41">
        <v>101.3</v>
      </c>
      <c r="O270" s="41">
        <v>100.5</v>
      </c>
      <c r="P270" s="41">
        <v>100.6</v>
      </c>
      <c r="Q270" s="41">
        <v>100.5</v>
      </c>
      <c r="R270" s="41">
        <v>101</v>
      </c>
      <c r="S270" s="41">
        <v>101.3</v>
      </c>
      <c r="T270" s="41">
        <v>101.3</v>
      </c>
      <c r="U270" s="41">
        <v>101</v>
      </c>
      <c r="V270" s="41">
        <v>102</v>
      </c>
      <c r="W270" s="41">
        <v>102.4</v>
      </c>
      <c r="X270" s="41">
        <v>102.5</v>
      </c>
      <c r="Y270" s="41">
        <v>102.5</v>
      </c>
      <c r="Z270" s="41">
        <v>102.2</v>
      </c>
      <c r="AA270" s="41">
        <v>102.2</v>
      </c>
      <c r="AB270" s="41">
        <v>102.2</v>
      </c>
      <c r="AC270" s="41">
        <v>103.2</v>
      </c>
      <c r="AD270" s="41">
        <v>103.3</v>
      </c>
      <c r="AE270" s="41">
        <v>103.2</v>
      </c>
      <c r="AF270" s="41">
        <v>103</v>
      </c>
      <c r="AG270" s="41">
        <v>102.9</v>
      </c>
      <c r="AH270" s="41">
        <v>103</v>
      </c>
      <c r="AI270" s="41">
        <v>103.4</v>
      </c>
      <c r="AJ270" s="41">
        <v>103.5</v>
      </c>
      <c r="AK270" s="41">
        <v>104.2</v>
      </c>
      <c r="AL270" s="41">
        <v>104.1</v>
      </c>
      <c r="AM270" s="41">
        <v>104.2</v>
      </c>
      <c r="AN270" s="41">
        <v>107.2</v>
      </c>
      <c r="AO270" s="41">
        <v>106.1</v>
      </c>
      <c r="AP270" s="41">
        <v>105.6</v>
      </c>
      <c r="AQ270" s="41">
        <v>106.7</v>
      </c>
      <c r="AR270" s="41">
        <v>106.3</v>
      </c>
      <c r="AS270" s="41">
        <v>107.2</v>
      </c>
      <c r="AT270" s="41">
        <v>108</v>
      </c>
      <c r="AU270" s="41">
        <v>109.4</v>
      </c>
      <c r="AV270" s="41">
        <v>108.7</v>
      </c>
      <c r="AW270" s="41">
        <v>109.2</v>
      </c>
      <c r="AX270" s="41">
        <v>109</v>
      </c>
      <c r="AY270" s="41">
        <v>107.5</v>
      </c>
      <c r="AZ270" s="41">
        <v>107.1</v>
      </c>
      <c r="BA270" s="41">
        <v>106.3</v>
      </c>
      <c r="BB270" s="41">
        <v>106.1</v>
      </c>
      <c r="BC270" s="41">
        <v>106.7</v>
      </c>
      <c r="BD270" s="41">
        <v>105.2</v>
      </c>
      <c r="BE270" s="41">
        <v>104.6</v>
      </c>
      <c r="BF270" s="41">
        <v>105.3</v>
      </c>
      <c r="BG270" s="41">
        <v>106.2</v>
      </c>
      <c r="BH270" s="41">
        <v>105.1</v>
      </c>
      <c r="BI270" s="41">
        <v>106.4</v>
      </c>
      <c r="BJ270" s="41">
        <v>105.8</v>
      </c>
      <c r="BK270" s="41">
        <v>104.5</v>
      </c>
      <c r="BL270" s="41">
        <v>104.7</v>
      </c>
      <c r="BM270" s="41">
        <v>106.7</v>
      </c>
      <c r="BN270" s="41">
        <v>108.4</v>
      </c>
      <c r="BO270" s="41">
        <v>109.1</v>
      </c>
      <c r="BP270" s="41">
        <v>109.5</v>
      </c>
      <c r="BQ270" s="41">
        <v>109.6</v>
      </c>
      <c r="BR270" s="41">
        <v>109</v>
      </c>
      <c r="BS270" s="41">
        <v>111</v>
      </c>
      <c r="BT270" s="41">
        <v>110.8</v>
      </c>
      <c r="BU270" s="41">
        <v>110.9</v>
      </c>
      <c r="BV270" s="41">
        <v>110.7</v>
      </c>
      <c r="BW270" s="41">
        <v>111</v>
      </c>
      <c r="BX270" s="41">
        <v>112.8</v>
      </c>
      <c r="BY270" s="41">
        <v>113.9</v>
      </c>
      <c r="BZ270" s="41">
        <v>113.9</v>
      </c>
      <c r="CA270" s="41">
        <v>115.2</v>
      </c>
      <c r="CB270" s="41">
        <v>117.3</v>
      </c>
      <c r="CC270" s="41">
        <v>120</v>
      </c>
      <c r="CD270" s="41">
        <v>119.8</v>
      </c>
      <c r="CE270" s="41">
        <v>119.7</v>
      </c>
      <c r="CF270" s="41">
        <v>120.5</v>
      </c>
      <c r="CG270" s="41">
        <v>120.4</v>
      </c>
      <c r="CH270" s="41">
        <v>120.2</v>
      </c>
      <c r="CI270" s="41">
        <v>119.9</v>
      </c>
      <c r="CJ270" s="41">
        <v>121.2</v>
      </c>
      <c r="CK270" s="41">
        <v>121.2</v>
      </c>
      <c r="CL270" s="41">
        <v>121.2</v>
      </c>
    </row>
    <row r="271" spans="1:90" x14ac:dyDescent="0.25">
      <c r="A271" s="38" t="s">
        <v>2139</v>
      </c>
      <c r="B271" s="38" t="s">
        <v>2140</v>
      </c>
      <c r="C271" s="39">
        <v>0.13711000000000001</v>
      </c>
      <c r="D271" s="41">
        <v>98.3</v>
      </c>
      <c r="E271" s="41">
        <v>98.3</v>
      </c>
      <c r="F271" s="41">
        <v>99.2</v>
      </c>
      <c r="G271" s="41">
        <v>100.9</v>
      </c>
      <c r="H271" s="41">
        <v>99.1</v>
      </c>
      <c r="I271" s="41">
        <v>99.1</v>
      </c>
      <c r="J271" s="41">
        <v>100.1</v>
      </c>
      <c r="K271" s="41">
        <v>100.1</v>
      </c>
      <c r="L271" s="41">
        <v>100.1</v>
      </c>
      <c r="M271" s="41">
        <v>100.5</v>
      </c>
      <c r="N271" s="41">
        <v>100.5</v>
      </c>
      <c r="O271" s="41">
        <v>100.5</v>
      </c>
      <c r="P271" s="41">
        <v>100.5</v>
      </c>
      <c r="Q271" s="41">
        <v>100.5</v>
      </c>
      <c r="R271" s="41">
        <v>99.8</v>
      </c>
      <c r="S271" s="41">
        <v>100.2</v>
      </c>
      <c r="T271" s="41">
        <v>98.7</v>
      </c>
      <c r="U271" s="41">
        <v>98.7</v>
      </c>
      <c r="V271" s="41">
        <v>99.1</v>
      </c>
      <c r="W271" s="41">
        <v>99.1</v>
      </c>
      <c r="X271" s="41">
        <v>99.2</v>
      </c>
      <c r="Y271" s="41">
        <v>99.8</v>
      </c>
      <c r="Z271" s="41">
        <v>99.8</v>
      </c>
      <c r="AA271" s="41">
        <v>99.8</v>
      </c>
      <c r="AB271" s="41">
        <v>99.9</v>
      </c>
      <c r="AC271" s="41">
        <v>99.9</v>
      </c>
      <c r="AD271" s="41">
        <v>99.7</v>
      </c>
      <c r="AE271" s="41">
        <v>98.9</v>
      </c>
      <c r="AF271" s="41">
        <v>98.9</v>
      </c>
      <c r="AG271" s="41">
        <v>98.8</v>
      </c>
      <c r="AH271" s="41">
        <v>99.9</v>
      </c>
      <c r="AI271" s="41">
        <v>99.9</v>
      </c>
      <c r="AJ271" s="41">
        <v>99.9</v>
      </c>
      <c r="AK271" s="41">
        <v>100</v>
      </c>
      <c r="AL271" s="41">
        <v>100</v>
      </c>
      <c r="AM271" s="41">
        <v>100</v>
      </c>
      <c r="AN271" s="41">
        <v>112.1</v>
      </c>
      <c r="AO271" s="41">
        <v>107.8</v>
      </c>
      <c r="AP271" s="41">
        <v>106.1</v>
      </c>
      <c r="AQ271" s="41">
        <v>107.8</v>
      </c>
      <c r="AR271" s="41">
        <v>108.2</v>
      </c>
      <c r="AS271" s="41">
        <v>108.6</v>
      </c>
      <c r="AT271" s="41">
        <v>108.5</v>
      </c>
      <c r="AU271" s="41">
        <v>112.1</v>
      </c>
      <c r="AV271" s="41">
        <v>110.4</v>
      </c>
      <c r="AW271" s="41">
        <v>110.8</v>
      </c>
      <c r="AX271" s="41">
        <v>113.1</v>
      </c>
      <c r="AY271" s="41">
        <v>110.5</v>
      </c>
      <c r="AZ271" s="41">
        <v>111.4</v>
      </c>
      <c r="BA271" s="41">
        <v>111.1</v>
      </c>
      <c r="BB271" s="41">
        <v>109</v>
      </c>
      <c r="BC271" s="41">
        <v>110.4</v>
      </c>
      <c r="BD271" s="41">
        <v>104.5</v>
      </c>
      <c r="BE271" s="41">
        <v>103.5</v>
      </c>
      <c r="BF271" s="41">
        <v>103.9</v>
      </c>
      <c r="BG271" s="41">
        <v>106.1</v>
      </c>
      <c r="BH271" s="41">
        <v>104.7</v>
      </c>
      <c r="BI271" s="41">
        <v>105.9</v>
      </c>
      <c r="BJ271" s="41">
        <v>105.3</v>
      </c>
      <c r="BK271" s="41">
        <v>105</v>
      </c>
      <c r="BL271" s="41">
        <v>105.2</v>
      </c>
      <c r="BM271" s="41">
        <v>107.3</v>
      </c>
      <c r="BN271" s="41">
        <v>112.7</v>
      </c>
      <c r="BO271" s="41">
        <v>111.8</v>
      </c>
      <c r="BP271" s="41">
        <v>112.8</v>
      </c>
      <c r="BQ271" s="41">
        <v>113</v>
      </c>
      <c r="BR271" s="41">
        <v>113</v>
      </c>
      <c r="BS271" s="41">
        <v>114.1</v>
      </c>
      <c r="BT271" s="41">
        <v>114.1</v>
      </c>
      <c r="BU271" s="41">
        <v>113</v>
      </c>
      <c r="BV271" s="41">
        <v>113</v>
      </c>
      <c r="BW271" s="41">
        <v>113.2</v>
      </c>
      <c r="BX271" s="41">
        <v>116.7</v>
      </c>
      <c r="BY271" s="41">
        <v>116.3</v>
      </c>
      <c r="BZ271" s="41">
        <v>116.6</v>
      </c>
      <c r="CA271" s="41">
        <v>121.5</v>
      </c>
      <c r="CB271" s="41">
        <v>124.5</v>
      </c>
      <c r="CC271" s="41">
        <v>130.4</v>
      </c>
      <c r="CD271" s="41">
        <v>130.1</v>
      </c>
      <c r="CE271" s="41">
        <v>129</v>
      </c>
      <c r="CF271" s="41">
        <v>129.4</v>
      </c>
      <c r="CG271" s="41">
        <v>129.9</v>
      </c>
      <c r="CH271" s="41">
        <v>126.8</v>
      </c>
      <c r="CI271" s="41">
        <v>126.7</v>
      </c>
      <c r="CJ271" s="41">
        <v>131.30000000000001</v>
      </c>
      <c r="CK271" s="41">
        <v>132.30000000000001</v>
      </c>
      <c r="CL271" s="41">
        <v>132.6</v>
      </c>
    </row>
    <row r="272" spans="1:90" x14ac:dyDescent="0.25">
      <c r="A272" s="38" t="s">
        <v>2141</v>
      </c>
      <c r="B272" s="38" t="s">
        <v>2142</v>
      </c>
      <c r="C272" s="39">
        <v>6.2120000000000002E-2</v>
      </c>
      <c r="D272" s="41">
        <v>101.1</v>
      </c>
      <c r="E272" s="41">
        <v>99.5</v>
      </c>
      <c r="F272" s="41">
        <v>100.5</v>
      </c>
      <c r="G272" s="41">
        <v>104.4</v>
      </c>
      <c r="H272" s="41">
        <v>103.9</v>
      </c>
      <c r="I272" s="41">
        <v>105.7</v>
      </c>
      <c r="J272" s="41">
        <v>105.7</v>
      </c>
      <c r="K272" s="41">
        <v>105.7</v>
      </c>
      <c r="L272" s="41">
        <v>105.7</v>
      </c>
      <c r="M272" s="41">
        <v>106.1</v>
      </c>
      <c r="N272" s="41">
        <v>107.1</v>
      </c>
      <c r="O272" s="41">
        <v>106.5</v>
      </c>
      <c r="P272" s="41">
        <v>107.4</v>
      </c>
      <c r="Q272" s="41">
        <v>107.2</v>
      </c>
      <c r="R272" s="41">
        <v>109.6</v>
      </c>
      <c r="S272" s="41">
        <v>110.8</v>
      </c>
      <c r="T272" s="41">
        <v>112.1</v>
      </c>
      <c r="U272" s="41">
        <v>111.2</v>
      </c>
      <c r="V272" s="41">
        <v>112.4</v>
      </c>
      <c r="W272" s="41">
        <v>111.2</v>
      </c>
      <c r="X272" s="41">
        <v>110.3</v>
      </c>
      <c r="Y272" s="41">
        <v>113.6</v>
      </c>
      <c r="Z272" s="41">
        <v>113.3</v>
      </c>
      <c r="AA272" s="41">
        <v>114.5</v>
      </c>
      <c r="AB272" s="41">
        <v>112.4</v>
      </c>
      <c r="AC272" s="41">
        <v>112.1</v>
      </c>
      <c r="AD272" s="41">
        <v>114.4</v>
      </c>
      <c r="AE272" s="41">
        <v>113</v>
      </c>
      <c r="AF272" s="41">
        <v>112.9</v>
      </c>
      <c r="AG272" s="41">
        <v>112.3</v>
      </c>
      <c r="AH272" s="41">
        <v>112.6</v>
      </c>
      <c r="AI272" s="41">
        <v>112.5</v>
      </c>
      <c r="AJ272" s="41">
        <v>114.1</v>
      </c>
      <c r="AK272" s="41">
        <v>113.7</v>
      </c>
      <c r="AL272" s="41">
        <v>113.7</v>
      </c>
      <c r="AM272" s="41">
        <v>114.1</v>
      </c>
      <c r="AN272" s="41">
        <v>112.8</v>
      </c>
      <c r="AO272" s="41">
        <v>113.6</v>
      </c>
      <c r="AP272" s="41">
        <v>113.8</v>
      </c>
      <c r="AQ272" s="41">
        <v>114.3</v>
      </c>
      <c r="AR272" s="41">
        <v>107.8</v>
      </c>
      <c r="AS272" s="41">
        <v>108.1</v>
      </c>
      <c r="AT272" s="41">
        <v>108.1</v>
      </c>
      <c r="AU272" s="41">
        <v>108.1</v>
      </c>
      <c r="AV272" s="41">
        <v>108.1</v>
      </c>
      <c r="AW272" s="41">
        <v>108.1</v>
      </c>
      <c r="AX272" s="41">
        <v>108.1</v>
      </c>
      <c r="AY272" s="41">
        <v>108.1</v>
      </c>
      <c r="AZ272" s="41">
        <v>109.2</v>
      </c>
      <c r="BA272" s="41">
        <v>109.2</v>
      </c>
      <c r="BB272" s="41">
        <v>107.6</v>
      </c>
      <c r="BC272" s="41">
        <v>106.7</v>
      </c>
      <c r="BD272" s="41">
        <v>110.5</v>
      </c>
      <c r="BE272" s="41">
        <v>106.5</v>
      </c>
      <c r="BF272" s="41">
        <v>108.9</v>
      </c>
      <c r="BG272" s="41">
        <v>111.6</v>
      </c>
      <c r="BH272" s="41">
        <v>107.8</v>
      </c>
      <c r="BI272" s="41">
        <v>110.4</v>
      </c>
      <c r="BJ272" s="41">
        <v>108.7</v>
      </c>
      <c r="BK272" s="41">
        <v>107.7</v>
      </c>
      <c r="BL272" s="41">
        <v>108.3</v>
      </c>
      <c r="BM272" s="41">
        <v>109.6</v>
      </c>
      <c r="BN272" s="41">
        <v>112.1</v>
      </c>
      <c r="BO272" s="41">
        <v>116.2</v>
      </c>
      <c r="BP272" s="41">
        <v>116.2</v>
      </c>
      <c r="BQ272" s="41">
        <v>116.2</v>
      </c>
      <c r="BR272" s="41">
        <v>116.2</v>
      </c>
      <c r="BS272" s="41">
        <v>116.2</v>
      </c>
      <c r="BT272" s="41">
        <v>115.1</v>
      </c>
      <c r="BU272" s="41">
        <v>115.2</v>
      </c>
      <c r="BV272" s="41">
        <v>114.7</v>
      </c>
      <c r="BW272" s="41">
        <v>115.8</v>
      </c>
      <c r="BX272" s="41">
        <v>119.8</v>
      </c>
      <c r="BY272" s="41">
        <v>118.8</v>
      </c>
      <c r="BZ272" s="41">
        <v>118.5</v>
      </c>
      <c r="CA272" s="41">
        <v>118.8</v>
      </c>
      <c r="CB272" s="41">
        <v>119</v>
      </c>
      <c r="CC272" s="41">
        <v>123.4</v>
      </c>
      <c r="CD272" s="41">
        <v>122.2</v>
      </c>
      <c r="CE272" s="41">
        <v>121.7</v>
      </c>
      <c r="CF272" s="41">
        <v>122.5</v>
      </c>
      <c r="CG272" s="41">
        <v>123.4</v>
      </c>
      <c r="CH272" s="41">
        <v>123.8</v>
      </c>
      <c r="CI272" s="41">
        <v>122.7</v>
      </c>
      <c r="CJ272" s="41">
        <v>122.8</v>
      </c>
      <c r="CK272" s="41">
        <v>122.8</v>
      </c>
      <c r="CL272" s="41">
        <v>121.8</v>
      </c>
    </row>
    <row r="273" spans="1:90" x14ac:dyDescent="0.25">
      <c r="A273" s="38" t="s">
        <v>2143</v>
      </c>
      <c r="B273" s="38" t="s">
        <v>2144</v>
      </c>
      <c r="C273" s="39">
        <v>9.7909999999999997E-2</v>
      </c>
      <c r="D273" s="41">
        <v>100.1</v>
      </c>
      <c r="E273" s="41">
        <v>100</v>
      </c>
      <c r="F273" s="41">
        <v>100</v>
      </c>
      <c r="G273" s="41">
        <v>97.8</v>
      </c>
      <c r="H273" s="41">
        <v>98</v>
      </c>
      <c r="I273" s="41">
        <v>99</v>
      </c>
      <c r="J273" s="41">
        <v>99.9</v>
      </c>
      <c r="K273" s="41">
        <v>101.1</v>
      </c>
      <c r="L273" s="41">
        <v>101.1</v>
      </c>
      <c r="M273" s="41">
        <v>101.5</v>
      </c>
      <c r="N273" s="41">
        <v>101.5</v>
      </c>
      <c r="O273" s="41">
        <v>99.1</v>
      </c>
      <c r="P273" s="41">
        <v>99.2</v>
      </c>
      <c r="Q273" s="41">
        <v>98.6</v>
      </c>
      <c r="R273" s="41">
        <v>99.7</v>
      </c>
      <c r="S273" s="41">
        <v>99.1</v>
      </c>
      <c r="T273" s="41">
        <v>99.2</v>
      </c>
      <c r="U273" s="41">
        <v>98.9</v>
      </c>
      <c r="V273" s="41">
        <v>99.4</v>
      </c>
      <c r="W273" s="41">
        <v>100.7</v>
      </c>
      <c r="X273" s="41">
        <v>100.9</v>
      </c>
      <c r="Y273" s="41">
        <v>101.5</v>
      </c>
      <c r="Z273" s="41">
        <v>101.5</v>
      </c>
      <c r="AA273" s="41">
        <v>101.2</v>
      </c>
      <c r="AB273" s="41">
        <v>100.2</v>
      </c>
      <c r="AC273" s="41">
        <v>106.5</v>
      </c>
      <c r="AD273" s="41">
        <v>105.4</v>
      </c>
      <c r="AE273" s="41">
        <v>107.5</v>
      </c>
      <c r="AF273" s="41">
        <v>107.6</v>
      </c>
      <c r="AG273" s="41">
        <v>107.3</v>
      </c>
      <c r="AH273" s="41">
        <v>105.6</v>
      </c>
      <c r="AI273" s="41">
        <v>106.4</v>
      </c>
      <c r="AJ273" s="41">
        <v>106.7</v>
      </c>
      <c r="AK273" s="41">
        <v>111</v>
      </c>
      <c r="AL273" s="41">
        <v>111</v>
      </c>
      <c r="AM273" s="41">
        <v>110.9</v>
      </c>
      <c r="AN273" s="41">
        <v>106.5</v>
      </c>
      <c r="AO273" s="41">
        <v>106.5</v>
      </c>
      <c r="AP273" s="41">
        <v>106.5</v>
      </c>
      <c r="AQ273" s="41">
        <v>106.5</v>
      </c>
      <c r="AR273" s="41">
        <v>106.5</v>
      </c>
      <c r="AS273" s="41">
        <v>108.6</v>
      </c>
      <c r="AT273" s="41">
        <v>110</v>
      </c>
      <c r="AU273" s="41">
        <v>109.7</v>
      </c>
      <c r="AV273" s="41">
        <v>109.9</v>
      </c>
      <c r="AW273" s="41">
        <v>110.5</v>
      </c>
      <c r="AX273" s="41">
        <v>109.5</v>
      </c>
      <c r="AY273" s="41">
        <v>108.6</v>
      </c>
      <c r="AZ273" s="41">
        <v>107.8</v>
      </c>
      <c r="BA273" s="41">
        <v>106.2</v>
      </c>
      <c r="BB273" s="41">
        <v>105.9</v>
      </c>
      <c r="BC273" s="41">
        <v>106.7</v>
      </c>
      <c r="BD273" s="41">
        <v>105.9</v>
      </c>
      <c r="BE273" s="41">
        <v>106.3</v>
      </c>
      <c r="BF273" s="41">
        <v>105.9</v>
      </c>
      <c r="BG273" s="41">
        <v>106.7</v>
      </c>
      <c r="BH273" s="41">
        <v>106.9</v>
      </c>
      <c r="BI273" s="41">
        <v>110.1</v>
      </c>
      <c r="BJ273" s="41">
        <v>108.5</v>
      </c>
      <c r="BK273" s="41">
        <v>103.3</v>
      </c>
      <c r="BL273" s="41">
        <v>103.2</v>
      </c>
      <c r="BM273" s="41">
        <v>104</v>
      </c>
      <c r="BN273" s="41">
        <v>104.3</v>
      </c>
      <c r="BO273" s="41">
        <v>105.3</v>
      </c>
      <c r="BP273" s="41">
        <v>105.3</v>
      </c>
      <c r="BQ273" s="41">
        <v>105.4</v>
      </c>
      <c r="BR273" s="41">
        <v>106.2</v>
      </c>
      <c r="BS273" s="41">
        <v>107.7</v>
      </c>
      <c r="BT273" s="41">
        <v>107.5</v>
      </c>
      <c r="BU273" s="41">
        <v>109.2</v>
      </c>
      <c r="BV273" s="41">
        <v>109</v>
      </c>
      <c r="BW273" s="41">
        <v>109.7</v>
      </c>
      <c r="BX273" s="41">
        <v>110.9</v>
      </c>
      <c r="BY273" s="41">
        <v>113.8</v>
      </c>
      <c r="BZ273" s="41">
        <v>112.4</v>
      </c>
      <c r="CA273" s="41">
        <v>112.2</v>
      </c>
      <c r="CB273" s="41">
        <v>116.1</v>
      </c>
      <c r="CC273" s="41">
        <v>114.4</v>
      </c>
      <c r="CD273" s="41">
        <v>114.4</v>
      </c>
      <c r="CE273" s="41">
        <v>116.6</v>
      </c>
      <c r="CF273" s="41">
        <v>119</v>
      </c>
      <c r="CG273" s="41">
        <v>116.1</v>
      </c>
      <c r="CH273" s="41">
        <v>117</v>
      </c>
      <c r="CI273" s="41">
        <v>115.9</v>
      </c>
      <c r="CJ273" s="41">
        <v>115</v>
      </c>
      <c r="CK273" s="41">
        <v>114.4</v>
      </c>
      <c r="CL273" s="41">
        <v>114.9</v>
      </c>
    </row>
    <row r="274" spans="1:90" x14ac:dyDescent="0.25">
      <c r="A274" s="38" t="s">
        <v>2145</v>
      </c>
      <c r="B274" s="38" t="s">
        <v>2146</v>
      </c>
      <c r="C274" s="39">
        <v>6.862E-2</v>
      </c>
      <c r="D274" s="41">
        <v>100.3</v>
      </c>
      <c r="E274" s="41">
        <v>100.5</v>
      </c>
      <c r="F274" s="41">
        <v>97.4</v>
      </c>
      <c r="G274" s="41">
        <v>95.1</v>
      </c>
      <c r="H274" s="41">
        <v>96.7</v>
      </c>
      <c r="I274" s="41">
        <v>96.2</v>
      </c>
      <c r="J274" s="41">
        <v>97.8</v>
      </c>
      <c r="K274" s="41">
        <v>99</v>
      </c>
      <c r="L274" s="41">
        <v>98.5</v>
      </c>
      <c r="M274" s="41">
        <v>98.4</v>
      </c>
      <c r="N274" s="41">
        <v>97.5</v>
      </c>
      <c r="O274" s="41">
        <v>96.9</v>
      </c>
      <c r="P274" s="41">
        <v>97.2</v>
      </c>
      <c r="Q274" s="41">
        <v>98</v>
      </c>
      <c r="R274" s="41">
        <v>97.5</v>
      </c>
      <c r="S274" s="41">
        <v>95</v>
      </c>
      <c r="T274" s="41">
        <v>95.3</v>
      </c>
      <c r="U274" s="41">
        <v>94.8</v>
      </c>
      <c r="V274" s="41">
        <v>96.7</v>
      </c>
      <c r="W274" s="41">
        <v>98.7</v>
      </c>
      <c r="X274" s="41">
        <v>99</v>
      </c>
      <c r="Y274" s="41">
        <v>96.4</v>
      </c>
      <c r="Z274" s="41">
        <v>95.1</v>
      </c>
      <c r="AA274" s="41">
        <v>94.4</v>
      </c>
      <c r="AB274" s="41">
        <v>96.8</v>
      </c>
      <c r="AC274" s="41">
        <v>96.2</v>
      </c>
      <c r="AD274" s="41">
        <v>95.4</v>
      </c>
      <c r="AE274" s="41">
        <v>93.3</v>
      </c>
      <c r="AF274" s="41">
        <v>92.5</v>
      </c>
      <c r="AG274" s="41">
        <v>92.2</v>
      </c>
      <c r="AH274" s="41">
        <v>92.8</v>
      </c>
      <c r="AI274" s="41">
        <v>93.1</v>
      </c>
      <c r="AJ274" s="41">
        <v>92.6</v>
      </c>
      <c r="AK274" s="41">
        <v>92.2</v>
      </c>
      <c r="AL274" s="41">
        <v>90.9</v>
      </c>
      <c r="AM274" s="41">
        <v>92</v>
      </c>
      <c r="AN274" s="41">
        <v>95.5</v>
      </c>
      <c r="AO274" s="41">
        <v>95.7</v>
      </c>
      <c r="AP274" s="41">
        <v>92.9</v>
      </c>
      <c r="AQ274" s="41">
        <v>93</v>
      </c>
      <c r="AR274" s="41">
        <v>94.7</v>
      </c>
      <c r="AS274" s="41">
        <v>97.4</v>
      </c>
      <c r="AT274" s="41">
        <v>97.4</v>
      </c>
      <c r="AU274" s="41">
        <v>99.2</v>
      </c>
      <c r="AV274" s="41">
        <v>95.8</v>
      </c>
      <c r="AW274" s="41">
        <v>96.7</v>
      </c>
      <c r="AX274" s="41">
        <v>97.6</v>
      </c>
      <c r="AY274" s="41">
        <v>96.1</v>
      </c>
      <c r="AZ274" s="41">
        <v>96.7</v>
      </c>
      <c r="BA274" s="41">
        <v>92.7</v>
      </c>
      <c r="BB274" s="41">
        <v>93.7</v>
      </c>
      <c r="BC274" s="41">
        <v>95.1</v>
      </c>
      <c r="BD274" s="41">
        <v>94</v>
      </c>
      <c r="BE274" s="41">
        <v>94.5</v>
      </c>
      <c r="BF274" s="41">
        <v>97.2</v>
      </c>
      <c r="BG274" s="41">
        <v>96.6</v>
      </c>
      <c r="BH274" s="41">
        <v>95.1</v>
      </c>
      <c r="BI274" s="41">
        <v>95.4</v>
      </c>
      <c r="BJ274" s="41">
        <v>95.4</v>
      </c>
      <c r="BK274" s="41">
        <v>96.4</v>
      </c>
      <c r="BL274" s="41">
        <v>96.5</v>
      </c>
      <c r="BM274" s="41">
        <v>96.5</v>
      </c>
      <c r="BN274" s="41">
        <v>96.5</v>
      </c>
      <c r="BO274" s="41">
        <v>98</v>
      </c>
      <c r="BP274" s="41">
        <v>98.5</v>
      </c>
      <c r="BQ274" s="41">
        <v>98.8</v>
      </c>
      <c r="BR274" s="41">
        <v>99.1</v>
      </c>
      <c r="BS274" s="41">
        <v>100.5</v>
      </c>
      <c r="BT274" s="41">
        <v>100.5</v>
      </c>
      <c r="BU274" s="41">
        <v>100.5</v>
      </c>
      <c r="BV274" s="41">
        <v>100.5</v>
      </c>
      <c r="BW274" s="41">
        <v>100.9</v>
      </c>
      <c r="BX274" s="41">
        <v>101.5</v>
      </c>
      <c r="BY274" s="41">
        <v>104.4</v>
      </c>
      <c r="BZ274" s="41">
        <v>104.5</v>
      </c>
      <c r="CA274" s="41">
        <v>104.7</v>
      </c>
      <c r="CB274" s="41">
        <v>105.4</v>
      </c>
      <c r="CC274" s="41">
        <v>108.1</v>
      </c>
      <c r="CD274" s="41">
        <v>108.3</v>
      </c>
      <c r="CE274" s="41">
        <v>107.8</v>
      </c>
      <c r="CF274" s="41">
        <v>107.8</v>
      </c>
      <c r="CG274" s="41">
        <v>107.8</v>
      </c>
      <c r="CH274" s="41">
        <v>108.1</v>
      </c>
      <c r="CI274" s="41">
        <v>108.9</v>
      </c>
      <c r="CJ274" s="41">
        <v>109.6</v>
      </c>
      <c r="CK274" s="41">
        <v>110.3</v>
      </c>
      <c r="CL274" s="41">
        <v>110.3</v>
      </c>
    </row>
    <row r="275" spans="1:90" x14ac:dyDescent="0.25">
      <c r="A275" s="38" t="s">
        <v>2147</v>
      </c>
      <c r="B275" s="38" t="s">
        <v>2148</v>
      </c>
      <c r="C275" s="39">
        <v>2.2020000000000001E-2</v>
      </c>
      <c r="D275" s="41">
        <v>100</v>
      </c>
      <c r="E275" s="41">
        <v>100</v>
      </c>
      <c r="F275" s="41">
        <v>100</v>
      </c>
      <c r="G275" s="41">
        <v>90.2</v>
      </c>
      <c r="H275" s="41">
        <v>90.2</v>
      </c>
      <c r="I275" s="41">
        <v>90.2</v>
      </c>
      <c r="J275" s="41">
        <v>90.2</v>
      </c>
      <c r="K275" s="41">
        <v>90.2</v>
      </c>
      <c r="L275" s="41">
        <v>90.2</v>
      </c>
      <c r="M275" s="41">
        <v>90.2</v>
      </c>
      <c r="N275" s="41">
        <v>90.2</v>
      </c>
      <c r="O275" s="41">
        <v>90.2</v>
      </c>
      <c r="P275" s="41">
        <v>94.8</v>
      </c>
      <c r="Q275" s="41">
        <v>94.8</v>
      </c>
      <c r="R275" s="41">
        <v>94.8</v>
      </c>
      <c r="S275" s="41">
        <v>94.8</v>
      </c>
      <c r="T275" s="41">
        <v>94.8</v>
      </c>
      <c r="U275" s="41">
        <v>94.8</v>
      </c>
      <c r="V275" s="41">
        <v>94.8</v>
      </c>
      <c r="W275" s="41">
        <v>94.8</v>
      </c>
      <c r="X275" s="41">
        <v>94.8</v>
      </c>
      <c r="Y275" s="41">
        <v>94.8</v>
      </c>
      <c r="Z275" s="41">
        <v>94.8</v>
      </c>
      <c r="AA275" s="41">
        <v>94.8</v>
      </c>
      <c r="AB275" s="41">
        <v>94.4</v>
      </c>
      <c r="AC275" s="41">
        <v>94.4</v>
      </c>
      <c r="AD275" s="41">
        <v>94.4</v>
      </c>
      <c r="AE275" s="41">
        <v>94.4</v>
      </c>
      <c r="AF275" s="41">
        <v>94.4</v>
      </c>
      <c r="AG275" s="41">
        <v>94.4</v>
      </c>
      <c r="AH275" s="41">
        <v>94.4</v>
      </c>
      <c r="AI275" s="41">
        <v>94.4</v>
      </c>
      <c r="AJ275" s="41">
        <v>94.4</v>
      </c>
      <c r="AK275" s="41">
        <v>94.4</v>
      </c>
      <c r="AL275" s="41">
        <v>94.4</v>
      </c>
      <c r="AM275" s="41">
        <v>94.4</v>
      </c>
      <c r="AN275" s="41">
        <v>97</v>
      </c>
      <c r="AO275" s="41">
        <v>97</v>
      </c>
      <c r="AP275" s="41">
        <v>97</v>
      </c>
      <c r="AQ275" s="41">
        <v>97</v>
      </c>
      <c r="AR275" s="41">
        <v>97</v>
      </c>
      <c r="AS275" s="41">
        <v>97</v>
      </c>
      <c r="AT275" s="41">
        <v>97</v>
      </c>
      <c r="AU275" s="41">
        <v>97</v>
      </c>
      <c r="AV275" s="41">
        <v>97</v>
      </c>
      <c r="AW275" s="41">
        <v>97</v>
      </c>
      <c r="AX275" s="41">
        <v>97</v>
      </c>
      <c r="AY275" s="41">
        <v>99.1</v>
      </c>
      <c r="AZ275" s="41">
        <v>91.1</v>
      </c>
      <c r="BA275" s="41">
        <v>91.1</v>
      </c>
      <c r="BB275" s="41">
        <v>91.1</v>
      </c>
      <c r="BC275" s="41">
        <v>91.1</v>
      </c>
      <c r="BD275" s="41">
        <v>91.1</v>
      </c>
      <c r="BE275" s="41">
        <v>91.1</v>
      </c>
      <c r="BF275" s="41">
        <v>91.1</v>
      </c>
      <c r="BG275" s="41">
        <v>91.1</v>
      </c>
      <c r="BH275" s="41">
        <v>91.1</v>
      </c>
      <c r="BI275" s="41">
        <v>91.1</v>
      </c>
      <c r="BJ275" s="41">
        <v>88.5</v>
      </c>
      <c r="BK275" s="41">
        <v>80.7</v>
      </c>
      <c r="BL275" s="41">
        <v>80.7</v>
      </c>
      <c r="BM275" s="41">
        <v>106.3</v>
      </c>
      <c r="BN275" s="41">
        <v>106.3</v>
      </c>
      <c r="BO275" s="41">
        <v>107.2</v>
      </c>
      <c r="BP275" s="41">
        <v>109.9</v>
      </c>
      <c r="BQ275" s="41">
        <v>109.9</v>
      </c>
      <c r="BR275" s="41">
        <v>109.9</v>
      </c>
      <c r="BS275" s="41">
        <v>109.9</v>
      </c>
      <c r="BT275" s="41">
        <v>109.9</v>
      </c>
      <c r="BU275" s="41">
        <v>109.9</v>
      </c>
      <c r="BV275" s="41">
        <v>109.9</v>
      </c>
      <c r="BW275" s="41">
        <v>109.9</v>
      </c>
      <c r="BX275" s="41">
        <v>109.9</v>
      </c>
      <c r="BY275" s="41">
        <v>109.9</v>
      </c>
      <c r="BZ275" s="41">
        <v>109.9</v>
      </c>
      <c r="CA275" s="41">
        <v>109.9</v>
      </c>
      <c r="CB275" s="41">
        <v>109.9</v>
      </c>
      <c r="CC275" s="41">
        <v>109.9</v>
      </c>
      <c r="CD275" s="41">
        <v>109.9</v>
      </c>
      <c r="CE275" s="41">
        <v>109.9</v>
      </c>
      <c r="CF275" s="41">
        <v>109.9</v>
      </c>
      <c r="CG275" s="41">
        <v>109.9</v>
      </c>
      <c r="CH275" s="41">
        <v>109.9</v>
      </c>
      <c r="CI275" s="41">
        <v>109.9</v>
      </c>
      <c r="CJ275" s="41">
        <v>109.9</v>
      </c>
      <c r="CK275" s="41">
        <v>109.9</v>
      </c>
      <c r="CL275" s="41">
        <v>109.9</v>
      </c>
    </row>
    <row r="276" spans="1:90" x14ac:dyDescent="0.25">
      <c r="A276" s="38" t="s">
        <v>2149</v>
      </c>
      <c r="B276" s="38" t="s">
        <v>2150</v>
      </c>
      <c r="C276" s="39">
        <v>5.407E-2</v>
      </c>
      <c r="D276" s="41">
        <v>100.1</v>
      </c>
      <c r="E276" s="41">
        <v>100.9</v>
      </c>
      <c r="F276" s="41">
        <v>100</v>
      </c>
      <c r="G276" s="41">
        <v>100.6</v>
      </c>
      <c r="H276" s="41">
        <v>98.6</v>
      </c>
      <c r="I276" s="41">
        <v>101.1</v>
      </c>
      <c r="J276" s="41">
        <v>100.9</v>
      </c>
      <c r="K276" s="41">
        <v>103.2</v>
      </c>
      <c r="L276" s="41">
        <v>103.9</v>
      </c>
      <c r="M276" s="41">
        <v>103.9</v>
      </c>
      <c r="N276" s="41">
        <v>102.6</v>
      </c>
      <c r="O276" s="41">
        <v>101.3</v>
      </c>
      <c r="P276" s="41">
        <v>98.5</v>
      </c>
      <c r="Q276" s="41">
        <v>98.5</v>
      </c>
      <c r="R276" s="41">
        <v>100.9</v>
      </c>
      <c r="S276" s="41">
        <v>104.1</v>
      </c>
      <c r="T276" s="41">
        <v>105.9</v>
      </c>
      <c r="U276" s="41">
        <v>106.9</v>
      </c>
      <c r="V276" s="41">
        <v>108</v>
      </c>
      <c r="W276" s="41">
        <v>109.8</v>
      </c>
      <c r="X276" s="41">
        <v>110.8</v>
      </c>
      <c r="Y276" s="41">
        <v>108.9</v>
      </c>
      <c r="Z276" s="41">
        <v>107.2</v>
      </c>
      <c r="AA276" s="41">
        <v>107.2</v>
      </c>
      <c r="AB276" s="41">
        <v>108</v>
      </c>
      <c r="AC276" s="41">
        <v>108</v>
      </c>
      <c r="AD276" s="41">
        <v>108</v>
      </c>
      <c r="AE276" s="41">
        <v>109.4</v>
      </c>
      <c r="AF276" s="41">
        <v>108.6</v>
      </c>
      <c r="AG276" s="41">
        <v>109</v>
      </c>
      <c r="AH276" s="41">
        <v>109.8</v>
      </c>
      <c r="AI276" s="41">
        <v>110.8</v>
      </c>
      <c r="AJ276" s="41">
        <v>109.7</v>
      </c>
      <c r="AK276" s="41">
        <v>108.8</v>
      </c>
      <c r="AL276" s="41">
        <v>110.2</v>
      </c>
      <c r="AM276" s="41">
        <v>110.6</v>
      </c>
      <c r="AN276" s="41">
        <v>111.5</v>
      </c>
      <c r="AO276" s="41">
        <v>111.5</v>
      </c>
      <c r="AP276" s="41">
        <v>113.1</v>
      </c>
      <c r="AQ276" s="41">
        <v>118.3</v>
      </c>
      <c r="AR276" s="41">
        <v>117.9</v>
      </c>
      <c r="AS276" s="41">
        <v>117.9</v>
      </c>
      <c r="AT276" s="41">
        <v>117.9</v>
      </c>
      <c r="AU276" s="41">
        <v>118.6</v>
      </c>
      <c r="AV276" s="41">
        <v>122.9</v>
      </c>
      <c r="AW276" s="41">
        <v>126.2</v>
      </c>
      <c r="AX276" s="41">
        <v>119.8</v>
      </c>
      <c r="AY276" s="41">
        <v>115.5</v>
      </c>
      <c r="AZ276" s="41">
        <v>112.1</v>
      </c>
      <c r="BA276" s="41">
        <v>113.7</v>
      </c>
      <c r="BB276" s="41">
        <v>117</v>
      </c>
      <c r="BC276" s="41">
        <v>117.3</v>
      </c>
      <c r="BD276" s="41">
        <v>117</v>
      </c>
      <c r="BE276" s="41">
        <v>115.9</v>
      </c>
      <c r="BF276" s="41">
        <v>116.5</v>
      </c>
      <c r="BG276" s="41">
        <v>116.5</v>
      </c>
      <c r="BH276" s="41">
        <v>116.5</v>
      </c>
      <c r="BI276" s="41">
        <v>116.2</v>
      </c>
      <c r="BJ276" s="41">
        <v>116.2</v>
      </c>
      <c r="BK276" s="41">
        <v>117.9</v>
      </c>
      <c r="BL276" s="41">
        <v>119.9</v>
      </c>
      <c r="BM276" s="41">
        <v>121.3</v>
      </c>
      <c r="BN276" s="41">
        <v>121.3</v>
      </c>
      <c r="BO276" s="41">
        <v>121.3</v>
      </c>
      <c r="BP276" s="41">
        <v>121.3</v>
      </c>
      <c r="BQ276" s="41">
        <v>121.3</v>
      </c>
      <c r="BR276" s="41">
        <v>112.6</v>
      </c>
      <c r="BS276" s="41">
        <v>120.4</v>
      </c>
      <c r="BT276" s="41">
        <v>120.3</v>
      </c>
      <c r="BU276" s="41">
        <v>120.3</v>
      </c>
      <c r="BV276" s="41">
        <v>120.3</v>
      </c>
      <c r="BW276" s="41">
        <v>117.4</v>
      </c>
      <c r="BX276" s="41">
        <v>114.9</v>
      </c>
      <c r="BY276" s="41">
        <v>116.1</v>
      </c>
      <c r="BZ276" s="41">
        <v>116.3</v>
      </c>
      <c r="CA276" s="41">
        <v>116.5</v>
      </c>
      <c r="CB276" s="41">
        <v>118.5</v>
      </c>
      <c r="CC276" s="41">
        <v>123.2</v>
      </c>
      <c r="CD276" s="41">
        <v>123.2</v>
      </c>
      <c r="CE276" s="41">
        <v>121.5</v>
      </c>
      <c r="CF276" s="41">
        <v>122.9</v>
      </c>
      <c r="CG276" s="41">
        <v>122.7</v>
      </c>
      <c r="CH276" s="41">
        <v>124.4</v>
      </c>
      <c r="CI276" s="41">
        <v>125.2</v>
      </c>
      <c r="CJ276" s="41">
        <v>125.1</v>
      </c>
      <c r="CK276" s="41">
        <v>124</v>
      </c>
      <c r="CL276" s="41">
        <v>124.7</v>
      </c>
    </row>
    <row r="277" spans="1:90" x14ac:dyDescent="0.25">
      <c r="A277" s="38" t="s">
        <v>2151</v>
      </c>
      <c r="B277" s="38" t="s">
        <v>2152</v>
      </c>
      <c r="C277" s="39">
        <v>9.1439999999999994E-2</v>
      </c>
      <c r="D277" s="41">
        <v>100.6</v>
      </c>
      <c r="E277" s="41">
        <v>100.9</v>
      </c>
      <c r="F277" s="41">
        <v>100.7</v>
      </c>
      <c r="G277" s="41">
        <v>101.4</v>
      </c>
      <c r="H277" s="41">
        <v>101.8</v>
      </c>
      <c r="I277" s="41">
        <v>101.1</v>
      </c>
      <c r="J277" s="41">
        <v>101.5</v>
      </c>
      <c r="K277" s="41">
        <v>102.3</v>
      </c>
      <c r="L277" s="41">
        <v>102.7</v>
      </c>
      <c r="M277" s="41">
        <v>102.6</v>
      </c>
      <c r="N277" s="41">
        <v>102.9</v>
      </c>
      <c r="O277" s="41">
        <v>102.6</v>
      </c>
      <c r="P277" s="41">
        <v>102.6</v>
      </c>
      <c r="Q277" s="41">
        <v>102.6</v>
      </c>
      <c r="R277" s="41">
        <v>102.7</v>
      </c>
      <c r="S277" s="41">
        <v>103.3</v>
      </c>
      <c r="T277" s="41">
        <v>103.1</v>
      </c>
      <c r="U277" s="41">
        <v>102.5</v>
      </c>
      <c r="V277" s="41">
        <v>104</v>
      </c>
      <c r="W277" s="41">
        <v>103.7</v>
      </c>
      <c r="X277" s="41">
        <v>103.6</v>
      </c>
      <c r="Y277" s="41">
        <v>103.2</v>
      </c>
      <c r="Z277" s="41">
        <v>103.3</v>
      </c>
      <c r="AA277" s="41">
        <v>103.1</v>
      </c>
      <c r="AB277" s="41">
        <v>103.3</v>
      </c>
      <c r="AC277" s="41">
        <v>103.3</v>
      </c>
      <c r="AD277" s="41">
        <v>104</v>
      </c>
      <c r="AE277" s="41">
        <v>104</v>
      </c>
      <c r="AF277" s="41">
        <v>104.1</v>
      </c>
      <c r="AG277" s="41">
        <v>104.2</v>
      </c>
      <c r="AH277" s="41">
        <v>103.9</v>
      </c>
      <c r="AI277" s="41">
        <v>104.9</v>
      </c>
      <c r="AJ277" s="41">
        <v>105.2</v>
      </c>
      <c r="AK277" s="41">
        <v>105.4</v>
      </c>
      <c r="AL277" s="41">
        <v>105.1</v>
      </c>
      <c r="AM277" s="41">
        <v>104.4</v>
      </c>
      <c r="AN277" s="41">
        <v>105.1</v>
      </c>
      <c r="AO277" s="41">
        <v>105.3</v>
      </c>
      <c r="AP277" s="41">
        <v>105.3</v>
      </c>
      <c r="AQ277" s="41">
        <v>105.6</v>
      </c>
      <c r="AR277" s="41">
        <v>105.9</v>
      </c>
      <c r="AS277" s="41">
        <v>106.7</v>
      </c>
      <c r="AT277" s="41">
        <v>109.8</v>
      </c>
      <c r="AU277" s="41">
        <v>110.9</v>
      </c>
      <c r="AV277" s="41">
        <v>109</v>
      </c>
      <c r="AW277" s="41">
        <v>108.6</v>
      </c>
      <c r="AX277" s="41">
        <v>108.1</v>
      </c>
      <c r="AY277" s="41">
        <v>107.3</v>
      </c>
      <c r="AZ277" s="41">
        <v>107.2</v>
      </c>
      <c r="BA277" s="41">
        <v>106.6</v>
      </c>
      <c r="BB277" s="41">
        <v>107.3</v>
      </c>
      <c r="BC277" s="41">
        <v>107.1</v>
      </c>
      <c r="BD277" s="41">
        <v>106.8</v>
      </c>
      <c r="BE277" s="41">
        <v>107.5</v>
      </c>
      <c r="BF277" s="41">
        <v>107</v>
      </c>
      <c r="BG277" s="41">
        <v>107</v>
      </c>
      <c r="BH277" s="41">
        <v>105.9</v>
      </c>
      <c r="BI277" s="41">
        <v>106.8</v>
      </c>
      <c r="BJ277" s="41">
        <v>107.4</v>
      </c>
      <c r="BK277" s="41">
        <v>106.7</v>
      </c>
      <c r="BL277" s="41">
        <v>106</v>
      </c>
      <c r="BM277" s="41">
        <v>105.5</v>
      </c>
      <c r="BN277" s="41">
        <v>105.6</v>
      </c>
      <c r="BO277" s="41">
        <v>106.1</v>
      </c>
      <c r="BP277" s="41">
        <v>105.4</v>
      </c>
      <c r="BQ277" s="41">
        <v>105.6</v>
      </c>
      <c r="BR277" s="41">
        <v>106.5</v>
      </c>
      <c r="BS277" s="41">
        <v>109.1</v>
      </c>
      <c r="BT277" s="41">
        <v>108.8</v>
      </c>
      <c r="BU277" s="41">
        <v>108.8</v>
      </c>
      <c r="BV277" s="41">
        <v>108.7</v>
      </c>
      <c r="BW277" s="41">
        <v>109.5</v>
      </c>
      <c r="BX277" s="41">
        <v>112.1</v>
      </c>
      <c r="BY277" s="41">
        <v>113.9</v>
      </c>
      <c r="BZ277" s="41">
        <v>115</v>
      </c>
      <c r="CA277" s="41">
        <v>114.6</v>
      </c>
      <c r="CB277" s="41">
        <v>116.9</v>
      </c>
      <c r="CC277" s="41">
        <v>117.6</v>
      </c>
      <c r="CD277" s="41">
        <v>117.4</v>
      </c>
      <c r="CE277" s="41">
        <v>117.6</v>
      </c>
      <c r="CF277" s="41">
        <v>117.9</v>
      </c>
      <c r="CG277" s="41">
        <v>119.4</v>
      </c>
      <c r="CH277" s="41">
        <v>120.3</v>
      </c>
      <c r="CI277" s="41">
        <v>119.9</v>
      </c>
      <c r="CJ277" s="41">
        <v>120.5</v>
      </c>
      <c r="CK277" s="41">
        <v>120.2</v>
      </c>
      <c r="CL277" s="41">
        <v>119.6</v>
      </c>
    </row>
    <row r="278" spans="1:90" x14ac:dyDescent="0.25">
      <c r="A278" s="38" t="s">
        <v>2153</v>
      </c>
      <c r="B278" s="38" t="s">
        <v>2154</v>
      </c>
      <c r="C278" s="39">
        <v>0.29416999999999999</v>
      </c>
      <c r="D278" s="41">
        <v>100.2</v>
      </c>
      <c r="E278" s="41">
        <v>98.8</v>
      </c>
      <c r="F278" s="41">
        <v>99.9</v>
      </c>
      <c r="G278" s="41">
        <v>101</v>
      </c>
      <c r="H278" s="41">
        <v>101.2</v>
      </c>
      <c r="I278" s="41">
        <v>101.9</v>
      </c>
      <c r="J278" s="41">
        <v>100.2</v>
      </c>
      <c r="K278" s="41">
        <v>102.3</v>
      </c>
      <c r="L278" s="41">
        <v>102.1</v>
      </c>
      <c r="M278" s="41">
        <v>102.5</v>
      </c>
      <c r="N278" s="41">
        <v>102.5</v>
      </c>
      <c r="O278" s="41">
        <v>102.2</v>
      </c>
      <c r="P278" s="41">
        <v>103.2</v>
      </c>
      <c r="Q278" s="41">
        <v>103.4</v>
      </c>
      <c r="R278" s="41">
        <v>103.3</v>
      </c>
      <c r="S278" s="41">
        <v>105</v>
      </c>
      <c r="T278" s="41">
        <v>104.8</v>
      </c>
      <c r="U278" s="41">
        <v>104.9</v>
      </c>
      <c r="V278" s="41">
        <v>105.7</v>
      </c>
      <c r="W278" s="41">
        <v>105.8</v>
      </c>
      <c r="X278" s="41">
        <v>106.3</v>
      </c>
      <c r="Y278" s="41">
        <v>106</v>
      </c>
      <c r="Z278" s="41">
        <v>105.8</v>
      </c>
      <c r="AA278" s="41">
        <v>106.6</v>
      </c>
      <c r="AB278" s="41">
        <v>107.3</v>
      </c>
      <c r="AC278" s="41">
        <v>105.6</v>
      </c>
      <c r="AD278" s="41">
        <v>105.8</v>
      </c>
      <c r="AE278" s="41">
        <v>107.3</v>
      </c>
      <c r="AF278" s="41">
        <v>106.9</v>
      </c>
      <c r="AG278" s="41">
        <v>106.7</v>
      </c>
      <c r="AH278" s="41">
        <v>106.8</v>
      </c>
      <c r="AI278" s="41">
        <v>107</v>
      </c>
      <c r="AJ278" s="41">
        <v>107</v>
      </c>
      <c r="AK278" s="41">
        <v>106.9</v>
      </c>
      <c r="AL278" s="41">
        <v>107.3</v>
      </c>
      <c r="AM278" s="41">
        <v>106.5</v>
      </c>
      <c r="AN278" s="41">
        <v>106.2</v>
      </c>
      <c r="AO278" s="41">
        <v>106.6</v>
      </c>
      <c r="AP278" s="41">
        <v>107</v>
      </c>
      <c r="AQ278" s="41">
        <v>107.7</v>
      </c>
      <c r="AR278" s="41">
        <v>107.2</v>
      </c>
      <c r="AS278" s="41">
        <v>107.3</v>
      </c>
      <c r="AT278" s="41">
        <v>107.3</v>
      </c>
      <c r="AU278" s="41">
        <v>108.9</v>
      </c>
      <c r="AV278" s="41">
        <v>108.7</v>
      </c>
      <c r="AW278" s="41">
        <v>108.9</v>
      </c>
      <c r="AX278" s="41">
        <v>109.7</v>
      </c>
      <c r="AY278" s="41">
        <v>109.7</v>
      </c>
      <c r="AZ278" s="41">
        <v>108.6</v>
      </c>
      <c r="BA278" s="41">
        <v>108.6</v>
      </c>
      <c r="BB278" s="41">
        <v>107.5</v>
      </c>
      <c r="BC278" s="41">
        <v>108.8</v>
      </c>
      <c r="BD278" s="41">
        <v>106.8</v>
      </c>
      <c r="BE278" s="41">
        <v>106.4</v>
      </c>
      <c r="BF278" s="41">
        <v>108.8</v>
      </c>
      <c r="BG278" s="41">
        <v>108.5</v>
      </c>
      <c r="BH278" s="41">
        <v>109.4</v>
      </c>
      <c r="BI278" s="41">
        <v>110</v>
      </c>
      <c r="BJ278" s="41">
        <v>110</v>
      </c>
      <c r="BK278" s="41">
        <v>111</v>
      </c>
      <c r="BL278" s="41">
        <v>110.4</v>
      </c>
      <c r="BM278" s="41">
        <v>112</v>
      </c>
      <c r="BN278" s="41">
        <v>110.1</v>
      </c>
      <c r="BO278" s="41">
        <v>113</v>
      </c>
      <c r="BP278" s="41">
        <v>113.3</v>
      </c>
      <c r="BQ278" s="41">
        <v>114.8</v>
      </c>
      <c r="BR278" s="41">
        <v>114.8</v>
      </c>
      <c r="BS278" s="41">
        <v>114.6</v>
      </c>
      <c r="BT278" s="41">
        <v>117.3</v>
      </c>
      <c r="BU278" s="41">
        <v>118.1</v>
      </c>
      <c r="BV278" s="41">
        <v>119.6</v>
      </c>
      <c r="BW278" s="41">
        <v>121.1</v>
      </c>
      <c r="BX278" s="41">
        <v>123.6</v>
      </c>
      <c r="BY278" s="41">
        <v>124.9</v>
      </c>
      <c r="BZ278" s="41">
        <v>124.6</v>
      </c>
      <c r="CA278" s="41">
        <v>126.3</v>
      </c>
      <c r="CB278" s="41">
        <v>127.3</v>
      </c>
      <c r="CC278" s="41">
        <v>130.5</v>
      </c>
      <c r="CD278" s="41">
        <v>132.6</v>
      </c>
      <c r="CE278" s="41">
        <v>135.4</v>
      </c>
      <c r="CF278" s="41">
        <v>132.69999999999999</v>
      </c>
      <c r="CG278" s="41">
        <v>133.6</v>
      </c>
      <c r="CH278" s="41">
        <v>134.6</v>
      </c>
      <c r="CI278" s="41">
        <v>134.6</v>
      </c>
      <c r="CJ278" s="41">
        <v>134.69999999999999</v>
      </c>
      <c r="CK278" s="41">
        <v>134.19999999999999</v>
      </c>
      <c r="CL278" s="41">
        <v>134.69999999999999</v>
      </c>
    </row>
    <row r="279" spans="1:90" x14ac:dyDescent="0.25">
      <c r="A279" s="38" t="s">
        <v>2155</v>
      </c>
      <c r="B279" s="38" t="s">
        <v>2156</v>
      </c>
      <c r="C279" s="39">
        <v>8.5099999999999995E-2</v>
      </c>
      <c r="D279" s="41">
        <v>98.9</v>
      </c>
      <c r="E279" s="41">
        <v>99.9</v>
      </c>
      <c r="F279" s="41">
        <v>99.9</v>
      </c>
      <c r="G279" s="41">
        <v>101.7</v>
      </c>
      <c r="H279" s="41">
        <v>101.9</v>
      </c>
      <c r="I279" s="41">
        <v>102</v>
      </c>
      <c r="J279" s="41">
        <v>101.7</v>
      </c>
      <c r="K279" s="41">
        <v>101.9</v>
      </c>
      <c r="L279" s="41">
        <v>100.7</v>
      </c>
      <c r="M279" s="41">
        <v>100.5</v>
      </c>
      <c r="N279" s="41">
        <v>100.6</v>
      </c>
      <c r="O279" s="41">
        <v>102.5</v>
      </c>
      <c r="P279" s="41">
        <v>103.2</v>
      </c>
      <c r="Q279" s="41">
        <v>103</v>
      </c>
      <c r="R279" s="41">
        <v>102.2</v>
      </c>
      <c r="S279" s="41">
        <v>104.8</v>
      </c>
      <c r="T279" s="41">
        <v>104.2</v>
      </c>
      <c r="U279" s="41">
        <v>104.1</v>
      </c>
      <c r="V279" s="41">
        <v>104.2</v>
      </c>
      <c r="W279" s="41">
        <v>104.1</v>
      </c>
      <c r="X279" s="41">
        <v>104.4</v>
      </c>
      <c r="Y279" s="41">
        <v>104.3</v>
      </c>
      <c r="Z279" s="41">
        <v>104.6</v>
      </c>
      <c r="AA279" s="41">
        <v>104.1</v>
      </c>
      <c r="AB279" s="41">
        <v>103.6</v>
      </c>
      <c r="AC279" s="41">
        <v>103.5</v>
      </c>
      <c r="AD279" s="41">
        <v>103.7</v>
      </c>
      <c r="AE279" s="41">
        <v>105.5</v>
      </c>
      <c r="AF279" s="41">
        <v>105.6</v>
      </c>
      <c r="AG279" s="41">
        <v>105.3</v>
      </c>
      <c r="AH279" s="41">
        <v>105.5</v>
      </c>
      <c r="AI279" s="41">
        <v>105.2</v>
      </c>
      <c r="AJ279" s="41">
        <v>105</v>
      </c>
      <c r="AK279" s="41">
        <v>105.2</v>
      </c>
      <c r="AL279" s="41">
        <v>105.8</v>
      </c>
      <c r="AM279" s="41">
        <v>106.2</v>
      </c>
      <c r="AN279" s="41">
        <v>104.8</v>
      </c>
      <c r="AO279" s="41">
        <v>104.6</v>
      </c>
      <c r="AP279" s="41">
        <v>105.4</v>
      </c>
      <c r="AQ279" s="41">
        <v>107.3</v>
      </c>
      <c r="AR279" s="41">
        <v>108.4</v>
      </c>
      <c r="AS279" s="41">
        <v>109.5</v>
      </c>
      <c r="AT279" s="41">
        <v>108.9</v>
      </c>
      <c r="AU279" s="41">
        <v>112.2</v>
      </c>
      <c r="AV279" s="41">
        <v>111.4</v>
      </c>
      <c r="AW279" s="41">
        <v>111.6</v>
      </c>
      <c r="AX279" s="41">
        <v>113.5</v>
      </c>
      <c r="AY279" s="41">
        <v>112.6</v>
      </c>
      <c r="AZ279" s="41">
        <v>107.9</v>
      </c>
      <c r="BA279" s="41">
        <v>107.7</v>
      </c>
      <c r="BB279" s="41">
        <v>106.4</v>
      </c>
      <c r="BC279" s="41">
        <v>106.1</v>
      </c>
      <c r="BD279" s="41">
        <v>107.4</v>
      </c>
      <c r="BE279" s="41">
        <v>108.6</v>
      </c>
      <c r="BF279" s="41">
        <v>109.6</v>
      </c>
      <c r="BG279" s="41">
        <v>110.9</v>
      </c>
      <c r="BH279" s="41">
        <v>111.6</v>
      </c>
      <c r="BI279" s="41">
        <v>111.1</v>
      </c>
      <c r="BJ279" s="41">
        <v>112.3</v>
      </c>
      <c r="BK279" s="41">
        <v>114.7</v>
      </c>
      <c r="BL279" s="41">
        <v>114.3</v>
      </c>
      <c r="BM279" s="41">
        <v>116.3</v>
      </c>
      <c r="BN279" s="41">
        <v>111.9</v>
      </c>
      <c r="BO279" s="41">
        <v>122</v>
      </c>
      <c r="BP279" s="41">
        <v>120.1</v>
      </c>
      <c r="BQ279" s="41">
        <v>125.2</v>
      </c>
      <c r="BR279" s="41">
        <v>125.1</v>
      </c>
      <c r="BS279" s="41">
        <v>124.7</v>
      </c>
      <c r="BT279" s="41">
        <v>133.6</v>
      </c>
      <c r="BU279" s="41">
        <v>136.19999999999999</v>
      </c>
      <c r="BV279" s="41">
        <v>141.30000000000001</v>
      </c>
      <c r="BW279" s="41">
        <v>146.5</v>
      </c>
      <c r="BX279" s="41">
        <v>143.4</v>
      </c>
      <c r="BY279" s="41">
        <v>144.80000000000001</v>
      </c>
      <c r="BZ279" s="41">
        <v>136</v>
      </c>
      <c r="CA279" s="41">
        <v>139.80000000000001</v>
      </c>
      <c r="CB279" s="41">
        <v>141.80000000000001</v>
      </c>
      <c r="CC279" s="41">
        <v>146.69999999999999</v>
      </c>
      <c r="CD279" s="41">
        <v>153.9</v>
      </c>
      <c r="CE279" s="41">
        <v>161.19999999999999</v>
      </c>
      <c r="CF279" s="41">
        <v>150.69999999999999</v>
      </c>
      <c r="CG279" s="41">
        <v>152.9</v>
      </c>
      <c r="CH279" s="41">
        <v>155.1</v>
      </c>
      <c r="CI279" s="41">
        <v>154.80000000000001</v>
      </c>
      <c r="CJ279" s="41">
        <v>152.9</v>
      </c>
      <c r="CK279" s="41">
        <v>152.6</v>
      </c>
      <c r="CL279" s="41">
        <v>154.30000000000001</v>
      </c>
    </row>
    <row r="280" spans="1:90" x14ac:dyDescent="0.25">
      <c r="A280" s="38" t="s">
        <v>2157</v>
      </c>
      <c r="B280" s="38" t="s">
        <v>2158</v>
      </c>
      <c r="C280" s="39">
        <v>4.2939999999999999E-2</v>
      </c>
      <c r="D280" s="41">
        <v>100.2</v>
      </c>
      <c r="E280" s="41">
        <v>100.3</v>
      </c>
      <c r="F280" s="41">
        <v>100.4</v>
      </c>
      <c r="G280" s="41">
        <v>101.3</v>
      </c>
      <c r="H280" s="41">
        <v>101.4</v>
      </c>
      <c r="I280" s="41">
        <v>101.4</v>
      </c>
      <c r="J280" s="41">
        <v>101.7</v>
      </c>
      <c r="K280" s="41">
        <v>101.9</v>
      </c>
      <c r="L280" s="41">
        <v>102.1</v>
      </c>
      <c r="M280" s="41">
        <v>102.5</v>
      </c>
      <c r="N280" s="41">
        <v>102.8</v>
      </c>
      <c r="O280" s="41">
        <v>101.8</v>
      </c>
      <c r="P280" s="41">
        <v>103</v>
      </c>
      <c r="Q280" s="41">
        <v>103.2</v>
      </c>
      <c r="R280" s="41">
        <v>103.5</v>
      </c>
      <c r="S280" s="41">
        <v>104.6</v>
      </c>
      <c r="T280" s="41">
        <v>104.6</v>
      </c>
      <c r="U280" s="41">
        <v>105.5</v>
      </c>
      <c r="V280" s="41">
        <v>105.5</v>
      </c>
      <c r="W280" s="41">
        <v>105.6</v>
      </c>
      <c r="X280" s="41">
        <v>105.6</v>
      </c>
      <c r="Y280" s="41">
        <v>105.8</v>
      </c>
      <c r="Z280" s="41">
        <v>105.8</v>
      </c>
      <c r="AA280" s="41">
        <v>105.8</v>
      </c>
      <c r="AB280" s="41">
        <v>105.1</v>
      </c>
      <c r="AC280" s="41">
        <v>105.1</v>
      </c>
      <c r="AD280" s="41">
        <v>105.2</v>
      </c>
      <c r="AE280" s="41">
        <v>104.2</v>
      </c>
      <c r="AF280" s="41">
        <v>104.1</v>
      </c>
      <c r="AG280" s="41">
        <v>103.9</v>
      </c>
      <c r="AH280" s="41">
        <v>103.8</v>
      </c>
      <c r="AI280" s="41">
        <v>103.8</v>
      </c>
      <c r="AJ280" s="41">
        <v>103.4</v>
      </c>
      <c r="AK280" s="41">
        <v>104.2</v>
      </c>
      <c r="AL280" s="41">
        <v>104.2</v>
      </c>
      <c r="AM280" s="41">
        <v>104.3</v>
      </c>
      <c r="AN280" s="41">
        <v>104.4</v>
      </c>
      <c r="AO280" s="41">
        <v>104.5</v>
      </c>
      <c r="AP280" s="41">
        <v>104.6</v>
      </c>
      <c r="AQ280" s="41">
        <v>104.6</v>
      </c>
      <c r="AR280" s="41">
        <v>104.6</v>
      </c>
      <c r="AS280" s="41">
        <v>104.6</v>
      </c>
      <c r="AT280" s="41">
        <v>104.4</v>
      </c>
      <c r="AU280" s="41">
        <v>104.2</v>
      </c>
      <c r="AV280" s="41">
        <v>104.3</v>
      </c>
      <c r="AW280" s="41">
        <v>104.4</v>
      </c>
      <c r="AX280" s="41">
        <v>105.9</v>
      </c>
      <c r="AY280" s="41">
        <v>107.8</v>
      </c>
      <c r="AZ280" s="41">
        <v>110</v>
      </c>
      <c r="BA280" s="41">
        <v>110.8</v>
      </c>
      <c r="BB280" s="41">
        <v>105</v>
      </c>
      <c r="BC280" s="41">
        <v>109.6</v>
      </c>
      <c r="BD280" s="41">
        <v>104.5</v>
      </c>
      <c r="BE280" s="41">
        <v>105.6</v>
      </c>
      <c r="BF280" s="41">
        <v>111.7</v>
      </c>
      <c r="BG280" s="41">
        <v>106.7</v>
      </c>
      <c r="BH280" s="41">
        <v>107.4</v>
      </c>
      <c r="BI280" s="41">
        <v>110.6</v>
      </c>
      <c r="BJ280" s="41">
        <v>107</v>
      </c>
      <c r="BK280" s="41">
        <v>108</v>
      </c>
      <c r="BL280" s="41">
        <v>107.7</v>
      </c>
      <c r="BM280" s="41">
        <v>104.7</v>
      </c>
      <c r="BN280" s="41">
        <v>106</v>
      </c>
      <c r="BO280" s="41">
        <v>105.1</v>
      </c>
      <c r="BP280" s="41">
        <v>105</v>
      </c>
      <c r="BQ280" s="41">
        <v>104.8</v>
      </c>
      <c r="BR280" s="41">
        <v>104.8</v>
      </c>
      <c r="BS280" s="41">
        <v>104.8</v>
      </c>
      <c r="BT280" s="41">
        <v>104.8</v>
      </c>
      <c r="BU280" s="41">
        <v>104.8</v>
      </c>
      <c r="BV280" s="41">
        <v>104.8</v>
      </c>
      <c r="BW280" s="41">
        <v>104.8</v>
      </c>
      <c r="BX280" s="41">
        <v>109</v>
      </c>
      <c r="BY280" s="41">
        <v>111.8</v>
      </c>
      <c r="BZ280" s="41">
        <v>110.8</v>
      </c>
      <c r="CA280" s="41">
        <v>110</v>
      </c>
      <c r="CB280" s="41">
        <v>110.8</v>
      </c>
      <c r="CC280" s="41">
        <v>111.7</v>
      </c>
      <c r="CD280" s="41">
        <v>111.9</v>
      </c>
      <c r="CE280" s="41">
        <v>111.9</v>
      </c>
      <c r="CF280" s="41">
        <v>111.8</v>
      </c>
      <c r="CG280" s="41">
        <v>111.5</v>
      </c>
      <c r="CH280" s="41">
        <v>111.5</v>
      </c>
      <c r="CI280" s="41">
        <v>110.9</v>
      </c>
      <c r="CJ280" s="41">
        <v>111.2</v>
      </c>
      <c r="CK280" s="41">
        <v>111.5</v>
      </c>
      <c r="CL280" s="41">
        <v>111.5</v>
      </c>
    </row>
    <row r="281" spans="1:90" x14ac:dyDescent="0.25">
      <c r="A281" s="38" t="s">
        <v>2159</v>
      </c>
      <c r="B281" s="38" t="s">
        <v>2160</v>
      </c>
      <c r="C281" s="39">
        <v>1.7819999999999999E-2</v>
      </c>
      <c r="D281" s="41">
        <v>100.2</v>
      </c>
      <c r="E281" s="41">
        <v>101.1</v>
      </c>
      <c r="F281" s="41">
        <v>102</v>
      </c>
      <c r="G281" s="41">
        <v>103.4</v>
      </c>
      <c r="H281" s="41">
        <v>102</v>
      </c>
      <c r="I281" s="41">
        <v>102</v>
      </c>
      <c r="J281" s="41">
        <v>102</v>
      </c>
      <c r="K281" s="41">
        <v>102</v>
      </c>
      <c r="L281" s="41">
        <v>103.2</v>
      </c>
      <c r="M281" s="41">
        <v>102.2</v>
      </c>
      <c r="N281" s="41">
        <v>100.4</v>
      </c>
      <c r="O281" s="41">
        <v>100.4</v>
      </c>
      <c r="P281" s="41">
        <v>102.4</v>
      </c>
      <c r="Q281" s="41">
        <v>104</v>
      </c>
      <c r="R281" s="41">
        <v>105.7</v>
      </c>
      <c r="S281" s="41">
        <v>107</v>
      </c>
      <c r="T281" s="41">
        <v>106</v>
      </c>
      <c r="U281" s="41">
        <v>106</v>
      </c>
      <c r="V281" s="41">
        <v>106</v>
      </c>
      <c r="W281" s="41">
        <v>106</v>
      </c>
      <c r="X281" s="41">
        <v>106</v>
      </c>
      <c r="Y281" s="41">
        <v>104.7</v>
      </c>
      <c r="Z281" s="41">
        <v>103</v>
      </c>
      <c r="AA281" s="41">
        <v>103</v>
      </c>
      <c r="AB281" s="41">
        <v>106.7</v>
      </c>
      <c r="AC281" s="41">
        <v>106.7</v>
      </c>
      <c r="AD281" s="41">
        <v>110</v>
      </c>
      <c r="AE281" s="41">
        <v>112</v>
      </c>
      <c r="AF281" s="41">
        <v>112</v>
      </c>
      <c r="AG281" s="41">
        <v>110.3</v>
      </c>
      <c r="AH281" s="41">
        <v>110.8</v>
      </c>
      <c r="AI281" s="41">
        <v>110.8</v>
      </c>
      <c r="AJ281" s="41">
        <v>110.8</v>
      </c>
      <c r="AK281" s="41">
        <v>109.4</v>
      </c>
      <c r="AL281" s="41">
        <v>107.7</v>
      </c>
      <c r="AM281" s="41">
        <v>107.7</v>
      </c>
      <c r="AN281" s="41">
        <v>107.7</v>
      </c>
      <c r="AO281" s="41">
        <v>111.2</v>
      </c>
      <c r="AP281" s="41">
        <v>114.5</v>
      </c>
      <c r="AQ281" s="41">
        <v>116.2</v>
      </c>
      <c r="AR281" s="41">
        <v>107.2</v>
      </c>
      <c r="AS281" s="41">
        <v>104.6</v>
      </c>
      <c r="AT281" s="41">
        <v>105.2</v>
      </c>
      <c r="AU281" s="41">
        <v>105.9</v>
      </c>
      <c r="AV281" s="41">
        <v>105.6</v>
      </c>
      <c r="AW281" s="41">
        <v>106.5</v>
      </c>
      <c r="AX281" s="41">
        <v>107.2</v>
      </c>
      <c r="AY281" s="41">
        <v>107.2</v>
      </c>
      <c r="AZ281" s="41">
        <v>105.2</v>
      </c>
      <c r="BA281" s="41">
        <v>105.2</v>
      </c>
      <c r="BB281" s="41">
        <v>105.2</v>
      </c>
      <c r="BC281" s="41">
        <v>104.4</v>
      </c>
      <c r="BD281" s="41">
        <v>104.4</v>
      </c>
      <c r="BE281" s="41">
        <v>104.4</v>
      </c>
      <c r="BF281" s="41">
        <v>104.4</v>
      </c>
      <c r="BG281" s="41">
        <v>104.4</v>
      </c>
      <c r="BH281" s="41">
        <v>102.1</v>
      </c>
      <c r="BI281" s="41">
        <v>100.4</v>
      </c>
      <c r="BJ281" s="41">
        <v>100.3</v>
      </c>
      <c r="BK281" s="41">
        <v>101.1</v>
      </c>
      <c r="BL281" s="41">
        <v>108.2</v>
      </c>
      <c r="BM281" s="41">
        <v>109</v>
      </c>
      <c r="BN281" s="41">
        <v>108.9</v>
      </c>
      <c r="BO281" s="41">
        <v>111.8</v>
      </c>
      <c r="BP281" s="41">
        <v>109</v>
      </c>
      <c r="BQ281" s="41">
        <v>109.3</v>
      </c>
      <c r="BR281" s="41">
        <v>109.3</v>
      </c>
      <c r="BS281" s="41">
        <v>109.3</v>
      </c>
      <c r="BT281" s="41">
        <v>110</v>
      </c>
      <c r="BU281" s="41">
        <v>110</v>
      </c>
      <c r="BV281" s="41">
        <v>110</v>
      </c>
      <c r="BW281" s="41">
        <v>110</v>
      </c>
      <c r="BX281" s="41">
        <v>111.5</v>
      </c>
      <c r="BY281" s="41">
        <v>113</v>
      </c>
      <c r="BZ281" s="41">
        <v>117</v>
      </c>
      <c r="CA281" s="41">
        <v>110.2</v>
      </c>
      <c r="CB281" s="41">
        <v>112.7</v>
      </c>
      <c r="CC281" s="41">
        <v>112.7</v>
      </c>
      <c r="CD281" s="41">
        <v>113.2</v>
      </c>
      <c r="CE281" s="41">
        <v>115.3</v>
      </c>
      <c r="CF281" s="41">
        <v>115.8</v>
      </c>
      <c r="CG281" s="41">
        <v>116.2</v>
      </c>
      <c r="CH281" s="41">
        <v>117.3</v>
      </c>
      <c r="CI281" s="41">
        <v>118.5</v>
      </c>
      <c r="CJ281" s="41">
        <v>120</v>
      </c>
      <c r="CK281" s="41">
        <v>124</v>
      </c>
      <c r="CL281" s="41">
        <v>124.2</v>
      </c>
    </row>
    <row r="282" spans="1:90" x14ac:dyDescent="0.25">
      <c r="A282" s="38" t="s">
        <v>2161</v>
      </c>
      <c r="B282" s="38" t="s">
        <v>2162</v>
      </c>
      <c r="C282" s="39">
        <v>2.1219999999999999E-2</v>
      </c>
      <c r="D282" s="41">
        <v>100.1</v>
      </c>
      <c r="E282" s="41">
        <v>99.1</v>
      </c>
      <c r="F282" s="41">
        <v>100</v>
      </c>
      <c r="G282" s="41">
        <v>101.2</v>
      </c>
      <c r="H282" s="41">
        <v>100.4</v>
      </c>
      <c r="I282" s="41">
        <v>100.9</v>
      </c>
      <c r="J282" s="41">
        <v>99.8</v>
      </c>
      <c r="K282" s="41">
        <v>100.1</v>
      </c>
      <c r="L282" s="41">
        <v>100.3</v>
      </c>
      <c r="M282" s="41">
        <v>100</v>
      </c>
      <c r="N282" s="41">
        <v>100</v>
      </c>
      <c r="O282" s="41">
        <v>100.4</v>
      </c>
      <c r="P282" s="41">
        <v>100.9</v>
      </c>
      <c r="Q282" s="41">
        <v>101.5</v>
      </c>
      <c r="R282" s="41">
        <v>101.6</v>
      </c>
      <c r="S282" s="41">
        <v>103.3</v>
      </c>
      <c r="T282" s="41">
        <v>103.8</v>
      </c>
      <c r="U282" s="41">
        <v>105.7</v>
      </c>
      <c r="V282" s="41">
        <v>106.4</v>
      </c>
      <c r="W282" s="41">
        <v>105.2</v>
      </c>
      <c r="X282" s="41">
        <v>105.5</v>
      </c>
      <c r="Y282" s="41">
        <v>104.9</v>
      </c>
      <c r="Z282" s="41">
        <v>105.5</v>
      </c>
      <c r="AA282" s="41">
        <v>105</v>
      </c>
      <c r="AB282" s="41">
        <v>105.7</v>
      </c>
      <c r="AC282" s="41">
        <v>105.9</v>
      </c>
      <c r="AD282" s="41">
        <v>105.6</v>
      </c>
      <c r="AE282" s="41">
        <v>107.7</v>
      </c>
      <c r="AF282" s="41">
        <v>109.7</v>
      </c>
      <c r="AG282" s="41">
        <v>108.8</v>
      </c>
      <c r="AH282" s="41">
        <v>109.2</v>
      </c>
      <c r="AI282" s="41">
        <v>109.2</v>
      </c>
      <c r="AJ282" s="41">
        <v>108.9</v>
      </c>
      <c r="AK282" s="41">
        <v>109.8</v>
      </c>
      <c r="AL282" s="41">
        <v>110.9</v>
      </c>
      <c r="AM282" s="41">
        <v>109.9</v>
      </c>
      <c r="AN282" s="41">
        <v>110.4</v>
      </c>
      <c r="AO282" s="41">
        <v>113.3</v>
      </c>
      <c r="AP282" s="41">
        <v>112.7</v>
      </c>
      <c r="AQ282" s="41">
        <v>113.6</v>
      </c>
      <c r="AR282" s="41">
        <v>114.4</v>
      </c>
      <c r="AS282" s="41">
        <v>111.8</v>
      </c>
      <c r="AT282" s="41">
        <v>114.3</v>
      </c>
      <c r="AU282" s="41">
        <v>120.5</v>
      </c>
      <c r="AV282" s="41">
        <v>120.5</v>
      </c>
      <c r="AW282" s="41">
        <v>120.5</v>
      </c>
      <c r="AX282" s="41">
        <v>120.5</v>
      </c>
      <c r="AY282" s="41">
        <v>120.5</v>
      </c>
      <c r="AZ282" s="41">
        <v>110.4</v>
      </c>
      <c r="BA282" s="41">
        <v>110.4</v>
      </c>
      <c r="BB282" s="41">
        <v>110.4</v>
      </c>
      <c r="BC282" s="41">
        <v>111</v>
      </c>
      <c r="BD282" s="41">
        <v>111</v>
      </c>
      <c r="BE282" s="41">
        <v>111</v>
      </c>
      <c r="BF282" s="41">
        <v>111</v>
      </c>
      <c r="BG282" s="41">
        <v>111</v>
      </c>
      <c r="BH282" s="41">
        <v>111</v>
      </c>
      <c r="BI282" s="41">
        <v>111</v>
      </c>
      <c r="BJ282" s="41">
        <v>110.4</v>
      </c>
      <c r="BK282" s="41">
        <v>111.1</v>
      </c>
      <c r="BL282" s="41">
        <v>113.3</v>
      </c>
      <c r="BM282" s="41">
        <v>113.3</v>
      </c>
      <c r="BN282" s="41">
        <v>102.9</v>
      </c>
      <c r="BO282" s="41">
        <v>98.4</v>
      </c>
      <c r="BP282" s="41">
        <v>107.2</v>
      </c>
      <c r="BQ282" s="41">
        <v>107.2</v>
      </c>
      <c r="BR282" s="41">
        <v>107.2</v>
      </c>
      <c r="BS282" s="41">
        <v>107.2</v>
      </c>
      <c r="BT282" s="41">
        <v>107.2</v>
      </c>
      <c r="BU282" s="41">
        <v>107.2</v>
      </c>
      <c r="BV282" s="41">
        <v>107.2</v>
      </c>
      <c r="BW282" s="41">
        <v>107.2</v>
      </c>
      <c r="BX282" s="41">
        <v>108.5</v>
      </c>
      <c r="BY282" s="41">
        <v>103.5</v>
      </c>
      <c r="BZ282" s="41">
        <v>106.2</v>
      </c>
      <c r="CA282" s="41">
        <v>115.8</v>
      </c>
      <c r="CB282" s="41">
        <v>115.8</v>
      </c>
      <c r="CC282" s="41">
        <v>119.7</v>
      </c>
      <c r="CD282" s="41">
        <v>119.7</v>
      </c>
      <c r="CE282" s="41">
        <v>118.9</v>
      </c>
      <c r="CF282" s="41">
        <v>120.3</v>
      </c>
      <c r="CG282" s="41">
        <v>120.5</v>
      </c>
      <c r="CH282" s="41">
        <v>120.6</v>
      </c>
      <c r="CI282" s="41">
        <v>121.2</v>
      </c>
      <c r="CJ282" s="41">
        <v>121.3</v>
      </c>
      <c r="CK282" s="41">
        <v>121.5</v>
      </c>
      <c r="CL282" s="41">
        <v>121.5</v>
      </c>
    </row>
    <row r="283" spans="1:90" x14ac:dyDescent="0.25">
      <c r="A283" s="38" t="s">
        <v>2163</v>
      </c>
      <c r="B283" s="38" t="s">
        <v>2164</v>
      </c>
      <c r="C283" s="39">
        <v>1.324E-2</v>
      </c>
      <c r="D283" s="41">
        <v>100.3</v>
      </c>
      <c r="E283" s="41">
        <v>100.3</v>
      </c>
      <c r="F283" s="41">
        <v>100.3</v>
      </c>
      <c r="G283" s="41">
        <v>103.5</v>
      </c>
      <c r="H283" s="41">
        <v>103.5</v>
      </c>
      <c r="I283" s="41">
        <v>103.5</v>
      </c>
      <c r="J283" s="41">
        <v>103.5</v>
      </c>
      <c r="K283" s="41">
        <v>103.5</v>
      </c>
      <c r="L283" s="41">
        <v>103.5</v>
      </c>
      <c r="M283" s="41">
        <v>103.5</v>
      </c>
      <c r="N283" s="41">
        <v>103.5</v>
      </c>
      <c r="O283" s="41">
        <v>103.5</v>
      </c>
      <c r="P283" s="41">
        <v>105.8</v>
      </c>
      <c r="Q283" s="41">
        <v>105.8</v>
      </c>
      <c r="R283" s="41">
        <v>105.8</v>
      </c>
      <c r="S283" s="41">
        <v>107.5</v>
      </c>
      <c r="T283" s="41">
        <v>107.5</v>
      </c>
      <c r="U283" s="41">
        <v>109.7</v>
      </c>
      <c r="V283" s="41">
        <v>109.7</v>
      </c>
      <c r="W283" s="41">
        <v>109.7</v>
      </c>
      <c r="X283" s="41">
        <v>109.7</v>
      </c>
      <c r="Y283" s="41">
        <v>109.7</v>
      </c>
      <c r="Z283" s="41">
        <v>109.7</v>
      </c>
      <c r="AA283" s="41">
        <v>109.7</v>
      </c>
      <c r="AB283" s="41">
        <v>112.1</v>
      </c>
      <c r="AC283" s="41">
        <v>112.1</v>
      </c>
      <c r="AD283" s="41">
        <v>112.1</v>
      </c>
      <c r="AE283" s="41">
        <v>113.5</v>
      </c>
      <c r="AF283" s="41">
        <v>113.5</v>
      </c>
      <c r="AG283" s="41">
        <v>113.5</v>
      </c>
      <c r="AH283" s="41">
        <v>113.9</v>
      </c>
      <c r="AI283" s="41">
        <v>113.9</v>
      </c>
      <c r="AJ283" s="41">
        <v>113.9</v>
      </c>
      <c r="AK283" s="41">
        <v>113.9</v>
      </c>
      <c r="AL283" s="41">
        <v>113.9</v>
      </c>
      <c r="AM283" s="41">
        <v>113.9</v>
      </c>
      <c r="AN283" s="41">
        <v>111.6</v>
      </c>
      <c r="AO283" s="41">
        <v>111.6</v>
      </c>
      <c r="AP283" s="41">
        <v>111.6</v>
      </c>
      <c r="AQ283" s="41">
        <v>111.6</v>
      </c>
      <c r="AR283" s="41">
        <v>111.7</v>
      </c>
      <c r="AS283" s="41">
        <v>113.1</v>
      </c>
      <c r="AT283" s="41">
        <v>113.1</v>
      </c>
      <c r="AU283" s="41">
        <v>113.1</v>
      </c>
      <c r="AV283" s="41">
        <v>113.1</v>
      </c>
      <c r="AW283" s="41">
        <v>113.1</v>
      </c>
      <c r="AX283" s="41">
        <v>113.1</v>
      </c>
      <c r="AY283" s="41">
        <v>113.1</v>
      </c>
      <c r="AZ283" s="41">
        <v>113.7</v>
      </c>
      <c r="BA283" s="41">
        <v>114.1</v>
      </c>
      <c r="BB283" s="41">
        <v>115.4</v>
      </c>
      <c r="BC283" s="41">
        <v>115.1</v>
      </c>
      <c r="BD283" s="41">
        <v>115.1</v>
      </c>
      <c r="BE283" s="41">
        <v>115.1</v>
      </c>
      <c r="BF283" s="41">
        <v>115.1</v>
      </c>
      <c r="BG283" s="41">
        <v>115.1</v>
      </c>
      <c r="BH283" s="41">
        <v>115.1</v>
      </c>
      <c r="BI283" s="41">
        <v>114.6</v>
      </c>
      <c r="BJ283" s="41">
        <v>115.3</v>
      </c>
      <c r="BK283" s="41">
        <v>116.2</v>
      </c>
      <c r="BL283" s="41">
        <v>117.6</v>
      </c>
      <c r="BM283" s="41">
        <v>117.6</v>
      </c>
      <c r="BN283" s="41">
        <v>117.6</v>
      </c>
      <c r="BO283" s="41">
        <v>117.6</v>
      </c>
      <c r="BP283" s="41">
        <v>117.6</v>
      </c>
      <c r="BQ283" s="41">
        <v>117.6</v>
      </c>
      <c r="BR283" s="41">
        <v>117.6</v>
      </c>
      <c r="BS283" s="41">
        <v>117.6</v>
      </c>
      <c r="BT283" s="41">
        <v>117.6</v>
      </c>
      <c r="BU283" s="41">
        <v>120</v>
      </c>
      <c r="BV283" s="41">
        <v>120</v>
      </c>
      <c r="BW283" s="41">
        <v>120</v>
      </c>
      <c r="BX283" s="41">
        <v>118.1</v>
      </c>
      <c r="BY283" s="41">
        <v>118.2</v>
      </c>
      <c r="BZ283" s="41">
        <v>118.8</v>
      </c>
      <c r="CA283" s="41">
        <v>122.7</v>
      </c>
      <c r="CB283" s="41">
        <v>123.3</v>
      </c>
      <c r="CC283" s="41">
        <v>126.1</v>
      </c>
      <c r="CD283" s="41">
        <v>126.3</v>
      </c>
      <c r="CE283" s="41">
        <v>126.3</v>
      </c>
      <c r="CF283" s="41">
        <v>126.3</v>
      </c>
      <c r="CG283" s="41">
        <v>126.3</v>
      </c>
      <c r="CH283" s="41">
        <v>126.3</v>
      </c>
      <c r="CI283" s="41">
        <v>128.1</v>
      </c>
      <c r="CJ283" s="41">
        <v>130</v>
      </c>
      <c r="CK283" s="41">
        <v>130</v>
      </c>
      <c r="CL283" s="41">
        <v>130</v>
      </c>
    </row>
    <row r="284" spans="1:90" x14ac:dyDescent="0.25">
      <c r="A284" s="38" t="s">
        <v>2165</v>
      </c>
      <c r="B284" s="38" t="s">
        <v>2166</v>
      </c>
      <c r="C284" s="39">
        <v>8.029E-2</v>
      </c>
      <c r="D284" s="41">
        <v>101.6</v>
      </c>
      <c r="E284" s="41">
        <v>95.7</v>
      </c>
      <c r="F284" s="41">
        <v>99.2</v>
      </c>
      <c r="G284" s="41">
        <v>99.5</v>
      </c>
      <c r="H284" s="41">
        <v>100.4</v>
      </c>
      <c r="I284" s="41">
        <v>102.9</v>
      </c>
      <c r="J284" s="41">
        <v>96.6</v>
      </c>
      <c r="K284" s="41">
        <v>103.4</v>
      </c>
      <c r="L284" s="41">
        <v>103.4</v>
      </c>
      <c r="M284" s="41">
        <v>105.4</v>
      </c>
      <c r="N284" s="41">
        <v>105.4</v>
      </c>
      <c r="O284" s="41">
        <v>102.8</v>
      </c>
      <c r="P284" s="41">
        <v>104.2</v>
      </c>
      <c r="Q284" s="41">
        <v>104.2</v>
      </c>
      <c r="R284" s="41">
        <v>104.2</v>
      </c>
      <c r="S284" s="41">
        <v>105.8</v>
      </c>
      <c r="T284" s="41">
        <v>105.8</v>
      </c>
      <c r="U284" s="41">
        <v>104.4</v>
      </c>
      <c r="V284" s="41">
        <v>107</v>
      </c>
      <c r="W284" s="41">
        <v>108.1</v>
      </c>
      <c r="X284" s="41">
        <v>109.4</v>
      </c>
      <c r="Y284" s="41">
        <v>108.9</v>
      </c>
      <c r="Z284" s="41">
        <v>107.8</v>
      </c>
      <c r="AA284" s="41">
        <v>111.5</v>
      </c>
      <c r="AB284" s="41">
        <v>113.3</v>
      </c>
      <c r="AC284" s="41">
        <v>107</v>
      </c>
      <c r="AD284" s="41">
        <v>106.8</v>
      </c>
      <c r="AE284" s="41">
        <v>110.1</v>
      </c>
      <c r="AF284" s="41">
        <v>107.8</v>
      </c>
      <c r="AG284" s="41">
        <v>107.9</v>
      </c>
      <c r="AH284" s="41">
        <v>108.2</v>
      </c>
      <c r="AI284" s="41">
        <v>109.2</v>
      </c>
      <c r="AJ284" s="41">
        <v>109.9</v>
      </c>
      <c r="AK284" s="41">
        <v>108.7</v>
      </c>
      <c r="AL284" s="41">
        <v>109.7</v>
      </c>
      <c r="AM284" s="41">
        <v>106.6</v>
      </c>
      <c r="AN284" s="41">
        <v>107.1</v>
      </c>
      <c r="AO284" s="41">
        <v>107.1</v>
      </c>
      <c r="AP284" s="41">
        <v>107.1</v>
      </c>
      <c r="AQ284" s="41">
        <v>107.1</v>
      </c>
      <c r="AR284" s="41">
        <v>107.1</v>
      </c>
      <c r="AS284" s="41">
        <v>107.1</v>
      </c>
      <c r="AT284" s="41">
        <v>107.3</v>
      </c>
      <c r="AU284" s="41">
        <v>107.8</v>
      </c>
      <c r="AV284" s="41">
        <v>107.8</v>
      </c>
      <c r="AW284" s="41">
        <v>108.1</v>
      </c>
      <c r="AX284" s="41">
        <v>108.1</v>
      </c>
      <c r="AY284" s="41">
        <v>108.1</v>
      </c>
      <c r="AZ284" s="41">
        <v>110</v>
      </c>
      <c r="BA284" s="41">
        <v>110</v>
      </c>
      <c r="BB284" s="41">
        <v>109.9</v>
      </c>
      <c r="BC284" s="41">
        <v>113.2</v>
      </c>
      <c r="BD284" s="41">
        <v>107.4</v>
      </c>
      <c r="BE284" s="41">
        <v>103.9</v>
      </c>
      <c r="BF284" s="41">
        <v>108.7</v>
      </c>
      <c r="BG284" s="41">
        <v>108.8</v>
      </c>
      <c r="BH284" s="41">
        <v>111.5</v>
      </c>
      <c r="BI284" s="41">
        <v>113.1</v>
      </c>
      <c r="BJ284" s="41">
        <v>113.4</v>
      </c>
      <c r="BK284" s="41">
        <v>115.4</v>
      </c>
      <c r="BL284" s="41">
        <v>111.9</v>
      </c>
      <c r="BM284" s="41">
        <v>111.9</v>
      </c>
      <c r="BN284" s="41">
        <v>111.8</v>
      </c>
      <c r="BO284" s="41">
        <v>112.6</v>
      </c>
      <c r="BP284" s="41">
        <v>113.9</v>
      </c>
      <c r="BQ284" s="41">
        <v>113.9</v>
      </c>
      <c r="BR284" s="41">
        <v>113.9</v>
      </c>
      <c r="BS284" s="41">
        <v>113.9</v>
      </c>
      <c r="BT284" s="41">
        <v>113.9</v>
      </c>
      <c r="BU284" s="41">
        <v>113.9</v>
      </c>
      <c r="BV284" s="41">
        <v>113.9</v>
      </c>
      <c r="BW284" s="41">
        <v>113.9</v>
      </c>
      <c r="BX284" s="41">
        <v>123</v>
      </c>
      <c r="BY284" s="41">
        <v>125</v>
      </c>
      <c r="BZ284" s="41">
        <v>132</v>
      </c>
      <c r="CA284" s="41">
        <v>132.80000000000001</v>
      </c>
      <c r="CB284" s="41">
        <v>132.9</v>
      </c>
      <c r="CC284" s="41">
        <v>137.19999999999999</v>
      </c>
      <c r="CD284" s="41">
        <v>137</v>
      </c>
      <c r="CE284" s="41">
        <v>139.4</v>
      </c>
      <c r="CF284" s="41">
        <v>140.19999999999999</v>
      </c>
      <c r="CG284" s="41">
        <v>140.80000000000001</v>
      </c>
      <c r="CH284" s="41">
        <v>141.19999999999999</v>
      </c>
      <c r="CI284" s="41">
        <v>141.30000000000001</v>
      </c>
      <c r="CJ284" s="41">
        <v>142</v>
      </c>
      <c r="CK284" s="41">
        <v>139.30000000000001</v>
      </c>
      <c r="CL284" s="41">
        <v>139</v>
      </c>
    </row>
    <row r="285" spans="1:90" x14ac:dyDescent="0.25">
      <c r="A285" s="38" t="s">
        <v>2167</v>
      </c>
      <c r="B285" s="38" t="s">
        <v>2168</v>
      </c>
      <c r="C285" s="39">
        <v>1.6789999999999999E-2</v>
      </c>
      <c r="D285" s="41">
        <v>100</v>
      </c>
      <c r="E285" s="41">
        <v>100</v>
      </c>
      <c r="F285" s="41">
        <v>100</v>
      </c>
      <c r="G285" s="41">
        <v>100.8</v>
      </c>
      <c r="H285" s="41">
        <v>100.8</v>
      </c>
      <c r="I285" s="41">
        <v>100.7</v>
      </c>
      <c r="J285" s="41">
        <v>102.2</v>
      </c>
      <c r="K285" s="41">
        <v>104.4</v>
      </c>
      <c r="L285" s="41">
        <v>104.4</v>
      </c>
      <c r="M285" s="41">
        <v>104.4</v>
      </c>
      <c r="N285" s="41">
        <v>104.4</v>
      </c>
      <c r="O285" s="41">
        <v>104.5</v>
      </c>
      <c r="P285" s="41">
        <v>104.5</v>
      </c>
      <c r="Q285" s="41">
        <v>104.5</v>
      </c>
      <c r="R285" s="41">
        <v>104.5</v>
      </c>
      <c r="S285" s="41">
        <v>106.6</v>
      </c>
      <c r="T285" s="41">
        <v>106.6</v>
      </c>
      <c r="U285" s="41">
        <v>106.6</v>
      </c>
      <c r="V285" s="41">
        <v>106.1</v>
      </c>
      <c r="W285" s="41">
        <v>106.1</v>
      </c>
      <c r="X285" s="41">
        <v>106.1</v>
      </c>
      <c r="Y285" s="41">
        <v>106.1</v>
      </c>
      <c r="Z285" s="41">
        <v>106.1</v>
      </c>
      <c r="AA285" s="41">
        <v>106.5</v>
      </c>
      <c r="AB285" s="41">
        <v>106.5</v>
      </c>
      <c r="AC285" s="41">
        <v>106.5</v>
      </c>
      <c r="AD285" s="41">
        <v>106.9</v>
      </c>
      <c r="AE285" s="41">
        <v>108.7</v>
      </c>
      <c r="AF285" s="41">
        <v>108.7</v>
      </c>
      <c r="AG285" s="41">
        <v>108.7</v>
      </c>
      <c r="AH285" s="41">
        <v>108.7</v>
      </c>
      <c r="AI285" s="41">
        <v>108.1</v>
      </c>
      <c r="AJ285" s="41">
        <v>108.1</v>
      </c>
      <c r="AK285" s="41">
        <v>108.1</v>
      </c>
      <c r="AL285" s="41">
        <v>108.1</v>
      </c>
      <c r="AM285" s="41">
        <v>108.1</v>
      </c>
      <c r="AN285" s="41">
        <v>108.9</v>
      </c>
      <c r="AO285" s="41">
        <v>108.9</v>
      </c>
      <c r="AP285" s="41">
        <v>108.9</v>
      </c>
      <c r="AQ285" s="41">
        <v>108.9</v>
      </c>
      <c r="AR285" s="41">
        <v>103.1</v>
      </c>
      <c r="AS285" s="41">
        <v>103.1</v>
      </c>
      <c r="AT285" s="41">
        <v>103.8</v>
      </c>
      <c r="AU285" s="41">
        <v>103.8</v>
      </c>
      <c r="AV285" s="41">
        <v>103.8</v>
      </c>
      <c r="AW285" s="41">
        <v>103.8</v>
      </c>
      <c r="AX285" s="41">
        <v>103.8</v>
      </c>
      <c r="AY285" s="41">
        <v>103.8</v>
      </c>
      <c r="AZ285" s="41">
        <v>107.5</v>
      </c>
      <c r="BA285" s="41">
        <v>107.5</v>
      </c>
      <c r="BB285" s="41">
        <v>107.5</v>
      </c>
      <c r="BC285" s="41">
        <v>104.5</v>
      </c>
      <c r="BD285" s="41">
        <v>104.5</v>
      </c>
      <c r="BE285" s="41">
        <v>104.5</v>
      </c>
      <c r="BF285" s="41">
        <v>104.2</v>
      </c>
      <c r="BG285" s="41">
        <v>104.2</v>
      </c>
      <c r="BH285" s="41">
        <v>104.2</v>
      </c>
      <c r="BI285" s="41">
        <v>104.2</v>
      </c>
      <c r="BJ285" s="41">
        <v>104.5</v>
      </c>
      <c r="BK285" s="41">
        <v>104.5</v>
      </c>
      <c r="BL285" s="41">
        <v>104.1</v>
      </c>
      <c r="BM285" s="41">
        <v>104.1</v>
      </c>
      <c r="BN285" s="41">
        <v>104.1</v>
      </c>
      <c r="BO285" s="41">
        <v>105.2</v>
      </c>
      <c r="BP285" s="41">
        <v>105.2</v>
      </c>
      <c r="BQ285" s="41">
        <v>105.2</v>
      </c>
      <c r="BR285" s="41">
        <v>105.2</v>
      </c>
      <c r="BS285" s="41">
        <v>105.2</v>
      </c>
      <c r="BT285" s="41">
        <v>105.2</v>
      </c>
      <c r="BU285" s="41">
        <v>105.2</v>
      </c>
      <c r="BV285" s="41">
        <v>105.2</v>
      </c>
      <c r="BW285" s="41">
        <v>105.2</v>
      </c>
      <c r="BX285" s="41">
        <v>108.7</v>
      </c>
      <c r="BY285" s="41">
        <v>111.8</v>
      </c>
      <c r="BZ285" s="41">
        <v>113.3</v>
      </c>
      <c r="CA285" s="41">
        <v>114.6</v>
      </c>
      <c r="CB285" s="41">
        <v>115.8</v>
      </c>
      <c r="CC285" s="41">
        <v>116.8</v>
      </c>
      <c r="CD285" s="41">
        <v>117</v>
      </c>
      <c r="CE285" s="41">
        <v>116.5</v>
      </c>
      <c r="CF285" s="41">
        <v>116.5</v>
      </c>
      <c r="CG285" s="41">
        <v>118.7</v>
      </c>
      <c r="CH285" s="41">
        <v>119.7</v>
      </c>
      <c r="CI285" s="41">
        <v>120.5</v>
      </c>
      <c r="CJ285" s="41">
        <v>124.1</v>
      </c>
      <c r="CK285" s="41">
        <v>124.2</v>
      </c>
      <c r="CL285" s="41">
        <v>125.4</v>
      </c>
    </row>
    <row r="286" spans="1:90" x14ac:dyDescent="0.25">
      <c r="A286" s="38" t="s">
        <v>2169</v>
      </c>
      <c r="B286" s="38" t="s">
        <v>2170</v>
      </c>
      <c r="C286" s="39">
        <v>1.677E-2</v>
      </c>
      <c r="D286" s="41">
        <v>100</v>
      </c>
      <c r="E286" s="41">
        <v>100</v>
      </c>
      <c r="F286" s="41">
        <v>100</v>
      </c>
      <c r="G286" s="41">
        <v>100</v>
      </c>
      <c r="H286" s="41">
        <v>100</v>
      </c>
      <c r="I286" s="41">
        <v>100</v>
      </c>
      <c r="J286" s="41">
        <v>100</v>
      </c>
      <c r="K286" s="41">
        <v>100</v>
      </c>
      <c r="L286" s="41">
        <v>100</v>
      </c>
      <c r="M286" s="41">
        <v>100</v>
      </c>
      <c r="N286" s="41">
        <v>100</v>
      </c>
      <c r="O286" s="41">
        <v>100</v>
      </c>
      <c r="P286" s="41">
        <v>100</v>
      </c>
      <c r="Q286" s="41">
        <v>100</v>
      </c>
      <c r="R286" s="41">
        <v>100</v>
      </c>
      <c r="S286" s="41">
        <v>99.6</v>
      </c>
      <c r="T286" s="41">
        <v>99.6</v>
      </c>
      <c r="U286" s="41">
        <v>101.8</v>
      </c>
      <c r="V286" s="41">
        <v>101.8</v>
      </c>
      <c r="W286" s="41">
        <v>101.8</v>
      </c>
      <c r="X286" s="41">
        <v>101.8</v>
      </c>
      <c r="Y286" s="41">
        <v>101.8</v>
      </c>
      <c r="Z286" s="41">
        <v>101.8</v>
      </c>
      <c r="AA286" s="41">
        <v>101.8</v>
      </c>
      <c r="AB286" s="41">
        <v>102.7</v>
      </c>
      <c r="AC286" s="41">
        <v>102.7</v>
      </c>
      <c r="AD286" s="41">
        <v>102.7</v>
      </c>
      <c r="AE286" s="41">
        <v>100</v>
      </c>
      <c r="AF286" s="41">
        <v>100</v>
      </c>
      <c r="AG286" s="41">
        <v>100</v>
      </c>
      <c r="AH286" s="41">
        <v>100</v>
      </c>
      <c r="AI286" s="41">
        <v>100</v>
      </c>
      <c r="AJ286" s="41">
        <v>100</v>
      </c>
      <c r="AK286" s="41">
        <v>100</v>
      </c>
      <c r="AL286" s="41">
        <v>100</v>
      </c>
      <c r="AM286" s="41">
        <v>100</v>
      </c>
      <c r="AN286" s="41">
        <v>100</v>
      </c>
      <c r="AO286" s="41">
        <v>100</v>
      </c>
      <c r="AP286" s="41">
        <v>100</v>
      </c>
      <c r="AQ286" s="41">
        <v>100</v>
      </c>
      <c r="AR286" s="41">
        <v>100</v>
      </c>
      <c r="AS286" s="41">
        <v>100</v>
      </c>
      <c r="AT286" s="41">
        <v>100</v>
      </c>
      <c r="AU286" s="41">
        <v>100</v>
      </c>
      <c r="AV286" s="41">
        <v>100</v>
      </c>
      <c r="AW286" s="41">
        <v>100</v>
      </c>
      <c r="AX286" s="41">
        <v>100</v>
      </c>
      <c r="AY286" s="41">
        <v>100</v>
      </c>
      <c r="AZ286" s="41">
        <v>100</v>
      </c>
      <c r="BA286" s="41">
        <v>100</v>
      </c>
      <c r="BB286" s="41">
        <v>100</v>
      </c>
      <c r="BC286" s="41">
        <v>100</v>
      </c>
      <c r="BD286" s="41">
        <v>100</v>
      </c>
      <c r="BE286" s="41">
        <v>100</v>
      </c>
      <c r="BF286" s="41">
        <v>100</v>
      </c>
      <c r="BG286" s="41">
        <v>100</v>
      </c>
      <c r="BH286" s="41">
        <v>100</v>
      </c>
      <c r="BI286" s="41">
        <v>100</v>
      </c>
      <c r="BJ286" s="41">
        <v>100</v>
      </c>
      <c r="BK286" s="41">
        <v>92.9</v>
      </c>
      <c r="BL286" s="41">
        <v>90.5</v>
      </c>
      <c r="BM286" s="41">
        <v>115.1</v>
      </c>
      <c r="BN286" s="41">
        <v>114.2</v>
      </c>
      <c r="BO286" s="41">
        <v>114.2</v>
      </c>
      <c r="BP286" s="41">
        <v>114.2</v>
      </c>
      <c r="BQ286" s="41">
        <v>114.2</v>
      </c>
      <c r="BR286" s="41">
        <v>114.2</v>
      </c>
      <c r="BS286" s="41">
        <v>114.2</v>
      </c>
      <c r="BT286" s="41">
        <v>114.2</v>
      </c>
      <c r="BU286" s="41">
        <v>114.2</v>
      </c>
      <c r="BV286" s="41">
        <v>114.2</v>
      </c>
      <c r="BW286" s="41">
        <v>114.2</v>
      </c>
      <c r="BX286" s="41">
        <v>114.2</v>
      </c>
      <c r="BY286" s="41">
        <v>114.2</v>
      </c>
      <c r="BZ286" s="41">
        <v>114.2</v>
      </c>
      <c r="CA286" s="41">
        <v>114.2</v>
      </c>
      <c r="CB286" s="41">
        <v>114.2</v>
      </c>
      <c r="CC286" s="41">
        <v>114.2</v>
      </c>
      <c r="CD286" s="41">
        <v>114.2</v>
      </c>
      <c r="CE286" s="41">
        <v>114.2</v>
      </c>
      <c r="CF286" s="41">
        <v>114.2</v>
      </c>
      <c r="CG286" s="41">
        <v>114.2</v>
      </c>
      <c r="CH286" s="41">
        <v>114.2</v>
      </c>
      <c r="CI286" s="41">
        <v>114.2</v>
      </c>
      <c r="CJ286" s="41">
        <v>114.2</v>
      </c>
      <c r="CK286" s="41">
        <v>114.2</v>
      </c>
      <c r="CL286" s="41">
        <v>114.2</v>
      </c>
    </row>
    <row r="287" spans="1:90" x14ac:dyDescent="0.25">
      <c r="A287" s="38" t="s">
        <v>2171</v>
      </c>
      <c r="B287" s="38" t="s">
        <v>2172</v>
      </c>
      <c r="C287" s="39">
        <v>0.26129000000000002</v>
      </c>
      <c r="D287" s="41">
        <v>104.9</v>
      </c>
      <c r="E287" s="41">
        <v>105.7</v>
      </c>
      <c r="F287" s="41">
        <v>106.8</v>
      </c>
      <c r="G287" s="41">
        <v>108.9</v>
      </c>
      <c r="H287" s="41">
        <v>108.4</v>
      </c>
      <c r="I287" s="41">
        <v>110.2</v>
      </c>
      <c r="J287" s="41">
        <v>109.8</v>
      </c>
      <c r="K287" s="41">
        <v>109.8</v>
      </c>
      <c r="L287" s="41">
        <v>109.6</v>
      </c>
      <c r="M287" s="41">
        <v>111.4</v>
      </c>
      <c r="N287" s="41">
        <v>112</v>
      </c>
      <c r="O287" s="41">
        <v>114.3</v>
      </c>
      <c r="P287" s="41">
        <v>114.8</v>
      </c>
      <c r="Q287" s="41">
        <v>115.1</v>
      </c>
      <c r="R287" s="41">
        <v>114.4</v>
      </c>
      <c r="S287" s="41">
        <v>113.8</v>
      </c>
      <c r="T287" s="41">
        <v>113.2</v>
      </c>
      <c r="U287" s="41">
        <v>112.4</v>
      </c>
      <c r="V287" s="41">
        <v>112.2</v>
      </c>
      <c r="W287" s="41">
        <v>113</v>
      </c>
      <c r="X287" s="41">
        <v>113.7</v>
      </c>
      <c r="Y287" s="41">
        <v>114.7</v>
      </c>
      <c r="Z287" s="41">
        <v>114.5</v>
      </c>
      <c r="AA287" s="41">
        <v>115</v>
      </c>
      <c r="AB287" s="41">
        <v>116.4</v>
      </c>
      <c r="AC287" s="41">
        <v>118.3</v>
      </c>
      <c r="AD287" s="41">
        <v>119.8</v>
      </c>
      <c r="AE287" s="41">
        <v>118.1</v>
      </c>
      <c r="AF287" s="41">
        <v>114.3</v>
      </c>
      <c r="AG287" s="41">
        <v>111.6</v>
      </c>
      <c r="AH287" s="41">
        <v>110.6</v>
      </c>
      <c r="AI287" s="41">
        <v>109.9</v>
      </c>
      <c r="AJ287" s="41">
        <v>109.9</v>
      </c>
      <c r="AK287" s="41">
        <v>109</v>
      </c>
      <c r="AL287" s="41">
        <v>109.3</v>
      </c>
      <c r="AM287" s="41">
        <v>110.1</v>
      </c>
      <c r="AN287" s="41">
        <v>109.7</v>
      </c>
      <c r="AO287" s="41">
        <v>110.4</v>
      </c>
      <c r="AP287" s="41">
        <v>109.8</v>
      </c>
      <c r="AQ287" s="41">
        <v>108.8</v>
      </c>
      <c r="AR287" s="41">
        <v>111.3</v>
      </c>
      <c r="AS287" s="41">
        <v>111.7</v>
      </c>
      <c r="AT287" s="41">
        <v>113.7</v>
      </c>
      <c r="AU287" s="41">
        <v>114.4</v>
      </c>
      <c r="AV287" s="41">
        <v>115.1</v>
      </c>
      <c r="AW287" s="41">
        <v>116.6</v>
      </c>
      <c r="AX287" s="41">
        <v>117.8</v>
      </c>
      <c r="AY287" s="41">
        <v>118.1</v>
      </c>
      <c r="AZ287" s="41">
        <v>122.4</v>
      </c>
      <c r="BA287" s="41">
        <v>123.8</v>
      </c>
      <c r="BB287" s="41">
        <v>125.2</v>
      </c>
      <c r="BC287" s="41">
        <v>133.69999999999999</v>
      </c>
      <c r="BD287" s="41">
        <v>136.69999999999999</v>
      </c>
      <c r="BE287" s="41">
        <v>139</v>
      </c>
      <c r="BF287" s="41">
        <v>142.69999999999999</v>
      </c>
      <c r="BG287" s="41">
        <v>143.30000000000001</v>
      </c>
      <c r="BH287" s="41">
        <v>144.80000000000001</v>
      </c>
      <c r="BI287" s="41">
        <v>146.30000000000001</v>
      </c>
      <c r="BJ287" s="41">
        <v>149.30000000000001</v>
      </c>
      <c r="BK287" s="41">
        <v>151.80000000000001</v>
      </c>
      <c r="BL287" s="41">
        <v>151.80000000000001</v>
      </c>
      <c r="BM287" s="41">
        <v>152.80000000000001</v>
      </c>
      <c r="BN287" s="41">
        <v>157.19999999999999</v>
      </c>
      <c r="BO287" s="41">
        <v>156.80000000000001</v>
      </c>
      <c r="BP287" s="41">
        <v>158</v>
      </c>
      <c r="BQ287" s="41">
        <v>158.30000000000001</v>
      </c>
      <c r="BR287" s="41">
        <v>155.6</v>
      </c>
      <c r="BS287" s="41">
        <v>155.9</v>
      </c>
      <c r="BT287" s="41">
        <v>159.30000000000001</v>
      </c>
      <c r="BU287" s="41">
        <v>160.69999999999999</v>
      </c>
      <c r="BV287" s="41">
        <v>162.19999999999999</v>
      </c>
      <c r="BW287" s="41">
        <v>167.7</v>
      </c>
      <c r="BX287" s="41">
        <v>180.2</v>
      </c>
      <c r="BY287" s="41">
        <v>182.3</v>
      </c>
      <c r="BZ287" s="41">
        <v>182.1</v>
      </c>
      <c r="CA287" s="41">
        <v>183.9</v>
      </c>
      <c r="CB287" s="41">
        <v>183.7</v>
      </c>
      <c r="CC287" s="41">
        <v>183.6</v>
      </c>
      <c r="CD287" s="41">
        <v>182.5</v>
      </c>
      <c r="CE287" s="41">
        <v>177.3</v>
      </c>
      <c r="CF287" s="41">
        <v>174.8</v>
      </c>
      <c r="CG287" s="41">
        <v>172.8</v>
      </c>
      <c r="CH287" s="41">
        <v>172</v>
      </c>
      <c r="CI287" s="41">
        <v>171.5</v>
      </c>
      <c r="CJ287" s="41">
        <v>170.8</v>
      </c>
      <c r="CK287" s="41">
        <v>171</v>
      </c>
      <c r="CL287" s="41">
        <v>171.3</v>
      </c>
    </row>
    <row r="288" spans="1:90" x14ac:dyDescent="0.25">
      <c r="A288" s="38" t="s">
        <v>2173</v>
      </c>
      <c r="B288" s="38" t="s">
        <v>2174</v>
      </c>
      <c r="C288" s="39">
        <v>0.10076</v>
      </c>
      <c r="D288" s="41">
        <v>103.6</v>
      </c>
      <c r="E288" s="41">
        <v>104.2</v>
      </c>
      <c r="F288" s="41">
        <v>105.4</v>
      </c>
      <c r="G288" s="41">
        <v>105.5</v>
      </c>
      <c r="H288" s="41">
        <v>105</v>
      </c>
      <c r="I288" s="41">
        <v>105.8</v>
      </c>
      <c r="J288" s="41">
        <v>105.3</v>
      </c>
      <c r="K288" s="41">
        <v>106</v>
      </c>
      <c r="L288" s="41">
        <v>106.4</v>
      </c>
      <c r="M288" s="41">
        <v>109.1</v>
      </c>
      <c r="N288" s="41">
        <v>110.8</v>
      </c>
      <c r="O288" s="41">
        <v>113.1</v>
      </c>
      <c r="P288" s="41">
        <v>114.4</v>
      </c>
      <c r="Q288" s="41">
        <v>114.2</v>
      </c>
      <c r="R288" s="41">
        <v>113.8</v>
      </c>
      <c r="S288" s="41">
        <v>112.9</v>
      </c>
      <c r="T288" s="41">
        <v>111.8</v>
      </c>
      <c r="U288" s="41">
        <v>110.6</v>
      </c>
      <c r="V288" s="41">
        <v>110.3</v>
      </c>
      <c r="W288" s="41">
        <v>111.5</v>
      </c>
      <c r="X288" s="41">
        <v>112.8</v>
      </c>
      <c r="Y288" s="41">
        <v>113.2</v>
      </c>
      <c r="Z288" s="41">
        <v>113.1</v>
      </c>
      <c r="AA288" s="41">
        <v>113.5</v>
      </c>
      <c r="AB288" s="41">
        <v>115</v>
      </c>
      <c r="AC288" s="41">
        <v>117.2</v>
      </c>
      <c r="AD288" s="41">
        <v>119</v>
      </c>
      <c r="AE288" s="41">
        <v>115.6</v>
      </c>
      <c r="AF288" s="41">
        <v>111.9</v>
      </c>
      <c r="AG288" s="41">
        <v>110</v>
      </c>
      <c r="AH288" s="41">
        <v>108.9</v>
      </c>
      <c r="AI288" s="41">
        <v>109</v>
      </c>
      <c r="AJ288" s="41">
        <v>108.4</v>
      </c>
      <c r="AK288" s="41">
        <v>107.5</v>
      </c>
      <c r="AL288" s="41">
        <v>108.1</v>
      </c>
      <c r="AM288" s="41">
        <v>109.7</v>
      </c>
      <c r="AN288" s="41">
        <v>109.6</v>
      </c>
      <c r="AO288" s="41">
        <v>110.1</v>
      </c>
      <c r="AP288" s="41">
        <v>109.8</v>
      </c>
      <c r="AQ288" s="41">
        <v>109.1</v>
      </c>
      <c r="AR288" s="41">
        <v>111</v>
      </c>
      <c r="AS288" s="41">
        <v>111.7</v>
      </c>
      <c r="AT288" s="41">
        <v>113</v>
      </c>
      <c r="AU288" s="41">
        <v>113.5</v>
      </c>
      <c r="AV288" s="41">
        <v>114.4</v>
      </c>
      <c r="AW288" s="41">
        <v>115.5</v>
      </c>
      <c r="AX288" s="41">
        <v>117.6</v>
      </c>
      <c r="AY288" s="41">
        <v>117.7</v>
      </c>
      <c r="AZ288" s="41">
        <v>117.9</v>
      </c>
      <c r="BA288" s="41">
        <v>118.7</v>
      </c>
      <c r="BB288" s="41">
        <v>119.1</v>
      </c>
      <c r="BC288" s="41">
        <v>132.5</v>
      </c>
      <c r="BD288" s="41">
        <v>137.4</v>
      </c>
      <c r="BE288" s="41">
        <v>140.30000000000001</v>
      </c>
      <c r="BF288" s="41">
        <v>142.9</v>
      </c>
      <c r="BG288" s="41">
        <v>143.1</v>
      </c>
      <c r="BH288" s="41">
        <v>146</v>
      </c>
      <c r="BI288" s="41">
        <v>148.69999999999999</v>
      </c>
      <c r="BJ288" s="41">
        <v>153.4</v>
      </c>
      <c r="BK288" s="41">
        <v>155.69999999999999</v>
      </c>
      <c r="BL288" s="41">
        <v>153.6</v>
      </c>
      <c r="BM288" s="41">
        <v>154.80000000000001</v>
      </c>
      <c r="BN288" s="41">
        <v>158.6</v>
      </c>
      <c r="BO288" s="41">
        <v>160.69999999999999</v>
      </c>
      <c r="BP288" s="41">
        <v>163</v>
      </c>
      <c r="BQ288" s="41">
        <v>164</v>
      </c>
      <c r="BR288" s="41">
        <v>159.80000000000001</v>
      </c>
      <c r="BS288" s="41">
        <v>160.4</v>
      </c>
      <c r="BT288" s="41">
        <v>165.3</v>
      </c>
      <c r="BU288" s="41">
        <v>166.3</v>
      </c>
      <c r="BV288" s="41">
        <v>166.7</v>
      </c>
      <c r="BW288" s="41">
        <v>170.5</v>
      </c>
      <c r="BX288" s="41">
        <v>191.9</v>
      </c>
      <c r="BY288" s="41">
        <v>194.5</v>
      </c>
      <c r="BZ288" s="41">
        <v>191.6</v>
      </c>
      <c r="CA288" s="41">
        <v>191.3</v>
      </c>
      <c r="CB288" s="41">
        <v>190.8</v>
      </c>
      <c r="CC288" s="41">
        <v>191.1</v>
      </c>
      <c r="CD288" s="41">
        <v>189.7</v>
      </c>
      <c r="CE288" s="41">
        <v>183.9</v>
      </c>
      <c r="CF288" s="41">
        <v>179.3</v>
      </c>
      <c r="CG288" s="41">
        <v>176.7</v>
      </c>
      <c r="CH288" s="41">
        <v>175.8</v>
      </c>
      <c r="CI288" s="41">
        <v>175.5</v>
      </c>
      <c r="CJ288" s="41">
        <v>174</v>
      </c>
      <c r="CK288" s="41">
        <v>175.2</v>
      </c>
      <c r="CL288" s="41">
        <v>175.6</v>
      </c>
    </row>
    <row r="289" spans="1:90" x14ac:dyDescent="0.25">
      <c r="A289" s="38" t="s">
        <v>2175</v>
      </c>
      <c r="B289" s="38" t="s">
        <v>2176</v>
      </c>
      <c r="C289" s="39">
        <v>4.5199999999999997E-2</v>
      </c>
      <c r="D289" s="41">
        <v>105.4</v>
      </c>
      <c r="E289" s="41">
        <v>106.4</v>
      </c>
      <c r="F289" s="41">
        <v>109.3</v>
      </c>
      <c r="G289" s="41">
        <v>111</v>
      </c>
      <c r="H289" s="41">
        <v>108.3</v>
      </c>
      <c r="I289" s="41">
        <v>112</v>
      </c>
      <c r="J289" s="41">
        <v>114.5</v>
      </c>
      <c r="K289" s="41">
        <v>113.9</v>
      </c>
      <c r="L289" s="41">
        <v>114.6</v>
      </c>
      <c r="M289" s="41">
        <v>118.6</v>
      </c>
      <c r="N289" s="41">
        <v>117.8</v>
      </c>
      <c r="O289" s="41">
        <v>125.7</v>
      </c>
      <c r="P289" s="41">
        <v>127.1</v>
      </c>
      <c r="Q289" s="41">
        <v>128.19999999999999</v>
      </c>
      <c r="R289" s="41">
        <v>128.19999999999999</v>
      </c>
      <c r="S289" s="41">
        <v>122.6</v>
      </c>
      <c r="T289" s="41">
        <v>119.2</v>
      </c>
      <c r="U289" s="41">
        <v>118</v>
      </c>
      <c r="V289" s="41">
        <v>118.7</v>
      </c>
      <c r="W289" s="41">
        <v>120.6</v>
      </c>
      <c r="X289" s="41">
        <v>121.1</v>
      </c>
      <c r="Y289" s="41">
        <v>122.6</v>
      </c>
      <c r="Z289" s="41">
        <v>123.7</v>
      </c>
      <c r="AA289" s="41">
        <v>124.9</v>
      </c>
      <c r="AB289" s="41">
        <v>127.3</v>
      </c>
      <c r="AC289" s="41">
        <v>131.9</v>
      </c>
      <c r="AD289" s="41">
        <v>128.1</v>
      </c>
      <c r="AE289" s="41">
        <v>120.3</v>
      </c>
      <c r="AF289" s="41">
        <v>116</v>
      </c>
      <c r="AG289" s="41">
        <v>113.3</v>
      </c>
      <c r="AH289" s="41">
        <v>113.7</v>
      </c>
      <c r="AI289" s="41">
        <v>114.8</v>
      </c>
      <c r="AJ289" s="41">
        <v>113.9</v>
      </c>
      <c r="AK289" s="41">
        <v>114.2</v>
      </c>
      <c r="AL289" s="41">
        <v>114.5</v>
      </c>
      <c r="AM289" s="41">
        <v>117.1</v>
      </c>
      <c r="AN289" s="41">
        <v>116.6</v>
      </c>
      <c r="AO289" s="41">
        <v>115.7</v>
      </c>
      <c r="AP289" s="41">
        <v>114.9</v>
      </c>
      <c r="AQ289" s="41">
        <v>114.2</v>
      </c>
      <c r="AR289" s="41">
        <v>117.4</v>
      </c>
      <c r="AS289" s="41">
        <v>117.8</v>
      </c>
      <c r="AT289" s="41">
        <v>120.8</v>
      </c>
      <c r="AU289" s="41">
        <v>123.3</v>
      </c>
      <c r="AV289" s="41">
        <v>126.4</v>
      </c>
      <c r="AW289" s="41">
        <v>129</v>
      </c>
      <c r="AX289" s="41">
        <v>130.1</v>
      </c>
      <c r="AY289" s="41">
        <v>131.9</v>
      </c>
      <c r="AZ289" s="41">
        <v>135.9</v>
      </c>
      <c r="BA289" s="41">
        <v>141.6</v>
      </c>
      <c r="BB289" s="41">
        <v>140</v>
      </c>
      <c r="BC289" s="41">
        <v>147.19999999999999</v>
      </c>
      <c r="BD289" s="41">
        <v>151.30000000000001</v>
      </c>
      <c r="BE289" s="41">
        <v>155.19999999999999</v>
      </c>
      <c r="BF289" s="41">
        <v>160.30000000000001</v>
      </c>
      <c r="BG289" s="41">
        <v>164.9</v>
      </c>
      <c r="BH289" s="41">
        <v>166</v>
      </c>
      <c r="BI289" s="41">
        <v>164.2</v>
      </c>
      <c r="BJ289" s="41">
        <v>164.6</v>
      </c>
      <c r="BK289" s="41">
        <v>166.2</v>
      </c>
      <c r="BL289" s="41">
        <v>167.2</v>
      </c>
      <c r="BM289" s="41">
        <v>170.2</v>
      </c>
      <c r="BN289" s="41">
        <v>175.5</v>
      </c>
      <c r="BO289" s="41">
        <v>173.1</v>
      </c>
      <c r="BP289" s="41">
        <v>176.2</v>
      </c>
      <c r="BQ289" s="41">
        <v>176.9</v>
      </c>
      <c r="BR289" s="41">
        <v>175.7</v>
      </c>
      <c r="BS289" s="41">
        <v>176.3</v>
      </c>
      <c r="BT289" s="41">
        <v>181.3</v>
      </c>
      <c r="BU289" s="41">
        <v>183.1</v>
      </c>
      <c r="BV289" s="41">
        <v>184.1</v>
      </c>
      <c r="BW289" s="41">
        <v>196.3</v>
      </c>
      <c r="BX289" s="41">
        <v>205.3</v>
      </c>
      <c r="BY289" s="41">
        <v>212.3</v>
      </c>
      <c r="BZ289" s="41">
        <v>211.8</v>
      </c>
      <c r="CA289" s="41">
        <v>216.8</v>
      </c>
      <c r="CB289" s="41">
        <v>215.1</v>
      </c>
      <c r="CC289" s="41">
        <v>215.4</v>
      </c>
      <c r="CD289" s="41">
        <v>211.5</v>
      </c>
      <c r="CE289" s="41">
        <v>206.3</v>
      </c>
      <c r="CF289" s="41">
        <v>202.7</v>
      </c>
      <c r="CG289" s="41">
        <v>198.5</v>
      </c>
      <c r="CH289" s="41">
        <v>197.4</v>
      </c>
      <c r="CI289" s="41">
        <v>193</v>
      </c>
      <c r="CJ289" s="41">
        <v>193.7</v>
      </c>
      <c r="CK289" s="41">
        <v>194</v>
      </c>
      <c r="CL289" s="41">
        <v>193.4</v>
      </c>
    </row>
    <row r="290" spans="1:90" x14ac:dyDescent="0.25">
      <c r="A290" s="38" t="s">
        <v>2177</v>
      </c>
      <c r="B290" s="38" t="s">
        <v>2178</v>
      </c>
      <c r="C290" s="39">
        <v>4.2119999999999998E-2</v>
      </c>
      <c r="D290" s="41">
        <v>107.4</v>
      </c>
      <c r="E290" s="41">
        <v>107.4</v>
      </c>
      <c r="F290" s="41">
        <v>104.9</v>
      </c>
      <c r="G290" s="41">
        <v>110.2</v>
      </c>
      <c r="H290" s="41">
        <v>113.5</v>
      </c>
      <c r="I290" s="41">
        <v>114.1</v>
      </c>
      <c r="J290" s="41">
        <v>113.1</v>
      </c>
      <c r="K290" s="41">
        <v>112.7</v>
      </c>
      <c r="L290" s="41">
        <v>109.5</v>
      </c>
      <c r="M290" s="41">
        <v>111.3</v>
      </c>
      <c r="N290" s="41">
        <v>111.5</v>
      </c>
      <c r="O290" s="41">
        <v>110.8</v>
      </c>
      <c r="P290" s="41">
        <v>108.1</v>
      </c>
      <c r="Q290" s="41">
        <v>107.1</v>
      </c>
      <c r="R290" s="41">
        <v>106.6</v>
      </c>
      <c r="S290" s="41">
        <v>109.2</v>
      </c>
      <c r="T290" s="41">
        <v>109.1</v>
      </c>
      <c r="U290" s="41">
        <v>109.7</v>
      </c>
      <c r="V290" s="41">
        <v>109.8</v>
      </c>
      <c r="W290" s="41">
        <v>109.7</v>
      </c>
      <c r="X290" s="41">
        <v>110</v>
      </c>
      <c r="Y290" s="41">
        <v>110.2</v>
      </c>
      <c r="Z290" s="41">
        <v>111.1</v>
      </c>
      <c r="AA290" s="41">
        <v>109.6</v>
      </c>
      <c r="AB290" s="41">
        <v>111.4</v>
      </c>
      <c r="AC290" s="41">
        <v>110.9</v>
      </c>
      <c r="AD290" s="41">
        <v>109.6</v>
      </c>
      <c r="AE290" s="41">
        <v>109.8</v>
      </c>
      <c r="AF290" s="41">
        <v>109.9</v>
      </c>
      <c r="AG290" s="41">
        <v>109.9</v>
      </c>
      <c r="AH290" s="41">
        <v>104.7</v>
      </c>
      <c r="AI290" s="41">
        <v>103.4</v>
      </c>
      <c r="AJ290" s="41">
        <v>104.8</v>
      </c>
      <c r="AK290" s="41">
        <v>104.4</v>
      </c>
      <c r="AL290" s="41">
        <v>104.5</v>
      </c>
      <c r="AM290" s="41">
        <v>104.2</v>
      </c>
      <c r="AN290" s="41">
        <v>102</v>
      </c>
      <c r="AO290" s="41">
        <v>102.1</v>
      </c>
      <c r="AP290" s="41">
        <v>102</v>
      </c>
      <c r="AQ290" s="41">
        <v>102</v>
      </c>
      <c r="AR290" s="41">
        <v>102.1</v>
      </c>
      <c r="AS290" s="41">
        <v>102.1</v>
      </c>
      <c r="AT290" s="41">
        <v>104.3</v>
      </c>
      <c r="AU290" s="41">
        <v>103.4</v>
      </c>
      <c r="AV290" s="41">
        <v>104.3</v>
      </c>
      <c r="AW290" s="41">
        <v>104.3</v>
      </c>
      <c r="AX290" s="41">
        <v>104.3</v>
      </c>
      <c r="AY290" s="41">
        <v>104.3</v>
      </c>
      <c r="AZ290" s="41">
        <v>113.8</v>
      </c>
      <c r="BA290" s="41">
        <v>113.6</v>
      </c>
      <c r="BB290" s="41">
        <v>114.5</v>
      </c>
      <c r="BC290" s="41">
        <v>114.6</v>
      </c>
      <c r="BD290" s="41">
        <v>114.6</v>
      </c>
      <c r="BE290" s="41">
        <v>113.6</v>
      </c>
      <c r="BF290" s="41">
        <v>120.5</v>
      </c>
      <c r="BG290" s="41">
        <v>120.8</v>
      </c>
      <c r="BH290" s="41">
        <v>121.5</v>
      </c>
      <c r="BI290" s="41">
        <v>121.5</v>
      </c>
      <c r="BJ290" s="41">
        <v>120.9</v>
      </c>
      <c r="BK290" s="41">
        <v>120.7</v>
      </c>
      <c r="BL290" s="41">
        <v>121.3</v>
      </c>
      <c r="BM290" s="41">
        <v>121.5</v>
      </c>
      <c r="BN290" s="41">
        <v>122</v>
      </c>
      <c r="BO290" s="41">
        <v>121.3</v>
      </c>
      <c r="BP290" s="41">
        <v>121.3</v>
      </c>
      <c r="BQ290" s="41">
        <v>121.3</v>
      </c>
      <c r="BR290" s="41">
        <v>122.5</v>
      </c>
      <c r="BS290" s="41">
        <v>121.9</v>
      </c>
      <c r="BT290" s="41">
        <v>123.6</v>
      </c>
      <c r="BU290" s="41">
        <v>125.6</v>
      </c>
      <c r="BV290" s="41">
        <v>125.5</v>
      </c>
      <c r="BW290" s="41">
        <v>125.5</v>
      </c>
      <c r="BX290" s="41">
        <v>126.5</v>
      </c>
      <c r="BY290" s="41">
        <v>128.1</v>
      </c>
      <c r="BZ290" s="41">
        <v>128</v>
      </c>
      <c r="CA290" s="41">
        <v>129.4</v>
      </c>
      <c r="CB290" s="41">
        <v>130.4</v>
      </c>
      <c r="CC290" s="41">
        <v>129.4</v>
      </c>
      <c r="CD290" s="41">
        <v>135.5</v>
      </c>
      <c r="CE290" s="41">
        <v>137.19999999999999</v>
      </c>
      <c r="CF290" s="41">
        <v>138.1</v>
      </c>
      <c r="CG290" s="41">
        <v>139.5</v>
      </c>
      <c r="CH290" s="41">
        <v>142.5</v>
      </c>
      <c r="CI290" s="41">
        <v>145</v>
      </c>
      <c r="CJ290" s="41">
        <v>142.1</v>
      </c>
      <c r="CK290" s="41">
        <v>139.80000000000001</v>
      </c>
      <c r="CL290" s="41">
        <v>140</v>
      </c>
    </row>
    <row r="291" spans="1:90" x14ac:dyDescent="0.25">
      <c r="A291" s="38" t="s">
        <v>2179</v>
      </c>
      <c r="B291" s="38" t="s">
        <v>2180</v>
      </c>
      <c r="C291" s="39">
        <v>2.0539999999999999E-2</v>
      </c>
      <c r="D291" s="41">
        <v>105.2</v>
      </c>
      <c r="E291" s="41">
        <v>107.7</v>
      </c>
      <c r="F291" s="41">
        <v>112.3</v>
      </c>
      <c r="G291" s="41">
        <v>122.4</v>
      </c>
      <c r="H291" s="41">
        <v>120.2</v>
      </c>
      <c r="I291" s="41">
        <v>122.7</v>
      </c>
      <c r="J291" s="41">
        <v>120.4</v>
      </c>
      <c r="K291" s="41">
        <v>120.9</v>
      </c>
      <c r="L291" s="41">
        <v>121.6</v>
      </c>
      <c r="M291" s="41">
        <v>113.7</v>
      </c>
      <c r="N291" s="41">
        <v>111.4</v>
      </c>
      <c r="O291" s="41">
        <v>113.1</v>
      </c>
      <c r="P291" s="41">
        <v>114.8</v>
      </c>
      <c r="Q291" s="41">
        <v>114.6</v>
      </c>
      <c r="R291" s="41">
        <v>113.6</v>
      </c>
      <c r="S291" s="41">
        <v>118.1</v>
      </c>
      <c r="T291" s="41">
        <v>121.6</v>
      </c>
      <c r="U291" s="41">
        <v>121.6</v>
      </c>
      <c r="V291" s="41">
        <v>119.3</v>
      </c>
      <c r="W291" s="41">
        <v>120.1</v>
      </c>
      <c r="X291" s="41">
        <v>119.8</v>
      </c>
      <c r="Y291" s="41">
        <v>118.6</v>
      </c>
      <c r="Z291" s="41">
        <v>118.1</v>
      </c>
      <c r="AA291" s="41">
        <v>118.4</v>
      </c>
      <c r="AB291" s="41">
        <v>116.5</v>
      </c>
      <c r="AC291" s="41">
        <v>116.7</v>
      </c>
      <c r="AD291" s="41">
        <v>117.9</v>
      </c>
      <c r="AE291" s="41">
        <v>120.9</v>
      </c>
      <c r="AF291" s="41">
        <v>118.3</v>
      </c>
      <c r="AG291" s="41">
        <v>114.6</v>
      </c>
      <c r="AH291" s="41">
        <v>115.6</v>
      </c>
      <c r="AI291" s="41">
        <v>110.9</v>
      </c>
      <c r="AJ291" s="41">
        <v>113.3</v>
      </c>
      <c r="AK291" s="41">
        <v>110.5</v>
      </c>
      <c r="AL291" s="41">
        <v>110.8</v>
      </c>
      <c r="AM291" s="41">
        <v>104.7</v>
      </c>
      <c r="AN291" s="41">
        <v>113.8</v>
      </c>
      <c r="AO291" s="41">
        <v>122</v>
      </c>
      <c r="AP291" s="41">
        <v>119.1</v>
      </c>
      <c r="AQ291" s="41">
        <v>114.6</v>
      </c>
      <c r="AR291" s="41">
        <v>117.5</v>
      </c>
      <c r="AS291" s="41">
        <v>118.8</v>
      </c>
      <c r="AT291" s="41">
        <v>120.1</v>
      </c>
      <c r="AU291" s="41">
        <v>119.1</v>
      </c>
      <c r="AV291" s="41">
        <v>115.2</v>
      </c>
      <c r="AW291" s="41">
        <v>118.1</v>
      </c>
      <c r="AX291" s="41">
        <v>120.6</v>
      </c>
      <c r="AY291" s="41">
        <v>119.6</v>
      </c>
      <c r="AZ291" s="41">
        <v>127.4</v>
      </c>
      <c r="BA291" s="41">
        <v>125.5</v>
      </c>
      <c r="BB291" s="41">
        <v>129.4</v>
      </c>
      <c r="BC291" s="41">
        <v>145.9</v>
      </c>
      <c r="BD291" s="41">
        <v>145.80000000000001</v>
      </c>
      <c r="BE291" s="41">
        <v>145.30000000000001</v>
      </c>
      <c r="BF291" s="41">
        <v>148.80000000000001</v>
      </c>
      <c r="BG291" s="41">
        <v>151.19999999999999</v>
      </c>
      <c r="BH291" s="41">
        <v>150.30000000000001</v>
      </c>
      <c r="BI291" s="41">
        <v>155.19999999999999</v>
      </c>
      <c r="BJ291" s="41">
        <v>162.69999999999999</v>
      </c>
      <c r="BK291" s="41">
        <v>166.3</v>
      </c>
      <c r="BL291" s="41">
        <v>167</v>
      </c>
      <c r="BM291" s="41">
        <v>167</v>
      </c>
      <c r="BN291" s="41">
        <v>169.9</v>
      </c>
      <c r="BO291" s="41">
        <v>169.4</v>
      </c>
      <c r="BP291" s="41">
        <v>167.3</v>
      </c>
      <c r="BQ291" s="41">
        <v>166.1</v>
      </c>
      <c r="BR291" s="41">
        <v>164.3</v>
      </c>
      <c r="BS291" s="41">
        <v>163.19999999999999</v>
      </c>
      <c r="BT291" s="41">
        <v>162.9</v>
      </c>
      <c r="BU291" s="41">
        <v>162.9</v>
      </c>
      <c r="BV291" s="41">
        <v>162.9</v>
      </c>
      <c r="BW291" s="41">
        <v>166.2</v>
      </c>
      <c r="BX291" s="41">
        <v>176.8</v>
      </c>
      <c r="BY291" s="41">
        <v>179.6</v>
      </c>
      <c r="BZ291" s="41">
        <v>183.3</v>
      </c>
      <c r="CA291" s="41">
        <v>189.5</v>
      </c>
      <c r="CB291" s="41">
        <v>192.8</v>
      </c>
      <c r="CC291" s="41">
        <v>191.3</v>
      </c>
      <c r="CD291" s="41">
        <v>188.4</v>
      </c>
      <c r="CE291" s="41">
        <v>173.9</v>
      </c>
      <c r="CF291" s="41">
        <v>162.6</v>
      </c>
      <c r="CG291" s="41">
        <v>167.9</v>
      </c>
      <c r="CH291" s="41">
        <v>166</v>
      </c>
      <c r="CI291" s="41">
        <v>164.5</v>
      </c>
      <c r="CJ291" s="41">
        <v>167.7</v>
      </c>
      <c r="CK291" s="41">
        <v>165.1</v>
      </c>
      <c r="CL291" s="41">
        <v>165.1</v>
      </c>
    </row>
    <row r="292" spans="1:90" x14ac:dyDescent="0.25">
      <c r="A292" s="38" t="s">
        <v>2181</v>
      </c>
      <c r="B292" s="38" t="s">
        <v>2182</v>
      </c>
      <c r="C292" s="39">
        <v>5.2670000000000002E-2</v>
      </c>
      <c r="D292" s="41">
        <v>104.6</v>
      </c>
      <c r="E292" s="41">
        <v>105.9</v>
      </c>
      <c r="F292" s="41">
        <v>106.8</v>
      </c>
      <c r="G292" s="41">
        <v>107.1</v>
      </c>
      <c r="H292" s="41">
        <v>106.2</v>
      </c>
      <c r="I292" s="41">
        <v>109.2</v>
      </c>
      <c r="J292" s="41">
        <v>107.5</v>
      </c>
      <c r="K292" s="41">
        <v>106.8</v>
      </c>
      <c r="L292" s="41">
        <v>107.1</v>
      </c>
      <c r="M292" s="41">
        <v>108.6</v>
      </c>
      <c r="N292" s="41">
        <v>110</v>
      </c>
      <c r="O292" s="41">
        <v>109.9</v>
      </c>
      <c r="P292" s="41">
        <v>110.3</v>
      </c>
      <c r="Q292" s="41">
        <v>112.4</v>
      </c>
      <c r="R292" s="41">
        <v>110</v>
      </c>
      <c r="S292" s="41">
        <v>109.8</v>
      </c>
      <c r="T292" s="41">
        <v>110.6</v>
      </c>
      <c r="U292" s="41">
        <v>109.4</v>
      </c>
      <c r="V292" s="41">
        <v>109.3</v>
      </c>
      <c r="W292" s="41">
        <v>109.3</v>
      </c>
      <c r="X292" s="41">
        <v>109.7</v>
      </c>
      <c r="Y292" s="41">
        <v>112.8</v>
      </c>
      <c r="Z292" s="41">
        <v>110.3</v>
      </c>
      <c r="AA292" s="41">
        <v>112.1</v>
      </c>
      <c r="AB292" s="41">
        <v>114</v>
      </c>
      <c r="AC292" s="41">
        <v>115.2</v>
      </c>
      <c r="AD292" s="41">
        <v>123</v>
      </c>
      <c r="AE292" s="41">
        <v>126.4</v>
      </c>
      <c r="AF292" s="41">
        <v>119.5</v>
      </c>
      <c r="AG292" s="41">
        <v>113.4</v>
      </c>
      <c r="AH292" s="41">
        <v>113.9</v>
      </c>
      <c r="AI292" s="41">
        <v>112.2</v>
      </c>
      <c r="AJ292" s="41">
        <v>112.3</v>
      </c>
      <c r="AK292" s="41">
        <v>110.3</v>
      </c>
      <c r="AL292" s="41">
        <v>110.5</v>
      </c>
      <c r="AM292" s="41">
        <v>111.4</v>
      </c>
      <c r="AN292" s="41">
        <v>108.3</v>
      </c>
      <c r="AO292" s="41">
        <v>108.8</v>
      </c>
      <c r="AP292" s="41">
        <v>108.3</v>
      </c>
      <c r="AQ292" s="41">
        <v>106.8</v>
      </c>
      <c r="AR292" s="41">
        <v>111.5</v>
      </c>
      <c r="AS292" s="41">
        <v>111.4</v>
      </c>
      <c r="AT292" s="41">
        <v>114.1</v>
      </c>
      <c r="AU292" s="41">
        <v>115.4</v>
      </c>
      <c r="AV292" s="41">
        <v>115.3</v>
      </c>
      <c r="AW292" s="41">
        <v>117.2</v>
      </c>
      <c r="AX292" s="41">
        <v>117.4</v>
      </c>
      <c r="AY292" s="41">
        <v>117.6</v>
      </c>
      <c r="AZ292" s="41">
        <v>124.4</v>
      </c>
      <c r="BA292" s="41">
        <v>125.8</v>
      </c>
      <c r="BB292" s="41">
        <v>131.19999999999999</v>
      </c>
      <c r="BC292" s="41">
        <v>134.80000000000001</v>
      </c>
      <c r="BD292" s="41">
        <v>137.1</v>
      </c>
      <c r="BE292" s="41">
        <v>140.1</v>
      </c>
      <c r="BF292" s="41">
        <v>142.5</v>
      </c>
      <c r="BG292" s="41">
        <v>140.19999999999999</v>
      </c>
      <c r="BH292" s="41">
        <v>140.69999999999999</v>
      </c>
      <c r="BI292" s="41">
        <v>142.80000000000001</v>
      </c>
      <c r="BJ292" s="41">
        <v>145.80000000000001</v>
      </c>
      <c r="BK292" s="41">
        <v>151.19999999999999</v>
      </c>
      <c r="BL292" s="41">
        <v>153.4</v>
      </c>
      <c r="BM292" s="41">
        <v>153.4</v>
      </c>
      <c r="BN292" s="41">
        <v>161.80000000000001</v>
      </c>
      <c r="BO292" s="41">
        <v>158.5</v>
      </c>
      <c r="BP292" s="41">
        <v>158.6</v>
      </c>
      <c r="BQ292" s="41">
        <v>158.30000000000001</v>
      </c>
      <c r="BR292" s="41">
        <v>153.30000000000001</v>
      </c>
      <c r="BS292" s="41">
        <v>154</v>
      </c>
      <c r="BT292" s="41">
        <v>156.4</v>
      </c>
      <c r="BU292" s="41">
        <v>157.9</v>
      </c>
      <c r="BV292" s="41">
        <v>163.6</v>
      </c>
      <c r="BW292" s="41">
        <v>172</v>
      </c>
      <c r="BX292" s="41">
        <v>180.5</v>
      </c>
      <c r="BY292" s="41">
        <v>177.9</v>
      </c>
      <c r="BZ292" s="41">
        <v>181.5</v>
      </c>
      <c r="CA292" s="41">
        <v>183.1</v>
      </c>
      <c r="CB292" s="41">
        <v>182</v>
      </c>
      <c r="CC292" s="41">
        <v>182.2</v>
      </c>
      <c r="CD292" s="41">
        <v>179</v>
      </c>
      <c r="CE292" s="41">
        <v>173</v>
      </c>
      <c r="CF292" s="41">
        <v>176.3</v>
      </c>
      <c r="CG292" s="41">
        <v>172</v>
      </c>
      <c r="CH292" s="41">
        <v>168.8</v>
      </c>
      <c r="CI292" s="41">
        <v>169.1</v>
      </c>
      <c r="CJ292" s="41">
        <v>168.8</v>
      </c>
      <c r="CK292" s="41">
        <v>170.5</v>
      </c>
      <c r="CL292" s="41">
        <v>171.5</v>
      </c>
    </row>
    <row r="293" spans="1:90" x14ac:dyDescent="0.25">
      <c r="A293" s="38" t="s">
        <v>2183</v>
      </c>
      <c r="B293" s="38" t="s">
        <v>2184</v>
      </c>
      <c r="C293" s="39">
        <v>1.95994</v>
      </c>
      <c r="D293" s="41">
        <v>100.2</v>
      </c>
      <c r="E293" s="41">
        <v>100.2</v>
      </c>
      <c r="F293" s="41">
        <v>100.2</v>
      </c>
      <c r="G293" s="41">
        <v>99.7</v>
      </c>
      <c r="H293" s="41">
        <v>99.7</v>
      </c>
      <c r="I293" s="41">
        <v>99.6</v>
      </c>
      <c r="J293" s="41">
        <v>99.6</v>
      </c>
      <c r="K293" s="41">
        <v>99.4</v>
      </c>
      <c r="L293" s="41">
        <v>99.4</v>
      </c>
      <c r="M293" s="41">
        <v>99.5</v>
      </c>
      <c r="N293" s="41">
        <v>99.4</v>
      </c>
      <c r="O293" s="41">
        <v>100.4</v>
      </c>
      <c r="P293" s="41">
        <v>100.4</v>
      </c>
      <c r="Q293" s="41">
        <v>101.1</v>
      </c>
      <c r="R293" s="41">
        <v>100.8</v>
      </c>
      <c r="S293" s="41">
        <v>103.7</v>
      </c>
      <c r="T293" s="41">
        <v>103.1</v>
      </c>
      <c r="U293" s="41">
        <v>103.4</v>
      </c>
      <c r="V293" s="41">
        <v>103.4</v>
      </c>
      <c r="W293" s="41">
        <v>103.4</v>
      </c>
      <c r="X293" s="41">
        <v>103.6</v>
      </c>
      <c r="Y293" s="41">
        <v>103.7</v>
      </c>
      <c r="Z293" s="41">
        <v>103.8</v>
      </c>
      <c r="AA293" s="41">
        <v>104.2</v>
      </c>
      <c r="AB293" s="41">
        <v>102.9</v>
      </c>
      <c r="AC293" s="41">
        <v>102.8</v>
      </c>
      <c r="AD293" s="41">
        <v>102.5</v>
      </c>
      <c r="AE293" s="41">
        <v>103.1</v>
      </c>
      <c r="AF293" s="41">
        <v>102.9</v>
      </c>
      <c r="AG293" s="41">
        <v>101.9</v>
      </c>
      <c r="AH293" s="41">
        <v>101.8</v>
      </c>
      <c r="AI293" s="41">
        <v>101.9</v>
      </c>
      <c r="AJ293" s="41">
        <v>101.8</v>
      </c>
      <c r="AK293" s="41">
        <v>101.8</v>
      </c>
      <c r="AL293" s="41">
        <v>101.8</v>
      </c>
      <c r="AM293" s="41">
        <v>101.8</v>
      </c>
      <c r="AN293" s="41">
        <v>101.9</v>
      </c>
      <c r="AO293" s="41">
        <v>102.2</v>
      </c>
      <c r="AP293" s="41">
        <v>102.7</v>
      </c>
      <c r="AQ293" s="41">
        <v>104.2</v>
      </c>
      <c r="AR293" s="41">
        <v>103.3</v>
      </c>
      <c r="AS293" s="41">
        <v>103.2</v>
      </c>
      <c r="AT293" s="41">
        <v>103.2</v>
      </c>
      <c r="AU293" s="41">
        <v>103.2</v>
      </c>
      <c r="AV293" s="41">
        <v>102.9</v>
      </c>
      <c r="AW293" s="41">
        <v>102.4</v>
      </c>
      <c r="AX293" s="41">
        <v>101.6</v>
      </c>
      <c r="AY293" s="41">
        <v>102.7</v>
      </c>
      <c r="AZ293" s="41">
        <v>103</v>
      </c>
      <c r="BA293" s="41">
        <v>100.7</v>
      </c>
      <c r="BB293" s="41">
        <v>101</v>
      </c>
      <c r="BC293" s="41">
        <v>100.6</v>
      </c>
      <c r="BD293" s="41">
        <v>101.3</v>
      </c>
      <c r="BE293" s="41">
        <v>102.2</v>
      </c>
      <c r="BF293" s="41">
        <v>102.4</v>
      </c>
      <c r="BG293" s="41">
        <v>101.7</v>
      </c>
      <c r="BH293" s="41">
        <v>103</v>
      </c>
      <c r="BI293" s="41">
        <v>103.2</v>
      </c>
      <c r="BJ293" s="41">
        <v>101.7</v>
      </c>
      <c r="BK293" s="41">
        <v>102.4</v>
      </c>
      <c r="BL293" s="41">
        <v>104</v>
      </c>
      <c r="BM293" s="41">
        <v>104.8</v>
      </c>
      <c r="BN293" s="41">
        <v>104.4</v>
      </c>
      <c r="BO293" s="41">
        <v>106.9</v>
      </c>
      <c r="BP293" s="41">
        <v>107.8</v>
      </c>
      <c r="BQ293" s="41">
        <v>108.6</v>
      </c>
      <c r="BR293" s="41">
        <v>107.3</v>
      </c>
      <c r="BS293" s="41">
        <v>107.8</v>
      </c>
      <c r="BT293" s="41">
        <v>107.7</v>
      </c>
      <c r="BU293" s="41">
        <v>107.9</v>
      </c>
      <c r="BV293" s="41">
        <v>107.9</v>
      </c>
      <c r="BW293" s="41">
        <v>108.4</v>
      </c>
      <c r="BX293" s="41">
        <v>107.4</v>
      </c>
      <c r="BY293" s="41">
        <v>106.3</v>
      </c>
      <c r="BZ293" s="41">
        <v>109</v>
      </c>
      <c r="CA293" s="41">
        <v>109.4</v>
      </c>
      <c r="CB293" s="41">
        <v>112</v>
      </c>
      <c r="CC293" s="41">
        <v>111.8</v>
      </c>
      <c r="CD293" s="41">
        <v>111.1</v>
      </c>
      <c r="CE293" s="41">
        <v>110.5</v>
      </c>
      <c r="CF293" s="41">
        <v>110.6</v>
      </c>
      <c r="CG293" s="41">
        <v>110.2</v>
      </c>
      <c r="CH293" s="41">
        <v>109.8</v>
      </c>
      <c r="CI293" s="41">
        <v>110.1</v>
      </c>
      <c r="CJ293" s="41">
        <v>111.4</v>
      </c>
      <c r="CK293" s="41">
        <v>111.8</v>
      </c>
      <c r="CL293" s="41">
        <v>111.9</v>
      </c>
    </row>
    <row r="294" spans="1:90" x14ac:dyDescent="0.25">
      <c r="A294" s="38" t="s">
        <v>2185</v>
      </c>
      <c r="B294" s="38" t="s">
        <v>2186</v>
      </c>
      <c r="C294" s="39">
        <v>1.50468</v>
      </c>
      <c r="D294" s="41">
        <v>99.4</v>
      </c>
      <c r="E294" s="41">
        <v>99.4</v>
      </c>
      <c r="F294" s="41">
        <v>99.4</v>
      </c>
      <c r="G294" s="41">
        <v>99.6</v>
      </c>
      <c r="H294" s="41">
        <v>99.6</v>
      </c>
      <c r="I294" s="41">
        <v>99.5</v>
      </c>
      <c r="J294" s="41">
        <v>99.5</v>
      </c>
      <c r="K294" s="41">
        <v>99.5</v>
      </c>
      <c r="L294" s="41">
        <v>99.5</v>
      </c>
      <c r="M294" s="41">
        <v>99.5</v>
      </c>
      <c r="N294" s="41">
        <v>99.5</v>
      </c>
      <c r="O294" s="41">
        <v>100</v>
      </c>
      <c r="P294" s="41">
        <v>99.8</v>
      </c>
      <c r="Q294" s="41">
        <v>99.8</v>
      </c>
      <c r="R294" s="41">
        <v>99.5</v>
      </c>
      <c r="S294" s="41">
        <v>101.3</v>
      </c>
      <c r="T294" s="41">
        <v>101.3</v>
      </c>
      <c r="U294" s="41">
        <v>101.6</v>
      </c>
      <c r="V294" s="41">
        <v>101.6</v>
      </c>
      <c r="W294" s="41">
        <v>101.6</v>
      </c>
      <c r="X294" s="41">
        <v>101.8</v>
      </c>
      <c r="Y294" s="41">
        <v>101.8</v>
      </c>
      <c r="Z294" s="41">
        <v>101.8</v>
      </c>
      <c r="AA294" s="41">
        <v>101.4</v>
      </c>
      <c r="AB294" s="41">
        <v>99.1</v>
      </c>
      <c r="AC294" s="41">
        <v>99.1</v>
      </c>
      <c r="AD294" s="41">
        <v>99</v>
      </c>
      <c r="AE294" s="41">
        <v>99</v>
      </c>
      <c r="AF294" s="41">
        <v>99</v>
      </c>
      <c r="AG294" s="41">
        <v>98.2</v>
      </c>
      <c r="AH294" s="41">
        <v>98.2</v>
      </c>
      <c r="AI294" s="41">
        <v>98.2</v>
      </c>
      <c r="AJ294" s="41">
        <v>98.3</v>
      </c>
      <c r="AK294" s="41">
        <v>98.3</v>
      </c>
      <c r="AL294" s="41">
        <v>98.3</v>
      </c>
      <c r="AM294" s="41">
        <v>98</v>
      </c>
      <c r="AN294" s="41">
        <v>97.4</v>
      </c>
      <c r="AO294" s="41">
        <v>97.4</v>
      </c>
      <c r="AP294" s="41">
        <v>97.4</v>
      </c>
      <c r="AQ294" s="41">
        <v>98.5</v>
      </c>
      <c r="AR294" s="41">
        <v>98.5</v>
      </c>
      <c r="AS294" s="41">
        <v>98.5</v>
      </c>
      <c r="AT294" s="41">
        <v>98.5</v>
      </c>
      <c r="AU294" s="41">
        <v>98.5</v>
      </c>
      <c r="AV294" s="41">
        <v>98.5</v>
      </c>
      <c r="AW294" s="41">
        <v>98.5</v>
      </c>
      <c r="AX294" s="41">
        <v>97.2</v>
      </c>
      <c r="AY294" s="41">
        <v>98.3</v>
      </c>
      <c r="AZ294" s="41">
        <v>97.2</v>
      </c>
      <c r="BA294" s="41">
        <v>93.9</v>
      </c>
      <c r="BB294" s="41">
        <v>93.9</v>
      </c>
      <c r="BC294" s="41">
        <v>93.2</v>
      </c>
      <c r="BD294" s="41">
        <v>94.3</v>
      </c>
      <c r="BE294" s="41">
        <v>95.2</v>
      </c>
      <c r="BF294" s="41">
        <v>95.8</v>
      </c>
      <c r="BG294" s="41">
        <v>94.9</v>
      </c>
      <c r="BH294" s="41">
        <v>96.3</v>
      </c>
      <c r="BI294" s="41">
        <v>95.5</v>
      </c>
      <c r="BJ294" s="41">
        <v>93.3</v>
      </c>
      <c r="BK294" s="41">
        <v>94</v>
      </c>
      <c r="BL294" s="41">
        <v>96.7</v>
      </c>
      <c r="BM294" s="41">
        <v>97.3</v>
      </c>
      <c r="BN294" s="41">
        <v>96.6</v>
      </c>
      <c r="BO294" s="41">
        <v>99.6</v>
      </c>
      <c r="BP294" s="41">
        <v>100.6</v>
      </c>
      <c r="BQ294" s="41">
        <v>102.2</v>
      </c>
      <c r="BR294" s="41">
        <v>100.5</v>
      </c>
      <c r="BS294" s="41">
        <v>100.7</v>
      </c>
      <c r="BT294" s="41">
        <v>100.5</v>
      </c>
      <c r="BU294" s="41">
        <v>100.5</v>
      </c>
      <c r="BV294" s="41">
        <v>100.5</v>
      </c>
      <c r="BW294" s="41">
        <v>100.5</v>
      </c>
      <c r="BX294" s="41">
        <v>98.3</v>
      </c>
      <c r="BY294" s="41">
        <v>96.7</v>
      </c>
      <c r="BZ294" s="41">
        <v>99.3</v>
      </c>
      <c r="CA294" s="41">
        <v>99.2</v>
      </c>
      <c r="CB294" s="41">
        <v>101.5</v>
      </c>
      <c r="CC294" s="41">
        <v>101.1</v>
      </c>
      <c r="CD294" s="41">
        <v>100.3</v>
      </c>
      <c r="CE294" s="41">
        <v>99</v>
      </c>
      <c r="CF294" s="41">
        <v>99</v>
      </c>
      <c r="CG294" s="41">
        <v>99</v>
      </c>
      <c r="CH294" s="41">
        <v>99</v>
      </c>
      <c r="CI294" s="41">
        <v>99</v>
      </c>
      <c r="CJ294" s="41">
        <v>100.5</v>
      </c>
      <c r="CK294" s="41">
        <v>100.5</v>
      </c>
      <c r="CL294" s="41">
        <v>100.5</v>
      </c>
    </row>
    <row r="295" spans="1:90" x14ac:dyDescent="0.25">
      <c r="A295" s="38" t="s">
        <v>2187</v>
      </c>
      <c r="B295" s="38" t="s">
        <v>2188</v>
      </c>
      <c r="C295" s="39">
        <v>0.14791000000000001</v>
      </c>
      <c r="D295" s="41">
        <v>104.2</v>
      </c>
      <c r="E295" s="41">
        <v>104.2</v>
      </c>
      <c r="F295" s="41">
        <v>104.2</v>
      </c>
      <c r="G295" s="41">
        <v>94.5</v>
      </c>
      <c r="H295" s="41">
        <v>93.9</v>
      </c>
      <c r="I295" s="41">
        <v>93.9</v>
      </c>
      <c r="J295" s="41">
        <v>92.9</v>
      </c>
      <c r="K295" s="41">
        <v>89.1</v>
      </c>
      <c r="L295" s="41">
        <v>89.1</v>
      </c>
      <c r="M295" s="41">
        <v>89.1</v>
      </c>
      <c r="N295" s="41">
        <v>89.1</v>
      </c>
      <c r="O295" s="41">
        <v>94.3</v>
      </c>
      <c r="P295" s="41">
        <v>94.3</v>
      </c>
      <c r="Q295" s="41">
        <v>102.2</v>
      </c>
      <c r="R295" s="41">
        <v>101</v>
      </c>
      <c r="S295" s="41">
        <v>113.2</v>
      </c>
      <c r="T295" s="41">
        <v>106.6</v>
      </c>
      <c r="U295" s="41">
        <v>106.6</v>
      </c>
      <c r="V295" s="41">
        <v>106.6</v>
      </c>
      <c r="W295" s="41">
        <v>106.6</v>
      </c>
      <c r="X295" s="41">
        <v>108.1</v>
      </c>
      <c r="Y295" s="41">
        <v>109.1</v>
      </c>
      <c r="Z295" s="41">
        <v>109.1</v>
      </c>
      <c r="AA295" s="41">
        <v>119.6</v>
      </c>
      <c r="AB295" s="41">
        <v>120.3</v>
      </c>
      <c r="AC295" s="41">
        <v>118.1</v>
      </c>
      <c r="AD295" s="41">
        <v>118.1</v>
      </c>
      <c r="AE295" s="41">
        <v>122.8</v>
      </c>
      <c r="AF295" s="41">
        <v>119.8</v>
      </c>
      <c r="AG295" s="41">
        <v>116.9</v>
      </c>
      <c r="AH295" s="41">
        <v>113.6</v>
      </c>
      <c r="AI295" s="41">
        <v>112.5</v>
      </c>
      <c r="AJ295" s="41">
        <v>112.5</v>
      </c>
      <c r="AK295" s="41">
        <v>112.5</v>
      </c>
      <c r="AL295" s="41">
        <v>112.5</v>
      </c>
      <c r="AM295" s="41">
        <v>115.4</v>
      </c>
      <c r="AN295" s="41">
        <v>118.2</v>
      </c>
      <c r="AO295" s="41">
        <v>124</v>
      </c>
      <c r="AP295" s="41">
        <v>127.9</v>
      </c>
      <c r="AQ295" s="41">
        <v>132.1</v>
      </c>
      <c r="AR295" s="41">
        <v>124</v>
      </c>
      <c r="AS295" s="41">
        <v>122.8</v>
      </c>
      <c r="AT295" s="41">
        <v>121.9</v>
      </c>
      <c r="AU295" s="41">
        <v>123.4</v>
      </c>
      <c r="AV295" s="41">
        <v>117.8</v>
      </c>
      <c r="AW295" s="41">
        <v>110</v>
      </c>
      <c r="AX295" s="41">
        <v>110</v>
      </c>
      <c r="AY295" s="41">
        <v>110</v>
      </c>
      <c r="AZ295" s="41">
        <v>111.2</v>
      </c>
      <c r="BA295" s="41">
        <v>111.3</v>
      </c>
      <c r="BB295" s="41">
        <v>111.3</v>
      </c>
      <c r="BC295" s="41">
        <v>111.3</v>
      </c>
      <c r="BD295" s="41">
        <v>111.3</v>
      </c>
      <c r="BE295" s="41">
        <v>111.3</v>
      </c>
      <c r="BF295" s="41">
        <v>111.3</v>
      </c>
      <c r="BG295" s="41">
        <v>111.6</v>
      </c>
      <c r="BH295" s="41">
        <v>115</v>
      </c>
      <c r="BI295" s="41">
        <v>121.8</v>
      </c>
      <c r="BJ295" s="41">
        <v>124.2</v>
      </c>
      <c r="BK295" s="41">
        <v>126.4</v>
      </c>
      <c r="BL295" s="41">
        <v>125.9</v>
      </c>
      <c r="BM295" s="41">
        <v>126</v>
      </c>
      <c r="BN295" s="41">
        <v>126.1</v>
      </c>
      <c r="BO295" s="41">
        <v>127.5</v>
      </c>
      <c r="BP295" s="41">
        <v>127.5</v>
      </c>
      <c r="BQ295" s="41">
        <v>127.5</v>
      </c>
      <c r="BR295" s="41">
        <v>127.5</v>
      </c>
      <c r="BS295" s="41">
        <v>127.5</v>
      </c>
      <c r="BT295" s="41">
        <v>127.5</v>
      </c>
      <c r="BU295" s="41">
        <v>127.5</v>
      </c>
      <c r="BV295" s="41">
        <v>127.5</v>
      </c>
      <c r="BW295" s="41">
        <v>127.5</v>
      </c>
      <c r="BX295" s="41">
        <v>125.4</v>
      </c>
      <c r="BY295" s="41">
        <v>124.5</v>
      </c>
      <c r="BZ295" s="41">
        <v>124.5</v>
      </c>
      <c r="CA295" s="41">
        <v>124.5</v>
      </c>
      <c r="CB295" s="41">
        <v>124.3</v>
      </c>
      <c r="CC295" s="41">
        <v>125.5</v>
      </c>
      <c r="CD295" s="41">
        <v>128.80000000000001</v>
      </c>
      <c r="CE295" s="41">
        <v>131.30000000000001</v>
      </c>
      <c r="CF295" s="41">
        <v>132.30000000000001</v>
      </c>
      <c r="CG295" s="41">
        <v>132.5</v>
      </c>
      <c r="CH295" s="41">
        <v>132.1</v>
      </c>
      <c r="CI295" s="41">
        <v>131.80000000000001</v>
      </c>
      <c r="CJ295" s="41">
        <v>133.6</v>
      </c>
      <c r="CK295" s="41">
        <v>137.80000000000001</v>
      </c>
      <c r="CL295" s="41">
        <v>138.19999999999999</v>
      </c>
    </row>
    <row r="296" spans="1:90" x14ac:dyDescent="0.25">
      <c r="A296" s="38" t="s">
        <v>2189</v>
      </c>
      <c r="B296" s="38" t="s">
        <v>2190</v>
      </c>
      <c r="C296" s="39">
        <v>9.2299999999999993E-2</v>
      </c>
      <c r="D296" s="41">
        <v>100.2</v>
      </c>
      <c r="E296" s="41">
        <v>100.2</v>
      </c>
      <c r="F296" s="41">
        <v>100.2</v>
      </c>
      <c r="G296" s="41">
        <v>102.1</v>
      </c>
      <c r="H296" s="41">
        <v>102.1</v>
      </c>
      <c r="I296" s="41">
        <v>102.1</v>
      </c>
      <c r="J296" s="41">
        <v>102.3</v>
      </c>
      <c r="K296" s="41">
        <v>102.3</v>
      </c>
      <c r="L296" s="41">
        <v>102.3</v>
      </c>
      <c r="M296" s="41">
        <v>102.3</v>
      </c>
      <c r="N296" s="41">
        <v>102.3</v>
      </c>
      <c r="O296" s="41">
        <v>102.5</v>
      </c>
      <c r="P296" s="41">
        <v>103.2</v>
      </c>
      <c r="Q296" s="41">
        <v>103.2</v>
      </c>
      <c r="R296" s="41">
        <v>103.2</v>
      </c>
      <c r="S296" s="41">
        <v>107.9</v>
      </c>
      <c r="T296" s="41">
        <v>109.2</v>
      </c>
      <c r="U296" s="41">
        <v>109.2</v>
      </c>
      <c r="V296" s="41">
        <v>109.2</v>
      </c>
      <c r="W296" s="41">
        <v>109.2</v>
      </c>
      <c r="X296" s="41">
        <v>109.2</v>
      </c>
      <c r="Y296" s="41">
        <v>109.2</v>
      </c>
      <c r="Z296" s="41">
        <v>109.2</v>
      </c>
      <c r="AA296" s="41">
        <v>109.2</v>
      </c>
      <c r="AB296" s="41">
        <v>109.5</v>
      </c>
      <c r="AC296" s="41">
        <v>109.5</v>
      </c>
      <c r="AD296" s="41">
        <v>109.5</v>
      </c>
      <c r="AE296" s="41">
        <v>112.4</v>
      </c>
      <c r="AF296" s="41">
        <v>112.4</v>
      </c>
      <c r="AG296" s="41">
        <v>112.4</v>
      </c>
      <c r="AH296" s="41">
        <v>112.4</v>
      </c>
      <c r="AI296" s="41">
        <v>113.7</v>
      </c>
      <c r="AJ296" s="41">
        <v>113.7</v>
      </c>
      <c r="AK296" s="41">
        <v>113.7</v>
      </c>
      <c r="AL296" s="41">
        <v>113.7</v>
      </c>
      <c r="AM296" s="41">
        <v>113.7</v>
      </c>
      <c r="AN296" s="41">
        <v>114.3</v>
      </c>
      <c r="AO296" s="41">
        <v>114.3</v>
      </c>
      <c r="AP296" s="41">
        <v>113.7</v>
      </c>
      <c r="AQ296" s="41">
        <v>114.6</v>
      </c>
      <c r="AR296" s="41">
        <v>112.1</v>
      </c>
      <c r="AS296" s="41">
        <v>109.6</v>
      </c>
      <c r="AT296" s="41">
        <v>113.1</v>
      </c>
      <c r="AU296" s="41">
        <v>111.5</v>
      </c>
      <c r="AV296" s="41">
        <v>114.6</v>
      </c>
      <c r="AW296" s="41">
        <v>116.2</v>
      </c>
      <c r="AX296" s="41">
        <v>117.6</v>
      </c>
      <c r="AY296" s="41">
        <v>116.7</v>
      </c>
      <c r="AZ296" s="41">
        <v>118.2</v>
      </c>
      <c r="BA296" s="41">
        <v>117</v>
      </c>
      <c r="BB296" s="41">
        <v>115.8</v>
      </c>
      <c r="BC296" s="41">
        <v>115.8</v>
      </c>
      <c r="BD296" s="41">
        <v>116.4</v>
      </c>
      <c r="BE296" s="41">
        <v>116.4</v>
      </c>
      <c r="BF296" s="41">
        <v>116.4</v>
      </c>
      <c r="BG296" s="41">
        <v>116.4</v>
      </c>
      <c r="BH296" s="41">
        <v>116.6</v>
      </c>
      <c r="BI296" s="41">
        <v>117.4</v>
      </c>
      <c r="BJ296" s="41">
        <v>116.9</v>
      </c>
      <c r="BK296" s="41">
        <v>118.7</v>
      </c>
      <c r="BL296" s="41">
        <v>121.1</v>
      </c>
      <c r="BM296" s="41">
        <v>120</v>
      </c>
      <c r="BN296" s="41">
        <v>120.4</v>
      </c>
      <c r="BO296" s="41">
        <v>121.3</v>
      </c>
      <c r="BP296" s="41">
        <v>121.3</v>
      </c>
      <c r="BQ296" s="41">
        <v>121.3</v>
      </c>
      <c r="BR296" s="41">
        <v>121.3</v>
      </c>
      <c r="BS296" s="41">
        <v>121.3</v>
      </c>
      <c r="BT296" s="41">
        <v>121.3</v>
      </c>
      <c r="BU296" s="41">
        <v>121.3</v>
      </c>
      <c r="BV296" s="41">
        <v>121.3</v>
      </c>
      <c r="BW296" s="41">
        <v>121.3</v>
      </c>
      <c r="BX296" s="41">
        <v>127.6</v>
      </c>
      <c r="BY296" s="41">
        <v>127.2</v>
      </c>
      <c r="BZ296" s="41">
        <v>132.1</v>
      </c>
      <c r="CA296" s="41">
        <v>134.19999999999999</v>
      </c>
      <c r="CB296" s="41">
        <v>135.80000000000001</v>
      </c>
      <c r="CC296" s="41">
        <v>134.30000000000001</v>
      </c>
      <c r="CD296" s="41">
        <v>134.30000000000001</v>
      </c>
      <c r="CE296" s="41">
        <v>136.5</v>
      </c>
      <c r="CF296" s="41">
        <v>137.6</v>
      </c>
      <c r="CG296" s="41">
        <v>138.19999999999999</v>
      </c>
      <c r="CH296" s="41">
        <v>134.80000000000001</v>
      </c>
      <c r="CI296" s="41">
        <v>136</v>
      </c>
      <c r="CJ296" s="41">
        <v>134.30000000000001</v>
      </c>
      <c r="CK296" s="41">
        <v>134</v>
      </c>
      <c r="CL296" s="41">
        <v>133.30000000000001</v>
      </c>
    </row>
    <row r="297" spans="1:90" x14ac:dyDescent="0.25">
      <c r="A297" s="38" t="s">
        <v>2191</v>
      </c>
      <c r="B297" s="38" t="s">
        <v>2192</v>
      </c>
      <c r="C297" s="39">
        <v>5.6030000000000003E-2</v>
      </c>
      <c r="D297" s="41">
        <v>100.4</v>
      </c>
      <c r="E297" s="41">
        <v>100</v>
      </c>
      <c r="F297" s="41">
        <v>100.8</v>
      </c>
      <c r="G297" s="41">
        <v>105.3</v>
      </c>
      <c r="H297" s="41">
        <v>105.2</v>
      </c>
      <c r="I297" s="41">
        <v>105.3</v>
      </c>
      <c r="J297" s="41">
        <v>105.9</v>
      </c>
      <c r="K297" s="41">
        <v>106.3</v>
      </c>
      <c r="L297" s="41">
        <v>105.8</v>
      </c>
      <c r="M297" s="41">
        <v>106.1</v>
      </c>
      <c r="N297" s="41">
        <v>105.6</v>
      </c>
      <c r="O297" s="41">
        <v>106.3</v>
      </c>
      <c r="P297" s="41">
        <v>110.4</v>
      </c>
      <c r="Q297" s="41">
        <v>110.1</v>
      </c>
      <c r="R297" s="41">
        <v>111.6</v>
      </c>
      <c r="S297" s="41">
        <v>107.9</v>
      </c>
      <c r="T297" s="41">
        <v>109.2</v>
      </c>
      <c r="U297" s="41">
        <v>109</v>
      </c>
      <c r="V297" s="41">
        <v>110.4</v>
      </c>
      <c r="W297" s="41">
        <v>109.3</v>
      </c>
      <c r="X297" s="41">
        <v>111.3</v>
      </c>
      <c r="Y297" s="41">
        <v>110.2</v>
      </c>
      <c r="Z297" s="41">
        <v>108.9</v>
      </c>
      <c r="AA297" s="41">
        <v>110.7</v>
      </c>
      <c r="AB297" s="41">
        <v>110.7</v>
      </c>
      <c r="AC297" s="41">
        <v>110.1</v>
      </c>
      <c r="AD297" s="41">
        <v>108.8</v>
      </c>
      <c r="AE297" s="41">
        <v>108.3</v>
      </c>
      <c r="AF297" s="41">
        <v>109.4</v>
      </c>
      <c r="AG297" s="41">
        <v>108.2</v>
      </c>
      <c r="AH297" s="41">
        <v>109.3</v>
      </c>
      <c r="AI297" s="41">
        <v>109.6</v>
      </c>
      <c r="AJ297" s="41">
        <v>108.9</v>
      </c>
      <c r="AK297" s="41">
        <v>109.3</v>
      </c>
      <c r="AL297" s="41">
        <v>108.9</v>
      </c>
      <c r="AM297" s="41">
        <v>109.3</v>
      </c>
      <c r="AN297" s="41">
        <v>101.5</v>
      </c>
      <c r="AO297" s="41">
        <v>101.4</v>
      </c>
      <c r="AP297" s="41">
        <v>101.4</v>
      </c>
      <c r="AQ297" s="41">
        <v>100.8</v>
      </c>
      <c r="AR297" s="41">
        <v>100.2</v>
      </c>
      <c r="AS297" s="41">
        <v>99.6</v>
      </c>
      <c r="AT297" s="41">
        <v>100.5</v>
      </c>
      <c r="AU297" s="41">
        <v>99.3</v>
      </c>
      <c r="AV297" s="41">
        <v>100.1</v>
      </c>
      <c r="AW297" s="41">
        <v>100.6</v>
      </c>
      <c r="AX297" s="41">
        <v>101.3</v>
      </c>
      <c r="AY297" s="41">
        <v>101.5</v>
      </c>
      <c r="AZ297" s="41">
        <v>107.6</v>
      </c>
      <c r="BA297" s="41">
        <v>107.8</v>
      </c>
      <c r="BB297" s="41">
        <v>106.8</v>
      </c>
      <c r="BC297" s="41">
        <v>108.6</v>
      </c>
      <c r="BD297" s="41">
        <v>106</v>
      </c>
      <c r="BE297" s="41">
        <v>108</v>
      </c>
      <c r="BF297" s="41">
        <v>104</v>
      </c>
      <c r="BG297" s="41">
        <v>104.8</v>
      </c>
      <c r="BH297" s="41">
        <v>105.5</v>
      </c>
      <c r="BI297" s="41">
        <v>107.4</v>
      </c>
      <c r="BJ297" s="41">
        <v>105.3</v>
      </c>
      <c r="BK297" s="41">
        <v>105.8</v>
      </c>
      <c r="BL297" s="41">
        <v>104.4</v>
      </c>
      <c r="BM297" s="41">
        <v>104.1</v>
      </c>
      <c r="BN297" s="41">
        <v>105.2</v>
      </c>
      <c r="BO297" s="41">
        <v>107.9</v>
      </c>
      <c r="BP297" s="41">
        <v>104</v>
      </c>
      <c r="BQ297" s="41">
        <v>104.1</v>
      </c>
      <c r="BR297" s="41">
        <v>104.1</v>
      </c>
      <c r="BS297" s="41">
        <v>104.2</v>
      </c>
      <c r="BT297" s="41">
        <v>104.7</v>
      </c>
      <c r="BU297" s="41">
        <v>104.7</v>
      </c>
      <c r="BV297" s="41">
        <v>105.1</v>
      </c>
      <c r="BW297" s="41">
        <v>104.7</v>
      </c>
      <c r="BX297" s="41">
        <v>119</v>
      </c>
      <c r="BY297" s="41">
        <v>125.4</v>
      </c>
      <c r="BZ297" s="41">
        <v>126.4</v>
      </c>
      <c r="CA297" s="41">
        <v>126.2</v>
      </c>
      <c r="CB297" s="41">
        <v>128.1</v>
      </c>
      <c r="CC297" s="41">
        <v>126.8</v>
      </c>
      <c r="CD297" s="41">
        <v>125.7</v>
      </c>
      <c r="CE297" s="41">
        <v>124.7</v>
      </c>
      <c r="CF297" s="41">
        <v>124</v>
      </c>
      <c r="CG297" s="41">
        <v>124</v>
      </c>
      <c r="CH297" s="41">
        <v>124</v>
      </c>
      <c r="CI297" s="41">
        <v>124</v>
      </c>
      <c r="CJ297" s="41">
        <v>124</v>
      </c>
      <c r="CK297" s="41">
        <v>124</v>
      </c>
      <c r="CL297" s="41">
        <v>124</v>
      </c>
    </row>
    <row r="298" spans="1:90" x14ac:dyDescent="0.25">
      <c r="A298" s="38" t="s">
        <v>2193</v>
      </c>
      <c r="B298" s="38" t="s">
        <v>2194</v>
      </c>
      <c r="C298" s="39">
        <v>2.1659999999999999E-2</v>
      </c>
      <c r="D298" s="41">
        <v>101.6</v>
      </c>
      <c r="E298" s="41">
        <v>102.1</v>
      </c>
      <c r="F298" s="41">
        <v>102.9</v>
      </c>
      <c r="G298" s="41">
        <v>106.8</v>
      </c>
      <c r="H298" s="41">
        <v>105.5</v>
      </c>
      <c r="I298" s="41">
        <v>108.3</v>
      </c>
      <c r="J298" s="41">
        <v>107.7</v>
      </c>
      <c r="K298" s="41">
        <v>107.1</v>
      </c>
      <c r="L298" s="41">
        <v>106.8</v>
      </c>
      <c r="M298" s="41">
        <v>106.3</v>
      </c>
      <c r="N298" s="41">
        <v>106.4</v>
      </c>
      <c r="O298" s="41">
        <v>107.1</v>
      </c>
      <c r="P298" s="41">
        <v>107.9</v>
      </c>
      <c r="Q298" s="41">
        <v>108.1</v>
      </c>
      <c r="R298" s="41">
        <v>108.1</v>
      </c>
      <c r="S298" s="41">
        <v>109.6</v>
      </c>
      <c r="T298" s="41">
        <v>109.2</v>
      </c>
      <c r="U298" s="41">
        <v>108.3</v>
      </c>
      <c r="V298" s="41">
        <v>107.9</v>
      </c>
      <c r="W298" s="41">
        <v>107.7</v>
      </c>
      <c r="X298" s="41">
        <v>108.7</v>
      </c>
      <c r="Y298" s="41">
        <v>109.3</v>
      </c>
      <c r="Z298" s="41">
        <v>109.8</v>
      </c>
      <c r="AA298" s="41">
        <v>109.7</v>
      </c>
      <c r="AB298" s="41">
        <v>110.4</v>
      </c>
      <c r="AC298" s="41">
        <v>111.9</v>
      </c>
      <c r="AD298" s="41">
        <v>112.9</v>
      </c>
      <c r="AE298" s="41">
        <v>111.2</v>
      </c>
      <c r="AF298" s="41">
        <v>109</v>
      </c>
      <c r="AG298" s="41">
        <v>107</v>
      </c>
      <c r="AH298" s="41">
        <v>106.5</v>
      </c>
      <c r="AI298" s="41">
        <v>107.1</v>
      </c>
      <c r="AJ298" s="41">
        <v>107.6</v>
      </c>
      <c r="AK298" s="41">
        <v>107.6</v>
      </c>
      <c r="AL298" s="41">
        <v>107.3</v>
      </c>
      <c r="AM298" s="41">
        <v>106.2</v>
      </c>
      <c r="AN298" s="41">
        <v>106.2</v>
      </c>
      <c r="AO298" s="41">
        <v>105.8</v>
      </c>
      <c r="AP298" s="41">
        <v>106.4</v>
      </c>
      <c r="AQ298" s="41">
        <v>106</v>
      </c>
      <c r="AR298" s="41">
        <v>106.8</v>
      </c>
      <c r="AS298" s="41">
        <v>106.6</v>
      </c>
      <c r="AT298" s="41">
        <v>108.1</v>
      </c>
      <c r="AU298" s="41">
        <v>108.3</v>
      </c>
      <c r="AV298" s="41">
        <v>110.7</v>
      </c>
      <c r="AW298" s="41">
        <v>112.4</v>
      </c>
      <c r="AX298" s="41">
        <v>113.1</v>
      </c>
      <c r="AY298" s="41">
        <v>115.3</v>
      </c>
      <c r="AZ298" s="41">
        <v>116.2</v>
      </c>
      <c r="BA298" s="41">
        <v>122.8</v>
      </c>
      <c r="BB298" s="41">
        <v>124.1</v>
      </c>
      <c r="BC298" s="41">
        <v>129.69999999999999</v>
      </c>
      <c r="BD298" s="41">
        <v>130.19999999999999</v>
      </c>
      <c r="BE298" s="41">
        <v>132.4</v>
      </c>
      <c r="BF298" s="41">
        <v>133.80000000000001</v>
      </c>
      <c r="BG298" s="41">
        <v>128.9</v>
      </c>
      <c r="BH298" s="41">
        <v>127</v>
      </c>
      <c r="BI298" s="41">
        <v>130.30000000000001</v>
      </c>
      <c r="BJ298" s="41">
        <v>129.69999999999999</v>
      </c>
      <c r="BK298" s="41">
        <v>132.5</v>
      </c>
      <c r="BL298" s="41">
        <v>135</v>
      </c>
      <c r="BM298" s="41">
        <v>134</v>
      </c>
      <c r="BN298" s="41">
        <v>136.69999999999999</v>
      </c>
      <c r="BO298" s="41">
        <v>136.6</v>
      </c>
      <c r="BP298" s="41">
        <v>129.80000000000001</v>
      </c>
      <c r="BQ298" s="41">
        <v>124.8</v>
      </c>
      <c r="BR298" s="41">
        <v>136.30000000000001</v>
      </c>
      <c r="BS298" s="41">
        <v>136.6</v>
      </c>
      <c r="BT298" s="41">
        <v>138.30000000000001</v>
      </c>
      <c r="BU298" s="41">
        <v>140</v>
      </c>
      <c r="BV298" s="41">
        <v>139.6</v>
      </c>
      <c r="BW298" s="41">
        <v>142.69999999999999</v>
      </c>
      <c r="BX298" s="41">
        <v>151.30000000000001</v>
      </c>
      <c r="BY298" s="41">
        <v>156.5</v>
      </c>
      <c r="BZ298" s="41">
        <v>157.19999999999999</v>
      </c>
      <c r="CA298" s="41">
        <v>153.4</v>
      </c>
      <c r="CB298" s="41">
        <v>153.6</v>
      </c>
      <c r="CC298" s="41">
        <v>154.4</v>
      </c>
      <c r="CD298" s="41">
        <v>151.6</v>
      </c>
      <c r="CE298" s="41">
        <v>144.69999999999999</v>
      </c>
      <c r="CF298" s="41">
        <v>143.1</v>
      </c>
      <c r="CG298" s="41">
        <v>139.5</v>
      </c>
      <c r="CH298" s="41">
        <v>142.30000000000001</v>
      </c>
      <c r="CI298" s="41">
        <v>148.80000000000001</v>
      </c>
      <c r="CJ298" s="41">
        <v>143.30000000000001</v>
      </c>
      <c r="CK298" s="41">
        <v>145.1</v>
      </c>
      <c r="CL298" s="41">
        <v>146.30000000000001</v>
      </c>
    </row>
    <row r="299" spans="1:90" x14ac:dyDescent="0.25">
      <c r="A299" s="38" t="s">
        <v>2195</v>
      </c>
      <c r="B299" s="38" t="s">
        <v>2196</v>
      </c>
      <c r="C299" s="39">
        <v>6.5729999999999997E-2</v>
      </c>
      <c r="D299" s="41">
        <v>109.3</v>
      </c>
      <c r="E299" s="41">
        <v>110.3</v>
      </c>
      <c r="F299" s="41">
        <v>108.4</v>
      </c>
      <c r="G299" s="41">
        <v>108.8</v>
      </c>
      <c r="H299" s="41">
        <v>111.6</v>
      </c>
      <c r="I299" s="41">
        <v>108</v>
      </c>
      <c r="J299" s="41">
        <v>111.3</v>
      </c>
      <c r="K299" s="41">
        <v>112.3</v>
      </c>
      <c r="L299" s="41">
        <v>114</v>
      </c>
      <c r="M299" s="41">
        <v>115.5</v>
      </c>
      <c r="N299" s="41">
        <v>113.6</v>
      </c>
      <c r="O299" s="41">
        <v>120.1</v>
      </c>
      <c r="P299" s="41">
        <v>118.8</v>
      </c>
      <c r="Q299" s="41">
        <v>122.3</v>
      </c>
      <c r="R299" s="41">
        <v>121.7</v>
      </c>
      <c r="S299" s="41">
        <v>125</v>
      </c>
      <c r="T299" s="41">
        <v>119.2</v>
      </c>
      <c r="U299" s="41">
        <v>121.1</v>
      </c>
      <c r="V299" s="41">
        <v>120.1</v>
      </c>
      <c r="W299" s="41">
        <v>119.9</v>
      </c>
      <c r="X299" s="41">
        <v>117.2</v>
      </c>
      <c r="Y299" s="41">
        <v>119</v>
      </c>
      <c r="Z299" s="41">
        <v>121.7</v>
      </c>
      <c r="AA299" s="41">
        <v>118.7</v>
      </c>
      <c r="AB299" s="41">
        <v>127.4</v>
      </c>
      <c r="AC299" s="41">
        <v>127.6</v>
      </c>
      <c r="AD299" s="41">
        <v>124.2</v>
      </c>
      <c r="AE299" s="41">
        <v>123.5</v>
      </c>
      <c r="AF299" s="41">
        <v>123.6</v>
      </c>
      <c r="AG299" s="41">
        <v>122.2</v>
      </c>
      <c r="AH299" s="41">
        <v>124.8</v>
      </c>
      <c r="AI299" s="41">
        <v>126.5</v>
      </c>
      <c r="AJ299" s="41">
        <v>123.1</v>
      </c>
      <c r="AK299" s="41">
        <v>122.2</v>
      </c>
      <c r="AL299" s="41">
        <v>123.9</v>
      </c>
      <c r="AM299" s="41">
        <v>124.7</v>
      </c>
      <c r="AN299" s="41">
        <v>138</v>
      </c>
      <c r="AO299" s="41">
        <v>135.80000000000001</v>
      </c>
      <c r="AP299" s="41">
        <v>141.69999999999999</v>
      </c>
      <c r="AQ299" s="41">
        <v>149.1</v>
      </c>
      <c r="AR299" s="41">
        <v>143.69999999999999</v>
      </c>
      <c r="AS299" s="41">
        <v>146.80000000000001</v>
      </c>
      <c r="AT299" s="41">
        <v>143.6</v>
      </c>
      <c r="AU299" s="41">
        <v>139.5</v>
      </c>
      <c r="AV299" s="41">
        <v>139.5</v>
      </c>
      <c r="AW299" s="41">
        <v>139.5</v>
      </c>
      <c r="AX299" s="41">
        <v>139.5</v>
      </c>
      <c r="AY299" s="41">
        <v>147.30000000000001</v>
      </c>
      <c r="AZ299" s="41">
        <v>172.6</v>
      </c>
      <c r="BA299" s="41">
        <v>177.5</v>
      </c>
      <c r="BB299" s="41">
        <v>189.6</v>
      </c>
      <c r="BC299" s="41">
        <v>184.2</v>
      </c>
      <c r="BD299" s="41">
        <v>179.9</v>
      </c>
      <c r="BE299" s="41">
        <v>184.5</v>
      </c>
      <c r="BF299" s="41">
        <v>180.6</v>
      </c>
      <c r="BG299" s="41">
        <v>180.2</v>
      </c>
      <c r="BH299" s="41">
        <v>179.6</v>
      </c>
      <c r="BI299" s="41">
        <v>184.1</v>
      </c>
      <c r="BJ299" s="41">
        <v>188.3</v>
      </c>
      <c r="BK299" s="41">
        <v>181.9</v>
      </c>
      <c r="BL299" s="41">
        <v>166.6</v>
      </c>
      <c r="BM299" s="41">
        <v>176.8</v>
      </c>
      <c r="BN299" s="41">
        <v>176.6</v>
      </c>
      <c r="BO299" s="41">
        <v>175.3</v>
      </c>
      <c r="BP299" s="41">
        <v>182.4</v>
      </c>
      <c r="BQ299" s="41">
        <v>173.2</v>
      </c>
      <c r="BR299" s="41">
        <v>169.1</v>
      </c>
      <c r="BS299" s="41">
        <v>179.3</v>
      </c>
      <c r="BT299" s="41">
        <v>176.9</v>
      </c>
      <c r="BU299" s="41">
        <v>185</v>
      </c>
      <c r="BV299" s="41">
        <v>183.8</v>
      </c>
      <c r="BW299" s="41">
        <v>198</v>
      </c>
      <c r="BX299" s="41">
        <v>195.1</v>
      </c>
      <c r="BY299" s="41">
        <v>191.5</v>
      </c>
      <c r="BZ299" s="41">
        <v>199</v>
      </c>
      <c r="CA299" s="41">
        <v>206</v>
      </c>
      <c r="CB299" s="41">
        <v>228.9</v>
      </c>
      <c r="CC299" s="41">
        <v>230.4</v>
      </c>
      <c r="CD299" s="41">
        <v>226.1</v>
      </c>
      <c r="CE299" s="41">
        <v>230.5</v>
      </c>
      <c r="CF299" s="41">
        <v>230.2</v>
      </c>
      <c r="CG299" s="41">
        <v>218.3</v>
      </c>
      <c r="CH299" s="41">
        <v>213.1</v>
      </c>
      <c r="CI299" s="41">
        <v>216.3</v>
      </c>
      <c r="CJ299" s="41">
        <v>220.4</v>
      </c>
      <c r="CK299" s="41">
        <v>222.8</v>
      </c>
      <c r="CL299" s="41">
        <v>225.4</v>
      </c>
    </row>
    <row r="300" spans="1:90" x14ac:dyDescent="0.25">
      <c r="A300" s="38" t="s">
        <v>2197</v>
      </c>
      <c r="B300" s="38" t="s">
        <v>2198</v>
      </c>
      <c r="C300" s="39">
        <v>2.955E-2</v>
      </c>
      <c r="D300" s="41">
        <v>100.2</v>
      </c>
      <c r="E300" s="41">
        <v>100.2</v>
      </c>
      <c r="F300" s="41">
        <v>100.2</v>
      </c>
      <c r="G300" s="41">
        <v>101.3</v>
      </c>
      <c r="H300" s="41">
        <v>101.3</v>
      </c>
      <c r="I300" s="41">
        <v>102.6</v>
      </c>
      <c r="J300" s="41">
        <v>102.6</v>
      </c>
      <c r="K300" s="41">
        <v>102.6</v>
      </c>
      <c r="L300" s="41">
        <v>102.6</v>
      </c>
      <c r="M300" s="41">
        <v>102.6</v>
      </c>
      <c r="N300" s="41">
        <v>102.6</v>
      </c>
      <c r="O300" s="41">
        <v>102.6</v>
      </c>
      <c r="P300" s="41">
        <v>102.1</v>
      </c>
      <c r="Q300" s="41">
        <v>102.1</v>
      </c>
      <c r="R300" s="41">
        <v>102.1</v>
      </c>
      <c r="S300" s="41">
        <v>105</v>
      </c>
      <c r="T300" s="41">
        <v>105</v>
      </c>
      <c r="U300" s="41">
        <v>105</v>
      </c>
      <c r="V300" s="41">
        <v>105</v>
      </c>
      <c r="W300" s="41">
        <v>105</v>
      </c>
      <c r="X300" s="41">
        <v>105</v>
      </c>
      <c r="Y300" s="41">
        <v>105</v>
      </c>
      <c r="Z300" s="41">
        <v>105</v>
      </c>
      <c r="AA300" s="41">
        <v>105</v>
      </c>
      <c r="AB300" s="41">
        <v>111.7</v>
      </c>
      <c r="AC300" s="41">
        <v>111.7</v>
      </c>
      <c r="AD300" s="41">
        <v>111.7</v>
      </c>
      <c r="AE300" s="41">
        <v>112.3</v>
      </c>
      <c r="AF300" s="41">
        <v>112.3</v>
      </c>
      <c r="AG300" s="41">
        <v>113</v>
      </c>
      <c r="AH300" s="41">
        <v>113</v>
      </c>
      <c r="AI300" s="41">
        <v>113</v>
      </c>
      <c r="AJ300" s="41">
        <v>113</v>
      </c>
      <c r="AK300" s="41">
        <v>113</v>
      </c>
      <c r="AL300" s="41">
        <v>113</v>
      </c>
      <c r="AM300" s="41">
        <v>113</v>
      </c>
      <c r="AN300" s="41">
        <v>113</v>
      </c>
      <c r="AO300" s="41">
        <v>113</v>
      </c>
      <c r="AP300" s="41">
        <v>113</v>
      </c>
      <c r="AQ300" s="41">
        <v>112.8</v>
      </c>
      <c r="AR300" s="41">
        <v>114.8</v>
      </c>
      <c r="AS300" s="41">
        <v>114.8</v>
      </c>
      <c r="AT300" s="41">
        <v>114.8</v>
      </c>
      <c r="AU300" s="41">
        <v>117.7</v>
      </c>
      <c r="AV300" s="41">
        <v>117.7</v>
      </c>
      <c r="AW300" s="41">
        <v>117.7</v>
      </c>
      <c r="AX300" s="41">
        <v>117.7</v>
      </c>
      <c r="AY300" s="41">
        <v>117.7</v>
      </c>
      <c r="AZ300" s="41">
        <v>120.6</v>
      </c>
      <c r="BA300" s="41">
        <v>120.6</v>
      </c>
      <c r="BB300" s="41">
        <v>120.6</v>
      </c>
      <c r="BC300" s="41">
        <v>120.6</v>
      </c>
      <c r="BD300" s="41">
        <v>120.6</v>
      </c>
      <c r="BE300" s="41">
        <v>121</v>
      </c>
      <c r="BF300" s="41">
        <v>121</v>
      </c>
      <c r="BG300" s="41">
        <v>121</v>
      </c>
      <c r="BH300" s="41">
        <v>121</v>
      </c>
      <c r="BI300" s="41">
        <v>121.1</v>
      </c>
      <c r="BJ300" s="41">
        <v>121.4</v>
      </c>
      <c r="BK300" s="41">
        <v>123.4</v>
      </c>
      <c r="BL300" s="41">
        <v>123.4</v>
      </c>
      <c r="BM300" s="41">
        <v>124.3</v>
      </c>
      <c r="BN300" s="41">
        <v>126</v>
      </c>
      <c r="BO300" s="41">
        <v>127.5</v>
      </c>
      <c r="BP300" s="41">
        <v>127.4</v>
      </c>
      <c r="BQ300" s="41">
        <v>128.30000000000001</v>
      </c>
      <c r="BR300" s="41">
        <v>128.1</v>
      </c>
      <c r="BS300" s="41">
        <v>128.1</v>
      </c>
      <c r="BT300" s="41">
        <v>128.1</v>
      </c>
      <c r="BU300" s="41">
        <v>128.1</v>
      </c>
      <c r="BV300" s="41">
        <v>128.1</v>
      </c>
      <c r="BW300" s="41">
        <v>128.1</v>
      </c>
      <c r="BX300" s="41">
        <v>133.30000000000001</v>
      </c>
      <c r="BY300" s="41">
        <v>137.30000000000001</v>
      </c>
      <c r="BZ300" s="41">
        <v>138</v>
      </c>
      <c r="CA300" s="41">
        <v>148.4</v>
      </c>
      <c r="CB300" s="41">
        <v>149.80000000000001</v>
      </c>
      <c r="CC300" s="41">
        <v>148.5</v>
      </c>
      <c r="CD300" s="41">
        <v>147.5</v>
      </c>
      <c r="CE300" s="41">
        <v>146.9</v>
      </c>
      <c r="CF300" s="41">
        <v>146.9</v>
      </c>
      <c r="CG300" s="41">
        <v>146.9</v>
      </c>
      <c r="CH300" s="41">
        <v>147.80000000000001</v>
      </c>
      <c r="CI300" s="41">
        <v>147.9</v>
      </c>
      <c r="CJ300" s="41">
        <v>149.30000000000001</v>
      </c>
      <c r="CK300" s="41">
        <v>149.30000000000001</v>
      </c>
      <c r="CL300" s="41">
        <v>149.19999999999999</v>
      </c>
    </row>
    <row r="301" spans="1:90" x14ac:dyDescent="0.25">
      <c r="A301" s="38" t="s">
        <v>2199</v>
      </c>
      <c r="B301" s="38" t="s">
        <v>2200</v>
      </c>
      <c r="C301" s="39">
        <v>1.4540000000000001E-2</v>
      </c>
      <c r="D301" s="41">
        <v>100</v>
      </c>
      <c r="E301" s="41">
        <v>100</v>
      </c>
      <c r="F301" s="41">
        <v>100</v>
      </c>
      <c r="G301" s="41">
        <v>102.5</v>
      </c>
      <c r="H301" s="41">
        <v>102.5</v>
      </c>
      <c r="I301" s="41">
        <v>102.5</v>
      </c>
      <c r="J301" s="41">
        <v>103</v>
      </c>
      <c r="K301" s="41">
        <v>103</v>
      </c>
      <c r="L301" s="41">
        <v>103</v>
      </c>
      <c r="M301" s="41">
        <v>103</v>
      </c>
      <c r="N301" s="41">
        <v>103</v>
      </c>
      <c r="O301" s="41">
        <v>103</v>
      </c>
      <c r="P301" s="41">
        <v>103</v>
      </c>
      <c r="Q301" s="41">
        <v>103</v>
      </c>
      <c r="R301" s="41">
        <v>103</v>
      </c>
      <c r="S301" s="41">
        <v>101.8</v>
      </c>
      <c r="T301" s="41">
        <v>101.8</v>
      </c>
      <c r="U301" s="41">
        <v>101.2</v>
      </c>
      <c r="V301" s="41">
        <v>101.2</v>
      </c>
      <c r="W301" s="41">
        <v>101.2</v>
      </c>
      <c r="X301" s="41">
        <v>101.2</v>
      </c>
      <c r="Y301" s="41">
        <v>101.2</v>
      </c>
      <c r="Z301" s="41">
        <v>101.2</v>
      </c>
      <c r="AA301" s="41">
        <v>101.2</v>
      </c>
      <c r="AB301" s="41">
        <v>101.2</v>
      </c>
      <c r="AC301" s="41">
        <v>101.2</v>
      </c>
      <c r="AD301" s="41">
        <v>101.2</v>
      </c>
      <c r="AE301" s="41">
        <v>104.8</v>
      </c>
      <c r="AF301" s="41">
        <v>104.8</v>
      </c>
      <c r="AG301" s="41">
        <v>104.8</v>
      </c>
      <c r="AH301" s="41">
        <v>103.7</v>
      </c>
      <c r="AI301" s="41">
        <v>103.7</v>
      </c>
      <c r="AJ301" s="41">
        <v>103.7</v>
      </c>
      <c r="AK301" s="41">
        <v>104</v>
      </c>
      <c r="AL301" s="41">
        <v>104</v>
      </c>
      <c r="AM301" s="41">
        <v>103.8</v>
      </c>
      <c r="AN301" s="41">
        <v>105.8</v>
      </c>
      <c r="AO301" s="41">
        <v>107.3</v>
      </c>
      <c r="AP301" s="41">
        <v>107.3</v>
      </c>
      <c r="AQ301" s="41">
        <v>107.3</v>
      </c>
      <c r="AR301" s="41">
        <v>107.3</v>
      </c>
      <c r="AS301" s="41">
        <v>107.3</v>
      </c>
      <c r="AT301" s="41">
        <v>107.3</v>
      </c>
      <c r="AU301" s="41">
        <v>107.3</v>
      </c>
      <c r="AV301" s="41">
        <v>107.3</v>
      </c>
      <c r="AW301" s="41">
        <v>107.3</v>
      </c>
      <c r="AX301" s="41">
        <v>107.3</v>
      </c>
      <c r="AY301" s="41">
        <v>107.3</v>
      </c>
      <c r="AZ301" s="41">
        <v>108.1</v>
      </c>
      <c r="BA301" s="41">
        <v>108.1</v>
      </c>
      <c r="BB301" s="41">
        <v>108.1</v>
      </c>
      <c r="BC301" s="41">
        <v>108.1</v>
      </c>
      <c r="BD301" s="41">
        <v>108.1</v>
      </c>
      <c r="BE301" s="41">
        <v>108.1</v>
      </c>
      <c r="BF301" s="41">
        <v>108.1</v>
      </c>
      <c r="BG301" s="41">
        <v>108.1</v>
      </c>
      <c r="BH301" s="41">
        <v>111</v>
      </c>
      <c r="BI301" s="41">
        <v>113.5</v>
      </c>
      <c r="BJ301" s="41">
        <v>112.3</v>
      </c>
      <c r="BK301" s="41">
        <v>112.3</v>
      </c>
      <c r="BL301" s="41">
        <v>112.9</v>
      </c>
      <c r="BM301" s="41">
        <v>116.1</v>
      </c>
      <c r="BN301" s="41">
        <v>122.5</v>
      </c>
      <c r="BO301" s="41">
        <v>122.5</v>
      </c>
      <c r="BP301" s="41">
        <v>124.7</v>
      </c>
      <c r="BQ301" s="41">
        <v>124.7</v>
      </c>
      <c r="BR301" s="41">
        <v>124.7</v>
      </c>
      <c r="BS301" s="41">
        <v>124.7</v>
      </c>
      <c r="BT301" s="41">
        <v>124.7</v>
      </c>
      <c r="BU301" s="41">
        <v>124.7</v>
      </c>
      <c r="BV301" s="41">
        <v>124.7</v>
      </c>
      <c r="BW301" s="41">
        <v>124.7</v>
      </c>
      <c r="BX301" s="41">
        <v>133.4</v>
      </c>
      <c r="BY301" s="41">
        <v>133.5</v>
      </c>
      <c r="BZ301" s="41">
        <v>133.5</v>
      </c>
      <c r="CA301" s="41">
        <v>133.5</v>
      </c>
      <c r="CB301" s="41">
        <v>133.5</v>
      </c>
      <c r="CC301" s="41">
        <v>133.5</v>
      </c>
      <c r="CD301" s="41">
        <v>129.6</v>
      </c>
      <c r="CE301" s="41">
        <v>129.6</v>
      </c>
      <c r="CF301" s="41">
        <v>129.6</v>
      </c>
      <c r="CG301" s="41">
        <v>129.6</v>
      </c>
      <c r="CH301" s="41">
        <v>129.6</v>
      </c>
      <c r="CI301" s="41">
        <v>129.6</v>
      </c>
      <c r="CJ301" s="41">
        <v>129.6</v>
      </c>
      <c r="CK301" s="41">
        <v>129.6</v>
      </c>
      <c r="CL301" s="41">
        <v>129.6</v>
      </c>
    </row>
    <row r="302" spans="1:90" x14ac:dyDescent="0.25">
      <c r="A302" s="38" t="s">
        <v>2201</v>
      </c>
      <c r="B302" s="38" t="s">
        <v>2202</v>
      </c>
      <c r="C302" s="39">
        <v>2.7539999999999999E-2</v>
      </c>
      <c r="D302" s="41">
        <v>100</v>
      </c>
      <c r="E302" s="41">
        <v>100</v>
      </c>
      <c r="F302" s="41">
        <v>100</v>
      </c>
      <c r="G302" s="41">
        <v>83.1</v>
      </c>
      <c r="H302" s="41">
        <v>83.1</v>
      </c>
      <c r="I302" s="41">
        <v>83.1</v>
      </c>
      <c r="J302" s="41">
        <v>83.1</v>
      </c>
      <c r="K302" s="41">
        <v>83.1</v>
      </c>
      <c r="L302" s="41">
        <v>83.1</v>
      </c>
      <c r="M302" s="41">
        <v>83.1</v>
      </c>
      <c r="N302" s="41">
        <v>83.1</v>
      </c>
      <c r="O302" s="41">
        <v>83.1</v>
      </c>
      <c r="P302" s="41">
        <v>83.1</v>
      </c>
      <c r="Q302" s="41">
        <v>83.1</v>
      </c>
      <c r="R302" s="41">
        <v>83.1</v>
      </c>
      <c r="S302" s="41">
        <v>107.6</v>
      </c>
      <c r="T302" s="41">
        <v>107.6</v>
      </c>
      <c r="U302" s="41">
        <v>107.6</v>
      </c>
      <c r="V302" s="41">
        <v>107.6</v>
      </c>
      <c r="W302" s="41">
        <v>107.6</v>
      </c>
      <c r="X302" s="41">
        <v>107.6</v>
      </c>
      <c r="Y302" s="41">
        <v>107.6</v>
      </c>
      <c r="Z302" s="41">
        <v>107.6</v>
      </c>
      <c r="AA302" s="41">
        <v>107.6</v>
      </c>
      <c r="AB302" s="41">
        <v>107.6</v>
      </c>
      <c r="AC302" s="41">
        <v>107.6</v>
      </c>
      <c r="AD302" s="41">
        <v>107.6</v>
      </c>
      <c r="AE302" s="41">
        <v>112.7</v>
      </c>
      <c r="AF302" s="41">
        <v>112.7</v>
      </c>
      <c r="AG302" s="41">
        <v>112.7</v>
      </c>
      <c r="AH302" s="41">
        <v>112.7</v>
      </c>
      <c r="AI302" s="41">
        <v>112.7</v>
      </c>
      <c r="AJ302" s="41">
        <v>112.7</v>
      </c>
      <c r="AK302" s="41">
        <v>112.7</v>
      </c>
      <c r="AL302" s="41">
        <v>112.7</v>
      </c>
      <c r="AM302" s="41">
        <v>112.7</v>
      </c>
      <c r="AN302" s="41">
        <v>112.7</v>
      </c>
      <c r="AO302" s="41">
        <v>112.7</v>
      </c>
      <c r="AP302" s="41">
        <v>112.7</v>
      </c>
      <c r="AQ302" s="41">
        <v>118.9</v>
      </c>
      <c r="AR302" s="41">
        <v>118.9</v>
      </c>
      <c r="AS302" s="41">
        <v>118.9</v>
      </c>
      <c r="AT302" s="41">
        <v>118.9</v>
      </c>
      <c r="AU302" s="41">
        <v>118.9</v>
      </c>
      <c r="AV302" s="41">
        <v>118.9</v>
      </c>
      <c r="AW302" s="41">
        <v>118.9</v>
      </c>
      <c r="AX302" s="41">
        <v>118.9</v>
      </c>
      <c r="AY302" s="41">
        <v>118.9</v>
      </c>
      <c r="AZ302" s="41">
        <v>118.9</v>
      </c>
      <c r="BA302" s="41">
        <v>118.9</v>
      </c>
      <c r="BB302" s="41">
        <v>118.9</v>
      </c>
      <c r="BC302" s="41">
        <v>130.69999999999999</v>
      </c>
      <c r="BD302" s="41">
        <v>130.69999999999999</v>
      </c>
      <c r="BE302" s="41">
        <v>130.69999999999999</v>
      </c>
      <c r="BF302" s="41">
        <v>130.69999999999999</v>
      </c>
      <c r="BG302" s="41">
        <v>130.69999999999999</v>
      </c>
      <c r="BH302" s="41">
        <v>130.69999999999999</v>
      </c>
      <c r="BI302" s="41">
        <v>130.69999999999999</v>
      </c>
      <c r="BJ302" s="41">
        <v>130.69999999999999</v>
      </c>
      <c r="BK302" s="41">
        <v>130.69999999999999</v>
      </c>
      <c r="BL302" s="41">
        <v>130.69999999999999</v>
      </c>
      <c r="BM302" s="41">
        <v>130.69999999999999</v>
      </c>
      <c r="BN302" s="41">
        <v>130.69999999999999</v>
      </c>
      <c r="BO302" s="41">
        <v>130.69999999999999</v>
      </c>
      <c r="BP302" s="41">
        <v>130.69999999999999</v>
      </c>
      <c r="BQ302" s="41">
        <v>130.69999999999999</v>
      </c>
      <c r="BR302" s="41">
        <v>130.69999999999999</v>
      </c>
      <c r="BS302" s="41">
        <v>130.69999999999999</v>
      </c>
      <c r="BT302" s="41">
        <v>130.69999999999999</v>
      </c>
      <c r="BU302" s="41">
        <v>130.69999999999999</v>
      </c>
      <c r="BV302" s="41">
        <v>130.69999999999999</v>
      </c>
      <c r="BW302" s="41">
        <v>130.69999999999999</v>
      </c>
      <c r="BX302" s="41">
        <v>130.69999999999999</v>
      </c>
      <c r="BY302" s="41">
        <v>130.69999999999999</v>
      </c>
      <c r="BZ302" s="41">
        <v>147.5</v>
      </c>
      <c r="CA302" s="41">
        <v>147.5</v>
      </c>
      <c r="CB302" s="41">
        <v>147.5</v>
      </c>
      <c r="CC302" s="41">
        <v>147.5</v>
      </c>
      <c r="CD302" s="41">
        <v>147.5</v>
      </c>
      <c r="CE302" s="41">
        <v>147.5</v>
      </c>
      <c r="CF302" s="41">
        <v>147.5</v>
      </c>
      <c r="CG302" s="41">
        <v>147.5</v>
      </c>
      <c r="CH302" s="41">
        <v>147.5</v>
      </c>
      <c r="CI302" s="41">
        <v>147.5</v>
      </c>
      <c r="CJ302" s="41">
        <v>151.1</v>
      </c>
      <c r="CK302" s="41">
        <v>151.1</v>
      </c>
      <c r="CL302" s="41">
        <v>151.1</v>
      </c>
    </row>
    <row r="303" spans="1:90" x14ac:dyDescent="0.25">
      <c r="A303" s="38" t="s">
        <v>2203</v>
      </c>
      <c r="B303" s="38" t="s">
        <v>2204</v>
      </c>
      <c r="C303" s="39">
        <v>0.58743999999999996</v>
      </c>
      <c r="D303" s="41">
        <v>101.1</v>
      </c>
      <c r="E303" s="41">
        <v>100.5</v>
      </c>
      <c r="F303" s="41">
        <v>101.1</v>
      </c>
      <c r="G303" s="41">
        <v>102.9</v>
      </c>
      <c r="H303" s="41">
        <v>102.4</v>
      </c>
      <c r="I303" s="41">
        <v>102.8</v>
      </c>
      <c r="J303" s="41">
        <v>103.6</v>
      </c>
      <c r="K303" s="41">
        <v>104.7</v>
      </c>
      <c r="L303" s="41">
        <v>105.2</v>
      </c>
      <c r="M303" s="41">
        <v>106.6</v>
      </c>
      <c r="N303" s="41">
        <v>107.2</v>
      </c>
      <c r="O303" s="41">
        <v>106.6</v>
      </c>
      <c r="P303" s="41">
        <v>108.8</v>
      </c>
      <c r="Q303" s="41">
        <v>108.8</v>
      </c>
      <c r="R303" s="41">
        <v>109.3</v>
      </c>
      <c r="S303" s="41">
        <v>110</v>
      </c>
      <c r="T303" s="41">
        <v>110.9</v>
      </c>
      <c r="U303" s="41">
        <v>110.1</v>
      </c>
      <c r="V303" s="41">
        <v>109.9</v>
      </c>
      <c r="W303" s="41">
        <v>111.8</v>
      </c>
      <c r="X303" s="41">
        <v>110.5</v>
      </c>
      <c r="Y303" s="41">
        <v>110.9</v>
      </c>
      <c r="Z303" s="41">
        <v>111.7</v>
      </c>
      <c r="AA303" s="41">
        <v>112.3</v>
      </c>
      <c r="AB303" s="41">
        <v>115.5</v>
      </c>
      <c r="AC303" s="41">
        <v>114.3</v>
      </c>
      <c r="AD303" s="41">
        <v>115</v>
      </c>
      <c r="AE303" s="41">
        <v>118.8</v>
      </c>
      <c r="AF303" s="41">
        <v>118.7</v>
      </c>
      <c r="AG303" s="41">
        <v>118.1</v>
      </c>
      <c r="AH303" s="41">
        <v>118.6</v>
      </c>
      <c r="AI303" s="41">
        <v>117.3</v>
      </c>
      <c r="AJ303" s="41">
        <v>117.8</v>
      </c>
      <c r="AK303" s="41">
        <v>120.1</v>
      </c>
      <c r="AL303" s="41">
        <v>118.8</v>
      </c>
      <c r="AM303" s="41">
        <v>120.1</v>
      </c>
      <c r="AN303" s="41">
        <v>120.9</v>
      </c>
      <c r="AO303" s="41">
        <v>121.7</v>
      </c>
      <c r="AP303" s="41">
        <v>121.9</v>
      </c>
      <c r="AQ303" s="41">
        <v>122.4</v>
      </c>
      <c r="AR303" s="41">
        <v>124.5</v>
      </c>
      <c r="AS303" s="41">
        <v>125.5</v>
      </c>
      <c r="AT303" s="41">
        <v>127.8</v>
      </c>
      <c r="AU303" s="41">
        <v>130.9</v>
      </c>
      <c r="AV303" s="41">
        <v>132.5</v>
      </c>
      <c r="AW303" s="41">
        <v>131.30000000000001</v>
      </c>
      <c r="AX303" s="41">
        <v>132.4</v>
      </c>
      <c r="AY303" s="41">
        <v>132</v>
      </c>
      <c r="AZ303" s="41">
        <v>136.19999999999999</v>
      </c>
      <c r="BA303" s="41">
        <v>135.9</v>
      </c>
      <c r="BB303" s="41">
        <v>137.4</v>
      </c>
      <c r="BC303" s="41">
        <v>138.5</v>
      </c>
      <c r="BD303" s="41">
        <v>139.5</v>
      </c>
      <c r="BE303" s="41">
        <v>140.1</v>
      </c>
      <c r="BF303" s="41">
        <v>140.80000000000001</v>
      </c>
      <c r="BG303" s="41">
        <v>141.5</v>
      </c>
      <c r="BH303" s="41">
        <v>145.1</v>
      </c>
      <c r="BI303" s="41">
        <v>146.6</v>
      </c>
      <c r="BJ303" s="41">
        <v>145.6</v>
      </c>
      <c r="BK303" s="41">
        <v>145.9</v>
      </c>
      <c r="BL303" s="41">
        <v>143.69999999999999</v>
      </c>
      <c r="BM303" s="41">
        <v>145.6</v>
      </c>
      <c r="BN303" s="41">
        <v>146.4</v>
      </c>
      <c r="BO303" s="41">
        <v>148.80000000000001</v>
      </c>
      <c r="BP303" s="41">
        <v>147.5</v>
      </c>
      <c r="BQ303" s="41">
        <v>146.80000000000001</v>
      </c>
      <c r="BR303" s="41">
        <v>147.69999999999999</v>
      </c>
      <c r="BS303" s="41">
        <v>148.1</v>
      </c>
      <c r="BT303" s="41">
        <v>149.1</v>
      </c>
      <c r="BU303" s="41">
        <v>148.69999999999999</v>
      </c>
      <c r="BV303" s="41">
        <v>148.80000000000001</v>
      </c>
      <c r="BW303" s="41">
        <v>149</v>
      </c>
      <c r="BX303" s="41">
        <v>150.30000000000001</v>
      </c>
      <c r="BY303" s="41">
        <v>151.1</v>
      </c>
      <c r="BZ303" s="41">
        <v>151.69999999999999</v>
      </c>
      <c r="CA303" s="41">
        <v>153.1</v>
      </c>
      <c r="CB303" s="41">
        <v>155.30000000000001</v>
      </c>
      <c r="CC303" s="41">
        <v>160.69999999999999</v>
      </c>
      <c r="CD303" s="41">
        <v>161.9</v>
      </c>
      <c r="CE303" s="41">
        <v>160.9</v>
      </c>
      <c r="CF303" s="41">
        <v>161.6</v>
      </c>
      <c r="CG303" s="41">
        <v>161.80000000000001</v>
      </c>
      <c r="CH303" s="41">
        <v>162.19999999999999</v>
      </c>
      <c r="CI303" s="41">
        <v>162.30000000000001</v>
      </c>
      <c r="CJ303" s="41">
        <v>163.80000000000001</v>
      </c>
      <c r="CK303" s="41">
        <v>163.9</v>
      </c>
      <c r="CL303" s="41">
        <v>164.8</v>
      </c>
    </row>
    <row r="304" spans="1:90" x14ac:dyDescent="0.25">
      <c r="A304" s="38" t="s">
        <v>2205</v>
      </c>
      <c r="B304" s="38" t="s">
        <v>2206</v>
      </c>
      <c r="C304" s="39">
        <v>0.18139</v>
      </c>
      <c r="D304" s="41">
        <v>101.5</v>
      </c>
      <c r="E304" s="41">
        <v>99.7</v>
      </c>
      <c r="F304" s="41">
        <v>102</v>
      </c>
      <c r="G304" s="41">
        <v>101.5</v>
      </c>
      <c r="H304" s="41">
        <v>100.1</v>
      </c>
      <c r="I304" s="41">
        <v>102.6</v>
      </c>
      <c r="J304" s="41">
        <v>102.7</v>
      </c>
      <c r="K304" s="41">
        <v>101.3</v>
      </c>
      <c r="L304" s="41">
        <v>102.3</v>
      </c>
      <c r="M304" s="41">
        <v>102.3</v>
      </c>
      <c r="N304" s="41">
        <v>105</v>
      </c>
      <c r="O304" s="41">
        <v>104.5</v>
      </c>
      <c r="P304" s="41">
        <v>105.4</v>
      </c>
      <c r="Q304" s="41">
        <v>104.3</v>
      </c>
      <c r="R304" s="41">
        <v>104.3</v>
      </c>
      <c r="S304" s="41">
        <v>105.4</v>
      </c>
      <c r="T304" s="41">
        <v>106</v>
      </c>
      <c r="U304" s="41">
        <v>103.2</v>
      </c>
      <c r="V304" s="41">
        <v>102.2</v>
      </c>
      <c r="W304" s="41">
        <v>107.2</v>
      </c>
      <c r="X304" s="41">
        <v>104.2</v>
      </c>
      <c r="Y304" s="41">
        <v>106.4</v>
      </c>
      <c r="Z304" s="41">
        <v>104.8</v>
      </c>
      <c r="AA304" s="41">
        <v>104.4</v>
      </c>
      <c r="AB304" s="41">
        <v>110.5</v>
      </c>
      <c r="AC304" s="41">
        <v>105.2</v>
      </c>
      <c r="AD304" s="41">
        <v>103.2</v>
      </c>
      <c r="AE304" s="41">
        <v>106.2</v>
      </c>
      <c r="AF304" s="41">
        <v>105.5</v>
      </c>
      <c r="AG304" s="41">
        <v>103</v>
      </c>
      <c r="AH304" s="41">
        <v>103.5</v>
      </c>
      <c r="AI304" s="41">
        <v>99.1</v>
      </c>
      <c r="AJ304" s="41">
        <v>101.9</v>
      </c>
      <c r="AK304" s="41">
        <v>105.5</v>
      </c>
      <c r="AL304" s="41">
        <v>102.2</v>
      </c>
      <c r="AM304" s="41">
        <v>104.4</v>
      </c>
      <c r="AN304" s="41">
        <v>106.7</v>
      </c>
      <c r="AO304" s="41">
        <v>107.3</v>
      </c>
      <c r="AP304" s="41">
        <v>108.1</v>
      </c>
      <c r="AQ304" s="41">
        <v>110.3</v>
      </c>
      <c r="AR304" s="41">
        <v>111.8</v>
      </c>
      <c r="AS304" s="41">
        <v>112.3</v>
      </c>
      <c r="AT304" s="41">
        <v>112.8</v>
      </c>
      <c r="AU304" s="41">
        <v>119.3</v>
      </c>
      <c r="AV304" s="41">
        <v>125.7</v>
      </c>
      <c r="AW304" s="41">
        <v>121.9</v>
      </c>
      <c r="AX304" s="41">
        <v>123.8</v>
      </c>
      <c r="AY304" s="41">
        <v>125.9</v>
      </c>
      <c r="AZ304" s="41">
        <v>127</v>
      </c>
      <c r="BA304" s="41">
        <v>125.6</v>
      </c>
      <c r="BB304" s="41">
        <v>130.1</v>
      </c>
      <c r="BC304" s="41">
        <v>124.4</v>
      </c>
      <c r="BD304" s="41">
        <v>127.6</v>
      </c>
      <c r="BE304" s="41">
        <v>127.7</v>
      </c>
      <c r="BF304" s="41">
        <v>126.9</v>
      </c>
      <c r="BG304" s="41">
        <v>129.1</v>
      </c>
      <c r="BH304" s="41">
        <v>129.5</v>
      </c>
      <c r="BI304" s="41">
        <v>129.30000000000001</v>
      </c>
      <c r="BJ304" s="41">
        <v>124.7</v>
      </c>
      <c r="BK304" s="41">
        <v>125.5</v>
      </c>
      <c r="BL304" s="41">
        <v>125.9</v>
      </c>
      <c r="BM304" s="41">
        <v>127.5</v>
      </c>
      <c r="BN304" s="41">
        <v>128</v>
      </c>
      <c r="BO304" s="41">
        <v>129.5</v>
      </c>
      <c r="BP304" s="41">
        <v>130</v>
      </c>
      <c r="BQ304" s="41">
        <v>129.9</v>
      </c>
      <c r="BR304" s="41">
        <v>130.30000000000001</v>
      </c>
      <c r="BS304" s="41">
        <v>130.5</v>
      </c>
      <c r="BT304" s="41">
        <v>133.5</v>
      </c>
      <c r="BU304" s="41">
        <v>133.6</v>
      </c>
      <c r="BV304" s="41">
        <v>134.1</v>
      </c>
      <c r="BW304" s="41">
        <v>134.6</v>
      </c>
      <c r="BX304" s="41">
        <v>132.19999999999999</v>
      </c>
      <c r="BY304" s="41">
        <v>132.30000000000001</v>
      </c>
      <c r="BZ304" s="41">
        <v>133.19999999999999</v>
      </c>
      <c r="CA304" s="41">
        <v>134.4</v>
      </c>
      <c r="CB304" s="41">
        <v>134.9</v>
      </c>
      <c r="CC304" s="41">
        <v>135.80000000000001</v>
      </c>
      <c r="CD304" s="41">
        <v>134.5</v>
      </c>
      <c r="CE304" s="41">
        <v>134.6</v>
      </c>
      <c r="CF304" s="41">
        <v>135.80000000000001</v>
      </c>
      <c r="CG304" s="41">
        <v>136.19999999999999</v>
      </c>
      <c r="CH304" s="41">
        <v>136.4</v>
      </c>
      <c r="CI304" s="41">
        <v>136.6</v>
      </c>
      <c r="CJ304" s="41">
        <v>137.1</v>
      </c>
      <c r="CK304" s="41">
        <v>137.4</v>
      </c>
      <c r="CL304" s="41">
        <v>138.30000000000001</v>
      </c>
    </row>
    <row r="305" spans="1:90" x14ac:dyDescent="0.25">
      <c r="A305" s="38" t="s">
        <v>2207</v>
      </c>
      <c r="B305" s="38" t="s">
        <v>2208</v>
      </c>
      <c r="C305" s="39">
        <v>7.7350000000000002E-2</v>
      </c>
      <c r="D305" s="41">
        <v>103.2</v>
      </c>
      <c r="E305" s="41">
        <v>99</v>
      </c>
      <c r="F305" s="41">
        <v>104.4</v>
      </c>
      <c r="G305" s="41">
        <v>99.9</v>
      </c>
      <c r="H305" s="41">
        <v>96.5</v>
      </c>
      <c r="I305" s="41">
        <v>102.4</v>
      </c>
      <c r="J305" s="41">
        <v>102.5</v>
      </c>
      <c r="K305" s="41">
        <v>99.2</v>
      </c>
      <c r="L305" s="41">
        <v>101.7</v>
      </c>
      <c r="M305" s="41">
        <v>101.7</v>
      </c>
      <c r="N305" s="41">
        <v>107.3</v>
      </c>
      <c r="O305" s="41">
        <v>106.2</v>
      </c>
      <c r="P305" s="41">
        <v>108.2</v>
      </c>
      <c r="Q305" s="41">
        <v>105.7</v>
      </c>
      <c r="R305" s="41">
        <v>105.6</v>
      </c>
      <c r="S305" s="41">
        <v>106.5</v>
      </c>
      <c r="T305" s="41">
        <v>108</v>
      </c>
      <c r="U305" s="41">
        <v>101.5</v>
      </c>
      <c r="V305" s="41">
        <v>99.1</v>
      </c>
      <c r="W305" s="41">
        <v>110.8</v>
      </c>
      <c r="X305" s="41">
        <v>103.8</v>
      </c>
      <c r="Y305" s="41">
        <v>109</v>
      </c>
      <c r="Z305" s="41">
        <v>104.9</v>
      </c>
      <c r="AA305" s="41">
        <v>103.7</v>
      </c>
      <c r="AB305" s="41">
        <v>117.7</v>
      </c>
      <c r="AC305" s="41">
        <v>105.4</v>
      </c>
      <c r="AD305" s="41">
        <v>100.6</v>
      </c>
      <c r="AE305" s="41">
        <v>106.8</v>
      </c>
      <c r="AF305" s="41">
        <v>105.2</v>
      </c>
      <c r="AG305" s="41">
        <v>99.3</v>
      </c>
      <c r="AH305" s="41">
        <v>103.8</v>
      </c>
      <c r="AI305" s="41">
        <v>96.5</v>
      </c>
      <c r="AJ305" s="41">
        <v>102.5</v>
      </c>
      <c r="AK305" s="41">
        <v>109.8</v>
      </c>
      <c r="AL305" s="41">
        <v>101.7</v>
      </c>
      <c r="AM305" s="41">
        <v>102.8</v>
      </c>
      <c r="AN305" s="41">
        <v>103.2</v>
      </c>
      <c r="AO305" s="41">
        <v>103.2</v>
      </c>
      <c r="AP305" s="41">
        <v>103.2</v>
      </c>
      <c r="AQ305" s="41">
        <v>103.2</v>
      </c>
      <c r="AR305" s="41">
        <v>103.2</v>
      </c>
      <c r="AS305" s="41">
        <v>103.2</v>
      </c>
      <c r="AT305" s="41">
        <v>103.2</v>
      </c>
      <c r="AU305" s="41">
        <v>117.2</v>
      </c>
      <c r="AV305" s="41">
        <v>132.19999999999999</v>
      </c>
      <c r="AW305" s="41">
        <v>124.3</v>
      </c>
      <c r="AX305" s="41">
        <v>129.1</v>
      </c>
      <c r="AY305" s="41">
        <v>133.5</v>
      </c>
      <c r="AZ305" s="41">
        <v>125.8</v>
      </c>
      <c r="BA305" s="41">
        <v>122.5</v>
      </c>
      <c r="BB305" s="41">
        <v>132.9</v>
      </c>
      <c r="BC305" s="41">
        <v>119.8</v>
      </c>
      <c r="BD305" s="41">
        <v>127.3</v>
      </c>
      <c r="BE305" s="41">
        <v>127.5</v>
      </c>
      <c r="BF305" s="41">
        <v>125.6</v>
      </c>
      <c r="BG305" s="41">
        <v>130.80000000000001</v>
      </c>
      <c r="BH305" s="41">
        <v>131.6</v>
      </c>
      <c r="BI305" s="41">
        <v>131.19999999999999</v>
      </c>
      <c r="BJ305" s="41">
        <v>120.3</v>
      </c>
      <c r="BK305" s="41">
        <v>122.9</v>
      </c>
      <c r="BL305" s="41">
        <v>122.9</v>
      </c>
      <c r="BM305" s="41">
        <v>122.9</v>
      </c>
      <c r="BN305" s="41">
        <v>122.9</v>
      </c>
      <c r="BO305" s="41">
        <v>122.9</v>
      </c>
      <c r="BP305" s="41">
        <v>122.9</v>
      </c>
      <c r="BQ305" s="41">
        <v>122.9</v>
      </c>
      <c r="BR305" s="41">
        <v>122.9</v>
      </c>
      <c r="BS305" s="41">
        <v>122.9</v>
      </c>
      <c r="BT305" s="41">
        <v>122.9</v>
      </c>
      <c r="BU305" s="41">
        <v>122.9</v>
      </c>
      <c r="BV305" s="41">
        <v>122.9</v>
      </c>
      <c r="BW305" s="41">
        <v>122.9</v>
      </c>
      <c r="BX305" s="41">
        <v>122.9</v>
      </c>
      <c r="BY305" s="41">
        <v>122.9</v>
      </c>
      <c r="BZ305" s="41">
        <v>122.9</v>
      </c>
      <c r="CA305" s="41">
        <v>122.9</v>
      </c>
      <c r="CB305" s="41">
        <v>124.2</v>
      </c>
      <c r="CC305" s="41">
        <v>126.2</v>
      </c>
      <c r="CD305" s="41">
        <v>122.9</v>
      </c>
      <c r="CE305" s="41">
        <v>122.9</v>
      </c>
      <c r="CF305" s="41">
        <v>125.8</v>
      </c>
      <c r="CG305" s="41">
        <v>126.8</v>
      </c>
      <c r="CH305" s="41">
        <v>126.8</v>
      </c>
      <c r="CI305" s="41">
        <v>126.8</v>
      </c>
      <c r="CJ305" s="41">
        <v>126.8</v>
      </c>
      <c r="CK305" s="41">
        <v>126.8</v>
      </c>
      <c r="CL305" s="41">
        <v>128.30000000000001</v>
      </c>
    </row>
    <row r="306" spans="1:90" x14ac:dyDescent="0.25">
      <c r="A306" s="38" t="s">
        <v>2209</v>
      </c>
      <c r="B306" s="38" t="s">
        <v>2210</v>
      </c>
      <c r="C306" s="39">
        <v>0.10403999999999999</v>
      </c>
      <c r="D306" s="41">
        <v>100.3</v>
      </c>
      <c r="E306" s="41">
        <v>100.3</v>
      </c>
      <c r="F306" s="41">
        <v>100.3</v>
      </c>
      <c r="G306" s="41">
        <v>102.8</v>
      </c>
      <c r="H306" s="41">
        <v>102.8</v>
      </c>
      <c r="I306" s="41">
        <v>102.8</v>
      </c>
      <c r="J306" s="41">
        <v>102.8</v>
      </c>
      <c r="K306" s="41">
        <v>102.8</v>
      </c>
      <c r="L306" s="41">
        <v>102.8</v>
      </c>
      <c r="M306" s="41">
        <v>102.8</v>
      </c>
      <c r="N306" s="41">
        <v>103.3</v>
      </c>
      <c r="O306" s="41">
        <v>103.3</v>
      </c>
      <c r="P306" s="41">
        <v>103.3</v>
      </c>
      <c r="Q306" s="41">
        <v>103.3</v>
      </c>
      <c r="R306" s="41">
        <v>103.3</v>
      </c>
      <c r="S306" s="41">
        <v>104.5</v>
      </c>
      <c r="T306" s="41">
        <v>104.5</v>
      </c>
      <c r="U306" s="41">
        <v>104.5</v>
      </c>
      <c r="V306" s="41">
        <v>104.5</v>
      </c>
      <c r="W306" s="41">
        <v>104.5</v>
      </c>
      <c r="X306" s="41">
        <v>104.5</v>
      </c>
      <c r="Y306" s="41">
        <v>104.5</v>
      </c>
      <c r="Z306" s="41">
        <v>104.7</v>
      </c>
      <c r="AA306" s="41">
        <v>104.9</v>
      </c>
      <c r="AB306" s="41">
        <v>105.1</v>
      </c>
      <c r="AC306" s="41">
        <v>105.1</v>
      </c>
      <c r="AD306" s="41">
        <v>105.1</v>
      </c>
      <c r="AE306" s="41">
        <v>105.7</v>
      </c>
      <c r="AF306" s="41">
        <v>105.7</v>
      </c>
      <c r="AG306" s="41">
        <v>105.7</v>
      </c>
      <c r="AH306" s="41">
        <v>103.3</v>
      </c>
      <c r="AI306" s="41">
        <v>101</v>
      </c>
      <c r="AJ306" s="41">
        <v>101.5</v>
      </c>
      <c r="AK306" s="41">
        <v>102.3</v>
      </c>
      <c r="AL306" s="41">
        <v>102.6</v>
      </c>
      <c r="AM306" s="41">
        <v>105.7</v>
      </c>
      <c r="AN306" s="41">
        <v>109.3</v>
      </c>
      <c r="AO306" s="41">
        <v>110.5</v>
      </c>
      <c r="AP306" s="41">
        <v>111.8</v>
      </c>
      <c r="AQ306" s="41">
        <v>115.6</v>
      </c>
      <c r="AR306" s="41">
        <v>118.2</v>
      </c>
      <c r="AS306" s="41">
        <v>119.2</v>
      </c>
      <c r="AT306" s="41">
        <v>120</v>
      </c>
      <c r="AU306" s="41">
        <v>120.9</v>
      </c>
      <c r="AV306" s="41">
        <v>120.8</v>
      </c>
      <c r="AW306" s="41">
        <v>120.2</v>
      </c>
      <c r="AX306" s="41">
        <v>119.9</v>
      </c>
      <c r="AY306" s="41">
        <v>120.3</v>
      </c>
      <c r="AZ306" s="41">
        <v>127.9</v>
      </c>
      <c r="BA306" s="41">
        <v>127.9</v>
      </c>
      <c r="BB306" s="41">
        <v>127.9</v>
      </c>
      <c r="BC306" s="41">
        <v>127.9</v>
      </c>
      <c r="BD306" s="41">
        <v>127.9</v>
      </c>
      <c r="BE306" s="41">
        <v>127.9</v>
      </c>
      <c r="BF306" s="41">
        <v>127.9</v>
      </c>
      <c r="BG306" s="41">
        <v>127.9</v>
      </c>
      <c r="BH306" s="41">
        <v>127.9</v>
      </c>
      <c r="BI306" s="41">
        <v>127.9</v>
      </c>
      <c r="BJ306" s="41">
        <v>127.9</v>
      </c>
      <c r="BK306" s="41">
        <v>127.5</v>
      </c>
      <c r="BL306" s="41">
        <v>128.1</v>
      </c>
      <c r="BM306" s="41">
        <v>130.9</v>
      </c>
      <c r="BN306" s="41">
        <v>131.80000000000001</v>
      </c>
      <c r="BO306" s="41">
        <v>134.30000000000001</v>
      </c>
      <c r="BP306" s="41">
        <v>135.19999999999999</v>
      </c>
      <c r="BQ306" s="41">
        <v>135.1</v>
      </c>
      <c r="BR306" s="41">
        <v>135.80000000000001</v>
      </c>
      <c r="BS306" s="41">
        <v>136.19999999999999</v>
      </c>
      <c r="BT306" s="41">
        <v>141.5</v>
      </c>
      <c r="BU306" s="41">
        <v>141.6</v>
      </c>
      <c r="BV306" s="41">
        <v>142.5</v>
      </c>
      <c r="BW306" s="41">
        <v>143.19999999999999</v>
      </c>
      <c r="BX306" s="41">
        <v>139.19999999999999</v>
      </c>
      <c r="BY306" s="41">
        <v>139.4</v>
      </c>
      <c r="BZ306" s="41">
        <v>140.9</v>
      </c>
      <c r="CA306" s="41">
        <v>142.9</v>
      </c>
      <c r="CB306" s="41">
        <v>143</v>
      </c>
      <c r="CC306" s="41">
        <v>143</v>
      </c>
      <c r="CD306" s="41">
        <v>143.1</v>
      </c>
      <c r="CE306" s="41">
        <v>143.19999999999999</v>
      </c>
      <c r="CF306" s="41">
        <v>143.30000000000001</v>
      </c>
      <c r="CG306" s="41">
        <v>143.19999999999999</v>
      </c>
      <c r="CH306" s="41">
        <v>143.6</v>
      </c>
      <c r="CI306" s="41">
        <v>143.9</v>
      </c>
      <c r="CJ306" s="41">
        <v>144.80000000000001</v>
      </c>
      <c r="CK306" s="41">
        <v>145.4</v>
      </c>
      <c r="CL306" s="41">
        <v>145.80000000000001</v>
      </c>
    </row>
    <row r="307" spans="1:90" x14ac:dyDescent="0.25">
      <c r="A307" s="38" t="s">
        <v>2211</v>
      </c>
      <c r="B307" s="38" t="s">
        <v>2212</v>
      </c>
      <c r="C307" s="39">
        <v>0.12756000000000001</v>
      </c>
      <c r="D307" s="41">
        <v>100.4</v>
      </c>
      <c r="E307" s="41">
        <v>100.3</v>
      </c>
      <c r="F307" s="41">
        <v>100.4</v>
      </c>
      <c r="G307" s="41">
        <v>104</v>
      </c>
      <c r="H307" s="41">
        <v>104.1</v>
      </c>
      <c r="I307" s="41">
        <v>104.1</v>
      </c>
      <c r="J307" s="41">
        <v>104</v>
      </c>
      <c r="K307" s="41">
        <v>104</v>
      </c>
      <c r="L307" s="41">
        <v>104</v>
      </c>
      <c r="M307" s="41">
        <v>104</v>
      </c>
      <c r="N307" s="41">
        <v>104</v>
      </c>
      <c r="O307" s="41">
        <v>104.3</v>
      </c>
      <c r="P307" s="41">
        <v>109</v>
      </c>
      <c r="Q307" s="41">
        <v>108.8</v>
      </c>
      <c r="R307" s="41">
        <v>109</v>
      </c>
      <c r="S307" s="41">
        <v>109.5</v>
      </c>
      <c r="T307" s="41">
        <v>109.5</v>
      </c>
      <c r="U307" s="41">
        <v>109.7</v>
      </c>
      <c r="V307" s="41">
        <v>109.9</v>
      </c>
      <c r="W307" s="41">
        <v>109.9</v>
      </c>
      <c r="X307" s="41">
        <v>109.9</v>
      </c>
      <c r="Y307" s="41">
        <v>110</v>
      </c>
      <c r="Z307" s="41">
        <v>111.5</v>
      </c>
      <c r="AA307" s="41">
        <v>111.8</v>
      </c>
      <c r="AB307" s="41">
        <v>111.5</v>
      </c>
      <c r="AC307" s="41">
        <v>111.5</v>
      </c>
      <c r="AD307" s="41">
        <v>111.6</v>
      </c>
      <c r="AE307" s="41">
        <v>114.6</v>
      </c>
      <c r="AF307" s="41">
        <v>114.9</v>
      </c>
      <c r="AG307" s="41">
        <v>115.3</v>
      </c>
      <c r="AH307" s="41">
        <v>116.3</v>
      </c>
      <c r="AI307" s="41">
        <v>117.8</v>
      </c>
      <c r="AJ307" s="41">
        <v>117.8</v>
      </c>
      <c r="AK307" s="41">
        <v>117.9</v>
      </c>
      <c r="AL307" s="41">
        <v>117.8</v>
      </c>
      <c r="AM307" s="41">
        <v>117.2</v>
      </c>
      <c r="AN307" s="41">
        <v>119.6</v>
      </c>
      <c r="AO307" s="41">
        <v>119.6</v>
      </c>
      <c r="AP307" s="41">
        <v>119.7</v>
      </c>
      <c r="AQ307" s="41">
        <v>120.9</v>
      </c>
      <c r="AR307" s="41">
        <v>121.2</v>
      </c>
      <c r="AS307" s="41">
        <v>121.2</v>
      </c>
      <c r="AT307" s="41">
        <v>127.3</v>
      </c>
      <c r="AU307" s="41">
        <v>128.30000000000001</v>
      </c>
      <c r="AV307" s="41">
        <v>128.30000000000001</v>
      </c>
      <c r="AW307" s="41">
        <v>128.30000000000001</v>
      </c>
      <c r="AX307" s="41">
        <v>132.1</v>
      </c>
      <c r="AY307" s="41">
        <v>128.4</v>
      </c>
      <c r="AZ307" s="41">
        <v>132.80000000000001</v>
      </c>
      <c r="BA307" s="41">
        <v>132.80000000000001</v>
      </c>
      <c r="BB307" s="41">
        <v>132.80000000000001</v>
      </c>
      <c r="BC307" s="41">
        <v>134</v>
      </c>
      <c r="BD307" s="41">
        <v>134</v>
      </c>
      <c r="BE307" s="41">
        <v>135.19999999999999</v>
      </c>
      <c r="BF307" s="41">
        <v>136</v>
      </c>
      <c r="BG307" s="41">
        <v>136.1</v>
      </c>
      <c r="BH307" s="41">
        <v>143.69999999999999</v>
      </c>
      <c r="BI307" s="41">
        <v>143.4</v>
      </c>
      <c r="BJ307" s="41">
        <v>145.30000000000001</v>
      </c>
      <c r="BK307" s="41">
        <v>145.19999999999999</v>
      </c>
      <c r="BL307" s="41">
        <v>145.6</v>
      </c>
      <c r="BM307" s="41">
        <v>146.19999999999999</v>
      </c>
      <c r="BN307" s="41">
        <v>146.9</v>
      </c>
      <c r="BO307" s="41">
        <v>146.4</v>
      </c>
      <c r="BP307" s="41">
        <v>146.69999999999999</v>
      </c>
      <c r="BQ307" s="41">
        <v>146.80000000000001</v>
      </c>
      <c r="BR307" s="41">
        <v>150.1</v>
      </c>
      <c r="BS307" s="41">
        <v>151.80000000000001</v>
      </c>
      <c r="BT307" s="41">
        <v>152.1</v>
      </c>
      <c r="BU307" s="41">
        <v>152.1</v>
      </c>
      <c r="BV307" s="41">
        <v>152.1</v>
      </c>
      <c r="BW307" s="41">
        <v>152.1</v>
      </c>
      <c r="BX307" s="41">
        <v>156.4</v>
      </c>
      <c r="BY307" s="41">
        <v>164.8</v>
      </c>
      <c r="BZ307" s="41">
        <v>165.4</v>
      </c>
      <c r="CA307" s="41">
        <v>163.9</v>
      </c>
      <c r="CB307" s="41">
        <v>168.1</v>
      </c>
      <c r="CC307" s="41">
        <v>170.3</v>
      </c>
      <c r="CD307" s="41">
        <v>169.6</v>
      </c>
      <c r="CE307" s="41">
        <v>170.8</v>
      </c>
      <c r="CF307" s="41">
        <v>170.8</v>
      </c>
      <c r="CG307" s="41">
        <v>171.1</v>
      </c>
      <c r="CH307" s="41">
        <v>171.1</v>
      </c>
      <c r="CI307" s="41">
        <v>171.5</v>
      </c>
      <c r="CJ307" s="41">
        <v>173.9</v>
      </c>
      <c r="CK307" s="41">
        <v>174.2</v>
      </c>
      <c r="CL307" s="41">
        <v>174.7</v>
      </c>
    </row>
    <row r="308" spans="1:90" x14ac:dyDescent="0.25">
      <c r="A308" s="38" t="s">
        <v>2213</v>
      </c>
      <c r="B308" s="38" t="s">
        <v>2214</v>
      </c>
      <c r="C308" s="39">
        <v>8.4790000000000004E-2</v>
      </c>
      <c r="D308" s="41">
        <v>100.9</v>
      </c>
      <c r="E308" s="41">
        <v>100.9</v>
      </c>
      <c r="F308" s="41">
        <v>100.9</v>
      </c>
      <c r="G308" s="41">
        <v>105.2</v>
      </c>
      <c r="H308" s="41">
        <v>105.4</v>
      </c>
      <c r="I308" s="41">
        <v>105.4</v>
      </c>
      <c r="J308" s="41">
        <v>105.4</v>
      </c>
      <c r="K308" s="41">
        <v>105.4</v>
      </c>
      <c r="L308" s="41">
        <v>105.4</v>
      </c>
      <c r="M308" s="41">
        <v>105.4</v>
      </c>
      <c r="N308" s="41">
        <v>105.4</v>
      </c>
      <c r="O308" s="41">
        <v>105.4</v>
      </c>
      <c r="P308" s="41">
        <v>111.6</v>
      </c>
      <c r="Q308" s="41">
        <v>111.6</v>
      </c>
      <c r="R308" s="41">
        <v>111.6</v>
      </c>
      <c r="S308" s="41">
        <v>113.5</v>
      </c>
      <c r="T308" s="41">
        <v>113.5</v>
      </c>
      <c r="U308" s="41">
        <v>114.4</v>
      </c>
      <c r="V308" s="41">
        <v>114.4</v>
      </c>
      <c r="W308" s="41">
        <v>114.4</v>
      </c>
      <c r="X308" s="41">
        <v>114.4</v>
      </c>
      <c r="Y308" s="41">
        <v>114.4</v>
      </c>
      <c r="Z308" s="41">
        <v>115.9</v>
      </c>
      <c r="AA308" s="41">
        <v>116.2</v>
      </c>
      <c r="AB308" s="41">
        <v>116.2</v>
      </c>
      <c r="AC308" s="41">
        <v>116.2</v>
      </c>
      <c r="AD308" s="41">
        <v>116.2</v>
      </c>
      <c r="AE308" s="41">
        <v>120.1</v>
      </c>
      <c r="AF308" s="41">
        <v>120.1</v>
      </c>
      <c r="AG308" s="41">
        <v>120.6</v>
      </c>
      <c r="AH308" s="41">
        <v>121.3</v>
      </c>
      <c r="AI308" s="41">
        <v>121.3</v>
      </c>
      <c r="AJ308" s="41">
        <v>121.3</v>
      </c>
      <c r="AK308" s="41">
        <v>121.3</v>
      </c>
      <c r="AL308" s="41">
        <v>121.3</v>
      </c>
      <c r="AM308" s="41">
        <v>121.7</v>
      </c>
      <c r="AN308" s="41">
        <v>124.7</v>
      </c>
      <c r="AO308" s="41">
        <v>124.7</v>
      </c>
      <c r="AP308" s="41">
        <v>124.7</v>
      </c>
      <c r="AQ308" s="41">
        <v>126.4</v>
      </c>
      <c r="AR308" s="41">
        <v>126.4</v>
      </c>
      <c r="AS308" s="41">
        <v>126.4</v>
      </c>
      <c r="AT308" s="41">
        <v>126.9</v>
      </c>
      <c r="AU308" s="41">
        <v>128.4</v>
      </c>
      <c r="AV308" s="41">
        <v>128.4</v>
      </c>
      <c r="AW308" s="41">
        <v>128.4</v>
      </c>
      <c r="AX308" s="41">
        <v>128.4</v>
      </c>
      <c r="AY308" s="41">
        <v>128.80000000000001</v>
      </c>
      <c r="AZ308" s="41">
        <v>134.9</v>
      </c>
      <c r="BA308" s="41">
        <v>134.9</v>
      </c>
      <c r="BB308" s="41">
        <v>134.9</v>
      </c>
      <c r="BC308" s="41">
        <v>137.1</v>
      </c>
      <c r="BD308" s="41">
        <v>137.1</v>
      </c>
      <c r="BE308" s="41">
        <v>137.1</v>
      </c>
      <c r="BF308" s="41">
        <v>137.1</v>
      </c>
      <c r="BG308" s="41">
        <v>137.1</v>
      </c>
      <c r="BH308" s="41">
        <v>137.1</v>
      </c>
      <c r="BI308" s="41">
        <v>137.1</v>
      </c>
      <c r="BJ308" s="41">
        <v>137.1</v>
      </c>
      <c r="BK308" s="41">
        <v>137.1</v>
      </c>
      <c r="BL308" s="41">
        <v>137.69999999999999</v>
      </c>
      <c r="BM308" s="41">
        <v>138.5</v>
      </c>
      <c r="BN308" s="41">
        <v>139.4</v>
      </c>
      <c r="BO308" s="41">
        <v>138.80000000000001</v>
      </c>
      <c r="BP308" s="41">
        <v>138.80000000000001</v>
      </c>
      <c r="BQ308" s="41">
        <v>138.69999999999999</v>
      </c>
      <c r="BR308" s="41">
        <v>142.80000000000001</v>
      </c>
      <c r="BS308" s="41">
        <v>144.19999999999999</v>
      </c>
      <c r="BT308" s="41">
        <v>144.69999999999999</v>
      </c>
      <c r="BU308" s="41">
        <v>144.69999999999999</v>
      </c>
      <c r="BV308" s="41">
        <v>144.69999999999999</v>
      </c>
      <c r="BW308" s="41">
        <v>144.69999999999999</v>
      </c>
      <c r="BX308" s="41">
        <v>147.1</v>
      </c>
      <c r="BY308" s="41">
        <v>153.6</v>
      </c>
      <c r="BZ308" s="41">
        <v>154.6</v>
      </c>
      <c r="CA308" s="41">
        <v>152.9</v>
      </c>
      <c r="CB308" s="41">
        <v>158.80000000000001</v>
      </c>
      <c r="CC308" s="41">
        <v>159.80000000000001</v>
      </c>
      <c r="CD308" s="41">
        <v>159.80000000000001</v>
      </c>
      <c r="CE308" s="41">
        <v>161.30000000000001</v>
      </c>
      <c r="CF308" s="41">
        <v>161.30000000000001</v>
      </c>
      <c r="CG308" s="41">
        <v>161.30000000000001</v>
      </c>
      <c r="CH308" s="41">
        <v>161.30000000000001</v>
      </c>
      <c r="CI308" s="41">
        <v>161.9</v>
      </c>
      <c r="CJ308" s="41">
        <v>164.5</v>
      </c>
      <c r="CK308" s="41">
        <v>164.9</v>
      </c>
      <c r="CL308" s="41">
        <v>165.1</v>
      </c>
    </row>
    <row r="309" spans="1:90" x14ac:dyDescent="0.25">
      <c r="A309" s="38" t="s">
        <v>2215</v>
      </c>
      <c r="B309" s="38" t="s">
        <v>2216</v>
      </c>
      <c r="C309" s="39">
        <v>1.439E-2</v>
      </c>
      <c r="D309" s="41">
        <v>96.1</v>
      </c>
      <c r="E309" s="41">
        <v>94.7</v>
      </c>
      <c r="F309" s="41">
        <v>94.7</v>
      </c>
      <c r="G309" s="41">
        <v>94.7</v>
      </c>
      <c r="H309" s="41">
        <v>94.7</v>
      </c>
      <c r="I309" s="41">
        <v>94.7</v>
      </c>
      <c r="J309" s="41">
        <v>94.7</v>
      </c>
      <c r="K309" s="41">
        <v>94.7</v>
      </c>
      <c r="L309" s="41">
        <v>94.7</v>
      </c>
      <c r="M309" s="41">
        <v>94.7</v>
      </c>
      <c r="N309" s="41">
        <v>94.7</v>
      </c>
      <c r="O309" s="41">
        <v>94.7</v>
      </c>
      <c r="P309" s="41">
        <v>97</v>
      </c>
      <c r="Q309" s="41">
        <v>97</v>
      </c>
      <c r="R309" s="41">
        <v>97</v>
      </c>
      <c r="S309" s="41">
        <v>97</v>
      </c>
      <c r="T309" s="41">
        <v>97</v>
      </c>
      <c r="U309" s="41">
        <v>97</v>
      </c>
      <c r="V309" s="41">
        <v>97</v>
      </c>
      <c r="W309" s="41">
        <v>97</v>
      </c>
      <c r="X309" s="41">
        <v>97</v>
      </c>
      <c r="Y309" s="41">
        <v>97</v>
      </c>
      <c r="Z309" s="41">
        <v>97</v>
      </c>
      <c r="AA309" s="41">
        <v>97</v>
      </c>
      <c r="AB309" s="41">
        <v>92.2</v>
      </c>
      <c r="AC309" s="41">
        <v>92.2</v>
      </c>
      <c r="AD309" s="41">
        <v>92.2</v>
      </c>
      <c r="AE309" s="41">
        <v>92.2</v>
      </c>
      <c r="AF309" s="41">
        <v>93</v>
      </c>
      <c r="AG309" s="41">
        <v>93</v>
      </c>
      <c r="AH309" s="41">
        <v>97.6</v>
      </c>
      <c r="AI309" s="41">
        <v>110.6</v>
      </c>
      <c r="AJ309" s="41">
        <v>110.6</v>
      </c>
      <c r="AK309" s="41">
        <v>110.6</v>
      </c>
      <c r="AL309" s="41">
        <v>109.2</v>
      </c>
      <c r="AM309" s="41">
        <v>105.1</v>
      </c>
      <c r="AN309" s="41">
        <v>105.7</v>
      </c>
      <c r="AO309" s="41">
        <v>105.7</v>
      </c>
      <c r="AP309" s="41">
        <v>105.7</v>
      </c>
      <c r="AQ309" s="41">
        <v>106.8</v>
      </c>
      <c r="AR309" s="41">
        <v>106.8</v>
      </c>
      <c r="AS309" s="41">
        <v>106.8</v>
      </c>
      <c r="AT309" s="41">
        <v>106.8</v>
      </c>
      <c r="AU309" s="41">
        <v>106.8</v>
      </c>
      <c r="AV309" s="41">
        <v>106.8</v>
      </c>
      <c r="AW309" s="41">
        <v>106.8</v>
      </c>
      <c r="AX309" s="41">
        <v>106.8</v>
      </c>
      <c r="AY309" s="41">
        <v>106.8</v>
      </c>
      <c r="AZ309" s="41">
        <v>105.6</v>
      </c>
      <c r="BA309" s="41">
        <v>105.4</v>
      </c>
      <c r="BB309" s="41">
        <v>104.9</v>
      </c>
      <c r="BC309" s="41">
        <v>104.9</v>
      </c>
      <c r="BD309" s="41">
        <v>104.9</v>
      </c>
      <c r="BE309" s="41">
        <v>115.6</v>
      </c>
      <c r="BF309" s="41">
        <v>119.1</v>
      </c>
      <c r="BG309" s="41">
        <v>119.1</v>
      </c>
      <c r="BH309" s="41">
        <v>119.1</v>
      </c>
      <c r="BI309" s="41">
        <v>119.1</v>
      </c>
      <c r="BJ309" s="41">
        <v>119.1</v>
      </c>
      <c r="BK309" s="41">
        <v>119.1</v>
      </c>
      <c r="BL309" s="41">
        <v>119.1</v>
      </c>
      <c r="BM309" s="41">
        <v>119.1</v>
      </c>
      <c r="BN309" s="41">
        <v>119.1</v>
      </c>
      <c r="BO309" s="41">
        <v>119.5</v>
      </c>
      <c r="BP309" s="41">
        <v>120</v>
      </c>
      <c r="BQ309" s="41">
        <v>121.2</v>
      </c>
      <c r="BR309" s="41">
        <v>126.4</v>
      </c>
      <c r="BS309" s="41">
        <v>132.69999999999999</v>
      </c>
      <c r="BT309" s="41">
        <v>132.69999999999999</v>
      </c>
      <c r="BU309" s="41">
        <v>132.69999999999999</v>
      </c>
      <c r="BV309" s="41">
        <v>132.69999999999999</v>
      </c>
      <c r="BW309" s="41">
        <v>132.69999999999999</v>
      </c>
      <c r="BX309" s="41">
        <v>134.4</v>
      </c>
      <c r="BY309" s="41">
        <v>141</v>
      </c>
      <c r="BZ309" s="41">
        <v>141</v>
      </c>
      <c r="CA309" s="41">
        <v>141</v>
      </c>
      <c r="CB309" s="41">
        <v>141</v>
      </c>
      <c r="CC309" s="41">
        <v>141</v>
      </c>
      <c r="CD309" s="41">
        <v>141</v>
      </c>
      <c r="CE309" s="41">
        <v>141</v>
      </c>
      <c r="CF309" s="41">
        <v>141</v>
      </c>
      <c r="CG309" s="41">
        <v>144.4</v>
      </c>
      <c r="CH309" s="41">
        <v>144.4</v>
      </c>
      <c r="CI309" s="41">
        <v>144.4</v>
      </c>
      <c r="CJ309" s="41">
        <v>144.4</v>
      </c>
      <c r="CK309" s="41">
        <v>144.4</v>
      </c>
      <c r="CL309" s="41">
        <v>145.1</v>
      </c>
    </row>
    <row r="310" spans="1:90" x14ac:dyDescent="0.25">
      <c r="A310" s="38" t="s">
        <v>2217</v>
      </c>
      <c r="B310" s="38" t="s">
        <v>2218</v>
      </c>
      <c r="C310" s="39">
        <v>1.5570000000000001E-2</v>
      </c>
      <c r="D310" s="41">
        <v>100</v>
      </c>
      <c r="E310" s="41">
        <v>100</v>
      </c>
      <c r="F310" s="41">
        <v>100</v>
      </c>
      <c r="G310" s="41">
        <v>105</v>
      </c>
      <c r="H310" s="41">
        <v>105</v>
      </c>
      <c r="I310" s="41">
        <v>105</v>
      </c>
      <c r="J310" s="41">
        <v>105</v>
      </c>
      <c r="K310" s="41">
        <v>105</v>
      </c>
      <c r="L310" s="41">
        <v>105</v>
      </c>
      <c r="M310" s="41">
        <v>105</v>
      </c>
      <c r="N310" s="41">
        <v>105</v>
      </c>
      <c r="O310" s="41">
        <v>105</v>
      </c>
      <c r="P310" s="41">
        <v>105</v>
      </c>
      <c r="Q310" s="41">
        <v>105</v>
      </c>
      <c r="R310" s="41">
        <v>105</v>
      </c>
      <c r="S310" s="41">
        <v>97.9</v>
      </c>
      <c r="T310" s="41">
        <v>97.9</v>
      </c>
      <c r="U310" s="41">
        <v>97.9</v>
      </c>
      <c r="V310" s="41">
        <v>99.4</v>
      </c>
      <c r="W310" s="41">
        <v>99.4</v>
      </c>
      <c r="X310" s="41">
        <v>99.4</v>
      </c>
      <c r="Y310" s="41">
        <v>99.4</v>
      </c>
      <c r="Z310" s="41">
        <v>99.4</v>
      </c>
      <c r="AA310" s="41">
        <v>99.4</v>
      </c>
      <c r="AB310" s="41">
        <v>99.4</v>
      </c>
      <c r="AC310" s="41">
        <v>99.4</v>
      </c>
      <c r="AD310" s="41">
        <v>99.4</v>
      </c>
      <c r="AE310" s="41">
        <v>103</v>
      </c>
      <c r="AF310" s="41">
        <v>103</v>
      </c>
      <c r="AG310" s="41">
        <v>103</v>
      </c>
      <c r="AH310" s="41">
        <v>103</v>
      </c>
      <c r="AI310" s="41">
        <v>103</v>
      </c>
      <c r="AJ310" s="41">
        <v>103</v>
      </c>
      <c r="AK310" s="41">
        <v>103</v>
      </c>
      <c r="AL310" s="41">
        <v>103</v>
      </c>
      <c r="AM310" s="41">
        <v>103</v>
      </c>
      <c r="AN310" s="41">
        <v>103</v>
      </c>
      <c r="AO310" s="41">
        <v>103</v>
      </c>
      <c r="AP310" s="41">
        <v>103</v>
      </c>
      <c r="AQ310" s="41">
        <v>103</v>
      </c>
      <c r="AR310" s="41">
        <v>105.3</v>
      </c>
      <c r="AS310" s="41">
        <v>105.3</v>
      </c>
      <c r="AT310" s="41">
        <v>152.30000000000001</v>
      </c>
      <c r="AU310" s="41">
        <v>152.30000000000001</v>
      </c>
      <c r="AV310" s="41">
        <v>152.30000000000001</v>
      </c>
      <c r="AW310" s="41">
        <v>152.30000000000001</v>
      </c>
      <c r="AX310" s="41">
        <v>183.6</v>
      </c>
      <c r="AY310" s="41">
        <v>151.69999999999999</v>
      </c>
      <c r="AZ310" s="41">
        <v>151.5</v>
      </c>
      <c r="BA310" s="41">
        <v>151.5</v>
      </c>
      <c r="BB310" s="41">
        <v>151.80000000000001</v>
      </c>
      <c r="BC310" s="41">
        <v>149.30000000000001</v>
      </c>
      <c r="BD310" s="41">
        <v>149.30000000000001</v>
      </c>
      <c r="BE310" s="41">
        <v>149.30000000000001</v>
      </c>
      <c r="BF310" s="41">
        <v>152.5</v>
      </c>
      <c r="BG310" s="41">
        <v>153.69999999999999</v>
      </c>
      <c r="BH310" s="41">
        <v>216</v>
      </c>
      <c r="BI310" s="41">
        <v>213.6</v>
      </c>
      <c r="BJ310" s="41">
        <v>228.5</v>
      </c>
      <c r="BK310" s="41">
        <v>228.5</v>
      </c>
      <c r="BL310" s="41">
        <v>228.6</v>
      </c>
      <c r="BM310" s="41">
        <v>228.6</v>
      </c>
      <c r="BN310" s="41">
        <v>228.6</v>
      </c>
      <c r="BO310" s="41">
        <v>228.6</v>
      </c>
      <c r="BP310" s="41">
        <v>228.6</v>
      </c>
      <c r="BQ310" s="41">
        <v>228.6</v>
      </c>
      <c r="BR310" s="41">
        <v>228.6</v>
      </c>
      <c r="BS310" s="41">
        <v>228.6</v>
      </c>
      <c r="BT310" s="41">
        <v>228.6</v>
      </c>
      <c r="BU310" s="41">
        <v>228.6</v>
      </c>
      <c r="BV310" s="41">
        <v>228.6</v>
      </c>
      <c r="BW310" s="41">
        <v>228.6</v>
      </c>
      <c r="BX310" s="41">
        <v>246.3</v>
      </c>
      <c r="BY310" s="41">
        <v>272.8</v>
      </c>
      <c r="BZ310" s="41">
        <v>272.8</v>
      </c>
      <c r="CA310" s="41">
        <v>272.8</v>
      </c>
      <c r="CB310" s="41">
        <v>272.8</v>
      </c>
      <c r="CC310" s="41">
        <v>278.8</v>
      </c>
      <c r="CD310" s="41">
        <v>272.8</v>
      </c>
      <c r="CE310" s="41">
        <v>272.8</v>
      </c>
      <c r="CF310" s="41">
        <v>272.8</v>
      </c>
      <c r="CG310" s="41">
        <v>272.8</v>
      </c>
      <c r="CH310" s="41">
        <v>272.8</v>
      </c>
      <c r="CI310" s="41">
        <v>272.8</v>
      </c>
      <c r="CJ310" s="41">
        <v>277.8</v>
      </c>
      <c r="CK310" s="41">
        <v>277.8</v>
      </c>
      <c r="CL310" s="41">
        <v>280.39999999999998</v>
      </c>
    </row>
    <row r="311" spans="1:90" x14ac:dyDescent="0.25">
      <c r="A311" s="38" t="s">
        <v>2219</v>
      </c>
      <c r="B311" s="38" t="s">
        <v>2220</v>
      </c>
      <c r="C311" s="39">
        <v>1.281E-2</v>
      </c>
      <c r="D311" s="41">
        <v>102.5</v>
      </c>
      <c r="E311" s="41">
        <v>102.5</v>
      </c>
      <c r="F311" s="41">
        <v>103.5</v>
      </c>
      <c r="G311" s="41">
        <v>104.9</v>
      </c>
      <c r="H311" s="41">
        <v>104.9</v>
      </c>
      <c r="I311" s="41">
        <v>104.9</v>
      </c>
      <c r="J311" s="41">
        <v>104.5</v>
      </c>
      <c r="K311" s="41">
        <v>104.4</v>
      </c>
      <c r="L311" s="41">
        <v>104.4</v>
      </c>
      <c r="M311" s="41">
        <v>104.4</v>
      </c>
      <c r="N311" s="41">
        <v>104.5</v>
      </c>
      <c r="O311" s="41">
        <v>107</v>
      </c>
      <c r="P311" s="41">
        <v>109.8</v>
      </c>
      <c r="Q311" s="41">
        <v>107.8</v>
      </c>
      <c r="R311" s="41">
        <v>110.2</v>
      </c>
      <c r="S311" s="41">
        <v>111.1</v>
      </c>
      <c r="T311" s="41">
        <v>111.5</v>
      </c>
      <c r="U311" s="41">
        <v>107.5</v>
      </c>
      <c r="V311" s="41">
        <v>107.5</v>
      </c>
      <c r="W311" s="41">
        <v>107.5</v>
      </c>
      <c r="X311" s="41">
        <v>107.5</v>
      </c>
      <c r="Y311" s="41">
        <v>108.1</v>
      </c>
      <c r="Z311" s="41">
        <v>113.3</v>
      </c>
      <c r="AA311" s="41">
        <v>114.2</v>
      </c>
      <c r="AB311" s="41">
        <v>117.1</v>
      </c>
      <c r="AC311" s="41">
        <v>117.1</v>
      </c>
      <c r="AD311" s="41">
        <v>117.5</v>
      </c>
      <c r="AE311" s="41">
        <v>117.5</v>
      </c>
      <c r="AF311" s="41">
        <v>119.3</v>
      </c>
      <c r="AG311" s="41">
        <v>120.4</v>
      </c>
      <c r="AH311" s="41">
        <v>120.4</v>
      </c>
      <c r="AI311" s="41">
        <v>120.4</v>
      </c>
      <c r="AJ311" s="41">
        <v>120.9</v>
      </c>
      <c r="AK311" s="41">
        <v>121.8</v>
      </c>
      <c r="AL311" s="41">
        <v>121.8</v>
      </c>
      <c r="AM311" s="41">
        <v>118.4</v>
      </c>
      <c r="AN311" s="41">
        <v>121.5</v>
      </c>
      <c r="AO311" s="41">
        <v>121.5</v>
      </c>
      <c r="AP311" s="41">
        <v>122.3</v>
      </c>
      <c r="AQ311" s="41">
        <v>122.5</v>
      </c>
      <c r="AR311" s="41">
        <v>122.5</v>
      </c>
      <c r="AS311" s="41">
        <v>122.5</v>
      </c>
      <c r="AT311" s="41">
        <v>122.6</v>
      </c>
      <c r="AU311" s="41">
        <v>122.6</v>
      </c>
      <c r="AV311" s="41">
        <v>122.6</v>
      </c>
      <c r="AW311" s="41">
        <v>122.7</v>
      </c>
      <c r="AX311" s="41">
        <v>122.7</v>
      </c>
      <c r="AY311" s="41">
        <v>122.7</v>
      </c>
      <c r="AZ311" s="41">
        <v>127.2</v>
      </c>
      <c r="BA311" s="41">
        <v>127.2</v>
      </c>
      <c r="BB311" s="41">
        <v>127.4</v>
      </c>
      <c r="BC311" s="41">
        <v>127.6</v>
      </c>
      <c r="BD311" s="41">
        <v>127.6</v>
      </c>
      <c r="BE311" s="41">
        <v>127.4</v>
      </c>
      <c r="BF311" s="41">
        <v>127.5</v>
      </c>
      <c r="BG311" s="41">
        <v>127.4</v>
      </c>
      <c r="BH311" s="41">
        <v>127.6</v>
      </c>
      <c r="BI311" s="41">
        <v>127.4</v>
      </c>
      <c r="BJ311" s="41">
        <v>127.4</v>
      </c>
      <c r="BK311" s="41">
        <v>127.3</v>
      </c>
      <c r="BL311" s="41">
        <v>127.2</v>
      </c>
      <c r="BM311" s="41">
        <v>127.2</v>
      </c>
      <c r="BN311" s="41">
        <v>128.80000000000001</v>
      </c>
      <c r="BO311" s="41">
        <v>127.8</v>
      </c>
      <c r="BP311" s="41">
        <v>129.9</v>
      </c>
      <c r="BQ311" s="41">
        <v>129.9</v>
      </c>
      <c r="BR311" s="41">
        <v>129.9</v>
      </c>
      <c r="BS311" s="41">
        <v>129.9</v>
      </c>
      <c r="BT311" s="41">
        <v>129.9</v>
      </c>
      <c r="BU311" s="41">
        <v>129.9</v>
      </c>
      <c r="BV311" s="41">
        <v>129.9</v>
      </c>
      <c r="BW311" s="41">
        <v>129.9</v>
      </c>
      <c r="BX311" s="41">
        <v>133.69999999999999</v>
      </c>
      <c r="BY311" s="41">
        <v>134.5</v>
      </c>
      <c r="BZ311" s="41">
        <v>133.69999999999999</v>
      </c>
      <c r="CA311" s="41">
        <v>130.1</v>
      </c>
      <c r="CB311" s="41">
        <v>132.69999999999999</v>
      </c>
      <c r="CC311" s="41">
        <v>140.5</v>
      </c>
      <c r="CD311" s="41">
        <v>140.9</v>
      </c>
      <c r="CE311" s="41">
        <v>142.69999999999999</v>
      </c>
      <c r="CF311" s="41">
        <v>142.69999999999999</v>
      </c>
      <c r="CG311" s="41">
        <v>142.69999999999999</v>
      </c>
      <c r="CH311" s="41">
        <v>142.69999999999999</v>
      </c>
      <c r="CI311" s="41">
        <v>142.69999999999999</v>
      </c>
      <c r="CJ311" s="41">
        <v>143.1</v>
      </c>
      <c r="CK311" s="41">
        <v>143.1</v>
      </c>
      <c r="CL311" s="41">
        <v>143.1</v>
      </c>
    </row>
    <row r="312" spans="1:90" x14ac:dyDescent="0.25">
      <c r="A312" s="38" t="s">
        <v>2221</v>
      </c>
      <c r="B312" s="38" t="s">
        <v>2222</v>
      </c>
      <c r="C312" s="39">
        <v>0.24088000000000001</v>
      </c>
      <c r="D312" s="41">
        <v>101.2</v>
      </c>
      <c r="E312" s="41">
        <v>101.2</v>
      </c>
      <c r="F312" s="41">
        <v>101.2</v>
      </c>
      <c r="G312" s="41">
        <v>103.1</v>
      </c>
      <c r="H312" s="41">
        <v>103.3</v>
      </c>
      <c r="I312" s="41">
        <v>102.4</v>
      </c>
      <c r="J312" s="41">
        <v>104.3</v>
      </c>
      <c r="K312" s="41">
        <v>108</v>
      </c>
      <c r="L312" s="41">
        <v>108.6</v>
      </c>
      <c r="M312" s="41">
        <v>111.5</v>
      </c>
      <c r="N312" s="41">
        <v>111.2</v>
      </c>
      <c r="O312" s="41">
        <v>109.8</v>
      </c>
      <c r="P312" s="41">
        <v>111.9</v>
      </c>
      <c r="Q312" s="41">
        <v>112.7</v>
      </c>
      <c r="R312" s="41">
        <v>113.9</v>
      </c>
      <c r="S312" s="41">
        <v>114.2</v>
      </c>
      <c r="T312" s="41">
        <v>116</v>
      </c>
      <c r="U312" s="41">
        <v>116.1</v>
      </c>
      <c r="V312" s="41">
        <v>116.6</v>
      </c>
      <c r="W312" s="41">
        <v>117.5</v>
      </c>
      <c r="X312" s="41">
        <v>116</v>
      </c>
      <c r="Y312" s="41">
        <v>115.5</v>
      </c>
      <c r="Z312" s="41">
        <v>117.9</v>
      </c>
      <c r="AA312" s="41">
        <v>119.4</v>
      </c>
      <c r="AB312" s="41">
        <v>122.3</v>
      </c>
      <c r="AC312" s="41">
        <v>123.1</v>
      </c>
      <c r="AD312" s="41">
        <v>126.5</v>
      </c>
      <c r="AE312" s="41">
        <v>131.9</v>
      </c>
      <c r="AF312" s="41">
        <v>131.9</v>
      </c>
      <c r="AG312" s="41">
        <v>132.6</v>
      </c>
      <c r="AH312" s="41">
        <v>132.5</v>
      </c>
      <c r="AI312" s="41">
        <v>131.80000000000001</v>
      </c>
      <c r="AJ312" s="41">
        <v>131</v>
      </c>
      <c r="AK312" s="41">
        <v>134.1</v>
      </c>
      <c r="AL312" s="41">
        <v>133.69999999999999</v>
      </c>
      <c r="AM312" s="41">
        <v>135.19999999999999</v>
      </c>
      <c r="AN312" s="41">
        <v>133.6</v>
      </c>
      <c r="AO312" s="41">
        <v>135.30000000000001</v>
      </c>
      <c r="AP312" s="41">
        <v>135.30000000000001</v>
      </c>
      <c r="AQ312" s="41">
        <v>134.30000000000001</v>
      </c>
      <c r="AR312" s="41">
        <v>137.80000000000001</v>
      </c>
      <c r="AS312" s="41">
        <v>139.69999999999999</v>
      </c>
      <c r="AT312" s="41">
        <v>141.6</v>
      </c>
      <c r="AU312" s="41">
        <v>143.19999999999999</v>
      </c>
      <c r="AV312" s="41">
        <v>142.80000000000001</v>
      </c>
      <c r="AW312" s="41">
        <v>142.30000000000001</v>
      </c>
      <c r="AX312" s="41">
        <v>141.19999999999999</v>
      </c>
      <c r="AY312" s="41">
        <v>141.30000000000001</v>
      </c>
      <c r="AZ312" s="41">
        <v>147.6</v>
      </c>
      <c r="BA312" s="41">
        <v>148.30000000000001</v>
      </c>
      <c r="BB312" s="41">
        <v>149.19999999999999</v>
      </c>
      <c r="BC312" s="41">
        <v>154.80000000000001</v>
      </c>
      <c r="BD312" s="41">
        <v>154.80000000000001</v>
      </c>
      <c r="BE312" s="41">
        <v>155.4</v>
      </c>
      <c r="BF312" s="41">
        <v>156.69999999999999</v>
      </c>
      <c r="BG312" s="41">
        <v>156.80000000000001</v>
      </c>
      <c r="BH312" s="41">
        <v>161.30000000000001</v>
      </c>
      <c r="BI312" s="41">
        <v>165.3</v>
      </c>
      <c r="BJ312" s="41">
        <v>165.5</v>
      </c>
      <c r="BK312" s="41">
        <v>165.7</v>
      </c>
      <c r="BL312" s="41">
        <v>159.6</v>
      </c>
      <c r="BM312" s="41">
        <v>162.9</v>
      </c>
      <c r="BN312" s="41">
        <v>163.9</v>
      </c>
      <c r="BO312" s="41">
        <v>168.8</v>
      </c>
      <c r="BP312" s="41">
        <v>165.8</v>
      </c>
      <c r="BQ312" s="41">
        <v>164.3</v>
      </c>
      <c r="BR312" s="41">
        <v>164.1</v>
      </c>
      <c r="BS312" s="41">
        <v>164.1</v>
      </c>
      <c r="BT312" s="41">
        <v>163.9</v>
      </c>
      <c r="BU312" s="41">
        <v>162.80000000000001</v>
      </c>
      <c r="BV312" s="41">
        <v>162.69999999999999</v>
      </c>
      <c r="BW312" s="41">
        <v>163</v>
      </c>
      <c r="BX312" s="41">
        <v>165.1</v>
      </c>
      <c r="BY312" s="41">
        <v>163</v>
      </c>
      <c r="BZ312" s="41">
        <v>163.1</v>
      </c>
      <c r="CA312" s="41">
        <v>165.6</v>
      </c>
      <c r="CB312" s="41">
        <v>168.1</v>
      </c>
      <c r="CC312" s="41">
        <v>179.3</v>
      </c>
      <c r="CD312" s="41">
        <v>183.4</v>
      </c>
      <c r="CE312" s="41">
        <v>180.2</v>
      </c>
      <c r="CF312" s="41">
        <v>180.8</v>
      </c>
      <c r="CG312" s="41">
        <v>181.2</v>
      </c>
      <c r="CH312" s="41">
        <v>182.1</v>
      </c>
      <c r="CI312" s="41">
        <v>181.1</v>
      </c>
      <c r="CJ312" s="41">
        <v>182.6</v>
      </c>
      <c r="CK312" s="41">
        <v>182.6</v>
      </c>
      <c r="CL312" s="41">
        <v>184.1</v>
      </c>
    </row>
    <row r="313" spans="1:90" x14ac:dyDescent="0.25">
      <c r="A313" s="38" t="s">
        <v>2223</v>
      </c>
      <c r="B313" s="38" t="s">
        <v>2224</v>
      </c>
      <c r="C313" s="39">
        <v>0.16825999999999999</v>
      </c>
      <c r="D313" s="41">
        <v>101.4</v>
      </c>
      <c r="E313" s="41">
        <v>101.4</v>
      </c>
      <c r="F313" s="41">
        <v>101.4</v>
      </c>
      <c r="G313" s="41">
        <v>104</v>
      </c>
      <c r="H313" s="41">
        <v>104.2</v>
      </c>
      <c r="I313" s="41">
        <v>103.5</v>
      </c>
      <c r="J313" s="41">
        <v>106.1</v>
      </c>
      <c r="K313" s="41">
        <v>111.3</v>
      </c>
      <c r="L313" s="41">
        <v>112.5</v>
      </c>
      <c r="M313" s="41">
        <v>116.3</v>
      </c>
      <c r="N313" s="41">
        <v>115.7</v>
      </c>
      <c r="O313" s="41">
        <v>113.8</v>
      </c>
      <c r="P313" s="41">
        <v>116.8</v>
      </c>
      <c r="Q313" s="41">
        <v>118.1</v>
      </c>
      <c r="R313" s="41">
        <v>119.6</v>
      </c>
      <c r="S313" s="41">
        <v>119.4</v>
      </c>
      <c r="T313" s="41">
        <v>121.6</v>
      </c>
      <c r="U313" s="41">
        <v>121.6</v>
      </c>
      <c r="V313" s="41">
        <v>122.3</v>
      </c>
      <c r="W313" s="41">
        <v>123.6</v>
      </c>
      <c r="X313" s="41">
        <v>121.5</v>
      </c>
      <c r="Y313" s="41">
        <v>120.7</v>
      </c>
      <c r="Z313" s="41">
        <v>123.9</v>
      </c>
      <c r="AA313" s="41">
        <v>125.7</v>
      </c>
      <c r="AB313" s="41">
        <v>130.4</v>
      </c>
      <c r="AC313" s="41">
        <v>131.4</v>
      </c>
      <c r="AD313" s="41">
        <v>135.4</v>
      </c>
      <c r="AE313" s="41">
        <v>141</v>
      </c>
      <c r="AF313" s="41">
        <v>139.80000000000001</v>
      </c>
      <c r="AG313" s="41">
        <v>140.4</v>
      </c>
      <c r="AH313" s="41">
        <v>140.1</v>
      </c>
      <c r="AI313" s="41">
        <v>139.30000000000001</v>
      </c>
      <c r="AJ313" s="41">
        <v>138.19999999999999</v>
      </c>
      <c r="AK313" s="41">
        <v>142.1</v>
      </c>
      <c r="AL313" s="41">
        <v>141.6</v>
      </c>
      <c r="AM313" s="41">
        <v>143.9</v>
      </c>
      <c r="AN313" s="41">
        <v>141.6</v>
      </c>
      <c r="AO313" s="41">
        <v>143</v>
      </c>
      <c r="AP313" s="41">
        <v>142.4</v>
      </c>
      <c r="AQ313" s="41">
        <v>141.1</v>
      </c>
      <c r="AR313" s="41">
        <v>146</v>
      </c>
      <c r="AS313" s="41">
        <v>148.5</v>
      </c>
      <c r="AT313" s="41">
        <v>150.9</v>
      </c>
      <c r="AU313" s="41">
        <v>152.4</v>
      </c>
      <c r="AV313" s="41">
        <v>151.80000000000001</v>
      </c>
      <c r="AW313" s="41">
        <v>151.1</v>
      </c>
      <c r="AX313" s="41">
        <v>149.6</v>
      </c>
      <c r="AY313" s="41">
        <v>149.80000000000001</v>
      </c>
      <c r="AZ313" s="41">
        <v>157.19999999999999</v>
      </c>
      <c r="BA313" s="41">
        <v>156.6</v>
      </c>
      <c r="BB313" s="41">
        <v>157.69999999999999</v>
      </c>
      <c r="BC313" s="41">
        <v>165.8</v>
      </c>
      <c r="BD313" s="41">
        <v>165.8</v>
      </c>
      <c r="BE313" s="41">
        <v>166.6</v>
      </c>
      <c r="BF313" s="41">
        <v>168</v>
      </c>
      <c r="BG313" s="41">
        <v>168.2</v>
      </c>
      <c r="BH313" s="41">
        <v>174.6</v>
      </c>
      <c r="BI313" s="41">
        <v>180.4</v>
      </c>
      <c r="BJ313" s="41">
        <v>180.4</v>
      </c>
      <c r="BK313" s="41">
        <v>180.7</v>
      </c>
      <c r="BL313" s="41">
        <v>171.9</v>
      </c>
      <c r="BM313" s="41">
        <v>176.6</v>
      </c>
      <c r="BN313" s="41">
        <v>179.5</v>
      </c>
      <c r="BO313" s="41">
        <v>186.8</v>
      </c>
      <c r="BP313" s="41">
        <v>182.5</v>
      </c>
      <c r="BQ313" s="41">
        <v>180.3</v>
      </c>
      <c r="BR313" s="41">
        <v>179.9</v>
      </c>
      <c r="BS313" s="41">
        <v>179.9</v>
      </c>
      <c r="BT313" s="41">
        <v>179.6</v>
      </c>
      <c r="BU313" s="41">
        <v>177.8</v>
      </c>
      <c r="BV313" s="41">
        <v>177.5</v>
      </c>
      <c r="BW313" s="41">
        <v>178.1</v>
      </c>
      <c r="BX313" s="41">
        <v>180.7</v>
      </c>
      <c r="BY313" s="41">
        <v>176.7</v>
      </c>
      <c r="BZ313" s="41">
        <v>176.3</v>
      </c>
      <c r="CA313" s="41">
        <v>179.7</v>
      </c>
      <c r="CB313" s="41">
        <v>183.3</v>
      </c>
      <c r="CC313" s="41">
        <v>198.1</v>
      </c>
      <c r="CD313" s="41">
        <v>203.8</v>
      </c>
      <c r="CE313" s="41">
        <v>199.3</v>
      </c>
      <c r="CF313" s="41">
        <v>200.1</v>
      </c>
      <c r="CG313" s="41">
        <v>200.6</v>
      </c>
      <c r="CH313" s="41">
        <v>201.7</v>
      </c>
      <c r="CI313" s="41">
        <v>200.4</v>
      </c>
      <c r="CJ313" s="41">
        <v>202.5</v>
      </c>
      <c r="CK313" s="41">
        <v>202.6</v>
      </c>
      <c r="CL313" s="41">
        <v>204.2</v>
      </c>
    </row>
    <row r="314" spans="1:90" x14ac:dyDescent="0.25">
      <c r="A314" s="38" t="s">
        <v>2225</v>
      </c>
      <c r="B314" s="38" t="s">
        <v>2226</v>
      </c>
      <c r="C314" s="39">
        <v>7.2620000000000004E-2</v>
      </c>
      <c r="D314" s="41">
        <v>100.7</v>
      </c>
      <c r="E314" s="41">
        <v>100.8</v>
      </c>
      <c r="F314" s="41">
        <v>100.8</v>
      </c>
      <c r="G314" s="41">
        <v>101.1</v>
      </c>
      <c r="H314" s="41">
        <v>101.1</v>
      </c>
      <c r="I314" s="41">
        <v>99.8</v>
      </c>
      <c r="J314" s="41">
        <v>100.2</v>
      </c>
      <c r="K314" s="41">
        <v>100.4</v>
      </c>
      <c r="L314" s="41">
        <v>99.6</v>
      </c>
      <c r="M314" s="41">
        <v>100.4</v>
      </c>
      <c r="N314" s="41">
        <v>100.8</v>
      </c>
      <c r="O314" s="41">
        <v>100.4</v>
      </c>
      <c r="P314" s="41">
        <v>100.5</v>
      </c>
      <c r="Q314" s="41">
        <v>100.1</v>
      </c>
      <c r="R314" s="41">
        <v>100.6</v>
      </c>
      <c r="S314" s="41">
        <v>102.3</v>
      </c>
      <c r="T314" s="41">
        <v>103.1</v>
      </c>
      <c r="U314" s="41">
        <v>103.2</v>
      </c>
      <c r="V314" s="41">
        <v>103.5</v>
      </c>
      <c r="W314" s="41">
        <v>103.5</v>
      </c>
      <c r="X314" s="41">
        <v>103.4</v>
      </c>
      <c r="Y314" s="41">
        <v>103.4</v>
      </c>
      <c r="Z314" s="41">
        <v>104.1</v>
      </c>
      <c r="AA314" s="41">
        <v>104.6</v>
      </c>
      <c r="AB314" s="41">
        <v>103.6</v>
      </c>
      <c r="AC314" s="41">
        <v>103.9</v>
      </c>
      <c r="AD314" s="41">
        <v>106</v>
      </c>
      <c r="AE314" s="41">
        <v>110.8</v>
      </c>
      <c r="AF314" s="41">
        <v>113.5</v>
      </c>
      <c r="AG314" s="41">
        <v>114.5</v>
      </c>
      <c r="AH314" s="41">
        <v>114.9</v>
      </c>
      <c r="AI314" s="41">
        <v>114.5</v>
      </c>
      <c r="AJ314" s="41">
        <v>114.5</v>
      </c>
      <c r="AK314" s="41">
        <v>115.7</v>
      </c>
      <c r="AL314" s="41">
        <v>115.3</v>
      </c>
      <c r="AM314" s="41">
        <v>115</v>
      </c>
      <c r="AN314" s="41">
        <v>115.2</v>
      </c>
      <c r="AO314" s="41">
        <v>117.8</v>
      </c>
      <c r="AP314" s="41">
        <v>118.7</v>
      </c>
      <c r="AQ314" s="41">
        <v>118.4</v>
      </c>
      <c r="AR314" s="41">
        <v>118.7</v>
      </c>
      <c r="AS314" s="41">
        <v>119.2</v>
      </c>
      <c r="AT314" s="41">
        <v>119.9</v>
      </c>
      <c r="AU314" s="41">
        <v>121.8</v>
      </c>
      <c r="AV314" s="41">
        <v>121.8</v>
      </c>
      <c r="AW314" s="41">
        <v>121.8</v>
      </c>
      <c r="AX314" s="41">
        <v>121.8</v>
      </c>
      <c r="AY314" s="41">
        <v>121.4</v>
      </c>
      <c r="AZ314" s="41">
        <v>125.4</v>
      </c>
      <c r="BA314" s="41">
        <v>128.9</v>
      </c>
      <c r="BB314" s="41">
        <v>129.6</v>
      </c>
      <c r="BC314" s="41">
        <v>129.4</v>
      </c>
      <c r="BD314" s="41">
        <v>129.4</v>
      </c>
      <c r="BE314" s="41">
        <v>129.6</v>
      </c>
      <c r="BF314" s="41">
        <v>130.30000000000001</v>
      </c>
      <c r="BG314" s="41">
        <v>130.4</v>
      </c>
      <c r="BH314" s="41">
        <v>130.4</v>
      </c>
      <c r="BI314" s="41">
        <v>130.4</v>
      </c>
      <c r="BJ314" s="41">
        <v>130.69999999999999</v>
      </c>
      <c r="BK314" s="41">
        <v>130.9</v>
      </c>
      <c r="BL314" s="41">
        <v>131.1</v>
      </c>
      <c r="BM314" s="41">
        <v>131.1</v>
      </c>
      <c r="BN314" s="41">
        <v>127.6</v>
      </c>
      <c r="BO314" s="41">
        <v>127.1</v>
      </c>
      <c r="BP314" s="41">
        <v>127</v>
      </c>
      <c r="BQ314" s="41">
        <v>127.3</v>
      </c>
      <c r="BR314" s="41">
        <v>127.5</v>
      </c>
      <c r="BS314" s="41">
        <v>127.5</v>
      </c>
      <c r="BT314" s="41">
        <v>127.5</v>
      </c>
      <c r="BU314" s="41">
        <v>128</v>
      </c>
      <c r="BV314" s="41">
        <v>128.1</v>
      </c>
      <c r="BW314" s="41">
        <v>128.19999999999999</v>
      </c>
      <c r="BX314" s="41">
        <v>129</v>
      </c>
      <c r="BY314" s="41">
        <v>131.30000000000001</v>
      </c>
      <c r="BZ314" s="41">
        <v>132.5</v>
      </c>
      <c r="CA314" s="41">
        <v>132.69999999999999</v>
      </c>
      <c r="CB314" s="41">
        <v>133.19999999999999</v>
      </c>
      <c r="CC314" s="41">
        <v>136</v>
      </c>
      <c r="CD314" s="41">
        <v>136.1</v>
      </c>
      <c r="CE314" s="41">
        <v>136.1</v>
      </c>
      <c r="CF314" s="41">
        <v>136.1</v>
      </c>
      <c r="CG314" s="41">
        <v>136.1</v>
      </c>
      <c r="CH314" s="41">
        <v>136.5</v>
      </c>
      <c r="CI314" s="41">
        <v>136.30000000000001</v>
      </c>
      <c r="CJ314" s="41">
        <v>136.30000000000001</v>
      </c>
      <c r="CK314" s="41">
        <v>136.30000000000001</v>
      </c>
      <c r="CL314" s="41">
        <v>137.4</v>
      </c>
    </row>
    <row r="315" spans="1:90" x14ac:dyDescent="0.25">
      <c r="A315" s="38" t="s">
        <v>2227</v>
      </c>
      <c r="B315" s="38" t="s">
        <v>2228</v>
      </c>
      <c r="C315" s="39">
        <v>3.7609999999999998E-2</v>
      </c>
      <c r="D315" s="41">
        <v>101.3</v>
      </c>
      <c r="E315" s="41">
        <v>99.8</v>
      </c>
      <c r="F315" s="41">
        <v>99.1</v>
      </c>
      <c r="G315" s="41">
        <v>104</v>
      </c>
      <c r="H315" s="41">
        <v>101.8</v>
      </c>
      <c r="I315" s="41">
        <v>101.6</v>
      </c>
      <c r="J315" s="41">
        <v>101.5</v>
      </c>
      <c r="K315" s="41">
        <v>102.1</v>
      </c>
      <c r="L315" s="41">
        <v>101</v>
      </c>
      <c r="M315" s="41">
        <v>104.7</v>
      </c>
      <c r="N315" s="41">
        <v>103.3</v>
      </c>
      <c r="O315" s="41">
        <v>103.3</v>
      </c>
      <c r="P315" s="41">
        <v>104.1</v>
      </c>
      <c r="Q315" s="41">
        <v>105.7</v>
      </c>
      <c r="R315" s="41">
        <v>105.7</v>
      </c>
      <c r="S315" s="41">
        <v>105.9</v>
      </c>
      <c r="T315" s="41">
        <v>106</v>
      </c>
      <c r="U315" s="41">
        <v>106.8</v>
      </c>
      <c r="V315" s="41">
        <v>104.6</v>
      </c>
      <c r="W315" s="41">
        <v>104.6</v>
      </c>
      <c r="X315" s="41">
        <v>107.1</v>
      </c>
      <c r="Y315" s="41">
        <v>105.8</v>
      </c>
      <c r="Z315" s="41">
        <v>106.2</v>
      </c>
      <c r="AA315" s="41">
        <v>107.2</v>
      </c>
      <c r="AB315" s="41">
        <v>109.9</v>
      </c>
      <c r="AC315" s="41">
        <v>110.5</v>
      </c>
      <c r="AD315" s="41">
        <v>109.8</v>
      </c>
      <c r="AE315" s="41">
        <v>109.3</v>
      </c>
      <c r="AF315" s="41">
        <v>110.8</v>
      </c>
      <c r="AG315" s="41">
        <v>107.1</v>
      </c>
      <c r="AH315" s="41">
        <v>109.1</v>
      </c>
      <c r="AI315" s="41">
        <v>110.2</v>
      </c>
      <c r="AJ315" s="41">
        <v>109.5</v>
      </c>
      <c r="AK315" s="41">
        <v>108.4</v>
      </c>
      <c r="AL315" s="41">
        <v>106.4</v>
      </c>
      <c r="AM315" s="41">
        <v>108.1</v>
      </c>
      <c r="AN315" s="41">
        <v>113</v>
      </c>
      <c r="AO315" s="41">
        <v>110.1</v>
      </c>
      <c r="AP315" s="41">
        <v>110.8</v>
      </c>
      <c r="AQ315" s="41">
        <v>109.4</v>
      </c>
      <c r="AR315" s="41">
        <v>111.7</v>
      </c>
      <c r="AS315" s="41">
        <v>113.5</v>
      </c>
      <c r="AT315" s="41">
        <v>113.6</v>
      </c>
      <c r="AU315" s="41">
        <v>117.2</v>
      </c>
      <c r="AV315" s="41">
        <v>115.2</v>
      </c>
      <c r="AW315" s="41">
        <v>116.4</v>
      </c>
      <c r="AX315" s="41">
        <v>117.8</v>
      </c>
      <c r="AY315" s="41">
        <v>114</v>
      </c>
      <c r="AZ315" s="41">
        <v>118.9</v>
      </c>
      <c r="BA315" s="41">
        <v>117.6</v>
      </c>
      <c r="BB315" s="41">
        <v>112.4</v>
      </c>
      <c r="BC315" s="41">
        <v>117.4</v>
      </c>
      <c r="BD315" s="41">
        <v>118.3</v>
      </c>
      <c r="BE315" s="41">
        <v>118.2</v>
      </c>
      <c r="BF315" s="41">
        <v>122.1</v>
      </c>
      <c r="BG315" s="41">
        <v>121.7</v>
      </c>
      <c r="BH315" s="41">
        <v>122.1</v>
      </c>
      <c r="BI315" s="41">
        <v>120.5</v>
      </c>
      <c r="BJ315" s="41">
        <v>120.3</v>
      </c>
      <c r="BK315" s="41">
        <v>119.3</v>
      </c>
      <c r="BL315" s="41">
        <v>121.3</v>
      </c>
      <c r="BM315" s="41">
        <v>120.4</v>
      </c>
      <c r="BN315" s="41">
        <v>120.4</v>
      </c>
      <c r="BO315" s="41">
        <v>121.3</v>
      </c>
      <c r="BP315" s="41">
        <v>117.9</v>
      </c>
      <c r="BQ315" s="41">
        <v>117.7</v>
      </c>
      <c r="BR315" s="41">
        <v>118.4</v>
      </c>
      <c r="BS315" s="41">
        <v>117.7</v>
      </c>
      <c r="BT315" s="41">
        <v>119.1</v>
      </c>
      <c r="BU315" s="41">
        <v>119.4</v>
      </c>
      <c r="BV315" s="41">
        <v>119.5</v>
      </c>
      <c r="BW315" s="41">
        <v>117.3</v>
      </c>
      <c r="BX315" s="41">
        <v>121.1</v>
      </c>
      <c r="BY315" s="41">
        <v>119.3</v>
      </c>
      <c r="BZ315" s="41">
        <v>121</v>
      </c>
      <c r="CA315" s="41">
        <v>126.3</v>
      </c>
      <c r="CB315" s="41">
        <v>127.3</v>
      </c>
      <c r="CC315" s="41">
        <v>129.4</v>
      </c>
      <c r="CD315" s="41">
        <v>129.9</v>
      </c>
      <c r="CE315" s="41">
        <v>130.80000000000001</v>
      </c>
      <c r="CF315" s="41">
        <v>132.80000000000001</v>
      </c>
      <c r="CG315" s="41">
        <v>129</v>
      </c>
      <c r="CH315" s="41">
        <v>128.80000000000001</v>
      </c>
      <c r="CI315" s="41">
        <v>134.5</v>
      </c>
      <c r="CJ315" s="41">
        <v>137.5</v>
      </c>
      <c r="CK315" s="41">
        <v>136.69999999999999</v>
      </c>
      <c r="CL315" s="41">
        <v>134.6</v>
      </c>
    </row>
    <row r="316" spans="1:90" x14ac:dyDescent="0.25">
      <c r="A316" s="38" t="s">
        <v>2229</v>
      </c>
      <c r="B316" s="38" t="s">
        <v>2230</v>
      </c>
      <c r="C316" s="39">
        <v>2.6610000000000002E-2</v>
      </c>
      <c r="D316" s="41">
        <v>101.9</v>
      </c>
      <c r="E316" s="41">
        <v>99.7</v>
      </c>
      <c r="F316" s="41">
        <v>98.7</v>
      </c>
      <c r="G316" s="41">
        <v>106.6</v>
      </c>
      <c r="H316" s="41">
        <v>103.5</v>
      </c>
      <c r="I316" s="41">
        <v>103.2</v>
      </c>
      <c r="J316" s="41">
        <v>103.1</v>
      </c>
      <c r="K316" s="41">
        <v>103.9</v>
      </c>
      <c r="L316" s="41">
        <v>102.3</v>
      </c>
      <c r="M316" s="41">
        <v>107.6</v>
      </c>
      <c r="N316" s="41">
        <v>105.6</v>
      </c>
      <c r="O316" s="41">
        <v>105.6</v>
      </c>
      <c r="P316" s="41">
        <v>106.7</v>
      </c>
      <c r="Q316" s="41">
        <v>109</v>
      </c>
      <c r="R316" s="41">
        <v>109</v>
      </c>
      <c r="S316" s="41">
        <v>109.7</v>
      </c>
      <c r="T316" s="41">
        <v>109.9</v>
      </c>
      <c r="U316" s="41">
        <v>111</v>
      </c>
      <c r="V316" s="41">
        <v>107.9</v>
      </c>
      <c r="W316" s="41">
        <v>107.8</v>
      </c>
      <c r="X316" s="41">
        <v>111.4</v>
      </c>
      <c r="Y316" s="41">
        <v>109.6</v>
      </c>
      <c r="Z316" s="41">
        <v>110.1</v>
      </c>
      <c r="AA316" s="41">
        <v>111.6</v>
      </c>
      <c r="AB316" s="41">
        <v>115.3</v>
      </c>
      <c r="AC316" s="41">
        <v>116.2</v>
      </c>
      <c r="AD316" s="41">
        <v>115.2</v>
      </c>
      <c r="AE316" s="41">
        <v>113.7</v>
      </c>
      <c r="AF316" s="41">
        <v>115.9</v>
      </c>
      <c r="AG316" s="41">
        <v>110.6</v>
      </c>
      <c r="AH316" s="41">
        <v>113.5</v>
      </c>
      <c r="AI316" s="41">
        <v>115</v>
      </c>
      <c r="AJ316" s="41">
        <v>114.1</v>
      </c>
      <c r="AK316" s="41">
        <v>112.5</v>
      </c>
      <c r="AL316" s="41">
        <v>109.7</v>
      </c>
      <c r="AM316" s="41">
        <v>112.1</v>
      </c>
      <c r="AN316" s="41">
        <v>114.1</v>
      </c>
      <c r="AO316" s="41">
        <v>114.1</v>
      </c>
      <c r="AP316" s="41">
        <v>113.9</v>
      </c>
      <c r="AQ316" s="41">
        <v>107.9</v>
      </c>
      <c r="AR316" s="41">
        <v>109.3</v>
      </c>
      <c r="AS316" s="41">
        <v>111.7</v>
      </c>
      <c r="AT316" s="41">
        <v>113</v>
      </c>
      <c r="AU316" s="41">
        <v>118.3</v>
      </c>
      <c r="AV316" s="41">
        <v>114.4</v>
      </c>
      <c r="AW316" s="41">
        <v>115.4</v>
      </c>
      <c r="AX316" s="41">
        <v>118.4</v>
      </c>
      <c r="AY316" s="41">
        <v>112.8</v>
      </c>
      <c r="AZ316" s="41">
        <v>113.6</v>
      </c>
      <c r="BA316" s="41">
        <v>112.5</v>
      </c>
      <c r="BB316" s="41">
        <v>108.9</v>
      </c>
      <c r="BC316" s="41">
        <v>110.9</v>
      </c>
      <c r="BD316" s="41">
        <v>111.3</v>
      </c>
      <c r="BE316" s="41">
        <v>111.9</v>
      </c>
      <c r="BF316" s="41">
        <v>114.1</v>
      </c>
      <c r="BG316" s="41">
        <v>112.6</v>
      </c>
      <c r="BH316" s="41">
        <v>113.7</v>
      </c>
      <c r="BI316" s="41">
        <v>111.9</v>
      </c>
      <c r="BJ316" s="41">
        <v>111</v>
      </c>
      <c r="BK316" s="41">
        <v>109.8</v>
      </c>
      <c r="BL316" s="41">
        <v>109.8</v>
      </c>
      <c r="BM316" s="41">
        <v>110</v>
      </c>
      <c r="BN316" s="41">
        <v>110</v>
      </c>
      <c r="BO316" s="41">
        <v>111.1</v>
      </c>
      <c r="BP316" s="41">
        <v>104.5</v>
      </c>
      <c r="BQ316" s="41">
        <v>104.5</v>
      </c>
      <c r="BR316" s="41">
        <v>104.5</v>
      </c>
      <c r="BS316" s="41">
        <v>104.5</v>
      </c>
      <c r="BT316" s="41">
        <v>104.5</v>
      </c>
      <c r="BU316" s="41">
        <v>104.5</v>
      </c>
      <c r="BV316" s="41">
        <v>104.5</v>
      </c>
      <c r="BW316" s="41">
        <v>101.5</v>
      </c>
      <c r="BX316" s="41">
        <v>102.9</v>
      </c>
      <c r="BY316" s="41">
        <v>103.5</v>
      </c>
      <c r="BZ316" s="41">
        <v>104.7</v>
      </c>
      <c r="CA316" s="41">
        <v>105.6</v>
      </c>
      <c r="CB316" s="41">
        <v>107.2</v>
      </c>
      <c r="CC316" s="41">
        <v>108.3</v>
      </c>
      <c r="CD316" s="41">
        <v>108.9</v>
      </c>
      <c r="CE316" s="41">
        <v>109.5</v>
      </c>
      <c r="CF316" s="41">
        <v>111</v>
      </c>
      <c r="CG316" s="41">
        <v>110.3</v>
      </c>
      <c r="CH316" s="41">
        <v>110.3</v>
      </c>
      <c r="CI316" s="41">
        <v>112.2</v>
      </c>
      <c r="CJ316" s="41">
        <v>115</v>
      </c>
      <c r="CK316" s="41">
        <v>115.7</v>
      </c>
      <c r="CL316" s="41">
        <v>115.4</v>
      </c>
    </row>
    <row r="317" spans="1:90" x14ac:dyDescent="0.25">
      <c r="A317" s="38" t="s">
        <v>2231</v>
      </c>
      <c r="B317" s="38" t="s">
        <v>2232</v>
      </c>
      <c r="C317" s="39">
        <v>1.0999999999999999E-2</v>
      </c>
      <c r="D317" s="41">
        <v>100</v>
      </c>
      <c r="E317" s="41">
        <v>100</v>
      </c>
      <c r="F317" s="41">
        <v>100</v>
      </c>
      <c r="G317" s="41">
        <v>97.7</v>
      </c>
      <c r="H317" s="41">
        <v>97.7</v>
      </c>
      <c r="I317" s="41">
        <v>97.7</v>
      </c>
      <c r="J317" s="41">
        <v>97.7</v>
      </c>
      <c r="K317" s="41">
        <v>97.7</v>
      </c>
      <c r="L317" s="41">
        <v>97.7</v>
      </c>
      <c r="M317" s="41">
        <v>97.7</v>
      </c>
      <c r="N317" s="41">
        <v>97.7</v>
      </c>
      <c r="O317" s="41">
        <v>97.7</v>
      </c>
      <c r="P317" s="41">
        <v>97.7</v>
      </c>
      <c r="Q317" s="41">
        <v>97.7</v>
      </c>
      <c r="R317" s="41">
        <v>97.7</v>
      </c>
      <c r="S317" s="41">
        <v>96.7</v>
      </c>
      <c r="T317" s="41">
        <v>96.7</v>
      </c>
      <c r="U317" s="41">
        <v>96.7</v>
      </c>
      <c r="V317" s="41">
        <v>96.7</v>
      </c>
      <c r="W317" s="41">
        <v>96.7</v>
      </c>
      <c r="X317" s="41">
        <v>96.7</v>
      </c>
      <c r="Y317" s="41">
        <v>96.7</v>
      </c>
      <c r="Z317" s="41">
        <v>96.7</v>
      </c>
      <c r="AA317" s="41">
        <v>96.7</v>
      </c>
      <c r="AB317" s="41">
        <v>96.7</v>
      </c>
      <c r="AC317" s="41">
        <v>96.7</v>
      </c>
      <c r="AD317" s="41">
        <v>96.7</v>
      </c>
      <c r="AE317" s="41">
        <v>98.5</v>
      </c>
      <c r="AF317" s="41">
        <v>98.5</v>
      </c>
      <c r="AG317" s="41">
        <v>98.5</v>
      </c>
      <c r="AH317" s="41">
        <v>98.5</v>
      </c>
      <c r="AI317" s="41">
        <v>98.5</v>
      </c>
      <c r="AJ317" s="41">
        <v>98.5</v>
      </c>
      <c r="AK317" s="41">
        <v>98.5</v>
      </c>
      <c r="AL317" s="41">
        <v>98.5</v>
      </c>
      <c r="AM317" s="41">
        <v>98.5</v>
      </c>
      <c r="AN317" s="41">
        <v>110.4</v>
      </c>
      <c r="AO317" s="41">
        <v>100.5</v>
      </c>
      <c r="AP317" s="41">
        <v>103.4</v>
      </c>
      <c r="AQ317" s="41">
        <v>113</v>
      </c>
      <c r="AR317" s="41">
        <v>117.5</v>
      </c>
      <c r="AS317" s="41">
        <v>118</v>
      </c>
      <c r="AT317" s="41">
        <v>115.1</v>
      </c>
      <c r="AU317" s="41">
        <v>114.7</v>
      </c>
      <c r="AV317" s="41">
        <v>117.2</v>
      </c>
      <c r="AW317" s="41">
        <v>118.9</v>
      </c>
      <c r="AX317" s="41">
        <v>116.4</v>
      </c>
      <c r="AY317" s="41">
        <v>116.9</v>
      </c>
      <c r="AZ317" s="41">
        <v>131.69999999999999</v>
      </c>
      <c r="BA317" s="41">
        <v>130.30000000000001</v>
      </c>
      <c r="BB317" s="41">
        <v>120.9</v>
      </c>
      <c r="BC317" s="41">
        <v>133.30000000000001</v>
      </c>
      <c r="BD317" s="41">
        <v>135.30000000000001</v>
      </c>
      <c r="BE317" s="41">
        <v>133.6</v>
      </c>
      <c r="BF317" s="41">
        <v>141.5</v>
      </c>
      <c r="BG317" s="41">
        <v>143.69999999999999</v>
      </c>
      <c r="BH317" s="41">
        <v>142.30000000000001</v>
      </c>
      <c r="BI317" s="41">
        <v>141.4</v>
      </c>
      <c r="BJ317" s="41">
        <v>142.69999999999999</v>
      </c>
      <c r="BK317" s="41">
        <v>142.4</v>
      </c>
      <c r="BL317" s="41">
        <v>149.1</v>
      </c>
      <c r="BM317" s="41">
        <v>145.80000000000001</v>
      </c>
      <c r="BN317" s="41">
        <v>145.6</v>
      </c>
      <c r="BO317" s="41">
        <v>146</v>
      </c>
      <c r="BP317" s="41">
        <v>150.19999999999999</v>
      </c>
      <c r="BQ317" s="41">
        <v>149.4</v>
      </c>
      <c r="BR317" s="41">
        <v>152.1</v>
      </c>
      <c r="BS317" s="41">
        <v>149.80000000000001</v>
      </c>
      <c r="BT317" s="41">
        <v>154.4</v>
      </c>
      <c r="BU317" s="41">
        <v>155.4</v>
      </c>
      <c r="BV317" s="41">
        <v>155.69999999999999</v>
      </c>
      <c r="BW317" s="41">
        <v>155.6</v>
      </c>
      <c r="BX317" s="41">
        <v>165</v>
      </c>
      <c r="BY317" s="41">
        <v>157.69999999999999</v>
      </c>
      <c r="BZ317" s="41">
        <v>160.6</v>
      </c>
      <c r="CA317" s="41">
        <v>176.3</v>
      </c>
      <c r="CB317" s="41">
        <v>175.8</v>
      </c>
      <c r="CC317" s="41">
        <v>180.4</v>
      </c>
      <c r="CD317" s="41">
        <v>180.9</v>
      </c>
      <c r="CE317" s="41">
        <v>182.3</v>
      </c>
      <c r="CF317" s="41">
        <v>185.7</v>
      </c>
      <c r="CG317" s="41">
        <v>174.4</v>
      </c>
      <c r="CH317" s="41">
        <v>173.7</v>
      </c>
      <c r="CI317" s="41">
        <v>188.4</v>
      </c>
      <c r="CJ317" s="41">
        <v>191.7</v>
      </c>
      <c r="CK317" s="41">
        <v>187.6</v>
      </c>
      <c r="CL317" s="41">
        <v>181.1</v>
      </c>
    </row>
    <row r="318" spans="1:90" x14ac:dyDescent="0.25">
      <c r="A318" s="38" t="s">
        <v>2233</v>
      </c>
      <c r="B318" s="38" t="s">
        <v>2234</v>
      </c>
      <c r="C318" s="39">
        <v>2.0335000000000001</v>
      </c>
      <c r="D318" s="41">
        <v>100.6</v>
      </c>
      <c r="E318" s="41">
        <v>101.2</v>
      </c>
      <c r="F318" s="41">
        <v>101.5</v>
      </c>
      <c r="G318" s="41">
        <v>102.4</v>
      </c>
      <c r="H318" s="41">
        <v>102.5</v>
      </c>
      <c r="I318" s="41">
        <v>102.4</v>
      </c>
      <c r="J318" s="41">
        <v>103.2</v>
      </c>
      <c r="K318" s="41">
        <v>103.2</v>
      </c>
      <c r="L318" s="41">
        <v>103.3</v>
      </c>
      <c r="M318" s="41">
        <v>103.4</v>
      </c>
      <c r="N318" s="41">
        <v>103.6</v>
      </c>
      <c r="O318" s="41">
        <v>104.1</v>
      </c>
      <c r="P318" s="41">
        <v>104.9</v>
      </c>
      <c r="Q318" s="41">
        <v>104.8</v>
      </c>
      <c r="R318" s="41">
        <v>105.8</v>
      </c>
      <c r="S318" s="41">
        <v>107.4</v>
      </c>
      <c r="T318" s="41">
        <v>107</v>
      </c>
      <c r="U318" s="41">
        <v>107.3</v>
      </c>
      <c r="V318" s="41">
        <v>107.5</v>
      </c>
      <c r="W318" s="41">
        <v>107.9</v>
      </c>
      <c r="X318" s="41">
        <v>108.3</v>
      </c>
      <c r="Y318" s="41">
        <v>108.4</v>
      </c>
      <c r="Z318" s="41">
        <v>108.3</v>
      </c>
      <c r="AA318" s="41">
        <v>108.8</v>
      </c>
      <c r="AB318" s="41">
        <v>109.7</v>
      </c>
      <c r="AC318" s="41">
        <v>109.9</v>
      </c>
      <c r="AD318" s="41">
        <v>110.3</v>
      </c>
      <c r="AE318" s="41">
        <v>110.4</v>
      </c>
      <c r="AF318" s="41">
        <v>110.2</v>
      </c>
      <c r="AG318" s="41">
        <v>110.8</v>
      </c>
      <c r="AH318" s="41">
        <v>111</v>
      </c>
      <c r="AI318" s="41">
        <v>111.2</v>
      </c>
      <c r="AJ318" s="41">
        <v>111.1</v>
      </c>
      <c r="AK318" s="41">
        <v>111.5</v>
      </c>
      <c r="AL318" s="41">
        <v>111.9</v>
      </c>
      <c r="AM318" s="41">
        <v>111.8</v>
      </c>
      <c r="AN318" s="41">
        <v>112.8</v>
      </c>
      <c r="AO318" s="41">
        <v>113.1</v>
      </c>
      <c r="AP318" s="41">
        <v>113.5</v>
      </c>
      <c r="AQ318" s="41">
        <v>114.4</v>
      </c>
      <c r="AR318" s="41">
        <v>114.8</v>
      </c>
      <c r="AS318" s="41">
        <v>115</v>
      </c>
      <c r="AT318" s="41">
        <v>115.9</v>
      </c>
      <c r="AU318" s="41">
        <v>116.3</v>
      </c>
      <c r="AV318" s="41">
        <v>116.9</v>
      </c>
      <c r="AW318" s="41">
        <v>117.6</v>
      </c>
      <c r="AX318" s="41">
        <v>117.4</v>
      </c>
      <c r="AY318" s="41">
        <v>117</v>
      </c>
      <c r="AZ318" s="41">
        <v>117</v>
      </c>
      <c r="BA318" s="41">
        <v>116.7</v>
      </c>
      <c r="BB318" s="41">
        <v>116.6</v>
      </c>
      <c r="BC318" s="41">
        <v>116.5</v>
      </c>
      <c r="BD318" s="41">
        <v>117.6</v>
      </c>
      <c r="BE318" s="41">
        <v>118</v>
      </c>
      <c r="BF318" s="41">
        <v>118</v>
      </c>
      <c r="BG318" s="41">
        <v>119.5</v>
      </c>
      <c r="BH318" s="41">
        <v>119.3</v>
      </c>
      <c r="BI318" s="41">
        <v>119.2</v>
      </c>
      <c r="BJ318" s="41">
        <v>119</v>
      </c>
      <c r="BK318" s="41">
        <v>120.2</v>
      </c>
      <c r="BL318" s="41">
        <v>119.8</v>
      </c>
      <c r="BM318" s="41">
        <v>119.7</v>
      </c>
      <c r="BN318" s="41">
        <v>119.5</v>
      </c>
      <c r="BO318" s="41">
        <v>122.4</v>
      </c>
      <c r="BP318" s="41">
        <v>121.9</v>
      </c>
      <c r="BQ318" s="41">
        <v>122</v>
      </c>
      <c r="BR318" s="41">
        <v>123.4</v>
      </c>
      <c r="BS318" s="41">
        <v>125.6</v>
      </c>
      <c r="BT318" s="41">
        <v>125.6</v>
      </c>
      <c r="BU318" s="41">
        <v>125.6</v>
      </c>
      <c r="BV318" s="41">
        <v>125.8</v>
      </c>
      <c r="BW318" s="41">
        <v>125.7</v>
      </c>
      <c r="BX318" s="41">
        <v>126.6</v>
      </c>
      <c r="BY318" s="41">
        <v>128.19999999999999</v>
      </c>
      <c r="BZ318" s="41">
        <v>129.5</v>
      </c>
      <c r="CA318" s="41">
        <v>130.80000000000001</v>
      </c>
      <c r="CB318" s="41">
        <v>131.5</v>
      </c>
      <c r="CC318" s="41">
        <v>131.5</v>
      </c>
      <c r="CD318" s="41">
        <v>131.30000000000001</v>
      </c>
      <c r="CE318" s="41">
        <v>131.69999999999999</v>
      </c>
      <c r="CF318" s="41">
        <v>132.30000000000001</v>
      </c>
      <c r="CG318" s="41">
        <v>132.4</v>
      </c>
      <c r="CH318" s="41">
        <v>132.4</v>
      </c>
      <c r="CI318" s="41">
        <v>132.30000000000001</v>
      </c>
      <c r="CJ318" s="41">
        <v>132</v>
      </c>
      <c r="CK318" s="41">
        <v>132.30000000000001</v>
      </c>
      <c r="CL318" s="41">
        <v>132.69999999999999</v>
      </c>
    </row>
    <row r="319" spans="1:90" x14ac:dyDescent="0.25">
      <c r="A319" s="38" t="s">
        <v>2235</v>
      </c>
      <c r="B319" s="38" t="s">
        <v>2236</v>
      </c>
      <c r="C319" s="39">
        <v>1.0190999999999999</v>
      </c>
      <c r="D319" s="41">
        <v>100.2</v>
      </c>
      <c r="E319" s="41">
        <v>100.2</v>
      </c>
      <c r="F319" s="41">
        <v>100.5</v>
      </c>
      <c r="G319" s="41">
        <v>101.4</v>
      </c>
      <c r="H319" s="41">
        <v>101.8</v>
      </c>
      <c r="I319" s="41">
        <v>101.9</v>
      </c>
      <c r="J319" s="41">
        <v>103</v>
      </c>
      <c r="K319" s="41">
        <v>103.1</v>
      </c>
      <c r="L319" s="41">
        <v>103</v>
      </c>
      <c r="M319" s="41">
        <v>103.2</v>
      </c>
      <c r="N319" s="41">
        <v>102.6</v>
      </c>
      <c r="O319" s="41">
        <v>104</v>
      </c>
      <c r="P319" s="41">
        <v>104.3</v>
      </c>
      <c r="Q319" s="41">
        <v>104.3</v>
      </c>
      <c r="R319" s="41">
        <v>105.4</v>
      </c>
      <c r="S319" s="41">
        <v>106</v>
      </c>
      <c r="T319" s="41">
        <v>106.1</v>
      </c>
      <c r="U319" s="41">
        <v>106.2</v>
      </c>
      <c r="V319" s="41">
        <v>106.2</v>
      </c>
      <c r="W319" s="41">
        <v>106.7</v>
      </c>
      <c r="X319" s="41">
        <v>106.4</v>
      </c>
      <c r="Y319" s="41">
        <v>107.2</v>
      </c>
      <c r="Z319" s="41">
        <v>107.2</v>
      </c>
      <c r="AA319" s="41">
        <v>107.3</v>
      </c>
      <c r="AB319" s="41">
        <v>108.7</v>
      </c>
      <c r="AC319" s="41">
        <v>108.7</v>
      </c>
      <c r="AD319" s="41">
        <v>109.1</v>
      </c>
      <c r="AE319" s="41">
        <v>110.2</v>
      </c>
      <c r="AF319" s="41">
        <v>110.6</v>
      </c>
      <c r="AG319" s="41">
        <v>111</v>
      </c>
      <c r="AH319" s="41">
        <v>111.5</v>
      </c>
      <c r="AI319" s="41">
        <v>112.1</v>
      </c>
      <c r="AJ319" s="41">
        <v>111.9</v>
      </c>
      <c r="AK319" s="41">
        <v>113.1</v>
      </c>
      <c r="AL319" s="41">
        <v>113.3</v>
      </c>
      <c r="AM319" s="41">
        <v>113.4</v>
      </c>
      <c r="AN319" s="41">
        <v>113.6</v>
      </c>
      <c r="AO319" s="41">
        <v>114.1</v>
      </c>
      <c r="AP319" s="41">
        <v>114.3</v>
      </c>
      <c r="AQ319" s="41">
        <v>114.6</v>
      </c>
      <c r="AR319" s="41">
        <v>115.3</v>
      </c>
      <c r="AS319" s="41">
        <v>116</v>
      </c>
      <c r="AT319" s="41">
        <v>117.2</v>
      </c>
      <c r="AU319" s="41">
        <v>117.8</v>
      </c>
      <c r="AV319" s="41">
        <v>118.6</v>
      </c>
      <c r="AW319" s="41">
        <v>119.4</v>
      </c>
      <c r="AX319" s="41">
        <v>119.1</v>
      </c>
      <c r="AY319" s="41">
        <v>118.2</v>
      </c>
      <c r="AZ319" s="41">
        <v>116.9</v>
      </c>
      <c r="BA319" s="41">
        <v>116.3</v>
      </c>
      <c r="BB319" s="41">
        <v>116.1</v>
      </c>
      <c r="BC319" s="41">
        <v>116.1</v>
      </c>
      <c r="BD319" s="41">
        <v>116.1</v>
      </c>
      <c r="BE319" s="41">
        <v>115.9</v>
      </c>
      <c r="BF319" s="41">
        <v>115.8</v>
      </c>
      <c r="BG319" s="41">
        <v>116.9</v>
      </c>
      <c r="BH319" s="41">
        <v>116.6</v>
      </c>
      <c r="BI319" s="41">
        <v>117.1</v>
      </c>
      <c r="BJ319" s="41">
        <v>117.6</v>
      </c>
      <c r="BK319" s="41">
        <v>118.3</v>
      </c>
      <c r="BL319" s="41">
        <v>118.2</v>
      </c>
      <c r="BM319" s="41">
        <v>118.9</v>
      </c>
      <c r="BN319" s="41">
        <v>119.3</v>
      </c>
      <c r="BO319" s="41">
        <v>121.8</v>
      </c>
      <c r="BP319" s="41">
        <v>122.6</v>
      </c>
      <c r="BQ319" s="41">
        <v>122.8</v>
      </c>
      <c r="BR319" s="41">
        <v>123.2</v>
      </c>
      <c r="BS319" s="41">
        <v>123.3</v>
      </c>
      <c r="BT319" s="41">
        <v>124.5</v>
      </c>
      <c r="BU319" s="41">
        <v>125</v>
      </c>
      <c r="BV319" s="41">
        <v>125.3</v>
      </c>
      <c r="BW319" s="41">
        <v>125.1</v>
      </c>
      <c r="BX319" s="41">
        <v>126.8</v>
      </c>
      <c r="BY319" s="41">
        <v>129.19999999999999</v>
      </c>
      <c r="BZ319" s="41">
        <v>132</v>
      </c>
      <c r="CA319" s="41">
        <v>132.69999999999999</v>
      </c>
      <c r="CB319" s="41">
        <v>133.30000000000001</v>
      </c>
      <c r="CC319" s="41">
        <v>132.4</v>
      </c>
      <c r="CD319" s="41">
        <v>132.19999999999999</v>
      </c>
      <c r="CE319" s="41">
        <v>133.4</v>
      </c>
      <c r="CF319" s="41">
        <v>133.5</v>
      </c>
      <c r="CG319" s="41">
        <v>133.6</v>
      </c>
      <c r="CH319" s="41">
        <v>133.4</v>
      </c>
      <c r="CI319" s="41">
        <v>133.1</v>
      </c>
      <c r="CJ319" s="41">
        <v>132.30000000000001</v>
      </c>
      <c r="CK319" s="41">
        <v>132.5</v>
      </c>
      <c r="CL319" s="41">
        <v>133</v>
      </c>
    </row>
    <row r="320" spans="1:90" x14ac:dyDescent="0.25">
      <c r="A320" s="38" t="s">
        <v>2237</v>
      </c>
      <c r="B320" s="38" t="s">
        <v>2238</v>
      </c>
      <c r="C320" s="39">
        <v>0.48194999999999999</v>
      </c>
      <c r="D320" s="41">
        <v>99.6</v>
      </c>
      <c r="E320" s="41">
        <v>99.6</v>
      </c>
      <c r="F320" s="41">
        <v>100</v>
      </c>
      <c r="G320" s="41">
        <v>100.3</v>
      </c>
      <c r="H320" s="41">
        <v>100.9</v>
      </c>
      <c r="I320" s="41">
        <v>100.8</v>
      </c>
      <c r="J320" s="41">
        <v>102.6</v>
      </c>
      <c r="K320" s="41">
        <v>102.7</v>
      </c>
      <c r="L320" s="41">
        <v>101.9</v>
      </c>
      <c r="M320" s="41">
        <v>101.6</v>
      </c>
      <c r="N320" s="41">
        <v>100.5</v>
      </c>
      <c r="O320" s="41">
        <v>102.6</v>
      </c>
      <c r="P320" s="41">
        <v>103</v>
      </c>
      <c r="Q320" s="41">
        <v>103</v>
      </c>
      <c r="R320" s="41">
        <v>103.5</v>
      </c>
      <c r="S320" s="41">
        <v>104</v>
      </c>
      <c r="T320" s="41">
        <v>104</v>
      </c>
      <c r="U320" s="41">
        <v>104</v>
      </c>
      <c r="V320" s="41">
        <v>103.4</v>
      </c>
      <c r="W320" s="41">
        <v>104</v>
      </c>
      <c r="X320" s="41">
        <v>104.1</v>
      </c>
      <c r="Y320" s="41">
        <v>104.5</v>
      </c>
      <c r="Z320" s="41">
        <v>104.6</v>
      </c>
      <c r="AA320" s="41">
        <v>105</v>
      </c>
      <c r="AB320" s="41">
        <v>106.1</v>
      </c>
      <c r="AC320" s="41">
        <v>106.3</v>
      </c>
      <c r="AD320" s="41">
        <v>106.4</v>
      </c>
      <c r="AE320" s="41">
        <v>108.1</v>
      </c>
      <c r="AF320" s="41">
        <v>108.7</v>
      </c>
      <c r="AG320" s="41">
        <v>110</v>
      </c>
      <c r="AH320" s="41">
        <v>110.3</v>
      </c>
      <c r="AI320" s="41">
        <v>110.9</v>
      </c>
      <c r="AJ320" s="41">
        <v>110.6</v>
      </c>
      <c r="AK320" s="41">
        <v>113.3</v>
      </c>
      <c r="AL320" s="41">
        <v>113.1</v>
      </c>
      <c r="AM320" s="41">
        <v>113.2</v>
      </c>
      <c r="AN320" s="41">
        <v>113.7</v>
      </c>
      <c r="AO320" s="41">
        <v>114.1</v>
      </c>
      <c r="AP320" s="41">
        <v>114.1</v>
      </c>
      <c r="AQ320" s="41">
        <v>112.7</v>
      </c>
      <c r="AR320" s="41">
        <v>113.6</v>
      </c>
      <c r="AS320" s="41">
        <v>113.7</v>
      </c>
      <c r="AT320" s="41">
        <v>114.9</v>
      </c>
      <c r="AU320" s="41">
        <v>115.4</v>
      </c>
      <c r="AV320" s="41">
        <v>115.9</v>
      </c>
      <c r="AW320" s="41">
        <v>115.9</v>
      </c>
      <c r="AX320" s="41">
        <v>115.9</v>
      </c>
      <c r="AY320" s="41">
        <v>114.6</v>
      </c>
      <c r="AZ320" s="41">
        <v>114.6</v>
      </c>
      <c r="BA320" s="41">
        <v>114.4</v>
      </c>
      <c r="BB320" s="41">
        <v>114.3</v>
      </c>
      <c r="BC320" s="41">
        <v>114.4</v>
      </c>
      <c r="BD320" s="41">
        <v>114.6</v>
      </c>
      <c r="BE320" s="41">
        <v>114</v>
      </c>
      <c r="BF320" s="41">
        <v>114.5</v>
      </c>
      <c r="BG320" s="41">
        <v>116.8</v>
      </c>
      <c r="BH320" s="41">
        <v>116.1</v>
      </c>
      <c r="BI320" s="41">
        <v>116.4</v>
      </c>
      <c r="BJ320" s="41">
        <v>117</v>
      </c>
      <c r="BK320" s="41">
        <v>116.9</v>
      </c>
      <c r="BL320" s="41">
        <v>116.5</v>
      </c>
      <c r="BM320" s="41">
        <v>117.1</v>
      </c>
      <c r="BN320" s="41">
        <v>116.6</v>
      </c>
      <c r="BO320" s="41">
        <v>120.9</v>
      </c>
      <c r="BP320" s="41">
        <v>121.8</v>
      </c>
      <c r="BQ320" s="41">
        <v>122.4</v>
      </c>
      <c r="BR320" s="41">
        <v>122.7</v>
      </c>
      <c r="BS320" s="41">
        <v>122.6</v>
      </c>
      <c r="BT320" s="41">
        <v>122</v>
      </c>
      <c r="BU320" s="41">
        <v>122.4</v>
      </c>
      <c r="BV320" s="41">
        <v>123.2</v>
      </c>
      <c r="BW320" s="41">
        <v>122.8</v>
      </c>
      <c r="BX320" s="41">
        <v>124.2</v>
      </c>
      <c r="BY320" s="41">
        <v>127.1</v>
      </c>
      <c r="BZ320" s="41">
        <v>129.5</v>
      </c>
      <c r="CA320" s="41">
        <v>130.1</v>
      </c>
      <c r="CB320" s="41">
        <v>130.30000000000001</v>
      </c>
      <c r="CC320" s="41">
        <v>128.4</v>
      </c>
      <c r="CD320" s="41">
        <v>128.4</v>
      </c>
      <c r="CE320" s="41">
        <v>130</v>
      </c>
      <c r="CF320" s="41">
        <v>130</v>
      </c>
      <c r="CG320" s="41">
        <v>130.1</v>
      </c>
      <c r="CH320" s="41">
        <v>129.9</v>
      </c>
      <c r="CI320" s="41">
        <v>129.30000000000001</v>
      </c>
      <c r="CJ320" s="41">
        <v>127.6</v>
      </c>
      <c r="CK320" s="41">
        <v>127.8</v>
      </c>
      <c r="CL320" s="41">
        <v>128.5</v>
      </c>
    </row>
    <row r="321" spans="1:90" x14ac:dyDescent="0.25">
      <c r="A321" s="38" t="s">
        <v>2239</v>
      </c>
      <c r="B321" s="38" t="s">
        <v>2240</v>
      </c>
      <c r="C321" s="39">
        <v>0.25233</v>
      </c>
      <c r="D321" s="41">
        <v>100.9</v>
      </c>
      <c r="E321" s="41">
        <v>100.8</v>
      </c>
      <c r="F321" s="41">
        <v>100.6</v>
      </c>
      <c r="G321" s="41">
        <v>102.7</v>
      </c>
      <c r="H321" s="41">
        <v>103</v>
      </c>
      <c r="I321" s="41">
        <v>103.5</v>
      </c>
      <c r="J321" s="41">
        <v>103.9</v>
      </c>
      <c r="K321" s="41">
        <v>104.2</v>
      </c>
      <c r="L321" s="41">
        <v>104.9</v>
      </c>
      <c r="M321" s="41">
        <v>105.3</v>
      </c>
      <c r="N321" s="41">
        <v>105.4</v>
      </c>
      <c r="O321" s="41">
        <v>106.4</v>
      </c>
      <c r="P321" s="41">
        <v>106.1</v>
      </c>
      <c r="Q321" s="41">
        <v>106.2</v>
      </c>
      <c r="R321" s="41">
        <v>109.4</v>
      </c>
      <c r="S321" s="41">
        <v>109</v>
      </c>
      <c r="T321" s="41">
        <v>109.3</v>
      </c>
      <c r="U321" s="41">
        <v>109.8</v>
      </c>
      <c r="V321" s="41">
        <v>110.1</v>
      </c>
      <c r="W321" s="41">
        <v>110.8</v>
      </c>
      <c r="X321" s="41">
        <v>109.1</v>
      </c>
      <c r="Y321" s="41">
        <v>110.9</v>
      </c>
      <c r="Z321" s="41">
        <v>110.8</v>
      </c>
      <c r="AA321" s="41">
        <v>110.8</v>
      </c>
      <c r="AB321" s="41">
        <v>113.5</v>
      </c>
      <c r="AC321" s="41">
        <v>112.7</v>
      </c>
      <c r="AD321" s="41">
        <v>113.5</v>
      </c>
      <c r="AE321" s="41">
        <v>113.5</v>
      </c>
      <c r="AF321" s="41">
        <v>113.7</v>
      </c>
      <c r="AG321" s="41">
        <v>113.9</v>
      </c>
      <c r="AH321" s="41">
        <v>115.4</v>
      </c>
      <c r="AI321" s="41">
        <v>115.9</v>
      </c>
      <c r="AJ321" s="41">
        <v>116.2</v>
      </c>
      <c r="AK321" s="41">
        <v>116.4</v>
      </c>
      <c r="AL321" s="41">
        <v>116.5</v>
      </c>
      <c r="AM321" s="41">
        <v>116.7</v>
      </c>
      <c r="AN321" s="41">
        <v>116.6</v>
      </c>
      <c r="AO321" s="41">
        <v>117</v>
      </c>
      <c r="AP321" s="41">
        <v>117.7</v>
      </c>
      <c r="AQ321" s="41">
        <v>119.4</v>
      </c>
      <c r="AR321" s="41">
        <v>119.7</v>
      </c>
      <c r="AS321" s="41">
        <v>122</v>
      </c>
      <c r="AT321" s="41">
        <v>121.8</v>
      </c>
      <c r="AU321" s="41">
        <v>122.2</v>
      </c>
      <c r="AV321" s="41">
        <v>122.9</v>
      </c>
      <c r="AW321" s="41">
        <v>126.7</v>
      </c>
      <c r="AX321" s="41">
        <v>126.2</v>
      </c>
      <c r="AY321" s="41">
        <v>126.3</v>
      </c>
      <c r="AZ321" s="41">
        <v>123.3</v>
      </c>
      <c r="BA321" s="41">
        <v>122.1</v>
      </c>
      <c r="BB321" s="41">
        <v>122.5</v>
      </c>
      <c r="BC321" s="41">
        <v>122.7</v>
      </c>
      <c r="BD321" s="41">
        <v>122.8</v>
      </c>
      <c r="BE321" s="41">
        <v>122.9</v>
      </c>
      <c r="BF321" s="41">
        <v>122.5</v>
      </c>
      <c r="BG321" s="41">
        <v>122.4</v>
      </c>
      <c r="BH321" s="41">
        <v>123</v>
      </c>
      <c r="BI321" s="41">
        <v>124</v>
      </c>
      <c r="BJ321" s="41">
        <v>125.2</v>
      </c>
      <c r="BK321" s="41">
        <v>126.2</v>
      </c>
      <c r="BL321" s="41">
        <v>126.7</v>
      </c>
      <c r="BM321" s="41">
        <v>128.1</v>
      </c>
      <c r="BN321" s="41">
        <v>129</v>
      </c>
      <c r="BO321" s="41">
        <v>131</v>
      </c>
      <c r="BP321" s="41">
        <v>131.30000000000001</v>
      </c>
      <c r="BQ321" s="41">
        <v>131.30000000000001</v>
      </c>
      <c r="BR321" s="41">
        <v>131.30000000000001</v>
      </c>
      <c r="BS321" s="41">
        <v>131.5</v>
      </c>
      <c r="BT321" s="41">
        <v>137.4</v>
      </c>
      <c r="BU321" s="41">
        <v>137.6</v>
      </c>
      <c r="BV321" s="41">
        <v>136.69999999999999</v>
      </c>
      <c r="BW321" s="41">
        <v>136.6</v>
      </c>
      <c r="BX321" s="41">
        <v>137.69999999999999</v>
      </c>
      <c r="BY321" s="41">
        <v>141.30000000000001</v>
      </c>
      <c r="BZ321" s="41">
        <v>146.19999999999999</v>
      </c>
      <c r="CA321" s="41">
        <v>146.19999999999999</v>
      </c>
      <c r="CB321" s="41">
        <v>145.80000000000001</v>
      </c>
      <c r="CC321" s="41">
        <v>145.4</v>
      </c>
      <c r="CD321" s="41">
        <v>145</v>
      </c>
      <c r="CE321" s="41">
        <v>146.1</v>
      </c>
      <c r="CF321" s="41">
        <v>146.1</v>
      </c>
      <c r="CG321" s="41">
        <v>146.1</v>
      </c>
      <c r="CH321" s="41">
        <v>145.80000000000001</v>
      </c>
      <c r="CI321" s="41">
        <v>145.4</v>
      </c>
      <c r="CJ321" s="41">
        <v>145.6</v>
      </c>
      <c r="CK321" s="41">
        <v>145.80000000000001</v>
      </c>
      <c r="CL321" s="41">
        <v>146</v>
      </c>
    </row>
    <row r="322" spans="1:90" x14ac:dyDescent="0.25">
      <c r="A322" s="38" t="s">
        <v>2241</v>
      </c>
      <c r="B322" s="38" t="s">
        <v>2242</v>
      </c>
      <c r="C322" s="39">
        <v>7.9509999999999997E-2</v>
      </c>
      <c r="D322" s="41">
        <v>100.7</v>
      </c>
      <c r="E322" s="41">
        <v>101.5</v>
      </c>
      <c r="F322" s="41">
        <v>102.7</v>
      </c>
      <c r="G322" s="41">
        <v>104.2</v>
      </c>
      <c r="H322" s="41">
        <v>104</v>
      </c>
      <c r="I322" s="41">
        <v>103.1</v>
      </c>
      <c r="J322" s="41">
        <v>103.9</v>
      </c>
      <c r="K322" s="41">
        <v>103.3</v>
      </c>
      <c r="L322" s="41">
        <v>103.6</v>
      </c>
      <c r="M322" s="41">
        <v>104.2</v>
      </c>
      <c r="N322" s="41">
        <v>104.8</v>
      </c>
      <c r="O322" s="41">
        <v>105.1</v>
      </c>
      <c r="P322" s="41">
        <v>106.1</v>
      </c>
      <c r="Q322" s="41">
        <v>106.5</v>
      </c>
      <c r="R322" s="41">
        <v>106.8</v>
      </c>
      <c r="S322" s="41">
        <v>109.8</v>
      </c>
      <c r="T322" s="41">
        <v>108.1</v>
      </c>
      <c r="U322" s="41">
        <v>109.1</v>
      </c>
      <c r="V322" s="41">
        <v>111.3</v>
      </c>
      <c r="W322" s="41">
        <v>111.5</v>
      </c>
      <c r="X322" s="41">
        <v>111.5</v>
      </c>
      <c r="Y322" s="41">
        <v>112.3</v>
      </c>
      <c r="Z322" s="41">
        <v>111.8</v>
      </c>
      <c r="AA322" s="41">
        <v>111.3</v>
      </c>
      <c r="AB322" s="41">
        <v>113.3</v>
      </c>
      <c r="AC322" s="41">
        <v>114.9</v>
      </c>
      <c r="AD322" s="41">
        <v>115.1</v>
      </c>
      <c r="AE322" s="41">
        <v>116.7</v>
      </c>
      <c r="AF322" s="41">
        <v>117.1</v>
      </c>
      <c r="AG322" s="41">
        <v>114.4</v>
      </c>
      <c r="AH322" s="41">
        <v>113.7</v>
      </c>
      <c r="AI322" s="41">
        <v>114.9</v>
      </c>
      <c r="AJ322" s="41">
        <v>112.1</v>
      </c>
      <c r="AK322" s="41">
        <v>110.3</v>
      </c>
      <c r="AL322" s="41">
        <v>113.4</v>
      </c>
      <c r="AM322" s="41">
        <v>112.8</v>
      </c>
      <c r="AN322" s="41">
        <v>111.6</v>
      </c>
      <c r="AO322" s="41">
        <v>113.2</v>
      </c>
      <c r="AP322" s="41">
        <v>114.7</v>
      </c>
      <c r="AQ322" s="41">
        <v>123.8</v>
      </c>
      <c r="AR322" s="41">
        <v>125.1</v>
      </c>
      <c r="AS322" s="41">
        <v>125.4</v>
      </c>
      <c r="AT322" s="41">
        <v>130.30000000000001</v>
      </c>
      <c r="AU322" s="41">
        <v>131.6</v>
      </c>
      <c r="AV322" s="41">
        <v>131.80000000000001</v>
      </c>
      <c r="AW322" s="41">
        <v>128.9</v>
      </c>
      <c r="AX322" s="41">
        <v>126.8</v>
      </c>
      <c r="AY322" s="41">
        <v>124</v>
      </c>
      <c r="AZ322" s="41">
        <v>118.2</v>
      </c>
      <c r="BA322" s="41">
        <v>115.5</v>
      </c>
      <c r="BB322" s="41">
        <v>112.6</v>
      </c>
      <c r="BC322" s="41">
        <v>110.9</v>
      </c>
      <c r="BD322" s="41">
        <v>112.2</v>
      </c>
      <c r="BE322" s="41">
        <v>112.6</v>
      </c>
      <c r="BF322" s="41">
        <v>111.2</v>
      </c>
      <c r="BG322" s="41">
        <v>111.2</v>
      </c>
      <c r="BH322" s="41">
        <v>109.7</v>
      </c>
      <c r="BI322" s="41">
        <v>110</v>
      </c>
      <c r="BJ322" s="41">
        <v>109.9</v>
      </c>
      <c r="BK322" s="41">
        <v>110.2</v>
      </c>
      <c r="BL322" s="41">
        <v>110.1</v>
      </c>
      <c r="BM322" s="41">
        <v>110.2</v>
      </c>
      <c r="BN322" s="41">
        <v>110.2</v>
      </c>
      <c r="BO322" s="41">
        <v>111.9</v>
      </c>
      <c r="BP322" s="41">
        <v>112</v>
      </c>
      <c r="BQ322" s="41">
        <v>111.6</v>
      </c>
      <c r="BR322" s="41">
        <v>111.6</v>
      </c>
      <c r="BS322" s="41">
        <v>111.6</v>
      </c>
      <c r="BT322" s="41">
        <v>112.3</v>
      </c>
      <c r="BU322" s="41">
        <v>113.9</v>
      </c>
      <c r="BV322" s="41">
        <v>115.4</v>
      </c>
      <c r="BW322" s="41">
        <v>115.7</v>
      </c>
      <c r="BX322" s="41">
        <v>115.7</v>
      </c>
      <c r="BY322" s="41">
        <v>113.3</v>
      </c>
      <c r="BZ322" s="41">
        <v>115.8</v>
      </c>
      <c r="CA322" s="41">
        <v>116.8</v>
      </c>
      <c r="CB322" s="41">
        <v>117.8</v>
      </c>
      <c r="CC322" s="41">
        <v>119.3</v>
      </c>
      <c r="CD322" s="41">
        <v>119.2</v>
      </c>
      <c r="CE322" s="41">
        <v>118.8</v>
      </c>
      <c r="CF322" s="41">
        <v>118.7</v>
      </c>
      <c r="CG322" s="41">
        <v>118.6</v>
      </c>
      <c r="CH322" s="41">
        <v>118.6</v>
      </c>
      <c r="CI322" s="41">
        <v>118.6</v>
      </c>
      <c r="CJ322" s="41">
        <v>118.6</v>
      </c>
      <c r="CK322" s="41">
        <v>118.6</v>
      </c>
      <c r="CL322" s="41">
        <v>118.6</v>
      </c>
    </row>
    <row r="323" spans="1:90" x14ac:dyDescent="0.25">
      <c r="A323" s="38" t="s">
        <v>2243</v>
      </c>
      <c r="B323" s="38" t="s">
        <v>2244</v>
      </c>
      <c r="C323" s="39">
        <v>3.9910000000000001E-2</v>
      </c>
      <c r="D323" s="41">
        <v>100.1</v>
      </c>
      <c r="E323" s="41">
        <v>99.7</v>
      </c>
      <c r="F323" s="41">
        <v>100.2</v>
      </c>
      <c r="G323" s="41">
        <v>101.9</v>
      </c>
      <c r="H323" s="41">
        <v>102.6</v>
      </c>
      <c r="I323" s="41">
        <v>103.2</v>
      </c>
      <c r="J323" s="41">
        <v>104.2</v>
      </c>
      <c r="K323" s="41">
        <v>105.1</v>
      </c>
      <c r="L323" s="41">
        <v>102.7</v>
      </c>
      <c r="M323" s="41">
        <v>105.7</v>
      </c>
      <c r="N323" s="41">
        <v>103.3</v>
      </c>
      <c r="O323" s="41">
        <v>104.8</v>
      </c>
      <c r="P323" s="41">
        <v>106.5</v>
      </c>
      <c r="Q323" s="41">
        <v>105.8</v>
      </c>
      <c r="R323" s="41">
        <v>106.5</v>
      </c>
      <c r="S323" s="41">
        <v>108.7</v>
      </c>
      <c r="T323" s="41">
        <v>107.9</v>
      </c>
      <c r="U323" s="41">
        <v>107.7</v>
      </c>
      <c r="V323" s="41">
        <v>106.5</v>
      </c>
      <c r="W323" s="41">
        <v>107.5</v>
      </c>
      <c r="X323" s="41">
        <v>108.5</v>
      </c>
      <c r="Y323" s="41">
        <v>108.3</v>
      </c>
      <c r="Z323" s="41">
        <v>109.8</v>
      </c>
      <c r="AA323" s="41">
        <v>109.2</v>
      </c>
      <c r="AB323" s="41">
        <v>108.8</v>
      </c>
      <c r="AC323" s="41">
        <v>109.2</v>
      </c>
      <c r="AD323" s="41">
        <v>109</v>
      </c>
      <c r="AE323" s="41">
        <v>111.4</v>
      </c>
      <c r="AF323" s="41">
        <v>109.6</v>
      </c>
      <c r="AG323" s="41">
        <v>109.4</v>
      </c>
      <c r="AH323" s="41">
        <v>108.6</v>
      </c>
      <c r="AI323" s="41">
        <v>108.6</v>
      </c>
      <c r="AJ323" s="41">
        <v>110.9</v>
      </c>
      <c r="AK323" s="41">
        <v>110</v>
      </c>
      <c r="AL323" s="41">
        <v>110.5</v>
      </c>
      <c r="AM323" s="41">
        <v>110.4</v>
      </c>
      <c r="AN323" s="41">
        <v>112.8</v>
      </c>
      <c r="AO323" s="41">
        <v>112.8</v>
      </c>
      <c r="AP323" s="41">
        <v>112.8</v>
      </c>
      <c r="AQ323" s="41">
        <v>113.3</v>
      </c>
      <c r="AR323" s="41">
        <v>113.3</v>
      </c>
      <c r="AS323" s="41">
        <v>113.3</v>
      </c>
      <c r="AT323" s="41">
        <v>113.3</v>
      </c>
      <c r="AU323" s="41">
        <v>113.3</v>
      </c>
      <c r="AV323" s="41">
        <v>113.3</v>
      </c>
      <c r="AW323" s="41">
        <v>113.3</v>
      </c>
      <c r="AX323" s="41">
        <v>113.3</v>
      </c>
      <c r="AY323" s="41">
        <v>113.7</v>
      </c>
      <c r="AZ323" s="41">
        <v>113.7</v>
      </c>
      <c r="BA323" s="41">
        <v>113.7</v>
      </c>
      <c r="BB323" s="41">
        <v>113</v>
      </c>
      <c r="BC323" s="41">
        <v>113</v>
      </c>
      <c r="BD323" s="41">
        <v>113</v>
      </c>
      <c r="BE323" s="41">
        <v>113</v>
      </c>
      <c r="BF323" s="41">
        <v>113</v>
      </c>
      <c r="BG323" s="41">
        <v>113</v>
      </c>
      <c r="BH323" s="41">
        <v>113</v>
      </c>
      <c r="BI323" s="41">
        <v>113.5</v>
      </c>
      <c r="BJ323" s="41">
        <v>114.8</v>
      </c>
      <c r="BK323" s="41">
        <v>128</v>
      </c>
      <c r="BL323" s="41">
        <v>125.7</v>
      </c>
      <c r="BM323" s="41">
        <v>124.6</v>
      </c>
      <c r="BN323" s="41">
        <v>125.5</v>
      </c>
      <c r="BO323" s="41">
        <v>121.9</v>
      </c>
      <c r="BP323" s="41">
        <v>127.1</v>
      </c>
      <c r="BQ323" s="41">
        <v>127.1</v>
      </c>
      <c r="BR323" s="41">
        <v>130.5</v>
      </c>
      <c r="BS323" s="41">
        <v>131.4</v>
      </c>
      <c r="BT323" s="41">
        <v>131.4</v>
      </c>
      <c r="BU323" s="41">
        <v>133.9</v>
      </c>
      <c r="BV323" s="41">
        <v>133.9</v>
      </c>
      <c r="BW323" s="41">
        <v>133.9</v>
      </c>
      <c r="BX323" s="41">
        <v>133.9</v>
      </c>
      <c r="BY323" s="41">
        <v>133.9</v>
      </c>
      <c r="BZ323" s="41">
        <v>133.1</v>
      </c>
      <c r="CA323" s="41">
        <v>133.9</v>
      </c>
      <c r="CB323" s="41">
        <v>133.9</v>
      </c>
      <c r="CC323" s="41">
        <v>133.9</v>
      </c>
      <c r="CD323" s="41">
        <v>133.9</v>
      </c>
      <c r="CE323" s="41">
        <v>137.80000000000001</v>
      </c>
      <c r="CF323" s="41">
        <v>140.5</v>
      </c>
      <c r="CG323" s="41">
        <v>140.5</v>
      </c>
      <c r="CH323" s="41">
        <v>140.6</v>
      </c>
      <c r="CI323" s="41">
        <v>140.6</v>
      </c>
      <c r="CJ323" s="41">
        <v>140.5</v>
      </c>
      <c r="CK323" s="41">
        <v>140.5</v>
      </c>
      <c r="CL323" s="41">
        <v>140.5</v>
      </c>
    </row>
    <row r="324" spans="1:90" x14ac:dyDescent="0.25">
      <c r="A324" s="38" t="s">
        <v>2245</v>
      </c>
      <c r="B324" s="38" t="s">
        <v>2246</v>
      </c>
      <c r="C324" s="39">
        <v>2.1770000000000001E-2</v>
      </c>
      <c r="D324" s="41">
        <v>99</v>
      </c>
      <c r="E324" s="41">
        <v>99</v>
      </c>
      <c r="F324" s="41">
        <v>99.5</v>
      </c>
      <c r="G324" s="41">
        <v>99.7</v>
      </c>
      <c r="H324" s="41">
        <v>100.9</v>
      </c>
      <c r="I324" s="41">
        <v>101.5</v>
      </c>
      <c r="J324" s="41">
        <v>101.5</v>
      </c>
      <c r="K324" s="41">
        <v>101.5</v>
      </c>
      <c r="L324" s="41">
        <v>101.5</v>
      </c>
      <c r="M324" s="41">
        <v>101.8</v>
      </c>
      <c r="N324" s="41">
        <v>101.8</v>
      </c>
      <c r="O324" s="41">
        <v>101.8</v>
      </c>
      <c r="P324" s="41">
        <v>104.6</v>
      </c>
      <c r="Q324" s="41">
        <v>104.6</v>
      </c>
      <c r="R324" s="41">
        <v>105.2</v>
      </c>
      <c r="S324" s="41">
        <v>105.4</v>
      </c>
      <c r="T324" s="41">
        <v>105.4</v>
      </c>
      <c r="U324" s="41">
        <v>105.4</v>
      </c>
      <c r="V324" s="41">
        <v>105.6</v>
      </c>
      <c r="W324" s="41">
        <v>107.2</v>
      </c>
      <c r="X324" s="41">
        <v>107.2</v>
      </c>
      <c r="Y324" s="41">
        <v>107.2</v>
      </c>
      <c r="Z324" s="41">
        <v>107.2</v>
      </c>
      <c r="AA324" s="41">
        <v>107.2</v>
      </c>
      <c r="AB324" s="41">
        <v>107.9</v>
      </c>
      <c r="AC324" s="41">
        <v>107.7</v>
      </c>
      <c r="AD324" s="41">
        <v>107.7</v>
      </c>
      <c r="AE324" s="41">
        <v>108</v>
      </c>
      <c r="AF324" s="41">
        <v>108.3</v>
      </c>
      <c r="AG324" s="41">
        <v>108.3</v>
      </c>
      <c r="AH324" s="41">
        <v>109.8</v>
      </c>
      <c r="AI324" s="41">
        <v>109.8</v>
      </c>
      <c r="AJ324" s="41">
        <v>109.8</v>
      </c>
      <c r="AK324" s="41">
        <v>109.8</v>
      </c>
      <c r="AL324" s="41">
        <v>110.5</v>
      </c>
      <c r="AM324" s="41">
        <v>110.5</v>
      </c>
      <c r="AN324" s="41">
        <v>110.4</v>
      </c>
      <c r="AO324" s="41">
        <v>110.4</v>
      </c>
      <c r="AP324" s="41">
        <v>110</v>
      </c>
      <c r="AQ324" s="41">
        <v>109.6</v>
      </c>
      <c r="AR324" s="41">
        <v>110</v>
      </c>
      <c r="AS324" s="41">
        <v>110.1</v>
      </c>
      <c r="AT324" s="41">
        <v>112.3</v>
      </c>
      <c r="AU324" s="41">
        <v>113.7</v>
      </c>
      <c r="AV324" s="41">
        <v>114.4</v>
      </c>
      <c r="AW324" s="41">
        <v>118.8</v>
      </c>
      <c r="AX324" s="41">
        <v>118.8</v>
      </c>
      <c r="AY324" s="41">
        <v>117.7</v>
      </c>
      <c r="AZ324" s="41">
        <v>115.2</v>
      </c>
      <c r="BA324" s="41">
        <v>114.1</v>
      </c>
      <c r="BB324" s="41">
        <v>113.8</v>
      </c>
      <c r="BC324" s="41">
        <v>115</v>
      </c>
      <c r="BD324" s="41">
        <v>113.1</v>
      </c>
      <c r="BE324" s="41">
        <v>114.2</v>
      </c>
      <c r="BF324" s="41">
        <v>115.1</v>
      </c>
      <c r="BG324" s="41">
        <v>116</v>
      </c>
      <c r="BH324" s="41">
        <v>116</v>
      </c>
      <c r="BI324" s="41">
        <v>116</v>
      </c>
      <c r="BJ324" s="41">
        <v>115.3</v>
      </c>
      <c r="BK324" s="41">
        <v>115.3</v>
      </c>
      <c r="BL324" s="41">
        <v>114.2</v>
      </c>
      <c r="BM324" s="41">
        <v>114.6</v>
      </c>
      <c r="BN324" s="41">
        <v>114.6</v>
      </c>
      <c r="BO324" s="41">
        <v>116.6</v>
      </c>
      <c r="BP324" s="41">
        <v>119</v>
      </c>
      <c r="BQ324" s="41">
        <v>119.1</v>
      </c>
      <c r="BR324" s="41">
        <v>119.1</v>
      </c>
      <c r="BS324" s="41">
        <v>119.1</v>
      </c>
      <c r="BT324" s="41">
        <v>119.1</v>
      </c>
      <c r="BU324" s="41">
        <v>119.1</v>
      </c>
      <c r="BV324" s="41">
        <v>119.1</v>
      </c>
      <c r="BW324" s="41">
        <v>119.1</v>
      </c>
      <c r="BX324" s="41">
        <v>120.3</v>
      </c>
      <c r="BY324" s="41">
        <v>119.9</v>
      </c>
      <c r="BZ324" s="41">
        <v>120.3</v>
      </c>
      <c r="CA324" s="41">
        <v>121.1</v>
      </c>
      <c r="CB324" s="41">
        <v>122.1</v>
      </c>
      <c r="CC324" s="41">
        <v>122</v>
      </c>
      <c r="CD324" s="41">
        <v>122.2</v>
      </c>
      <c r="CE324" s="41">
        <v>122.7</v>
      </c>
      <c r="CF324" s="41">
        <v>123.1</v>
      </c>
      <c r="CG324" s="41">
        <v>121.8</v>
      </c>
      <c r="CH324" s="41">
        <v>122</v>
      </c>
      <c r="CI324" s="41">
        <v>121.4</v>
      </c>
      <c r="CJ324" s="41">
        <v>121.4</v>
      </c>
      <c r="CK324" s="41">
        <v>122</v>
      </c>
      <c r="CL324" s="41">
        <v>123.4</v>
      </c>
    </row>
    <row r="325" spans="1:90" x14ac:dyDescent="0.25">
      <c r="A325" s="38" t="s">
        <v>2247</v>
      </c>
      <c r="B325" s="38" t="s">
        <v>2248</v>
      </c>
      <c r="C325" s="39">
        <v>2.7890000000000002E-2</v>
      </c>
      <c r="D325" s="41">
        <v>101.2</v>
      </c>
      <c r="E325" s="41">
        <v>101.7</v>
      </c>
      <c r="F325" s="41">
        <v>102</v>
      </c>
      <c r="G325" s="41">
        <v>102.7</v>
      </c>
      <c r="H325" s="41">
        <v>103.7</v>
      </c>
      <c r="I325" s="41">
        <v>103.9</v>
      </c>
      <c r="J325" s="41">
        <v>104.1</v>
      </c>
      <c r="K325" s="41">
        <v>105.4</v>
      </c>
      <c r="L325" s="41">
        <v>105.8</v>
      </c>
      <c r="M325" s="41">
        <v>107.4</v>
      </c>
      <c r="N325" s="41">
        <v>107.2</v>
      </c>
      <c r="O325" s="41">
        <v>107.3</v>
      </c>
      <c r="P325" s="41">
        <v>108.3</v>
      </c>
      <c r="Q325" s="41">
        <v>108.7</v>
      </c>
      <c r="R325" s="41">
        <v>108.2</v>
      </c>
      <c r="S325" s="41">
        <v>108</v>
      </c>
      <c r="T325" s="41">
        <v>110.3</v>
      </c>
      <c r="U325" s="41">
        <v>110.7</v>
      </c>
      <c r="V325" s="41">
        <v>110.6</v>
      </c>
      <c r="W325" s="41">
        <v>110.3</v>
      </c>
      <c r="X325" s="41">
        <v>110.4</v>
      </c>
      <c r="Y325" s="41">
        <v>112.4</v>
      </c>
      <c r="Z325" s="41">
        <v>113.1</v>
      </c>
      <c r="AA325" s="41">
        <v>112</v>
      </c>
      <c r="AB325" s="41">
        <v>113.8</v>
      </c>
      <c r="AC325" s="41">
        <v>113.1</v>
      </c>
      <c r="AD325" s="41">
        <v>114.2</v>
      </c>
      <c r="AE325" s="41">
        <v>115.2</v>
      </c>
      <c r="AF325" s="41">
        <v>116.3</v>
      </c>
      <c r="AG325" s="41">
        <v>117.5</v>
      </c>
      <c r="AH325" s="41">
        <v>118.3</v>
      </c>
      <c r="AI325" s="41">
        <v>118.9</v>
      </c>
      <c r="AJ325" s="41">
        <v>119.7</v>
      </c>
      <c r="AK325" s="41">
        <v>120</v>
      </c>
      <c r="AL325" s="41">
        <v>119.4</v>
      </c>
      <c r="AM325" s="41">
        <v>120.5</v>
      </c>
      <c r="AN325" s="41">
        <v>120.5</v>
      </c>
      <c r="AO325" s="41">
        <v>120.5</v>
      </c>
      <c r="AP325" s="41">
        <v>117.3</v>
      </c>
      <c r="AQ325" s="41">
        <v>118</v>
      </c>
      <c r="AR325" s="41">
        <v>118</v>
      </c>
      <c r="AS325" s="41">
        <v>117.9</v>
      </c>
      <c r="AT325" s="41">
        <v>119.8</v>
      </c>
      <c r="AU325" s="41">
        <v>120.3</v>
      </c>
      <c r="AV325" s="41">
        <v>121.8</v>
      </c>
      <c r="AW325" s="41">
        <v>122.6</v>
      </c>
      <c r="AX325" s="41">
        <v>122.6</v>
      </c>
      <c r="AY325" s="41">
        <v>120.6</v>
      </c>
      <c r="AZ325" s="41">
        <v>119.3</v>
      </c>
      <c r="BA325" s="41">
        <v>118.9</v>
      </c>
      <c r="BB325" s="41">
        <v>118.9</v>
      </c>
      <c r="BC325" s="41">
        <v>118.2</v>
      </c>
      <c r="BD325" s="41">
        <v>118.1</v>
      </c>
      <c r="BE325" s="41">
        <v>118.1</v>
      </c>
      <c r="BF325" s="41">
        <v>117.8</v>
      </c>
      <c r="BG325" s="41">
        <v>116.8</v>
      </c>
      <c r="BH325" s="41">
        <v>116.4</v>
      </c>
      <c r="BI325" s="41">
        <v>116.3</v>
      </c>
      <c r="BJ325" s="41">
        <v>115.6</v>
      </c>
      <c r="BK325" s="41">
        <v>116.3</v>
      </c>
      <c r="BL325" s="41">
        <v>116.3</v>
      </c>
      <c r="BM325" s="41">
        <v>116.3</v>
      </c>
      <c r="BN325" s="41">
        <v>116.3</v>
      </c>
      <c r="BO325" s="41">
        <v>116</v>
      </c>
      <c r="BP325" s="41">
        <v>116.6</v>
      </c>
      <c r="BQ325" s="41">
        <v>116.6</v>
      </c>
      <c r="BR325" s="41">
        <v>116.6</v>
      </c>
      <c r="BS325" s="41">
        <v>116.6</v>
      </c>
      <c r="BT325" s="41">
        <v>116.5</v>
      </c>
      <c r="BU325" s="41">
        <v>116.6</v>
      </c>
      <c r="BV325" s="41">
        <v>117.7</v>
      </c>
      <c r="BW325" s="41">
        <v>118.8</v>
      </c>
      <c r="BX325" s="41">
        <v>117.6</v>
      </c>
      <c r="BY325" s="41">
        <v>118.8</v>
      </c>
      <c r="BZ325" s="41">
        <v>118.7</v>
      </c>
      <c r="CA325" s="41">
        <v>119.9</v>
      </c>
      <c r="CB325" s="41">
        <v>122.2</v>
      </c>
      <c r="CC325" s="41">
        <v>127.1</v>
      </c>
      <c r="CD325" s="41">
        <v>126.5</v>
      </c>
      <c r="CE325" s="41">
        <v>126.5</v>
      </c>
      <c r="CF325" s="41">
        <v>126.5</v>
      </c>
      <c r="CG325" s="41">
        <v>126.5</v>
      </c>
      <c r="CH325" s="41">
        <v>126.5</v>
      </c>
      <c r="CI325" s="41">
        <v>126.9</v>
      </c>
      <c r="CJ325" s="41">
        <v>125.1</v>
      </c>
      <c r="CK325" s="41">
        <v>125.3</v>
      </c>
      <c r="CL325" s="41">
        <v>126</v>
      </c>
    </row>
    <row r="326" spans="1:90" x14ac:dyDescent="0.25">
      <c r="A326" s="38" t="s">
        <v>2249</v>
      </c>
      <c r="B326" s="38" t="s">
        <v>2250</v>
      </c>
      <c r="C326" s="39">
        <v>3.2399999999999998E-2</v>
      </c>
      <c r="D326" s="41">
        <v>100.3</v>
      </c>
      <c r="E326" s="41">
        <v>100.3</v>
      </c>
      <c r="F326" s="41">
        <v>100.3</v>
      </c>
      <c r="G326" s="41">
        <v>101.8</v>
      </c>
      <c r="H326" s="41">
        <v>103.3</v>
      </c>
      <c r="I326" s="41">
        <v>103.3</v>
      </c>
      <c r="J326" s="41">
        <v>103.3</v>
      </c>
      <c r="K326" s="41">
        <v>103.3</v>
      </c>
      <c r="L326" s="41">
        <v>103.3</v>
      </c>
      <c r="M326" s="41">
        <v>103.3</v>
      </c>
      <c r="N326" s="41">
        <v>103.3</v>
      </c>
      <c r="O326" s="41">
        <v>103.7</v>
      </c>
      <c r="P326" s="41">
        <v>103.7</v>
      </c>
      <c r="Q326" s="41">
        <v>103.7</v>
      </c>
      <c r="R326" s="41">
        <v>103.7</v>
      </c>
      <c r="S326" s="41">
        <v>107.9</v>
      </c>
      <c r="T326" s="41">
        <v>108.1</v>
      </c>
      <c r="U326" s="41">
        <v>108.1</v>
      </c>
      <c r="V326" s="41">
        <v>108.1</v>
      </c>
      <c r="W326" s="41">
        <v>108.1</v>
      </c>
      <c r="X326" s="41">
        <v>108.1</v>
      </c>
      <c r="Y326" s="41">
        <v>108.1</v>
      </c>
      <c r="Z326" s="41">
        <v>108.1</v>
      </c>
      <c r="AA326" s="41">
        <v>108.1</v>
      </c>
      <c r="AB326" s="41">
        <v>108.1</v>
      </c>
      <c r="AC326" s="41">
        <v>108.1</v>
      </c>
      <c r="AD326" s="41">
        <v>108.1</v>
      </c>
      <c r="AE326" s="41">
        <v>109.5</v>
      </c>
      <c r="AF326" s="41">
        <v>109.5</v>
      </c>
      <c r="AG326" s="41">
        <v>109.5</v>
      </c>
      <c r="AH326" s="41">
        <v>109.9</v>
      </c>
      <c r="AI326" s="41">
        <v>109.9</v>
      </c>
      <c r="AJ326" s="41">
        <v>109.9</v>
      </c>
      <c r="AK326" s="41">
        <v>109.9</v>
      </c>
      <c r="AL326" s="41">
        <v>109.9</v>
      </c>
      <c r="AM326" s="41">
        <v>110.6</v>
      </c>
      <c r="AN326" s="41">
        <v>111.8</v>
      </c>
      <c r="AO326" s="41">
        <v>112.1</v>
      </c>
      <c r="AP326" s="41">
        <v>112.1</v>
      </c>
      <c r="AQ326" s="41">
        <v>105.9</v>
      </c>
      <c r="AR326" s="41">
        <v>106.4</v>
      </c>
      <c r="AS326" s="41">
        <v>107.8</v>
      </c>
      <c r="AT326" s="41">
        <v>109.1</v>
      </c>
      <c r="AU326" s="41">
        <v>109.1</v>
      </c>
      <c r="AV326" s="41">
        <v>109.1</v>
      </c>
      <c r="AW326" s="41">
        <v>109.1</v>
      </c>
      <c r="AX326" s="41">
        <v>109.1</v>
      </c>
      <c r="AY326" s="41">
        <v>109.1</v>
      </c>
      <c r="AZ326" s="41">
        <v>113</v>
      </c>
      <c r="BA326" s="41">
        <v>112.8</v>
      </c>
      <c r="BB326" s="41">
        <v>112.4</v>
      </c>
      <c r="BC326" s="41">
        <v>113</v>
      </c>
      <c r="BD326" s="41">
        <v>113</v>
      </c>
      <c r="BE326" s="41">
        <v>113</v>
      </c>
      <c r="BF326" s="41">
        <v>112</v>
      </c>
      <c r="BG326" s="41">
        <v>112.2</v>
      </c>
      <c r="BH326" s="41">
        <v>112.2</v>
      </c>
      <c r="BI326" s="41">
        <v>112.2</v>
      </c>
      <c r="BJ326" s="41">
        <v>112.2</v>
      </c>
      <c r="BK326" s="41">
        <v>112.2</v>
      </c>
      <c r="BL326" s="41">
        <v>111.6</v>
      </c>
      <c r="BM326" s="41">
        <v>114.8</v>
      </c>
      <c r="BN326" s="41">
        <v>125.5</v>
      </c>
      <c r="BO326" s="41">
        <v>126</v>
      </c>
      <c r="BP326" s="41">
        <v>126</v>
      </c>
      <c r="BQ326" s="41">
        <v>126</v>
      </c>
      <c r="BR326" s="41">
        <v>126</v>
      </c>
      <c r="BS326" s="41">
        <v>126</v>
      </c>
      <c r="BT326" s="41">
        <v>126</v>
      </c>
      <c r="BU326" s="41">
        <v>126</v>
      </c>
      <c r="BV326" s="41">
        <v>126</v>
      </c>
      <c r="BW326" s="41">
        <v>126</v>
      </c>
      <c r="BX326" s="41">
        <v>127.3</v>
      </c>
      <c r="BY326" s="41">
        <v>127.8</v>
      </c>
      <c r="BZ326" s="41">
        <v>127.8</v>
      </c>
      <c r="CA326" s="41">
        <v>127.8</v>
      </c>
      <c r="CB326" s="41">
        <v>127.8</v>
      </c>
      <c r="CC326" s="41">
        <v>127.3</v>
      </c>
      <c r="CD326" s="41">
        <v>128</v>
      </c>
      <c r="CE326" s="41">
        <v>128</v>
      </c>
      <c r="CF326" s="41">
        <v>128</v>
      </c>
      <c r="CG326" s="41">
        <v>128</v>
      </c>
      <c r="CH326" s="41">
        <v>128.80000000000001</v>
      </c>
      <c r="CI326" s="41">
        <v>129.1</v>
      </c>
      <c r="CJ326" s="41">
        <v>129.6</v>
      </c>
      <c r="CK326" s="41">
        <v>129.19999999999999</v>
      </c>
      <c r="CL326" s="41">
        <v>129.6</v>
      </c>
    </row>
    <row r="327" spans="1:90" x14ac:dyDescent="0.25">
      <c r="A327" s="38" t="s">
        <v>2251</v>
      </c>
      <c r="B327" s="38" t="s">
        <v>2252</v>
      </c>
      <c r="C327" s="39">
        <v>3.5139999999999998E-2</v>
      </c>
      <c r="D327" s="41">
        <v>101.7</v>
      </c>
      <c r="E327" s="41">
        <v>101.7</v>
      </c>
      <c r="F327" s="41">
        <v>102.1</v>
      </c>
      <c r="G327" s="41">
        <v>101.5</v>
      </c>
      <c r="H327" s="41">
        <v>101.5</v>
      </c>
      <c r="I327" s="41">
        <v>101.5</v>
      </c>
      <c r="J327" s="41">
        <v>101.8</v>
      </c>
      <c r="K327" s="41">
        <v>101.8</v>
      </c>
      <c r="L327" s="41">
        <v>104.1</v>
      </c>
      <c r="M327" s="41">
        <v>104.1</v>
      </c>
      <c r="N327" s="41">
        <v>105</v>
      </c>
      <c r="O327" s="41">
        <v>105</v>
      </c>
      <c r="P327" s="41">
        <v>105</v>
      </c>
      <c r="Q327" s="41">
        <v>105.1</v>
      </c>
      <c r="R327" s="41">
        <v>105.1</v>
      </c>
      <c r="S327" s="41">
        <v>105.4</v>
      </c>
      <c r="T327" s="41">
        <v>105.6</v>
      </c>
      <c r="U327" s="41">
        <v>105.6</v>
      </c>
      <c r="V327" s="41">
        <v>105.6</v>
      </c>
      <c r="W327" s="41">
        <v>106.7</v>
      </c>
      <c r="X327" s="41">
        <v>106.7</v>
      </c>
      <c r="Y327" s="41">
        <v>106.7</v>
      </c>
      <c r="Z327" s="41">
        <v>105.4</v>
      </c>
      <c r="AA327" s="41">
        <v>105.7</v>
      </c>
      <c r="AB327" s="41">
        <v>106</v>
      </c>
      <c r="AC327" s="41">
        <v>106.4</v>
      </c>
      <c r="AD327" s="41">
        <v>107.2</v>
      </c>
      <c r="AE327" s="41">
        <v>107.8</v>
      </c>
      <c r="AF327" s="41">
        <v>108.8</v>
      </c>
      <c r="AG327" s="41">
        <v>108.8</v>
      </c>
      <c r="AH327" s="41">
        <v>108.8</v>
      </c>
      <c r="AI327" s="41">
        <v>110.5</v>
      </c>
      <c r="AJ327" s="41">
        <v>110.5</v>
      </c>
      <c r="AK327" s="41">
        <v>110.5</v>
      </c>
      <c r="AL327" s="41">
        <v>110.9</v>
      </c>
      <c r="AM327" s="41">
        <v>111.1</v>
      </c>
      <c r="AN327" s="41">
        <v>110.3</v>
      </c>
      <c r="AO327" s="41">
        <v>112.7</v>
      </c>
      <c r="AP327" s="41">
        <v>112.9</v>
      </c>
      <c r="AQ327" s="41">
        <v>113.3</v>
      </c>
      <c r="AR327" s="41">
        <v>113.8</v>
      </c>
      <c r="AS327" s="41">
        <v>114.5</v>
      </c>
      <c r="AT327" s="41">
        <v>117.4</v>
      </c>
      <c r="AU327" s="41">
        <v>122</v>
      </c>
      <c r="AV327" s="41">
        <v>125.2</v>
      </c>
      <c r="AW327" s="41">
        <v>124.4</v>
      </c>
      <c r="AX327" s="41">
        <v>122.7</v>
      </c>
      <c r="AY327" s="41">
        <v>118.4</v>
      </c>
      <c r="AZ327" s="41">
        <v>116.8</v>
      </c>
      <c r="BA327" s="41">
        <v>116.3</v>
      </c>
      <c r="BB327" s="41">
        <v>117.3</v>
      </c>
      <c r="BC327" s="41">
        <v>117.7</v>
      </c>
      <c r="BD327" s="41">
        <v>117.6</v>
      </c>
      <c r="BE327" s="41">
        <v>117.9</v>
      </c>
      <c r="BF327" s="41">
        <v>117.1</v>
      </c>
      <c r="BG327" s="41">
        <v>117.3</v>
      </c>
      <c r="BH327" s="41">
        <v>117.3</v>
      </c>
      <c r="BI327" s="41">
        <v>117.1</v>
      </c>
      <c r="BJ327" s="41">
        <v>116</v>
      </c>
      <c r="BK327" s="41">
        <v>116</v>
      </c>
      <c r="BL327" s="41">
        <v>116</v>
      </c>
      <c r="BM327" s="41">
        <v>114.8</v>
      </c>
      <c r="BN327" s="41">
        <v>114.8</v>
      </c>
      <c r="BO327" s="41">
        <v>118.4</v>
      </c>
      <c r="BP327" s="41">
        <v>119.9</v>
      </c>
      <c r="BQ327" s="41">
        <v>120.3</v>
      </c>
      <c r="BR327" s="41">
        <v>120.3</v>
      </c>
      <c r="BS327" s="41">
        <v>120.3</v>
      </c>
      <c r="BT327" s="41">
        <v>120.3</v>
      </c>
      <c r="BU327" s="41">
        <v>120.3</v>
      </c>
      <c r="BV327" s="41">
        <v>120.3</v>
      </c>
      <c r="BW327" s="41">
        <v>120.3</v>
      </c>
      <c r="BX327" s="41">
        <v>126.7</v>
      </c>
      <c r="BY327" s="41">
        <v>131.5</v>
      </c>
      <c r="BZ327" s="41">
        <v>140.19999999999999</v>
      </c>
      <c r="CA327" s="41">
        <v>145.4</v>
      </c>
      <c r="CB327" s="41">
        <v>157.1</v>
      </c>
      <c r="CC327" s="41">
        <v>154.69999999999999</v>
      </c>
      <c r="CD327" s="41">
        <v>152</v>
      </c>
      <c r="CE327" s="41">
        <v>151.5</v>
      </c>
      <c r="CF327" s="41">
        <v>151.6</v>
      </c>
      <c r="CG327" s="41">
        <v>151.1</v>
      </c>
      <c r="CH327" s="41">
        <v>148.9</v>
      </c>
      <c r="CI327" s="41">
        <v>150.19999999999999</v>
      </c>
      <c r="CJ327" s="41">
        <v>151.30000000000001</v>
      </c>
      <c r="CK327" s="41">
        <v>152.30000000000001</v>
      </c>
      <c r="CL327" s="41">
        <v>153.69999999999999</v>
      </c>
    </row>
    <row r="328" spans="1:90" x14ac:dyDescent="0.25">
      <c r="A328" s="38" t="s">
        <v>2253</v>
      </c>
      <c r="B328" s="38" t="s">
        <v>2254</v>
      </c>
      <c r="C328" s="39">
        <v>3.3579999999999999E-2</v>
      </c>
      <c r="D328" s="41">
        <v>100</v>
      </c>
      <c r="E328" s="41">
        <v>100</v>
      </c>
      <c r="F328" s="41">
        <v>100</v>
      </c>
      <c r="G328" s="41">
        <v>100</v>
      </c>
      <c r="H328" s="41">
        <v>100</v>
      </c>
      <c r="I328" s="41">
        <v>100</v>
      </c>
      <c r="J328" s="41">
        <v>100</v>
      </c>
      <c r="K328" s="41">
        <v>100</v>
      </c>
      <c r="L328" s="41">
        <v>100</v>
      </c>
      <c r="M328" s="41">
        <v>100</v>
      </c>
      <c r="N328" s="41">
        <v>100</v>
      </c>
      <c r="O328" s="41">
        <v>100</v>
      </c>
      <c r="P328" s="41">
        <v>100</v>
      </c>
      <c r="Q328" s="41">
        <v>100</v>
      </c>
      <c r="R328" s="41">
        <v>100</v>
      </c>
      <c r="S328" s="41">
        <v>100</v>
      </c>
      <c r="T328" s="41">
        <v>100</v>
      </c>
      <c r="U328" s="41">
        <v>100</v>
      </c>
      <c r="V328" s="41">
        <v>100</v>
      </c>
      <c r="W328" s="41">
        <v>100</v>
      </c>
      <c r="X328" s="41">
        <v>100</v>
      </c>
      <c r="Y328" s="41">
        <v>100</v>
      </c>
      <c r="Z328" s="41">
        <v>100</v>
      </c>
      <c r="AA328" s="41">
        <v>100</v>
      </c>
      <c r="AB328" s="41">
        <v>100</v>
      </c>
      <c r="AC328" s="41">
        <v>100</v>
      </c>
      <c r="AD328" s="41">
        <v>100</v>
      </c>
      <c r="AE328" s="41">
        <v>100</v>
      </c>
      <c r="AF328" s="41">
        <v>100</v>
      </c>
      <c r="AG328" s="41">
        <v>100</v>
      </c>
      <c r="AH328" s="41">
        <v>100</v>
      </c>
      <c r="AI328" s="41">
        <v>100</v>
      </c>
      <c r="AJ328" s="41">
        <v>100</v>
      </c>
      <c r="AK328" s="41">
        <v>100</v>
      </c>
      <c r="AL328" s="41">
        <v>100</v>
      </c>
      <c r="AM328" s="41">
        <v>100</v>
      </c>
      <c r="AN328" s="41">
        <v>100</v>
      </c>
      <c r="AO328" s="41">
        <v>100</v>
      </c>
      <c r="AP328" s="41">
        <v>100</v>
      </c>
      <c r="AQ328" s="41">
        <v>100</v>
      </c>
      <c r="AR328" s="41">
        <v>100</v>
      </c>
      <c r="AS328" s="41">
        <v>100</v>
      </c>
      <c r="AT328" s="41">
        <v>100</v>
      </c>
      <c r="AU328" s="41">
        <v>100</v>
      </c>
      <c r="AV328" s="41">
        <v>100</v>
      </c>
      <c r="AW328" s="41">
        <v>100</v>
      </c>
      <c r="AX328" s="41">
        <v>100</v>
      </c>
      <c r="AY328" s="41">
        <v>100</v>
      </c>
      <c r="AZ328" s="41">
        <v>100</v>
      </c>
      <c r="BA328" s="41">
        <v>100</v>
      </c>
      <c r="BB328" s="41">
        <v>100</v>
      </c>
      <c r="BC328" s="41">
        <v>100</v>
      </c>
      <c r="BD328" s="41">
        <v>100</v>
      </c>
      <c r="BE328" s="41">
        <v>100</v>
      </c>
      <c r="BF328" s="41">
        <v>100</v>
      </c>
      <c r="BG328" s="41">
        <v>100</v>
      </c>
      <c r="BH328" s="41">
        <v>100</v>
      </c>
      <c r="BI328" s="41">
        <v>100</v>
      </c>
      <c r="BJ328" s="41">
        <v>100</v>
      </c>
      <c r="BK328" s="41">
        <v>100</v>
      </c>
      <c r="BL328" s="41">
        <v>100</v>
      </c>
      <c r="BM328" s="41">
        <v>100</v>
      </c>
      <c r="BN328" s="41">
        <v>100</v>
      </c>
      <c r="BO328" s="41">
        <v>94.7</v>
      </c>
      <c r="BP328" s="41">
        <v>92.9</v>
      </c>
      <c r="BQ328" s="41">
        <v>92.9</v>
      </c>
      <c r="BR328" s="41">
        <v>92.9</v>
      </c>
      <c r="BS328" s="41">
        <v>92.9</v>
      </c>
      <c r="BT328" s="41">
        <v>92.9</v>
      </c>
      <c r="BU328" s="41">
        <v>92.9</v>
      </c>
      <c r="BV328" s="41">
        <v>92.9</v>
      </c>
      <c r="BW328" s="41">
        <v>92.9</v>
      </c>
      <c r="BX328" s="41">
        <v>108.5</v>
      </c>
      <c r="BY328" s="41">
        <v>110.9</v>
      </c>
      <c r="BZ328" s="41">
        <v>110.9</v>
      </c>
      <c r="CA328" s="41">
        <v>110.9</v>
      </c>
      <c r="CB328" s="41">
        <v>110.9</v>
      </c>
      <c r="CC328" s="41">
        <v>110.9</v>
      </c>
      <c r="CD328" s="41">
        <v>110.9</v>
      </c>
      <c r="CE328" s="41">
        <v>110.9</v>
      </c>
      <c r="CF328" s="41">
        <v>110.9</v>
      </c>
      <c r="CG328" s="41">
        <v>110.9</v>
      </c>
      <c r="CH328" s="41">
        <v>110.9</v>
      </c>
      <c r="CI328" s="41">
        <v>110.9</v>
      </c>
      <c r="CJ328" s="41">
        <v>110.9</v>
      </c>
      <c r="CK328" s="41">
        <v>110.9</v>
      </c>
      <c r="CL328" s="41">
        <v>110.9</v>
      </c>
    </row>
    <row r="329" spans="1:90" x14ac:dyDescent="0.25">
      <c r="A329" s="38" t="s">
        <v>2255</v>
      </c>
      <c r="B329" s="38" t="s">
        <v>2256</v>
      </c>
      <c r="C329" s="39">
        <v>7.6499999999999997E-3</v>
      </c>
      <c r="D329" s="41">
        <v>100.7</v>
      </c>
      <c r="E329" s="41">
        <v>100.8</v>
      </c>
      <c r="F329" s="41">
        <v>100.9</v>
      </c>
      <c r="G329" s="41">
        <v>101.9</v>
      </c>
      <c r="H329" s="41">
        <v>101.9</v>
      </c>
      <c r="I329" s="41">
        <v>102.2</v>
      </c>
      <c r="J329" s="41">
        <v>102.5</v>
      </c>
      <c r="K329" s="41">
        <v>102.5</v>
      </c>
      <c r="L329" s="41">
        <v>102.5</v>
      </c>
      <c r="M329" s="41">
        <v>103.1</v>
      </c>
      <c r="N329" s="41">
        <v>103.6</v>
      </c>
      <c r="O329" s="41">
        <v>103.6</v>
      </c>
      <c r="P329" s="41">
        <v>104.4</v>
      </c>
      <c r="Q329" s="41">
        <v>104.4</v>
      </c>
      <c r="R329" s="41">
        <v>104.4</v>
      </c>
      <c r="S329" s="41">
        <v>104.5</v>
      </c>
      <c r="T329" s="41">
        <v>104.5</v>
      </c>
      <c r="U329" s="41">
        <v>104.5</v>
      </c>
      <c r="V329" s="41">
        <v>104.5</v>
      </c>
      <c r="W329" s="41">
        <v>105.1</v>
      </c>
      <c r="X329" s="41">
        <v>105.1</v>
      </c>
      <c r="Y329" s="41">
        <v>105.1</v>
      </c>
      <c r="Z329" s="41">
        <v>105.1</v>
      </c>
      <c r="AA329" s="41">
        <v>105.1</v>
      </c>
      <c r="AB329" s="41">
        <v>106.2</v>
      </c>
      <c r="AC329" s="41">
        <v>106.2</v>
      </c>
      <c r="AD329" s="41">
        <v>106.2</v>
      </c>
      <c r="AE329" s="41">
        <v>107.3</v>
      </c>
      <c r="AF329" s="41">
        <v>107.3</v>
      </c>
      <c r="AG329" s="41">
        <v>107.3</v>
      </c>
      <c r="AH329" s="41">
        <v>108.3</v>
      </c>
      <c r="AI329" s="41">
        <v>108.3</v>
      </c>
      <c r="AJ329" s="41">
        <v>108.2</v>
      </c>
      <c r="AK329" s="41">
        <v>108.3</v>
      </c>
      <c r="AL329" s="41">
        <v>108.3</v>
      </c>
      <c r="AM329" s="41">
        <v>108.3</v>
      </c>
      <c r="AN329" s="41">
        <v>108.3</v>
      </c>
      <c r="AO329" s="41">
        <v>108.3</v>
      </c>
      <c r="AP329" s="41">
        <v>107.6</v>
      </c>
      <c r="AQ329" s="41">
        <v>107.6</v>
      </c>
      <c r="AR329" s="41">
        <v>107.6</v>
      </c>
      <c r="AS329" s="41">
        <v>107.5</v>
      </c>
      <c r="AT329" s="41">
        <v>108.6</v>
      </c>
      <c r="AU329" s="41">
        <v>108.8</v>
      </c>
      <c r="AV329" s="41">
        <v>110.3</v>
      </c>
      <c r="AW329" s="41">
        <v>110.3</v>
      </c>
      <c r="AX329" s="41">
        <v>110.3</v>
      </c>
      <c r="AY329" s="41">
        <v>108.9</v>
      </c>
      <c r="AZ329" s="41">
        <v>107.7</v>
      </c>
      <c r="BA329" s="41">
        <v>107.7</v>
      </c>
      <c r="BB329" s="41">
        <v>107.7</v>
      </c>
      <c r="BC329" s="41">
        <v>107</v>
      </c>
      <c r="BD329" s="41">
        <v>105.4</v>
      </c>
      <c r="BE329" s="41">
        <v>105.4</v>
      </c>
      <c r="BF329" s="41">
        <v>102.8</v>
      </c>
      <c r="BG329" s="41">
        <v>102.8</v>
      </c>
      <c r="BH329" s="41">
        <v>102.8</v>
      </c>
      <c r="BI329" s="41">
        <v>102.3</v>
      </c>
      <c r="BJ329" s="41">
        <v>101.5</v>
      </c>
      <c r="BK329" s="41">
        <v>101.5</v>
      </c>
      <c r="BL329" s="41">
        <v>101.4</v>
      </c>
      <c r="BM329" s="41">
        <v>101.6</v>
      </c>
      <c r="BN329" s="41">
        <v>101.6</v>
      </c>
      <c r="BO329" s="41">
        <v>101.8</v>
      </c>
      <c r="BP329" s="41">
        <v>102.4</v>
      </c>
      <c r="BQ329" s="41">
        <v>102.5</v>
      </c>
      <c r="BR329" s="41">
        <v>103</v>
      </c>
      <c r="BS329" s="41">
        <v>103.4</v>
      </c>
      <c r="BT329" s="41">
        <v>103.4</v>
      </c>
      <c r="BU329" s="41">
        <v>103.4</v>
      </c>
      <c r="BV329" s="41">
        <v>103.4</v>
      </c>
      <c r="BW329" s="41">
        <v>103.4</v>
      </c>
      <c r="BX329" s="41">
        <v>103.4</v>
      </c>
      <c r="BY329" s="41">
        <v>104.5</v>
      </c>
      <c r="BZ329" s="41">
        <v>105.2</v>
      </c>
      <c r="CA329" s="41">
        <v>107</v>
      </c>
      <c r="CB329" s="41">
        <v>107.7</v>
      </c>
      <c r="CC329" s="41">
        <v>108.7</v>
      </c>
      <c r="CD329" s="41">
        <v>108.5</v>
      </c>
      <c r="CE329" s="41">
        <v>108</v>
      </c>
      <c r="CF329" s="41">
        <v>108</v>
      </c>
      <c r="CG329" s="41">
        <v>108</v>
      </c>
      <c r="CH329" s="41">
        <v>108</v>
      </c>
      <c r="CI329" s="41">
        <v>108</v>
      </c>
      <c r="CJ329" s="41">
        <v>108</v>
      </c>
      <c r="CK329" s="41">
        <v>108</v>
      </c>
      <c r="CL329" s="41">
        <v>108.3</v>
      </c>
    </row>
    <row r="330" spans="1:90" x14ac:dyDescent="0.25">
      <c r="A330" s="38" t="s">
        <v>2257</v>
      </c>
      <c r="B330" s="38" t="s">
        <v>2258</v>
      </c>
      <c r="C330" s="39">
        <v>6.9699999999999996E-3</v>
      </c>
      <c r="D330" s="41">
        <v>101.1</v>
      </c>
      <c r="E330" s="41">
        <v>101.1</v>
      </c>
      <c r="F330" s="41">
        <v>101.1</v>
      </c>
      <c r="G330" s="41">
        <v>99.8</v>
      </c>
      <c r="H330" s="41">
        <v>99.5</v>
      </c>
      <c r="I330" s="41">
        <v>99.5</v>
      </c>
      <c r="J330" s="41">
        <v>99.5</v>
      </c>
      <c r="K330" s="41">
        <v>99.5</v>
      </c>
      <c r="L330" s="41">
        <v>99.5</v>
      </c>
      <c r="M330" s="41">
        <v>99.5</v>
      </c>
      <c r="N330" s="41">
        <v>99.5</v>
      </c>
      <c r="O330" s="41">
        <v>99.5</v>
      </c>
      <c r="P330" s="41">
        <v>99.5</v>
      </c>
      <c r="Q330" s="41">
        <v>99.5</v>
      </c>
      <c r="R330" s="41">
        <v>100.1</v>
      </c>
      <c r="S330" s="41">
        <v>100.1</v>
      </c>
      <c r="T330" s="41">
        <v>100.1</v>
      </c>
      <c r="U330" s="41">
        <v>100.1</v>
      </c>
      <c r="V330" s="41">
        <v>100.1</v>
      </c>
      <c r="W330" s="41">
        <v>100.1</v>
      </c>
      <c r="X330" s="41">
        <v>102.8</v>
      </c>
      <c r="Y330" s="41">
        <v>106.5</v>
      </c>
      <c r="Z330" s="41">
        <v>107.3</v>
      </c>
      <c r="AA330" s="41">
        <v>105.2</v>
      </c>
      <c r="AB330" s="41">
        <v>107.5</v>
      </c>
      <c r="AC330" s="41">
        <v>107</v>
      </c>
      <c r="AD330" s="41">
        <v>107</v>
      </c>
      <c r="AE330" s="41">
        <v>107</v>
      </c>
      <c r="AF330" s="41">
        <v>107</v>
      </c>
      <c r="AG330" s="41">
        <v>107</v>
      </c>
      <c r="AH330" s="41">
        <v>107</v>
      </c>
      <c r="AI330" s="41">
        <v>106</v>
      </c>
      <c r="AJ330" s="41">
        <v>106</v>
      </c>
      <c r="AK330" s="41">
        <v>106</v>
      </c>
      <c r="AL330" s="41">
        <v>106</v>
      </c>
      <c r="AM330" s="41">
        <v>106</v>
      </c>
      <c r="AN330" s="41">
        <v>106</v>
      </c>
      <c r="AO330" s="41">
        <v>106</v>
      </c>
      <c r="AP330" s="41">
        <v>106</v>
      </c>
      <c r="AQ330" s="41">
        <v>106</v>
      </c>
      <c r="AR330" s="41">
        <v>106</v>
      </c>
      <c r="AS330" s="41">
        <v>106</v>
      </c>
      <c r="AT330" s="41">
        <v>106</v>
      </c>
      <c r="AU330" s="41">
        <v>118</v>
      </c>
      <c r="AV330" s="41">
        <v>137.80000000000001</v>
      </c>
      <c r="AW330" s="41">
        <v>142.30000000000001</v>
      </c>
      <c r="AX330" s="41">
        <v>142.30000000000001</v>
      </c>
      <c r="AY330" s="41">
        <v>153.30000000000001</v>
      </c>
      <c r="AZ330" s="41">
        <v>154.6</v>
      </c>
      <c r="BA330" s="41">
        <v>154.6</v>
      </c>
      <c r="BB330" s="41">
        <v>154.6</v>
      </c>
      <c r="BC330" s="41">
        <v>154.6</v>
      </c>
      <c r="BD330" s="41">
        <v>138.6</v>
      </c>
      <c r="BE330" s="41">
        <v>138.6</v>
      </c>
      <c r="BF330" s="41">
        <v>135</v>
      </c>
      <c r="BG330" s="41">
        <v>135</v>
      </c>
      <c r="BH330" s="41">
        <v>135</v>
      </c>
      <c r="BI330" s="41">
        <v>138.5</v>
      </c>
      <c r="BJ330" s="41">
        <v>140.9</v>
      </c>
      <c r="BK330" s="41">
        <v>140.9</v>
      </c>
      <c r="BL330" s="41">
        <v>140.9</v>
      </c>
      <c r="BM330" s="41">
        <v>147.80000000000001</v>
      </c>
      <c r="BN330" s="41">
        <v>147.80000000000001</v>
      </c>
      <c r="BO330" s="41">
        <v>147.80000000000001</v>
      </c>
      <c r="BP330" s="41">
        <v>151.19999999999999</v>
      </c>
      <c r="BQ330" s="41">
        <v>151.19999999999999</v>
      </c>
      <c r="BR330" s="41">
        <v>171.9</v>
      </c>
      <c r="BS330" s="41">
        <v>171.9</v>
      </c>
      <c r="BT330" s="41">
        <v>171.9</v>
      </c>
      <c r="BU330" s="41">
        <v>171.9</v>
      </c>
      <c r="BV330" s="41">
        <v>171.9</v>
      </c>
      <c r="BW330" s="41">
        <v>167.6</v>
      </c>
      <c r="BX330" s="41">
        <v>172.6</v>
      </c>
      <c r="BY330" s="41">
        <v>171.3</v>
      </c>
      <c r="BZ330" s="41">
        <v>174.9</v>
      </c>
      <c r="CA330" s="41">
        <v>174.4</v>
      </c>
      <c r="CB330" s="41">
        <v>174.3</v>
      </c>
      <c r="CC330" s="41">
        <v>174.3</v>
      </c>
      <c r="CD330" s="41">
        <v>174.3</v>
      </c>
      <c r="CE330" s="41">
        <v>174.3</v>
      </c>
      <c r="CF330" s="41">
        <v>181.3</v>
      </c>
      <c r="CG330" s="41">
        <v>198.6</v>
      </c>
      <c r="CH330" s="41">
        <v>198.6</v>
      </c>
      <c r="CI330" s="41">
        <v>198.6</v>
      </c>
      <c r="CJ330" s="41">
        <v>198.6</v>
      </c>
      <c r="CK330" s="41">
        <v>198.6</v>
      </c>
      <c r="CL330" s="41">
        <v>205.7</v>
      </c>
    </row>
    <row r="331" spans="1:90" x14ac:dyDescent="0.25">
      <c r="A331" s="38" t="s">
        <v>2259</v>
      </c>
      <c r="B331" s="38" t="s">
        <v>2260</v>
      </c>
      <c r="C331" s="39">
        <v>0.54979</v>
      </c>
      <c r="D331" s="41">
        <v>100.6</v>
      </c>
      <c r="E331" s="41">
        <v>100.5</v>
      </c>
      <c r="F331" s="41">
        <v>100.9</v>
      </c>
      <c r="G331" s="41">
        <v>101.5</v>
      </c>
      <c r="H331" s="41">
        <v>101.1</v>
      </c>
      <c r="I331" s="41">
        <v>100.4</v>
      </c>
      <c r="J331" s="41">
        <v>101.2</v>
      </c>
      <c r="K331" s="41">
        <v>101.1</v>
      </c>
      <c r="L331" s="41">
        <v>101.6</v>
      </c>
      <c r="M331" s="41">
        <v>101.6</v>
      </c>
      <c r="N331" s="41">
        <v>101.3</v>
      </c>
      <c r="O331" s="41">
        <v>100.6</v>
      </c>
      <c r="P331" s="41">
        <v>103</v>
      </c>
      <c r="Q331" s="41">
        <v>102.3</v>
      </c>
      <c r="R331" s="41">
        <v>103.7</v>
      </c>
      <c r="S331" s="41">
        <v>106.9</v>
      </c>
      <c r="T331" s="41">
        <v>105.3</v>
      </c>
      <c r="U331" s="41">
        <v>106</v>
      </c>
      <c r="V331" s="41">
        <v>106.9</v>
      </c>
      <c r="W331" s="41">
        <v>106.6</v>
      </c>
      <c r="X331" s="41">
        <v>108</v>
      </c>
      <c r="Y331" s="41">
        <v>107.4</v>
      </c>
      <c r="Z331" s="41">
        <v>107</v>
      </c>
      <c r="AA331" s="41">
        <v>108.6</v>
      </c>
      <c r="AB331" s="41">
        <v>110.7</v>
      </c>
      <c r="AC331" s="41">
        <v>111.3</v>
      </c>
      <c r="AD331" s="41">
        <v>112.1</v>
      </c>
      <c r="AE331" s="41">
        <v>108.5</v>
      </c>
      <c r="AF331" s="41">
        <v>108.7</v>
      </c>
      <c r="AG331" s="41">
        <v>110.2</v>
      </c>
      <c r="AH331" s="41">
        <v>109.8</v>
      </c>
      <c r="AI331" s="41">
        <v>109.1</v>
      </c>
      <c r="AJ331" s="41">
        <v>109.1</v>
      </c>
      <c r="AK331" s="41">
        <v>108.6</v>
      </c>
      <c r="AL331" s="41">
        <v>109.2</v>
      </c>
      <c r="AM331" s="41">
        <v>109.2</v>
      </c>
      <c r="AN331" s="41">
        <v>110.2</v>
      </c>
      <c r="AO331" s="41">
        <v>110.3</v>
      </c>
      <c r="AP331" s="41">
        <v>111</v>
      </c>
      <c r="AQ331" s="41">
        <v>112.4</v>
      </c>
      <c r="AR331" s="41">
        <v>112.5</v>
      </c>
      <c r="AS331" s="41">
        <v>112.5</v>
      </c>
      <c r="AT331" s="41">
        <v>112.5</v>
      </c>
      <c r="AU331" s="41">
        <v>113.1</v>
      </c>
      <c r="AV331" s="41">
        <v>113.2</v>
      </c>
      <c r="AW331" s="41">
        <v>113.9</v>
      </c>
      <c r="AX331" s="41">
        <v>114.4</v>
      </c>
      <c r="AY331" s="41">
        <v>113.9</v>
      </c>
      <c r="AZ331" s="41">
        <v>115.5</v>
      </c>
      <c r="BA331" s="41">
        <v>115.3</v>
      </c>
      <c r="BB331" s="41">
        <v>115.7</v>
      </c>
      <c r="BC331" s="41">
        <v>115.5</v>
      </c>
      <c r="BD331" s="41">
        <v>116.4</v>
      </c>
      <c r="BE331" s="41">
        <v>117.2</v>
      </c>
      <c r="BF331" s="41">
        <v>117.3</v>
      </c>
      <c r="BG331" s="41">
        <v>120.6</v>
      </c>
      <c r="BH331" s="41">
        <v>120.2</v>
      </c>
      <c r="BI331" s="41">
        <v>118.9</v>
      </c>
      <c r="BJ331" s="41">
        <v>116.7</v>
      </c>
      <c r="BK331" s="41">
        <v>119</v>
      </c>
      <c r="BL331" s="41">
        <v>117.7</v>
      </c>
      <c r="BM331" s="41">
        <v>117.1</v>
      </c>
      <c r="BN331" s="41">
        <v>115.8</v>
      </c>
      <c r="BO331" s="41">
        <v>121.2</v>
      </c>
      <c r="BP331" s="41">
        <v>122.9</v>
      </c>
      <c r="BQ331" s="41">
        <v>122.2</v>
      </c>
      <c r="BR331" s="41">
        <v>122.1</v>
      </c>
      <c r="BS331" s="41">
        <v>122.4</v>
      </c>
      <c r="BT331" s="41">
        <v>122.6</v>
      </c>
      <c r="BU331" s="41">
        <v>123.1</v>
      </c>
      <c r="BV331" s="41">
        <v>123</v>
      </c>
      <c r="BW331" s="41">
        <v>122.2</v>
      </c>
      <c r="BX331" s="41">
        <v>123.1</v>
      </c>
      <c r="BY331" s="41">
        <v>124.4</v>
      </c>
      <c r="BZ331" s="41">
        <v>123.4</v>
      </c>
      <c r="CA331" s="41">
        <v>126</v>
      </c>
      <c r="CB331" s="41">
        <v>127</v>
      </c>
      <c r="CC331" s="41">
        <v>127.6</v>
      </c>
      <c r="CD331" s="41">
        <v>126.1</v>
      </c>
      <c r="CE331" s="41">
        <v>125.2</v>
      </c>
      <c r="CF331" s="41">
        <v>123</v>
      </c>
      <c r="CG331" s="41">
        <v>123.2</v>
      </c>
      <c r="CH331" s="41">
        <v>123.8</v>
      </c>
      <c r="CI331" s="41">
        <v>123.9</v>
      </c>
      <c r="CJ331" s="41">
        <v>124.1</v>
      </c>
      <c r="CK331" s="41">
        <v>124.5</v>
      </c>
      <c r="CL331" s="41">
        <v>124.9</v>
      </c>
    </row>
    <row r="332" spans="1:90" x14ac:dyDescent="0.25">
      <c r="A332" s="38" t="s">
        <v>2261</v>
      </c>
      <c r="B332" s="38" t="s">
        <v>2262</v>
      </c>
      <c r="C332" s="39">
        <v>0.30223</v>
      </c>
      <c r="D332" s="41">
        <v>100.7</v>
      </c>
      <c r="E332" s="41">
        <v>100.5</v>
      </c>
      <c r="F332" s="41">
        <v>101.4</v>
      </c>
      <c r="G332" s="41">
        <v>101.6</v>
      </c>
      <c r="H332" s="41">
        <v>101.6</v>
      </c>
      <c r="I332" s="41">
        <v>100.6</v>
      </c>
      <c r="J332" s="41">
        <v>101.4</v>
      </c>
      <c r="K332" s="41">
        <v>101.6</v>
      </c>
      <c r="L332" s="41">
        <v>101.6</v>
      </c>
      <c r="M332" s="41">
        <v>101.2</v>
      </c>
      <c r="N332" s="41">
        <v>100.4</v>
      </c>
      <c r="O332" s="41">
        <v>99.2</v>
      </c>
      <c r="P332" s="41">
        <v>103.4</v>
      </c>
      <c r="Q332" s="41">
        <v>102.4</v>
      </c>
      <c r="R332" s="41">
        <v>105</v>
      </c>
      <c r="S332" s="41">
        <v>109.4</v>
      </c>
      <c r="T332" s="41">
        <v>106.2</v>
      </c>
      <c r="U332" s="41">
        <v>107.2</v>
      </c>
      <c r="V332" s="41">
        <v>108.2</v>
      </c>
      <c r="W332" s="41">
        <v>107.7</v>
      </c>
      <c r="X332" s="41">
        <v>110.4</v>
      </c>
      <c r="Y332" s="41">
        <v>109</v>
      </c>
      <c r="Z332" s="41">
        <v>108.5</v>
      </c>
      <c r="AA332" s="41">
        <v>110.9</v>
      </c>
      <c r="AB332" s="41">
        <v>114.4</v>
      </c>
      <c r="AC332" s="41">
        <v>114.8</v>
      </c>
      <c r="AD332" s="41">
        <v>116.8</v>
      </c>
      <c r="AE332" s="41">
        <v>110.1</v>
      </c>
      <c r="AF332" s="41">
        <v>110.6</v>
      </c>
      <c r="AG332" s="41">
        <v>113.1</v>
      </c>
      <c r="AH332" s="41">
        <v>112.1</v>
      </c>
      <c r="AI332" s="41">
        <v>111.5</v>
      </c>
      <c r="AJ332" s="41">
        <v>111.3</v>
      </c>
      <c r="AK332" s="41">
        <v>111.1</v>
      </c>
      <c r="AL332" s="41">
        <v>111.7</v>
      </c>
      <c r="AM332" s="41">
        <v>111.6</v>
      </c>
      <c r="AN332" s="41">
        <v>112.5</v>
      </c>
      <c r="AO332" s="41">
        <v>112.8</v>
      </c>
      <c r="AP332" s="41">
        <v>114</v>
      </c>
      <c r="AQ332" s="41">
        <v>116.7</v>
      </c>
      <c r="AR332" s="41">
        <v>116.8</v>
      </c>
      <c r="AS332" s="41">
        <v>116.8</v>
      </c>
      <c r="AT332" s="41">
        <v>116.8</v>
      </c>
      <c r="AU332" s="41">
        <v>116.8</v>
      </c>
      <c r="AV332" s="41">
        <v>116.8</v>
      </c>
      <c r="AW332" s="41">
        <v>116.8</v>
      </c>
      <c r="AX332" s="41">
        <v>118.1</v>
      </c>
      <c r="AY332" s="41">
        <v>117.8</v>
      </c>
      <c r="AZ332" s="41">
        <v>120</v>
      </c>
      <c r="BA332" s="41">
        <v>119.6</v>
      </c>
      <c r="BB332" s="41">
        <v>120.1</v>
      </c>
      <c r="BC332" s="41">
        <v>119</v>
      </c>
      <c r="BD332" s="41">
        <v>119.7</v>
      </c>
      <c r="BE332" s="41">
        <v>121.2</v>
      </c>
      <c r="BF332" s="41">
        <v>121.2</v>
      </c>
      <c r="BG332" s="41">
        <v>126.9</v>
      </c>
      <c r="BH332" s="41">
        <v>126.3</v>
      </c>
      <c r="BI332" s="41">
        <v>123.5</v>
      </c>
      <c r="BJ332" s="41">
        <v>118.7</v>
      </c>
      <c r="BK332" s="41">
        <v>122.9</v>
      </c>
      <c r="BL332" s="41">
        <v>120.2</v>
      </c>
      <c r="BM332" s="41">
        <v>118.8</v>
      </c>
      <c r="BN332" s="41">
        <v>115.2</v>
      </c>
      <c r="BO332" s="41">
        <v>122</v>
      </c>
      <c r="BP332" s="41">
        <v>123.2</v>
      </c>
      <c r="BQ332" s="41">
        <v>121.7</v>
      </c>
      <c r="BR332" s="41">
        <v>121.7</v>
      </c>
      <c r="BS332" s="41">
        <v>121.7</v>
      </c>
      <c r="BT332" s="41">
        <v>121.7</v>
      </c>
      <c r="BU332" s="41">
        <v>121.7</v>
      </c>
      <c r="BV332" s="41">
        <v>121.7</v>
      </c>
      <c r="BW332" s="41">
        <v>121.7</v>
      </c>
      <c r="BX332" s="41">
        <v>121.4</v>
      </c>
      <c r="BY332" s="41">
        <v>123.6</v>
      </c>
      <c r="BZ332" s="41">
        <v>121.5</v>
      </c>
      <c r="CA332" s="41">
        <v>125.1</v>
      </c>
      <c r="CB332" s="41">
        <v>125.8</v>
      </c>
      <c r="CC332" s="41">
        <v>128.19999999999999</v>
      </c>
      <c r="CD332" s="41">
        <v>125.7</v>
      </c>
      <c r="CE332" s="41">
        <v>122.9</v>
      </c>
      <c r="CF332" s="41">
        <v>119.9</v>
      </c>
      <c r="CG332" s="41">
        <v>119.9</v>
      </c>
      <c r="CH332" s="41">
        <v>120.7</v>
      </c>
      <c r="CI332" s="41">
        <v>121.6</v>
      </c>
      <c r="CJ332" s="41">
        <v>122.5</v>
      </c>
      <c r="CK332" s="41">
        <v>122.5</v>
      </c>
      <c r="CL332" s="41">
        <v>122.8</v>
      </c>
    </row>
    <row r="333" spans="1:90" x14ac:dyDescent="0.25">
      <c r="A333" s="38" t="s">
        <v>2263</v>
      </c>
      <c r="B333" s="38" t="s">
        <v>2264</v>
      </c>
      <c r="C333" s="39">
        <v>0.12391000000000001</v>
      </c>
      <c r="D333" s="41">
        <v>100</v>
      </c>
      <c r="E333" s="41">
        <v>100</v>
      </c>
      <c r="F333" s="41">
        <v>100</v>
      </c>
      <c r="G333" s="41">
        <v>100</v>
      </c>
      <c r="H333" s="41">
        <v>100</v>
      </c>
      <c r="I333" s="41">
        <v>100</v>
      </c>
      <c r="J333" s="41">
        <v>100</v>
      </c>
      <c r="K333" s="41">
        <v>100</v>
      </c>
      <c r="L333" s="41">
        <v>100</v>
      </c>
      <c r="M333" s="41">
        <v>100</v>
      </c>
      <c r="N333" s="41">
        <v>100</v>
      </c>
      <c r="O333" s="41">
        <v>100</v>
      </c>
      <c r="P333" s="41">
        <v>100</v>
      </c>
      <c r="Q333" s="41">
        <v>100</v>
      </c>
      <c r="R333" s="41">
        <v>100</v>
      </c>
      <c r="S333" s="41">
        <v>101.6</v>
      </c>
      <c r="T333" s="41">
        <v>101.6</v>
      </c>
      <c r="U333" s="41">
        <v>101.6</v>
      </c>
      <c r="V333" s="41">
        <v>103.6</v>
      </c>
      <c r="W333" s="41">
        <v>103.6</v>
      </c>
      <c r="X333" s="41">
        <v>103.6</v>
      </c>
      <c r="Y333" s="41">
        <v>103.6</v>
      </c>
      <c r="Z333" s="41">
        <v>103.6</v>
      </c>
      <c r="AA333" s="41">
        <v>104.5</v>
      </c>
      <c r="AB333" s="41">
        <v>104.5</v>
      </c>
      <c r="AC333" s="41">
        <v>104.5</v>
      </c>
      <c r="AD333" s="41">
        <v>104.5</v>
      </c>
      <c r="AE333" s="41">
        <v>104.6</v>
      </c>
      <c r="AF333" s="41">
        <v>104.6</v>
      </c>
      <c r="AG333" s="41">
        <v>104.6</v>
      </c>
      <c r="AH333" s="41">
        <v>104.6</v>
      </c>
      <c r="AI333" s="41">
        <v>104.6</v>
      </c>
      <c r="AJ333" s="41">
        <v>104.6</v>
      </c>
      <c r="AK333" s="41">
        <v>104.6</v>
      </c>
      <c r="AL333" s="41">
        <v>104.6</v>
      </c>
      <c r="AM333" s="41">
        <v>105</v>
      </c>
      <c r="AN333" s="41">
        <v>105</v>
      </c>
      <c r="AO333" s="41">
        <v>105</v>
      </c>
      <c r="AP333" s="41">
        <v>105</v>
      </c>
      <c r="AQ333" s="41">
        <v>105</v>
      </c>
      <c r="AR333" s="41">
        <v>105</v>
      </c>
      <c r="AS333" s="41">
        <v>104.7</v>
      </c>
      <c r="AT333" s="41">
        <v>103.8</v>
      </c>
      <c r="AU333" s="41">
        <v>106.6</v>
      </c>
      <c r="AV333" s="41">
        <v>106</v>
      </c>
      <c r="AW333" s="41">
        <v>106.7</v>
      </c>
      <c r="AX333" s="41">
        <v>106.3</v>
      </c>
      <c r="AY333" s="41">
        <v>105.6</v>
      </c>
      <c r="AZ333" s="41">
        <v>105.5</v>
      </c>
      <c r="BA333" s="41">
        <v>105.4</v>
      </c>
      <c r="BB333" s="41">
        <v>105.3</v>
      </c>
      <c r="BC333" s="41">
        <v>106.5</v>
      </c>
      <c r="BD333" s="41">
        <v>108.4</v>
      </c>
      <c r="BE333" s="41">
        <v>109.3</v>
      </c>
      <c r="BF333" s="41">
        <v>109.8</v>
      </c>
      <c r="BG333" s="41">
        <v>110.4</v>
      </c>
      <c r="BH333" s="41">
        <v>111.3</v>
      </c>
      <c r="BI333" s="41">
        <v>110.4</v>
      </c>
      <c r="BJ333" s="41">
        <v>111.6</v>
      </c>
      <c r="BK333" s="41">
        <v>112.4</v>
      </c>
      <c r="BL333" s="41">
        <v>112.5</v>
      </c>
      <c r="BM333" s="41">
        <v>113.4</v>
      </c>
      <c r="BN333" s="41">
        <v>113.4</v>
      </c>
      <c r="BO333" s="41">
        <v>115.3</v>
      </c>
      <c r="BP333" s="41">
        <v>118.8</v>
      </c>
      <c r="BQ333" s="41">
        <v>118.4</v>
      </c>
      <c r="BR333" s="41">
        <v>118.1</v>
      </c>
      <c r="BS333" s="41">
        <v>118.8</v>
      </c>
      <c r="BT333" s="41">
        <v>119.2</v>
      </c>
      <c r="BU333" s="41">
        <v>122.2</v>
      </c>
      <c r="BV333" s="41">
        <v>121.6</v>
      </c>
      <c r="BW333" s="41">
        <v>118.3</v>
      </c>
      <c r="BX333" s="41">
        <v>117</v>
      </c>
      <c r="BY333" s="41">
        <v>116.4</v>
      </c>
      <c r="BZ333" s="41">
        <v>121.2</v>
      </c>
      <c r="CA333" s="41">
        <v>122.2</v>
      </c>
      <c r="CB333" s="41">
        <v>124</v>
      </c>
      <c r="CC333" s="41">
        <v>122.3</v>
      </c>
      <c r="CD333" s="41">
        <v>121.9</v>
      </c>
      <c r="CE333" s="41">
        <v>124.1</v>
      </c>
      <c r="CF333" s="41">
        <v>122.1</v>
      </c>
      <c r="CG333" s="41">
        <v>122.4</v>
      </c>
      <c r="CH333" s="41">
        <v>122.4</v>
      </c>
      <c r="CI333" s="41">
        <v>121</v>
      </c>
      <c r="CJ333" s="41">
        <v>120.3</v>
      </c>
      <c r="CK333" s="41">
        <v>120.3</v>
      </c>
      <c r="CL333" s="41">
        <v>119.8</v>
      </c>
    </row>
    <row r="334" spans="1:90" x14ac:dyDescent="0.25">
      <c r="A334" s="38" t="s">
        <v>2265</v>
      </c>
      <c r="B334" s="38" t="s">
        <v>2266</v>
      </c>
      <c r="C334" s="39">
        <v>8.1189999999999998E-2</v>
      </c>
      <c r="D334" s="41">
        <v>101.3</v>
      </c>
      <c r="E334" s="41">
        <v>101</v>
      </c>
      <c r="F334" s="41">
        <v>100.8</v>
      </c>
      <c r="G334" s="41">
        <v>100.4</v>
      </c>
      <c r="H334" s="41">
        <v>99.8</v>
      </c>
      <c r="I334" s="41">
        <v>99.8</v>
      </c>
      <c r="J334" s="41">
        <v>101.9</v>
      </c>
      <c r="K334" s="41">
        <v>101.1</v>
      </c>
      <c r="L334" s="41">
        <v>100.8</v>
      </c>
      <c r="M334" s="41">
        <v>102.5</v>
      </c>
      <c r="N334" s="41">
        <v>103.4</v>
      </c>
      <c r="O334" s="41">
        <v>102.7</v>
      </c>
      <c r="P334" s="41">
        <v>104</v>
      </c>
      <c r="Q334" s="41">
        <v>102.5</v>
      </c>
      <c r="R334" s="41">
        <v>102.9</v>
      </c>
      <c r="S334" s="41">
        <v>102.7</v>
      </c>
      <c r="T334" s="41">
        <v>103.7</v>
      </c>
      <c r="U334" s="41">
        <v>104.4</v>
      </c>
      <c r="V334" s="41">
        <v>103.8</v>
      </c>
      <c r="W334" s="41">
        <v>103.9</v>
      </c>
      <c r="X334" s="41">
        <v>103.1</v>
      </c>
      <c r="Y334" s="41">
        <v>104.5</v>
      </c>
      <c r="Z334" s="41">
        <v>104.1</v>
      </c>
      <c r="AA334" s="41">
        <v>104</v>
      </c>
      <c r="AB334" s="41">
        <v>105</v>
      </c>
      <c r="AC334" s="41">
        <v>107.5</v>
      </c>
      <c r="AD334" s="41">
        <v>105.7</v>
      </c>
      <c r="AE334" s="41">
        <v>107.9</v>
      </c>
      <c r="AF334" s="41">
        <v>107.4</v>
      </c>
      <c r="AG334" s="41">
        <v>107.9</v>
      </c>
      <c r="AH334" s="41">
        <v>108.6</v>
      </c>
      <c r="AI334" s="41">
        <v>107.1</v>
      </c>
      <c r="AJ334" s="41">
        <v>107.4</v>
      </c>
      <c r="AK334" s="41">
        <v>104.3</v>
      </c>
      <c r="AL334" s="41">
        <v>106.2</v>
      </c>
      <c r="AM334" s="41">
        <v>106.5</v>
      </c>
      <c r="AN334" s="41">
        <v>106.5</v>
      </c>
      <c r="AO334" s="41">
        <v>106.5</v>
      </c>
      <c r="AP334" s="41">
        <v>106.2</v>
      </c>
      <c r="AQ334" s="41">
        <v>106.2</v>
      </c>
      <c r="AR334" s="41">
        <v>106.5</v>
      </c>
      <c r="AS334" s="41">
        <v>106.5</v>
      </c>
      <c r="AT334" s="41">
        <v>106.5</v>
      </c>
      <c r="AU334" s="41">
        <v>106.5</v>
      </c>
      <c r="AV334" s="41">
        <v>107.6</v>
      </c>
      <c r="AW334" s="41">
        <v>111.3</v>
      </c>
      <c r="AX334" s="41">
        <v>110.5</v>
      </c>
      <c r="AY334" s="41">
        <v>109.5</v>
      </c>
      <c r="AZ334" s="41">
        <v>108.4</v>
      </c>
      <c r="BA334" s="41">
        <v>109</v>
      </c>
      <c r="BB334" s="41">
        <v>109.6</v>
      </c>
      <c r="BC334" s="41">
        <v>114.3</v>
      </c>
      <c r="BD334" s="41">
        <v>114.1</v>
      </c>
      <c r="BE334" s="41">
        <v>112.8</v>
      </c>
      <c r="BF334" s="41">
        <v>112.9</v>
      </c>
      <c r="BG334" s="41">
        <v>113</v>
      </c>
      <c r="BH334" s="41">
        <v>111.1</v>
      </c>
      <c r="BI334" s="41">
        <v>114.2</v>
      </c>
      <c r="BJ334" s="41">
        <v>115.3</v>
      </c>
      <c r="BK334" s="41">
        <v>115.4</v>
      </c>
      <c r="BL334" s="41">
        <v>116.2</v>
      </c>
      <c r="BM334" s="41">
        <v>116.2</v>
      </c>
      <c r="BN334" s="41">
        <v>116.5</v>
      </c>
      <c r="BO334" s="41">
        <v>118.1</v>
      </c>
      <c r="BP334" s="41">
        <v>119.4</v>
      </c>
      <c r="BQ334" s="41">
        <v>120.7</v>
      </c>
      <c r="BR334" s="41">
        <v>120.9</v>
      </c>
      <c r="BS334" s="41">
        <v>121.5</v>
      </c>
      <c r="BT334" s="41">
        <v>122.2</v>
      </c>
      <c r="BU334" s="41">
        <v>121.3</v>
      </c>
      <c r="BV334" s="41">
        <v>120.8</v>
      </c>
      <c r="BW334" s="41">
        <v>120.5</v>
      </c>
      <c r="BX334" s="41">
        <v>124.1</v>
      </c>
      <c r="BY334" s="41">
        <v>125</v>
      </c>
      <c r="BZ334" s="41">
        <v>126.3</v>
      </c>
      <c r="CA334" s="41">
        <v>128.9</v>
      </c>
      <c r="CB334" s="41">
        <v>128.1</v>
      </c>
      <c r="CC334" s="41">
        <v>128.1</v>
      </c>
      <c r="CD334" s="41">
        <v>128</v>
      </c>
      <c r="CE334" s="41">
        <v>128.5</v>
      </c>
      <c r="CF334" s="41">
        <v>128</v>
      </c>
      <c r="CG334" s="41">
        <v>128.4</v>
      </c>
      <c r="CH334" s="41">
        <v>129.30000000000001</v>
      </c>
      <c r="CI334" s="41">
        <v>129.19999999999999</v>
      </c>
      <c r="CJ334" s="41">
        <v>128.6</v>
      </c>
      <c r="CK334" s="41">
        <v>131</v>
      </c>
      <c r="CL334" s="41">
        <v>133.30000000000001</v>
      </c>
    </row>
    <row r="335" spans="1:90" x14ac:dyDescent="0.25">
      <c r="A335" s="38" t="s">
        <v>2267</v>
      </c>
      <c r="B335" s="38" t="s">
        <v>2268</v>
      </c>
      <c r="C335" s="39">
        <v>4.2459999999999998E-2</v>
      </c>
      <c r="D335" s="41">
        <v>100.2</v>
      </c>
      <c r="E335" s="41">
        <v>100.2</v>
      </c>
      <c r="F335" s="41">
        <v>100.2</v>
      </c>
      <c r="G335" s="41">
        <v>106.8</v>
      </c>
      <c r="H335" s="41">
        <v>102.7</v>
      </c>
      <c r="I335" s="41">
        <v>101.3</v>
      </c>
      <c r="J335" s="41">
        <v>101.3</v>
      </c>
      <c r="K335" s="41">
        <v>101.3</v>
      </c>
      <c r="L335" s="41">
        <v>107.2</v>
      </c>
      <c r="M335" s="41">
        <v>107.2</v>
      </c>
      <c r="N335" s="41">
        <v>107.2</v>
      </c>
      <c r="O335" s="41">
        <v>107.2</v>
      </c>
      <c r="P335" s="41">
        <v>107.2</v>
      </c>
      <c r="Q335" s="41">
        <v>107.2</v>
      </c>
      <c r="R335" s="41">
        <v>107.2</v>
      </c>
      <c r="S335" s="41">
        <v>112.7</v>
      </c>
      <c r="T335" s="41">
        <v>112.7</v>
      </c>
      <c r="U335" s="41">
        <v>112.7</v>
      </c>
      <c r="V335" s="41">
        <v>112.7</v>
      </c>
      <c r="W335" s="41">
        <v>112.7</v>
      </c>
      <c r="X335" s="41">
        <v>112.7</v>
      </c>
      <c r="Y335" s="41">
        <v>112.7</v>
      </c>
      <c r="Z335" s="41">
        <v>112.7</v>
      </c>
      <c r="AA335" s="41">
        <v>113</v>
      </c>
      <c r="AB335" s="41">
        <v>113</v>
      </c>
      <c r="AC335" s="41">
        <v>113</v>
      </c>
      <c r="AD335" s="41">
        <v>113</v>
      </c>
      <c r="AE335" s="41">
        <v>109.7</v>
      </c>
      <c r="AF335" s="41">
        <v>109.7</v>
      </c>
      <c r="AG335" s="41">
        <v>109.7</v>
      </c>
      <c r="AH335" s="41">
        <v>109.7</v>
      </c>
      <c r="AI335" s="41">
        <v>109.7</v>
      </c>
      <c r="AJ335" s="41">
        <v>109.7</v>
      </c>
      <c r="AK335" s="41">
        <v>109.7</v>
      </c>
      <c r="AL335" s="41">
        <v>109.7</v>
      </c>
      <c r="AM335" s="41">
        <v>109.7</v>
      </c>
      <c r="AN335" s="41">
        <v>116.1</v>
      </c>
      <c r="AO335" s="41">
        <v>116.1</v>
      </c>
      <c r="AP335" s="41">
        <v>115.7</v>
      </c>
      <c r="AQ335" s="41">
        <v>115.7</v>
      </c>
      <c r="AR335" s="41">
        <v>115.7</v>
      </c>
      <c r="AS335" s="41">
        <v>115.7</v>
      </c>
      <c r="AT335" s="41">
        <v>118.8</v>
      </c>
      <c r="AU335" s="41">
        <v>118.8</v>
      </c>
      <c r="AV335" s="41">
        <v>118.8</v>
      </c>
      <c r="AW335" s="41">
        <v>118.8</v>
      </c>
      <c r="AX335" s="41">
        <v>118.8</v>
      </c>
      <c r="AY335" s="41">
        <v>118.8</v>
      </c>
      <c r="AZ335" s="41">
        <v>126.2</v>
      </c>
      <c r="BA335" s="41">
        <v>126.1</v>
      </c>
      <c r="BB335" s="41">
        <v>125.7</v>
      </c>
      <c r="BC335" s="41">
        <v>119.9</v>
      </c>
      <c r="BD335" s="41">
        <v>119.9</v>
      </c>
      <c r="BE335" s="41">
        <v>119.9</v>
      </c>
      <c r="BF335" s="41">
        <v>119.9</v>
      </c>
      <c r="BG335" s="41">
        <v>119.9</v>
      </c>
      <c r="BH335" s="41">
        <v>119.9</v>
      </c>
      <c r="BI335" s="41">
        <v>119.9</v>
      </c>
      <c r="BJ335" s="41">
        <v>119.3</v>
      </c>
      <c r="BK335" s="41">
        <v>117.5</v>
      </c>
      <c r="BL335" s="41">
        <v>117.5</v>
      </c>
      <c r="BM335" s="41">
        <v>117.5</v>
      </c>
      <c r="BN335" s="41">
        <v>125.5</v>
      </c>
      <c r="BO335" s="41">
        <v>139.5</v>
      </c>
      <c r="BP335" s="41">
        <v>139.5</v>
      </c>
      <c r="BQ335" s="41">
        <v>139.5</v>
      </c>
      <c r="BR335" s="41">
        <v>139.5</v>
      </c>
      <c r="BS335" s="41">
        <v>139.5</v>
      </c>
      <c r="BT335" s="41">
        <v>139.5</v>
      </c>
      <c r="BU335" s="41">
        <v>139.5</v>
      </c>
      <c r="BV335" s="41">
        <v>139.5</v>
      </c>
      <c r="BW335" s="41">
        <v>139.5</v>
      </c>
      <c r="BX335" s="41">
        <v>151</v>
      </c>
      <c r="BY335" s="41">
        <v>152.69999999999999</v>
      </c>
      <c r="BZ335" s="41">
        <v>137.80000000000001</v>
      </c>
      <c r="CA335" s="41">
        <v>137.80000000000001</v>
      </c>
      <c r="CB335" s="41">
        <v>142.30000000000001</v>
      </c>
      <c r="CC335" s="41">
        <v>137.80000000000001</v>
      </c>
      <c r="CD335" s="41">
        <v>137.80000000000001</v>
      </c>
      <c r="CE335" s="41">
        <v>137.80000000000001</v>
      </c>
      <c r="CF335" s="41">
        <v>137.80000000000001</v>
      </c>
      <c r="CG335" s="41">
        <v>138.69999999999999</v>
      </c>
      <c r="CH335" s="41">
        <v>139.4</v>
      </c>
      <c r="CI335" s="41">
        <v>138.4</v>
      </c>
      <c r="CJ335" s="41">
        <v>138.4</v>
      </c>
      <c r="CK335" s="41">
        <v>138.4</v>
      </c>
      <c r="CL335" s="41">
        <v>138.6</v>
      </c>
    </row>
    <row r="336" spans="1:90" x14ac:dyDescent="0.25">
      <c r="A336" s="38" t="s">
        <v>2269</v>
      </c>
      <c r="B336" s="38" t="s">
        <v>2270</v>
      </c>
      <c r="C336" s="39">
        <v>0.46461000000000002</v>
      </c>
      <c r="D336" s="41">
        <v>101.7</v>
      </c>
      <c r="E336" s="41">
        <v>104.3</v>
      </c>
      <c r="F336" s="41">
        <v>104.2</v>
      </c>
      <c r="G336" s="41">
        <v>105.7</v>
      </c>
      <c r="H336" s="41">
        <v>105.8</v>
      </c>
      <c r="I336" s="41">
        <v>106</v>
      </c>
      <c r="J336" s="41">
        <v>105.8</v>
      </c>
      <c r="K336" s="41">
        <v>105.8</v>
      </c>
      <c r="L336" s="41">
        <v>105.8</v>
      </c>
      <c r="M336" s="41">
        <v>106</v>
      </c>
      <c r="N336" s="41">
        <v>108.4</v>
      </c>
      <c r="O336" s="41">
        <v>108.6</v>
      </c>
      <c r="P336" s="41">
        <v>108.5</v>
      </c>
      <c r="Q336" s="41">
        <v>108.7</v>
      </c>
      <c r="R336" s="41">
        <v>109.1</v>
      </c>
      <c r="S336" s="41">
        <v>111</v>
      </c>
      <c r="T336" s="41">
        <v>111</v>
      </c>
      <c r="U336" s="41">
        <v>111.1</v>
      </c>
      <c r="V336" s="41">
        <v>111.1</v>
      </c>
      <c r="W336" s="41">
        <v>112.1</v>
      </c>
      <c r="X336" s="41">
        <v>112.8</v>
      </c>
      <c r="Y336" s="41">
        <v>112.2</v>
      </c>
      <c r="Z336" s="41">
        <v>112.2</v>
      </c>
      <c r="AA336" s="41">
        <v>112.2</v>
      </c>
      <c r="AB336" s="41">
        <v>110.7</v>
      </c>
      <c r="AC336" s="41">
        <v>111</v>
      </c>
      <c r="AD336" s="41">
        <v>111</v>
      </c>
      <c r="AE336" s="41">
        <v>113.2</v>
      </c>
      <c r="AF336" s="41">
        <v>111.3</v>
      </c>
      <c r="AG336" s="41">
        <v>111.2</v>
      </c>
      <c r="AH336" s="41">
        <v>111.2</v>
      </c>
      <c r="AI336" s="41">
        <v>111.6</v>
      </c>
      <c r="AJ336" s="41">
        <v>111.4</v>
      </c>
      <c r="AK336" s="41">
        <v>111.5</v>
      </c>
      <c r="AL336" s="41">
        <v>112</v>
      </c>
      <c r="AM336" s="41">
        <v>111.5</v>
      </c>
      <c r="AN336" s="41">
        <v>114.2</v>
      </c>
      <c r="AO336" s="41">
        <v>114.4</v>
      </c>
      <c r="AP336" s="41">
        <v>114.6</v>
      </c>
      <c r="AQ336" s="41">
        <v>116.3</v>
      </c>
      <c r="AR336" s="41">
        <v>116.3</v>
      </c>
      <c r="AS336" s="41">
        <v>116.2</v>
      </c>
      <c r="AT336" s="41">
        <v>117.4</v>
      </c>
      <c r="AU336" s="41">
        <v>116.8</v>
      </c>
      <c r="AV336" s="41">
        <v>117.8</v>
      </c>
      <c r="AW336" s="41">
        <v>118.1</v>
      </c>
      <c r="AX336" s="41">
        <v>117.4</v>
      </c>
      <c r="AY336" s="41">
        <v>118.1</v>
      </c>
      <c r="AZ336" s="41">
        <v>118.9</v>
      </c>
      <c r="BA336" s="41">
        <v>119</v>
      </c>
      <c r="BB336" s="41">
        <v>118.9</v>
      </c>
      <c r="BC336" s="41">
        <v>118.7</v>
      </c>
      <c r="BD336" s="41">
        <v>122.6</v>
      </c>
      <c r="BE336" s="41">
        <v>123.3</v>
      </c>
      <c r="BF336" s="41">
        <v>123.4</v>
      </c>
      <c r="BG336" s="41">
        <v>123.7</v>
      </c>
      <c r="BH336" s="41">
        <v>124.2</v>
      </c>
      <c r="BI336" s="41">
        <v>124.1</v>
      </c>
      <c r="BJ336" s="41">
        <v>125</v>
      </c>
      <c r="BK336" s="41">
        <v>125.5</v>
      </c>
      <c r="BL336" s="41">
        <v>125.8</v>
      </c>
      <c r="BM336" s="41">
        <v>124.8</v>
      </c>
      <c r="BN336" s="41">
        <v>124.6</v>
      </c>
      <c r="BO336" s="41">
        <v>125.2</v>
      </c>
      <c r="BP336" s="41">
        <v>119.1</v>
      </c>
      <c r="BQ336" s="41">
        <v>120</v>
      </c>
      <c r="BR336" s="41">
        <v>125.5</v>
      </c>
      <c r="BS336" s="41">
        <v>134.5</v>
      </c>
      <c r="BT336" s="41">
        <v>131.19999999999999</v>
      </c>
      <c r="BU336" s="41">
        <v>130.1</v>
      </c>
      <c r="BV336" s="41">
        <v>130.1</v>
      </c>
      <c r="BW336" s="41">
        <v>131.1</v>
      </c>
      <c r="BX336" s="41">
        <v>130.30000000000001</v>
      </c>
      <c r="BY336" s="41">
        <v>130.4</v>
      </c>
      <c r="BZ336" s="41">
        <v>131.1</v>
      </c>
      <c r="CA336" s="41">
        <v>132.1</v>
      </c>
      <c r="CB336" s="41">
        <v>133</v>
      </c>
      <c r="CC336" s="41">
        <v>134</v>
      </c>
      <c r="CD336" s="41">
        <v>135.30000000000001</v>
      </c>
      <c r="CE336" s="41">
        <v>135.80000000000001</v>
      </c>
      <c r="CF336" s="41">
        <v>140.5</v>
      </c>
      <c r="CG336" s="41">
        <v>140.5</v>
      </c>
      <c r="CH336" s="41">
        <v>140.5</v>
      </c>
      <c r="CI336" s="41">
        <v>140.5</v>
      </c>
      <c r="CJ336" s="41">
        <v>140.5</v>
      </c>
      <c r="CK336" s="41">
        <v>140.9</v>
      </c>
      <c r="CL336" s="41">
        <v>141.19999999999999</v>
      </c>
    </row>
    <row r="337" spans="1:90" x14ac:dyDescent="0.25">
      <c r="A337" s="38" t="s">
        <v>2271</v>
      </c>
      <c r="B337" s="38" t="s">
        <v>2272</v>
      </c>
      <c r="C337" s="39">
        <v>0.2601</v>
      </c>
      <c r="D337" s="41">
        <v>101</v>
      </c>
      <c r="E337" s="41">
        <v>101</v>
      </c>
      <c r="F337" s="41">
        <v>101</v>
      </c>
      <c r="G337" s="41">
        <v>103.4</v>
      </c>
      <c r="H337" s="41">
        <v>103.4</v>
      </c>
      <c r="I337" s="41">
        <v>103.4</v>
      </c>
      <c r="J337" s="41">
        <v>103.4</v>
      </c>
      <c r="K337" s="41">
        <v>103.4</v>
      </c>
      <c r="L337" s="41">
        <v>103.4</v>
      </c>
      <c r="M337" s="41">
        <v>103.6</v>
      </c>
      <c r="N337" s="41">
        <v>107.4</v>
      </c>
      <c r="O337" s="41">
        <v>107.4</v>
      </c>
      <c r="P337" s="41">
        <v>108</v>
      </c>
      <c r="Q337" s="41">
        <v>108</v>
      </c>
      <c r="R337" s="41">
        <v>108</v>
      </c>
      <c r="S337" s="41">
        <v>110.4</v>
      </c>
      <c r="T337" s="41">
        <v>110.4</v>
      </c>
      <c r="U337" s="41">
        <v>110.4</v>
      </c>
      <c r="V337" s="41">
        <v>110.4</v>
      </c>
      <c r="W337" s="41">
        <v>111.3</v>
      </c>
      <c r="X337" s="41">
        <v>112.1</v>
      </c>
      <c r="Y337" s="41">
        <v>111</v>
      </c>
      <c r="Z337" s="41">
        <v>111.1</v>
      </c>
      <c r="AA337" s="41">
        <v>111.1</v>
      </c>
      <c r="AB337" s="41">
        <v>108.3</v>
      </c>
      <c r="AC337" s="41">
        <v>108.3</v>
      </c>
      <c r="AD337" s="41">
        <v>108.3</v>
      </c>
      <c r="AE337" s="41">
        <v>111.5</v>
      </c>
      <c r="AF337" s="41">
        <v>109</v>
      </c>
      <c r="AG337" s="41">
        <v>108.2</v>
      </c>
      <c r="AH337" s="41">
        <v>108.2</v>
      </c>
      <c r="AI337" s="41">
        <v>108.2</v>
      </c>
      <c r="AJ337" s="41">
        <v>108.2</v>
      </c>
      <c r="AK337" s="41">
        <v>108.2</v>
      </c>
      <c r="AL337" s="41">
        <v>109.1</v>
      </c>
      <c r="AM337" s="41">
        <v>109.1</v>
      </c>
      <c r="AN337" s="41">
        <v>108</v>
      </c>
      <c r="AO337" s="41">
        <v>108</v>
      </c>
      <c r="AP337" s="41">
        <v>108</v>
      </c>
      <c r="AQ337" s="41">
        <v>111.3</v>
      </c>
      <c r="AR337" s="41">
        <v>111.3</v>
      </c>
      <c r="AS337" s="41">
        <v>111.3</v>
      </c>
      <c r="AT337" s="41">
        <v>112.7</v>
      </c>
      <c r="AU337" s="41">
        <v>111.3</v>
      </c>
      <c r="AV337" s="41">
        <v>111.3</v>
      </c>
      <c r="AW337" s="41">
        <v>111.3</v>
      </c>
      <c r="AX337" s="41">
        <v>109.3</v>
      </c>
      <c r="AY337" s="41">
        <v>108.6</v>
      </c>
      <c r="AZ337" s="41">
        <v>110.7</v>
      </c>
      <c r="BA337" s="41">
        <v>110.7</v>
      </c>
      <c r="BB337" s="41">
        <v>110.7</v>
      </c>
      <c r="BC337" s="41">
        <v>110.7</v>
      </c>
      <c r="BD337" s="41">
        <v>110.7</v>
      </c>
      <c r="BE337" s="41">
        <v>110.2</v>
      </c>
      <c r="BF337" s="41">
        <v>109.7</v>
      </c>
      <c r="BG337" s="41">
        <v>110.5</v>
      </c>
      <c r="BH337" s="41">
        <v>110.3</v>
      </c>
      <c r="BI337" s="41">
        <v>110.5</v>
      </c>
      <c r="BJ337" s="41">
        <v>112</v>
      </c>
      <c r="BK337" s="41">
        <v>112.5</v>
      </c>
      <c r="BL337" s="41">
        <v>112.8</v>
      </c>
      <c r="BM337" s="41">
        <v>111.2</v>
      </c>
      <c r="BN337" s="41">
        <v>111.2</v>
      </c>
      <c r="BO337" s="41">
        <v>112.2</v>
      </c>
      <c r="BP337" s="41">
        <v>114.2</v>
      </c>
      <c r="BQ337" s="41">
        <v>115.7</v>
      </c>
      <c r="BR337" s="41">
        <v>125.7</v>
      </c>
      <c r="BS337" s="41">
        <v>129.30000000000001</v>
      </c>
      <c r="BT337" s="41">
        <v>126.4</v>
      </c>
      <c r="BU337" s="41">
        <v>126.7</v>
      </c>
      <c r="BV337" s="41">
        <v>126.9</v>
      </c>
      <c r="BW337" s="41">
        <v>129.30000000000001</v>
      </c>
      <c r="BX337" s="41">
        <v>130.19999999999999</v>
      </c>
      <c r="BY337" s="41">
        <v>130.6</v>
      </c>
      <c r="BZ337" s="41">
        <v>134.30000000000001</v>
      </c>
      <c r="CA337" s="41">
        <v>134.6</v>
      </c>
      <c r="CB337" s="41">
        <v>134.6</v>
      </c>
      <c r="CC337" s="41">
        <v>134.6</v>
      </c>
      <c r="CD337" s="41">
        <v>136.9</v>
      </c>
      <c r="CE337" s="41">
        <v>134.19999999999999</v>
      </c>
      <c r="CF337" s="41">
        <v>139</v>
      </c>
      <c r="CG337" s="41">
        <v>139</v>
      </c>
      <c r="CH337" s="41">
        <v>139</v>
      </c>
      <c r="CI337" s="41">
        <v>139</v>
      </c>
      <c r="CJ337" s="41">
        <v>139</v>
      </c>
      <c r="CK337" s="41">
        <v>139</v>
      </c>
      <c r="CL337" s="41">
        <v>139.30000000000001</v>
      </c>
    </row>
    <row r="338" spans="1:90" x14ac:dyDescent="0.25">
      <c r="A338" s="38" t="s">
        <v>2273</v>
      </c>
      <c r="B338" s="38" t="s">
        <v>2274</v>
      </c>
      <c r="C338" s="39">
        <v>0.12881999999999999</v>
      </c>
      <c r="D338" s="41">
        <v>103.6</v>
      </c>
      <c r="E338" s="41">
        <v>112.5</v>
      </c>
      <c r="F338" s="41">
        <v>112.5</v>
      </c>
      <c r="G338" s="41">
        <v>112.5</v>
      </c>
      <c r="H338" s="41">
        <v>112.5</v>
      </c>
      <c r="I338" s="41">
        <v>112.5</v>
      </c>
      <c r="J338" s="41">
        <v>112.5</v>
      </c>
      <c r="K338" s="41">
        <v>112.5</v>
      </c>
      <c r="L338" s="41">
        <v>112.5</v>
      </c>
      <c r="M338" s="41">
        <v>112.5</v>
      </c>
      <c r="N338" s="41">
        <v>112.5</v>
      </c>
      <c r="O338" s="41">
        <v>112.5</v>
      </c>
      <c r="P338" s="41">
        <v>112.5</v>
      </c>
      <c r="Q338" s="41">
        <v>112.5</v>
      </c>
      <c r="R338" s="41">
        <v>114.2</v>
      </c>
      <c r="S338" s="41">
        <v>115.9</v>
      </c>
      <c r="T338" s="41">
        <v>115.9</v>
      </c>
      <c r="U338" s="41">
        <v>115.9</v>
      </c>
      <c r="V338" s="41">
        <v>115.9</v>
      </c>
      <c r="W338" s="41">
        <v>118.5</v>
      </c>
      <c r="X338" s="41">
        <v>119.4</v>
      </c>
      <c r="Y338" s="41">
        <v>119.4</v>
      </c>
      <c r="Z338" s="41">
        <v>119.4</v>
      </c>
      <c r="AA338" s="41">
        <v>119.4</v>
      </c>
      <c r="AB338" s="41">
        <v>119.4</v>
      </c>
      <c r="AC338" s="41">
        <v>119.4</v>
      </c>
      <c r="AD338" s="41">
        <v>119.4</v>
      </c>
      <c r="AE338" s="41">
        <v>119.4</v>
      </c>
      <c r="AF338" s="41">
        <v>119.4</v>
      </c>
      <c r="AG338" s="41">
        <v>119.4</v>
      </c>
      <c r="AH338" s="41">
        <v>119.4</v>
      </c>
      <c r="AI338" s="41">
        <v>119.4</v>
      </c>
      <c r="AJ338" s="41">
        <v>119.4</v>
      </c>
      <c r="AK338" s="41">
        <v>119.4</v>
      </c>
      <c r="AL338" s="41">
        <v>119.4</v>
      </c>
      <c r="AM338" s="41">
        <v>119.4</v>
      </c>
      <c r="AN338" s="41">
        <v>127</v>
      </c>
      <c r="AO338" s="41">
        <v>127.6</v>
      </c>
      <c r="AP338" s="41">
        <v>127.6</v>
      </c>
      <c r="AQ338" s="41">
        <v>127.6</v>
      </c>
      <c r="AR338" s="41">
        <v>127.6</v>
      </c>
      <c r="AS338" s="41">
        <v>127.6</v>
      </c>
      <c r="AT338" s="41">
        <v>127.6</v>
      </c>
      <c r="AU338" s="41">
        <v>128.69999999999999</v>
      </c>
      <c r="AV338" s="41">
        <v>133</v>
      </c>
      <c r="AW338" s="41">
        <v>133</v>
      </c>
      <c r="AX338" s="41">
        <v>133.69999999999999</v>
      </c>
      <c r="AY338" s="41">
        <v>138.9</v>
      </c>
      <c r="AZ338" s="41">
        <v>138.19999999999999</v>
      </c>
      <c r="BA338" s="41">
        <v>138.19999999999999</v>
      </c>
      <c r="BB338" s="41">
        <v>138.19999999999999</v>
      </c>
      <c r="BC338" s="41">
        <v>138.19999999999999</v>
      </c>
      <c r="BD338" s="41">
        <v>152.5</v>
      </c>
      <c r="BE338" s="41">
        <v>156.1</v>
      </c>
      <c r="BF338" s="41">
        <v>156.1</v>
      </c>
      <c r="BG338" s="41">
        <v>156.1</v>
      </c>
      <c r="BH338" s="41">
        <v>156.1</v>
      </c>
      <c r="BI338" s="41">
        <v>156.1</v>
      </c>
      <c r="BJ338" s="41">
        <v>156.1</v>
      </c>
      <c r="BK338" s="41">
        <v>156.1</v>
      </c>
      <c r="BL338" s="41">
        <v>156.1</v>
      </c>
      <c r="BM338" s="41">
        <v>156.1</v>
      </c>
      <c r="BN338" s="41">
        <v>156.1</v>
      </c>
      <c r="BO338" s="41">
        <v>154.30000000000001</v>
      </c>
      <c r="BP338" s="41">
        <v>130.80000000000001</v>
      </c>
      <c r="BQ338" s="41">
        <v>130.80000000000001</v>
      </c>
      <c r="BR338" s="41">
        <v>130.80000000000001</v>
      </c>
      <c r="BS338" s="41">
        <v>152.5</v>
      </c>
      <c r="BT338" s="41">
        <v>152.5</v>
      </c>
      <c r="BU338" s="41">
        <v>148</v>
      </c>
      <c r="BV338" s="41">
        <v>147.5</v>
      </c>
      <c r="BW338" s="41">
        <v>146.4</v>
      </c>
      <c r="BX338" s="41">
        <v>143.4</v>
      </c>
      <c r="BY338" s="41">
        <v>143</v>
      </c>
      <c r="BZ338" s="41">
        <v>137.1</v>
      </c>
      <c r="CA338" s="41">
        <v>138.19999999999999</v>
      </c>
      <c r="CB338" s="41">
        <v>140.4</v>
      </c>
      <c r="CC338" s="41">
        <v>139.80000000000001</v>
      </c>
      <c r="CD338" s="41">
        <v>139.80000000000001</v>
      </c>
      <c r="CE338" s="41">
        <v>147.1</v>
      </c>
      <c r="CF338" s="41">
        <v>154.4</v>
      </c>
      <c r="CG338" s="41">
        <v>154.4</v>
      </c>
      <c r="CH338" s="41">
        <v>154.4</v>
      </c>
      <c r="CI338" s="41">
        <v>154.4</v>
      </c>
      <c r="CJ338" s="41">
        <v>154.4</v>
      </c>
      <c r="CK338" s="41">
        <v>154.4</v>
      </c>
      <c r="CL338" s="41">
        <v>154.4</v>
      </c>
    </row>
    <row r="339" spans="1:90" x14ac:dyDescent="0.25">
      <c r="A339" s="38" t="s">
        <v>2275</v>
      </c>
      <c r="B339" s="38" t="s">
        <v>2276</v>
      </c>
      <c r="C339" s="39">
        <v>7.5689999999999993E-2</v>
      </c>
      <c r="D339" s="41">
        <v>100.9</v>
      </c>
      <c r="E339" s="41">
        <v>101.4</v>
      </c>
      <c r="F339" s="41">
        <v>101</v>
      </c>
      <c r="G339" s="41">
        <v>102.1</v>
      </c>
      <c r="H339" s="41">
        <v>102.6</v>
      </c>
      <c r="I339" s="41">
        <v>103.7</v>
      </c>
      <c r="J339" s="41">
        <v>102.9</v>
      </c>
      <c r="K339" s="41">
        <v>102.6</v>
      </c>
      <c r="L339" s="41">
        <v>102.9</v>
      </c>
      <c r="M339" s="41">
        <v>103.2</v>
      </c>
      <c r="N339" s="41">
        <v>104.6</v>
      </c>
      <c r="O339" s="41">
        <v>106</v>
      </c>
      <c r="P339" s="41">
        <v>103.2</v>
      </c>
      <c r="Q339" s="41">
        <v>104.9</v>
      </c>
      <c r="R339" s="41">
        <v>104</v>
      </c>
      <c r="S339" s="41">
        <v>104.8</v>
      </c>
      <c r="T339" s="41">
        <v>104.8</v>
      </c>
      <c r="U339" s="41">
        <v>105.1</v>
      </c>
      <c r="V339" s="41">
        <v>105.1</v>
      </c>
      <c r="W339" s="41">
        <v>103.9</v>
      </c>
      <c r="X339" s="41">
        <v>103.9</v>
      </c>
      <c r="Y339" s="41">
        <v>103.9</v>
      </c>
      <c r="Z339" s="41">
        <v>103.9</v>
      </c>
      <c r="AA339" s="41">
        <v>103.9</v>
      </c>
      <c r="AB339" s="41">
        <v>104.2</v>
      </c>
      <c r="AC339" s="41">
        <v>106</v>
      </c>
      <c r="AD339" s="41">
        <v>106.2</v>
      </c>
      <c r="AE339" s="41">
        <v>108.6</v>
      </c>
      <c r="AF339" s="41">
        <v>105.1</v>
      </c>
      <c r="AG339" s="41">
        <v>107.4</v>
      </c>
      <c r="AH339" s="41">
        <v>107.4</v>
      </c>
      <c r="AI339" s="41">
        <v>110.2</v>
      </c>
      <c r="AJ339" s="41">
        <v>109</v>
      </c>
      <c r="AK339" s="41">
        <v>109.2</v>
      </c>
      <c r="AL339" s="41">
        <v>109.3</v>
      </c>
      <c r="AM339" s="41">
        <v>106.5</v>
      </c>
      <c r="AN339" s="41">
        <v>114.1</v>
      </c>
      <c r="AO339" s="41">
        <v>114.1</v>
      </c>
      <c r="AP339" s="41">
        <v>115</v>
      </c>
      <c r="AQ339" s="41">
        <v>114.1</v>
      </c>
      <c r="AR339" s="41">
        <v>114.2</v>
      </c>
      <c r="AS339" s="41">
        <v>113.8</v>
      </c>
      <c r="AT339" s="41">
        <v>115.9</v>
      </c>
      <c r="AU339" s="41">
        <v>115.5</v>
      </c>
      <c r="AV339" s="41">
        <v>114.4</v>
      </c>
      <c r="AW339" s="41">
        <v>116.1</v>
      </c>
      <c r="AX339" s="41">
        <v>117</v>
      </c>
      <c r="AY339" s="41">
        <v>115.3</v>
      </c>
      <c r="AZ339" s="41">
        <v>114.5</v>
      </c>
      <c r="BA339" s="41">
        <v>114.8</v>
      </c>
      <c r="BB339" s="41">
        <v>114.1</v>
      </c>
      <c r="BC339" s="41">
        <v>113.3</v>
      </c>
      <c r="BD339" s="41">
        <v>112.7</v>
      </c>
      <c r="BE339" s="41">
        <v>112.8</v>
      </c>
      <c r="BF339" s="41">
        <v>114.9</v>
      </c>
      <c r="BG339" s="41">
        <v>113.9</v>
      </c>
      <c r="BH339" s="41">
        <v>117.4</v>
      </c>
      <c r="BI339" s="41">
        <v>116.1</v>
      </c>
      <c r="BJ339" s="41">
        <v>116.4</v>
      </c>
      <c r="BK339" s="41">
        <v>118.5</v>
      </c>
      <c r="BL339" s="41">
        <v>118.7</v>
      </c>
      <c r="BM339" s="41">
        <v>118.2</v>
      </c>
      <c r="BN339" s="41">
        <v>117.3</v>
      </c>
      <c r="BO339" s="41">
        <v>120.4</v>
      </c>
      <c r="BP339" s="41">
        <v>116.3</v>
      </c>
      <c r="BQ339" s="41">
        <v>116.6</v>
      </c>
      <c r="BR339" s="41">
        <v>115.5</v>
      </c>
      <c r="BS339" s="41">
        <v>121.8</v>
      </c>
      <c r="BT339" s="41">
        <v>111.5</v>
      </c>
      <c r="BU339" s="41">
        <v>111.3</v>
      </c>
      <c r="BV339" s="41">
        <v>111.2</v>
      </c>
      <c r="BW339" s="41">
        <v>111.2</v>
      </c>
      <c r="BX339" s="41">
        <v>108.4</v>
      </c>
      <c r="BY339" s="41">
        <v>108.4</v>
      </c>
      <c r="BZ339" s="41">
        <v>109.6</v>
      </c>
      <c r="CA339" s="41">
        <v>112.7</v>
      </c>
      <c r="CB339" s="41">
        <v>115.1</v>
      </c>
      <c r="CC339" s="41">
        <v>121.9</v>
      </c>
      <c r="CD339" s="41">
        <v>122.5</v>
      </c>
      <c r="CE339" s="41">
        <v>121.8</v>
      </c>
      <c r="CF339" s="41">
        <v>121.9</v>
      </c>
      <c r="CG339" s="41">
        <v>121.9</v>
      </c>
      <c r="CH339" s="41">
        <v>121.9</v>
      </c>
      <c r="CI339" s="41">
        <v>121.9</v>
      </c>
      <c r="CJ339" s="41">
        <v>122</v>
      </c>
      <c r="CK339" s="41">
        <v>124.1</v>
      </c>
      <c r="CL339" s="41">
        <v>125</v>
      </c>
    </row>
    <row r="340" spans="1:90" x14ac:dyDescent="0.25">
      <c r="A340" s="38" t="s">
        <v>2277</v>
      </c>
      <c r="B340" s="38" t="s">
        <v>2278</v>
      </c>
      <c r="C340" s="39">
        <v>0.83509</v>
      </c>
      <c r="D340" s="41">
        <v>100.7</v>
      </c>
      <c r="E340" s="41">
        <v>101.5</v>
      </c>
      <c r="F340" s="41">
        <v>101.3</v>
      </c>
      <c r="G340" s="41">
        <v>102.6</v>
      </c>
      <c r="H340" s="41">
        <v>103.8</v>
      </c>
      <c r="I340" s="41">
        <v>104.4</v>
      </c>
      <c r="J340" s="41">
        <v>104.8</v>
      </c>
      <c r="K340" s="41">
        <v>104.4</v>
      </c>
      <c r="L340" s="41">
        <v>104</v>
      </c>
      <c r="M340" s="41">
        <v>104.3</v>
      </c>
      <c r="N340" s="41">
        <v>104.3</v>
      </c>
      <c r="O340" s="41">
        <v>104</v>
      </c>
      <c r="P340" s="41">
        <v>104.3</v>
      </c>
      <c r="Q340" s="41">
        <v>104.3</v>
      </c>
      <c r="R340" s="41">
        <v>105.8</v>
      </c>
      <c r="S340" s="41">
        <v>109.5</v>
      </c>
      <c r="T340" s="41">
        <v>112</v>
      </c>
      <c r="U340" s="41">
        <v>111.3</v>
      </c>
      <c r="V340" s="41">
        <v>111.7</v>
      </c>
      <c r="W340" s="41">
        <v>113.8</v>
      </c>
      <c r="X340" s="41">
        <v>113.8</v>
      </c>
      <c r="Y340" s="41">
        <v>112.8</v>
      </c>
      <c r="Z340" s="41">
        <v>112.4</v>
      </c>
      <c r="AA340" s="41">
        <v>112.7</v>
      </c>
      <c r="AB340" s="41">
        <v>113.8</v>
      </c>
      <c r="AC340" s="41">
        <v>112.7</v>
      </c>
      <c r="AD340" s="41">
        <v>114</v>
      </c>
      <c r="AE340" s="41">
        <v>113.8</v>
      </c>
      <c r="AF340" s="41">
        <v>114.8</v>
      </c>
      <c r="AG340" s="41">
        <v>114.4</v>
      </c>
      <c r="AH340" s="41">
        <v>114.8</v>
      </c>
      <c r="AI340" s="41">
        <v>115.5</v>
      </c>
      <c r="AJ340" s="41">
        <v>117.2</v>
      </c>
      <c r="AK340" s="41">
        <v>115.3</v>
      </c>
      <c r="AL340" s="41">
        <v>115.1</v>
      </c>
      <c r="AM340" s="41">
        <v>115.7</v>
      </c>
      <c r="AN340" s="41">
        <v>118.2</v>
      </c>
      <c r="AO340" s="41">
        <v>118</v>
      </c>
      <c r="AP340" s="41">
        <v>119</v>
      </c>
      <c r="AQ340" s="41">
        <v>118.5</v>
      </c>
      <c r="AR340" s="41">
        <v>120.1</v>
      </c>
      <c r="AS340" s="41">
        <v>120.8</v>
      </c>
      <c r="AT340" s="41">
        <v>121</v>
      </c>
      <c r="AU340" s="41">
        <v>121.4</v>
      </c>
      <c r="AV340" s="41">
        <v>123.8</v>
      </c>
      <c r="AW340" s="41">
        <v>123.8</v>
      </c>
      <c r="AX340" s="41">
        <v>122.9</v>
      </c>
      <c r="AY340" s="41">
        <v>122.4</v>
      </c>
      <c r="AZ340" s="41">
        <v>124.2</v>
      </c>
      <c r="BA340" s="41">
        <v>124.6</v>
      </c>
      <c r="BB340" s="41">
        <v>124.3</v>
      </c>
      <c r="BC340" s="41">
        <v>127.9</v>
      </c>
      <c r="BD340" s="41">
        <v>128.30000000000001</v>
      </c>
      <c r="BE340" s="41">
        <v>129.4</v>
      </c>
      <c r="BF340" s="41">
        <v>128.69999999999999</v>
      </c>
      <c r="BG340" s="41">
        <v>128.69999999999999</v>
      </c>
      <c r="BH340" s="41">
        <v>128.30000000000001</v>
      </c>
      <c r="BI340" s="41">
        <v>130</v>
      </c>
      <c r="BJ340" s="41">
        <v>130.19999999999999</v>
      </c>
      <c r="BK340" s="41">
        <v>129.6</v>
      </c>
      <c r="BL340" s="41">
        <v>126.4</v>
      </c>
      <c r="BM340" s="41">
        <v>125.3</v>
      </c>
      <c r="BN340" s="41">
        <v>127.4</v>
      </c>
      <c r="BO340" s="41">
        <v>126.9</v>
      </c>
      <c r="BP340" s="41">
        <v>128.30000000000001</v>
      </c>
      <c r="BQ340" s="41">
        <v>127.8</v>
      </c>
      <c r="BR340" s="41">
        <v>128.69999999999999</v>
      </c>
      <c r="BS340" s="41">
        <v>128.80000000000001</v>
      </c>
      <c r="BT340" s="41">
        <v>128.19999999999999</v>
      </c>
      <c r="BU340" s="41">
        <v>128.19999999999999</v>
      </c>
      <c r="BV340" s="41">
        <v>127.8</v>
      </c>
      <c r="BW340" s="41">
        <v>127.8</v>
      </c>
      <c r="BX340" s="41">
        <v>123.2</v>
      </c>
      <c r="BY340" s="41">
        <v>123.8</v>
      </c>
      <c r="BZ340" s="41">
        <v>125.5</v>
      </c>
      <c r="CA340" s="41">
        <v>126.7</v>
      </c>
      <c r="CB340" s="41">
        <v>127.6</v>
      </c>
      <c r="CC340" s="41">
        <v>129.30000000000001</v>
      </c>
      <c r="CD340" s="41">
        <v>130</v>
      </c>
      <c r="CE340" s="41">
        <v>129.6</v>
      </c>
      <c r="CF340" s="41">
        <v>129.6</v>
      </c>
      <c r="CG340" s="41">
        <v>130.80000000000001</v>
      </c>
      <c r="CH340" s="41">
        <v>131.80000000000001</v>
      </c>
      <c r="CI340" s="41">
        <v>131.6</v>
      </c>
      <c r="CJ340" s="41">
        <v>131.30000000000001</v>
      </c>
      <c r="CK340" s="41">
        <v>130.4</v>
      </c>
      <c r="CL340" s="41">
        <v>131.69999999999999</v>
      </c>
    </row>
    <row r="341" spans="1:90" x14ac:dyDescent="0.25">
      <c r="A341" s="38" t="s">
        <v>2279</v>
      </c>
      <c r="B341" s="38" t="s">
        <v>2280</v>
      </c>
      <c r="C341" s="39">
        <v>0.22325</v>
      </c>
      <c r="D341" s="41">
        <v>99.4</v>
      </c>
      <c r="E341" s="41">
        <v>99.8</v>
      </c>
      <c r="F341" s="41">
        <v>99.8</v>
      </c>
      <c r="G341" s="41">
        <v>99.4</v>
      </c>
      <c r="H341" s="41">
        <v>100.7</v>
      </c>
      <c r="I341" s="41">
        <v>100.2</v>
      </c>
      <c r="J341" s="41">
        <v>101.3</v>
      </c>
      <c r="K341" s="41">
        <v>99.4</v>
      </c>
      <c r="L341" s="41">
        <v>99.7</v>
      </c>
      <c r="M341" s="41">
        <v>100.2</v>
      </c>
      <c r="N341" s="41">
        <v>100.3</v>
      </c>
      <c r="O341" s="41">
        <v>100.3</v>
      </c>
      <c r="P341" s="41">
        <v>97.2</v>
      </c>
      <c r="Q341" s="41">
        <v>97.7</v>
      </c>
      <c r="R341" s="41">
        <v>100.8</v>
      </c>
      <c r="S341" s="41">
        <v>111.8</v>
      </c>
      <c r="T341" s="41">
        <v>113.8</v>
      </c>
      <c r="U341" s="41">
        <v>112.3</v>
      </c>
      <c r="V341" s="41">
        <v>111.8</v>
      </c>
      <c r="W341" s="41">
        <v>112.6</v>
      </c>
      <c r="X341" s="41">
        <v>112.4</v>
      </c>
      <c r="Y341" s="41">
        <v>113.2</v>
      </c>
      <c r="Z341" s="41">
        <v>112</v>
      </c>
      <c r="AA341" s="41">
        <v>113.8</v>
      </c>
      <c r="AB341" s="41">
        <v>113.3</v>
      </c>
      <c r="AC341" s="41">
        <v>112.4</v>
      </c>
      <c r="AD341" s="41">
        <v>111.2</v>
      </c>
      <c r="AE341" s="41">
        <v>105.8</v>
      </c>
      <c r="AF341" s="41">
        <v>105.7</v>
      </c>
      <c r="AG341" s="41">
        <v>106</v>
      </c>
      <c r="AH341" s="41">
        <v>106.2</v>
      </c>
      <c r="AI341" s="41">
        <v>105</v>
      </c>
      <c r="AJ341" s="41">
        <v>106.5</v>
      </c>
      <c r="AK341" s="41">
        <v>106.3</v>
      </c>
      <c r="AL341" s="41">
        <v>106.3</v>
      </c>
      <c r="AM341" s="41">
        <v>106.2</v>
      </c>
      <c r="AN341" s="41">
        <v>114.6</v>
      </c>
      <c r="AO341" s="41">
        <v>116.2</v>
      </c>
      <c r="AP341" s="41">
        <v>116.2</v>
      </c>
      <c r="AQ341" s="41">
        <v>117.7</v>
      </c>
      <c r="AR341" s="41">
        <v>117.7</v>
      </c>
      <c r="AS341" s="41">
        <v>117.7</v>
      </c>
      <c r="AT341" s="41">
        <v>118.4</v>
      </c>
      <c r="AU341" s="41">
        <v>118.8</v>
      </c>
      <c r="AV341" s="41">
        <v>118.8</v>
      </c>
      <c r="AW341" s="41">
        <v>119</v>
      </c>
      <c r="AX341" s="41">
        <v>118.5</v>
      </c>
      <c r="AY341" s="41">
        <v>118.4</v>
      </c>
      <c r="AZ341" s="41">
        <v>124.7</v>
      </c>
      <c r="BA341" s="41">
        <v>125</v>
      </c>
      <c r="BB341" s="41">
        <v>125</v>
      </c>
      <c r="BC341" s="41">
        <v>125.1</v>
      </c>
      <c r="BD341" s="41">
        <v>124.9</v>
      </c>
      <c r="BE341" s="41">
        <v>124.8</v>
      </c>
      <c r="BF341" s="41">
        <v>125</v>
      </c>
      <c r="BG341" s="41">
        <v>125.1</v>
      </c>
      <c r="BH341" s="41">
        <v>123.4</v>
      </c>
      <c r="BI341" s="41">
        <v>120.7</v>
      </c>
      <c r="BJ341" s="41">
        <v>121.4</v>
      </c>
      <c r="BK341" s="41">
        <v>122</v>
      </c>
      <c r="BL341" s="41">
        <v>121.1</v>
      </c>
      <c r="BM341" s="41">
        <v>121.2</v>
      </c>
      <c r="BN341" s="41">
        <v>121.3</v>
      </c>
      <c r="BO341" s="41">
        <v>121.4</v>
      </c>
      <c r="BP341" s="41">
        <v>122.2</v>
      </c>
      <c r="BQ341" s="41">
        <v>123</v>
      </c>
      <c r="BR341" s="41">
        <v>123.3</v>
      </c>
      <c r="BS341" s="41">
        <v>123.6</v>
      </c>
      <c r="BT341" s="41">
        <v>123.1</v>
      </c>
      <c r="BU341" s="41">
        <v>123</v>
      </c>
      <c r="BV341" s="41">
        <v>123.1</v>
      </c>
      <c r="BW341" s="41">
        <v>123.4</v>
      </c>
      <c r="BX341" s="41">
        <v>110.2</v>
      </c>
      <c r="BY341" s="41">
        <v>111.8</v>
      </c>
      <c r="BZ341" s="41">
        <v>112.3</v>
      </c>
      <c r="CA341" s="41">
        <v>110.9</v>
      </c>
      <c r="CB341" s="41">
        <v>112.5</v>
      </c>
      <c r="CC341" s="41">
        <v>112.8</v>
      </c>
      <c r="CD341" s="41">
        <v>111.6</v>
      </c>
      <c r="CE341" s="41">
        <v>108.8</v>
      </c>
      <c r="CF341" s="41">
        <v>109</v>
      </c>
      <c r="CG341" s="41">
        <v>110.2</v>
      </c>
      <c r="CH341" s="41">
        <v>111.4</v>
      </c>
      <c r="CI341" s="41">
        <v>111</v>
      </c>
      <c r="CJ341" s="41">
        <v>111.4</v>
      </c>
      <c r="CK341" s="41">
        <v>110.5</v>
      </c>
      <c r="CL341" s="41">
        <v>111.1</v>
      </c>
    </row>
    <row r="342" spans="1:90" x14ac:dyDescent="0.25">
      <c r="A342" s="38" t="s">
        <v>2281</v>
      </c>
      <c r="B342" s="38" t="s">
        <v>2282</v>
      </c>
      <c r="C342" s="39">
        <v>0.13172</v>
      </c>
      <c r="D342" s="41">
        <v>99.3</v>
      </c>
      <c r="E342" s="41">
        <v>100</v>
      </c>
      <c r="F342" s="41">
        <v>100.1</v>
      </c>
      <c r="G342" s="41">
        <v>101</v>
      </c>
      <c r="H342" s="41">
        <v>103.4</v>
      </c>
      <c r="I342" s="41">
        <v>102.1</v>
      </c>
      <c r="J342" s="41">
        <v>103.7</v>
      </c>
      <c r="K342" s="41">
        <v>99.9</v>
      </c>
      <c r="L342" s="41">
        <v>101.2</v>
      </c>
      <c r="M342" s="41">
        <v>102.1</v>
      </c>
      <c r="N342" s="41">
        <v>103</v>
      </c>
      <c r="O342" s="41">
        <v>103.1</v>
      </c>
      <c r="P342" s="41">
        <v>97.9</v>
      </c>
      <c r="Q342" s="41">
        <v>100.2</v>
      </c>
      <c r="R342" s="41">
        <v>104.4</v>
      </c>
      <c r="S342" s="41">
        <v>117.3</v>
      </c>
      <c r="T342" s="41">
        <v>118.6</v>
      </c>
      <c r="U342" s="41">
        <v>115.8</v>
      </c>
      <c r="V342" s="41">
        <v>113.4</v>
      </c>
      <c r="W342" s="41">
        <v>115.1</v>
      </c>
      <c r="X342" s="41">
        <v>114.4</v>
      </c>
      <c r="Y342" s="41">
        <v>115.7</v>
      </c>
      <c r="Z342" s="41">
        <v>114</v>
      </c>
      <c r="AA342" s="41">
        <v>113.8</v>
      </c>
      <c r="AB342" s="41">
        <v>115.1</v>
      </c>
      <c r="AC342" s="41">
        <v>114</v>
      </c>
      <c r="AD342" s="41">
        <v>111.8</v>
      </c>
      <c r="AE342" s="41">
        <v>101.2</v>
      </c>
      <c r="AF342" s="41">
        <v>101.8</v>
      </c>
      <c r="AG342" s="41">
        <v>102.5</v>
      </c>
      <c r="AH342" s="41">
        <v>103.2</v>
      </c>
      <c r="AI342" s="41">
        <v>101.2</v>
      </c>
      <c r="AJ342" s="41">
        <v>103.7</v>
      </c>
      <c r="AK342" s="41">
        <v>103</v>
      </c>
      <c r="AL342" s="41">
        <v>103</v>
      </c>
      <c r="AM342" s="41">
        <v>102.7</v>
      </c>
      <c r="AN342" s="41">
        <v>115.8</v>
      </c>
      <c r="AO342" s="41">
        <v>118.4</v>
      </c>
      <c r="AP342" s="41">
        <v>118.4</v>
      </c>
      <c r="AQ342" s="41">
        <v>118.4</v>
      </c>
      <c r="AR342" s="41">
        <v>118.4</v>
      </c>
      <c r="AS342" s="41">
        <v>118.4</v>
      </c>
      <c r="AT342" s="41">
        <v>118.4</v>
      </c>
      <c r="AU342" s="41">
        <v>118.4</v>
      </c>
      <c r="AV342" s="41">
        <v>118.4</v>
      </c>
      <c r="AW342" s="41">
        <v>118.4</v>
      </c>
      <c r="AX342" s="41">
        <v>118.4</v>
      </c>
      <c r="AY342" s="41">
        <v>118.5</v>
      </c>
      <c r="AZ342" s="41">
        <v>129</v>
      </c>
      <c r="BA342" s="41">
        <v>129</v>
      </c>
      <c r="BB342" s="41">
        <v>129</v>
      </c>
      <c r="BC342" s="41">
        <v>129.19999999999999</v>
      </c>
      <c r="BD342" s="41">
        <v>129.19999999999999</v>
      </c>
      <c r="BE342" s="41">
        <v>129.19999999999999</v>
      </c>
      <c r="BF342" s="41">
        <v>129.30000000000001</v>
      </c>
      <c r="BG342" s="41">
        <v>129.30000000000001</v>
      </c>
      <c r="BH342" s="41">
        <v>129.9</v>
      </c>
      <c r="BI342" s="41">
        <v>125.7</v>
      </c>
      <c r="BJ342" s="41">
        <v>127.5</v>
      </c>
      <c r="BK342" s="41">
        <v>127.8</v>
      </c>
      <c r="BL342" s="41">
        <v>127.4</v>
      </c>
      <c r="BM342" s="41">
        <v>127.7</v>
      </c>
      <c r="BN342" s="41">
        <v>127.9</v>
      </c>
      <c r="BO342" s="41">
        <v>128</v>
      </c>
      <c r="BP342" s="41">
        <v>128.1</v>
      </c>
      <c r="BQ342" s="41">
        <v>129.19999999999999</v>
      </c>
      <c r="BR342" s="41">
        <v>129.19999999999999</v>
      </c>
      <c r="BS342" s="41">
        <v>129.19999999999999</v>
      </c>
      <c r="BT342" s="41">
        <v>129.19999999999999</v>
      </c>
      <c r="BU342" s="41">
        <v>129.19999999999999</v>
      </c>
      <c r="BV342" s="41">
        <v>129.19999999999999</v>
      </c>
      <c r="BW342" s="41">
        <v>129.19999999999999</v>
      </c>
      <c r="BX342" s="41">
        <v>109.4</v>
      </c>
      <c r="BY342" s="41">
        <v>109.1</v>
      </c>
      <c r="BZ342" s="41">
        <v>108.2</v>
      </c>
      <c r="CA342" s="41">
        <v>106.7</v>
      </c>
      <c r="CB342" s="41">
        <v>109.1</v>
      </c>
      <c r="CC342" s="41">
        <v>109.5</v>
      </c>
      <c r="CD342" s="41">
        <v>106.2</v>
      </c>
      <c r="CE342" s="41">
        <v>102.6</v>
      </c>
      <c r="CF342" s="41">
        <v>103.5</v>
      </c>
      <c r="CG342" s="41">
        <v>105.5</v>
      </c>
      <c r="CH342" s="41">
        <v>107.6</v>
      </c>
      <c r="CI342" s="41">
        <v>107.4</v>
      </c>
      <c r="CJ342" s="41">
        <v>107.8</v>
      </c>
      <c r="CK342" s="41">
        <v>106.3</v>
      </c>
      <c r="CL342" s="41">
        <v>107.1</v>
      </c>
    </row>
    <row r="343" spans="1:90" x14ac:dyDescent="0.25">
      <c r="A343" s="38" t="s">
        <v>2283</v>
      </c>
      <c r="B343" s="38" t="s">
        <v>2284</v>
      </c>
      <c r="C343" s="39">
        <v>7.7090000000000006E-2</v>
      </c>
      <c r="D343" s="41">
        <v>99.5</v>
      </c>
      <c r="E343" s="41">
        <v>99.4</v>
      </c>
      <c r="F343" s="41">
        <v>99.1</v>
      </c>
      <c r="G343" s="41">
        <v>96.2</v>
      </c>
      <c r="H343" s="41">
        <v>96</v>
      </c>
      <c r="I343" s="41">
        <v>96.3</v>
      </c>
      <c r="J343" s="41">
        <v>97</v>
      </c>
      <c r="K343" s="41">
        <v>98.2</v>
      </c>
      <c r="L343" s="41">
        <v>96.9</v>
      </c>
      <c r="M343" s="41">
        <v>96.7</v>
      </c>
      <c r="N343" s="41">
        <v>95.3</v>
      </c>
      <c r="O343" s="41">
        <v>95.1</v>
      </c>
      <c r="P343" s="41">
        <v>95.1</v>
      </c>
      <c r="Q343" s="41">
        <v>92.8</v>
      </c>
      <c r="R343" s="41">
        <v>94.4</v>
      </c>
      <c r="S343" s="41">
        <v>104.2</v>
      </c>
      <c r="T343" s="41">
        <v>107.8</v>
      </c>
      <c r="U343" s="41">
        <v>108.3</v>
      </c>
      <c r="V343" s="41">
        <v>111</v>
      </c>
      <c r="W343" s="41">
        <v>110.4</v>
      </c>
      <c r="X343" s="41">
        <v>110.8</v>
      </c>
      <c r="Y343" s="41">
        <v>110.8</v>
      </c>
      <c r="Z343" s="41">
        <v>110.4</v>
      </c>
      <c r="AA343" s="41">
        <v>116.1</v>
      </c>
      <c r="AB343" s="41">
        <v>112.3</v>
      </c>
      <c r="AC343" s="41">
        <v>111.7</v>
      </c>
      <c r="AD343" s="41">
        <v>112</v>
      </c>
      <c r="AE343" s="41">
        <v>114.3</v>
      </c>
      <c r="AF343" s="41">
        <v>113.1</v>
      </c>
      <c r="AG343" s="41">
        <v>112.9</v>
      </c>
      <c r="AH343" s="41">
        <v>112.1</v>
      </c>
      <c r="AI343" s="41">
        <v>112.1</v>
      </c>
      <c r="AJ343" s="41">
        <v>112.2</v>
      </c>
      <c r="AK343" s="41">
        <v>112.6</v>
      </c>
      <c r="AL343" s="41">
        <v>112.8</v>
      </c>
      <c r="AM343" s="41">
        <v>112.9</v>
      </c>
      <c r="AN343" s="41">
        <v>115.2</v>
      </c>
      <c r="AO343" s="41">
        <v>115.2</v>
      </c>
      <c r="AP343" s="41">
        <v>115.2</v>
      </c>
      <c r="AQ343" s="41">
        <v>119.4</v>
      </c>
      <c r="AR343" s="41">
        <v>119.4</v>
      </c>
      <c r="AS343" s="41">
        <v>119.4</v>
      </c>
      <c r="AT343" s="41">
        <v>121.5</v>
      </c>
      <c r="AU343" s="41">
        <v>122.7</v>
      </c>
      <c r="AV343" s="41">
        <v>122.7</v>
      </c>
      <c r="AW343" s="41">
        <v>123.1</v>
      </c>
      <c r="AX343" s="41">
        <v>121.8</v>
      </c>
      <c r="AY343" s="41">
        <v>121.4</v>
      </c>
      <c r="AZ343" s="41">
        <v>121.7</v>
      </c>
      <c r="BA343" s="41">
        <v>122.5</v>
      </c>
      <c r="BB343" s="41">
        <v>122.5</v>
      </c>
      <c r="BC343" s="41">
        <v>122.3</v>
      </c>
      <c r="BD343" s="41">
        <v>122</v>
      </c>
      <c r="BE343" s="41">
        <v>121.6</v>
      </c>
      <c r="BF343" s="41">
        <v>122</v>
      </c>
      <c r="BG343" s="41">
        <v>122.3</v>
      </c>
      <c r="BH343" s="41">
        <v>116.2</v>
      </c>
      <c r="BI343" s="41">
        <v>115.8</v>
      </c>
      <c r="BJ343" s="41">
        <v>114.7</v>
      </c>
      <c r="BK343" s="41">
        <v>115.8</v>
      </c>
      <c r="BL343" s="41">
        <v>115.4</v>
      </c>
      <c r="BM343" s="41">
        <v>115.3</v>
      </c>
      <c r="BN343" s="41">
        <v>115.3</v>
      </c>
      <c r="BO343" s="41">
        <v>115.5</v>
      </c>
      <c r="BP343" s="41">
        <v>117.5</v>
      </c>
      <c r="BQ343" s="41">
        <v>117.9</v>
      </c>
      <c r="BR343" s="41">
        <v>118.7</v>
      </c>
      <c r="BS343" s="41">
        <v>119.7</v>
      </c>
      <c r="BT343" s="41">
        <v>118</v>
      </c>
      <c r="BU343" s="41">
        <v>117.8</v>
      </c>
      <c r="BV343" s="41">
        <v>118.1</v>
      </c>
      <c r="BW343" s="41">
        <v>119.2</v>
      </c>
      <c r="BX343" s="41">
        <v>114.7</v>
      </c>
      <c r="BY343" s="41">
        <v>119.8</v>
      </c>
      <c r="BZ343" s="41">
        <v>123.2</v>
      </c>
      <c r="CA343" s="41">
        <v>119.8</v>
      </c>
      <c r="CB343" s="41">
        <v>120.2</v>
      </c>
      <c r="CC343" s="41">
        <v>120.3</v>
      </c>
      <c r="CD343" s="41">
        <v>122.5</v>
      </c>
      <c r="CE343" s="41">
        <v>120.7</v>
      </c>
      <c r="CF343" s="41">
        <v>120.8</v>
      </c>
      <c r="CG343" s="41">
        <v>120.9</v>
      </c>
      <c r="CH343" s="41">
        <v>120.8</v>
      </c>
      <c r="CI343" s="41">
        <v>119.8</v>
      </c>
      <c r="CJ343" s="41">
        <v>120.5</v>
      </c>
      <c r="CK343" s="41">
        <v>120.4</v>
      </c>
      <c r="CL343" s="41">
        <v>120.9</v>
      </c>
    </row>
    <row r="344" spans="1:90" x14ac:dyDescent="0.25">
      <c r="A344" s="38" t="s">
        <v>2285</v>
      </c>
      <c r="B344" s="38" t="s">
        <v>2286</v>
      </c>
      <c r="C344" s="39">
        <v>1.444E-2</v>
      </c>
      <c r="D344" s="41">
        <v>100</v>
      </c>
      <c r="E344" s="41">
        <v>100</v>
      </c>
      <c r="F344" s="41">
        <v>100</v>
      </c>
      <c r="G344" s="41">
        <v>102</v>
      </c>
      <c r="H344" s="41">
        <v>102</v>
      </c>
      <c r="I344" s="41">
        <v>102</v>
      </c>
      <c r="J344" s="41">
        <v>102</v>
      </c>
      <c r="K344" s="41">
        <v>102</v>
      </c>
      <c r="L344" s="41">
        <v>102</v>
      </c>
      <c r="M344" s="41">
        <v>102</v>
      </c>
      <c r="N344" s="41">
        <v>102</v>
      </c>
      <c r="O344" s="41">
        <v>102</v>
      </c>
      <c r="P344" s="41">
        <v>102</v>
      </c>
      <c r="Q344" s="41">
        <v>102</v>
      </c>
      <c r="R344" s="41">
        <v>102</v>
      </c>
      <c r="S344" s="41">
        <v>102</v>
      </c>
      <c r="T344" s="41">
        <v>102</v>
      </c>
      <c r="U344" s="41">
        <v>102</v>
      </c>
      <c r="V344" s="41">
        <v>102</v>
      </c>
      <c r="W344" s="41">
        <v>102</v>
      </c>
      <c r="X344" s="41">
        <v>102</v>
      </c>
      <c r="Y344" s="41">
        <v>102</v>
      </c>
      <c r="Z344" s="41">
        <v>102</v>
      </c>
      <c r="AA344" s="41">
        <v>102</v>
      </c>
      <c r="AB344" s="41">
        <v>102</v>
      </c>
      <c r="AC344" s="41">
        <v>102</v>
      </c>
      <c r="AD344" s="41">
        <v>102</v>
      </c>
      <c r="AE344" s="41">
        <v>102</v>
      </c>
      <c r="AF344" s="41">
        <v>102</v>
      </c>
      <c r="AG344" s="41">
        <v>102</v>
      </c>
      <c r="AH344" s="41">
        <v>102</v>
      </c>
      <c r="AI344" s="41">
        <v>102</v>
      </c>
      <c r="AJ344" s="41">
        <v>102</v>
      </c>
      <c r="AK344" s="41">
        <v>102</v>
      </c>
      <c r="AL344" s="41">
        <v>102</v>
      </c>
      <c r="AM344" s="41">
        <v>102</v>
      </c>
      <c r="AN344" s="41">
        <v>102</v>
      </c>
      <c r="AO344" s="41">
        <v>102</v>
      </c>
      <c r="AP344" s="41">
        <v>102</v>
      </c>
      <c r="AQ344" s="41">
        <v>102</v>
      </c>
      <c r="AR344" s="41">
        <v>102</v>
      </c>
      <c r="AS344" s="41">
        <v>102</v>
      </c>
      <c r="AT344" s="41">
        <v>102</v>
      </c>
      <c r="AU344" s="41">
        <v>102</v>
      </c>
      <c r="AV344" s="41">
        <v>102</v>
      </c>
      <c r="AW344" s="41">
        <v>102</v>
      </c>
      <c r="AX344" s="41">
        <v>102</v>
      </c>
      <c r="AY344" s="41">
        <v>102</v>
      </c>
      <c r="AZ344" s="41">
        <v>102</v>
      </c>
      <c r="BA344" s="41">
        <v>102</v>
      </c>
      <c r="BB344" s="41">
        <v>102</v>
      </c>
      <c r="BC344" s="41">
        <v>102</v>
      </c>
      <c r="BD344" s="41">
        <v>102</v>
      </c>
      <c r="BE344" s="41">
        <v>102</v>
      </c>
      <c r="BF344" s="41">
        <v>102</v>
      </c>
      <c r="BG344" s="41">
        <v>102</v>
      </c>
      <c r="BH344" s="41">
        <v>102</v>
      </c>
      <c r="BI344" s="41">
        <v>102</v>
      </c>
      <c r="BJ344" s="41">
        <v>102</v>
      </c>
      <c r="BK344" s="41">
        <v>102</v>
      </c>
      <c r="BL344" s="41">
        <v>93.7</v>
      </c>
      <c r="BM344" s="41">
        <v>93.7</v>
      </c>
      <c r="BN344" s="41">
        <v>93.7</v>
      </c>
      <c r="BO344" s="41">
        <v>93.7</v>
      </c>
      <c r="BP344" s="41">
        <v>93.7</v>
      </c>
      <c r="BQ344" s="41">
        <v>93.7</v>
      </c>
      <c r="BR344" s="41">
        <v>93.7</v>
      </c>
      <c r="BS344" s="41">
        <v>93.7</v>
      </c>
      <c r="BT344" s="41">
        <v>93.7</v>
      </c>
      <c r="BU344" s="41">
        <v>93.7</v>
      </c>
      <c r="BV344" s="41">
        <v>93.7</v>
      </c>
      <c r="BW344" s="41">
        <v>93.7</v>
      </c>
      <c r="BX344" s="41">
        <v>93.7</v>
      </c>
      <c r="BY344" s="41">
        <v>93.3</v>
      </c>
      <c r="BZ344" s="41">
        <v>92</v>
      </c>
      <c r="CA344" s="41">
        <v>101.8</v>
      </c>
      <c r="CB344" s="41">
        <v>101.8</v>
      </c>
      <c r="CC344" s="41">
        <v>102.7</v>
      </c>
      <c r="CD344" s="41">
        <v>102.7</v>
      </c>
      <c r="CE344" s="41">
        <v>102.7</v>
      </c>
      <c r="CF344" s="41">
        <v>96.9</v>
      </c>
      <c r="CG344" s="41">
        <v>96.1</v>
      </c>
      <c r="CH344" s="41">
        <v>96.1</v>
      </c>
      <c r="CI344" s="41">
        <v>96.1</v>
      </c>
      <c r="CJ344" s="41">
        <v>96.1</v>
      </c>
      <c r="CK344" s="41">
        <v>95.2</v>
      </c>
      <c r="CL344" s="41">
        <v>95.2</v>
      </c>
    </row>
    <row r="345" spans="1:90" x14ac:dyDescent="0.25">
      <c r="A345" s="38" t="s">
        <v>2287</v>
      </c>
      <c r="B345" s="38" t="s">
        <v>2288</v>
      </c>
      <c r="C345" s="39">
        <v>0.40908</v>
      </c>
      <c r="D345" s="41">
        <v>101.3</v>
      </c>
      <c r="E345" s="41">
        <v>102.8</v>
      </c>
      <c r="F345" s="41">
        <v>102.8</v>
      </c>
      <c r="G345" s="41">
        <v>105.7</v>
      </c>
      <c r="H345" s="41">
        <v>107.4</v>
      </c>
      <c r="I345" s="41">
        <v>108.3</v>
      </c>
      <c r="J345" s="41">
        <v>107.8</v>
      </c>
      <c r="K345" s="41">
        <v>107.7</v>
      </c>
      <c r="L345" s="41">
        <v>107.2</v>
      </c>
      <c r="M345" s="41">
        <v>107.6</v>
      </c>
      <c r="N345" s="41">
        <v>107.5</v>
      </c>
      <c r="O345" s="41">
        <v>107</v>
      </c>
      <c r="P345" s="41">
        <v>108.9</v>
      </c>
      <c r="Q345" s="41">
        <v>108.4</v>
      </c>
      <c r="R345" s="41">
        <v>109.9</v>
      </c>
      <c r="S345" s="41">
        <v>110</v>
      </c>
      <c r="T345" s="41">
        <v>113.7</v>
      </c>
      <c r="U345" s="41">
        <v>112.4</v>
      </c>
      <c r="V345" s="41">
        <v>113.7</v>
      </c>
      <c r="W345" s="41">
        <v>117.5</v>
      </c>
      <c r="X345" s="41">
        <v>117</v>
      </c>
      <c r="Y345" s="41">
        <v>115.5</v>
      </c>
      <c r="Z345" s="41">
        <v>114.4</v>
      </c>
      <c r="AA345" s="41">
        <v>113.9</v>
      </c>
      <c r="AB345" s="41">
        <v>115.7</v>
      </c>
      <c r="AC345" s="41">
        <v>114</v>
      </c>
      <c r="AD345" s="41">
        <v>116.3</v>
      </c>
      <c r="AE345" s="41">
        <v>118.7</v>
      </c>
      <c r="AF345" s="41">
        <v>120.9</v>
      </c>
      <c r="AG345" s="41">
        <v>119.2</v>
      </c>
      <c r="AH345" s="41">
        <v>120.4</v>
      </c>
      <c r="AI345" s="41">
        <v>122.3</v>
      </c>
      <c r="AJ345" s="41">
        <v>124</v>
      </c>
      <c r="AK345" s="41">
        <v>121.1</v>
      </c>
      <c r="AL345" s="41">
        <v>121.1</v>
      </c>
      <c r="AM345" s="41">
        <v>121.7</v>
      </c>
      <c r="AN345" s="41">
        <v>121.1</v>
      </c>
      <c r="AO345" s="41">
        <v>120.6</v>
      </c>
      <c r="AP345" s="41">
        <v>122.2</v>
      </c>
      <c r="AQ345" s="41">
        <v>120.3</v>
      </c>
      <c r="AR345" s="41">
        <v>121.1</v>
      </c>
      <c r="AS345" s="41">
        <v>121.6</v>
      </c>
      <c r="AT345" s="41">
        <v>122.3</v>
      </c>
      <c r="AU345" s="41">
        <v>122.2</v>
      </c>
      <c r="AV345" s="41">
        <v>126.3</v>
      </c>
      <c r="AW345" s="41">
        <v>126.5</v>
      </c>
      <c r="AX345" s="41">
        <v>124.8</v>
      </c>
      <c r="AY345" s="41">
        <v>124.5</v>
      </c>
      <c r="AZ345" s="41">
        <v>126.8</v>
      </c>
      <c r="BA345" s="41">
        <v>126.6</v>
      </c>
      <c r="BB345" s="41">
        <v>125.8</v>
      </c>
      <c r="BC345" s="41">
        <v>131.4</v>
      </c>
      <c r="BD345" s="41">
        <v>131.69999999999999</v>
      </c>
      <c r="BE345" s="41">
        <v>136.4</v>
      </c>
      <c r="BF345" s="41">
        <v>132.5</v>
      </c>
      <c r="BG345" s="41">
        <v>134.5</v>
      </c>
      <c r="BH345" s="41">
        <v>136.1</v>
      </c>
      <c r="BI345" s="41">
        <v>139.69999999999999</v>
      </c>
      <c r="BJ345" s="41">
        <v>138.9</v>
      </c>
      <c r="BK345" s="41">
        <v>138.4</v>
      </c>
      <c r="BL345" s="41">
        <v>131.5</v>
      </c>
      <c r="BM345" s="41">
        <v>130.19999999999999</v>
      </c>
      <c r="BN345" s="41">
        <v>135</v>
      </c>
      <c r="BO345" s="41">
        <v>134.80000000000001</v>
      </c>
      <c r="BP345" s="41">
        <v>136.30000000000001</v>
      </c>
      <c r="BQ345" s="41">
        <v>135.1</v>
      </c>
      <c r="BR345" s="41">
        <v>136.69999999999999</v>
      </c>
      <c r="BS345" s="41">
        <v>136.80000000000001</v>
      </c>
      <c r="BT345" s="41">
        <v>135.80000000000001</v>
      </c>
      <c r="BU345" s="41">
        <v>136</v>
      </c>
      <c r="BV345" s="41">
        <v>135.19999999999999</v>
      </c>
      <c r="BW345" s="41">
        <v>135.19999999999999</v>
      </c>
      <c r="BX345" s="41">
        <v>134.4</v>
      </c>
      <c r="BY345" s="41">
        <v>133.69999999999999</v>
      </c>
      <c r="BZ345" s="41">
        <v>135.80000000000001</v>
      </c>
      <c r="CA345" s="41">
        <v>139.4</v>
      </c>
      <c r="CB345" s="41">
        <v>140.30000000000001</v>
      </c>
      <c r="CC345" s="41">
        <v>142.30000000000001</v>
      </c>
      <c r="CD345" s="41">
        <v>143.9</v>
      </c>
      <c r="CE345" s="41">
        <v>144.30000000000001</v>
      </c>
      <c r="CF345" s="41">
        <v>143.9</v>
      </c>
      <c r="CG345" s="41">
        <v>145.9</v>
      </c>
      <c r="CH345" s="41">
        <v>145.9</v>
      </c>
      <c r="CI345" s="41">
        <v>145.19999999999999</v>
      </c>
      <c r="CJ345" s="41">
        <v>144.6</v>
      </c>
      <c r="CK345" s="41">
        <v>143.9</v>
      </c>
      <c r="CL345" s="41">
        <v>146</v>
      </c>
    </row>
    <row r="346" spans="1:90" x14ac:dyDescent="0.25">
      <c r="A346" s="38" t="s">
        <v>2289</v>
      </c>
      <c r="B346" s="38" t="s">
        <v>2290</v>
      </c>
      <c r="C346" s="39">
        <v>0.15075</v>
      </c>
      <c r="D346" s="41">
        <v>103</v>
      </c>
      <c r="E346" s="41">
        <v>106.3</v>
      </c>
      <c r="F346" s="41">
        <v>103.2</v>
      </c>
      <c r="G346" s="41">
        <v>106.7</v>
      </c>
      <c r="H346" s="41">
        <v>106.7</v>
      </c>
      <c r="I346" s="41">
        <v>106.5</v>
      </c>
      <c r="J346" s="41">
        <v>105.1</v>
      </c>
      <c r="K346" s="41">
        <v>105.1</v>
      </c>
      <c r="L346" s="41">
        <v>103.4</v>
      </c>
      <c r="M346" s="41">
        <v>103.8</v>
      </c>
      <c r="N346" s="41">
        <v>103</v>
      </c>
      <c r="O346" s="41">
        <v>103.8</v>
      </c>
      <c r="P346" s="41">
        <v>106.2</v>
      </c>
      <c r="Q346" s="41">
        <v>105.5</v>
      </c>
      <c r="R346" s="41">
        <v>108.7</v>
      </c>
      <c r="S346" s="41">
        <v>105.4</v>
      </c>
      <c r="T346" s="41">
        <v>108.5</v>
      </c>
      <c r="U346" s="41">
        <v>108.7</v>
      </c>
      <c r="V346" s="41">
        <v>108.8</v>
      </c>
      <c r="W346" s="41">
        <v>113.5</v>
      </c>
      <c r="X346" s="41">
        <v>114.3</v>
      </c>
      <c r="Y346" s="41">
        <v>112.4</v>
      </c>
      <c r="Z346" s="41">
        <v>112.1</v>
      </c>
      <c r="AA346" s="41">
        <v>110.3</v>
      </c>
      <c r="AB346" s="41">
        <v>113.7</v>
      </c>
      <c r="AC346" s="41">
        <v>109.9</v>
      </c>
      <c r="AD346" s="41">
        <v>116.2</v>
      </c>
      <c r="AE346" s="41">
        <v>118.6</v>
      </c>
      <c r="AF346" s="41">
        <v>122.6</v>
      </c>
      <c r="AG346" s="41">
        <v>118.2</v>
      </c>
      <c r="AH346" s="41">
        <v>121.1</v>
      </c>
      <c r="AI346" s="41">
        <v>124.7</v>
      </c>
      <c r="AJ346" s="41">
        <v>125.4</v>
      </c>
      <c r="AK346" s="41">
        <v>119.6</v>
      </c>
      <c r="AL346" s="41">
        <v>120.2</v>
      </c>
      <c r="AM346" s="41">
        <v>121</v>
      </c>
      <c r="AN346" s="41">
        <v>117.9</v>
      </c>
      <c r="AO346" s="41">
        <v>116.6</v>
      </c>
      <c r="AP346" s="41">
        <v>121</v>
      </c>
      <c r="AQ346" s="41">
        <v>116.3</v>
      </c>
      <c r="AR346" s="41">
        <v>116.5</v>
      </c>
      <c r="AS346" s="41">
        <v>116.8</v>
      </c>
      <c r="AT346" s="41">
        <v>116.9</v>
      </c>
      <c r="AU346" s="41">
        <v>116.7</v>
      </c>
      <c r="AV346" s="41">
        <v>127.6</v>
      </c>
      <c r="AW346" s="41">
        <v>128.5</v>
      </c>
      <c r="AX346" s="41">
        <v>123.8</v>
      </c>
      <c r="AY346" s="41">
        <v>121.8</v>
      </c>
      <c r="AZ346" s="41">
        <v>115.2</v>
      </c>
      <c r="BA346" s="41">
        <v>122.3</v>
      </c>
      <c r="BB346" s="41">
        <v>121.5</v>
      </c>
      <c r="BC346" s="41">
        <v>123.4</v>
      </c>
      <c r="BD346" s="41">
        <v>122.9</v>
      </c>
      <c r="BE346" s="41">
        <v>124.7</v>
      </c>
      <c r="BF346" s="41">
        <v>120.7</v>
      </c>
      <c r="BG346" s="41">
        <v>125.2</v>
      </c>
      <c r="BH346" s="41">
        <v>129.30000000000001</v>
      </c>
      <c r="BI346" s="41">
        <v>135.30000000000001</v>
      </c>
      <c r="BJ346" s="41">
        <v>133.1</v>
      </c>
      <c r="BK346" s="41">
        <v>131.80000000000001</v>
      </c>
      <c r="BL346" s="41">
        <v>122.8</v>
      </c>
      <c r="BM346" s="41">
        <v>119</v>
      </c>
      <c r="BN346" s="41">
        <v>130</v>
      </c>
      <c r="BO346" s="41">
        <v>133.9</v>
      </c>
      <c r="BP346" s="41">
        <v>137.5</v>
      </c>
      <c r="BQ346" s="41">
        <v>135.1</v>
      </c>
      <c r="BR346" s="41">
        <v>139.30000000000001</v>
      </c>
      <c r="BS346" s="41">
        <v>139.6</v>
      </c>
      <c r="BT346" s="41">
        <v>136.80000000000001</v>
      </c>
      <c r="BU346" s="41">
        <v>137.5</v>
      </c>
      <c r="BV346" s="41">
        <v>135.4</v>
      </c>
      <c r="BW346" s="41">
        <v>135.19999999999999</v>
      </c>
      <c r="BX346" s="41">
        <v>130.80000000000001</v>
      </c>
      <c r="BY346" s="41">
        <v>128.30000000000001</v>
      </c>
      <c r="BZ346" s="41">
        <v>133.4</v>
      </c>
      <c r="CA346" s="41">
        <v>134.30000000000001</v>
      </c>
      <c r="CB346" s="41">
        <v>139.19999999999999</v>
      </c>
      <c r="CC346" s="41">
        <v>142.80000000000001</v>
      </c>
      <c r="CD346" s="41">
        <v>144.80000000000001</v>
      </c>
      <c r="CE346" s="41">
        <v>145.9</v>
      </c>
      <c r="CF346" s="41">
        <v>144.30000000000001</v>
      </c>
      <c r="CG346" s="41">
        <v>149.5</v>
      </c>
      <c r="CH346" s="41">
        <v>148.1</v>
      </c>
      <c r="CI346" s="41">
        <v>144.80000000000001</v>
      </c>
      <c r="CJ346" s="41">
        <v>145.69999999999999</v>
      </c>
      <c r="CK346" s="41">
        <v>145.80000000000001</v>
      </c>
      <c r="CL346" s="41">
        <v>150.69999999999999</v>
      </c>
    </row>
    <row r="347" spans="1:90" x14ac:dyDescent="0.25">
      <c r="A347" s="38" t="s">
        <v>2291</v>
      </c>
      <c r="B347" s="38" t="s">
        <v>2292</v>
      </c>
      <c r="C347" s="39">
        <v>0.12214</v>
      </c>
      <c r="D347" s="41">
        <v>100.6</v>
      </c>
      <c r="E347" s="41">
        <v>101</v>
      </c>
      <c r="F347" s="41">
        <v>102.1</v>
      </c>
      <c r="G347" s="41">
        <v>101.7</v>
      </c>
      <c r="H347" s="41">
        <v>102.9</v>
      </c>
      <c r="I347" s="41">
        <v>102.1</v>
      </c>
      <c r="J347" s="41">
        <v>103.7</v>
      </c>
      <c r="K347" s="41">
        <v>103.9</v>
      </c>
      <c r="L347" s="41">
        <v>104.3</v>
      </c>
      <c r="M347" s="41">
        <v>104.9</v>
      </c>
      <c r="N347" s="41">
        <v>104.4</v>
      </c>
      <c r="O347" s="41">
        <v>103.6</v>
      </c>
      <c r="P347" s="41">
        <v>106.3</v>
      </c>
      <c r="Q347" s="41">
        <v>105.3</v>
      </c>
      <c r="R347" s="41">
        <v>105.2</v>
      </c>
      <c r="S347" s="41">
        <v>106.9</v>
      </c>
      <c r="T347" s="41">
        <v>108.2</v>
      </c>
      <c r="U347" s="41">
        <v>108.1</v>
      </c>
      <c r="V347" s="41">
        <v>108.2</v>
      </c>
      <c r="W347" s="41">
        <v>110.5</v>
      </c>
      <c r="X347" s="41">
        <v>110</v>
      </c>
      <c r="Y347" s="41">
        <v>109.1</v>
      </c>
      <c r="Z347" s="41">
        <v>108.4</v>
      </c>
      <c r="AA347" s="41">
        <v>109</v>
      </c>
      <c r="AB347" s="41">
        <v>112</v>
      </c>
      <c r="AC347" s="41">
        <v>112.4</v>
      </c>
      <c r="AD347" s="41">
        <v>112</v>
      </c>
      <c r="AE347" s="41">
        <v>113.1</v>
      </c>
      <c r="AF347" s="41">
        <v>114</v>
      </c>
      <c r="AG347" s="41">
        <v>113.4</v>
      </c>
      <c r="AH347" s="41">
        <v>112.9</v>
      </c>
      <c r="AI347" s="41">
        <v>112.6</v>
      </c>
      <c r="AJ347" s="41">
        <v>113.8</v>
      </c>
      <c r="AK347" s="41">
        <v>113.7</v>
      </c>
      <c r="AL347" s="41">
        <v>114.2</v>
      </c>
      <c r="AM347" s="41">
        <v>114.6</v>
      </c>
      <c r="AN347" s="41">
        <v>115.2</v>
      </c>
      <c r="AO347" s="41">
        <v>115.2</v>
      </c>
      <c r="AP347" s="41">
        <v>115.2</v>
      </c>
      <c r="AQ347" s="41">
        <v>115.2</v>
      </c>
      <c r="AR347" s="41">
        <v>115.2</v>
      </c>
      <c r="AS347" s="41">
        <v>115.2</v>
      </c>
      <c r="AT347" s="41">
        <v>115.2</v>
      </c>
      <c r="AU347" s="41">
        <v>115.2</v>
      </c>
      <c r="AV347" s="41">
        <v>115.2</v>
      </c>
      <c r="AW347" s="41">
        <v>115.2</v>
      </c>
      <c r="AX347" s="41">
        <v>115.2</v>
      </c>
      <c r="AY347" s="41">
        <v>116</v>
      </c>
      <c r="AZ347" s="41">
        <v>114.2</v>
      </c>
      <c r="BA347" s="41">
        <v>112.9</v>
      </c>
      <c r="BB347" s="41">
        <v>113.2</v>
      </c>
      <c r="BC347" s="41">
        <v>120.4</v>
      </c>
      <c r="BD347" s="41">
        <v>121.9</v>
      </c>
      <c r="BE347" s="41">
        <v>126.5</v>
      </c>
      <c r="BF347" s="41">
        <v>118</v>
      </c>
      <c r="BG347" s="41">
        <v>119</v>
      </c>
      <c r="BH347" s="41">
        <v>117.7</v>
      </c>
      <c r="BI347" s="41">
        <v>119.2</v>
      </c>
      <c r="BJ347" s="41">
        <v>122.5</v>
      </c>
      <c r="BK347" s="41">
        <v>124.8</v>
      </c>
      <c r="BL347" s="41">
        <v>123.3</v>
      </c>
      <c r="BM347" s="41">
        <v>124.6</v>
      </c>
      <c r="BN347" s="41">
        <v>126.9</v>
      </c>
      <c r="BO347" s="41">
        <v>122</v>
      </c>
      <c r="BP347" s="41">
        <v>123.2</v>
      </c>
      <c r="BQ347" s="41">
        <v>122.1</v>
      </c>
      <c r="BR347" s="41">
        <v>122.1</v>
      </c>
      <c r="BS347" s="41">
        <v>122.1</v>
      </c>
      <c r="BT347" s="41">
        <v>122.1</v>
      </c>
      <c r="BU347" s="41">
        <v>122.1</v>
      </c>
      <c r="BV347" s="41">
        <v>122.1</v>
      </c>
      <c r="BW347" s="41">
        <v>122.1</v>
      </c>
      <c r="BX347" s="41">
        <v>120.3</v>
      </c>
      <c r="BY347" s="41">
        <v>119.8</v>
      </c>
      <c r="BZ347" s="41">
        <v>118.6</v>
      </c>
      <c r="CA347" s="41">
        <v>124.3</v>
      </c>
      <c r="CB347" s="41">
        <v>126.5</v>
      </c>
      <c r="CC347" s="41">
        <v>128.9</v>
      </c>
      <c r="CD347" s="41">
        <v>131.19999999999999</v>
      </c>
      <c r="CE347" s="41">
        <v>128.80000000000001</v>
      </c>
      <c r="CF347" s="41">
        <v>128.1</v>
      </c>
      <c r="CG347" s="41">
        <v>128.5</v>
      </c>
      <c r="CH347" s="41">
        <v>129.4</v>
      </c>
      <c r="CI347" s="41">
        <v>131</v>
      </c>
      <c r="CJ347" s="41">
        <v>128</v>
      </c>
      <c r="CK347" s="41">
        <v>126.9</v>
      </c>
      <c r="CL347" s="41">
        <v>126.4</v>
      </c>
    </row>
    <row r="348" spans="1:90" x14ac:dyDescent="0.25">
      <c r="A348" s="38" t="s">
        <v>2293</v>
      </c>
      <c r="B348" s="38" t="s">
        <v>2294</v>
      </c>
      <c r="C348" s="39">
        <v>2.5780000000000001E-2</v>
      </c>
      <c r="D348" s="41">
        <v>98.1</v>
      </c>
      <c r="E348" s="41">
        <v>100.9</v>
      </c>
      <c r="F348" s="41">
        <v>114.2</v>
      </c>
      <c r="G348" s="41">
        <v>104.6</v>
      </c>
      <c r="H348" s="41">
        <v>126.2</v>
      </c>
      <c r="I348" s="41">
        <v>144.30000000000001</v>
      </c>
      <c r="J348" s="41">
        <v>138.1</v>
      </c>
      <c r="K348" s="41">
        <v>135</v>
      </c>
      <c r="L348" s="41">
        <v>136</v>
      </c>
      <c r="M348" s="41">
        <v>136</v>
      </c>
      <c r="N348" s="41">
        <v>134.4</v>
      </c>
      <c r="O348" s="41">
        <v>125.8</v>
      </c>
      <c r="P348" s="41">
        <v>123.8</v>
      </c>
      <c r="Q348" s="41">
        <v>124.7</v>
      </c>
      <c r="R348" s="41">
        <v>129.9</v>
      </c>
      <c r="S348" s="41">
        <v>132.19999999999999</v>
      </c>
      <c r="T348" s="41">
        <v>167</v>
      </c>
      <c r="U348" s="41">
        <v>145.30000000000001</v>
      </c>
      <c r="V348" s="41">
        <v>157.69999999999999</v>
      </c>
      <c r="W348" s="41">
        <v>178.9</v>
      </c>
      <c r="X348" s="41">
        <v>167.8</v>
      </c>
      <c r="Y348" s="41">
        <v>159.1</v>
      </c>
      <c r="Z348" s="41">
        <v>147.30000000000001</v>
      </c>
      <c r="AA348" s="41">
        <v>146.5</v>
      </c>
      <c r="AB348" s="41">
        <v>139.9</v>
      </c>
      <c r="AC348" s="41">
        <v>133.80000000000001</v>
      </c>
      <c r="AD348" s="41">
        <v>133</v>
      </c>
      <c r="AE348" s="41">
        <v>141.19999999999999</v>
      </c>
      <c r="AF348" s="41">
        <v>146</v>
      </c>
      <c r="AG348" s="41">
        <v>145.5</v>
      </c>
      <c r="AH348" s="41">
        <v>149.9</v>
      </c>
      <c r="AI348" s="41">
        <v>158.80000000000001</v>
      </c>
      <c r="AJ348" s="41">
        <v>176</v>
      </c>
      <c r="AK348" s="41">
        <v>160.30000000000001</v>
      </c>
      <c r="AL348" s="41">
        <v>154.30000000000001</v>
      </c>
      <c r="AM348" s="41">
        <v>156.9</v>
      </c>
      <c r="AN348" s="41">
        <v>157.30000000000001</v>
      </c>
      <c r="AO348" s="41">
        <v>157.30000000000001</v>
      </c>
      <c r="AP348" s="41">
        <v>157.30000000000001</v>
      </c>
      <c r="AQ348" s="41">
        <v>157.30000000000001</v>
      </c>
      <c r="AR348" s="41">
        <v>165</v>
      </c>
      <c r="AS348" s="41">
        <v>165</v>
      </c>
      <c r="AT348" s="41">
        <v>165</v>
      </c>
      <c r="AU348" s="41">
        <v>165</v>
      </c>
      <c r="AV348" s="41">
        <v>165</v>
      </c>
      <c r="AW348" s="41">
        <v>165</v>
      </c>
      <c r="AX348" s="41">
        <v>165</v>
      </c>
      <c r="AY348" s="41">
        <v>165</v>
      </c>
      <c r="AZ348" s="41">
        <v>204.3</v>
      </c>
      <c r="BA348" s="41">
        <v>199.2</v>
      </c>
      <c r="BB348" s="41">
        <v>196.8</v>
      </c>
      <c r="BC348" s="41">
        <v>207.5</v>
      </c>
      <c r="BD348" s="41">
        <v>201.9</v>
      </c>
      <c r="BE348" s="41">
        <v>202.5</v>
      </c>
      <c r="BF348" s="41">
        <v>205.4</v>
      </c>
      <c r="BG348" s="41">
        <v>207.4</v>
      </c>
      <c r="BH348" s="41">
        <v>208.1</v>
      </c>
      <c r="BI348" s="41">
        <v>211.5</v>
      </c>
      <c r="BJ348" s="41">
        <v>226.4</v>
      </c>
      <c r="BK348" s="41">
        <v>211.2</v>
      </c>
      <c r="BL348" s="41">
        <v>178.7</v>
      </c>
      <c r="BM348" s="41">
        <v>176.3</v>
      </c>
      <c r="BN348" s="41">
        <v>176.3</v>
      </c>
      <c r="BO348" s="41">
        <v>181.2</v>
      </c>
      <c r="BP348" s="41">
        <v>179.6</v>
      </c>
      <c r="BQ348" s="41">
        <v>179.2</v>
      </c>
      <c r="BR348" s="41">
        <v>179.2</v>
      </c>
      <c r="BS348" s="41">
        <v>179.2</v>
      </c>
      <c r="BT348" s="41">
        <v>179.2</v>
      </c>
      <c r="BU348" s="41">
        <v>179.2</v>
      </c>
      <c r="BV348" s="41">
        <v>179.2</v>
      </c>
      <c r="BW348" s="41">
        <v>179.2</v>
      </c>
      <c r="BX348" s="41">
        <v>177.5</v>
      </c>
      <c r="BY348" s="41">
        <v>179.1</v>
      </c>
      <c r="BZ348" s="41">
        <v>178.8</v>
      </c>
      <c r="CA348" s="41">
        <v>179.9</v>
      </c>
      <c r="CB348" s="41">
        <v>183.8</v>
      </c>
      <c r="CC348" s="41">
        <v>182.6</v>
      </c>
      <c r="CD348" s="41">
        <v>182</v>
      </c>
      <c r="CE348" s="41">
        <v>182.2</v>
      </c>
      <c r="CF348" s="41">
        <v>186.5</v>
      </c>
      <c r="CG348" s="41">
        <v>186.7</v>
      </c>
      <c r="CH348" s="41">
        <v>191.1</v>
      </c>
      <c r="CI348" s="41">
        <v>191.7</v>
      </c>
      <c r="CJ348" s="41">
        <v>191.3</v>
      </c>
      <c r="CK348" s="41">
        <v>189.6</v>
      </c>
      <c r="CL348" s="41">
        <v>185.8</v>
      </c>
    </row>
    <row r="349" spans="1:90" x14ac:dyDescent="0.25">
      <c r="A349" s="38" t="s">
        <v>2295</v>
      </c>
      <c r="B349" s="38" t="s">
        <v>2296</v>
      </c>
      <c r="C349" s="39">
        <v>1.555E-2</v>
      </c>
      <c r="D349" s="41">
        <v>100</v>
      </c>
      <c r="E349" s="41">
        <v>100</v>
      </c>
      <c r="F349" s="41">
        <v>100</v>
      </c>
      <c r="G349" s="41">
        <v>104.3</v>
      </c>
      <c r="H349" s="41">
        <v>104.3</v>
      </c>
      <c r="I349" s="41">
        <v>104.3</v>
      </c>
      <c r="J349" s="41">
        <v>104.3</v>
      </c>
      <c r="K349" s="41">
        <v>104.5</v>
      </c>
      <c r="L349" s="41">
        <v>104.5</v>
      </c>
      <c r="M349" s="41">
        <v>104.9</v>
      </c>
      <c r="N349" s="41">
        <v>104.9</v>
      </c>
      <c r="O349" s="41">
        <v>104.9</v>
      </c>
      <c r="P349" s="41">
        <v>104.9</v>
      </c>
      <c r="Q349" s="41">
        <v>104.9</v>
      </c>
      <c r="R349" s="41">
        <v>105.2</v>
      </c>
      <c r="S349" s="41">
        <v>106.8</v>
      </c>
      <c r="T349" s="41">
        <v>106.8</v>
      </c>
      <c r="U349" s="41">
        <v>106.8</v>
      </c>
      <c r="V349" s="41">
        <v>106.8</v>
      </c>
      <c r="W349" s="41">
        <v>106.8</v>
      </c>
      <c r="X349" s="41">
        <v>108.1</v>
      </c>
      <c r="Y349" s="41">
        <v>110.5</v>
      </c>
      <c r="Z349" s="41">
        <v>110.5</v>
      </c>
      <c r="AA349" s="41">
        <v>110.5</v>
      </c>
      <c r="AB349" s="41">
        <v>110.5</v>
      </c>
      <c r="AC349" s="41">
        <v>110.5</v>
      </c>
      <c r="AD349" s="41">
        <v>112.8</v>
      </c>
      <c r="AE349" s="41">
        <v>121</v>
      </c>
      <c r="AF349" s="41">
        <v>126.3</v>
      </c>
      <c r="AG349" s="41">
        <v>127.3</v>
      </c>
      <c r="AH349" s="41">
        <v>128.9</v>
      </c>
      <c r="AI349" s="41">
        <v>128.9</v>
      </c>
      <c r="AJ349" s="41">
        <v>128.9</v>
      </c>
      <c r="AK349" s="41">
        <v>135.30000000000001</v>
      </c>
      <c r="AL349" s="41">
        <v>135.30000000000001</v>
      </c>
      <c r="AM349" s="41">
        <v>134.6</v>
      </c>
      <c r="AN349" s="41">
        <v>134.6</v>
      </c>
      <c r="AO349" s="41">
        <v>134.6</v>
      </c>
      <c r="AP349" s="41">
        <v>134.19999999999999</v>
      </c>
      <c r="AQ349" s="41">
        <v>127.6</v>
      </c>
      <c r="AR349" s="41">
        <v>127.6</v>
      </c>
      <c r="AS349" s="41">
        <v>127.6</v>
      </c>
      <c r="AT349" s="41">
        <v>127.6</v>
      </c>
      <c r="AU349" s="41">
        <v>127.6</v>
      </c>
      <c r="AV349" s="41">
        <v>129.6</v>
      </c>
      <c r="AW349" s="41">
        <v>127.5</v>
      </c>
      <c r="AX349" s="41">
        <v>127.5</v>
      </c>
      <c r="AY349" s="41">
        <v>127.5</v>
      </c>
      <c r="AZ349" s="41">
        <v>129.1</v>
      </c>
      <c r="BA349" s="41">
        <v>129.1</v>
      </c>
      <c r="BB349" s="41">
        <v>129</v>
      </c>
      <c r="BC349" s="41">
        <v>129.5</v>
      </c>
      <c r="BD349" s="41">
        <v>129.80000000000001</v>
      </c>
      <c r="BE349" s="41">
        <v>128.69999999999999</v>
      </c>
      <c r="BF349" s="41">
        <v>129.6</v>
      </c>
      <c r="BG349" s="41">
        <v>133.69999999999999</v>
      </c>
      <c r="BH349" s="41">
        <v>134.69999999999999</v>
      </c>
      <c r="BI349" s="41">
        <v>134.6</v>
      </c>
      <c r="BJ349" s="41">
        <v>134.5</v>
      </c>
      <c r="BK349" s="41">
        <v>132.5</v>
      </c>
      <c r="BL349" s="41">
        <v>127.9</v>
      </c>
      <c r="BM349" s="41">
        <v>127.8</v>
      </c>
      <c r="BN349" s="41">
        <v>125.3</v>
      </c>
      <c r="BO349" s="41">
        <v>116</v>
      </c>
      <c r="BP349" s="41">
        <v>117.5</v>
      </c>
      <c r="BQ349" s="41">
        <v>120.8</v>
      </c>
      <c r="BR349" s="41">
        <v>120.8</v>
      </c>
      <c r="BS349" s="41">
        <v>120.8</v>
      </c>
      <c r="BT349" s="41">
        <v>120.8</v>
      </c>
      <c r="BU349" s="41">
        <v>120.8</v>
      </c>
      <c r="BV349" s="41">
        <v>120.8</v>
      </c>
      <c r="BW349" s="41">
        <v>120.8</v>
      </c>
      <c r="BX349" s="41">
        <v>127.2</v>
      </c>
      <c r="BY349" s="41">
        <v>126.3</v>
      </c>
      <c r="BZ349" s="41">
        <v>128.19999999999999</v>
      </c>
      <c r="CA349" s="41">
        <v>132.69999999999999</v>
      </c>
      <c r="CB349" s="41">
        <v>133.80000000000001</v>
      </c>
      <c r="CC349" s="41">
        <v>135.80000000000001</v>
      </c>
      <c r="CD349" s="41">
        <v>136.1</v>
      </c>
      <c r="CE349" s="41">
        <v>137.19999999999999</v>
      </c>
      <c r="CF349" s="41">
        <v>135.80000000000001</v>
      </c>
      <c r="CG349" s="41">
        <v>132.5</v>
      </c>
      <c r="CH349" s="41">
        <v>132</v>
      </c>
      <c r="CI349" s="41">
        <v>132.6</v>
      </c>
      <c r="CJ349" s="41">
        <v>132.30000000000001</v>
      </c>
      <c r="CK349" s="41">
        <v>132.19999999999999</v>
      </c>
      <c r="CL349" s="41">
        <v>133.6</v>
      </c>
    </row>
    <row r="350" spans="1:90" x14ac:dyDescent="0.25">
      <c r="A350" s="38" t="s">
        <v>2297</v>
      </c>
      <c r="B350" s="38" t="s">
        <v>2298</v>
      </c>
      <c r="C350" s="39">
        <v>9.486E-2</v>
      </c>
      <c r="D350" s="41">
        <v>100.4</v>
      </c>
      <c r="E350" s="41">
        <v>100.4</v>
      </c>
      <c r="F350" s="41">
        <v>100.4</v>
      </c>
      <c r="G350" s="41">
        <v>109.7</v>
      </c>
      <c r="H350" s="41">
        <v>109.7</v>
      </c>
      <c r="I350" s="41">
        <v>109.7</v>
      </c>
      <c r="J350" s="41">
        <v>109.7</v>
      </c>
      <c r="K350" s="41">
        <v>109.8</v>
      </c>
      <c r="L350" s="41">
        <v>109.8</v>
      </c>
      <c r="M350" s="41">
        <v>109.9</v>
      </c>
      <c r="N350" s="41">
        <v>111.6</v>
      </c>
      <c r="O350" s="41">
        <v>111.6</v>
      </c>
      <c r="P350" s="41">
        <v>113</v>
      </c>
      <c r="Q350" s="41">
        <v>113</v>
      </c>
      <c r="R350" s="41">
        <v>113.1</v>
      </c>
      <c r="S350" s="41">
        <v>115.6</v>
      </c>
      <c r="T350" s="41">
        <v>115.6</v>
      </c>
      <c r="U350" s="41">
        <v>115.9</v>
      </c>
      <c r="V350" s="41">
        <v>117.7</v>
      </c>
      <c r="W350" s="41">
        <v>117.9</v>
      </c>
      <c r="X350" s="41">
        <v>117.9</v>
      </c>
      <c r="Y350" s="41">
        <v>117.9</v>
      </c>
      <c r="Z350" s="41">
        <v>117.8</v>
      </c>
      <c r="AA350" s="41">
        <v>117.8</v>
      </c>
      <c r="AB350" s="41">
        <v>117.8</v>
      </c>
      <c r="AC350" s="41">
        <v>117.8</v>
      </c>
      <c r="AD350" s="41">
        <v>118</v>
      </c>
      <c r="AE350" s="41">
        <v>119.6</v>
      </c>
      <c r="AF350" s="41">
        <v>119.3</v>
      </c>
      <c r="AG350" s="41">
        <v>119.4</v>
      </c>
      <c r="AH350" s="41">
        <v>119.6</v>
      </c>
      <c r="AI350" s="41">
        <v>119.8</v>
      </c>
      <c r="AJ350" s="41">
        <v>119.9</v>
      </c>
      <c r="AK350" s="41">
        <v>120</v>
      </c>
      <c r="AL350" s="41">
        <v>120.1</v>
      </c>
      <c r="AM350" s="41">
        <v>120.1</v>
      </c>
      <c r="AN350" s="41">
        <v>121.6</v>
      </c>
      <c r="AO350" s="41">
        <v>121.5</v>
      </c>
      <c r="AP350" s="41">
        <v>121.7</v>
      </c>
      <c r="AQ350" s="41">
        <v>121.7</v>
      </c>
      <c r="AR350" s="41">
        <v>122.9</v>
      </c>
      <c r="AS350" s="41">
        <v>124.5</v>
      </c>
      <c r="AT350" s="41">
        <v>127.4</v>
      </c>
      <c r="AU350" s="41">
        <v>127.4</v>
      </c>
      <c r="AV350" s="41">
        <v>127.4</v>
      </c>
      <c r="AW350" s="41">
        <v>127.4</v>
      </c>
      <c r="AX350" s="41">
        <v>127.4</v>
      </c>
      <c r="AY350" s="41">
        <v>128.19999999999999</v>
      </c>
      <c r="AZ350" s="41">
        <v>139.80000000000001</v>
      </c>
      <c r="BA350" s="41">
        <v>131</v>
      </c>
      <c r="BB350" s="41">
        <v>129.1</v>
      </c>
      <c r="BC350" s="41">
        <v>137.6</v>
      </c>
      <c r="BD350" s="41">
        <v>139.69999999999999</v>
      </c>
      <c r="BE350" s="41">
        <v>151.19999999999999</v>
      </c>
      <c r="BF350" s="41">
        <v>150.80000000000001</v>
      </c>
      <c r="BG350" s="41">
        <v>149.5</v>
      </c>
      <c r="BH350" s="41">
        <v>151.4</v>
      </c>
      <c r="BI350" s="41">
        <v>154.4</v>
      </c>
      <c r="BJ350" s="41">
        <v>146.30000000000001</v>
      </c>
      <c r="BK350" s="41">
        <v>147.9</v>
      </c>
      <c r="BL350" s="41">
        <v>143.80000000000001</v>
      </c>
      <c r="BM350" s="41">
        <v>142.9</v>
      </c>
      <c r="BN350" s="41">
        <v>143.9</v>
      </c>
      <c r="BO350" s="41">
        <v>142.9</v>
      </c>
      <c r="BP350" s="41">
        <v>142.4</v>
      </c>
      <c r="BQ350" s="41">
        <v>142.4</v>
      </c>
      <c r="BR350" s="41">
        <v>142.4</v>
      </c>
      <c r="BS350" s="41">
        <v>142.4</v>
      </c>
      <c r="BT350" s="41">
        <v>142.4</v>
      </c>
      <c r="BU350" s="41">
        <v>142.4</v>
      </c>
      <c r="BV350" s="41">
        <v>142.4</v>
      </c>
      <c r="BW350" s="41">
        <v>142.5</v>
      </c>
      <c r="BX350" s="41">
        <v>147.69999999999999</v>
      </c>
      <c r="BY350" s="41">
        <v>148.9</v>
      </c>
      <c r="BZ350" s="41">
        <v>151.6</v>
      </c>
      <c r="CA350" s="41">
        <v>156.80000000000001</v>
      </c>
      <c r="CB350" s="41">
        <v>148.9</v>
      </c>
      <c r="CC350" s="41">
        <v>148.9</v>
      </c>
      <c r="CD350" s="41">
        <v>149.6</v>
      </c>
      <c r="CE350" s="41">
        <v>152.80000000000001</v>
      </c>
      <c r="CF350" s="41">
        <v>153.6</v>
      </c>
      <c r="CG350" s="41">
        <v>153.6</v>
      </c>
      <c r="CH350" s="41">
        <v>153.5</v>
      </c>
      <c r="CI350" s="41">
        <v>153.6</v>
      </c>
      <c r="CJ350" s="41">
        <v>153.30000000000001</v>
      </c>
      <c r="CK350" s="41">
        <v>152.30000000000001</v>
      </c>
      <c r="CL350" s="41">
        <v>154.80000000000001</v>
      </c>
    </row>
    <row r="351" spans="1:90" x14ac:dyDescent="0.25">
      <c r="A351" s="38" t="s">
        <v>2299</v>
      </c>
      <c r="B351" s="38" t="s">
        <v>2300</v>
      </c>
      <c r="C351" s="39">
        <v>0.20276</v>
      </c>
      <c r="D351" s="41">
        <v>101.2</v>
      </c>
      <c r="E351" s="41">
        <v>101</v>
      </c>
      <c r="F351" s="41">
        <v>99.9</v>
      </c>
      <c r="G351" s="41">
        <v>99.7</v>
      </c>
      <c r="H351" s="41">
        <v>100</v>
      </c>
      <c r="I351" s="41">
        <v>101.3</v>
      </c>
      <c r="J351" s="41">
        <v>102.7</v>
      </c>
      <c r="K351" s="41">
        <v>103.4</v>
      </c>
      <c r="L351" s="41">
        <v>102.2</v>
      </c>
      <c r="M351" s="41">
        <v>102.2</v>
      </c>
      <c r="N351" s="41">
        <v>102.2</v>
      </c>
      <c r="O351" s="41">
        <v>102.2</v>
      </c>
      <c r="P351" s="41">
        <v>102.9</v>
      </c>
      <c r="Q351" s="41">
        <v>103.2</v>
      </c>
      <c r="R351" s="41">
        <v>103.1</v>
      </c>
      <c r="S351" s="41">
        <v>106.1</v>
      </c>
      <c r="T351" s="41">
        <v>106.6</v>
      </c>
      <c r="U351" s="41">
        <v>107.8</v>
      </c>
      <c r="V351" s="41">
        <v>107.7</v>
      </c>
      <c r="W351" s="41">
        <v>107.9</v>
      </c>
      <c r="X351" s="41">
        <v>109</v>
      </c>
      <c r="Y351" s="41">
        <v>107</v>
      </c>
      <c r="Z351" s="41">
        <v>108.6</v>
      </c>
      <c r="AA351" s="41">
        <v>109.1</v>
      </c>
      <c r="AB351" s="41">
        <v>110.6</v>
      </c>
      <c r="AC351" s="41">
        <v>110.3</v>
      </c>
      <c r="AD351" s="41">
        <v>112.5</v>
      </c>
      <c r="AE351" s="41">
        <v>112.6</v>
      </c>
      <c r="AF351" s="41">
        <v>112.6</v>
      </c>
      <c r="AG351" s="41">
        <v>114</v>
      </c>
      <c r="AH351" s="41">
        <v>112.9</v>
      </c>
      <c r="AI351" s="41">
        <v>113.4</v>
      </c>
      <c r="AJ351" s="41">
        <v>115.3</v>
      </c>
      <c r="AK351" s="41">
        <v>113.4</v>
      </c>
      <c r="AL351" s="41">
        <v>112.4</v>
      </c>
      <c r="AM351" s="41">
        <v>114.1</v>
      </c>
      <c r="AN351" s="41">
        <v>116.3</v>
      </c>
      <c r="AO351" s="41">
        <v>114.7</v>
      </c>
      <c r="AP351" s="41">
        <v>115.7</v>
      </c>
      <c r="AQ351" s="41">
        <v>115.9</v>
      </c>
      <c r="AR351" s="41">
        <v>120.7</v>
      </c>
      <c r="AS351" s="41">
        <v>122.6</v>
      </c>
      <c r="AT351" s="41">
        <v>121.5</v>
      </c>
      <c r="AU351" s="41">
        <v>122.9</v>
      </c>
      <c r="AV351" s="41">
        <v>124.4</v>
      </c>
      <c r="AW351" s="41">
        <v>123.9</v>
      </c>
      <c r="AX351" s="41">
        <v>123.9</v>
      </c>
      <c r="AY351" s="41">
        <v>122.5</v>
      </c>
      <c r="AZ351" s="41">
        <v>118.6</v>
      </c>
      <c r="BA351" s="41">
        <v>120</v>
      </c>
      <c r="BB351" s="41">
        <v>120.4</v>
      </c>
      <c r="BC351" s="41">
        <v>124</v>
      </c>
      <c r="BD351" s="41">
        <v>124.9</v>
      </c>
      <c r="BE351" s="41">
        <v>120.1</v>
      </c>
      <c r="BF351" s="41">
        <v>125.1</v>
      </c>
      <c r="BG351" s="41">
        <v>120.8</v>
      </c>
      <c r="BH351" s="41">
        <v>117.7</v>
      </c>
      <c r="BI351" s="41">
        <v>120.8</v>
      </c>
      <c r="BJ351" s="41">
        <v>122.1</v>
      </c>
      <c r="BK351" s="41">
        <v>120.2</v>
      </c>
      <c r="BL351" s="41">
        <v>122</v>
      </c>
      <c r="BM351" s="41">
        <v>120.2</v>
      </c>
      <c r="BN351" s="41">
        <v>119</v>
      </c>
      <c r="BO351" s="41">
        <v>117.1</v>
      </c>
      <c r="BP351" s="41">
        <v>119</v>
      </c>
      <c r="BQ351" s="41">
        <v>118.4</v>
      </c>
      <c r="BR351" s="41">
        <v>118.4</v>
      </c>
      <c r="BS351" s="41">
        <v>118.4</v>
      </c>
      <c r="BT351" s="41">
        <v>118.4</v>
      </c>
      <c r="BU351" s="41">
        <v>118.4</v>
      </c>
      <c r="BV351" s="41">
        <v>118.2</v>
      </c>
      <c r="BW351" s="41">
        <v>118</v>
      </c>
      <c r="BX351" s="41">
        <v>114.9</v>
      </c>
      <c r="BY351" s="41">
        <v>117.1</v>
      </c>
      <c r="BZ351" s="41">
        <v>119.3</v>
      </c>
      <c r="CA351" s="41">
        <v>118.5</v>
      </c>
      <c r="CB351" s="41">
        <v>118.8</v>
      </c>
      <c r="CC351" s="41">
        <v>121.3</v>
      </c>
      <c r="CD351" s="41">
        <v>122.1</v>
      </c>
      <c r="CE351" s="41">
        <v>122.6</v>
      </c>
      <c r="CF351" s="41">
        <v>123.1</v>
      </c>
      <c r="CG351" s="41">
        <v>123.3</v>
      </c>
      <c r="CH351" s="41">
        <v>125.8</v>
      </c>
      <c r="CI351" s="41">
        <v>126.8</v>
      </c>
      <c r="CJ351" s="41">
        <v>126.3</v>
      </c>
      <c r="CK351" s="41">
        <v>124.9</v>
      </c>
      <c r="CL351" s="41">
        <v>125.4</v>
      </c>
    </row>
    <row r="352" spans="1:90" x14ac:dyDescent="0.25">
      <c r="A352" s="38" t="s">
        <v>2301</v>
      </c>
      <c r="B352" s="38" t="s">
        <v>2302</v>
      </c>
      <c r="C352" s="39">
        <v>0.11083</v>
      </c>
      <c r="D352" s="41">
        <v>101.7</v>
      </c>
      <c r="E352" s="41">
        <v>101.4</v>
      </c>
      <c r="F352" s="41">
        <v>99.5</v>
      </c>
      <c r="G352" s="41">
        <v>97.3</v>
      </c>
      <c r="H352" s="41">
        <v>97.8</v>
      </c>
      <c r="I352" s="41">
        <v>100.2</v>
      </c>
      <c r="J352" s="41">
        <v>102.7</v>
      </c>
      <c r="K352" s="41">
        <v>103.3</v>
      </c>
      <c r="L352" s="41">
        <v>101.1</v>
      </c>
      <c r="M352" s="41">
        <v>101.1</v>
      </c>
      <c r="N352" s="41">
        <v>101.4</v>
      </c>
      <c r="O352" s="41">
        <v>100.9</v>
      </c>
      <c r="P352" s="41">
        <v>102.3</v>
      </c>
      <c r="Q352" s="41">
        <v>102.9</v>
      </c>
      <c r="R352" s="41">
        <v>102.4</v>
      </c>
      <c r="S352" s="41">
        <v>105</v>
      </c>
      <c r="T352" s="41">
        <v>105.7</v>
      </c>
      <c r="U352" s="41">
        <v>107.6</v>
      </c>
      <c r="V352" s="41">
        <v>106.6</v>
      </c>
      <c r="W352" s="41">
        <v>106.2</v>
      </c>
      <c r="X352" s="41">
        <v>108</v>
      </c>
      <c r="Y352" s="41">
        <v>104.7</v>
      </c>
      <c r="Z352" s="41">
        <v>107.7</v>
      </c>
      <c r="AA352" s="41">
        <v>109</v>
      </c>
      <c r="AB352" s="41">
        <v>106.6</v>
      </c>
      <c r="AC352" s="41">
        <v>106.3</v>
      </c>
      <c r="AD352" s="41">
        <v>110</v>
      </c>
      <c r="AE352" s="41">
        <v>109.7</v>
      </c>
      <c r="AF352" s="41">
        <v>109.9</v>
      </c>
      <c r="AG352" s="41">
        <v>112.5</v>
      </c>
      <c r="AH352" s="41">
        <v>110.6</v>
      </c>
      <c r="AI352" s="41">
        <v>111.5</v>
      </c>
      <c r="AJ352" s="41">
        <v>115</v>
      </c>
      <c r="AK352" s="41">
        <v>111.6</v>
      </c>
      <c r="AL352" s="41">
        <v>109.8</v>
      </c>
      <c r="AM352" s="41">
        <v>112.6</v>
      </c>
      <c r="AN352" s="41">
        <v>115</v>
      </c>
      <c r="AO352" s="41">
        <v>112.7</v>
      </c>
      <c r="AP352" s="41">
        <v>113.3</v>
      </c>
      <c r="AQ352" s="41">
        <v>110.8</v>
      </c>
      <c r="AR352" s="41">
        <v>117.3</v>
      </c>
      <c r="AS352" s="41">
        <v>120.7</v>
      </c>
      <c r="AT352" s="41">
        <v>118.7</v>
      </c>
      <c r="AU352" s="41">
        <v>117.2</v>
      </c>
      <c r="AV352" s="41">
        <v>118.6</v>
      </c>
      <c r="AW352" s="41">
        <v>117.8</v>
      </c>
      <c r="AX352" s="41">
        <v>117.4</v>
      </c>
      <c r="AY352" s="41">
        <v>118.2</v>
      </c>
      <c r="AZ352" s="41">
        <v>113.7</v>
      </c>
      <c r="BA352" s="41">
        <v>113.7</v>
      </c>
      <c r="BB352" s="41">
        <v>113.8</v>
      </c>
      <c r="BC352" s="41">
        <v>118.8</v>
      </c>
      <c r="BD352" s="41">
        <v>120.5</v>
      </c>
      <c r="BE352" s="41">
        <v>112.3</v>
      </c>
      <c r="BF352" s="41">
        <v>121.2</v>
      </c>
      <c r="BG352" s="41">
        <v>113.2</v>
      </c>
      <c r="BH352" s="41">
        <v>107.6</v>
      </c>
      <c r="BI352" s="41">
        <v>113.6</v>
      </c>
      <c r="BJ352" s="41">
        <v>115.7</v>
      </c>
      <c r="BK352" s="41">
        <v>114.8</v>
      </c>
      <c r="BL352" s="41">
        <v>115.4</v>
      </c>
      <c r="BM352" s="41">
        <v>110.9</v>
      </c>
      <c r="BN352" s="41">
        <v>109.4</v>
      </c>
      <c r="BO352" s="41">
        <v>104.8</v>
      </c>
      <c r="BP352" s="41">
        <v>109</v>
      </c>
      <c r="BQ352" s="41">
        <v>109</v>
      </c>
      <c r="BR352" s="41">
        <v>109</v>
      </c>
      <c r="BS352" s="41">
        <v>109</v>
      </c>
      <c r="BT352" s="41">
        <v>109</v>
      </c>
      <c r="BU352" s="41">
        <v>109</v>
      </c>
      <c r="BV352" s="41">
        <v>109</v>
      </c>
      <c r="BW352" s="41">
        <v>109</v>
      </c>
      <c r="BX352" s="41">
        <v>107</v>
      </c>
      <c r="BY352" s="41">
        <v>110.5</v>
      </c>
      <c r="BZ352" s="41">
        <v>113.3</v>
      </c>
      <c r="CA352" s="41">
        <v>111.2</v>
      </c>
      <c r="CB352" s="41">
        <v>111.3</v>
      </c>
      <c r="CC352" s="41">
        <v>114.9</v>
      </c>
      <c r="CD352" s="41">
        <v>116.3</v>
      </c>
      <c r="CE352" s="41">
        <v>116.6</v>
      </c>
      <c r="CF352" s="41">
        <v>116.1</v>
      </c>
      <c r="CG352" s="41">
        <v>116.1</v>
      </c>
      <c r="CH352" s="41">
        <v>119.4</v>
      </c>
      <c r="CI352" s="41">
        <v>119.6</v>
      </c>
      <c r="CJ352" s="41">
        <v>118.9</v>
      </c>
      <c r="CK352" s="41">
        <v>118.2</v>
      </c>
      <c r="CL352" s="41">
        <v>118.9</v>
      </c>
    </row>
    <row r="353" spans="1:90" x14ac:dyDescent="0.25">
      <c r="A353" s="38" t="s">
        <v>2303</v>
      </c>
      <c r="B353" s="38" t="s">
        <v>2304</v>
      </c>
      <c r="C353" s="39">
        <v>2.7390000000000001E-2</v>
      </c>
      <c r="D353" s="41">
        <v>101.1</v>
      </c>
      <c r="E353" s="41">
        <v>101.1</v>
      </c>
      <c r="F353" s="41">
        <v>101.1</v>
      </c>
      <c r="G353" s="41">
        <v>102.5</v>
      </c>
      <c r="H353" s="41">
        <v>102.5</v>
      </c>
      <c r="I353" s="41">
        <v>102.5</v>
      </c>
      <c r="J353" s="41">
        <v>102.5</v>
      </c>
      <c r="K353" s="41">
        <v>102.5</v>
      </c>
      <c r="L353" s="41">
        <v>102.5</v>
      </c>
      <c r="M353" s="41">
        <v>102.5</v>
      </c>
      <c r="N353" s="41">
        <v>102.5</v>
      </c>
      <c r="O353" s="41">
        <v>102.5</v>
      </c>
      <c r="P353" s="41">
        <v>100.8</v>
      </c>
      <c r="Q353" s="41">
        <v>100.8</v>
      </c>
      <c r="R353" s="41">
        <v>100.8</v>
      </c>
      <c r="S353" s="41">
        <v>104.7</v>
      </c>
      <c r="T353" s="41">
        <v>104.7</v>
      </c>
      <c r="U353" s="41">
        <v>104.7</v>
      </c>
      <c r="V353" s="41">
        <v>104.7</v>
      </c>
      <c r="W353" s="41">
        <v>104.7</v>
      </c>
      <c r="X353" s="41">
        <v>104.7</v>
      </c>
      <c r="Y353" s="41">
        <v>104.7</v>
      </c>
      <c r="Z353" s="41">
        <v>104.7</v>
      </c>
      <c r="AA353" s="41">
        <v>104.7</v>
      </c>
      <c r="AB353" s="41">
        <v>127.4</v>
      </c>
      <c r="AC353" s="41">
        <v>127.4</v>
      </c>
      <c r="AD353" s="41">
        <v>127.4</v>
      </c>
      <c r="AE353" s="41">
        <v>126.2</v>
      </c>
      <c r="AF353" s="41">
        <v>126.2</v>
      </c>
      <c r="AG353" s="41">
        <v>126.2</v>
      </c>
      <c r="AH353" s="41">
        <v>126.2</v>
      </c>
      <c r="AI353" s="41">
        <v>126.2</v>
      </c>
      <c r="AJ353" s="41">
        <v>126.2</v>
      </c>
      <c r="AK353" s="41">
        <v>126.2</v>
      </c>
      <c r="AL353" s="41">
        <v>126.2</v>
      </c>
      <c r="AM353" s="41">
        <v>127</v>
      </c>
      <c r="AN353" s="41">
        <v>132.69999999999999</v>
      </c>
      <c r="AO353" s="41">
        <v>132.69999999999999</v>
      </c>
      <c r="AP353" s="41">
        <v>137.6</v>
      </c>
      <c r="AQ353" s="41">
        <v>141.5</v>
      </c>
      <c r="AR353" s="41">
        <v>149.80000000000001</v>
      </c>
      <c r="AS353" s="41">
        <v>150.9</v>
      </c>
      <c r="AT353" s="41">
        <v>150.9</v>
      </c>
      <c r="AU353" s="41">
        <v>150.9</v>
      </c>
      <c r="AV353" s="41">
        <v>150.9</v>
      </c>
      <c r="AW353" s="41">
        <v>150.9</v>
      </c>
      <c r="AX353" s="41">
        <v>150.9</v>
      </c>
      <c r="AY353" s="41">
        <v>150.9</v>
      </c>
      <c r="AZ353" s="41">
        <v>141.5</v>
      </c>
      <c r="BA353" s="41">
        <v>141.30000000000001</v>
      </c>
      <c r="BB353" s="41">
        <v>141.30000000000001</v>
      </c>
      <c r="BC353" s="41">
        <v>141.30000000000001</v>
      </c>
      <c r="BD353" s="41">
        <v>141.30000000000001</v>
      </c>
      <c r="BE353" s="41">
        <v>141.30000000000001</v>
      </c>
      <c r="BF353" s="41">
        <v>142.19999999999999</v>
      </c>
      <c r="BG353" s="41">
        <v>142.19999999999999</v>
      </c>
      <c r="BH353" s="41">
        <v>142.19999999999999</v>
      </c>
      <c r="BI353" s="41">
        <v>142.19999999999999</v>
      </c>
      <c r="BJ353" s="41">
        <v>142.19999999999999</v>
      </c>
      <c r="BK353" s="41">
        <v>142.19999999999999</v>
      </c>
      <c r="BL353" s="41">
        <v>150</v>
      </c>
      <c r="BM353" s="41">
        <v>152</v>
      </c>
      <c r="BN353" s="41">
        <v>152.5</v>
      </c>
      <c r="BO353" s="41">
        <v>152.5</v>
      </c>
      <c r="BP353" s="41">
        <v>152.5</v>
      </c>
      <c r="BQ353" s="41">
        <v>152.5</v>
      </c>
      <c r="BR353" s="41">
        <v>152.5</v>
      </c>
      <c r="BS353" s="41">
        <v>152.5</v>
      </c>
      <c r="BT353" s="41">
        <v>152.5</v>
      </c>
      <c r="BU353" s="41">
        <v>152.5</v>
      </c>
      <c r="BV353" s="41">
        <v>152.5</v>
      </c>
      <c r="BW353" s="41">
        <v>152.5</v>
      </c>
      <c r="BX353" s="41">
        <v>136.30000000000001</v>
      </c>
      <c r="BY353" s="41">
        <v>137.80000000000001</v>
      </c>
      <c r="BZ353" s="41">
        <v>138.80000000000001</v>
      </c>
      <c r="CA353" s="41">
        <v>138.19999999999999</v>
      </c>
      <c r="CB353" s="41">
        <v>136.80000000000001</v>
      </c>
      <c r="CC353" s="41">
        <v>138.4</v>
      </c>
      <c r="CD353" s="41">
        <v>135.6</v>
      </c>
      <c r="CE353" s="41">
        <v>137.9</v>
      </c>
      <c r="CF353" s="41">
        <v>142.30000000000001</v>
      </c>
      <c r="CG353" s="41">
        <v>142.80000000000001</v>
      </c>
      <c r="CH353" s="41">
        <v>143.30000000000001</v>
      </c>
      <c r="CI353" s="41">
        <v>146.4</v>
      </c>
      <c r="CJ353" s="41">
        <v>144.6</v>
      </c>
      <c r="CK353" s="41">
        <v>144.69999999999999</v>
      </c>
      <c r="CL353" s="41">
        <v>145.1</v>
      </c>
    </row>
    <row r="354" spans="1:90" x14ac:dyDescent="0.25">
      <c r="A354" s="38" t="s">
        <v>2305</v>
      </c>
      <c r="B354" s="38" t="s">
        <v>2306</v>
      </c>
      <c r="C354" s="39">
        <v>3.9870000000000003E-2</v>
      </c>
      <c r="D354" s="41">
        <v>100.4</v>
      </c>
      <c r="E354" s="41">
        <v>100.4</v>
      </c>
      <c r="F354" s="41">
        <v>100.4</v>
      </c>
      <c r="G354" s="41">
        <v>102.1</v>
      </c>
      <c r="H354" s="41">
        <v>101.9</v>
      </c>
      <c r="I354" s="41">
        <v>101.9</v>
      </c>
      <c r="J354" s="41">
        <v>101.9</v>
      </c>
      <c r="K354" s="41">
        <v>103.9</v>
      </c>
      <c r="L354" s="41">
        <v>103.9</v>
      </c>
      <c r="M354" s="41">
        <v>103.9</v>
      </c>
      <c r="N354" s="41">
        <v>103</v>
      </c>
      <c r="O354" s="41">
        <v>104.8</v>
      </c>
      <c r="P354" s="41">
        <v>104.3</v>
      </c>
      <c r="Q354" s="41">
        <v>104.3</v>
      </c>
      <c r="R354" s="41">
        <v>105.1</v>
      </c>
      <c r="S354" s="41">
        <v>104.5</v>
      </c>
      <c r="T354" s="41">
        <v>105.1</v>
      </c>
      <c r="U354" s="41">
        <v>106.2</v>
      </c>
      <c r="V354" s="41">
        <v>108.5</v>
      </c>
      <c r="W354" s="41">
        <v>110.4</v>
      </c>
      <c r="X354" s="41">
        <v>111.1</v>
      </c>
      <c r="Y354" s="41">
        <v>110.1</v>
      </c>
      <c r="Z354" s="41">
        <v>110.1</v>
      </c>
      <c r="AA354" s="41">
        <v>108.9</v>
      </c>
      <c r="AB354" s="41">
        <v>108</v>
      </c>
      <c r="AC354" s="41">
        <v>107</v>
      </c>
      <c r="AD354" s="41">
        <v>107.7</v>
      </c>
      <c r="AE354" s="41">
        <v>107.7</v>
      </c>
      <c r="AF354" s="41">
        <v>107.7</v>
      </c>
      <c r="AG354" s="41">
        <v>107.8</v>
      </c>
      <c r="AH354" s="41">
        <v>107.4</v>
      </c>
      <c r="AI354" s="41">
        <v>107.4</v>
      </c>
      <c r="AJ354" s="41">
        <v>107.2</v>
      </c>
      <c r="AK354" s="41">
        <v>107.2</v>
      </c>
      <c r="AL354" s="41">
        <v>107.2</v>
      </c>
      <c r="AM354" s="41">
        <v>107.2</v>
      </c>
      <c r="AN354" s="41">
        <v>107.9</v>
      </c>
      <c r="AO354" s="41">
        <v>106.2</v>
      </c>
      <c r="AP354" s="41">
        <v>106.2</v>
      </c>
      <c r="AQ354" s="41">
        <v>107.9</v>
      </c>
      <c r="AR354" s="41">
        <v>107.9</v>
      </c>
      <c r="AS354" s="41">
        <v>107.9</v>
      </c>
      <c r="AT354" s="41">
        <v>108</v>
      </c>
      <c r="AU354" s="41">
        <v>119.9</v>
      </c>
      <c r="AV354" s="41">
        <v>123.2</v>
      </c>
      <c r="AW354" s="41">
        <v>122.8</v>
      </c>
      <c r="AX354" s="41">
        <v>123.3</v>
      </c>
      <c r="AY354" s="41">
        <v>114.1</v>
      </c>
      <c r="AZ354" s="41">
        <v>112.4</v>
      </c>
      <c r="BA354" s="41">
        <v>119.8</v>
      </c>
      <c r="BB354" s="41">
        <v>121.6</v>
      </c>
      <c r="BC354" s="41">
        <v>121.9</v>
      </c>
      <c r="BD354" s="41">
        <v>121.2</v>
      </c>
      <c r="BE354" s="41">
        <v>120.4</v>
      </c>
      <c r="BF354" s="41">
        <v>120.3</v>
      </c>
      <c r="BG354" s="41">
        <v>121.1</v>
      </c>
      <c r="BH354" s="41">
        <v>121.8</v>
      </c>
      <c r="BI354" s="41">
        <v>121.3</v>
      </c>
      <c r="BJ354" s="41">
        <v>124.2</v>
      </c>
      <c r="BK354" s="41">
        <v>120.9</v>
      </c>
      <c r="BL354" s="41">
        <v>120.7</v>
      </c>
      <c r="BM354" s="41">
        <v>122</v>
      </c>
      <c r="BN354" s="41">
        <v>120.2</v>
      </c>
      <c r="BO354" s="41">
        <v>119.8</v>
      </c>
      <c r="BP354" s="41">
        <v>119.1</v>
      </c>
      <c r="BQ354" s="41">
        <v>119.1</v>
      </c>
      <c r="BR354" s="41">
        <v>119.1</v>
      </c>
      <c r="BS354" s="41">
        <v>119.1</v>
      </c>
      <c r="BT354" s="41">
        <v>119.1</v>
      </c>
      <c r="BU354" s="41">
        <v>119.1</v>
      </c>
      <c r="BV354" s="41">
        <v>118.2</v>
      </c>
      <c r="BW354" s="41">
        <v>117</v>
      </c>
      <c r="BX354" s="41">
        <v>116.7</v>
      </c>
      <c r="BY354" s="41">
        <v>118.8</v>
      </c>
      <c r="BZ354" s="41">
        <v>124.3</v>
      </c>
      <c r="CA354" s="41">
        <v>126.4</v>
      </c>
      <c r="CB354" s="41">
        <v>126.6</v>
      </c>
      <c r="CC354" s="41">
        <v>129.69999999999999</v>
      </c>
      <c r="CD354" s="41">
        <v>131.1</v>
      </c>
      <c r="CE354" s="41">
        <v>131.6</v>
      </c>
      <c r="CF354" s="41">
        <v>132</v>
      </c>
      <c r="CG354" s="41">
        <v>132.19999999999999</v>
      </c>
      <c r="CH354" s="41">
        <v>135</v>
      </c>
      <c r="CI354" s="41">
        <v>137.5</v>
      </c>
      <c r="CJ354" s="41">
        <v>137.80000000000001</v>
      </c>
      <c r="CK354" s="41">
        <v>132.19999999999999</v>
      </c>
      <c r="CL354" s="41">
        <v>132.4</v>
      </c>
    </row>
    <row r="355" spans="1:90" x14ac:dyDescent="0.25">
      <c r="A355" s="38" t="s">
        <v>2307</v>
      </c>
      <c r="B355" s="38" t="s">
        <v>2308</v>
      </c>
      <c r="C355" s="39">
        <v>1.204E-2</v>
      </c>
      <c r="D355" s="41">
        <v>99.9</v>
      </c>
      <c r="E355" s="41">
        <v>99.9</v>
      </c>
      <c r="F355" s="41">
        <v>99.9</v>
      </c>
      <c r="G355" s="41">
        <v>100.9</v>
      </c>
      <c r="H355" s="41">
        <v>100.9</v>
      </c>
      <c r="I355" s="41">
        <v>100.9</v>
      </c>
      <c r="J355" s="41">
        <v>100.9</v>
      </c>
      <c r="K355" s="41">
        <v>100.9</v>
      </c>
      <c r="L355" s="41">
        <v>100.9</v>
      </c>
      <c r="M355" s="41">
        <v>100.9</v>
      </c>
      <c r="N355" s="41">
        <v>100.9</v>
      </c>
      <c r="O355" s="41">
        <v>100.9</v>
      </c>
      <c r="P355" s="41">
        <v>104.2</v>
      </c>
      <c r="Q355" s="41">
        <v>104.2</v>
      </c>
      <c r="R355" s="41">
        <v>104.2</v>
      </c>
      <c r="S355" s="41">
        <v>113.8</v>
      </c>
      <c r="T355" s="41">
        <v>113.8</v>
      </c>
      <c r="U355" s="41">
        <v>113.8</v>
      </c>
      <c r="V355" s="41">
        <v>113.8</v>
      </c>
      <c r="W355" s="41">
        <v>113.8</v>
      </c>
      <c r="X355" s="41">
        <v>113.8</v>
      </c>
      <c r="Y355" s="41">
        <v>113.8</v>
      </c>
      <c r="Z355" s="41">
        <v>113.8</v>
      </c>
      <c r="AA355" s="41">
        <v>113.8</v>
      </c>
      <c r="AB355" s="41">
        <v>112.7</v>
      </c>
      <c r="AC355" s="41">
        <v>112.7</v>
      </c>
      <c r="AD355" s="41">
        <v>112.7</v>
      </c>
      <c r="AE355" s="41">
        <v>113.6</v>
      </c>
      <c r="AF355" s="41">
        <v>110.9</v>
      </c>
      <c r="AG355" s="41">
        <v>110.9</v>
      </c>
      <c r="AH355" s="41">
        <v>110.9</v>
      </c>
      <c r="AI355" s="41">
        <v>110.9</v>
      </c>
      <c r="AJ355" s="41">
        <v>110.9</v>
      </c>
      <c r="AK355" s="41">
        <v>110.9</v>
      </c>
      <c r="AL355" s="41">
        <v>110.9</v>
      </c>
      <c r="AM355" s="41">
        <v>110.9</v>
      </c>
      <c r="AN355" s="41">
        <v>110.9</v>
      </c>
      <c r="AO355" s="41">
        <v>111.2</v>
      </c>
      <c r="AP355" s="41">
        <v>111.8</v>
      </c>
      <c r="AQ355" s="41">
        <v>115.5</v>
      </c>
      <c r="AR355" s="41">
        <v>116.3</v>
      </c>
      <c r="AS355" s="41">
        <v>115.9</v>
      </c>
      <c r="AT355" s="41">
        <v>115.6</v>
      </c>
      <c r="AU355" s="41">
        <v>117.4</v>
      </c>
      <c r="AV355" s="41">
        <v>119</v>
      </c>
      <c r="AW355" s="41">
        <v>120.1</v>
      </c>
      <c r="AX355" s="41">
        <v>120.9</v>
      </c>
      <c r="AY355" s="41">
        <v>121.1</v>
      </c>
      <c r="AZ355" s="41">
        <v>121.9</v>
      </c>
      <c r="BA355" s="41">
        <v>121.3</v>
      </c>
      <c r="BB355" s="41">
        <v>121.7</v>
      </c>
      <c r="BC355" s="41">
        <v>140.30000000000001</v>
      </c>
      <c r="BD355" s="41">
        <v>140.30000000000001</v>
      </c>
      <c r="BE355" s="41">
        <v>138.19999999999999</v>
      </c>
      <c r="BF355" s="41">
        <v>137.80000000000001</v>
      </c>
      <c r="BG355" s="41">
        <v>138.1</v>
      </c>
      <c r="BH355" s="41">
        <v>135.9</v>
      </c>
      <c r="BI355" s="41">
        <v>132.6</v>
      </c>
      <c r="BJ355" s="41">
        <v>126.7</v>
      </c>
      <c r="BK355" s="41">
        <v>113.2</v>
      </c>
      <c r="BL355" s="41">
        <v>121.7</v>
      </c>
      <c r="BM355" s="41">
        <v>122</v>
      </c>
      <c r="BN355" s="41">
        <v>122</v>
      </c>
      <c r="BO355" s="41">
        <v>133.30000000000001</v>
      </c>
      <c r="BP355" s="41">
        <v>129.69999999999999</v>
      </c>
      <c r="BQ355" s="41">
        <v>119.4</v>
      </c>
      <c r="BR355" s="41">
        <v>119.4</v>
      </c>
      <c r="BS355" s="41">
        <v>119.4</v>
      </c>
      <c r="BT355" s="41">
        <v>119.4</v>
      </c>
      <c r="BU355" s="41">
        <v>119.4</v>
      </c>
      <c r="BV355" s="41">
        <v>119.4</v>
      </c>
      <c r="BW355" s="41">
        <v>119.4</v>
      </c>
      <c r="BX355" s="41">
        <v>118.6</v>
      </c>
      <c r="BY355" s="41">
        <v>113.9</v>
      </c>
      <c r="BZ355" s="41">
        <v>111.2</v>
      </c>
      <c r="CA355" s="41">
        <v>110.6</v>
      </c>
      <c r="CB355" s="41">
        <v>116.8</v>
      </c>
      <c r="CC355" s="41">
        <v>116.6</v>
      </c>
      <c r="CD355" s="41">
        <v>118</v>
      </c>
      <c r="CE355" s="41">
        <v>116.7</v>
      </c>
      <c r="CF355" s="41">
        <v>119.2</v>
      </c>
      <c r="CG355" s="41">
        <v>120.9</v>
      </c>
      <c r="CH355" s="41">
        <v>122.3</v>
      </c>
      <c r="CI355" s="41">
        <v>121.7</v>
      </c>
      <c r="CJ355" s="41">
        <v>122.4</v>
      </c>
      <c r="CK355" s="41">
        <v>124.7</v>
      </c>
      <c r="CL355" s="41">
        <v>124.4</v>
      </c>
    </row>
    <row r="356" spans="1:90" x14ac:dyDescent="0.25">
      <c r="A356" s="38" t="s">
        <v>2309</v>
      </c>
      <c r="B356" s="38" t="s">
        <v>2310</v>
      </c>
      <c r="C356" s="39">
        <v>1.2630000000000001E-2</v>
      </c>
      <c r="D356" s="41">
        <v>100</v>
      </c>
      <c r="E356" s="41">
        <v>100</v>
      </c>
      <c r="F356" s="41">
        <v>100</v>
      </c>
      <c r="G356" s="41">
        <v>106.7</v>
      </c>
      <c r="H356" s="41">
        <v>106.7</v>
      </c>
      <c r="I356" s="41">
        <v>106.7</v>
      </c>
      <c r="J356" s="41">
        <v>106.7</v>
      </c>
      <c r="K356" s="41">
        <v>106.7</v>
      </c>
      <c r="L356" s="41">
        <v>106.7</v>
      </c>
      <c r="M356" s="41">
        <v>106.7</v>
      </c>
      <c r="N356" s="41">
        <v>106.7</v>
      </c>
      <c r="O356" s="41">
        <v>106.7</v>
      </c>
      <c r="P356" s="41">
        <v>106.7</v>
      </c>
      <c r="Q356" s="41">
        <v>106.7</v>
      </c>
      <c r="R356" s="41">
        <v>106.7</v>
      </c>
      <c r="S356" s="41">
        <v>115.9</v>
      </c>
      <c r="T356" s="41">
        <v>115.9</v>
      </c>
      <c r="U356" s="41">
        <v>115.9</v>
      </c>
      <c r="V356" s="41">
        <v>115.9</v>
      </c>
      <c r="W356" s="41">
        <v>115.9</v>
      </c>
      <c r="X356" s="41">
        <v>115.9</v>
      </c>
      <c r="Y356" s="41">
        <v>115.9</v>
      </c>
      <c r="Z356" s="41">
        <v>115.9</v>
      </c>
      <c r="AA356" s="41">
        <v>115.9</v>
      </c>
      <c r="AB356" s="41">
        <v>115.9</v>
      </c>
      <c r="AC356" s="41">
        <v>115.9</v>
      </c>
      <c r="AD356" s="41">
        <v>116.8</v>
      </c>
      <c r="AE356" s="41">
        <v>123.4</v>
      </c>
      <c r="AF356" s="41">
        <v>123.4</v>
      </c>
      <c r="AG356" s="41">
        <v>123.4</v>
      </c>
      <c r="AH356" s="41">
        <v>123.4</v>
      </c>
      <c r="AI356" s="41">
        <v>123.4</v>
      </c>
      <c r="AJ356" s="41">
        <v>123.4</v>
      </c>
      <c r="AK356" s="41">
        <v>123.4</v>
      </c>
      <c r="AL356" s="41">
        <v>123.4</v>
      </c>
      <c r="AM356" s="41">
        <v>123.4</v>
      </c>
      <c r="AN356" s="41">
        <v>123.4</v>
      </c>
      <c r="AO356" s="41">
        <v>123.4</v>
      </c>
      <c r="AP356" s="41">
        <v>123.4</v>
      </c>
      <c r="AQ356" s="41">
        <v>131</v>
      </c>
      <c r="AR356" s="41">
        <v>131</v>
      </c>
      <c r="AS356" s="41">
        <v>131</v>
      </c>
      <c r="AT356" s="41">
        <v>130.4</v>
      </c>
      <c r="AU356" s="41">
        <v>126.6</v>
      </c>
      <c r="AV356" s="41">
        <v>126.6</v>
      </c>
      <c r="AW356" s="41">
        <v>126.6</v>
      </c>
      <c r="AX356" s="41">
        <v>126.6</v>
      </c>
      <c r="AY356" s="41">
        <v>126.6</v>
      </c>
      <c r="AZ356" s="41">
        <v>128.19999999999999</v>
      </c>
      <c r="BA356" s="41">
        <v>128.19999999999999</v>
      </c>
      <c r="BB356" s="41">
        <v>127.2</v>
      </c>
      <c r="BC356" s="41">
        <v>124.3</v>
      </c>
      <c r="BD356" s="41">
        <v>124.3</v>
      </c>
      <c r="BE356" s="41">
        <v>124.3</v>
      </c>
      <c r="BF356" s="41">
        <v>124.3</v>
      </c>
      <c r="BG356" s="41">
        <v>124.3</v>
      </c>
      <c r="BH356" s="41">
        <v>123.2</v>
      </c>
      <c r="BI356" s="41">
        <v>123.9</v>
      </c>
      <c r="BJ356" s="41">
        <v>123.9</v>
      </c>
      <c r="BK356" s="41">
        <v>123.9</v>
      </c>
      <c r="BL356" s="41">
        <v>123.9</v>
      </c>
      <c r="BM356" s="41">
        <v>123.9</v>
      </c>
      <c r="BN356" s="41">
        <v>123.9</v>
      </c>
      <c r="BO356" s="41">
        <v>123.7</v>
      </c>
      <c r="BP356" s="41">
        <v>123.7</v>
      </c>
      <c r="BQ356" s="41">
        <v>123.7</v>
      </c>
      <c r="BR356" s="41">
        <v>123.7</v>
      </c>
      <c r="BS356" s="41">
        <v>123.7</v>
      </c>
      <c r="BT356" s="41">
        <v>123.7</v>
      </c>
      <c r="BU356" s="41">
        <v>123.7</v>
      </c>
      <c r="BV356" s="41">
        <v>123.7</v>
      </c>
      <c r="BW356" s="41">
        <v>123.7</v>
      </c>
      <c r="BX356" s="41">
        <v>128.4</v>
      </c>
      <c r="BY356" s="41">
        <v>128.4</v>
      </c>
      <c r="BZ356" s="41">
        <v>121.9</v>
      </c>
      <c r="CA356" s="41">
        <v>122.5</v>
      </c>
      <c r="CB356" s="41">
        <v>122.6</v>
      </c>
      <c r="CC356" s="41">
        <v>118.8</v>
      </c>
      <c r="CD356" s="41">
        <v>119.1</v>
      </c>
      <c r="CE356" s="41">
        <v>119.1</v>
      </c>
      <c r="CF356" s="41">
        <v>119.1</v>
      </c>
      <c r="CG356" s="41">
        <v>119.1</v>
      </c>
      <c r="CH356" s="41">
        <v>119</v>
      </c>
      <c r="CI356" s="41">
        <v>119</v>
      </c>
      <c r="CJ356" s="41">
        <v>119</v>
      </c>
      <c r="CK356" s="41">
        <v>118.1</v>
      </c>
      <c r="CL356" s="41">
        <v>118.1</v>
      </c>
    </row>
    <row r="357" spans="1:90" x14ac:dyDescent="0.25">
      <c r="A357" s="38" t="s">
        <v>2311</v>
      </c>
      <c r="B357" s="38" t="s">
        <v>2312</v>
      </c>
      <c r="C357" s="39">
        <v>2.9869699999999999</v>
      </c>
      <c r="D357" s="41">
        <v>100.2</v>
      </c>
      <c r="E357" s="41">
        <v>100.5</v>
      </c>
      <c r="F357" s="41">
        <v>100.3</v>
      </c>
      <c r="G357" s="41">
        <v>101.9</v>
      </c>
      <c r="H357" s="41">
        <v>101.5</v>
      </c>
      <c r="I357" s="41">
        <v>100.8</v>
      </c>
      <c r="J357" s="41">
        <v>101.2</v>
      </c>
      <c r="K357" s="41">
        <v>101.2</v>
      </c>
      <c r="L357" s="41">
        <v>101.8</v>
      </c>
      <c r="M357" s="41">
        <v>102.2</v>
      </c>
      <c r="N357" s="41">
        <v>102.3</v>
      </c>
      <c r="O357" s="41">
        <v>101.9</v>
      </c>
      <c r="P357" s="41">
        <v>102.6</v>
      </c>
      <c r="Q357" s="41">
        <v>102.9</v>
      </c>
      <c r="R357" s="41">
        <v>102.6</v>
      </c>
      <c r="S357" s="41">
        <v>104.2</v>
      </c>
      <c r="T357" s="41">
        <v>104.8</v>
      </c>
      <c r="U357" s="41">
        <v>106.2</v>
      </c>
      <c r="V357" s="41">
        <v>107.4</v>
      </c>
      <c r="W357" s="41">
        <v>108.1</v>
      </c>
      <c r="X357" s="41">
        <v>109</v>
      </c>
      <c r="Y357" s="41">
        <v>109</v>
      </c>
      <c r="Z357" s="41">
        <v>108.3</v>
      </c>
      <c r="AA357" s="41">
        <v>108.3</v>
      </c>
      <c r="AB357" s="41">
        <v>108.5</v>
      </c>
      <c r="AC357" s="41">
        <v>108.7</v>
      </c>
      <c r="AD357" s="41">
        <v>109.1</v>
      </c>
      <c r="AE357" s="41">
        <v>111.3</v>
      </c>
      <c r="AF357" s="41">
        <v>111.2</v>
      </c>
      <c r="AG357" s="41">
        <v>111</v>
      </c>
      <c r="AH357" s="41">
        <v>111</v>
      </c>
      <c r="AI357" s="41">
        <v>111.4</v>
      </c>
      <c r="AJ357" s="41">
        <v>111.8</v>
      </c>
      <c r="AK357" s="41">
        <v>112</v>
      </c>
      <c r="AL357" s="41">
        <v>112</v>
      </c>
      <c r="AM357" s="41">
        <v>112.8</v>
      </c>
      <c r="AN357" s="41">
        <v>113.9</v>
      </c>
      <c r="AO357" s="41">
        <v>114.3</v>
      </c>
      <c r="AP357" s="41">
        <v>114.2</v>
      </c>
      <c r="AQ357" s="41">
        <v>115.6</v>
      </c>
      <c r="AR357" s="41">
        <v>116</v>
      </c>
      <c r="AS357" s="41">
        <v>117.3</v>
      </c>
      <c r="AT357" s="41">
        <v>118.2</v>
      </c>
      <c r="AU357" s="41">
        <v>118.7</v>
      </c>
      <c r="AV357" s="41">
        <v>120.6</v>
      </c>
      <c r="AW357" s="41">
        <v>119.8</v>
      </c>
      <c r="AX357" s="41">
        <v>117.7</v>
      </c>
      <c r="AY357" s="41">
        <v>116.1</v>
      </c>
      <c r="AZ357" s="41">
        <v>115.7</v>
      </c>
      <c r="BA357" s="41">
        <v>116.1</v>
      </c>
      <c r="BB357" s="41">
        <v>116</v>
      </c>
      <c r="BC357" s="41">
        <v>116.2</v>
      </c>
      <c r="BD357" s="41">
        <v>117.4</v>
      </c>
      <c r="BE357" s="41">
        <v>116.9</v>
      </c>
      <c r="BF357" s="41">
        <v>117.8</v>
      </c>
      <c r="BG357" s="41">
        <v>118.3</v>
      </c>
      <c r="BH357" s="41">
        <v>118.5</v>
      </c>
      <c r="BI357" s="41">
        <v>117.7</v>
      </c>
      <c r="BJ357" s="41">
        <v>117.9</v>
      </c>
      <c r="BK357" s="41">
        <v>118.4</v>
      </c>
      <c r="BL357" s="41">
        <v>119.1</v>
      </c>
      <c r="BM357" s="41">
        <v>119.8</v>
      </c>
      <c r="BN357" s="41">
        <v>120.3</v>
      </c>
      <c r="BO357" s="41">
        <v>121.9</v>
      </c>
      <c r="BP357" s="41">
        <v>122.9</v>
      </c>
      <c r="BQ357" s="41">
        <v>123</v>
      </c>
      <c r="BR357" s="41">
        <v>123.7</v>
      </c>
      <c r="BS357" s="41">
        <v>123.8</v>
      </c>
      <c r="BT357" s="41">
        <v>124.1</v>
      </c>
      <c r="BU357" s="41">
        <v>125</v>
      </c>
      <c r="BV357" s="41">
        <v>126.7</v>
      </c>
      <c r="BW357" s="41">
        <v>127.6</v>
      </c>
      <c r="BX357" s="41">
        <v>130</v>
      </c>
      <c r="BY357" s="41">
        <v>131.30000000000001</v>
      </c>
      <c r="BZ357" s="41">
        <v>133</v>
      </c>
      <c r="CA357" s="41">
        <v>133.5</v>
      </c>
      <c r="CB357" s="41">
        <v>132.9</v>
      </c>
      <c r="CC357" s="41">
        <v>132.9</v>
      </c>
      <c r="CD357" s="41">
        <v>133.30000000000001</v>
      </c>
      <c r="CE357" s="41">
        <v>133.6</v>
      </c>
      <c r="CF357" s="41">
        <v>133.30000000000001</v>
      </c>
      <c r="CG357" s="41">
        <v>133.5</v>
      </c>
      <c r="CH357" s="41">
        <v>133.4</v>
      </c>
      <c r="CI357" s="41">
        <v>133.9</v>
      </c>
      <c r="CJ357" s="41">
        <v>134.30000000000001</v>
      </c>
      <c r="CK357" s="41">
        <v>134.19999999999999</v>
      </c>
      <c r="CL357" s="41">
        <v>134.6</v>
      </c>
    </row>
    <row r="358" spans="1:90" x14ac:dyDescent="0.25">
      <c r="A358" s="38" t="s">
        <v>2313</v>
      </c>
      <c r="B358" s="38" t="s">
        <v>2314</v>
      </c>
      <c r="C358" s="39">
        <v>0.54127999999999998</v>
      </c>
      <c r="D358" s="41">
        <v>101.2</v>
      </c>
      <c r="E358" s="41">
        <v>101.3</v>
      </c>
      <c r="F358" s="41">
        <v>101.1</v>
      </c>
      <c r="G358" s="41">
        <v>101</v>
      </c>
      <c r="H358" s="41">
        <v>101.8</v>
      </c>
      <c r="I358" s="41">
        <v>102</v>
      </c>
      <c r="J358" s="41">
        <v>102.1</v>
      </c>
      <c r="K358" s="41">
        <v>102.8</v>
      </c>
      <c r="L358" s="41">
        <v>103</v>
      </c>
      <c r="M358" s="41">
        <v>103.6</v>
      </c>
      <c r="N358" s="41">
        <v>104</v>
      </c>
      <c r="O358" s="41">
        <v>104.1</v>
      </c>
      <c r="P358" s="41">
        <v>104.1</v>
      </c>
      <c r="Q358" s="41">
        <v>104.8</v>
      </c>
      <c r="R358" s="41">
        <v>104.9</v>
      </c>
      <c r="S358" s="41">
        <v>107.1</v>
      </c>
      <c r="T358" s="41">
        <v>108</v>
      </c>
      <c r="U358" s="41">
        <v>111</v>
      </c>
      <c r="V358" s="41">
        <v>113.4</v>
      </c>
      <c r="W358" s="41">
        <v>114.1</v>
      </c>
      <c r="X358" s="41">
        <v>114.1</v>
      </c>
      <c r="Y358" s="41">
        <v>114.4</v>
      </c>
      <c r="Z358" s="41">
        <v>114.3</v>
      </c>
      <c r="AA358" s="41">
        <v>114.3</v>
      </c>
      <c r="AB358" s="41">
        <v>114.4</v>
      </c>
      <c r="AC358" s="41">
        <v>114.5</v>
      </c>
      <c r="AD358" s="41">
        <v>115.7</v>
      </c>
      <c r="AE358" s="41">
        <v>118.1</v>
      </c>
      <c r="AF358" s="41">
        <v>118.1</v>
      </c>
      <c r="AG358" s="41">
        <v>118.1</v>
      </c>
      <c r="AH358" s="41">
        <v>118.1</v>
      </c>
      <c r="AI358" s="41">
        <v>118.3</v>
      </c>
      <c r="AJ358" s="41">
        <v>119.3</v>
      </c>
      <c r="AK358" s="41">
        <v>119.8</v>
      </c>
      <c r="AL358" s="41">
        <v>120</v>
      </c>
      <c r="AM358" s="41">
        <v>121.1</v>
      </c>
      <c r="AN358" s="41">
        <v>122.5</v>
      </c>
      <c r="AO358" s="41">
        <v>122.7</v>
      </c>
      <c r="AP358" s="41">
        <v>122.6</v>
      </c>
      <c r="AQ358" s="41">
        <v>123.4</v>
      </c>
      <c r="AR358" s="41">
        <v>124.3</v>
      </c>
      <c r="AS358" s="41">
        <v>125</v>
      </c>
      <c r="AT358" s="41">
        <v>125.8</v>
      </c>
      <c r="AU358" s="41">
        <v>126.2</v>
      </c>
      <c r="AV358" s="41">
        <v>127</v>
      </c>
      <c r="AW358" s="41">
        <v>127.2</v>
      </c>
      <c r="AX358" s="41">
        <v>127.2</v>
      </c>
      <c r="AY358" s="41">
        <v>126.8</v>
      </c>
      <c r="AZ358" s="41">
        <v>126</v>
      </c>
      <c r="BA358" s="41">
        <v>125.9</v>
      </c>
      <c r="BB358" s="41">
        <v>125.8</v>
      </c>
      <c r="BC358" s="41">
        <v>127.9</v>
      </c>
      <c r="BD358" s="41">
        <v>128.80000000000001</v>
      </c>
      <c r="BE358" s="41">
        <v>128.80000000000001</v>
      </c>
      <c r="BF358" s="41">
        <v>128.80000000000001</v>
      </c>
      <c r="BG358" s="41">
        <v>128.80000000000001</v>
      </c>
      <c r="BH358" s="41">
        <v>128.80000000000001</v>
      </c>
      <c r="BI358" s="41">
        <v>129.1</v>
      </c>
      <c r="BJ358" s="41">
        <v>129.6</v>
      </c>
      <c r="BK358" s="41">
        <v>130.19999999999999</v>
      </c>
      <c r="BL358" s="41">
        <v>132.30000000000001</v>
      </c>
      <c r="BM358" s="41">
        <v>132.80000000000001</v>
      </c>
      <c r="BN358" s="41">
        <v>135.19999999999999</v>
      </c>
      <c r="BO358" s="41">
        <v>135.9</v>
      </c>
      <c r="BP358" s="41">
        <v>140.4</v>
      </c>
      <c r="BQ358" s="41">
        <v>141.1</v>
      </c>
      <c r="BR358" s="41">
        <v>141.19999999999999</v>
      </c>
      <c r="BS358" s="41">
        <v>144.9</v>
      </c>
      <c r="BT358" s="41">
        <v>145.1</v>
      </c>
      <c r="BU358" s="41">
        <v>145.30000000000001</v>
      </c>
      <c r="BV358" s="41">
        <v>148.69999999999999</v>
      </c>
      <c r="BW358" s="41">
        <v>150.19999999999999</v>
      </c>
      <c r="BX358" s="41">
        <v>153.69999999999999</v>
      </c>
      <c r="BY358" s="41">
        <v>154.6</v>
      </c>
      <c r="BZ358" s="41">
        <v>156.80000000000001</v>
      </c>
      <c r="CA358" s="41">
        <v>158.1</v>
      </c>
      <c r="CB358" s="41">
        <v>159.80000000000001</v>
      </c>
      <c r="CC358" s="41">
        <v>160.6</v>
      </c>
      <c r="CD358" s="41">
        <v>160.6</v>
      </c>
      <c r="CE358" s="41">
        <v>161.30000000000001</v>
      </c>
      <c r="CF358" s="41">
        <v>161.69999999999999</v>
      </c>
      <c r="CG358" s="41">
        <v>161.69999999999999</v>
      </c>
      <c r="CH358" s="41">
        <v>161.6</v>
      </c>
      <c r="CI358" s="41">
        <v>161.80000000000001</v>
      </c>
      <c r="CJ358" s="41">
        <v>162.1</v>
      </c>
      <c r="CK358" s="41">
        <v>162.1</v>
      </c>
      <c r="CL358" s="41">
        <v>162.4</v>
      </c>
    </row>
    <row r="359" spans="1:90" x14ac:dyDescent="0.25">
      <c r="A359" s="38" t="s">
        <v>2315</v>
      </c>
      <c r="B359" s="38" t="s">
        <v>2316</v>
      </c>
      <c r="C359" s="39">
        <v>0.48809000000000002</v>
      </c>
      <c r="D359" s="41">
        <v>101.4</v>
      </c>
      <c r="E359" s="41">
        <v>101.5</v>
      </c>
      <c r="F359" s="41">
        <v>101.1</v>
      </c>
      <c r="G359" s="41">
        <v>100.9</v>
      </c>
      <c r="H359" s="41">
        <v>101.7</v>
      </c>
      <c r="I359" s="41">
        <v>101.9</v>
      </c>
      <c r="J359" s="41">
        <v>102</v>
      </c>
      <c r="K359" s="41">
        <v>102.8</v>
      </c>
      <c r="L359" s="41">
        <v>103</v>
      </c>
      <c r="M359" s="41">
        <v>103.6</v>
      </c>
      <c r="N359" s="41">
        <v>104</v>
      </c>
      <c r="O359" s="41">
        <v>104</v>
      </c>
      <c r="P359" s="41">
        <v>103.9</v>
      </c>
      <c r="Q359" s="41">
        <v>104.5</v>
      </c>
      <c r="R359" s="41">
        <v>104.5</v>
      </c>
      <c r="S359" s="41">
        <v>107.2</v>
      </c>
      <c r="T359" s="41">
        <v>108.1</v>
      </c>
      <c r="U359" s="41">
        <v>111</v>
      </c>
      <c r="V359" s="41">
        <v>113.6</v>
      </c>
      <c r="W359" s="41">
        <v>114.3</v>
      </c>
      <c r="X359" s="41">
        <v>114.3</v>
      </c>
      <c r="Y359" s="41">
        <v>114.5</v>
      </c>
      <c r="Z359" s="41">
        <v>114.5</v>
      </c>
      <c r="AA359" s="41">
        <v>114.5</v>
      </c>
      <c r="AB359" s="41">
        <v>114.6</v>
      </c>
      <c r="AC359" s="41">
        <v>114.6</v>
      </c>
      <c r="AD359" s="41">
        <v>115.7</v>
      </c>
      <c r="AE359" s="41">
        <v>118.2</v>
      </c>
      <c r="AF359" s="41">
        <v>118.2</v>
      </c>
      <c r="AG359" s="41">
        <v>118.2</v>
      </c>
      <c r="AH359" s="41">
        <v>118.2</v>
      </c>
      <c r="AI359" s="41">
        <v>118.4</v>
      </c>
      <c r="AJ359" s="41">
        <v>119.4</v>
      </c>
      <c r="AK359" s="41">
        <v>119.8</v>
      </c>
      <c r="AL359" s="41">
        <v>120</v>
      </c>
      <c r="AM359" s="41">
        <v>120.6</v>
      </c>
      <c r="AN359" s="41">
        <v>122.2</v>
      </c>
      <c r="AO359" s="41">
        <v>122.4</v>
      </c>
      <c r="AP359" s="41">
        <v>122.3</v>
      </c>
      <c r="AQ359" s="41">
        <v>122.9</v>
      </c>
      <c r="AR359" s="41">
        <v>123.6</v>
      </c>
      <c r="AS359" s="41">
        <v>124.4</v>
      </c>
      <c r="AT359" s="41">
        <v>125.3</v>
      </c>
      <c r="AU359" s="41">
        <v>125.6</v>
      </c>
      <c r="AV359" s="41">
        <v>126.3</v>
      </c>
      <c r="AW359" s="41">
        <v>126.4</v>
      </c>
      <c r="AX359" s="41">
        <v>126.4</v>
      </c>
      <c r="AY359" s="41">
        <v>125.9</v>
      </c>
      <c r="AZ359" s="41">
        <v>125</v>
      </c>
      <c r="BA359" s="41">
        <v>125</v>
      </c>
      <c r="BB359" s="41">
        <v>124.8</v>
      </c>
      <c r="BC359" s="41">
        <v>127.2</v>
      </c>
      <c r="BD359" s="41">
        <v>128</v>
      </c>
      <c r="BE359" s="41">
        <v>128</v>
      </c>
      <c r="BF359" s="41">
        <v>128</v>
      </c>
      <c r="BG359" s="41">
        <v>128</v>
      </c>
      <c r="BH359" s="41">
        <v>128</v>
      </c>
      <c r="BI359" s="41">
        <v>128.1</v>
      </c>
      <c r="BJ359" s="41">
        <v>128.69999999999999</v>
      </c>
      <c r="BK359" s="41">
        <v>129.19999999999999</v>
      </c>
      <c r="BL359" s="41">
        <v>131.19999999999999</v>
      </c>
      <c r="BM359" s="41">
        <v>131.80000000000001</v>
      </c>
      <c r="BN359" s="41">
        <v>134.4</v>
      </c>
      <c r="BO359" s="41">
        <v>135.1</v>
      </c>
      <c r="BP359" s="41">
        <v>139.5</v>
      </c>
      <c r="BQ359" s="41">
        <v>140.19999999999999</v>
      </c>
      <c r="BR359" s="41">
        <v>140.19999999999999</v>
      </c>
      <c r="BS359" s="41">
        <v>144.30000000000001</v>
      </c>
      <c r="BT359" s="41">
        <v>144.4</v>
      </c>
      <c r="BU359" s="41">
        <v>144.5</v>
      </c>
      <c r="BV359" s="41">
        <v>148.30000000000001</v>
      </c>
      <c r="BW359" s="41">
        <v>149.80000000000001</v>
      </c>
      <c r="BX359" s="41">
        <v>153.6</v>
      </c>
      <c r="BY359" s="41">
        <v>154.5</v>
      </c>
      <c r="BZ359" s="41">
        <v>157</v>
      </c>
      <c r="CA359" s="41">
        <v>158.30000000000001</v>
      </c>
      <c r="CB359" s="41">
        <v>159.5</v>
      </c>
      <c r="CC359" s="41">
        <v>160.4</v>
      </c>
      <c r="CD359" s="41">
        <v>160.19999999999999</v>
      </c>
      <c r="CE359" s="41">
        <v>161</v>
      </c>
      <c r="CF359" s="41">
        <v>161.5</v>
      </c>
      <c r="CG359" s="41">
        <v>161.5</v>
      </c>
      <c r="CH359" s="41">
        <v>161.4</v>
      </c>
      <c r="CI359" s="41">
        <v>161.5</v>
      </c>
      <c r="CJ359" s="41">
        <v>161.80000000000001</v>
      </c>
      <c r="CK359" s="41">
        <v>161.9</v>
      </c>
      <c r="CL359" s="41">
        <v>162.19999999999999</v>
      </c>
    </row>
    <row r="360" spans="1:90" x14ac:dyDescent="0.25">
      <c r="A360" s="38" t="s">
        <v>2317</v>
      </c>
      <c r="B360" s="38" t="s">
        <v>2318</v>
      </c>
      <c r="C360" s="39">
        <v>0.19728999999999999</v>
      </c>
      <c r="D360" s="41">
        <v>101.6</v>
      </c>
      <c r="E360" s="41">
        <v>102</v>
      </c>
      <c r="F360" s="41">
        <v>100.3</v>
      </c>
      <c r="G360" s="41">
        <v>100.4</v>
      </c>
      <c r="H360" s="41">
        <v>100.9</v>
      </c>
      <c r="I360" s="41">
        <v>101</v>
      </c>
      <c r="J360" s="41">
        <v>101</v>
      </c>
      <c r="K360" s="41">
        <v>101.7</v>
      </c>
      <c r="L360" s="41">
        <v>101.8</v>
      </c>
      <c r="M360" s="41">
        <v>101.8</v>
      </c>
      <c r="N360" s="41">
        <v>102.1</v>
      </c>
      <c r="O360" s="41">
        <v>102.1</v>
      </c>
      <c r="P360" s="41">
        <v>101.8</v>
      </c>
      <c r="Q360" s="41">
        <v>103.3</v>
      </c>
      <c r="R360" s="41">
        <v>103.1</v>
      </c>
      <c r="S360" s="41">
        <v>105.6</v>
      </c>
      <c r="T360" s="41">
        <v>106.3</v>
      </c>
      <c r="U360" s="41">
        <v>109</v>
      </c>
      <c r="V360" s="41">
        <v>111.1</v>
      </c>
      <c r="W360" s="41">
        <v>111.9</v>
      </c>
      <c r="X360" s="41">
        <v>111.9</v>
      </c>
      <c r="Y360" s="41">
        <v>111.9</v>
      </c>
      <c r="Z360" s="41">
        <v>111.9</v>
      </c>
      <c r="AA360" s="41">
        <v>111.9</v>
      </c>
      <c r="AB360" s="41">
        <v>112.2</v>
      </c>
      <c r="AC360" s="41">
        <v>112.4</v>
      </c>
      <c r="AD360" s="41">
        <v>113.5</v>
      </c>
      <c r="AE360" s="41">
        <v>114.5</v>
      </c>
      <c r="AF360" s="41">
        <v>114.4</v>
      </c>
      <c r="AG360" s="41">
        <v>114.4</v>
      </c>
      <c r="AH360" s="41">
        <v>114.4</v>
      </c>
      <c r="AI360" s="41">
        <v>114.9</v>
      </c>
      <c r="AJ360" s="41">
        <v>114.9</v>
      </c>
      <c r="AK360" s="41">
        <v>114.9</v>
      </c>
      <c r="AL360" s="41">
        <v>114.9</v>
      </c>
      <c r="AM360" s="41">
        <v>115.1</v>
      </c>
      <c r="AN360" s="41">
        <v>115.8</v>
      </c>
      <c r="AO360" s="41">
        <v>116</v>
      </c>
      <c r="AP360" s="41">
        <v>115.6</v>
      </c>
      <c r="AQ360" s="41">
        <v>115.7</v>
      </c>
      <c r="AR360" s="41">
        <v>116.3</v>
      </c>
      <c r="AS360" s="41">
        <v>116.9</v>
      </c>
      <c r="AT360" s="41">
        <v>117.3</v>
      </c>
      <c r="AU360" s="41">
        <v>117.3</v>
      </c>
      <c r="AV360" s="41">
        <v>117.3</v>
      </c>
      <c r="AW360" s="41">
        <v>117.3</v>
      </c>
      <c r="AX360" s="41">
        <v>117.3</v>
      </c>
      <c r="AY360" s="41">
        <v>117.3</v>
      </c>
      <c r="AZ360" s="41">
        <v>115.9</v>
      </c>
      <c r="BA360" s="41">
        <v>115.9</v>
      </c>
      <c r="BB360" s="41">
        <v>115.7</v>
      </c>
      <c r="BC360" s="41">
        <v>117.5</v>
      </c>
      <c r="BD360" s="41">
        <v>118.1</v>
      </c>
      <c r="BE360" s="41">
        <v>118.1</v>
      </c>
      <c r="BF360" s="41">
        <v>118.1</v>
      </c>
      <c r="BG360" s="41">
        <v>118.1</v>
      </c>
      <c r="BH360" s="41">
        <v>118.1</v>
      </c>
      <c r="BI360" s="41">
        <v>118.5</v>
      </c>
      <c r="BJ360" s="41">
        <v>118.7</v>
      </c>
      <c r="BK360" s="41">
        <v>120</v>
      </c>
      <c r="BL360" s="41">
        <v>120.4</v>
      </c>
      <c r="BM360" s="41">
        <v>120.4</v>
      </c>
      <c r="BN360" s="41">
        <v>123.2</v>
      </c>
      <c r="BO360" s="41">
        <v>122.9</v>
      </c>
      <c r="BP360" s="41">
        <v>123.6</v>
      </c>
      <c r="BQ360" s="41">
        <v>123.6</v>
      </c>
      <c r="BR360" s="41">
        <v>123.6</v>
      </c>
      <c r="BS360" s="41">
        <v>127</v>
      </c>
      <c r="BT360" s="41">
        <v>127.3</v>
      </c>
      <c r="BU360" s="41">
        <v>127.4</v>
      </c>
      <c r="BV360" s="41">
        <v>127.4</v>
      </c>
      <c r="BW360" s="41">
        <v>127.4</v>
      </c>
      <c r="BX360" s="41">
        <v>135.1</v>
      </c>
      <c r="BY360" s="41">
        <v>137.9</v>
      </c>
      <c r="BZ360" s="41">
        <v>138.30000000000001</v>
      </c>
      <c r="CA360" s="41">
        <v>139.19999999999999</v>
      </c>
      <c r="CB360" s="41">
        <v>139.19999999999999</v>
      </c>
      <c r="CC360" s="41">
        <v>139.4</v>
      </c>
      <c r="CD360" s="41">
        <v>136.80000000000001</v>
      </c>
      <c r="CE360" s="41">
        <v>137.5</v>
      </c>
      <c r="CF360" s="41">
        <v>138.30000000000001</v>
      </c>
      <c r="CG360" s="41">
        <v>138.30000000000001</v>
      </c>
      <c r="CH360" s="41">
        <v>138.1</v>
      </c>
      <c r="CI360" s="41">
        <v>138.1</v>
      </c>
      <c r="CJ360" s="41">
        <v>138.1</v>
      </c>
      <c r="CK360" s="41">
        <v>138.4</v>
      </c>
      <c r="CL360" s="41">
        <v>138.80000000000001</v>
      </c>
    </row>
    <row r="361" spans="1:90" x14ac:dyDescent="0.25">
      <c r="A361" s="38" t="s">
        <v>2319</v>
      </c>
      <c r="B361" s="38" t="s">
        <v>2320</v>
      </c>
      <c r="C361" s="39">
        <v>0.16697000000000001</v>
      </c>
      <c r="D361" s="41">
        <v>100.2</v>
      </c>
      <c r="E361" s="41">
        <v>100.2</v>
      </c>
      <c r="F361" s="41">
        <v>100.6</v>
      </c>
      <c r="G361" s="41">
        <v>100.2</v>
      </c>
      <c r="H361" s="41">
        <v>101.4</v>
      </c>
      <c r="I361" s="41">
        <v>101.4</v>
      </c>
      <c r="J361" s="41">
        <v>101.4</v>
      </c>
      <c r="K361" s="41">
        <v>102.5</v>
      </c>
      <c r="L361" s="41">
        <v>102.8</v>
      </c>
      <c r="M361" s="41">
        <v>103.6</v>
      </c>
      <c r="N361" s="41">
        <v>103.6</v>
      </c>
      <c r="O361" s="41">
        <v>103.6</v>
      </c>
      <c r="P361" s="41">
        <v>103.6</v>
      </c>
      <c r="Q361" s="41">
        <v>103.3</v>
      </c>
      <c r="R361" s="41">
        <v>103.4</v>
      </c>
      <c r="S361" s="41">
        <v>106.4</v>
      </c>
      <c r="T361" s="41">
        <v>107.4</v>
      </c>
      <c r="U361" s="41">
        <v>110.2</v>
      </c>
      <c r="V361" s="41">
        <v>112.1</v>
      </c>
      <c r="W361" s="41">
        <v>113.1</v>
      </c>
      <c r="X361" s="41">
        <v>113.1</v>
      </c>
      <c r="Y361" s="41">
        <v>113.2</v>
      </c>
      <c r="Z361" s="41">
        <v>113.2</v>
      </c>
      <c r="AA361" s="41">
        <v>113.2</v>
      </c>
      <c r="AB361" s="41">
        <v>113.2</v>
      </c>
      <c r="AC361" s="41">
        <v>113.2</v>
      </c>
      <c r="AD361" s="41">
        <v>113.6</v>
      </c>
      <c r="AE361" s="41">
        <v>115.4</v>
      </c>
      <c r="AF361" s="41">
        <v>115.4</v>
      </c>
      <c r="AG361" s="41">
        <v>115.4</v>
      </c>
      <c r="AH361" s="41">
        <v>115.4</v>
      </c>
      <c r="AI361" s="41">
        <v>115.4</v>
      </c>
      <c r="AJ361" s="41">
        <v>118.4</v>
      </c>
      <c r="AK361" s="41">
        <v>119.2</v>
      </c>
      <c r="AL361" s="41">
        <v>119.2</v>
      </c>
      <c r="AM361" s="41">
        <v>119.2</v>
      </c>
      <c r="AN361" s="41">
        <v>119.4</v>
      </c>
      <c r="AO361" s="41">
        <v>119.7</v>
      </c>
      <c r="AP361" s="41">
        <v>119.7</v>
      </c>
      <c r="AQ361" s="41">
        <v>120.3</v>
      </c>
      <c r="AR361" s="41">
        <v>121</v>
      </c>
      <c r="AS361" s="41">
        <v>121.7</v>
      </c>
      <c r="AT361" s="41">
        <v>123.6</v>
      </c>
      <c r="AU361" s="41">
        <v>123.6</v>
      </c>
      <c r="AV361" s="41">
        <v>123.6</v>
      </c>
      <c r="AW361" s="41">
        <v>123.6</v>
      </c>
      <c r="AX361" s="41">
        <v>123.6</v>
      </c>
      <c r="AY361" s="41">
        <v>123.2</v>
      </c>
      <c r="AZ361" s="41">
        <v>122.6</v>
      </c>
      <c r="BA361" s="41">
        <v>122.5</v>
      </c>
      <c r="BB361" s="41">
        <v>122.4</v>
      </c>
      <c r="BC361" s="41">
        <v>123.8</v>
      </c>
      <c r="BD361" s="41">
        <v>124.3</v>
      </c>
      <c r="BE361" s="41">
        <v>124.4</v>
      </c>
      <c r="BF361" s="41">
        <v>124.2</v>
      </c>
      <c r="BG361" s="41">
        <v>124.2</v>
      </c>
      <c r="BH361" s="41">
        <v>124.2</v>
      </c>
      <c r="BI361" s="41">
        <v>124.3</v>
      </c>
      <c r="BJ361" s="41">
        <v>124.8</v>
      </c>
      <c r="BK361" s="41">
        <v>124.8</v>
      </c>
      <c r="BL361" s="41">
        <v>126.5</v>
      </c>
      <c r="BM361" s="41">
        <v>128.19999999999999</v>
      </c>
      <c r="BN361" s="41">
        <v>128.1</v>
      </c>
      <c r="BO361" s="41">
        <v>131.4</v>
      </c>
      <c r="BP361" s="41">
        <v>138.30000000000001</v>
      </c>
      <c r="BQ361" s="41">
        <v>139.5</v>
      </c>
      <c r="BR361" s="41">
        <v>139.5</v>
      </c>
      <c r="BS361" s="41">
        <v>145.30000000000001</v>
      </c>
      <c r="BT361" s="41">
        <v>145.30000000000001</v>
      </c>
      <c r="BU361" s="41">
        <v>145.30000000000001</v>
      </c>
      <c r="BV361" s="41">
        <v>156.19999999999999</v>
      </c>
      <c r="BW361" s="41">
        <v>160.4</v>
      </c>
      <c r="BX361" s="41">
        <v>161</v>
      </c>
      <c r="BY361" s="41">
        <v>160.6</v>
      </c>
      <c r="BZ361" s="41">
        <v>161.69999999999999</v>
      </c>
      <c r="CA361" s="41">
        <v>163.69999999999999</v>
      </c>
      <c r="CB361" s="41">
        <v>163.69999999999999</v>
      </c>
      <c r="CC361" s="41">
        <v>163.69999999999999</v>
      </c>
      <c r="CD361" s="41">
        <v>163.69999999999999</v>
      </c>
      <c r="CE361" s="41">
        <v>163.69999999999999</v>
      </c>
      <c r="CF361" s="41">
        <v>163.69999999999999</v>
      </c>
      <c r="CG361" s="41">
        <v>163.69999999999999</v>
      </c>
      <c r="CH361" s="41">
        <v>163.69999999999999</v>
      </c>
      <c r="CI361" s="41">
        <v>163.69999999999999</v>
      </c>
      <c r="CJ361" s="41">
        <v>163.69999999999999</v>
      </c>
      <c r="CK361" s="41">
        <v>163.69999999999999</v>
      </c>
      <c r="CL361" s="41">
        <v>164</v>
      </c>
    </row>
    <row r="362" spans="1:90" x14ac:dyDescent="0.25">
      <c r="A362" s="38" t="s">
        <v>2321</v>
      </c>
      <c r="B362" s="38" t="s">
        <v>2322</v>
      </c>
      <c r="C362" s="39">
        <v>4.419E-2</v>
      </c>
      <c r="D362" s="41">
        <v>100.5</v>
      </c>
      <c r="E362" s="41">
        <v>100.5</v>
      </c>
      <c r="F362" s="41">
        <v>100.5</v>
      </c>
      <c r="G362" s="41">
        <v>100.5</v>
      </c>
      <c r="H362" s="41">
        <v>100.5</v>
      </c>
      <c r="I362" s="41">
        <v>101.6</v>
      </c>
      <c r="J362" s="41">
        <v>102.1</v>
      </c>
      <c r="K362" s="41">
        <v>102.1</v>
      </c>
      <c r="L362" s="41">
        <v>102.3</v>
      </c>
      <c r="M362" s="41">
        <v>104.4</v>
      </c>
      <c r="N362" s="41">
        <v>105</v>
      </c>
      <c r="O362" s="41">
        <v>105.6</v>
      </c>
      <c r="P362" s="41">
        <v>106.2</v>
      </c>
      <c r="Q362" s="41">
        <v>106.2</v>
      </c>
      <c r="R362" s="41">
        <v>106.2</v>
      </c>
      <c r="S362" s="41">
        <v>107.5</v>
      </c>
      <c r="T362" s="41">
        <v>108.4</v>
      </c>
      <c r="U362" s="41">
        <v>110.3</v>
      </c>
      <c r="V362" s="41">
        <v>113.2</v>
      </c>
      <c r="W362" s="41">
        <v>113.2</v>
      </c>
      <c r="X362" s="41">
        <v>113.2</v>
      </c>
      <c r="Y362" s="41">
        <v>113.2</v>
      </c>
      <c r="Z362" s="41">
        <v>113.2</v>
      </c>
      <c r="AA362" s="41">
        <v>113.2</v>
      </c>
      <c r="AB362" s="41">
        <v>113.2</v>
      </c>
      <c r="AC362" s="41">
        <v>113.2</v>
      </c>
      <c r="AD362" s="41">
        <v>114.1</v>
      </c>
      <c r="AE362" s="41">
        <v>119.4</v>
      </c>
      <c r="AF362" s="41">
        <v>119.4</v>
      </c>
      <c r="AG362" s="41">
        <v>119.4</v>
      </c>
      <c r="AH362" s="41">
        <v>119.4</v>
      </c>
      <c r="AI362" s="41">
        <v>119.4</v>
      </c>
      <c r="AJ362" s="41">
        <v>119.4</v>
      </c>
      <c r="AK362" s="41">
        <v>119.4</v>
      </c>
      <c r="AL362" s="41">
        <v>119.4</v>
      </c>
      <c r="AM362" s="41">
        <v>122.5</v>
      </c>
      <c r="AN362" s="41">
        <v>127.1</v>
      </c>
      <c r="AO362" s="41">
        <v>127.1</v>
      </c>
      <c r="AP362" s="41">
        <v>127.4</v>
      </c>
      <c r="AQ362" s="41">
        <v>127.8</v>
      </c>
      <c r="AR362" s="41">
        <v>129.69999999999999</v>
      </c>
      <c r="AS362" s="41">
        <v>129.69999999999999</v>
      </c>
      <c r="AT362" s="41">
        <v>130.69999999999999</v>
      </c>
      <c r="AU362" s="41">
        <v>131.69999999999999</v>
      </c>
      <c r="AV362" s="41">
        <v>133.30000000000001</v>
      </c>
      <c r="AW362" s="41">
        <v>133.9</v>
      </c>
      <c r="AX362" s="41">
        <v>133.9</v>
      </c>
      <c r="AY362" s="41">
        <v>131.30000000000001</v>
      </c>
      <c r="AZ362" s="41">
        <v>130.9</v>
      </c>
      <c r="BA362" s="41">
        <v>130.9</v>
      </c>
      <c r="BB362" s="41">
        <v>130.9</v>
      </c>
      <c r="BC362" s="41">
        <v>130.9</v>
      </c>
      <c r="BD362" s="41">
        <v>130.9</v>
      </c>
      <c r="BE362" s="41">
        <v>130.9</v>
      </c>
      <c r="BF362" s="41">
        <v>130.9</v>
      </c>
      <c r="BG362" s="41">
        <v>130.9</v>
      </c>
      <c r="BH362" s="41">
        <v>130.6</v>
      </c>
      <c r="BI362" s="41">
        <v>130</v>
      </c>
      <c r="BJ362" s="41">
        <v>133.69999999999999</v>
      </c>
      <c r="BK362" s="41">
        <v>133.69999999999999</v>
      </c>
      <c r="BL362" s="41">
        <v>133.69999999999999</v>
      </c>
      <c r="BM362" s="41">
        <v>133.69999999999999</v>
      </c>
      <c r="BN362" s="41">
        <v>133.69999999999999</v>
      </c>
      <c r="BO362" s="41">
        <v>140.69999999999999</v>
      </c>
      <c r="BP362" s="41">
        <v>149.19999999999999</v>
      </c>
      <c r="BQ362" s="41">
        <v>149.19999999999999</v>
      </c>
      <c r="BR362" s="41">
        <v>149.19999999999999</v>
      </c>
      <c r="BS362" s="41">
        <v>149.19999999999999</v>
      </c>
      <c r="BT362" s="41">
        <v>149.19999999999999</v>
      </c>
      <c r="BU362" s="41">
        <v>149.19999999999999</v>
      </c>
      <c r="BV362" s="41">
        <v>149.19999999999999</v>
      </c>
      <c r="BW362" s="41">
        <v>149.19999999999999</v>
      </c>
      <c r="BX362" s="41">
        <v>150.30000000000001</v>
      </c>
      <c r="BY362" s="41">
        <v>149</v>
      </c>
      <c r="BZ362" s="41">
        <v>170.8</v>
      </c>
      <c r="CA362" s="41">
        <v>173.4</v>
      </c>
      <c r="CB362" s="41">
        <v>179.9</v>
      </c>
      <c r="CC362" s="41">
        <v>180.8</v>
      </c>
      <c r="CD362" s="41">
        <v>182.2</v>
      </c>
      <c r="CE362" s="41">
        <v>185</v>
      </c>
      <c r="CF362" s="41">
        <v>185.7</v>
      </c>
      <c r="CG362" s="41">
        <v>185.7</v>
      </c>
      <c r="CH362" s="41">
        <v>185.7</v>
      </c>
      <c r="CI362" s="41">
        <v>185.7</v>
      </c>
      <c r="CJ362" s="41">
        <v>185.7</v>
      </c>
      <c r="CK362" s="41">
        <v>185.7</v>
      </c>
      <c r="CL362" s="41">
        <v>185.7</v>
      </c>
    </row>
    <row r="363" spans="1:90" x14ac:dyDescent="0.25">
      <c r="A363" s="38" t="s">
        <v>2323</v>
      </c>
      <c r="B363" s="38" t="s">
        <v>2324</v>
      </c>
      <c r="C363" s="39">
        <v>4.4380000000000003E-2</v>
      </c>
      <c r="D363" s="41">
        <v>108.4</v>
      </c>
      <c r="E363" s="41">
        <v>108.4</v>
      </c>
      <c r="F363" s="41">
        <v>109.1</v>
      </c>
      <c r="G363" s="41">
        <v>108.6</v>
      </c>
      <c r="H363" s="41">
        <v>110.6</v>
      </c>
      <c r="I363" s="41">
        <v>111.1</v>
      </c>
      <c r="J363" s="41">
        <v>111.6</v>
      </c>
      <c r="K363" s="41">
        <v>112.8</v>
      </c>
      <c r="L363" s="41">
        <v>113.5</v>
      </c>
      <c r="M363" s="41">
        <v>113.5</v>
      </c>
      <c r="N363" s="41">
        <v>113.5</v>
      </c>
      <c r="O363" s="41">
        <v>113.5</v>
      </c>
      <c r="P363" s="41">
        <v>113.5</v>
      </c>
      <c r="Q363" s="41">
        <v>113.5</v>
      </c>
      <c r="R363" s="41">
        <v>113.5</v>
      </c>
      <c r="S363" s="41">
        <v>117.9</v>
      </c>
      <c r="T363" s="41">
        <v>118.4</v>
      </c>
      <c r="U363" s="41">
        <v>125</v>
      </c>
      <c r="V363" s="41">
        <v>130.9</v>
      </c>
      <c r="W363" s="41">
        <v>130.9</v>
      </c>
      <c r="X363" s="41">
        <v>130.9</v>
      </c>
      <c r="Y363" s="41">
        <v>132.30000000000001</v>
      </c>
      <c r="Z363" s="41">
        <v>132.30000000000001</v>
      </c>
      <c r="AA363" s="41">
        <v>132.30000000000001</v>
      </c>
      <c r="AB363" s="41">
        <v>132.30000000000001</v>
      </c>
      <c r="AC363" s="41">
        <v>132.30000000000001</v>
      </c>
      <c r="AD363" s="41">
        <v>134.69999999999999</v>
      </c>
      <c r="AE363" s="41">
        <v>144.5</v>
      </c>
      <c r="AF363" s="41">
        <v>144.6</v>
      </c>
      <c r="AG363" s="41">
        <v>144.6</v>
      </c>
      <c r="AH363" s="41">
        <v>144.6</v>
      </c>
      <c r="AI363" s="41">
        <v>144.69999999999999</v>
      </c>
      <c r="AJ363" s="41">
        <v>144.69999999999999</v>
      </c>
      <c r="AK363" s="41">
        <v>144.69999999999999</v>
      </c>
      <c r="AL363" s="41">
        <v>144.69999999999999</v>
      </c>
      <c r="AM363" s="41">
        <v>145.1</v>
      </c>
      <c r="AN363" s="41">
        <v>152.9</v>
      </c>
      <c r="AO363" s="41">
        <v>153</v>
      </c>
      <c r="AP363" s="41">
        <v>152.69999999999999</v>
      </c>
      <c r="AQ363" s="41">
        <v>153.6</v>
      </c>
      <c r="AR363" s="41">
        <v>153.6</v>
      </c>
      <c r="AS363" s="41">
        <v>154.9</v>
      </c>
      <c r="AT363" s="41">
        <v>154.9</v>
      </c>
      <c r="AU363" s="41">
        <v>154.9</v>
      </c>
      <c r="AV363" s="41">
        <v>154.9</v>
      </c>
      <c r="AW363" s="41">
        <v>154.9</v>
      </c>
      <c r="AX363" s="41">
        <v>154.9</v>
      </c>
      <c r="AY363" s="41">
        <v>153.19999999999999</v>
      </c>
      <c r="AZ363" s="41">
        <v>152.6</v>
      </c>
      <c r="BA363" s="41">
        <v>152.5</v>
      </c>
      <c r="BB363" s="41">
        <v>152.19999999999999</v>
      </c>
      <c r="BC363" s="41">
        <v>164.9</v>
      </c>
      <c r="BD363" s="41">
        <v>169.1</v>
      </c>
      <c r="BE363" s="41">
        <v>169.1</v>
      </c>
      <c r="BF363" s="41">
        <v>169.1</v>
      </c>
      <c r="BG363" s="41">
        <v>169.1</v>
      </c>
      <c r="BH363" s="41">
        <v>169.1</v>
      </c>
      <c r="BI363" s="41">
        <v>169.1</v>
      </c>
      <c r="BJ363" s="41">
        <v>169.1</v>
      </c>
      <c r="BK363" s="41">
        <v>169.1</v>
      </c>
      <c r="BL363" s="41">
        <v>180.4</v>
      </c>
      <c r="BM363" s="41">
        <v>180.4</v>
      </c>
      <c r="BN363" s="41">
        <v>196.6</v>
      </c>
      <c r="BO363" s="41">
        <v>185.1</v>
      </c>
      <c r="BP363" s="41">
        <v>191.3</v>
      </c>
      <c r="BQ363" s="41">
        <v>194.2</v>
      </c>
      <c r="BR363" s="41">
        <v>194.2</v>
      </c>
      <c r="BS363" s="41">
        <v>201.9</v>
      </c>
      <c r="BT363" s="41">
        <v>201.9</v>
      </c>
      <c r="BU363" s="41">
        <v>201.9</v>
      </c>
      <c r="BV363" s="41">
        <v>201.9</v>
      </c>
      <c r="BW363" s="41">
        <v>204.1</v>
      </c>
      <c r="BX363" s="41">
        <v>203.7</v>
      </c>
      <c r="BY363" s="41">
        <v>204.8</v>
      </c>
      <c r="BZ363" s="41">
        <v>204.4</v>
      </c>
      <c r="CA363" s="41">
        <v>202.7</v>
      </c>
      <c r="CB363" s="41">
        <v>204</v>
      </c>
      <c r="CC363" s="41">
        <v>210.1</v>
      </c>
      <c r="CD363" s="41">
        <v>210.6</v>
      </c>
      <c r="CE363" s="41">
        <v>211.6</v>
      </c>
      <c r="CF363" s="41">
        <v>211</v>
      </c>
      <c r="CG363" s="41">
        <v>211.4</v>
      </c>
      <c r="CH363" s="41">
        <v>211</v>
      </c>
      <c r="CI363" s="41">
        <v>211</v>
      </c>
      <c r="CJ363" s="41">
        <v>211</v>
      </c>
      <c r="CK363" s="41">
        <v>210.9</v>
      </c>
      <c r="CL363" s="41">
        <v>212</v>
      </c>
    </row>
    <row r="364" spans="1:90" x14ac:dyDescent="0.25">
      <c r="A364" s="38" t="s">
        <v>2325</v>
      </c>
      <c r="B364" s="38" t="s">
        <v>2326</v>
      </c>
      <c r="C364" s="39">
        <v>3.526E-2</v>
      </c>
      <c r="D364" s="41">
        <v>98.5</v>
      </c>
      <c r="E364" s="41">
        <v>97.7</v>
      </c>
      <c r="F364" s="41">
        <v>97.7</v>
      </c>
      <c r="G364" s="41">
        <v>97.7</v>
      </c>
      <c r="H364" s="41">
        <v>97.8</v>
      </c>
      <c r="I364" s="41">
        <v>98.4</v>
      </c>
      <c r="J364" s="41">
        <v>98.4</v>
      </c>
      <c r="K364" s="41">
        <v>98.4</v>
      </c>
      <c r="L364" s="41">
        <v>98.4</v>
      </c>
      <c r="M364" s="41">
        <v>99.9</v>
      </c>
      <c r="N364" s="41">
        <v>102.8</v>
      </c>
      <c r="O364" s="41">
        <v>103.1</v>
      </c>
      <c r="P364" s="41">
        <v>103.1</v>
      </c>
      <c r="Q364" s="41">
        <v>104.1</v>
      </c>
      <c r="R364" s="41">
        <v>104.4</v>
      </c>
      <c r="S364" s="41">
        <v>105.7</v>
      </c>
      <c r="T364" s="41">
        <v>107.3</v>
      </c>
      <c r="U364" s="41">
        <v>109.9</v>
      </c>
      <c r="V364" s="41">
        <v>112.8</v>
      </c>
      <c r="W364" s="41">
        <v>113.6</v>
      </c>
      <c r="X364" s="41">
        <v>113.9</v>
      </c>
      <c r="Y364" s="41">
        <v>114.2</v>
      </c>
      <c r="Z364" s="41">
        <v>114.2</v>
      </c>
      <c r="AA364" s="41">
        <v>114.2</v>
      </c>
      <c r="AB364" s="41">
        <v>114.2</v>
      </c>
      <c r="AC364" s="41">
        <v>114</v>
      </c>
      <c r="AD364" s="41">
        <v>115</v>
      </c>
      <c r="AE364" s="41">
        <v>117.3</v>
      </c>
      <c r="AF364" s="41">
        <v>117.3</v>
      </c>
      <c r="AG364" s="41">
        <v>117.3</v>
      </c>
      <c r="AH364" s="41">
        <v>117.3</v>
      </c>
      <c r="AI364" s="41">
        <v>117.3</v>
      </c>
      <c r="AJ364" s="41">
        <v>117.4</v>
      </c>
      <c r="AK364" s="41">
        <v>119.7</v>
      </c>
      <c r="AL364" s="41">
        <v>122.5</v>
      </c>
      <c r="AM364" s="41">
        <v>125</v>
      </c>
      <c r="AN364" s="41">
        <v>126</v>
      </c>
      <c r="AO364" s="41">
        <v>126</v>
      </c>
      <c r="AP364" s="41">
        <v>126.9</v>
      </c>
      <c r="AQ364" s="41">
        <v>130.19999999999999</v>
      </c>
      <c r="AR364" s="41">
        <v>132.1</v>
      </c>
      <c r="AS364" s="41">
        <v>133.5</v>
      </c>
      <c r="AT364" s="41">
        <v>133.9</v>
      </c>
      <c r="AU364" s="41">
        <v>136.6</v>
      </c>
      <c r="AV364" s="41">
        <v>144</v>
      </c>
      <c r="AW364" s="41">
        <v>145.30000000000001</v>
      </c>
      <c r="AX364" s="41">
        <v>145.5</v>
      </c>
      <c r="AY364" s="41">
        <v>145.5</v>
      </c>
      <c r="AZ364" s="41">
        <v>145.5</v>
      </c>
      <c r="BA364" s="41">
        <v>145.5</v>
      </c>
      <c r="BB364" s="41">
        <v>145.5</v>
      </c>
      <c r="BC364" s="41">
        <v>145.5</v>
      </c>
      <c r="BD364" s="41">
        <v>145.5</v>
      </c>
      <c r="BE364" s="41">
        <v>145.5</v>
      </c>
      <c r="BF364" s="41">
        <v>145.5</v>
      </c>
      <c r="BG364" s="41">
        <v>145.5</v>
      </c>
      <c r="BH364" s="41">
        <v>145.5</v>
      </c>
      <c r="BI364" s="41">
        <v>145.5</v>
      </c>
      <c r="BJ364" s="41">
        <v>146.30000000000001</v>
      </c>
      <c r="BK364" s="41">
        <v>146.4</v>
      </c>
      <c r="BL364" s="41">
        <v>148.4</v>
      </c>
      <c r="BM364" s="41">
        <v>148.9</v>
      </c>
      <c r="BN364" s="41">
        <v>149.5</v>
      </c>
      <c r="BO364" s="41">
        <v>150.69999999999999</v>
      </c>
      <c r="BP364" s="41">
        <v>157.6</v>
      </c>
      <c r="BQ364" s="41">
        <v>157.6</v>
      </c>
      <c r="BR364" s="41">
        <v>157.6</v>
      </c>
      <c r="BS364" s="41">
        <v>158.30000000000001</v>
      </c>
      <c r="BT364" s="41">
        <v>158.30000000000001</v>
      </c>
      <c r="BU364" s="41">
        <v>158.30000000000001</v>
      </c>
      <c r="BV364" s="41">
        <v>158.30000000000001</v>
      </c>
      <c r="BW364" s="41">
        <v>158.30000000000001</v>
      </c>
      <c r="BX364" s="41">
        <v>164.1</v>
      </c>
      <c r="BY364" s="41">
        <v>162.19999999999999</v>
      </c>
      <c r="BZ364" s="41">
        <v>162.19999999999999</v>
      </c>
      <c r="CA364" s="41">
        <v>165.2</v>
      </c>
      <c r="CB364" s="41">
        <v>172.2</v>
      </c>
      <c r="CC364" s="41">
        <v>174.5</v>
      </c>
      <c r="CD364" s="41">
        <v>184</v>
      </c>
      <c r="CE364" s="41">
        <v>185.1</v>
      </c>
      <c r="CF364" s="41">
        <v>188.2</v>
      </c>
      <c r="CG364" s="41">
        <v>188.2</v>
      </c>
      <c r="CH364" s="41">
        <v>188.2</v>
      </c>
      <c r="CI364" s="41">
        <v>189.8</v>
      </c>
      <c r="CJ364" s="41">
        <v>193.8</v>
      </c>
      <c r="CK364" s="41">
        <v>193</v>
      </c>
      <c r="CL364" s="41">
        <v>193</v>
      </c>
    </row>
    <row r="365" spans="1:90" x14ac:dyDescent="0.25">
      <c r="A365" s="38" t="s">
        <v>2327</v>
      </c>
      <c r="B365" s="38" t="s">
        <v>2328</v>
      </c>
      <c r="C365" s="39">
        <v>5.3190000000000001E-2</v>
      </c>
      <c r="D365" s="41">
        <v>99.2</v>
      </c>
      <c r="E365" s="41">
        <v>99.2</v>
      </c>
      <c r="F365" s="41">
        <v>101.4</v>
      </c>
      <c r="G365" s="41">
        <v>102.2</v>
      </c>
      <c r="H365" s="41">
        <v>102.3</v>
      </c>
      <c r="I365" s="41">
        <v>102.9</v>
      </c>
      <c r="J365" s="41">
        <v>102.9</v>
      </c>
      <c r="K365" s="41">
        <v>102.9</v>
      </c>
      <c r="L365" s="41">
        <v>102.9</v>
      </c>
      <c r="M365" s="41">
        <v>103.7</v>
      </c>
      <c r="N365" s="41">
        <v>105.1</v>
      </c>
      <c r="O365" s="41">
        <v>105.4</v>
      </c>
      <c r="P365" s="41">
        <v>105.5</v>
      </c>
      <c r="Q365" s="41">
        <v>107.9</v>
      </c>
      <c r="R365" s="41">
        <v>108.3</v>
      </c>
      <c r="S365" s="41">
        <v>106.6</v>
      </c>
      <c r="T365" s="41">
        <v>107.7</v>
      </c>
      <c r="U365" s="41">
        <v>110.5</v>
      </c>
      <c r="V365" s="41">
        <v>111.8</v>
      </c>
      <c r="W365" s="41">
        <v>112.2</v>
      </c>
      <c r="X365" s="41">
        <v>112.3</v>
      </c>
      <c r="Y365" s="41">
        <v>112.8</v>
      </c>
      <c r="Z365" s="41">
        <v>112.6</v>
      </c>
      <c r="AA365" s="41">
        <v>112.5</v>
      </c>
      <c r="AB365" s="41">
        <v>113</v>
      </c>
      <c r="AC365" s="41">
        <v>113.3</v>
      </c>
      <c r="AD365" s="41">
        <v>115.9</v>
      </c>
      <c r="AE365" s="41">
        <v>116.8</v>
      </c>
      <c r="AF365" s="41">
        <v>116.7</v>
      </c>
      <c r="AG365" s="41">
        <v>116.8</v>
      </c>
      <c r="AH365" s="41">
        <v>117.1</v>
      </c>
      <c r="AI365" s="41">
        <v>117.4</v>
      </c>
      <c r="AJ365" s="41">
        <v>118</v>
      </c>
      <c r="AK365" s="41">
        <v>119.7</v>
      </c>
      <c r="AL365" s="41">
        <v>120.2</v>
      </c>
      <c r="AM365" s="41">
        <v>124.8</v>
      </c>
      <c r="AN365" s="41">
        <v>125.1</v>
      </c>
      <c r="AO365" s="41">
        <v>125.2</v>
      </c>
      <c r="AP365" s="41">
        <v>125.5</v>
      </c>
      <c r="AQ365" s="41">
        <v>128.69999999999999</v>
      </c>
      <c r="AR365" s="41">
        <v>130.19999999999999</v>
      </c>
      <c r="AS365" s="41">
        <v>130.4</v>
      </c>
      <c r="AT365" s="41">
        <v>130.69999999999999</v>
      </c>
      <c r="AU365" s="41">
        <v>131.6</v>
      </c>
      <c r="AV365" s="41">
        <v>134.4</v>
      </c>
      <c r="AW365" s="41">
        <v>134.9</v>
      </c>
      <c r="AX365" s="41">
        <v>134.9</v>
      </c>
      <c r="AY365" s="41">
        <v>134.80000000000001</v>
      </c>
      <c r="AZ365" s="41">
        <v>134.9</v>
      </c>
      <c r="BA365" s="41">
        <v>134.5</v>
      </c>
      <c r="BB365" s="41">
        <v>134.80000000000001</v>
      </c>
      <c r="BC365" s="41">
        <v>134.5</v>
      </c>
      <c r="BD365" s="41">
        <v>136.19999999999999</v>
      </c>
      <c r="BE365" s="41">
        <v>136.19999999999999</v>
      </c>
      <c r="BF365" s="41">
        <v>136.19999999999999</v>
      </c>
      <c r="BG365" s="41">
        <v>136.19999999999999</v>
      </c>
      <c r="BH365" s="41">
        <v>136.5</v>
      </c>
      <c r="BI365" s="41">
        <v>138</v>
      </c>
      <c r="BJ365" s="41">
        <v>138.4</v>
      </c>
      <c r="BK365" s="41">
        <v>138.5</v>
      </c>
      <c r="BL365" s="41">
        <v>142.30000000000001</v>
      </c>
      <c r="BM365" s="41">
        <v>142.30000000000001</v>
      </c>
      <c r="BN365" s="41">
        <v>142.6</v>
      </c>
      <c r="BO365" s="41">
        <v>143.6</v>
      </c>
      <c r="BP365" s="41">
        <v>148.1</v>
      </c>
      <c r="BQ365" s="41">
        <v>149.4</v>
      </c>
      <c r="BR365" s="41">
        <v>150.6</v>
      </c>
      <c r="BS365" s="41">
        <v>150.9</v>
      </c>
      <c r="BT365" s="41">
        <v>151.4</v>
      </c>
      <c r="BU365" s="41">
        <v>152.80000000000001</v>
      </c>
      <c r="BV365" s="41">
        <v>152.9</v>
      </c>
      <c r="BW365" s="41">
        <v>153.80000000000001</v>
      </c>
      <c r="BX365" s="41">
        <v>154.30000000000001</v>
      </c>
      <c r="BY365" s="41">
        <v>155.5</v>
      </c>
      <c r="BZ365" s="41">
        <v>155.5</v>
      </c>
      <c r="CA365" s="41">
        <v>156.19999999999999</v>
      </c>
      <c r="CB365" s="41">
        <v>161.69999999999999</v>
      </c>
      <c r="CC365" s="41">
        <v>162.4</v>
      </c>
      <c r="CD365" s="41">
        <v>164.1</v>
      </c>
      <c r="CE365" s="41">
        <v>163.80000000000001</v>
      </c>
      <c r="CF365" s="41">
        <v>163.1</v>
      </c>
      <c r="CG365" s="41">
        <v>163.19999999999999</v>
      </c>
      <c r="CH365" s="41">
        <v>163.9</v>
      </c>
      <c r="CI365" s="41">
        <v>164.3</v>
      </c>
      <c r="CJ365" s="41">
        <v>165</v>
      </c>
      <c r="CK365" s="41">
        <v>164.4</v>
      </c>
      <c r="CL365" s="41">
        <v>164.3</v>
      </c>
    </row>
    <row r="366" spans="1:90" x14ac:dyDescent="0.25">
      <c r="A366" s="38" t="s">
        <v>2329</v>
      </c>
      <c r="B366" s="38" t="s">
        <v>2330</v>
      </c>
      <c r="C366" s="39">
        <v>1.822E-2</v>
      </c>
      <c r="D366" s="41">
        <v>97.1</v>
      </c>
      <c r="E366" s="41">
        <v>97.1</v>
      </c>
      <c r="F366" s="41">
        <v>98.2</v>
      </c>
      <c r="G366" s="41">
        <v>98.1</v>
      </c>
      <c r="H366" s="41">
        <v>98.3</v>
      </c>
      <c r="I366" s="41">
        <v>100</v>
      </c>
      <c r="J366" s="41">
        <v>99.9</v>
      </c>
      <c r="K366" s="41">
        <v>99.8</v>
      </c>
      <c r="L366" s="41">
        <v>99.8</v>
      </c>
      <c r="M366" s="41">
        <v>101</v>
      </c>
      <c r="N366" s="41">
        <v>104.7</v>
      </c>
      <c r="O366" s="41">
        <v>105.5</v>
      </c>
      <c r="P366" s="41">
        <v>105.6</v>
      </c>
      <c r="Q366" s="41">
        <v>108.5</v>
      </c>
      <c r="R366" s="41">
        <v>109.7</v>
      </c>
      <c r="S366" s="41">
        <v>112</v>
      </c>
      <c r="T366" s="41">
        <v>115.3</v>
      </c>
      <c r="U366" s="41">
        <v>120.3</v>
      </c>
      <c r="V366" s="41">
        <v>124.1</v>
      </c>
      <c r="W366" s="41">
        <v>125.1</v>
      </c>
      <c r="X366" s="41">
        <v>125.3</v>
      </c>
      <c r="Y366" s="41">
        <v>127.1</v>
      </c>
      <c r="Z366" s="41">
        <v>126.2</v>
      </c>
      <c r="AA366" s="41">
        <v>126</v>
      </c>
      <c r="AB366" s="41">
        <v>126.1</v>
      </c>
      <c r="AC366" s="41">
        <v>126.9</v>
      </c>
      <c r="AD366" s="41">
        <v>130</v>
      </c>
      <c r="AE366" s="41">
        <v>132.80000000000001</v>
      </c>
      <c r="AF366" s="41">
        <v>132.6</v>
      </c>
      <c r="AG366" s="41">
        <v>132.6</v>
      </c>
      <c r="AH366" s="41">
        <v>133.5</v>
      </c>
      <c r="AI366" s="41">
        <v>134.4</v>
      </c>
      <c r="AJ366" s="41">
        <v>136.1</v>
      </c>
      <c r="AK366" s="41">
        <v>139.80000000000001</v>
      </c>
      <c r="AL366" s="41">
        <v>141</v>
      </c>
      <c r="AM366" s="41">
        <v>143.9</v>
      </c>
      <c r="AN366" s="41">
        <v>137.5</v>
      </c>
      <c r="AO366" s="41">
        <v>137.5</v>
      </c>
      <c r="AP366" s="41">
        <v>138.5</v>
      </c>
      <c r="AQ366" s="41">
        <v>140.9</v>
      </c>
      <c r="AR366" s="41">
        <v>143.80000000000001</v>
      </c>
      <c r="AS366" s="41">
        <v>144.69999999999999</v>
      </c>
      <c r="AT366" s="41">
        <v>145.19999999999999</v>
      </c>
      <c r="AU366" s="41">
        <v>146.30000000000001</v>
      </c>
      <c r="AV366" s="41">
        <v>153.9</v>
      </c>
      <c r="AW366" s="41">
        <v>155.4</v>
      </c>
      <c r="AX366" s="41">
        <v>155.4</v>
      </c>
      <c r="AY366" s="41">
        <v>155.4</v>
      </c>
      <c r="AZ366" s="41">
        <v>155.4</v>
      </c>
      <c r="BA366" s="41">
        <v>155.4</v>
      </c>
      <c r="BB366" s="41">
        <v>155.1</v>
      </c>
      <c r="BC366" s="41">
        <v>154.30000000000001</v>
      </c>
      <c r="BD366" s="41">
        <v>159.19999999999999</v>
      </c>
      <c r="BE366" s="41">
        <v>159.19999999999999</v>
      </c>
      <c r="BF366" s="41">
        <v>159.19999999999999</v>
      </c>
      <c r="BG366" s="41">
        <v>159.19999999999999</v>
      </c>
      <c r="BH366" s="41">
        <v>159.19999999999999</v>
      </c>
      <c r="BI366" s="41">
        <v>161.19999999999999</v>
      </c>
      <c r="BJ366" s="41">
        <v>162.19999999999999</v>
      </c>
      <c r="BK366" s="41">
        <v>162</v>
      </c>
      <c r="BL366" s="41">
        <v>169.2</v>
      </c>
      <c r="BM366" s="41">
        <v>170.5</v>
      </c>
      <c r="BN366" s="41">
        <v>171</v>
      </c>
      <c r="BO366" s="41">
        <v>172.5</v>
      </c>
      <c r="BP366" s="41">
        <v>183.8</v>
      </c>
      <c r="BQ366" s="41">
        <v>184.1</v>
      </c>
      <c r="BR366" s="41">
        <v>184.7</v>
      </c>
      <c r="BS366" s="41">
        <v>185.6</v>
      </c>
      <c r="BT366" s="41">
        <v>187</v>
      </c>
      <c r="BU366" s="41">
        <v>191.1</v>
      </c>
      <c r="BV366" s="41">
        <v>191.3</v>
      </c>
      <c r="BW366" s="41">
        <v>191.7</v>
      </c>
      <c r="BX366" s="41">
        <v>192.6</v>
      </c>
      <c r="BY366" s="41">
        <v>193.5</v>
      </c>
      <c r="BZ366" s="41">
        <v>193.5</v>
      </c>
      <c r="CA366" s="41">
        <v>194.7</v>
      </c>
      <c r="CB366" s="41">
        <v>202.7</v>
      </c>
      <c r="CC366" s="41">
        <v>202.7</v>
      </c>
      <c r="CD366" s="41">
        <v>207.2</v>
      </c>
      <c r="CE366" s="41">
        <v>206.5</v>
      </c>
      <c r="CF366" s="41">
        <v>204.3</v>
      </c>
      <c r="CG366" s="41">
        <v>204.6</v>
      </c>
      <c r="CH366" s="41">
        <v>207.1</v>
      </c>
      <c r="CI366" s="41">
        <v>208.2</v>
      </c>
      <c r="CJ366" s="41">
        <v>210.8</v>
      </c>
      <c r="CK366" s="41">
        <v>210.8</v>
      </c>
      <c r="CL366" s="41">
        <v>210.8</v>
      </c>
    </row>
    <row r="367" spans="1:90" x14ac:dyDescent="0.25">
      <c r="A367" s="38" t="s">
        <v>2331</v>
      </c>
      <c r="B367" s="38" t="s">
        <v>2332</v>
      </c>
      <c r="C367" s="39">
        <v>2.5309999999999999E-2</v>
      </c>
      <c r="D367" s="41">
        <v>99.8</v>
      </c>
      <c r="E367" s="41">
        <v>99.8</v>
      </c>
      <c r="F367" s="41">
        <v>103.5</v>
      </c>
      <c r="G367" s="41">
        <v>104.5</v>
      </c>
      <c r="H367" s="41">
        <v>104.6</v>
      </c>
      <c r="I367" s="41">
        <v>104.6</v>
      </c>
      <c r="J367" s="41">
        <v>104.6</v>
      </c>
      <c r="K367" s="41">
        <v>104.6</v>
      </c>
      <c r="L367" s="41">
        <v>104.6</v>
      </c>
      <c r="M367" s="41">
        <v>105.4</v>
      </c>
      <c r="N367" s="41">
        <v>105.7</v>
      </c>
      <c r="O367" s="41">
        <v>105.7</v>
      </c>
      <c r="P367" s="41">
        <v>105.7</v>
      </c>
      <c r="Q367" s="41">
        <v>108.4</v>
      </c>
      <c r="R367" s="41">
        <v>108.4</v>
      </c>
      <c r="S367" s="41">
        <v>103.4</v>
      </c>
      <c r="T367" s="41">
        <v>103.4</v>
      </c>
      <c r="U367" s="41">
        <v>105.5</v>
      </c>
      <c r="V367" s="41">
        <v>105.5</v>
      </c>
      <c r="W367" s="41">
        <v>105.5</v>
      </c>
      <c r="X367" s="41">
        <v>105.5</v>
      </c>
      <c r="Y367" s="41">
        <v>105.5</v>
      </c>
      <c r="Z367" s="41">
        <v>105.5</v>
      </c>
      <c r="AA367" s="41">
        <v>105.5</v>
      </c>
      <c r="AB367" s="41">
        <v>105.5</v>
      </c>
      <c r="AC367" s="41">
        <v>105.5</v>
      </c>
      <c r="AD367" s="41">
        <v>108.3</v>
      </c>
      <c r="AE367" s="41">
        <v>108.3</v>
      </c>
      <c r="AF367" s="41">
        <v>108.3</v>
      </c>
      <c r="AG367" s="41">
        <v>108.5</v>
      </c>
      <c r="AH367" s="41">
        <v>108.5</v>
      </c>
      <c r="AI367" s="41">
        <v>108.5</v>
      </c>
      <c r="AJ367" s="41">
        <v>108.5</v>
      </c>
      <c r="AK367" s="41">
        <v>109.4</v>
      </c>
      <c r="AL367" s="41">
        <v>110.4</v>
      </c>
      <c r="AM367" s="41">
        <v>118</v>
      </c>
      <c r="AN367" s="41">
        <v>123</v>
      </c>
      <c r="AO367" s="41">
        <v>123.2</v>
      </c>
      <c r="AP367" s="41">
        <v>123.3</v>
      </c>
      <c r="AQ367" s="41">
        <v>128</v>
      </c>
      <c r="AR367" s="41">
        <v>128</v>
      </c>
      <c r="AS367" s="41">
        <v>128</v>
      </c>
      <c r="AT367" s="41">
        <v>128</v>
      </c>
      <c r="AU367" s="41">
        <v>128</v>
      </c>
      <c r="AV367" s="41">
        <v>128</v>
      </c>
      <c r="AW367" s="41">
        <v>128</v>
      </c>
      <c r="AX367" s="41">
        <v>128</v>
      </c>
      <c r="AY367" s="41">
        <v>128</v>
      </c>
      <c r="AZ367" s="41">
        <v>128.4</v>
      </c>
      <c r="BA367" s="41">
        <v>127.6</v>
      </c>
      <c r="BB367" s="41">
        <v>128.5</v>
      </c>
      <c r="BC367" s="41">
        <v>128.5</v>
      </c>
      <c r="BD367" s="41">
        <v>128.5</v>
      </c>
      <c r="BE367" s="41">
        <v>128.5</v>
      </c>
      <c r="BF367" s="41">
        <v>128.5</v>
      </c>
      <c r="BG367" s="41">
        <v>128.5</v>
      </c>
      <c r="BH367" s="41">
        <v>129.1</v>
      </c>
      <c r="BI367" s="41">
        <v>130.80000000000001</v>
      </c>
      <c r="BJ367" s="41">
        <v>130.80000000000001</v>
      </c>
      <c r="BK367" s="41">
        <v>130.80000000000001</v>
      </c>
      <c r="BL367" s="41">
        <v>133.5</v>
      </c>
      <c r="BM367" s="41">
        <v>132.30000000000001</v>
      </c>
      <c r="BN367" s="41">
        <v>132.30000000000001</v>
      </c>
      <c r="BO367" s="41">
        <v>133</v>
      </c>
      <c r="BP367" s="41">
        <v>134.5</v>
      </c>
      <c r="BQ367" s="41">
        <v>137</v>
      </c>
      <c r="BR367" s="41">
        <v>139.1</v>
      </c>
      <c r="BS367" s="41">
        <v>139.1</v>
      </c>
      <c r="BT367" s="41">
        <v>139.1</v>
      </c>
      <c r="BU367" s="41">
        <v>139.1</v>
      </c>
      <c r="BV367" s="41">
        <v>139.1</v>
      </c>
      <c r="BW367" s="41">
        <v>138.6</v>
      </c>
      <c r="BX367" s="41">
        <v>137</v>
      </c>
      <c r="BY367" s="41">
        <v>138.69999999999999</v>
      </c>
      <c r="BZ367" s="41">
        <v>138.69999999999999</v>
      </c>
      <c r="CA367" s="41">
        <v>138.69999999999999</v>
      </c>
      <c r="CB367" s="41">
        <v>143.19999999999999</v>
      </c>
      <c r="CC367" s="41">
        <v>144.69999999999999</v>
      </c>
      <c r="CD367" s="41">
        <v>144.69999999999999</v>
      </c>
      <c r="CE367" s="41">
        <v>144.69999999999999</v>
      </c>
      <c r="CF367" s="41">
        <v>144.69999999999999</v>
      </c>
      <c r="CG367" s="41">
        <v>144.69999999999999</v>
      </c>
      <c r="CH367" s="41">
        <v>144.69999999999999</v>
      </c>
      <c r="CI367" s="41">
        <v>144.69999999999999</v>
      </c>
      <c r="CJ367" s="41">
        <v>144.69999999999999</v>
      </c>
      <c r="CK367" s="41">
        <v>144.69999999999999</v>
      </c>
      <c r="CL367" s="41">
        <v>144.80000000000001</v>
      </c>
    </row>
    <row r="368" spans="1:90" x14ac:dyDescent="0.25">
      <c r="A368" s="38" t="s">
        <v>2333</v>
      </c>
      <c r="B368" s="38" t="s">
        <v>2334</v>
      </c>
      <c r="C368" s="39">
        <v>9.6600000000000002E-3</v>
      </c>
      <c r="D368" s="41">
        <v>101.5</v>
      </c>
      <c r="E368" s="41">
        <v>101.5</v>
      </c>
      <c r="F368" s="41">
        <v>102.1</v>
      </c>
      <c r="G368" s="41">
        <v>104.1</v>
      </c>
      <c r="H368" s="41">
        <v>104.1</v>
      </c>
      <c r="I368" s="41">
        <v>104.1</v>
      </c>
      <c r="J368" s="41">
        <v>104.3</v>
      </c>
      <c r="K368" s="41">
        <v>104.4</v>
      </c>
      <c r="L368" s="41">
        <v>104.4</v>
      </c>
      <c r="M368" s="41">
        <v>104.4</v>
      </c>
      <c r="N368" s="41">
        <v>104.4</v>
      </c>
      <c r="O368" s="41">
        <v>104.4</v>
      </c>
      <c r="P368" s="41">
        <v>104.8</v>
      </c>
      <c r="Q368" s="41">
        <v>105.2</v>
      </c>
      <c r="R368" s="41">
        <v>105.2</v>
      </c>
      <c r="S368" s="41">
        <v>104.6</v>
      </c>
      <c r="T368" s="41">
        <v>104.6</v>
      </c>
      <c r="U368" s="41">
        <v>105.1</v>
      </c>
      <c r="V368" s="41">
        <v>105.3</v>
      </c>
      <c r="W368" s="41">
        <v>105.3</v>
      </c>
      <c r="X368" s="41">
        <v>105.3</v>
      </c>
      <c r="Y368" s="41">
        <v>105.3</v>
      </c>
      <c r="Z368" s="41">
        <v>105.3</v>
      </c>
      <c r="AA368" s="41">
        <v>105.3</v>
      </c>
      <c r="AB368" s="41">
        <v>108</v>
      </c>
      <c r="AC368" s="41">
        <v>108</v>
      </c>
      <c r="AD368" s="41">
        <v>109.3</v>
      </c>
      <c r="AE368" s="41">
        <v>108.5</v>
      </c>
      <c r="AF368" s="41">
        <v>108.5</v>
      </c>
      <c r="AG368" s="41">
        <v>108.5</v>
      </c>
      <c r="AH368" s="41">
        <v>108.5</v>
      </c>
      <c r="AI368" s="41">
        <v>108.5</v>
      </c>
      <c r="AJ368" s="41">
        <v>108.5</v>
      </c>
      <c r="AK368" s="41">
        <v>108.5</v>
      </c>
      <c r="AL368" s="41">
        <v>106.4</v>
      </c>
      <c r="AM368" s="41">
        <v>106.4</v>
      </c>
      <c r="AN368" s="41">
        <v>107.2</v>
      </c>
      <c r="AO368" s="41">
        <v>107.2</v>
      </c>
      <c r="AP368" s="41">
        <v>107.2</v>
      </c>
      <c r="AQ368" s="41">
        <v>107.6</v>
      </c>
      <c r="AR368" s="41">
        <v>109.9</v>
      </c>
      <c r="AS368" s="41">
        <v>109.9</v>
      </c>
      <c r="AT368" s="41">
        <v>110.7</v>
      </c>
      <c r="AU368" s="41">
        <v>113.1</v>
      </c>
      <c r="AV368" s="41">
        <v>114.1</v>
      </c>
      <c r="AW368" s="41">
        <v>114.1</v>
      </c>
      <c r="AX368" s="41">
        <v>114.1</v>
      </c>
      <c r="AY368" s="41">
        <v>113.3</v>
      </c>
      <c r="AZ368" s="41">
        <v>113.1</v>
      </c>
      <c r="BA368" s="41">
        <v>113</v>
      </c>
      <c r="BB368" s="41">
        <v>112.9</v>
      </c>
      <c r="BC368" s="41">
        <v>112.9</v>
      </c>
      <c r="BD368" s="41">
        <v>112.9</v>
      </c>
      <c r="BE368" s="41">
        <v>112.9</v>
      </c>
      <c r="BF368" s="41">
        <v>112.9</v>
      </c>
      <c r="BG368" s="41">
        <v>112.9</v>
      </c>
      <c r="BH368" s="41">
        <v>112.9</v>
      </c>
      <c r="BI368" s="41">
        <v>112.9</v>
      </c>
      <c r="BJ368" s="41">
        <v>113.3</v>
      </c>
      <c r="BK368" s="41">
        <v>114.6</v>
      </c>
      <c r="BL368" s="41">
        <v>114.6</v>
      </c>
      <c r="BM368" s="41">
        <v>114.9</v>
      </c>
      <c r="BN368" s="41">
        <v>116</v>
      </c>
      <c r="BO368" s="41">
        <v>117</v>
      </c>
      <c r="BP368" s="41">
        <v>116.7</v>
      </c>
      <c r="BQ368" s="41">
        <v>116.6</v>
      </c>
      <c r="BR368" s="41">
        <v>116.6</v>
      </c>
      <c r="BS368" s="41">
        <v>116.6</v>
      </c>
      <c r="BT368" s="41">
        <v>116.6</v>
      </c>
      <c r="BU368" s="41">
        <v>116.6</v>
      </c>
      <c r="BV368" s="41">
        <v>116.6</v>
      </c>
      <c r="BW368" s="41">
        <v>121.8</v>
      </c>
      <c r="BX368" s="41">
        <v>127.4</v>
      </c>
      <c r="BY368" s="41">
        <v>127.5</v>
      </c>
      <c r="BZ368" s="41">
        <v>127.6</v>
      </c>
      <c r="CA368" s="41">
        <v>129.6</v>
      </c>
      <c r="CB368" s="41">
        <v>132.80000000000001</v>
      </c>
      <c r="CC368" s="41">
        <v>132.80000000000001</v>
      </c>
      <c r="CD368" s="41">
        <v>133.5</v>
      </c>
      <c r="CE368" s="41">
        <v>133.69999999999999</v>
      </c>
      <c r="CF368" s="41">
        <v>133.6</v>
      </c>
      <c r="CG368" s="41">
        <v>133.69999999999999</v>
      </c>
      <c r="CH368" s="41">
        <v>132.69999999999999</v>
      </c>
      <c r="CI368" s="41">
        <v>132.69999999999999</v>
      </c>
      <c r="CJ368" s="41">
        <v>131.6</v>
      </c>
      <c r="CK368" s="41">
        <v>128.19999999999999</v>
      </c>
      <c r="CL368" s="41">
        <v>127.8</v>
      </c>
    </row>
    <row r="369" spans="1:90" x14ac:dyDescent="0.25">
      <c r="A369" s="38" t="s">
        <v>2335</v>
      </c>
      <c r="B369" s="38" t="s">
        <v>2336</v>
      </c>
      <c r="C369" s="39">
        <v>1.86134</v>
      </c>
      <c r="D369" s="41">
        <v>99.6</v>
      </c>
      <c r="E369" s="41">
        <v>99.7</v>
      </c>
      <c r="F369" s="41">
        <v>99.8</v>
      </c>
      <c r="G369" s="41">
        <v>101.6</v>
      </c>
      <c r="H369" s="41">
        <v>100.8</v>
      </c>
      <c r="I369" s="41">
        <v>99.7</v>
      </c>
      <c r="J369" s="41">
        <v>100.3</v>
      </c>
      <c r="K369" s="41">
        <v>100.3</v>
      </c>
      <c r="L369" s="41">
        <v>101.1</v>
      </c>
      <c r="M369" s="41">
        <v>101.5</v>
      </c>
      <c r="N369" s="41">
        <v>101.7</v>
      </c>
      <c r="O369" s="41">
        <v>100.9</v>
      </c>
      <c r="P369" s="41">
        <v>101.9</v>
      </c>
      <c r="Q369" s="41">
        <v>102.2</v>
      </c>
      <c r="R369" s="41">
        <v>101.6</v>
      </c>
      <c r="S369" s="41">
        <v>102.6</v>
      </c>
      <c r="T369" s="41">
        <v>103.4</v>
      </c>
      <c r="U369" s="41">
        <v>104.6</v>
      </c>
      <c r="V369" s="41">
        <v>105.9</v>
      </c>
      <c r="W369" s="41">
        <v>106.8</v>
      </c>
      <c r="X369" s="41">
        <v>108</v>
      </c>
      <c r="Y369" s="41">
        <v>107.9</v>
      </c>
      <c r="Z369" s="41">
        <v>106.8</v>
      </c>
      <c r="AA369" s="41">
        <v>106.8</v>
      </c>
      <c r="AB369" s="41">
        <v>107.1</v>
      </c>
      <c r="AC369" s="41">
        <v>107.3</v>
      </c>
      <c r="AD369" s="41">
        <v>107.4</v>
      </c>
      <c r="AE369" s="41">
        <v>109</v>
      </c>
      <c r="AF369" s="41">
        <v>108.9</v>
      </c>
      <c r="AG369" s="41">
        <v>108.6</v>
      </c>
      <c r="AH369" s="41">
        <v>108.6</v>
      </c>
      <c r="AI369" s="41">
        <v>109.1</v>
      </c>
      <c r="AJ369" s="41">
        <v>109.4</v>
      </c>
      <c r="AK369" s="41">
        <v>109.4</v>
      </c>
      <c r="AL369" s="41">
        <v>109.3</v>
      </c>
      <c r="AM369" s="41">
        <v>110</v>
      </c>
      <c r="AN369" s="41">
        <v>110.6</v>
      </c>
      <c r="AO369" s="41">
        <v>110.7</v>
      </c>
      <c r="AP369" s="41">
        <v>110.6</v>
      </c>
      <c r="AQ369" s="41">
        <v>112.2</v>
      </c>
      <c r="AR369" s="41">
        <v>112.4</v>
      </c>
      <c r="AS369" s="41">
        <v>114.1</v>
      </c>
      <c r="AT369" s="41">
        <v>115.2</v>
      </c>
      <c r="AU369" s="41">
        <v>115.9</v>
      </c>
      <c r="AV369" s="41">
        <v>118.6</v>
      </c>
      <c r="AW369" s="41">
        <v>117.1</v>
      </c>
      <c r="AX369" s="41">
        <v>113.7</v>
      </c>
      <c r="AY369" s="41">
        <v>111.4</v>
      </c>
      <c r="AZ369" s="41">
        <v>110.9</v>
      </c>
      <c r="BA369" s="41">
        <v>111.8</v>
      </c>
      <c r="BB369" s="41">
        <v>112.3</v>
      </c>
      <c r="BC369" s="41">
        <v>111.9</v>
      </c>
      <c r="BD369" s="41">
        <v>113.6</v>
      </c>
      <c r="BE369" s="41">
        <v>113</v>
      </c>
      <c r="BF369" s="41">
        <v>113.2</v>
      </c>
      <c r="BG369" s="41">
        <v>114</v>
      </c>
      <c r="BH369" s="41">
        <v>114.2</v>
      </c>
      <c r="BI369" s="41">
        <v>112.8</v>
      </c>
      <c r="BJ369" s="41">
        <v>112.8</v>
      </c>
      <c r="BK369" s="41">
        <v>113.4</v>
      </c>
      <c r="BL369" s="41">
        <v>113.7</v>
      </c>
      <c r="BM369" s="41">
        <v>114.4</v>
      </c>
      <c r="BN369" s="41">
        <v>114.3</v>
      </c>
      <c r="BO369" s="41">
        <v>116.3</v>
      </c>
      <c r="BP369" s="41">
        <v>116.7</v>
      </c>
      <c r="BQ369" s="41">
        <v>116.6</v>
      </c>
      <c r="BR369" s="41">
        <v>117.3</v>
      </c>
      <c r="BS369" s="41">
        <v>116.6</v>
      </c>
      <c r="BT369" s="41">
        <v>117</v>
      </c>
      <c r="BU369" s="41">
        <v>118.2</v>
      </c>
      <c r="BV369" s="41">
        <v>119.8</v>
      </c>
      <c r="BW369" s="41">
        <v>120.5</v>
      </c>
      <c r="BX369" s="41">
        <v>122.5</v>
      </c>
      <c r="BY369" s="41">
        <v>123</v>
      </c>
      <c r="BZ369" s="41">
        <v>124.1</v>
      </c>
      <c r="CA369" s="41">
        <v>124.4</v>
      </c>
      <c r="CB369" s="41">
        <v>122.3</v>
      </c>
      <c r="CC369" s="41">
        <v>121.9</v>
      </c>
      <c r="CD369" s="41">
        <v>122.6</v>
      </c>
      <c r="CE369" s="41">
        <v>122.6</v>
      </c>
      <c r="CF369" s="41">
        <v>121.8</v>
      </c>
      <c r="CG369" s="41">
        <v>121.6</v>
      </c>
      <c r="CH369" s="41">
        <v>121.5</v>
      </c>
      <c r="CI369" s="41">
        <v>122.3</v>
      </c>
      <c r="CJ369" s="41">
        <v>122.7</v>
      </c>
      <c r="CK369" s="41">
        <v>122.6</v>
      </c>
      <c r="CL369" s="41">
        <v>123.1</v>
      </c>
    </row>
    <row r="370" spans="1:90" x14ac:dyDescent="0.25">
      <c r="A370" s="38" t="s">
        <v>2337</v>
      </c>
      <c r="B370" s="38" t="s">
        <v>2338</v>
      </c>
      <c r="C370" s="39">
        <v>0.17752000000000001</v>
      </c>
      <c r="D370" s="41">
        <v>100.2</v>
      </c>
      <c r="E370" s="41">
        <v>100.9</v>
      </c>
      <c r="F370" s="41">
        <v>100.9</v>
      </c>
      <c r="G370" s="41">
        <v>105.2</v>
      </c>
      <c r="H370" s="41">
        <v>103.1</v>
      </c>
      <c r="I370" s="41">
        <v>103.2</v>
      </c>
      <c r="J370" s="41">
        <v>103.6</v>
      </c>
      <c r="K370" s="41">
        <v>103.6</v>
      </c>
      <c r="L370" s="41">
        <v>104.4</v>
      </c>
      <c r="M370" s="41">
        <v>105.2</v>
      </c>
      <c r="N370" s="41">
        <v>104.3</v>
      </c>
      <c r="O370" s="41">
        <v>102.5</v>
      </c>
      <c r="P370" s="41">
        <v>102.5</v>
      </c>
      <c r="Q370" s="41">
        <v>102.5</v>
      </c>
      <c r="R370" s="41">
        <v>102.3</v>
      </c>
      <c r="S370" s="41">
        <v>104</v>
      </c>
      <c r="T370" s="41">
        <v>104.7</v>
      </c>
      <c r="U370" s="41">
        <v>105.3</v>
      </c>
      <c r="V370" s="41">
        <v>104.4</v>
      </c>
      <c r="W370" s="41">
        <v>104.6</v>
      </c>
      <c r="X370" s="41">
        <v>107.2</v>
      </c>
      <c r="Y370" s="41">
        <v>106.9</v>
      </c>
      <c r="Z370" s="41">
        <v>105.6</v>
      </c>
      <c r="AA370" s="41">
        <v>106</v>
      </c>
      <c r="AB370" s="41">
        <v>106.5</v>
      </c>
      <c r="AC370" s="41">
        <v>107.1</v>
      </c>
      <c r="AD370" s="41">
        <v>107.7</v>
      </c>
      <c r="AE370" s="41">
        <v>112.2</v>
      </c>
      <c r="AF370" s="41">
        <v>112.3</v>
      </c>
      <c r="AG370" s="41">
        <v>112.3</v>
      </c>
      <c r="AH370" s="41">
        <v>112.4</v>
      </c>
      <c r="AI370" s="41">
        <v>112.8</v>
      </c>
      <c r="AJ370" s="41">
        <v>112.8</v>
      </c>
      <c r="AK370" s="41">
        <v>112.6</v>
      </c>
      <c r="AL370" s="41">
        <v>112.4</v>
      </c>
      <c r="AM370" s="41">
        <v>112.7</v>
      </c>
      <c r="AN370" s="41">
        <v>112.8</v>
      </c>
      <c r="AO370" s="41">
        <v>112.8</v>
      </c>
      <c r="AP370" s="41">
        <v>112.8</v>
      </c>
      <c r="AQ370" s="41">
        <v>117.3</v>
      </c>
      <c r="AR370" s="41">
        <v>117.3</v>
      </c>
      <c r="AS370" s="41">
        <v>117.3</v>
      </c>
      <c r="AT370" s="41">
        <v>117.3</v>
      </c>
      <c r="AU370" s="41">
        <v>117.3</v>
      </c>
      <c r="AV370" s="41">
        <v>153.5</v>
      </c>
      <c r="AW370" s="41">
        <v>146.69999999999999</v>
      </c>
      <c r="AX370" s="41">
        <v>134.6</v>
      </c>
      <c r="AY370" s="41">
        <v>123.4</v>
      </c>
      <c r="AZ370" s="41">
        <v>122.1</v>
      </c>
      <c r="BA370" s="41">
        <v>122</v>
      </c>
      <c r="BB370" s="41">
        <v>121.8</v>
      </c>
      <c r="BC370" s="41">
        <v>121.8</v>
      </c>
      <c r="BD370" s="41">
        <v>128.4</v>
      </c>
      <c r="BE370" s="41">
        <v>129.5</v>
      </c>
      <c r="BF370" s="41">
        <v>131.6</v>
      </c>
      <c r="BG370" s="41">
        <v>131.6</v>
      </c>
      <c r="BH370" s="41">
        <v>131.6</v>
      </c>
      <c r="BI370" s="41">
        <v>131.6</v>
      </c>
      <c r="BJ370" s="41">
        <v>131.6</v>
      </c>
      <c r="BK370" s="41">
        <v>131.6</v>
      </c>
      <c r="BL370" s="41">
        <v>132.9</v>
      </c>
      <c r="BM370" s="41">
        <v>133.69999999999999</v>
      </c>
      <c r="BN370" s="41">
        <v>133.69999999999999</v>
      </c>
      <c r="BO370" s="41">
        <v>133.69999999999999</v>
      </c>
      <c r="BP370" s="41">
        <v>133.69999999999999</v>
      </c>
      <c r="BQ370" s="41">
        <v>133.69999999999999</v>
      </c>
      <c r="BR370" s="41">
        <v>139.69999999999999</v>
      </c>
      <c r="BS370" s="41">
        <v>133.69999999999999</v>
      </c>
      <c r="BT370" s="41">
        <v>136.4</v>
      </c>
      <c r="BU370" s="41">
        <v>144.4</v>
      </c>
      <c r="BV370" s="41">
        <v>144.4</v>
      </c>
      <c r="BW370" s="41">
        <v>144.4</v>
      </c>
      <c r="BX370" s="41">
        <v>144.4</v>
      </c>
      <c r="BY370" s="41">
        <v>144.4</v>
      </c>
      <c r="BZ370" s="41">
        <v>145.80000000000001</v>
      </c>
      <c r="CA370" s="41">
        <v>147</v>
      </c>
      <c r="CB370" s="41">
        <v>147.1</v>
      </c>
      <c r="CC370" s="41">
        <v>146.6</v>
      </c>
      <c r="CD370" s="41">
        <v>145</v>
      </c>
      <c r="CE370" s="41">
        <v>145.4</v>
      </c>
      <c r="CF370" s="41">
        <v>146</v>
      </c>
      <c r="CG370" s="41">
        <v>144.69999999999999</v>
      </c>
      <c r="CH370" s="41">
        <v>143.19999999999999</v>
      </c>
      <c r="CI370" s="41">
        <v>145.1</v>
      </c>
      <c r="CJ370" s="41">
        <v>144.9</v>
      </c>
      <c r="CK370" s="41">
        <v>144.5</v>
      </c>
      <c r="CL370" s="41">
        <v>145.1</v>
      </c>
    </row>
    <row r="371" spans="1:90" x14ac:dyDescent="0.25">
      <c r="A371" s="38" t="s">
        <v>2339</v>
      </c>
      <c r="B371" s="38" t="s">
        <v>2340</v>
      </c>
      <c r="C371" s="39">
        <v>0.12659999999999999</v>
      </c>
      <c r="D371" s="41">
        <v>98.9</v>
      </c>
      <c r="E371" s="41">
        <v>98.9</v>
      </c>
      <c r="F371" s="41">
        <v>98.9</v>
      </c>
      <c r="G371" s="41">
        <v>98.3</v>
      </c>
      <c r="H371" s="41">
        <v>98.3</v>
      </c>
      <c r="I371" s="41">
        <v>98.3</v>
      </c>
      <c r="J371" s="41">
        <v>98.3</v>
      </c>
      <c r="K371" s="41">
        <v>98.9</v>
      </c>
      <c r="L371" s="41">
        <v>100.7</v>
      </c>
      <c r="M371" s="41">
        <v>100.7</v>
      </c>
      <c r="N371" s="41">
        <v>100.7</v>
      </c>
      <c r="O371" s="41">
        <v>100.7</v>
      </c>
      <c r="P371" s="41">
        <v>100.7</v>
      </c>
      <c r="Q371" s="41">
        <v>100.7</v>
      </c>
      <c r="R371" s="41">
        <v>96.5</v>
      </c>
      <c r="S371" s="41">
        <v>96.9</v>
      </c>
      <c r="T371" s="41">
        <v>96.9</v>
      </c>
      <c r="U371" s="41">
        <v>96.9</v>
      </c>
      <c r="V371" s="41">
        <v>96.9</v>
      </c>
      <c r="W371" s="41">
        <v>96.9</v>
      </c>
      <c r="X371" s="41">
        <v>97.8</v>
      </c>
      <c r="Y371" s="41">
        <v>99.3</v>
      </c>
      <c r="Z371" s="41">
        <v>99.2</v>
      </c>
      <c r="AA371" s="41">
        <v>99.2</v>
      </c>
      <c r="AB371" s="41">
        <v>99.7</v>
      </c>
      <c r="AC371" s="41">
        <v>100</v>
      </c>
      <c r="AD371" s="41">
        <v>100.2</v>
      </c>
      <c r="AE371" s="41">
        <v>100.7</v>
      </c>
      <c r="AF371" s="41">
        <v>100.7</v>
      </c>
      <c r="AG371" s="41">
        <v>96.2</v>
      </c>
      <c r="AH371" s="41">
        <v>95.7</v>
      </c>
      <c r="AI371" s="41">
        <v>96.1</v>
      </c>
      <c r="AJ371" s="41">
        <v>98.6</v>
      </c>
      <c r="AK371" s="41">
        <v>98.6</v>
      </c>
      <c r="AL371" s="41">
        <v>98.6</v>
      </c>
      <c r="AM371" s="41">
        <v>99</v>
      </c>
      <c r="AN371" s="41">
        <v>97.1</v>
      </c>
      <c r="AO371" s="41">
        <v>97.1</v>
      </c>
      <c r="AP371" s="41">
        <v>96.9</v>
      </c>
      <c r="AQ371" s="41">
        <v>98.1</v>
      </c>
      <c r="AR371" s="41">
        <v>98.1</v>
      </c>
      <c r="AS371" s="41">
        <v>98.1</v>
      </c>
      <c r="AT371" s="41">
        <v>100.6</v>
      </c>
      <c r="AU371" s="41">
        <v>100.6</v>
      </c>
      <c r="AV371" s="41">
        <v>100</v>
      </c>
      <c r="AW371" s="41">
        <v>96.2</v>
      </c>
      <c r="AX371" s="41">
        <v>94.3</v>
      </c>
      <c r="AY371" s="41">
        <v>93.7</v>
      </c>
      <c r="AZ371" s="41">
        <v>93.7</v>
      </c>
      <c r="BA371" s="41">
        <v>94.9</v>
      </c>
      <c r="BB371" s="41">
        <v>97.7</v>
      </c>
      <c r="BC371" s="41">
        <v>98.1</v>
      </c>
      <c r="BD371" s="41">
        <v>98.1</v>
      </c>
      <c r="BE371" s="41">
        <v>97.8</v>
      </c>
      <c r="BF371" s="41">
        <v>98.2</v>
      </c>
      <c r="BG371" s="41">
        <v>98.6</v>
      </c>
      <c r="BH371" s="41">
        <v>99.2</v>
      </c>
      <c r="BI371" s="41">
        <v>97.1</v>
      </c>
      <c r="BJ371" s="41">
        <v>97.7</v>
      </c>
      <c r="BK371" s="41">
        <v>100.3</v>
      </c>
      <c r="BL371" s="41">
        <v>103.5</v>
      </c>
      <c r="BM371" s="41">
        <v>103.9</v>
      </c>
      <c r="BN371" s="41">
        <v>104.5</v>
      </c>
      <c r="BO371" s="41">
        <v>103.6</v>
      </c>
      <c r="BP371" s="41">
        <v>102.9</v>
      </c>
      <c r="BQ371" s="41">
        <v>101.6</v>
      </c>
      <c r="BR371" s="41">
        <v>101.3</v>
      </c>
      <c r="BS371" s="41">
        <v>102.5</v>
      </c>
      <c r="BT371" s="41">
        <v>102.5</v>
      </c>
      <c r="BU371" s="41">
        <v>102.5</v>
      </c>
      <c r="BV371" s="41">
        <v>102.5</v>
      </c>
      <c r="BW371" s="41">
        <v>102.5</v>
      </c>
      <c r="BX371" s="41">
        <v>102.3</v>
      </c>
      <c r="BY371" s="41">
        <v>102.2</v>
      </c>
      <c r="BZ371" s="41">
        <v>108.9</v>
      </c>
      <c r="CA371" s="41">
        <v>109.1</v>
      </c>
      <c r="CB371" s="41">
        <v>109.3</v>
      </c>
      <c r="CC371" s="41">
        <v>109.3</v>
      </c>
      <c r="CD371" s="41">
        <v>110.8</v>
      </c>
      <c r="CE371" s="41">
        <v>110.8</v>
      </c>
      <c r="CF371" s="41">
        <v>110.7</v>
      </c>
      <c r="CG371" s="41">
        <v>111.5</v>
      </c>
      <c r="CH371" s="41">
        <v>111.5</v>
      </c>
      <c r="CI371" s="41">
        <v>111.5</v>
      </c>
      <c r="CJ371" s="41">
        <v>111.5</v>
      </c>
      <c r="CK371" s="41">
        <v>111.4</v>
      </c>
      <c r="CL371" s="41">
        <v>111.2</v>
      </c>
    </row>
    <row r="372" spans="1:90" x14ac:dyDescent="0.25">
      <c r="A372" s="38" t="s">
        <v>2341</v>
      </c>
      <c r="B372" s="38" t="s">
        <v>2342</v>
      </c>
      <c r="C372" s="39">
        <v>0.11032</v>
      </c>
      <c r="D372" s="41">
        <v>100.5</v>
      </c>
      <c r="E372" s="41">
        <v>100.5</v>
      </c>
      <c r="F372" s="41">
        <v>100.5</v>
      </c>
      <c r="G372" s="41">
        <v>100.5</v>
      </c>
      <c r="H372" s="41">
        <v>100.5</v>
      </c>
      <c r="I372" s="41">
        <v>100.5</v>
      </c>
      <c r="J372" s="41">
        <v>100.5</v>
      </c>
      <c r="K372" s="41">
        <v>98.3</v>
      </c>
      <c r="L372" s="41">
        <v>99.5</v>
      </c>
      <c r="M372" s="41">
        <v>99.5</v>
      </c>
      <c r="N372" s="41">
        <v>99.5</v>
      </c>
      <c r="O372" s="41">
        <v>98.5</v>
      </c>
      <c r="P372" s="41">
        <v>100.2</v>
      </c>
      <c r="Q372" s="41">
        <v>100.2</v>
      </c>
      <c r="R372" s="41">
        <v>100.2</v>
      </c>
      <c r="S372" s="41">
        <v>100.3</v>
      </c>
      <c r="T372" s="41">
        <v>100.3</v>
      </c>
      <c r="U372" s="41">
        <v>101.6</v>
      </c>
      <c r="V372" s="41">
        <v>101.6</v>
      </c>
      <c r="W372" s="41">
        <v>102</v>
      </c>
      <c r="X372" s="41">
        <v>102.5</v>
      </c>
      <c r="Y372" s="41">
        <v>102.5</v>
      </c>
      <c r="Z372" s="41">
        <v>101.2</v>
      </c>
      <c r="AA372" s="41">
        <v>101.2</v>
      </c>
      <c r="AB372" s="41">
        <v>101.6</v>
      </c>
      <c r="AC372" s="41">
        <v>101.6</v>
      </c>
      <c r="AD372" s="41">
        <v>101.6</v>
      </c>
      <c r="AE372" s="41">
        <v>106.5</v>
      </c>
      <c r="AF372" s="41">
        <v>106.5</v>
      </c>
      <c r="AG372" s="41">
        <v>106.5</v>
      </c>
      <c r="AH372" s="41">
        <v>106.5</v>
      </c>
      <c r="AI372" s="41">
        <v>107.4</v>
      </c>
      <c r="AJ372" s="41">
        <v>107.4</v>
      </c>
      <c r="AK372" s="41">
        <v>107.4</v>
      </c>
      <c r="AL372" s="41">
        <v>107.4</v>
      </c>
      <c r="AM372" s="41">
        <v>107.4</v>
      </c>
      <c r="AN372" s="41">
        <v>107.4</v>
      </c>
      <c r="AO372" s="41">
        <v>107.4</v>
      </c>
      <c r="AP372" s="41">
        <v>107.8</v>
      </c>
      <c r="AQ372" s="41">
        <v>112.5</v>
      </c>
      <c r="AR372" s="41">
        <v>113.5</v>
      </c>
      <c r="AS372" s="41">
        <v>116.3</v>
      </c>
      <c r="AT372" s="41">
        <v>116.3</v>
      </c>
      <c r="AU372" s="41">
        <v>116.3</v>
      </c>
      <c r="AV372" s="41">
        <v>114.3</v>
      </c>
      <c r="AW372" s="41">
        <v>112.2</v>
      </c>
      <c r="AX372" s="41">
        <v>108.8</v>
      </c>
      <c r="AY372" s="41">
        <v>108.2</v>
      </c>
      <c r="AZ372" s="41">
        <v>108.5</v>
      </c>
      <c r="BA372" s="41">
        <v>108.9</v>
      </c>
      <c r="BB372" s="41">
        <v>108.9</v>
      </c>
      <c r="BC372" s="41">
        <v>103.6</v>
      </c>
      <c r="BD372" s="41">
        <v>104.5</v>
      </c>
      <c r="BE372" s="41">
        <v>103.3</v>
      </c>
      <c r="BF372" s="41">
        <v>104.4</v>
      </c>
      <c r="BG372" s="41">
        <v>104.4</v>
      </c>
      <c r="BH372" s="41">
        <v>105.6</v>
      </c>
      <c r="BI372" s="41">
        <v>101.3</v>
      </c>
      <c r="BJ372" s="41">
        <v>101.8</v>
      </c>
      <c r="BK372" s="41">
        <v>103.3</v>
      </c>
      <c r="BL372" s="41">
        <v>101.6</v>
      </c>
      <c r="BM372" s="41">
        <v>101.6</v>
      </c>
      <c r="BN372" s="41">
        <v>102.8</v>
      </c>
      <c r="BO372" s="41">
        <v>104.1</v>
      </c>
      <c r="BP372" s="41">
        <v>101.6</v>
      </c>
      <c r="BQ372" s="41">
        <v>101.6</v>
      </c>
      <c r="BR372" s="41">
        <v>101.9</v>
      </c>
      <c r="BS372" s="41">
        <v>103.6</v>
      </c>
      <c r="BT372" s="41">
        <v>103.7</v>
      </c>
      <c r="BU372" s="41">
        <v>104.7</v>
      </c>
      <c r="BV372" s="41">
        <v>104.7</v>
      </c>
      <c r="BW372" s="41">
        <v>108.3</v>
      </c>
      <c r="BX372" s="41">
        <v>111.2</v>
      </c>
      <c r="BY372" s="41">
        <v>111.1</v>
      </c>
      <c r="BZ372" s="41">
        <v>112.4</v>
      </c>
      <c r="CA372" s="41">
        <v>115.1</v>
      </c>
      <c r="CB372" s="41">
        <v>116.4</v>
      </c>
      <c r="CC372" s="41">
        <v>116.5</v>
      </c>
      <c r="CD372" s="41">
        <v>117.4</v>
      </c>
      <c r="CE372" s="41">
        <v>117.2</v>
      </c>
      <c r="CF372" s="41">
        <v>117.4</v>
      </c>
      <c r="CG372" s="41">
        <v>116.9</v>
      </c>
      <c r="CH372" s="41">
        <v>116.4</v>
      </c>
      <c r="CI372" s="41">
        <v>116.4</v>
      </c>
      <c r="CJ372" s="41">
        <v>116.1</v>
      </c>
      <c r="CK372" s="41">
        <v>116.4</v>
      </c>
      <c r="CL372" s="41">
        <v>116.5</v>
      </c>
    </row>
    <row r="373" spans="1:90" x14ac:dyDescent="0.25">
      <c r="A373" s="38" t="s">
        <v>2343</v>
      </c>
      <c r="B373" s="38" t="s">
        <v>2344</v>
      </c>
      <c r="C373" s="39">
        <v>0.15286</v>
      </c>
      <c r="D373" s="41">
        <v>102.8</v>
      </c>
      <c r="E373" s="41">
        <v>103.1</v>
      </c>
      <c r="F373" s="41">
        <v>102.5</v>
      </c>
      <c r="G373" s="41">
        <v>104.7</v>
      </c>
      <c r="H373" s="41">
        <v>104</v>
      </c>
      <c r="I373" s="41">
        <v>102.6</v>
      </c>
      <c r="J373" s="41">
        <v>101.9</v>
      </c>
      <c r="K373" s="41">
        <v>101.7</v>
      </c>
      <c r="L373" s="41">
        <v>103.1</v>
      </c>
      <c r="M373" s="41">
        <v>104.9</v>
      </c>
      <c r="N373" s="41">
        <v>105.4</v>
      </c>
      <c r="O373" s="41">
        <v>103.8</v>
      </c>
      <c r="P373" s="41">
        <v>104.8</v>
      </c>
      <c r="Q373" s="41">
        <v>104.7</v>
      </c>
      <c r="R373" s="41">
        <v>104.6</v>
      </c>
      <c r="S373" s="41">
        <v>105</v>
      </c>
      <c r="T373" s="41">
        <v>104.1</v>
      </c>
      <c r="U373" s="41">
        <v>105.9</v>
      </c>
      <c r="V373" s="41">
        <v>107.1</v>
      </c>
      <c r="W373" s="41">
        <v>109.7</v>
      </c>
      <c r="X373" s="41">
        <v>111.6</v>
      </c>
      <c r="Y373" s="41">
        <v>111.4</v>
      </c>
      <c r="Z373" s="41">
        <v>111</v>
      </c>
      <c r="AA373" s="41">
        <v>111.8</v>
      </c>
      <c r="AB373" s="41">
        <v>110.4</v>
      </c>
      <c r="AC373" s="41">
        <v>111.8</v>
      </c>
      <c r="AD373" s="41">
        <v>111.5</v>
      </c>
      <c r="AE373" s="41">
        <v>112.9</v>
      </c>
      <c r="AF373" s="41">
        <v>111.8</v>
      </c>
      <c r="AG373" s="41">
        <v>113</v>
      </c>
      <c r="AH373" s="41">
        <v>112.5</v>
      </c>
      <c r="AI373" s="41">
        <v>114</v>
      </c>
      <c r="AJ373" s="41">
        <v>115.8</v>
      </c>
      <c r="AK373" s="41">
        <v>113.7</v>
      </c>
      <c r="AL373" s="41">
        <v>113.7</v>
      </c>
      <c r="AM373" s="41">
        <v>114.3</v>
      </c>
      <c r="AN373" s="41">
        <v>115.6</v>
      </c>
      <c r="AO373" s="41">
        <v>116</v>
      </c>
      <c r="AP373" s="41">
        <v>116.6</v>
      </c>
      <c r="AQ373" s="41">
        <v>118.3</v>
      </c>
      <c r="AR373" s="41">
        <v>119.3</v>
      </c>
      <c r="AS373" s="41">
        <v>122</v>
      </c>
      <c r="AT373" s="41">
        <v>123</v>
      </c>
      <c r="AU373" s="41">
        <v>127.8</v>
      </c>
      <c r="AV373" s="41">
        <v>127.3</v>
      </c>
      <c r="AW373" s="41">
        <v>125</v>
      </c>
      <c r="AX373" s="41">
        <v>120.8</v>
      </c>
      <c r="AY373" s="41">
        <v>113.9</v>
      </c>
      <c r="AZ373" s="41">
        <v>112.1</v>
      </c>
      <c r="BA373" s="41">
        <v>116.9</v>
      </c>
      <c r="BB373" s="41">
        <v>117.7</v>
      </c>
      <c r="BC373" s="41">
        <v>116.7</v>
      </c>
      <c r="BD373" s="41">
        <v>116.6</v>
      </c>
      <c r="BE373" s="41">
        <v>114.2</v>
      </c>
      <c r="BF373" s="41">
        <v>114.6</v>
      </c>
      <c r="BG373" s="41">
        <v>116</v>
      </c>
      <c r="BH373" s="41">
        <v>117.4</v>
      </c>
      <c r="BI373" s="41">
        <v>115.4</v>
      </c>
      <c r="BJ373" s="41">
        <v>114.8</v>
      </c>
      <c r="BK373" s="41">
        <v>114.5</v>
      </c>
      <c r="BL373" s="41">
        <v>112</v>
      </c>
      <c r="BM373" s="41">
        <v>111.8</v>
      </c>
      <c r="BN373" s="41">
        <v>112.5</v>
      </c>
      <c r="BO373" s="41">
        <v>109.4</v>
      </c>
      <c r="BP373" s="41">
        <v>109.5</v>
      </c>
      <c r="BQ373" s="41">
        <v>109</v>
      </c>
      <c r="BR373" s="41">
        <v>110.3</v>
      </c>
      <c r="BS373" s="41">
        <v>109.8</v>
      </c>
      <c r="BT373" s="41">
        <v>109.3</v>
      </c>
      <c r="BU373" s="41">
        <v>109.1</v>
      </c>
      <c r="BV373" s="41">
        <v>109.3</v>
      </c>
      <c r="BW373" s="41">
        <v>110.3</v>
      </c>
      <c r="BX373" s="41">
        <v>112.9</v>
      </c>
      <c r="BY373" s="41">
        <v>115</v>
      </c>
      <c r="BZ373" s="41">
        <v>117.6</v>
      </c>
      <c r="CA373" s="41">
        <v>119.7</v>
      </c>
      <c r="CB373" s="41">
        <v>119.4</v>
      </c>
      <c r="CC373" s="41">
        <v>118.8</v>
      </c>
      <c r="CD373" s="41">
        <v>119.4</v>
      </c>
      <c r="CE373" s="41">
        <v>120.2</v>
      </c>
      <c r="CF373" s="41">
        <v>119.9</v>
      </c>
      <c r="CG373" s="41">
        <v>121.3</v>
      </c>
      <c r="CH373" s="41">
        <v>122.5</v>
      </c>
      <c r="CI373" s="41">
        <v>123.4</v>
      </c>
      <c r="CJ373" s="41">
        <v>122.7</v>
      </c>
      <c r="CK373" s="41">
        <v>122.6</v>
      </c>
      <c r="CL373" s="41">
        <v>124.7</v>
      </c>
    </row>
    <row r="374" spans="1:90" x14ac:dyDescent="0.25">
      <c r="A374" s="38" t="s">
        <v>2345</v>
      </c>
      <c r="B374" s="38" t="s">
        <v>2346</v>
      </c>
      <c r="C374" s="39">
        <v>0.17118</v>
      </c>
      <c r="D374" s="41">
        <v>101.4</v>
      </c>
      <c r="E374" s="41">
        <v>100.8</v>
      </c>
      <c r="F374" s="41">
        <v>101.8</v>
      </c>
      <c r="G374" s="41">
        <v>102.1</v>
      </c>
      <c r="H374" s="41">
        <v>102.8</v>
      </c>
      <c r="I374" s="41">
        <v>101.6</v>
      </c>
      <c r="J374" s="41">
        <v>102.7</v>
      </c>
      <c r="K374" s="41">
        <v>102.5</v>
      </c>
      <c r="L374" s="41">
        <v>103.2</v>
      </c>
      <c r="M374" s="41">
        <v>102.7</v>
      </c>
      <c r="N374" s="41">
        <v>103.6</v>
      </c>
      <c r="O374" s="41">
        <v>103.7</v>
      </c>
      <c r="P374" s="41">
        <v>105.6</v>
      </c>
      <c r="Q374" s="41">
        <v>105.5</v>
      </c>
      <c r="R374" s="41">
        <v>106.4</v>
      </c>
      <c r="S374" s="41">
        <v>105.3</v>
      </c>
      <c r="T374" s="41">
        <v>105</v>
      </c>
      <c r="U374" s="41">
        <v>105.4</v>
      </c>
      <c r="V374" s="41">
        <v>108.2</v>
      </c>
      <c r="W374" s="41">
        <v>107.7</v>
      </c>
      <c r="X374" s="41">
        <v>110.2</v>
      </c>
      <c r="Y374" s="41">
        <v>110.6</v>
      </c>
      <c r="Z374" s="41">
        <v>110.6</v>
      </c>
      <c r="AA374" s="41">
        <v>108.7</v>
      </c>
      <c r="AB374" s="41">
        <v>109.5</v>
      </c>
      <c r="AC374" s="41">
        <v>109.2</v>
      </c>
      <c r="AD374" s="41">
        <v>110.2</v>
      </c>
      <c r="AE374" s="41">
        <v>111.2</v>
      </c>
      <c r="AF374" s="41">
        <v>110.7</v>
      </c>
      <c r="AG374" s="41">
        <v>110.5</v>
      </c>
      <c r="AH374" s="41">
        <v>110.5</v>
      </c>
      <c r="AI374" s="41">
        <v>110.9</v>
      </c>
      <c r="AJ374" s="41">
        <v>110.2</v>
      </c>
      <c r="AK374" s="41">
        <v>111.2</v>
      </c>
      <c r="AL374" s="41">
        <v>111.3</v>
      </c>
      <c r="AM374" s="41">
        <v>111.8</v>
      </c>
      <c r="AN374" s="41">
        <v>114.1</v>
      </c>
      <c r="AO374" s="41">
        <v>114.1</v>
      </c>
      <c r="AP374" s="41">
        <v>115</v>
      </c>
      <c r="AQ374" s="41">
        <v>116.5</v>
      </c>
      <c r="AR374" s="41">
        <v>117.3</v>
      </c>
      <c r="AS374" s="41">
        <v>118.8</v>
      </c>
      <c r="AT374" s="41">
        <v>120.8</v>
      </c>
      <c r="AU374" s="41">
        <v>121</v>
      </c>
      <c r="AV374" s="41">
        <v>121.5</v>
      </c>
      <c r="AW374" s="41">
        <v>119.8</v>
      </c>
      <c r="AX374" s="41">
        <v>118.6</v>
      </c>
      <c r="AY374" s="41">
        <v>116.4</v>
      </c>
      <c r="AZ374" s="41">
        <v>114.8</v>
      </c>
      <c r="BA374" s="41">
        <v>114.5</v>
      </c>
      <c r="BB374" s="41">
        <v>115.1</v>
      </c>
      <c r="BC374" s="41">
        <v>115.5</v>
      </c>
      <c r="BD374" s="41">
        <v>115.7</v>
      </c>
      <c r="BE374" s="41">
        <v>114.6</v>
      </c>
      <c r="BF374" s="41">
        <v>116.8</v>
      </c>
      <c r="BG374" s="41">
        <v>117.3</v>
      </c>
      <c r="BH374" s="41">
        <v>116.4</v>
      </c>
      <c r="BI374" s="41">
        <v>117.3</v>
      </c>
      <c r="BJ374" s="41">
        <v>119.7</v>
      </c>
      <c r="BK374" s="41">
        <v>120.7</v>
      </c>
      <c r="BL374" s="41">
        <v>120.6</v>
      </c>
      <c r="BM374" s="41">
        <v>121.8</v>
      </c>
      <c r="BN374" s="41">
        <v>122.3</v>
      </c>
      <c r="BO374" s="41">
        <v>118.5</v>
      </c>
      <c r="BP374" s="41">
        <v>118.6</v>
      </c>
      <c r="BQ374" s="41">
        <v>118.6</v>
      </c>
      <c r="BR374" s="41">
        <v>118.6</v>
      </c>
      <c r="BS374" s="41">
        <v>118.6</v>
      </c>
      <c r="BT374" s="41">
        <v>118.6</v>
      </c>
      <c r="BU374" s="41">
        <v>118.6</v>
      </c>
      <c r="BV374" s="41">
        <v>118.6</v>
      </c>
      <c r="BW374" s="41">
        <v>118.8</v>
      </c>
      <c r="BX374" s="41">
        <v>123.1</v>
      </c>
      <c r="BY374" s="41">
        <v>122.3</v>
      </c>
      <c r="BZ374" s="41">
        <v>126.5</v>
      </c>
      <c r="CA374" s="41">
        <v>126.2</v>
      </c>
      <c r="CB374" s="41">
        <v>126.3</v>
      </c>
      <c r="CC374" s="41">
        <v>126.1</v>
      </c>
      <c r="CD374" s="41">
        <v>126</v>
      </c>
      <c r="CE374" s="41">
        <v>124.5</v>
      </c>
      <c r="CF374" s="41">
        <v>123</v>
      </c>
      <c r="CG374" s="41">
        <v>123.6</v>
      </c>
      <c r="CH374" s="41">
        <v>123.7</v>
      </c>
      <c r="CI374" s="41">
        <v>124.4</v>
      </c>
      <c r="CJ374" s="41">
        <v>124.8</v>
      </c>
      <c r="CK374" s="41">
        <v>125.1</v>
      </c>
      <c r="CL374" s="41">
        <v>126.4</v>
      </c>
    </row>
    <row r="375" spans="1:90" x14ac:dyDescent="0.25">
      <c r="A375" s="38" t="s">
        <v>2347</v>
      </c>
      <c r="B375" s="38" t="s">
        <v>2348</v>
      </c>
      <c r="C375" s="39">
        <v>7.7060000000000003E-2</v>
      </c>
      <c r="D375" s="41">
        <v>99.9</v>
      </c>
      <c r="E375" s="41">
        <v>100.1</v>
      </c>
      <c r="F375" s="41">
        <v>100.4</v>
      </c>
      <c r="G375" s="41">
        <v>107.4</v>
      </c>
      <c r="H375" s="41">
        <v>107.1</v>
      </c>
      <c r="I375" s="41">
        <v>106.1</v>
      </c>
      <c r="J375" s="41">
        <v>108.4</v>
      </c>
      <c r="K375" s="41">
        <v>108.4</v>
      </c>
      <c r="L375" s="41">
        <v>108.4</v>
      </c>
      <c r="M375" s="41">
        <v>108.7</v>
      </c>
      <c r="N375" s="41">
        <v>108.9</v>
      </c>
      <c r="O375" s="41">
        <v>108.3</v>
      </c>
      <c r="P375" s="41">
        <v>109.3</v>
      </c>
      <c r="Q375" s="41">
        <v>109</v>
      </c>
      <c r="R375" s="41">
        <v>108.9</v>
      </c>
      <c r="S375" s="41">
        <v>118.6</v>
      </c>
      <c r="T375" s="41">
        <v>119.7</v>
      </c>
      <c r="U375" s="41">
        <v>122</v>
      </c>
      <c r="V375" s="41">
        <v>124.2</v>
      </c>
      <c r="W375" s="41">
        <v>125</v>
      </c>
      <c r="X375" s="41">
        <v>125.7</v>
      </c>
      <c r="Y375" s="41">
        <v>126.9</v>
      </c>
      <c r="Z375" s="41">
        <v>125.9</v>
      </c>
      <c r="AA375" s="41">
        <v>129</v>
      </c>
      <c r="AB375" s="41">
        <v>128.80000000000001</v>
      </c>
      <c r="AC375" s="41">
        <v>128.69999999999999</v>
      </c>
      <c r="AD375" s="41">
        <v>127.4</v>
      </c>
      <c r="AE375" s="41">
        <v>128.4</v>
      </c>
      <c r="AF375" s="41">
        <v>127.4</v>
      </c>
      <c r="AG375" s="41">
        <v>126.9</v>
      </c>
      <c r="AH375" s="41">
        <v>127.2</v>
      </c>
      <c r="AI375" s="41">
        <v>130.69999999999999</v>
      </c>
      <c r="AJ375" s="41">
        <v>131.30000000000001</v>
      </c>
      <c r="AK375" s="41">
        <v>132.19999999999999</v>
      </c>
      <c r="AL375" s="41">
        <v>131.9</v>
      </c>
      <c r="AM375" s="41">
        <v>131.9</v>
      </c>
      <c r="AN375" s="41">
        <v>131.9</v>
      </c>
      <c r="AO375" s="41">
        <v>131.9</v>
      </c>
      <c r="AP375" s="41">
        <v>131.9</v>
      </c>
      <c r="AQ375" s="41">
        <v>129.30000000000001</v>
      </c>
      <c r="AR375" s="41">
        <v>129.80000000000001</v>
      </c>
      <c r="AS375" s="41">
        <v>131.30000000000001</v>
      </c>
      <c r="AT375" s="41">
        <v>131.9</v>
      </c>
      <c r="AU375" s="41">
        <v>132.1</v>
      </c>
      <c r="AV375" s="41">
        <v>131.5</v>
      </c>
      <c r="AW375" s="41">
        <v>129.4</v>
      </c>
      <c r="AX375" s="41">
        <v>125.5</v>
      </c>
      <c r="AY375" s="41">
        <v>125</v>
      </c>
      <c r="AZ375" s="41">
        <v>126.4</v>
      </c>
      <c r="BA375" s="41">
        <v>127.3</v>
      </c>
      <c r="BB375" s="41">
        <v>128.1</v>
      </c>
      <c r="BC375" s="41">
        <v>128.9</v>
      </c>
      <c r="BD375" s="41">
        <v>128.30000000000001</v>
      </c>
      <c r="BE375" s="41">
        <v>129.4</v>
      </c>
      <c r="BF375" s="41">
        <v>129.4</v>
      </c>
      <c r="BG375" s="41">
        <v>129.30000000000001</v>
      </c>
      <c r="BH375" s="41">
        <v>129.19999999999999</v>
      </c>
      <c r="BI375" s="41">
        <v>129.19999999999999</v>
      </c>
      <c r="BJ375" s="41">
        <v>129.19999999999999</v>
      </c>
      <c r="BK375" s="41">
        <v>129.19999999999999</v>
      </c>
      <c r="BL375" s="41">
        <v>130.80000000000001</v>
      </c>
      <c r="BM375" s="41">
        <v>131</v>
      </c>
      <c r="BN375" s="41">
        <v>131</v>
      </c>
      <c r="BO375" s="41">
        <v>138.30000000000001</v>
      </c>
      <c r="BP375" s="41">
        <v>138.30000000000001</v>
      </c>
      <c r="BQ375" s="41">
        <v>138.30000000000001</v>
      </c>
      <c r="BR375" s="41">
        <v>138.30000000000001</v>
      </c>
      <c r="BS375" s="41">
        <v>138.30000000000001</v>
      </c>
      <c r="BT375" s="41">
        <v>138.30000000000001</v>
      </c>
      <c r="BU375" s="41">
        <v>138.30000000000001</v>
      </c>
      <c r="BV375" s="41">
        <v>138.30000000000001</v>
      </c>
      <c r="BW375" s="41">
        <v>138.30000000000001</v>
      </c>
      <c r="BX375" s="41">
        <v>136.69999999999999</v>
      </c>
      <c r="BY375" s="41">
        <v>132</v>
      </c>
      <c r="BZ375" s="41">
        <v>134.5</v>
      </c>
      <c r="CA375" s="41">
        <v>134.30000000000001</v>
      </c>
      <c r="CB375" s="41">
        <v>137.30000000000001</v>
      </c>
      <c r="CC375" s="41">
        <v>138.5</v>
      </c>
      <c r="CD375" s="41">
        <v>140.69999999999999</v>
      </c>
      <c r="CE375" s="41">
        <v>143.80000000000001</v>
      </c>
      <c r="CF375" s="41">
        <v>145</v>
      </c>
      <c r="CG375" s="41">
        <v>147.30000000000001</v>
      </c>
      <c r="CH375" s="41">
        <v>148.1</v>
      </c>
      <c r="CI375" s="41">
        <v>149.5</v>
      </c>
      <c r="CJ375" s="41">
        <v>149.9</v>
      </c>
      <c r="CK375" s="41">
        <v>147.6</v>
      </c>
      <c r="CL375" s="41">
        <v>148.30000000000001</v>
      </c>
    </row>
    <row r="376" spans="1:90" x14ac:dyDescent="0.25">
      <c r="A376" s="38" t="s">
        <v>2349</v>
      </c>
      <c r="B376" s="38" t="s">
        <v>2350</v>
      </c>
      <c r="C376" s="39">
        <v>1.5010000000000001E-2</v>
      </c>
      <c r="D376" s="41">
        <v>101.2</v>
      </c>
      <c r="E376" s="41">
        <v>101.2</v>
      </c>
      <c r="F376" s="41">
        <v>101.2</v>
      </c>
      <c r="G376" s="41">
        <v>102</v>
      </c>
      <c r="H376" s="41">
        <v>102.5</v>
      </c>
      <c r="I376" s="41">
        <v>103</v>
      </c>
      <c r="J376" s="41">
        <v>103</v>
      </c>
      <c r="K376" s="41">
        <v>103</v>
      </c>
      <c r="L376" s="41">
        <v>103</v>
      </c>
      <c r="M376" s="41">
        <v>104</v>
      </c>
      <c r="N376" s="41">
        <v>104</v>
      </c>
      <c r="O376" s="41">
        <v>104</v>
      </c>
      <c r="P376" s="41">
        <v>104</v>
      </c>
      <c r="Q376" s="41">
        <v>104</v>
      </c>
      <c r="R376" s="41">
        <v>104</v>
      </c>
      <c r="S376" s="41">
        <v>105.8</v>
      </c>
      <c r="T376" s="41">
        <v>106.7</v>
      </c>
      <c r="U376" s="41">
        <v>106.7</v>
      </c>
      <c r="V376" s="41">
        <v>108.5</v>
      </c>
      <c r="W376" s="41">
        <v>108.8</v>
      </c>
      <c r="X376" s="41">
        <v>109.7</v>
      </c>
      <c r="Y376" s="41">
        <v>111</v>
      </c>
      <c r="Z376" s="41">
        <v>111.7</v>
      </c>
      <c r="AA376" s="41">
        <v>111.7</v>
      </c>
      <c r="AB376" s="41">
        <v>111.7</v>
      </c>
      <c r="AC376" s="41">
        <v>128</v>
      </c>
      <c r="AD376" s="41">
        <v>127.9</v>
      </c>
      <c r="AE376" s="41">
        <v>128.9</v>
      </c>
      <c r="AF376" s="41">
        <v>134.19999999999999</v>
      </c>
      <c r="AG376" s="41">
        <v>134.69999999999999</v>
      </c>
      <c r="AH376" s="41">
        <v>134.69999999999999</v>
      </c>
      <c r="AI376" s="41">
        <v>134.69999999999999</v>
      </c>
      <c r="AJ376" s="41">
        <v>134.69999999999999</v>
      </c>
      <c r="AK376" s="41">
        <v>134.69999999999999</v>
      </c>
      <c r="AL376" s="41">
        <v>134.69999999999999</v>
      </c>
      <c r="AM376" s="41">
        <v>135.80000000000001</v>
      </c>
      <c r="AN376" s="41">
        <v>137.1</v>
      </c>
      <c r="AO376" s="41">
        <v>137.1</v>
      </c>
      <c r="AP376" s="41">
        <v>141.69999999999999</v>
      </c>
      <c r="AQ376" s="41">
        <v>141.69999999999999</v>
      </c>
      <c r="AR376" s="41">
        <v>141.69999999999999</v>
      </c>
      <c r="AS376" s="41">
        <v>141.69999999999999</v>
      </c>
      <c r="AT376" s="41">
        <v>143.69999999999999</v>
      </c>
      <c r="AU376" s="41">
        <v>143.69999999999999</v>
      </c>
      <c r="AV376" s="41">
        <v>143.69999999999999</v>
      </c>
      <c r="AW376" s="41">
        <v>143.69999999999999</v>
      </c>
      <c r="AX376" s="41">
        <v>143.69999999999999</v>
      </c>
      <c r="AY376" s="41">
        <v>138.6</v>
      </c>
      <c r="AZ376" s="41">
        <v>139.4</v>
      </c>
      <c r="BA376" s="41">
        <v>139.4</v>
      </c>
      <c r="BB376" s="41">
        <v>139.4</v>
      </c>
      <c r="BC376" s="41">
        <v>139.4</v>
      </c>
      <c r="BD376" s="41">
        <v>139.4</v>
      </c>
      <c r="BE376" s="41">
        <v>139.4</v>
      </c>
      <c r="BF376" s="41">
        <v>139.4</v>
      </c>
      <c r="BG376" s="41">
        <v>139.4</v>
      </c>
      <c r="BH376" s="41">
        <v>139.4</v>
      </c>
      <c r="BI376" s="41">
        <v>139.4</v>
      </c>
      <c r="BJ376" s="41">
        <v>139.4</v>
      </c>
      <c r="BK376" s="41">
        <v>139.4</v>
      </c>
      <c r="BL376" s="41">
        <v>139.4</v>
      </c>
      <c r="BM376" s="41">
        <v>139.4</v>
      </c>
      <c r="BN376" s="41">
        <v>139.4</v>
      </c>
      <c r="BO376" s="41">
        <v>137.4</v>
      </c>
      <c r="BP376" s="41">
        <v>138.19999999999999</v>
      </c>
      <c r="BQ376" s="41">
        <v>138.19999999999999</v>
      </c>
      <c r="BR376" s="41">
        <v>138.19999999999999</v>
      </c>
      <c r="BS376" s="41">
        <v>138.19999999999999</v>
      </c>
      <c r="BT376" s="41">
        <v>138.19999999999999</v>
      </c>
      <c r="BU376" s="41">
        <v>138.19999999999999</v>
      </c>
      <c r="BV376" s="41">
        <v>138.6</v>
      </c>
      <c r="BW376" s="41">
        <v>173.8</v>
      </c>
      <c r="BX376" s="41">
        <v>132.80000000000001</v>
      </c>
      <c r="BY376" s="41">
        <v>131.30000000000001</v>
      </c>
      <c r="BZ376" s="41">
        <v>131.30000000000001</v>
      </c>
      <c r="CA376" s="41">
        <v>131.30000000000001</v>
      </c>
      <c r="CB376" s="41">
        <v>132.19999999999999</v>
      </c>
      <c r="CC376" s="41">
        <v>133.4</v>
      </c>
      <c r="CD376" s="41">
        <v>133.4</v>
      </c>
      <c r="CE376" s="41">
        <v>133.4</v>
      </c>
      <c r="CF376" s="41">
        <v>133.4</v>
      </c>
      <c r="CG376" s="41">
        <v>133.4</v>
      </c>
      <c r="CH376" s="41">
        <v>133.4</v>
      </c>
      <c r="CI376" s="41">
        <v>133.5</v>
      </c>
      <c r="CJ376" s="41">
        <v>133.9</v>
      </c>
      <c r="CK376" s="41">
        <v>133.9</v>
      </c>
      <c r="CL376" s="41">
        <v>133.30000000000001</v>
      </c>
    </row>
    <row r="377" spans="1:90" x14ac:dyDescent="0.25">
      <c r="A377" s="38" t="s">
        <v>2351</v>
      </c>
      <c r="B377" s="38" t="s">
        <v>2352</v>
      </c>
      <c r="C377" s="39">
        <v>2.8830000000000001E-2</v>
      </c>
      <c r="D377" s="41">
        <v>101.6</v>
      </c>
      <c r="E377" s="41">
        <v>101.6</v>
      </c>
      <c r="F377" s="41">
        <v>101.6</v>
      </c>
      <c r="G377" s="41">
        <v>111.9</v>
      </c>
      <c r="H377" s="41">
        <v>111.9</v>
      </c>
      <c r="I377" s="41">
        <v>111.2</v>
      </c>
      <c r="J377" s="41">
        <v>111</v>
      </c>
      <c r="K377" s="41">
        <v>111</v>
      </c>
      <c r="L377" s="41">
        <v>111</v>
      </c>
      <c r="M377" s="41">
        <v>112.3</v>
      </c>
      <c r="N377" s="41">
        <v>112.3</v>
      </c>
      <c r="O377" s="41">
        <v>112.3</v>
      </c>
      <c r="P377" s="41">
        <v>112.3</v>
      </c>
      <c r="Q377" s="41">
        <v>112.3</v>
      </c>
      <c r="R377" s="41">
        <v>112.3</v>
      </c>
      <c r="S377" s="41">
        <v>114.3</v>
      </c>
      <c r="T377" s="41">
        <v>114.4</v>
      </c>
      <c r="U377" s="41">
        <v>114</v>
      </c>
      <c r="V377" s="41">
        <v>113.8</v>
      </c>
      <c r="W377" s="41">
        <v>115.2</v>
      </c>
      <c r="X377" s="41">
        <v>114.7</v>
      </c>
      <c r="Y377" s="41">
        <v>114.7</v>
      </c>
      <c r="Z377" s="41">
        <v>114.7</v>
      </c>
      <c r="AA377" s="41">
        <v>113.9</v>
      </c>
      <c r="AB377" s="41">
        <v>113.1</v>
      </c>
      <c r="AC377" s="41">
        <v>112.7</v>
      </c>
      <c r="AD377" s="41">
        <v>112.4</v>
      </c>
      <c r="AE377" s="41">
        <v>117.6</v>
      </c>
      <c r="AF377" s="41">
        <v>117.6</v>
      </c>
      <c r="AG377" s="41">
        <v>117.6</v>
      </c>
      <c r="AH377" s="41">
        <v>117.6</v>
      </c>
      <c r="AI377" s="41">
        <v>117.6</v>
      </c>
      <c r="AJ377" s="41">
        <v>118.7</v>
      </c>
      <c r="AK377" s="41">
        <v>118.7</v>
      </c>
      <c r="AL377" s="41">
        <v>118.7</v>
      </c>
      <c r="AM377" s="41">
        <v>118.7</v>
      </c>
      <c r="AN377" s="41">
        <v>117</v>
      </c>
      <c r="AO377" s="41">
        <v>117</v>
      </c>
      <c r="AP377" s="41">
        <v>116.7</v>
      </c>
      <c r="AQ377" s="41">
        <v>116.7</v>
      </c>
      <c r="AR377" s="41">
        <v>116.7</v>
      </c>
      <c r="AS377" s="41">
        <v>111.2</v>
      </c>
      <c r="AT377" s="41">
        <v>113.6</v>
      </c>
      <c r="AU377" s="41">
        <v>126.7</v>
      </c>
      <c r="AV377" s="41">
        <v>126.2</v>
      </c>
      <c r="AW377" s="41">
        <v>126.8</v>
      </c>
      <c r="AX377" s="41">
        <v>119.5</v>
      </c>
      <c r="AY377" s="41">
        <v>119.5</v>
      </c>
      <c r="AZ377" s="41">
        <v>121.1</v>
      </c>
      <c r="BA377" s="41">
        <v>120.5</v>
      </c>
      <c r="BB377" s="41">
        <v>125.4</v>
      </c>
      <c r="BC377" s="41">
        <v>122.4</v>
      </c>
      <c r="BD377" s="41">
        <v>126.8</v>
      </c>
      <c r="BE377" s="41">
        <v>116.8</v>
      </c>
      <c r="BF377" s="41">
        <v>115.8</v>
      </c>
      <c r="BG377" s="41">
        <v>116.4</v>
      </c>
      <c r="BH377" s="41">
        <v>118.3</v>
      </c>
      <c r="BI377" s="41">
        <v>118.9</v>
      </c>
      <c r="BJ377" s="41">
        <v>121.3</v>
      </c>
      <c r="BK377" s="41">
        <v>121.4</v>
      </c>
      <c r="BL377" s="41">
        <v>130</v>
      </c>
      <c r="BM377" s="41">
        <v>129.80000000000001</v>
      </c>
      <c r="BN377" s="41">
        <v>132.1</v>
      </c>
      <c r="BO377" s="41">
        <v>136</v>
      </c>
      <c r="BP377" s="41">
        <v>136.6</v>
      </c>
      <c r="BQ377" s="41">
        <v>135.5</v>
      </c>
      <c r="BR377" s="41">
        <v>135.5</v>
      </c>
      <c r="BS377" s="41">
        <v>135.5</v>
      </c>
      <c r="BT377" s="41">
        <v>138.6</v>
      </c>
      <c r="BU377" s="41">
        <v>138.6</v>
      </c>
      <c r="BV377" s="41">
        <v>138.6</v>
      </c>
      <c r="BW377" s="41">
        <v>138.6</v>
      </c>
      <c r="BX377" s="41">
        <v>138.6</v>
      </c>
      <c r="BY377" s="41">
        <v>147.30000000000001</v>
      </c>
      <c r="BZ377" s="41">
        <v>154.6</v>
      </c>
      <c r="CA377" s="41">
        <v>158.5</v>
      </c>
      <c r="CB377" s="41">
        <v>157.5</v>
      </c>
      <c r="CC377" s="41">
        <v>157.5</v>
      </c>
      <c r="CD377" s="41">
        <v>157.5</v>
      </c>
      <c r="CE377" s="41">
        <v>155.1</v>
      </c>
      <c r="CF377" s="41">
        <v>144.9</v>
      </c>
      <c r="CG377" s="41">
        <v>143.30000000000001</v>
      </c>
      <c r="CH377" s="41">
        <v>143.4</v>
      </c>
      <c r="CI377" s="41">
        <v>142.69999999999999</v>
      </c>
      <c r="CJ377" s="41">
        <v>142.1</v>
      </c>
      <c r="CK377" s="41">
        <v>142.5</v>
      </c>
      <c r="CL377" s="41">
        <v>141.80000000000001</v>
      </c>
    </row>
    <row r="378" spans="1:90" x14ac:dyDescent="0.25">
      <c r="A378" s="38" t="s">
        <v>2353</v>
      </c>
      <c r="B378" s="38" t="s">
        <v>2354</v>
      </c>
      <c r="C378" s="39">
        <v>9.1299999999999992E-3</v>
      </c>
      <c r="D378" s="41">
        <v>100</v>
      </c>
      <c r="E378" s="41">
        <v>100</v>
      </c>
      <c r="F378" s="41">
        <v>100</v>
      </c>
      <c r="G378" s="41">
        <v>104.6</v>
      </c>
      <c r="H378" s="41">
        <v>104.6</v>
      </c>
      <c r="I378" s="41">
        <v>104.6</v>
      </c>
      <c r="J378" s="41">
        <v>104.6</v>
      </c>
      <c r="K378" s="41">
        <v>104.6</v>
      </c>
      <c r="L378" s="41">
        <v>104.6</v>
      </c>
      <c r="M378" s="41">
        <v>104.6</v>
      </c>
      <c r="N378" s="41">
        <v>104.6</v>
      </c>
      <c r="O378" s="41">
        <v>104.6</v>
      </c>
      <c r="P378" s="41">
        <v>104.6</v>
      </c>
      <c r="Q378" s="41">
        <v>104.6</v>
      </c>
      <c r="R378" s="41">
        <v>104.6</v>
      </c>
      <c r="S378" s="41">
        <v>106.6</v>
      </c>
      <c r="T378" s="41">
        <v>106.6</v>
      </c>
      <c r="U378" s="41">
        <v>106.6</v>
      </c>
      <c r="V378" s="41">
        <v>106.6</v>
      </c>
      <c r="W378" s="41">
        <v>106.6</v>
      </c>
      <c r="X378" s="41">
        <v>106.6</v>
      </c>
      <c r="Y378" s="41">
        <v>106.6</v>
      </c>
      <c r="Z378" s="41">
        <v>106.6</v>
      </c>
      <c r="AA378" s="41">
        <v>106.6</v>
      </c>
      <c r="AB378" s="41">
        <v>107.2</v>
      </c>
      <c r="AC378" s="41">
        <v>107.2</v>
      </c>
      <c r="AD378" s="41">
        <v>109.4</v>
      </c>
      <c r="AE378" s="41">
        <v>110.8</v>
      </c>
      <c r="AF378" s="41">
        <v>110.8</v>
      </c>
      <c r="AG378" s="41">
        <v>110.8</v>
      </c>
      <c r="AH378" s="41">
        <v>110.8</v>
      </c>
      <c r="AI378" s="41">
        <v>110.8</v>
      </c>
      <c r="AJ378" s="41">
        <v>110.8</v>
      </c>
      <c r="AK378" s="41">
        <v>110.8</v>
      </c>
      <c r="AL378" s="41">
        <v>110.8</v>
      </c>
      <c r="AM378" s="41">
        <v>110.8</v>
      </c>
      <c r="AN378" s="41">
        <v>111.2</v>
      </c>
      <c r="AO378" s="41">
        <v>111.2</v>
      </c>
      <c r="AP378" s="41">
        <v>115.2</v>
      </c>
      <c r="AQ378" s="41">
        <v>115.2</v>
      </c>
      <c r="AR378" s="41">
        <v>115.2</v>
      </c>
      <c r="AS378" s="41">
        <v>115.2</v>
      </c>
      <c r="AT378" s="41">
        <v>115.2</v>
      </c>
      <c r="AU378" s="41">
        <v>115.2</v>
      </c>
      <c r="AV378" s="41">
        <v>115.2</v>
      </c>
      <c r="AW378" s="41">
        <v>115.2</v>
      </c>
      <c r="AX378" s="41">
        <v>115.2</v>
      </c>
      <c r="AY378" s="41">
        <v>115.2</v>
      </c>
      <c r="AZ378" s="41">
        <v>117.2</v>
      </c>
      <c r="BA378" s="41">
        <v>118</v>
      </c>
      <c r="BB378" s="41">
        <v>118</v>
      </c>
      <c r="BC378" s="41">
        <v>118</v>
      </c>
      <c r="BD378" s="41">
        <v>118</v>
      </c>
      <c r="BE378" s="41">
        <v>118</v>
      </c>
      <c r="BF378" s="41">
        <v>118</v>
      </c>
      <c r="BG378" s="41">
        <v>117</v>
      </c>
      <c r="BH378" s="41">
        <v>113.1</v>
      </c>
      <c r="BI378" s="41">
        <v>113.1</v>
      </c>
      <c r="BJ378" s="41">
        <v>113.3</v>
      </c>
      <c r="BK378" s="41">
        <v>113.3</v>
      </c>
      <c r="BL378" s="41">
        <v>113.3</v>
      </c>
      <c r="BM378" s="41">
        <v>113.5</v>
      </c>
      <c r="BN378" s="41">
        <v>113.7</v>
      </c>
      <c r="BO378" s="41">
        <v>113.8</v>
      </c>
      <c r="BP378" s="41">
        <v>113.8</v>
      </c>
      <c r="BQ378" s="41">
        <v>113.8</v>
      </c>
      <c r="BR378" s="41">
        <v>113.8</v>
      </c>
      <c r="BS378" s="41">
        <v>113.8</v>
      </c>
      <c r="BT378" s="41">
        <v>113.8</v>
      </c>
      <c r="BU378" s="41">
        <v>113.8</v>
      </c>
      <c r="BV378" s="41">
        <v>113.8</v>
      </c>
      <c r="BW378" s="41">
        <v>113.8</v>
      </c>
      <c r="BX378" s="41">
        <v>113.8</v>
      </c>
      <c r="BY378" s="41">
        <v>113.8</v>
      </c>
      <c r="BZ378" s="41">
        <v>113.8</v>
      </c>
      <c r="CA378" s="41">
        <v>114.4</v>
      </c>
      <c r="CB378" s="41">
        <v>117</v>
      </c>
      <c r="CC378" s="41">
        <v>117.5</v>
      </c>
      <c r="CD378" s="41">
        <v>119.1</v>
      </c>
      <c r="CE378" s="41">
        <v>119.1</v>
      </c>
      <c r="CF378" s="41">
        <v>119.1</v>
      </c>
      <c r="CG378" s="41">
        <v>119.1</v>
      </c>
      <c r="CH378" s="41">
        <v>119.1</v>
      </c>
      <c r="CI378" s="41">
        <v>119.1</v>
      </c>
      <c r="CJ378" s="41">
        <v>119.1</v>
      </c>
      <c r="CK378" s="41">
        <v>119.1</v>
      </c>
      <c r="CL378" s="41">
        <v>119.1</v>
      </c>
    </row>
    <row r="379" spans="1:90" x14ac:dyDescent="0.25">
      <c r="A379" s="38" t="s">
        <v>2355</v>
      </c>
      <c r="B379" s="38" t="s">
        <v>2356</v>
      </c>
      <c r="C379" s="39">
        <v>6.0909999999999999E-2</v>
      </c>
      <c r="D379" s="41">
        <v>100</v>
      </c>
      <c r="E379" s="41">
        <v>100</v>
      </c>
      <c r="F379" s="41">
        <v>100</v>
      </c>
      <c r="G379" s="41">
        <v>107.2</v>
      </c>
      <c r="H379" s="41">
        <v>107.2</v>
      </c>
      <c r="I379" s="41">
        <v>107.2</v>
      </c>
      <c r="J379" s="41">
        <v>107.2</v>
      </c>
      <c r="K379" s="41">
        <v>107.2</v>
      </c>
      <c r="L379" s="41">
        <v>107.2</v>
      </c>
      <c r="M379" s="41">
        <v>107.2</v>
      </c>
      <c r="N379" s="41">
        <v>108</v>
      </c>
      <c r="O379" s="41">
        <v>108</v>
      </c>
      <c r="P379" s="41">
        <v>108</v>
      </c>
      <c r="Q379" s="41">
        <v>108</v>
      </c>
      <c r="R379" s="41">
        <v>108</v>
      </c>
      <c r="S379" s="41">
        <v>112.4</v>
      </c>
      <c r="T379" s="41">
        <v>112.4</v>
      </c>
      <c r="U379" s="41">
        <v>112.4</v>
      </c>
      <c r="V379" s="41">
        <v>112.4</v>
      </c>
      <c r="W379" s="41">
        <v>112.4</v>
      </c>
      <c r="X379" s="41">
        <v>112.4</v>
      </c>
      <c r="Y379" s="41">
        <v>112.4</v>
      </c>
      <c r="Z379" s="41">
        <v>112.4</v>
      </c>
      <c r="AA379" s="41">
        <v>112.4</v>
      </c>
      <c r="AB379" s="41">
        <v>112.4</v>
      </c>
      <c r="AC379" s="41">
        <v>112.4</v>
      </c>
      <c r="AD379" s="41">
        <v>112.4</v>
      </c>
      <c r="AE379" s="41">
        <v>113.2</v>
      </c>
      <c r="AF379" s="41">
        <v>113.2</v>
      </c>
      <c r="AG379" s="41">
        <v>113.2</v>
      </c>
      <c r="AH379" s="41">
        <v>113.2</v>
      </c>
      <c r="AI379" s="41">
        <v>113.2</v>
      </c>
      <c r="AJ379" s="41">
        <v>113.2</v>
      </c>
      <c r="AK379" s="41">
        <v>113.2</v>
      </c>
      <c r="AL379" s="41">
        <v>113.2</v>
      </c>
      <c r="AM379" s="41">
        <v>113.2</v>
      </c>
      <c r="AN379" s="41">
        <v>113.2</v>
      </c>
      <c r="AO379" s="41">
        <v>113.2</v>
      </c>
      <c r="AP379" s="41">
        <v>113.7</v>
      </c>
      <c r="AQ379" s="41">
        <v>115.5</v>
      </c>
      <c r="AR379" s="41">
        <v>115.6</v>
      </c>
      <c r="AS379" s="41">
        <v>115.6</v>
      </c>
      <c r="AT379" s="41">
        <v>115.6</v>
      </c>
      <c r="AU379" s="41">
        <v>118.2</v>
      </c>
      <c r="AV379" s="41">
        <v>118.2</v>
      </c>
      <c r="AW379" s="41">
        <v>118.2</v>
      </c>
      <c r="AX379" s="41">
        <v>118.2</v>
      </c>
      <c r="AY379" s="41">
        <v>118.2</v>
      </c>
      <c r="AZ379" s="41">
        <v>118.2</v>
      </c>
      <c r="BA379" s="41">
        <v>118.2</v>
      </c>
      <c r="BB379" s="41">
        <v>118.2</v>
      </c>
      <c r="BC379" s="41">
        <v>118.2</v>
      </c>
      <c r="BD379" s="41">
        <v>127</v>
      </c>
      <c r="BE379" s="41">
        <v>127</v>
      </c>
      <c r="BF379" s="41">
        <v>127</v>
      </c>
      <c r="BG379" s="41">
        <v>127</v>
      </c>
      <c r="BH379" s="41">
        <v>127</v>
      </c>
      <c r="BI379" s="41">
        <v>127</v>
      </c>
      <c r="BJ379" s="41">
        <v>127</v>
      </c>
      <c r="BK379" s="41">
        <v>127</v>
      </c>
      <c r="BL379" s="41">
        <v>127</v>
      </c>
      <c r="BM379" s="41">
        <v>127</v>
      </c>
      <c r="BN379" s="41">
        <v>127</v>
      </c>
      <c r="BO379" s="41">
        <v>127</v>
      </c>
      <c r="BP379" s="41">
        <v>127</v>
      </c>
      <c r="BQ379" s="41">
        <v>127</v>
      </c>
      <c r="BR379" s="41">
        <v>127</v>
      </c>
      <c r="BS379" s="41">
        <v>127</v>
      </c>
      <c r="BT379" s="41">
        <v>127</v>
      </c>
      <c r="BU379" s="41">
        <v>127</v>
      </c>
      <c r="BV379" s="41">
        <v>127</v>
      </c>
      <c r="BW379" s="41">
        <v>127</v>
      </c>
      <c r="BX379" s="41">
        <v>127</v>
      </c>
      <c r="BY379" s="41">
        <v>127.1</v>
      </c>
      <c r="BZ379" s="41">
        <v>127.3</v>
      </c>
      <c r="CA379" s="41">
        <v>127.3</v>
      </c>
      <c r="CB379" s="41">
        <v>127.5</v>
      </c>
      <c r="CC379" s="41">
        <v>127.6</v>
      </c>
      <c r="CD379" s="41">
        <v>127.6</v>
      </c>
      <c r="CE379" s="41">
        <v>127.6</v>
      </c>
      <c r="CF379" s="41">
        <v>127.6</v>
      </c>
      <c r="CG379" s="41">
        <v>127.6</v>
      </c>
      <c r="CH379" s="41">
        <v>127.6</v>
      </c>
      <c r="CI379" s="41">
        <v>127.6</v>
      </c>
      <c r="CJ379" s="41">
        <v>127.6</v>
      </c>
      <c r="CK379" s="41">
        <v>127.6</v>
      </c>
      <c r="CL379" s="41">
        <v>127.6</v>
      </c>
    </row>
    <row r="380" spans="1:90" x14ac:dyDescent="0.25">
      <c r="A380" s="38" t="s">
        <v>2357</v>
      </c>
      <c r="B380" s="38" t="s">
        <v>2358</v>
      </c>
      <c r="C380" s="39">
        <v>1.001E-2</v>
      </c>
      <c r="D380" s="41">
        <v>100.6</v>
      </c>
      <c r="E380" s="41">
        <v>108.6</v>
      </c>
      <c r="F380" s="41">
        <v>113.7</v>
      </c>
      <c r="G380" s="41">
        <v>113.7</v>
      </c>
      <c r="H380" s="41">
        <v>99.8</v>
      </c>
      <c r="I380" s="41">
        <v>99.8</v>
      </c>
      <c r="J380" s="41">
        <v>99.8</v>
      </c>
      <c r="K380" s="41">
        <v>99.8</v>
      </c>
      <c r="L380" s="41">
        <v>99.8</v>
      </c>
      <c r="M380" s="41">
        <v>102.6</v>
      </c>
      <c r="N380" s="41">
        <v>102.6</v>
      </c>
      <c r="O380" s="41">
        <v>102.6</v>
      </c>
      <c r="P380" s="41">
        <v>105.7</v>
      </c>
      <c r="Q380" s="41">
        <v>105.7</v>
      </c>
      <c r="R380" s="41">
        <v>104.4</v>
      </c>
      <c r="S380" s="41">
        <v>101.7</v>
      </c>
      <c r="T380" s="41">
        <v>101.7</v>
      </c>
      <c r="U380" s="41">
        <v>101.7</v>
      </c>
      <c r="V380" s="41">
        <v>101.7</v>
      </c>
      <c r="W380" s="41">
        <v>104.8</v>
      </c>
      <c r="X380" s="41">
        <v>106.6</v>
      </c>
      <c r="Y380" s="41">
        <v>104.1</v>
      </c>
      <c r="Z380" s="41">
        <v>105.7</v>
      </c>
      <c r="AA380" s="41">
        <v>107.3</v>
      </c>
      <c r="AB380" s="41">
        <v>107.3</v>
      </c>
      <c r="AC380" s="41">
        <v>107.7</v>
      </c>
      <c r="AD380" s="41">
        <v>107.7</v>
      </c>
      <c r="AE380" s="41">
        <v>112.8</v>
      </c>
      <c r="AF380" s="41">
        <v>112.8</v>
      </c>
      <c r="AG380" s="41">
        <v>110.9</v>
      </c>
      <c r="AH380" s="41">
        <v>110.9</v>
      </c>
      <c r="AI380" s="41">
        <v>105.8</v>
      </c>
      <c r="AJ380" s="41">
        <v>105.8</v>
      </c>
      <c r="AK380" s="41">
        <v>105.8</v>
      </c>
      <c r="AL380" s="41">
        <v>105.8</v>
      </c>
      <c r="AM380" s="41">
        <v>105.8</v>
      </c>
      <c r="AN380" s="41">
        <v>105.8</v>
      </c>
      <c r="AO380" s="41">
        <v>105.8</v>
      </c>
      <c r="AP380" s="41">
        <v>105.8</v>
      </c>
      <c r="AQ380" s="41">
        <v>101.5</v>
      </c>
      <c r="AR380" s="41">
        <v>101.5</v>
      </c>
      <c r="AS380" s="41">
        <v>101.5</v>
      </c>
      <c r="AT380" s="41">
        <v>101.5</v>
      </c>
      <c r="AU380" s="41">
        <v>101.5</v>
      </c>
      <c r="AV380" s="41">
        <v>101.5</v>
      </c>
      <c r="AW380" s="41">
        <v>101.5</v>
      </c>
      <c r="AX380" s="41">
        <v>101.5</v>
      </c>
      <c r="AY380" s="41">
        <v>101.5</v>
      </c>
      <c r="AZ380" s="41">
        <v>102.4</v>
      </c>
      <c r="BA380" s="41">
        <v>102.4</v>
      </c>
      <c r="BB380" s="41">
        <v>102.4</v>
      </c>
      <c r="BC380" s="41">
        <v>102.4</v>
      </c>
      <c r="BD380" s="41">
        <v>102.4</v>
      </c>
      <c r="BE380" s="41">
        <v>102.4</v>
      </c>
      <c r="BF380" s="41">
        <v>102.4</v>
      </c>
      <c r="BG380" s="41">
        <v>102.4</v>
      </c>
      <c r="BH380" s="41">
        <v>102.4</v>
      </c>
      <c r="BI380" s="41">
        <v>102.4</v>
      </c>
      <c r="BJ380" s="41">
        <v>102.4</v>
      </c>
      <c r="BK380" s="41">
        <v>102.4</v>
      </c>
      <c r="BL380" s="41">
        <v>102.4</v>
      </c>
      <c r="BM380" s="41">
        <v>102.4</v>
      </c>
      <c r="BN380" s="41">
        <v>104.2</v>
      </c>
      <c r="BO380" s="41">
        <v>102.8</v>
      </c>
      <c r="BP380" s="41">
        <v>102.4</v>
      </c>
      <c r="BQ380" s="41">
        <v>102.4</v>
      </c>
      <c r="BR380" s="41">
        <v>102.4</v>
      </c>
      <c r="BS380" s="41">
        <v>102.4</v>
      </c>
      <c r="BT380" s="41">
        <v>102.4</v>
      </c>
      <c r="BU380" s="41">
        <v>102.4</v>
      </c>
      <c r="BV380" s="41">
        <v>102.4</v>
      </c>
      <c r="BW380" s="41">
        <v>102.4</v>
      </c>
      <c r="BX380" s="41">
        <v>102.4</v>
      </c>
      <c r="BY380" s="41">
        <v>102.9</v>
      </c>
      <c r="BZ380" s="41">
        <v>104.2</v>
      </c>
      <c r="CA380" s="41">
        <v>104.2</v>
      </c>
      <c r="CB380" s="41">
        <v>104.2</v>
      </c>
      <c r="CC380" s="41">
        <v>104.2</v>
      </c>
      <c r="CD380" s="41">
        <v>104.2</v>
      </c>
      <c r="CE380" s="41">
        <v>104.2</v>
      </c>
      <c r="CF380" s="41">
        <v>104.2</v>
      </c>
      <c r="CG380" s="41">
        <v>104.2</v>
      </c>
      <c r="CH380" s="41">
        <v>104.2</v>
      </c>
      <c r="CI380" s="41">
        <v>104.2</v>
      </c>
      <c r="CJ380" s="41">
        <v>103.5</v>
      </c>
      <c r="CK380" s="41">
        <v>102.7</v>
      </c>
      <c r="CL380" s="41">
        <v>102.7</v>
      </c>
    </row>
    <row r="381" spans="1:90" x14ac:dyDescent="0.25">
      <c r="A381" s="38" t="s">
        <v>2359</v>
      </c>
      <c r="B381" s="38" t="s">
        <v>2360</v>
      </c>
      <c r="C381" s="39">
        <v>7.1739999999999998E-2</v>
      </c>
      <c r="D381" s="41">
        <v>98.7</v>
      </c>
      <c r="E381" s="41">
        <v>96.9</v>
      </c>
      <c r="F381" s="41">
        <v>98.6</v>
      </c>
      <c r="G381" s="41">
        <v>96.7</v>
      </c>
      <c r="H381" s="41">
        <v>96.7</v>
      </c>
      <c r="I381" s="41">
        <v>95.8</v>
      </c>
      <c r="J381" s="41">
        <v>95.8</v>
      </c>
      <c r="K381" s="41">
        <v>95.8</v>
      </c>
      <c r="L381" s="41">
        <v>95</v>
      </c>
      <c r="M381" s="41">
        <v>96.7</v>
      </c>
      <c r="N381" s="41">
        <v>95.8</v>
      </c>
      <c r="O381" s="41">
        <v>95</v>
      </c>
      <c r="P381" s="41">
        <v>98.8</v>
      </c>
      <c r="Q381" s="41">
        <v>98</v>
      </c>
      <c r="R381" s="41">
        <v>99.7</v>
      </c>
      <c r="S381" s="41">
        <v>101.9</v>
      </c>
      <c r="T381" s="41">
        <v>103.9</v>
      </c>
      <c r="U381" s="41">
        <v>103.9</v>
      </c>
      <c r="V381" s="41">
        <v>103.9</v>
      </c>
      <c r="W381" s="41">
        <v>106.9</v>
      </c>
      <c r="X381" s="41">
        <v>107.3</v>
      </c>
      <c r="Y381" s="41">
        <v>106.6</v>
      </c>
      <c r="Z381" s="41">
        <v>105.8</v>
      </c>
      <c r="AA381" s="41">
        <v>104.1</v>
      </c>
      <c r="AB381" s="41">
        <v>105.5</v>
      </c>
      <c r="AC381" s="41">
        <v>108.1</v>
      </c>
      <c r="AD381" s="41">
        <v>107.5</v>
      </c>
      <c r="AE381" s="41">
        <v>106</v>
      </c>
      <c r="AF381" s="41">
        <v>106</v>
      </c>
      <c r="AG381" s="41">
        <v>105.2</v>
      </c>
      <c r="AH381" s="41">
        <v>105.2</v>
      </c>
      <c r="AI381" s="41">
        <v>106.3</v>
      </c>
      <c r="AJ381" s="41">
        <v>108.1</v>
      </c>
      <c r="AK381" s="41">
        <v>107.3</v>
      </c>
      <c r="AL381" s="41">
        <v>106.1</v>
      </c>
      <c r="AM381" s="41">
        <v>107</v>
      </c>
      <c r="AN381" s="41">
        <v>107</v>
      </c>
      <c r="AO381" s="41">
        <v>107</v>
      </c>
      <c r="AP381" s="41">
        <v>108.1</v>
      </c>
      <c r="AQ381" s="41">
        <v>107.3</v>
      </c>
      <c r="AR381" s="41">
        <v>107.4</v>
      </c>
      <c r="AS381" s="41">
        <v>107.5</v>
      </c>
      <c r="AT381" s="41">
        <v>107.5</v>
      </c>
      <c r="AU381" s="41">
        <v>107.5</v>
      </c>
      <c r="AV381" s="41">
        <v>109.7</v>
      </c>
      <c r="AW381" s="41">
        <v>117.6</v>
      </c>
      <c r="AX381" s="41">
        <v>113.5</v>
      </c>
      <c r="AY381" s="41">
        <v>110.8</v>
      </c>
      <c r="AZ381" s="41">
        <v>114.5</v>
      </c>
      <c r="BA381" s="41">
        <v>114.4</v>
      </c>
      <c r="BB381" s="41">
        <v>114.2</v>
      </c>
      <c r="BC381" s="41">
        <v>114.4</v>
      </c>
      <c r="BD381" s="41">
        <v>115.3</v>
      </c>
      <c r="BE381" s="41">
        <v>114.8</v>
      </c>
      <c r="BF381" s="41">
        <v>113.6</v>
      </c>
      <c r="BG381" s="41">
        <v>114.2</v>
      </c>
      <c r="BH381" s="41">
        <v>114.2</v>
      </c>
      <c r="BI381" s="41">
        <v>112.5</v>
      </c>
      <c r="BJ381" s="41">
        <v>112.6</v>
      </c>
      <c r="BK381" s="41">
        <v>112.1</v>
      </c>
      <c r="BL381" s="41">
        <v>109</v>
      </c>
      <c r="BM381" s="41">
        <v>110.7</v>
      </c>
      <c r="BN381" s="41">
        <v>99.2</v>
      </c>
      <c r="BO381" s="41">
        <v>100</v>
      </c>
      <c r="BP381" s="41">
        <v>99.7</v>
      </c>
      <c r="BQ381" s="41">
        <v>99.6</v>
      </c>
      <c r="BR381" s="41">
        <v>100.4</v>
      </c>
      <c r="BS381" s="41">
        <v>99.4</v>
      </c>
      <c r="BT381" s="41">
        <v>98</v>
      </c>
      <c r="BU381" s="41">
        <v>97.6</v>
      </c>
      <c r="BV381" s="41">
        <v>99</v>
      </c>
      <c r="BW381" s="41">
        <v>100.3</v>
      </c>
      <c r="BX381" s="41">
        <v>99.7</v>
      </c>
      <c r="BY381" s="41">
        <v>99.6</v>
      </c>
      <c r="BZ381" s="41">
        <v>100.3</v>
      </c>
      <c r="CA381" s="41">
        <v>100.5</v>
      </c>
      <c r="CB381" s="41">
        <v>101.5</v>
      </c>
      <c r="CC381" s="41">
        <v>102.3</v>
      </c>
      <c r="CD381" s="41">
        <v>101.9</v>
      </c>
      <c r="CE381" s="41">
        <v>97.9</v>
      </c>
      <c r="CF381" s="41">
        <v>99.3</v>
      </c>
      <c r="CG381" s="41">
        <v>98.2</v>
      </c>
      <c r="CH381" s="41">
        <v>97.9</v>
      </c>
      <c r="CI381" s="41">
        <v>100.8</v>
      </c>
      <c r="CJ381" s="41">
        <v>104.2</v>
      </c>
      <c r="CK381" s="41">
        <v>104.2</v>
      </c>
      <c r="CL381" s="41">
        <v>104.2</v>
      </c>
    </row>
    <row r="382" spans="1:90" x14ac:dyDescent="0.25">
      <c r="A382" s="38" t="s">
        <v>2361</v>
      </c>
      <c r="B382" s="38" t="s">
        <v>2362</v>
      </c>
      <c r="C382" s="39">
        <v>2.0150000000000001E-2</v>
      </c>
      <c r="D382" s="41">
        <v>98.6</v>
      </c>
      <c r="E382" s="41">
        <v>98.6</v>
      </c>
      <c r="F382" s="41">
        <v>98.6</v>
      </c>
      <c r="G382" s="41">
        <v>101.1</v>
      </c>
      <c r="H382" s="41">
        <v>101.2</v>
      </c>
      <c r="I382" s="41">
        <v>101.4</v>
      </c>
      <c r="J382" s="41">
        <v>101.4</v>
      </c>
      <c r="K382" s="41">
        <v>101.4</v>
      </c>
      <c r="L382" s="41">
        <v>101.6</v>
      </c>
      <c r="M382" s="41">
        <v>101.6</v>
      </c>
      <c r="N382" s="41">
        <v>101.6</v>
      </c>
      <c r="O382" s="41">
        <v>101.6</v>
      </c>
      <c r="P382" s="41">
        <v>102.5</v>
      </c>
      <c r="Q382" s="41">
        <v>102.7</v>
      </c>
      <c r="R382" s="41">
        <v>102.7</v>
      </c>
      <c r="S382" s="41">
        <v>111</v>
      </c>
      <c r="T382" s="41">
        <v>111</v>
      </c>
      <c r="U382" s="41">
        <v>111</v>
      </c>
      <c r="V382" s="41">
        <v>111</v>
      </c>
      <c r="W382" s="41">
        <v>111.5</v>
      </c>
      <c r="X382" s="41">
        <v>111.7</v>
      </c>
      <c r="Y382" s="41">
        <v>111.7</v>
      </c>
      <c r="Z382" s="41">
        <v>111.1</v>
      </c>
      <c r="AA382" s="41">
        <v>111.1</v>
      </c>
      <c r="AB382" s="41">
        <v>111.4</v>
      </c>
      <c r="AC382" s="41">
        <v>111.5</v>
      </c>
      <c r="AD382" s="41">
        <v>111.7</v>
      </c>
      <c r="AE382" s="41">
        <v>112.3</v>
      </c>
      <c r="AF382" s="41">
        <v>112.3</v>
      </c>
      <c r="AG382" s="41">
        <v>113</v>
      </c>
      <c r="AH382" s="41">
        <v>113.3</v>
      </c>
      <c r="AI382" s="41">
        <v>113.3</v>
      </c>
      <c r="AJ382" s="41">
        <v>113.3</v>
      </c>
      <c r="AK382" s="41">
        <v>113.3</v>
      </c>
      <c r="AL382" s="41">
        <v>115</v>
      </c>
      <c r="AM382" s="41">
        <v>114.5</v>
      </c>
      <c r="AN382" s="41">
        <v>116.5</v>
      </c>
      <c r="AO382" s="41">
        <v>117.8</v>
      </c>
      <c r="AP382" s="41">
        <v>118.1</v>
      </c>
      <c r="AQ382" s="41">
        <v>118.7</v>
      </c>
      <c r="AR382" s="41">
        <v>118.7</v>
      </c>
      <c r="AS382" s="41">
        <v>120</v>
      </c>
      <c r="AT382" s="41">
        <v>120.3</v>
      </c>
      <c r="AU382" s="41">
        <v>120.3</v>
      </c>
      <c r="AV382" s="41">
        <v>120.4</v>
      </c>
      <c r="AW382" s="41">
        <v>120.8</v>
      </c>
      <c r="AX382" s="41">
        <v>120.8</v>
      </c>
      <c r="AY382" s="41">
        <v>120.7</v>
      </c>
      <c r="AZ382" s="41">
        <v>121.9</v>
      </c>
      <c r="BA382" s="41">
        <v>120.1</v>
      </c>
      <c r="BB382" s="41">
        <v>120</v>
      </c>
      <c r="BC382" s="41">
        <v>122.9</v>
      </c>
      <c r="BD382" s="41">
        <v>123.4</v>
      </c>
      <c r="BE382" s="41">
        <v>123.9</v>
      </c>
      <c r="BF382" s="41">
        <v>124.3</v>
      </c>
      <c r="BG382" s="41">
        <v>124.9</v>
      </c>
      <c r="BH382" s="41">
        <v>123.9</v>
      </c>
      <c r="BI382" s="41">
        <v>121.1</v>
      </c>
      <c r="BJ382" s="41">
        <v>120.8</v>
      </c>
      <c r="BK382" s="41">
        <v>120.8</v>
      </c>
      <c r="BL382" s="41">
        <v>129.6</v>
      </c>
      <c r="BM382" s="41">
        <v>141.80000000000001</v>
      </c>
      <c r="BN382" s="41">
        <v>144.30000000000001</v>
      </c>
      <c r="BO382" s="41">
        <v>146.80000000000001</v>
      </c>
      <c r="BP382" s="41">
        <v>146.5</v>
      </c>
      <c r="BQ382" s="41">
        <v>146.4</v>
      </c>
      <c r="BR382" s="41">
        <v>146.4</v>
      </c>
      <c r="BS382" s="41">
        <v>146.4</v>
      </c>
      <c r="BT382" s="41">
        <v>146.4</v>
      </c>
      <c r="BU382" s="41">
        <v>146.4</v>
      </c>
      <c r="BV382" s="41">
        <v>146.4</v>
      </c>
      <c r="BW382" s="41">
        <v>146.4</v>
      </c>
      <c r="BX382" s="41">
        <v>147.69999999999999</v>
      </c>
      <c r="BY382" s="41">
        <v>146.4</v>
      </c>
      <c r="BZ382" s="41">
        <v>146.4</v>
      </c>
      <c r="CA382" s="41">
        <v>147.5</v>
      </c>
      <c r="CB382" s="41">
        <v>148.80000000000001</v>
      </c>
      <c r="CC382" s="41">
        <v>149.19999999999999</v>
      </c>
      <c r="CD382" s="41">
        <v>149.1</v>
      </c>
      <c r="CE382" s="41">
        <v>151.5</v>
      </c>
      <c r="CF382" s="41">
        <v>151.5</v>
      </c>
      <c r="CG382" s="41">
        <v>151.5</v>
      </c>
      <c r="CH382" s="41">
        <v>151.5</v>
      </c>
      <c r="CI382" s="41">
        <v>151.5</v>
      </c>
      <c r="CJ382" s="41">
        <v>151.5</v>
      </c>
      <c r="CK382" s="41">
        <v>151.5</v>
      </c>
      <c r="CL382" s="41">
        <v>151.5</v>
      </c>
    </row>
    <row r="383" spans="1:90" x14ac:dyDescent="0.25">
      <c r="A383" s="38" t="s">
        <v>2363</v>
      </c>
      <c r="B383" s="38" t="s">
        <v>2364</v>
      </c>
      <c r="C383" s="39">
        <v>9.8099999999999993E-3</v>
      </c>
      <c r="D383" s="41">
        <v>99.3</v>
      </c>
      <c r="E383" s="41">
        <v>99.3</v>
      </c>
      <c r="F383" s="41">
        <v>99.3</v>
      </c>
      <c r="G383" s="41">
        <v>100</v>
      </c>
      <c r="H383" s="41">
        <v>100</v>
      </c>
      <c r="I383" s="41">
        <v>100</v>
      </c>
      <c r="J383" s="41">
        <v>100</v>
      </c>
      <c r="K383" s="41">
        <v>100</v>
      </c>
      <c r="L383" s="41">
        <v>100</v>
      </c>
      <c r="M383" s="41">
        <v>100</v>
      </c>
      <c r="N383" s="41">
        <v>100</v>
      </c>
      <c r="O383" s="41">
        <v>100</v>
      </c>
      <c r="P383" s="41">
        <v>100.5</v>
      </c>
      <c r="Q383" s="41">
        <v>100.5</v>
      </c>
      <c r="R383" s="41">
        <v>100.5</v>
      </c>
      <c r="S383" s="41">
        <v>101.4</v>
      </c>
      <c r="T383" s="41">
        <v>101.4</v>
      </c>
      <c r="U383" s="41">
        <v>101.4</v>
      </c>
      <c r="V383" s="41">
        <v>101.4</v>
      </c>
      <c r="W383" s="41">
        <v>101.4</v>
      </c>
      <c r="X383" s="41">
        <v>101.4</v>
      </c>
      <c r="Y383" s="41">
        <v>101.4</v>
      </c>
      <c r="Z383" s="41">
        <v>101.4</v>
      </c>
      <c r="AA383" s="41">
        <v>101.4</v>
      </c>
      <c r="AB383" s="41">
        <v>101.4</v>
      </c>
      <c r="AC383" s="41">
        <v>101.4</v>
      </c>
      <c r="AD383" s="41">
        <v>101.4</v>
      </c>
      <c r="AE383" s="41">
        <v>107.1</v>
      </c>
      <c r="AF383" s="41">
        <v>107.1</v>
      </c>
      <c r="AG383" s="41">
        <v>107.1</v>
      </c>
      <c r="AH383" s="41">
        <v>107.1</v>
      </c>
      <c r="AI383" s="41">
        <v>107.1</v>
      </c>
      <c r="AJ383" s="41">
        <v>107.1</v>
      </c>
      <c r="AK383" s="41">
        <v>107.1</v>
      </c>
      <c r="AL383" s="41">
        <v>107.1</v>
      </c>
      <c r="AM383" s="41">
        <v>110.4</v>
      </c>
      <c r="AN383" s="41">
        <v>110.4</v>
      </c>
      <c r="AO383" s="41">
        <v>110.4</v>
      </c>
      <c r="AP383" s="41">
        <v>110.4</v>
      </c>
      <c r="AQ383" s="41">
        <v>110.4</v>
      </c>
      <c r="AR383" s="41">
        <v>110.4</v>
      </c>
      <c r="AS383" s="41">
        <v>110.4</v>
      </c>
      <c r="AT383" s="41">
        <v>110.4</v>
      </c>
      <c r="AU383" s="41">
        <v>110.4</v>
      </c>
      <c r="AV383" s="41">
        <v>110.4</v>
      </c>
      <c r="AW383" s="41">
        <v>110.4</v>
      </c>
      <c r="AX383" s="41">
        <v>110.4</v>
      </c>
      <c r="AY383" s="41">
        <v>108.9</v>
      </c>
      <c r="AZ383" s="41">
        <v>108.2</v>
      </c>
      <c r="BA383" s="41">
        <v>108.2</v>
      </c>
      <c r="BB383" s="41">
        <v>108.2</v>
      </c>
      <c r="BC383" s="41">
        <v>108.2</v>
      </c>
      <c r="BD383" s="41">
        <v>108.2</v>
      </c>
      <c r="BE383" s="41">
        <v>108.2</v>
      </c>
      <c r="BF383" s="41">
        <v>108.2</v>
      </c>
      <c r="BG383" s="41">
        <v>108.2</v>
      </c>
      <c r="BH383" s="41">
        <v>108.2</v>
      </c>
      <c r="BI383" s="41">
        <v>106.1</v>
      </c>
      <c r="BJ383" s="41">
        <v>106.1</v>
      </c>
      <c r="BK383" s="41">
        <v>106.1</v>
      </c>
      <c r="BL383" s="41">
        <v>106.1</v>
      </c>
      <c r="BM383" s="41">
        <v>106.1</v>
      </c>
      <c r="BN383" s="41">
        <v>106.1</v>
      </c>
      <c r="BO383" s="41">
        <v>107.1</v>
      </c>
      <c r="BP383" s="41">
        <v>107.1</v>
      </c>
      <c r="BQ383" s="41">
        <v>107.1</v>
      </c>
      <c r="BR383" s="41">
        <v>107.1</v>
      </c>
      <c r="BS383" s="41">
        <v>107.1</v>
      </c>
      <c r="BT383" s="41">
        <v>107.1</v>
      </c>
      <c r="BU383" s="41">
        <v>107.1</v>
      </c>
      <c r="BV383" s="41">
        <v>107.1</v>
      </c>
      <c r="BW383" s="41">
        <v>106.6</v>
      </c>
      <c r="BX383" s="41">
        <v>106.1</v>
      </c>
      <c r="BY383" s="41">
        <v>106.1</v>
      </c>
      <c r="BZ383" s="41">
        <v>106.1</v>
      </c>
      <c r="CA383" s="41">
        <v>105.8</v>
      </c>
      <c r="CB383" s="41">
        <v>105.7</v>
      </c>
      <c r="CC383" s="41">
        <v>105.7</v>
      </c>
      <c r="CD383" s="41">
        <v>104.8</v>
      </c>
      <c r="CE383" s="41">
        <v>104.6</v>
      </c>
      <c r="CF383" s="41">
        <v>104.6</v>
      </c>
      <c r="CG383" s="41">
        <v>104.6</v>
      </c>
      <c r="CH383" s="41">
        <v>104.6</v>
      </c>
      <c r="CI383" s="41">
        <v>104.6</v>
      </c>
      <c r="CJ383" s="41">
        <v>104.6</v>
      </c>
      <c r="CK383" s="41">
        <v>104.6</v>
      </c>
      <c r="CL383" s="41">
        <v>104.6</v>
      </c>
    </row>
    <row r="384" spans="1:90" x14ac:dyDescent="0.25">
      <c r="A384" s="38" t="s">
        <v>2365</v>
      </c>
      <c r="B384" s="38" t="s">
        <v>2366</v>
      </c>
      <c r="C384" s="39">
        <v>0.23888000000000001</v>
      </c>
      <c r="D384" s="41">
        <v>96.6</v>
      </c>
      <c r="E384" s="41">
        <v>97</v>
      </c>
      <c r="F384" s="41">
        <v>96.3</v>
      </c>
      <c r="G384" s="41">
        <v>94.6</v>
      </c>
      <c r="H384" s="41">
        <v>93.1</v>
      </c>
      <c r="I384" s="41">
        <v>90.4</v>
      </c>
      <c r="J384" s="41">
        <v>89.7</v>
      </c>
      <c r="K384" s="41">
        <v>91.1</v>
      </c>
      <c r="L384" s="41">
        <v>91.8</v>
      </c>
      <c r="M384" s="41">
        <v>90.7</v>
      </c>
      <c r="N384" s="41">
        <v>92.8</v>
      </c>
      <c r="O384" s="41">
        <v>92.6</v>
      </c>
      <c r="P384" s="41">
        <v>92.7</v>
      </c>
      <c r="Q384" s="41">
        <v>93.9</v>
      </c>
      <c r="R384" s="41">
        <v>94.3</v>
      </c>
      <c r="S384" s="41">
        <v>93.1</v>
      </c>
      <c r="T384" s="41">
        <v>93.6</v>
      </c>
      <c r="U384" s="41">
        <v>95.8</v>
      </c>
      <c r="V384" s="41">
        <v>98.8</v>
      </c>
      <c r="W384" s="41">
        <v>99.4</v>
      </c>
      <c r="X384" s="41">
        <v>99.7</v>
      </c>
      <c r="Y384" s="41">
        <v>100.7</v>
      </c>
      <c r="Z384" s="41">
        <v>97.5</v>
      </c>
      <c r="AA384" s="41">
        <v>97.5</v>
      </c>
      <c r="AB384" s="41">
        <v>97.8</v>
      </c>
      <c r="AC384" s="41">
        <v>98.2</v>
      </c>
      <c r="AD384" s="41">
        <v>98.5</v>
      </c>
      <c r="AE384" s="41">
        <v>99.2</v>
      </c>
      <c r="AF384" s="41">
        <v>99.4</v>
      </c>
      <c r="AG384" s="41">
        <v>98.7</v>
      </c>
      <c r="AH384" s="41">
        <v>98.7</v>
      </c>
      <c r="AI384" s="41">
        <v>98.1</v>
      </c>
      <c r="AJ384" s="41">
        <v>98.2</v>
      </c>
      <c r="AK384" s="41">
        <v>98.5</v>
      </c>
      <c r="AL384" s="41">
        <v>98.1</v>
      </c>
      <c r="AM384" s="41">
        <v>99.2</v>
      </c>
      <c r="AN384" s="41">
        <v>100.3</v>
      </c>
      <c r="AO384" s="41">
        <v>100.5</v>
      </c>
      <c r="AP384" s="41">
        <v>99.5</v>
      </c>
      <c r="AQ384" s="41">
        <v>101.1</v>
      </c>
      <c r="AR384" s="41">
        <v>101.1</v>
      </c>
      <c r="AS384" s="41">
        <v>105.8</v>
      </c>
      <c r="AT384" s="41">
        <v>107.1</v>
      </c>
      <c r="AU384" s="41">
        <v>106.2</v>
      </c>
      <c r="AV384" s="41">
        <v>103.3</v>
      </c>
      <c r="AW384" s="41">
        <v>102.4</v>
      </c>
      <c r="AX384" s="41">
        <v>100.4</v>
      </c>
      <c r="AY384" s="41">
        <v>100.1</v>
      </c>
      <c r="AZ384" s="41">
        <v>94.1</v>
      </c>
      <c r="BA384" s="41">
        <v>95.2</v>
      </c>
      <c r="BB384" s="41">
        <v>96.2</v>
      </c>
      <c r="BC384" s="41">
        <v>94.7</v>
      </c>
      <c r="BD384" s="41">
        <v>97</v>
      </c>
      <c r="BE384" s="41">
        <v>95.5</v>
      </c>
      <c r="BF384" s="41">
        <v>94.8</v>
      </c>
      <c r="BG384" s="41">
        <v>97.4</v>
      </c>
      <c r="BH384" s="41">
        <v>97.5</v>
      </c>
      <c r="BI384" s="41">
        <v>95.6</v>
      </c>
      <c r="BJ384" s="41">
        <v>95.6</v>
      </c>
      <c r="BK384" s="41">
        <v>97.9</v>
      </c>
      <c r="BL384" s="41">
        <v>98.4</v>
      </c>
      <c r="BM384" s="41">
        <v>99.3</v>
      </c>
      <c r="BN384" s="41">
        <v>98.7</v>
      </c>
      <c r="BO384" s="41">
        <v>100.1</v>
      </c>
      <c r="BP384" s="41">
        <v>102.1</v>
      </c>
      <c r="BQ384" s="41">
        <v>102.7</v>
      </c>
      <c r="BR384" s="41">
        <v>104.1</v>
      </c>
      <c r="BS384" s="41">
        <v>105.9</v>
      </c>
      <c r="BT384" s="41">
        <v>105.5</v>
      </c>
      <c r="BU384" s="41">
        <v>109.3</v>
      </c>
      <c r="BV384" s="41">
        <v>122.3</v>
      </c>
      <c r="BW384" s="41">
        <v>123</v>
      </c>
      <c r="BX384" s="41">
        <v>129</v>
      </c>
      <c r="BY384" s="41">
        <v>128.80000000000001</v>
      </c>
      <c r="BZ384" s="41">
        <v>124.8</v>
      </c>
      <c r="CA384" s="41">
        <v>121.7</v>
      </c>
      <c r="CB384" s="41">
        <v>113.8</v>
      </c>
      <c r="CC384" s="41">
        <v>110.7</v>
      </c>
      <c r="CD384" s="41">
        <v>111.9</v>
      </c>
      <c r="CE384" s="41">
        <v>111.4</v>
      </c>
      <c r="CF384" s="41">
        <v>107.8</v>
      </c>
      <c r="CG384" s="41">
        <v>107.2</v>
      </c>
      <c r="CH384" s="41">
        <v>106.6</v>
      </c>
      <c r="CI384" s="41">
        <v>105.3</v>
      </c>
      <c r="CJ384" s="41">
        <v>104.8</v>
      </c>
      <c r="CK384" s="41">
        <v>105.1</v>
      </c>
      <c r="CL384" s="41">
        <v>105.9</v>
      </c>
    </row>
    <row r="385" spans="1:90" x14ac:dyDescent="0.25">
      <c r="A385" s="38" t="s">
        <v>2367</v>
      </c>
      <c r="B385" s="38" t="s">
        <v>2368</v>
      </c>
      <c r="C385" s="39">
        <v>0.14318</v>
      </c>
      <c r="D385" s="41">
        <v>94.1</v>
      </c>
      <c r="E385" s="41">
        <v>94</v>
      </c>
      <c r="F385" s="41">
        <v>94</v>
      </c>
      <c r="G385" s="41">
        <v>95.2</v>
      </c>
      <c r="H385" s="41">
        <v>98.8</v>
      </c>
      <c r="I385" s="41">
        <v>98.1</v>
      </c>
      <c r="J385" s="41">
        <v>99.3</v>
      </c>
      <c r="K385" s="41">
        <v>99.9</v>
      </c>
      <c r="L385" s="41">
        <v>100.1</v>
      </c>
      <c r="M385" s="41">
        <v>101.8</v>
      </c>
      <c r="N385" s="41">
        <v>101.4</v>
      </c>
      <c r="O385" s="41">
        <v>100.7</v>
      </c>
      <c r="P385" s="41">
        <v>101.4</v>
      </c>
      <c r="Q385" s="41">
        <v>102.1</v>
      </c>
      <c r="R385" s="41">
        <v>101.8</v>
      </c>
      <c r="S385" s="41">
        <v>101.8</v>
      </c>
      <c r="T385" s="41">
        <v>103.4</v>
      </c>
      <c r="U385" s="41">
        <v>105.1</v>
      </c>
      <c r="V385" s="41">
        <v>106.6</v>
      </c>
      <c r="W385" s="41">
        <v>106.6</v>
      </c>
      <c r="X385" s="41">
        <v>108.2</v>
      </c>
      <c r="Y385" s="41">
        <v>106.2</v>
      </c>
      <c r="Z385" s="41">
        <v>101.7</v>
      </c>
      <c r="AA385" s="41">
        <v>101.4</v>
      </c>
      <c r="AB385" s="41">
        <v>100.6</v>
      </c>
      <c r="AC385" s="41">
        <v>100.6</v>
      </c>
      <c r="AD385" s="41">
        <v>99.3</v>
      </c>
      <c r="AE385" s="41">
        <v>98.7</v>
      </c>
      <c r="AF385" s="41">
        <v>97.9</v>
      </c>
      <c r="AG385" s="41">
        <v>99.4</v>
      </c>
      <c r="AH385" s="41">
        <v>99</v>
      </c>
      <c r="AI385" s="41">
        <v>99.1</v>
      </c>
      <c r="AJ385" s="41">
        <v>100.4</v>
      </c>
      <c r="AK385" s="41">
        <v>100.8</v>
      </c>
      <c r="AL385" s="41">
        <v>100.3</v>
      </c>
      <c r="AM385" s="41">
        <v>100.7</v>
      </c>
      <c r="AN385" s="41">
        <v>100.3</v>
      </c>
      <c r="AO385" s="41">
        <v>99.2</v>
      </c>
      <c r="AP385" s="41">
        <v>98.8</v>
      </c>
      <c r="AQ385" s="41">
        <v>103.5</v>
      </c>
      <c r="AR385" s="41">
        <v>103.3</v>
      </c>
      <c r="AS385" s="41">
        <v>106.7</v>
      </c>
      <c r="AT385" s="41">
        <v>109.3</v>
      </c>
      <c r="AU385" s="41">
        <v>106.2</v>
      </c>
      <c r="AV385" s="41">
        <v>104.2</v>
      </c>
      <c r="AW385" s="41">
        <v>103.7</v>
      </c>
      <c r="AX385" s="41">
        <v>98.7</v>
      </c>
      <c r="AY385" s="41">
        <v>96.7</v>
      </c>
      <c r="AZ385" s="41">
        <v>90.9</v>
      </c>
      <c r="BA385" s="41">
        <v>93.2</v>
      </c>
      <c r="BB385" s="41">
        <v>94.2</v>
      </c>
      <c r="BC385" s="41">
        <v>95</v>
      </c>
      <c r="BD385" s="41">
        <v>98.9</v>
      </c>
      <c r="BE385" s="41">
        <v>97.8</v>
      </c>
      <c r="BF385" s="41">
        <v>96.5</v>
      </c>
      <c r="BG385" s="41">
        <v>99.5</v>
      </c>
      <c r="BH385" s="41">
        <v>99.6</v>
      </c>
      <c r="BI385" s="41">
        <v>97.1</v>
      </c>
      <c r="BJ385" s="41">
        <v>96.9</v>
      </c>
      <c r="BK385" s="41">
        <v>96.9</v>
      </c>
      <c r="BL385" s="41">
        <v>96.9</v>
      </c>
      <c r="BM385" s="41">
        <v>99.8</v>
      </c>
      <c r="BN385" s="41">
        <v>100.1</v>
      </c>
      <c r="BO385" s="41">
        <v>119.4</v>
      </c>
      <c r="BP385" s="41">
        <v>119.4</v>
      </c>
      <c r="BQ385" s="41">
        <v>118.5</v>
      </c>
      <c r="BR385" s="41">
        <v>117.7</v>
      </c>
      <c r="BS385" s="41">
        <v>116.3</v>
      </c>
      <c r="BT385" s="41">
        <v>117.7</v>
      </c>
      <c r="BU385" s="41">
        <v>116.6</v>
      </c>
      <c r="BV385" s="41">
        <v>115.8</v>
      </c>
      <c r="BW385" s="41">
        <v>115.8</v>
      </c>
      <c r="BX385" s="41">
        <v>127</v>
      </c>
      <c r="BY385" s="41">
        <v>134.5</v>
      </c>
      <c r="BZ385" s="41">
        <v>134.5</v>
      </c>
      <c r="CA385" s="41">
        <v>130</v>
      </c>
      <c r="CB385" s="41">
        <v>111.8</v>
      </c>
      <c r="CC385" s="41">
        <v>111.8</v>
      </c>
      <c r="CD385" s="41">
        <v>117.9</v>
      </c>
      <c r="CE385" s="41">
        <v>120.4</v>
      </c>
      <c r="CF385" s="41">
        <v>115.9</v>
      </c>
      <c r="CG385" s="41">
        <v>113.8</v>
      </c>
      <c r="CH385" s="41">
        <v>113.8</v>
      </c>
      <c r="CI385" s="41">
        <v>115.5</v>
      </c>
      <c r="CJ385" s="41">
        <v>118.1</v>
      </c>
      <c r="CK385" s="41">
        <v>116.4</v>
      </c>
      <c r="CL385" s="41">
        <v>116.1</v>
      </c>
    </row>
    <row r="386" spans="1:90" x14ac:dyDescent="0.25">
      <c r="A386" s="38" t="s">
        <v>2369</v>
      </c>
      <c r="B386" s="38" t="s">
        <v>2370</v>
      </c>
      <c r="C386" s="39">
        <v>0.12307</v>
      </c>
      <c r="D386" s="41">
        <v>99.8</v>
      </c>
      <c r="E386" s="41">
        <v>100.5</v>
      </c>
      <c r="F386" s="41">
        <v>101.4</v>
      </c>
      <c r="G386" s="41">
        <v>101.5</v>
      </c>
      <c r="H386" s="41">
        <v>92.9</v>
      </c>
      <c r="I386" s="41">
        <v>88.2</v>
      </c>
      <c r="J386" s="41">
        <v>92.9</v>
      </c>
      <c r="K386" s="41">
        <v>91.9</v>
      </c>
      <c r="L386" s="41">
        <v>93</v>
      </c>
      <c r="M386" s="41">
        <v>93.1</v>
      </c>
      <c r="N386" s="41">
        <v>93</v>
      </c>
      <c r="O386" s="41">
        <v>87.8</v>
      </c>
      <c r="P386" s="41">
        <v>91.2</v>
      </c>
      <c r="Q386" s="41">
        <v>92.7</v>
      </c>
      <c r="R386" s="41">
        <v>88</v>
      </c>
      <c r="S386" s="41">
        <v>85.6</v>
      </c>
      <c r="T386" s="41">
        <v>91.3</v>
      </c>
      <c r="U386" s="41">
        <v>95.2</v>
      </c>
      <c r="V386" s="41">
        <v>97.7</v>
      </c>
      <c r="W386" s="41">
        <v>100.8</v>
      </c>
      <c r="X386" s="41">
        <v>100.4</v>
      </c>
      <c r="Y386" s="41">
        <v>98.1</v>
      </c>
      <c r="Z386" s="41">
        <v>98.2</v>
      </c>
      <c r="AA386" s="41">
        <v>100.4</v>
      </c>
      <c r="AB386" s="41">
        <v>102.7</v>
      </c>
      <c r="AC386" s="41">
        <v>102.4</v>
      </c>
      <c r="AD386" s="41">
        <v>101.9</v>
      </c>
      <c r="AE386" s="41">
        <v>101.5</v>
      </c>
      <c r="AF386" s="41">
        <v>100.1</v>
      </c>
      <c r="AG386" s="41">
        <v>100.5</v>
      </c>
      <c r="AH386" s="41">
        <v>99.4</v>
      </c>
      <c r="AI386" s="41">
        <v>99.4</v>
      </c>
      <c r="AJ386" s="41">
        <v>99.6</v>
      </c>
      <c r="AK386" s="41">
        <v>99.3</v>
      </c>
      <c r="AL386" s="41">
        <v>98.9</v>
      </c>
      <c r="AM386" s="41">
        <v>99.3</v>
      </c>
      <c r="AN386" s="41">
        <v>98.4</v>
      </c>
      <c r="AO386" s="41">
        <v>98.4</v>
      </c>
      <c r="AP386" s="41">
        <v>99.6</v>
      </c>
      <c r="AQ386" s="41">
        <v>100.7</v>
      </c>
      <c r="AR386" s="41">
        <v>100.7</v>
      </c>
      <c r="AS386" s="41">
        <v>102.8</v>
      </c>
      <c r="AT386" s="41">
        <v>104.4</v>
      </c>
      <c r="AU386" s="41">
        <v>104.4</v>
      </c>
      <c r="AV386" s="41">
        <v>104.4</v>
      </c>
      <c r="AW386" s="41">
        <v>104.4</v>
      </c>
      <c r="AX386" s="41">
        <v>104.4</v>
      </c>
      <c r="AY386" s="41">
        <v>104.4</v>
      </c>
      <c r="AZ386" s="41">
        <v>107.1</v>
      </c>
      <c r="BA386" s="41">
        <v>107.1</v>
      </c>
      <c r="BB386" s="41">
        <v>107.1</v>
      </c>
      <c r="BC386" s="41">
        <v>107.1</v>
      </c>
      <c r="BD386" s="41">
        <v>107.1</v>
      </c>
      <c r="BE386" s="41">
        <v>107.1</v>
      </c>
      <c r="BF386" s="41">
        <v>107.1</v>
      </c>
      <c r="BG386" s="41">
        <v>107.1</v>
      </c>
      <c r="BH386" s="41">
        <v>107.1</v>
      </c>
      <c r="BI386" s="41">
        <v>105.7</v>
      </c>
      <c r="BJ386" s="41">
        <v>98.1</v>
      </c>
      <c r="BK386" s="41">
        <v>98.1</v>
      </c>
      <c r="BL386" s="41">
        <v>99.9</v>
      </c>
      <c r="BM386" s="41">
        <v>99.9</v>
      </c>
      <c r="BN386" s="41">
        <v>100.7</v>
      </c>
      <c r="BO386" s="41">
        <v>100.9</v>
      </c>
      <c r="BP386" s="41">
        <v>100.4</v>
      </c>
      <c r="BQ386" s="41">
        <v>100.4</v>
      </c>
      <c r="BR386" s="41">
        <v>100.4</v>
      </c>
      <c r="BS386" s="41">
        <v>100.4</v>
      </c>
      <c r="BT386" s="41">
        <v>100.4</v>
      </c>
      <c r="BU386" s="41">
        <v>100.4</v>
      </c>
      <c r="BV386" s="41">
        <v>100.4</v>
      </c>
      <c r="BW386" s="41">
        <v>100.4</v>
      </c>
      <c r="BX386" s="41">
        <v>100.2</v>
      </c>
      <c r="BY386" s="41">
        <v>100.4</v>
      </c>
      <c r="BZ386" s="41">
        <v>100.4</v>
      </c>
      <c r="CA386" s="41">
        <v>100.4</v>
      </c>
      <c r="CB386" s="41">
        <v>100.4</v>
      </c>
      <c r="CC386" s="41">
        <v>100.4</v>
      </c>
      <c r="CD386" s="41">
        <v>100.4</v>
      </c>
      <c r="CE386" s="41">
        <v>100.4</v>
      </c>
      <c r="CF386" s="41">
        <v>100.4</v>
      </c>
      <c r="CG386" s="41">
        <v>100.4</v>
      </c>
      <c r="CH386" s="41">
        <v>100.4</v>
      </c>
      <c r="CI386" s="41">
        <v>103.4</v>
      </c>
      <c r="CJ386" s="41">
        <v>105.4</v>
      </c>
      <c r="CK386" s="41">
        <v>105.9</v>
      </c>
      <c r="CL386" s="41">
        <v>105.9</v>
      </c>
    </row>
    <row r="387" spans="1:90" x14ac:dyDescent="0.25">
      <c r="A387" s="38" t="s">
        <v>2371</v>
      </c>
      <c r="B387" s="38" t="s">
        <v>2372</v>
      </c>
      <c r="C387" s="39">
        <v>9.9500000000000005E-3</v>
      </c>
      <c r="D387" s="41">
        <v>103.3</v>
      </c>
      <c r="E387" s="41">
        <v>103.3</v>
      </c>
      <c r="F387" s="41">
        <v>103.3</v>
      </c>
      <c r="G387" s="41">
        <v>107.2</v>
      </c>
      <c r="H387" s="41">
        <v>107.2</v>
      </c>
      <c r="I387" s="41">
        <v>107.2</v>
      </c>
      <c r="J387" s="41">
        <v>107.2</v>
      </c>
      <c r="K387" s="41">
        <v>107.2</v>
      </c>
      <c r="L387" s="41">
        <v>107.2</v>
      </c>
      <c r="M387" s="41">
        <v>107.2</v>
      </c>
      <c r="N387" s="41">
        <v>107.2</v>
      </c>
      <c r="O387" s="41">
        <v>107.2</v>
      </c>
      <c r="P387" s="41">
        <v>109.4</v>
      </c>
      <c r="Q387" s="41">
        <v>109.4</v>
      </c>
      <c r="R387" s="41">
        <v>109.4</v>
      </c>
      <c r="S387" s="41">
        <v>110.9</v>
      </c>
      <c r="T387" s="41">
        <v>110.9</v>
      </c>
      <c r="U387" s="41">
        <v>111.9</v>
      </c>
      <c r="V387" s="41">
        <v>111.9</v>
      </c>
      <c r="W387" s="41">
        <v>111.9</v>
      </c>
      <c r="X387" s="41">
        <v>111.9</v>
      </c>
      <c r="Y387" s="41">
        <v>111.9</v>
      </c>
      <c r="Z387" s="41">
        <v>111.9</v>
      </c>
      <c r="AA387" s="41">
        <v>111.9</v>
      </c>
      <c r="AB387" s="41">
        <v>112.7</v>
      </c>
      <c r="AC387" s="41">
        <v>112.7</v>
      </c>
      <c r="AD387" s="41">
        <v>112.7</v>
      </c>
      <c r="AE387" s="41">
        <v>114.5</v>
      </c>
      <c r="AF387" s="41">
        <v>114.5</v>
      </c>
      <c r="AG387" s="41">
        <v>115.7</v>
      </c>
      <c r="AH387" s="41">
        <v>115.7</v>
      </c>
      <c r="AI387" s="41">
        <v>115.7</v>
      </c>
      <c r="AJ387" s="41">
        <v>115.7</v>
      </c>
      <c r="AK387" s="41">
        <v>115.7</v>
      </c>
      <c r="AL387" s="41">
        <v>115.7</v>
      </c>
      <c r="AM387" s="41">
        <v>117</v>
      </c>
      <c r="AN387" s="41">
        <v>117</v>
      </c>
      <c r="AO387" s="41">
        <v>117</v>
      </c>
      <c r="AP387" s="41">
        <v>117</v>
      </c>
      <c r="AQ387" s="41">
        <v>116.7</v>
      </c>
      <c r="AR387" s="41">
        <v>116.7</v>
      </c>
      <c r="AS387" s="41">
        <v>116.1</v>
      </c>
      <c r="AT387" s="41">
        <v>116.1</v>
      </c>
      <c r="AU387" s="41">
        <v>117</v>
      </c>
      <c r="AV387" s="41">
        <v>118.3</v>
      </c>
      <c r="AW387" s="41">
        <v>118.3</v>
      </c>
      <c r="AX387" s="41">
        <v>118.3</v>
      </c>
      <c r="AY387" s="41">
        <v>117.9</v>
      </c>
      <c r="AZ387" s="41">
        <v>118.6</v>
      </c>
      <c r="BA387" s="41">
        <v>118.6</v>
      </c>
      <c r="BB387" s="41">
        <v>118.6</v>
      </c>
      <c r="BC387" s="41">
        <v>114.1</v>
      </c>
      <c r="BD387" s="41">
        <v>114.1</v>
      </c>
      <c r="BE387" s="41">
        <v>114.1</v>
      </c>
      <c r="BF387" s="41">
        <v>114.1</v>
      </c>
      <c r="BG387" s="41">
        <v>114.1</v>
      </c>
      <c r="BH387" s="41">
        <v>113</v>
      </c>
      <c r="BI387" s="41">
        <v>113</v>
      </c>
      <c r="BJ387" s="41">
        <v>113</v>
      </c>
      <c r="BK387" s="41">
        <v>113</v>
      </c>
      <c r="BL387" s="41">
        <v>113</v>
      </c>
      <c r="BM387" s="41">
        <v>113.3</v>
      </c>
      <c r="BN387" s="41">
        <v>114.4</v>
      </c>
      <c r="BO387" s="41">
        <v>116.6</v>
      </c>
      <c r="BP387" s="41">
        <v>145</v>
      </c>
      <c r="BQ387" s="41">
        <v>145</v>
      </c>
      <c r="BR387" s="41">
        <v>145</v>
      </c>
      <c r="BS387" s="41">
        <v>120.9</v>
      </c>
      <c r="BT387" s="41">
        <v>120.9</v>
      </c>
      <c r="BU387" s="41">
        <v>120.9</v>
      </c>
      <c r="BV387" s="41">
        <v>120.9</v>
      </c>
      <c r="BW387" s="41">
        <v>121.5</v>
      </c>
      <c r="BX387" s="41">
        <v>123.1</v>
      </c>
      <c r="BY387" s="41">
        <v>123.1</v>
      </c>
      <c r="BZ387" s="41">
        <v>123.1</v>
      </c>
      <c r="CA387" s="41">
        <v>124</v>
      </c>
      <c r="CB387" s="41">
        <v>125.4</v>
      </c>
      <c r="CC387" s="41">
        <v>125.4</v>
      </c>
      <c r="CD387" s="41">
        <v>125.7</v>
      </c>
      <c r="CE387" s="41">
        <v>127.1</v>
      </c>
      <c r="CF387" s="41">
        <v>125.4</v>
      </c>
      <c r="CG387" s="41">
        <v>127.5</v>
      </c>
      <c r="CH387" s="41">
        <v>127.5</v>
      </c>
      <c r="CI387" s="41">
        <v>127.6</v>
      </c>
      <c r="CJ387" s="41">
        <v>127.8</v>
      </c>
      <c r="CK387" s="41">
        <v>127.5</v>
      </c>
      <c r="CL387" s="41">
        <v>127.5</v>
      </c>
    </row>
    <row r="388" spans="1:90" x14ac:dyDescent="0.25">
      <c r="A388" s="38" t="s">
        <v>2373</v>
      </c>
      <c r="B388" s="38" t="s">
        <v>2374</v>
      </c>
      <c r="C388" s="39">
        <v>1.3169999999999999E-2</v>
      </c>
      <c r="D388" s="41">
        <v>101.5</v>
      </c>
      <c r="E388" s="41">
        <v>101.5</v>
      </c>
      <c r="F388" s="41">
        <v>101.5</v>
      </c>
      <c r="G388" s="41">
        <v>102.3</v>
      </c>
      <c r="H388" s="41">
        <v>102.4</v>
      </c>
      <c r="I388" s="41">
        <v>102.6</v>
      </c>
      <c r="J388" s="41">
        <v>102.6</v>
      </c>
      <c r="K388" s="41">
        <v>103</v>
      </c>
      <c r="L388" s="41">
        <v>103.2</v>
      </c>
      <c r="M388" s="41">
        <v>103.2</v>
      </c>
      <c r="N388" s="41">
        <v>103.1</v>
      </c>
      <c r="O388" s="41">
        <v>102.2</v>
      </c>
      <c r="P388" s="41">
        <v>103.7</v>
      </c>
      <c r="Q388" s="41">
        <v>104.6</v>
      </c>
      <c r="R388" s="41">
        <v>104.6</v>
      </c>
      <c r="S388" s="41">
        <v>108</v>
      </c>
      <c r="T388" s="41">
        <v>109.7</v>
      </c>
      <c r="U388" s="41">
        <v>111.3</v>
      </c>
      <c r="V388" s="41">
        <v>112.1</v>
      </c>
      <c r="W388" s="41">
        <v>112.3</v>
      </c>
      <c r="X388" s="41">
        <v>112.3</v>
      </c>
      <c r="Y388" s="41">
        <v>112.3</v>
      </c>
      <c r="Z388" s="41">
        <v>112.3</v>
      </c>
      <c r="AA388" s="41">
        <v>112.3</v>
      </c>
      <c r="AB388" s="41">
        <v>112.4</v>
      </c>
      <c r="AC388" s="41">
        <v>112.1</v>
      </c>
      <c r="AD388" s="41">
        <v>112.6</v>
      </c>
      <c r="AE388" s="41">
        <v>115.8</v>
      </c>
      <c r="AF388" s="41">
        <v>115.8</v>
      </c>
      <c r="AG388" s="41">
        <v>116</v>
      </c>
      <c r="AH388" s="41">
        <v>116.1</v>
      </c>
      <c r="AI388" s="41">
        <v>116.1</v>
      </c>
      <c r="AJ388" s="41">
        <v>116</v>
      </c>
      <c r="AK388" s="41">
        <v>116</v>
      </c>
      <c r="AL388" s="41">
        <v>116.3</v>
      </c>
      <c r="AM388" s="41">
        <v>116.6</v>
      </c>
      <c r="AN388" s="41">
        <v>118.3</v>
      </c>
      <c r="AO388" s="41">
        <v>118.9</v>
      </c>
      <c r="AP388" s="41">
        <v>118.9</v>
      </c>
      <c r="AQ388" s="41">
        <v>119.5</v>
      </c>
      <c r="AR388" s="41">
        <v>119.9</v>
      </c>
      <c r="AS388" s="41">
        <v>121.5</v>
      </c>
      <c r="AT388" s="41">
        <v>121.4</v>
      </c>
      <c r="AU388" s="41">
        <v>124.4</v>
      </c>
      <c r="AV388" s="41">
        <v>124.8</v>
      </c>
      <c r="AW388" s="41">
        <v>124.8</v>
      </c>
      <c r="AX388" s="41">
        <v>124.8</v>
      </c>
      <c r="AY388" s="41">
        <v>124.8</v>
      </c>
      <c r="AZ388" s="41">
        <v>124.7</v>
      </c>
      <c r="BA388" s="41">
        <v>119.6</v>
      </c>
      <c r="BB388" s="41">
        <v>119.6</v>
      </c>
      <c r="BC388" s="41">
        <v>119.5</v>
      </c>
      <c r="BD388" s="41">
        <v>119.7</v>
      </c>
      <c r="BE388" s="41">
        <v>119.7</v>
      </c>
      <c r="BF388" s="41">
        <v>120</v>
      </c>
      <c r="BG388" s="41">
        <v>120</v>
      </c>
      <c r="BH388" s="41">
        <v>121.4</v>
      </c>
      <c r="BI388" s="41">
        <v>124.2</v>
      </c>
      <c r="BJ388" s="41">
        <v>124.7</v>
      </c>
      <c r="BK388" s="41">
        <v>124.7</v>
      </c>
      <c r="BL388" s="41">
        <v>126.6</v>
      </c>
      <c r="BM388" s="41">
        <v>131.1</v>
      </c>
      <c r="BN388" s="41">
        <v>134.4</v>
      </c>
      <c r="BO388" s="41">
        <v>145.6</v>
      </c>
      <c r="BP388" s="41">
        <v>147.80000000000001</v>
      </c>
      <c r="BQ388" s="41">
        <v>150.19999999999999</v>
      </c>
      <c r="BR388" s="41">
        <v>146.9</v>
      </c>
      <c r="BS388" s="41">
        <v>146.9</v>
      </c>
      <c r="BT388" s="41">
        <v>146.9</v>
      </c>
      <c r="BU388" s="41">
        <v>148.69999999999999</v>
      </c>
      <c r="BV388" s="41">
        <v>149.80000000000001</v>
      </c>
      <c r="BW388" s="41">
        <v>150.9</v>
      </c>
      <c r="BX388" s="41">
        <v>162.30000000000001</v>
      </c>
      <c r="BY388" s="41">
        <v>162.30000000000001</v>
      </c>
      <c r="BZ388" s="41">
        <v>165.3</v>
      </c>
      <c r="CA388" s="41">
        <v>169.9</v>
      </c>
      <c r="CB388" s="41">
        <v>169.3</v>
      </c>
      <c r="CC388" s="41">
        <v>169.4</v>
      </c>
      <c r="CD388" s="41">
        <v>169.7</v>
      </c>
      <c r="CE388" s="41">
        <v>171</v>
      </c>
      <c r="CF388" s="41">
        <v>176.5</v>
      </c>
      <c r="CG388" s="41">
        <v>174.7</v>
      </c>
      <c r="CH388" s="41">
        <v>174.3</v>
      </c>
      <c r="CI388" s="41">
        <v>174.3</v>
      </c>
      <c r="CJ388" s="41">
        <v>174.3</v>
      </c>
      <c r="CK388" s="41">
        <v>175.4</v>
      </c>
      <c r="CL388" s="41">
        <v>176.2</v>
      </c>
    </row>
    <row r="389" spans="1:90" x14ac:dyDescent="0.25">
      <c r="A389" s="38" t="s">
        <v>2375</v>
      </c>
      <c r="B389" s="38" t="s">
        <v>2376</v>
      </c>
      <c r="C389" s="39">
        <v>8.0100000000000005E-2</v>
      </c>
      <c r="D389" s="41">
        <v>100.8</v>
      </c>
      <c r="E389" s="41">
        <v>101.1</v>
      </c>
      <c r="F389" s="41">
        <v>100.3</v>
      </c>
      <c r="G389" s="41">
        <v>100.9</v>
      </c>
      <c r="H389" s="41">
        <v>101.8</v>
      </c>
      <c r="I389" s="41">
        <v>102.1</v>
      </c>
      <c r="J389" s="41">
        <v>102.5</v>
      </c>
      <c r="K389" s="41">
        <v>102.5</v>
      </c>
      <c r="L389" s="41">
        <v>102.5</v>
      </c>
      <c r="M389" s="41">
        <v>102.5</v>
      </c>
      <c r="N389" s="41">
        <v>102.6</v>
      </c>
      <c r="O389" s="41">
        <v>102.6</v>
      </c>
      <c r="P389" s="41">
        <v>103</v>
      </c>
      <c r="Q389" s="41">
        <v>103</v>
      </c>
      <c r="R389" s="41">
        <v>103</v>
      </c>
      <c r="S389" s="41">
        <v>104.6</v>
      </c>
      <c r="T389" s="41">
        <v>104.6</v>
      </c>
      <c r="U389" s="41">
        <v>104.6</v>
      </c>
      <c r="V389" s="41">
        <v>105</v>
      </c>
      <c r="W389" s="41">
        <v>104.8</v>
      </c>
      <c r="X389" s="41">
        <v>104.6</v>
      </c>
      <c r="Y389" s="41">
        <v>105.3</v>
      </c>
      <c r="Z389" s="41">
        <v>106.4</v>
      </c>
      <c r="AA389" s="41">
        <v>106.8</v>
      </c>
      <c r="AB389" s="41">
        <v>106.8</v>
      </c>
      <c r="AC389" s="41">
        <v>106.8</v>
      </c>
      <c r="AD389" s="41">
        <v>106.8</v>
      </c>
      <c r="AE389" s="41">
        <v>109.5</v>
      </c>
      <c r="AF389" s="41">
        <v>110.3</v>
      </c>
      <c r="AG389" s="41">
        <v>111.3</v>
      </c>
      <c r="AH389" s="41">
        <v>110.9</v>
      </c>
      <c r="AI389" s="41">
        <v>110</v>
      </c>
      <c r="AJ389" s="41">
        <v>109.1</v>
      </c>
      <c r="AK389" s="41">
        <v>109.6</v>
      </c>
      <c r="AL389" s="41">
        <v>109.8</v>
      </c>
      <c r="AM389" s="41">
        <v>112.1</v>
      </c>
      <c r="AN389" s="41">
        <v>112.9</v>
      </c>
      <c r="AO389" s="41">
        <v>113.1</v>
      </c>
      <c r="AP389" s="41">
        <v>113</v>
      </c>
      <c r="AQ389" s="41">
        <v>114.5</v>
      </c>
      <c r="AR389" s="41">
        <v>114.5</v>
      </c>
      <c r="AS389" s="41">
        <v>114.5</v>
      </c>
      <c r="AT389" s="41">
        <v>114.5</v>
      </c>
      <c r="AU389" s="41">
        <v>114.5</v>
      </c>
      <c r="AV389" s="41">
        <v>114.5</v>
      </c>
      <c r="AW389" s="41">
        <v>114.5</v>
      </c>
      <c r="AX389" s="41">
        <v>114.5</v>
      </c>
      <c r="AY389" s="41">
        <v>114.5</v>
      </c>
      <c r="AZ389" s="41">
        <v>132.6</v>
      </c>
      <c r="BA389" s="41">
        <v>132.6</v>
      </c>
      <c r="BB389" s="41">
        <v>132.6</v>
      </c>
      <c r="BC389" s="41">
        <v>132.6</v>
      </c>
      <c r="BD389" s="41">
        <v>132.6</v>
      </c>
      <c r="BE389" s="41">
        <v>132.6</v>
      </c>
      <c r="BF389" s="41">
        <v>132.6</v>
      </c>
      <c r="BG389" s="41">
        <v>132.6</v>
      </c>
      <c r="BH389" s="41">
        <v>132.6</v>
      </c>
      <c r="BI389" s="41">
        <v>129.30000000000001</v>
      </c>
      <c r="BJ389" s="41">
        <v>134.19999999999999</v>
      </c>
      <c r="BK389" s="41">
        <v>133.4</v>
      </c>
      <c r="BL389" s="41">
        <v>130.9</v>
      </c>
      <c r="BM389" s="41">
        <v>126.8</v>
      </c>
      <c r="BN389" s="41">
        <v>124.9</v>
      </c>
      <c r="BO389" s="41">
        <v>126.8</v>
      </c>
      <c r="BP389" s="41">
        <v>126.8</v>
      </c>
      <c r="BQ389" s="41">
        <v>126.8</v>
      </c>
      <c r="BR389" s="41">
        <v>126.8</v>
      </c>
      <c r="BS389" s="41">
        <v>126.8</v>
      </c>
      <c r="BT389" s="41">
        <v>126.8</v>
      </c>
      <c r="BU389" s="41">
        <v>126.8</v>
      </c>
      <c r="BV389" s="41">
        <v>126.8</v>
      </c>
      <c r="BW389" s="41">
        <v>126.8</v>
      </c>
      <c r="BX389" s="41">
        <v>126.8</v>
      </c>
      <c r="BY389" s="41">
        <v>126.8</v>
      </c>
      <c r="BZ389" s="41">
        <v>127.9</v>
      </c>
      <c r="CA389" s="41">
        <v>136</v>
      </c>
      <c r="CB389" s="41">
        <v>137.69999999999999</v>
      </c>
      <c r="CC389" s="41">
        <v>137.69999999999999</v>
      </c>
      <c r="CD389" s="41">
        <v>137.6</v>
      </c>
      <c r="CE389" s="41">
        <v>137.6</v>
      </c>
      <c r="CF389" s="41">
        <v>137.69999999999999</v>
      </c>
      <c r="CG389" s="41">
        <v>137.69999999999999</v>
      </c>
      <c r="CH389" s="41">
        <v>137.69999999999999</v>
      </c>
      <c r="CI389" s="41">
        <v>137.69999999999999</v>
      </c>
      <c r="CJ389" s="41">
        <v>137.69999999999999</v>
      </c>
      <c r="CK389" s="41">
        <v>137.69999999999999</v>
      </c>
      <c r="CL389" s="41">
        <v>138</v>
      </c>
    </row>
    <row r="390" spans="1:90" x14ac:dyDescent="0.25">
      <c r="A390" s="38" t="s">
        <v>2377</v>
      </c>
      <c r="B390" s="38" t="s">
        <v>2378</v>
      </c>
      <c r="C390" s="39">
        <v>2.0160000000000001E-2</v>
      </c>
      <c r="D390" s="41">
        <v>101.5</v>
      </c>
      <c r="E390" s="41">
        <v>101.5</v>
      </c>
      <c r="F390" s="41">
        <v>101.5</v>
      </c>
      <c r="G390" s="41">
        <v>103.9</v>
      </c>
      <c r="H390" s="41">
        <v>103.9</v>
      </c>
      <c r="I390" s="41">
        <v>102.3</v>
      </c>
      <c r="J390" s="41">
        <v>102.3</v>
      </c>
      <c r="K390" s="41">
        <v>102.3</v>
      </c>
      <c r="L390" s="41">
        <v>102.3</v>
      </c>
      <c r="M390" s="41">
        <v>102.3</v>
      </c>
      <c r="N390" s="41">
        <v>102.3</v>
      </c>
      <c r="O390" s="41">
        <v>103.4</v>
      </c>
      <c r="P390" s="41">
        <v>103.4</v>
      </c>
      <c r="Q390" s="41">
        <v>103.4</v>
      </c>
      <c r="R390" s="41">
        <v>103.4</v>
      </c>
      <c r="S390" s="41">
        <v>114.7</v>
      </c>
      <c r="T390" s="41">
        <v>114.7</v>
      </c>
      <c r="U390" s="41">
        <v>114.7</v>
      </c>
      <c r="V390" s="41">
        <v>114.7</v>
      </c>
      <c r="W390" s="41">
        <v>114.7</v>
      </c>
      <c r="X390" s="41">
        <v>114.7</v>
      </c>
      <c r="Y390" s="41">
        <v>114.7</v>
      </c>
      <c r="Z390" s="41">
        <v>116.2</v>
      </c>
      <c r="AA390" s="41">
        <v>116.2</v>
      </c>
      <c r="AB390" s="41">
        <v>116.2</v>
      </c>
      <c r="AC390" s="41">
        <v>116.2</v>
      </c>
      <c r="AD390" s="41">
        <v>116.2</v>
      </c>
      <c r="AE390" s="41">
        <v>116.9</v>
      </c>
      <c r="AF390" s="41">
        <v>116.9</v>
      </c>
      <c r="AG390" s="41">
        <v>116.9</v>
      </c>
      <c r="AH390" s="41">
        <v>116.9</v>
      </c>
      <c r="AI390" s="41">
        <v>116.9</v>
      </c>
      <c r="AJ390" s="41">
        <v>116.9</v>
      </c>
      <c r="AK390" s="41">
        <v>118</v>
      </c>
      <c r="AL390" s="41">
        <v>118</v>
      </c>
      <c r="AM390" s="41">
        <v>118</v>
      </c>
      <c r="AN390" s="41">
        <v>118</v>
      </c>
      <c r="AO390" s="41">
        <v>118</v>
      </c>
      <c r="AP390" s="41">
        <v>118</v>
      </c>
      <c r="AQ390" s="41">
        <v>118</v>
      </c>
      <c r="AR390" s="41">
        <v>118</v>
      </c>
      <c r="AS390" s="41">
        <v>118</v>
      </c>
      <c r="AT390" s="41">
        <v>120</v>
      </c>
      <c r="AU390" s="41">
        <v>120</v>
      </c>
      <c r="AV390" s="41">
        <v>120</v>
      </c>
      <c r="AW390" s="41">
        <v>120</v>
      </c>
      <c r="AX390" s="41">
        <v>120</v>
      </c>
      <c r="AY390" s="41">
        <v>120</v>
      </c>
      <c r="AZ390" s="41">
        <v>116.7</v>
      </c>
      <c r="BA390" s="41">
        <v>116.6</v>
      </c>
      <c r="BB390" s="41">
        <v>116.9</v>
      </c>
      <c r="BC390" s="41">
        <v>118</v>
      </c>
      <c r="BD390" s="41">
        <v>117.7</v>
      </c>
      <c r="BE390" s="41">
        <v>118.8</v>
      </c>
      <c r="BF390" s="41">
        <v>118.8</v>
      </c>
      <c r="BG390" s="41">
        <v>119.2</v>
      </c>
      <c r="BH390" s="41">
        <v>118.6</v>
      </c>
      <c r="BI390" s="41">
        <v>117.7</v>
      </c>
      <c r="BJ390" s="41">
        <v>115.9</v>
      </c>
      <c r="BK390" s="41">
        <v>115.3</v>
      </c>
      <c r="BL390" s="41">
        <v>113.6</v>
      </c>
      <c r="BM390" s="41">
        <v>113.6</v>
      </c>
      <c r="BN390" s="41">
        <v>113.6</v>
      </c>
      <c r="BO390" s="41">
        <v>114</v>
      </c>
      <c r="BP390" s="41">
        <v>114</v>
      </c>
      <c r="BQ390" s="41">
        <v>114</v>
      </c>
      <c r="BR390" s="41">
        <v>114</v>
      </c>
      <c r="BS390" s="41">
        <v>114</v>
      </c>
      <c r="BT390" s="41">
        <v>114</v>
      </c>
      <c r="BU390" s="41">
        <v>114</v>
      </c>
      <c r="BV390" s="41">
        <v>114</v>
      </c>
      <c r="BW390" s="41">
        <v>114</v>
      </c>
      <c r="BX390" s="41">
        <v>114.8</v>
      </c>
      <c r="BY390" s="41">
        <v>114.8</v>
      </c>
      <c r="BZ390" s="41">
        <v>115.2</v>
      </c>
      <c r="CA390" s="41">
        <v>115.2</v>
      </c>
      <c r="CB390" s="41">
        <v>115.2</v>
      </c>
      <c r="CC390" s="41">
        <v>115.2</v>
      </c>
      <c r="CD390" s="41">
        <v>115.2</v>
      </c>
      <c r="CE390" s="41">
        <v>115.2</v>
      </c>
      <c r="CF390" s="41">
        <v>115.2</v>
      </c>
      <c r="CG390" s="41">
        <v>115.2</v>
      </c>
      <c r="CH390" s="41">
        <v>115.2</v>
      </c>
      <c r="CI390" s="41">
        <v>120.3</v>
      </c>
      <c r="CJ390" s="41">
        <v>128</v>
      </c>
      <c r="CK390" s="41">
        <v>128</v>
      </c>
      <c r="CL390" s="41">
        <v>128</v>
      </c>
    </row>
    <row r="391" spans="1:90" x14ac:dyDescent="0.25">
      <c r="A391" s="38" t="s">
        <v>2379</v>
      </c>
      <c r="B391" s="38" t="s">
        <v>2380</v>
      </c>
      <c r="C391" s="39">
        <v>5.4820000000000001E-2</v>
      </c>
      <c r="D391" s="41">
        <v>100.3</v>
      </c>
      <c r="E391" s="41">
        <v>99.9</v>
      </c>
      <c r="F391" s="41">
        <v>100.9</v>
      </c>
      <c r="G391" s="41">
        <v>102.2</v>
      </c>
      <c r="H391" s="41">
        <v>103.2</v>
      </c>
      <c r="I391" s="41">
        <v>101.5</v>
      </c>
      <c r="J391" s="41">
        <v>102.2</v>
      </c>
      <c r="K391" s="41">
        <v>102.8</v>
      </c>
      <c r="L391" s="41">
        <v>104.2</v>
      </c>
      <c r="M391" s="41">
        <v>105</v>
      </c>
      <c r="N391" s="41">
        <v>105</v>
      </c>
      <c r="O391" s="41">
        <v>105.5</v>
      </c>
      <c r="P391" s="41">
        <v>104.2</v>
      </c>
      <c r="Q391" s="41">
        <v>105.1</v>
      </c>
      <c r="R391" s="41">
        <v>104.5</v>
      </c>
      <c r="S391" s="41">
        <v>106</v>
      </c>
      <c r="T391" s="41">
        <v>106.9</v>
      </c>
      <c r="U391" s="41">
        <v>110.2</v>
      </c>
      <c r="V391" s="41">
        <v>114.9</v>
      </c>
      <c r="W391" s="41">
        <v>116</v>
      </c>
      <c r="X391" s="41">
        <v>120.9</v>
      </c>
      <c r="Y391" s="41">
        <v>122.1</v>
      </c>
      <c r="Z391" s="41">
        <v>120.3</v>
      </c>
      <c r="AA391" s="41">
        <v>117.7</v>
      </c>
      <c r="AB391" s="41">
        <v>117.7</v>
      </c>
      <c r="AC391" s="41">
        <v>117.6</v>
      </c>
      <c r="AD391" s="41">
        <v>117.7</v>
      </c>
      <c r="AE391" s="41">
        <v>117.3</v>
      </c>
      <c r="AF391" s="41">
        <v>118.1</v>
      </c>
      <c r="AG391" s="41">
        <v>117.6</v>
      </c>
      <c r="AH391" s="41">
        <v>117.1</v>
      </c>
      <c r="AI391" s="41">
        <v>117.7</v>
      </c>
      <c r="AJ391" s="41">
        <v>118.5</v>
      </c>
      <c r="AK391" s="41">
        <v>118.7</v>
      </c>
      <c r="AL391" s="41">
        <v>118.2</v>
      </c>
      <c r="AM391" s="41">
        <v>117.6</v>
      </c>
      <c r="AN391" s="41">
        <v>119.7</v>
      </c>
      <c r="AO391" s="41">
        <v>120.3</v>
      </c>
      <c r="AP391" s="41">
        <v>120.8</v>
      </c>
      <c r="AQ391" s="41">
        <v>119.9</v>
      </c>
      <c r="AR391" s="41">
        <v>120.6</v>
      </c>
      <c r="AS391" s="41">
        <v>122.4</v>
      </c>
      <c r="AT391" s="41">
        <v>122.4</v>
      </c>
      <c r="AU391" s="41">
        <v>125.8</v>
      </c>
      <c r="AV391" s="41">
        <v>125.8</v>
      </c>
      <c r="AW391" s="41">
        <v>126</v>
      </c>
      <c r="AX391" s="41">
        <v>119.3</v>
      </c>
      <c r="AY391" s="41">
        <v>119.3</v>
      </c>
      <c r="AZ391" s="41">
        <v>113.5</v>
      </c>
      <c r="BA391" s="41">
        <v>115.5</v>
      </c>
      <c r="BB391" s="41">
        <v>114</v>
      </c>
      <c r="BC391" s="41">
        <v>114.4</v>
      </c>
      <c r="BD391" s="41">
        <v>114.6</v>
      </c>
      <c r="BE391" s="41">
        <v>114.4</v>
      </c>
      <c r="BF391" s="41">
        <v>115</v>
      </c>
      <c r="BG391" s="41">
        <v>115.5</v>
      </c>
      <c r="BH391" s="41">
        <v>115.7</v>
      </c>
      <c r="BI391" s="41">
        <v>114.8</v>
      </c>
      <c r="BJ391" s="41">
        <v>112.5</v>
      </c>
      <c r="BK391" s="41">
        <v>114.9</v>
      </c>
      <c r="BL391" s="41">
        <v>115</v>
      </c>
      <c r="BM391" s="41">
        <v>114.7</v>
      </c>
      <c r="BN391" s="41">
        <v>116.7</v>
      </c>
      <c r="BO391" s="41">
        <v>120.8</v>
      </c>
      <c r="BP391" s="41">
        <v>120.7</v>
      </c>
      <c r="BQ391" s="41">
        <v>120.6</v>
      </c>
      <c r="BR391" s="41">
        <v>121.3</v>
      </c>
      <c r="BS391" s="41">
        <v>120.5</v>
      </c>
      <c r="BT391" s="41">
        <v>120.9</v>
      </c>
      <c r="BU391" s="41">
        <v>120.7</v>
      </c>
      <c r="BV391" s="41">
        <v>121.3</v>
      </c>
      <c r="BW391" s="41">
        <v>119.9</v>
      </c>
      <c r="BX391" s="41">
        <v>120.9</v>
      </c>
      <c r="BY391" s="41">
        <v>122.4</v>
      </c>
      <c r="BZ391" s="41">
        <v>121</v>
      </c>
      <c r="CA391" s="41">
        <v>122.5</v>
      </c>
      <c r="CB391" s="41">
        <v>124</v>
      </c>
      <c r="CC391" s="41">
        <v>122.8</v>
      </c>
      <c r="CD391" s="41">
        <v>121.4</v>
      </c>
      <c r="CE391" s="41">
        <v>121.3</v>
      </c>
      <c r="CF391" s="41">
        <v>122.4</v>
      </c>
      <c r="CG391" s="41">
        <v>123.7</v>
      </c>
      <c r="CH391" s="41">
        <v>124.3</v>
      </c>
      <c r="CI391" s="41">
        <v>126.2</v>
      </c>
      <c r="CJ391" s="41">
        <v>126.8</v>
      </c>
      <c r="CK391" s="41">
        <v>126.2</v>
      </c>
      <c r="CL391" s="41">
        <v>127.1</v>
      </c>
    </row>
    <row r="392" spans="1:90" x14ac:dyDescent="0.25">
      <c r="A392" s="38" t="s">
        <v>2381</v>
      </c>
      <c r="B392" s="38" t="s">
        <v>2382</v>
      </c>
      <c r="C392" s="39">
        <v>4.1759999999999999E-2</v>
      </c>
      <c r="D392" s="41">
        <v>101.6</v>
      </c>
      <c r="E392" s="41">
        <v>98.9</v>
      </c>
      <c r="F392" s="41">
        <v>99.6</v>
      </c>
      <c r="G392" s="41">
        <v>111.3</v>
      </c>
      <c r="H392" s="41">
        <v>107.8</v>
      </c>
      <c r="I392" s="41">
        <v>105.4</v>
      </c>
      <c r="J392" s="41">
        <v>106.5</v>
      </c>
      <c r="K392" s="41">
        <v>104.3</v>
      </c>
      <c r="L392" s="41">
        <v>109.9</v>
      </c>
      <c r="M392" s="41">
        <v>112.5</v>
      </c>
      <c r="N392" s="41">
        <v>111.5</v>
      </c>
      <c r="O392" s="41">
        <v>113.5</v>
      </c>
      <c r="P392" s="41">
        <v>112</v>
      </c>
      <c r="Q392" s="41">
        <v>111.8</v>
      </c>
      <c r="R392" s="41">
        <v>106.5</v>
      </c>
      <c r="S392" s="41">
        <v>112.6</v>
      </c>
      <c r="T392" s="41">
        <v>111.2</v>
      </c>
      <c r="U392" s="41">
        <v>112</v>
      </c>
      <c r="V392" s="41">
        <v>115.5</v>
      </c>
      <c r="W392" s="41">
        <v>120.8</v>
      </c>
      <c r="X392" s="41">
        <v>122.9</v>
      </c>
      <c r="Y392" s="41">
        <v>120.9</v>
      </c>
      <c r="Z392" s="41">
        <v>117.8</v>
      </c>
      <c r="AA392" s="41">
        <v>120.4</v>
      </c>
      <c r="AB392" s="41">
        <v>122.2</v>
      </c>
      <c r="AC392" s="41">
        <v>117</v>
      </c>
      <c r="AD392" s="41">
        <v>121.9</v>
      </c>
      <c r="AE392" s="41">
        <v>120.8</v>
      </c>
      <c r="AF392" s="41">
        <v>116.3</v>
      </c>
      <c r="AG392" s="41">
        <v>115.8</v>
      </c>
      <c r="AH392" s="41">
        <v>122</v>
      </c>
      <c r="AI392" s="41">
        <v>126.8</v>
      </c>
      <c r="AJ392" s="41">
        <v>122.4</v>
      </c>
      <c r="AK392" s="41">
        <v>119.9</v>
      </c>
      <c r="AL392" s="41">
        <v>121.7</v>
      </c>
      <c r="AM392" s="41">
        <v>127.6</v>
      </c>
      <c r="AN392" s="41">
        <v>134.69999999999999</v>
      </c>
      <c r="AO392" s="41">
        <v>137.30000000000001</v>
      </c>
      <c r="AP392" s="41">
        <v>127.2</v>
      </c>
      <c r="AQ392" s="41">
        <v>123.2</v>
      </c>
      <c r="AR392" s="41">
        <v>121.7</v>
      </c>
      <c r="AS392" s="41">
        <v>126.9</v>
      </c>
      <c r="AT392" s="41">
        <v>126.8</v>
      </c>
      <c r="AU392" s="41">
        <v>133.6</v>
      </c>
      <c r="AV392" s="41">
        <v>130.80000000000001</v>
      </c>
      <c r="AW392" s="41">
        <v>123.7</v>
      </c>
      <c r="AX392" s="41">
        <v>117.2</v>
      </c>
      <c r="AY392" s="41">
        <v>116.1</v>
      </c>
      <c r="AZ392" s="41">
        <v>117.1</v>
      </c>
      <c r="BA392" s="41">
        <v>118.4</v>
      </c>
      <c r="BB392" s="41">
        <v>120</v>
      </c>
      <c r="BC392" s="41">
        <v>117.4</v>
      </c>
      <c r="BD392" s="41">
        <v>114.1</v>
      </c>
      <c r="BE392" s="41">
        <v>120.3</v>
      </c>
      <c r="BF392" s="41">
        <v>119.7</v>
      </c>
      <c r="BG392" s="41">
        <v>117.7</v>
      </c>
      <c r="BH392" s="41">
        <v>118.1</v>
      </c>
      <c r="BI392" s="41">
        <v>117.7</v>
      </c>
      <c r="BJ392" s="41">
        <v>120.5</v>
      </c>
      <c r="BK392" s="41">
        <v>120.6</v>
      </c>
      <c r="BL392" s="41">
        <v>120.8</v>
      </c>
      <c r="BM392" s="41">
        <v>125.2</v>
      </c>
      <c r="BN392" s="41">
        <v>123.2</v>
      </c>
      <c r="BO392" s="41">
        <v>125.6</v>
      </c>
      <c r="BP392" s="41">
        <v>129.5</v>
      </c>
      <c r="BQ392" s="41">
        <v>131.69999999999999</v>
      </c>
      <c r="BR392" s="41">
        <v>125.2</v>
      </c>
      <c r="BS392" s="41">
        <v>122.2</v>
      </c>
      <c r="BT392" s="41">
        <v>127.7</v>
      </c>
      <c r="BU392" s="41">
        <v>127.7</v>
      </c>
      <c r="BV392" s="41">
        <v>122.9</v>
      </c>
      <c r="BW392" s="41">
        <v>122.6</v>
      </c>
      <c r="BX392" s="41">
        <v>123.9</v>
      </c>
      <c r="BY392" s="41">
        <v>119.2</v>
      </c>
      <c r="BZ392" s="41">
        <v>119.2</v>
      </c>
      <c r="CA392" s="41">
        <v>119.2</v>
      </c>
      <c r="CB392" s="41">
        <v>119.4</v>
      </c>
      <c r="CC392" s="41">
        <v>119.2</v>
      </c>
      <c r="CD392" s="41">
        <v>118</v>
      </c>
      <c r="CE392" s="41">
        <v>118</v>
      </c>
      <c r="CF392" s="41">
        <v>118</v>
      </c>
      <c r="CG392" s="41">
        <v>118</v>
      </c>
      <c r="CH392" s="41">
        <v>116.3</v>
      </c>
      <c r="CI392" s="41">
        <v>116.9</v>
      </c>
      <c r="CJ392" s="41">
        <v>116.9</v>
      </c>
      <c r="CK392" s="41">
        <v>116.9</v>
      </c>
      <c r="CL392" s="41">
        <v>116.9</v>
      </c>
    </row>
    <row r="393" spans="1:90" x14ac:dyDescent="0.25">
      <c r="A393" s="38" t="s">
        <v>2383</v>
      </c>
      <c r="B393" s="38" t="s">
        <v>2384</v>
      </c>
      <c r="C393" s="39">
        <v>1.172E-2</v>
      </c>
      <c r="D393" s="41">
        <v>103.1</v>
      </c>
      <c r="E393" s="41">
        <v>102</v>
      </c>
      <c r="F393" s="41">
        <v>101.1</v>
      </c>
      <c r="G393" s="41">
        <v>101.3</v>
      </c>
      <c r="H393" s="41">
        <v>100.9</v>
      </c>
      <c r="I393" s="41">
        <v>100.3</v>
      </c>
      <c r="J393" s="41">
        <v>99.7</v>
      </c>
      <c r="K393" s="41">
        <v>100.7</v>
      </c>
      <c r="L393" s="41">
        <v>103.5</v>
      </c>
      <c r="M393" s="41">
        <v>104.1</v>
      </c>
      <c r="N393" s="41">
        <v>105</v>
      </c>
      <c r="O393" s="41">
        <v>102.5</v>
      </c>
      <c r="P393" s="41">
        <v>103</v>
      </c>
      <c r="Q393" s="41">
        <v>103.6</v>
      </c>
      <c r="R393" s="41">
        <v>104.6</v>
      </c>
      <c r="S393" s="41">
        <v>106.9</v>
      </c>
      <c r="T393" s="41">
        <v>107.8</v>
      </c>
      <c r="U393" s="41">
        <v>109</v>
      </c>
      <c r="V393" s="41">
        <v>111.3</v>
      </c>
      <c r="W393" s="41">
        <v>114.4</v>
      </c>
      <c r="X393" s="41">
        <v>118.8</v>
      </c>
      <c r="Y393" s="41">
        <v>119.8</v>
      </c>
      <c r="Z393" s="41">
        <v>117.6</v>
      </c>
      <c r="AA393" s="41">
        <v>112.7</v>
      </c>
      <c r="AB393" s="41">
        <v>108.4</v>
      </c>
      <c r="AC393" s="41">
        <v>106.8</v>
      </c>
      <c r="AD393" s="41">
        <v>107.8</v>
      </c>
      <c r="AE393" s="41">
        <v>108.8</v>
      </c>
      <c r="AF393" s="41">
        <v>108.1</v>
      </c>
      <c r="AG393" s="41">
        <v>102.6</v>
      </c>
      <c r="AH393" s="41">
        <v>99.8</v>
      </c>
      <c r="AI393" s="41">
        <v>101</v>
      </c>
      <c r="AJ393" s="41">
        <v>101.9</v>
      </c>
      <c r="AK393" s="41">
        <v>101.4</v>
      </c>
      <c r="AL393" s="41">
        <v>101.6</v>
      </c>
      <c r="AM393" s="41">
        <v>101.7</v>
      </c>
      <c r="AN393" s="41">
        <v>101</v>
      </c>
      <c r="AO393" s="41">
        <v>100.5</v>
      </c>
      <c r="AP393" s="41">
        <v>102.3</v>
      </c>
      <c r="AQ393" s="41">
        <v>102.3</v>
      </c>
      <c r="AR393" s="41">
        <v>102.9</v>
      </c>
      <c r="AS393" s="41">
        <v>105.8</v>
      </c>
      <c r="AT393" s="41">
        <v>112.4</v>
      </c>
      <c r="AU393" s="41">
        <v>115.3</v>
      </c>
      <c r="AV393" s="41">
        <v>112.8</v>
      </c>
      <c r="AW393" s="41">
        <v>106.7</v>
      </c>
      <c r="AX393" s="41">
        <v>99.9</v>
      </c>
      <c r="AY393" s="41">
        <v>99.9</v>
      </c>
      <c r="AZ393" s="41">
        <v>101.2</v>
      </c>
      <c r="BA393" s="41">
        <v>102.1</v>
      </c>
      <c r="BB393" s="41">
        <v>103</v>
      </c>
      <c r="BC393" s="41">
        <v>105.2</v>
      </c>
      <c r="BD393" s="41">
        <v>105.6</v>
      </c>
      <c r="BE393" s="41">
        <v>103.2</v>
      </c>
      <c r="BF393" s="41">
        <v>104.3</v>
      </c>
      <c r="BG393" s="41">
        <v>106.1</v>
      </c>
      <c r="BH393" s="41">
        <v>104.2</v>
      </c>
      <c r="BI393" s="41">
        <v>104.5</v>
      </c>
      <c r="BJ393" s="41">
        <v>102.9</v>
      </c>
      <c r="BK393" s="41">
        <v>101.6</v>
      </c>
      <c r="BL393" s="41">
        <v>99.6</v>
      </c>
      <c r="BM393" s="41">
        <v>99.3</v>
      </c>
      <c r="BN393" s="41">
        <v>100.2</v>
      </c>
      <c r="BO393" s="41">
        <v>102.8</v>
      </c>
      <c r="BP393" s="41">
        <v>101.3</v>
      </c>
      <c r="BQ393" s="41">
        <v>101</v>
      </c>
      <c r="BR393" s="41">
        <v>101</v>
      </c>
      <c r="BS393" s="41">
        <v>101</v>
      </c>
      <c r="BT393" s="41">
        <v>101</v>
      </c>
      <c r="BU393" s="41">
        <v>101</v>
      </c>
      <c r="BV393" s="41">
        <v>101</v>
      </c>
      <c r="BW393" s="41">
        <v>101.8</v>
      </c>
      <c r="BX393" s="41">
        <v>104.3</v>
      </c>
      <c r="BY393" s="41">
        <v>104.4</v>
      </c>
      <c r="BZ393" s="41">
        <v>107.2</v>
      </c>
      <c r="CA393" s="41">
        <v>110.5</v>
      </c>
      <c r="CB393" s="41">
        <v>110.3</v>
      </c>
      <c r="CC393" s="41">
        <v>109.3</v>
      </c>
      <c r="CD393" s="41">
        <v>109.3</v>
      </c>
      <c r="CE393" s="41">
        <v>109.3</v>
      </c>
      <c r="CF393" s="41">
        <v>109.4</v>
      </c>
      <c r="CG393" s="41">
        <v>110.3</v>
      </c>
      <c r="CH393" s="41">
        <v>110.5</v>
      </c>
      <c r="CI393" s="41">
        <v>111.8</v>
      </c>
      <c r="CJ393" s="41">
        <v>112.3</v>
      </c>
      <c r="CK393" s="41">
        <v>111.8</v>
      </c>
      <c r="CL393" s="41">
        <v>111.7</v>
      </c>
    </row>
    <row r="394" spans="1:90" x14ac:dyDescent="0.25">
      <c r="A394" s="38" t="s">
        <v>2385</v>
      </c>
      <c r="B394" s="38" t="s">
        <v>2386</v>
      </c>
      <c r="C394" s="39">
        <v>8.3400000000000002E-2</v>
      </c>
      <c r="D394" s="41">
        <v>102.3</v>
      </c>
      <c r="E394" s="41">
        <v>102.7</v>
      </c>
      <c r="F394" s="41">
        <v>102.7</v>
      </c>
      <c r="G394" s="41">
        <v>108.6</v>
      </c>
      <c r="H394" s="41">
        <v>108.8</v>
      </c>
      <c r="I394" s="41">
        <v>109</v>
      </c>
      <c r="J394" s="41">
        <v>109</v>
      </c>
      <c r="K394" s="41">
        <v>109</v>
      </c>
      <c r="L394" s="41">
        <v>109</v>
      </c>
      <c r="M394" s="41">
        <v>109</v>
      </c>
      <c r="N394" s="41">
        <v>109</v>
      </c>
      <c r="O394" s="41">
        <v>109</v>
      </c>
      <c r="P394" s="41">
        <v>111.8</v>
      </c>
      <c r="Q394" s="41">
        <v>111.8</v>
      </c>
      <c r="R394" s="41">
        <v>111.8</v>
      </c>
      <c r="S394" s="41">
        <v>113.7</v>
      </c>
      <c r="T394" s="41">
        <v>114.7</v>
      </c>
      <c r="U394" s="41">
        <v>114.7</v>
      </c>
      <c r="V394" s="41">
        <v>115.1</v>
      </c>
      <c r="W394" s="41">
        <v>115.6</v>
      </c>
      <c r="X394" s="41">
        <v>116.5</v>
      </c>
      <c r="Y394" s="41">
        <v>115.9</v>
      </c>
      <c r="Z394" s="41">
        <v>115.9</v>
      </c>
      <c r="AA394" s="41">
        <v>115.9</v>
      </c>
      <c r="AB394" s="41">
        <v>115.9</v>
      </c>
      <c r="AC394" s="41">
        <v>114.3</v>
      </c>
      <c r="AD394" s="41">
        <v>113.7</v>
      </c>
      <c r="AE394" s="41">
        <v>122.2</v>
      </c>
      <c r="AF394" s="41">
        <v>125.2</v>
      </c>
      <c r="AG394" s="41">
        <v>125.1</v>
      </c>
      <c r="AH394" s="41">
        <v>125.1</v>
      </c>
      <c r="AI394" s="41">
        <v>125.1</v>
      </c>
      <c r="AJ394" s="41">
        <v>125.1</v>
      </c>
      <c r="AK394" s="41">
        <v>127</v>
      </c>
      <c r="AL394" s="41">
        <v>127.6</v>
      </c>
      <c r="AM394" s="41">
        <v>127.6</v>
      </c>
      <c r="AN394" s="41">
        <v>130</v>
      </c>
      <c r="AO394" s="41">
        <v>130.4</v>
      </c>
      <c r="AP394" s="41">
        <v>129.1</v>
      </c>
      <c r="AQ394" s="41">
        <v>129.1</v>
      </c>
      <c r="AR394" s="41">
        <v>129.1</v>
      </c>
      <c r="AS394" s="41">
        <v>129.1</v>
      </c>
      <c r="AT394" s="41">
        <v>129.80000000000001</v>
      </c>
      <c r="AU394" s="41">
        <v>130.5</v>
      </c>
      <c r="AV394" s="41">
        <v>130.5</v>
      </c>
      <c r="AW394" s="41">
        <v>130.5</v>
      </c>
      <c r="AX394" s="41">
        <v>130.5</v>
      </c>
      <c r="AY394" s="41">
        <v>130.5</v>
      </c>
      <c r="AZ394" s="41">
        <v>131.80000000000001</v>
      </c>
      <c r="BA394" s="41">
        <v>132.1</v>
      </c>
      <c r="BB394" s="41">
        <v>132.1</v>
      </c>
      <c r="BC394" s="41">
        <v>132.5</v>
      </c>
      <c r="BD394" s="41">
        <v>135.1</v>
      </c>
      <c r="BE394" s="41">
        <v>133.1</v>
      </c>
      <c r="BF394" s="41">
        <v>133.6</v>
      </c>
      <c r="BG394" s="41">
        <v>132.1</v>
      </c>
      <c r="BH394" s="41">
        <v>132.69999999999999</v>
      </c>
      <c r="BI394" s="41">
        <v>131.9</v>
      </c>
      <c r="BJ394" s="41">
        <v>132.9</v>
      </c>
      <c r="BK394" s="41">
        <v>132.80000000000001</v>
      </c>
      <c r="BL394" s="41">
        <v>133.19999999999999</v>
      </c>
      <c r="BM394" s="41">
        <v>133.6</v>
      </c>
      <c r="BN394" s="41">
        <v>134.1</v>
      </c>
      <c r="BO394" s="41">
        <v>136.80000000000001</v>
      </c>
      <c r="BP394" s="41">
        <v>139.9</v>
      </c>
      <c r="BQ394" s="41">
        <v>139.1</v>
      </c>
      <c r="BR394" s="41">
        <v>138.80000000000001</v>
      </c>
      <c r="BS394" s="41">
        <v>137.80000000000001</v>
      </c>
      <c r="BT394" s="41">
        <v>137.9</v>
      </c>
      <c r="BU394" s="41">
        <v>137.30000000000001</v>
      </c>
      <c r="BV394" s="41">
        <v>137.6</v>
      </c>
      <c r="BW394" s="41">
        <v>137.6</v>
      </c>
      <c r="BX394" s="41">
        <v>134.4</v>
      </c>
      <c r="BY394" s="41">
        <v>134.19999999999999</v>
      </c>
      <c r="BZ394" s="41">
        <v>134.5</v>
      </c>
      <c r="CA394" s="41">
        <v>135.80000000000001</v>
      </c>
      <c r="CB394" s="41">
        <v>136.1</v>
      </c>
      <c r="CC394" s="41">
        <v>136.1</v>
      </c>
      <c r="CD394" s="41">
        <v>136.1</v>
      </c>
      <c r="CE394" s="41">
        <v>136.1</v>
      </c>
      <c r="CF394" s="41">
        <v>136.1</v>
      </c>
      <c r="CG394" s="41">
        <v>136.30000000000001</v>
      </c>
      <c r="CH394" s="41">
        <v>136.80000000000001</v>
      </c>
      <c r="CI394" s="41">
        <v>136.6</v>
      </c>
      <c r="CJ394" s="41">
        <v>136.6</v>
      </c>
      <c r="CK394" s="41">
        <v>136.5</v>
      </c>
      <c r="CL394" s="41">
        <v>136.80000000000001</v>
      </c>
    </row>
    <row r="395" spans="1:90" x14ac:dyDescent="0.25">
      <c r="A395" s="38" t="s">
        <v>2387</v>
      </c>
      <c r="B395" s="38" t="s">
        <v>2388</v>
      </c>
      <c r="C395" s="39">
        <v>0.58435000000000004</v>
      </c>
      <c r="D395" s="41">
        <v>101.2</v>
      </c>
      <c r="E395" s="41">
        <v>102.1</v>
      </c>
      <c r="F395" s="41">
        <v>101.1</v>
      </c>
      <c r="G395" s="41">
        <v>103.7</v>
      </c>
      <c r="H395" s="41">
        <v>103.3</v>
      </c>
      <c r="I395" s="41">
        <v>103.3</v>
      </c>
      <c r="J395" s="41">
        <v>103.2</v>
      </c>
      <c r="K395" s="41">
        <v>102.9</v>
      </c>
      <c r="L395" s="41">
        <v>103.1</v>
      </c>
      <c r="M395" s="41">
        <v>102.9</v>
      </c>
      <c r="N395" s="41">
        <v>102.7</v>
      </c>
      <c r="O395" s="41">
        <v>102.8</v>
      </c>
      <c r="P395" s="41">
        <v>103.7</v>
      </c>
      <c r="Q395" s="41">
        <v>103.6</v>
      </c>
      <c r="R395" s="41">
        <v>103.7</v>
      </c>
      <c r="S395" s="41">
        <v>106.3</v>
      </c>
      <c r="T395" s="41">
        <v>106.2</v>
      </c>
      <c r="U395" s="41">
        <v>106.8</v>
      </c>
      <c r="V395" s="41">
        <v>106.9</v>
      </c>
      <c r="W395" s="41">
        <v>107</v>
      </c>
      <c r="X395" s="41">
        <v>107.3</v>
      </c>
      <c r="Y395" s="41">
        <v>107.5</v>
      </c>
      <c r="Z395" s="41">
        <v>107.6</v>
      </c>
      <c r="AA395" s="41">
        <v>107.2</v>
      </c>
      <c r="AB395" s="41">
        <v>107.7</v>
      </c>
      <c r="AC395" s="41">
        <v>107.8</v>
      </c>
      <c r="AD395" s="41">
        <v>108.5</v>
      </c>
      <c r="AE395" s="41">
        <v>112</v>
      </c>
      <c r="AF395" s="41">
        <v>112</v>
      </c>
      <c r="AG395" s="41">
        <v>112.1</v>
      </c>
      <c r="AH395" s="41">
        <v>112.2</v>
      </c>
      <c r="AI395" s="41">
        <v>112.5</v>
      </c>
      <c r="AJ395" s="41">
        <v>112.2</v>
      </c>
      <c r="AK395" s="41">
        <v>113.1</v>
      </c>
      <c r="AL395" s="41">
        <v>113.4</v>
      </c>
      <c r="AM395" s="41">
        <v>114.1</v>
      </c>
      <c r="AN395" s="41">
        <v>116.4</v>
      </c>
      <c r="AO395" s="41">
        <v>117.9</v>
      </c>
      <c r="AP395" s="41">
        <v>118</v>
      </c>
      <c r="AQ395" s="41">
        <v>119.2</v>
      </c>
      <c r="AR395" s="41">
        <v>119.7</v>
      </c>
      <c r="AS395" s="41">
        <v>120.7</v>
      </c>
      <c r="AT395" s="41">
        <v>120.8</v>
      </c>
      <c r="AU395" s="41">
        <v>121</v>
      </c>
      <c r="AV395" s="41">
        <v>121.1</v>
      </c>
      <c r="AW395" s="41">
        <v>121.6</v>
      </c>
      <c r="AX395" s="41">
        <v>121.3</v>
      </c>
      <c r="AY395" s="41">
        <v>121.3</v>
      </c>
      <c r="AZ395" s="41">
        <v>121.5</v>
      </c>
      <c r="BA395" s="41">
        <v>120.9</v>
      </c>
      <c r="BB395" s="41">
        <v>118.7</v>
      </c>
      <c r="BC395" s="41">
        <v>119.1</v>
      </c>
      <c r="BD395" s="41">
        <v>119.2</v>
      </c>
      <c r="BE395" s="41">
        <v>118.7</v>
      </c>
      <c r="BF395" s="41">
        <v>122.1</v>
      </c>
      <c r="BG395" s="41">
        <v>122.6</v>
      </c>
      <c r="BH395" s="41">
        <v>122.8</v>
      </c>
      <c r="BI395" s="41">
        <v>122.8</v>
      </c>
      <c r="BJ395" s="41">
        <v>122.9</v>
      </c>
      <c r="BK395" s="41">
        <v>123.5</v>
      </c>
      <c r="BL395" s="41">
        <v>123.8</v>
      </c>
      <c r="BM395" s="41">
        <v>125</v>
      </c>
      <c r="BN395" s="41">
        <v>125.8</v>
      </c>
      <c r="BO395" s="41">
        <v>126.9</v>
      </c>
      <c r="BP395" s="41">
        <v>126.7</v>
      </c>
      <c r="BQ395" s="41">
        <v>127.1</v>
      </c>
      <c r="BR395" s="41">
        <v>127.9</v>
      </c>
      <c r="BS395" s="41">
        <v>127</v>
      </c>
      <c r="BT395" s="41">
        <v>127.1</v>
      </c>
      <c r="BU395" s="41">
        <v>127.6</v>
      </c>
      <c r="BV395" s="41">
        <v>128.30000000000001</v>
      </c>
      <c r="BW395" s="41">
        <v>128.9</v>
      </c>
      <c r="BX395" s="41">
        <v>131.80000000000001</v>
      </c>
      <c r="BY395" s="41">
        <v>135.9</v>
      </c>
      <c r="BZ395" s="41">
        <v>139.1</v>
      </c>
      <c r="CA395" s="41">
        <v>140.1</v>
      </c>
      <c r="CB395" s="41">
        <v>141.6</v>
      </c>
      <c r="CC395" s="41">
        <v>142</v>
      </c>
      <c r="CD395" s="41">
        <v>142.1</v>
      </c>
      <c r="CE395" s="41">
        <v>142.5</v>
      </c>
      <c r="CF395" s="41">
        <v>143.6</v>
      </c>
      <c r="CG395" s="41">
        <v>145</v>
      </c>
      <c r="CH395" s="41">
        <v>144.80000000000001</v>
      </c>
      <c r="CI395" s="41">
        <v>145.19999999999999</v>
      </c>
      <c r="CJ395" s="41">
        <v>145.5</v>
      </c>
      <c r="CK395" s="41">
        <v>145.19999999999999</v>
      </c>
      <c r="CL395" s="41">
        <v>145.30000000000001</v>
      </c>
    </row>
    <row r="396" spans="1:90" x14ac:dyDescent="0.25">
      <c r="A396" s="38" t="s">
        <v>2389</v>
      </c>
      <c r="B396" s="38" t="s">
        <v>2390</v>
      </c>
      <c r="C396" s="39">
        <v>0.17147000000000001</v>
      </c>
      <c r="D396" s="41">
        <v>100.3</v>
      </c>
      <c r="E396" s="41">
        <v>100.3</v>
      </c>
      <c r="F396" s="41">
        <v>100.3</v>
      </c>
      <c r="G396" s="41">
        <v>104.1</v>
      </c>
      <c r="H396" s="41">
        <v>104.1</v>
      </c>
      <c r="I396" s="41">
        <v>104.1</v>
      </c>
      <c r="J396" s="41">
        <v>104.1</v>
      </c>
      <c r="K396" s="41">
        <v>104.1</v>
      </c>
      <c r="L396" s="41">
        <v>104.1</v>
      </c>
      <c r="M396" s="41">
        <v>104.1</v>
      </c>
      <c r="N396" s="41">
        <v>104.1</v>
      </c>
      <c r="O396" s="41">
        <v>104.1</v>
      </c>
      <c r="P396" s="41">
        <v>104.1</v>
      </c>
      <c r="Q396" s="41">
        <v>104.1</v>
      </c>
      <c r="R396" s="41">
        <v>104.1</v>
      </c>
      <c r="S396" s="41">
        <v>105.9</v>
      </c>
      <c r="T396" s="41">
        <v>105.9</v>
      </c>
      <c r="U396" s="41">
        <v>105.9</v>
      </c>
      <c r="V396" s="41">
        <v>105.9</v>
      </c>
      <c r="W396" s="41">
        <v>106.4</v>
      </c>
      <c r="X396" s="41">
        <v>107.8</v>
      </c>
      <c r="Y396" s="41">
        <v>107.3</v>
      </c>
      <c r="Z396" s="41">
        <v>105.8</v>
      </c>
      <c r="AA396" s="41">
        <v>105.8</v>
      </c>
      <c r="AB396" s="41">
        <v>105.5</v>
      </c>
      <c r="AC396" s="41">
        <v>104.7</v>
      </c>
      <c r="AD396" s="41">
        <v>104.8</v>
      </c>
      <c r="AE396" s="41">
        <v>110.5</v>
      </c>
      <c r="AF396" s="41">
        <v>110.5</v>
      </c>
      <c r="AG396" s="41">
        <v>110.5</v>
      </c>
      <c r="AH396" s="41">
        <v>110.5</v>
      </c>
      <c r="AI396" s="41">
        <v>110.5</v>
      </c>
      <c r="AJ396" s="41">
        <v>110.5</v>
      </c>
      <c r="AK396" s="41">
        <v>110.7</v>
      </c>
      <c r="AL396" s="41">
        <v>110.8</v>
      </c>
      <c r="AM396" s="41">
        <v>113</v>
      </c>
      <c r="AN396" s="41">
        <v>121.7</v>
      </c>
      <c r="AO396" s="41">
        <v>126.3</v>
      </c>
      <c r="AP396" s="41">
        <v>126.3</v>
      </c>
      <c r="AQ396" s="41">
        <v>128.9</v>
      </c>
      <c r="AR396" s="41">
        <v>128.9</v>
      </c>
      <c r="AS396" s="41">
        <v>128.9</v>
      </c>
      <c r="AT396" s="41">
        <v>128.9</v>
      </c>
      <c r="AU396" s="41">
        <v>128.9</v>
      </c>
      <c r="AV396" s="41">
        <v>128.9</v>
      </c>
      <c r="AW396" s="41">
        <v>128.9</v>
      </c>
      <c r="AX396" s="41">
        <v>128.9</v>
      </c>
      <c r="AY396" s="41">
        <v>128.9</v>
      </c>
      <c r="AZ396" s="41">
        <v>126.9</v>
      </c>
      <c r="BA396" s="41">
        <v>126.8</v>
      </c>
      <c r="BB396" s="41">
        <v>126.3</v>
      </c>
      <c r="BC396" s="41">
        <v>126.3</v>
      </c>
      <c r="BD396" s="41">
        <v>126.3</v>
      </c>
      <c r="BE396" s="41">
        <v>126.3</v>
      </c>
      <c r="BF396" s="41">
        <v>136.5</v>
      </c>
      <c r="BG396" s="41">
        <v>138.6</v>
      </c>
      <c r="BH396" s="41">
        <v>138.4</v>
      </c>
      <c r="BI396" s="41">
        <v>138.4</v>
      </c>
      <c r="BJ396" s="41">
        <v>138.30000000000001</v>
      </c>
      <c r="BK396" s="41">
        <v>139.1</v>
      </c>
      <c r="BL396" s="41">
        <v>139.4</v>
      </c>
      <c r="BM396" s="41">
        <v>140.69999999999999</v>
      </c>
      <c r="BN396" s="41">
        <v>140.9</v>
      </c>
      <c r="BO396" s="41">
        <v>139.6</v>
      </c>
      <c r="BP396" s="41">
        <v>139.4</v>
      </c>
      <c r="BQ396" s="41">
        <v>139.4</v>
      </c>
      <c r="BR396" s="41">
        <v>139.4</v>
      </c>
      <c r="BS396" s="41">
        <v>139.4</v>
      </c>
      <c r="BT396" s="41">
        <v>138.69999999999999</v>
      </c>
      <c r="BU396" s="41">
        <v>138.4</v>
      </c>
      <c r="BV396" s="41">
        <v>138.4</v>
      </c>
      <c r="BW396" s="41">
        <v>138.6</v>
      </c>
      <c r="BX396" s="41">
        <v>142.1</v>
      </c>
      <c r="BY396" s="41">
        <v>145.5</v>
      </c>
      <c r="BZ396" s="41">
        <v>156.19999999999999</v>
      </c>
      <c r="CA396" s="41">
        <v>156.4</v>
      </c>
      <c r="CB396" s="41">
        <v>157.80000000000001</v>
      </c>
      <c r="CC396" s="41">
        <v>158.19999999999999</v>
      </c>
      <c r="CD396" s="41">
        <v>158.19999999999999</v>
      </c>
      <c r="CE396" s="41">
        <v>158.9</v>
      </c>
      <c r="CF396" s="41">
        <v>159.80000000000001</v>
      </c>
      <c r="CG396" s="41">
        <v>160.30000000000001</v>
      </c>
      <c r="CH396" s="41">
        <v>160.30000000000001</v>
      </c>
      <c r="CI396" s="41">
        <v>160.30000000000001</v>
      </c>
      <c r="CJ396" s="41">
        <v>160.30000000000001</v>
      </c>
      <c r="CK396" s="41">
        <v>160.30000000000001</v>
      </c>
      <c r="CL396" s="41">
        <v>160.5</v>
      </c>
    </row>
    <row r="397" spans="1:90" x14ac:dyDescent="0.25">
      <c r="A397" s="38" t="s">
        <v>2391</v>
      </c>
      <c r="B397" s="38" t="s">
        <v>2392</v>
      </c>
      <c r="C397" s="39">
        <v>0.11786000000000001</v>
      </c>
      <c r="D397" s="41">
        <v>103.5</v>
      </c>
      <c r="E397" s="41">
        <v>108.4</v>
      </c>
      <c r="F397" s="41">
        <v>102.4</v>
      </c>
      <c r="G397" s="41">
        <v>105.8</v>
      </c>
      <c r="H397" s="41">
        <v>103.2</v>
      </c>
      <c r="I397" s="41">
        <v>102.8</v>
      </c>
      <c r="J397" s="41">
        <v>102.4</v>
      </c>
      <c r="K397" s="41">
        <v>101.7</v>
      </c>
      <c r="L397" s="41">
        <v>101.9</v>
      </c>
      <c r="M397" s="41">
        <v>100.9</v>
      </c>
      <c r="N397" s="41">
        <v>100</v>
      </c>
      <c r="O397" s="41">
        <v>100.8</v>
      </c>
      <c r="P397" s="41">
        <v>101.9</v>
      </c>
      <c r="Q397" s="41">
        <v>100.9</v>
      </c>
      <c r="R397" s="41">
        <v>99.2</v>
      </c>
      <c r="S397" s="41">
        <v>100.7</v>
      </c>
      <c r="T397" s="41">
        <v>99.5</v>
      </c>
      <c r="U397" s="41">
        <v>100.9</v>
      </c>
      <c r="V397" s="41">
        <v>101.8</v>
      </c>
      <c r="W397" s="41">
        <v>101.5</v>
      </c>
      <c r="X397" s="41">
        <v>102</v>
      </c>
      <c r="Y397" s="41">
        <v>103.5</v>
      </c>
      <c r="Z397" s="41">
        <v>104.9</v>
      </c>
      <c r="AA397" s="41">
        <v>103.5</v>
      </c>
      <c r="AB397" s="41">
        <v>104.4</v>
      </c>
      <c r="AC397" s="41">
        <v>105.9</v>
      </c>
      <c r="AD397" s="41">
        <v>106.1</v>
      </c>
      <c r="AE397" s="41">
        <v>107</v>
      </c>
      <c r="AF397" s="41">
        <v>107.5</v>
      </c>
      <c r="AG397" s="41">
        <v>106.6</v>
      </c>
      <c r="AH397" s="41">
        <v>106.6</v>
      </c>
      <c r="AI397" s="41">
        <v>108.5</v>
      </c>
      <c r="AJ397" s="41">
        <v>105.4</v>
      </c>
      <c r="AK397" s="41">
        <v>108.9</v>
      </c>
      <c r="AL397" s="41">
        <v>109.8</v>
      </c>
      <c r="AM397" s="41">
        <v>108</v>
      </c>
      <c r="AN397" s="41">
        <v>105.1</v>
      </c>
      <c r="AO397" s="41">
        <v>105.1</v>
      </c>
      <c r="AP397" s="41">
        <v>105.4</v>
      </c>
      <c r="AQ397" s="41">
        <v>105.4</v>
      </c>
      <c r="AR397" s="41">
        <v>105.4</v>
      </c>
      <c r="AS397" s="41">
        <v>105.4</v>
      </c>
      <c r="AT397" s="41">
        <v>105.4</v>
      </c>
      <c r="AU397" s="41">
        <v>105.4</v>
      </c>
      <c r="AV397" s="41">
        <v>105.4</v>
      </c>
      <c r="AW397" s="41">
        <v>105.4</v>
      </c>
      <c r="AX397" s="41">
        <v>105.4</v>
      </c>
      <c r="AY397" s="41">
        <v>103.4</v>
      </c>
      <c r="AZ397" s="41">
        <v>103.5</v>
      </c>
      <c r="BA397" s="41">
        <v>100</v>
      </c>
      <c r="BB397" s="41">
        <v>100.8</v>
      </c>
      <c r="BC397" s="41">
        <v>100</v>
      </c>
      <c r="BD397" s="41">
        <v>100.6</v>
      </c>
      <c r="BE397" s="41">
        <v>100.3</v>
      </c>
      <c r="BF397" s="41">
        <v>100.6</v>
      </c>
      <c r="BG397" s="41">
        <v>100.5</v>
      </c>
      <c r="BH397" s="41">
        <v>100.2</v>
      </c>
      <c r="BI397" s="41">
        <v>100.6</v>
      </c>
      <c r="BJ397" s="41">
        <v>100.3</v>
      </c>
      <c r="BK397" s="41">
        <v>100.6</v>
      </c>
      <c r="BL397" s="41">
        <v>101</v>
      </c>
      <c r="BM397" s="41">
        <v>101.1</v>
      </c>
      <c r="BN397" s="41">
        <v>100.8</v>
      </c>
      <c r="BO397" s="41">
        <v>100.8</v>
      </c>
      <c r="BP397" s="41">
        <v>101</v>
      </c>
      <c r="BQ397" s="41">
        <v>101.1</v>
      </c>
      <c r="BR397" s="41">
        <v>101.1</v>
      </c>
      <c r="BS397" s="41">
        <v>101.1</v>
      </c>
      <c r="BT397" s="41">
        <v>101.1</v>
      </c>
      <c r="BU397" s="41">
        <v>101.1</v>
      </c>
      <c r="BV397" s="41">
        <v>101.1</v>
      </c>
      <c r="BW397" s="41">
        <v>101.1</v>
      </c>
      <c r="BX397" s="41">
        <v>101.1</v>
      </c>
      <c r="BY397" s="41">
        <v>102.3</v>
      </c>
      <c r="BZ397" s="41">
        <v>100.9</v>
      </c>
      <c r="CA397" s="41">
        <v>104.3</v>
      </c>
      <c r="CB397" s="41">
        <v>104.3</v>
      </c>
      <c r="CC397" s="41">
        <v>104.5</v>
      </c>
      <c r="CD397" s="41">
        <v>104.7</v>
      </c>
      <c r="CE397" s="41">
        <v>104.7</v>
      </c>
      <c r="CF397" s="41">
        <v>104.7</v>
      </c>
      <c r="CG397" s="41">
        <v>104.7</v>
      </c>
      <c r="CH397" s="41">
        <v>104.7</v>
      </c>
      <c r="CI397" s="41">
        <v>104.7</v>
      </c>
      <c r="CJ397" s="41">
        <v>104.7</v>
      </c>
      <c r="CK397" s="41">
        <v>104.7</v>
      </c>
      <c r="CL397" s="41">
        <v>104.7</v>
      </c>
    </row>
    <row r="398" spans="1:90" x14ac:dyDescent="0.25">
      <c r="A398" s="38" t="s">
        <v>2393</v>
      </c>
      <c r="B398" s="38" t="s">
        <v>2394</v>
      </c>
      <c r="C398" s="39">
        <v>2.264E-2</v>
      </c>
      <c r="D398" s="41">
        <v>101.1</v>
      </c>
      <c r="E398" s="41">
        <v>100.8</v>
      </c>
      <c r="F398" s="41">
        <v>104.3</v>
      </c>
      <c r="G398" s="41">
        <v>99.1</v>
      </c>
      <c r="H398" s="41">
        <v>100.3</v>
      </c>
      <c r="I398" s="41">
        <v>100.5</v>
      </c>
      <c r="J398" s="41">
        <v>99.6</v>
      </c>
      <c r="K398" s="41">
        <v>99.1</v>
      </c>
      <c r="L398" s="41">
        <v>99.4</v>
      </c>
      <c r="M398" s="41">
        <v>97.2</v>
      </c>
      <c r="N398" s="41">
        <v>98.8</v>
      </c>
      <c r="O398" s="41">
        <v>97.8</v>
      </c>
      <c r="P398" s="41">
        <v>104.2</v>
      </c>
      <c r="Q398" s="41">
        <v>103.1</v>
      </c>
      <c r="R398" s="41">
        <v>102.3</v>
      </c>
      <c r="S398" s="41">
        <v>105.4</v>
      </c>
      <c r="T398" s="41">
        <v>102</v>
      </c>
      <c r="U398" s="41">
        <v>104.3</v>
      </c>
      <c r="V398" s="41">
        <v>102.6</v>
      </c>
      <c r="W398" s="41">
        <v>104.5</v>
      </c>
      <c r="X398" s="41">
        <v>102.7</v>
      </c>
      <c r="Y398" s="41">
        <v>103.9</v>
      </c>
      <c r="Z398" s="41">
        <v>107.5</v>
      </c>
      <c r="AA398" s="41">
        <v>101.2</v>
      </c>
      <c r="AB398" s="41">
        <v>104.7</v>
      </c>
      <c r="AC398" s="41">
        <v>104.7</v>
      </c>
      <c r="AD398" s="41">
        <v>113.6</v>
      </c>
      <c r="AE398" s="41">
        <v>111.1</v>
      </c>
      <c r="AF398" s="41">
        <v>110.8</v>
      </c>
      <c r="AG398" s="41">
        <v>113.6</v>
      </c>
      <c r="AH398" s="41">
        <v>109.5</v>
      </c>
      <c r="AI398" s="41">
        <v>108.8</v>
      </c>
      <c r="AJ398" s="41">
        <v>115.7</v>
      </c>
      <c r="AK398" s="41">
        <v>115.7</v>
      </c>
      <c r="AL398" s="41">
        <v>115.4</v>
      </c>
      <c r="AM398" s="41">
        <v>116.8</v>
      </c>
      <c r="AN398" s="41">
        <v>116.6</v>
      </c>
      <c r="AO398" s="41">
        <v>116.6</v>
      </c>
      <c r="AP398" s="41">
        <v>117.7</v>
      </c>
      <c r="AQ398" s="41">
        <v>119.5</v>
      </c>
      <c r="AR398" s="41">
        <v>119.5</v>
      </c>
      <c r="AS398" s="41">
        <v>119.5</v>
      </c>
      <c r="AT398" s="41">
        <v>119.5</v>
      </c>
      <c r="AU398" s="41">
        <v>119.5</v>
      </c>
      <c r="AV398" s="41">
        <v>119.5</v>
      </c>
      <c r="AW398" s="41">
        <v>119.5</v>
      </c>
      <c r="AX398" s="41">
        <v>119.5</v>
      </c>
      <c r="AY398" s="41">
        <v>119.1</v>
      </c>
      <c r="AZ398" s="41">
        <v>118.6</v>
      </c>
      <c r="BA398" s="41">
        <v>118.5</v>
      </c>
      <c r="BB398" s="41">
        <v>118.4</v>
      </c>
      <c r="BC398" s="41">
        <v>118.4</v>
      </c>
      <c r="BD398" s="41">
        <v>118</v>
      </c>
      <c r="BE398" s="41">
        <v>117.5</v>
      </c>
      <c r="BF398" s="41">
        <v>117.5</v>
      </c>
      <c r="BG398" s="41">
        <v>117.5</v>
      </c>
      <c r="BH398" s="41">
        <v>117.5</v>
      </c>
      <c r="BI398" s="41">
        <v>117.5</v>
      </c>
      <c r="BJ398" s="41">
        <v>117.5</v>
      </c>
      <c r="BK398" s="41">
        <v>117.5</v>
      </c>
      <c r="BL398" s="41">
        <v>111.5</v>
      </c>
      <c r="BM398" s="41">
        <v>111.4</v>
      </c>
      <c r="BN398" s="41">
        <v>111.4</v>
      </c>
      <c r="BO398" s="41">
        <v>111.9</v>
      </c>
      <c r="BP398" s="41">
        <v>111.9</v>
      </c>
      <c r="BQ398" s="41">
        <v>111.9</v>
      </c>
      <c r="BR398" s="41">
        <v>111.9</v>
      </c>
      <c r="BS398" s="41">
        <v>97.6</v>
      </c>
      <c r="BT398" s="41">
        <v>111.9</v>
      </c>
      <c r="BU398" s="41">
        <v>111.9</v>
      </c>
      <c r="BV398" s="41">
        <v>112.1</v>
      </c>
      <c r="BW398" s="41">
        <v>119.2</v>
      </c>
      <c r="BX398" s="41">
        <v>111.3</v>
      </c>
      <c r="BY398" s="41">
        <v>118.5</v>
      </c>
      <c r="BZ398" s="41">
        <v>112.2</v>
      </c>
      <c r="CA398" s="41">
        <v>117.1</v>
      </c>
      <c r="CB398" s="41">
        <v>115.3</v>
      </c>
      <c r="CC398" s="41">
        <v>117</v>
      </c>
      <c r="CD398" s="41">
        <v>118.2</v>
      </c>
      <c r="CE398" s="41">
        <v>123.8</v>
      </c>
      <c r="CF398" s="41">
        <v>119.1</v>
      </c>
      <c r="CG398" s="41">
        <v>122.9</v>
      </c>
      <c r="CH398" s="41">
        <v>122.9</v>
      </c>
      <c r="CI398" s="41">
        <v>122.9</v>
      </c>
      <c r="CJ398" s="41">
        <v>122.9</v>
      </c>
      <c r="CK398" s="41">
        <v>122.9</v>
      </c>
      <c r="CL398" s="41">
        <v>122.9</v>
      </c>
    </row>
    <row r="399" spans="1:90" x14ac:dyDescent="0.25">
      <c r="A399" s="38" t="s">
        <v>2395</v>
      </c>
      <c r="B399" s="38" t="s">
        <v>2396</v>
      </c>
      <c r="C399" s="39">
        <v>9.6920000000000006E-2</v>
      </c>
      <c r="D399" s="41">
        <v>100.8</v>
      </c>
      <c r="E399" s="41">
        <v>100.8</v>
      </c>
      <c r="F399" s="41">
        <v>100.8</v>
      </c>
      <c r="G399" s="41">
        <v>103.5</v>
      </c>
      <c r="H399" s="41">
        <v>103.5</v>
      </c>
      <c r="I399" s="41">
        <v>103.5</v>
      </c>
      <c r="J399" s="41">
        <v>103.5</v>
      </c>
      <c r="K399" s="41">
        <v>103.5</v>
      </c>
      <c r="L399" s="41">
        <v>103.5</v>
      </c>
      <c r="M399" s="41">
        <v>103.5</v>
      </c>
      <c r="N399" s="41">
        <v>103.5</v>
      </c>
      <c r="O399" s="41">
        <v>103.5</v>
      </c>
      <c r="P399" s="41">
        <v>104.8</v>
      </c>
      <c r="Q399" s="41">
        <v>104.9</v>
      </c>
      <c r="R399" s="41">
        <v>106.1</v>
      </c>
      <c r="S399" s="41">
        <v>106.7</v>
      </c>
      <c r="T399" s="41">
        <v>107.3</v>
      </c>
      <c r="U399" s="41">
        <v>108.4</v>
      </c>
      <c r="V399" s="41">
        <v>108.3</v>
      </c>
      <c r="W399" s="41">
        <v>108.3</v>
      </c>
      <c r="X399" s="41">
        <v>108.3</v>
      </c>
      <c r="Y399" s="41">
        <v>108.3</v>
      </c>
      <c r="Z399" s="41">
        <v>108.7</v>
      </c>
      <c r="AA399" s="41">
        <v>109.7</v>
      </c>
      <c r="AB399" s="41">
        <v>109.7</v>
      </c>
      <c r="AC399" s="41">
        <v>109.7</v>
      </c>
      <c r="AD399" s="41">
        <v>110</v>
      </c>
      <c r="AE399" s="41">
        <v>113.8</v>
      </c>
      <c r="AF399" s="41">
        <v>113.8</v>
      </c>
      <c r="AG399" s="41">
        <v>113.9</v>
      </c>
      <c r="AH399" s="41">
        <v>113.9</v>
      </c>
      <c r="AI399" s="41">
        <v>113.9</v>
      </c>
      <c r="AJ399" s="41">
        <v>113.9</v>
      </c>
      <c r="AK399" s="41">
        <v>114</v>
      </c>
      <c r="AL399" s="41">
        <v>114.1</v>
      </c>
      <c r="AM399" s="41">
        <v>116</v>
      </c>
      <c r="AN399" s="41">
        <v>118.3</v>
      </c>
      <c r="AO399" s="41">
        <v>118.4</v>
      </c>
      <c r="AP399" s="41">
        <v>118.3</v>
      </c>
      <c r="AQ399" s="41">
        <v>119.6</v>
      </c>
      <c r="AR399" s="41">
        <v>120.8</v>
      </c>
      <c r="AS399" s="41">
        <v>126.2</v>
      </c>
      <c r="AT399" s="41">
        <v>125.6</v>
      </c>
      <c r="AU399" s="41">
        <v>126.4</v>
      </c>
      <c r="AV399" s="41">
        <v>128</v>
      </c>
      <c r="AW399" s="41">
        <v>132.69999999999999</v>
      </c>
      <c r="AX399" s="41">
        <v>130.80000000000001</v>
      </c>
      <c r="AY399" s="41">
        <v>132.6</v>
      </c>
      <c r="AZ399" s="41">
        <v>134.6</v>
      </c>
      <c r="BA399" s="41">
        <v>134.80000000000001</v>
      </c>
      <c r="BB399" s="41">
        <v>124.1</v>
      </c>
      <c r="BC399" s="41">
        <v>124</v>
      </c>
      <c r="BD399" s="41">
        <v>124.4</v>
      </c>
      <c r="BE399" s="41">
        <v>123.3</v>
      </c>
      <c r="BF399" s="41">
        <v>122.9</v>
      </c>
      <c r="BG399" s="41">
        <v>122.5</v>
      </c>
      <c r="BH399" s="41">
        <v>122.9</v>
      </c>
      <c r="BI399" s="41">
        <v>122.4</v>
      </c>
      <c r="BJ399" s="41">
        <v>122.7</v>
      </c>
      <c r="BK399" s="41">
        <v>122.6</v>
      </c>
      <c r="BL399" s="41">
        <v>123.2</v>
      </c>
      <c r="BM399" s="41">
        <v>124.1</v>
      </c>
      <c r="BN399" s="41">
        <v>124.6</v>
      </c>
      <c r="BO399" s="41">
        <v>126</v>
      </c>
      <c r="BP399" s="41">
        <v>126.6</v>
      </c>
      <c r="BQ399" s="41">
        <v>126.8</v>
      </c>
      <c r="BR399" s="41">
        <v>126.8</v>
      </c>
      <c r="BS399" s="41">
        <v>126.8</v>
      </c>
      <c r="BT399" s="41">
        <v>126.8</v>
      </c>
      <c r="BU399" s="41">
        <v>126.4</v>
      </c>
      <c r="BV399" s="41">
        <v>126.4</v>
      </c>
      <c r="BW399" s="41">
        <v>126.3</v>
      </c>
      <c r="BX399" s="41">
        <v>127.9</v>
      </c>
      <c r="BY399" s="41">
        <v>130.30000000000001</v>
      </c>
      <c r="BZ399" s="41">
        <v>131.69999999999999</v>
      </c>
      <c r="CA399" s="41">
        <v>131.69999999999999</v>
      </c>
      <c r="CB399" s="41">
        <v>138.5</v>
      </c>
      <c r="CC399" s="41">
        <v>141.30000000000001</v>
      </c>
      <c r="CD399" s="41">
        <v>142</v>
      </c>
      <c r="CE399" s="41">
        <v>142.1</v>
      </c>
      <c r="CF399" s="41">
        <v>146.1</v>
      </c>
      <c r="CG399" s="41">
        <v>150.19999999999999</v>
      </c>
      <c r="CH399" s="41">
        <v>152.80000000000001</v>
      </c>
      <c r="CI399" s="41">
        <v>156.1</v>
      </c>
      <c r="CJ399" s="41">
        <v>156.4</v>
      </c>
      <c r="CK399" s="41">
        <v>155</v>
      </c>
      <c r="CL399" s="41">
        <v>154.5</v>
      </c>
    </row>
    <row r="400" spans="1:90" x14ac:dyDescent="0.25">
      <c r="A400" s="38" t="s">
        <v>2397</v>
      </c>
      <c r="B400" s="38" t="s">
        <v>2398</v>
      </c>
      <c r="C400" s="39">
        <v>2.2179999999999998E-2</v>
      </c>
      <c r="D400" s="41">
        <v>100</v>
      </c>
      <c r="E400" s="41">
        <v>100</v>
      </c>
      <c r="F400" s="41">
        <v>100</v>
      </c>
      <c r="G400" s="41">
        <v>102.7</v>
      </c>
      <c r="H400" s="41">
        <v>102.7</v>
      </c>
      <c r="I400" s="41">
        <v>102.7</v>
      </c>
      <c r="J400" s="41">
        <v>102.7</v>
      </c>
      <c r="K400" s="41">
        <v>102.7</v>
      </c>
      <c r="L400" s="41">
        <v>102.7</v>
      </c>
      <c r="M400" s="41">
        <v>102.7</v>
      </c>
      <c r="N400" s="41">
        <v>102.7</v>
      </c>
      <c r="O400" s="41">
        <v>102.7</v>
      </c>
      <c r="P400" s="41">
        <v>102.7</v>
      </c>
      <c r="Q400" s="41">
        <v>102.7</v>
      </c>
      <c r="R400" s="41">
        <v>102.8</v>
      </c>
      <c r="S400" s="41">
        <v>117.6</v>
      </c>
      <c r="T400" s="41">
        <v>117.6</v>
      </c>
      <c r="U400" s="41">
        <v>117.6</v>
      </c>
      <c r="V400" s="41">
        <v>117.6</v>
      </c>
      <c r="W400" s="41">
        <v>117.6</v>
      </c>
      <c r="X400" s="41">
        <v>117.6</v>
      </c>
      <c r="Y400" s="41">
        <v>117.6</v>
      </c>
      <c r="Z400" s="41">
        <v>117.6</v>
      </c>
      <c r="AA400" s="41">
        <v>117.6</v>
      </c>
      <c r="AB400" s="41">
        <v>117.6</v>
      </c>
      <c r="AC400" s="41">
        <v>117.6</v>
      </c>
      <c r="AD400" s="41">
        <v>117.6</v>
      </c>
      <c r="AE400" s="41">
        <v>125</v>
      </c>
      <c r="AF400" s="41">
        <v>125</v>
      </c>
      <c r="AG400" s="41">
        <v>125</v>
      </c>
      <c r="AH400" s="41">
        <v>123.1</v>
      </c>
      <c r="AI400" s="41">
        <v>123.1</v>
      </c>
      <c r="AJ400" s="41">
        <v>123.1</v>
      </c>
      <c r="AK400" s="41">
        <v>123.1</v>
      </c>
      <c r="AL400" s="41">
        <v>123.1</v>
      </c>
      <c r="AM400" s="41">
        <v>123.1</v>
      </c>
      <c r="AN400" s="41">
        <v>130.30000000000001</v>
      </c>
      <c r="AO400" s="41">
        <v>130.30000000000001</v>
      </c>
      <c r="AP400" s="41">
        <v>130.30000000000001</v>
      </c>
      <c r="AQ400" s="41">
        <v>130.30000000000001</v>
      </c>
      <c r="AR400" s="41">
        <v>135.30000000000001</v>
      </c>
      <c r="AS400" s="41">
        <v>135.30000000000001</v>
      </c>
      <c r="AT400" s="41">
        <v>135.30000000000001</v>
      </c>
      <c r="AU400" s="41">
        <v>135.30000000000001</v>
      </c>
      <c r="AV400" s="41">
        <v>135.30000000000001</v>
      </c>
      <c r="AW400" s="41">
        <v>135.30000000000001</v>
      </c>
      <c r="AX400" s="41">
        <v>135.30000000000001</v>
      </c>
      <c r="AY400" s="41">
        <v>138.9</v>
      </c>
      <c r="AZ400" s="41">
        <v>147.4</v>
      </c>
      <c r="BA400" s="41">
        <v>147.4</v>
      </c>
      <c r="BB400" s="41">
        <v>147.5</v>
      </c>
      <c r="BC400" s="41">
        <v>147.5</v>
      </c>
      <c r="BD400" s="41">
        <v>147.5</v>
      </c>
      <c r="BE400" s="41">
        <v>147.5</v>
      </c>
      <c r="BF400" s="41">
        <v>141.69999999999999</v>
      </c>
      <c r="BG400" s="41">
        <v>141.69999999999999</v>
      </c>
      <c r="BH400" s="41">
        <v>141.69999999999999</v>
      </c>
      <c r="BI400" s="41">
        <v>141.69999999999999</v>
      </c>
      <c r="BJ400" s="41">
        <v>147.80000000000001</v>
      </c>
      <c r="BK400" s="41">
        <v>148.6</v>
      </c>
      <c r="BL400" s="41">
        <v>153.30000000000001</v>
      </c>
      <c r="BM400" s="41">
        <v>154</v>
      </c>
      <c r="BN400" s="41">
        <v>156.69999999999999</v>
      </c>
      <c r="BO400" s="41">
        <v>156.69999999999999</v>
      </c>
      <c r="BP400" s="41">
        <v>156.69999999999999</v>
      </c>
      <c r="BQ400" s="41">
        <v>156.69999999999999</v>
      </c>
      <c r="BR400" s="41">
        <v>156.69999999999999</v>
      </c>
      <c r="BS400" s="41">
        <v>156.69999999999999</v>
      </c>
      <c r="BT400" s="41">
        <v>156.69999999999999</v>
      </c>
      <c r="BU400" s="41">
        <v>156.69999999999999</v>
      </c>
      <c r="BV400" s="41">
        <v>156.69999999999999</v>
      </c>
      <c r="BW400" s="41">
        <v>156.69999999999999</v>
      </c>
      <c r="BX400" s="41">
        <v>161</v>
      </c>
      <c r="BY400" s="41">
        <v>170.3</v>
      </c>
      <c r="BZ400" s="41">
        <v>189</v>
      </c>
      <c r="CA400" s="41">
        <v>182.3</v>
      </c>
      <c r="CB400" s="41">
        <v>186.1</v>
      </c>
      <c r="CC400" s="41">
        <v>189.7</v>
      </c>
      <c r="CD400" s="41">
        <v>196.2</v>
      </c>
      <c r="CE400" s="41">
        <v>201</v>
      </c>
      <c r="CF400" s="41">
        <v>202.3</v>
      </c>
      <c r="CG400" s="41">
        <v>203.5</v>
      </c>
      <c r="CH400" s="41">
        <v>204.3</v>
      </c>
      <c r="CI400" s="41">
        <v>204.4</v>
      </c>
      <c r="CJ400" s="41">
        <v>204.9</v>
      </c>
      <c r="CK400" s="41">
        <v>205.5</v>
      </c>
      <c r="CL400" s="41">
        <v>206.7</v>
      </c>
    </row>
    <row r="401" spans="1:90" x14ac:dyDescent="0.25">
      <c r="A401" s="38" t="s">
        <v>2399</v>
      </c>
      <c r="B401" s="38" t="s">
        <v>2400</v>
      </c>
      <c r="C401" s="39">
        <v>1.3809999999999999E-2</v>
      </c>
      <c r="D401" s="41">
        <v>100</v>
      </c>
      <c r="E401" s="41">
        <v>100</v>
      </c>
      <c r="F401" s="41">
        <v>100.2</v>
      </c>
      <c r="G401" s="41">
        <v>102.3</v>
      </c>
      <c r="H401" s="41">
        <v>102.3</v>
      </c>
      <c r="I401" s="41">
        <v>102.3</v>
      </c>
      <c r="J401" s="41">
        <v>102.3</v>
      </c>
      <c r="K401" s="41">
        <v>102.3</v>
      </c>
      <c r="L401" s="41">
        <v>102.3</v>
      </c>
      <c r="M401" s="41">
        <v>102.3</v>
      </c>
      <c r="N401" s="41">
        <v>102.3</v>
      </c>
      <c r="O401" s="41">
        <v>102.3</v>
      </c>
      <c r="P401" s="41">
        <v>102.3</v>
      </c>
      <c r="Q401" s="41">
        <v>102.3</v>
      </c>
      <c r="R401" s="41">
        <v>105.5</v>
      </c>
      <c r="S401" s="41">
        <v>107.1</v>
      </c>
      <c r="T401" s="41">
        <v>107.1</v>
      </c>
      <c r="U401" s="41">
        <v>107.1</v>
      </c>
      <c r="V401" s="41">
        <v>107.1</v>
      </c>
      <c r="W401" s="41">
        <v>107.1</v>
      </c>
      <c r="X401" s="41">
        <v>107.1</v>
      </c>
      <c r="Y401" s="41">
        <v>107.1</v>
      </c>
      <c r="Z401" s="41">
        <v>107.1</v>
      </c>
      <c r="AA401" s="41">
        <v>107.1</v>
      </c>
      <c r="AB401" s="41">
        <v>107.1</v>
      </c>
      <c r="AC401" s="41">
        <v>107.1</v>
      </c>
      <c r="AD401" s="41">
        <v>107.5</v>
      </c>
      <c r="AE401" s="41">
        <v>110.7</v>
      </c>
      <c r="AF401" s="41">
        <v>110.7</v>
      </c>
      <c r="AG401" s="41">
        <v>114.5</v>
      </c>
      <c r="AH401" s="41">
        <v>129.69999999999999</v>
      </c>
      <c r="AI401" s="41">
        <v>129.69999999999999</v>
      </c>
      <c r="AJ401" s="41">
        <v>129.69999999999999</v>
      </c>
      <c r="AK401" s="41">
        <v>129.69999999999999</v>
      </c>
      <c r="AL401" s="41">
        <v>129.69999999999999</v>
      </c>
      <c r="AM401" s="41">
        <v>129.69999999999999</v>
      </c>
      <c r="AN401" s="41">
        <v>129.69999999999999</v>
      </c>
      <c r="AO401" s="41">
        <v>129.69999999999999</v>
      </c>
      <c r="AP401" s="41">
        <v>129.69999999999999</v>
      </c>
      <c r="AQ401" s="41">
        <v>129.69999999999999</v>
      </c>
      <c r="AR401" s="41">
        <v>129.69999999999999</v>
      </c>
      <c r="AS401" s="41">
        <v>129.69999999999999</v>
      </c>
      <c r="AT401" s="41">
        <v>129.69999999999999</v>
      </c>
      <c r="AU401" s="41">
        <v>130.19999999999999</v>
      </c>
      <c r="AV401" s="41">
        <v>130</v>
      </c>
      <c r="AW401" s="41">
        <v>129.6</v>
      </c>
      <c r="AX401" s="41">
        <v>126.3</v>
      </c>
      <c r="AY401" s="41">
        <v>120.8</v>
      </c>
      <c r="AZ401" s="41">
        <v>120.9</v>
      </c>
      <c r="BA401" s="41">
        <v>120.8</v>
      </c>
      <c r="BB401" s="41">
        <v>120.3</v>
      </c>
      <c r="BC401" s="41">
        <v>124.5</v>
      </c>
      <c r="BD401" s="41">
        <v>127.6</v>
      </c>
      <c r="BE401" s="41">
        <v>128.19999999999999</v>
      </c>
      <c r="BF401" s="41">
        <v>125</v>
      </c>
      <c r="BG401" s="41">
        <v>125.5</v>
      </c>
      <c r="BH401" s="41">
        <v>128.4</v>
      </c>
      <c r="BI401" s="41">
        <v>131.9</v>
      </c>
      <c r="BJ401" s="41">
        <v>134.5</v>
      </c>
      <c r="BK401" s="41">
        <v>131.9</v>
      </c>
      <c r="BL401" s="41">
        <v>132.9</v>
      </c>
      <c r="BM401" s="41">
        <v>133.9</v>
      </c>
      <c r="BN401" s="41">
        <v>133.80000000000001</v>
      </c>
      <c r="BO401" s="41">
        <v>135.9</v>
      </c>
      <c r="BP401" s="41">
        <v>138.5</v>
      </c>
      <c r="BQ401" s="41">
        <v>138.69999999999999</v>
      </c>
      <c r="BR401" s="41">
        <v>138.5</v>
      </c>
      <c r="BS401" s="41">
        <v>138.1</v>
      </c>
      <c r="BT401" s="41">
        <v>137.4</v>
      </c>
      <c r="BU401" s="41">
        <v>138.4</v>
      </c>
      <c r="BV401" s="41">
        <v>138.30000000000001</v>
      </c>
      <c r="BW401" s="41">
        <v>139.5</v>
      </c>
      <c r="BX401" s="41">
        <v>140.6</v>
      </c>
      <c r="BY401" s="41">
        <v>151.9</v>
      </c>
      <c r="BZ401" s="41">
        <v>149.5</v>
      </c>
      <c r="CA401" s="41">
        <v>148.80000000000001</v>
      </c>
      <c r="CB401" s="41">
        <v>151.30000000000001</v>
      </c>
      <c r="CC401" s="41">
        <v>149.6</v>
      </c>
      <c r="CD401" s="41">
        <v>148.19999999999999</v>
      </c>
      <c r="CE401" s="41">
        <v>151.1</v>
      </c>
      <c r="CF401" s="41">
        <v>152</v>
      </c>
      <c r="CG401" s="41">
        <v>150.30000000000001</v>
      </c>
      <c r="CH401" s="41">
        <v>149.6</v>
      </c>
      <c r="CI401" s="41">
        <v>148.19999999999999</v>
      </c>
      <c r="CJ401" s="41">
        <v>149.9</v>
      </c>
      <c r="CK401" s="41">
        <v>150.30000000000001</v>
      </c>
      <c r="CL401" s="41">
        <v>150.9</v>
      </c>
    </row>
    <row r="402" spans="1:90" x14ac:dyDescent="0.25">
      <c r="A402" s="38" t="s">
        <v>2401</v>
      </c>
      <c r="B402" s="38" t="s">
        <v>2402</v>
      </c>
      <c r="C402" s="39">
        <v>1.6449999999999999E-2</v>
      </c>
      <c r="D402" s="41">
        <v>100</v>
      </c>
      <c r="E402" s="41">
        <v>100</v>
      </c>
      <c r="F402" s="41">
        <v>100</v>
      </c>
      <c r="G402" s="41">
        <v>105.1</v>
      </c>
      <c r="H402" s="41">
        <v>105.1</v>
      </c>
      <c r="I402" s="41">
        <v>105.1</v>
      </c>
      <c r="J402" s="41">
        <v>105.1</v>
      </c>
      <c r="K402" s="41">
        <v>105.1</v>
      </c>
      <c r="L402" s="41">
        <v>105.1</v>
      </c>
      <c r="M402" s="41">
        <v>105.1</v>
      </c>
      <c r="N402" s="41">
        <v>105.1</v>
      </c>
      <c r="O402" s="41">
        <v>105.1</v>
      </c>
      <c r="P402" s="41">
        <v>105.1</v>
      </c>
      <c r="Q402" s="41">
        <v>105.1</v>
      </c>
      <c r="R402" s="41">
        <v>112.3</v>
      </c>
      <c r="S402" s="41">
        <v>113.4</v>
      </c>
      <c r="T402" s="41">
        <v>113.4</v>
      </c>
      <c r="U402" s="41">
        <v>113.4</v>
      </c>
      <c r="V402" s="41">
        <v>113.5</v>
      </c>
      <c r="W402" s="41">
        <v>113.5</v>
      </c>
      <c r="X402" s="41">
        <v>113.5</v>
      </c>
      <c r="Y402" s="41">
        <v>113.5</v>
      </c>
      <c r="Z402" s="41">
        <v>113.5</v>
      </c>
      <c r="AA402" s="41">
        <v>113.5</v>
      </c>
      <c r="AB402" s="41">
        <v>115</v>
      </c>
      <c r="AC402" s="41">
        <v>115</v>
      </c>
      <c r="AD402" s="41">
        <v>115</v>
      </c>
      <c r="AE402" s="41">
        <v>116.1</v>
      </c>
      <c r="AF402" s="41">
        <v>116.1</v>
      </c>
      <c r="AG402" s="41">
        <v>116.1</v>
      </c>
      <c r="AH402" s="41">
        <v>116.1</v>
      </c>
      <c r="AI402" s="41">
        <v>116.1</v>
      </c>
      <c r="AJ402" s="41">
        <v>116.1</v>
      </c>
      <c r="AK402" s="41">
        <v>116.1</v>
      </c>
      <c r="AL402" s="41">
        <v>116.1</v>
      </c>
      <c r="AM402" s="41">
        <v>116.1</v>
      </c>
      <c r="AN402" s="41">
        <v>116.1</v>
      </c>
      <c r="AO402" s="41">
        <v>116.1</v>
      </c>
      <c r="AP402" s="41">
        <v>116.1</v>
      </c>
      <c r="AQ402" s="41">
        <v>116.1</v>
      </c>
      <c r="AR402" s="41">
        <v>115.9</v>
      </c>
      <c r="AS402" s="41">
        <v>115.9</v>
      </c>
      <c r="AT402" s="41">
        <v>115.9</v>
      </c>
      <c r="AU402" s="41">
        <v>115.9</v>
      </c>
      <c r="AV402" s="41">
        <v>115.9</v>
      </c>
      <c r="AW402" s="41">
        <v>115.9</v>
      </c>
      <c r="AX402" s="41">
        <v>115.9</v>
      </c>
      <c r="AY402" s="41">
        <v>115.5</v>
      </c>
      <c r="AZ402" s="41">
        <v>119.3</v>
      </c>
      <c r="BA402" s="41">
        <v>120.1</v>
      </c>
      <c r="BB402" s="41">
        <v>122.5</v>
      </c>
      <c r="BC402" s="41">
        <v>122.5</v>
      </c>
      <c r="BD402" s="41">
        <v>122.5</v>
      </c>
      <c r="BE402" s="41">
        <v>123.6</v>
      </c>
      <c r="BF402" s="41">
        <v>123.5</v>
      </c>
      <c r="BG402" s="41">
        <v>122.1</v>
      </c>
      <c r="BH402" s="41">
        <v>121.8</v>
      </c>
      <c r="BI402" s="41">
        <v>121.9</v>
      </c>
      <c r="BJ402" s="41">
        <v>115.6</v>
      </c>
      <c r="BK402" s="41">
        <v>114.1</v>
      </c>
      <c r="BL402" s="41">
        <v>116.2</v>
      </c>
      <c r="BM402" s="41">
        <v>118.8</v>
      </c>
      <c r="BN402" s="41">
        <v>123.8</v>
      </c>
      <c r="BO402" s="41">
        <v>125.2</v>
      </c>
      <c r="BP402" s="41">
        <v>124.2</v>
      </c>
      <c r="BQ402" s="41">
        <v>124.3</v>
      </c>
      <c r="BR402" s="41">
        <v>124.3</v>
      </c>
      <c r="BS402" s="41">
        <v>124.3</v>
      </c>
      <c r="BT402" s="41">
        <v>124.3</v>
      </c>
      <c r="BU402" s="41">
        <v>124.3</v>
      </c>
      <c r="BV402" s="41">
        <v>124.3</v>
      </c>
      <c r="BW402" s="41">
        <v>126</v>
      </c>
      <c r="BX402" s="41">
        <v>132.80000000000001</v>
      </c>
      <c r="BY402" s="41">
        <v>137.80000000000001</v>
      </c>
      <c r="BZ402" s="41">
        <v>137.1</v>
      </c>
      <c r="CA402" s="41">
        <v>136.6</v>
      </c>
      <c r="CB402" s="41">
        <v>137.69999999999999</v>
      </c>
      <c r="CC402" s="41">
        <v>136.30000000000001</v>
      </c>
      <c r="CD402" s="41">
        <v>135.9</v>
      </c>
      <c r="CE402" s="41">
        <v>136.1</v>
      </c>
      <c r="CF402" s="41">
        <v>136.19999999999999</v>
      </c>
      <c r="CG402" s="41">
        <v>137.30000000000001</v>
      </c>
      <c r="CH402" s="41">
        <v>136.4</v>
      </c>
      <c r="CI402" s="41">
        <v>135.5</v>
      </c>
      <c r="CJ402" s="41">
        <v>135.4</v>
      </c>
      <c r="CK402" s="41">
        <v>137.19999999999999</v>
      </c>
      <c r="CL402" s="41">
        <v>137.4</v>
      </c>
    </row>
    <row r="403" spans="1:90" x14ac:dyDescent="0.25">
      <c r="A403" s="38" t="s">
        <v>2403</v>
      </c>
      <c r="B403" s="38" t="s">
        <v>2404</v>
      </c>
      <c r="C403" s="39">
        <v>2.0670000000000001E-2</v>
      </c>
      <c r="D403" s="41">
        <v>100.1</v>
      </c>
      <c r="E403" s="41">
        <v>100.1</v>
      </c>
      <c r="F403" s="41">
        <v>101</v>
      </c>
      <c r="G403" s="41">
        <v>103.6</v>
      </c>
      <c r="H403" s="41">
        <v>103.6</v>
      </c>
      <c r="I403" s="41">
        <v>103.6</v>
      </c>
      <c r="J403" s="41">
        <v>103.6</v>
      </c>
      <c r="K403" s="41">
        <v>103.6</v>
      </c>
      <c r="L403" s="41">
        <v>103.6</v>
      </c>
      <c r="M403" s="41">
        <v>103.6</v>
      </c>
      <c r="N403" s="41">
        <v>103.6</v>
      </c>
      <c r="O403" s="41">
        <v>103.6</v>
      </c>
      <c r="P403" s="41">
        <v>103.6</v>
      </c>
      <c r="Q403" s="41">
        <v>103.6</v>
      </c>
      <c r="R403" s="41">
        <v>103.6</v>
      </c>
      <c r="S403" s="41">
        <v>91.3</v>
      </c>
      <c r="T403" s="41">
        <v>91.3</v>
      </c>
      <c r="U403" s="41">
        <v>91.3</v>
      </c>
      <c r="V403" s="41">
        <v>91.3</v>
      </c>
      <c r="W403" s="41">
        <v>91.3</v>
      </c>
      <c r="X403" s="41">
        <v>91.3</v>
      </c>
      <c r="Y403" s="41">
        <v>91.3</v>
      </c>
      <c r="Z403" s="41">
        <v>91.3</v>
      </c>
      <c r="AA403" s="41">
        <v>91.3</v>
      </c>
      <c r="AB403" s="41">
        <v>91.3</v>
      </c>
      <c r="AC403" s="41">
        <v>91.3</v>
      </c>
      <c r="AD403" s="41">
        <v>91.3</v>
      </c>
      <c r="AE403" s="41">
        <v>91.3</v>
      </c>
      <c r="AF403" s="41">
        <v>91.3</v>
      </c>
      <c r="AG403" s="41">
        <v>91.3</v>
      </c>
      <c r="AH403" s="41">
        <v>91.3</v>
      </c>
      <c r="AI403" s="41">
        <v>91.3</v>
      </c>
      <c r="AJ403" s="41">
        <v>91.3</v>
      </c>
      <c r="AK403" s="41">
        <v>91.1</v>
      </c>
      <c r="AL403" s="41">
        <v>91.1</v>
      </c>
      <c r="AM403" s="41">
        <v>91.1</v>
      </c>
      <c r="AN403" s="41">
        <v>91.1</v>
      </c>
      <c r="AO403" s="41">
        <v>91.1</v>
      </c>
      <c r="AP403" s="41">
        <v>91.1</v>
      </c>
      <c r="AQ403" s="41">
        <v>91.1</v>
      </c>
      <c r="AR403" s="41">
        <v>91.1</v>
      </c>
      <c r="AS403" s="41">
        <v>91.1</v>
      </c>
      <c r="AT403" s="41">
        <v>91.1</v>
      </c>
      <c r="AU403" s="41">
        <v>91.1</v>
      </c>
      <c r="AV403" s="41">
        <v>91.1</v>
      </c>
      <c r="AW403" s="41">
        <v>91.1</v>
      </c>
      <c r="AX403" s="41">
        <v>91.1</v>
      </c>
      <c r="AY403" s="41">
        <v>91.1</v>
      </c>
      <c r="AZ403" s="41">
        <v>91.1</v>
      </c>
      <c r="BA403" s="41">
        <v>92.3</v>
      </c>
      <c r="BB403" s="41">
        <v>93.5</v>
      </c>
      <c r="BC403" s="41">
        <v>93.5</v>
      </c>
      <c r="BD403" s="41">
        <v>93.5</v>
      </c>
      <c r="BE403" s="41">
        <v>93.5</v>
      </c>
      <c r="BF403" s="41">
        <v>93.5</v>
      </c>
      <c r="BG403" s="41">
        <v>93.5</v>
      </c>
      <c r="BH403" s="41">
        <v>95.5</v>
      </c>
      <c r="BI403" s="41">
        <v>95.5</v>
      </c>
      <c r="BJ403" s="41">
        <v>95.5</v>
      </c>
      <c r="BK403" s="41">
        <v>95.5</v>
      </c>
      <c r="BL403" s="41">
        <v>95.5</v>
      </c>
      <c r="BM403" s="41">
        <v>95.5</v>
      </c>
      <c r="BN403" s="41">
        <v>95.5</v>
      </c>
      <c r="BO403" s="41">
        <v>95</v>
      </c>
      <c r="BP403" s="41">
        <v>95</v>
      </c>
      <c r="BQ403" s="41">
        <v>95</v>
      </c>
      <c r="BR403" s="41">
        <v>95</v>
      </c>
      <c r="BS403" s="41">
        <v>95</v>
      </c>
      <c r="BT403" s="41">
        <v>95</v>
      </c>
      <c r="BU403" s="41">
        <v>95</v>
      </c>
      <c r="BV403" s="41">
        <v>95</v>
      </c>
      <c r="BW403" s="41">
        <v>95</v>
      </c>
      <c r="BX403" s="41">
        <v>95.6</v>
      </c>
      <c r="BY403" s="41">
        <v>95.6</v>
      </c>
      <c r="BZ403" s="41">
        <v>95.6</v>
      </c>
      <c r="CA403" s="41">
        <v>95.6</v>
      </c>
      <c r="CB403" s="41">
        <v>95.6</v>
      </c>
      <c r="CC403" s="41">
        <v>95.6</v>
      </c>
      <c r="CD403" s="41">
        <v>95.7</v>
      </c>
      <c r="CE403" s="41">
        <v>95.7</v>
      </c>
      <c r="CF403" s="41">
        <v>97.7</v>
      </c>
      <c r="CG403" s="41">
        <v>95.3</v>
      </c>
      <c r="CH403" s="41">
        <v>93.3</v>
      </c>
      <c r="CI403" s="41">
        <v>94</v>
      </c>
      <c r="CJ403" s="41">
        <v>94.8</v>
      </c>
      <c r="CK403" s="41">
        <v>94.9</v>
      </c>
      <c r="CL403" s="41">
        <v>94.9</v>
      </c>
    </row>
    <row r="404" spans="1:90" x14ac:dyDescent="0.25">
      <c r="A404" s="38" t="s">
        <v>2405</v>
      </c>
      <c r="B404" s="38" t="s">
        <v>2406</v>
      </c>
      <c r="C404" s="39">
        <v>1.3089999999999999E-2</v>
      </c>
      <c r="D404" s="41">
        <v>101</v>
      </c>
      <c r="E404" s="41">
        <v>101</v>
      </c>
      <c r="F404" s="41">
        <v>101</v>
      </c>
      <c r="G404" s="41">
        <v>102.2</v>
      </c>
      <c r="H404" s="41">
        <v>103.2</v>
      </c>
      <c r="I404" s="41">
        <v>103.2</v>
      </c>
      <c r="J404" s="41">
        <v>101.6</v>
      </c>
      <c r="K404" s="41">
        <v>99.5</v>
      </c>
      <c r="L404" s="41">
        <v>100</v>
      </c>
      <c r="M404" s="41">
        <v>100</v>
      </c>
      <c r="N404" s="41">
        <v>100</v>
      </c>
      <c r="O404" s="41">
        <v>99</v>
      </c>
      <c r="P404" s="41">
        <v>98.5</v>
      </c>
      <c r="Q404" s="41">
        <v>99.4</v>
      </c>
      <c r="R404" s="41">
        <v>100.3</v>
      </c>
      <c r="S404" s="41">
        <v>101.4</v>
      </c>
      <c r="T404" s="41">
        <v>101.4</v>
      </c>
      <c r="U404" s="41">
        <v>102.3</v>
      </c>
      <c r="V404" s="41">
        <v>103.1</v>
      </c>
      <c r="W404" s="41">
        <v>103.1</v>
      </c>
      <c r="X404" s="41">
        <v>103.1</v>
      </c>
      <c r="Y404" s="41">
        <v>103.1</v>
      </c>
      <c r="Z404" s="41">
        <v>103.1</v>
      </c>
      <c r="AA404" s="41">
        <v>103.1</v>
      </c>
      <c r="AB404" s="41">
        <v>103.1</v>
      </c>
      <c r="AC404" s="41">
        <v>103.1</v>
      </c>
      <c r="AD404" s="41">
        <v>113</v>
      </c>
      <c r="AE404" s="41">
        <v>113</v>
      </c>
      <c r="AF404" s="41">
        <v>113</v>
      </c>
      <c r="AG404" s="41">
        <v>113</v>
      </c>
      <c r="AH404" s="41">
        <v>113</v>
      </c>
      <c r="AI404" s="41">
        <v>114.1</v>
      </c>
      <c r="AJ404" s="41">
        <v>114.1</v>
      </c>
      <c r="AK404" s="41">
        <v>114.1</v>
      </c>
      <c r="AL404" s="41">
        <v>114.1</v>
      </c>
      <c r="AM404" s="41">
        <v>116.1</v>
      </c>
      <c r="AN404" s="41">
        <v>119.3</v>
      </c>
      <c r="AO404" s="41">
        <v>119.3</v>
      </c>
      <c r="AP404" s="41">
        <v>118.8</v>
      </c>
      <c r="AQ404" s="41">
        <v>118.8</v>
      </c>
      <c r="AR404" s="41">
        <v>118.8</v>
      </c>
      <c r="AS404" s="41">
        <v>118.5</v>
      </c>
      <c r="AT404" s="41">
        <v>121.2</v>
      </c>
      <c r="AU404" s="41">
        <v>120.3</v>
      </c>
      <c r="AV404" s="41">
        <v>120.1</v>
      </c>
      <c r="AW404" s="41">
        <v>120.1</v>
      </c>
      <c r="AX404" s="41">
        <v>120.1</v>
      </c>
      <c r="AY404" s="41">
        <v>119.3</v>
      </c>
      <c r="AZ404" s="41">
        <v>120.5</v>
      </c>
      <c r="BA404" s="41">
        <v>120.4</v>
      </c>
      <c r="BB404" s="41">
        <v>120.1</v>
      </c>
      <c r="BC404" s="41">
        <v>120.1</v>
      </c>
      <c r="BD404" s="41">
        <v>120.1</v>
      </c>
      <c r="BE404" s="41">
        <v>120.1</v>
      </c>
      <c r="BF404" s="41">
        <v>120.1</v>
      </c>
      <c r="BG404" s="41">
        <v>120.1</v>
      </c>
      <c r="BH404" s="41">
        <v>120.1</v>
      </c>
      <c r="BI404" s="41">
        <v>120.1</v>
      </c>
      <c r="BJ404" s="41">
        <v>120.1</v>
      </c>
      <c r="BK404" s="41">
        <v>120.1</v>
      </c>
      <c r="BL404" s="41">
        <v>120.1</v>
      </c>
      <c r="BM404" s="41">
        <v>120.1</v>
      </c>
      <c r="BN404" s="41">
        <v>120.1</v>
      </c>
      <c r="BO404" s="41">
        <v>120.7</v>
      </c>
      <c r="BP404" s="41">
        <v>120.7</v>
      </c>
      <c r="BQ404" s="41">
        <v>120.7</v>
      </c>
      <c r="BR404" s="41">
        <v>120.7</v>
      </c>
      <c r="BS404" s="41">
        <v>120.7</v>
      </c>
      <c r="BT404" s="41">
        <v>120.7</v>
      </c>
      <c r="BU404" s="41">
        <v>123.6</v>
      </c>
      <c r="BV404" s="41">
        <v>123.6</v>
      </c>
      <c r="BW404" s="41">
        <v>123.6</v>
      </c>
      <c r="BX404" s="41">
        <v>123.6</v>
      </c>
      <c r="BY404" s="41">
        <v>123.6</v>
      </c>
      <c r="BZ404" s="41">
        <v>123.7</v>
      </c>
      <c r="CA404" s="41">
        <v>124.8</v>
      </c>
      <c r="CB404" s="41">
        <v>124.8</v>
      </c>
      <c r="CC404" s="41">
        <v>124.8</v>
      </c>
      <c r="CD404" s="41">
        <v>124.8</v>
      </c>
      <c r="CE404" s="41">
        <v>124.8</v>
      </c>
      <c r="CF404" s="41">
        <v>126</v>
      </c>
      <c r="CG404" s="41">
        <v>126.4</v>
      </c>
      <c r="CH404" s="41">
        <v>126.5</v>
      </c>
      <c r="CI404" s="41">
        <v>126.5</v>
      </c>
      <c r="CJ404" s="41">
        <v>126.3</v>
      </c>
      <c r="CK404" s="41">
        <v>125.6</v>
      </c>
      <c r="CL404" s="41">
        <v>126.3</v>
      </c>
    </row>
    <row r="405" spans="1:90" x14ac:dyDescent="0.25">
      <c r="A405" s="38" t="s">
        <v>2407</v>
      </c>
      <c r="B405" s="38" t="s">
        <v>2408</v>
      </c>
      <c r="C405" s="39">
        <v>9.7800000000000005E-3</v>
      </c>
      <c r="D405" s="41">
        <v>102.5</v>
      </c>
      <c r="E405" s="41">
        <v>102.5</v>
      </c>
      <c r="F405" s="41">
        <v>102.5</v>
      </c>
      <c r="G405" s="41">
        <v>107.5</v>
      </c>
      <c r="H405" s="41">
        <v>111.6</v>
      </c>
      <c r="I405" s="41">
        <v>111.6</v>
      </c>
      <c r="J405" s="41">
        <v>115.3</v>
      </c>
      <c r="K405" s="41">
        <v>115.3</v>
      </c>
      <c r="L405" s="41">
        <v>115.3</v>
      </c>
      <c r="M405" s="41">
        <v>116</v>
      </c>
      <c r="N405" s="41">
        <v>116</v>
      </c>
      <c r="O405" s="41">
        <v>116</v>
      </c>
      <c r="P405" s="41">
        <v>117.6</v>
      </c>
      <c r="Q405" s="41">
        <v>117.6</v>
      </c>
      <c r="R405" s="41">
        <v>117.6</v>
      </c>
      <c r="S405" s="41">
        <v>121.5</v>
      </c>
      <c r="T405" s="41">
        <v>121.5</v>
      </c>
      <c r="U405" s="41">
        <v>121.5</v>
      </c>
      <c r="V405" s="41">
        <v>122.9</v>
      </c>
      <c r="W405" s="41">
        <v>122.9</v>
      </c>
      <c r="X405" s="41">
        <v>123.1</v>
      </c>
      <c r="Y405" s="41">
        <v>123.7</v>
      </c>
      <c r="Z405" s="41">
        <v>123.5</v>
      </c>
      <c r="AA405" s="41">
        <v>123.2</v>
      </c>
      <c r="AB405" s="41">
        <v>123.9</v>
      </c>
      <c r="AC405" s="41">
        <v>123.9</v>
      </c>
      <c r="AD405" s="41">
        <v>124.2</v>
      </c>
      <c r="AE405" s="41">
        <v>125.3</v>
      </c>
      <c r="AF405" s="41">
        <v>125.3</v>
      </c>
      <c r="AG405" s="41">
        <v>125.3</v>
      </c>
      <c r="AH405" s="41">
        <v>125.1</v>
      </c>
      <c r="AI405" s="41">
        <v>125.1</v>
      </c>
      <c r="AJ405" s="41">
        <v>125</v>
      </c>
      <c r="AK405" s="41">
        <v>131.80000000000001</v>
      </c>
      <c r="AL405" s="41">
        <v>131.80000000000001</v>
      </c>
      <c r="AM405" s="41">
        <v>131.80000000000001</v>
      </c>
      <c r="AN405" s="41">
        <v>126.4</v>
      </c>
      <c r="AO405" s="41">
        <v>126.2</v>
      </c>
      <c r="AP405" s="41">
        <v>126.4</v>
      </c>
      <c r="AQ405" s="41">
        <v>126.4</v>
      </c>
      <c r="AR405" s="41">
        <v>126.4</v>
      </c>
      <c r="AS405" s="41">
        <v>126.4</v>
      </c>
      <c r="AT405" s="41">
        <v>126.2</v>
      </c>
      <c r="AU405" s="41">
        <v>124.1</v>
      </c>
      <c r="AV405" s="41">
        <v>124.3</v>
      </c>
      <c r="AW405" s="41">
        <v>124.3</v>
      </c>
      <c r="AX405" s="41">
        <v>124.3</v>
      </c>
      <c r="AY405" s="41">
        <v>124.3</v>
      </c>
      <c r="AZ405" s="41">
        <v>125.4</v>
      </c>
      <c r="BA405" s="41">
        <v>125.4</v>
      </c>
      <c r="BB405" s="41">
        <v>125.4</v>
      </c>
      <c r="BC405" s="41">
        <v>125.4</v>
      </c>
      <c r="BD405" s="41">
        <v>125.4</v>
      </c>
      <c r="BE405" s="41">
        <v>125.4</v>
      </c>
      <c r="BF405" s="41">
        <v>125.4</v>
      </c>
      <c r="BG405" s="41">
        <v>125.4</v>
      </c>
      <c r="BH405" s="41">
        <v>125.4</v>
      </c>
      <c r="BI405" s="41">
        <v>125.4</v>
      </c>
      <c r="BJ405" s="41">
        <v>126.3</v>
      </c>
      <c r="BK405" s="41">
        <v>126.2</v>
      </c>
      <c r="BL405" s="41">
        <v>123.5</v>
      </c>
      <c r="BM405" s="41">
        <v>122.1</v>
      </c>
      <c r="BN405" s="41">
        <v>119.9</v>
      </c>
      <c r="BO405" s="41">
        <v>123.8</v>
      </c>
      <c r="BP405" s="41">
        <v>123.7</v>
      </c>
      <c r="BQ405" s="41">
        <v>123.7</v>
      </c>
      <c r="BR405" s="41">
        <v>124.2</v>
      </c>
      <c r="BS405" s="41">
        <v>129.6</v>
      </c>
      <c r="BT405" s="41">
        <v>131.30000000000001</v>
      </c>
      <c r="BU405" s="41">
        <v>130.9</v>
      </c>
      <c r="BV405" s="41">
        <v>130.9</v>
      </c>
      <c r="BW405" s="41">
        <v>131.30000000000001</v>
      </c>
      <c r="BX405" s="41">
        <v>131.19999999999999</v>
      </c>
      <c r="BY405" s="41">
        <v>144.30000000000001</v>
      </c>
      <c r="BZ405" s="41">
        <v>148.6</v>
      </c>
      <c r="CA405" s="41">
        <v>148.6</v>
      </c>
      <c r="CB405" s="41">
        <v>147.80000000000001</v>
      </c>
      <c r="CC405" s="41">
        <v>143.80000000000001</v>
      </c>
      <c r="CD405" s="41">
        <v>142.19999999999999</v>
      </c>
      <c r="CE405" s="41">
        <v>140.19999999999999</v>
      </c>
      <c r="CF405" s="41">
        <v>139.4</v>
      </c>
      <c r="CG405" s="41">
        <v>148.4</v>
      </c>
      <c r="CH405" s="41">
        <v>153</v>
      </c>
      <c r="CI405" s="41">
        <v>154.80000000000001</v>
      </c>
      <c r="CJ405" s="41">
        <v>156</v>
      </c>
      <c r="CK405" s="41">
        <v>154.1</v>
      </c>
      <c r="CL405" s="41">
        <v>153.5</v>
      </c>
    </row>
    <row r="406" spans="1:90" x14ac:dyDescent="0.25">
      <c r="A406" s="38" t="s">
        <v>2409</v>
      </c>
      <c r="B406" s="38" t="s">
        <v>2410</v>
      </c>
      <c r="C406" s="39">
        <v>4.2500000000000003E-3</v>
      </c>
      <c r="D406" s="41">
        <v>100.3</v>
      </c>
      <c r="E406" s="41">
        <v>100.3</v>
      </c>
      <c r="F406" s="41">
        <v>100.3</v>
      </c>
      <c r="G406" s="41">
        <v>100.9</v>
      </c>
      <c r="H406" s="41">
        <v>100.9</v>
      </c>
      <c r="I406" s="41">
        <v>100.9</v>
      </c>
      <c r="J406" s="41">
        <v>100.9</v>
      </c>
      <c r="K406" s="41">
        <v>100.9</v>
      </c>
      <c r="L406" s="41">
        <v>100.9</v>
      </c>
      <c r="M406" s="41">
        <v>100.9</v>
      </c>
      <c r="N406" s="41">
        <v>100.9</v>
      </c>
      <c r="O406" s="41">
        <v>100.9</v>
      </c>
      <c r="P406" s="41">
        <v>100.9</v>
      </c>
      <c r="Q406" s="41">
        <v>101.2</v>
      </c>
      <c r="R406" s="41">
        <v>101.5</v>
      </c>
      <c r="S406" s="41">
        <v>103.2</v>
      </c>
      <c r="T406" s="41">
        <v>103.2</v>
      </c>
      <c r="U406" s="41">
        <v>104.7</v>
      </c>
      <c r="V406" s="41">
        <v>106</v>
      </c>
      <c r="W406" s="41">
        <v>106</v>
      </c>
      <c r="X406" s="41">
        <v>106</v>
      </c>
      <c r="Y406" s="41">
        <v>106</v>
      </c>
      <c r="Z406" s="41">
        <v>106</v>
      </c>
      <c r="AA406" s="41">
        <v>107.5</v>
      </c>
      <c r="AB406" s="41">
        <v>107.5</v>
      </c>
      <c r="AC406" s="41">
        <v>107.5</v>
      </c>
      <c r="AD406" s="41">
        <v>107.5</v>
      </c>
      <c r="AE406" s="41">
        <v>109.5</v>
      </c>
      <c r="AF406" s="41">
        <v>109.5</v>
      </c>
      <c r="AG406" s="41">
        <v>109.5</v>
      </c>
      <c r="AH406" s="41">
        <v>109.9</v>
      </c>
      <c r="AI406" s="41">
        <v>110.4</v>
      </c>
      <c r="AJ406" s="41">
        <v>110.7</v>
      </c>
      <c r="AK406" s="41">
        <v>112.1</v>
      </c>
      <c r="AL406" s="41">
        <v>112.1</v>
      </c>
      <c r="AM406" s="41">
        <v>111.1</v>
      </c>
      <c r="AN406" s="41">
        <v>110.9</v>
      </c>
      <c r="AO406" s="41">
        <v>110.9</v>
      </c>
      <c r="AP406" s="41">
        <v>110.9</v>
      </c>
      <c r="AQ406" s="41">
        <v>111.9</v>
      </c>
      <c r="AR406" s="41">
        <v>111.9</v>
      </c>
      <c r="AS406" s="41">
        <v>111.9</v>
      </c>
      <c r="AT406" s="41">
        <v>113.4</v>
      </c>
      <c r="AU406" s="41">
        <v>113.4</v>
      </c>
      <c r="AV406" s="41">
        <v>113.4</v>
      </c>
      <c r="AW406" s="41">
        <v>113.4</v>
      </c>
      <c r="AX406" s="41">
        <v>113.4</v>
      </c>
      <c r="AY406" s="41">
        <v>113.4</v>
      </c>
      <c r="AZ406" s="41">
        <v>113.4</v>
      </c>
      <c r="BA406" s="41">
        <v>113.4</v>
      </c>
      <c r="BB406" s="41">
        <v>113.4</v>
      </c>
      <c r="BC406" s="41">
        <v>113.4</v>
      </c>
      <c r="BD406" s="41">
        <v>113.4</v>
      </c>
      <c r="BE406" s="41">
        <v>113.4</v>
      </c>
      <c r="BF406" s="41">
        <v>113.4</v>
      </c>
      <c r="BG406" s="41">
        <v>113.4</v>
      </c>
      <c r="BH406" s="41">
        <v>114.4</v>
      </c>
      <c r="BI406" s="41">
        <v>114.4</v>
      </c>
      <c r="BJ406" s="41">
        <v>114.4</v>
      </c>
      <c r="BK406" s="41">
        <v>114.4</v>
      </c>
      <c r="BL406" s="41">
        <v>118.8</v>
      </c>
      <c r="BM406" s="41">
        <v>118.8</v>
      </c>
      <c r="BN406" s="41">
        <v>121.1</v>
      </c>
      <c r="BO406" s="41">
        <v>124.8</v>
      </c>
      <c r="BP406" s="41">
        <v>120.5</v>
      </c>
      <c r="BQ406" s="41">
        <v>123.3</v>
      </c>
      <c r="BR406" s="41">
        <v>123.3</v>
      </c>
      <c r="BS406" s="41">
        <v>126.1</v>
      </c>
      <c r="BT406" s="41">
        <v>126.1</v>
      </c>
      <c r="BU406" s="41">
        <v>126.1</v>
      </c>
      <c r="BV406" s="41">
        <v>127</v>
      </c>
      <c r="BW406" s="41">
        <v>127</v>
      </c>
      <c r="BX406" s="41">
        <v>133</v>
      </c>
      <c r="BY406" s="41">
        <v>133.80000000000001</v>
      </c>
      <c r="BZ406" s="41">
        <v>133.69999999999999</v>
      </c>
      <c r="CA406" s="41">
        <v>137.6</v>
      </c>
      <c r="CB406" s="41">
        <v>140.5</v>
      </c>
      <c r="CC406" s="41">
        <v>140.80000000000001</v>
      </c>
      <c r="CD406" s="41">
        <v>141.69999999999999</v>
      </c>
      <c r="CE406" s="41">
        <v>141.69999999999999</v>
      </c>
      <c r="CF406" s="41">
        <v>141.69999999999999</v>
      </c>
      <c r="CG406" s="41">
        <v>142.80000000000001</v>
      </c>
      <c r="CH406" s="41">
        <v>146.19999999999999</v>
      </c>
      <c r="CI406" s="41">
        <v>150.30000000000001</v>
      </c>
      <c r="CJ406" s="41">
        <v>150.80000000000001</v>
      </c>
      <c r="CK406" s="41">
        <v>151.5</v>
      </c>
      <c r="CL406" s="41">
        <v>151.5</v>
      </c>
    </row>
    <row r="407" spans="1:90" x14ac:dyDescent="0.25">
      <c r="A407" s="38" t="s">
        <v>2411</v>
      </c>
      <c r="B407" s="38" t="s">
        <v>2412</v>
      </c>
      <c r="C407" s="39">
        <v>7.5230000000000005E-2</v>
      </c>
      <c r="D407" s="41">
        <v>101.2</v>
      </c>
      <c r="E407" s="41">
        <v>101</v>
      </c>
      <c r="F407" s="41">
        <v>101.3</v>
      </c>
      <c r="G407" s="41">
        <v>101.5</v>
      </c>
      <c r="H407" s="41">
        <v>101.6</v>
      </c>
      <c r="I407" s="41">
        <v>101.4</v>
      </c>
      <c r="J407" s="41">
        <v>101.3</v>
      </c>
      <c r="K407" s="41">
        <v>101.2</v>
      </c>
      <c r="L407" s="41">
        <v>101.8</v>
      </c>
      <c r="M407" s="41">
        <v>102.3</v>
      </c>
      <c r="N407" s="41">
        <v>101.8</v>
      </c>
      <c r="O407" s="41">
        <v>102</v>
      </c>
      <c r="P407" s="41">
        <v>103.3</v>
      </c>
      <c r="Q407" s="41">
        <v>104.2</v>
      </c>
      <c r="R407" s="41">
        <v>104.5</v>
      </c>
      <c r="S407" s="41">
        <v>113.5</v>
      </c>
      <c r="T407" s="41">
        <v>114.8</v>
      </c>
      <c r="U407" s="41">
        <v>115.5</v>
      </c>
      <c r="V407" s="41">
        <v>114.8</v>
      </c>
      <c r="W407" s="41">
        <v>114.2</v>
      </c>
      <c r="X407" s="41">
        <v>113.6</v>
      </c>
      <c r="Y407" s="41">
        <v>113.3</v>
      </c>
      <c r="Z407" s="41">
        <v>113.4</v>
      </c>
      <c r="AA407" s="41">
        <v>113.1</v>
      </c>
      <c r="AB407" s="41">
        <v>115.3</v>
      </c>
      <c r="AC407" s="41">
        <v>115.5</v>
      </c>
      <c r="AD407" s="41">
        <v>115.4</v>
      </c>
      <c r="AE407" s="41">
        <v>121</v>
      </c>
      <c r="AF407" s="41">
        <v>120.3</v>
      </c>
      <c r="AG407" s="41">
        <v>120.3</v>
      </c>
      <c r="AH407" s="41">
        <v>120.1</v>
      </c>
      <c r="AI407" s="41">
        <v>120.1</v>
      </c>
      <c r="AJ407" s="41">
        <v>120.1</v>
      </c>
      <c r="AK407" s="41">
        <v>120.5</v>
      </c>
      <c r="AL407" s="41">
        <v>121</v>
      </c>
      <c r="AM407" s="41">
        <v>120.5</v>
      </c>
      <c r="AN407" s="41">
        <v>119</v>
      </c>
      <c r="AO407" s="41">
        <v>119.3</v>
      </c>
      <c r="AP407" s="41">
        <v>119.2</v>
      </c>
      <c r="AQ407" s="41">
        <v>121.1</v>
      </c>
      <c r="AR407" s="41">
        <v>122.2</v>
      </c>
      <c r="AS407" s="41">
        <v>122.2</v>
      </c>
      <c r="AT407" s="41">
        <v>123.2</v>
      </c>
      <c r="AU407" s="41">
        <v>124.5</v>
      </c>
      <c r="AV407" s="41">
        <v>123.4</v>
      </c>
      <c r="AW407" s="41">
        <v>121.4</v>
      </c>
      <c r="AX407" s="41">
        <v>121.4</v>
      </c>
      <c r="AY407" s="41">
        <v>122.5</v>
      </c>
      <c r="AZ407" s="41">
        <v>122.8</v>
      </c>
      <c r="BA407" s="41">
        <v>123</v>
      </c>
      <c r="BB407" s="41">
        <v>119</v>
      </c>
      <c r="BC407" s="41">
        <v>123.1</v>
      </c>
      <c r="BD407" s="41">
        <v>121.7</v>
      </c>
      <c r="BE407" s="41">
        <v>119.5</v>
      </c>
      <c r="BF407" s="41">
        <v>124.5</v>
      </c>
      <c r="BG407" s="41">
        <v>124.9</v>
      </c>
      <c r="BH407" s="41">
        <v>125.9</v>
      </c>
      <c r="BI407" s="41">
        <v>124.9</v>
      </c>
      <c r="BJ407" s="41">
        <v>125.1</v>
      </c>
      <c r="BK407" s="41">
        <v>128</v>
      </c>
      <c r="BL407" s="41">
        <v>128.1</v>
      </c>
      <c r="BM407" s="41">
        <v>132.80000000000001</v>
      </c>
      <c r="BN407" s="41">
        <v>136.9</v>
      </c>
      <c r="BO407" s="41">
        <v>144.9</v>
      </c>
      <c r="BP407" s="41">
        <v>142.69999999999999</v>
      </c>
      <c r="BQ407" s="41">
        <v>144.80000000000001</v>
      </c>
      <c r="BR407" s="41">
        <v>151.5</v>
      </c>
      <c r="BS407" s="41">
        <v>148.19999999999999</v>
      </c>
      <c r="BT407" s="41">
        <v>146.1</v>
      </c>
      <c r="BU407" s="41">
        <v>150.5</v>
      </c>
      <c r="BV407" s="41">
        <v>155.80000000000001</v>
      </c>
      <c r="BW407" s="41">
        <v>157</v>
      </c>
      <c r="BX407" s="41">
        <v>168.4</v>
      </c>
      <c r="BY407" s="41">
        <v>178.3</v>
      </c>
      <c r="BZ407" s="41">
        <v>175.3</v>
      </c>
      <c r="CA407" s="41">
        <v>177.1</v>
      </c>
      <c r="CB407" s="41">
        <v>175.7</v>
      </c>
      <c r="CC407" s="41">
        <v>174</v>
      </c>
      <c r="CD407" s="41">
        <v>171.6</v>
      </c>
      <c r="CE407" s="41">
        <v>169.4</v>
      </c>
      <c r="CF407" s="41">
        <v>171.4</v>
      </c>
      <c r="CG407" s="41">
        <v>172.8</v>
      </c>
      <c r="CH407" s="41">
        <v>168.5</v>
      </c>
      <c r="CI407" s="41">
        <v>166.8</v>
      </c>
      <c r="CJ407" s="41">
        <v>168.1</v>
      </c>
      <c r="CK407" s="41">
        <v>167.4</v>
      </c>
      <c r="CL407" s="41">
        <v>167.6</v>
      </c>
    </row>
    <row r="408" spans="1:90" x14ac:dyDescent="0.25">
      <c r="A408" s="38" t="s">
        <v>2413</v>
      </c>
      <c r="B408" s="38" t="s">
        <v>2414</v>
      </c>
      <c r="C408" s="39">
        <v>12.0177</v>
      </c>
      <c r="D408" s="41">
        <v>101.3</v>
      </c>
      <c r="E408" s="41">
        <v>101.5</v>
      </c>
      <c r="F408" s="41">
        <v>101.9</v>
      </c>
      <c r="G408" s="41">
        <v>103.6</v>
      </c>
      <c r="H408" s="41">
        <v>103.4</v>
      </c>
      <c r="I408" s="41">
        <v>103.1</v>
      </c>
      <c r="J408" s="41">
        <v>103.4</v>
      </c>
      <c r="K408" s="41">
        <v>103.5</v>
      </c>
      <c r="L408" s="41">
        <v>103.7</v>
      </c>
      <c r="M408" s="41">
        <v>103.6</v>
      </c>
      <c r="N408" s="41">
        <v>103.9</v>
      </c>
      <c r="O408" s="41">
        <v>103.7</v>
      </c>
      <c r="P408" s="41">
        <v>104.3</v>
      </c>
      <c r="Q408" s="41">
        <v>104.5</v>
      </c>
      <c r="R408" s="41">
        <v>104.8</v>
      </c>
      <c r="S408" s="41">
        <v>106.7</v>
      </c>
      <c r="T408" s="41">
        <v>107.2</v>
      </c>
      <c r="U408" s="41">
        <v>107.8</v>
      </c>
      <c r="V408" s="41">
        <v>108.3</v>
      </c>
      <c r="W408" s="41">
        <v>108.8</v>
      </c>
      <c r="X408" s="41">
        <v>109.6</v>
      </c>
      <c r="Y408" s="41">
        <v>109.5</v>
      </c>
      <c r="Z408" s="41">
        <v>109.5</v>
      </c>
      <c r="AA408" s="41">
        <v>109.6</v>
      </c>
      <c r="AB408" s="41">
        <v>110.1</v>
      </c>
      <c r="AC408" s="41">
        <v>110</v>
      </c>
      <c r="AD408" s="41">
        <v>110.2</v>
      </c>
      <c r="AE408" s="41">
        <v>110.9</v>
      </c>
      <c r="AF408" s="41">
        <v>111</v>
      </c>
      <c r="AG408" s="41">
        <v>111.5</v>
      </c>
      <c r="AH408" s="41">
        <v>111.9</v>
      </c>
      <c r="AI408" s="41">
        <v>112</v>
      </c>
      <c r="AJ408" s="41">
        <v>112.1</v>
      </c>
      <c r="AK408" s="41">
        <v>112.8</v>
      </c>
      <c r="AL408" s="41">
        <v>112.9</v>
      </c>
      <c r="AM408" s="41">
        <v>113.7</v>
      </c>
      <c r="AN408" s="41">
        <v>114.8</v>
      </c>
      <c r="AO408" s="41">
        <v>114.9</v>
      </c>
      <c r="AP408" s="41">
        <v>115.5</v>
      </c>
      <c r="AQ408" s="41">
        <v>116.6</v>
      </c>
      <c r="AR408" s="41">
        <v>117.9</v>
      </c>
      <c r="AS408" s="41">
        <v>118.9</v>
      </c>
      <c r="AT408" s="41">
        <v>119.4</v>
      </c>
      <c r="AU408" s="41">
        <v>120.6</v>
      </c>
      <c r="AV408" s="41">
        <v>120</v>
      </c>
      <c r="AW408" s="41">
        <v>119.7</v>
      </c>
      <c r="AX408" s="41">
        <v>118.3</v>
      </c>
      <c r="AY408" s="41">
        <v>116.6</v>
      </c>
      <c r="AZ408" s="41">
        <v>116.4</v>
      </c>
      <c r="BA408" s="41">
        <v>116.3</v>
      </c>
      <c r="BB408" s="41">
        <v>116.1</v>
      </c>
      <c r="BC408" s="41">
        <v>116.2</v>
      </c>
      <c r="BD408" s="41">
        <v>116.5</v>
      </c>
      <c r="BE408" s="41">
        <v>116.3</v>
      </c>
      <c r="BF408" s="41">
        <v>117</v>
      </c>
      <c r="BG408" s="41">
        <v>117.5</v>
      </c>
      <c r="BH408" s="41">
        <v>117.4</v>
      </c>
      <c r="BI408" s="41">
        <v>117.2</v>
      </c>
      <c r="BJ408" s="41">
        <v>117.2</v>
      </c>
      <c r="BK408" s="41">
        <v>118.3</v>
      </c>
      <c r="BL408" s="41">
        <v>119.3</v>
      </c>
      <c r="BM408" s="41">
        <v>119.8</v>
      </c>
      <c r="BN408" s="41">
        <v>120.4</v>
      </c>
      <c r="BO408" s="41">
        <v>122.6</v>
      </c>
      <c r="BP408" s="41">
        <v>122.6</v>
      </c>
      <c r="BQ408" s="41">
        <v>122.4</v>
      </c>
      <c r="BR408" s="41">
        <v>122.1</v>
      </c>
      <c r="BS408" s="41">
        <v>122.6</v>
      </c>
      <c r="BT408" s="41">
        <v>122.8</v>
      </c>
      <c r="BU408" s="41">
        <v>123</v>
      </c>
      <c r="BV408" s="41">
        <v>123.3</v>
      </c>
      <c r="BW408" s="41">
        <v>124.2</v>
      </c>
      <c r="BX408" s="41">
        <v>125.9</v>
      </c>
      <c r="BY408" s="41">
        <v>127.7</v>
      </c>
      <c r="BZ408" s="41">
        <v>129.30000000000001</v>
      </c>
      <c r="CA408" s="41">
        <v>131</v>
      </c>
      <c r="CB408" s="41">
        <v>131.80000000000001</v>
      </c>
      <c r="CC408" s="41">
        <v>132.19999999999999</v>
      </c>
      <c r="CD408" s="41">
        <v>132.69999999999999</v>
      </c>
      <c r="CE408" s="41">
        <v>133</v>
      </c>
      <c r="CF408" s="41">
        <v>133.80000000000001</v>
      </c>
      <c r="CG408" s="41">
        <v>135.19999999999999</v>
      </c>
      <c r="CH408" s="41">
        <v>135.6</v>
      </c>
      <c r="CI408" s="41">
        <v>136.5</v>
      </c>
      <c r="CJ408" s="41">
        <v>137.80000000000001</v>
      </c>
      <c r="CK408" s="41">
        <v>137.9</v>
      </c>
      <c r="CL408" s="41">
        <v>139.19999999999999</v>
      </c>
    </row>
    <row r="409" spans="1:90" x14ac:dyDescent="0.25">
      <c r="A409" s="38" t="s">
        <v>2415</v>
      </c>
      <c r="B409" s="38" t="s">
        <v>2416</v>
      </c>
      <c r="C409" s="39">
        <v>1.1873400000000001</v>
      </c>
      <c r="D409" s="41">
        <v>102.7</v>
      </c>
      <c r="E409" s="41">
        <v>103.3</v>
      </c>
      <c r="F409" s="41">
        <v>103.8</v>
      </c>
      <c r="G409" s="41">
        <v>106.8</v>
      </c>
      <c r="H409" s="41">
        <v>106.6</v>
      </c>
      <c r="I409" s="41">
        <v>106.8</v>
      </c>
      <c r="J409" s="41">
        <v>107</v>
      </c>
      <c r="K409" s="41">
        <v>106.7</v>
      </c>
      <c r="L409" s="41">
        <v>106.4</v>
      </c>
      <c r="M409" s="41">
        <v>106.2</v>
      </c>
      <c r="N409" s="41">
        <v>106.4</v>
      </c>
      <c r="O409" s="41">
        <v>106.1</v>
      </c>
      <c r="P409" s="41">
        <v>106.3</v>
      </c>
      <c r="Q409" s="41">
        <v>106.1</v>
      </c>
      <c r="R409" s="41">
        <v>105.8</v>
      </c>
      <c r="S409" s="41">
        <v>108.2</v>
      </c>
      <c r="T409" s="41">
        <v>108.5</v>
      </c>
      <c r="U409" s="41">
        <v>109</v>
      </c>
      <c r="V409" s="41">
        <v>108</v>
      </c>
      <c r="W409" s="41">
        <v>109</v>
      </c>
      <c r="X409" s="41">
        <v>109.8</v>
      </c>
      <c r="Y409" s="41">
        <v>109.6</v>
      </c>
      <c r="Z409" s="41">
        <v>110.1</v>
      </c>
      <c r="AA409" s="41">
        <v>110.6</v>
      </c>
      <c r="AB409" s="41">
        <v>109.8</v>
      </c>
      <c r="AC409" s="41">
        <v>110.6</v>
      </c>
      <c r="AD409" s="41">
        <v>110.5</v>
      </c>
      <c r="AE409" s="41">
        <v>111.9</v>
      </c>
      <c r="AF409" s="41">
        <v>112.1</v>
      </c>
      <c r="AG409" s="41">
        <v>113</v>
      </c>
      <c r="AH409" s="41">
        <v>114.6</v>
      </c>
      <c r="AI409" s="41">
        <v>116</v>
      </c>
      <c r="AJ409" s="41">
        <v>116.9</v>
      </c>
      <c r="AK409" s="41">
        <v>118.8</v>
      </c>
      <c r="AL409" s="41">
        <v>119</v>
      </c>
      <c r="AM409" s="41">
        <v>120</v>
      </c>
      <c r="AN409" s="41">
        <v>119.9</v>
      </c>
      <c r="AO409" s="41">
        <v>120.9</v>
      </c>
      <c r="AP409" s="41">
        <v>121.8</v>
      </c>
      <c r="AQ409" s="41">
        <v>123.4</v>
      </c>
      <c r="AR409" s="41">
        <v>124.6</v>
      </c>
      <c r="AS409" s="41">
        <v>124.9</v>
      </c>
      <c r="AT409" s="41">
        <v>125.5</v>
      </c>
      <c r="AU409" s="41">
        <v>126.9</v>
      </c>
      <c r="AV409" s="41">
        <v>126.8</v>
      </c>
      <c r="AW409" s="41">
        <v>127.7</v>
      </c>
      <c r="AX409" s="41">
        <v>127.7</v>
      </c>
      <c r="AY409" s="41">
        <v>126.1</v>
      </c>
      <c r="AZ409" s="41">
        <v>127.3</v>
      </c>
      <c r="BA409" s="41">
        <v>127.6</v>
      </c>
      <c r="BB409" s="41">
        <v>125.8</v>
      </c>
      <c r="BC409" s="41">
        <v>126.3</v>
      </c>
      <c r="BD409" s="41">
        <v>125.5</v>
      </c>
      <c r="BE409" s="41">
        <v>125.5</v>
      </c>
      <c r="BF409" s="41">
        <v>124.9</v>
      </c>
      <c r="BG409" s="41">
        <v>123.8</v>
      </c>
      <c r="BH409" s="41">
        <v>125.4</v>
      </c>
      <c r="BI409" s="41">
        <v>124.3</v>
      </c>
      <c r="BJ409" s="41">
        <v>124.6</v>
      </c>
      <c r="BK409" s="41">
        <v>125</v>
      </c>
      <c r="BL409" s="41">
        <v>124.7</v>
      </c>
      <c r="BM409" s="41">
        <v>124.9</v>
      </c>
      <c r="BN409" s="41">
        <v>125.1</v>
      </c>
      <c r="BO409" s="41">
        <v>124.9</v>
      </c>
      <c r="BP409" s="41">
        <v>125.2</v>
      </c>
      <c r="BQ409" s="41">
        <v>125.8</v>
      </c>
      <c r="BR409" s="41">
        <v>125.3</v>
      </c>
      <c r="BS409" s="41">
        <v>125</v>
      </c>
      <c r="BT409" s="41">
        <v>124.9</v>
      </c>
      <c r="BU409" s="41">
        <v>125.8</v>
      </c>
      <c r="BV409" s="41">
        <v>125.5</v>
      </c>
      <c r="BW409" s="41">
        <v>126.8</v>
      </c>
      <c r="BX409" s="41">
        <v>127.4</v>
      </c>
      <c r="BY409" s="41">
        <v>128.30000000000001</v>
      </c>
      <c r="BZ409" s="41">
        <v>130.19999999999999</v>
      </c>
      <c r="CA409" s="41">
        <v>132.80000000000001</v>
      </c>
      <c r="CB409" s="41">
        <v>135.19999999999999</v>
      </c>
      <c r="CC409" s="41">
        <v>137.19999999999999</v>
      </c>
      <c r="CD409" s="41">
        <v>138.6</v>
      </c>
      <c r="CE409" s="41">
        <v>137.9</v>
      </c>
      <c r="CF409" s="41">
        <v>137.19999999999999</v>
      </c>
      <c r="CG409" s="41">
        <v>137.9</v>
      </c>
      <c r="CH409" s="41">
        <v>139.19999999999999</v>
      </c>
      <c r="CI409" s="41">
        <v>139.5</v>
      </c>
      <c r="CJ409" s="41">
        <v>140.9</v>
      </c>
      <c r="CK409" s="41">
        <v>141.5</v>
      </c>
      <c r="CL409" s="41">
        <v>141</v>
      </c>
    </row>
    <row r="410" spans="1:90" x14ac:dyDescent="0.25">
      <c r="A410" s="38" t="s">
        <v>2417</v>
      </c>
      <c r="B410" s="38" t="s">
        <v>2418</v>
      </c>
      <c r="C410" s="39">
        <v>9.9589999999999998E-2</v>
      </c>
      <c r="D410" s="41">
        <v>101.3</v>
      </c>
      <c r="E410" s="41">
        <v>102</v>
      </c>
      <c r="F410" s="41">
        <v>102</v>
      </c>
      <c r="G410" s="41">
        <v>103.2</v>
      </c>
      <c r="H410" s="41">
        <v>103.2</v>
      </c>
      <c r="I410" s="41">
        <v>103.2</v>
      </c>
      <c r="J410" s="41">
        <v>103.8</v>
      </c>
      <c r="K410" s="41">
        <v>103.8</v>
      </c>
      <c r="L410" s="41">
        <v>103.7</v>
      </c>
      <c r="M410" s="41">
        <v>103.4</v>
      </c>
      <c r="N410" s="41">
        <v>103.2</v>
      </c>
      <c r="O410" s="41">
        <v>103.7</v>
      </c>
      <c r="P410" s="41">
        <v>106.5</v>
      </c>
      <c r="Q410" s="41">
        <v>106.5</v>
      </c>
      <c r="R410" s="41">
        <v>106.5</v>
      </c>
      <c r="S410" s="41">
        <v>115.7</v>
      </c>
      <c r="T410" s="41">
        <v>116.1</v>
      </c>
      <c r="U410" s="41">
        <v>116.1</v>
      </c>
      <c r="V410" s="41">
        <v>116.7</v>
      </c>
      <c r="W410" s="41">
        <v>116.7</v>
      </c>
      <c r="X410" s="41">
        <v>116.9</v>
      </c>
      <c r="Y410" s="41">
        <v>120.1</v>
      </c>
      <c r="Z410" s="41">
        <v>120.1</v>
      </c>
      <c r="AA410" s="41">
        <v>120.5</v>
      </c>
      <c r="AB410" s="41">
        <v>120.5</v>
      </c>
      <c r="AC410" s="41">
        <v>121.4</v>
      </c>
      <c r="AD410" s="41">
        <v>121.5</v>
      </c>
      <c r="AE410" s="41">
        <v>122.7</v>
      </c>
      <c r="AF410" s="41">
        <v>122.7</v>
      </c>
      <c r="AG410" s="41">
        <v>122.7</v>
      </c>
      <c r="AH410" s="41">
        <v>123.8</v>
      </c>
      <c r="AI410" s="41">
        <v>123.8</v>
      </c>
      <c r="AJ410" s="41">
        <v>124.6</v>
      </c>
      <c r="AK410" s="41">
        <v>125.5</v>
      </c>
      <c r="AL410" s="41">
        <v>125.5</v>
      </c>
      <c r="AM410" s="41">
        <v>126.7</v>
      </c>
      <c r="AN410" s="41">
        <v>128.6</v>
      </c>
      <c r="AO410" s="41">
        <v>128.6</v>
      </c>
      <c r="AP410" s="41">
        <v>128.6</v>
      </c>
      <c r="AQ410" s="41">
        <v>132.19999999999999</v>
      </c>
      <c r="AR410" s="41">
        <v>132.19999999999999</v>
      </c>
      <c r="AS410" s="41">
        <v>132.19999999999999</v>
      </c>
      <c r="AT410" s="41">
        <v>132.19999999999999</v>
      </c>
      <c r="AU410" s="41">
        <v>135.6</v>
      </c>
      <c r="AV410" s="41">
        <v>135.6</v>
      </c>
      <c r="AW410" s="41">
        <v>135.6</v>
      </c>
      <c r="AX410" s="41">
        <v>135.6</v>
      </c>
      <c r="AY410" s="41">
        <v>135.6</v>
      </c>
      <c r="AZ410" s="41">
        <v>131.9</v>
      </c>
      <c r="BA410" s="41">
        <v>131</v>
      </c>
      <c r="BB410" s="41">
        <v>129.5</v>
      </c>
      <c r="BC410" s="41">
        <v>132.69999999999999</v>
      </c>
      <c r="BD410" s="41">
        <v>132.30000000000001</v>
      </c>
      <c r="BE410" s="41">
        <v>133.69999999999999</v>
      </c>
      <c r="BF410" s="41">
        <v>133.5</v>
      </c>
      <c r="BG410" s="41">
        <v>132.9</v>
      </c>
      <c r="BH410" s="41">
        <v>132.9</v>
      </c>
      <c r="BI410" s="41">
        <v>134.69999999999999</v>
      </c>
      <c r="BJ410" s="41">
        <v>135.5</v>
      </c>
      <c r="BK410" s="41">
        <v>135.5</v>
      </c>
      <c r="BL410" s="41">
        <v>135.80000000000001</v>
      </c>
      <c r="BM410" s="41">
        <v>135.19999999999999</v>
      </c>
      <c r="BN410" s="41">
        <v>138.4</v>
      </c>
      <c r="BO410" s="41">
        <v>138.69999999999999</v>
      </c>
      <c r="BP410" s="41">
        <v>139.4</v>
      </c>
      <c r="BQ410" s="41">
        <v>139.4</v>
      </c>
      <c r="BR410" s="41">
        <v>139.4</v>
      </c>
      <c r="BS410" s="41">
        <v>139.4</v>
      </c>
      <c r="BT410" s="41">
        <v>139.4</v>
      </c>
      <c r="BU410" s="41">
        <v>139.4</v>
      </c>
      <c r="BV410" s="41">
        <v>139.4</v>
      </c>
      <c r="BW410" s="41">
        <v>139.4</v>
      </c>
      <c r="BX410" s="41">
        <v>140.30000000000001</v>
      </c>
      <c r="BY410" s="41">
        <v>140.6</v>
      </c>
      <c r="BZ410" s="41">
        <v>140.80000000000001</v>
      </c>
      <c r="CA410" s="41">
        <v>141.4</v>
      </c>
      <c r="CB410" s="41">
        <v>141.4</v>
      </c>
      <c r="CC410" s="41">
        <v>144.5</v>
      </c>
      <c r="CD410" s="41">
        <v>145.19999999999999</v>
      </c>
      <c r="CE410" s="41">
        <v>145.19999999999999</v>
      </c>
      <c r="CF410" s="41">
        <v>143.4</v>
      </c>
      <c r="CG410" s="41">
        <v>143.4</v>
      </c>
      <c r="CH410" s="41">
        <v>147.19999999999999</v>
      </c>
      <c r="CI410" s="41">
        <v>149.1</v>
      </c>
      <c r="CJ410" s="41">
        <v>149.1</v>
      </c>
      <c r="CK410" s="41">
        <v>149.1</v>
      </c>
      <c r="CL410" s="41">
        <v>149.19999999999999</v>
      </c>
    </row>
    <row r="411" spans="1:90" x14ac:dyDescent="0.25">
      <c r="A411" s="38" t="s">
        <v>2419</v>
      </c>
      <c r="B411" s="38" t="s">
        <v>2420</v>
      </c>
      <c r="C411" s="39">
        <v>0.17510000000000001</v>
      </c>
      <c r="D411" s="41">
        <v>105.2</v>
      </c>
      <c r="E411" s="41">
        <v>105.1</v>
      </c>
      <c r="F411" s="41">
        <v>104.5</v>
      </c>
      <c r="G411" s="41">
        <v>106.1</v>
      </c>
      <c r="H411" s="41">
        <v>105.5</v>
      </c>
      <c r="I411" s="41">
        <v>105</v>
      </c>
      <c r="J411" s="41">
        <v>104.1</v>
      </c>
      <c r="K411" s="41">
        <v>101.9</v>
      </c>
      <c r="L411" s="41">
        <v>102.6</v>
      </c>
      <c r="M411" s="41">
        <v>103.8</v>
      </c>
      <c r="N411" s="41">
        <v>103.4</v>
      </c>
      <c r="O411" s="41">
        <v>105.9</v>
      </c>
      <c r="P411" s="41">
        <v>102.8</v>
      </c>
      <c r="Q411" s="41">
        <v>100.3</v>
      </c>
      <c r="R411" s="41">
        <v>97.2</v>
      </c>
      <c r="S411" s="41">
        <v>96.9</v>
      </c>
      <c r="T411" s="41">
        <v>96.7</v>
      </c>
      <c r="U411" s="41">
        <v>96.5</v>
      </c>
      <c r="V411" s="41">
        <v>92.5</v>
      </c>
      <c r="W411" s="41">
        <v>92.6</v>
      </c>
      <c r="X411" s="41">
        <v>93.9</v>
      </c>
      <c r="Y411" s="41">
        <v>94.2</v>
      </c>
      <c r="Z411" s="41">
        <v>94.9</v>
      </c>
      <c r="AA411" s="41">
        <v>93.7</v>
      </c>
      <c r="AB411" s="41">
        <v>93.6</v>
      </c>
      <c r="AC411" s="41">
        <v>93.6</v>
      </c>
      <c r="AD411" s="41">
        <v>94.3</v>
      </c>
      <c r="AE411" s="41">
        <v>100.3</v>
      </c>
      <c r="AF411" s="41">
        <v>101.9</v>
      </c>
      <c r="AG411" s="41">
        <v>104.2</v>
      </c>
      <c r="AH411" s="41">
        <v>108.5</v>
      </c>
      <c r="AI411" s="41">
        <v>113.2</v>
      </c>
      <c r="AJ411" s="41">
        <v>117.2</v>
      </c>
      <c r="AK411" s="41">
        <v>124.7</v>
      </c>
      <c r="AL411" s="41">
        <v>121.4</v>
      </c>
      <c r="AM411" s="41">
        <v>128.30000000000001</v>
      </c>
      <c r="AN411" s="41">
        <v>125</v>
      </c>
      <c r="AO411" s="41">
        <v>126.3</v>
      </c>
      <c r="AP411" s="41">
        <v>128.30000000000001</v>
      </c>
      <c r="AQ411" s="41">
        <v>131.1</v>
      </c>
      <c r="AR411" s="41">
        <v>132.4</v>
      </c>
      <c r="AS411" s="41">
        <v>132.6</v>
      </c>
      <c r="AT411" s="41">
        <v>133.1</v>
      </c>
      <c r="AU411" s="41">
        <v>132.9</v>
      </c>
      <c r="AV411" s="41">
        <v>132.19999999999999</v>
      </c>
      <c r="AW411" s="41">
        <v>131.5</v>
      </c>
      <c r="AX411" s="41">
        <v>131.1</v>
      </c>
      <c r="AY411" s="41">
        <v>130.69999999999999</v>
      </c>
      <c r="AZ411" s="41">
        <v>134.4</v>
      </c>
      <c r="BA411" s="41">
        <v>134.6</v>
      </c>
      <c r="BB411" s="41">
        <v>133.69999999999999</v>
      </c>
      <c r="BC411" s="41">
        <v>130.4</v>
      </c>
      <c r="BD411" s="41">
        <v>128.30000000000001</v>
      </c>
      <c r="BE411" s="41">
        <v>128.80000000000001</v>
      </c>
      <c r="BF411" s="41">
        <v>129.5</v>
      </c>
      <c r="BG411" s="41">
        <v>130.1</v>
      </c>
      <c r="BH411" s="41">
        <v>131.69999999999999</v>
      </c>
      <c r="BI411" s="41">
        <v>131.30000000000001</v>
      </c>
      <c r="BJ411" s="41">
        <v>129.6</v>
      </c>
      <c r="BK411" s="41">
        <v>131.5</v>
      </c>
      <c r="BL411" s="41">
        <v>132.1</v>
      </c>
      <c r="BM411" s="41">
        <v>131.69999999999999</v>
      </c>
      <c r="BN411" s="41">
        <v>133.1</v>
      </c>
      <c r="BO411" s="41">
        <v>136.80000000000001</v>
      </c>
      <c r="BP411" s="41">
        <v>135.80000000000001</v>
      </c>
      <c r="BQ411" s="41">
        <v>139.4</v>
      </c>
      <c r="BR411" s="41">
        <v>144.19999999999999</v>
      </c>
      <c r="BS411" s="41">
        <v>144.9</v>
      </c>
      <c r="BT411" s="41">
        <v>143.1</v>
      </c>
      <c r="BU411" s="41">
        <v>146.5</v>
      </c>
      <c r="BV411" s="41">
        <v>144.69999999999999</v>
      </c>
      <c r="BW411" s="41">
        <v>143.80000000000001</v>
      </c>
      <c r="BX411" s="41">
        <v>145.19999999999999</v>
      </c>
      <c r="BY411" s="41">
        <v>144.30000000000001</v>
      </c>
      <c r="BZ411" s="41">
        <v>146.69999999999999</v>
      </c>
      <c r="CA411" s="41">
        <v>152</v>
      </c>
      <c r="CB411" s="41">
        <v>152</v>
      </c>
      <c r="CC411" s="41">
        <v>159.30000000000001</v>
      </c>
      <c r="CD411" s="41">
        <v>159.6</v>
      </c>
      <c r="CE411" s="41">
        <v>154.4</v>
      </c>
      <c r="CF411" s="41">
        <v>149.4</v>
      </c>
      <c r="CG411" s="41">
        <v>151.19999999999999</v>
      </c>
      <c r="CH411" s="41">
        <v>151.4</v>
      </c>
      <c r="CI411" s="41">
        <v>148</v>
      </c>
      <c r="CJ411" s="41">
        <v>150.1</v>
      </c>
      <c r="CK411" s="41">
        <v>148.9</v>
      </c>
      <c r="CL411" s="41">
        <v>142.6</v>
      </c>
    </row>
    <row r="412" spans="1:90" x14ac:dyDescent="0.25">
      <c r="A412" s="38" t="s">
        <v>2421</v>
      </c>
      <c r="B412" s="38" t="s">
        <v>2422</v>
      </c>
      <c r="C412" s="39">
        <v>0.28444999999999998</v>
      </c>
      <c r="D412" s="41">
        <v>105.4</v>
      </c>
      <c r="E412" s="41">
        <v>108.6</v>
      </c>
      <c r="F412" s="41">
        <v>110.9</v>
      </c>
      <c r="G412" s="41">
        <v>118.3</v>
      </c>
      <c r="H412" s="41">
        <v>117.3</v>
      </c>
      <c r="I412" s="41">
        <v>118.7</v>
      </c>
      <c r="J412" s="41">
        <v>117.3</v>
      </c>
      <c r="K412" s="41">
        <v>117</v>
      </c>
      <c r="L412" s="41">
        <v>115.4</v>
      </c>
      <c r="M412" s="41">
        <v>114.7</v>
      </c>
      <c r="N412" s="41">
        <v>115.5</v>
      </c>
      <c r="O412" s="41">
        <v>111.9</v>
      </c>
      <c r="P412" s="41">
        <v>111.4</v>
      </c>
      <c r="Q412" s="41">
        <v>112.5</v>
      </c>
      <c r="R412" s="41">
        <v>112.4</v>
      </c>
      <c r="S412" s="41">
        <v>115.8</v>
      </c>
      <c r="T412" s="41">
        <v>116.7</v>
      </c>
      <c r="U412" s="41">
        <v>117.3</v>
      </c>
      <c r="V412" s="41">
        <v>116.6</v>
      </c>
      <c r="W412" s="41">
        <v>120.3</v>
      </c>
      <c r="X412" s="41">
        <v>121.8</v>
      </c>
      <c r="Y412" s="41">
        <v>119.8</v>
      </c>
      <c r="Z412" s="41">
        <v>121.4</v>
      </c>
      <c r="AA412" s="41">
        <v>122.6</v>
      </c>
      <c r="AB412" s="41">
        <v>118.9</v>
      </c>
      <c r="AC412" s="41">
        <v>120.7</v>
      </c>
      <c r="AD412" s="41">
        <v>119.6</v>
      </c>
      <c r="AE412" s="41">
        <v>120.5</v>
      </c>
      <c r="AF412" s="41">
        <v>120.6</v>
      </c>
      <c r="AG412" s="41">
        <v>122.1</v>
      </c>
      <c r="AH412" s="41">
        <v>123.5</v>
      </c>
      <c r="AI412" s="41">
        <v>125.2</v>
      </c>
      <c r="AJ412" s="41">
        <v>126.3</v>
      </c>
      <c r="AK412" s="41">
        <v>129.30000000000001</v>
      </c>
      <c r="AL412" s="41">
        <v>132.30000000000001</v>
      </c>
      <c r="AM412" s="41">
        <v>130</v>
      </c>
      <c r="AN412" s="41">
        <v>129.80000000000001</v>
      </c>
      <c r="AO412" s="41">
        <v>130.9</v>
      </c>
      <c r="AP412" s="41">
        <v>130.5</v>
      </c>
      <c r="AQ412" s="41">
        <v>131.9</v>
      </c>
      <c r="AR412" s="41">
        <v>134.1</v>
      </c>
      <c r="AS412" s="41">
        <v>133.30000000000001</v>
      </c>
      <c r="AT412" s="41">
        <v>134.80000000000001</v>
      </c>
      <c r="AU412" s="41">
        <v>138.69999999999999</v>
      </c>
      <c r="AV412" s="41">
        <v>137.1</v>
      </c>
      <c r="AW412" s="41">
        <v>140.80000000000001</v>
      </c>
      <c r="AX412" s="41">
        <v>141.1</v>
      </c>
      <c r="AY412" s="41">
        <v>139.80000000000001</v>
      </c>
      <c r="AZ412" s="41">
        <v>140.4</v>
      </c>
      <c r="BA412" s="41">
        <v>144.4</v>
      </c>
      <c r="BB412" s="41">
        <v>139.80000000000001</v>
      </c>
      <c r="BC412" s="41">
        <v>143.19999999999999</v>
      </c>
      <c r="BD412" s="41">
        <v>142.1</v>
      </c>
      <c r="BE412" s="41">
        <v>141.4</v>
      </c>
      <c r="BF412" s="41">
        <v>137.4</v>
      </c>
      <c r="BG412" s="41">
        <v>132.9</v>
      </c>
      <c r="BH412" s="41">
        <v>137.5</v>
      </c>
      <c r="BI412" s="41">
        <v>133.6</v>
      </c>
      <c r="BJ412" s="41">
        <v>133.4</v>
      </c>
      <c r="BK412" s="41">
        <v>134.19999999999999</v>
      </c>
      <c r="BL412" s="41">
        <v>133.4</v>
      </c>
      <c r="BM412" s="41">
        <v>134.9</v>
      </c>
      <c r="BN412" s="41">
        <v>131.9</v>
      </c>
      <c r="BO412" s="41">
        <v>128.19999999999999</v>
      </c>
      <c r="BP412" s="41">
        <v>130.80000000000001</v>
      </c>
      <c r="BQ412" s="41">
        <v>130.9</v>
      </c>
      <c r="BR412" s="41">
        <v>125.7</v>
      </c>
      <c r="BS412" s="41">
        <v>124.2</v>
      </c>
      <c r="BT412" s="41">
        <v>123.9</v>
      </c>
      <c r="BU412" s="41">
        <v>125.5</v>
      </c>
      <c r="BV412" s="41">
        <v>125.3</v>
      </c>
      <c r="BW412" s="41">
        <v>130.1</v>
      </c>
      <c r="BX412" s="41">
        <v>134.5</v>
      </c>
      <c r="BY412" s="41">
        <v>136.4</v>
      </c>
      <c r="BZ412" s="41">
        <v>138.4</v>
      </c>
      <c r="CA412" s="41">
        <v>142.30000000000001</v>
      </c>
      <c r="CB412" s="41">
        <v>145.5</v>
      </c>
      <c r="CC412" s="41">
        <v>144.9</v>
      </c>
      <c r="CD412" s="41">
        <v>149.19999999999999</v>
      </c>
      <c r="CE412" s="41">
        <v>150.1</v>
      </c>
      <c r="CF412" s="41">
        <v>149.6</v>
      </c>
      <c r="CG412" s="41">
        <v>149.6</v>
      </c>
      <c r="CH412" s="41">
        <v>151.1</v>
      </c>
      <c r="CI412" s="41">
        <v>153</v>
      </c>
      <c r="CJ412" s="41">
        <v>154.9</v>
      </c>
      <c r="CK412" s="41">
        <v>156.80000000000001</v>
      </c>
      <c r="CL412" s="41">
        <v>158.5</v>
      </c>
    </row>
    <row r="413" spans="1:90" x14ac:dyDescent="0.25">
      <c r="A413" s="38" t="s">
        <v>2423</v>
      </c>
      <c r="B413" s="38" t="s">
        <v>2424</v>
      </c>
      <c r="C413" s="39">
        <v>0.10545</v>
      </c>
      <c r="D413" s="41">
        <v>99.6</v>
      </c>
      <c r="E413" s="41">
        <v>99.6</v>
      </c>
      <c r="F413" s="41">
        <v>99.6</v>
      </c>
      <c r="G413" s="41">
        <v>99</v>
      </c>
      <c r="H413" s="41">
        <v>98.8</v>
      </c>
      <c r="I413" s="41">
        <v>98.8</v>
      </c>
      <c r="J413" s="41">
        <v>103</v>
      </c>
      <c r="K413" s="41">
        <v>105.1</v>
      </c>
      <c r="L413" s="41">
        <v>105.1</v>
      </c>
      <c r="M413" s="41">
        <v>105.1</v>
      </c>
      <c r="N413" s="41">
        <v>105.1</v>
      </c>
      <c r="O413" s="41">
        <v>105.1</v>
      </c>
      <c r="P413" s="41">
        <v>105.1</v>
      </c>
      <c r="Q413" s="41">
        <v>105</v>
      </c>
      <c r="R413" s="41">
        <v>105</v>
      </c>
      <c r="S413" s="41">
        <v>104.2</v>
      </c>
      <c r="T413" s="41">
        <v>104.2</v>
      </c>
      <c r="U413" s="41">
        <v>104.1</v>
      </c>
      <c r="V413" s="41">
        <v>101.4</v>
      </c>
      <c r="W413" s="41">
        <v>101.4</v>
      </c>
      <c r="X413" s="41">
        <v>101.4</v>
      </c>
      <c r="Y413" s="41">
        <v>101.4</v>
      </c>
      <c r="Z413" s="41">
        <v>101.2</v>
      </c>
      <c r="AA413" s="41">
        <v>101.4</v>
      </c>
      <c r="AB413" s="41">
        <v>101.4</v>
      </c>
      <c r="AC413" s="41">
        <v>101.4</v>
      </c>
      <c r="AD413" s="41">
        <v>101.1</v>
      </c>
      <c r="AE413" s="41">
        <v>100.1</v>
      </c>
      <c r="AF413" s="41">
        <v>100.1</v>
      </c>
      <c r="AG413" s="41">
        <v>100.1</v>
      </c>
      <c r="AH413" s="41">
        <v>103.8</v>
      </c>
      <c r="AI413" s="41">
        <v>103.8</v>
      </c>
      <c r="AJ413" s="41">
        <v>103.8</v>
      </c>
      <c r="AK413" s="41">
        <v>103.8</v>
      </c>
      <c r="AL413" s="41">
        <v>103.8</v>
      </c>
      <c r="AM413" s="41">
        <v>103.8</v>
      </c>
      <c r="AN413" s="41">
        <v>105.3</v>
      </c>
      <c r="AO413" s="41">
        <v>105.3</v>
      </c>
      <c r="AP413" s="41">
        <v>105.4</v>
      </c>
      <c r="AQ413" s="41">
        <v>105.4</v>
      </c>
      <c r="AR413" s="41">
        <v>104.8</v>
      </c>
      <c r="AS413" s="41">
        <v>104.8</v>
      </c>
      <c r="AT413" s="41">
        <v>104.8</v>
      </c>
      <c r="AU413" s="41">
        <v>104.8</v>
      </c>
      <c r="AV413" s="41">
        <v>104.8</v>
      </c>
      <c r="AW413" s="41">
        <v>104.8</v>
      </c>
      <c r="AX413" s="41">
        <v>104.5</v>
      </c>
      <c r="AY413" s="41">
        <v>101</v>
      </c>
      <c r="AZ413" s="41">
        <v>101</v>
      </c>
      <c r="BA413" s="41">
        <v>100.8</v>
      </c>
      <c r="BB413" s="41">
        <v>100.4</v>
      </c>
      <c r="BC413" s="41">
        <v>99.6</v>
      </c>
      <c r="BD413" s="41">
        <v>99.7</v>
      </c>
      <c r="BE413" s="41">
        <v>99.6</v>
      </c>
      <c r="BF413" s="41">
        <v>100.2</v>
      </c>
      <c r="BG413" s="41">
        <v>99.8</v>
      </c>
      <c r="BH413" s="41">
        <v>99.9</v>
      </c>
      <c r="BI413" s="41">
        <v>100.9</v>
      </c>
      <c r="BJ413" s="41">
        <v>101.5</v>
      </c>
      <c r="BK413" s="41">
        <v>101.6</v>
      </c>
      <c r="BL413" s="41">
        <v>100.1</v>
      </c>
      <c r="BM413" s="41">
        <v>98.5</v>
      </c>
      <c r="BN413" s="41">
        <v>102</v>
      </c>
      <c r="BO413" s="41">
        <v>100.5</v>
      </c>
      <c r="BP413" s="41">
        <v>98.1</v>
      </c>
      <c r="BQ413" s="41">
        <v>97.9</v>
      </c>
      <c r="BR413" s="41">
        <v>97.9</v>
      </c>
      <c r="BS413" s="41">
        <v>97.9</v>
      </c>
      <c r="BT413" s="41">
        <v>97.9</v>
      </c>
      <c r="BU413" s="41">
        <v>97.9</v>
      </c>
      <c r="BV413" s="41">
        <v>97.9</v>
      </c>
      <c r="BW413" s="41">
        <v>97.9</v>
      </c>
      <c r="BX413" s="41">
        <v>97.4</v>
      </c>
      <c r="BY413" s="41">
        <v>99.1</v>
      </c>
      <c r="BZ413" s="41">
        <v>99.6</v>
      </c>
      <c r="CA413" s="41">
        <v>99.2</v>
      </c>
      <c r="CB413" s="41">
        <v>99.7</v>
      </c>
      <c r="CC413" s="41">
        <v>100.2</v>
      </c>
      <c r="CD413" s="41">
        <v>100.2</v>
      </c>
      <c r="CE413" s="41">
        <v>100</v>
      </c>
      <c r="CF413" s="41">
        <v>99.7</v>
      </c>
      <c r="CG413" s="41">
        <v>99.5</v>
      </c>
      <c r="CH413" s="41">
        <v>101.1</v>
      </c>
      <c r="CI413" s="41">
        <v>100</v>
      </c>
      <c r="CJ413" s="41">
        <v>101.3</v>
      </c>
      <c r="CK413" s="41">
        <v>102.3</v>
      </c>
      <c r="CL413" s="41">
        <v>102.3</v>
      </c>
    </row>
    <row r="414" spans="1:90" x14ac:dyDescent="0.25">
      <c r="A414" s="38" t="s">
        <v>2425</v>
      </c>
      <c r="B414" s="38" t="s">
        <v>2426</v>
      </c>
      <c r="C414" s="39">
        <v>2.1989999999999999E-2</v>
      </c>
      <c r="D414" s="41">
        <v>99.9</v>
      </c>
      <c r="E414" s="41">
        <v>99.8</v>
      </c>
      <c r="F414" s="41">
        <v>99.7</v>
      </c>
      <c r="G414" s="41">
        <v>99.3</v>
      </c>
      <c r="H414" s="41">
        <v>99.9</v>
      </c>
      <c r="I414" s="41">
        <v>99.7</v>
      </c>
      <c r="J414" s="41">
        <v>99.5</v>
      </c>
      <c r="K414" s="41">
        <v>100.3</v>
      </c>
      <c r="L414" s="41">
        <v>100.1</v>
      </c>
      <c r="M414" s="41">
        <v>99.8</v>
      </c>
      <c r="N414" s="41">
        <v>99.7</v>
      </c>
      <c r="O414" s="41">
        <v>100</v>
      </c>
      <c r="P414" s="41">
        <v>102.9</v>
      </c>
      <c r="Q414" s="41">
        <v>99.3</v>
      </c>
      <c r="R414" s="41">
        <v>98.8</v>
      </c>
      <c r="S414" s="41">
        <v>99</v>
      </c>
      <c r="T414" s="41">
        <v>99.4</v>
      </c>
      <c r="U414" s="41">
        <v>99.9</v>
      </c>
      <c r="V414" s="41">
        <v>99.8</v>
      </c>
      <c r="W414" s="41">
        <v>100.6</v>
      </c>
      <c r="X414" s="41">
        <v>101.1</v>
      </c>
      <c r="Y414" s="41">
        <v>102.8</v>
      </c>
      <c r="Z414" s="41">
        <v>104.6</v>
      </c>
      <c r="AA414" s="41">
        <v>104.7</v>
      </c>
      <c r="AB414" s="41">
        <v>105.7</v>
      </c>
      <c r="AC414" s="41">
        <v>106.1</v>
      </c>
      <c r="AD414" s="41">
        <v>106.1</v>
      </c>
      <c r="AE414" s="41">
        <v>106.3</v>
      </c>
      <c r="AF414" s="41">
        <v>107.6</v>
      </c>
      <c r="AG414" s="41">
        <v>107.4</v>
      </c>
      <c r="AH414" s="41">
        <v>107.2</v>
      </c>
      <c r="AI414" s="41">
        <v>107.7</v>
      </c>
      <c r="AJ414" s="41">
        <v>108.7</v>
      </c>
      <c r="AK414" s="41">
        <v>112.1</v>
      </c>
      <c r="AL414" s="41">
        <v>112.7</v>
      </c>
      <c r="AM414" s="41">
        <v>114.5</v>
      </c>
      <c r="AN414" s="41">
        <v>115.2</v>
      </c>
      <c r="AO414" s="41">
        <v>116.1</v>
      </c>
      <c r="AP414" s="41">
        <v>117.8</v>
      </c>
      <c r="AQ414" s="41">
        <v>121.9</v>
      </c>
      <c r="AR414" s="41">
        <v>121.7</v>
      </c>
      <c r="AS414" s="41">
        <v>122.4</v>
      </c>
      <c r="AT414" s="41">
        <v>123.5</v>
      </c>
      <c r="AU414" s="41">
        <v>126</v>
      </c>
      <c r="AV414" s="41">
        <v>127.3</v>
      </c>
      <c r="AW414" s="41">
        <v>126.7</v>
      </c>
      <c r="AX414" s="41">
        <v>125.8</v>
      </c>
      <c r="AY414" s="41">
        <v>122.4</v>
      </c>
      <c r="AZ414" s="41">
        <v>122.5</v>
      </c>
      <c r="BA414" s="41">
        <v>121.6</v>
      </c>
      <c r="BB414" s="41">
        <v>120.6</v>
      </c>
      <c r="BC414" s="41">
        <v>121.3</v>
      </c>
      <c r="BD414" s="41">
        <v>121.7</v>
      </c>
      <c r="BE414" s="41">
        <v>122.4</v>
      </c>
      <c r="BF414" s="41">
        <v>122</v>
      </c>
      <c r="BG414" s="41">
        <v>122</v>
      </c>
      <c r="BH414" s="41">
        <v>121.9</v>
      </c>
      <c r="BI414" s="41">
        <v>121.9</v>
      </c>
      <c r="BJ414" s="41">
        <v>126.8</v>
      </c>
      <c r="BK414" s="41">
        <v>126.6</v>
      </c>
      <c r="BL414" s="41">
        <v>127</v>
      </c>
      <c r="BM414" s="41">
        <v>127.1</v>
      </c>
      <c r="BN414" s="41">
        <v>127.1</v>
      </c>
      <c r="BO414" s="41">
        <v>127.6</v>
      </c>
      <c r="BP414" s="41">
        <v>127.4</v>
      </c>
      <c r="BQ414" s="41">
        <v>127.3</v>
      </c>
      <c r="BR414" s="41">
        <v>126.9</v>
      </c>
      <c r="BS414" s="41">
        <v>127.6</v>
      </c>
      <c r="BT414" s="41">
        <v>127.6</v>
      </c>
      <c r="BU414" s="41">
        <v>127.6</v>
      </c>
      <c r="BV414" s="41">
        <v>127.6</v>
      </c>
      <c r="BW414" s="41">
        <v>132.80000000000001</v>
      </c>
      <c r="BX414" s="41">
        <v>139.80000000000001</v>
      </c>
      <c r="BY414" s="41">
        <v>139.80000000000001</v>
      </c>
      <c r="BZ414" s="41">
        <v>140.80000000000001</v>
      </c>
      <c r="CA414" s="41">
        <v>141.30000000000001</v>
      </c>
      <c r="CB414" s="41">
        <v>141.1</v>
      </c>
      <c r="CC414" s="41">
        <v>138.5</v>
      </c>
      <c r="CD414" s="41">
        <v>138.5</v>
      </c>
      <c r="CE414" s="41">
        <v>139.6</v>
      </c>
      <c r="CF414" s="41">
        <v>139</v>
      </c>
      <c r="CG414" s="41">
        <v>139.6</v>
      </c>
      <c r="CH414" s="41">
        <v>139.5</v>
      </c>
      <c r="CI414" s="41">
        <v>138.6</v>
      </c>
      <c r="CJ414" s="41">
        <v>137.9</v>
      </c>
      <c r="CK414" s="41">
        <v>138.1</v>
      </c>
      <c r="CL414" s="41">
        <v>136.5</v>
      </c>
    </row>
    <row r="415" spans="1:90" x14ac:dyDescent="0.25">
      <c r="A415" s="38" t="s">
        <v>2427</v>
      </c>
      <c r="B415" s="38" t="s">
        <v>2428</v>
      </c>
      <c r="C415" s="39">
        <v>6.0330000000000002E-2</v>
      </c>
      <c r="D415" s="41">
        <v>101.1</v>
      </c>
      <c r="E415" s="41">
        <v>100.9</v>
      </c>
      <c r="F415" s="41">
        <v>100.7</v>
      </c>
      <c r="G415" s="41">
        <v>102.1</v>
      </c>
      <c r="H415" s="41">
        <v>103.8</v>
      </c>
      <c r="I415" s="41">
        <v>104.4</v>
      </c>
      <c r="J415" s="41">
        <v>104.2</v>
      </c>
      <c r="K415" s="41">
        <v>103.9</v>
      </c>
      <c r="L415" s="41">
        <v>103.8</v>
      </c>
      <c r="M415" s="41">
        <v>103.9</v>
      </c>
      <c r="N415" s="41">
        <v>104.3</v>
      </c>
      <c r="O415" s="41">
        <v>106.3</v>
      </c>
      <c r="P415" s="41">
        <v>107.9</v>
      </c>
      <c r="Q415" s="41">
        <v>108.7</v>
      </c>
      <c r="R415" s="41">
        <v>110.2</v>
      </c>
      <c r="S415" s="41">
        <v>117</v>
      </c>
      <c r="T415" s="41">
        <v>119.3</v>
      </c>
      <c r="U415" s="41">
        <v>120.9</v>
      </c>
      <c r="V415" s="41">
        <v>120.9</v>
      </c>
      <c r="W415" s="41">
        <v>118.9</v>
      </c>
      <c r="X415" s="41">
        <v>119.8</v>
      </c>
      <c r="Y415" s="41">
        <v>119.1</v>
      </c>
      <c r="Z415" s="41">
        <v>120.9</v>
      </c>
      <c r="AA415" s="41">
        <v>121.7</v>
      </c>
      <c r="AB415" s="41">
        <v>122.1</v>
      </c>
      <c r="AC415" s="41">
        <v>122.1</v>
      </c>
      <c r="AD415" s="41">
        <v>121.4</v>
      </c>
      <c r="AE415" s="41">
        <v>122.4</v>
      </c>
      <c r="AF415" s="41">
        <v>122.4</v>
      </c>
      <c r="AG415" s="41">
        <v>122</v>
      </c>
      <c r="AH415" s="41">
        <v>121.1</v>
      </c>
      <c r="AI415" s="41">
        <v>121.4</v>
      </c>
      <c r="AJ415" s="41">
        <v>123.1</v>
      </c>
      <c r="AK415" s="41">
        <v>124.8</v>
      </c>
      <c r="AL415" s="41">
        <v>124.6</v>
      </c>
      <c r="AM415" s="41">
        <v>124.6</v>
      </c>
      <c r="AN415" s="41">
        <v>127.3</v>
      </c>
      <c r="AO415" s="41">
        <v>127.3</v>
      </c>
      <c r="AP415" s="41">
        <v>126.7</v>
      </c>
      <c r="AQ415" s="41">
        <v>127.5</v>
      </c>
      <c r="AR415" s="41">
        <v>127.6</v>
      </c>
      <c r="AS415" s="41">
        <v>127.8</v>
      </c>
      <c r="AT415" s="41">
        <v>128.6</v>
      </c>
      <c r="AU415" s="41">
        <v>128.80000000000001</v>
      </c>
      <c r="AV415" s="41">
        <v>129.1</v>
      </c>
      <c r="AW415" s="41">
        <v>129.80000000000001</v>
      </c>
      <c r="AX415" s="41">
        <v>129.69999999999999</v>
      </c>
      <c r="AY415" s="41">
        <v>129.19999999999999</v>
      </c>
      <c r="AZ415" s="41">
        <v>133.19999999999999</v>
      </c>
      <c r="BA415" s="41">
        <v>131.6</v>
      </c>
      <c r="BB415" s="41">
        <v>128.30000000000001</v>
      </c>
      <c r="BC415" s="41">
        <v>126.9</v>
      </c>
      <c r="BD415" s="41">
        <v>127.1</v>
      </c>
      <c r="BE415" s="41">
        <v>127</v>
      </c>
      <c r="BF415" s="41">
        <v>127</v>
      </c>
      <c r="BG415" s="41">
        <v>127.1</v>
      </c>
      <c r="BH415" s="41">
        <v>127.2</v>
      </c>
      <c r="BI415" s="41">
        <v>121.7</v>
      </c>
      <c r="BJ415" s="41">
        <v>124.4</v>
      </c>
      <c r="BK415" s="41">
        <v>121</v>
      </c>
      <c r="BL415" s="41">
        <v>119.6</v>
      </c>
      <c r="BM415" s="41">
        <v>120.8</v>
      </c>
      <c r="BN415" s="41">
        <v>121.6</v>
      </c>
      <c r="BO415" s="41">
        <v>124.1</v>
      </c>
      <c r="BP415" s="41">
        <v>121.2</v>
      </c>
      <c r="BQ415" s="41">
        <v>122.1</v>
      </c>
      <c r="BR415" s="41">
        <v>122.2</v>
      </c>
      <c r="BS415" s="41">
        <v>120.2</v>
      </c>
      <c r="BT415" s="41">
        <v>120.4</v>
      </c>
      <c r="BU415" s="41">
        <v>118.2</v>
      </c>
      <c r="BV415" s="41">
        <v>117.9</v>
      </c>
      <c r="BW415" s="41">
        <v>117.5</v>
      </c>
      <c r="BX415" s="41">
        <v>117.8</v>
      </c>
      <c r="BY415" s="41">
        <v>122.2</v>
      </c>
      <c r="BZ415" s="41">
        <v>125.1</v>
      </c>
      <c r="CA415" s="41">
        <v>126.5</v>
      </c>
      <c r="CB415" s="41">
        <v>129.9</v>
      </c>
      <c r="CC415" s="41">
        <v>133.19999999999999</v>
      </c>
      <c r="CD415" s="41">
        <v>133.5</v>
      </c>
      <c r="CE415" s="41">
        <v>133.4</v>
      </c>
      <c r="CF415" s="41">
        <v>132.19999999999999</v>
      </c>
      <c r="CG415" s="41">
        <v>135.30000000000001</v>
      </c>
      <c r="CH415" s="41">
        <v>135.9</v>
      </c>
      <c r="CI415" s="41">
        <v>137.30000000000001</v>
      </c>
      <c r="CJ415" s="41">
        <v>138.9</v>
      </c>
      <c r="CK415" s="41">
        <v>139.4</v>
      </c>
      <c r="CL415" s="41">
        <v>140.6</v>
      </c>
    </row>
    <row r="416" spans="1:90" x14ac:dyDescent="0.25">
      <c r="A416" s="38" t="s">
        <v>2429</v>
      </c>
      <c r="B416" s="38" t="s">
        <v>2430</v>
      </c>
      <c r="C416" s="39">
        <v>4.4000000000000003E-3</v>
      </c>
      <c r="D416" s="41">
        <v>105.2</v>
      </c>
      <c r="E416" s="41">
        <v>104.6</v>
      </c>
      <c r="F416" s="41">
        <v>114.5</v>
      </c>
      <c r="G416" s="41">
        <v>102.3</v>
      </c>
      <c r="H416" s="41">
        <v>102.3</v>
      </c>
      <c r="I416" s="41">
        <v>102.3</v>
      </c>
      <c r="J416" s="41">
        <v>102.3</v>
      </c>
      <c r="K416" s="41">
        <v>102.3</v>
      </c>
      <c r="L416" s="41">
        <v>102.3</v>
      </c>
      <c r="M416" s="41">
        <v>102.3</v>
      </c>
      <c r="N416" s="41">
        <v>111.3</v>
      </c>
      <c r="O416" s="41">
        <v>111.3</v>
      </c>
      <c r="P416" s="41">
        <v>111.9</v>
      </c>
      <c r="Q416" s="41">
        <v>111.9</v>
      </c>
      <c r="R416" s="41">
        <v>111.9</v>
      </c>
      <c r="S416" s="41">
        <v>112.5</v>
      </c>
      <c r="T416" s="41">
        <v>112.5</v>
      </c>
      <c r="U416" s="41">
        <v>112.5</v>
      </c>
      <c r="V416" s="41">
        <v>112.5</v>
      </c>
      <c r="W416" s="41">
        <v>113.4</v>
      </c>
      <c r="X416" s="41">
        <v>114.3</v>
      </c>
      <c r="Y416" s="41">
        <v>114.3</v>
      </c>
      <c r="Z416" s="41">
        <v>114.3</v>
      </c>
      <c r="AA416" s="41">
        <v>114.3</v>
      </c>
      <c r="AB416" s="41">
        <v>113.7</v>
      </c>
      <c r="AC416" s="41">
        <v>113.7</v>
      </c>
      <c r="AD416" s="41">
        <v>113.7</v>
      </c>
      <c r="AE416" s="41">
        <v>113.7</v>
      </c>
      <c r="AF416" s="41">
        <v>113.7</v>
      </c>
      <c r="AG416" s="41">
        <v>113.7</v>
      </c>
      <c r="AH416" s="41">
        <v>113.7</v>
      </c>
      <c r="AI416" s="41">
        <v>112.3</v>
      </c>
      <c r="AJ416" s="41">
        <v>111.9</v>
      </c>
      <c r="AK416" s="41">
        <v>111.9</v>
      </c>
      <c r="AL416" s="41">
        <v>111.9</v>
      </c>
      <c r="AM416" s="41">
        <v>111.2</v>
      </c>
      <c r="AN416" s="41">
        <v>108.6</v>
      </c>
      <c r="AO416" s="41">
        <v>108.6</v>
      </c>
      <c r="AP416" s="41">
        <v>108.6</v>
      </c>
      <c r="AQ416" s="41">
        <v>108.6</v>
      </c>
      <c r="AR416" s="41">
        <v>108.6</v>
      </c>
      <c r="AS416" s="41">
        <v>108.6</v>
      </c>
      <c r="AT416" s="41">
        <v>108.6</v>
      </c>
      <c r="AU416" s="41">
        <v>108.6</v>
      </c>
      <c r="AV416" s="41">
        <v>108.6</v>
      </c>
      <c r="AW416" s="41">
        <v>108.6</v>
      </c>
      <c r="AX416" s="41">
        <v>108.6</v>
      </c>
      <c r="AY416" s="41">
        <v>108.6</v>
      </c>
      <c r="AZ416" s="41">
        <v>114.3</v>
      </c>
      <c r="BA416" s="41">
        <v>114.3</v>
      </c>
      <c r="BB416" s="41">
        <v>114.3</v>
      </c>
      <c r="BC416" s="41">
        <v>114.3</v>
      </c>
      <c r="BD416" s="41">
        <v>115.5</v>
      </c>
      <c r="BE416" s="41">
        <v>115.5</v>
      </c>
      <c r="BF416" s="41">
        <v>116.7</v>
      </c>
      <c r="BG416" s="41">
        <v>116.7</v>
      </c>
      <c r="BH416" s="41">
        <v>116.7</v>
      </c>
      <c r="BI416" s="41">
        <v>115.5</v>
      </c>
      <c r="BJ416" s="41">
        <v>114.3</v>
      </c>
      <c r="BK416" s="41">
        <v>109.2</v>
      </c>
      <c r="BL416" s="41">
        <v>109.2</v>
      </c>
      <c r="BM416" s="41">
        <v>109.2</v>
      </c>
      <c r="BN416" s="41">
        <v>109.2</v>
      </c>
      <c r="BO416" s="41">
        <v>109.2</v>
      </c>
      <c r="BP416" s="41">
        <v>109.2</v>
      </c>
      <c r="BQ416" s="41">
        <v>109.2</v>
      </c>
      <c r="BR416" s="41">
        <v>109.2</v>
      </c>
      <c r="BS416" s="41">
        <v>109.2</v>
      </c>
      <c r="BT416" s="41">
        <v>109.2</v>
      </c>
      <c r="BU416" s="41">
        <v>109.2</v>
      </c>
      <c r="BV416" s="41">
        <v>109.2</v>
      </c>
      <c r="BW416" s="41">
        <v>109.2</v>
      </c>
      <c r="BX416" s="41">
        <v>115.1</v>
      </c>
      <c r="BY416" s="41">
        <v>124</v>
      </c>
      <c r="BZ416" s="41">
        <v>124</v>
      </c>
      <c r="CA416" s="41">
        <v>138.9</v>
      </c>
      <c r="CB416" s="41">
        <v>144.9</v>
      </c>
      <c r="CC416" s="41">
        <v>156.80000000000001</v>
      </c>
      <c r="CD416" s="41">
        <v>156.80000000000001</v>
      </c>
      <c r="CE416" s="41">
        <v>159.1</v>
      </c>
      <c r="CF416" s="41">
        <v>159.80000000000001</v>
      </c>
      <c r="CG416" s="41">
        <v>156.80000000000001</v>
      </c>
      <c r="CH416" s="41">
        <v>156.80000000000001</v>
      </c>
      <c r="CI416" s="41">
        <v>156.80000000000001</v>
      </c>
      <c r="CJ416" s="41">
        <v>156.80000000000001</v>
      </c>
      <c r="CK416" s="41">
        <v>156.80000000000001</v>
      </c>
      <c r="CL416" s="41">
        <v>156.80000000000001</v>
      </c>
    </row>
    <row r="417" spans="1:90" x14ac:dyDescent="0.25">
      <c r="A417" s="38" t="s">
        <v>2431</v>
      </c>
      <c r="B417" s="38" t="s">
        <v>2432</v>
      </c>
      <c r="C417" s="39">
        <v>9.92E-3</v>
      </c>
      <c r="D417" s="41">
        <v>106.8</v>
      </c>
      <c r="E417" s="41">
        <v>103.6</v>
      </c>
      <c r="F417" s="41">
        <v>100.6</v>
      </c>
      <c r="G417" s="41">
        <v>101.6</v>
      </c>
      <c r="H417" s="41">
        <v>101.1</v>
      </c>
      <c r="I417" s="41">
        <v>97.9</v>
      </c>
      <c r="J417" s="41">
        <v>98</v>
      </c>
      <c r="K417" s="41">
        <v>98.9</v>
      </c>
      <c r="L417" s="41">
        <v>100.2</v>
      </c>
      <c r="M417" s="41">
        <v>100.3</v>
      </c>
      <c r="N417" s="41">
        <v>103.6</v>
      </c>
      <c r="O417" s="41">
        <v>104.7</v>
      </c>
      <c r="P417" s="41">
        <v>104.8</v>
      </c>
      <c r="Q417" s="41">
        <v>104.3</v>
      </c>
      <c r="R417" s="41">
        <v>100.8</v>
      </c>
      <c r="S417" s="41">
        <v>105.2</v>
      </c>
      <c r="T417" s="41">
        <v>102.2</v>
      </c>
      <c r="U417" s="41">
        <v>102.8</v>
      </c>
      <c r="V417" s="41">
        <v>101.4</v>
      </c>
      <c r="W417" s="41">
        <v>105.8</v>
      </c>
      <c r="X417" s="41">
        <v>107.1</v>
      </c>
      <c r="Y417" s="41">
        <v>110.5</v>
      </c>
      <c r="Z417" s="41">
        <v>105.7</v>
      </c>
      <c r="AA417" s="41">
        <v>101.7</v>
      </c>
      <c r="AB417" s="41">
        <v>101.3</v>
      </c>
      <c r="AC417" s="41">
        <v>99.6</v>
      </c>
      <c r="AD417" s="41">
        <v>100.8</v>
      </c>
      <c r="AE417" s="41">
        <v>100</v>
      </c>
      <c r="AF417" s="41">
        <v>100.6</v>
      </c>
      <c r="AG417" s="41">
        <v>100.5</v>
      </c>
      <c r="AH417" s="41">
        <v>101.3</v>
      </c>
      <c r="AI417" s="41">
        <v>101.9</v>
      </c>
      <c r="AJ417" s="41">
        <v>101.3</v>
      </c>
      <c r="AK417" s="41">
        <v>101.7</v>
      </c>
      <c r="AL417" s="41">
        <v>107.3</v>
      </c>
      <c r="AM417" s="41">
        <v>108.2</v>
      </c>
      <c r="AN417" s="41">
        <v>110.4</v>
      </c>
      <c r="AO417" s="41">
        <v>109.8</v>
      </c>
      <c r="AP417" s="41">
        <v>109.5</v>
      </c>
      <c r="AQ417" s="41">
        <v>111.2</v>
      </c>
      <c r="AR417" s="41">
        <v>114</v>
      </c>
      <c r="AS417" s="41">
        <v>114</v>
      </c>
      <c r="AT417" s="41">
        <v>114</v>
      </c>
      <c r="AU417" s="41">
        <v>114</v>
      </c>
      <c r="AV417" s="41">
        <v>114</v>
      </c>
      <c r="AW417" s="41">
        <v>114</v>
      </c>
      <c r="AX417" s="41">
        <v>114</v>
      </c>
      <c r="AY417" s="41">
        <v>114</v>
      </c>
      <c r="AZ417" s="41">
        <v>105.8</v>
      </c>
      <c r="BA417" s="41">
        <v>100.5</v>
      </c>
      <c r="BB417" s="41">
        <v>101.7</v>
      </c>
      <c r="BC417" s="41">
        <v>101.4</v>
      </c>
      <c r="BD417" s="41">
        <v>101.1</v>
      </c>
      <c r="BE417" s="41">
        <v>100</v>
      </c>
      <c r="BF417" s="41">
        <v>95.5</v>
      </c>
      <c r="BG417" s="41">
        <v>91.6</v>
      </c>
      <c r="BH417" s="41">
        <v>89.9</v>
      </c>
      <c r="BI417" s="41">
        <v>85.5</v>
      </c>
      <c r="BJ417" s="41">
        <v>85.2</v>
      </c>
      <c r="BK417" s="41">
        <v>84</v>
      </c>
      <c r="BL417" s="41">
        <v>90.4</v>
      </c>
      <c r="BM417" s="41">
        <v>92.6</v>
      </c>
      <c r="BN417" s="41">
        <v>95.8</v>
      </c>
      <c r="BO417" s="41">
        <v>95.8</v>
      </c>
      <c r="BP417" s="41">
        <v>94.1</v>
      </c>
      <c r="BQ417" s="41">
        <v>94.1</v>
      </c>
      <c r="BR417" s="41">
        <v>94.1</v>
      </c>
      <c r="BS417" s="41">
        <v>94.1</v>
      </c>
      <c r="BT417" s="41">
        <v>94.1</v>
      </c>
      <c r="BU417" s="41">
        <v>94.1</v>
      </c>
      <c r="BV417" s="41">
        <v>94.1</v>
      </c>
      <c r="BW417" s="41">
        <v>94.1</v>
      </c>
      <c r="BX417" s="41">
        <v>101</v>
      </c>
      <c r="BY417" s="41">
        <v>105.6</v>
      </c>
      <c r="BZ417" s="41">
        <v>120.7</v>
      </c>
      <c r="CA417" s="41">
        <v>121</v>
      </c>
      <c r="CB417" s="41">
        <v>122.6</v>
      </c>
      <c r="CC417" s="41">
        <v>124.7</v>
      </c>
      <c r="CD417" s="41">
        <v>115.7</v>
      </c>
      <c r="CE417" s="41">
        <v>100.9</v>
      </c>
      <c r="CF417" s="41">
        <v>99.7</v>
      </c>
      <c r="CG417" s="41">
        <v>102</v>
      </c>
      <c r="CH417" s="41">
        <v>104.9</v>
      </c>
      <c r="CI417" s="41">
        <v>105.6</v>
      </c>
      <c r="CJ417" s="41">
        <v>105.6</v>
      </c>
      <c r="CK417" s="41">
        <v>105.6</v>
      </c>
      <c r="CL417" s="41">
        <v>104.7</v>
      </c>
    </row>
    <row r="418" spans="1:90" x14ac:dyDescent="0.25">
      <c r="A418" s="38" t="s">
        <v>2433</v>
      </c>
      <c r="B418" s="38" t="s">
        <v>2434</v>
      </c>
      <c r="C418" s="39">
        <v>4.1020000000000001E-2</v>
      </c>
      <c r="D418" s="41">
        <v>100.4</v>
      </c>
      <c r="E418" s="41">
        <v>100.4</v>
      </c>
      <c r="F418" s="41">
        <v>100.4</v>
      </c>
      <c r="G418" s="41">
        <v>99.6</v>
      </c>
      <c r="H418" s="41">
        <v>99.6</v>
      </c>
      <c r="I418" s="41">
        <v>99.6</v>
      </c>
      <c r="J418" s="41">
        <v>99.6</v>
      </c>
      <c r="K418" s="41">
        <v>99.6</v>
      </c>
      <c r="L418" s="41">
        <v>99.6</v>
      </c>
      <c r="M418" s="41">
        <v>99.6</v>
      </c>
      <c r="N418" s="41">
        <v>99.6</v>
      </c>
      <c r="O418" s="41">
        <v>97</v>
      </c>
      <c r="P418" s="41">
        <v>97</v>
      </c>
      <c r="Q418" s="41">
        <v>97</v>
      </c>
      <c r="R418" s="41">
        <v>97</v>
      </c>
      <c r="S418" s="41">
        <v>95.9</v>
      </c>
      <c r="T418" s="41">
        <v>95.9</v>
      </c>
      <c r="U418" s="41">
        <v>95.9</v>
      </c>
      <c r="V418" s="41">
        <v>97</v>
      </c>
      <c r="W418" s="41">
        <v>97</v>
      </c>
      <c r="X418" s="41">
        <v>97</v>
      </c>
      <c r="Y418" s="41">
        <v>97</v>
      </c>
      <c r="Z418" s="41">
        <v>97</v>
      </c>
      <c r="AA418" s="41">
        <v>97</v>
      </c>
      <c r="AB418" s="41">
        <v>97</v>
      </c>
      <c r="AC418" s="41">
        <v>97</v>
      </c>
      <c r="AD418" s="41">
        <v>98.5</v>
      </c>
      <c r="AE418" s="41">
        <v>97.8</v>
      </c>
      <c r="AF418" s="41">
        <v>97.8</v>
      </c>
      <c r="AG418" s="41">
        <v>106.4</v>
      </c>
      <c r="AH418" s="41">
        <v>106.7</v>
      </c>
      <c r="AI418" s="41">
        <v>107.7</v>
      </c>
      <c r="AJ418" s="41">
        <v>107.7</v>
      </c>
      <c r="AK418" s="41">
        <v>106.7</v>
      </c>
      <c r="AL418" s="41">
        <v>106.7</v>
      </c>
      <c r="AM418" s="41">
        <v>106.7</v>
      </c>
      <c r="AN418" s="41">
        <v>106.7</v>
      </c>
      <c r="AO418" s="41">
        <v>112</v>
      </c>
      <c r="AP418" s="41">
        <v>112.5</v>
      </c>
      <c r="AQ418" s="41">
        <v>114.8</v>
      </c>
      <c r="AR418" s="41">
        <v>115.1</v>
      </c>
      <c r="AS418" s="41">
        <v>118.1</v>
      </c>
      <c r="AT418" s="41">
        <v>118.1</v>
      </c>
      <c r="AU418" s="41">
        <v>118.1</v>
      </c>
      <c r="AV418" s="41">
        <v>118.1</v>
      </c>
      <c r="AW418" s="41">
        <v>120.4</v>
      </c>
      <c r="AX418" s="41">
        <v>121.2</v>
      </c>
      <c r="AY418" s="41">
        <v>116.7</v>
      </c>
      <c r="AZ418" s="41">
        <v>120.4</v>
      </c>
      <c r="BA418" s="41">
        <v>120.4</v>
      </c>
      <c r="BB418" s="41">
        <v>120.2</v>
      </c>
      <c r="BC418" s="41">
        <v>120.2</v>
      </c>
      <c r="BD418" s="41">
        <v>120.2</v>
      </c>
      <c r="BE418" s="41">
        <v>120.2</v>
      </c>
      <c r="BF418" s="41">
        <v>120.2</v>
      </c>
      <c r="BG418" s="41">
        <v>120.2</v>
      </c>
      <c r="BH418" s="41">
        <v>120.2</v>
      </c>
      <c r="BI418" s="41">
        <v>120.2</v>
      </c>
      <c r="BJ418" s="41">
        <v>120.1</v>
      </c>
      <c r="BK418" s="41">
        <v>120.1</v>
      </c>
      <c r="BL418" s="41">
        <v>120.3</v>
      </c>
      <c r="BM418" s="41">
        <v>122.8</v>
      </c>
      <c r="BN418" s="41">
        <v>124</v>
      </c>
      <c r="BO418" s="41">
        <v>119.1</v>
      </c>
      <c r="BP418" s="41">
        <v>127.2</v>
      </c>
      <c r="BQ418" s="41">
        <v>127.3</v>
      </c>
      <c r="BR418" s="41">
        <v>127.3</v>
      </c>
      <c r="BS418" s="41">
        <v>127.3</v>
      </c>
      <c r="BT418" s="41">
        <v>132.30000000000001</v>
      </c>
      <c r="BU418" s="41">
        <v>132.69999999999999</v>
      </c>
      <c r="BV418" s="41">
        <v>133</v>
      </c>
      <c r="BW418" s="41">
        <v>135.1</v>
      </c>
      <c r="BX418" s="41">
        <v>134.6</v>
      </c>
      <c r="BY418" s="41">
        <v>135.30000000000001</v>
      </c>
      <c r="BZ418" s="41">
        <v>140.69999999999999</v>
      </c>
      <c r="CA418" s="41">
        <v>145.19999999999999</v>
      </c>
      <c r="CB418" s="41">
        <v>171</v>
      </c>
      <c r="CC418" s="41">
        <v>179.5</v>
      </c>
      <c r="CD418" s="41">
        <v>179.5</v>
      </c>
      <c r="CE418" s="41">
        <v>184.8</v>
      </c>
      <c r="CF418" s="41">
        <v>188.8</v>
      </c>
      <c r="CG418" s="41">
        <v>188.8</v>
      </c>
      <c r="CH418" s="41">
        <v>188.8</v>
      </c>
      <c r="CI418" s="41">
        <v>188.8</v>
      </c>
      <c r="CJ418" s="41">
        <v>188.8</v>
      </c>
      <c r="CK418" s="41">
        <v>188.8</v>
      </c>
      <c r="CL418" s="41">
        <v>189.5</v>
      </c>
    </row>
    <row r="419" spans="1:90" x14ac:dyDescent="0.25">
      <c r="A419" s="38" t="s">
        <v>2435</v>
      </c>
      <c r="B419" s="38" t="s">
        <v>2436</v>
      </c>
      <c r="C419" s="39">
        <v>1.866E-2</v>
      </c>
      <c r="D419" s="41">
        <v>101.5</v>
      </c>
      <c r="E419" s="41">
        <v>103.3</v>
      </c>
      <c r="F419" s="41">
        <v>104.8</v>
      </c>
      <c r="G419" s="41">
        <v>108.1</v>
      </c>
      <c r="H419" s="41">
        <v>107</v>
      </c>
      <c r="I419" s="41">
        <v>107.7</v>
      </c>
      <c r="J419" s="41">
        <v>107</v>
      </c>
      <c r="K419" s="41">
        <v>107.8</v>
      </c>
      <c r="L419" s="41">
        <v>109.1</v>
      </c>
      <c r="M419" s="41">
        <v>109.8</v>
      </c>
      <c r="N419" s="41">
        <v>118.1</v>
      </c>
      <c r="O419" s="41">
        <v>123.4</v>
      </c>
      <c r="P419" s="41">
        <v>133.19999999999999</v>
      </c>
      <c r="Q419" s="41">
        <v>143.1</v>
      </c>
      <c r="R419" s="41">
        <v>150.80000000000001</v>
      </c>
      <c r="S419" s="41">
        <v>164.7</v>
      </c>
      <c r="T419" s="41">
        <v>179.8</v>
      </c>
      <c r="U419" s="41">
        <v>200.1</v>
      </c>
      <c r="V419" s="41">
        <v>194.3</v>
      </c>
      <c r="W419" s="41">
        <v>195.5</v>
      </c>
      <c r="X419" s="41">
        <v>200.4</v>
      </c>
      <c r="Y419" s="41">
        <v>200.7</v>
      </c>
      <c r="Z419" s="41">
        <v>207.9</v>
      </c>
      <c r="AA419" s="41">
        <v>211.9</v>
      </c>
      <c r="AB419" s="41">
        <v>216</v>
      </c>
      <c r="AC419" s="41">
        <v>212.5</v>
      </c>
      <c r="AD419" s="41">
        <v>209.3</v>
      </c>
      <c r="AE419" s="41">
        <v>200.8</v>
      </c>
      <c r="AF419" s="41">
        <v>204.5</v>
      </c>
      <c r="AG419" s="41">
        <v>207.4</v>
      </c>
      <c r="AH419" s="41">
        <v>201.6</v>
      </c>
      <c r="AI419" s="41">
        <v>199.3</v>
      </c>
      <c r="AJ419" s="41">
        <v>194.3</v>
      </c>
      <c r="AK419" s="41">
        <v>195.1</v>
      </c>
      <c r="AL419" s="41">
        <v>191.5</v>
      </c>
      <c r="AM419" s="41">
        <v>181.8</v>
      </c>
      <c r="AN419" s="41">
        <v>174.4</v>
      </c>
      <c r="AO419" s="41">
        <v>174.8</v>
      </c>
      <c r="AP419" s="41">
        <v>179.5</v>
      </c>
      <c r="AQ419" s="41">
        <v>172.8</v>
      </c>
      <c r="AR419" s="41">
        <v>170.1</v>
      </c>
      <c r="AS419" s="41">
        <v>164.1</v>
      </c>
      <c r="AT419" s="41">
        <v>162.5</v>
      </c>
      <c r="AU419" s="41">
        <v>162.4</v>
      </c>
      <c r="AV419" s="41">
        <v>160.6</v>
      </c>
      <c r="AW419" s="41">
        <v>161.30000000000001</v>
      </c>
      <c r="AX419" s="41">
        <v>156.4</v>
      </c>
      <c r="AY419" s="41">
        <v>156.1</v>
      </c>
      <c r="AZ419" s="41">
        <v>150.5</v>
      </c>
      <c r="BA419" s="41">
        <v>149.4</v>
      </c>
      <c r="BB419" s="41">
        <v>148.5</v>
      </c>
      <c r="BC419" s="41">
        <v>154</v>
      </c>
      <c r="BD419" s="41">
        <v>157.4</v>
      </c>
      <c r="BE419" s="41">
        <v>157.69999999999999</v>
      </c>
      <c r="BF419" s="41">
        <v>157.6</v>
      </c>
      <c r="BG419" s="41">
        <v>158.9</v>
      </c>
      <c r="BH419" s="41">
        <v>160.4</v>
      </c>
      <c r="BI419" s="41">
        <v>163.80000000000001</v>
      </c>
      <c r="BJ419" s="41">
        <v>167.5</v>
      </c>
      <c r="BK419" s="41">
        <v>168.1</v>
      </c>
      <c r="BL419" s="41">
        <v>167.7</v>
      </c>
      <c r="BM419" s="41">
        <v>167.7</v>
      </c>
      <c r="BN419" s="41">
        <v>167.7</v>
      </c>
      <c r="BO419" s="41">
        <v>167.7</v>
      </c>
      <c r="BP419" s="41">
        <v>167.7</v>
      </c>
      <c r="BQ419" s="41">
        <v>167.7</v>
      </c>
      <c r="BR419" s="41">
        <v>167.7</v>
      </c>
      <c r="BS419" s="41">
        <v>167.7</v>
      </c>
      <c r="BT419" s="41">
        <v>167.7</v>
      </c>
      <c r="BU419" s="41">
        <v>167.7</v>
      </c>
      <c r="BV419" s="41">
        <v>167.7</v>
      </c>
      <c r="BW419" s="41">
        <v>167.7</v>
      </c>
      <c r="BX419" s="41">
        <v>167.7</v>
      </c>
      <c r="BY419" s="41">
        <v>167.7</v>
      </c>
      <c r="BZ419" s="41">
        <v>167.7</v>
      </c>
      <c r="CA419" s="41">
        <v>157.4</v>
      </c>
      <c r="CB419" s="41">
        <v>155</v>
      </c>
      <c r="CC419" s="41">
        <v>155</v>
      </c>
      <c r="CD419" s="41">
        <v>155</v>
      </c>
      <c r="CE419" s="41">
        <v>155</v>
      </c>
      <c r="CF419" s="41">
        <v>155</v>
      </c>
      <c r="CG419" s="41">
        <v>155</v>
      </c>
      <c r="CH419" s="41">
        <v>155</v>
      </c>
      <c r="CI419" s="41">
        <v>155</v>
      </c>
      <c r="CJ419" s="41">
        <v>155</v>
      </c>
      <c r="CK419" s="41">
        <v>155</v>
      </c>
      <c r="CL419" s="41">
        <v>155</v>
      </c>
    </row>
    <row r="420" spans="1:90" x14ac:dyDescent="0.25">
      <c r="A420" s="38" t="s">
        <v>2437</v>
      </c>
      <c r="B420" s="38" t="s">
        <v>2438</v>
      </c>
      <c r="C420" s="39">
        <v>6.6290000000000002E-2</v>
      </c>
      <c r="D420" s="41">
        <v>103.2</v>
      </c>
      <c r="E420" s="41">
        <v>103.3</v>
      </c>
      <c r="F420" s="41">
        <v>104.4</v>
      </c>
      <c r="G420" s="41">
        <v>109.6</v>
      </c>
      <c r="H420" s="41">
        <v>110.5</v>
      </c>
      <c r="I420" s="41">
        <v>110.3</v>
      </c>
      <c r="J420" s="41">
        <v>109.9</v>
      </c>
      <c r="K420" s="41">
        <v>109.7</v>
      </c>
      <c r="L420" s="41">
        <v>109.6</v>
      </c>
      <c r="M420" s="41">
        <v>109.3</v>
      </c>
      <c r="N420" s="41">
        <v>109.8</v>
      </c>
      <c r="O420" s="41">
        <v>109.9</v>
      </c>
      <c r="P420" s="41">
        <v>112.1</v>
      </c>
      <c r="Q420" s="41">
        <v>112.1</v>
      </c>
      <c r="R420" s="41">
        <v>111.8</v>
      </c>
      <c r="S420" s="41">
        <v>116.4</v>
      </c>
      <c r="T420" s="41">
        <v>115.3</v>
      </c>
      <c r="U420" s="41">
        <v>115.1</v>
      </c>
      <c r="V420" s="41">
        <v>114.9</v>
      </c>
      <c r="W420" s="41">
        <v>114.3</v>
      </c>
      <c r="X420" s="41">
        <v>114.3</v>
      </c>
      <c r="Y420" s="41">
        <v>114.3</v>
      </c>
      <c r="Z420" s="41">
        <v>114.6</v>
      </c>
      <c r="AA420" s="41">
        <v>115.3</v>
      </c>
      <c r="AB420" s="41">
        <v>116.3</v>
      </c>
      <c r="AC420" s="41">
        <v>116.2</v>
      </c>
      <c r="AD420" s="41">
        <v>116</v>
      </c>
      <c r="AE420" s="41">
        <v>117.1</v>
      </c>
      <c r="AF420" s="41">
        <v>116.7</v>
      </c>
      <c r="AG420" s="41">
        <v>117.1</v>
      </c>
      <c r="AH420" s="41">
        <v>117.7</v>
      </c>
      <c r="AI420" s="41">
        <v>117.7</v>
      </c>
      <c r="AJ420" s="41">
        <v>117.7</v>
      </c>
      <c r="AK420" s="41">
        <v>117.5</v>
      </c>
      <c r="AL420" s="41">
        <v>117.5</v>
      </c>
      <c r="AM420" s="41">
        <v>119.7</v>
      </c>
      <c r="AN420" s="41">
        <v>118.3</v>
      </c>
      <c r="AO420" s="41">
        <v>118.8</v>
      </c>
      <c r="AP420" s="41">
        <v>117.9</v>
      </c>
      <c r="AQ420" s="41">
        <v>119.2</v>
      </c>
      <c r="AR420" s="41">
        <v>122</v>
      </c>
      <c r="AS420" s="41">
        <v>124.9</v>
      </c>
      <c r="AT420" s="41">
        <v>127</v>
      </c>
      <c r="AU420" s="41">
        <v>125.6</v>
      </c>
      <c r="AV420" s="41">
        <v>126</v>
      </c>
      <c r="AW420" s="41">
        <v>125.8</v>
      </c>
      <c r="AX420" s="41">
        <v>125.6</v>
      </c>
      <c r="AY420" s="41">
        <v>124.3</v>
      </c>
      <c r="AZ420" s="41">
        <v>131.69999999999999</v>
      </c>
      <c r="BA420" s="41">
        <v>131.30000000000001</v>
      </c>
      <c r="BB420" s="41">
        <v>131.30000000000001</v>
      </c>
      <c r="BC420" s="41">
        <v>128.6</v>
      </c>
      <c r="BD420" s="41">
        <v>128.80000000000001</v>
      </c>
      <c r="BE420" s="41">
        <v>128.6</v>
      </c>
      <c r="BF420" s="41">
        <v>128.80000000000001</v>
      </c>
      <c r="BG420" s="41">
        <v>128.6</v>
      </c>
      <c r="BH420" s="41">
        <v>128.4</v>
      </c>
      <c r="BI420" s="41">
        <v>129.19999999999999</v>
      </c>
      <c r="BJ420" s="41">
        <v>129.4</v>
      </c>
      <c r="BK420" s="41">
        <v>129.80000000000001</v>
      </c>
      <c r="BL420" s="41">
        <v>127.2</v>
      </c>
      <c r="BM420" s="41">
        <v>127.2</v>
      </c>
      <c r="BN420" s="41">
        <v>126.9</v>
      </c>
      <c r="BO420" s="41">
        <v>127.6</v>
      </c>
      <c r="BP420" s="41">
        <v>127</v>
      </c>
      <c r="BQ420" s="41">
        <v>128</v>
      </c>
      <c r="BR420" s="41">
        <v>128.1</v>
      </c>
      <c r="BS420" s="41">
        <v>128.30000000000001</v>
      </c>
      <c r="BT420" s="41">
        <v>128.6</v>
      </c>
      <c r="BU420" s="41">
        <v>128.69999999999999</v>
      </c>
      <c r="BV420" s="41">
        <v>128.80000000000001</v>
      </c>
      <c r="BW420" s="41">
        <v>130.1</v>
      </c>
      <c r="BX420" s="41">
        <v>126.6</v>
      </c>
      <c r="BY420" s="41">
        <v>129.1</v>
      </c>
      <c r="BZ420" s="41">
        <v>129.19999999999999</v>
      </c>
      <c r="CA420" s="41">
        <v>130</v>
      </c>
      <c r="CB420" s="41">
        <v>133.4</v>
      </c>
      <c r="CC420" s="41">
        <v>132.5</v>
      </c>
      <c r="CD420" s="41">
        <v>132.9</v>
      </c>
      <c r="CE420" s="41">
        <v>132.1</v>
      </c>
      <c r="CF420" s="41">
        <v>132</v>
      </c>
      <c r="CG420" s="41">
        <v>132.1</v>
      </c>
      <c r="CH420" s="41">
        <v>132.5</v>
      </c>
      <c r="CI420" s="41">
        <v>133.69999999999999</v>
      </c>
      <c r="CJ420" s="41">
        <v>136.19999999999999</v>
      </c>
      <c r="CK420" s="41">
        <v>136.9</v>
      </c>
      <c r="CL420" s="41">
        <v>138.19999999999999</v>
      </c>
    </row>
    <row r="421" spans="1:90" x14ac:dyDescent="0.25">
      <c r="A421" s="38" t="s">
        <v>2439</v>
      </c>
      <c r="B421" s="38" t="s">
        <v>2440</v>
      </c>
      <c r="C421" s="39">
        <v>5.0400000000000002E-3</v>
      </c>
      <c r="D421" s="41">
        <v>101.1</v>
      </c>
      <c r="E421" s="41">
        <v>101.3</v>
      </c>
      <c r="F421" s="41">
        <v>100.9</v>
      </c>
      <c r="G421" s="41">
        <v>94.6</v>
      </c>
      <c r="H421" s="41">
        <v>93.6</v>
      </c>
      <c r="I421" s="41">
        <v>92.8</v>
      </c>
      <c r="J421" s="41">
        <v>92.2</v>
      </c>
      <c r="K421" s="41">
        <v>91.1</v>
      </c>
      <c r="L421" s="41">
        <v>90</v>
      </c>
      <c r="M421" s="41">
        <v>88.9</v>
      </c>
      <c r="N421" s="41">
        <v>89.1</v>
      </c>
      <c r="O421" s="41">
        <v>89</v>
      </c>
      <c r="P421" s="41">
        <v>89.1</v>
      </c>
      <c r="Q421" s="41">
        <v>89.1</v>
      </c>
      <c r="R421" s="41">
        <v>89.3</v>
      </c>
      <c r="S421" s="41">
        <v>89.2</v>
      </c>
      <c r="T421" s="41">
        <v>88.8</v>
      </c>
      <c r="U421" s="41">
        <v>88.9</v>
      </c>
      <c r="V421" s="41">
        <v>88.6</v>
      </c>
      <c r="W421" s="41">
        <v>88.2</v>
      </c>
      <c r="X421" s="41">
        <v>88.1</v>
      </c>
      <c r="Y421" s="41">
        <v>87.9</v>
      </c>
      <c r="Z421" s="41">
        <v>88.1</v>
      </c>
      <c r="AA421" s="41">
        <v>89.4</v>
      </c>
      <c r="AB421" s="41">
        <v>102.2</v>
      </c>
      <c r="AC421" s="41">
        <v>103.6</v>
      </c>
      <c r="AD421" s="41">
        <v>102.8</v>
      </c>
      <c r="AE421" s="41">
        <v>104.5</v>
      </c>
      <c r="AF421" s="41">
        <v>104.8</v>
      </c>
      <c r="AG421" s="41">
        <v>104.7</v>
      </c>
      <c r="AH421" s="41">
        <v>118.3</v>
      </c>
      <c r="AI421" s="41">
        <v>124.2</v>
      </c>
      <c r="AJ421" s="41">
        <v>126.8</v>
      </c>
      <c r="AK421" s="41">
        <v>126.5</v>
      </c>
      <c r="AL421" s="41">
        <v>125</v>
      </c>
      <c r="AM421" s="41">
        <v>136.5</v>
      </c>
      <c r="AN421" s="41">
        <v>138.30000000000001</v>
      </c>
      <c r="AO421" s="41">
        <v>145.19999999999999</v>
      </c>
      <c r="AP421" s="41">
        <v>144.69999999999999</v>
      </c>
      <c r="AQ421" s="41">
        <v>145.6</v>
      </c>
      <c r="AR421" s="41">
        <v>143.9</v>
      </c>
      <c r="AS421" s="41">
        <v>143.80000000000001</v>
      </c>
      <c r="AT421" s="41">
        <v>143.80000000000001</v>
      </c>
      <c r="AU421" s="41">
        <v>143.80000000000001</v>
      </c>
      <c r="AV421" s="41">
        <v>143.80000000000001</v>
      </c>
      <c r="AW421" s="41">
        <v>143.80000000000001</v>
      </c>
      <c r="AX421" s="41">
        <v>142</v>
      </c>
      <c r="AY421" s="41">
        <v>141.30000000000001</v>
      </c>
      <c r="AZ421" s="41">
        <v>137.4</v>
      </c>
      <c r="BA421" s="41">
        <v>134.1</v>
      </c>
      <c r="BB421" s="41">
        <v>132.80000000000001</v>
      </c>
      <c r="BC421" s="41">
        <v>130</v>
      </c>
      <c r="BD421" s="41">
        <v>130.1</v>
      </c>
      <c r="BE421" s="41">
        <v>133</v>
      </c>
      <c r="BF421" s="41">
        <v>133</v>
      </c>
      <c r="BG421" s="41">
        <v>133.1</v>
      </c>
      <c r="BH421" s="41">
        <v>132.30000000000001</v>
      </c>
      <c r="BI421" s="41">
        <v>133</v>
      </c>
      <c r="BJ421" s="41">
        <v>130</v>
      </c>
      <c r="BK421" s="41">
        <v>134.1</v>
      </c>
      <c r="BL421" s="41">
        <v>136.80000000000001</v>
      </c>
      <c r="BM421" s="41">
        <v>136.80000000000001</v>
      </c>
      <c r="BN421" s="41">
        <v>136.80000000000001</v>
      </c>
      <c r="BO421" s="41">
        <v>155.9</v>
      </c>
      <c r="BP421" s="41">
        <v>150.9</v>
      </c>
      <c r="BQ421" s="41">
        <v>146.30000000000001</v>
      </c>
      <c r="BR421" s="41">
        <v>140.5</v>
      </c>
      <c r="BS421" s="41">
        <v>139.9</v>
      </c>
      <c r="BT421" s="41">
        <v>140.69999999999999</v>
      </c>
      <c r="BU421" s="41">
        <v>141.4</v>
      </c>
      <c r="BV421" s="41">
        <v>140.6</v>
      </c>
      <c r="BW421" s="41">
        <v>144.69999999999999</v>
      </c>
      <c r="BX421" s="41">
        <v>163.69999999999999</v>
      </c>
      <c r="BY421" s="41">
        <v>174.7</v>
      </c>
      <c r="BZ421" s="41">
        <v>170.1</v>
      </c>
      <c r="CA421" s="41">
        <v>165.4</v>
      </c>
      <c r="CB421" s="41">
        <v>153.69999999999999</v>
      </c>
      <c r="CC421" s="41">
        <v>141.6</v>
      </c>
      <c r="CD421" s="41">
        <v>141.4</v>
      </c>
      <c r="CE421" s="41">
        <v>132.5</v>
      </c>
      <c r="CF421" s="41">
        <v>135.1</v>
      </c>
      <c r="CG421" s="41">
        <v>136.9</v>
      </c>
      <c r="CH421" s="41">
        <v>138.69999999999999</v>
      </c>
      <c r="CI421" s="41">
        <v>142.69999999999999</v>
      </c>
      <c r="CJ421" s="41">
        <v>152.4</v>
      </c>
      <c r="CK421" s="41">
        <v>150.80000000000001</v>
      </c>
      <c r="CL421" s="41">
        <v>150.4</v>
      </c>
    </row>
    <row r="422" spans="1:90" x14ac:dyDescent="0.25">
      <c r="A422" s="38" t="s">
        <v>2441</v>
      </c>
      <c r="B422" s="38" t="s">
        <v>2442</v>
      </c>
      <c r="C422" s="39">
        <v>6.1350000000000002E-2</v>
      </c>
      <c r="D422" s="41">
        <v>105.6</v>
      </c>
      <c r="E422" s="41">
        <v>103.1</v>
      </c>
      <c r="F422" s="41">
        <v>103.3</v>
      </c>
      <c r="G422" s="41">
        <v>102.8</v>
      </c>
      <c r="H422" s="41">
        <v>100.4</v>
      </c>
      <c r="I422" s="41">
        <v>97.9</v>
      </c>
      <c r="J422" s="41">
        <v>102.5</v>
      </c>
      <c r="K422" s="41">
        <v>101.9</v>
      </c>
      <c r="L422" s="41">
        <v>104.5</v>
      </c>
      <c r="M422" s="41">
        <v>104</v>
      </c>
      <c r="N422" s="41">
        <v>105.8</v>
      </c>
      <c r="O422" s="41">
        <v>110.5</v>
      </c>
      <c r="P422" s="41">
        <v>115.3</v>
      </c>
      <c r="Q422" s="41">
        <v>113.5</v>
      </c>
      <c r="R422" s="41">
        <v>113.4</v>
      </c>
      <c r="S422" s="41">
        <v>114.1</v>
      </c>
      <c r="T422" s="41">
        <v>113</v>
      </c>
      <c r="U422" s="41">
        <v>113</v>
      </c>
      <c r="V422" s="41">
        <v>113.7</v>
      </c>
      <c r="W422" s="41">
        <v>115.1</v>
      </c>
      <c r="X422" s="41">
        <v>115.8</v>
      </c>
      <c r="Y422" s="41">
        <v>115.8</v>
      </c>
      <c r="Z422" s="41">
        <v>114.5</v>
      </c>
      <c r="AA422" s="41">
        <v>114.7</v>
      </c>
      <c r="AB422" s="41">
        <v>114.8</v>
      </c>
      <c r="AC422" s="41">
        <v>121.3</v>
      </c>
      <c r="AD422" s="41">
        <v>120.9</v>
      </c>
      <c r="AE422" s="41">
        <v>121.8</v>
      </c>
      <c r="AF422" s="41">
        <v>118.6</v>
      </c>
      <c r="AG422" s="41">
        <v>117.4</v>
      </c>
      <c r="AH422" s="41">
        <v>117.4</v>
      </c>
      <c r="AI422" s="41">
        <v>116.6</v>
      </c>
      <c r="AJ422" s="41">
        <v>113.6</v>
      </c>
      <c r="AK422" s="41">
        <v>111.8</v>
      </c>
      <c r="AL422" s="41">
        <v>110.9</v>
      </c>
      <c r="AM422" s="41">
        <v>111.7</v>
      </c>
      <c r="AN422" s="41">
        <v>114.3</v>
      </c>
      <c r="AO422" s="41">
        <v>117.4</v>
      </c>
      <c r="AP422" s="41">
        <v>130.30000000000001</v>
      </c>
      <c r="AQ422" s="41">
        <v>133</v>
      </c>
      <c r="AR422" s="41">
        <v>134.6</v>
      </c>
      <c r="AS422" s="41">
        <v>134.19999999999999</v>
      </c>
      <c r="AT422" s="41">
        <v>134.4</v>
      </c>
      <c r="AU422" s="41">
        <v>135.6</v>
      </c>
      <c r="AV422" s="41">
        <v>139.5</v>
      </c>
      <c r="AW422" s="41">
        <v>138.5</v>
      </c>
      <c r="AX422" s="41">
        <v>140.9</v>
      </c>
      <c r="AY422" s="41">
        <v>132.69999999999999</v>
      </c>
      <c r="AZ422" s="41">
        <v>132.80000000000001</v>
      </c>
      <c r="BA422" s="41">
        <v>132.1</v>
      </c>
      <c r="BB422" s="41">
        <v>133.69999999999999</v>
      </c>
      <c r="BC422" s="41">
        <v>135.69999999999999</v>
      </c>
      <c r="BD422" s="41">
        <v>131.4</v>
      </c>
      <c r="BE422" s="41">
        <v>134.30000000000001</v>
      </c>
      <c r="BF422" s="41">
        <v>130.19999999999999</v>
      </c>
      <c r="BG422" s="41">
        <v>127.8</v>
      </c>
      <c r="BH422" s="41">
        <v>127.7</v>
      </c>
      <c r="BI422" s="41">
        <v>126.6</v>
      </c>
      <c r="BJ422" s="41">
        <v>128.80000000000001</v>
      </c>
      <c r="BK422" s="41">
        <v>130.69999999999999</v>
      </c>
      <c r="BL422" s="41">
        <v>132</v>
      </c>
      <c r="BM422" s="41">
        <v>131.80000000000001</v>
      </c>
      <c r="BN422" s="41">
        <v>130.69999999999999</v>
      </c>
      <c r="BO422" s="41">
        <v>127.3</v>
      </c>
      <c r="BP422" s="41">
        <v>127.3</v>
      </c>
      <c r="BQ422" s="41">
        <v>127.3</v>
      </c>
      <c r="BR422" s="41">
        <v>127.3</v>
      </c>
      <c r="BS422" s="41">
        <v>127.3</v>
      </c>
      <c r="BT422" s="41">
        <v>127.3</v>
      </c>
      <c r="BU422" s="41">
        <v>127.3</v>
      </c>
      <c r="BV422" s="41">
        <v>127.3</v>
      </c>
      <c r="BW422" s="41">
        <v>127.3</v>
      </c>
      <c r="BX422" s="41">
        <v>124.1</v>
      </c>
      <c r="BY422" s="41">
        <v>122.7</v>
      </c>
      <c r="BZ422" s="41">
        <v>122.7</v>
      </c>
      <c r="CA422" s="41">
        <v>125.9</v>
      </c>
      <c r="CB422" s="41">
        <v>127.6</v>
      </c>
      <c r="CC422" s="41">
        <v>135.19999999999999</v>
      </c>
      <c r="CD422" s="41">
        <v>136.30000000000001</v>
      </c>
      <c r="CE422" s="41">
        <v>138.4</v>
      </c>
      <c r="CF422" s="41">
        <v>141.19999999999999</v>
      </c>
      <c r="CG422" s="41">
        <v>146</v>
      </c>
      <c r="CH422" s="41">
        <v>146</v>
      </c>
      <c r="CI422" s="41">
        <v>147.6</v>
      </c>
      <c r="CJ422" s="41">
        <v>147.6</v>
      </c>
      <c r="CK422" s="41">
        <v>147.6</v>
      </c>
      <c r="CL422" s="41">
        <v>146.5</v>
      </c>
    </row>
    <row r="423" spans="1:90" x14ac:dyDescent="0.25">
      <c r="A423" s="38" t="s">
        <v>2443</v>
      </c>
      <c r="B423" s="38" t="s">
        <v>2444</v>
      </c>
      <c r="C423" s="39">
        <v>1.074E-2</v>
      </c>
      <c r="D423" s="41">
        <v>105.7</v>
      </c>
      <c r="E423" s="41">
        <v>101</v>
      </c>
      <c r="F423" s="41">
        <v>102.1</v>
      </c>
      <c r="G423" s="41">
        <v>113.7</v>
      </c>
      <c r="H423" s="41">
        <v>113.7</v>
      </c>
      <c r="I423" s="41">
        <v>113.7</v>
      </c>
      <c r="J423" s="41">
        <v>113.2</v>
      </c>
      <c r="K423" s="41">
        <v>114.6</v>
      </c>
      <c r="L423" s="41">
        <v>115.1</v>
      </c>
      <c r="M423" s="41">
        <v>113.7</v>
      </c>
      <c r="N423" s="41">
        <v>109.8</v>
      </c>
      <c r="O423" s="41">
        <v>109.1</v>
      </c>
      <c r="P423" s="41">
        <v>104.8</v>
      </c>
      <c r="Q423" s="41">
        <v>103.9</v>
      </c>
      <c r="R423" s="41">
        <v>102.3</v>
      </c>
      <c r="S423" s="41">
        <v>94.6</v>
      </c>
      <c r="T423" s="41">
        <v>94.6</v>
      </c>
      <c r="U423" s="41">
        <v>94.6</v>
      </c>
      <c r="V423" s="41">
        <v>94.6</v>
      </c>
      <c r="W423" s="41">
        <v>94.2</v>
      </c>
      <c r="X423" s="41">
        <v>91.3</v>
      </c>
      <c r="Y423" s="41">
        <v>91</v>
      </c>
      <c r="Z423" s="41">
        <v>91</v>
      </c>
      <c r="AA423" s="41">
        <v>90.6</v>
      </c>
      <c r="AB423" s="41">
        <v>90.2</v>
      </c>
      <c r="AC423" s="41">
        <v>89.4</v>
      </c>
      <c r="AD423" s="41">
        <v>88.8</v>
      </c>
      <c r="AE423" s="41">
        <v>85.2</v>
      </c>
      <c r="AF423" s="41">
        <v>84.1</v>
      </c>
      <c r="AG423" s="41">
        <v>84.1</v>
      </c>
      <c r="AH423" s="41">
        <v>84.1</v>
      </c>
      <c r="AI423" s="41">
        <v>81.3</v>
      </c>
      <c r="AJ423" s="41">
        <v>84.8</v>
      </c>
      <c r="AK423" s="41">
        <v>84.6</v>
      </c>
      <c r="AL423" s="41">
        <v>86</v>
      </c>
      <c r="AM423" s="41">
        <v>88.1</v>
      </c>
      <c r="AN423" s="41">
        <v>88.2</v>
      </c>
      <c r="AO423" s="41">
        <v>88.2</v>
      </c>
      <c r="AP423" s="41">
        <v>88.6</v>
      </c>
      <c r="AQ423" s="41">
        <v>87.5</v>
      </c>
      <c r="AR423" s="41">
        <v>87.5</v>
      </c>
      <c r="AS423" s="41">
        <v>87.5</v>
      </c>
      <c r="AT423" s="41">
        <v>87.5</v>
      </c>
      <c r="AU423" s="41">
        <v>87.5</v>
      </c>
      <c r="AV423" s="41">
        <v>87.5</v>
      </c>
      <c r="AW423" s="41">
        <v>87.5</v>
      </c>
      <c r="AX423" s="41">
        <v>87.5</v>
      </c>
      <c r="AY423" s="41">
        <v>87.5</v>
      </c>
      <c r="AZ423" s="41">
        <v>83.8</v>
      </c>
      <c r="BA423" s="41">
        <v>88.1</v>
      </c>
      <c r="BB423" s="41">
        <v>88.1</v>
      </c>
      <c r="BC423" s="41">
        <v>88.1</v>
      </c>
      <c r="BD423" s="41">
        <v>80.900000000000006</v>
      </c>
      <c r="BE423" s="41">
        <v>80.900000000000006</v>
      </c>
      <c r="BF423" s="41">
        <v>80.900000000000006</v>
      </c>
      <c r="BG423" s="41">
        <v>80.900000000000006</v>
      </c>
      <c r="BH423" s="41">
        <v>80.900000000000006</v>
      </c>
      <c r="BI423" s="41">
        <v>80.900000000000006</v>
      </c>
      <c r="BJ423" s="41">
        <v>80.900000000000006</v>
      </c>
      <c r="BK423" s="41">
        <v>80.900000000000006</v>
      </c>
      <c r="BL423" s="41">
        <v>80.900000000000006</v>
      </c>
      <c r="BM423" s="41">
        <v>80.900000000000006</v>
      </c>
      <c r="BN423" s="41">
        <v>81.099999999999994</v>
      </c>
      <c r="BO423" s="41">
        <v>81.099999999999994</v>
      </c>
      <c r="BP423" s="41">
        <v>80.900000000000006</v>
      </c>
      <c r="BQ423" s="41">
        <v>80.900000000000006</v>
      </c>
      <c r="BR423" s="41">
        <v>80.900000000000006</v>
      </c>
      <c r="BS423" s="41">
        <v>80.900000000000006</v>
      </c>
      <c r="BT423" s="41">
        <v>80.900000000000006</v>
      </c>
      <c r="BU423" s="41">
        <v>80.900000000000006</v>
      </c>
      <c r="BV423" s="41">
        <v>80.900000000000006</v>
      </c>
      <c r="BW423" s="41">
        <v>80.900000000000006</v>
      </c>
      <c r="BX423" s="41">
        <v>80.900000000000006</v>
      </c>
      <c r="BY423" s="41">
        <v>81.2</v>
      </c>
      <c r="BZ423" s="41">
        <v>75.3</v>
      </c>
      <c r="CA423" s="41">
        <v>75.3</v>
      </c>
      <c r="CB423" s="41">
        <v>78</v>
      </c>
      <c r="CC423" s="41">
        <v>87.3</v>
      </c>
      <c r="CD423" s="41">
        <v>87.3</v>
      </c>
      <c r="CE423" s="41">
        <v>85</v>
      </c>
      <c r="CF423" s="41">
        <v>83.1</v>
      </c>
      <c r="CG423" s="41">
        <v>81.8</v>
      </c>
      <c r="CH423" s="41">
        <v>80.3</v>
      </c>
      <c r="CI423" s="41">
        <v>83.5</v>
      </c>
      <c r="CJ423" s="41">
        <v>78.099999999999994</v>
      </c>
      <c r="CK423" s="41">
        <v>78.8</v>
      </c>
      <c r="CL423" s="41">
        <v>80.5</v>
      </c>
    </row>
    <row r="424" spans="1:90" x14ac:dyDescent="0.25">
      <c r="A424" s="38" t="s">
        <v>2445</v>
      </c>
      <c r="B424" s="38" t="s">
        <v>2446</v>
      </c>
      <c r="C424" s="39">
        <v>5.042E-2</v>
      </c>
      <c r="D424" s="41">
        <v>97.4</v>
      </c>
      <c r="E424" s="41">
        <v>97.1</v>
      </c>
      <c r="F424" s="41">
        <v>96.5</v>
      </c>
      <c r="G424" s="41">
        <v>101.3</v>
      </c>
      <c r="H424" s="41">
        <v>103.9</v>
      </c>
      <c r="I424" s="41">
        <v>103.9</v>
      </c>
      <c r="J424" s="41">
        <v>104.2</v>
      </c>
      <c r="K424" s="41">
        <v>102.6</v>
      </c>
      <c r="L424" s="41">
        <v>98.9</v>
      </c>
      <c r="M424" s="41">
        <v>96.8</v>
      </c>
      <c r="N424" s="41">
        <v>93.7</v>
      </c>
      <c r="O424" s="41">
        <v>89.6</v>
      </c>
      <c r="P424" s="41">
        <v>86.7</v>
      </c>
      <c r="Q424" s="41">
        <v>85.7</v>
      </c>
      <c r="R424" s="41">
        <v>86.4</v>
      </c>
      <c r="S424" s="41">
        <v>84.8</v>
      </c>
      <c r="T424" s="41">
        <v>80.400000000000006</v>
      </c>
      <c r="U424" s="41">
        <v>79.5</v>
      </c>
      <c r="V424" s="41">
        <v>78.2</v>
      </c>
      <c r="W424" s="41">
        <v>76.8</v>
      </c>
      <c r="X424" s="41">
        <v>77.599999999999994</v>
      </c>
      <c r="Y424" s="41">
        <v>76.900000000000006</v>
      </c>
      <c r="Z424" s="41">
        <v>73.8</v>
      </c>
      <c r="AA424" s="41">
        <v>74.3</v>
      </c>
      <c r="AB424" s="41">
        <v>70.900000000000006</v>
      </c>
      <c r="AC424" s="41">
        <v>68.599999999999994</v>
      </c>
      <c r="AD424" s="41">
        <v>69.2</v>
      </c>
      <c r="AE424" s="41">
        <v>66.900000000000006</v>
      </c>
      <c r="AF424" s="41">
        <v>67.599999999999994</v>
      </c>
      <c r="AG424" s="41">
        <v>68.099999999999994</v>
      </c>
      <c r="AH424" s="41">
        <v>75.599999999999994</v>
      </c>
      <c r="AI424" s="41">
        <v>80.400000000000006</v>
      </c>
      <c r="AJ424" s="41">
        <v>82.5</v>
      </c>
      <c r="AK424" s="41">
        <v>80.3</v>
      </c>
      <c r="AL424" s="41">
        <v>79.900000000000006</v>
      </c>
      <c r="AM424" s="41">
        <v>80.599999999999994</v>
      </c>
      <c r="AN424" s="41">
        <v>79.599999999999994</v>
      </c>
      <c r="AO424" s="41">
        <v>78.400000000000006</v>
      </c>
      <c r="AP424" s="41">
        <v>78.5</v>
      </c>
      <c r="AQ424" s="41">
        <v>80.8</v>
      </c>
      <c r="AR424" s="41">
        <v>80.599999999999994</v>
      </c>
      <c r="AS424" s="41">
        <v>80</v>
      </c>
      <c r="AT424" s="41">
        <v>78.8</v>
      </c>
      <c r="AU424" s="41">
        <v>78</v>
      </c>
      <c r="AV424" s="41">
        <v>77.3</v>
      </c>
      <c r="AW424" s="41">
        <v>76.599999999999994</v>
      </c>
      <c r="AX424" s="41">
        <v>76.5</v>
      </c>
      <c r="AY424" s="41">
        <v>73.8</v>
      </c>
      <c r="AZ424" s="41">
        <v>72</v>
      </c>
      <c r="BA424" s="41">
        <v>68.599999999999994</v>
      </c>
      <c r="BB424" s="41">
        <v>68.7</v>
      </c>
      <c r="BC424" s="41">
        <v>63.4</v>
      </c>
      <c r="BD424" s="41">
        <v>63.1</v>
      </c>
      <c r="BE424" s="41">
        <v>63.6</v>
      </c>
      <c r="BF424" s="41">
        <v>66.8</v>
      </c>
      <c r="BG424" s="41">
        <v>67.599999999999994</v>
      </c>
      <c r="BH424" s="41">
        <v>66.900000000000006</v>
      </c>
      <c r="BI424" s="41">
        <v>67.3</v>
      </c>
      <c r="BJ424" s="41">
        <v>65.3</v>
      </c>
      <c r="BK424" s="41">
        <v>64.900000000000006</v>
      </c>
      <c r="BL424" s="41">
        <v>62.7</v>
      </c>
      <c r="BM424" s="41">
        <v>61.2</v>
      </c>
      <c r="BN424" s="41">
        <v>61.1</v>
      </c>
      <c r="BO424" s="41">
        <v>64.8</v>
      </c>
      <c r="BP424" s="41">
        <v>66.599999999999994</v>
      </c>
      <c r="BQ424" s="41">
        <v>68.400000000000006</v>
      </c>
      <c r="BR424" s="41">
        <v>72.400000000000006</v>
      </c>
      <c r="BS424" s="41">
        <v>72.2</v>
      </c>
      <c r="BT424" s="41">
        <v>72.5</v>
      </c>
      <c r="BU424" s="41">
        <v>74.099999999999994</v>
      </c>
      <c r="BV424" s="41">
        <v>73.599999999999994</v>
      </c>
      <c r="BW424" s="41">
        <v>72.7</v>
      </c>
      <c r="BX424" s="41">
        <v>68.599999999999994</v>
      </c>
      <c r="BY424" s="41">
        <v>65.5</v>
      </c>
      <c r="BZ424" s="41">
        <v>72.3</v>
      </c>
      <c r="CA424" s="41">
        <v>81.3</v>
      </c>
      <c r="CB424" s="41">
        <v>86.6</v>
      </c>
      <c r="CC424" s="41">
        <v>81.3</v>
      </c>
      <c r="CD424" s="41">
        <v>73.099999999999994</v>
      </c>
      <c r="CE424" s="41">
        <v>74.5</v>
      </c>
      <c r="CF424" s="41">
        <v>70.900000000000006</v>
      </c>
      <c r="CG424" s="41">
        <v>65.400000000000006</v>
      </c>
      <c r="CH424" s="41">
        <v>65.599999999999994</v>
      </c>
      <c r="CI424" s="41">
        <v>60.8</v>
      </c>
      <c r="CJ424" s="41">
        <v>57.4</v>
      </c>
      <c r="CK424" s="41">
        <v>56.5</v>
      </c>
      <c r="CL424" s="41">
        <v>55</v>
      </c>
    </row>
    <row r="425" spans="1:90" x14ac:dyDescent="0.25">
      <c r="A425" s="38" t="s">
        <v>2447</v>
      </c>
      <c r="B425" s="38" t="s">
        <v>2448</v>
      </c>
      <c r="C425" s="39">
        <v>6.96E-3</v>
      </c>
      <c r="D425" s="41">
        <v>100.5</v>
      </c>
      <c r="E425" s="41">
        <v>100.5</v>
      </c>
      <c r="F425" s="41">
        <v>100.5</v>
      </c>
      <c r="G425" s="41">
        <v>101.4</v>
      </c>
      <c r="H425" s="41">
        <v>101.4</v>
      </c>
      <c r="I425" s="41">
        <v>101.4</v>
      </c>
      <c r="J425" s="41">
        <v>101.4</v>
      </c>
      <c r="K425" s="41">
        <v>101.4</v>
      </c>
      <c r="L425" s="41">
        <v>101.4</v>
      </c>
      <c r="M425" s="41">
        <v>101.4</v>
      </c>
      <c r="N425" s="41">
        <v>101.4</v>
      </c>
      <c r="O425" s="41">
        <v>101.4</v>
      </c>
      <c r="P425" s="41">
        <v>101.4</v>
      </c>
      <c r="Q425" s="41">
        <v>101.4</v>
      </c>
      <c r="R425" s="41">
        <v>101.8</v>
      </c>
      <c r="S425" s="41">
        <v>104.7</v>
      </c>
      <c r="T425" s="41">
        <v>104.7</v>
      </c>
      <c r="U425" s="41">
        <v>104.7</v>
      </c>
      <c r="V425" s="41">
        <v>104.7</v>
      </c>
      <c r="W425" s="41">
        <v>104.7</v>
      </c>
      <c r="X425" s="41">
        <v>104.7</v>
      </c>
      <c r="Y425" s="41">
        <v>104.7</v>
      </c>
      <c r="Z425" s="41">
        <v>104.7</v>
      </c>
      <c r="AA425" s="41">
        <v>104.7</v>
      </c>
      <c r="AB425" s="41">
        <v>108.4</v>
      </c>
      <c r="AC425" s="41">
        <v>108.4</v>
      </c>
      <c r="AD425" s="41">
        <v>108.4</v>
      </c>
      <c r="AE425" s="41">
        <v>111.8</v>
      </c>
      <c r="AF425" s="41">
        <v>111.8</v>
      </c>
      <c r="AG425" s="41">
        <v>111.8</v>
      </c>
      <c r="AH425" s="41">
        <v>111.8</v>
      </c>
      <c r="AI425" s="41">
        <v>111.8</v>
      </c>
      <c r="AJ425" s="41">
        <v>111.8</v>
      </c>
      <c r="AK425" s="41">
        <v>111.8</v>
      </c>
      <c r="AL425" s="41">
        <v>111.8</v>
      </c>
      <c r="AM425" s="41">
        <v>111.8</v>
      </c>
      <c r="AN425" s="41">
        <v>115.4</v>
      </c>
      <c r="AO425" s="41">
        <v>115.4</v>
      </c>
      <c r="AP425" s="41">
        <v>115.4</v>
      </c>
      <c r="AQ425" s="41">
        <v>122.6</v>
      </c>
      <c r="AR425" s="41">
        <v>122.6</v>
      </c>
      <c r="AS425" s="41">
        <v>122.6</v>
      </c>
      <c r="AT425" s="41">
        <v>122.6</v>
      </c>
      <c r="AU425" s="41">
        <v>122.6</v>
      </c>
      <c r="AV425" s="41">
        <v>122.6</v>
      </c>
      <c r="AW425" s="41">
        <v>122.6</v>
      </c>
      <c r="AX425" s="41">
        <v>122.6</v>
      </c>
      <c r="AY425" s="41">
        <v>120</v>
      </c>
      <c r="AZ425" s="41">
        <v>113.2</v>
      </c>
      <c r="BA425" s="41">
        <v>112.7</v>
      </c>
      <c r="BB425" s="41">
        <v>111</v>
      </c>
      <c r="BC425" s="41">
        <v>110.6</v>
      </c>
      <c r="BD425" s="41">
        <v>110.6</v>
      </c>
      <c r="BE425" s="41">
        <v>110.6</v>
      </c>
      <c r="BF425" s="41">
        <v>110.6</v>
      </c>
      <c r="BG425" s="41">
        <v>110.6</v>
      </c>
      <c r="BH425" s="41">
        <v>110.6</v>
      </c>
      <c r="BI425" s="41">
        <v>110.6</v>
      </c>
      <c r="BJ425" s="41">
        <v>110.6</v>
      </c>
      <c r="BK425" s="41">
        <v>110.6</v>
      </c>
      <c r="BL425" s="41">
        <v>112.3</v>
      </c>
      <c r="BM425" s="41">
        <v>113.4</v>
      </c>
      <c r="BN425" s="41">
        <v>113.8</v>
      </c>
      <c r="BO425" s="41">
        <v>116.9</v>
      </c>
      <c r="BP425" s="41">
        <v>116.6</v>
      </c>
      <c r="BQ425" s="41">
        <v>116.6</v>
      </c>
      <c r="BR425" s="41">
        <v>116.6</v>
      </c>
      <c r="BS425" s="41">
        <v>116.6</v>
      </c>
      <c r="BT425" s="41">
        <v>116.6</v>
      </c>
      <c r="BU425" s="41">
        <v>116.6</v>
      </c>
      <c r="BV425" s="41">
        <v>116.6</v>
      </c>
      <c r="BW425" s="41">
        <v>116.6</v>
      </c>
      <c r="BX425" s="41">
        <v>116.6</v>
      </c>
      <c r="BY425" s="41">
        <v>118.2</v>
      </c>
      <c r="BZ425" s="41">
        <v>118.5</v>
      </c>
      <c r="CA425" s="41">
        <v>118.9</v>
      </c>
      <c r="CB425" s="41">
        <v>119.1</v>
      </c>
      <c r="CC425" s="41">
        <v>119.8</v>
      </c>
      <c r="CD425" s="41">
        <v>121.2</v>
      </c>
      <c r="CE425" s="41">
        <v>121.4</v>
      </c>
      <c r="CF425" s="41">
        <v>119.8</v>
      </c>
      <c r="CG425" s="41">
        <v>120.6</v>
      </c>
      <c r="CH425" s="41">
        <v>120.6</v>
      </c>
      <c r="CI425" s="41">
        <v>119.6</v>
      </c>
      <c r="CJ425" s="41">
        <v>119.6</v>
      </c>
      <c r="CK425" s="41">
        <v>119.8</v>
      </c>
      <c r="CL425" s="41">
        <v>119.2</v>
      </c>
    </row>
    <row r="426" spans="1:90" x14ac:dyDescent="0.25">
      <c r="A426" s="38" t="s">
        <v>2449</v>
      </c>
      <c r="B426" s="38" t="s">
        <v>2450</v>
      </c>
      <c r="C426" s="39">
        <v>5.0400000000000002E-3</v>
      </c>
      <c r="D426" s="41">
        <v>100.3</v>
      </c>
      <c r="E426" s="41">
        <v>100.3</v>
      </c>
      <c r="F426" s="41">
        <v>95.7</v>
      </c>
      <c r="G426" s="41">
        <v>101.3</v>
      </c>
      <c r="H426" s="41">
        <v>99.7</v>
      </c>
      <c r="I426" s="41">
        <v>101.3</v>
      </c>
      <c r="J426" s="41">
        <v>101.3</v>
      </c>
      <c r="K426" s="41">
        <v>99.7</v>
      </c>
      <c r="L426" s="41">
        <v>99.7</v>
      </c>
      <c r="M426" s="41">
        <v>99.7</v>
      </c>
      <c r="N426" s="41">
        <v>98.2</v>
      </c>
      <c r="O426" s="41">
        <v>99.7</v>
      </c>
      <c r="P426" s="41">
        <v>99.7</v>
      </c>
      <c r="Q426" s="41">
        <v>99.7</v>
      </c>
      <c r="R426" s="41">
        <v>101.3</v>
      </c>
      <c r="S426" s="41">
        <v>104.8</v>
      </c>
      <c r="T426" s="41">
        <v>103.2</v>
      </c>
      <c r="U426" s="41">
        <v>104.8</v>
      </c>
      <c r="V426" s="41">
        <v>107.9</v>
      </c>
      <c r="W426" s="41">
        <v>109.5</v>
      </c>
      <c r="X426" s="41">
        <v>109.5</v>
      </c>
      <c r="Y426" s="41">
        <v>111</v>
      </c>
      <c r="Z426" s="41">
        <v>109.5</v>
      </c>
      <c r="AA426" s="41">
        <v>109.5</v>
      </c>
      <c r="AB426" s="41">
        <v>106.7</v>
      </c>
      <c r="AC426" s="41">
        <v>108.3</v>
      </c>
      <c r="AD426" s="41">
        <v>108.3</v>
      </c>
      <c r="AE426" s="41">
        <v>108</v>
      </c>
      <c r="AF426" s="41">
        <v>108</v>
      </c>
      <c r="AG426" s="41">
        <v>108</v>
      </c>
      <c r="AH426" s="41">
        <v>108</v>
      </c>
      <c r="AI426" s="41">
        <v>106.4</v>
      </c>
      <c r="AJ426" s="41">
        <v>106.4</v>
      </c>
      <c r="AK426" s="41">
        <v>108</v>
      </c>
      <c r="AL426" s="41">
        <v>108</v>
      </c>
      <c r="AM426" s="41">
        <v>108</v>
      </c>
      <c r="AN426" s="41">
        <v>107.6</v>
      </c>
      <c r="AO426" s="41">
        <v>107.6</v>
      </c>
      <c r="AP426" s="41">
        <v>104.2</v>
      </c>
      <c r="AQ426" s="41">
        <v>107.3</v>
      </c>
      <c r="AR426" s="41">
        <v>110.3</v>
      </c>
      <c r="AS426" s="41">
        <v>110.3</v>
      </c>
      <c r="AT426" s="41">
        <v>113.9</v>
      </c>
      <c r="AU426" s="41">
        <v>116.2</v>
      </c>
      <c r="AV426" s="41">
        <v>115</v>
      </c>
      <c r="AW426" s="41">
        <v>115</v>
      </c>
      <c r="AX426" s="41">
        <v>114.1</v>
      </c>
      <c r="AY426" s="41">
        <v>114.1</v>
      </c>
      <c r="AZ426" s="41">
        <v>112.3</v>
      </c>
      <c r="BA426" s="41">
        <v>109.2</v>
      </c>
      <c r="BB426" s="41">
        <v>108.1</v>
      </c>
      <c r="BC426" s="41">
        <v>112.1</v>
      </c>
      <c r="BD426" s="41">
        <v>104.2</v>
      </c>
      <c r="BE426" s="41">
        <v>107.2</v>
      </c>
      <c r="BF426" s="41">
        <v>108.6</v>
      </c>
      <c r="BG426" s="41">
        <v>107.2</v>
      </c>
      <c r="BH426" s="41">
        <v>104.3</v>
      </c>
      <c r="BI426" s="41">
        <v>107.2</v>
      </c>
      <c r="BJ426" s="41">
        <v>107.2</v>
      </c>
      <c r="BK426" s="41">
        <v>107.2</v>
      </c>
      <c r="BL426" s="41">
        <v>102.9</v>
      </c>
      <c r="BM426" s="41">
        <v>102.9</v>
      </c>
      <c r="BN426" s="41">
        <v>95.9</v>
      </c>
      <c r="BO426" s="41">
        <v>99.3</v>
      </c>
      <c r="BP426" s="41">
        <v>102.9</v>
      </c>
      <c r="BQ426" s="41">
        <v>102.9</v>
      </c>
      <c r="BR426" s="41">
        <v>102.9</v>
      </c>
      <c r="BS426" s="41">
        <v>102.9</v>
      </c>
      <c r="BT426" s="41">
        <v>102.9</v>
      </c>
      <c r="BU426" s="41">
        <v>102.9</v>
      </c>
      <c r="BV426" s="41">
        <v>102.9</v>
      </c>
      <c r="BW426" s="41">
        <v>102.9</v>
      </c>
      <c r="BX426" s="41">
        <v>99.3</v>
      </c>
      <c r="BY426" s="41">
        <v>102.2</v>
      </c>
      <c r="BZ426" s="41">
        <v>101.8</v>
      </c>
      <c r="CA426" s="41">
        <v>103.9</v>
      </c>
      <c r="CB426" s="41">
        <v>106.3</v>
      </c>
      <c r="CC426" s="41">
        <v>114.8</v>
      </c>
      <c r="CD426" s="41">
        <v>111.5</v>
      </c>
      <c r="CE426" s="41">
        <v>109.8</v>
      </c>
      <c r="CF426" s="41">
        <v>109.8</v>
      </c>
      <c r="CG426" s="41">
        <v>112.9</v>
      </c>
      <c r="CH426" s="41">
        <v>120.8</v>
      </c>
      <c r="CI426" s="41">
        <v>122.4</v>
      </c>
      <c r="CJ426" s="41">
        <v>124.8</v>
      </c>
      <c r="CK426" s="41">
        <v>125.2</v>
      </c>
      <c r="CL426" s="41">
        <v>124</v>
      </c>
    </row>
    <row r="427" spans="1:90" x14ac:dyDescent="0.25">
      <c r="A427" s="38" t="s">
        <v>2451</v>
      </c>
      <c r="B427" s="38" t="s">
        <v>2452</v>
      </c>
      <c r="C427" s="39">
        <v>1.2840000000000001E-2</v>
      </c>
      <c r="D427" s="41">
        <v>100.4</v>
      </c>
      <c r="E427" s="41">
        <v>100.1</v>
      </c>
      <c r="F427" s="41">
        <v>100.1</v>
      </c>
      <c r="G427" s="41">
        <v>100.2</v>
      </c>
      <c r="H427" s="41">
        <v>100.2</v>
      </c>
      <c r="I427" s="41">
        <v>100.2</v>
      </c>
      <c r="J427" s="41">
        <v>100.3</v>
      </c>
      <c r="K427" s="41">
        <v>100.3</v>
      </c>
      <c r="L427" s="41">
        <v>100.3</v>
      </c>
      <c r="M427" s="41">
        <v>100.7</v>
      </c>
      <c r="N427" s="41">
        <v>100.7</v>
      </c>
      <c r="O427" s="41">
        <v>100.7</v>
      </c>
      <c r="P427" s="41">
        <v>100.6</v>
      </c>
      <c r="Q427" s="41">
        <v>100.6</v>
      </c>
      <c r="R427" s="41">
        <v>100.6</v>
      </c>
      <c r="S427" s="41">
        <v>103.9</v>
      </c>
      <c r="T427" s="41">
        <v>103.9</v>
      </c>
      <c r="U427" s="41">
        <v>103.9</v>
      </c>
      <c r="V427" s="41">
        <v>103.9</v>
      </c>
      <c r="W427" s="41">
        <v>104.2</v>
      </c>
      <c r="X427" s="41">
        <v>104.2</v>
      </c>
      <c r="Y427" s="41">
        <v>104.3</v>
      </c>
      <c r="Z427" s="41">
        <v>104.3</v>
      </c>
      <c r="AA427" s="41">
        <v>104.2</v>
      </c>
      <c r="AB427" s="41">
        <v>104</v>
      </c>
      <c r="AC427" s="41">
        <v>104</v>
      </c>
      <c r="AD427" s="41">
        <v>104.1</v>
      </c>
      <c r="AE427" s="41">
        <v>107.8</v>
      </c>
      <c r="AF427" s="41">
        <v>107.8</v>
      </c>
      <c r="AG427" s="41">
        <v>107.8</v>
      </c>
      <c r="AH427" s="41">
        <v>107.8</v>
      </c>
      <c r="AI427" s="41">
        <v>107.8</v>
      </c>
      <c r="AJ427" s="41">
        <v>107.8</v>
      </c>
      <c r="AK427" s="41">
        <v>107.7</v>
      </c>
      <c r="AL427" s="41">
        <v>107.7</v>
      </c>
      <c r="AM427" s="41">
        <v>107.7</v>
      </c>
      <c r="AN427" s="41">
        <v>111</v>
      </c>
      <c r="AO427" s="41">
        <v>111</v>
      </c>
      <c r="AP427" s="41">
        <v>111.1</v>
      </c>
      <c r="AQ427" s="41">
        <v>111.4</v>
      </c>
      <c r="AR427" s="41">
        <v>110.4</v>
      </c>
      <c r="AS427" s="41">
        <v>110.3</v>
      </c>
      <c r="AT427" s="41">
        <v>111.1</v>
      </c>
      <c r="AU427" s="41">
        <v>111.2</v>
      </c>
      <c r="AV427" s="41">
        <v>111.1</v>
      </c>
      <c r="AW427" s="41">
        <v>111.5</v>
      </c>
      <c r="AX427" s="41">
        <v>111.2</v>
      </c>
      <c r="AY427" s="41">
        <v>111</v>
      </c>
      <c r="AZ427" s="41">
        <v>109</v>
      </c>
      <c r="BA427" s="41">
        <v>109</v>
      </c>
      <c r="BB427" s="41">
        <v>105.7</v>
      </c>
      <c r="BC427" s="41">
        <v>105.7</v>
      </c>
      <c r="BD427" s="41">
        <v>105.3</v>
      </c>
      <c r="BE427" s="41">
        <v>105.7</v>
      </c>
      <c r="BF427" s="41">
        <v>105.9</v>
      </c>
      <c r="BG427" s="41">
        <v>106.1</v>
      </c>
      <c r="BH427" s="41">
        <v>106</v>
      </c>
      <c r="BI427" s="41">
        <v>107</v>
      </c>
      <c r="BJ427" s="41">
        <v>104.5</v>
      </c>
      <c r="BK427" s="41">
        <v>102.5</v>
      </c>
      <c r="BL427" s="41">
        <v>101.5</v>
      </c>
      <c r="BM427" s="41">
        <v>101.5</v>
      </c>
      <c r="BN427" s="41">
        <v>101.6</v>
      </c>
      <c r="BO427" s="41">
        <v>103.1</v>
      </c>
      <c r="BP427" s="41">
        <v>100.9</v>
      </c>
      <c r="BQ427" s="41">
        <v>100.9</v>
      </c>
      <c r="BR427" s="41">
        <v>101</v>
      </c>
      <c r="BS427" s="41">
        <v>101.6</v>
      </c>
      <c r="BT427" s="41">
        <v>100.9</v>
      </c>
      <c r="BU427" s="41">
        <v>101</v>
      </c>
      <c r="BV427" s="41">
        <v>101</v>
      </c>
      <c r="BW427" s="41">
        <v>101</v>
      </c>
      <c r="BX427" s="41">
        <v>102.6</v>
      </c>
      <c r="BY427" s="41">
        <v>104.1</v>
      </c>
      <c r="BZ427" s="41">
        <v>106.9</v>
      </c>
      <c r="CA427" s="41">
        <v>107.4</v>
      </c>
      <c r="CB427" s="41">
        <v>109.8</v>
      </c>
      <c r="CC427" s="41">
        <v>112.1</v>
      </c>
      <c r="CD427" s="41">
        <v>111.9</v>
      </c>
      <c r="CE427" s="41">
        <v>111.1</v>
      </c>
      <c r="CF427" s="41">
        <v>111.8</v>
      </c>
      <c r="CG427" s="41">
        <v>109</v>
      </c>
      <c r="CH427" s="41">
        <v>112.3</v>
      </c>
      <c r="CI427" s="41">
        <v>110</v>
      </c>
      <c r="CJ427" s="41">
        <v>113</v>
      </c>
      <c r="CK427" s="41">
        <v>117.7</v>
      </c>
      <c r="CL427" s="41">
        <v>120.2</v>
      </c>
    </row>
    <row r="428" spans="1:90" x14ac:dyDescent="0.25">
      <c r="A428" s="38" t="s">
        <v>2453</v>
      </c>
      <c r="B428" s="38" t="s">
        <v>2454</v>
      </c>
      <c r="C428" s="39">
        <v>1.5949999999999999E-2</v>
      </c>
      <c r="D428" s="41">
        <v>100</v>
      </c>
      <c r="E428" s="41">
        <v>100</v>
      </c>
      <c r="F428" s="41">
        <v>100</v>
      </c>
      <c r="G428" s="41">
        <v>111.2</v>
      </c>
      <c r="H428" s="41">
        <v>111.2</v>
      </c>
      <c r="I428" s="41">
        <v>111.2</v>
      </c>
      <c r="J428" s="41">
        <v>111.2</v>
      </c>
      <c r="K428" s="41">
        <v>111.2</v>
      </c>
      <c r="L428" s="41">
        <v>111.2</v>
      </c>
      <c r="M428" s="41">
        <v>111.2</v>
      </c>
      <c r="N428" s="41">
        <v>111.2</v>
      </c>
      <c r="O428" s="41">
        <v>111.2</v>
      </c>
      <c r="P428" s="41">
        <v>111.6</v>
      </c>
      <c r="Q428" s="41">
        <v>111.6</v>
      </c>
      <c r="R428" s="41">
        <v>111.6</v>
      </c>
      <c r="S428" s="41">
        <v>113.8</v>
      </c>
      <c r="T428" s="41">
        <v>113.8</v>
      </c>
      <c r="U428" s="41">
        <v>113.8</v>
      </c>
      <c r="V428" s="41">
        <v>113.8</v>
      </c>
      <c r="W428" s="41">
        <v>113.8</v>
      </c>
      <c r="X428" s="41">
        <v>113.8</v>
      </c>
      <c r="Y428" s="41">
        <v>113.8</v>
      </c>
      <c r="Z428" s="41">
        <v>113.8</v>
      </c>
      <c r="AA428" s="41">
        <v>113.8</v>
      </c>
      <c r="AB428" s="41">
        <v>113.8</v>
      </c>
      <c r="AC428" s="41">
        <v>113.8</v>
      </c>
      <c r="AD428" s="41">
        <v>113.8</v>
      </c>
      <c r="AE428" s="41">
        <v>122.4</v>
      </c>
      <c r="AF428" s="41">
        <v>122.4</v>
      </c>
      <c r="AG428" s="41">
        <v>122.4</v>
      </c>
      <c r="AH428" s="41">
        <v>122.4</v>
      </c>
      <c r="AI428" s="41">
        <v>122.4</v>
      </c>
      <c r="AJ428" s="41">
        <v>122.4</v>
      </c>
      <c r="AK428" s="41">
        <v>122.4</v>
      </c>
      <c r="AL428" s="41">
        <v>122.4</v>
      </c>
      <c r="AM428" s="41">
        <v>122.4</v>
      </c>
      <c r="AN428" s="41">
        <v>122.4</v>
      </c>
      <c r="AO428" s="41">
        <v>122.4</v>
      </c>
      <c r="AP428" s="41">
        <v>122.4</v>
      </c>
      <c r="AQ428" s="41">
        <v>120.6</v>
      </c>
      <c r="AR428" s="41">
        <v>120.8</v>
      </c>
      <c r="AS428" s="41">
        <v>122.1</v>
      </c>
      <c r="AT428" s="41">
        <v>123.2</v>
      </c>
      <c r="AU428" s="41">
        <v>123.3</v>
      </c>
      <c r="AV428" s="41">
        <v>123.8</v>
      </c>
      <c r="AW428" s="41">
        <v>124.1</v>
      </c>
      <c r="AX428" s="41">
        <v>124.1</v>
      </c>
      <c r="AY428" s="41">
        <v>124.1</v>
      </c>
      <c r="AZ428" s="41">
        <v>124.2</v>
      </c>
      <c r="BA428" s="41">
        <v>124.2</v>
      </c>
      <c r="BB428" s="41">
        <v>124.2</v>
      </c>
      <c r="BC428" s="41">
        <v>120.5</v>
      </c>
      <c r="BD428" s="41">
        <v>120.5</v>
      </c>
      <c r="BE428" s="41">
        <v>120.5</v>
      </c>
      <c r="BF428" s="41">
        <v>120.5</v>
      </c>
      <c r="BG428" s="41">
        <v>120.5</v>
      </c>
      <c r="BH428" s="41">
        <v>120.1</v>
      </c>
      <c r="BI428" s="41">
        <v>121.4</v>
      </c>
      <c r="BJ428" s="41">
        <v>119.5</v>
      </c>
      <c r="BK428" s="41">
        <v>119.7</v>
      </c>
      <c r="BL428" s="41">
        <v>121.1</v>
      </c>
      <c r="BM428" s="41">
        <v>121.1</v>
      </c>
      <c r="BN428" s="41">
        <v>121.1</v>
      </c>
      <c r="BO428" s="41">
        <v>121</v>
      </c>
      <c r="BP428" s="41">
        <v>121.2</v>
      </c>
      <c r="BQ428" s="41">
        <v>121.1</v>
      </c>
      <c r="BR428" s="41">
        <v>120.6</v>
      </c>
      <c r="BS428" s="41">
        <v>121.1</v>
      </c>
      <c r="BT428" s="41">
        <v>122.6</v>
      </c>
      <c r="BU428" s="41">
        <v>122.6</v>
      </c>
      <c r="BV428" s="41">
        <v>122.6</v>
      </c>
      <c r="BW428" s="41">
        <v>122.6</v>
      </c>
      <c r="BX428" s="41">
        <v>125.4</v>
      </c>
      <c r="BY428" s="41">
        <v>128.5</v>
      </c>
      <c r="BZ428" s="41">
        <v>129.4</v>
      </c>
      <c r="CA428" s="41">
        <v>130.80000000000001</v>
      </c>
      <c r="CB428" s="41">
        <v>130.80000000000001</v>
      </c>
      <c r="CC428" s="41">
        <v>130.80000000000001</v>
      </c>
      <c r="CD428" s="41">
        <v>132.19999999999999</v>
      </c>
      <c r="CE428" s="41">
        <v>134.9</v>
      </c>
      <c r="CF428" s="41">
        <v>135.1</v>
      </c>
      <c r="CG428" s="41">
        <v>135.30000000000001</v>
      </c>
      <c r="CH428" s="41">
        <v>134</v>
      </c>
      <c r="CI428" s="41">
        <v>135</v>
      </c>
      <c r="CJ428" s="41">
        <v>136.69999999999999</v>
      </c>
      <c r="CK428" s="41">
        <v>137.1</v>
      </c>
      <c r="CL428" s="41">
        <v>137.69999999999999</v>
      </c>
    </row>
    <row r="429" spans="1:90" x14ac:dyDescent="0.25">
      <c r="A429" s="38" t="s">
        <v>2455</v>
      </c>
      <c r="B429" s="38" t="s">
        <v>2456</v>
      </c>
      <c r="C429" s="39">
        <v>0.1318</v>
      </c>
      <c r="D429" s="41">
        <v>100</v>
      </c>
      <c r="E429" s="41">
        <v>99.8</v>
      </c>
      <c r="F429" s="41">
        <v>99.8</v>
      </c>
      <c r="G429" s="41">
        <v>100.8</v>
      </c>
      <c r="H429" s="41">
        <v>100.9</v>
      </c>
      <c r="I429" s="41">
        <v>101.8</v>
      </c>
      <c r="J429" s="41">
        <v>102.5</v>
      </c>
      <c r="K429" s="41">
        <v>102.2</v>
      </c>
      <c r="L429" s="41">
        <v>101.9</v>
      </c>
      <c r="M429" s="41">
        <v>101.4</v>
      </c>
      <c r="N429" s="41">
        <v>101.3</v>
      </c>
      <c r="O429" s="41">
        <v>101.1</v>
      </c>
      <c r="P429" s="41">
        <v>100.9</v>
      </c>
      <c r="Q429" s="41">
        <v>100.5</v>
      </c>
      <c r="R429" s="41">
        <v>101</v>
      </c>
      <c r="S429" s="41">
        <v>102</v>
      </c>
      <c r="T429" s="41">
        <v>102.9</v>
      </c>
      <c r="U429" s="41">
        <v>102.7</v>
      </c>
      <c r="V429" s="41">
        <v>103</v>
      </c>
      <c r="W429" s="41">
        <v>103.6</v>
      </c>
      <c r="X429" s="41">
        <v>104.6</v>
      </c>
      <c r="Y429" s="41">
        <v>104.4</v>
      </c>
      <c r="Z429" s="41">
        <v>104.5</v>
      </c>
      <c r="AA429" s="41">
        <v>105.9</v>
      </c>
      <c r="AB429" s="41">
        <v>105.9</v>
      </c>
      <c r="AC429" s="41">
        <v>107.2</v>
      </c>
      <c r="AD429" s="41">
        <v>108.1</v>
      </c>
      <c r="AE429" s="41">
        <v>110.2</v>
      </c>
      <c r="AF429" s="41">
        <v>110.1</v>
      </c>
      <c r="AG429" s="41">
        <v>109.9</v>
      </c>
      <c r="AH429" s="41">
        <v>109.7</v>
      </c>
      <c r="AI429" s="41">
        <v>109.8</v>
      </c>
      <c r="AJ429" s="41">
        <v>109.8</v>
      </c>
      <c r="AK429" s="41">
        <v>110.6</v>
      </c>
      <c r="AL429" s="41">
        <v>111.2</v>
      </c>
      <c r="AM429" s="41">
        <v>113.3</v>
      </c>
      <c r="AN429" s="41">
        <v>113.9</v>
      </c>
      <c r="AO429" s="41">
        <v>115.5</v>
      </c>
      <c r="AP429" s="41">
        <v>115.3</v>
      </c>
      <c r="AQ429" s="41">
        <v>116.5</v>
      </c>
      <c r="AR429" s="41">
        <v>119.2</v>
      </c>
      <c r="AS429" s="41">
        <v>121.8</v>
      </c>
      <c r="AT429" s="41">
        <v>121.9</v>
      </c>
      <c r="AU429" s="41">
        <v>123.2</v>
      </c>
      <c r="AV429" s="41">
        <v>125.3</v>
      </c>
      <c r="AW429" s="41">
        <v>125.7</v>
      </c>
      <c r="AX429" s="41">
        <v>126.1</v>
      </c>
      <c r="AY429" s="41">
        <v>125.8</v>
      </c>
      <c r="AZ429" s="41">
        <v>129.69999999999999</v>
      </c>
      <c r="BA429" s="41">
        <v>127</v>
      </c>
      <c r="BB429" s="41">
        <v>125.1</v>
      </c>
      <c r="BC429" s="41">
        <v>127.5</v>
      </c>
      <c r="BD429" s="41">
        <v>128.1</v>
      </c>
      <c r="BE429" s="41">
        <v>126.4</v>
      </c>
      <c r="BF429" s="41">
        <v>128.4</v>
      </c>
      <c r="BG429" s="41">
        <v>130</v>
      </c>
      <c r="BH429" s="41">
        <v>132</v>
      </c>
      <c r="BI429" s="41">
        <v>131.19999999999999</v>
      </c>
      <c r="BJ429" s="41">
        <v>133.6</v>
      </c>
      <c r="BK429" s="41">
        <v>132.9</v>
      </c>
      <c r="BL429" s="41">
        <v>134.4</v>
      </c>
      <c r="BM429" s="41">
        <v>134.1</v>
      </c>
      <c r="BN429" s="41">
        <v>134.9</v>
      </c>
      <c r="BO429" s="41">
        <v>136.6</v>
      </c>
      <c r="BP429" s="41">
        <v>135</v>
      </c>
      <c r="BQ429" s="41">
        <v>134.5</v>
      </c>
      <c r="BR429" s="41">
        <v>133</v>
      </c>
      <c r="BS429" s="41">
        <v>133.1</v>
      </c>
      <c r="BT429" s="41">
        <v>133.80000000000001</v>
      </c>
      <c r="BU429" s="41">
        <v>134</v>
      </c>
      <c r="BV429" s="41">
        <v>134.30000000000001</v>
      </c>
      <c r="BW429" s="41">
        <v>134.4</v>
      </c>
      <c r="BX429" s="41">
        <v>130.5</v>
      </c>
      <c r="BY429" s="41">
        <v>130.69999999999999</v>
      </c>
      <c r="BZ429" s="41">
        <v>133.1</v>
      </c>
      <c r="CA429" s="41">
        <v>134.19999999999999</v>
      </c>
      <c r="CB429" s="41">
        <v>134.30000000000001</v>
      </c>
      <c r="CC429" s="41">
        <v>135.30000000000001</v>
      </c>
      <c r="CD429" s="41">
        <v>139.9</v>
      </c>
      <c r="CE429" s="41">
        <v>138</v>
      </c>
      <c r="CF429" s="41">
        <v>140.19999999999999</v>
      </c>
      <c r="CG429" s="41">
        <v>142.6</v>
      </c>
      <c r="CH429" s="41">
        <v>145.30000000000001</v>
      </c>
      <c r="CI429" s="41">
        <v>148</v>
      </c>
      <c r="CJ429" s="41">
        <v>151.80000000000001</v>
      </c>
      <c r="CK429" s="41">
        <v>152.69999999999999</v>
      </c>
      <c r="CL429" s="41">
        <v>152.80000000000001</v>
      </c>
    </row>
    <row r="430" spans="1:90" x14ac:dyDescent="0.25">
      <c r="A430" s="38" t="s">
        <v>2457</v>
      </c>
      <c r="B430" s="38" t="s">
        <v>2458</v>
      </c>
      <c r="C430" s="39">
        <v>1.95204</v>
      </c>
      <c r="D430" s="41">
        <v>100.5</v>
      </c>
      <c r="E430" s="41">
        <v>101.1</v>
      </c>
      <c r="F430" s="41">
        <v>102.3</v>
      </c>
      <c r="G430" s="41">
        <v>105.7</v>
      </c>
      <c r="H430" s="41">
        <v>104.3</v>
      </c>
      <c r="I430" s="41">
        <v>102.2</v>
      </c>
      <c r="J430" s="41">
        <v>102.3</v>
      </c>
      <c r="K430" s="41">
        <v>103</v>
      </c>
      <c r="L430" s="41">
        <v>102.9</v>
      </c>
      <c r="M430" s="41">
        <v>103.1</v>
      </c>
      <c r="N430" s="41">
        <v>103.9</v>
      </c>
      <c r="O430" s="41">
        <v>102.8</v>
      </c>
      <c r="P430" s="41">
        <v>103.9</v>
      </c>
      <c r="Q430" s="41">
        <v>104.2</v>
      </c>
      <c r="R430" s="41">
        <v>105.1</v>
      </c>
      <c r="S430" s="41">
        <v>107.4</v>
      </c>
      <c r="T430" s="41">
        <v>108.4</v>
      </c>
      <c r="U430" s="41">
        <v>109.3</v>
      </c>
      <c r="V430" s="41">
        <v>110.8</v>
      </c>
      <c r="W430" s="41">
        <v>111.6</v>
      </c>
      <c r="X430" s="41">
        <v>113.9</v>
      </c>
      <c r="Y430" s="41">
        <v>112</v>
      </c>
      <c r="Z430" s="41">
        <v>111.6</v>
      </c>
      <c r="AA430" s="41">
        <v>110.9</v>
      </c>
      <c r="AB430" s="41">
        <v>112.8</v>
      </c>
      <c r="AC430" s="41">
        <v>111.9</v>
      </c>
      <c r="AD430" s="41">
        <v>111.2</v>
      </c>
      <c r="AE430" s="41">
        <v>110.6</v>
      </c>
      <c r="AF430" s="41">
        <v>109.8</v>
      </c>
      <c r="AG430" s="41">
        <v>110.7</v>
      </c>
      <c r="AH430" s="41">
        <v>110.4</v>
      </c>
      <c r="AI430" s="41">
        <v>109.8</v>
      </c>
      <c r="AJ430" s="41">
        <v>109.8</v>
      </c>
      <c r="AK430" s="41">
        <v>110.6</v>
      </c>
      <c r="AL430" s="41">
        <v>111.7</v>
      </c>
      <c r="AM430" s="41">
        <v>113.5</v>
      </c>
      <c r="AN430" s="41">
        <v>115.5</v>
      </c>
      <c r="AO430" s="41">
        <v>115.2</v>
      </c>
      <c r="AP430" s="41">
        <v>115.9</v>
      </c>
      <c r="AQ430" s="41">
        <v>117.5</v>
      </c>
      <c r="AR430" s="41">
        <v>119.8</v>
      </c>
      <c r="AS430" s="41">
        <v>123.9</v>
      </c>
      <c r="AT430" s="41">
        <v>124.2</v>
      </c>
      <c r="AU430" s="41">
        <v>126.3</v>
      </c>
      <c r="AV430" s="41">
        <v>124.8</v>
      </c>
      <c r="AW430" s="41">
        <v>124</v>
      </c>
      <c r="AX430" s="41">
        <v>117.7</v>
      </c>
      <c r="AY430" s="41">
        <v>111.7</v>
      </c>
      <c r="AZ430" s="41">
        <v>108.5</v>
      </c>
      <c r="BA430" s="41">
        <v>108</v>
      </c>
      <c r="BB430" s="41">
        <v>109.3</v>
      </c>
      <c r="BC430" s="41">
        <v>109.6</v>
      </c>
      <c r="BD430" s="41">
        <v>110.6</v>
      </c>
      <c r="BE430" s="41">
        <v>110.3</v>
      </c>
      <c r="BF430" s="41">
        <v>113.8</v>
      </c>
      <c r="BG430" s="41">
        <v>117.1</v>
      </c>
      <c r="BH430" s="41">
        <v>117.2</v>
      </c>
      <c r="BI430" s="41">
        <v>116.3</v>
      </c>
      <c r="BJ430" s="41">
        <v>116</v>
      </c>
      <c r="BK430" s="41">
        <v>116.8</v>
      </c>
      <c r="BL430" s="41">
        <v>119</v>
      </c>
      <c r="BM430" s="41">
        <v>120.4</v>
      </c>
      <c r="BN430" s="41">
        <v>121.1</v>
      </c>
      <c r="BO430" s="41">
        <v>122.7</v>
      </c>
      <c r="BP430" s="41">
        <v>123.5</v>
      </c>
      <c r="BQ430" s="41">
        <v>122.9</v>
      </c>
      <c r="BR430" s="41">
        <v>121.6</v>
      </c>
      <c r="BS430" s="41">
        <v>122.1</v>
      </c>
      <c r="BT430" s="41">
        <v>121.5</v>
      </c>
      <c r="BU430" s="41">
        <v>122.5</v>
      </c>
      <c r="BV430" s="41">
        <v>123.2</v>
      </c>
      <c r="BW430" s="41">
        <v>124.8</v>
      </c>
      <c r="BX430" s="41">
        <v>126.9</v>
      </c>
      <c r="BY430" s="41">
        <v>129.30000000000001</v>
      </c>
      <c r="BZ430" s="41">
        <v>131.69999999999999</v>
      </c>
      <c r="CA430" s="41">
        <v>133.9</v>
      </c>
      <c r="CB430" s="41">
        <v>135.5</v>
      </c>
      <c r="CC430" s="41">
        <v>135</v>
      </c>
      <c r="CD430" s="41">
        <v>134.9</v>
      </c>
      <c r="CE430" s="41">
        <v>134.80000000000001</v>
      </c>
      <c r="CF430" s="41">
        <v>135.30000000000001</v>
      </c>
      <c r="CG430" s="41">
        <v>134.4</v>
      </c>
      <c r="CH430" s="41">
        <v>132</v>
      </c>
      <c r="CI430" s="41">
        <v>132.6</v>
      </c>
      <c r="CJ430" s="41">
        <v>135.9</v>
      </c>
      <c r="CK430" s="41">
        <v>136.80000000000001</v>
      </c>
      <c r="CL430" s="41">
        <v>139.4</v>
      </c>
    </row>
    <row r="431" spans="1:90" x14ac:dyDescent="0.25">
      <c r="A431" s="38" t="s">
        <v>2459</v>
      </c>
      <c r="B431" s="38" t="s">
        <v>2460</v>
      </c>
      <c r="C431" s="39">
        <v>4.7480000000000001E-2</v>
      </c>
      <c r="D431" s="41">
        <v>96</v>
      </c>
      <c r="E431" s="41">
        <v>96.6</v>
      </c>
      <c r="F431" s="41">
        <v>96.4</v>
      </c>
      <c r="G431" s="41">
        <v>97.3</v>
      </c>
      <c r="H431" s="41">
        <v>99.1</v>
      </c>
      <c r="I431" s="41">
        <v>98.7</v>
      </c>
      <c r="J431" s="41">
        <v>98</v>
      </c>
      <c r="K431" s="41">
        <v>97.9</v>
      </c>
      <c r="L431" s="41">
        <v>97.6</v>
      </c>
      <c r="M431" s="41">
        <v>98.7</v>
      </c>
      <c r="N431" s="41">
        <v>97</v>
      </c>
      <c r="O431" s="41">
        <v>96</v>
      </c>
      <c r="P431" s="41">
        <v>97</v>
      </c>
      <c r="Q431" s="41">
        <v>97.9</v>
      </c>
      <c r="R431" s="41">
        <v>96.2</v>
      </c>
      <c r="S431" s="41">
        <v>95.3</v>
      </c>
      <c r="T431" s="41">
        <v>97.1</v>
      </c>
      <c r="U431" s="41">
        <v>98.2</v>
      </c>
      <c r="V431" s="41">
        <v>99.3</v>
      </c>
      <c r="W431" s="41">
        <v>101.6</v>
      </c>
      <c r="X431" s="41">
        <v>98.1</v>
      </c>
      <c r="Y431" s="41">
        <v>97.4</v>
      </c>
      <c r="Z431" s="41">
        <v>97.6</v>
      </c>
      <c r="AA431" s="41">
        <v>98.7</v>
      </c>
      <c r="AB431" s="41">
        <v>102.2</v>
      </c>
      <c r="AC431" s="41">
        <v>103.5</v>
      </c>
      <c r="AD431" s="41">
        <v>103.6</v>
      </c>
      <c r="AE431" s="41">
        <v>110</v>
      </c>
      <c r="AF431" s="41">
        <v>113.6</v>
      </c>
      <c r="AG431" s="41">
        <v>114.3</v>
      </c>
      <c r="AH431" s="41">
        <v>123.3</v>
      </c>
      <c r="AI431" s="41">
        <v>118.5</v>
      </c>
      <c r="AJ431" s="41">
        <v>118.7</v>
      </c>
      <c r="AK431" s="41">
        <v>118.1</v>
      </c>
      <c r="AL431" s="41">
        <v>120.5</v>
      </c>
      <c r="AM431" s="41">
        <v>119.1</v>
      </c>
      <c r="AN431" s="41">
        <v>122.6</v>
      </c>
      <c r="AO431" s="41">
        <v>122.5</v>
      </c>
      <c r="AP431" s="41">
        <v>122.9</v>
      </c>
      <c r="AQ431" s="41">
        <v>120.7</v>
      </c>
      <c r="AR431" s="41">
        <v>119.4</v>
      </c>
      <c r="AS431" s="41">
        <v>117.3</v>
      </c>
      <c r="AT431" s="41">
        <v>119.6</v>
      </c>
      <c r="AU431" s="41">
        <v>119.3</v>
      </c>
      <c r="AV431" s="41">
        <v>119.4</v>
      </c>
      <c r="AW431" s="41">
        <v>115.4</v>
      </c>
      <c r="AX431" s="41">
        <v>112.5</v>
      </c>
      <c r="AY431" s="41">
        <v>109.9</v>
      </c>
      <c r="AZ431" s="41">
        <v>108.5</v>
      </c>
      <c r="BA431" s="41">
        <v>110.8</v>
      </c>
      <c r="BB431" s="41">
        <v>110.9</v>
      </c>
      <c r="BC431" s="41">
        <v>111</v>
      </c>
      <c r="BD431" s="41">
        <v>113.7</v>
      </c>
      <c r="BE431" s="41">
        <v>114.3</v>
      </c>
      <c r="BF431" s="41">
        <v>114.1</v>
      </c>
      <c r="BG431" s="41">
        <v>113.7</v>
      </c>
      <c r="BH431" s="41">
        <v>114.8</v>
      </c>
      <c r="BI431" s="41">
        <v>119.8</v>
      </c>
      <c r="BJ431" s="41">
        <v>114.6</v>
      </c>
      <c r="BK431" s="41">
        <v>116</v>
      </c>
      <c r="BL431" s="41">
        <v>115.4</v>
      </c>
      <c r="BM431" s="41">
        <v>114.3</v>
      </c>
      <c r="BN431" s="41">
        <v>118.6</v>
      </c>
      <c r="BO431" s="41">
        <v>120.3</v>
      </c>
      <c r="BP431" s="41">
        <v>120.7</v>
      </c>
      <c r="BQ431" s="41">
        <v>122</v>
      </c>
      <c r="BR431" s="41">
        <v>121.9</v>
      </c>
      <c r="BS431" s="41">
        <v>122.1</v>
      </c>
      <c r="BT431" s="41">
        <v>122.2</v>
      </c>
      <c r="BU431" s="41">
        <v>121.5</v>
      </c>
      <c r="BV431" s="41">
        <v>124.1</v>
      </c>
      <c r="BW431" s="41">
        <v>125.8</v>
      </c>
      <c r="BX431" s="41">
        <v>135.19999999999999</v>
      </c>
      <c r="BY431" s="41">
        <v>138.69999999999999</v>
      </c>
      <c r="BZ431" s="41">
        <v>138.80000000000001</v>
      </c>
      <c r="CA431" s="41">
        <v>138.19999999999999</v>
      </c>
      <c r="CB431" s="41">
        <v>134.1</v>
      </c>
      <c r="CC431" s="41">
        <v>134.69999999999999</v>
      </c>
      <c r="CD431" s="41">
        <v>134.19999999999999</v>
      </c>
      <c r="CE431" s="41">
        <v>133.6</v>
      </c>
      <c r="CF431" s="41">
        <v>133.30000000000001</v>
      </c>
      <c r="CG431" s="41">
        <v>136.9</v>
      </c>
      <c r="CH431" s="41">
        <v>134.19999999999999</v>
      </c>
      <c r="CI431" s="41">
        <v>135</v>
      </c>
      <c r="CJ431" s="41">
        <v>135.9</v>
      </c>
      <c r="CK431" s="41">
        <v>135.9</v>
      </c>
      <c r="CL431" s="41">
        <v>137</v>
      </c>
    </row>
    <row r="432" spans="1:90" x14ac:dyDescent="0.25">
      <c r="A432" s="38" t="s">
        <v>2461</v>
      </c>
      <c r="B432" s="38" t="s">
        <v>2462</v>
      </c>
      <c r="C432" s="39">
        <v>0.11208</v>
      </c>
      <c r="D432" s="41">
        <v>96.7</v>
      </c>
      <c r="E432" s="41">
        <v>99.8</v>
      </c>
      <c r="F432" s="41">
        <v>104.2</v>
      </c>
      <c r="G432" s="41">
        <v>106.3</v>
      </c>
      <c r="H432" s="41">
        <v>103.9</v>
      </c>
      <c r="I432" s="41">
        <v>101.4</v>
      </c>
      <c r="J432" s="41">
        <v>100.9</v>
      </c>
      <c r="K432" s="41">
        <v>101</v>
      </c>
      <c r="L432" s="41">
        <v>101.8</v>
      </c>
      <c r="M432" s="41">
        <v>101.8</v>
      </c>
      <c r="N432" s="41">
        <v>102</v>
      </c>
      <c r="O432" s="41">
        <v>101.9</v>
      </c>
      <c r="P432" s="41">
        <v>102.1</v>
      </c>
      <c r="Q432" s="41">
        <v>102</v>
      </c>
      <c r="R432" s="41">
        <v>102.5</v>
      </c>
      <c r="S432" s="41">
        <v>105.2</v>
      </c>
      <c r="T432" s="41">
        <v>104.5</v>
      </c>
      <c r="U432" s="41">
        <v>104.2</v>
      </c>
      <c r="V432" s="41">
        <v>102.8</v>
      </c>
      <c r="W432" s="41">
        <v>103.9</v>
      </c>
      <c r="X432" s="41">
        <v>106.8</v>
      </c>
      <c r="Y432" s="41">
        <v>107.3</v>
      </c>
      <c r="Z432" s="41">
        <v>108.3</v>
      </c>
      <c r="AA432" s="41">
        <v>106.3</v>
      </c>
      <c r="AB432" s="41">
        <v>106.9</v>
      </c>
      <c r="AC432" s="41">
        <v>107.5</v>
      </c>
      <c r="AD432" s="41">
        <v>104.1</v>
      </c>
      <c r="AE432" s="41">
        <v>103</v>
      </c>
      <c r="AF432" s="41">
        <v>102.8</v>
      </c>
      <c r="AG432" s="41">
        <v>104.5</v>
      </c>
      <c r="AH432" s="41">
        <v>106.2</v>
      </c>
      <c r="AI432" s="41">
        <v>106.7</v>
      </c>
      <c r="AJ432" s="41">
        <v>107.9</v>
      </c>
      <c r="AK432" s="41">
        <v>108.3</v>
      </c>
      <c r="AL432" s="41">
        <v>108.2</v>
      </c>
      <c r="AM432" s="41">
        <v>107.3</v>
      </c>
      <c r="AN432" s="41">
        <v>104.1</v>
      </c>
      <c r="AO432" s="41">
        <v>104.1</v>
      </c>
      <c r="AP432" s="41">
        <v>104.1</v>
      </c>
      <c r="AQ432" s="41">
        <v>107.2</v>
      </c>
      <c r="AR432" s="41">
        <v>111.7</v>
      </c>
      <c r="AS432" s="41">
        <v>113.2</v>
      </c>
      <c r="AT432" s="41">
        <v>116.9</v>
      </c>
      <c r="AU432" s="41">
        <v>117.7</v>
      </c>
      <c r="AV432" s="41">
        <v>115.7</v>
      </c>
      <c r="AW432" s="41">
        <v>115.2</v>
      </c>
      <c r="AX432" s="41">
        <v>114.7</v>
      </c>
      <c r="AY432" s="41">
        <v>108.3</v>
      </c>
      <c r="AZ432" s="41">
        <v>104.5</v>
      </c>
      <c r="BA432" s="41">
        <v>103.6</v>
      </c>
      <c r="BB432" s="41">
        <v>104.7</v>
      </c>
      <c r="BC432" s="41">
        <v>106</v>
      </c>
      <c r="BD432" s="41">
        <v>107.9</v>
      </c>
      <c r="BE432" s="41">
        <v>104.5</v>
      </c>
      <c r="BF432" s="41">
        <v>104.3</v>
      </c>
      <c r="BG432" s="41">
        <v>104.1</v>
      </c>
      <c r="BH432" s="41">
        <v>106.5</v>
      </c>
      <c r="BI432" s="41">
        <v>103.3</v>
      </c>
      <c r="BJ432" s="41">
        <v>104.3</v>
      </c>
      <c r="BK432" s="41">
        <v>107</v>
      </c>
      <c r="BL432" s="41">
        <v>113.3</v>
      </c>
      <c r="BM432" s="41">
        <v>113.5</v>
      </c>
      <c r="BN432" s="41">
        <v>111.9</v>
      </c>
      <c r="BO432" s="41">
        <v>112.1</v>
      </c>
      <c r="BP432" s="41">
        <v>111.8</v>
      </c>
      <c r="BQ432" s="41">
        <v>111.2</v>
      </c>
      <c r="BR432" s="41">
        <v>111.1</v>
      </c>
      <c r="BS432" s="41">
        <v>114.5</v>
      </c>
      <c r="BT432" s="41">
        <v>114.2</v>
      </c>
      <c r="BU432" s="41">
        <v>114.1</v>
      </c>
      <c r="BV432" s="41">
        <v>114.1</v>
      </c>
      <c r="BW432" s="41">
        <v>114.3</v>
      </c>
      <c r="BX432" s="41">
        <v>113.8</v>
      </c>
      <c r="BY432" s="41">
        <v>115.2</v>
      </c>
      <c r="BZ432" s="41">
        <v>117.4</v>
      </c>
      <c r="CA432" s="41">
        <v>119.5</v>
      </c>
      <c r="CB432" s="41">
        <v>119.6</v>
      </c>
      <c r="CC432" s="41">
        <v>114.5</v>
      </c>
      <c r="CD432" s="41">
        <v>114.9</v>
      </c>
      <c r="CE432" s="41">
        <v>115.8</v>
      </c>
      <c r="CF432" s="41">
        <v>116.7</v>
      </c>
      <c r="CG432" s="41">
        <v>118.6</v>
      </c>
      <c r="CH432" s="41">
        <v>117.8</v>
      </c>
      <c r="CI432" s="41">
        <v>117.3</v>
      </c>
      <c r="CJ432" s="41">
        <v>117.4</v>
      </c>
      <c r="CK432" s="41">
        <v>117.5</v>
      </c>
      <c r="CL432" s="41">
        <v>119.2</v>
      </c>
    </row>
    <row r="433" spans="1:90" x14ac:dyDescent="0.25">
      <c r="A433" s="38" t="s">
        <v>2463</v>
      </c>
      <c r="B433" s="38" t="s">
        <v>2464</v>
      </c>
      <c r="C433" s="39">
        <v>0.17609</v>
      </c>
      <c r="D433" s="41">
        <v>101.9</v>
      </c>
      <c r="E433" s="41">
        <v>103.2</v>
      </c>
      <c r="F433" s="41">
        <v>102.8</v>
      </c>
      <c r="G433" s="41">
        <v>108.7</v>
      </c>
      <c r="H433" s="41">
        <v>108.1</v>
      </c>
      <c r="I433" s="41">
        <v>106.2</v>
      </c>
      <c r="J433" s="41">
        <v>105</v>
      </c>
      <c r="K433" s="41">
        <v>104.7</v>
      </c>
      <c r="L433" s="41">
        <v>104.2</v>
      </c>
      <c r="M433" s="41">
        <v>104.6</v>
      </c>
      <c r="N433" s="41">
        <v>104.1</v>
      </c>
      <c r="O433" s="41">
        <v>104.5</v>
      </c>
      <c r="P433" s="41">
        <v>106.1</v>
      </c>
      <c r="Q433" s="41">
        <v>106.4</v>
      </c>
      <c r="R433" s="41">
        <v>106.4</v>
      </c>
      <c r="S433" s="41">
        <v>107</v>
      </c>
      <c r="T433" s="41">
        <v>108.8</v>
      </c>
      <c r="U433" s="41">
        <v>110.1</v>
      </c>
      <c r="V433" s="41">
        <v>110.7</v>
      </c>
      <c r="W433" s="41">
        <v>110.3</v>
      </c>
      <c r="X433" s="41">
        <v>115.7</v>
      </c>
      <c r="Y433" s="41">
        <v>117.4</v>
      </c>
      <c r="Z433" s="41">
        <v>119.8</v>
      </c>
      <c r="AA433" s="41">
        <v>120.5</v>
      </c>
      <c r="AB433" s="41">
        <v>122.7</v>
      </c>
      <c r="AC433" s="41">
        <v>121.3</v>
      </c>
      <c r="AD433" s="41">
        <v>114.9</v>
      </c>
      <c r="AE433" s="41">
        <v>110.3</v>
      </c>
      <c r="AF433" s="41">
        <v>105.6</v>
      </c>
      <c r="AG433" s="41">
        <v>104.7</v>
      </c>
      <c r="AH433" s="41">
        <v>104.7</v>
      </c>
      <c r="AI433" s="41">
        <v>104.3</v>
      </c>
      <c r="AJ433" s="41">
        <v>105.1</v>
      </c>
      <c r="AK433" s="41">
        <v>106.8</v>
      </c>
      <c r="AL433" s="41">
        <v>107.8</v>
      </c>
      <c r="AM433" s="41">
        <v>107.4</v>
      </c>
      <c r="AN433" s="41">
        <v>107.3</v>
      </c>
      <c r="AO433" s="41">
        <v>106.5</v>
      </c>
      <c r="AP433" s="41">
        <v>106.3</v>
      </c>
      <c r="AQ433" s="41">
        <v>106.2</v>
      </c>
      <c r="AR433" s="41">
        <v>108.6</v>
      </c>
      <c r="AS433" s="41">
        <v>109.1</v>
      </c>
      <c r="AT433" s="41">
        <v>109.1</v>
      </c>
      <c r="AU433" s="41">
        <v>109.3</v>
      </c>
      <c r="AV433" s="41">
        <v>109.3</v>
      </c>
      <c r="AW433" s="41">
        <v>109.3</v>
      </c>
      <c r="AX433" s="41">
        <v>109.3</v>
      </c>
      <c r="AY433" s="41">
        <v>109.3</v>
      </c>
      <c r="AZ433" s="41">
        <v>111.2</v>
      </c>
      <c r="BA433" s="41">
        <v>109.8</v>
      </c>
      <c r="BB433" s="41">
        <v>111</v>
      </c>
      <c r="BC433" s="41">
        <v>111.6</v>
      </c>
      <c r="BD433" s="41">
        <v>111.6</v>
      </c>
      <c r="BE433" s="41">
        <v>111.4</v>
      </c>
      <c r="BF433" s="41">
        <v>112.3</v>
      </c>
      <c r="BG433" s="41">
        <v>113.4</v>
      </c>
      <c r="BH433" s="41">
        <v>115.7</v>
      </c>
      <c r="BI433" s="41">
        <v>115.8</v>
      </c>
      <c r="BJ433" s="41">
        <v>116.8</v>
      </c>
      <c r="BK433" s="41">
        <v>116.3</v>
      </c>
      <c r="BL433" s="41">
        <v>116.5</v>
      </c>
      <c r="BM433" s="41">
        <v>116.2</v>
      </c>
      <c r="BN433" s="41">
        <v>115.9</v>
      </c>
      <c r="BO433" s="41">
        <v>115.6</v>
      </c>
      <c r="BP433" s="41">
        <v>115.2</v>
      </c>
      <c r="BQ433" s="41">
        <v>114</v>
      </c>
      <c r="BR433" s="41">
        <v>112.4</v>
      </c>
      <c r="BS433" s="41">
        <v>112.2</v>
      </c>
      <c r="BT433" s="41">
        <v>111.6</v>
      </c>
      <c r="BU433" s="41">
        <v>113.2</v>
      </c>
      <c r="BV433" s="41">
        <v>113.9</v>
      </c>
      <c r="BW433" s="41">
        <v>113.6</v>
      </c>
      <c r="BX433" s="41">
        <v>117.9</v>
      </c>
      <c r="BY433" s="41">
        <v>116.2</v>
      </c>
      <c r="BZ433" s="41">
        <v>117</v>
      </c>
      <c r="CA433" s="41">
        <v>118.9</v>
      </c>
      <c r="CB433" s="41">
        <v>119.2</v>
      </c>
      <c r="CC433" s="41">
        <v>117.8</v>
      </c>
      <c r="CD433" s="41">
        <v>118.8</v>
      </c>
      <c r="CE433" s="41">
        <v>119.9</v>
      </c>
      <c r="CF433" s="41">
        <v>121.4</v>
      </c>
      <c r="CG433" s="41">
        <v>122.1</v>
      </c>
      <c r="CH433" s="41">
        <v>121.8</v>
      </c>
      <c r="CI433" s="41">
        <v>120.8</v>
      </c>
      <c r="CJ433" s="41">
        <v>121.9</v>
      </c>
      <c r="CK433" s="41">
        <v>122</v>
      </c>
      <c r="CL433" s="41">
        <v>121.7</v>
      </c>
    </row>
    <row r="434" spans="1:90" x14ac:dyDescent="0.25">
      <c r="A434" s="38" t="s">
        <v>2465</v>
      </c>
      <c r="B434" s="38" t="s">
        <v>2466</v>
      </c>
      <c r="C434" s="39">
        <v>1.7559999999999999E-2</v>
      </c>
      <c r="D434" s="41">
        <v>102.5</v>
      </c>
      <c r="E434" s="41">
        <v>102.5</v>
      </c>
      <c r="F434" s="41">
        <v>105.8</v>
      </c>
      <c r="G434" s="41">
        <v>109.5</v>
      </c>
      <c r="H434" s="41">
        <v>109.5</v>
      </c>
      <c r="I434" s="41">
        <v>108.8</v>
      </c>
      <c r="J434" s="41">
        <v>105.9</v>
      </c>
      <c r="K434" s="41">
        <v>105.4</v>
      </c>
      <c r="L434" s="41">
        <v>105.4</v>
      </c>
      <c r="M434" s="41">
        <v>101.2</v>
      </c>
      <c r="N434" s="41">
        <v>101.2</v>
      </c>
      <c r="O434" s="41">
        <v>101.2</v>
      </c>
      <c r="P434" s="41">
        <v>101.2</v>
      </c>
      <c r="Q434" s="41">
        <v>101.2</v>
      </c>
      <c r="R434" s="41">
        <v>101.2</v>
      </c>
      <c r="S434" s="41">
        <v>101.2</v>
      </c>
      <c r="T434" s="41">
        <v>104.4</v>
      </c>
      <c r="U434" s="41">
        <v>104.4</v>
      </c>
      <c r="V434" s="41">
        <v>104.4</v>
      </c>
      <c r="W434" s="41">
        <v>104.4</v>
      </c>
      <c r="X434" s="41">
        <v>105.5</v>
      </c>
      <c r="Y434" s="41">
        <v>106.4</v>
      </c>
      <c r="Z434" s="41">
        <v>110</v>
      </c>
      <c r="AA434" s="41">
        <v>110</v>
      </c>
      <c r="AB434" s="41">
        <v>110</v>
      </c>
      <c r="AC434" s="41">
        <v>110</v>
      </c>
      <c r="AD434" s="41">
        <v>110.7</v>
      </c>
      <c r="AE434" s="41">
        <v>110.9</v>
      </c>
      <c r="AF434" s="41">
        <v>110.9</v>
      </c>
      <c r="AG434" s="41">
        <v>110.9</v>
      </c>
      <c r="AH434" s="41">
        <v>110.9</v>
      </c>
      <c r="AI434" s="41">
        <v>110.9</v>
      </c>
      <c r="AJ434" s="41">
        <v>111.6</v>
      </c>
      <c r="AK434" s="41">
        <v>111.8</v>
      </c>
      <c r="AL434" s="41">
        <v>111.8</v>
      </c>
      <c r="AM434" s="41">
        <v>111.8</v>
      </c>
      <c r="AN434" s="41">
        <v>111.8</v>
      </c>
      <c r="AO434" s="41">
        <v>111.8</v>
      </c>
      <c r="AP434" s="41">
        <v>116.3</v>
      </c>
      <c r="AQ434" s="41">
        <v>119.8</v>
      </c>
      <c r="AR434" s="41">
        <v>121.3</v>
      </c>
      <c r="AS434" s="41">
        <v>124.1</v>
      </c>
      <c r="AT434" s="41">
        <v>124.1</v>
      </c>
      <c r="AU434" s="41">
        <v>124.1</v>
      </c>
      <c r="AV434" s="41">
        <v>143.1</v>
      </c>
      <c r="AW434" s="41">
        <v>151.4</v>
      </c>
      <c r="AX434" s="41">
        <v>151.4</v>
      </c>
      <c r="AY434" s="41">
        <v>151.4</v>
      </c>
      <c r="AZ434" s="41">
        <v>151.4</v>
      </c>
      <c r="BA434" s="41">
        <v>151.4</v>
      </c>
      <c r="BB434" s="41">
        <v>151.4</v>
      </c>
      <c r="BC434" s="41">
        <v>134.1</v>
      </c>
      <c r="BD434" s="41">
        <v>116.7</v>
      </c>
      <c r="BE434" s="41">
        <v>116.7</v>
      </c>
      <c r="BF434" s="41">
        <v>116.7</v>
      </c>
      <c r="BG434" s="41">
        <v>128.69999999999999</v>
      </c>
      <c r="BH434" s="41">
        <v>121</v>
      </c>
      <c r="BI434" s="41">
        <v>118</v>
      </c>
      <c r="BJ434" s="41">
        <v>119.3</v>
      </c>
      <c r="BK434" s="41">
        <v>121.2</v>
      </c>
      <c r="BL434" s="41">
        <v>121.2</v>
      </c>
      <c r="BM434" s="41">
        <v>121.2</v>
      </c>
      <c r="BN434" s="41">
        <v>121.2</v>
      </c>
      <c r="BO434" s="41">
        <v>121.2</v>
      </c>
      <c r="BP434" s="41">
        <v>121.2</v>
      </c>
      <c r="BQ434" s="41">
        <v>121.2</v>
      </c>
      <c r="BR434" s="41">
        <v>121.2</v>
      </c>
      <c r="BS434" s="41">
        <v>121.2</v>
      </c>
      <c r="BT434" s="41">
        <v>121.2</v>
      </c>
      <c r="BU434" s="41">
        <v>121.2</v>
      </c>
      <c r="BV434" s="41">
        <v>121.2</v>
      </c>
      <c r="BW434" s="41">
        <v>121.2</v>
      </c>
      <c r="BX434" s="41">
        <v>121.2</v>
      </c>
      <c r="BY434" s="41">
        <v>121.2</v>
      </c>
      <c r="BZ434" s="41">
        <v>119.4</v>
      </c>
      <c r="CA434" s="41">
        <v>114.5</v>
      </c>
      <c r="CB434" s="41">
        <v>115.3</v>
      </c>
      <c r="CC434" s="41">
        <v>115.3</v>
      </c>
      <c r="CD434" s="41">
        <v>115.3</v>
      </c>
      <c r="CE434" s="41">
        <v>115.3</v>
      </c>
      <c r="CF434" s="41">
        <v>115.3</v>
      </c>
      <c r="CG434" s="41">
        <v>115.3</v>
      </c>
      <c r="CH434" s="41">
        <v>115.3</v>
      </c>
      <c r="CI434" s="41">
        <v>115.3</v>
      </c>
      <c r="CJ434" s="41">
        <v>115.3</v>
      </c>
      <c r="CK434" s="41">
        <v>115.3</v>
      </c>
      <c r="CL434" s="41">
        <v>115.3</v>
      </c>
    </row>
    <row r="435" spans="1:90" x14ac:dyDescent="0.25">
      <c r="A435" s="38" t="s">
        <v>2467</v>
      </c>
      <c r="B435" s="38" t="s">
        <v>2468</v>
      </c>
      <c r="C435" s="39">
        <v>0.10957</v>
      </c>
      <c r="D435" s="41">
        <v>98.1</v>
      </c>
      <c r="E435" s="41">
        <v>100.6</v>
      </c>
      <c r="F435" s="41">
        <v>99.8</v>
      </c>
      <c r="G435" s="41">
        <v>108.3</v>
      </c>
      <c r="H435" s="41">
        <v>102.7</v>
      </c>
      <c r="I435" s="41">
        <v>99</v>
      </c>
      <c r="J435" s="41">
        <v>100.7</v>
      </c>
      <c r="K435" s="41">
        <v>101.8</v>
      </c>
      <c r="L435" s="41">
        <v>102.7</v>
      </c>
      <c r="M435" s="41">
        <v>104.4</v>
      </c>
      <c r="N435" s="41">
        <v>103.7</v>
      </c>
      <c r="O435" s="41">
        <v>105</v>
      </c>
      <c r="P435" s="41">
        <v>105.9</v>
      </c>
      <c r="Q435" s="41">
        <v>106</v>
      </c>
      <c r="R435" s="41">
        <v>105.8</v>
      </c>
      <c r="S435" s="41">
        <v>112.7</v>
      </c>
      <c r="T435" s="41">
        <v>113.9</v>
      </c>
      <c r="U435" s="41">
        <v>114</v>
      </c>
      <c r="V435" s="41">
        <v>114.7</v>
      </c>
      <c r="W435" s="41">
        <v>115.8</v>
      </c>
      <c r="X435" s="41">
        <v>116.1</v>
      </c>
      <c r="Y435" s="41">
        <v>113.6</v>
      </c>
      <c r="Z435" s="41">
        <v>112.2</v>
      </c>
      <c r="AA435" s="41">
        <v>112.9</v>
      </c>
      <c r="AB435" s="41">
        <v>113.3</v>
      </c>
      <c r="AC435" s="41">
        <v>113.2</v>
      </c>
      <c r="AD435" s="41">
        <v>112.9</v>
      </c>
      <c r="AE435" s="41">
        <v>115</v>
      </c>
      <c r="AF435" s="41">
        <v>114.6</v>
      </c>
      <c r="AG435" s="41">
        <v>115.3</v>
      </c>
      <c r="AH435" s="41">
        <v>115.5</v>
      </c>
      <c r="AI435" s="41">
        <v>115.5</v>
      </c>
      <c r="AJ435" s="41">
        <v>118.3</v>
      </c>
      <c r="AK435" s="41">
        <v>122.1</v>
      </c>
      <c r="AL435" s="41">
        <v>123.5</v>
      </c>
      <c r="AM435" s="41">
        <v>127.9</v>
      </c>
      <c r="AN435" s="41">
        <v>137.69999999999999</v>
      </c>
      <c r="AO435" s="41">
        <v>132.80000000000001</v>
      </c>
      <c r="AP435" s="41">
        <v>130.9</v>
      </c>
      <c r="AQ435" s="41">
        <v>130.9</v>
      </c>
      <c r="AR435" s="41">
        <v>130.9</v>
      </c>
      <c r="AS435" s="41">
        <v>130.9</v>
      </c>
      <c r="AT435" s="41">
        <v>130.9</v>
      </c>
      <c r="AU435" s="41">
        <v>130.9</v>
      </c>
      <c r="AV435" s="41">
        <v>130.9</v>
      </c>
      <c r="AW435" s="41">
        <v>130.9</v>
      </c>
      <c r="AX435" s="41">
        <v>130.9</v>
      </c>
      <c r="AY435" s="41">
        <v>130.9</v>
      </c>
      <c r="AZ435" s="41">
        <v>130.9</v>
      </c>
      <c r="BA435" s="41">
        <v>130.9</v>
      </c>
      <c r="BB435" s="41">
        <v>130.9</v>
      </c>
      <c r="BC435" s="41">
        <v>130.9</v>
      </c>
      <c r="BD435" s="41">
        <v>130.9</v>
      </c>
      <c r="BE435" s="41">
        <v>130.9</v>
      </c>
      <c r="BF435" s="41">
        <v>130.9</v>
      </c>
      <c r="BG435" s="41">
        <v>130.9</v>
      </c>
      <c r="BH435" s="41">
        <v>130.9</v>
      </c>
      <c r="BI435" s="41">
        <v>130.9</v>
      </c>
      <c r="BJ435" s="41">
        <v>130.9</v>
      </c>
      <c r="BK435" s="41">
        <v>130.9</v>
      </c>
      <c r="BL435" s="41">
        <v>130.9</v>
      </c>
      <c r="BM435" s="41">
        <v>130.9</v>
      </c>
      <c r="BN435" s="41">
        <v>130.9</v>
      </c>
      <c r="BO435" s="41">
        <v>129.4</v>
      </c>
      <c r="BP435" s="41">
        <v>128.19999999999999</v>
      </c>
      <c r="BQ435" s="41">
        <v>128.1</v>
      </c>
      <c r="BR435" s="41">
        <v>128.1</v>
      </c>
      <c r="BS435" s="41">
        <v>128.1</v>
      </c>
      <c r="BT435" s="41">
        <v>128.1</v>
      </c>
      <c r="BU435" s="41">
        <v>128.1</v>
      </c>
      <c r="BV435" s="41">
        <v>128.1</v>
      </c>
      <c r="BW435" s="41">
        <v>128.19999999999999</v>
      </c>
      <c r="BX435" s="41">
        <v>129.1</v>
      </c>
      <c r="BY435" s="41">
        <v>129.80000000000001</v>
      </c>
      <c r="BZ435" s="41">
        <v>131.1</v>
      </c>
      <c r="CA435" s="41">
        <v>131.69999999999999</v>
      </c>
      <c r="CB435" s="41">
        <v>132.6</v>
      </c>
      <c r="CC435" s="41">
        <v>132.69999999999999</v>
      </c>
      <c r="CD435" s="41">
        <v>133</v>
      </c>
      <c r="CE435" s="41">
        <v>133.4</v>
      </c>
      <c r="CF435" s="41">
        <v>133.4</v>
      </c>
      <c r="CG435" s="41">
        <v>134</v>
      </c>
      <c r="CH435" s="41">
        <v>136.30000000000001</v>
      </c>
      <c r="CI435" s="41">
        <v>136.80000000000001</v>
      </c>
      <c r="CJ435" s="41">
        <v>136.69999999999999</v>
      </c>
      <c r="CK435" s="41">
        <v>135.69999999999999</v>
      </c>
      <c r="CL435" s="41">
        <v>135.19999999999999</v>
      </c>
    </row>
    <row r="436" spans="1:90" x14ac:dyDescent="0.25">
      <c r="A436" s="38" t="s">
        <v>2469</v>
      </c>
      <c r="B436" s="38" t="s">
        <v>2470</v>
      </c>
      <c r="C436" s="39">
        <v>7.9869999999999997E-2</v>
      </c>
      <c r="D436" s="41">
        <v>100</v>
      </c>
      <c r="E436" s="41">
        <v>100</v>
      </c>
      <c r="F436" s="41">
        <v>100</v>
      </c>
      <c r="G436" s="41">
        <v>100</v>
      </c>
      <c r="H436" s="41">
        <v>100</v>
      </c>
      <c r="I436" s="41">
        <v>99.8</v>
      </c>
      <c r="J436" s="41">
        <v>99.8</v>
      </c>
      <c r="K436" s="41">
        <v>100.4</v>
      </c>
      <c r="L436" s="41">
        <v>98.9</v>
      </c>
      <c r="M436" s="41">
        <v>100.1</v>
      </c>
      <c r="N436" s="41">
        <v>98</v>
      </c>
      <c r="O436" s="41">
        <v>98.1</v>
      </c>
      <c r="P436" s="41">
        <v>94.3</v>
      </c>
      <c r="Q436" s="41">
        <v>96.2</v>
      </c>
      <c r="R436" s="41">
        <v>96.6</v>
      </c>
      <c r="S436" s="41">
        <v>95.8</v>
      </c>
      <c r="T436" s="41">
        <v>97.9</v>
      </c>
      <c r="U436" s="41">
        <v>97.4</v>
      </c>
      <c r="V436" s="41">
        <v>95.7</v>
      </c>
      <c r="W436" s="41">
        <v>96</v>
      </c>
      <c r="X436" s="41">
        <v>98.2</v>
      </c>
      <c r="Y436" s="41">
        <v>95.3</v>
      </c>
      <c r="Z436" s="41">
        <v>95.6</v>
      </c>
      <c r="AA436" s="41">
        <v>93.1</v>
      </c>
      <c r="AB436" s="41">
        <v>92.9</v>
      </c>
      <c r="AC436" s="41">
        <v>95.6</v>
      </c>
      <c r="AD436" s="41">
        <v>97.3</v>
      </c>
      <c r="AE436" s="41">
        <v>102.3</v>
      </c>
      <c r="AF436" s="41">
        <v>102.6</v>
      </c>
      <c r="AG436" s="41">
        <v>108.6</v>
      </c>
      <c r="AH436" s="41">
        <v>102.3</v>
      </c>
      <c r="AI436" s="41">
        <v>98.4</v>
      </c>
      <c r="AJ436" s="41">
        <v>102.2</v>
      </c>
      <c r="AK436" s="41">
        <v>102.4</v>
      </c>
      <c r="AL436" s="41">
        <v>100.7</v>
      </c>
      <c r="AM436" s="41">
        <v>100.8</v>
      </c>
      <c r="AN436" s="41">
        <v>100.8</v>
      </c>
      <c r="AO436" s="41">
        <v>95.4</v>
      </c>
      <c r="AP436" s="41">
        <v>95.8</v>
      </c>
      <c r="AQ436" s="41">
        <v>94.5</v>
      </c>
      <c r="AR436" s="41">
        <v>94.9</v>
      </c>
      <c r="AS436" s="41">
        <v>102.2</v>
      </c>
      <c r="AT436" s="41">
        <v>104.4</v>
      </c>
      <c r="AU436" s="41">
        <v>100.6</v>
      </c>
      <c r="AV436" s="41">
        <v>103.5</v>
      </c>
      <c r="AW436" s="41">
        <v>103.8</v>
      </c>
      <c r="AX436" s="41">
        <v>112.5</v>
      </c>
      <c r="AY436" s="41">
        <v>114.1</v>
      </c>
      <c r="AZ436" s="41">
        <v>105.8</v>
      </c>
      <c r="BA436" s="41">
        <v>94.5</v>
      </c>
      <c r="BB436" s="41">
        <v>93.3</v>
      </c>
      <c r="BC436" s="41">
        <v>93</v>
      </c>
      <c r="BD436" s="41">
        <v>103.5</v>
      </c>
      <c r="BE436" s="41">
        <v>99</v>
      </c>
      <c r="BF436" s="41">
        <v>95.3</v>
      </c>
      <c r="BG436" s="41">
        <v>93.9</v>
      </c>
      <c r="BH436" s="41">
        <v>100</v>
      </c>
      <c r="BI436" s="41">
        <v>101.3</v>
      </c>
      <c r="BJ436" s="41">
        <v>101.3</v>
      </c>
      <c r="BK436" s="41">
        <v>101.3</v>
      </c>
      <c r="BL436" s="41">
        <v>96.9</v>
      </c>
      <c r="BM436" s="41">
        <v>96.1</v>
      </c>
      <c r="BN436" s="41">
        <v>96.1</v>
      </c>
      <c r="BO436" s="41">
        <v>98.6</v>
      </c>
      <c r="BP436" s="41">
        <v>96.7</v>
      </c>
      <c r="BQ436" s="41">
        <v>99.1</v>
      </c>
      <c r="BR436" s="41">
        <v>98.3</v>
      </c>
      <c r="BS436" s="41">
        <v>107</v>
      </c>
      <c r="BT436" s="41">
        <v>98.9</v>
      </c>
      <c r="BU436" s="41">
        <v>107.1</v>
      </c>
      <c r="BV436" s="41">
        <v>109.4</v>
      </c>
      <c r="BW436" s="41">
        <v>118.7</v>
      </c>
      <c r="BX436" s="41">
        <v>123.9</v>
      </c>
      <c r="BY436" s="41">
        <v>135.19999999999999</v>
      </c>
      <c r="BZ436" s="41">
        <v>148.19999999999999</v>
      </c>
      <c r="CA436" s="41">
        <v>152.30000000000001</v>
      </c>
      <c r="CB436" s="41">
        <v>151.4</v>
      </c>
      <c r="CC436" s="41">
        <v>148.5</v>
      </c>
      <c r="CD436" s="41">
        <v>153.1</v>
      </c>
      <c r="CE436" s="41">
        <v>143.69999999999999</v>
      </c>
      <c r="CF436" s="41">
        <v>148.1</v>
      </c>
      <c r="CG436" s="41">
        <v>138.30000000000001</v>
      </c>
      <c r="CH436" s="41">
        <v>142.1</v>
      </c>
      <c r="CI436" s="41">
        <v>141.5</v>
      </c>
      <c r="CJ436" s="41">
        <v>142.1</v>
      </c>
      <c r="CK436" s="41">
        <v>142.4</v>
      </c>
      <c r="CL436" s="41">
        <v>143.19999999999999</v>
      </c>
    </row>
    <row r="437" spans="1:90" x14ac:dyDescent="0.25">
      <c r="A437" s="38" t="s">
        <v>2471</v>
      </c>
      <c r="B437" s="38" t="s">
        <v>2472</v>
      </c>
      <c r="C437" s="39">
        <v>0.15514</v>
      </c>
      <c r="D437" s="41">
        <v>94.8</v>
      </c>
      <c r="E437" s="41">
        <v>95.4</v>
      </c>
      <c r="F437" s="41">
        <v>102.9</v>
      </c>
      <c r="G437" s="41">
        <v>104.2</v>
      </c>
      <c r="H437" s="41">
        <v>98.3</v>
      </c>
      <c r="I437" s="41">
        <v>94.6</v>
      </c>
      <c r="J437" s="41">
        <v>95.7</v>
      </c>
      <c r="K437" s="41">
        <v>95</v>
      </c>
      <c r="L437" s="41">
        <v>93.7</v>
      </c>
      <c r="M437" s="41">
        <v>92.6</v>
      </c>
      <c r="N437" s="41">
        <v>92.6</v>
      </c>
      <c r="O437" s="41">
        <v>89.7</v>
      </c>
      <c r="P437" s="41">
        <v>87.4</v>
      </c>
      <c r="Q437" s="41">
        <v>88.1</v>
      </c>
      <c r="R437" s="41">
        <v>90.4</v>
      </c>
      <c r="S437" s="41">
        <v>92</v>
      </c>
      <c r="T437" s="41">
        <v>95.3</v>
      </c>
      <c r="U437" s="41">
        <v>98.4</v>
      </c>
      <c r="V437" s="41">
        <v>99.7</v>
      </c>
      <c r="W437" s="41">
        <v>101.4</v>
      </c>
      <c r="X437" s="41">
        <v>106.4</v>
      </c>
      <c r="Y437" s="41">
        <v>105.4</v>
      </c>
      <c r="Z437" s="41">
        <v>102</v>
      </c>
      <c r="AA437" s="41">
        <v>102.8</v>
      </c>
      <c r="AB437" s="41">
        <v>102.8</v>
      </c>
      <c r="AC437" s="41">
        <v>105.6</v>
      </c>
      <c r="AD437" s="41">
        <v>105.4</v>
      </c>
      <c r="AE437" s="41">
        <v>104.9</v>
      </c>
      <c r="AF437" s="41">
        <v>104.7</v>
      </c>
      <c r="AG437" s="41">
        <v>105.3</v>
      </c>
      <c r="AH437" s="41">
        <v>106</v>
      </c>
      <c r="AI437" s="41">
        <v>106.2</v>
      </c>
      <c r="AJ437" s="41">
        <v>104.7</v>
      </c>
      <c r="AK437" s="41">
        <v>104.3</v>
      </c>
      <c r="AL437" s="41">
        <v>104.1</v>
      </c>
      <c r="AM437" s="41">
        <v>104.1</v>
      </c>
      <c r="AN437" s="41">
        <v>104.1</v>
      </c>
      <c r="AO437" s="41">
        <v>104.1</v>
      </c>
      <c r="AP437" s="41">
        <v>104.8</v>
      </c>
      <c r="AQ437" s="41">
        <v>107.4</v>
      </c>
      <c r="AR437" s="41">
        <v>110.4</v>
      </c>
      <c r="AS437" s="41">
        <v>111.3</v>
      </c>
      <c r="AT437" s="41">
        <v>113.8</v>
      </c>
      <c r="AU437" s="41">
        <v>116.5</v>
      </c>
      <c r="AV437" s="41">
        <v>114.7</v>
      </c>
      <c r="AW437" s="41">
        <v>114</v>
      </c>
      <c r="AX437" s="41">
        <v>112</v>
      </c>
      <c r="AY437" s="41">
        <v>107</v>
      </c>
      <c r="AZ437" s="41">
        <v>108.1</v>
      </c>
      <c r="BA437" s="41">
        <v>110.7</v>
      </c>
      <c r="BB437" s="41">
        <v>113.9</v>
      </c>
      <c r="BC437" s="41">
        <v>112.7</v>
      </c>
      <c r="BD437" s="41">
        <v>111.4</v>
      </c>
      <c r="BE437" s="41">
        <v>110.2</v>
      </c>
      <c r="BF437" s="41">
        <v>117.3</v>
      </c>
      <c r="BG437" s="41">
        <v>121.7</v>
      </c>
      <c r="BH437" s="41">
        <v>125.2</v>
      </c>
      <c r="BI437" s="41">
        <v>126.9</v>
      </c>
      <c r="BJ437" s="41">
        <v>124.3</v>
      </c>
      <c r="BK437" s="41">
        <v>125.5</v>
      </c>
      <c r="BL437" s="41">
        <v>125.7</v>
      </c>
      <c r="BM437" s="41">
        <v>126.1</v>
      </c>
      <c r="BN437" s="41">
        <v>126.1</v>
      </c>
      <c r="BO437" s="41">
        <v>142.19999999999999</v>
      </c>
      <c r="BP437" s="41">
        <v>141.6</v>
      </c>
      <c r="BQ437" s="41">
        <v>142</v>
      </c>
      <c r="BR437" s="41">
        <v>142</v>
      </c>
      <c r="BS437" s="41">
        <v>142</v>
      </c>
      <c r="BT437" s="41">
        <v>142</v>
      </c>
      <c r="BU437" s="41">
        <v>142</v>
      </c>
      <c r="BV437" s="41">
        <v>142</v>
      </c>
      <c r="BW437" s="41">
        <v>141.30000000000001</v>
      </c>
      <c r="BX437" s="41">
        <v>126.5</v>
      </c>
      <c r="BY437" s="41">
        <v>126.3</v>
      </c>
      <c r="BZ437" s="41">
        <v>129.9</v>
      </c>
      <c r="CA437" s="41">
        <v>133.30000000000001</v>
      </c>
      <c r="CB437" s="41">
        <v>131.69999999999999</v>
      </c>
      <c r="CC437" s="41">
        <v>131</v>
      </c>
      <c r="CD437" s="41">
        <v>130.4</v>
      </c>
      <c r="CE437" s="41">
        <v>132.19999999999999</v>
      </c>
      <c r="CF437" s="41">
        <v>132.19999999999999</v>
      </c>
      <c r="CG437" s="41">
        <v>132.19999999999999</v>
      </c>
      <c r="CH437" s="41">
        <v>131.4</v>
      </c>
      <c r="CI437" s="41">
        <v>131.4</v>
      </c>
      <c r="CJ437" s="41">
        <v>131.4</v>
      </c>
      <c r="CK437" s="41">
        <v>134.6</v>
      </c>
      <c r="CL437" s="41">
        <v>136.19999999999999</v>
      </c>
    </row>
    <row r="438" spans="1:90" x14ac:dyDescent="0.25">
      <c r="A438" s="38" t="s">
        <v>2473</v>
      </c>
      <c r="B438" s="38" t="s">
        <v>2474</v>
      </c>
      <c r="C438" s="39">
        <v>3.6450000000000003E-2</v>
      </c>
      <c r="D438" s="41">
        <v>102.4</v>
      </c>
      <c r="E438" s="41">
        <v>102.3</v>
      </c>
      <c r="F438" s="41">
        <v>101.9</v>
      </c>
      <c r="G438" s="41">
        <v>108.1</v>
      </c>
      <c r="H438" s="41">
        <v>111</v>
      </c>
      <c r="I438" s="41">
        <v>111.2</v>
      </c>
      <c r="J438" s="41">
        <v>110.9</v>
      </c>
      <c r="K438" s="41">
        <v>111.3</v>
      </c>
      <c r="L438" s="41">
        <v>109.9</v>
      </c>
      <c r="M438" s="41">
        <v>106.9</v>
      </c>
      <c r="N438" s="41">
        <v>107.3</v>
      </c>
      <c r="O438" s="41">
        <v>107.4</v>
      </c>
      <c r="P438" s="41">
        <v>110.2</v>
      </c>
      <c r="Q438" s="41">
        <v>113.3</v>
      </c>
      <c r="R438" s="41">
        <v>113.1</v>
      </c>
      <c r="S438" s="41">
        <v>117.8</v>
      </c>
      <c r="T438" s="41">
        <v>117.8</v>
      </c>
      <c r="U438" s="41">
        <v>119.8</v>
      </c>
      <c r="V438" s="41">
        <v>123.7</v>
      </c>
      <c r="W438" s="41">
        <v>128.69999999999999</v>
      </c>
      <c r="X438" s="41">
        <v>131.19999999999999</v>
      </c>
      <c r="Y438" s="41">
        <v>137.69999999999999</v>
      </c>
      <c r="Z438" s="41">
        <v>138.80000000000001</v>
      </c>
      <c r="AA438" s="41">
        <v>141.30000000000001</v>
      </c>
      <c r="AB438" s="41">
        <v>143.5</v>
      </c>
      <c r="AC438" s="41">
        <v>143.80000000000001</v>
      </c>
      <c r="AD438" s="41">
        <v>141.69999999999999</v>
      </c>
      <c r="AE438" s="41">
        <v>139.30000000000001</v>
      </c>
      <c r="AF438" s="41">
        <v>137.4</v>
      </c>
      <c r="AG438" s="41">
        <v>138.69999999999999</v>
      </c>
      <c r="AH438" s="41">
        <v>137.80000000000001</v>
      </c>
      <c r="AI438" s="41">
        <v>138.30000000000001</v>
      </c>
      <c r="AJ438" s="41">
        <v>134.6</v>
      </c>
      <c r="AK438" s="41">
        <v>136</v>
      </c>
      <c r="AL438" s="41">
        <v>133.6</v>
      </c>
      <c r="AM438" s="41">
        <v>132.9</v>
      </c>
      <c r="AN438" s="41">
        <v>132.5</v>
      </c>
      <c r="AO438" s="41">
        <v>133.6</v>
      </c>
      <c r="AP438" s="41">
        <v>132.5</v>
      </c>
      <c r="AQ438" s="41">
        <v>132.5</v>
      </c>
      <c r="AR438" s="41">
        <v>132.1</v>
      </c>
      <c r="AS438" s="41">
        <v>132.6</v>
      </c>
      <c r="AT438" s="41">
        <v>136.5</v>
      </c>
      <c r="AU438" s="41">
        <v>137.5</v>
      </c>
      <c r="AV438" s="41">
        <v>136.5</v>
      </c>
      <c r="AW438" s="41">
        <v>135.19999999999999</v>
      </c>
      <c r="AX438" s="41">
        <v>135.9</v>
      </c>
      <c r="AY438" s="41">
        <v>135.5</v>
      </c>
      <c r="AZ438" s="41">
        <v>136.6</v>
      </c>
      <c r="BA438" s="41">
        <v>143.4</v>
      </c>
      <c r="BB438" s="41">
        <v>143.1</v>
      </c>
      <c r="BC438" s="41">
        <v>142.5</v>
      </c>
      <c r="BD438" s="41">
        <v>145.4</v>
      </c>
      <c r="BE438" s="41">
        <v>147.19999999999999</v>
      </c>
      <c r="BF438" s="41">
        <v>151.1</v>
      </c>
      <c r="BG438" s="41">
        <v>151.6</v>
      </c>
      <c r="BH438" s="41">
        <v>153.1</v>
      </c>
      <c r="BI438" s="41">
        <v>152.1</v>
      </c>
      <c r="BJ438" s="41">
        <v>156.4</v>
      </c>
      <c r="BK438" s="41">
        <v>165.2</v>
      </c>
      <c r="BL438" s="41">
        <v>179.6</v>
      </c>
      <c r="BM438" s="41">
        <v>183.4</v>
      </c>
      <c r="BN438" s="41">
        <v>189.7</v>
      </c>
      <c r="BO438" s="41">
        <v>191.3</v>
      </c>
      <c r="BP438" s="41">
        <v>189</v>
      </c>
      <c r="BQ438" s="41">
        <v>189.1</v>
      </c>
      <c r="BR438" s="41">
        <v>189.6</v>
      </c>
      <c r="BS438" s="41">
        <v>190.3</v>
      </c>
      <c r="BT438" s="41">
        <v>190.5</v>
      </c>
      <c r="BU438" s="41">
        <v>190.4</v>
      </c>
      <c r="BV438" s="41">
        <v>190.4</v>
      </c>
      <c r="BW438" s="41">
        <v>193.5</v>
      </c>
      <c r="BX438" s="41">
        <v>206.2</v>
      </c>
      <c r="BY438" s="41">
        <v>214</v>
      </c>
      <c r="BZ438" s="41">
        <v>212.7</v>
      </c>
      <c r="CA438" s="41">
        <v>213.4</v>
      </c>
      <c r="CB438" s="41">
        <v>216.7</v>
      </c>
      <c r="CC438" s="41">
        <v>216.4</v>
      </c>
      <c r="CD438" s="41">
        <v>215.9</v>
      </c>
      <c r="CE438" s="41">
        <v>213.2</v>
      </c>
      <c r="CF438" s="41">
        <v>212</v>
      </c>
      <c r="CG438" s="41">
        <v>202</v>
      </c>
      <c r="CH438" s="41">
        <v>197.5</v>
      </c>
      <c r="CI438" s="41">
        <v>197.3</v>
      </c>
      <c r="CJ438" s="41">
        <v>198.9</v>
      </c>
      <c r="CK438" s="41">
        <v>200.8</v>
      </c>
      <c r="CL438" s="41">
        <v>200.7</v>
      </c>
    </row>
    <row r="439" spans="1:90" x14ac:dyDescent="0.25">
      <c r="A439" s="38" t="s">
        <v>2475</v>
      </c>
      <c r="B439" s="38" t="s">
        <v>2476</v>
      </c>
      <c r="C439" s="39">
        <v>1.5630000000000002E-2</v>
      </c>
      <c r="D439" s="41">
        <v>100</v>
      </c>
      <c r="E439" s="41">
        <v>100</v>
      </c>
      <c r="F439" s="41">
        <v>100</v>
      </c>
      <c r="G439" s="41">
        <v>104.8</v>
      </c>
      <c r="H439" s="41">
        <v>104.8</v>
      </c>
      <c r="I439" s="41">
        <v>104.8</v>
      </c>
      <c r="J439" s="41">
        <v>104.8</v>
      </c>
      <c r="K439" s="41">
        <v>104.8</v>
      </c>
      <c r="L439" s="41">
        <v>104.8</v>
      </c>
      <c r="M439" s="41">
        <v>104.8</v>
      </c>
      <c r="N439" s="41">
        <v>104.8</v>
      </c>
      <c r="O439" s="41">
        <v>104.8</v>
      </c>
      <c r="P439" s="41">
        <v>104.8</v>
      </c>
      <c r="Q439" s="41">
        <v>104.8</v>
      </c>
      <c r="R439" s="41">
        <v>104.8</v>
      </c>
      <c r="S439" s="41">
        <v>104.8</v>
      </c>
      <c r="T439" s="41">
        <v>104.8</v>
      </c>
      <c r="U439" s="41">
        <v>104.8</v>
      </c>
      <c r="V439" s="41">
        <v>104.8</v>
      </c>
      <c r="W439" s="41">
        <v>104.8</v>
      </c>
      <c r="X439" s="41">
        <v>104.8</v>
      </c>
      <c r="Y439" s="41">
        <v>104.8</v>
      </c>
      <c r="Z439" s="41">
        <v>104.8</v>
      </c>
      <c r="AA439" s="41">
        <v>104.8</v>
      </c>
      <c r="AB439" s="41">
        <v>104.8</v>
      </c>
      <c r="AC439" s="41">
        <v>104.8</v>
      </c>
      <c r="AD439" s="41">
        <v>104.8</v>
      </c>
      <c r="AE439" s="41">
        <v>104.9</v>
      </c>
      <c r="AF439" s="41">
        <v>104.9</v>
      </c>
      <c r="AG439" s="41">
        <v>104.9</v>
      </c>
      <c r="AH439" s="41">
        <v>104.9</v>
      </c>
      <c r="AI439" s="41">
        <v>104.9</v>
      </c>
      <c r="AJ439" s="41">
        <v>104.9</v>
      </c>
      <c r="AK439" s="41">
        <v>104.9</v>
      </c>
      <c r="AL439" s="41">
        <v>104.9</v>
      </c>
      <c r="AM439" s="41">
        <v>104.9</v>
      </c>
      <c r="AN439" s="41">
        <v>104.9</v>
      </c>
      <c r="AO439" s="41">
        <v>104.9</v>
      </c>
      <c r="AP439" s="41">
        <v>104.9</v>
      </c>
      <c r="AQ439" s="41">
        <v>104.9</v>
      </c>
      <c r="AR439" s="41">
        <v>104.9</v>
      </c>
      <c r="AS439" s="41">
        <v>104.9</v>
      </c>
      <c r="AT439" s="41">
        <v>104.9</v>
      </c>
      <c r="AU439" s="41">
        <v>104.9</v>
      </c>
      <c r="AV439" s="41">
        <v>104.9</v>
      </c>
      <c r="AW439" s="41">
        <v>109.3</v>
      </c>
      <c r="AX439" s="41">
        <v>110.8</v>
      </c>
      <c r="AY439" s="41">
        <v>108</v>
      </c>
      <c r="AZ439" s="41">
        <v>105.6</v>
      </c>
      <c r="BA439" s="41">
        <v>105.7</v>
      </c>
      <c r="BB439" s="41">
        <v>108.4</v>
      </c>
      <c r="BC439" s="41">
        <v>108.4</v>
      </c>
      <c r="BD439" s="41">
        <v>105.3</v>
      </c>
      <c r="BE439" s="41">
        <v>105.3</v>
      </c>
      <c r="BF439" s="41">
        <v>105.3</v>
      </c>
      <c r="BG439" s="41">
        <v>105.3</v>
      </c>
      <c r="BH439" s="41">
        <v>106.3</v>
      </c>
      <c r="BI439" s="41">
        <v>106.7</v>
      </c>
      <c r="BJ439" s="41">
        <v>106.7</v>
      </c>
      <c r="BK439" s="41">
        <v>106.7</v>
      </c>
      <c r="BL439" s="41">
        <v>102.6</v>
      </c>
      <c r="BM439" s="41">
        <v>99.9</v>
      </c>
      <c r="BN439" s="41">
        <v>99.9</v>
      </c>
      <c r="BO439" s="41">
        <v>99.9</v>
      </c>
      <c r="BP439" s="41">
        <v>99.9</v>
      </c>
      <c r="BQ439" s="41">
        <v>99.9</v>
      </c>
      <c r="BR439" s="41">
        <v>100.7</v>
      </c>
      <c r="BS439" s="41">
        <v>101.2</v>
      </c>
      <c r="BT439" s="41">
        <v>101.2</v>
      </c>
      <c r="BU439" s="41">
        <v>101.2</v>
      </c>
      <c r="BV439" s="41">
        <v>101.2</v>
      </c>
      <c r="BW439" s="41">
        <v>101</v>
      </c>
      <c r="BX439" s="41">
        <v>101.2</v>
      </c>
      <c r="BY439" s="41">
        <v>101.2</v>
      </c>
      <c r="BZ439" s="41">
        <v>101.7</v>
      </c>
      <c r="CA439" s="41">
        <v>107.2</v>
      </c>
      <c r="CB439" s="41">
        <v>108.6</v>
      </c>
      <c r="CC439" s="41">
        <v>108.6</v>
      </c>
      <c r="CD439" s="41">
        <v>108.6</v>
      </c>
      <c r="CE439" s="41">
        <v>117.1</v>
      </c>
      <c r="CF439" s="41">
        <v>107.9</v>
      </c>
      <c r="CG439" s="41">
        <v>107.9</v>
      </c>
      <c r="CH439" s="41">
        <v>107.9</v>
      </c>
      <c r="CI439" s="41">
        <v>107.9</v>
      </c>
      <c r="CJ439" s="41">
        <v>107.9</v>
      </c>
      <c r="CK439" s="41">
        <v>107.9</v>
      </c>
      <c r="CL439" s="41">
        <v>107.9</v>
      </c>
    </row>
    <row r="440" spans="1:90" x14ac:dyDescent="0.25">
      <c r="A440" s="38" t="s">
        <v>2477</v>
      </c>
      <c r="B440" s="38" t="s">
        <v>2478</v>
      </c>
      <c r="C440" s="39">
        <v>4.6399999999999997E-2</v>
      </c>
      <c r="D440" s="41">
        <v>99.8</v>
      </c>
      <c r="E440" s="41">
        <v>99.8</v>
      </c>
      <c r="F440" s="41">
        <v>102.1</v>
      </c>
      <c r="G440" s="41">
        <v>100.9</v>
      </c>
      <c r="H440" s="41">
        <v>100.9</v>
      </c>
      <c r="I440" s="41">
        <v>100.9</v>
      </c>
      <c r="J440" s="41">
        <v>100.9</v>
      </c>
      <c r="K440" s="41">
        <v>100.9</v>
      </c>
      <c r="L440" s="41">
        <v>100.9</v>
      </c>
      <c r="M440" s="41">
        <v>100.9</v>
      </c>
      <c r="N440" s="41">
        <v>100.9</v>
      </c>
      <c r="O440" s="41">
        <v>100.9</v>
      </c>
      <c r="P440" s="41">
        <v>100.9</v>
      </c>
      <c r="Q440" s="41">
        <v>100.9</v>
      </c>
      <c r="R440" s="41">
        <v>104.9</v>
      </c>
      <c r="S440" s="41">
        <v>111.6</v>
      </c>
      <c r="T440" s="41">
        <v>111.6</v>
      </c>
      <c r="U440" s="41">
        <v>111.6</v>
      </c>
      <c r="V440" s="41">
        <v>111.6</v>
      </c>
      <c r="W440" s="41">
        <v>111.6</v>
      </c>
      <c r="X440" s="41">
        <v>115</v>
      </c>
      <c r="Y440" s="41">
        <v>115</v>
      </c>
      <c r="Z440" s="41">
        <v>115</v>
      </c>
      <c r="AA440" s="41">
        <v>113.8</v>
      </c>
      <c r="AB440" s="41">
        <v>113.8</v>
      </c>
      <c r="AC440" s="41">
        <v>113.8</v>
      </c>
      <c r="AD440" s="41">
        <v>115.9</v>
      </c>
      <c r="AE440" s="41">
        <v>118.1</v>
      </c>
      <c r="AF440" s="41">
        <v>118.1</v>
      </c>
      <c r="AG440" s="41">
        <v>118.1</v>
      </c>
      <c r="AH440" s="41">
        <v>118.1</v>
      </c>
      <c r="AI440" s="41">
        <v>118.1</v>
      </c>
      <c r="AJ440" s="41">
        <v>118.1</v>
      </c>
      <c r="AK440" s="41">
        <v>118.1</v>
      </c>
      <c r="AL440" s="41">
        <v>118.1</v>
      </c>
      <c r="AM440" s="41">
        <v>118.1</v>
      </c>
      <c r="AN440" s="41">
        <v>113.6</v>
      </c>
      <c r="AO440" s="41">
        <v>115.5</v>
      </c>
      <c r="AP440" s="41">
        <v>118.3</v>
      </c>
      <c r="AQ440" s="41">
        <v>122.4</v>
      </c>
      <c r="AR440" s="41">
        <v>126.6</v>
      </c>
      <c r="AS440" s="41">
        <v>119.4</v>
      </c>
      <c r="AT440" s="41">
        <v>118</v>
      </c>
      <c r="AU440" s="41">
        <v>118</v>
      </c>
      <c r="AV440" s="41">
        <v>118</v>
      </c>
      <c r="AW440" s="41">
        <v>118</v>
      </c>
      <c r="AX440" s="41">
        <v>118</v>
      </c>
      <c r="AY440" s="41">
        <v>118</v>
      </c>
      <c r="AZ440" s="41">
        <v>112.8</v>
      </c>
      <c r="BA440" s="41">
        <v>116.8</v>
      </c>
      <c r="BB440" s="41">
        <v>120.2</v>
      </c>
      <c r="BC440" s="41">
        <v>126.5</v>
      </c>
      <c r="BD440" s="41">
        <v>134.5</v>
      </c>
      <c r="BE440" s="41">
        <v>136.19999999999999</v>
      </c>
      <c r="BF440" s="41">
        <v>140.1</v>
      </c>
      <c r="BG440" s="41">
        <v>140.9</v>
      </c>
      <c r="BH440" s="41">
        <v>138.9</v>
      </c>
      <c r="BI440" s="41">
        <v>134.80000000000001</v>
      </c>
      <c r="BJ440" s="41">
        <v>127.1</v>
      </c>
      <c r="BK440" s="41">
        <v>121.5</v>
      </c>
      <c r="BL440" s="41">
        <v>118.7</v>
      </c>
      <c r="BM440" s="41">
        <v>118.7</v>
      </c>
      <c r="BN440" s="41">
        <v>135.80000000000001</v>
      </c>
      <c r="BO440" s="41">
        <v>142.80000000000001</v>
      </c>
      <c r="BP440" s="41">
        <v>138.19999999999999</v>
      </c>
      <c r="BQ440" s="41">
        <v>138.19999999999999</v>
      </c>
      <c r="BR440" s="41">
        <v>138.19999999999999</v>
      </c>
      <c r="BS440" s="41">
        <v>138.19999999999999</v>
      </c>
      <c r="BT440" s="41">
        <v>138.19999999999999</v>
      </c>
      <c r="BU440" s="41">
        <v>138.19999999999999</v>
      </c>
      <c r="BV440" s="41">
        <v>138.19999999999999</v>
      </c>
      <c r="BW440" s="41">
        <v>146.19999999999999</v>
      </c>
      <c r="BX440" s="41">
        <v>154.1</v>
      </c>
      <c r="BY440" s="41">
        <v>156.9</v>
      </c>
      <c r="BZ440" s="41">
        <v>169.4</v>
      </c>
      <c r="CA440" s="41">
        <v>170.8</v>
      </c>
      <c r="CB440" s="41">
        <v>170.8</v>
      </c>
      <c r="CC440" s="41">
        <v>170.8</v>
      </c>
      <c r="CD440" s="41">
        <v>170.8</v>
      </c>
      <c r="CE440" s="41">
        <v>170.8</v>
      </c>
      <c r="CF440" s="41">
        <v>170.8</v>
      </c>
      <c r="CG440" s="41">
        <v>169.1</v>
      </c>
      <c r="CH440" s="41">
        <v>165.7</v>
      </c>
      <c r="CI440" s="41">
        <v>166.8</v>
      </c>
      <c r="CJ440" s="41">
        <v>166.8</v>
      </c>
      <c r="CK440" s="41">
        <v>150.19999999999999</v>
      </c>
      <c r="CL440" s="41">
        <v>152</v>
      </c>
    </row>
    <row r="441" spans="1:90" x14ac:dyDescent="0.25">
      <c r="A441" s="38" t="s">
        <v>2479</v>
      </c>
      <c r="B441" s="38" t="s">
        <v>2480</v>
      </c>
      <c r="C441" s="39">
        <v>1.805E-2</v>
      </c>
      <c r="D441" s="41">
        <v>100</v>
      </c>
      <c r="E441" s="41">
        <v>100</v>
      </c>
      <c r="F441" s="41">
        <v>100</v>
      </c>
      <c r="G441" s="41">
        <v>100.3</v>
      </c>
      <c r="H441" s="41">
        <v>100.3</v>
      </c>
      <c r="I441" s="41">
        <v>100.3</v>
      </c>
      <c r="J441" s="41">
        <v>100.3</v>
      </c>
      <c r="K441" s="41">
        <v>100.3</v>
      </c>
      <c r="L441" s="41">
        <v>100.3</v>
      </c>
      <c r="M441" s="41">
        <v>100.3</v>
      </c>
      <c r="N441" s="41">
        <v>100.3</v>
      </c>
      <c r="O441" s="41">
        <v>100</v>
      </c>
      <c r="P441" s="41">
        <v>105.1</v>
      </c>
      <c r="Q441" s="41">
        <v>104.6</v>
      </c>
      <c r="R441" s="41">
        <v>104.6</v>
      </c>
      <c r="S441" s="41">
        <v>104.7</v>
      </c>
      <c r="T441" s="41">
        <v>105</v>
      </c>
      <c r="U441" s="41">
        <v>105</v>
      </c>
      <c r="V441" s="41">
        <v>105</v>
      </c>
      <c r="W441" s="41">
        <v>105</v>
      </c>
      <c r="X441" s="41">
        <v>105</v>
      </c>
      <c r="Y441" s="41">
        <v>105.4</v>
      </c>
      <c r="Z441" s="41">
        <v>101.3</v>
      </c>
      <c r="AA441" s="41">
        <v>101.5</v>
      </c>
      <c r="AB441" s="41">
        <v>101.1</v>
      </c>
      <c r="AC441" s="41">
        <v>101.4</v>
      </c>
      <c r="AD441" s="41">
        <v>102.8</v>
      </c>
      <c r="AE441" s="41">
        <v>102.4</v>
      </c>
      <c r="AF441" s="41">
        <v>102.3</v>
      </c>
      <c r="AG441" s="41">
        <v>101.7</v>
      </c>
      <c r="AH441" s="41">
        <v>101.6</v>
      </c>
      <c r="AI441" s="41">
        <v>101.6</v>
      </c>
      <c r="AJ441" s="41">
        <v>101.2</v>
      </c>
      <c r="AK441" s="41">
        <v>100.9</v>
      </c>
      <c r="AL441" s="41">
        <v>100.9</v>
      </c>
      <c r="AM441" s="41">
        <v>100.6</v>
      </c>
      <c r="AN441" s="41">
        <v>100.5</v>
      </c>
      <c r="AO441" s="41">
        <v>100.5</v>
      </c>
      <c r="AP441" s="41">
        <v>100.5</v>
      </c>
      <c r="AQ441" s="41">
        <v>100.5</v>
      </c>
      <c r="AR441" s="41">
        <v>100.5</v>
      </c>
      <c r="AS441" s="41">
        <v>102.2</v>
      </c>
      <c r="AT441" s="41">
        <v>104.3</v>
      </c>
      <c r="AU441" s="41">
        <v>104.3</v>
      </c>
      <c r="AV441" s="41">
        <v>104.3</v>
      </c>
      <c r="AW441" s="41">
        <v>102.6</v>
      </c>
      <c r="AX441" s="41">
        <v>100.9</v>
      </c>
      <c r="AY441" s="41">
        <v>101.2</v>
      </c>
      <c r="AZ441" s="41">
        <v>102.2</v>
      </c>
      <c r="BA441" s="41">
        <v>102.2</v>
      </c>
      <c r="BB441" s="41">
        <v>102.2</v>
      </c>
      <c r="BC441" s="41">
        <v>102.2</v>
      </c>
      <c r="BD441" s="41">
        <v>102.2</v>
      </c>
      <c r="BE441" s="41">
        <v>102.2</v>
      </c>
      <c r="BF441" s="41">
        <v>102.2</v>
      </c>
      <c r="BG441" s="41">
        <v>102.4</v>
      </c>
      <c r="BH441" s="41">
        <v>102.5</v>
      </c>
      <c r="BI441" s="41">
        <v>102.7</v>
      </c>
      <c r="BJ441" s="41">
        <v>107.8</v>
      </c>
      <c r="BK441" s="41">
        <v>122.9</v>
      </c>
      <c r="BL441" s="41">
        <v>122.9</v>
      </c>
      <c r="BM441" s="41">
        <v>122.9</v>
      </c>
      <c r="BN441" s="41">
        <v>122.9</v>
      </c>
      <c r="BO441" s="41">
        <v>123</v>
      </c>
      <c r="BP441" s="41">
        <v>123.2</v>
      </c>
      <c r="BQ441" s="41">
        <v>123.2</v>
      </c>
      <c r="BR441" s="41">
        <v>123.2</v>
      </c>
      <c r="BS441" s="41">
        <v>123.2</v>
      </c>
      <c r="BT441" s="41">
        <v>123.2</v>
      </c>
      <c r="BU441" s="41">
        <v>123.2</v>
      </c>
      <c r="BV441" s="41">
        <v>123.2</v>
      </c>
      <c r="BW441" s="41">
        <v>123.2</v>
      </c>
      <c r="BX441" s="41">
        <v>119.6</v>
      </c>
      <c r="BY441" s="41">
        <v>121.4</v>
      </c>
      <c r="BZ441" s="41">
        <v>123.2</v>
      </c>
      <c r="CA441" s="41">
        <v>121.8</v>
      </c>
      <c r="CB441" s="41">
        <v>121.8</v>
      </c>
      <c r="CC441" s="41">
        <v>124.6</v>
      </c>
      <c r="CD441" s="41">
        <v>124.6</v>
      </c>
      <c r="CE441" s="41">
        <v>124.6</v>
      </c>
      <c r="CF441" s="41">
        <v>122.8</v>
      </c>
      <c r="CG441" s="41">
        <v>123.2</v>
      </c>
      <c r="CH441" s="41">
        <v>123.2</v>
      </c>
      <c r="CI441" s="41">
        <v>123.2</v>
      </c>
      <c r="CJ441" s="41">
        <v>123.2</v>
      </c>
      <c r="CK441" s="41">
        <v>122.9</v>
      </c>
      <c r="CL441" s="41">
        <v>123.2</v>
      </c>
    </row>
    <row r="442" spans="1:90" x14ac:dyDescent="0.25">
      <c r="A442" s="38" t="s">
        <v>2481</v>
      </c>
      <c r="B442" s="38" t="s">
        <v>2482</v>
      </c>
      <c r="C442" s="39">
        <v>0.14188000000000001</v>
      </c>
      <c r="D442" s="41">
        <v>101.6</v>
      </c>
      <c r="E442" s="41">
        <v>102.4</v>
      </c>
      <c r="F442" s="41">
        <v>103.8</v>
      </c>
      <c r="G442" s="41">
        <v>105.1</v>
      </c>
      <c r="H442" s="41">
        <v>103.9</v>
      </c>
      <c r="I442" s="41">
        <v>100.9</v>
      </c>
      <c r="J442" s="41">
        <v>101.4</v>
      </c>
      <c r="K442" s="41">
        <v>101.9</v>
      </c>
      <c r="L442" s="41">
        <v>102.3</v>
      </c>
      <c r="M442" s="41">
        <v>102.8</v>
      </c>
      <c r="N442" s="41">
        <v>103.2</v>
      </c>
      <c r="O442" s="41">
        <v>101.5</v>
      </c>
      <c r="P442" s="41">
        <v>102</v>
      </c>
      <c r="Q442" s="41">
        <v>102.6</v>
      </c>
      <c r="R442" s="41">
        <v>102.4</v>
      </c>
      <c r="S442" s="41">
        <v>104.5</v>
      </c>
      <c r="T442" s="41">
        <v>105.5</v>
      </c>
      <c r="U442" s="41">
        <v>105.9</v>
      </c>
      <c r="V442" s="41">
        <v>106.8</v>
      </c>
      <c r="W442" s="41">
        <v>107.2</v>
      </c>
      <c r="X442" s="41">
        <v>108.7</v>
      </c>
      <c r="Y442" s="41">
        <v>107.5</v>
      </c>
      <c r="Z442" s="41">
        <v>107.2</v>
      </c>
      <c r="AA442" s="41">
        <v>106.5</v>
      </c>
      <c r="AB442" s="41">
        <v>108.9</v>
      </c>
      <c r="AC442" s="41">
        <v>108.3</v>
      </c>
      <c r="AD442" s="41">
        <v>107.6</v>
      </c>
      <c r="AE442" s="41">
        <v>107.2</v>
      </c>
      <c r="AF442" s="41">
        <v>106.6</v>
      </c>
      <c r="AG442" s="41">
        <v>108.2</v>
      </c>
      <c r="AH442" s="41">
        <v>109.5</v>
      </c>
      <c r="AI442" s="41">
        <v>109.9</v>
      </c>
      <c r="AJ442" s="41">
        <v>109.4</v>
      </c>
      <c r="AK442" s="41">
        <v>108.8</v>
      </c>
      <c r="AL442" s="41">
        <v>108.8</v>
      </c>
      <c r="AM442" s="41">
        <v>109.1</v>
      </c>
      <c r="AN442" s="41">
        <v>112.3</v>
      </c>
      <c r="AO442" s="41">
        <v>112.5</v>
      </c>
      <c r="AP442" s="41">
        <v>115.3</v>
      </c>
      <c r="AQ442" s="41">
        <v>117.3</v>
      </c>
      <c r="AR442" s="41">
        <v>118.2</v>
      </c>
      <c r="AS442" s="41">
        <v>126.2</v>
      </c>
      <c r="AT442" s="41">
        <v>132.1</v>
      </c>
      <c r="AU442" s="41">
        <v>135.80000000000001</v>
      </c>
      <c r="AV442" s="41">
        <v>132.6</v>
      </c>
      <c r="AW442" s="41">
        <v>131</v>
      </c>
      <c r="AX442" s="41">
        <v>120.9</v>
      </c>
      <c r="AY442" s="41">
        <v>114</v>
      </c>
      <c r="AZ442" s="41">
        <v>111.5</v>
      </c>
      <c r="BA442" s="41">
        <v>113</v>
      </c>
      <c r="BB442" s="41">
        <v>115.2</v>
      </c>
      <c r="BC442" s="41">
        <v>115.1</v>
      </c>
      <c r="BD442" s="41">
        <v>115.2</v>
      </c>
      <c r="BE442" s="41">
        <v>113.7</v>
      </c>
      <c r="BF442" s="41">
        <v>114.9</v>
      </c>
      <c r="BG442" s="41">
        <v>115.1</v>
      </c>
      <c r="BH442" s="41">
        <v>116.9</v>
      </c>
      <c r="BI442" s="41">
        <v>116.4</v>
      </c>
      <c r="BJ442" s="41">
        <v>115.4</v>
      </c>
      <c r="BK442" s="41">
        <v>114.8</v>
      </c>
      <c r="BL442" s="41">
        <v>114.4</v>
      </c>
      <c r="BM442" s="41">
        <v>115.1</v>
      </c>
      <c r="BN442" s="41">
        <v>115.8</v>
      </c>
      <c r="BO442" s="41">
        <v>116.7</v>
      </c>
      <c r="BP442" s="41">
        <v>117.3</v>
      </c>
      <c r="BQ442" s="41">
        <v>116.5</v>
      </c>
      <c r="BR442" s="41">
        <v>115.2</v>
      </c>
      <c r="BS442" s="41">
        <v>115.1</v>
      </c>
      <c r="BT442" s="41">
        <v>115.7</v>
      </c>
      <c r="BU442" s="41">
        <v>116.7</v>
      </c>
      <c r="BV442" s="41">
        <v>117</v>
      </c>
      <c r="BW442" s="41">
        <v>117.7</v>
      </c>
      <c r="BX442" s="41">
        <v>117.9</v>
      </c>
      <c r="BY442" s="41">
        <v>121</v>
      </c>
      <c r="BZ442" s="41">
        <v>122.2</v>
      </c>
      <c r="CA442" s="41">
        <v>125</v>
      </c>
      <c r="CB442" s="41">
        <v>129.9</v>
      </c>
      <c r="CC442" s="41">
        <v>127</v>
      </c>
      <c r="CD442" s="41">
        <v>125</v>
      </c>
      <c r="CE442" s="41">
        <v>123.1</v>
      </c>
      <c r="CF442" s="41">
        <v>123.1</v>
      </c>
      <c r="CG442" s="41">
        <v>123</v>
      </c>
      <c r="CH442" s="41">
        <v>122.2</v>
      </c>
      <c r="CI442" s="41">
        <v>125</v>
      </c>
      <c r="CJ442" s="41">
        <v>124.5</v>
      </c>
      <c r="CK442" s="41">
        <v>124</v>
      </c>
      <c r="CL442" s="41">
        <v>124.8</v>
      </c>
    </row>
    <row r="443" spans="1:90" x14ac:dyDescent="0.25">
      <c r="A443" s="38" t="s">
        <v>2483</v>
      </c>
      <c r="B443" s="38" t="s">
        <v>2484</v>
      </c>
      <c r="C443" s="39">
        <v>2.0559999999999998E-2</v>
      </c>
      <c r="D443" s="41">
        <v>102.1</v>
      </c>
      <c r="E443" s="41">
        <v>110</v>
      </c>
      <c r="F443" s="41">
        <v>112.3</v>
      </c>
      <c r="G443" s="41">
        <v>111.2</v>
      </c>
      <c r="H443" s="41">
        <v>104.7</v>
      </c>
      <c r="I443" s="41">
        <v>100.2</v>
      </c>
      <c r="J443" s="41">
        <v>97.9</v>
      </c>
      <c r="K443" s="41">
        <v>94.8</v>
      </c>
      <c r="L443" s="41">
        <v>95.6</v>
      </c>
      <c r="M443" s="41">
        <v>97.3</v>
      </c>
      <c r="N443" s="41">
        <v>100.2</v>
      </c>
      <c r="O443" s="41">
        <v>101.1</v>
      </c>
      <c r="P443" s="41">
        <v>106.9</v>
      </c>
      <c r="Q443" s="41">
        <v>110</v>
      </c>
      <c r="R443" s="41">
        <v>109.7</v>
      </c>
      <c r="S443" s="41">
        <v>116.1</v>
      </c>
      <c r="T443" s="41">
        <v>123.2</v>
      </c>
      <c r="U443" s="41">
        <v>125.5</v>
      </c>
      <c r="V443" s="41">
        <v>128.9</v>
      </c>
      <c r="W443" s="41">
        <v>127.5</v>
      </c>
      <c r="X443" s="41">
        <v>134.9</v>
      </c>
      <c r="Y443" s="41">
        <v>143.9</v>
      </c>
      <c r="Z443" s="41">
        <v>150.6</v>
      </c>
      <c r="AA443" s="41">
        <v>153.80000000000001</v>
      </c>
      <c r="AB443" s="41">
        <v>154.6</v>
      </c>
      <c r="AC443" s="41">
        <v>152</v>
      </c>
      <c r="AD443" s="41">
        <v>134.69999999999999</v>
      </c>
      <c r="AE443" s="41">
        <v>120.4</v>
      </c>
      <c r="AF443" s="41">
        <v>108.2</v>
      </c>
      <c r="AG443" s="41">
        <v>110.6</v>
      </c>
      <c r="AH443" s="41">
        <v>110.4</v>
      </c>
      <c r="AI443" s="41">
        <v>110.8</v>
      </c>
      <c r="AJ443" s="41">
        <v>111.9</v>
      </c>
      <c r="AK443" s="41">
        <v>129</v>
      </c>
      <c r="AL443" s="41">
        <v>143.6</v>
      </c>
      <c r="AM443" s="41">
        <v>145.80000000000001</v>
      </c>
      <c r="AN443" s="41">
        <v>142.80000000000001</v>
      </c>
      <c r="AO443" s="41">
        <v>138.5</v>
      </c>
      <c r="AP443" s="41">
        <v>139.69999999999999</v>
      </c>
      <c r="AQ443" s="41">
        <v>138.80000000000001</v>
      </c>
      <c r="AR443" s="41">
        <v>137.30000000000001</v>
      </c>
      <c r="AS443" s="41">
        <v>145.6</v>
      </c>
      <c r="AT443" s="41">
        <v>147.6</v>
      </c>
      <c r="AU443" s="41">
        <v>139.1</v>
      </c>
      <c r="AV443" s="41">
        <v>138.6</v>
      </c>
      <c r="AW443" s="41">
        <v>136.4</v>
      </c>
      <c r="AX443" s="41">
        <v>130</v>
      </c>
      <c r="AY443" s="41">
        <v>123.9</v>
      </c>
      <c r="AZ443" s="41">
        <v>118.4</v>
      </c>
      <c r="BA443" s="41">
        <v>117</v>
      </c>
      <c r="BB443" s="41">
        <v>114.3</v>
      </c>
      <c r="BC443" s="41">
        <v>114.4</v>
      </c>
      <c r="BD443" s="41">
        <v>116</v>
      </c>
      <c r="BE443" s="41">
        <v>114.6</v>
      </c>
      <c r="BF443" s="41">
        <v>115.6</v>
      </c>
      <c r="BG443" s="41">
        <v>115.8</v>
      </c>
      <c r="BH443" s="41">
        <v>118.9</v>
      </c>
      <c r="BI443" s="41">
        <v>118.3</v>
      </c>
      <c r="BJ443" s="41">
        <v>115.4</v>
      </c>
      <c r="BK443" s="41">
        <v>113.6</v>
      </c>
      <c r="BL443" s="41">
        <v>102.1</v>
      </c>
      <c r="BM443" s="41">
        <v>101.9</v>
      </c>
      <c r="BN443" s="41">
        <v>101</v>
      </c>
      <c r="BO443" s="41">
        <v>99</v>
      </c>
      <c r="BP443" s="41">
        <v>99.2</v>
      </c>
      <c r="BQ443" s="41">
        <v>98</v>
      </c>
      <c r="BR443" s="41">
        <v>95.5</v>
      </c>
      <c r="BS443" s="41">
        <v>95.6</v>
      </c>
      <c r="BT443" s="41">
        <v>97</v>
      </c>
      <c r="BU443" s="41">
        <v>96.7</v>
      </c>
      <c r="BV443" s="41">
        <v>101.4</v>
      </c>
      <c r="BW443" s="41">
        <v>98.9</v>
      </c>
      <c r="BX443" s="41">
        <v>108.9</v>
      </c>
      <c r="BY443" s="41">
        <v>111.9</v>
      </c>
      <c r="BZ443" s="41">
        <v>115.5</v>
      </c>
      <c r="CA443" s="41">
        <v>114.3</v>
      </c>
      <c r="CB443" s="41">
        <v>114.1</v>
      </c>
      <c r="CC443" s="41">
        <v>114.7</v>
      </c>
      <c r="CD443" s="41">
        <v>114</v>
      </c>
      <c r="CE443" s="41">
        <v>114.4</v>
      </c>
      <c r="CF443" s="41">
        <v>118.1</v>
      </c>
      <c r="CG443" s="41">
        <v>121.8</v>
      </c>
      <c r="CH443" s="41">
        <v>123.1</v>
      </c>
      <c r="CI443" s="41">
        <v>122.4</v>
      </c>
      <c r="CJ443" s="41">
        <v>123.2</v>
      </c>
      <c r="CK443" s="41">
        <v>125</v>
      </c>
      <c r="CL443" s="41">
        <v>124.6</v>
      </c>
    </row>
    <row r="444" spans="1:90" x14ac:dyDescent="0.25">
      <c r="A444" s="38" t="s">
        <v>2485</v>
      </c>
      <c r="B444" s="38" t="s">
        <v>2486</v>
      </c>
      <c r="C444" s="39">
        <v>3.0200000000000001E-2</v>
      </c>
      <c r="D444" s="41">
        <v>106.7</v>
      </c>
      <c r="E444" s="41">
        <v>106.7</v>
      </c>
      <c r="F444" s="41">
        <v>106.7</v>
      </c>
      <c r="G444" s="41">
        <v>120.6</v>
      </c>
      <c r="H444" s="41">
        <v>120.6</v>
      </c>
      <c r="I444" s="41">
        <v>120.6</v>
      </c>
      <c r="J444" s="41">
        <v>122.4</v>
      </c>
      <c r="K444" s="41">
        <v>122.4</v>
      </c>
      <c r="L444" s="41">
        <v>122.4</v>
      </c>
      <c r="M444" s="41">
        <v>124.9</v>
      </c>
      <c r="N444" s="41">
        <v>124.9</v>
      </c>
      <c r="O444" s="41">
        <v>126.4</v>
      </c>
      <c r="P444" s="41">
        <v>132.5</v>
      </c>
      <c r="Q444" s="41">
        <v>132.5</v>
      </c>
      <c r="R444" s="41">
        <v>132.5</v>
      </c>
      <c r="S444" s="41">
        <v>164.8</v>
      </c>
      <c r="T444" s="41">
        <v>164.8</v>
      </c>
      <c r="U444" s="41">
        <v>164.8</v>
      </c>
      <c r="V444" s="41">
        <v>149.80000000000001</v>
      </c>
      <c r="W444" s="41">
        <v>149.80000000000001</v>
      </c>
      <c r="X444" s="41">
        <v>150.30000000000001</v>
      </c>
      <c r="Y444" s="41">
        <v>152.30000000000001</v>
      </c>
      <c r="Z444" s="41">
        <v>152.30000000000001</v>
      </c>
      <c r="AA444" s="41">
        <v>152.30000000000001</v>
      </c>
      <c r="AB444" s="41">
        <v>161.5</v>
      </c>
      <c r="AC444" s="41">
        <v>161.5</v>
      </c>
      <c r="AD444" s="41">
        <v>159.6</v>
      </c>
      <c r="AE444" s="41">
        <v>143.30000000000001</v>
      </c>
      <c r="AF444" s="41">
        <v>143.30000000000001</v>
      </c>
      <c r="AG444" s="41">
        <v>144.5</v>
      </c>
      <c r="AH444" s="41">
        <v>149.19999999999999</v>
      </c>
      <c r="AI444" s="41">
        <v>149.19999999999999</v>
      </c>
      <c r="AJ444" s="41">
        <v>149.19999999999999</v>
      </c>
      <c r="AK444" s="41">
        <v>144.5</v>
      </c>
      <c r="AL444" s="41">
        <v>144.5</v>
      </c>
      <c r="AM444" s="41">
        <v>144.5</v>
      </c>
      <c r="AN444" s="41">
        <v>137.80000000000001</v>
      </c>
      <c r="AO444" s="41">
        <v>138.1</v>
      </c>
      <c r="AP444" s="41">
        <v>137.5</v>
      </c>
      <c r="AQ444" s="41">
        <v>137.5</v>
      </c>
      <c r="AR444" s="41">
        <v>137.5</v>
      </c>
      <c r="AS444" s="41">
        <v>137.5</v>
      </c>
      <c r="AT444" s="41">
        <v>137.5</v>
      </c>
      <c r="AU444" s="41">
        <v>137.5</v>
      </c>
      <c r="AV444" s="41">
        <v>135</v>
      </c>
      <c r="AW444" s="41">
        <v>135.4</v>
      </c>
      <c r="AX444" s="41">
        <v>132</v>
      </c>
      <c r="AY444" s="41">
        <v>130.19999999999999</v>
      </c>
      <c r="AZ444" s="41">
        <v>126.9</v>
      </c>
      <c r="BA444" s="41">
        <v>126.2</v>
      </c>
      <c r="BB444" s="41">
        <v>125.4</v>
      </c>
      <c r="BC444" s="41">
        <v>126.6</v>
      </c>
      <c r="BD444" s="41">
        <v>126.8</v>
      </c>
      <c r="BE444" s="41">
        <v>126.8</v>
      </c>
      <c r="BF444" s="41">
        <v>126.8</v>
      </c>
      <c r="BG444" s="41">
        <v>126</v>
      </c>
      <c r="BH444" s="41">
        <v>126.6</v>
      </c>
      <c r="BI444" s="41">
        <v>126.8</v>
      </c>
      <c r="BJ444" s="41">
        <v>128.30000000000001</v>
      </c>
      <c r="BK444" s="41">
        <v>132.19999999999999</v>
      </c>
      <c r="BL444" s="41">
        <v>133.5</v>
      </c>
      <c r="BM444" s="41">
        <v>132.9</v>
      </c>
      <c r="BN444" s="41">
        <v>131.80000000000001</v>
      </c>
      <c r="BO444" s="41">
        <v>133.6</v>
      </c>
      <c r="BP444" s="41">
        <v>134.9</v>
      </c>
      <c r="BQ444" s="41">
        <v>138.1</v>
      </c>
      <c r="BR444" s="41">
        <v>138.1</v>
      </c>
      <c r="BS444" s="41">
        <v>138.1</v>
      </c>
      <c r="BT444" s="41">
        <v>138.1</v>
      </c>
      <c r="BU444" s="41">
        <v>138.1</v>
      </c>
      <c r="BV444" s="41">
        <v>138.1</v>
      </c>
      <c r="BW444" s="41">
        <v>138.1</v>
      </c>
      <c r="BX444" s="41">
        <v>138.1</v>
      </c>
      <c r="BY444" s="41">
        <v>136.19999999999999</v>
      </c>
      <c r="BZ444" s="41">
        <v>143</v>
      </c>
      <c r="CA444" s="41">
        <v>143.1</v>
      </c>
      <c r="CB444" s="41">
        <v>144.5</v>
      </c>
      <c r="CC444" s="41">
        <v>136</v>
      </c>
      <c r="CD444" s="41">
        <v>133.19999999999999</v>
      </c>
      <c r="CE444" s="41">
        <v>134.69999999999999</v>
      </c>
      <c r="CF444" s="41">
        <v>135.1</v>
      </c>
      <c r="CG444" s="41">
        <v>136</v>
      </c>
      <c r="CH444" s="41">
        <v>141.9</v>
      </c>
      <c r="CI444" s="41">
        <v>141.5</v>
      </c>
      <c r="CJ444" s="41">
        <v>141.5</v>
      </c>
      <c r="CK444" s="41">
        <v>141.5</v>
      </c>
      <c r="CL444" s="41">
        <v>146.6</v>
      </c>
    </row>
    <row r="445" spans="1:90" x14ac:dyDescent="0.25">
      <c r="A445" s="38" t="s">
        <v>2487</v>
      </c>
      <c r="B445" s="38" t="s">
        <v>2488</v>
      </c>
      <c r="C445" s="39">
        <v>5.3629999999999997E-2</v>
      </c>
      <c r="D445" s="41">
        <v>105.5</v>
      </c>
      <c r="E445" s="41">
        <v>106.1</v>
      </c>
      <c r="F445" s="41">
        <v>106</v>
      </c>
      <c r="G445" s="41">
        <v>106.6</v>
      </c>
      <c r="H445" s="41">
        <v>103.5</v>
      </c>
      <c r="I445" s="41">
        <v>99.8</v>
      </c>
      <c r="J445" s="41">
        <v>100.6</v>
      </c>
      <c r="K445" s="41">
        <v>100.6</v>
      </c>
      <c r="L445" s="41">
        <v>99.4</v>
      </c>
      <c r="M445" s="41">
        <v>100.6</v>
      </c>
      <c r="N445" s="41">
        <v>99.4</v>
      </c>
      <c r="O445" s="41">
        <v>98.3</v>
      </c>
      <c r="P445" s="41">
        <v>117.6</v>
      </c>
      <c r="Q445" s="41">
        <v>118.8</v>
      </c>
      <c r="R445" s="41">
        <v>119.6</v>
      </c>
      <c r="S445" s="41">
        <v>119.1</v>
      </c>
      <c r="T445" s="41">
        <v>121.9</v>
      </c>
      <c r="U445" s="41">
        <v>124.5</v>
      </c>
      <c r="V445" s="41">
        <v>126.1</v>
      </c>
      <c r="W445" s="41">
        <v>126.1</v>
      </c>
      <c r="X445" s="41">
        <v>125.6</v>
      </c>
      <c r="Y445" s="41">
        <v>124.5</v>
      </c>
      <c r="Z445" s="41">
        <v>126.4</v>
      </c>
      <c r="AA445" s="41">
        <v>129.9</v>
      </c>
      <c r="AB445" s="41">
        <v>133.30000000000001</v>
      </c>
      <c r="AC445" s="41">
        <v>133.69999999999999</v>
      </c>
      <c r="AD445" s="41">
        <v>135.6</v>
      </c>
      <c r="AE445" s="41">
        <v>135.6</v>
      </c>
      <c r="AF445" s="41">
        <v>138.80000000000001</v>
      </c>
      <c r="AG445" s="41">
        <v>137.80000000000001</v>
      </c>
      <c r="AH445" s="41">
        <v>136.19999999999999</v>
      </c>
      <c r="AI445" s="41">
        <v>136.19999999999999</v>
      </c>
      <c r="AJ445" s="41">
        <v>137</v>
      </c>
      <c r="AK445" s="41">
        <v>138.1</v>
      </c>
      <c r="AL445" s="41">
        <v>138.30000000000001</v>
      </c>
      <c r="AM445" s="41">
        <v>136.9</v>
      </c>
      <c r="AN445" s="41">
        <v>133.9</v>
      </c>
      <c r="AO445" s="41">
        <v>133.9</v>
      </c>
      <c r="AP445" s="41">
        <v>133.9</v>
      </c>
      <c r="AQ445" s="41">
        <v>134.6</v>
      </c>
      <c r="AR445" s="41">
        <v>137.30000000000001</v>
      </c>
      <c r="AS445" s="41">
        <v>140.1</v>
      </c>
      <c r="AT445" s="41">
        <v>140.1</v>
      </c>
      <c r="AU445" s="41">
        <v>140.1</v>
      </c>
      <c r="AV445" s="41">
        <v>140.1</v>
      </c>
      <c r="AW445" s="41">
        <v>140.1</v>
      </c>
      <c r="AX445" s="41">
        <v>134.19999999999999</v>
      </c>
      <c r="AY445" s="41">
        <v>122.8</v>
      </c>
      <c r="AZ445" s="41">
        <v>121.1</v>
      </c>
      <c r="BA445" s="41">
        <v>109.1</v>
      </c>
      <c r="BB445" s="41">
        <v>110.8</v>
      </c>
      <c r="BC445" s="41">
        <v>112.2</v>
      </c>
      <c r="BD445" s="41">
        <v>113.7</v>
      </c>
      <c r="BE445" s="41">
        <v>113.7</v>
      </c>
      <c r="BF445" s="41">
        <v>116</v>
      </c>
      <c r="BG445" s="41">
        <v>117.4</v>
      </c>
      <c r="BH445" s="41">
        <v>118.1</v>
      </c>
      <c r="BI445" s="41">
        <v>116.2</v>
      </c>
      <c r="BJ445" s="41">
        <v>116.1</v>
      </c>
      <c r="BK445" s="41">
        <v>111.7</v>
      </c>
      <c r="BL445" s="41">
        <v>112.1</v>
      </c>
      <c r="BM445" s="41">
        <v>127.7</v>
      </c>
      <c r="BN445" s="41">
        <v>130.9</v>
      </c>
      <c r="BO445" s="41">
        <v>131.9</v>
      </c>
      <c r="BP445" s="41">
        <v>133.69999999999999</v>
      </c>
      <c r="BQ445" s="41">
        <v>131.30000000000001</v>
      </c>
      <c r="BR445" s="41">
        <v>130.30000000000001</v>
      </c>
      <c r="BS445" s="41">
        <v>135.9</v>
      </c>
      <c r="BT445" s="41">
        <v>137.80000000000001</v>
      </c>
      <c r="BU445" s="41">
        <v>144.5</v>
      </c>
      <c r="BV445" s="41">
        <v>137.4</v>
      </c>
      <c r="BW445" s="41">
        <v>135.6</v>
      </c>
      <c r="BX445" s="41">
        <v>137.80000000000001</v>
      </c>
      <c r="BY445" s="41">
        <v>139.4</v>
      </c>
      <c r="BZ445" s="41">
        <v>143.4</v>
      </c>
      <c r="CA445" s="41">
        <v>150</v>
      </c>
      <c r="CB445" s="41">
        <v>151.69999999999999</v>
      </c>
      <c r="CC445" s="41">
        <v>146.1</v>
      </c>
      <c r="CD445" s="41">
        <v>138.9</v>
      </c>
      <c r="CE445" s="41">
        <v>140.5</v>
      </c>
      <c r="CF445" s="41">
        <v>138</v>
      </c>
      <c r="CG445" s="41">
        <v>136.80000000000001</v>
      </c>
      <c r="CH445" s="41">
        <v>129.4</v>
      </c>
      <c r="CI445" s="41">
        <v>128.6</v>
      </c>
      <c r="CJ445" s="41">
        <v>134.5</v>
      </c>
      <c r="CK445" s="41">
        <v>135.1</v>
      </c>
      <c r="CL445" s="41">
        <v>134.69999999999999</v>
      </c>
    </row>
    <row r="446" spans="1:90" x14ac:dyDescent="0.25">
      <c r="A446" s="38" t="s">
        <v>2489</v>
      </c>
      <c r="B446" s="38" t="s">
        <v>2490</v>
      </c>
      <c r="C446" s="39">
        <v>3.3689999999999998E-2</v>
      </c>
      <c r="D446" s="41">
        <v>98.2</v>
      </c>
      <c r="E446" s="41">
        <v>98.3</v>
      </c>
      <c r="F446" s="41">
        <v>102.4</v>
      </c>
      <c r="G446" s="41">
        <v>107.6</v>
      </c>
      <c r="H446" s="41">
        <v>107.3</v>
      </c>
      <c r="I446" s="41">
        <v>106.3</v>
      </c>
      <c r="J446" s="41">
        <v>102.7</v>
      </c>
      <c r="K446" s="41">
        <v>103.7</v>
      </c>
      <c r="L446" s="41">
        <v>102.8</v>
      </c>
      <c r="M446" s="41">
        <v>102.1</v>
      </c>
      <c r="N446" s="41">
        <v>101.8</v>
      </c>
      <c r="O446" s="41">
        <v>101.8</v>
      </c>
      <c r="P446" s="41">
        <v>102.1</v>
      </c>
      <c r="Q446" s="41">
        <v>102.3</v>
      </c>
      <c r="R446" s="41">
        <v>102.1</v>
      </c>
      <c r="S446" s="41">
        <v>109.4</v>
      </c>
      <c r="T446" s="41">
        <v>114.5</v>
      </c>
      <c r="U446" s="41">
        <v>112.8</v>
      </c>
      <c r="V446" s="41">
        <v>113.9</v>
      </c>
      <c r="W446" s="41">
        <v>113.5</v>
      </c>
      <c r="X446" s="41">
        <v>113.6</v>
      </c>
      <c r="Y446" s="41">
        <v>112.5</v>
      </c>
      <c r="Z446" s="41">
        <v>112.7</v>
      </c>
      <c r="AA446" s="41">
        <v>112.4</v>
      </c>
      <c r="AB446" s="41">
        <v>115.1</v>
      </c>
      <c r="AC446" s="41">
        <v>113.8</v>
      </c>
      <c r="AD446" s="41">
        <v>114.2</v>
      </c>
      <c r="AE446" s="41">
        <v>103.7</v>
      </c>
      <c r="AF446" s="41">
        <v>103.5</v>
      </c>
      <c r="AG446" s="41">
        <v>107</v>
      </c>
      <c r="AH446" s="41">
        <v>103.9</v>
      </c>
      <c r="AI446" s="41">
        <v>112</v>
      </c>
      <c r="AJ446" s="41">
        <v>107.1</v>
      </c>
      <c r="AK446" s="41">
        <v>104</v>
      </c>
      <c r="AL446" s="41">
        <v>103.5</v>
      </c>
      <c r="AM446" s="41">
        <v>104.5</v>
      </c>
      <c r="AN446" s="41">
        <v>104.5</v>
      </c>
      <c r="AO446" s="41">
        <v>104.5</v>
      </c>
      <c r="AP446" s="41">
        <v>104.5</v>
      </c>
      <c r="AQ446" s="41">
        <v>124.5</v>
      </c>
      <c r="AR446" s="41">
        <v>130.69999999999999</v>
      </c>
      <c r="AS446" s="41">
        <v>130.69999999999999</v>
      </c>
      <c r="AT446" s="41">
        <v>130.69999999999999</v>
      </c>
      <c r="AU446" s="41">
        <v>130.69999999999999</v>
      </c>
      <c r="AV446" s="41">
        <v>130.69999999999999</v>
      </c>
      <c r="AW446" s="41">
        <v>130.69999999999999</v>
      </c>
      <c r="AX446" s="41">
        <v>130.69999999999999</v>
      </c>
      <c r="AY446" s="41">
        <v>124.9</v>
      </c>
      <c r="AZ446" s="41">
        <v>107.4</v>
      </c>
      <c r="BA446" s="41">
        <v>92.9</v>
      </c>
      <c r="BB446" s="41">
        <v>98.3</v>
      </c>
      <c r="BC446" s="41">
        <v>100.3</v>
      </c>
      <c r="BD446" s="41">
        <v>90.4</v>
      </c>
      <c r="BE446" s="41">
        <v>89.2</v>
      </c>
      <c r="BF446" s="41">
        <v>91.5</v>
      </c>
      <c r="BG446" s="41">
        <v>95</v>
      </c>
      <c r="BH446" s="41">
        <v>93.7</v>
      </c>
      <c r="BI446" s="41">
        <v>93.2</v>
      </c>
      <c r="BJ446" s="41">
        <v>92.7</v>
      </c>
      <c r="BK446" s="41">
        <v>106.8</v>
      </c>
      <c r="BL446" s="41">
        <v>106.8</v>
      </c>
      <c r="BM446" s="41">
        <v>106.8</v>
      </c>
      <c r="BN446" s="41">
        <v>106.8</v>
      </c>
      <c r="BO446" s="41">
        <v>106.8</v>
      </c>
      <c r="BP446" s="41">
        <v>106.8</v>
      </c>
      <c r="BQ446" s="41">
        <v>106.8</v>
      </c>
      <c r="BR446" s="41">
        <v>106.8</v>
      </c>
      <c r="BS446" s="41">
        <v>106.8</v>
      </c>
      <c r="BT446" s="41">
        <v>106.8</v>
      </c>
      <c r="BU446" s="41">
        <v>106.8</v>
      </c>
      <c r="BV446" s="41">
        <v>106.8</v>
      </c>
      <c r="BW446" s="41">
        <v>106.8</v>
      </c>
      <c r="BX446" s="41">
        <v>111.2</v>
      </c>
      <c r="BY446" s="41">
        <v>131.5</v>
      </c>
      <c r="BZ446" s="41">
        <v>123.3</v>
      </c>
      <c r="CA446" s="41">
        <v>121.4</v>
      </c>
      <c r="CB446" s="41">
        <v>124.5</v>
      </c>
      <c r="CC446" s="41">
        <v>121.8</v>
      </c>
      <c r="CD446" s="41">
        <v>121.3</v>
      </c>
      <c r="CE446" s="41">
        <v>113.3</v>
      </c>
      <c r="CF446" s="41">
        <v>116.7</v>
      </c>
      <c r="CG446" s="41">
        <v>121.6</v>
      </c>
      <c r="CH446" s="41">
        <v>123.7</v>
      </c>
      <c r="CI446" s="41">
        <v>123.9</v>
      </c>
      <c r="CJ446" s="41">
        <v>126</v>
      </c>
      <c r="CK446" s="41">
        <v>126.7</v>
      </c>
      <c r="CL446" s="41">
        <v>121.5</v>
      </c>
    </row>
    <row r="447" spans="1:90" x14ac:dyDescent="0.25">
      <c r="A447" s="38" t="s">
        <v>2491</v>
      </c>
      <c r="B447" s="38" t="s">
        <v>2492</v>
      </c>
      <c r="C447" s="39">
        <v>2.3050000000000001E-2</v>
      </c>
      <c r="D447" s="41">
        <v>103.2</v>
      </c>
      <c r="E447" s="41">
        <v>103.2</v>
      </c>
      <c r="F447" s="41">
        <v>99.7</v>
      </c>
      <c r="G447" s="41">
        <v>104.8</v>
      </c>
      <c r="H447" s="41">
        <v>103.7</v>
      </c>
      <c r="I447" s="41">
        <v>104.8</v>
      </c>
      <c r="J447" s="41">
        <v>106</v>
      </c>
      <c r="K447" s="41">
        <v>110.7</v>
      </c>
      <c r="L447" s="41">
        <v>113</v>
      </c>
      <c r="M447" s="41">
        <v>109.5</v>
      </c>
      <c r="N447" s="41">
        <v>114.2</v>
      </c>
      <c r="O447" s="41">
        <v>103.7</v>
      </c>
      <c r="P447" s="41">
        <v>107.8</v>
      </c>
      <c r="Q447" s="41">
        <v>109</v>
      </c>
      <c r="R447" s="41">
        <v>104.3</v>
      </c>
      <c r="S447" s="41">
        <v>110.2</v>
      </c>
      <c r="T447" s="41">
        <v>113.7</v>
      </c>
      <c r="U447" s="41">
        <v>110.2</v>
      </c>
      <c r="V447" s="41">
        <v>116</v>
      </c>
      <c r="W447" s="41">
        <v>116</v>
      </c>
      <c r="X447" s="41">
        <v>109</v>
      </c>
      <c r="Y447" s="41">
        <v>118.3</v>
      </c>
      <c r="Z447" s="41">
        <v>110.2</v>
      </c>
      <c r="AA447" s="41">
        <v>113.7</v>
      </c>
      <c r="AB447" s="41">
        <v>110.5</v>
      </c>
      <c r="AC447" s="41">
        <v>108.2</v>
      </c>
      <c r="AD447" s="41">
        <v>107.7</v>
      </c>
      <c r="AE447" s="41">
        <v>108.9</v>
      </c>
      <c r="AF447" s="41">
        <v>111.3</v>
      </c>
      <c r="AG447" s="41">
        <v>113.6</v>
      </c>
      <c r="AH447" s="41">
        <v>113.6</v>
      </c>
      <c r="AI447" s="41">
        <v>106.6</v>
      </c>
      <c r="AJ447" s="41">
        <v>110.1</v>
      </c>
      <c r="AK447" s="41">
        <v>111.3</v>
      </c>
      <c r="AL447" s="41">
        <v>110.1</v>
      </c>
      <c r="AM447" s="41">
        <v>111.3</v>
      </c>
      <c r="AN447" s="41">
        <v>111.1</v>
      </c>
      <c r="AO447" s="41">
        <v>111.1</v>
      </c>
      <c r="AP447" s="41">
        <v>111.1</v>
      </c>
      <c r="AQ447" s="41">
        <v>111.1</v>
      </c>
      <c r="AR447" s="41">
        <v>111.1</v>
      </c>
      <c r="AS447" s="41">
        <v>111.1</v>
      </c>
      <c r="AT447" s="41">
        <v>111.1</v>
      </c>
      <c r="AU447" s="41">
        <v>111.1</v>
      </c>
      <c r="AV447" s="41">
        <v>111.1</v>
      </c>
      <c r="AW447" s="41">
        <v>111.1</v>
      </c>
      <c r="AX447" s="41">
        <v>111.1</v>
      </c>
      <c r="AY447" s="41">
        <v>111.1</v>
      </c>
      <c r="AZ447" s="41">
        <v>111.1</v>
      </c>
      <c r="BA447" s="41">
        <v>111.1</v>
      </c>
      <c r="BB447" s="41">
        <v>111.1</v>
      </c>
      <c r="BC447" s="41">
        <v>111.1</v>
      </c>
      <c r="BD447" s="41">
        <v>111.1</v>
      </c>
      <c r="BE447" s="41">
        <v>110.8</v>
      </c>
      <c r="BF447" s="41">
        <v>110.8</v>
      </c>
      <c r="BG447" s="41">
        <v>110.8</v>
      </c>
      <c r="BH447" s="41">
        <v>110.8</v>
      </c>
      <c r="BI447" s="41">
        <v>112.8</v>
      </c>
      <c r="BJ447" s="41">
        <v>119.9</v>
      </c>
      <c r="BK447" s="41">
        <v>118</v>
      </c>
      <c r="BL447" s="41">
        <v>119</v>
      </c>
      <c r="BM447" s="41">
        <v>119.6</v>
      </c>
      <c r="BN447" s="41">
        <v>119.6</v>
      </c>
      <c r="BO447" s="41">
        <v>118.5</v>
      </c>
      <c r="BP447" s="41">
        <v>122.8</v>
      </c>
      <c r="BQ447" s="41">
        <v>122.5</v>
      </c>
      <c r="BR447" s="41">
        <v>121.6</v>
      </c>
      <c r="BS447" s="41">
        <v>121.9</v>
      </c>
      <c r="BT447" s="41">
        <v>121.7</v>
      </c>
      <c r="BU447" s="41">
        <v>121.6</v>
      </c>
      <c r="BV447" s="41">
        <v>123.6</v>
      </c>
      <c r="BW447" s="41">
        <v>125.2</v>
      </c>
      <c r="BX447" s="41">
        <v>123</v>
      </c>
      <c r="BY447" s="41">
        <v>122.9</v>
      </c>
      <c r="BZ447" s="41">
        <v>124.1</v>
      </c>
      <c r="CA447" s="41">
        <v>119.9</v>
      </c>
      <c r="CB447" s="41">
        <v>121.5</v>
      </c>
      <c r="CC447" s="41">
        <v>123.6</v>
      </c>
      <c r="CD447" s="41">
        <v>123.6</v>
      </c>
      <c r="CE447" s="41">
        <v>123.6</v>
      </c>
      <c r="CF447" s="41">
        <v>123.6</v>
      </c>
      <c r="CG447" s="41">
        <v>123.6</v>
      </c>
      <c r="CH447" s="41">
        <v>123.6</v>
      </c>
      <c r="CI447" s="41">
        <v>123.6</v>
      </c>
      <c r="CJ447" s="41">
        <v>123.6</v>
      </c>
      <c r="CK447" s="41">
        <v>123.6</v>
      </c>
      <c r="CL447" s="41">
        <v>123.6</v>
      </c>
    </row>
    <row r="448" spans="1:90" x14ac:dyDescent="0.25">
      <c r="A448" s="38" t="s">
        <v>2493</v>
      </c>
      <c r="B448" s="38" t="s">
        <v>2494</v>
      </c>
      <c r="C448" s="39">
        <v>2.6349999999999998E-2</v>
      </c>
      <c r="D448" s="41">
        <v>101.7</v>
      </c>
      <c r="E448" s="41">
        <v>101.7</v>
      </c>
      <c r="F448" s="41">
        <v>101.7</v>
      </c>
      <c r="G448" s="41">
        <v>106.2</v>
      </c>
      <c r="H448" s="41">
        <v>106.2</v>
      </c>
      <c r="I448" s="41">
        <v>106.2</v>
      </c>
      <c r="J448" s="41">
        <v>106.2</v>
      </c>
      <c r="K448" s="41">
        <v>106.2</v>
      </c>
      <c r="L448" s="41">
        <v>106.2</v>
      </c>
      <c r="M448" s="41">
        <v>106.2</v>
      </c>
      <c r="N448" s="41">
        <v>106.2</v>
      </c>
      <c r="O448" s="41">
        <v>106.7</v>
      </c>
      <c r="P448" s="41">
        <v>108.9</v>
      </c>
      <c r="Q448" s="41">
        <v>108.9</v>
      </c>
      <c r="R448" s="41">
        <v>108.9</v>
      </c>
      <c r="S448" s="41">
        <v>109.7</v>
      </c>
      <c r="T448" s="41">
        <v>109.7</v>
      </c>
      <c r="U448" s="41">
        <v>109.7</v>
      </c>
      <c r="V448" s="41">
        <v>109.7</v>
      </c>
      <c r="W448" s="41">
        <v>109.8</v>
      </c>
      <c r="X448" s="41">
        <v>109.8</v>
      </c>
      <c r="Y448" s="41">
        <v>109.8</v>
      </c>
      <c r="Z448" s="41">
        <v>109.8</v>
      </c>
      <c r="AA448" s="41">
        <v>109.8</v>
      </c>
      <c r="AB448" s="41">
        <v>113.2</v>
      </c>
      <c r="AC448" s="41">
        <v>113.2</v>
      </c>
      <c r="AD448" s="41">
        <v>113.3</v>
      </c>
      <c r="AE448" s="41">
        <v>114.2</v>
      </c>
      <c r="AF448" s="41">
        <v>115.3</v>
      </c>
      <c r="AG448" s="41">
        <v>115.3</v>
      </c>
      <c r="AH448" s="41">
        <v>115.8</v>
      </c>
      <c r="AI448" s="41">
        <v>115.8</v>
      </c>
      <c r="AJ448" s="41">
        <v>116.1</v>
      </c>
      <c r="AK448" s="41">
        <v>116.1</v>
      </c>
      <c r="AL448" s="41">
        <v>116.1</v>
      </c>
      <c r="AM448" s="41">
        <v>116.1</v>
      </c>
      <c r="AN448" s="41">
        <v>116.1</v>
      </c>
      <c r="AO448" s="41">
        <v>116.1</v>
      </c>
      <c r="AP448" s="41">
        <v>116.1</v>
      </c>
      <c r="AQ448" s="41">
        <v>116.1</v>
      </c>
      <c r="AR448" s="41">
        <v>116</v>
      </c>
      <c r="AS448" s="41">
        <v>116</v>
      </c>
      <c r="AT448" s="41">
        <v>116</v>
      </c>
      <c r="AU448" s="41">
        <v>115.9</v>
      </c>
      <c r="AV448" s="41">
        <v>115.9</v>
      </c>
      <c r="AW448" s="41">
        <v>115.9</v>
      </c>
      <c r="AX448" s="41">
        <v>115.9</v>
      </c>
      <c r="AY448" s="41">
        <v>115.9</v>
      </c>
      <c r="AZ448" s="41">
        <v>115.2</v>
      </c>
      <c r="BA448" s="41">
        <v>115.1</v>
      </c>
      <c r="BB448" s="41">
        <v>115</v>
      </c>
      <c r="BC448" s="41">
        <v>115</v>
      </c>
      <c r="BD448" s="41">
        <v>115</v>
      </c>
      <c r="BE448" s="41">
        <v>115</v>
      </c>
      <c r="BF448" s="41">
        <v>115</v>
      </c>
      <c r="BG448" s="41">
        <v>115</v>
      </c>
      <c r="BH448" s="41">
        <v>115</v>
      </c>
      <c r="BI448" s="41">
        <v>115.4</v>
      </c>
      <c r="BJ448" s="41">
        <v>115.3</v>
      </c>
      <c r="BK448" s="41">
        <v>115.7</v>
      </c>
      <c r="BL448" s="41">
        <v>117.6</v>
      </c>
      <c r="BM448" s="41">
        <v>125.3</v>
      </c>
      <c r="BN448" s="41">
        <v>125.5</v>
      </c>
      <c r="BO448" s="41">
        <v>125.5</v>
      </c>
      <c r="BP448" s="41">
        <v>125.3</v>
      </c>
      <c r="BQ448" s="41">
        <v>125.3</v>
      </c>
      <c r="BR448" s="41">
        <v>125.3</v>
      </c>
      <c r="BS448" s="41">
        <v>125.3</v>
      </c>
      <c r="BT448" s="41">
        <v>125.3</v>
      </c>
      <c r="BU448" s="41">
        <v>125.3</v>
      </c>
      <c r="BV448" s="41">
        <v>125.3</v>
      </c>
      <c r="BW448" s="41">
        <v>125.8</v>
      </c>
      <c r="BX448" s="41">
        <v>127.2</v>
      </c>
      <c r="BY448" s="41">
        <v>127.2</v>
      </c>
      <c r="BZ448" s="41">
        <v>127.4</v>
      </c>
      <c r="CA448" s="41">
        <v>125.2</v>
      </c>
      <c r="CB448" s="41">
        <v>129.69999999999999</v>
      </c>
      <c r="CC448" s="41">
        <v>129.69999999999999</v>
      </c>
      <c r="CD448" s="41">
        <v>128.30000000000001</v>
      </c>
      <c r="CE448" s="41">
        <v>126.9</v>
      </c>
      <c r="CF448" s="41">
        <v>126.9</v>
      </c>
      <c r="CG448" s="41">
        <v>129.4</v>
      </c>
      <c r="CH448" s="41">
        <v>129.6</v>
      </c>
      <c r="CI448" s="41">
        <v>132.4</v>
      </c>
      <c r="CJ448" s="41">
        <v>135.69999999999999</v>
      </c>
      <c r="CK448" s="41">
        <v>133.19999999999999</v>
      </c>
      <c r="CL448" s="41">
        <v>133.9</v>
      </c>
    </row>
    <row r="449" spans="1:90" x14ac:dyDescent="0.25">
      <c r="A449" s="38" t="s">
        <v>2495</v>
      </c>
      <c r="B449" s="38" t="s">
        <v>2496</v>
      </c>
      <c r="C449" s="39">
        <v>0.64780000000000004</v>
      </c>
      <c r="D449" s="41">
        <v>101.5</v>
      </c>
      <c r="E449" s="41">
        <v>101.1</v>
      </c>
      <c r="F449" s="41">
        <v>102.2</v>
      </c>
      <c r="G449" s="41">
        <v>105.3</v>
      </c>
      <c r="H449" s="41">
        <v>104.6</v>
      </c>
      <c r="I449" s="41">
        <v>101.9</v>
      </c>
      <c r="J449" s="41">
        <v>102.1</v>
      </c>
      <c r="K449" s="41">
        <v>104.2</v>
      </c>
      <c r="L449" s="41">
        <v>104.1</v>
      </c>
      <c r="M449" s="41">
        <v>104.1</v>
      </c>
      <c r="N449" s="41">
        <v>106.1</v>
      </c>
      <c r="O449" s="41">
        <v>103.6</v>
      </c>
      <c r="P449" s="41">
        <v>104.7</v>
      </c>
      <c r="Q449" s="41">
        <v>104.6</v>
      </c>
      <c r="R449" s="41">
        <v>107.1</v>
      </c>
      <c r="S449" s="41">
        <v>107.9</v>
      </c>
      <c r="T449" s="41">
        <v>107.6</v>
      </c>
      <c r="U449" s="41">
        <v>109</v>
      </c>
      <c r="V449" s="41">
        <v>113.4</v>
      </c>
      <c r="W449" s="41">
        <v>114.8</v>
      </c>
      <c r="X449" s="41">
        <v>117.2</v>
      </c>
      <c r="Y449" s="41">
        <v>111.1</v>
      </c>
      <c r="Z449" s="41">
        <v>110.2</v>
      </c>
      <c r="AA449" s="41">
        <v>108</v>
      </c>
      <c r="AB449" s="41">
        <v>110.8</v>
      </c>
      <c r="AC449" s="41">
        <v>107.9</v>
      </c>
      <c r="AD449" s="41">
        <v>108.5</v>
      </c>
      <c r="AE449" s="41">
        <v>107.7</v>
      </c>
      <c r="AF449" s="41">
        <v>107</v>
      </c>
      <c r="AG449" s="41">
        <v>107.9</v>
      </c>
      <c r="AH449" s="41">
        <v>107</v>
      </c>
      <c r="AI449" s="41">
        <v>105.7</v>
      </c>
      <c r="AJ449" s="41">
        <v>105.4</v>
      </c>
      <c r="AK449" s="41">
        <v>106.3</v>
      </c>
      <c r="AL449" s="41">
        <v>108.4</v>
      </c>
      <c r="AM449" s="41">
        <v>113</v>
      </c>
      <c r="AN449" s="41">
        <v>116.3</v>
      </c>
      <c r="AO449" s="41">
        <v>117.1</v>
      </c>
      <c r="AP449" s="41">
        <v>118.4</v>
      </c>
      <c r="AQ449" s="41">
        <v>120.2</v>
      </c>
      <c r="AR449" s="41">
        <v>123.8</v>
      </c>
      <c r="AS449" s="41">
        <v>132.6</v>
      </c>
      <c r="AT449" s="41">
        <v>129.6</v>
      </c>
      <c r="AU449" s="41">
        <v>135</v>
      </c>
      <c r="AV449" s="41">
        <v>131.80000000000001</v>
      </c>
      <c r="AW449" s="41">
        <v>130</v>
      </c>
      <c r="AX449" s="41">
        <v>114.1</v>
      </c>
      <c r="AY449" s="41">
        <v>101.6</v>
      </c>
      <c r="AZ449" s="41">
        <v>94.8</v>
      </c>
      <c r="BA449" s="41">
        <v>95.7</v>
      </c>
      <c r="BB449" s="41">
        <v>96.8</v>
      </c>
      <c r="BC449" s="41">
        <v>98.1</v>
      </c>
      <c r="BD449" s="41">
        <v>99.7</v>
      </c>
      <c r="BE449" s="41">
        <v>100.6</v>
      </c>
      <c r="BF449" s="41">
        <v>108.3</v>
      </c>
      <c r="BG449" s="41">
        <v>116.6</v>
      </c>
      <c r="BH449" s="41">
        <v>113.5</v>
      </c>
      <c r="BI449" s="41">
        <v>111.2</v>
      </c>
      <c r="BJ449" s="41">
        <v>110.9</v>
      </c>
      <c r="BK449" s="41">
        <v>112</v>
      </c>
      <c r="BL449" s="41">
        <v>117.6</v>
      </c>
      <c r="BM449" s="41">
        <v>119.8</v>
      </c>
      <c r="BN449" s="41">
        <v>119.6</v>
      </c>
      <c r="BO449" s="41">
        <v>119.5</v>
      </c>
      <c r="BP449" s="41">
        <v>122.4</v>
      </c>
      <c r="BQ449" s="41">
        <v>120.9</v>
      </c>
      <c r="BR449" s="41">
        <v>118.2</v>
      </c>
      <c r="BS449" s="41">
        <v>117.8</v>
      </c>
      <c r="BT449" s="41">
        <v>116.8</v>
      </c>
      <c r="BU449" s="41">
        <v>117.6</v>
      </c>
      <c r="BV449" s="41">
        <v>119</v>
      </c>
      <c r="BW449" s="41">
        <v>121.8</v>
      </c>
      <c r="BX449" s="41">
        <v>126.8</v>
      </c>
      <c r="BY449" s="41">
        <v>129.80000000000001</v>
      </c>
      <c r="BZ449" s="41">
        <v>131.9</v>
      </c>
      <c r="CA449" s="41">
        <v>134.30000000000001</v>
      </c>
      <c r="CB449" s="41">
        <v>137.19999999999999</v>
      </c>
      <c r="CC449" s="41">
        <v>139.5</v>
      </c>
      <c r="CD449" s="41">
        <v>139.69999999999999</v>
      </c>
      <c r="CE449" s="41">
        <v>140</v>
      </c>
      <c r="CF449" s="41">
        <v>140.80000000000001</v>
      </c>
      <c r="CG449" s="41">
        <v>138.5</v>
      </c>
      <c r="CH449" s="41">
        <v>131.4</v>
      </c>
      <c r="CI449" s="41">
        <v>132.6</v>
      </c>
      <c r="CJ449" s="41">
        <v>141</v>
      </c>
      <c r="CK449" s="41">
        <v>144.1</v>
      </c>
      <c r="CL449" s="41">
        <v>151.19999999999999</v>
      </c>
    </row>
    <row r="450" spans="1:90" x14ac:dyDescent="0.25">
      <c r="A450" s="38" t="s">
        <v>2497</v>
      </c>
      <c r="B450" s="38" t="s">
        <v>2498</v>
      </c>
      <c r="C450" s="39">
        <v>0.16056000000000001</v>
      </c>
      <c r="D450" s="41">
        <v>102.1</v>
      </c>
      <c r="E450" s="41">
        <v>102.5</v>
      </c>
      <c r="F450" s="41">
        <v>101.6</v>
      </c>
      <c r="G450" s="41">
        <v>106</v>
      </c>
      <c r="H450" s="41">
        <v>106.3</v>
      </c>
      <c r="I450" s="41">
        <v>105.5</v>
      </c>
      <c r="J450" s="41">
        <v>105.8</v>
      </c>
      <c r="K450" s="41">
        <v>106</v>
      </c>
      <c r="L450" s="41">
        <v>105.9</v>
      </c>
      <c r="M450" s="41">
        <v>107.3</v>
      </c>
      <c r="N450" s="41">
        <v>109.5</v>
      </c>
      <c r="O450" s="41">
        <v>111.2</v>
      </c>
      <c r="P450" s="41">
        <v>111.3</v>
      </c>
      <c r="Q450" s="41">
        <v>110.1</v>
      </c>
      <c r="R450" s="41">
        <v>109</v>
      </c>
      <c r="S450" s="41">
        <v>111.5</v>
      </c>
      <c r="T450" s="41">
        <v>112.5</v>
      </c>
      <c r="U450" s="41">
        <v>112</v>
      </c>
      <c r="V450" s="41">
        <v>111.7</v>
      </c>
      <c r="W450" s="41">
        <v>110.9</v>
      </c>
      <c r="X450" s="41">
        <v>112.2</v>
      </c>
      <c r="Y450" s="41">
        <v>113.5</v>
      </c>
      <c r="Z450" s="41">
        <v>112.7</v>
      </c>
      <c r="AA450" s="41">
        <v>112</v>
      </c>
      <c r="AB450" s="41">
        <v>113</v>
      </c>
      <c r="AC450" s="41">
        <v>112.2</v>
      </c>
      <c r="AD450" s="41">
        <v>112.7</v>
      </c>
      <c r="AE450" s="41">
        <v>115.6</v>
      </c>
      <c r="AF450" s="41">
        <v>114.6</v>
      </c>
      <c r="AG450" s="41">
        <v>114.8</v>
      </c>
      <c r="AH450" s="41">
        <v>112.5</v>
      </c>
      <c r="AI450" s="41">
        <v>112</v>
      </c>
      <c r="AJ450" s="41">
        <v>110.9</v>
      </c>
      <c r="AK450" s="41">
        <v>111.8</v>
      </c>
      <c r="AL450" s="41">
        <v>113.5</v>
      </c>
      <c r="AM450" s="41">
        <v>114.8</v>
      </c>
      <c r="AN450" s="41">
        <v>121.4</v>
      </c>
      <c r="AO450" s="41">
        <v>121.2</v>
      </c>
      <c r="AP450" s="41">
        <v>121</v>
      </c>
      <c r="AQ450" s="41">
        <v>123.3</v>
      </c>
      <c r="AR450" s="41">
        <v>123.6</v>
      </c>
      <c r="AS450" s="41">
        <v>125.4</v>
      </c>
      <c r="AT450" s="41">
        <v>127.6</v>
      </c>
      <c r="AU450" s="41">
        <v>127.5</v>
      </c>
      <c r="AV450" s="41">
        <v>125.2</v>
      </c>
      <c r="AW450" s="41">
        <v>125.8</v>
      </c>
      <c r="AX450" s="41">
        <v>124.7</v>
      </c>
      <c r="AY450" s="41">
        <v>123.7</v>
      </c>
      <c r="AZ450" s="41">
        <v>125.4</v>
      </c>
      <c r="BA450" s="41">
        <v>124.6</v>
      </c>
      <c r="BB450" s="41">
        <v>126</v>
      </c>
      <c r="BC450" s="41">
        <v>124</v>
      </c>
      <c r="BD450" s="41">
        <v>124.2</v>
      </c>
      <c r="BE450" s="41">
        <v>123.4</v>
      </c>
      <c r="BF450" s="41">
        <v>124.1</v>
      </c>
      <c r="BG450" s="41">
        <v>124.3</v>
      </c>
      <c r="BH450" s="41">
        <v>125.3</v>
      </c>
      <c r="BI450" s="41">
        <v>125.1</v>
      </c>
      <c r="BJ450" s="41">
        <v>124.8</v>
      </c>
      <c r="BK450" s="41">
        <v>125.1</v>
      </c>
      <c r="BL450" s="41">
        <v>124.4</v>
      </c>
      <c r="BM450" s="41">
        <v>125.6</v>
      </c>
      <c r="BN450" s="41">
        <v>126.8</v>
      </c>
      <c r="BO450" s="41">
        <v>127.2</v>
      </c>
      <c r="BP450" s="41">
        <v>128.30000000000001</v>
      </c>
      <c r="BQ450" s="41">
        <v>128.1</v>
      </c>
      <c r="BR450" s="41">
        <v>127.2</v>
      </c>
      <c r="BS450" s="41">
        <v>126</v>
      </c>
      <c r="BT450" s="41">
        <v>126.3</v>
      </c>
      <c r="BU450" s="41">
        <v>127.1</v>
      </c>
      <c r="BV450" s="41">
        <v>128.1</v>
      </c>
      <c r="BW450" s="41">
        <v>129.80000000000001</v>
      </c>
      <c r="BX450" s="41">
        <v>130.4</v>
      </c>
      <c r="BY450" s="41">
        <v>131.19999999999999</v>
      </c>
      <c r="BZ450" s="41">
        <v>133.19999999999999</v>
      </c>
      <c r="CA450" s="41">
        <v>136.6</v>
      </c>
      <c r="CB450" s="41">
        <v>139.6</v>
      </c>
      <c r="CC450" s="41">
        <v>137.30000000000001</v>
      </c>
      <c r="CD450" s="41">
        <v>137</v>
      </c>
      <c r="CE450" s="41">
        <v>137.4</v>
      </c>
      <c r="CF450" s="41">
        <v>138.19999999999999</v>
      </c>
      <c r="CG450" s="41">
        <v>138.4</v>
      </c>
      <c r="CH450" s="41">
        <v>140.1</v>
      </c>
      <c r="CI450" s="41">
        <v>141.19999999999999</v>
      </c>
      <c r="CJ450" s="41">
        <v>142.1</v>
      </c>
      <c r="CK450" s="41">
        <v>142.4</v>
      </c>
      <c r="CL450" s="41">
        <v>142.4</v>
      </c>
    </row>
    <row r="451" spans="1:90" x14ac:dyDescent="0.25">
      <c r="A451" s="38" t="s">
        <v>2499</v>
      </c>
      <c r="B451" s="38" t="s">
        <v>2500</v>
      </c>
      <c r="C451" s="39">
        <v>3.1446399999999999</v>
      </c>
      <c r="D451" s="41">
        <v>101.3</v>
      </c>
      <c r="E451" s="41">
        <v>101</v>
      </c>
      <c r="F451" s="41">
        <v>101.1</v>
      </c>
      <c r="G451" s="41">
        <v>101.8</v>
      </c>
      <c r="H451" s="41">
        <v>101.9</v>
      </c>
      <c r="I451" s="41">
        <v>101.8</v>
      </c>
      <c r="J451" s="41">
        <v>102</v>
      </c>
      <c r="K451" s="41">
        <v>102</v>
      </c>
      <c r="L451" s="41">
        <v>102.2</v>
      </c>
      <c r="M451" s="41">
        <v>102.2</v>
      </c>
      <c r="N451" s="41">
        <v>102.2</v>
      </c>
      <c r="O451" s="41">
        <v>102.2</v>
      </c>
      <c r="P451" s="41">
        <v>102.7</v>
      </c>
      <c r="Q451" s="41">
        <v>102.8</v>
      </c>
      <c r="R451" s="41">
        <v>103</v>
      </c>
      <c r="S451" s="41">
        <v>104</v>
      </c>
      <c r="T451" s="41">
        <v>104.1</v>
      </c>
      <c r="U451" s="41">
        <v>104.3</v>
      </c>
      <c r="V451" s="41">
        <v>104.6</v>
      </c>
      <c r="W451" s="41">
        <v>104.4</v>
      </c>
      <c r="X451" s="41">
        <v>104.7</v>
      </c>
      <c r="Y451" s="41">
        <v>105.6</v>
      </c>
      <c r="Z451" s="41">
        <v>105.6</v>
      </c>
      <c r="AA451" s="41">
        <v>105.6</v>
      </c>
      <c r="AB451" s="41">
        <v>105.6</v>
      </c>
      <c r="AC451" s="41">
        <v>105.5</v>
      </c>
      <c r="AD451" s="41">
        <v>105.8</v>
      </c>
      <c r="AE451" s="41">
        <v>106</v>
      </c>
      <c r="AF451" s="41">
        <v>105.9</v>
      </c>
      <c r="AG451" s="41">
        <v>106.4</v>
      </c>
      <c r="AH451" s="41">
        <v>106.5</v>
      </c>
      <c r="AI451" s="41">
        <v>106.4</v>
      </c>
      <c r="AJ451" s="41">
        <v>106.1</v>
      </c>
      <c r="AK451" s="41">
        <v>106.1</v>
      </c>
      <c r="AL451" s="41">
        <v>105.9</v>
      </c>
      <c r="AM451" s="41">
        <v>106.1</v>
      </c>
      <c r="AN451" s="41">
        <v>107</v>
      </c>
      <c r="AO451" s="41">
        <v>107</v>
      </c>
      <c r="AP451" s="41">
        <v>107</v>
      </c>
      <c r="AQ451" s="41">
        <v>107.3</v>
      </c>
      <c r="AR451" s="41">
        <v>107.9</v>
      </c>
      <c r="AS451" s="41">
        <v>107.6</v>
      </c>
      <c r="AT451" s="41">
        <v>107</v>
      </c>
      <c r="AU451" s="41">
        <v>107.1</v>
      </c>
      <c r="AV451" s="41">
        <v>106.8</v>
      </c>
      <c r="AW451" s="41">
        <v>106.7</v>
      </c>
      <c r="AX451" s="41">
        <v>106.5</v>
      </c>
      <c r="AY451" s="41">
        <v>106.5</v>
      </c>
      <c r="AZ451" s="41">
        <v>108.6</v>
      </c>
      <c r="BA451" s="41">
        <v>108</v>
      </c>
      <c r="BB451" s="41">
        <v>108.5</v>
      </c>
      <c r="BC451" s="41">
        <v>108.2</v>
      </c>
      <c r="BD451" s="41">
        <v>107.9</v>
      </c>
      <c r="BE451" s="41">
        <v>108</v>
      </c>
      <c r="BF451" s="41">
        <v>107.9</v>
      </c>
      <c r="BG451" s="41">
        <v>107.7</v>
      </c>
      <c r="BH451" s="41">
        <v>107.6</v>
      </c>
      <c r="BI451" s="41">
        <v>108.5</v>
      </c>
      <c r="BJ451" s="41">
        <v>108.9</v>
      </c>
      <c r="BK451" s="41">
        <v>109.3</v>
      </c>
      <c r="BL451" s="41">
        <v>109.1</v>
      </c>
      <c r="BM451" s="41">
        <v>109.2</v>
      </c>
      <c r="BN451" s="41">
        <v>110.1</v>
      </c>
      <c r="BO451" s="41">
        <v>114.6</v>
      </c>
      <c r="BP451" s="41">
        <v>115</v>
      </c>
      <c r="BQ451" s="41">
        <v>115</v>
      </c>
      <c r="BR451" s="41">
        <v>115</v>
      </c>
      <c r="BS451" s="41">
        <v>116</v>
      </c>
      <c r="BT451" s="41">
        <v>116.1</v>
      </c>
      <c r="BU451" s="41">
        <v>115.9</v>
      </c>
      <c r="BV451" s="41">
        <v>116.2</v>
      </c>
      <c r="BW451" s="41">
        <v>116.1</v>
      </c>
      <c r="BX451" s="41">
        <v>117</v>
      </c>
      <c r="BY451" s="41">
        <v>119.2</v>
      </c>
      <c r="BZ451" s="41">
        <v>119.7</v>
      </c>
      <c r="CA451" s="41">
        <v>121.6</v>
      </c>
      <c r="CB451" s="41">
        <v>123.5</v>
      </c>
      <c r="CC451" s="41">
        <v>123.9</v>
      </c>
      <c r="CD451" s="41">
        <v>125</v>
      </c>
      <c r="CE451" s="41">
        <v>125.8</v>
      </c>
      <c r="CF451" s="41">
        <v>127.9</v>
      </c>
      <c r="CG451" s="41">
        <v>131.80000000000001</v>
      </c>
      <c r="CH451" s="41">
        <v>134</v>
      </c>
      <c r="CI451" s="41">
        <v>135.1</v>
      </c>
      <c r="CJ451" s="41">
        <v>135.80000000000001</v>
      </c>
      <c r="CK451" s="41">
        <v>136.30000000000001</v>
      </c>
      <c r="CL451" s="41">
        <v>137.30000000000001</v>
      </c>
    </row>
    <row r="452" spans="1:90" x14ac:dyDescent="0.25">
      <c r="A452" s="38" t="s">
        <v>2501</v>
      </c>
      <c r="B452" s="38" t="s">
        <v>2502</v>
      </c>
      <c r="C452" s="39">
        <v>2.6612300000000002</v>
      </c>
      <c r="D452" s="41">
        <v>101.6</v>
      </c>
      <c r="E452" s="41">
        <v>101.5</v>
      </c>
      <c r="F452" s="41">
        <v>101.4</v>
      </c>
      <c r="G452" s="41">
        <v>101.7</v>
      </c>
      <c r="H452" s="41">
        <v>101.7</v>
      </c>
      <c r="I452" s="41">
        <v>101.8</v>
      </c>
      <c r="J452" s="41">
        <v>102</v>
      </c>
      <c r="K452" s="41">
        <v>102</v>
      </c>
      <c r="L452" s="41">
        <v>102.2</v>
      </c>
      <c r="M452" s="41">
        <v>102.2</v>
      </c>
      <c r="N452" s="41">
        <v>102.3</v>
      </c>
      <c r="O452" s="41">
        <v>102.3</v>
      </c>
      <c r="P452" s="41">
        <v>102.9</v>
      </c>
      <c r="Q452" s="41">
        <v>102.9</v>
      </c>
      <c r="R452" s="41">
        <v>102.9</v>
      </c>
      <c r="S452" s="41">
        <v>103.2</v>
      </c>
      <c r="T452" s="41">
        <v>103.3</v>
      </c>
      <c r="U452" s="41">
        <v>103.4</v>
      </c>
      <c r="V452" s="41">
        <v>103.7</v>
      </c>
      <c r="W452" s="41">
        <v>103.7</v>
      </c>
      <c r="X452" s="41">
        <v>103.9</v>
      </c>
      <c r="Y452" s="41">
        <v>105.1</v>
      </c>
      <c r="Z452" s="41">
        <v>105.1</v>
      </c>
      <c r="AA452" s="41">
        <v>105.1</v>
      </c>
      <c r="AB452" s="41">
        <v>105.2</v>
      </c>
      <c r="AC452" s="41">
        <v>105.3</v>
      </c>
      <c r="AD452" s="41">
        <v>105.4</v>
      </c>
      <c r="AE452" s="41">
        <v>106</v>
      </c>
      <c r="AF452" s="41">
        <v>105.8</v>
      </c>
      <c r="AG452" s="41">
        <v>106.3</v>
      </c>
      <c r="AH452" s="41">
        <v>106.5</v>
      </c>
      <c r="AI452" s="41">
        <v>106.3</v>
      </c>
      <c r="AJ452" s="41">
        <v>106</v>
      </c>
      <c r="AK452" s="41">
        <v>106</v>
      </c>
      <c r="AL452" s="41">
        <v>105.8</v>
      </c>
      <c r="AM452" s="41">
        <v>106</v>
      </c>
      <c r="AN452" s="41">
        <v>106.9</v>
      </c>
      <c r="AO452" s="41">
        <v>106.9</v>
      </c>
      <c r="AP452" s="41">
        <v>107</v>
      </c>
      <c r="AQ452" s="41">
        <v>107.1</v>
      </c>
      <c r="AR452" s="41">
        <v>107.6</v>
      </c>
      <c r="AS452" s="41">
        <v>107.2</v>
      </c>
      <c r="AT452" s="41">
        <v>106.3</v>
      </c>
      <c r="AU452" s="41">
        <v>106.3</v>
      </c>
      <c r="AV452" s="41">
        <v>106.2</v>
      </c>
      <c r="AW452" s="41">
        <v>106.1</v>
      </c>
      <c r="AX452" s="41">
        <v>106.1</v>
      </c>
      <c r="AY452" s="41">
        <v>106.1</v>
      </c>
      <c r="AZ452" s="41">
        <v>107.9</v>
      </c>
      <c r="BA452" s="41">
        <v>107.2</v>
      </c>
      <c r="BB452" s="41">
        <v>107.7</v>
      </c>
      <c r="BC452" s="41">
        <v>107.6</v>
      </c>
      <c r="BD452" s="41">
        <v>107.5</v>
      </c>
      <c r="BE452" s="41">
        <v>107.6</v>
      </c>
      <c r="BF452" s="41">
        <v>107.5</v>
      </c>
      <c r="BG452" s="41">
        <v>107.2</v>
      </c>
      <c r="BH452" s="41">
        <v>107.1</v>
      </c>
      <c r="BI452" s="41">
        <v>108.1</v>
      </c>
      <c r="BJ452" s="41">
        <v>108.5</v>
      </c>
      <c r="BK452" s="41">
        <v>109</v>
      </c>
      <c r="BL452" s="41">
        <v>108.9</v>
      </c>
      <c r="BM452" s="41">
        <v>109</v>
      </c>
      <c r="BN452" s="41">
        <v>109.8</v>
      </c>
      <c r="BO452" s="41">
        <v>114.6</v>
      </c>
      <c r="BP452" s="41">
        <v>115.2</v>
      </c>
      <c r="BQ452" s="41">
        <v>115.3</v>
      </c>
      <c r="BR452" s="41">
        <v>115.3</v>
      </c>
      <c r="BS452" s="41">
        <v>116.5</v>
      </c>
      <c r="BT452" s="41">
        <v>116.5</v>
      </c>
      <c r="BU452" s="41">
        <v>116.3</v>
      </c>
      <c r="BV452" s="41">
        <v>116.6</v>
      </c>
      <c r="BW452" s="41">
        <v>116.5</v>
      </c>
      <c r="BX452" s="41">
        <v>117.8</v>
      </c>
      <c r="BY452" s="41">
        <v>120.3</v>
      </c>
      <c r="BZ452" s="41">
        <v>120.7</v>
      </c>
      <c r="CA452" s="41">
        <v>122.9</v>
      </c>
      <c r="CB452" s="41">
        <v>125.2</v>
      </c>
      <c r="CC452" s="41">
        <v>125.7</v>
      </c>
      <c r="CD452" s="41">
        <v>127</v>
      </c>
      <c r="CE452" s="41">
        <v>127.9</v>
      </c>
      <c r="CF452" s="41">
        <v>130.4</v>
      </c>
      <c r="CG452" s="41">
        <v>134.9</v>
      </c>
      <c r="CH452" s="41">
        <v>137.6</v>
      </c>
      <c r="CI452" s="41">
        <v>138.69999999999999</v>
      </c>
      <c r="CJ452" s="41">
        <v>139.5</v>
      </c>
      <c r="CK452" s="41">
        <v>140.1</v>
      </c>
      <c r="CL452" s="41">
        <v>141.1</v>
      </c>
    </row>
    <row r="453" spans="1:90" x14ac:dyDescent="0.25">
      <c r="A453" s="38" t="s">
        <v>2503</v>
      </c>
      <c r="B453" s="38" t="s">
        <v>2504</v>
      </c>
      <c r="C453" s="39">
        <v>1.57884</v>
      </c>
      <c r="D453" s="41">
        <v>101.6</v>
      </c>
      <c r="E453" s="41">
        <v>101.4</v>
      </c>
      <c r="F453" s="41">
        <v>101.2</v>
      </c>
      <c r="G453" s="41">
        <v>101.1</v>
      </c>
      <c r="H453" s="41">
        <v>101.1</v>
      </c>
      <c r="I453" s="41">
        <v>101.1</v>
      </c>
      <c r="J453" s="41">
        <v>101.4</v>
      </c>
      <c r="K453" s="41">
        <v>101.4</v>
      </c>
      <c r="L453" s="41">
        <v>101.6</v>
      </c>
      <c r="M453" s="41">
        <v>101.6</v>
      </c>
      <c r="N453" s="41">
        <v>101.6</v>
      </c>
      <c r="O453" s="41">
        <v>101.6</v>
      </c>
      <c r="P453" s="41">
        <v>102.1</v>
      </c>
      <c r="Q453" s="41">
        <v>102.1</v>
      </c>
      <c r="R453" s="41">
        <v>102.1</v>
      </c>
      <c r="S453" s="41">
        <v>102.3</v>
      </c>
      <c r="T453" s="41">
        <v>102.3</v>
      </c>
      <c r="U453" s="41">
        <v>102.3</v>
      </c>
      <c r="V453" s="41">
        <v>102.7</v>
      </c>
      <c r="W453" s="41">
        <v>102.7</v>
      </c>
      <c r="X453" s="41">
        <v>102.9</v>
      </c>
      <c r="Y453" s="41">
        <v>104.8</v>
      </c>
      <c r="Z453" s="41">
        <v>104.8</v>
      </c>
      <c r="AA453" s="41">
        <v>104.8</v>
      </c>
      <c r="AB453" s="41">
        <v>104.8</v>
      </c>
      <c r="AC453" s="41">
        <v>104.9</v>
      </c>
      <c r="AD453" s="41">
        <v>105.1</v>
      </c>
      <c r="AE453" s="41">
        <v>105.5</v>
      </c>
      <c r="AF453" s="41">
        <v>105.3</v>
      </c>
      <c r="AG453" s="41">
        <v>106.2</v>
      </c>
      <c r="AH453" s="41">
        <v>106.5</v>
      </c>
      <c r="AI453" s="41">
        <v>106.2</v>
      </c>
      <c r="AJ453" s="41">
        <v>105.6</v>
      </c>
      <c r="AK453" s="41">
        <v>105.6</v>
      </c>
      <c r="AL453" s="41">
        <v>105.1</v>
      </c>
      <c r="AM453" s="41">
        <v>105.1</v>
      </c>
      <c r="AN453" s="41">
        <v>105.9</v>
      </c>
      <c r="AO453" s="41">
        <v>105.9</v>
      </c>
      <c r="AP453" s="41">
        <v>105.9</v>
      </c>
      <c r="AQ453" s="41">
        <v>106</v>
      </c>
      <c r="AR453" s="41">
        <v>106</v>
      </c>
      <c r="AS453" s="41">
        <v>105.4</v>
      </c>
      <c r="AT453" s="41">
        <v>105.4</v>
      </c>
      <c r="AU453" s="41">
        <v>105.4</v>
      </c>
      <c r="AV453" s="41">
        <v>105.4</v>
      </c>
      <c r="AW453" s="41">
        <v>105.4</v>
      </c>
      <c r="AX453" s="41">
        <v>105.4</v>
      </c>
      <c r="AY453" s="41">
        <v>105.4</v>
      </c>
      <c r="AZ453" s="41">
        <v>105.4</v>
      </c>
      <c r="BA453" s="41">
        <v>105.4</v>
      </c>
      <c r="BB453" s="41">
        <v>105.4</v>
      </c>
      <c r="BC453" s="41">
        <v>105.4</v>
      </c>
      <c r="BD453" s="41">
        <v>105.4</v>
      </c>
      <c r="BE453" s="41">
        <v>105.4</v>
      </c>
      <c r="BF453" s="41">
        <v>105.4</v>
      </c>
      <c r="BG453" s="41">
        <v>105.4</v>
      </c>
      <c r="BH453" s="41">
        <v>105.4</v>
      </c>
      <c r="BI453" s="41">
        <v>105.7</v>
      </c>
      <c r="BJ453" s="41">
        <v>106.2</v>
      </c>
      <c r="BK453" s="41">
        <v>106.6</v>
      </c>
      <c r="BL453" s="41">
        <v>106</v>
      </c>
      <c r="BM453" s="41">
        <v>106.3</v>
      </c>
      <c r="BN453" s="41">
        <v>107.2</v>
      </c>
      <c r="BO453" s="41">
        <v>111.9</v>
      </c>
      <c r="BP453" s="41">
        <v>112.2</v>
      </c>
      <c r="BQ453" s="41">
        <v>112.2</v>
      </c>
      <c r="BR453" s="41">
        <v>112.2</v>
      </c>
      <c r="BS453" s="41">
        <v>114.3</v>
      </c>
      <c r="BT453" s="41">
        <v>114.3</v>
      </c>
      <c r="BU453" s="41">
        <v>113.8</v>
      </c>
      <c r="BV453" s="41">
        <v>114.3</v>
      </c>
      <c r="BW453" s="41">
        <v>114.2</v>
      </c>
      <c r="BX453" s="41">
        <v>114.5</v>
      </c>
      <c r="BY453" s="41">
        <v>116.4</v>
      </c>
      <c r="BZ453" s="41">
        <v>116.2</v>
      </c>
      <c r="CA453" s="41">
        <v>118.7</v>
      </c>
      <c r="CB453" s="41">
        <v>120.2</v>
      </c>
      <c r="CC453" s="41">
        <v>120</v>
      </c>
      <c r="CD453" s="41">
        <v>121.2</v>
      </c>
      <c r="CE453" s="41">
        <v>122.3</v>
      </c>
      <c r="CF453" s="41">
        <v>123.5</v>
      </c>
      <c r="CG453" s="41">
        <v>124.7</v>
      </c>
      <c r="CH453" s="41">
        <v>125.1</v>
      </c>
      <c r="CI453" s="41">
        <v>125.1</v>
      </c>
      <c r="CJ453" s="41">
        <v>126.4</v>
      </c>
      <c r="CK453" s="41">
        <v>126.4</v>
      </c>
      <c r="CL453" s="41">
        <v>126.4</v>
      </c>
    </row>
    <row r="454" spans="1:90" x14ac:dyDescent="0.25">
      <c r="A454" s="38" t="s">
        <v>2505</v>
      </c>
      <c r="B454" s="38" t="s">
        <v>2506</v>
      </c>
      <c r="C454" s="39">
        <v>2.1680000000000001E-2</v>
      </c>
      <c r="D454" s="41">
        <v>102</v>
      </c>
      <c r="E454" s="41">
        <v>102</v>
      </c>
      <c r="F454" s="41">
        <v>102.5</v>
      </c>
      <c r="G454" s="41">
        <v>102.8</v>
      </c>
      <c r="H454" s="41">
        <v>102.8</v>
      </c>
      <c r="I454" s="41">
        <v>104.1</v>
      </c>
      <c r="J454" s="41">
        <v>104.1</v>
      </c>
      <c r="K454" s="41">
        <v>105</v>
      </c>
      <c r="L454" s="41">
        <v>105</v>
      </c>
      <c r="M454" s="41">
        <v>107.9</v>
      </c>
      <c r="N454" s="41">
        <v>107.8</v>
      </c>
      <c r="O454" s="41">
        <v>107.8</v>
      </c>
      <c r="P454" s="41">
        <v>109.1</v>
      </c>
      <c r="Q454" s="41">
        <v>109.1</v>
      </c>
      <c r="R454" s="41">
        <v>109.1</v>
      </c>
      <c r="S454" s="41">
        <v>109.3</v>
      </c>
      <c r="T454" s="41">
        <v>109.7</v>
      </c>
      <c r="U454" s="41">
        <v>110.4</v>
      </c>
      <c r="V454" s="41">
        <v>113.9</v>
      </c>
      <c r="W454" s="41">
        <v>115.1</v>
      </c>
      <c r="X454" s="41">
        <v>116.8</v>
      </c>
      <c r="Y454" s="41">
        <v>116.8</v>
      </c>
      <c r="Z454" s="41">
        <v>116.8</v>
      </c>
      <c r="AA454" s="41">
        <v>116.8</v>
      </c>
      <c r="AB454" s="41">
        <v>116.8</v>
      </c>
      <c r="AC454" s="41">
        <v>116.8</v>
      </c>
      <c r="AD454" s="41">
        <v>116.8</v>
      </c>
      <c r="AE454" s="41">
        <v>118.6</v>
      </c>
      <c r="AF454" s="41">
        <v>119.3</v>
      </c>
      <c r="AG454" s="41">
        <v>119.5</v>
      </c>
      <c r="AH454" s="41">
        <v>120.9</v>
      </c>
      <c r="AI454" s="41">
        <v>122</v>
      </c>
      <c r="AJ454" s="41">
        <v>124.2</v>
      </c>
      <c r="AK454" s="41">
        <v>125.7</v>
      </c>
      <c r="AL454" s="41">
        <v>130.5</v>
      </c>
      <c r="AM454" s="41">
        <v>133.9</v>
      </c>
      <c r="AN454" s="41">
        <v>133.5</v>
      </c>
      <c r="AO454" s="41">
        <v>133.5</v>
      </c>
      <c r="AP454" s="41">
        <v>145.6</v>
      </c>
      <c r="AQ454" s="41">
        <v>153.6</v>
      </c>
      <c r="AR454" s="41">
        <v>173.8</v>
      </c>
      <c r="AS454" s="41">
        <v>173.8</v>
      </c>
      <c r="AT454" s="41">
        <v>180</v>
      </c>
      <c r="AU454" s="41">
        <v>180</v>
      </c>
      <c r="AV454" s="41">
        <v>183.4</v>
      </c>
      <c r="AW454" s="41">
        <v>185.4</v>
      </c>
      <c r="AX454" s="41">
        <v>185.4</v>
      </c>
      <c r="AY454" s="41">
        <v>190.4</v>
      </c>
      <c r="AZ454" s="41">
        <v>199.1</v>
      </c>
      <c r="BA454" s="41">
        <v>190.4</v>
      </c>
      <c r="BB454" s="41">
        <v>190.4</v>
      </c>
      <c r="BC454" s="41">
        <v>183.9</v>
      </c>
      <c r="BD454" s="41">
        <v>174.4</v>
      </c>
      <c r="BE454" s="41">
        <v>172.1</v>
      </c>
      <c r="BF454" s="41">
        <v>165</v>
      </c>
      <c r="BG454" s="41">
        <v>165</v>
      </c>
      <c r="BH454" s="41">
        <v>165</v>
      </c>
      <c r="BI454" s="41">
        <v>165</v>
      </c>
      <c r="BJ454" s="41">
        <v>164.1</v>
      </c>
      <c r="BK454" s="41">
        <v>160.5</v>
      </c>
      <c r="BL454" s="41">
        <v>161.1</v>
      </c>
      <c r="BM454" s="41">
        <v>161.19999999999999</v>
      </c>
      <c r="BN454" s="41">
        <v>161.30000000000001</v>
      </c>
      <c r="BO454" s="41">
        <v>160.4</v>
      </c>
      <c r="BP454" s="41">
        <v>158.5</v>
      </c>
      <c r="BQ454" s="41">
        <v>158.5</v>
      </c>
      <c r="BR454" s="41">
        <v>157.1</v>
      </c>
      <c r="BS454" s="41">
        <v>156.80000000000001</v>
      </c>
      <c r="BT454" s="41">
        <v>156.80000000000001</v>
      </c>
      <c r="BU454" s="41">
        <v>156.80000000000001</v>
      </c>
      <c r="BV454" s="41">
        <v>156.80000000000001</v>
      </c>
      <c r="BW454" s="41">
        <v>156.80000000000001</v>
      </c>
      <c r="BX454" s="41">
        <v>148.4</v>
      </c>
      <c r="BY454" s="41">
        <v>151.69999999999999</v>
      </c>
      <c r="BZ454" s="41">
        <v>155</v>
      </c>
      <c r="CA454" s="41">
        <v>143.1</v>
      </c>
      <c r="CB454" s="41">
        <v>143.4</v>
      </c>
      <c r="CC454" s="41">
        <v>143.6</v>
      </c>
      <c r="CD454" s="41">
        <v>143.6</v>
      </c>
      <c r="CE454" s="41">
        <v>151.1</v>
      </c>
      <c r="CF454" s="41">
        <v>153.1</v>
      </c>
      <c r="CG454" s="41">
        <v>157.19999999999999</v>
      </c>
      <c r="CH454" s="41">
        <v>159.1</v>
      </c>
      <c r="CI454" s="41">
        <v>162.9</v>
      </c>
      <c r="CJ454" s="41">
        <v>172</v>
      </c>
      <c r="CK454" s="41">
        <v>172</v>
      </c>
      <c r="CL454" s="41">
        <v>172.2</v>
      </c>
    </row>
    <row r="455" spans="1:90" x14ac:dyDescent="0.25">
      <c r="A455" s="38" t="s">
        <v>2507</v>
      </c>
      <c r="B455" s="38" t="s">
        <v>2508</v>
      </c>
      <c r="C455" s="39">
        <v>5.892E-2</v>
      </c>
      <c r="D455" s="41">
        <v>106</v>
      </c>
      <c r="E455" s="41">
        <v>106</v>
      </c>
      <c r="F455" s="41">
        <v>105.7</v>
      </c>
      <c r="G455" s="41">
        <v>106.4</v>
      </c>
      <c r="H455" s="41">
        <v>105.8</v>
      </c>
      <c r="I455" s="41">
        <v>105.4</v>
      </c>
      <c r="J455" s="41">
        <v>105.4</v>
      </c>
      <c r="K455" s="41">
        <v>105.9</v>
      </c>
      <c r="L455" s="41">
        <v>105.5</v>
      </c>
      <c r="M455" s="41">
        <v>105.4</v>
      </c>
      <c r="N455" s="41">
        <v>105.5</v>
      </c>
      <c r="O455" s="41">
        <v>106.5</v>
      </c>
      <c r="P455" s="41">
        <v>109.8</v>
      </c>
      <c r="Q455" s="41">
        <v>109.8</v>
      </c>
      <c r="R455" s="41">
        <v>110.3</v>
      </c>
      <c r="S455" s="41">
        <v>112.3</v>
      </c>
      <c r="T455" s="41">
        <v>112.5</v>
      </c>
      <c r="U455" s="41">
        <v>113.2</v>
      </c>
      <c r="V455" s="41">
        <v>113.1</v>
      </c>
      <c r="W455" s="41">
        <v>114</v>
      </c>
      <c r="X455" s="41">
        <v>114.1</v>
      </c>
      <c r="Y455" s="41">
        <v>113.6</v>
      </c>
      <c r="Z455" s="41">
        <v>114.5</v>
      </c>
      <c r="AA455" s="41">
        <v>114.8</v>
      </c>
      <c r="AB455" s="41">
        <v>115.6</v>
      </c>
      <c r="AC455" s="41">
        <v>115.8</v>
      </c>
      <c r="AD455" s="41">
        <v>117.5</v>
      </c>
      <c r="AE455" s="41">
        <v>117.8</v>
      </c>
      <c r="AF455" s="41">
        <v>118.1</v>
      </c>
      <c r="AG455" s="41">
        <v>118.4</v>
      </c>
      <c r="AH455" s="41">
        <v>118.8</v>
      </c>
      <c r="AI455" s="41">
        <v>118.8</v>
      </c>
      <c r="AJ455" s="41">
        <v>118.8</v>
      </c>
      <c r="AK455" s="41">
        <v>118.8</v>
      </c>
      <c r="AL455" s="41">
        <v>119</v>
      </c>
      <c r="AM455" s="41">
        <v>119.5</v>
      </c>
      <c r="AN455" s="41">
        <v>125.5</v>
      </c>
      <c r="AO455" s="41">
        <v>126</v>
      </c>
      <c r="AP455" s="41">
        <v>126</v>
      </c>
      <c r="AQ455" s="41">
        <v>128.4</v>
      </c>
      <c r="AR455" s="41">
        <v>140.4</v>
      </c>
      <c r="AS455" s="41">
        <v>140.9</v>
      </c>
      <c r="AT455" s="41">
        <v>142.4</v>
      </c>
      <c r="AU455" s="41">
        <v>142.6</v>
      </c>
      <c r="AV455" s="41">
        <v>143.69999999999999</v>
      </c>
      <c r="AW455" s="41">
        <v>141.80000000000001</v>
      </c>
      <c r="AX455" s="41">
        <v>139.69999999999999</v>
      </c>
      <c r="AY455" s="41">
        <v>141.19999999999999</v>
      </c>
      <c r="AZ455" s="41">
        <v>141.5</v>
      </c>
      <c r="BA455" s="41">
        <v>138</v>
      </c>
      <c r="BB455" s="41">
        <v>138.1</v>
      </c>
      <c r="BC455" s="41">
        <v>143.6</v>
      </c>
      <c r="BD455" s="41">
        <v>141.1</v>
      </c>
      <c r="BE455" s="41">
        <v>143.5</v>
      </c>
      <c r="BF455" s="41">
        <v>146.9</v>
      </c>
      <c r="BG455" s="41">
        <v>145.30000000000001</v>
      </c>
      <c r="BH455" s="41">
        <v>145.1</v>
      </c>
      <c r="BI455" s="41">
        <v>142.19999999999999</v>
      </c>
      <c r="BJ455" s="41">
        <v>141.9</v>
      </c>
      <c r="BK455" s="41">
        <v>142.1</v>
      </c>
      <c r="BL455" s="41">
        <v>142.4</v>
      </c>
      <c r="BM455" s="41">
        <v>142.4</v>
      </c>
      <c r="BN455" s="41">
        <v>140.5</v>
      </c>
      <c r="BO455" s="41">
        <v>149.6</v>
      </c>
      <c r="BP455" s="41">
        <v>149.80000000000001</v>
      </c>
      <c r="BQ455" s="41">
        <v>148.1</v>
      </c>
      <c r="BR455" s="41">
        <v>149.6</v>
      </c>
      <c r="BS455" s="41">
        <v>149.1</v>
      </c>
      <c r="BT455" s="41">
        <v>149.1</v>
      </c>
      <c r="BU455" s="41">
        <v>152.4</v>
      </c>
      <c r="BV455" s="41">
        <v>150.9</v>
      </c>
      <c r="BW455" s="41">
        <v>149.5</v>
      </c>
      <c r="BX455" s="41">
        <v>149.69999999999999</v>
      </c>
      <c r="BY455" s="41">
        <v>153.1</v>
      </c>
      <c r="BZ455" s="41">
        <v>160.4</v>
      </c>
      <c r="CA455" s="41">
        <v>161.30000000000001</v>
      </c>
      <c r="CB455" s="41">
        <v>168.8</v>
      </c>
      <c r="CC455" s="41">
        <v>176.1</v>
      </c>
      <c r="CD455" s="41">
        <v>176.6</v>
      </c>
      <c r="CE455" s="41">
        <v>173.1</v>
      </c>
      <c r="CF455" s="41">
        <v>172.8</v>
      </c>
      <c r="CG455" s="41">
        <v>176.1</v>
      </c>
      <c r="CH455" s="41">
        <v>178.5</v>
      </c>
      <c r="CI455" s="41">
        <v>179.4</v>
      </c>
      <c r="CJ455" s="41">
        <v>181.1</v>
      </c>
      <c r="CK455" s="41">
        <v>184.4</v>
      </c>
      <c r="CL455" s="41">
        <v>183.1</v>
      </c>
    </row>
    <row r="456" spans="1:90" x14ac:dyDescent="0.25">
      <c r="A456" s="38" t="s">
        <v>2509</v>
      </c>
      <c r="B456" s="38" t="s">
        <v>2510</v>
      </c>
      <c r="C456" s="39">
        <v>0.48671999999999999</v>
      </c>
      <c r="D456" s="41">
        <v>100</v>
      </c>
      <c r="E456" s="41">
        <v>100</v>
      </c>
      <c r="F456" s="41">
        <v>100</v>
      </c>
      <c r="G456" s="41">
        <v>100.9</v>
      </c>
      <c r="H456" s="41">
        <v>100.9</v>
      </c>
      <c r="I456" s="41">
        <v>100.9</v>
      </c>
      <c r="J456" s="41">
        <v>100.9</v>
      </c>
      <c r="K456" s="41">
        <v>100.9</v>
      </c>
      <c r="L456" s="41">
        <v>100.9</v>
      </c>
      <c r="M456" s="41">
        <v>100.9</v>
      </c>
      <c r="N456" s="41">
        <v>100.9</v>
      </c>
      <c r="O456" s="41">
        <v>100.9</v>
      </c>
      <c r="P456" s="41">
        <v>100.9</v>
      </c>
      <c r="Q456" s="41">
        <v>100.9</v>
      </c>
      <c r="R456" s="41">
        <v>100.9</v>
      </c>
      <c r="S456" s="41">
        <v>101.7</v>
      </c>
      <c r="T456" s="41">
        <v>101.7</v>
      </c>
      <c r="U456" s="41">
        <v>101.7</v>
      </c>
      <c r="V456" s="41">
        <v>101.7</v>
      </c>
      <c r="W456" s="41">
        <v>101.7</v>
      </c>
      <c r="X456" s="41">
        <v>101.7</v>
      </c>
      <c r="Y456" s="41">
        <v>101.7</v>
      </c>
      <c r="Z456" s="41">
        <v>101.7</v>
      </c>
      <c r="AA456" s="41">
        <v>101.7</v>
      </c>
      <c r="AB456" s="41">
        <v>101.7</v>
      </c>
      <c r="AC456" s="41">
        <v>101.7</v>
      </c>
      <c r="AD456" s="41">
        <v>101.7</v>
      </c>
      <c r="AE456" s="41">
        <v>101.7</v>
      </c>
      <c r="AF456" s="41">
        <v>101.7</v>
      </c>
      <c r="AG456" s="41">
        <v>101.7</v>
      </c>
      <c r="AH456" s="41">
        <v>101.7</v>
      </c>
      <c r="AI456" s="41">
        <v>101.7</v>
      </c>
      <c r="AJ456" s="41">
        <v>101.7</v>
      </c>
      <c r="AK456" s="41">
        <v>101.7</v>
      </c>
      <c r="AL456" s="41">
        <v>101.7</v>
      </c>
      <c r="AM456" s="41">
        <v>101.7</v>
      </c>
      <c r="AN456" s="41">
        <v>103.3</v>
      </c>
      <c r="AO456" s="41">
        <v>103.3</v>
      </c>
      <c r="AP456" s="41">
        <v>103.3</v>
      </c>
      <c r="AQ456" s="41">
        <v>103.5</v>
      </c>
      <c r="AR456" s="41">
        <v>103.5</v>
      </c>
      <c r="AS456" s="41">
        <v>103.5</v>
      </c>
      <c r="AT456" s="41">
        <v>99.1</v>
      </c>
      <c r="AU456" s="41">
        <v>99.1</v>
      </c>
      <c r="AV456" s="41">
        <v>99.1</v>
      </c>
      <c r="AW456" s="41">
        <v>99.1</v>
      </c>
      <c r="AX456" s="41">
        <v>99.1</v>
      </c>
      <c r="AY456" s="41">
        <v>99.1</v>
      </c>
      <c r="AZ456" s="41">
        <v>104.7</v>
      </c>
      <c r="BA456" s="41">
        <v>101.7</v>
      </c>
      <c r="BB456" s="41">
        <v>104.4</v>
      </c>
      <c r="BC456" s="41">
        <v>102.1</v>
      </c>
      <c r="BD456" s="41">
        <v>102.1</v>
      </c>
      <c r="BE456" s="41">
        <v>102.1</v>
      </c>
      <c r="BF456" s="41">
        <v>102.1</v>
      </c>
      <c r="BG456" s="41">
        <v>100.6</v>
      </c>
      <c r="BH456" s="41">
        <v>100.6</v>
      </c>
      <c r="BI456" s="41">
        <v>100.6</v>
      </c>
      <c r="BJ456" s="41">
        <v>100.6</v>
      </c>
      <c r="BK456" s="41">
        <v>101</v>
      </c>
      <c r="BL456" s="41">
        <v>100.8</v>
      </c>
      <c r="BM456" s="41">
        <v>100.8</v>
      </c>
      <c r="BN456" s="41">
        <v>100.8</v>
      </c>
      <c r="BO456" s="41">
        <v>110.5</v>
      </c>
      <c r="BP456" s="41">
        <v>116</v>
      </c>
      <c r="BQ456" s="41">
        <v>116.3</v>
      </c>
      <c r="BR456" s="41">
        <v>116.3</v>
      </c>
      <c r="BS456" s="41">
        <v>116.8</v>
      </c>
      <c r="BT456" s="41">
        <v>116.8</v>
      </c>
      <c r="BU456" s="41">
        <v>116.8</v>
      </c>
      <c r="BV456" s="41">
        <v>116.8</v>
      </c>
      <c r="BW456" s="41">
        <v>117</v>
      </c>
      <c r="BX456" s="41">
        <v>120.6</v>
      </c>
      <c r="BY456" s="41">
        <v>125</v>
      </c>
      <c r="BZ456" s="41">
        <v>125.1</v>
      </c>
      <c r="CA456" s="41">
        <v>129</v>
      </c>
      <c r="CB456" s="41">
        <v>133.69999999999999</v>
      </c>
      <c r="CC456" s="41">
        <v>135.9</v>
      </c>
      <c r="CD456" s="41">
        <v>136.19999999999999</v>
      </c>
      <c r="CE456" s="41">
        <v>137.4</v>
      </c>
      <c r="CF456" s="41">
        <v>145.30000000000001</v>
      </c>
      <c r="CG456" s="41">
        <v>160.80000000000001</v>
      </c>
      <c r="CH456" s="41">
        <v>169.6</v>
      </c>
      <c r="CI456" s="41">
        <v>173.3</v>
      </c>
      <c r="CJ456" s="41">
        <v>171.3</v>
      </c>
      <c r="CK456" s="41">
        <v>173</v>
      </c>
      <c r="CL456" s="41">
        <v>177.9</v>
      </c>
    </row>
    <row r="457" spans="1:90" x14ac:dyDescent="0.25">
      <c r="A457" s="38" t="s">
        <v>2511</v>
      </c>
      <c r="B457" s="38" t="s">
        <v>2512</v>
      </c>
      <c r="C457" s="39">
        <v>9.2399999999999999E-3</v>
      </c>
      <c r="D457" s="41">
        <v>99.6</v>
      </c>
      <c r="E457" s="41">
        <v>105</v>
      </c>
      <c r="F457" s="41">
        <v>108.8</v>
      </c>
      <c r="G457" s="41">
        <v>116</v>
      </c>
      <c r="H457" s="41">
        <v>121.4</v>
      </c>
      <c r="I457" s="41">
        <v>122.3</v>
      </c>
      <c r="J457" s="41">
        <v>122.8</v>
      </c>
      <c r="K457" s="41">
        <v>124.8</v>
      </c>
      <c r="L457" s="41">
        <v>126.6</v>
      </c>
      <c r="M457" s="41">
        <v>126.9</v>
      </c>
      <c r="N457" s="41">
        <v>127.5</v>
      </c>
      <c r="O457" s="41">
        <v>128.1</v>
      </c>
      <c r="P457" s="41">
        <v>128.1</v>
      </c>
      <c r="Q457" s="41">
        <v>128.1</v>
      </c>
      <c r="R457" s="41">
        <v>128.1</v>
      </c>
      <c r="S457" s="41">
        <v>130.5</v>
      </c>
      <c r="T457" s="41">
        <v>132.80000000000001</v>
      </c>
      <c r="U457" s="41">
        <v>132.80000000000001</v>
      </c>
      <c r="V457" s="41">
        <v>132.30000000000001</v>
      </c>
      <c r="W457" s="41">
        <v>134.19999999999999</v>
      </c>
      <c r="X457" s="41">
        <v>134.69999999999999</v>
      </c>
      <c r="Y457" s="41">
        <v>137.80000000000001</v>
      </c>
      <c r="Z457" s="41">
        <v>140.19999999999999</v>
      </c>
      <c r="AA457" s="41">
        <v>142.6</v>
      </c>
      <c r="AB457" s="41">
        <v>143.80000000000001</v>
      </c>
      <c r="AC457" s="41">
        <v>143.80000000000001</v>
      </c>
      <c r="AD457" s="41">
        <v>143.80000000000001</v>
      </c>
      <c r="AE457" s="41">
        <v>147.30000000000001</v>
      </c>
      <c r="AF457" s="41">
        <v>148.19999999999999</v>
      </c>
      <c r="AG457" s="41">
        <v>152.1</v>
      </c>
      <c r="AH457" s="41">
        <v>153.5</v>
      </c>
      <c r="AI457" s="41">
        <v>155.9</v>
      </c>
      <c r="AJ457" s="41">
        <v>157.9</v>
      </c>
      <c r="AK457" s="41">
        <v>160</v>
      </c>
      <c r="AL457" s="41">
        <v>161.80000000000001</v>
      </c>
      <c r="AM457" s="41">
        <v>161.80000000000001</v>
      </c>
      <c r="AN457" s="41">
        <v>163.9</v>
      </c>
      <c r="AO457" s="41">
        <v>163.9</v>
      </c>
      <c r="AP457" s="41">
        <v>163.9</v>
      </c>
      <c r="AQ457" s="41">
        <v>168.5</v>
      </c>
      <c r="AR457" s="41">
        <v>169.7</v>
      </c>
      <c r="AS457" s="41">
        <v>170.8</v>
      </c>
      <c r="AT457" s="41">
        <v>173.2</v>
      </c>
      <c r="AU457" s="41">
        <v>174.3</v>
      </c>
      <c r="AV457" s="41">
        <v>174.3</v>
      </c>
      <c r="AW457" s="41">
        <v>174.3</v>
      </c>
      <c r="AX457" s="41">
        <v>173.2</v>
      </c>
      <c r="AY457" s="41">
        <v>173.2</v>
      </c>
      <c r="AZ457" s="41">
        <v>184.7</v>
      </c>
      <c r="BA457" s="41">
        <v>184.7</v>
      </c>
      <c r="BB457" s="41">
        <v>185.3</v>
      </c>
      <c r="BC457" s="41">
        <v>185.5</v>
      </c>
      <c r="BD457" s="41">
        <v>185.5</v>
      </c>
      <c r="BE457" s="41">
        <v>185.1</v>
      </c>
      <c r="BF457" s="41">
        <v>182.8</v>
      </c>
      <c r="BG457" s="41">
        <v>181.5</v>
      </c>
      <c r="BH457" s="41">
        <v>179.6</v>
      </c>
      <c r="BI457" s="41">
        <v>180</v>
      </c>
      <c r="BJ457" s="41">
        <v>177.4</v>
      </c>
      <c r="BK457" s="41">
        <v>181.4</v>
      </c>
      <c r="BL457" s="41">
        <v>182.6</v>
      </c>
      <c r="BM457" s="41">
        <v>185.1</v>
      </c>
      <c r="BN457" s="41">
        <v>185.8</v>
      </c>
      <c r="BO457" s="41">
        <v>191.5</v>
      </c>
      <c r="BP457" s="41">
        <v>191.5</v>
      </c>
      <c r="BQ457" s="41">
        <v>191.5</v>
      </c>
      <c r="BR457" s="41">
        <v>191.5</v>
      </c>
      <c r="BS457" s="41">
        <v>191.5</v>
      </c>
      <c r="BT457" s="41">
        <v>191.6</v>
      </c>
      <c r="BU457" s="41">
        <v>192.6</v>
      </c>
      <c r="BV457" s="41">
        <v>192.1</v>
      </c>
      <c r="BW457" s="41">
        <v>193.6</v>
      </c>
      <c r="BX457" s="41">
        <v>198.3</v>
      </c>
      <c r="BY457" s="41">
        <v>201.1</v>
      </c>
      <c r="BZ457" s="41">
        <v>203.5</v>
      </c>
      <c r="CA457" s="41">
        <v>205.6</v>
      </c>
      <c r="CB457" s="41">
        <v>206.3</v>
      </c>
      <c r="CC457" s="41">
        <v>204.4</v>
      </c>
      <c r="CD457" s="41">
        <v>203.2</v>
      </c>
      <c r="CE457" s="41">
        <v>200.9</v>
      </c>
      <c r="CF457" s="41">
        <v>200.7</v>
      </c>
      <c r="CG457" s="41">
        <v>200.3</v>
      </c>
      <c r="CH457" s="41">
        <v>201.8</v>
      </c>
      <c r="CI457" s="41">
        <v>204.7</v>
      </c>
      <c r="CJ457" s="41">
        <v>207</v>
      </c>
      <c r="CK457" s="41">
        <v>209.6</v>
      </c>
      <c r="CL457" s="41">
        <v>211.4</v>
      </c>
    </row>
    <row r="458" spans="1:90" x14ac:dyDescent="0.25">
      <c r="A458" s="38" t="s">
        <v>2513</v>
      </c>
      <c r="B458" s="38" t="s">
        <v>2514</v>
      </c>
      <c r="C458" s="39">
        <v>0.25580999999999998</v>
      </c>
      <c r="D458" s="41">
        <v>101.9</v>
      </c>
      <c r="E458" s="41">
        <v>101.4</v>
      </c>
      <c r="F458" s="41">
        <v>101.4</v>
      </c>
      <c r="G458" s="41">
        <v>102.6</v>
      </c>
      <c r="H458" s="41">
        <v>102.7</v>
      </c>
      <c r="I458" s="41">
        <v>102.1</v>
      </c>
      <c r="J458" s="41">
        <v>102.7</v>
      </c>
      <c r="K458" s="41">
        <v>102.4</v>
      </c>
      <c r="L458" s="41">
        <v>102.8</v>
      </c>
      <c r="M458" s="41">
        <v>103.1</v>
      </c>
      <c r="N458" s="41">
        <v>103.2</v>
      </c>
      <c r="O458" s="41">
        <v>103.4</v>
      </c>
      <c r="P458" s="41">
        <v>103.8</v>
      </c>
      <c r="Q458" s="41">
        <v>103.4</v>
      </c>
      <c r="R458" s="41">
        <v>103.8</v>
      </c>
      <c r="S458" s="41">
        <v>104.3</v>
      </c>
      <c r="T458" s="41">
        <v>104.3</v>
      </c>
      <c r="U458" s="41">
        <v>105.2</v>
      </c>
      <c r="V458" s="41">
        <v>105.5</v>
      </c>
      <c r="W458" s="41">
        <v>105.3</v>
      </c>
      <c r="X458" s="41">
        <v>105.4</v>
      </c>
      <c r="Y458" s="41">
        <v>105.6</v>
      </c>
      <c r="Z458" s="41">
        <v>105.5</v>
      </c>
      <c r="AA458" s="41">
        <v>104.8</v>
      </c>
      <c r="AB458" s="41">
        <v>105.5</v>
      </c>
      <c r="AC458" s="41">
        <v>105.6</v>
      </c>
      <c r="AD458" s="41">
        <v>105.6</v>
      </c>
      <c r="AE458" s="41">
        <v>107.5</v>
      </c>
      <c r="AF458" s="41">
        <v>107.6</v>
      </c>
      <c r="AG458" s="41">
        <v>106.9</v>
      </c>
      <c r="AH458" s="41">
        <v>107.1</v>
      </c>
      <c r="AI458" s="41">
        <v>107.1</v>
      </c>
      <c r="AJ458" s="41">
        <v>107.3</v>
      </c>
      <c r="AK458" s="41">
        <v>107.2</v>
      </c>
      <c r="AL458" s="41">
        <v>107.7</v>
      </c>
      <c r="AM458" s="41">
        <v>108.7</v>
      </c>
      <c r="AN458" s="41">
        <v>108</v>
      </c>
      <c r="AO458" s="41">
        <v>108.1</v>
      </c>
      <c r="AP458" s="41">
        <v>108.1</v>
      </c>
      <c r="AQ458" s="41">
        <v>106.1</v>
      </c>
      <c r="AR458" s="41">
        <v>106.1</v>
      </c>
      <c r="AS458" s="41">
        <v>104.6</v>
      </c>
      <c r="AT458" s="41">
        <v>102</v>
      </c>
      <c r="AU458" s="41">
        <v>102</v>
      </c>
      <c r="AV458" s="41">
        <v>100.7</v>
      </c>
      <c r="AW458" s="41">
        <v>100.6</v>
      </c>
      <c r="AX458" s="41">
        <v>100.7</v>
      </c>
      <c r="AY458" s="41">
        <v>100.7</v>
      </c>
      <c r="AZ458" s="41">
        <v>103.4</v>
      </c>
      <c r="BA458" s="41">
        <v>103.8</v>
      </c>
      <c r="BB458" s="41">
        <v>104</v>
      </c>
      <c r="BC458" s="41">
        <v>103.9</v>
      </c>
      <c r="BD458" s="41">
        <v>103.9</v>
      </c>
      <c r="BE458" s="41">
        <v>104</v>
      </c>
      <c r="BF458" s="41">
        <v>104</v>
      </c>
      <c r="BG458" s="41">
        <v>104</v>
      </c>
      <c r="BH458" s="41">
        <v>104</v>
      </c>
      <c r="BI458" s="41">
        <v>112.5</v>
      </c>
      <c r="BJ458" s="41">
        <v>112.8</v>
      </c>
      <c r="BK458" s="41">
        <v>113.1</v>
      </c>
      <c r="BL458" s="41">
        <v>115.1</v>
      </c>
      <c r="BM458" s="41">
        <v>114.8</v>
      </c>
      <c r="BN458" s="41">
        <v>117.1</v>
      </c>
      <c r="BO458" s="41">
        <v>115.6</v>
      </c>
      <c r="BP458" s="41">
        <v>110.3</v>
      </c>
      <c r="BQ458" s="41">
        <v>110.3</v>
      </c>
      <c r="BR458" s="41">
        <v>110.3</v>
      </c>
      <c r="BS458" s="41">
        <v>109.9</v>
      </c>
      <c r="BT458" s="41">
        <v>109.2</v>
      </c>
      <c r="BU458" s="41">
        <v>109.9</v>
      </c>
      <c r="BV458" s="41">
        <v>109.9</v>
      </c>
      <c r="BW458" s="41">
        <v>109.9</v>
      </c>
      <c r="BX458" s="41">
        <v>107.2</v>
      </c>
      <c r="BY458" s="41">
        <v>107.9</v>
      </c>
      <c r="BZ458" s="41">
        <v>111</v>
      </c>
      <c r="CA458" s="41">
        <v>111</v>
      </c>
      <c r="CB458" s="41">
        <v>114.8</v>
      </c>
      <c r="CC458" s="41">
        <v>114.8</v>
      </c>
      <c r="CD458" s="41">
        <v>118.2</v>
      </c>
      <c r="CE458" s="41">
        <v>120.6</v>
      </c>
      <c r="CF458" s="41">
        <v>123.3</v>
      </c>
      <c r="CG458" s="41">
        <v>133.1</v>
      </c>
      <c r="CH458" s="41">
        <v>138.6</v>
      </c>
      <c r="CI458" s="41">
        <v>139.69999999999999</v>
      </c>
      <c r="CJ458" s="41">
        <v>143</v>
      </c>
      <c r="CK458" s="41">
        <v>143</v>
      </c>
      <c r="CL458" s="41">
        <v>143.30000000000001</v>
      </c>
    </row>
    <row r="459" spans="1:90" x14ac:dyDescent="0.25">
      <c r="A459" s="38" t="s">
        <v>2515</v>
      </c>
      <c r="B459" s="38" t="s">
        <v>2516</v>
      </c>
      <c r="C459" s="39">
        <v>0.22134999999999999</v>
      </c>
      <c r="D459" s="41">
        <v>103.3</v>
      </c>
      <c r="E459" s="41">
        <v>103.6</v>
      </c>
      <c r="F459" s="41">
        <v>104</v>
      </c>
      <c r="G459" s="41">
        <v>104.1</v>
      </c>
      <c r="H459" s="41">
        <v>104.5</v>
      </c>
      <c r="I459" s="41">
        <v>105.3</v>
      </c>
      <c r="J459" s="41">
        <v>106</v>
      </c>
      <c r="K459" s="41">
        <v>106</v>
      </c>
      <c r="L459" s="41">
        <v>106</v>
      </c>
      <c r="M459" s="41">
        <v>106</v>
      </c>
      <c r="N459" s="41">
        <v>106.6</v>
      </c>
      <c r="O459" s="41">
        <v>106.5</v>
      </c>
      <c r="P459" s="41">
        <v>108</v>
      </c>
      <c r="Q459" s="41">
        <v>108</v>
      </c>
      <c r="R459" s="41">
        <v>107.7</v>
      </c>
      <c r="S459" s="41">
        <v>107.2</v>
      </c>
      <c r="T459" s="41">
        <v>107.4</v>
      </c>
      <c r="U459" s="41">
        <v>107.8</v>
      </c>
      <c r="V459" s="41">
        <v>107.8</v>
      </c>
      <c r="W459" s="41">
        <v>107.8</v>
      </c>
      <c r="X459" s="41">
        <v>108.2</v>
      </c>
      <c r="Y459" s="41">
        <v>108.3</v>
      </c>
      <c r="Z459" s="41">
        <v>108.7</v>
      </c>
      <c r="AA459" s="41">
        <v>108.9</v>
      </c>
      <c r="AB459" s="41">
        <v>109</v>
      </c>
      <c r="AC459" s="41">
        <v>109</v>
      </c>
      <c r="AD459" s="41">
        <v>109</v>
      </c>
      <c r="AE459" s="41">
        <v>110.8</v>
      </c>
      <c r="AF459" s="41">
        <v>109.7</v>
      </c>
      <c r="AG459" s="41">
        <v>109.5</v>
      </c>
      <c r="AH459" s="41">
        <v>108.9</v>
      </c>
      <c r="AI459" s="41">
        <v>108.9</v>
      </c>
      <c r="AJ459" s="41">
        <v>108.5</v>
      </c>
      <c r="AK459" s="41">
        <v>108</v>
      </c>
      <c r="AL459" s="41">
        <v>108.8</v>
      </c>
      <c r="AM459" s="41">
        <v>108.8</v>
      </c>
      <c r="AN459" s="41">
        <v>109.9</v>
      </c>
      <c r="AO459" s="41">
        <v>110.1</v>
      </c>
      <c r="AP459" s="41">
        <v>109.9</v>
      </c>
      <c r="AQ459" s="41">
        <v>110.7</v>
      </c>
      <c r="AR459" s="41">
        <v>110.9</v>
      </c>
      <c r="AS459" s="41">
        <v>112</v>
      </c>
      <c r="AT459" s="41">
        <v>112.5</v>
      </c>
      <c r="AU459" s="41">
        <v>113</v>
      </c>
      <c r="AV459" s="41">
        <v>112</v>
      </c>
      <c r="AW459" s="41">
        <v>112.1</v>
      </c>
      <c r="AX459" s="41">
        <v>111.7</v>
      </c>
      <c r="AY459" s="41">
        <v>110.7</v>
      </c>
      <c r="AZ459" s="41">
        <v>115.3</v>
      </c>
      <c r="BA459" s="41">
        <v>116</v>
      </c>
      <c r="BB459" s="41">
        <v>115.4</v>
      </c>
      <c r="BC459" s="41">
        <v>118.8</v>
      </c>
      <c r="BD459" s="41">
        <v>119.3</v>
      </c>
      <c r="BE459" s="41">
        <v>118.9</v>
      </c>
      <c r="BF459" s="41">
        <v>118.1</v>
      </c>
      <c r="BG459" s="41">
        <v>118.5</v>
      </c>
      <c r="BH459" s="41">
        <v>118</v>
      </c>
      <c r="BI459" s="41">
        <v>117.7</v>
      </c>
      <c r="BJ459" s="41">
        <v>118.8</v>
      </c>
      <c r="BK459" s="41">
        <v>119.7</v>
      </c>
      <c r="BL459" s="41">
        <v>120.2</v>
      </c>
      <c r="BM459" s="41">
        <v>119.8</v>
      </c>
      <c r="BN459" s="41">
        <v>120</v>
      </c>
      <c r="BO459" s="41">
        <v>122.7</v>
      </c>
      <c r="BP459" s="41">
        <v>122.7</v>
      </c>
      <c r="BQ459" s="41">
        <v>123</v>
      </c>
      <c r="BR459" s="41">
        <v>123</v>
      </c>
      <c r="BS459" s="41">
        <v>123</v>
      </c>
      <c r="BT459" s="41">
        <v>123</v>
      </c>
      <c r="BU459" s="41">
        <v>123</v>
      </c>
      <c r="BV459" s="41">
        <v>123</v>
      </c>
      <c r="BW459" s="41">
        <v>123</v>
      </c>
      <c r="BX459" s="41">
        <v>131</v>
      </c>
      <c r="BY459" s="41">
        <v>136.1</v>
      </c>
      <c r="BZ459" s="41">
        <v>137.19999999999999</v>
      </c>
      <c r="CA459" s="41">
        <v>138.80000000000001</v>
      </c>
      <c r="CB459" s="41">
        <v>138.9</v>
      </c>
      <c r="CC459" s="41">
        <v>139.5</v>
      </c>
      <c r="CD459" s="41">
        <v>141.4</v>
      </c>
      <c r="CE459" s="41">
        <v>139.5</v>
      </c>
      <c r="CF459" s="41">
        <v>139.5</v>
      </c>
      <c r="CG459" s="41">
        <v>139.5</v>
      </c>
      <c r="CH459" s="41">
        <v>141.30000000000001</v>
      </c>
      <c r="CI459" s="41">
        <v>143.69999999999999</v>
      </c>
      <c r="CJ459" s="41">
        <v>143.69999999999999</v>
      </c>
      <c r="CK459" s="41">
        <v>145.80000000000001</v>
      </c>
      <c r="CL459" s="41">
        <v>147.6</v>
      </c>
    </row>
    <row r="460" spans="1:90" x14ac:dyDescent="0.25">
      <c r="A460" s="38" t="s">
        <v>2517</v>
      </c>
      <c r="B460" s="38" t="s">
        <v>2518</v>
      </c>
      <c r="C460" s="39">
        <v>2.8670000000000001E-2</v>
      </c>
      <c r="D460" s="41">
        <v>100.6</v>
      </c>
      <c r="E460" s="41">
        <v>100.6</v>
      </c>
      <c r="F460" s="41">
        <v>100.6</v>
      </c>
      <c r="G460" s="41">
        <v>102.7</v>
      </c>
      <c r="H460" s="41">
        <v>102.7</v>
      </c>
      <c r="I460" s="41">
        <v>103.9</v>
      </c>
      <c r="J460" s="41">
        <v>104.8</v>
      </c>
      <c r="K460" s="41">
        <v>104.6</v>
      </c>
      <c r="L460" s="41">
        <v>105.3</v>
      </c>
      <c r="M460" s="41">
        <v>105.4</v>
      </c>
      <c r="N460" s="41">
        <v>105.6</v>
      </c>
      <c r="O460" s="41">
        <v>105.6</v>
      </c>
      <c r="P460" s="41">
        <v>105.6</v>
      </c>
      <c r="Q460" s="41">
        <v>105.6</v>
      </c>
      <c r="R460" s="41">
        <v>105.6</v>
      </c>
      <c r="S460" s="41">
        <v>106.9</v>
      </c>
      <c r="T460" s="41">
        <v>106.9</v>
      </c>
      <c r="U460" s="41">
        <v>106.9</v>
      </c>
      <c r="V460" s="41">
        <v>108.3</v>
      </c>
      <c r="W460" s="41">
        <v>108.6</v>
      </c>
      <c r="X460" s="41">
        <v>108.8</v>
      </c>
      <c r="Y460" s="41">
        <v>109</v>
      </c>
      <c r="Z460" s="41">
        <v>109.3</v>
      </c>
      <c r="AA460" s="41">
        <v>109.3</v>
      </c>
      <c r="AB460" s="41">
        <v>109.2</v>
      </c>
      <c r="AC460" s="41">
        <v>109.2</v>
      </c>
      <c r="AD460" s="41">
        <v>109.2</v>
      </c>
      <c r="AE460" s="41">
        <v>111.7</v>
      </c>
      <c r="AF460" s="41">
        <v>111.7</v>
      </c>
      <c r="AG460" s="41">
        <v>111.7</v>
      </c>
      <c r="AH460" s="41">
        <v>111.7</v>
      </c>
      <c r="AI460" s="41">
        <v>111.7</v>
      </c>
      <c r="AJ460" s="41">
        <v>112</v>
      </c>
      <c r="AK460" s="41">
        <v>112</v>
      </c>
      <c r="AL460" s="41">
        <v>112</v>
      </c>
      <c r="AM460" s="41">
        <v>112</v>
      </c>
      <c r="AN460" s="41">
        <v>112.5</v>
      </c>
      <c r="AO460" s="41">
        <v>112.6</v>
      </c>
      <c r="AP460" s="41">
        <v>112.6</v>
      </c>
      <c r="AQ460" s="41">
        <v>112.5</v>
      </c>
      <c r="AR460" s="41">
        <v>114.4</v>
      </c>
      <c r="AS460" s="41">
        <v>114.4</v>
      </c>
      <c r="AT460" s="41">
        <v>114.4</v>
      </c>
      <c r="AU460" s="41">
        <v>114.4</v>
      </c>
      <c r="AV460" s="41">
        <v>114.4</v>
      </c>
      <c r="AW460" s="41">
        <v>114.4</v>
      </c>
      <c r="AX460" s="41">
        <v>114.4</v>
      </c>
      <c r="AY460" s="41">
        <v>114.4</v>
      </c>
      <c r="AZ460" s="41">
        <v>114.5</v>
      </c>
      <c r="BA460" s="41">
        <v>114.5</v>
      </c>
      <c r="BB460" s="41">
        <v>114.5</v>
      </c>
      <c r="BC460" s="41">
        <v>114.5</v>
      </c>
      <c r="BD460" s="41">
        <v>114.5</v>
      </c>
      <c r="BE460" s="41">
        <v>114.5</v>
      </c>
      <c r="BF460" s="41">
        <v>114.5</v>
      </c>
      <c r="BG460" s="41">
        <v>114.5</v>
      </c>
      <c r="BH460" s="41">
        <v>114.5</v>
      </c>
      <c r="BI460" s="41">
        <v>115.8</v>
      </c>
      <c r="BJ460" s="41">
        <v>123.7</v>
      </c>
      <c r="BK460" s="41">
        <v>132.5</v>
      </c>
      <c r="BL460" s="41">
        <v>132.5</v>
      </c>
      <c r="BM460" s="41">
        <v>132.5</v>
      </c>
      <c r="BN460" s="41">
        <v>132.5</v>
      </c>
      <c r="BO460" s="41">
        <v>132.5</v>
      </c>
      <c r="BP460" s="41">
        <v>124.9</v>
      </c>
      <c r="BQ460" s="41">
        <v>124.9</v>
      </c>
      <c r="BR460" s="41">
        <v>124.9</v>
      </c>
      <c r="BS460" s="41">
        <v>124.9</v>
      </c>
      <c r="BT460" s="41">
        <v>124.9</v>
      </c>
      <c r="BU460" s="41">
        <v>124.9</v>
      </c>
      <c r="BV460" s="41">
        <v>124.9</v>
      </c>
      <c r="BW460" s="41">
        <v>124.9</v>
      </c>
      <c r="BX460" s="41">
        <v>128</v>
      </c>
      <c r="BY460" s="41">
        <v>128.80000000000001</v>
      </c>
      <c r="BZ460" s="41">
        <v>118.2</v>
      </c>
      <c r="CA460" s="41">
        <v>114.7</v>
      </c>
      <c r="CB460" s="41">
        <v>114.7</v>
      </c>
      <c r="CC460" s="41">
        <v>116.1</v>
      </c>
      <c r="CD460" s="41">
        <v>116.1</v>
      </c>
      <c r="CE460" s="41">
        <v>116.1</v>
      </c>
      <c r="CF460" s="41">
        <v>117</v>
      </c>
      <c r="CG460" s="41">
        <v>120.5</v>
      </c>
      <c r="CH460" s="41">
        <v>121.9</v>
      </c>
      <c r="CI460" s="41">
        <v>125</v>
      </c>
      <c r="CJ460" s="41">
        <v>125</v>
      </c>
      <c r="CK460" s="41">
        <v>125</v>
      </c>
      <c r="CL460" s="41">
        <v>125</v>
      </c>
    </row>
    <row r="461" spans="1:90" x14ac:dyDescent="0.25">
      <c r="A461" s="38" t="s">
        <v>2519</v>
      </c>
      <c r="B461" s="38" t="s">
        <v>2520</v>
      </c>
      <c r="C461" s="39">
        <v>0.48341000000000001</v>
      </c>
      <c r="D461" s="41">
        <v>99.6</v>
      </c>
      <c r="E461" s="41">
        <v>98.7</v>
      </c>
      <c r="F461" s="41">
        <v>99.5</v>
      </c>
      <c r="G461" s="41">
        <v>102.5</v>
      </c>
      <c r="H461" s="41">
        <v>103</v>
      </c>
      <c r="I461" s="41">
        <v>102.3</v>
      </c>
      <c r="J461" s="41">
        <v>102.2</v>
      </c>
      <c r="K461" s="41">
        <v>102</v>
      </c>
      <c r="L461" s="41">
        <v>101.9</v>
      </c>
      <c r="M461" s="41">
        <v>101.9</v>
      </c>
      <c r="N461" s="41">
        <v>101.8</v>
      </c>
      <c r="O461" s="41">
        <v>101.7</v>
      </c>
      <c r="P461" s="41">
        <v>101.7</v>
      </c>
      <c r="Q461" s="41">
        <v>102.1</v>
      </c>
      <c r="R461" s="41">
        <v>103.7</v>
      </c>
      <c r="S461" s="41">
        <v>108.6</v>
      </c>
      <c r="T461" s="41">
        <v>108.4</v>
      </c>
      <c r="U461" s="41">
        <v>109.1</v>
      </c>
      <c r="V461" s="41">
        <v>109.6</v>
      </c>
      <c r="W461" s="41">
        <v>108.1</v>
      </c>
      <c r="X461" s="41">
        <v>108.7</v>
      </c>
      <c r="Y461" s="41">
        <v>108.4</v>
      </c>
      <c r="Z461" s="41">
        <v>108.6</v>
      </c>
      <c r="AA461" s="41">
        <v>108.3</v>
      </c>
      <c r="AB461" s="41">
        <v>107.6</v>
      </c>
      <c r="AC461" s="41">
        <v>107.4</v>
      </c>
      <c r="AD461" s="41">
        <v>108.2</v>
      </c>
      <c r="AE461" s="41">
        <v>106.3</v>
      </c>
      <c r="AF461" s="41">
        <v>106.2</v>
      </c>
      <c r="AG461" s="41">
        <v>106.6</v>
      </c>
      <c r="AH461" s="41">
        <v>106.6</v>
      </c>
      <c r="AI461" s="41">
        <v>107</v>
      </c>
      <c r="AJ461" s="41">
        <v>106.7</v>
      </c>
      <c r="AK461" s="41">
        <v>106.5</v>
      </c>
      <c r="AL461" s="41">
        <v>106.2</v>
      </c>
      <c r="AM461" s="41">
        <v>106.6</v>
      </c>
      <c r="AN461" s="41">
        <v>107.4</v>
      </c>
      <c r="AO461" s="41">
        <v>107.4</v>
      </c>
      <c r="AP461" s="41">
        <v>107.3</v>
      </c>
      <c r="AQ461" s="41">
        <v>108.7</v>
      </c>
      <c r="AR461" s="41">
        <v>109.7</v>
      </c>
      <c r="AS461" s="41">
        <v>110</v>
      </c>
      <c r="AT461" s="41">
        <v>110.7</v>
      </c>
      <c r="AU461" s="41">
        <v>111</v>
      </c>
      <c r="AV461" s="41">
        <v>109.9</v>
      </c>
      <c r="AW461" s="41">
        <v>109.9</v>
      </c>
      <c r="AX461" s="41">
        <v>108.9</v>
      </c>
      <c r="AY461" s="41">
        <v>108.6</v>
      </c>
      <c r="AZ461" s="41">
        <v>112.7</v>
      </c>
      <c r="BA461" s="41">
        <v>112.7</v>
      </c>
      <c r="BB461" s="41">
        <v>112.6</v>
      </c>
      <c r="BC461" s="41">
        <v>111.6</v>
      </c>
      <c r="BD461" s="41">
        <v>110.4</v>
      </c>
      <c r="BE461" s="41">
        <v>110.1</v>
      </c>
      <c r="BF461" s="41">
        <v>110.2</v>
      </c>
      <c r="BG461" s="41">
        <v>110.6</v>
      </c>
      <c r="BH461" s="41">
        <v>110.4</v>
      </c>
      <c r="BI461" s="41">
        <v>110.5</v>
      </c>
      <c r="BJ461" s="41">
        <v>110.7</v>
      </c>
      <c r="BK461" s="41">
        <v>110.6</v>
      </c>
      <c r="BL461" s="41">
        <v>110.2</v>
      </c>
      <c r="BM461" s="41">
        <v>110.2</v>
      </c>
      <c r="BN461" s="41">
        <v>111.8</v>
      </c>
      <c r="BO461" s="41">
        <v>114.6</v>
      </c>
      <c r="BP461" s="41">
        <v>113.6</v>
      </c>
      <c r="BQ461" s="41">
        <v>113.6</v>
      </c>
      <c r="BR461" s="41">
        <v>113.4</v>
      </c>
      <c r="BS461" s="41">
        <v>113.3</v>
      </c>
      <c r="BT461" s="41">
        <v>113.4</v>
      </c>
      <c r="BU461" s="41">
        <v>113.7</v>
      </c>
      <c r="BV461" s="41">
        <v>114</v>
      </c>
      <c r="BW461" s="41">
        <v>113.9</v>
      </c>
      <c r="BX461" s="41">
        <v>112.9</v>
      </c>
      <c r="BY461" s="41">
        <v>113.1</v>
      </c>
      <c r="BZ461" s="41">
        <v>113.9</v>
      </c>
      <c r="CA461" s="41">
        <v>114.1</v>
      </c>
      <c r="CB461" s="41">
        <v>113.9</v>
      </c>
      <c r="CC461" s="41">
        <v>113.8</v>
      </c>
      <c r="CD461" s="41">
        <v>114.5</v>
      </c>
      <c r="CE461" s="41">
        <v>114.6</v>
      </c>
      <c r="CF461" s="41">
        <v>114.8</v>
      </c>
      <c r="CG461" s="41">
        <v>114.6</v>
      </c>
      <c r="CH461" s="41">
        <v>114.6</v>
      </c>
      <c r="CI461" s="41">
        <v>115.3</v>
      </c>
      <c r="CJ461" s="41">
        <v>115.9</v>
      </c>
      <c r="CK461" s="41">
        <v>115.9</v>
      </c>
      <c r="CL461" s="41">
        <v>116.2</v>
      </c>
    </row>
    <row r="462" spans="1:90" x14ac:dyDescent="0.25">
      <c r="A462" s="38" t="s">
        <v>2521</v>
      </c>
      <c r="B462" s="38" t="s">
        <v>2522</v>
      </c>
      <c r="C462" s="39">
        <v>1.6879999999999999E-2</v>
      </c>
      <c r="D462" s="41">
        <v>101.1</v>
      </c>
      <c r="E462" s="41">
        <v>101.3</v>
      </c>
      <c r="F462" s="41">
        <v>101.3</v>
      </c>
      <c r="G462" s="41">
        <v>100.2</v>
      </c>
      <c r="H462" s="41">
        <v>100.2</v>
      </c>
      <c r="I462" s="41">
        <v>100.2</v>
      </c>
      <c r="J462" s="41">
        <v>100.2</v>
      </c>
      <c r="K462" s="41">
        <v>100.2</v>
      </c>
      <c r="L462" s="41">
        <v>100.2</v>
      </c>
      <c r="M462" s="41">
        <v>100.2</v>
      </c>
      <c r="N462" s="41">
        <v>100.2</v>
      </c>
      <c r="O462" s="41">
        <v>100.5</v>
      </c>
      <c r="P462" s="41">
        <v>100.5</v>
      </c>
      <c r="Q462" s="41">
        <v>100.5</v>
      </c>
      <c r="R462" s="41">
        <v>100.9</v>
      </c>
      <c r="S462" s="41">
        <v>100.9</v>
      </c>
      <c r="T462" s="41">
        <v>100.6</v>
      </c>
      <c r="U462" s="41">
        <v>100.6</v>
      </c>
      <c r="V462" s="41">
        <v>100.6</v>
      </c>
      <c r="W462" s="41">
        <v>100.6</v>
      </c>
      <c r="X462" s="41">
        <v>100.6</v>
      </c>
      <c r="Y462" s="41">
        <v>100.6</v>
      </c>
      <c r="Z462" s="41">
        <v>100.6</v>
      </c>
      <c r="AA462" s="41">
        <v>100.6</v>
      </c>
      <c r="AB462" s="41">
        <v>100.9</v>
      </c>
      <c r="AC462" s="41">
        <v>101.2</v>
      </c>
      <c r="AD462" s="41">
        <v>101.2</v>
      </c>
      <c r="AE462" s="41">
        <v>100.2</v>
      </c>
      <c r="AF462" s="41">
        <v>100.2</v>
      </c>
      <c r="AG462" s="41">
        <v>102</v>
      </c>
      <c r="AH462" s="41">
        <v>102.1</v>
      </c>
      <c r="AI462" s="41">
        <v>102.2</v>
      </c>
      <c r="AJ462" s="41">
        <v>102.2</v>
      </c>
      <c r="AK462" s="41">
        <v>102.2</v>
      </c>
      <c r="AL462" s="41">
        <v>102.2</v>
      </c>
      <c r="AM462" s="41">
        <v>102.2</v>
      </c>
      <c r="AN462" s="41">
        <v>102</v>
      </c>
      <c r="AO462" s="41">
        <v>102</v>
      </c>
      <c r="AP462" s="41">
        <v>101.2</v>
      </c>
      <c r="AQ462" s="41">
        <v>99.7</v>
      </c>
      <c r="AR462" s="41">
        <v>101.5</v>
      </c>
      <c r="AS462" s="41">
        <v>103</v>
      </c>
      <c r="AT462" s="41">
        <v>105</v>
      </c>
      <c r="AU462" s="41">
        <v>105.8</v>
      </c>
      <c r="AV462" s="41">
        <v>105.8</v>
      </c>
      <c r="AW462" s="41">
        <v>105.8</v>
      </c>
      <c r="AX462" s="41">
        <v>105.8</v>
      </c>
      <c r="AY462" s="41">
        <v>105.3</v>
      </c>
      <c r="AZ462" s="41">
        <v>104.7</v>
      </c>
      <c r="BA462" s="41">
        <v>103.3</v>
      </c>
      <c r="BB462" s="41">
        <v>102.8</v>
      </c>
      <c r="BC462" s="41">
        <v>102.8</v>
      </c>
      <c r="BD462" s="41">
        <v>102.8</v>
      </c>
      <c r="BE462" s="41">
        <v>102.8</v>
      </c>
      <c r="BF462" s="41">
        <v>102.8</v>
      </c>
      <c r="BG462" s="41">
        <v>102.8</v>
      </c>
      <c r="BH462" s="41">
        <v>102.8</v>
      </c>
      <c r="BI462" s="41">
        <v>102.8</v>
      </c>
      <c r="BJ462" s="41">
        <v>102.2</v>
      </c>
      <c r="BK462" s="41">
        <v>100.5</v>
      </c>
      <c r="BL462" s="41">
        <v>100.5</v>
      </c>
      <c r="BM462" s="41">
        <v>100.8</v>
      </c>
      <c r="BN462" s="41">
        <v>100.5</v>
      </c>
      <c r="BO462" s="41">
        <v>100</v>
      </c>
      <c r="BP462" s="41">
        <v>100.5</v>
      </c>
      <c r="BQ462" s="41">
        <v>100.5</v>
      </c>
      <c r="BR462" s="41">
        <v>100.5</v>
      </c>
      <c r="BS462" s="41">
        <v>100.5</v>
      </c>
      <c r="BT462" s="41">
        <v>100.5</v>
      </c>
      <c r="BU462" s="41">
        <v>100.5</v>
      </c>
      <c r="BV462" s="41">
        <v>100.5</v>
      </c>
      <c r="BW462" s="41">
        <v>100.5</v>
      </c>
      <c r="BX462" s="41">
        <v>100.8</v>
      </c>
      <c r="BY462" s="41">
        <v>100.8</v>
      </c>
      <c r="BZ462" s="41">
        <v>100.8</v>
      </c>
      <c r="CA462" s="41">
        <v>101.9</v>
      </c>
      <c r="CB462" s="41">
        <v>101.9</v>
      </c>
      <c r="CC462" s="41">
        <v>101.9</v>
      </c>
      <c r="CD462" s="41">
        <v>101.9</v>
      </c>
      <c r="CE462" s="41">
        <v>101.9</v>
      </c>
      <c r="CF462" s="41">
        <v>101.9</v>
      </c>
      <c r="CG462" s="41">
        <v>101.9</v>
      </c>
      <c r="CH462" s="41">
        <v>101.9</v>
      </c>
      <c r="CI462" s="41">
        <v>101.9</v>
      </c>
      <c r="CJ462" s="41">
        <v>101.9</v>
      </c>
      <c r="CK462" s="41">
        <v>101.9</v>
      </c>
      <c r="CL462" s="41">
        <v>101.9</v>
      </c>
    </row>
    <row r="463" spans="1:90" x14ac:dyDescent="0.25">
      <c r="A463" s="38" t="s">
        <v>2523</v>
      </c>
      <c r="B463" s="38" t="s">
        <v>2524</v>
      </c>
      <c r="C463" s="39">
        <v>1.2670000000000001E-2</v>
      </c>
      <c r="D463" s="41">
        <v>99.1</v>
      </c>
      <c r="E463" s="41">
        <v>102.6</v>
      </c>
      <c r="F463" s="41">
        <v>102.8</v>
      </c>
      <c r="G463" s="41">
        <v>103.5</v>
      </c>
      <c r="H463" s="41">
        <v>102.9</v>
      </c>
      <c r="I463" s="41">
        <v>103.2</v>
      </c>
      <c r="J463" s="41">
        <v>103.7</v>
      </c>
      <c r="K463" s="41">
        <v>102.1</v>
      </c>
      <c r="L463" s="41">
        <v>101.6</v>
      </c>
      <c r="M463" s="41">
        <v>105.3</v>
      </c>
      <c r="N463" s="41">
        <v>105</v>
      </c>
      <c r="O463" s="41">
        <v>105.1</v>
      </c>
      <c r="P463" s="41">
        <v>105</v>
      </c>
      <c r="Q463" s="41">
        <v>104.8</v>
      </c>
      <c r="R463" s="41">
        <v>101.8</v>
      </c>
      <c r="S463" s="41">
        <v>97.1</v>
      </c>
      <c r="T463" s="41">
        <v>96.7</v>
      </c>
      <c r="U463" s="41">
        <v>97.5</v>
      </c>
      <c r="V463" s="41">
        <v>95.8</v>
      </c>
      <c r="W463" s="41">
        <v>95.5</v>
      </c>
      <c r="X463" s="41">
        <v>96.1</v>
      </c>
      <c r="Y463" s="41">
        <v>96.1</v>
      </c>
      <c r="Z463" s="41">
        <v>93.5</v>
      </c>
      <c r="AA463" s="41">
        <v>98.7</v>
      </c>
      <c r="AB463" s="41">
        <v>97.5</v>
      </c>
      <c r="AC463" s="41">
        <v>93.2</v>
      </c>
      <c r="AD463" s="41">
        <v>95.5</v>
      </c>
      <c r="AE463" s="41">
        <v>96.3</v>
      </c>
      <c r="AF463" s="41">
        <v>94.8</v>
      </c>
      <c r="AG463" s="41">
        <v>97.7</v>
      </c>
      <c r="AH463" s="41">
        <v>97.8</v>
      </c>
      <c r="AI463" s="41">
        <v>97</v>
      </c>
      <c r="AJ463" s="41">
        <v>97.1</v>
      </c>
      <c r="AK463" s="41">
        <v>97.4</v>
      </c>
      <c r="AL463" s="41">
        <v>97.7</v>
      </c>
      <c r="AM463" s="41">
        <v>96.7</v>
      </c>
      <c r="AN463" s="41">
        <v>99.4</v>
      </c>
      <c r="AO463" s="41">
        <v>98</v>
      </c>
      <c r="AP463" s="41">
        <v>99.6</v>
      </c>
      <c r="AQ463" s="41">
        <v>102.7</v>
      </c>
      <c r="AR463" s="41">
        <v>102.8</v>
      </c>
      <c r="AS463" s="41">
        <v>105.5</v>
      </c>
      <c r="AT463" s="41">
        <v>107.6</v>
      </c>
      <c r="AU463" s="41">
        <v>107.6</v>
      </c>
      <c r="AV463" s="41">
        <v>107.6</v>
      </c>
      <c r="AW463" s="41">
        <v>107.6</v>
      </c>
      <c r="AX463" s="41">
        <v>107.6</v>
      </c>
      <c r="AY463" s="41">
        <v>106.9</v>
      </c>
      <c r="AZ463" s="41">
        <v>108.3</v>
      </c>
      <c r="BA463" s="41">
        <v>108.1</v>
      </c>
      <c r="BB463" s="41">
        <v>104.6</v>
      </c>
      <c r="BC463" s="41">
        <v>104.8</v>
      </c>
      <c r="BD463" s="41">
        <v>107.9</v>
      </c>
      <c r="BE463" s="41">
        <v>106.4</v>
      </c>
      <c r="BF463" s="41">
        <v>105.7</v>
      </c>
      <c r="BG463" s="41">
        <v>109.5</v>
      </c>
      <c r="BH463" s="41">
        <v>103.9</v>
      </c>
      <c r="BI463" s="41">
        <v>104.1</v>
      </c>
      <c r="BJ463" s="41">
        <v>104</v>
      </c>
      <c r="BK463" s="41">
        <v>103.9</v>
      </c>
      <c r="BL463" s="41">
        <v>103.9</v>
      </c>
      <c r="BM463" s="41">
        <v>103.3</v>
      </c>
      <c r="BN463" s="41">
        <v>103.3</v>
      </c>
      <c r="BO463" s="41">
        <v>105.2</v>
      </c>
      <c r="BP463" s="41">
        <v>104.9</v>
      </c>
      <c r="BQ463" s="41">
        <v>105.3</v>
      </c>
      <c r="BR463" s="41">
        <v>107</v>
      </c>
      <c r="BS463" s="41">
        <v>107.5</v>
      </c>
      <c r="BT463" s="41">
        <v>107</v>
      </c>
      <c r="BU463" s="41">
        <v>107.1</v>
      </c>
      <c r="BV463" s="41">
        <v>111.5</v>
      </c>
      <c r="BW463" s="41">
        <v>111.6</v>
      </c>
      <c r="BX463" s="41">
        <v>108</v>
      </c>
      <c r="BY463" s="41">
        <v>107.1</v>
      </c>
      <c r="BZ463" s="41">
        <v>107.6</v>
      </c>
      <c r="CA463" s="41">
        <v>106.1</v>
      </c>
      <c r="CB463" s="41">
        <v>104.7</v>
      </c>
      <c r="CC463" s="41">
        <v>103.9</v>
      </c>
      <c r="CD463" s="41">
        <v>105</v>
      </c>
      <c r="CE463" s="41">
        <v>105</v>
      </c>
      <c r="CF463" s="41">
        <v>105</v>
      </c>
      <c r="CG463" s="41">
        <v>105</v>
      </c>
      <c r="CH463" s="41">
        <v>105</v>
      </c>
      <c r="CI463" s="41">
        <v>105</v>
      </c>
      <c r="CJ463" s="41">
        <v>105</v>
      </c>
      <c r="CK463" s="41">
        <v>105</v>
      </c>
      <c r="CL463" s="41">
        <v>105</v>
      </c>
    </row>
    <row r="464" spans="1:90" x14ac:dyDescent="0.25">
      <c r="A464" s="38" t="s">
        <v>2525</v>
      </c>
      <c r="B464" s="38" t="s">
        <v>2526</v>
      </c>
      <c r="C464" s="39">
        <v>5.0709999999999998E-2</v>
      </c>
      <c r="D464" s="41">
        <v>99.7</v>
      </c>
      <c r="E464" s="41">
        <v>99.7</v>
      </c>
      <c r="F464" s="41">
        <v>99.7</v>
      </c>
      <c r="G464" s="41">
        <v>103.9</v>
      </c>
      <c r="H464" s="41">
        <v>103.5</v>
      </c>
      <c r="I464" s="41">
        <v>102.4</v>
      </c>
      <c r="J464" s="41">
        <v>102.4</v>
      </c>
      <c r="K464" s="41">
        <v>102.4</v>
      </c>
      <c r="L464" s="41">
        <v>102.4</v>
      </c>
      <c r="M464" s="41">
        <v>102.4</v>
      </c>
      <c r="N464" s="41">
        <v>102.4</v>
      </c>
      <c r="O464" s="41">
        <v>102.4</v>
      </c>
      <c r="P464" s="41">
        <v>102.4</v>
      </c>
      <c r="Q464" s="41">
        <v>102.4</v>
      </c>
      <c r="R464" s="41">
        <v>102.4</v>
      </c>
      <c r="S464" s="41">
        <v>103.2</v>
      </c>
      <c r="T464" s="41">
        <v>103.2</v>
      </c>
      <c r="U464" s="41">
        <v>103.2</v>
      </c>
      <c r="V464" s="41">
        <v>103.2</v>
      </c>
      <c r="W464" s="41">
        <v>103.2</v>
      </c>
      <c r="X464" s="41">
        <v>103.2</v>
      </c>
      <c r="Y464" s="41">
        <v>103.2</v>
      </c>
      <c r="Z464" s="41">
        <v>103.2</v>
      </c>
      <c r="AA464" s="41">
        <v>103.2</v>
      </c>
      <c r="AB464" s="41">
        <v>103.2</v>
      </c>
      <c r="AC464" s="41">
        <v>103.2</v>
      </c>
      <c r="AD464" s="41">
        <v>102.6</v>
      </c>
      <c r="AE464" s="41">
        <v>103.9</v>
      </c>
      <c r="AF464" s="41">
        <v>103.9</v>
      </c>
      <c r="AG464" s="41">
        <v>103.9</v>
      </c>
      <c r="AH464" s="41">
        <v>103.9</v>
      </c>
      <c r="AI464" s="41">
        <v>103.9</v>
      </c>
      <c r="AJ464" s="41">
        <v>103.9</v>
      </c>
      <c r="AK464" s="41">
        <v>102.8</v>
      </c>
      <c r="AL464" s="41">
        <v>102.4</v>
      </c>
      <c r="AM464" s="41">
        <v>104</v>
      </c>
      <c r="AN464" s="41">
        <v>104</v>
      </c>
      <c r="AO464" s="41">
        <v>104</v>
      </c>
      <c r="AP464" s="41">
        <v>103.2</v>
      </c>
      <c r="AQ464" s="41">
        <v>107.6</v>
      </c>
      <c r="AR464" s="41">
        <v>107.6</v>
      </c>
      <c r="AS464" s="41">
        <v>109.3</v>
      </c>
      <c r="AT464" s="41">
        <v>111</v>
      </c>
      <c r="AU464" s="41">
        <v>111</v>
      </c>
      <c r="AV464" s="41">
        <v>111</v>
      </c>
      <c r="AW464" s="41">
        <v>111</v>
      </c>
      <c r="AX464" s="41">
        <v>111</v>
      </c>
      <c r="AY464" s="41">
        <v>110.3</v>
      </c>
      <c r="AZ464" s="41">
        <v>111.6</v>
      </c>
      <c r="BA464" s="41">
        <v>113.4</v>
      </c>
      <c r="BB464" s="41">
        <v>118.9</v>
      </c>
      <c r="BC464" s="41">
        <v>114.5</v>
      </c>
      <c r="BD464" s="41">
        <v>110.5</v>
      </c>
      <c r="BE464" s="41">
        <v>108.2</v>
      </c>
      <c r="BF464" s="41">
        <v>109.5</v>
      </c>
      <c r="BG464" s="41">
        <v>111.7</v>
      </c>
      <c r="BH464" s="41">
        <v>111.4</v>
      </c>
      <c r="BI464" s="41">
        <v>112.6</v>
      </c>
      <c r="BJ464" s="41">
        <v>113.8</v>
      </c>
      <c r="BK464" s="41">
        <v>114.8</v>
      </c>
      <c r="BL464" s="41">
        <v>108.8</v>
      </c>
      <c r="BM464" s="41">
        <v>108.8</v>
      </c>
      <c r="BN464" s="41">
        <v>121.8</v>
      </c>
      <c r="BO464" s="41">
        <v>122.7</v>
      </c>
      <c r="BP464" s="41">
        <v>122.7</v>
      </c>
      <c r="BQ464" s="41">
        <v>122.7</v>
      </c>
      <c r="BR464" s="41">
        <v>122.7</v>
      </c>
      <c r="BS464" s="41">
        <v>122.7</v>
      </c>
      <c r="BT464" s="41">
        <v>122.7</v>
      </c>
      <c r="BU464" s="41">
        <v>122.7</v>
      </c>
      <c r="BV464" s="41">
        <v>122.7</v>
      </c>
      <c r="BW464" s="41">
        <v>122.7</v>
      </c>
      <c r="BX464" s="41">
        <v>122.7</v>
      </c>
      <c r="BY464" s="41">
        <v>124.1</v>
      </c>
      <c r="BZ464" s="41">
        <v>122</v>
      </c>
      <c r="CA464" s="41">
        <v>119.8</v>
      </c>
      <c r="CB464" s="41">
        <v>119.6</v>
      </c>
      <c r="CC464" s="41">
        <v>119.6</v>
      </c>
      <c r="CD464" s="41">
        <v>119.6</v>
      </c>
      <c r="CE464" s="41">
        <v>119.6</v>
      </c>
      <c r="CF464" s="41">
        <v>120.5</v>
      </c>
      <c r="CG464" s="41">
        <v>120.8</v>
      </c>
      <c r="CH464" s="41">
        <v>120.8</v>
      </c>
      <c r="CI464" s="41">
        <v>122</v>
      </c>
      <c r="CJ464" s="41">
        <v>126.5</v>
      </c>
      <c r="CK464" s="41">
        <v>128.1</v>
      </c>
      <c r="CL464" s="41">
        <v>128.80000000000001</v>
      </c>
    </row>
    <row r="465" spans="1:90" x14ac:dyDescent="0.25">
      <c r="A465" s="38" t="s">
        <v>2527</v>
      </c>
      <c r="B465" s="38" t="s">
        <v>2528</v>
      </c>
      <c r="C465" s="39">
        <v>0.17404</v>
      </c>
      <c r="D465" s="41">
        <v>98.9</v>
      </c>
      <c r="E465" s="41">
        <v>98.9</v>
      </c>
      <c r="F465" s="41">
        <v>98.9</v>
      </c>
      <c r="G465" s="41">
        <v>102.9</v>
      </c>
      <c r="H465" s="41">
        <v>103.3</v>
      </c>
      <c r="I465" s="41">
        <v>103.3</v>
      </c>
      <c r="J465" s="41">
        <v>103.3</v>
      </c>
      <c r="K465" s="41">
        <v>103.3</v>
      </c>
      <c r="L465" s="41">
        <v>103.3</v>
      </c>
      <c r="M465" s="41">
        <v>103.3</v>
      </c>
      <c r="N465" s="41">
        <v>103.3</v>
      </c>
      <c r="O465" s="41">
        <v>103.3</v>
      </c>
      <c r="P465" s="41">
        <v>103.3</v>
      </c>
      <c r="Q465" s="41">
        <v>103.3</v>
      </c>
      <c r="R465" s="41">
        <v>103.3</v>
      </c>
      <c r="S465" s="41">
        <v>111.1</v>
      </c>
      <c r="T465" s="41">
        <v>111.7</v>
      </c>
      <c r="U465" s="41">
        <v>110.6</v>
      </c>
      <c r="V465" s="41">
        <v>111.7</v>
      </c>
      <c r="W465" s="41">
        <v>111.7</v>
      </c>
      <c r="X465" s="41">
        <v>111.7</v>
      </c>
      <c r="Y465" s="41">
        <v>111.7</v>
      </c>
      <c r="Z465" s="41">
        <v>111.7</v>
      </c>
      <c r="AA465" s="41">
        <v>111.7</v>
      </c>
      <c r="AB465" s="41">
        <v>111.7</v>
      </c>
      <c r="AC465" s="41">
        <v>110.6</v>
      </c>
      <c r="AD465" s="41">
        <v>110.7</v>
      </c>
      <c r="AE465" s="41">
        <v>111.7</v>
      </c>
      <c r="AF465" s="41">
        <v>111.7</v>
      </c>
      <c r="AG465" s="41">
        <v>111.7</v>
      </c>
      <c r="AH465" s="41">
        <v>111.7</v>
      </c>
      <c r="AI465" s="41">
        <v>111.7</v>
      </c>
      <c r="AJ465" s="41">
        <v>111.7</v>
      </c>
      <c r="AK465" s="41">
        <v>111.7</v>
      </c>
      <c r="AL465" s="41">
        <v>111.7</v>
      </c>
      <c r="AM465" s="41">
        <v>111.7</v>
      </c>
      <c r="AN465" s="41">
        <v>111.7</v>
      </c>
      <c r="AO465" s="41">
        <v>111.7</v>
      </c>
      <c r="AP465" s="41">
        <v>111.7</v>
      </c>
      <c r="AQ465" s="41">
        <v>111.7</v>
      </c>
      <c r="AR465" s="41">
        <v>111.7</v>
      </c>
      <c r="AS465" s="41">
        <v>111.7</v>
      </c>
      <c r="AT465" s="41">
        <v>111.7</v>
      </c>
      <c r="AU465" s="41">
        <v>111.7</v>
      </c>
      <c r="AV465" s="41">
        <v>107.8</v>
      </c>
      <c r="AW465" s="41">
        <v>107.8</v>
      </c>
      <c r="AX465" s="41">
        <v>107.8</v>
      </c>
      <c r="AY465" s="41">
        <v>108.7</v>
      </c>
      <c r="AZ465" s="41">
        <v>121.4</v>
      </c>
      <c r="BA465" s="41">
        <v>121.4</v>
      </c>
      <c r="BB465" s="41">
        <v>121.1</v>
      </c>
      <c r="BC465" s="41">
        <v>121.1</v>
      </c>
      <c r="BD465" s="41">
        <v>118.4</v>
      </c>
      <c r="BE465" s="41">
        <v>118.4</v>
      </c>
      <c r="BF465" s="41">
        <v>118.4</v>
      </c>
      <c r="BG465" s="41">
        <v>118.4</v>
      </c>
      <c r="BH465" s="41">
        <v>118.4</v>
      </c>
      <c r="BI465" s="41">
        <v>118.4</v>
      </c>
      <c r="BJ465" s="41">
        <v>118.4</v>
      </c>
      <c r="BK465" s="41">
        <v>118.4</v>
      </c>
      <c r="BL465" s="41">
        <v>118.4</v>
      </c>
      <c r="BM465" s="41">
        <v>118.4</v>
      </c>
      <c r="BN465" s="41">
        <v>119</v>
      </c>
      <c r="BO465" s="41">
        <v>119.2</v>
      </c>
      <c r="BP465" s="41">
        <v>119.2</v>
      </c>
      <c r="BQ465" s="41">
        <v>119.2</v>
      </c>
      <c r="BR465" s="41">
        <v>119.2</v>
      </c>
      <c r="BS465" s="41">
        <v>119.2</v>
      </c>
      <c r="BT465" s="41">
        <v>119.2</v>
      </c>
      <c r="BU465" s="41">
        <v>119.2</v>
      </c>
      <c r="BV465" s="41">
        <v>119.2</v>
      </c>
      <c r="BW465" s="41">
        <v>119.2</v>
      </c>
      <c r="BX465" s="41">
        <v>116.2</v>
      </c>
      <c r="BY465" s="41">
        <v>116.3</v>
      </c>
      <c r="BZ465" s="41">
        <v>116.3</v>
      </c>
      <c r="CA465" s="41">
        <v>116.3</v>
      </c>
      <c r="CB465" s="41">
        <v>116.3</v>
      </c>
      <c r="CC465" s="41">
        <v>111.6</v>
      </c>
      <c r="CD465" s="41">
        <v>113.6</v>
      </c>
      <c r="CE465" s="41">
        <v>113.6</v>
      </c>
      <c r="CF465" s="41">
        <v>113.6</v>
      </c>
      <c r="CG465" s="41">
        <v>114.9</v>
      </c>
      <c r="CH465" s="41">
        <v>114.9</v>
      </c>
      <c r="CI465" s="41">
        <v>114.9</v>
      </c>
      <c r="CJ465" s="41">
        <v>114.9</v>
      </c>
      <c r="CK465" s="41">
        <v>114.9</v>
      </c>
      <c r="CL465" s="41">
        <v>115.2</v>
      </c>
    </row>
    <row r="466" spans="1:90" x14ac:dyDescent="0.25">
      <c r="A466" s="38" t="s">
        <v>2529</v>
      </c>
      <c r="B466" s="38" t="s">
        <v>2530</v>
      </c>
      <c r="C466" s="39">
        <v>0.22911000000000001</v>
      </c>
      <c r="D466" s="41">
        <v>100.1</v>
      </c>
      <c r="E466" s="41">
        <v>98</v>
      </c>
      <c r="F466" s="41">
        <v>99.6</v>
      </c>
      <c r="G466" s="41">
        <v>102</v>
      </c>
      <c r="H466" s="41">
        <v>103</v>
      </c>
      <c r="I466" s="41">
        <v>101.7</v>
      </c>
      <c r="J466" s="41">
        <v>101.3</v>
      </c>
      <c r="K466" s="41">
        <v>101</v>
      </c>
      <c r="L466" s="41">
        <v>100.8</v>
      </c>
      <c r="M466" s="41">
        <v>100.6</v>
      </c>
      <c r="N466" s="41">
        <v>100.5</v>
      </c>
      <c r="O466" s="41">
        <v>100.2</v>
      </c>
      <c r="P466" s="41">
        <v>100.3</v>
      </c>
      <c r="Q466" s="41">
        <v>101</v>
      </c>
      <c r="R466" s="41">
        <v>104.5</v>
      </c>
      <c r="S466" s="41">
        <v>109.1</v>
      </c>
      <c r="T466" s="41">
        <v>108.3</v>
      </c>
      <c r="U466" s="41">
        <v>110.6</v>
      </c>
      <c r="V466" s="41">
        <v>110.8</v>
      </c>
      <c r="W466" s="41">
        <v>107.8</v>
      </c>
      <c r="X466" s="41">
        <v>108.9</v>
      </c>
      <c r="Y466" s="41">
        <v>108.3</v>
      </c>
      <c r="Z466" s="41">
        <v>108.8</v>
      </c>
      <c r="AA466" s="41">
        <v>108</v>
      </c>
      <c r="AB466" s="41">
        <v>106.5</v>
      </c>
      <c r="AC466" s="41">
        <v>107.2</v>
      </c>
      <c r="AD466" s="41">
        <v>108.7</v>
      </c>
      <c r="AE466" s="41">
        <v>103.8</v>
      </c>
      <c r="AF466" s="41">
        <v>103.5</v>
      </c>
      <c r="AG466" s="41">
        <v>104.1</v>
      </c>
      <c r="AH466" s="41">
        <v>104.2</v>
      </c>
      <c r="AI466" s="41">
        <v>105.1</v>
      </c>
      <c r="AJ466" s="41">
        <v>104.3</v>
      </c>
      <c r="AK466" s="41">
        <v>104.3</v>
      </c>
      <c r="AL466" s="41">
        <v>103.7</v>
      </c>
      <c r="AM466" s="41">
        <v>104.2</v>
      </c>
      <c r="AN466" s="41">
        <v>105.7</v>
      </c>
      <c r="AO466" s="41">
        <v>105.9</v>
      </c>
      <c r="AP466" s="41">
        <v>105.6</v>
      </c>
      <c r="AQ466" s="41">
        <v>107.7</v>
      </c>
      <c r="AR466" s="41">
        <v>109.7</v>
      </c>
      <c r="AS466" s="41">
        <v>109.7</v>
      </c>
      <c r="AT466" s="41">
        <v>110.5</v>
      </c>
      <c r="AU466" s="41">
        <v>111</v>
      </c>
      <c r="AV466" s="41">
        <v>111.6</v>
      </c>
      <c r="AW466" s="41">
        <v>111.6</v>
      </c>
      <c r="AX466" s="41">
        <v>109.5</v>
      </c>
      <c r="AY466" s="41">
        <v>108.6</v>
      </c>
      <c r="AZ466" s="41">
        <v>107.1</v>
      </c>
      <c r="BA466" s="41">
        <v>106.8</v>
      </c>
      <c r="BB466" s="41">
        <v>106</v>
      </c>
      <c r="BC466" s="41">
        <v>104.9</v>
      </c>
      <c r="BD466" s="41">
        <v>105.1</v>
      </c>
      <c r="BE466" s="41">
        <v>105.1</v>
      </c>
      <c r="BF466" s="41">
        <v>105</v>
      </c>
      <c r="BG466" s="41">
        <v>105</v>
      </c>
      <c r="BH466" s="41">
        <v>105</v>
      </c>
      <c r="BI466" s="41">
        <v>105</v>
      </c>
      <c r="BJ466" s="41">
        <v>105</v>
      </c>
      <c r="BK466" s="41">
        <v>105</v>
      </c>
      <c r="BL466" s="41">
        <v>105.3</v>
      </c>
      <c r="BM466" s="41">
        <v>105.3</v>
      </c>
      <c r="BN466" s="41">
        <v>105.5</v>
      </c>
      <c r="BO466" s="41">
        <v>110.9</v>
      </c>
      <c r="BP466" s="41">
        <v>108.7</v>
      </c>
      <c r="BQ466" s="41">
        <v>108.8</v>
      </c>
      <c r="BR466" s="41">
        <v>108.3</v>
      </c>
      <c r="BS466" s="41">
        <v>107.9</v>
      </c>
      <c r="BT466" s="41">
        <v>108.2</v>
      </c>
      <c r="BU466" s="41">
        <v>108.9</v>
      </c>
      <c r="BV466" s="41">
        <v>109.1</v>
      </c>
      <c r="BW466" s="41">
        <v>109</v>
      </c>
      <c r="BX466" s="41">
        <v>109.4</v>
      </c>
      <c r="BY466" s="41">
        <v>109.4</v>
      </c>
      <c r="BZ466" s="41">
        <v>111.6</v>
      </c>
      <c r="CA466" s="41">
        <v>112.4</v>
      </c>
      <c r="CB466" s="41">
        <v>112.2</v>
      </c>
      <c r="CC466" s="41">
        <v>115.6</v>
      </c>
      <c r="CD466" s="41">
        <v>115.6</v>
      </c>
      <c r="CE466" s="41">
        <v>115.7</v>
      </c>
      <c r="CF466" s="41">
        <v>115.9</v>
      </c>
      <c r="CG466" s="41">
        <v>114.5</v>
      </c>
      <c r="CH466" s="41">
        <v>114.5</v>
      </c>
      <c r="CI466" s="41">
        <v>115.7</v>
      </c>
      <c r="CJ466" s="41">
        <v>115.9</v>
      </c>
      <c r="CK466" s="41">
        <v>115.7</v>
      </c>
      <c r="CL466" s="41">
        <v>115.9</v>
      </c>
    </row>
    <row r="467" spans="1:90" x14ac:dyDescent="0.25">
      <c r="A467" s="38" t="s">
        <v>2531</v>
      </c>
      <c r="B467" s="38" t="s">
        <v>2532</v>
      </c>
      <c r="C467" s="39">
        <v>0.52932000000000001</v>
      </c>
      <c r="D467" s="41">
        <v>100.9</v>
      </c>
      <c r="E467" s="41">
        <v>101.7</v>
      </c>
      <c r="F467" s="41">
        <v>102.4</v>
      </c>
      <c r="G467" s="41">
        <v>103.2</v>
      </c>
      <c r="H467" s="41">
        <v>103.3</v>
      </c>
      <c r="I467" s="41">
        <v>103.8</v>
      </c>
      <c r="J467" s="41">
        <v>104</v>
      </c>
      <c r="K467" s="41">
        <v>104.2</v>
      </c>
      <c r="L467" s="41">
        <v>104.5</v>
      </c>
      <c r="M467" s="41">
        <v>104.5</v>
      </c>
      <c r="N467" s="41">
        <v>105.4</v>
      </c>
      <c r="O467" s="41">
        <v>105.4</v>
      </c>
      <c r="P467" s="41">
        <v>104.6</v>
      </c>
      <c r="Q467" s="41">
        <v>104.3</v>
      </c>
      <c r="R467" s="41">
        <v>103.9</v>
      </c>
      <c r="S467" s="41">
        <v>104.3</v>
      </c>
      <c r="T467" s="41">
        <v>104.4</v>
      </c>
      <c r="U467" s="41">
        <v>104.8</v>
      </c>
      <c r="V467" s="41">
        <v>105.2</v>
      </c>
      <c r="W467" s="41">
        <v>105.2</v>
      </c>
      <c r="X467" s="41">
        <v>105.8</v>
      </c>
      <c r="Y467" s="41">
        <v>106.2</v>
      </c>
      <c r="Z467" s="41">
        <v>106.2</v>
      </c>
      <c r="AA467" s="41">
        <v>106.1</v>
      </c>
      <c r="AB467" s="41">
        <v>106.3</v>
      </c>
      <c r="AC467" s="41">
        <v>106.7</v>
      </c>
      <c r="AD467" s="41">
        <v>107</v>
      </c>
      <c r="AE467" s="41">
        <v>109</v>
      </c>
      <c r="AF467" s="41">
        <v>109.9</v>
      </c>
      <c r="AG467" s="41">
        <v>109.9</v>
      </c>
      <c r="AH467" s="41">
        <v>109.9</v>
      </c>
      <c r="AI467" s="41">
        <v>109.9</v>
      </c>
      <c r="AJ467" s="41">
        <v>109.8</v>
      </c>
      <c r="AK467" s="41">
        <v>109.9</v>
      </c>
      <c r="AL467" s="41">
        <v>109.9</v>
      </c>
      <c r="AM467" s="41">
        <v>109.9</v>
      </c>
      <c r="AN467" s="41">
        <v>112</v>
      </c>
      <c r="AO467" s="41">
        <v>112.2</v>
      </c>
      <c r="AP467" s="41">
        <v>114.4</v>
      </c>
      <c r="AQ467" s="41">
        <v>114.5</v>
      </c>
      <c r="AR467" s="41">
        <v>114.4</v>
      </c>
      <c r="AS467" s="41">
        <v>116.3</v>
      </c>
      <c r="AT467" s="41">
        <v>117.1</v>
      </c>
      <c r="AU467" s="41">
        <v>119.8</v>
      </c>
      <c r="AV467" s="41">
        <v>118.5</v>
      </c>
      <c r="AW467" s="41">
        <v>119.5</v>
      </c>
      <c r="AX467" s="41">
        <v>118.7</v>
      </c>
      <c r="AY467" s="41">
        <v>118.2</v>
      </c>
      <c r="AZ467" s="41">
        <v>118.3</v>
      </c>
      <c r="BA467" s="41">
        <v>118.5</v>
      </c>
      <c r="BB467" s="41">
        <v>117.3</v>
      </c>
      <c r="BC467" s="41">
        <v>119.4</v>
      </c>
      <c r="BD467" s="41">
        <v>118.3</v>
      </c>
      <c r="BE467" s="41">
        <v>116.8</v>
      </c>
      <c r="BF467" s="41">
        <v>116.7</v>
      </c>
      <c r="BG467" s="41">
        <v>115</v>
      </c>
      <c r="BH467" s="41">
        <v>115</v>
      </c>
      <c r="BI467" s="41">
        <v>115</v>
      </c>
      <c r="BJ467" s="41">
        <v>114.7</v>
      </c>
      <c r="BK467" s="41">
        <v>115.3</v>
      </c>
      <c r="BL467" s="41">
        <v>120.8</v>
      </c>
      <c r="BM467" s="41">
        <v>121.3</v>
      </c>
      <c r="BN467" s="41">
        <v>122.2</v>
      </c>
      <c r="BO467" s="41">
        <v>122.4</v>
      </c>
      <c r="BP467" s="41">
        <v>122.6</v>
      </c>
      <c r="BQ467" s="41">
        <v>122.6</v>
      </c>
      <c r="BR467" s="41">
        <v>123</v>
      </c>
      <c r="BS467" s="41">
        <v>123.2</v>
      </c>
      <c r="BT467" s="41">
        <v>123.1</v>
      </c>
      <c r="BU467" s="41">
        <v>123.2</v>
      </c>
      <c r="BV467" s="41">
        <v>123.2</v>
      </c>
      <c r="BW467" s="41">
        <v>123.3</v>
      </c>
      <c r="BX467" s="41">
        <v>121.2</v>
      </c>
      <c r="BY467" s="41">
        <v>120.9</v>
      </c>
      <c r="BZ467" s="41">
        <v>123</v>
      </c>
      <c r="CA467" s="41">
        <v>123.5</v>
      </c>
      <c r="CB467" s="41">
        <v>120.1</v>
      </c>
      <c r="CC467" s="41">
        <v>123.6</v>
      </c>
      <c r="CD467" s="41">
        <v>124.9</v>
      </c>
      <c r="CE467" s="41">
        <v>125.6</v>
      </c>
      <c r="CF467" s="41">
        <v>126.6</v>
      </c>
      <c r="CG467" s="41">
        <v>127.5</v>
      </c>
      <c r="CH467" s="41">
        <v>130.9</v>
      </c>
      <c r="CI467" s="41">
        <v>132.19999999999999</v>
      </c>
      <c r="CJ467" s="41">
        <v>134.30000000000001</v>
      </c>
      <c r="CK467" s="41">
        <v>134.9</v>
      </c>
      <c r="CL467" s="41">
        <v>137.69999999999999</v>
      </c>
    </row>
    <row r="468" spans="1:90" x14ac:dyDescent="0.25">
      <c r="A468" s="38" t="s">
        <v>2533</v>
      </c>
      <c r="B468" s="38" t="s">
        <v>2534</v>
      </c>
      <c r="C468" s="39">
        <v>0.37359999999999999</v>
      </c>
      <c r="D468" s="41">
        <v>100.9</v>
      </c>
      <c r="E468" s="41">
        <v>100.9</v>
      </c>
      <c r="F468" s="41">
        <v>101.6</v>
      </c>
      <c r="G468" s="41">
        <v>102.7</v>
      </c>
      <c r="H468" s="41">
        <v>102.7</v>
      </c>
      <c r="I468" s="41">
        <v>102.9</v>
      </c>
      <c r="J468" s="41">
        <v>103</v>
      </c>
      <c r="K468" s="41">
        <v>103.3</v>
      </c>
      <c r="L468" s="41">
        <v>103.5</v>
      </c>
      <c r="M468" s="41">
        <v>103.5</v>
      </c>
      <c r="N468" s="41">
        <v>104.7</v>
      </c>
      <c r="O468" s="41">
        <v>104.6</v>
      </c>
      <c r="P468" s="41">
        <v>103.3</v>
      </c>
      <c r="Q468" s="41">
        <v>103</v>
      </c>
      <c r="R468" s="41">
        <v>102.4</v>
      </c>
      <c r="S468" s="41">
        <v>102.5</v>
      </c>
      <c r="T468" s="41">
        <v>102.5</v>
      </c>
      <c r="U468" s="41">
        <v>102.6</v>
      </c>
      <c r="V468" s="41">
        <v>102.8</v>
      </c>
      <c r="W468" s="41">
        <v>102.8</v>
      </c>
      <c r="X468" s="41">
        <v>103.7</v>
      </c>
      <c r="Y468" s="41">
        <v>104.1</v>
      </c>
      <c r="Z468" s="41">
        <v>104.1</v>
      </c>
      <c r="AA468" s="41">
        <v>104.1</v>
      </c>
      <c r="AB468" s="41">
        <v>104.1</v>
      </c>
      <c r="AC468" s="41">
        <v>104.7</v>
      </c>
      <c r="AD468" s="41">
        <v>105</v>
      </c>
      <c r="AE468" s="41">
        <v>108.4</v>
      </c>
      <c r="AF468" s="41">
        <v>109.6</v>
      </c>
      <c r="AG468" s="41">
        <v>109.6</v>
      </c>
      <c r="AH468" s="41">
        <v>109.6</v>
      </c>
      <c r="AI468" s="41">
        <v>109.2</v>
      </c>
      <c r="AJ468" s="41">
        <v>109</v>
      </c>
      <c r="AK468" s="41">
        <v>109</v>
      </c>
      <c r="AL468" s="41">
        <v>109</v>
      </c>
      <c r="AM468" s="41">
        <v>109</v>
      </c>
      <c r="AN468" s="41">
        <v>111.6</v>
      </c>
      <c r="AO468" s="41">
        <v>111.8</v>
      </c>
      <c r="AP468" s="41">
        <v>114.6</v>
      </c>
      <c r="AQ468" s="41">
        <v>114.6</v>
      </c>
      <c r="AR468" s="41">
        <v>114.4</v>
      </c>
      <c r="AS468" s="41">
        <v>116.7</v>
      </c>
      <c r="AT468" s="41">
        <v>117.8</v>
      </c>
      <c r="AU468" s="41">
        <v>121.6</v>
      </c>
      <c r="AV468" s="41">
        <v>119.7</v>
      </c>
      <c r="AW468" s="41">
        <v>121.1</v>
      </c>
      <c r="AX468" s="41">
        <v>119.9</v>
      </c>
      <c r="AY468" s="41">
        <v>117.9</v>
      </c>
      <c r="AZ468" s="41">
        <v>117.7</v>
      </c>
      <c r="BA468" s="41">
        <v>117.9</v>
      </c>
      <c r="BB468" s="41">
        <v>116.3</v>
      </c>
      <c r="BC468" s="41">
        <v>118.5</v>
      </c>
      <c r="BD468" s="41">
        <v>118.4</v>
      </c>
      <c r="BE468" s="41">
        <v>118</v>
      </c>
      <c r="BF468" s="41">
        <v>118.1</v>
      </c>
      <c r="BG468" s="41">
        <v>115.8</v>
      </c>
      <c r="BH468" s="41">
        <v>115.6</v>
      </c>
      <c r="BI468" s="41">
        <v>115.6</v>
      </c>
      <c r="BJ468" s="41">
        <v>114.7</v>
      </c>
      <c r="BK468" s="41">
        <v>114.7</v>
      </c>
      <c r="BL468" s="41">
        <v>122</v>
      </c>
      <c r="BM468" s="41">
        <v>122.3</v>
      </c>
      <c r="BN468" s="41">
        <v>122.3</v>
      </c>
      <c r="BO468" s="41">
        <v>121.7</v>
      </c>
      <c r="BP468" s="41">
        <v>121.8</v>
      </c>
      <c r="BQ468" s="41">
        <v>121.9</v>
      </c>
      <c r="BR468" s="41">
        <v>122.1</v>
      </c>
      <c r="BS468" s="41">
        <v>122.3</v>
      </c>
      <c r="BT468" s="41">
        <v>122.3</v>
      </c>
      <c r="BU468" s="41">
        <v>122.3</v>
      </c>
      <c r="BV468" s="41">
        <v>122.3</v>
      </c>
      <c r="BW468" s="41">
        <v>122.3</v>
      </c>
      <c r="BX468" s="41">
        <v>119.5</v>
      </c>
      <c r="BY468" s="41">
        <v>119</v>
      </c>
      <c r="BZ468" s="41">
        <v>122</v>
      </c>
      <c r="CA468" s="41">
        <v>122.4</v>
      </c>
      <c r="CB468" s="41">
        <v>119.3</v>
      </c>
      <c r="CC468" s="41">
        <v>123.9</v>
      </c>
      <c r="CD468" s="41">
        <v>124.7</v>
      </c>
      <c r="CE468" s="41">
        <v>125.6</v>
      </c>
      <c r="CF468" s="41">
        <v>126.7</v>
      </c>
      <c r="CG468" s="41">
        <v>127.5</v>
      </c>
      <c r="CH468" s="41">
        <v>132.30000000000001</v>
      </c>
      <c r="CI468" s="41">
        <v>133.80000000000001</v>
      </c>
      <c r="CJ468" s="41">
        <v>136.80000000000001</v>
      </c>
      <c r="CK468" s="41">
        <v>137.9</v>
      </c>
      <c r="CL468" s="41">
        <v>141.5</v>
      </c>
    </row>
    <row r="469" spans="1:90" x14ac:dyDescent="0.25">
      <c r="A469" s="38" t="s">
        <v>2535</v>
      </c>
      <c r="B469" s="38" t="s">
        <v>2536</v>
      </c>
      <c r="C469" s="39">
        <v>4.28E-3</v>
      </c>
      <c r="D469" s="41">
        <v>103.1</v>
      </c>
      <c r="E469" s="41">
        <v>103.1</v>
      </c>
      <c r="F469" s="41">
        <v>103.1</v>
      </c>
      <c r="G469" s="41">
        <v>103.1</v>
      </c>
      <c r="H469" s="41">
        <v>102.7</v>
      </c>
      <c r="I469" s="41">
        <v>103.7</v>
      </c>
      <c r="J469" s="41">
        <v>103.7</v>
      </c>
      <c r="K469" s="41">
        <v>105.5</v>
      </c>
      <c r="L469" s="41">
        <v>108.9</v>
      </c>
      <c r="M469" s="41">
        <v>108.9</v>
      </c>
      <c r="N469" s="41">
        <v>118.3</v>
      </c>
      <c r="O469" s="41">
        <v>118.3</v>
      </c>
      <c r="P469" s="41">
        <v>118.3</v>
      </c>
      <c r="Q469" s="41">
        <v>118.3</v>
      </c>
      <c r="R469" s="41">
        <v>111.4</v>
      </c>
      <c r="S469" s="41">
        <v>111.4</v>
      </c>
      <c r="T469" s="41">
        <v>111.9</v>
      </c>
      <c r="U469" s="41">
        <v>111.9</v>
      </c>
      <c r="V469" s="41">
        <v>108.4</v>
      </c>
      <c r="W469" s="41">
        <v>108.4</v>
      </c>
      <c r="X469" s="41">
        <v>107.8</v>
      </c>
      <c r="Y469" s="41">
        <v>108.4</v>
      </c>
      <c r="Z469" s="41">
        <v>108.4</v>
      </c>
      <c r="AA469" s="41">
        <v>104.5</v>
      </c>
      <c r="AB469" s="41">
        <v>104.5</v>
      </c>
      <c r="AC469" s="41">
        <v>104.5</v>
      </c>
      <c r="AD469" s="41">
        <v>107.4</v>
      </c>
      <c r="AE469" s="41">
        <v>106.5</v>
      </c>
      <c r="AF469" s="41">
        <v>106.5</v>
      </c>
      <c r="AG469" s="41">
        <v>107.7</v>
      </c>
      <c r="AH469" s="41">
        <v>107.7</v>
      </c>
      <c r="AI469" s="41">
        <v>108.6</v>
      </c>
      <c r="AJ469" s="41">
        <v>109.1</v>
      </c>
      <c r="AK469" s="41">
        <v>109.1</v>
      </c>
      <c r="AL469" s="41">
        <v>109.1</v>
      </c>
      <c r="AM469" s="41">
        <v>109.9</v>
      </c>
      <c r="AN469" s="41">
        <v>109.9</v>
      </c>
      <c r="AO469" s="41">
        <v>111.1</v>
      </c>
      <c r="AP469" s="41">
        <v>111.6</v>
      </c>
      <c r="AQ469" s="41">
        <v>111.6</v>
      </c>
      <c r="AR469" s="41">
        <v>111.6</v>
      </c>
      <c r="AS469" s="41">
        <v>111.6</v>
      </c>
      <c r="AT469" s="41">
        <v>111.6</v>
      </c>
      <c r="AU469" s="41">
        <v>111.6</v>
      </c>
      <c r="AV469" s="41">
        <v>114.1</v>
      </c>
      <c r="AW469" s="41">
        <v>114.1</v>
      </c>
      <c r="AX469" s="41">
        <v>114.1</v>
      </c>
      <c r="AY469" s="41">
        <v>114.2</v>
      </c>
      <c r="AZ469" s="41">
        <v>111.6</v>
      </c>
      <c r="BA469" s="41">
        <v>111.4</v>
      </c>
      <c r="BB469" s="41">
        <v>111</v>
      </c>
      <c r="BC469" s="41">
        <v>111</v>
      </c>
      <c r="BD469" s="41">
        <v>111</v>
      </c>
      <c r="BE469" s="41">
        <v>111</v>
      </c>
      <c r="BF469" s="41">
        <v>111</v>
      </c>
      <c r="BG469" s="41">
        <v>111</v>
      </c>
      <c r="BH469" s="41">
        <v>111</v>
      </c>
      <c r="BI469" s="41">
        <v>111</v>
      </c>
      <c r="BJ469" s="41">
        <v>110.8</v>
      </c>
      <c r="BK469" s="41">
        <v>111.8</v>
      </c>
      <c r="BL469" s="41">
        <v>111</v>
      </c>
      <c r="BM469" s="41">
        <v>111.1</v>
      </c>
      <c r="BN469" s="41">
        <v>111.2</v>
      </c>
      <c r="BO469" s="41">
        <v>112.1</v>
      </c>
      <c r="BP469" s="41">
        <v>112.1</v>
      </c>
      <c r="BQ469" s="41">
        <v>112.1</v>
      </c>
      <c r="BR469" s="41">
        <v>112.1</v>
      </c>
      <c r="BS469" s="41">
        <v>112.1</v>
      </c>
      <c r="BT469" s="41">
        <v>112.1</v>
      </c>
      <c r="BU469" s="41">
        <v>112.1</v>
      </c>
      <c r="BV469" s="41">
        <v>112.1</v>
      </c>
      <c r="BW469" s="41">
        <v>112.1</v>
      </c>
      <c r="BX469" s="41">
        <v>112.1</v>
      </c>
      <c r="BY469" s="41">
        <v>112.1</v>
      </c>
      <c r="BZ469" s="41">
        <v>112.1</v>
      </c>
      <c r="CA469" s="41">
        <v>112.1</v>
      </c>
      <c r="CB469" s="41">
        <v>112.1</v>
      </c>
      <c r="CC469" s="41">
        <v>112.1</v>
      </c>
      <c r="CD469" s="41">
        <v>114.6</v>
      </c>
      <c r="CE469" s="41">
        <v>114.6</v>
      </c>
      <c r="CF469" s="41">
        <v>116.1</v>
      </c>
      <c r="CG469" s="41">
        <v>117.2</v>
      </c>
      <c r="CH469" s="41">
        <v>117.2</v>
      </c>
      <c r="CI469" s="41">
        <v>117.2</v>
      </c>
      <c r="CJ469" s="41">
        <v>117.2</v>
      </c>
      <c r="CK469" s="41">
        <v>115.4</v>
      </c>
      <c r="CL469" s="41">
        <v>117.2</v>
      </c>
    </row>
    <row r="470" spans="1:90" x14ac:dyDescent="0.25">
      <c r="A470" s="38" t="s">
        <v>2537</v>
      </c>
      <c r="B470" s="38" t="s">
        <v>2538</v>
      </c>
      <c r="C470" s="39">
        <v>2.511E-2</v>
      </c>
      <c r="D470" s="41">
        <v>100.9</v>
      </c>
      <c r="E470" s="41">
        <v>100.4</v>
      </c>
      <c r="F470" s="41">
        <v>100.4</v>
      </c>
      <c r="G470" s="41">
        <v>102.9</v>
      </c>
      <c r="H470" s="41">
        <v>101.7</v>
      </c>
      <c r="I470" s="41">
        <v>102.1</v>
      </c>
      <c r="J470" s="41">
        <v>102.3</v>
      </c>
      <c r="K470" s="41">
        <v>102.4</v>
      </c>
      <c r="L470" s="41">
        <v>104</v>
      </c>
      <c r="M470" s="41">
        <v>104</v>
      </c>
      <c r="N470" s="41">
        <v>104</v>
      </c>
      <c r="O470" s="41">
        <v>104.1</v>
      </c>
      <c r="P470" s="41">
        <v>105.3</v>
      </c>
      <c r="Q470" s="41">
        <v>105.3</v>
      </c>
      <c r="R470" s="41">
        <v>105.3</v>
      </c>
      <c r="S470" s="41">
        <v>103.8</v>
      </c>
      <c r="T470" s="41">
        <v>104.9</v>
      </c>
      <c r="U470" s="41">
        <v>105.3</v>
      </c>
      <c r="V470" s="41">
        <v>105.5</v>
      </c>
      <c r="W470" s="41">
        <v>105.5</v>
      </c>
      <c r="X470" s="41">
        <v>105.6</v>
      </c>
      <c r="Y470" s="41">
        <v>105.6</v>
      </c>
      <c r="Z470" s="41">
        <v>105.6</v>
      </c>
      <c r="AA470" s="41">
        <v>105.6</v>
      </c>
      <c r="AB470" s="41">
        <v>105.7</v>
      </c>
      <c r="AC470" s="41">
        <v>105.8</v>
      </c>
      <c r="AD470" s="41">
        <v>105.8</v>
      </c>
      <c r="AE470" s="41">
        <v>108.5</v>
      </c>
      <c r="AF470" s="41">
        <v>109.9</v>
      </c>
      <c r="AG470" s="41">
        <v>109.9</v>
      </c>
      <c r="AH470" s="41">
        <v>109.9</v>
      </c>
      <c r="AI470" s="41">
        <v>109.9</v>
      </c>
      <c r="AJ470" s="41">
        <v>109.9</v>
      </c>
      <c r="AK470" s="41">
        <v>109.9</v>
      </c>
      <c r="AL470" s="41">
        <v>109.2</v>
      </c>
      <c r="AM470" s="41">
        <v>108.2</v>
      </c>
      <c r="AN470" s="41">
        <v>112</v>
      </c>
      <c r="AO470" s="41">
        <v>112</v>
      </c>
      <c r="AP470" s="41">
        <v>112.9</v>
      </c>
      <c r="AQ470" s="41">
        <v>113</v>
      </c>
      <c r="AR470" s="41">
        <v>114.6</v>
      </c>
      <c r="AS470" s="41">
        <v>116.8</v>
      </c>
      <c r="AT470" s="41">
        <v>117.6</v>
      </c>
      <c r="AU470" s="41">
        <v>117.6</v>
      </c>
      <c r="AV470" s="41">
        <v>117.6</v>
      </c>
      <c r="AW470" s="41">
        <v>117.6</v>
      </c>
      <c r="AX470" s="41">
        <v>116</v>
      </c>
      <c r="AY470" s="41">
        <v>114.3</v>
      </c>
      <c r="AZ470" s="41">
        <v>113.5</v>
      </c>
      <c r="BA470" s="41">
        <v>112.5</v>
      </c>
      <c r="BB470" s="41">
        <v>112.9</v>
      </c>
      <c r="BC470" s="41">
        <v>113.7</v>
      </c>
      <c r="BD470" s="41">
        <v>114</v>
      </c>
      <c r="BE470" s="41">
        <v>114.2</v>
      </c>
      <c r="BF470" s="41">
        <v>114.2</v>
      </c>
      <c r="BG470" s="41">
        <v>114.2</v>
      </c>
      <c r="BH470" s="41">
        <v>114.6</v>
      </c>
      <c r="BI470" s="41">
        <v>114.5</v>
      </c>
      <c r="BJ470" s="41">
        <v>123.2</v>
      </c>
      <c r="BK470" s="41">
        <v>131.19999999999999</v>
      </c>
      <c r="BL470" s="41">
        <v>131.80000000000001</v>
      </c>
      <c r="BM470" s="41">
        <v>132.69999999999999</v>
      </c>
      <c r="BN470" s="41">
        <v>135.1</v>
      </c>
      <c r="BO470" s="41">
        <v>144</v>
      </c>
      <c r="BP470" s="41">
        <v>144.1</v>
      </c>
      <c r="BQ470" s="41">
        <v>144.1</v>
      </c>
      <c r="BR470" s="41">
        <v>144.1</v>
      </c>
      <c r="BS470" s="41">
        <v>144.1</v>
      </c>
      <c r="BT470" s="41">
        <v>144.1</v>
      </c>
      <c r="BU470" s="41">
        <v>144.1</v>
      </c>
      <c r="BV470" s="41">
        <v>144.1</v>
      </c>
      <c r="BW470" s="41">
        <v>141.80000000000001</v>
      </c>
      <c r="BX470" s="41">
        <v>131.9</v>
      </c>
      <c r="BY470" s="41">
        <v>132</v>
      </c>
      <c r="BZ470" s="41">
        <v>131.80000000000001</v>
      </c>
      <c r="CA470" s="41">
        <v>134.69999999999999</v>
      </c>
      <c r="CB470" s="41">
        <v>135.80000000000001</v>
      </c>
      <c r="CC470" s="41">
        <v>135.6</v>
      </c>
      <c r="CD470" s="41">
        <v>134.5</v>
      </c>
      <c r="CE470" s="41">
        <v>134.5</v>
      </c>
      <c r="CF470" s="41">
        <v>134.5</v>
      </c>
      <c r="CG470" s="41">
        <v>135.69999999999999</v>
      </c>
      <c r="CH470" s="41">
        <v>134.80000000000001</v>
      </c>
      <c r="CI470" s="41">
        <v>134.80000000000001</v>
      </c>
      <c r="CJ470" s="41">
        <v>134.80000000000001</v>
      </c>
      <c r="CK470" s="41">
        <v>135</v>
      </c>
      <c r="CL470" s="41">
        <v>135.80000000000001</v>
      </c>
    </row>
    <row r="471" spans="1:90" x14ac:dyDescent="0.25">
      <c r="A471" s="38" t="s">
        <v>2539</v>
      </c>
      <c r="B471" s="38" t="s">
        <v>2540</v>
      </c>
      <c r="C471" s="39">
        <v>7.77E-3</v>
      </c>
      <c r="D471" s="41">
        <v>97.1</v>
      </c>
      <c r="E471" s="41">
        <v>97.1</v>
      </c>
      <c r="F471" s="41">
        <v>97.1</v>
      </c>
      <c r="G471" s="41">
        <v>97.1</v>
      </c>
      <c r="H471" s="41">
        <v>97.1</v>
      </c>
      <c r="I471" s="41">
        <v>97.6</v>
      </c>
      <c r="J471" s="41">
        <v>97.6</v>
      </c>
      <c r="K471" s="41">
        <v>97.6</v>
      </c>
      <c r="L471" s="41">
        <v>97.6</v>
      </c>
      <c r="M471" s="41">
        <v>97.6</v>
      </c>
      <c r="N471" s="41">
        <v>97.6</v>
      </c>
      <c r="O471" s="41">
        <v>97.6</v>
      </c>
      <c r="P471" s="41">
        <v>97.6</v>
      </c>
      <c r="Q471" s="41">
        <v>97.6</v>
      </c>
      <c r="R471" s="41">
        <v>97.6</v>
      </c>
      <c r="S471" s="41">
        <v>97.6</v>
      </c>
      <c r="T471" s="41">
        <v>97.6</v>
      </c>
      <c r="U471" s="41">
        <v>97.6</v>
      </c>
      <c r="V471" s="41">
        <v>97.6</v>
      </c>
      <c r="W471" s="41">
        <v>97.6</v>
      </c>
      <c r="X471" s="41">
        <v>98.3</v>
      </c>
      <c r="Y471" s="41">
        <v>100.4</v>
      </c>
      <c r="Z471" s="41">
        <v>100.4</v>
      </c>
      <c r="AA471" s="41">
        <v>100.4</v>
      </c>
      <c r="AB471" s="41">
        <v>107.3</v>
      </c>
      <c r="AC471" s="41">
        <v>107.7</v>
      </c>
      <c r="AD471" s="41">
        <v>107.7</v>
      </c>
      <c r="AE471" s="41">
        <v>107.7</v>
      </c>
      <c r="AF471" s="41">
        <v>107.7</v>
      </c>
      <c r="AG471" s="41">
        <v>107.7</v>
      </c>
      <c r="AH471" s="41">
        <v>107.7</v>
      </c>
      <c r="AI471" s="41">
        <v>107.7</v>
      </c>
      <c r="AJ471" s="41">
        <v>107.7</v>
      </c>
      <c r="AK471" s="41">
        <v>108.8</v>
      </c>
      <c r="AL471" s="41">
        <v>108.8</v>
      </c>
      <c r="AM471" s="41">
        <v>108.8</v>
      </c>
      <c r="AN471" s="41">
        <v>108.1</v>
      </c>
      <c r="AO471" s="41">
        <v>108.1</v>
      </c>
      <c r="AP471" s="41">
        <v>108.1</v>
      </c>
      <c r="AQ471" s="41">
        <v>108.1</v>
      </c>
      <c r="AR471" s="41">
        <v>108.1</v>
      </c>
      <c r="AS471" s="41">
        <v>108.1</v>
      </c>
      <c r="AT471" s="41">
        <v>108.1</v>
      </c>
      <c r="AU471" s="41">
        <v>108.1</v>
      </c>
      <c r="AV471" s="41">
        <v>108.1</v>
      </c>
      <c r="AW471" s="41">
        <v>108.1</v>
      </c>
      <c r="AX471" s="41">
        <v>108.1</v>
      </c>
      <c r="AY471" s="41">
        <v>108.1</v>
      </c>
      <c r="AZ471" s="41">
        <v>110.2</v>
      </c>
      <c r="BA471" s="41">
        <v>110.2</v>
      </c>
      <c r="BB471" s="41">
        <v>110.2</v>
      </c>
      <c r="BC471" s="41">
        <v>110.2</v>
      </c>
      <c r="BD471" s="41">
        <v>110.2</v>
      </c>
      <c r="BE471" s="41">
        <v>110.2</v>
      </c>
      <c r="BF471" s="41">
        <v>110.2</v>
      </c>
      <c r="BG471" s="41">
        <v>110.2</v>
      </c>
      <c r="BH471" s="41">
        <v>110.2</v>
      </c>
      <c r="BI471" s="41">
        <v>110.2</v>
      </c>
      <c r="BJ471" s="41">
        <v>110.2</v>
      </c>
      <c r="BK471" s="41">
        <v>110.2</v>
      </c>
      <c r="BL471" s="41">
        <v>110.2</v>
      </c>
      <c r="BM471" s="41">
        <v>110.2</v>
      </c>
      <c r="BN471" s="41">
        <v>110.2</v>
      </c>
      <c r="BO471" s="41">
        <v>110.2</v>
      </c>
      <c r="BP471" s="41">
        <v>110.2</v>
      </c>
      <c r="BQ471" s="41">
        <v>110.2</v>
      </c>
      <c r="BR471" s="41">
        <v>110.2</v>
      </c>
      <c r="BS471" s="41">
        <v>110.2</v>
      </c>
      <c r="BT471" s="41">
        <v>110.2</v>
      </c>
      <c r="BU471" s="41">
        <v>110.2</v>
      </c>
      <c r="BV471" s="41">
        <v>110.2</v>
      </c>
      <c r="BW471" s="41">
        <v>116</v>
      </c>
      <c r="BX471" s="41">
        <v>123.6</v>
      </c>
      <c r="BY471" s="41">
        <v>123.6</v>
      </c>
      <c r="BZ471" s="41">
        <v>123.6</v>
      </c>
      <c r="CA471" s="41">
        <v>123.6</v>
      </c>
      <c r="CB471" s="41">
        <v>123.6</v>
      </c>
      <c r="CC471" s="41">
        <v>127.7</v>
      </c>
      <c r="CD471" s="41">
        <v>137.19999999999999</v>
      </c>
      <c r="CE471" s="41">
        <v>138.1</v>
      </c>
      <c r="CF471" s="41">
        <v>140.69999999999999</v>
      </c>
      <c r="CG471" s="41">
        <v>140.69999999999999</v>
      </c>
      <c r="CH471" s="41">
        <v>140.69999999999999</v>
      </c>
      <c r="CI471" s="41">
        <v>142.4</v>
      </c>
      <c r="CJ471" s="41">
        <v>146.6</v>
      </c>
      <c r="CK471" s="41">
        <v>146.6</v>
      </c>
      <c r="CL471" s="41">
        <v>146.6</v>
      </c>
    </row>
    <row r="472" spans="1:90" x14ac:dyDescent="0.25">
      <c r="A472" s="38" t="s">
        <v>2541</v>
      </c>
      <c r="B472" s="38" t="s">
        <v>2542</v>
      </c>
      <c r="C472" s="39">
        <v>1.5740000000000001E-2</v>
      </c>
      <c r="D472" s="41">
        <v>103.2</v>
      </c>
      <c r="E472" s="41">
        <v>103.2</v>
      </c>
      <c r="F472" s="41">
        <v>103.2</v>
      </c>
      <c r="G472" s="41">
        <v>103.2</v>
      </c>
      <c r="H472" s="41">
        <v>105.7</v>
      </c>
      <c r="I472" s="41">
        <v>117.9</v>
      </c>
      <c r="J472" s="41">
        <v>121.6</v>
      </c>
      <c r="K472" s="41">
        <v>121.6</v>
      </c>
      <c r="L472" s="41">
        <v>121.6</v>
      </c>
      <c r="M472" s="41">
        <v>121.6</v>
      </c>
      <c r="N472" s="41">
        <v>121.6</v>
      </c>
      <c r="O472" s="41">
        <v>122.6</v>
      </c>
      <c r="P472" s="41">
        <v>122.6</v>
      </c>
      <c r="Q472" s="41">
        <v>122.6</v>
      </c>
      <c r="R472" s="41">
        <v>122.6</v>
      </c>
      <c r="S472" s="41">
        <v>129.6</v>
      </c>
      <c r="T472" s="41">
        <v>130.9</v>
      </c>
      <c r="U472" s="41">
        <v>131.4</v>
      </c>
      <c r="V472" s="41">
        <v>131.9</v>
      </c>
      <c r="W472" s="41">
        <v>131.9</v>
      </c>
      <c r="X472" s="41">
        <v>131.9</v>
      </c>
      <c r="Y472" s="41">
        <v>131.9</v>
      </c>
      <c r="Z472" s="41">
        <v>131.9</v>
      </c>
      <c r="AA472" s="41">
        <v>131.9</v>
      </c>
      <c r="AB472" s="41">
        <v>132.69999999999999</v>
      </c>
      <c r="AC472" s="41">
        <v>132.69999999999999</v>
      </c>
      <c r="AD472" s="41">
        <v>133.9</v>
      </c>
      <c r="AE472" s="41">
        <v>135.80000000000001</v>
      </c>
      <c r="AF472" s="41">
        <v>135.80000000000001</v>
      </c>
      <c r="AG472" s="41">
        <v>135.80000000000001</v>
      </c>
      <c r="AH472" s="41">
        <v>135.80000000000001</v>
      </c>
      <c r="AI472" s="41">
        <v>147.5</v>
      </c>
      <c r="AJ472" s="41">
        <v>147.5</v>
      </c>
      <c r="AK472" s="41">
        <v>147.5</v>
      </c>
      <c r="AL472" s="41">
        <v>147.5</v>
      </c>
      <c r="AM472" s="41">
        <v>151.80000000000001</v>
      </c>
      <c r="AN472" s="41">
        <v>152.19999999999999</v>
      </c>
      <c r="AO472" s="41">
        <v>152.80000000000001</v>
      </c>
      <c r="AP472" s="41">
        <v>152.80000000000001</v>
      </c>
      <c r="AQ472" s="41">
        <v>152.80000000000001</v>
      </c>
      <c r="AR472" s="41">
        <v>152.80000000000001</v>
      </c>
      <c r="AS472" s="41">
        <v>157.9</v>
      </c>
      <c r="AT472" s="41">
        <v>157.9</v>
      </c>
      <c r="AU472" s="41">
        <v>157.9</v>
      </c>
      <c r="AV472" s="41">
        <v>157.9</v>
      </c>
      <c r="AW472" s="41">
        <v>157.9</v>
      </c>
      <c r="AX472" s="41">
        <v>157.9</v>
      </c>
      <c r="AY472" s="41">
        <v>188.5</v>
      </c>
      <c r="AZ472" s="41">
        <v>198.7</v>
      </c>
      <c r="BA472" s="41">
        <v>198.7</v>
      </c>
      <c r="BB472" s="41">
        <v>198.7</v>
      </c>
      <c r="BC472" s="41">
        <v>200.3</v>
      </c>
      <c r="BD472" s="41">
        <v>200.3</v>
      </c>
      <c r="BE472" s="41">
        <v>200.3</v>
      </c>
      <c r="BF472" s="41">
        <v>199.7</v>
      </c>
      <c r="BG472" s="41">
        <v>197.9</v>
      </c>
      <c r="BH472" s="41">
        <v>197.9</v>
      </c>
      <c r="BI472" s="41">
        <v>198.5</v>
      </c>
      <c r="BJ472" s="41">
        <v>199.4</v>
      </c>
      <c r="BK472" s="41">
        <v>199.4</v>
      </c>
      <c r="BL472" s="41">
        <v>199.4</v>
      </c>
      <c r="BM472" s="41">
        <v>207.1</v>
      </c>
      <c r="BN472" s="41">
        <v>230.9</v>
      </c>
      <c r="BO472" s="41">
        <v>239.9</v>
      </c>
      <c r="BP472" s="41">
        <v>243.2</v>
      </c>
      <c r="BQ472" s="41">
        <v>243.2</v>
      </c>
      <c r="BR472" s="41">
        <v>243.2</v>
      </c>
      <c r="BS472" s="41">
        <v>243.2</v>
      </c>
      <c r="BT472" s="41">
        <v>243.2</v>
      </c>
      <c r="BU472" s="41">
        <v>243.2</v>
      </c>
      <c r="BV472" s="41">
        <v>243.2</v>
      </c>
      <c r="BW472" s="41">
        <v>243.2</v>
      </c>
      <c r="BX472" s="41">
        <v>232.3</v>
      </c>
      <c r="BY472" s="41">
        <v>232.3</v>
      </c>
      <c r="BZ472" s="41">
        <v>232.3</v>
      </c>
      <c r="CA472" s="41">
        <v>232.3</v>
      </c>
      <c r="CB472" s="41">
        <v>190.7</v>
      </c>
      <c r="CC472" s="41">
        <v>202.2</v>
      </c>
      <c r="CD472" s="41">
        <v>203.6</v>
      </c>
      <c r="CE472" s="41">
        <v>203.6</v>
      </c>
      <c r="CF472" s="41">
        <v>203.6</v>
      </c>
      <c r="CG472" s="41">
        <v>204</v>
      </c>
      <c r="CH472" s="41">
        <v>204.3</v>
      </c>
      <c r="CI472" s="41">
        <v>204.3</v>
      </c>
      <c r="CJ472" s="41">
        <v>204.8</v>
      </c>
      <c r="CK472" s="41">
        <v>205.4</v>
      </c>
      <c r="CL472" s="41">
        <v>206</v>
      </c>
    </row>
    <row r="473" spans="1:90" x14ac:dyDescent="0.25">
      <c r="A473" s="38" t="s">
        <v>2543</v>
      </c>
      <c r="B473" s="38" t="s">
        <v>2544</v>
      </c>
      <c r="C473" s="39">
        <v>0.10281999999999999</v>
      </c>
      <c r="D473" s="41">
        <v>100.4</v>
      </c>
      <c r="E473" s="41">
        <v>104.9</v>
      </c>
      <c r="F473" s="41">
        <v>106.3</v>
      </c>
      <c r="G473" s="41">
        <v>105.8</v>
      </c>
      <c r="H473" s="41">
        <v>105.8</v>
      </c>
      <c r="I473" s="41">
        <v>105.8</v>
      </c>
      <c r="J473" s="41">
        <v>105.8</v>
      </c>
      <c r="K473" s="41">
        <v>105.8</v>
      </c>
      <c r="L473" s="41">
        <v>105.8</v>
      </c>
      <c r="M473" s="41">
        <v>105.8</v>
      </c>
      <c r="N473" s="41">
        <v>105.8</v>
      </c>
      <c r="O473" s="41">
        <v>105.9</v>
      </c>
      <c r="P473" s="41">
        <v>106.2</v>
      </c>
      <c r="Q473" s="41">
        <v>106.2</v>
      </c>
      <c r="R473" s="41">
        <v>106.2</v>
      </c>
      <c r="S473" s="41">
        <v>107.1</v>
      </c>
      <c r="T473" s="41">
        <v>107.1</v>
      </c>
      <c r="U473" s="41">
        <v>108.8</v>
      </c>
      <c r="V473" s="41">
        <v>110.2</v>
      </c>
      <c r="W473" s="41">
        <v>110.2</v>
      </c>
      <c r="X473" s="41">
        <v>110.2</v>
      </c>
      <c r="Y473" s="41">
        <v>110.2</v>
      </c>
      <c r="Z473" s="41">
        <v>110.2</v>
      </c>
      <c r="AA473" s="41">
        <v>110.2</v>
      </c>
      <c r="AB473" s="41">
        <v>110.2</v>
      </c>
      <c r="AC473" s="41">
        <v>110.2</v>
      </c>
      <c r="AD473" s="41">
        <v>110.2</v>
      </c>
      <c r="AE473" s="41">
        <v>107.3</v>
      </c>
      <c r="AF473" s="41">
        <v>107.3</v>
      </c>
      <c r="AG473" s="41">
        <v>107.3</v>
      </c>
      <c r="AH473" s="41">
        <v>107.3</v>
      </c>
      <c r="AI473" s="41">
        <v>107.3</v>
      </c>
      <c r="AJ473" s="41">
        <v>107.3</v>
      </c>
      <c r="AK473" s="41">
        <v>107.3</v>
      </c>
      <c r="AL473" s="41">
        <v>107.3</v>
      </c>
      <c r="AM473" s="41">
        <v>107.3</v>
      </c>
      <c r="AN473" s="41">
        <v>107.6</v>
      </c>
      <c r="AO473" s="41">
        <v>107.6</v>
      </c>
      <c r="AP473" s="41">
        <v>108.8</v>
      </c>
      <c r="AQ473" s="41">
        <v>109.1</v>
      </c>
      <c r="AR473" s="41">
        <v>109.1</v>
      </c>
      <c r="AS473" s="41">
        <v>109.1</v>
      </c>
      <c r="AT473" s="41">
        <v>109.1</v>
      </c>
      <c r="AU473" s="41">
        <v>109.1</v>
      </c>
      <c r="AV473" s="41">
        <v>109.1</v>
      </c>
      <c r="AW473" s="41">
        <v>109.3</v>
      </c>
      <c r="AX473" s="41">
        <v>110.4</v>
      </c>
      <c r="AY473" s="41">
        <v>110.5</v>
      </c>
      <c r="AZ473" s="41">
        <v>110.5</v>
      </c>
      <c r="BA473" s="41">
        <v>110.6</v>
      </c>
      <c r="BB473" s="41">
        <v>110.6</v>
      </c>
      <c r="BC473" s="41">
        <v>112.5</v>
      </c>
      <c r="BD473" s="41">
        <v>107.1</v>
      </c>
      <c r="BE473" s="41">
        <v>100.8</v>
      </c>
      <c r="BF473" s="41">
        <v>100.3</v>
      </c>
      <c r="BG473" s="41">
        <v>100.2</v>
      </c>
      <c r="BH473" s="41">
        <v>100.5</v>
      </c>
      <c r="BI473" s="41">
        <v>100.5</v>
      </c>
      <c r="BJ473" s="41">
        <v>99.8</v>
      </c>
      <c r="BK473" s="41">
        <v>101.1</v>
      </c>
      <c r="BL473" s="41">
        <v>102.8</v>
      </c>
      <c r="BM473" s="41">
        <v>103.2</v>
      </c>
      <c r="BN473" s="41">
        <v>103.3</v>
      </c>
      <c r="BO473" s="41">
        <v>103.3</v>
      </c>
      <c r="BP473" s="41">
        <v>103</v>
      </c>
      <c r="BQ473" s="41">
        <v>102.9</v>
      </c>
      <c r="BR473" s="41">
        <v>104.3</v>
      </c>
      <c r="BS473" s="41">
        <v>104.3</v>
      </c>
      <c r="BT473" s="41">
        <v>103.8</v>
      </c>
      <c r="BU473" s="41">
        <v>104.4</v>
      </c>
      <c r="BV473" s="41">
        <v>104.3</v>
      </c>
      <c r="BW473" s="41">
        <v>105.3</v>
      </c>
      <c r="BX473" s="41">
        <v>108</v>
      </c>
      <c r="BY473" s="41">
        <v>108.2</v>
      </c>
      <c r="BZ473" s="41">
        <v>108.4</v>
      </c>
      <c r="CA473" s="41">
        <v>108.4</v>
      </c>
      <c r="CB473" s="41">
        <v>108.4</v>
      </c>
      <c r="CC473" s="41">
        <v>107.7</v>
      </c>
      <c r="CD473" s="41">
        <v>110.3</v>
      </c>
      <c r="CE473" s="41">
        <v>111.4</v>
      </c>
      <c r="CF473" s="41">
        <v>112.3</v>
      </c>
      <c r="CG473" s="41">
        <v>113.5</v>
      </c>
      <c r="CH473" s="41">
        <v>113.3</v>
      </c>
      <c r="CI473" s="41">
        <v>114.5</v>
      </c>
      <c r="CJ473" s="41">
        <v>113.9</v>
      </c>
      <c r="CK473" s="41">
        <v>113</v>
      </c>
      <c r="CL473" s="41">
        <v>113.9</v>
      </c>
    </row>
    <row r="474" spans="1:90" x14ac:dyDescent="0.25">
      <c r="A474" s="38" t="s">
        <v>2545</v>
      </c>
      <c r="B474" s="38" t="s">
        <v>2546</v>
      </c>
      <c r="C474" s="39">
        <v>0.56298000000000004</v>
      </c>
      <c r="D474" s="41">
        <v>99.7</v>
      </c>
      <c r="E474" s="41">
        <v>99.8</v>
      </c>
      <c r="F474" s="41">
        <v>100.5</v>
      </c>
      <c r="G474" s="41">
        <v>103.1</v>
      </c>
      <c r="H474" s="41">
        <v>102.7</v>
      </c>
      <c r="I474" s="41">
        <v>102.1</v>
      </c>
      <c r="J474" s="41">
        <v>102.8</v>
      </c>
      <c r="K474" s="41">
        <v>102.6</v>
      </c>
      <c r="L474" s="41">
        <v>102.5</v>
      </c>
      <c r="M474" s="41">
        <v>101.5</v>
      </c>
      <c r="N474" s="41">
        <v>101.6</v>
      </c>
      <c r="O474" s="41">
        <v>101.4</v>
      </c>
      <c r="P474" s="41">
        <v>102</v>
      </c>
      <c r="Q474" s="41">
        <v>102.6</v>
      </c>
      <c r="R474" s="41">
        <v>102.6</v>
      </c>
      <c r="S474" s="41">
        <v>106.7</v>
      </c>
      <c r="T474" s="41">
        <v>108.3</v>
      </c>
      <c r="U474" s="41">
        <v>108.7</v>
      </c>
      <c r="V474" s="41">
        <v>110.1</v>
      </c>
      <c r="W474" s="41">
        <v>111.6</v>
      </c>
      <c r="X474" s="41">
        <v>113.2</v>
      </c>
      <c r="Y474" s="41">
        <v>112.1</v>
      </c>
      <c r="Z474" s="41">
        <v>111.9</v>
      </c>
      <c r="AA474" s="41">
        <v>110.7</v>
      </c>
      <c r="AB474" s="41">
        <v>110.9</v>
      </c>
      <c r="AC474" s="41">
        <v>111</v>
      </c>
      <c r="AD474" s="41">
        <v>112.2</v>
      </c>
      <c r="AE474" s="41">
        <v>114.1</v>
      </c>
      <c r="AF474" s="41">
        <v>114.6</v>
      </c>
      <c r="AG474" s="41">
        <v>114.6</v>
      </c>
      <c r="AH474" s="41">
        <v>114.7</v>
      </c>
      <c r="AI474" s="41">
        <v>115.1</v>
      </c>
      <c r="AJ474" s="41">
        <v>115.2</v>
      </c>
      <c r="AK474" s="41">
        <v>116.6</v>
      </c>
      <c r="AL474" s="41">
        <v>115.5</v>
      </c>
      <c r="AM474" s="41">
        <v>115.5</v>
      </c>
      <c r="AN474" s="41">
        <v>114.5</v>
      </c>
      <c r="AO474" s="41">
        <v>114.8</v>
      </c>
      <c r="AP474" s="41">
        <v>114.4</v>
      </c>
      <c r="AQ474" s="41">
        <v>115</v>
      </c>
      <c r="AR474" s="41">
        <v>116.7</v>
      </c>
      <c r="AS474" s="41">
        <v>118.8</v>
      </c>
      <c r="AT474" s="41">
        <v>119.3</v>
      </c>
      <c r="AU474" s="41">
        <v>121.2</v>
      </c>
      <c r="AV474" s="41">
        <v>118.9</v>
      </c>
      <c r="AW474" s="41">
        <v>117.4</v>
      </c>
      <c r="AX474" s="41">
        <v>114.6</v>
      </c>
      <c r="AY474" s="41">
        <v>113</v>
      </c>
      <c r="AZ474" s="41">
        <v>110.1</v>
      </c>
      <c r="BA474" s="41">
        <v>110.5</v>
      </c>
      <c r="BB474" s="41">
        <v>110.6</v>
      </c>
      <c r="BC474" s="41">
        <v>111</v>
      </c>
      <c r="BD474" s="41">
        <v>112</v>
      </c>
      <c r="BE474" s="41">
        <v>111.9</v>
      </c>
      <c r="BF474" s="41">
        <v>112.7</v>
      </c>
      <c r="BG474" s="41">
        <v>113</v>
      </c>
      <c r="BH474" s="41">
        <v>112.8</v>
      </c>
      <c r="BI474" s="41">
        <v>111.3</v>
      </c>
      <c r="BJ474" s="41">
        <v>110.3</v>
      </c>
      <c r="BK474" s="41">
        <v>111.5</v>
      </c>
      <c r="BL474" s="41">
        <v>111.5</v>
      </c>
      <c r="BM474" s="41">
        <v>111.9</v>
      </c>
      <c r="BN474" s="41">
        <v>112.4</v>
      </c>
      <c r="BO474" s="41">
        <v>114.6</v>
      </c>
      <c r="BP474" s="41">
        <v>114.9</v>
      </c>
      <c r="BQ474" s="41">
        <v>115.1</v>
      </c>
      <c r="BR474" s="41">
        <v>115.2</v>
      </c>
      <c r="BS474" s="41">
        <v>115</v>
      </c>
      <c r="BT474" s="41">
        <v>115.7</v>
      </c>
      <c r="BU474" s="41">
        <v>117.7</v>
      </c>
      <c r="BV474" s="41">
        <v>116.4</v>
      </c>
      <c r="BW474" s="41">
        <v>116.6</v>
      </c>
      <c r="BX474" s="41">
        <v>118.1</v>
      </c>
      <c r="BY474" s="41">
        <v>117.8</v>
      </c>
      <c r="BZ474" s="41">
        <v>119</v>
      </c>
      <c r="CA474" s="41">
        <v>119.3</v>
      </c>
      <c r="CB474" s="41">
        <v>120</v>
      </c>
      <c r="CC474" s="41">
        <v>120.3</v>
      </c>
      <c r="CD474" s="41">
        <v>121.5</v>
      </c>
      <c r="CE474" s="41">
        <v>124</v>
      </c>
      <c r="CF474" s="41">
        <v>121.6</v>
      </c>
      <c r="CG474" s="41">
        <v>122.8</v>
      </c>
      <c r="CH474" s="41">
        <v>123.8</v>
      </c>
      <c r="CI474" s="41">
        <v>124</v>
      </c>
      <c r="CJ474" s="41">
        <v>124.1</v>
      </c>
      <c r="CK474" s="41">
        <v>123.8</v>
      </c>
      <c r="CL474" s="41">
        <v>124.4</v>
      </c>
    </row>
    <row r="475" spans="1:90" x14ac:dyDescent="0.25">
      <c r="A475" s="38" t="s">
        <v>2547</v>
      </c>
      <c r="B475" s="38" t="s">
        <v>2548</v>
      </c>
      <c r="C475" s="39">
        <v>0.43397000000000002</v>
      </c>
      <c r="D475" s="41">
        <v>99.3</v>
      </c>
      <c r="E475" s="41">
        <v>99.8</v>
      </c>
      <c r="F475" s="41">
        <v>100.5</v>
      </c>
      <c r="G475" s="41">
        <v>103.1</v>
      </c>
      <c r="H475" s="41">
        <v>102.2</v>
      </c>
      <c r="I475" s="41">
        <v>101.6</v>
      </c>
      <c r="J475" s="41">
        <v>102.6</v>
      </c>
      <c r="K475" s="41">
        <v>102.5</v>
      </c>
      <c r="L475" s="41">
        <v>102.3</v>
      </c>
      <c r="M475" s="41">
        <v>101.3</v>
      </c>
      <c r="N475" s="41">
        <v>101.2</v>
      </c>
      <c r="O475" s="41">
        <v>100.9</v>
      </c>
      <c r="P475" s="41">
        <v>101.5</v>
      </c>
      <c r="Q475" s="41">
        <v>102.5</v>
      </c>
      <c r="R475" s="41">
        <v>102.6</v>
      </c>
      <c r="S475" s="41">
        <v>107.2</v>
      </c>
      <c r="T475" s="41">
        <v>109.1</v>
      </c>
      <c r="U475" s="41">
        <v>109.8</v>
      </c>
      <c r="V475" s="41">
        <v>111.5</v>
      </c>
      <c r="W475" s="41">
        <v>113.4</v>
      </c>
      <c r="X475" s="41">
        <v>115.4</v>
      </c>
      <c r="Y475" s="41">
        <v>113.7</v>
      </c>
      <c r="Z475" s="41">
        <v>113.3</v>
      </c>
      <c r="AA475" s="41">
        <v>111.8</v>
      </c>
      <c r="AB475" s="41">
        <v>111.8</v>
      </c>
      <c r="AC475" s="41">
        <v>112</v>
      </c>
      <c r="AD475" s="41">
        <v>113.3</v>
      </c>
      <c r="AE475" s="41">
        <v>116</v>
      </c>
      <c r="AF475" s="41">
        <v>116.5</v>
      </c>
      <c r="AG475" s="41">
        <v>116.6</v>
      </c>
      <c r="AH475" s="41">
        <v>116.3</v>
      </c>
      <c r="AI475" s="41">
        <v>117.1</v>
      </c>
      <c r="AJ475" s="41">
        <v>117.5</v>
      </c>
      <c r="AK475" s="41">
        <v>119.1</v>
      </c>
      <c r="AL475" s="41">
        <v>116.9</v>
      </c>
      <c r="AM475" s="41">
        <v>116.8</v>
      </c>
      <c r="AN475" s="41">
        <v>114.8</v>
      </c>
      <c r="AO475" s="41">
        <v>115.2</v>
      </c>
      <c r="AP475" s="41">
        <v>114.8</v>
      </c>
      <c r="AQ475" s="41">
        <v>115.6</v>
      </c>
      <c r="AR475" s="41">
        <v>118</v>
      </c>
      <c r="AS475" s="41">
        <v>120.4</v>
      </c>
      <c r="AT475" s="41">
        <v>120.7</v>
      </c>
      <c r="AU475" s="41">
        <v>122.8</v>
      </c>
      <c r="AV475" s="41">
        <v>119.7</v>
      </c>
      <c r="AW475" s="41">
        <v>117.9</v>
      </c>
      <c r="AX475" s="41">
        <v>114.2</v>
      </c>
      <c r="AY475" s="41">
        <v>112.1</v>
      </c>
      <c r="AZ475" s="41">
        <v>107.5</v>
      </c>
      <c r="BA475" s="41">
        <v>107.9</v>
      </c>
      <c r="BB475" s="41">
        <v>108</v>
      </c>
      <c r="BC475" s="41">
        <v>109</v>
      </c>
      <c r="BD475" s="41">
        <v>110</v>
      </c>
      <c r="BE475" s="41">
        <v>110.1</v>
      </c>
      <c r="BF475" s="41">
        <v>111</v>
      </c>
      <c r="BG475" s="41">
        <v>112.5</v>
      </c>
      <c r="BH475" s="41">
        <v>112.3</v>
      </c>
      <c r="BI475" s="41">
        <v>110.9</v>
      </c>
      <c r="BJ475" s="41">
        <v>109.6</v>
      </c>
      <c r="BK475" s="41">
        <v>111.3</v>
      </c>
      <c r="BL475" s="41">
        <v>111.3</v>
      </c>
      <c r="BM475" s="41">
        <v>111.7</v>
      </c>
      <c r="BN475" s="41">
        <v>112.4</v>
      </c>
      <c r="BO475" s="41">
        <v>113.8</v>
      </c>
      <c r="BP475" s="41">
        <v>114.4</v>
      </c>
      <c r="BQ475" s="41">
        <v>114.3</v>
      </c>
      <c r="BR475" s="41">
        <v>113.9</v>
      </c>
      <c r="BS475" s="41">
        <v>114.4</v>
      </c>
      <c r="BT475" s="41">
        <v>115.1</v>
      </c>
      <c r="BU475" s="41">
        <v>117.9</v>
      </c>
      <c r="BV475" s="41">
        <v>116.2</v>
      </c>
      <c r="BW475" s="41">
        <v>116.1</v>
      </c>
      <c r="BX475" s="41">
        <v>117.7</v>
      </c>
      <c r="BY475" s="41">
        <v>117.2</v>
      </c>
      <c r="BZ475" s="41">
        <v>119</v>
      </c>
      <c r="CA475" s="41">
        <v>118.5</v>
      </c>
      <c r="CB475" s="41">
        <v>119.1</v>
      </c>
      <c r="CC475" s="41">
        <v>119.7</v>
      </c>
      <c r="CD475" s="41">
        <v>120.7</v>
      </c>
      <c r="CE475" s="41">
        <v>123.6</v>
      </c>
      <c r="CF475" s="41">
        <v>120.7</v>
      </c>
      <c r="CG475" s="41">
        <v>121.6</v>
      </c>
      <c r="CH475" s="41">
        <v>122.5</v>
      </c>
      <c r="CI475" s="41">
        <v>123</v>
      </c>
      <c r="CJ475" s="41">
        <v>123.2</v>
      </c>
      <c r="CK475" s="41">
        <v>122.7</v>
      </c>
      <c r="CL475" s="41">
        <v>123.2</v>
      </c>
    </row>
    <row r="476" spans="1:90" x14ac:dyDescent="0.25">
      <c r="A476" s="38" t="s">
        <v>2549</v>
      </c>
      <c r="B476" s="38" t="s">
        <v>2550</v>
      </c>
      <c r="C476" s="39">
        <v>0.12901000000000001</v>
      </c>
      <c r="D476" s="41">
        <v>100.9</v>
      </c>
      <c r="E476" s="41">
        <v>100.2</v>
      </c>
      <c r="F476" s="41">
        <v>100.7</v>
      </c>
      <c r="G476" s="41">
        <v>103.1</v>
      </c>
      <c r="H476" s="41">
        <v>104.5</v>
      </c>
      <c r="I476" s="41">
        <v>103.5</v>
      </c>
      <c r="J476" s="41">
        <v>103.5</v>
      </c>
      <c r="K476" s="41">
        <v>103.1</v>
      </c>
      <c r="L476" s="41">
        <v>103</v>
      </c>
      <c r="M476" s="41">
        <v>102</v>
      </c>
      <c r="N476" s="41">
        <v>103</v>
      </c>
      <c r="O476" s="41">
        <v>102.8</v>
      </c>
      <c r="P476" s="41">
        <v>103.7</v>
      </c>
      <c r="Q476" s="41">
        <v>103.2</v>
      </c>
      <c r="R476" s="41">
        <v>102.8</v>
      </c>
      <c r="S476" s="41">
        <v>105.2</v>
      </c>
      <c r="T476" s="41">
        <v>105.5</v>
      </c>
      <c r="U476" s="41">
        <v>105.1</v>
      </c>
      <c r="V476" s="41">
        <v>105.5</v>
      </c>
      <c r="W476" s="41">
        <v>105.8</v>
      </c>
      <c r="X476" s="41">
        <v>106</v>
      </c>
      <c r="Y476" s="41">
        <v>106.5</v>
      </c>
      <c r="Z476" s="41">
        <v>107</v>
      </c>
      <c r="AA476" s="41">
        <v>107</v>
      </c>
      <c r="AB476" s="41">
        <v>107.8</v>
      </c>
      <c r="AC476" s="41">
        <v>107.4</v>
      </c>
      <c r="AD476" s="41">
        <v>108.1</v>
      </c>
      <c r="AE476" s="41">
        <v>107.5</v>
      </c>
      <c r="AF476" s="41">
        <v>108.1</v>
      </c>
      <c r="AG476" s="41">
        <v>108</v>
      </c>
      <c r="AH476" s="41">
        <v>109.3</v>
      </c>
      <c r="AI476" s="41">
        <v>108.2</v>
      </c>
      <c r="AJ476" s="41">
        <v>107.5</v>
      </c>
      <c r="AK476" s="41">
        <v>108</v>
      </c>
      <c r="AL476" s="41">
        <v>110.6</v>
      </c>
      <c r="AM476" s="41">
        <v>111.2</v>
      </c>
      <c r="AN476" s="41">
        <v>113.3</v>
      </c>
      <c r="AO476" s="41">
        <v>113.4</v>
      </c>
      <c r="AP476" s="41">
        <v>113.2</v>
      </c>
      <c r="AQ476" s="41">
        <v>113</v>
      </c>
      <c r="AR476" s="41">
        <v>112.5</v>
      </c>
      <c r="AS476" s="41">
        <v>113.5</v>
      </c>
      <c r="AT476" s="41">
        <v>114.6</v>
      </c>
      <c r="AU476" s="41">
        <v>116</v>
      </c>
      <c r="AV476" s="41">
        <v>116</v>
      </c>
      <c r="AW476" s="41">
        <v>115.6</v>
      </c>
      <c r="AX476" s="41">
        <v>116.1</v>
      </c>
      <c r="AY476" s="41">
        <v>115.8</v>
      </c>
      <c r="AZ476" s="41">
        <v>119</v>
      </c>
      <c r="BA476" s="41">
        <v>119.2</v>
      </c>
      <c r="BB476" s="41">
        <v>119.3</v>
      </c>
      <c r="BC476" s="41">
        <v>118</v>
      </c>
      <c r="BD476" s="41">
        <v>118.8</v>
      </c>
      <c r="BE476" s="41">
        <v>118.2</v>
      </c>
      <c r="BF476" s="41">
        <v>118.4</v>
      </c>
      <c r="BG476" s="41">
        <v>115</v>
      </c>
      <c r="BH476" s="41">
        <v>114.5</v>
      </c>
      <c r="BI476" s="41">
        <v>112.6</v>
      </c>
      <c r="BJ476" s="41">
        <v>112.7</v>
      </c>
      <c r="BK476" s="41">
        <v>111.9</v>
      </c>
      <c r="BL476" s="41">
        <v>112.4</v>
      </c>
      <c r="BM476" s="41">
        <v>112.8</v>
      </c>
      <c r="BN476" s="41">
        <v>112.4</v>
      </c>
      <c r="BO476" s="41">
        <v>117.6</v>
      </c>
      <c r="BP476" s="41">
        <v>116.6</v>
      </c>
      <c r="BQ476" s="41">
        <v>117.5</v>
      </c>
      <c r="BR476" s="41">
        <v>119.7</v>
      </c>
      <c r="BS476" s="41">
        <v>116.9</v>
      </c>
      <c r="BT476" s="41">
        <v>117.6</v>
      </c>
      <c r="BU476" s="41">
        <v>117</v>
      </c>
      <c r="BV476" s="41">
        <v>117.3</v>
      </c>
      <c r="BW476" s="41">
        <v>118.2</v>
      </c>
      <c r="BX476" s="41">
        <v>119.5</v>
      </c>
      <c r="BY476" s="41">
        <v>120</v>
      </c>
      <c r="BZ476" s="41">
        <v>118.9</v>
      </c>
      <c r="CA476" s="41">
        <v>121.9</v>
      </c>
      <c r="CB476" s="41">
        <v>123.3</v>
      </c>
      <c r="CC476" s="41">
        <v>122.6</v>
      </c>
      <c r="CD476" s="41">
        <v>124.3</v>
      </c>
      <c r="CE476" s="41">
        <v>125</v>
      </c>
      <c r="CF476" s="41">
        <v>124.7</v>
      </c>
      <c r="CG476" s="41">
        <v>126.6</v>
      </c>
      <c r="CH476" s="41">
        <v>127.8</v>
      </c>
      <c r="CI476" s="41">
        <v>127.3</v>
      </c>
      <c r="CJ476" s="41">
        <v>127.2</v>
      </c>
      <c r="CK476" s="41">
        <v>127.6</v>
      </c>
      <c r="CL476" s="41">
        <v>128.6</v>
      </c>
    </row>
    <row r="477" spans="1:90" x14ac:dyDescent="0.25">
      <c r="A477" s="38" t="s">
        <v>2551</v>
      </c>
      <c r="B477" s="38" t="s">
        <v>2552</v>
      </c>
      <c r="C477" s="39">
        <v>0.45610000000000001</v>
      </c>
      <c r="D477" s="41">
        <v>100</v>
      </c>
      <c r="E477" s="41">
        <v>100.9</v>
      </c>
      <c r="F477" s="41">
        <v>100.8</v>
      </c>
      <c r="G477" s="41">
        <v>100.4</v>
      </c>
      <c r="H477" s="41">
        <v>100.8</v>
      </c>
      <c r="I477" s="41">
        <v>101.1</v>
      </c>
      <c r="J477" s="41">
        <v>101</v>
      </c>
      <c r="K477" s="41">
        <v>100.6</v>
      </c>
      <c r="L477" s="41">
        <v>100.9</v>
      </c>
      <c r="M477" s="41">
        <v>101.4</v>
      </c>
      <c r="N477" s="41">
        <v>101.4</v>
      </c>
      <c r="O477" s="41">
        <v>101.6</v>
      </c>
      <c r="P477" s="41">
        <v>102</v>
      </c>
      <c r="Q477" s="41">
        <v>102.1</v>
      </c>
      <c r="R477" s="41">
        <v>101.9</v>
      </c>
      <c r="S477" s="41">
        <v>102</v>
      </c>
      <c r="T477" s="41">
        <v>101.9</v>
      </c>
      <c r="U477" s="41">
        <v>101.9</v>
      </c>
      <c r="V477" s="41">
        <v>102.2</v>
      </c>
      <c r="W477" s="41">
        <v>102.3</v>
      </c>
      <c r="X477" s="41">
        <v>102.3</v>
      </c>
      <c r="Y477" s="41">
        <v>102.6</v>
      </c>
      <c r="Z477" s="41">
        <v>102.7</v>
      </c>
      <c r="AA477" s="41">
        <v>102.7</v>
      </c>
      <c r="AB477" s="41">
        <v>103.2</v>
      </c>
      <c r="AC477" s="41">
        <v>103.4</v>
      </c>
      <c r="AD477" s="41">
        <v>103.5</v>
      </c>
      <c r="AE477" s="41">
        <v>103.9</v>
      </c>
      <c r="AF477" s="41">
        <v>104.8</v>
      </c>
      <c r="AG477" s="41">
        <v>105.8</v>
      </c>
      <c r="AH477" s="41">
        <v>107</v>
      </c>
      <c r="AI477" s="41">
        <v>107.2</v>
      </c>
      <c r="AJ477" s="41">
        <v>108.4</v>
      </c>
      <c r="AK477" s="41">
        <v>109.9</v>
      </c>
      <c r="AL477" s="41">
        <v>110.1</v>
      </c>
      <c r="AM477" s="41">
        <v>110.3</v>
      </c>
      <c r="AN477" s="41">
        <v>110.4</v>
      </c>
      <c r="AO477" s="41">
        <v>110.2</v>
      </c>
      <c r="AP477" s="41">
        <v>109.3</v>
      </c>
      <c r="AQ477" s="41">
        <v>111</v>
      </c>
      <c r="AR477" s="41">
        <v>110.9</v>
      </c>
      <c r="AS477" s="41">
        <v>111.1</v>
      </c>
      <c r="AT477" s="41">
        <v>111.2</v>
      </c>
      <c r="AU477" s="41">
        <v>111.2</v>
      </c>
      <c r="AV477" s="41">
        <v>112.1</v>
      </c>
      <c r="AW477" s="41">
        <v>111.7</v>
      </c>
      <c r="AX477" s="41">
        <v>111.7</v>
      </c>
      <c r="AY477" s="41">
        <v>111.1</v>
      </c>
      <c r="AZ477" s="41">
        <v>111.3</v>
      </c>
      <c r="BA477" s="41">
        <v>111.4</v>
      </c>
      <c r="BB477" s="41">
        <v>112.2</v>
      </c>
      <c r="BC477" s="41">
        <v>112.5</v>
      </c>
      <c r="BD477" s="41">
        <v>112.5</v>
      </c>
      <c r="BE477" s="41">
        <v>112.3</v>
      </c>
      <c r="BF477" s="41">
        <v>112.3</v>
      </c>
      <c r="BG477" s="41">
        <v>112.3</v>
      </c>
      <c r="BH477" s="41">
        <v>112.2</v>
      </c>
      <c r="BI477" s="41">
        <v>112.3</v>
      </c>
      <c r="BJ477" s="41">
        <v>112.8</v>
      </c>
      <c r="BK477" s="41">
        <v>113.7</v>
      </c>
      <c r="BL477" s="41">
        <v>113.8</v>
      </c>
      <c r="BM477" s="41">
        <v>112.9</v>
      </c>
      <c r="BN477" s="41">
        <v>113</v>
      </c>
      <c r="BO477" s="41">
        <v>114.3</v>
      </c>
      <c r="BP477" s="41">
        <v>114.6</v>
      </c>
      <c r="BQ477" s="41">
        <v>114.6</v>
      </c>
      <c r="BR477" s="41">
        <v>114.8</v>
      </c>
      <c r="BS477" s="41">
        <v>114.8</v>
      </c>
      <c r="BT477" s="41">
        <v>114.8</v>
      </c>
      <c r="BU477" s="41">
        <v>114.8</v>
      </c>
      <c r="BV477" s="41">
        <v>114.8</v>
      </c>
      <c r="BW477" s="41">
        <v>116.8</v>
      </c>
      <c r="BX477" s="41">
        <v>116.7</v>
      </c>
      <c r="BY477" s="41">
        <v>117</v>
      </c>
      <c r="BZ477" s="41">
        <v>116.8</v>
      </c>
      <c r="CA477" s="41">
        <v>117.9</v>
      </c>
      <c r="CB477" s="41">
        <v>117.8</v>
      </c>
      <c r="CC477" s="41">
        <v>118.1</v>
      </c>
      <c r="CD477" s="41">
        <v>118.2</v>
      </c>
      <c r="CE477" s="41">
        <v>118.8</v>
      </c>
      <c r="CF477" s="41">
        <v>119.3</v>
      </c>
      <c r="CG477" s="41">
        <v>119.7</v>
      </c>
      <c r="CH477" s="41">
        <v>120.8</v>
      </c>
      <c r="CI477" s="41">
        <v>121.1</v>
      </c>
      <c r="CJ477" s="41">
        <v>121.3</v>
      </c>
      <c r="CK477" s="41">
        <v>121.3</v>
      </c>
      <c r="CL477" s="41">
        <v>121.4</v>
      </c>
    </row>
    <row r="478" spans="1:90" x14ac:dyDescent="0.25">
      <c r="A478" s="38" t="s">
        <v>2553</v>
      </c>
      <c r="B478" s="38" t="s">
        <v>2554</v>
      </c>
      <c r="C478" s="39">
        <v>0.20605000000000001</v>
      </c>
      <c r="D478" s="41">
        <v>99.9</v>
      </c>
      <c r="E478" s="41">
        <v>100.7</v>
      </c>
      <c r="F478" s="41">
        <v>100.5</v>
      </c>
      <c r="G478" s="41">
        <v>100.2</v>
      </c>
      <c r="H478" s="41">
        <v>100.4</v>
      </c>
      <c r="I478" s="41">
        <v>101.1</v>
      </c>
      <c r="J478" s="41">
        <v>100.6</v>
      </c>
      <c r="K478" s="41">
        <v>99.6</v>
      </c>
      <c r="L478" s="41">
        <v>99.4</v>
      </c>
      <c r="M478" s="41">
        <v>99.9</v>
      </c>
      <c r="N478" s="41">
        <v>99.9</v>
      </c>
      <c r="O478" s="41">
        <v>100.1</v>
      </c>
      <c r="P478" s="41">
        <v>100.1</v>
      </c>
      <c r="Q478" s="41">
        <v>100</v>
      </c>
      <c r="R478" s="41">
        <v>100</v>
      </c>
      <c r="S478" s="41">
        <v>99.8</v>
      </c>
      <c r="T478" s="41">
        <v>99.1</v>
      </c>
      <c r="U478" s="41">
        <v>99.1</v>
      </c>
      <c r="V478" s="41">
        <v>99.6</v>
      </c>
      <c r="W478" s="41">
        <v>99.8</v>
      </c>
      <c r="X478" s="41">
        <v>99.7</v>
      </c>
      <c r="Y478" s="41">
        <v>100</v>
      </c>
      <c r="Z478" s="41">
        <v>100.3</v>
      </c>
      <c r="AA478" s="41">
        <v>100.3</v>
      </c>
      <c r="AB478" s="41">
        <v>100.6</v>
      </c>
      <c r="AC478" s="41">
        <v>100.6</v>
      </c>
      <c r="AD478" s="41">
        <v>100.7</v>
      </c>
      <c r="AE478" s="41">
        <v>101.2</v>
      </c>
      <c r="AF478" s="41">
        <v>102.5</v>
      </c>
      <c r="AG478" s="41">
        <v>104.8</v>
      </c>
      <c r="AH478" s="41">
        <v>107</v>
      </c>
      <c r="AI478" s="41">
        <v>107.4</v>
      </c>
      <c r="AJ478" s="41">
        <v>110.1</v>
      </c>
      <c r="AK478" s="41">
        <v>113.4</v>
      </c>
      <c r="AL478" s="41">
        <v>113.8</v>
      </c>
      <c r="AM478" s="41">
        <v>113.8</v>
      </c>
      <c r="AN478" s="41">
        <v>113.7</v>
      </c>
      <c r="AO478" s="41">
        <v>113.1</v>
      </c>
      <c r="AP478" s="41">
        <v>111.6</v>
      </c>
      <c r="AQ478" s="41">
        <v>114.2</v>
      </c>
      <c r="AR478" s="41">
        <v>113.5</v>
      </c>
      <c r="AS478" s="41">
        <v>113.8</v>
      </c>
      <c r="AT478" s="41">
        <v>113.9</v>
      </c>
      <c r="AU478" s="41">
        <v>112.1</v>
      </c>
      <c r="AV478" s="41">
        <v>113.3</v>
      </c>
      <c r="AW478" s="41">
        <v>112.3</v>
      </c>
      <c r="AX478" s="41">
        <v>112.3</v>
      </c>
      <c r="AY478" s="41">
        <v>111</v>
      </c>
      <c r="AZ478" s="41">
        <v>110.7</v>
      </c>
      <c r="BA478" s="41">
        <v>110.7</v>
      </c>
      <c r="BB478" s="41">
        <v>112.1</v>
      </c>
      <c r="BC478" s="41">
        <v>111.5</v>
      </c>
      <c r="BD478" s="41">
        <v>111.6</v>
      </c>
      <c r="BE478" s="41">
        <v>111.3</v>
      </c>
      <c r="BF478" s="41">
        <v>111.3</v>
      </c>
      <c r="BG478" s="41">
        <v>110.8</v>
      </c>
      <c r="BH478" s="41">
        <v>110.2</v>
      </c>
      <c r="BI478" s="41">
        <v>110.3</v>
      </c>
      <c r="BJ478" s="41">
        <v>110.3</v>
      </c>
      <c r="BK478" s="41">
        <v>109.5</v>
      </c>
      <c r="BL478" s="41">
        <v>109.1</v>
      </c>
      <c r="BM478" s="41">
        <v>110.3</v>
      </c>
      <c r="BN478" s="41">
        <v>110.4</v>
      </c>
      <c r="BO478" s="41">
        <v>110.3</v>
      </c>
      <c r="BP478" s="41">
        <v>110.8</v>
      </c>
      <c r="BQ478" s="41">
        <v>110.8</v>
      </c>
      <c r="BR478" s="41">
        <v>111.1</v>
      </c>
      <c r="BS478" s="41">
        <v>110.8</v>
      </c>
      <c r="BT478" s="41">
        <v>110.8</v>
      </c>
      <c r="BU478" s="41">
        <v>110.8</v>
      </c>
      <c r="BV478" s="41">
        <v>110.8</v>
      </c>
      <c r="BW478" s="41">
        <v>115</v>
      </c>
      <c r="BX478" s="41">
        <v>115.3</v>
      </c>
      <c r="BY478" s="41">
        <v>115.6</v>
      </c>
      <c r="BZ478" s="41">
        <v>114.6</v>
      </c>
      <c r="CA478" s="41">
        <v>115.4</v>
      </c>
      <c r="CB478" s="41">
        <v>114.4</v>
      </c>
      <c r="CC478" s="41">
        <v>114.6</v>
      </c>
      <c r="CD478" s="41">
        <v>114.6</v>
      </c>
      <c r="CE478" s="41">
        <v>115.3</v>
      </c>
      <c r="CF478" s="41">
        <v>115.8</v>
      </c>
      <c r="CG478" s="41">
        <v>116.7</v>
      </c>
      <c r="CH478" s="41">
        <v>119</v>
      </c>
      <c r="CI478" s="41">
        <v>119.8</v>
      </c>
      <c r="CJ478" s="41">
        <v>120</v>
      </c>
      <c r="CK478" s="41">
        <v>120</v>
      </c>
      <c r="CL478" s="41">
        <v>120.2</v>
      </c>
    </row>
    <row r="479" spans="1:90" x14ac:dyDescent="0.25">
      <c r="A479" s="38" t="s">
        <v>2555</v>
      </c>
      <c r="B479" s="38" t="s">
        <v>2556</v>
      </c>
      <c r="C479" s="39">
        <v>9.5700000000000004E-3</v>
      </c>
      <c r="D479" s="41">
        <v>101.9</v>
      </c>
      <c r="E479" s="41">
        <v>104.3</v>
      </c>
      <c r="F479" s="41">
        <v>103.8</v>
      </c>
      <c r="G479" s="41">
        <v>105.3</v>
      </c>
      <c r="H479" s="41">
        <v>104</v>
      </c>
      <c r="I479" s="41">
        <v>98.2</v>
      </c>
      <c r="J479" s="41">
        <v>97.5</v>
      </c>
      <c r="K479" s="41">
        <v>97.2</v>
      </c>
      <c r="L479" s="41">
        <v>97.7</v>
      </c>
      <c r="M479" s="41">
        <v>98.2</v>
      </c>
      <c r="N479" s="41">
        <v>98</v>
      </c>
      <c r="O479" s="41">
        <v>96.6</v>
      </c>
      <c r="P479" s="41">
        <v>97.9</v>
      </c>
      <c r="Q479" s="41">
        <v>98.2</v>
      </c>
      <c r="R479" s="41">
        <v>98.8</v>
      </c>
      <c r="S479" s="41">
        <v>99</v>
      </c>
      <c r="T479" s="41">
        <v>98.4</v>
      </c>
      <c r="U479" s="41">
        <v>97.7</v>
      </c>
      <c r="V479" s="41">
        <v>97.6</v>
      </c>
      <c r="W479" s="41">
        <v>98.1</v>
      </c>
      <c r="X479" s="41">
        <v>97.6</v>
      </c>
      <c r="Y479" s="41">
        <v>98.4</v>
      </c>
      <c r="Z479" s="41">
        <v>98.5</v>
      </c>
      <c r="AA479" s="41">
        <v>98.7</v>
      </c>
      <c r="AB479" s="41">
        <v>100.5</v>
      </c>
      <c r="AC479" s="41">
        <v>98.8</v>
      </c>
      <c r="AD479" s="41">
        <v>99.9</v>
      </c>
      <c r="AE479" s="41">
        <v>99.4</v>
      </c>
      <c r="AF479" s="41">
        <v>100.6</v>
      </c>
      <c r="AG479" s="41">
        <v>101.2</v>
      </c>
      <c r="AH479" s="41">
        <v>102.5</v>
      </c>
      <c r="AI479" s="41">
        <v>103.7</v>
      </c>
      <c r="AJ479" s="41">
        <v>104.3</v>
      </c>
      <c r="AK479" s="41">
        <v>103</v>
      </c>
      <c r="AL479" s="41">
        <v>104.1</v>
      </c>
      <c r="AM479" s="41">
        <v>103.7</v>
      </c>
      <c r="AN479" s="41">
        <v>104.8</v>
      </c>
      <c r="AO479" s="41">
        <v>105.3</v>
      </c>
      <c r="AP479" s="41">
        <v>104.8</v>
      </c>
      <c r="AQ479" s="41">
        <v>103.5</v>
      </c>
      <c r="AR479" s="41">
        <v>103.5</v>
      </c>
      <c r="AS479" s="41">
        <v>103.5</v>
      </c>
      <c r="AT479" s="41">
        <v>103.7</v>
      </c>
      <c r="AU479" s="41">
        <v>107.5</v>
      </c>
      <c r="AV479" s="41">
        <v>107.3</v>
      </c>
      <c r="AW479" s="41">
        <v>109.3</v>
      </c>
      <c r="AX479" s="41">
        <v>110</v>
      </c>
      <c r="AY479" s="41">
        <v>108.9</v>
      </c>
      <c r="AZ479" s="41">
        <v>105.9</v>
      </c>
      <c r="BA479" s="41">
        <v>104.7</v>
      </c>
      <c r="BB479" s="41">
        <v>106.9</v>
      </c>
      <c r="BC479" s="41">
        <v>108.5</v>
      </c>
      <c r="BD479" s="41">
        <v>105.1</v>
      </c>
      <c r="BE479" s="41">
        <v>109.1</v>
      </c>
      <c r="BF479" s="41">
        <v>108.1</v>
      </c>
      <c r="BG479" s="41">
        <v>107.1</v>
      </c>
      <c r="BH479" s="41">
        <v>108.5</v>
      </c>
      <c r="BI479" s="41">
        <v>106.6</v>
      </c>
      <c r="BJ479" s="41">
        <v>106.5</v>
      </c>
      <c r="BK479" s="41">
        <v>105.9</v>
      </c>
      <c r="BL479" s="41">
        <v>111.3</v>
      </c>
      <c r="BM479" s="41">
        <v>111.3</v>
      </c>
      <c r="BN479" s="41">
        <v>112.7</v>
      </c>
      <c r="BO479" s="41">
        <v>115.7</v>
      </c>
      <c r="BP479" s="41">
        <v>115.5</v>
      </c>
      <c r="BQ479" s="41">
        <v>115.5</v>
      </c>
      <c r="BR479" s="41">
        <v>115.5</v>
      </c>
      <c r="BS479" s="41">
        <v>122.8</v>
      </c>
      <c r="BT479" s="41">
        <v>122.8</v>
      </c>
      <c r="BU479" s="41">
        <v>122.8</v>
      </c>
      <c r="BV479" s="41">
        <v>122.8</v>
      </c>
      <c r="BW479" s="41">
        <v>122.8</v>
      </c>
      <c r="BX479" s="41">
        <v>123.7</v>
      </c>
      <c r="BY479" s="41">
        <v>123.7</v>
      </c>
      <c r="BZ479" s="41">
        <v>123.7</v>
      </c>
      <c r="CA479" s="41">
        <v>124.1</v>
      </c>
      <c r="CB479" s="41">
        <v>128.4</v>
      </c>
      <c r="CC479" s="41">
        <v>128.4</v>
      </c>
      <c r="CD479" s="41">
        <v>128.4</v>
      </c>
      <c r="CE479" s="41">
        <v>128.4</v>
      </c>
      <c r="CF479" s="41">
        <v>128.4</v>
      </c>
      <c r="CG479" s="41">
        <v>128.4</v>
      </c>
      <c r="CH479" s="41">
        <v>128.5</v>
      </c>
      <c r="CI479" s="41">
        <v>128.5</v>
      </c>
      <c r="CJ479" s="41">
        <v>128.5</v>
      </c>
      <c r="CK479" s="41">
        <v>128.6</v>
      </c>
      <c r="CL479" s="41">
        <v>128.6</v>
      </c>
    </row>
    <row r="480" spans="1:90" x14ac:dyDescent="0.25">
      <c r="A480" s="38" t="s">
        <v>2557</v>
      </c>
      <c r="B480" s="38" t="s">
        <v>2558</v>
      </c>
      <c r="C480" s="39">
        <v>4.5969999999999997E-2</v>
      </c>
      <c r="D480" s="41">
        <v>101.3</v>
      </c>
      <c r="E480" s="41">
        <v>100.7</v>
      </c>
      <c r="F480" s="41">
        <v>102.5</v>
      </c>
      <c r="G480" s="41">
        <v>102.3</v>
      </c>
      <c r="H480" s="41">
        <v>102.3</v>
      </c>
      <c r="I480" s="41">
        <v>102.6</v>
      </c>
      <c r="J480" s="41">
        <v>102.6</v>
      </c>
      <c r="K480" s="41">
        <v>102.2</v>
      </c>
      <c r="L480" s="41">
        <v>102.7</v>
      </c>
      <c r="M480" s="41">
        <v>104.2</v>
      </c>
      <c r="N480" s="41">
        <v>104</v>
      </c>
      <c r="O480" s="41">
        <v>104</v>
      </c>
      <c r="P480" s="41">
        <v>105.3</v>
      </c>
      <c r="Q480" s="41">
        <v>105.3</v>
      </c>
      <c r="R480" s="41">
        <v>106.4</v>
      </c>
      <c r="S480" s="41">
        <v>106.8</v>
      </c>
      <c r="T480" s="41">
        <v>106.6</v>
      </c>
      <c r="U480" s="41">
        <v>106.6</v>
      </c>
      <c r="V480" s="41">
        <v>106.6</v>
      </c>
      <c r="W480" s="41">
        <v>106.6</v>
      </c>
      <c r="X480" s="41">
        <v>106.6</v>
      </c>
      <c r="Y480" s="41">
        <v>106.9</v>
      </c>
      <c r="Z480" s="41">
        <v>106.9</v>
      </c>
      <c r="AA480" s="41">
        <v>106.9</v>
      </c>
      <c r="AB480" s="41">
        <v>106.9</v>
      </c>
      <c r="AC480" s="41">
        <v>108.4</v>
      </c>
      <c r="AD480" s="41">
        <v>108.4</v>
      </c>
      <c r="AE480" s="41">
        <v>108.2</v>
      </c>
      <c r="AF480" s="41">
        <v>108.2</v>
      </c>
      <c r="AG480" s="41">
        <v>108.2</v>
      </c>
      <c r="AH480" s="41">
        <v>108.2</v>
      </c>
      <c r="AI480" s="41">
        <v>108.2</v>
      </c>
      <c r="AJ480" s="41">
        <v>108.2</v>
      </c>
      <c r="AK480" s="41">
        <v>108.2</v>
      </c>
      <c r="AL480" s="41">
        <v>108.2</v>
      </c>
      <c r="AM480" s="41">
        <v>108.9</v>
      </c>
      <c r="AN480" s="41">
        <v>108.9</v>
      </c>
      <c r="AO480" s="41">
        <v>108.9</v>
      </c>
      <c r="AP480" s="41">
        <v>108.9</v>
      </c>
      <c r="AQ480" s="41">
        <v>110.7</v>
      </c>
      <c r="AR480" s="41">
        <v>110.7</v>
      </c>
      <c r="AS480" s="41">
        <v>110.7</v>
      </c>
      <c r="AT480" s="41">
        <v>110.7</v>
      </c>
      <c r="AU480" s="41">
        <v>116.1</v>
      </c>
      <c r="AV480" s="41">
        <v>118</v>
      </c>
      <c r="AW480" s="41">
        <v>118</v>
      </c>
      <c r="AX480" s="41">
        <v>118</v>
      </c>
      <c r="AY480" s="41">
        <v>118</v>
      </c>
      <c r="AZ480" s="41">
        <v>121.9</v>
      </c>
      <c r="BA480" s="41">
        <v>121.9</v>
      </c>
      <c r="BB480" s="41">
        <v>123.5</v>
      </c>
      <c r="BC480" s="41">
        <v>125.9</v>
      </c>
      <c r="BD480" s="41">
        <v>125.9</v>
      </c>
      <c r="BE480" s="41">
        <v>125.1</v>
      </c>
      <c r="BF480" s="41">
        <v>123</v>
      </c>
      <c r="BG480" s="41">
        <v>123</v>
      </c>
      <c r="BH480" s="41">
        <v>122.4</v>
      </c>
      <c r="BI480" s="41">
        <v>122.4</v>
      </c>
      <c r="BJ480" s="41">
        <v>123</v>
      </c>
      <c r="BK480" s="41">
        <v>124.4</v>
      </c>
      <c r="BL480" s="41">
        <v>123.3</v>
      </c>
      <c r="BM480" s="41">
        <v>123.4</v>
      </c>
      <c r="BN480" s="41">
        <v>123.4</v>
      </c>
      <c r="BO480" s="41">
        <v>123.1</v>
      </c>
      <c r="BP480" s="41">
        <v>123.1</v>
      </c>
      <c r="BQ480" s="41">
        <v>123.1</v>
      </c>
      <c r="BR480" s="41">
        <v>123.1</v>
      </c>
      <c r="BS480" s="41">
        <v>123.1</v>
      </c>
      <c r="BT480" s="41">
        <v>123.1</v>
      </c>
      <c r="BU480" s="41">
        <v>123.1</v>
      </c>
      <c r="BV480" s="41">
        <v>123.1</v>
      </c>
      <c r="BW480" s="41">
        <v>123.1</v>
      </c>
      <c r="BX480" s="41">
        <v>123.1</v>
      </c>
      <c r="BY480" s="41">
        <v>123.3</v>
      </c>
      <c r="BZ480" s="41">
        <v>123.4</v>
      </c>
      <c r="CA480" s="41">
        <v>123.3</v>
      </c>
      <c r="CB480" s="41">
        <v>122.9</v>
      </c>
      <c r="CC480" s="41">
        <v>122.9</v>
      </c>
      <c r="CD480" s="41">
        <v>123.1</v>
      </c>
      <c r="CE480" s="41">
        <v>123.7</v>
      </c>
      <c r="CF480" s="41">
        <v>123.7</v>
      </c>
      <c r="CG480" s="41">
        <v>123.7</v>
      </c>
      <c r="CH480" s="41">
        <v>123.7</v>
      </c>
      <c r="CI480" s="41">
        <v>123.7</v>
      </c>
      <c r="CJ480" s="41">
        <v>123.7</v>
      </c>
      <c r="CK480" s="41">
        <v>123.7</v>
      </c>
      <c r="CL480" s="41">
        <v>123.3</v>
      </c>
    </row>
    <row r="481" spans="1:90" x14ac:dyDescent="0.25">
      <c r="A481" s="38" t="s">
        <v>2559</v>
      </c>
      <c r="B481" s="38" t="s">
        <v>2560</v>
      </c>
      <c r="C481" s="39">
        <v>9.58E-3</v>
      </c>
      <c r="D481" s="41">
        <v>100.3</v>
      </c>
      <c r="E481" s="41">
        <v>103.6</v>
      </c>
      <c r="F481" s="41">
        <v>103.5</v>
      </c>
      <c r="G481" s="41">
        <v>103.5</v>
      </c>
      <c r="H481" s="41">
        <v>103.9</v>
      </c>
      <c r="I481" s="41">
        <v>99.3</v>
      </c>
      <c r="J481" s="41">
        <v>98.9</v>
      </c>
      <c r="K481" s="41">
        <v>98.9</v>
      </c>
      <c r="L481" s="41">
        <v>98.9</v>
      </c>
      <c r="M481" s="41">
        <v>100</v>
      </c>
      <c r="N481" s="41">
        <v>100</v>
      </c>
      <c r="O481" s="41">
        <v>100</v>
      </c>
      <c r="P481" s="41">
        <v>100</v>
      </c>
      <c r="Q481" s="41">
        <v>100.9</v>
      </c>
      <c r="R481" s="41">
        <v>100.2</v>
      </c>
      <c r="S481" s="41">
        <v>99</v>
      </c>
      <c r="T481" s="41">
        <v>99</v>
      </c>
      <c r="U481" s="41">
        <v>100.3</v>
      </c>
      <c r="V481" s="41">
        <v>100.3</v>
      </c>
      <c r="W481" s="41">
        <v>100.1</v>
      </c>
      <c r="X481" s="41">
        <v>100.1</v>
      </c>
      <c r="Y481" s="41">
        <v>100.4</v>
      </c>
      <c r="Z481" s="41">
        <v>100.4</v>
      </c>
      <c r="AA481" s="41">
        <v>100.4</v>
      </c>
      <c r="AB481" s="41">
        <v>100.4</v>
      </c>
      <c r="AC481" s="41">
        <v>100.4</v>
      </c>
      <c r="AD481" s="41">
        <v>99.4</v>
      </c>
      <c r="AE481" s="41">
        <v>103.8</v>
      </c>
      <c r="AF481" s="41">
        <v>103.8</v>
      </c>
      <c r="AG481" s="41">
        <v>103.8</v>
      </c>
      <c r="AH481" s="41">
        <v>103.8</v>
      </c>
      <c r="AI481" s="41">
        <v>103.8</v>
      </c>
      <c r="AJ481" s="41">
        <v>103.8</v>
      </c>
      <c r="AK481" s="41">
        <v>104.6</v>
      </c>
      <c r="AL481" s="41">
        <v>104.6</v>
      </c>
      <c r="AM481" s="41">
        <v>104.1</v>
      </c>
      <c r="AN481" s="41">
        <v>104.1</v>
      </c>
      <c r="AO481" s="41">
        <v>104.1</v>
      </c>
      <c r="AP481" s="41">
        <v>104.1</v>
      </c>
      <c r="AQ481" s="41">
        <v>106.2</v>
      </c>
      <c r="AR481" s="41">
        <v>106.2</v>
      </c>
      <c r="AS481" s="41">
        <v>107.3</v>
      </c>
      <c r="AT481" s="41">
        <v>107.3</v>
      </c>
      <c r="AU481" s="41">
        <v>107.3</v>
      </c>
      <c r="AV481" s="41">
        <v>107.8</v>
      </c>
      <c r="AW481" s="41">
        <v>107.8</v>
      </c>
      <c r="AX481" s="41">
        <v>107.5</v>
      </c>
      <c r="AY481" s="41">
        <v>107.5</v>
      </c>
      <c r="AZ481" s="41">
        <v>112</v>
      </c>
      <c r="BA481" s="41">
        <v>112</v>
      </c>
      <c r="BB481" s="41">
        <v>111.7</v>
      </c>
      <c r="BC481" s="41">
        <v>116.5</v>
      </c>
      <c r="BD481" s="41">
        <v>116.5</v>
      </c>
      <c r="BE481" s="41">
        <v>116.5</v>
      </c>
      <c r="BF481" s="41">
        <v>116.5</v>
      </c>
      <c r="BG481" s="41">
        <v>116.5</v>
      </c>
      <c r="BH481" s="41">
        <v>117.8</v>
      </c>
      <c r="BI481" s="41">
        <v>118.8</v>
      </c>
      <c r="BJ481" s="41">
        <v>122</v>
      </c>
      <c r="BK481" s="41">
        <v>122.3</v>
      </c>
      <c r="BL481" s="41">
        <v>122.3</v>
      </c>
      <c r="BM481" s="41">
        <v>122.3</v>
      </c>
      <c r="BN481" s="41">
        <v>122.8</v>
      </c>
      <c r="BO481" s="41">
        <v>122.9</v>
      </c>
      <c r="BP481" s="41">
        <v>122.9</v>
      </c>
      <c r="BQ481" s="41">
        <v>122.9</v>
      </c>
      <c r="BR481" s="41">
        <v>122.9</v>
      </c>
      <c r="BS481" s="41">
        <v>122.9</v>
      </c>
      <c r="BT481" s="41">
        <v>122.9</v>
      </c>
      <c r="BU481" s="41">
        <v>122.9</v>
      </c>
      <c r="BV481" s="41">
        <v>122.9</v>
      </c>
      <c r="BW481" s="41">
        <v>122.9</v>
      </c>
      <c r="BX481" s="41">
        <v>122.9</v>
      </c>
      <c r="BY481" s="41">
        <v>123.7</v>
      </c>
      <c r="BZ481" s="41">
        <v>124.3</v>
      </c>
      <c r="CA481" s="41">
        <v>125.5</v>
      </c>
      <c r="CB481" s="41">
        <v>124.8</v>
      </c>
      <c r="CC481" s="41">
        <v>124.8</v>
      </c>
      <c r="CD481" s="41">
        <v>124.8</v>
      </c>
      <c r="CE481" s="41">
        <v>125.3</v>
      </c>
      <c r="CF481" s="41">
        <v>126.5</v>
      </c>
      <c r="CG481" s="41">
        <v>125.1</v>
      </c>
      <c r="CH481" s="41">
        <v>122.9</v>
      </c>
      <c r="CI481" s="41">
        <v>123.6</v>
      </c>
      <c r="CJ481" s="41">
        <v>123.8</v>
      </c>
      <c r="CK481" s="41">
        <v>123.8</v>
      </c>
      <c r="CL481" s="41">
        <v>124.7</v>
      </c>
    </row>
    <row r="482" spans="1:90" x14ac:dyDescent="0.25">
      <c r="A482" s="38" t="s">
        <v>2561</v>
      </c>
      <c r="B482" s="38" t="s">
        <v>2562</v>
      </c>
      <c r="C482" s="39">
        <v>3.6850000000000001E-2</v>
      </c>
      <c r="D482" s="41">
        <v>101.8</v>
      </c>
      <c r="E482" s="41">
        <v>102.1</v>
      </c>
      <c r="F482" s="41">
        <v>102</v>
      </c>
      <c r="G482" s="41">
        <v>104.2</v>
      </c>
      <c r="H482" s="41">
        <v>104.9</v>
      </c>
      <c r="I482" s="41">
        <v>105.5</v>
      </c>
      <c r="J482" s="41">
        <v>107.2</v>
      </c>
      <c r="K482" s="41">
        <v>108.1</v>
      </c>
      <c r="L482" s="41">
        <v>110.2</v>
      </c>
      <c r="M482" s="41">
        <v>110.7</v>
      </c>
      <c r="N482" s="41">
        <v>110.1</v>
      </c>
      <c r="O482" s="41">
        <v>110.6</v>
      </c>
      <c r="P482" s="41">
        <v>110.1</v>
      </c>
      <c r="Q482" s="41">
        <v>110.1</v>
      </c>
      <c r="R482" s="41">
        <v>110.1</v>
      </c>
      <c r="S482" s="41">
        <v>110.1</v>
      </c>
      <c r="T482" s="41">
        <v>112.1</v>
      </c>
      <c r="U482" s="41">
        <v>112.1</v>
      </c>
      <c r="V482" s="41">
        <v>112.7</v>
      </c>
      <c r="W482" s="41">
        <v>112.7</v>
      </c>
      <c r="X482" s="41">
        <v>112.7</v>
      </c>
      <c r="Y482" s="41">
        <v>113.5</v>
      </c>
      <c r="Z482" s="41">
        <v>113.7</v>
      </c>
      <c r="AA482" s="41">
        <v>113.7</v>
      </c>
      <c r="AB482" s="41">
        <v>117.2</v>
      </c>
      <c r="AC482" s="41">
        <v>117.3</v>
      </c>
      <c r="AD482" s="41">
        <v>116.6</v>
      </c>
      <c r="AE482" s="41">
        <v>116.6</v>
      </c>
      <c r="AF482" s="41">
        <v>120</v>
      </c>
      <c r="AG482" s="41">
        <v>120</v>
      </c>
      <c r="AH482" s="41">
        <v>121.8</v>
      </c>
      <c r="AI482" s="41">
        <v>121.8</v>
      </c>
      <c r="AJ482" s="41">
        <v>121.6</v>
      </c>
      <c r="AK482" s="41">
        <v>121.6</v>
      </c>
      <c r="AL482" s="41">
        <v>121.6</v>
      </c>
      <c r="AM482" s="41">
        <v>122.5</v>
      </c>
      <c r="AN482" s="41">
        <v>123</v>
      </c>
      <c r="AO482" s="41">
        <v>123</v>
      </c>
      <c r="AP482" s="41">
        <v>120.5</v>
      </c>
      <c r="AQ482" s="41">
        <v>121.4</v>
      </c>
      <c r="AR482" s="41">
        <v>121.4</v>
      </c>
      <c r="AS482" s="41">
        <v>122.5</v>
      </c>
      <c r="AT482" s="41">
        <v>122.5</v>
      </c>
      <c r="AU482" s="41">
        <v>122.8</v>
      </c>
      <c r="AV482" s="41">
        <v>122.3</v>
      </c>
      <c r="AW482" s="41">
        <v>122.3</v>
      </c>
      <c r="AX482" s="41">
        <v>122.3</v>
      </c>
      <c r="AY482" s="41">
        <v>122.6</v>
      </c>
      <c r="AZ482" s="41">
        <v>122.6</v>
      </c>
      <c r="BA482" s="41">
        <v>122.5</v>
      </c>
      <c r="BB482" s="41">
        <v>124.3</v>
      </c>
      <c r="BC482" s="41">
        <v>124.8</v>
      </c>
      <c r="BD482" s="41">
        <v>125.4</v>
      </c>
      <c r="BE482" s="41">
        <v>125.4</v>
      </c>
      <c r="BF482" s="41">
        <v>125.4</v>
      </c>
      <c r="BG482" s="41">
        <v>126.3</v>
      </c>
      <c r="BH482" s="41">
        <v>126.8</v>
      </c>
      <c r="BI482" s="41">
        <v>126.8</v>
      </c>
      <c r="BJ482" s="41">
        <v>127</v>
      </c>
      <c r="BK482" s="41">
        <v>127</v>
      </c>
      <c r="BL482" s="41">
        <v>127</v>
      </c>
      <c r="BM482" s="41">
        <v>127</v>
      </c>
      <c r="BN482" s="41">
        <v>128</v>
      </c>
      <c r="BO482" s="41">
        <v>128.4</v>
      </c>
      <c r="BP482" s="41">
        <v>128.4</v>
      </c>
      <c r="BQ482" s="41">
        <v>128.4</v>
      </c>
      <c r="BR482" s="41">
        <v>128.4</v>
      </c>
      <c r="BS482" s="41">
        <v>128.4</v>
      </c>
      <c r="BT482" s="41">
        <v>128.4</v>
      </c>
      <c r="BU482" s="41">
        <v>128.4</v>
      </c>
      <c r="BV482" s="41">
        <v>128.4</v>
      </c>
      <c r="BW482" s="41">
        <v>128.4</v>
      </c>
      <c r="BX482" s="41">
        <v>127.5</v>
      </c>
      <c r="BY482" s="41">
        <v>127.5</v>
      </c>
      <c r="BZ482" s="41">
        <v>127.8</v>
      </c>
      <c r="CA482" s="41">
        <v>128.30000000000001</v>
      </c>
      <c r="CB482" s="41">
        <v>128.80000000000001</v>
      </c>
      <c r="CC482" s="41">
        <v>128.69999999999999</v>
      </c>
      <c r="CD482" s="41">
        <v>129.30000000000001</v>
      </c>
      <c r="CE482" s="41">
        <v>130.30000000000001</v>
      </c>
      <c r="CF482" s="41">
        <v>130.6</v>
      </c>
      <c r="CG482" s="41">
        <v>130.30000000000001</v>
      </c>
      <c r="CH482" s="41">
        <v>130.30000000000001</v>
      </c>
      <c r="CI482" s="41">
        <v>130.30000000000001</v>
      </c>
      <c r="CJ482" s="41">
        <v>130.5</v>
      </c>
      <c r="CK482" s="41">
        <v>130.6</v>
      </c>
      <c r="CL482" s="41">
        <v>130.9</v>
      </c>
    </row>
    <row r="483" spans="1:90" x14ac:dyDescent="0.25">
      <c r="A483" s="38" t="s">
        <v>2563</v>
      </c>
      <c r="B483" s="38" t="s">
        <v>2564</v>
      </c>
      <c r="C483" s="39">
        <v>2.6579999999999999E-2</v>
      </c>
      <c r="D483" s="41">
        <v>100</v>
      </c>
      <c r="E483" s="41">
        <v>100</v>
      </c>
      <c r="F483" s="41">
        <v>100</v>
      </c>
      <c r="G483" s="41">
        <v>97</v>
      </c>
      <c r="H483" s="41">
        <v>97</v>
      </c>
      <c r="I483" s="41">
        <v>97</v>
      </c>
      <c r="J483" s="41">
        <v>97.1</v>
      </c>
      <c r="K483" s="41">
        <v>97.1</v>
      </c>
      <c r="L483" s="41">
        <v>97.1</v>
      </c>
      <c r="M483" s="41">
        <v>97.1</v>
      </c>
      <c r="N483" s="41">
        <v>97.1</v>
      </c>
      <c r="O483" s="41">
        <v>97.1</v>
      </c>
      <c r="P483" s="41">
        <v>97.1</v>
      </c>
      <c r="Q483" s="41">
        <v>97.1</v>
      </c>
      <c r="R483" s="41">
        <v>92.3</v>
      </c>
      <c r="S483" s="41">
        <v>92.1</v>
      </c>
      <c r="T483" s="41">
        <v>92.1</v>
      </c>
      <c r="U483" s="41">
        <v>92.1</v>
      </c>
      <c r="V483" s="41">
        <v>92.1</v>
      </c>
      <c r="W483" s="41">
        <v>92.1</v>
      </c>
      <c r="X483" s="41">
        <v>92.1</v>
      </c>
      <c r="Y483" s="41">
        <v>92.1</v>
      </c>
      <c r="Z483" s="41">
        <v>92.1</v>
      </c>
      <c r="AA483" s="41">
        <v>92.1</v>
      </c>
      <c r="AB483" s="41">
        <v>92.1</v>
      </c>
      <c r="AC483" s="41">
        <v>92.1</v>
      </c>
      <c r="AD483" s="41">
        <v>92.2</v>
      </c>
      <c r="AE483" s="41">
        <v>91.3</v>
      </c>
      <c r="AF483" s="41">
        <v>91.3</v>
      </c>
      <c r="AG483" s="41">
        <v>91.3</v>
      </c>
      <c r="AH483" s="41">
        <v>91.3</v>
      </c>
      <c r="AI483" s="41">
        <v>91.3</v>
      </c>
      <c r="AJ483" s="41">
        <v>91.3</v>
      </c>
      <c r="AK483" s="41">
        <v>91.3</v>
      </c>
      <c r="AL483" s="41">
        <v>91.3</v>
      </c>
      <c r="AM483" s="41">
        <v>91.3</v>
      </c>
      <c r="AN483" s="41">
        <v>94</v>
      </c>
      <c r="AO483" s="41">
        <v>94</v>
      </c>
      <c r="AP483" s="41">
        <v>95.1</v>
      </c>
      <c r="AQ483" s="41">
        <v>96.4</v>
      </c>
      <c r="AR483" s="41">
        <v>97.9</v>
      </c>
      <c r="AS483" s="41">
        <v>96.4</v>
      </c>
      <c r="AT483" s="41">
        <v>97.4</v>
      </c>
      <c r="AU483" s="41">
        <v>99.1</v>
      </c>
      <c r="AV483" s="41">
        <v>97.7</v>
      </c>
      <c r="AW483" s="41">
        <v>98.6</v>
      </c>
      <c r="AX483" s="41">
        <v>98.6</v>
      </c>
      <c r="AY483" s="41">
        <v>98.2</v>
      </c>
      <c r="AZ483" s="41">
        <v>98.4</v>
      </c>
      <c r="BA483" s="41">
        <v>98</v>
      </c>
      <c r="BB483" s="41">
        <v>95.7</v>
      </c>
      <c r="BC483" s="41">
        <v>98.4</v>
      </c>
      <c r="BD483" s="41">
        <v>98.7</v>
      </c>
      <c r="BE483" s="41">
        <v>97.4</v>
      </c>
      <c r="BF483" s="41">
        <v>97.8</v>
      </c>
      <c r="BG483" s="41">
        <v>99.4</v>
      </c>
      <c r="BH483" s="41">
        <v>99.9</v>
      </c>
      <c r="BI483" s="41">
        <v>100.6</v>
      </c>
      <c r="BJ483" s="41">
        <v>102.2</v>
      </c>
      <c r="BK483" s="41">
        <v>98</v>
      </c>
      <c r="BL483" s="41">
        <v>101.3</v>
      </c>
      <c r="BM483" s="41">
        <v>101.8</v>
      </c>
      <c r="BN483" s="41">
        <v>102.5</v>
      </c>
      <c r="BO483" s="41">
        <v>101.9</v>
      </c>
      <c r="BP483" s="41">
        <v>102.9</v>
      </c>
      <c r="BQ483" s="41">
        <v>102.7</v>
      </c>
      <c r="BR483" s="41">
        <v>102.7</v>
      </c>
      <c r="BS483" s="41">
        <v>102.7</v>
      </c>
      <c r="BT483" s="41">
        <v>102.7</v>
      </c>
      <c r="BU483" s="41">
        <v>102.7</v>
      </c>
      <c r="BV483" s="41">
        <v>102.7</v>
      </c>
      <c r="BW483" s="41">
        <v>104.4</v>
      </c>
      <c r="BX483" s="41">
        <v>103.8</v>
      </c>
      <c r="BY483" s="41">
        <v>106.7</v>
      </c>
      <c r="BZ483" s="41">
        <v>107.9</v>
      </c>
      <c r="CA483" s="41">
        <v>115.7</v>
      </c>
      <c r="CB483" s="41">
        <v>116.9</v>
      </c>
      <c r="CC483" s="41">
        <v>119.6</v>
      </c>
      <c r="CD483" s="41">
        <v>120.2</v>
      </c>
      <c r="CE483" s="41">
        <v>122.3</v>
      </c>
      <c r="CF483" s="41">
        <v>124</v>
      </c>
      <c r="CG483" s="41">
        <v>125.5</v>
      </c>
      <c r="CH483" s="41">
        <v>126.1</v>
      </c>
      <c r="CI483" s="41">
        <v>125.5</v>
      </c>
      <c r="CJ483" s="41">
        <v>125.5</v>
      </c>
      <c r="CK483" s="41">
        <v>125.3</v>
      </c>
      <c r="CL483" s="41">
        <v>124.6</v>
      </c>
    </row>
    <row r="484" spans="1:90" x14ac:dyDescent="0.25">
      <c r="A484" s="38" t="s">
        <v>2565</v>
      </c>
      <c r="B484" s="38" t="s">
        <v>2566</v>
      </c>
      <c r="C484" s="39">
        <v>5.2769999999999997E-2</v>
      </c>
      <c r="D484" s="41">
        <v>98.4</v>
      </c>
      <c r="E484" s="41">
        <v>98.5</v>
      </c>
      <c r="F484" s="41">
        <v>98.8</v>
      </c>
      <c r="G484" s="41">
        <v>98.4</v>
      </c>
      <c r="H484" s="41">
        <v>98.9</v>
      </c>
      <c r="I484" s="41">
        <v>99.3</v>
      </c>
      <c r="J484" s="41">
        <v>99.3</v>
      </c>
      <c r="K484" s="41">
        <v>99.3</v>
      </c>
      <c r="L484" s="41">
        <v>99.3</v>
      </c>
      <c r="M484" s="41">
        <v>99.8</v>
      </c>
      <c r="N484" s="41">
        <v>100.8</v>
      </c>
      <c r="O484" s="41">
        <v>101.2</v>
      </c>
      <c r="P484" s="41">
        <v>103.6</v>
      </c>
      <c r="Q484" s="41">
        <v>104.4</v>
      </c>
      <c r="R484" s="41">
        <v>104.4</v>
      </c>
      <c r="S484" s="41">
        <v>103.7</v>
      </c>
      <c r="T484" s="41">
        <v>104.3</v>
      </c>
      <c r="U484" s="41">
        <v>104.3</v>
      </c>
      <c r="V484" s="41">
        <v>104.4</v>
      </c>
      <c r="W484" s="41">
        <v>104.6</v>
      </c>
      <c r="X484" s="41">
        <v>104.8</v>
      </c>
      <c r="Y484" s="41">
        <v>104.8</v>
      </c>
      <c r="Z484" s="41">
        <v>104.4</v>
      </c>
      <c r="AA484" s="41">
        <v>104.7</v>
      </c>
      <c r="AB484" s="41">
        <v>104.7</v>
      </c>
      <c r="AC484" s="41">
        <v>104.9</v>
      </c>
      <c r="AD484" s="41">
        <v>106.3</v>
      </c>
      <c r="AE484" s="41">
        <v>107.3</v>
      </c>
      <c r="AF484" s="41">
        <v>107.4</v>
      </c>
      <c r="AG484" s="41">
        <v>107.4</v>
      </c>
      <c r="AH484" s="41">
        <v>107.5</v>
      </c>
      <c r="AI484" s="41">
        <v>107.6</v>
      </c>
      <c r="AJ484" s="41">
        <v>107.6</v>
      </c>
      <c r="AK484" s="41">
        <v>107.6</v>
      </c>
      <c r="AL484" s="41">
        <v>107.6</v>
      </c>
      <c r="AM484" s="41">
        <v>108.1</v>
      </c>
      <c r="AN484" s="41">
        <v>107.8</v>
      </c>
      <c r="AO484" s="41">
        <v>107.8</v>
      </c>
      <c r="AP484" s="41">
        <v>107.9</v>
      </c>
      <c r="AQ484" s="41">
        <v>109.2</v>
      </c>
      <c r="AR484" s="41">
        <v>110.3</v>
      </c>
      <c r="AS484" s="41">
        <v>110.3</v>
      </c>
      <c r="AT484" s="41">
        <v>110.1</v>
      </c>
      <c r="AU484" s="41">
        <v>110.9</v>
      </c>
      <c r="AV484" s="41">
        <v>111</v>
      </c>
      <c r="AW484" s="41">
        <v>111</v>
      </c>
      <c r="AX484" s="41">
        <v>111</v>
      </c>
      <c r="AY484" s="41">
        <v>110.3</v>
      </c>
      <c r="AZ484" s="41">
        <v>110</v>
      </c>
      <c r="BA484" s="41">
        <v>110.6</v>
      </c>
      <c r="BB484" s="41">
        <v>111.1</v>
      </c>
      <c r="BC484" s="41">
        <v>111</v>
      </c>
      <c r="BD484" s="41">
        <v>111</v>
      </c>
      <c r="BE484" s="41">
        <v>111</v>
      </c>
      <c r="BF484" s="41">
        <v>112.7</v>
      </c>
      <c r="BG484" s="41">
        <v>113.2</v>
      </c>
      <c r="BH484" s="41">
        <v>113.7</v>
      </c>
      <c r="BI484" s="41">
        <v>114.2</v>
      </c>
      <c r="BJ484" s="41">
        <v>116.3</v>
      </c>
      <c r="BK484" s="41">
        <v>116.5</v>
      </c>
      <c r="BL484" s="41">
        <v>117.4</v>
      </c>
      <c r="BM484" s="41">
        <v>118.3</v>
      </c>
      <c r="BN484" s="41">
        <v>118.6</v>
      </c>
      <c r="BO484" s="41">
        <v>118.7</v>
      </c>
      <c r="BP484" s="41">
        <v>118.6</v>
      </c>
      <c r="BQ484" s="41">
        <v>118.6</v>
      </c>
      <c r="BR484" s="41">
        <v>118.6</v>
      </c>
      <c r="BS484" s="41">
        <v>118.6</v>
      </c>
      <c r="BT484" s="41">
        <v>118.6</v>
      </c>
      <c r="BU484" s="41">
        <v>118.5</v>
      </c>
      <c r="BV484" s="41">
        <v>118.5</v>
      </c>
      <c r="BW484" s="41">
        <v>118.5</v>
      </c>
      <c r="BX484" s="41">
        <v>118.3</v>
      </c>
      <c r="BY484" s="41">
        <v>117.8</v>
      </c>
      <c r="BZ484" s="41">
        <v>118.9</v>
      </c>
      <c r="CA484" s="41">
        <v>121.4</v>
      </c>
      <c r="CB484" s="41">
        <v>122.9</v>
      </c>
      <c r="CC484" s="41">
        <v>123.3</v>
      </c>
      <c r="CD484" s="41">
        <v>123.3</v>
      </c>
      <c r="CE484" s="41">
        <v>123.1</v>
      </c>
      <c r="CF484" s="41">
        <v>124.2</v>
      </c>
      <c r="CG484" s="41">
        <v>124.7</v>
      </c>
      <c r="CH484" s="41">
        <v>124.7</v>
      </c>
      <c r="CI484" s="41">
        <v>124.7</v>
      </c>
      <c r="CJ484" s="41">
        <v>124.7</v>
      </c>
      <c r="CK484" s="41">
        <v>125</v>
      </c>
      <c r="CL484" s="41">
        <v>125.3</v>
      </c>
    </row>
    <row r="485" spans="1:90" x14ac:dyDescent="0.25">
      <c r="A485" s="38" t="s">
        <v>2567</v>
      </c>
      <c r="B485" s="38" t="s">
        <v>2568</v>
      </c>
      <c r="C485" s="39">
        <v>6.8729999999999999E-2</v>
      </c>
      <c r="D485" s="41">
        <v>99.5</v>
      </c>
      <c r="E485" s="41">
        <v>102.1</v>
      </c>
      <c r="F485" s="41">
        <v>100.7</v>
      </c>
      <c r="G485" s="41">
        <v>99.6</v>
      </c>
      <c r="H485" s="41">
        <v>100.8</v>
      </c>
      <c r="I485" s="41">
        <v>101.3</v>
      </c>
      <c r="J485" s="41">
        <v>101.5</v>
      </c>
      <c r="K485" s="41">
        <v>101.6</v>
      </c>
      <c r="L485" s="41">
        <v>102.6</v>
      </c>
      <c r="M485" s="41">
        <v>102.6</v>
      </c>
      <c r="N485" s="41">
        <v>102.6</v>
      </c>
      <c r="O485" s="41">
        <v>102.6</v>
      </c>
      <c r="P485" s="41">
        <v>102.6</v>
      </c>
      <c r="Q485" s="41">
        <v>102.6</v>
      </c>
      <c r="R485" s="41">
        <v>102.6</v>
      </c>
      <c r="S485" s="41">
        <v>104.6</v>
      </c>
      <c r="T485" s="41">
        <v>104.6</v>
      </c>
      <c r="U485" s="41">
        <v>104.6</v>
      </c>
      <c r="V485" s="41">
        <v>104.6</v>
      </c>
      <c r="W485" s="41">
        <v>104.6</v>
      </c>
      <c r="X485" s="41">
        <v>104.6</v>
      </c>
      <c r="Y485" s="41">
        <v>104.6</v>
      </c>
      <c r="Z485" s="41">
        <v>104.6</v>
      </c>
      <c r="AA485" s="41">
        <v>104.9</v>
      </c>
      <c r="AB485" s="41">
        <v>104.9</v>
      </c>
      <c r="AC485" s="41">
        <v>104.9</v>
      </c>
      <c r="AD485" s="41">
        <v>104.9</v>
      </c>
      <c r="AE485" s="41">
        <v>104.9</v>
      </c>
      <c r="AF485" s="41">
        <v>104.9</v>
      </c>
      <c r="AG485" s="41">
        <v>104.9</v>
      </c>
      <c r="AH485" s="41">
        <v>104.9</v>
      </c>
      <c r="AI485" s="41">
        <v>104.9</v>
      </c>
      <c r="AJ485" s="41">
        <v>104.9</v>
      </c>
      <c r="AK485" s="41">
        <v>104.9</v>
      </c>
      <c r="AL485" s="41">
        <v>104.9</v>
      </c>
      <c r="AM485" s="41">
        <v>104.9</v>
      </c>
      <c r="AN485" s="41">
        <v>104.9</v>
      </c>
      <c r="AO485" s="41">
        <v>104.9</v>
      </c>
      <c r="AP485" s="41">
        <v>104.9</v>
      </c>
      <c r="AQ485" s="41">
        <v>104.9</v>
      </c>
      <c r="AR485" s="41">
        <v>104.9</v>
      </c>
      <c r="AS485" s="41">
        <v>104.9</v>
      </c>
      <c r="AT485" s="41">
        <v>104.9</v>
      </c>
      <c r="AU485" s="41">
        <v>104.9</v>
      </c>
      <c r="AV485" s="41">
        <v>106.6</v>
      </c>
      <c r="AW485" s="41">
        <v>106.6</v>
      </c>
      <c r="AX485" s="41">
        <v>106.6</v>
      </c>
      <c r="AY485" s="41">
        <v>106.6</v>
      </c>
      <c r="AZ485" s="41">
        <v>106.6</v>
      </c>
      <c r="BA485" s="41">
        <v>106.6</v>
      </c>
      <c r="BB485" s="41">
        <v>106.6</v>
      </c>
      <c r="BC485" s="41">
        <v>106.6</v>
      </c>
      <c r="BD485" s="41">
        <v>106.6</v>
      </c>
      <c r="BE485" s="41">
        <v>106.6</v>
      </c>
      <c r="BF485" s="41">
        <v>106.6</v>
      </c>
      <c r="BG485" s="41">
        <v>106.6</v>
      </c>
      <c r="BH485" s="41">
        <v>106.6</v>
      </c>
      <c r="BI485" s="41">
        <v>106.6</v>
      </c>
      <c r="BJ485" s="41">
        <v>106.6</v>
      </c>
      <c r="BK485" s="41">
        <v>116</v>
      </c>
      <c r="BL485" s="41">
        <v>116</v>
      </c>
      <c r="BM485" s="41">
        <v>105.5</v>
      </c>
      <c r="BN485" s="41">
        <v>104.2</v>
      </c>
      <c r="BO485" s="41">
        <v>113.3</v>
      </c>
      <c r="BP485" s="41">
        <v>113.3</v>
      </c>
      <c r="BQ485" s="41">
        <v>113.3</v>
      </c>
      <c r="BR485" s="41">
        <v>113.3</v>
      </c>
      <c r="BS485" s="41">
        <v>113.3</v>
      </c>
      <c r="BT485" s="41">
        <v>113.3</v>
      </c>
      <c r="BU485" s="41">
        <v>113.3</v>
      </c>
      <c r="BV485" s="41">
        <v>113.3</v>
      </c>
      <c r="BW485" s="41">
        <v>113.3</v>
      </c>
      <c r="BX485" s="41">
        <v>112.7</v>
      </c>
      <c r="BY485" s="41">
        <v>112.7</v>
      </c>
      <c r="BZ485" s="41">
        <v>112.7</v>
      </c>
      <c r="CA485" s="41">
        <v>112.7</v>
      </c>
      <c r="CB485" s="41">
        <v>112.7</v>
      </c>
      <c r="CC485" s="41">
        <v>112.7</v>
      </c>
      <c r="CD485" s="41">
        <v>112.7</v>
      </c>
      <c r="CE485" s="41">
        <v>112.7</v>
      </c>
      <c r="CF485" s="41">
        <v>112.7</v>
      </c>
      <c r="CG485" s="41">
        <v>112.7</v>
      </c>
      <c r="CH485" s="41">
        <v>112.7</v>
      </c>
      <c r="CI485" s="41">
        <v>112.7</v>
      </c>
      <c r="CJ485" s="41">
        <v>112.7</v>
      </c>
      <c r="CK485" s="41">
        <v>112.7</v>
      </c>
      <c r="CL485" s="41">
        <v>112.7</v>
      </c>
    </row>
    <row r="486" spans="1:90" x14ac:dyDescent="0.25">
      <c r="A486" s="38" t="s">
        <v>2569</v>
      </c>
      <c r="B486" s="38" t="s">
        <v>2570</v>
      </c>
      <c r="C486" s="39">
        <v>1.1304799999999999</v>
      </c>
      <c r="D486" s="41">
        <v>100.7</v>
      </c>
      <c r="E486" s="41">
        <v>100.5</v>
      </c>
      <c r="F486" s="41">
        <v>100.8</v>
      </c>
      <c r="G486" s="41">
        <v>102.2</v>
      </c>
      <c r="H486" s="41">
        <v>102.7</v>
      </c>
      <c r="I486" s="41">
        <v>103.3</v>
      </c>
      <c r="J486" s="41">
        <v>103.9</v>
      </c>
      <c r="K486" s="41">
        <v>103.8</v>
      </c>
      <c r="L486" s="41">
        <v>104.8</v>
      </c>
      <c r="M486" s="41">
        <v>104.8</v>
      </c>
      <c r="N486" s="41">
        <v>104.7</v>
      </c>
      <c r="O486" s="41">
        <v>104.5</v>
      </c>
      <c r="P486" s="41">
        <v>105</v>
      </c>
      <c r="Q486" s="41">
        <v>106.3</v>
      </c>
      <c r="R486" s="41">
        <v>107.9</v>
      </c>
      <c r="S486" s="41">
        <v>109.6</v>
      </c>
      <c r="T486" s="41">
        <v>109.7</v>
      </c>
      <c r="U486" s="41">
        <v>109.4</v>
      </c>
      <c r="V486" s="41">
        <v>109.5</v>
      </c>
      <c r="W486" s="41">
        <v>110</v>
      </c>
      <c r="X486" s="41">
        <v>110.6</v>
      </c>
      <c r="Y486" s="41">
        <v>111</v>
      </c>
      <c r="Z486" s="41">
        <v>111.5</v>
      </c>
      <c r="AA486" s="41">
        <v>112.4</v>
      </c>
      <c r="AB486" s="41">
        <v>112.6</v>
      </c>
      <c r="AC486" s="41">
        <v>113.2</v>
      </c>
      <c r="AD486" s="41">
        <v>114.1</v>
      </c>
      <c r="AE486" s="41">
        <v>116.1</v>
      </c>
      <c r="AF486" s="41">
        <v>116.5</v>
      </c>
      <c r="AG486" s="41">
        <v>116.9</v>
      </c>
      <c r="AH486" s="41">
        <v>117.5</v>
      </c>
      <c r="AI486" s="41">
        <v>118</v>
      </c>
      <c r="AJ486" s="41">
        <v>118.4</v>
      </c>
      <c r="AK486" s="41">
        <v>118.7</v>
      </c>
      <c r="AL486" s="41">
        <v>119.4</v>
      </c>
      <c r="AM486" s="41">
        <v>120.2</v>
      </c>
      <c r="AN486" s="41">
        <v>121.6</v>
      </c>
      <c r="AO486" s="41">
        <v>122.3</v>
      </c>
      <c r="AP486" s="41">
        <v>123.8</v>
      </c>
      <c r="AQ486" s="41">
        <v>124.9</v>
      </c>
      <c r="AR486" s="41">
        <v>125.9</v>
      </c>
      <c r="AS486" s="41">
        <v>127</v>
      </c>
      <c r="AT486" s="41">
        <v>128.19999999999999</v>
      </c>
      <c r="AU486" s="41">
        <v>128.9</v>
      </c>
      <c r="AV486" s="41">
        <v>128.9</v>
      </c>
      <c r="AW486" s="41">
        <v>128.9</v>
      </c>
      <c r="AX486" s="41">
        <v>128.69999999999999</v>
      </c>
      <c r="AY486" s="41">
        <v>130.30000000000001</v>
      </c>
      <c r="AZ486" s="41">
        <v>133.1</v>
      </c>
      <c r="BA486" s="41">
        <v>132.80000000000001</v>
      </c>
      <c r="BB486" s="41">
        <v>132.80000000000001</v>
      </c>
      <c r="BC486" s="41">
        <v>132.5</v>
      </c>
      <c r="BD486" s="41">
        <v>132.5</v>
      </c>
      <c r="BE486" s="41">
        <v>132.69999999999999</v>
      </c>
      <c r="BF486" s="41">
        <v>134.5</v>
      </c>
      <c r="BG486" s="41">
        <v>135.19999999999999</v>
      </c>
      <c r="BH486" s="41">
        <v>135.1</v>
      </c>
      <c r="BI486" s="41">
        <v>135</v>
      </c>
      <c r="BJ486" s="41">
        <v>135.5</v>
      </c>
      <c r="BK486" s="41">
        <v>134.9</v>
      </c>
      <c r="BL486" s="41">
        <v>135.69999999999999</v>
      </c>
      <c r="BM486" s="41">
        <v>136.69999999999999</v>
      </c>
      <c r="BN486" s="41">
        <v>136.80000000000001</v>
      </c>
      <c r="BO486" s="41">
        <v>138.5</v>
      </c>
      <c r="BP486" s="41">
        <v>137</v>
      </c>
      <c r="BQ486" s="41">
        <v>136.5</v>
      </c>
      <c r="BR486" s="41">
        <v>136.4</v>
      </c>
      <c r="BS486" s="41">
        <v>137.4</v>
      </c>
      <c r="BT486" s="41">
        <v>137.4</v>
      </c>
      <c r="BU486" s="41">
        <v>137.6</v>
      </c>
      <c r="BV486" s="41">
        <v>137.9</v>
      </c>
      <c r="BW486" s="41">
        <v>137.69999999999999</v>
      </c>
      <c r="BX486" s="41">
        <v>140.4</v>
      </c>
      <c r="BY486" s="41">
        <v>142.6</v>
      </c>
      <c r="BZ486" s="41">
        <v>142.80000000000001</v>
      </c>
      <c r="CA486" s="41">
        <v>142.80000000000001</v>
      </c>
      <c r="CB486" s="41">
        <v>143.19999999999999</v>
      </c>
      <c r="CC486" s="41">
        <v>143.80000000000001</v>
      </c>
      <c r="CD486" s="41">
        <v>144.9</v>
      </c>
      <c r="CE486" s="41">
        <v>144.9</v>
      </c>
      <c r="CF486" s="41">
        <v>145.4</v>
      </c>
      <c r="CG486" s="41">
        <v>145.5</v>
      </c>
      <c r="CH486" s="41">
        <v>145.5</v>
      </c>
      <c r="CI486" s="41">
        <v>146.1</v>
      </c>
      <c r="CJ486" s="41">
        <v>146.9</v>
      </c>
      <c r="CK486" s="41">
        <v>146.80000000000001</v>
      </c>
      <c r="CL486" s="41">
        <v>148.30000000000001</v>
      </c>
    </row>
    <row r="487" spans="1:90" x14ac:dyDescent="0.25">
      <c r="A487" s="38" t="s">
        <v>2571</v>
      </c>
      <c r="B487" s="38" t="s">
        <v>2572</v>
      </c>
      <c r="C487" s="39">
        <v>0.26840000000000003</v>
      </c>
      <c r="D487" s="41">
        <v>100.4</v>
      </c>
      <c r="E487" s="41">
        <v>100.8</v>
      </c>
      <c r="F487" s="41">
        <v>102.1</v>
      </c>
      <c r="G487" s="41">
        <v>102.1</v>
      </c>
      <c r="H487" s="41">
        <v>102.5</v>
      </c>
      <c r="I487" s="41">
        <v>102.9</v>
      </c>
      <c r="J487" s="41">
        <v>105.5</v>
      </c>
      <c r="K487" s="41">
        <v>105.5</v>
      </c>
      <c r="L487" s="41">
        <v>105.5</v>
      </c>
      <c r="M487" s="41">
        <v>105.5</v>
      </c>
      <c r="N487" s="41">
        <v>105.5</v>
      </c>
      <c r="O487" s="41">
        <v>105.5</v>
      </c>
      <c r="P487" s="41">
        <v>105.5</v>
      </c>
      <c r="Q487" s="41">
        <v>106.4</v>
      </c>
      <c r="R487" s="41">
        <v>110</v>
      </c>
      <c r="S487" s="41">
        <v>110</v>
      </c>
      <c r="T487" s="41">
        <v>110</v>
      </c>
      <c r="U487" s="41">
        <v>109.8</v>
      </c>
      <c r="V487" s="41">
        <v>110.1</v>
      </c>
      <c r="W487" s="41">
        <v>111.3</v>
      </c>
      <c r="X487" s="41">
        <v>111.3</v>
      </c>
      <c r="Y487" s="41">
        <v>112.2</v>
      </c>
      <c r="Z487" s="41">
        <v>112.8</v>
      </c>
      <c r="AA487" s="41">
        <v>114.7</v>
      </c>
      <c r="AB487" s="41">
        <v>114.7</v>
      </c>
      <c r="AC487" s="41">
        <v>114.9</v>
      </c>
      <c r="AD487" s="41">
        <v>117.4</v>
      </c>
      <c r="AE487" s="41">
        <v>121.2</v>
      </c>
      <c r="AF487" s="41">
        <v>121.2</v>
      </c>
      <c r="AG487" s="41">
        <v>121.5</v>
      </c>
      <c r="AH487" s="41">
        <v>123.7</v>
      </c>
      <c r="AI487" s="41">
        <v>123.7</v>
      </c>
      <c r="AJ487" s="41">
        <v>123.7</v>
      </c>
      <c r="AK487" s="41">
        <v>123.7</v>
      </c>
      <c r="AL487" s="41">
        <v>124.5</v>
      </c>
      <c r="AM487" s="41">
        <v>127.4</v>
      </c>
      <c r="AN487" s="41">
        <v>130.69999999999999</v>
      </c>
      <c r="AO487" s="41">
        <v>131.5</v>
      </c>
      <c r="AP487" s="41">
        <v>135</v>
      </c>
      <c r="AQ487" s="41">
        <v>136.30000000000001</v>
      </c>
      <c r="AR487" s="41">
        <v>137.80000000000001</v>
      </c>
      <c r="AS487" s="41">
        <v>139.80000000000001</v>
      </c>
      <c r="AT487" s="41">
        <v>140.9</v>
      </c>
      <c r="AU487" s="41">
        <v>140.5</v>
      </c>
      <c r="AV487" s="41">
        <v>140.5</v>
      </c>
      <c r="AW487" s="41">
        <v>140.5</v>
      </c>
      <c r="AX487" s="41">
        <v>140.5</v>
      </c>
      <c r="AY487" s="41">
        <v>140.1</v>
      </c>
      <c r="AZ487" s="41">
        <v>143.6</v>
      </c>
      <c r="BA487" s="41">
        <v>143</v>
      </c>
      <c r="BB487" s="41">
        <v>141.4</v>
      </c>
      <c r="BC487" s="41">
        <v>141.4</v>
      </c>
      <c r="BD487" s="41">
        <v>141.30000000000001</v>
      </c>
      <c r="BE487" s="41">
        <v>141.30000000000001</v>
      </c>
      <c r="BF487" s="41">
        <v>143.19999999999999</v>
      </c>
      <c r="BG487" s="41">
        <v>143.9</v>
      </c>
      <c r="BH487" s="41">
        <v>143.9</v>
      </c>
      <c r="BI487" s="41">
        <v>143.9</v>
      </c>
      <c r="BJ487" s="41">
        <v>143.9</v>
      </c>
      <c r="BK487" s="41">
        <v>143.9</v>
      </c>
      <c r="BL487" s="41">
        <v>144</v>
      </c>
      <c r="BM487" s="41">
        <v>144.30000000000001</v>
      </c>
      <c r="BN487" s="41">
        <v>144.5</v>
      </c>
      <c r="BO487" s="41">
        <v>144.80000000000001</v>
      </c>
      <c r="BP487" s="41">
        <v>141.30000000000001</v>
      </c>
      <c r="BQ487" s="41">
        <v>141.30000000000001</v>
      </c>
      <c r="BR487" s="41">
        <v>141.5</v>
      </c>
      <c r="BS487" s="41">
        <v>141.9</v>
      </c>
      <c r="BT487" s="41">
        <v>142.9</v>
      </c>
      <c r="BU487" s="41">
        <v>143</v>
      </c>
      <c r="BV487" s="41">
        <v>144.6</v>
      </c>
      <c r="BW487" s="41">
        <v>143.30000000000001</v>
      </c>
      <c r="BX487" s="41">
        <v>143.69999999999999</v>
      </c>
      <c r="BY487" s="41">
        <v>145.69999999999999</v>
      </c>
      <c r="BZ487" s="41">
        <v>145.80000000000001</v>
      </c>
      <c r="CA487" s="41">
        <v>145.19999999999999</v>
      </c>
      <c r="CB487" s="41">
        <v>145.69999999999999</v>
      </c>
      <c r="CC487" s="41">
        <v>145.4</v>
      </c>
      <c r="CD487" s="41">
        <v>147.4</v>
      </c>
      <c r="CE487" s="41">
        <v>147.6</v>
      </c>
      <c r="CF487" s="41">
        <v>147.6</v>
      </c>
      <c r="CG487" s="41">
        <v>146.1</v>
      </c>
      <c r="CH487" s="41">
        <v>145.69999999999999</v>
      </c>
      <c r="CI487" s="41">
        <v>145.80000000000001</v>
      </c>
      <c r="CJ487" s="41">
        <v>146.80000000000001</v>
      </c>
      <c r="CK487" s="41">
        <v>146.80000000000001</v>
      </c>
      <c r="CL487" s="41">
        <v>148</v>
      </c>
    </row>
    <row r="488" spans="1:90" x14ac:dyDescent="0.25">
      <c r="A488" s="38" t="s">
        <v>2573</v>
      </c>
      <c r="B488" s="38" t="s">
        <v>2574</v>
      </c>
      <c r="C488" s="39">
        <v>0.23250000000000001</v>
      </c>
      <c r="D488" s="41">
        <v>100.1</v>
      </c>
      <c r="E488" s="41">
        <v>100</v>
      </c>
      <c r="F488" s="41">
        <v>100.1</v>
      </c>
      <c r="G488" s="41">
        <v>104.2</v>
      </c>
      <c r="H488" s="41">
        <v>105.4</v>
      </c>
      <c r="I488" s="41">
        <v>106.5</v>
      </c>
      <c r="J488" s="41">
        <v>106</v>
      </c>
      <c r="K488" s="41">
        <v>105.6</v>
      </c>
      <c r="L488" s="41">
        <v>107.5</v>
      </c>
      <c r="M488" s="41">
        <v>107.1</v>
      </c>
      <c r="N488" s="41">
        <v>107.1</v>
      </c>
      <c r="O488" s="41">
        <v>107.1</v>
      </c>
      <c r="P488" s="41">
        <v>107.1</v>
      </c>
      <c r="Q488" s="41">
        <v>107.3</v>
      </c>
      <c r="R488" s="41">
        <v>109.3</v>
      </c>
      <c r="S488" s="41">
        <v>112.7</v>
      </c>
      <c r="T488" s="41">
        <v>112.7</v>
      </c>
      <c r="U488" s="41">
        <v>112.7</v>
      </c>
      <c r="V488" s="41">
        <v>112.7</v>
      </c>
      <c r="W488" s="41">
        <v>112.8</v>
      </c>
      <c r="X488" s="41">
        <v>115.5</v>
      </c>
      <c r="Y488" s="41">
        <v>115.8</v>
      </c>
      <c r="Z488" s="41">
        <v>115.8</v>
      </c>
      <c r="AA488" s="41">
        <v>116.2</v>
      </c>
      <c r="AB488" s="41">
        <v>116.2</v>
      </c>
      <c r="AC488" s="41">
        <v>116.2</v>
      </c>
      <c r="AD488" s="41">
        <v>117.6</v>
      </c>
      <c r="AE488" s="41">
        <v>119.8</v>
      </c>
      <c r="AF488" s="41">
        <v>121.2</v>
      </c>
      <c r="AG488" s="41">
        <v>121.8</v>
      </c>
      <c r="AH488" s="41">
        <v>122</v>
      </c>
      <c r="AI488" s="41">
        <v>122.4</v>
      </c>
      <c r="AJ488" s="41">
        <v>123.1</v>
      </c>
      <c r="AK488" s="41">
        <v>123.6</v>
      </c>
      <c r="AL488" s="41">
        <v>125.5</v>
      </c>
      <c r="AM488" s="41">
        <v>125.8</v>
      </c>
      <c r="AN488" s="41">
        <v>127.2</v>
      </c>
      <c r="AO488" s="41">
        <v>129.30000000000001</v>
      </c>
      <c r="AP488" s="41">
        <v>129.80000000000001</v>
      </c>
      <c r="AQ488" s="41">
        <v>130.9</v>
      </c>
      <c r="AR488" s="41">
        <v>131.5</v>
      </c>
      <c r="AS488" s="41">
        <v>131.5</v>
      </c>
      <c r="AT488" s="41">
        <v>131.80000000000001</v>
      </c>
      <c r="AU488" s="41">
        <v>132.9</v>
      </c>
      <c r="AV488" s="41">
        <v>132.80000000000001</v>
      </c>
      <c r="AW488" s="41">
        <v>132.4</v>
      </c>
      <c r="AX488" s="41">
        <v>132.30000000000001</v>
      </c>
      <c r="AY488" s="41">
        <v>135.6</v>
      </c>
      <c r="AZ488" s="41">
        <v>135.80000000000001</v>
      </c>
      <c r="BA488" s="41">
        <v>135.69999999999999</v>
      </c>
      <c r="BB488" s="41">
        <v>135.69999999999999</v>
      </c>
      <c r="BC488" s="41">
        <v>136.4</v>
      </c>
      <c r="BD488" s="41">
        <v>136.30000000000001</v>
      </c>
      <c r="BE488" s="41">
        <v>136.30000000000001</v>
      </c>
      <c r="BF488" s="41">
        <v>140.30000000000001</v>
      </c>
      <c r="BG488" s="41">
        <v>141.69999999999999</v>
      </c>
      <c r="BH488" s="41">
        <v>141.4</v>
      </c>
      <c r="BI488" s="41">
        <v>140.4</v>
      </c>
      <c r="BJ488" s="41">
        <v>139.5</v>
      </c>
      <c r="BK488" s="41">
        <v>139.30000000000001</v>
      </c>
      <c r="BL488" s="41">
        <v>139.80000000000001</v>
      </c>
      <c r="BM488" s="41">
        <v>142.5</v>
      </c>
      <c r="BN488" s="41">
        <v>143.80000000000001</v>
      </c>
      <c r="BO488" s="41">
        <v>146.30000000000001</v>
      </c>
      <c r="BP488" s="41">
        <v>145.4</v>
      </c>
      <c r="BQ488" s="41">
        <v>144.9</v>
      </c>
      <c r="BR488" s="41">
        <v>144.30000000000001</v>
      </c>
      <c r="BS488" s="41">
        <v>144.19999999999999</v>
      </c>
      <c r="BT488" s="41">
        <v>144.1</v>
      </c>
      <c r="BU488" s="41">
        <v>144.30000000000001</v>
      </c>
      <c r="BV488" s="41">
        <v>143.9</v>
      </c>
      <c r="BW488" s="41">
        <v>144.6</v>
      </c>
      <c r="BX488" s="41">
        <v>150.1</v>
      </c>
      <c r="BY488" s="41">
        <v>154.6</v>
      </c>
      <c r="BZ488" s="41">
        <v>156.80000000000001</v>
      </c>
      <c r="CA488" s="41">
        <v>157.4</v>
      </c>
      <c r="CB488" s="41">
        <v>157.9</v>
      </c>
      <c r="CC488" s="41">
        <v>160.80000000000001</v>
      </c>
      <c r="CD488" s="41">
        <v>162.69999999999999</v>
      </c>
      <c r="CE488" s="41">
        <v>162.1</v>
      </c>
      <c r="CF488" s="41">
        <v>163.4</v>
      </c>
      <c r="CG488" s="41">
        <v>164.1</v>
      </c>
      <c r="CH488" s="41">
        <v>164.8</v>
      </c>
      <c r="CI488" s="41">
        <v>165.8</v>
      </c>
      <c r="CJ488" s="41">
        <v>167.7</v>
      </c>
      <c r="CK488" s="41">
        <v>167.7</v>
      </c>
      <c r="CL488" s="41">
        <v>171.1</v>
      </c>
    </row>
    <row r="489" spans="1:90" x14ac:dyDescent="0.25">
      <c r="A489" s="38" t="s">
        <v>2575</v>
      </c>
      <c r="B489" s="38" t="s">
        <v>2576</v>
      </c>
      <c r="C489" s="39">
        <v>0.14666000000000001</v>
      </c>
      <c r="D489" s="41">
        <v>101.4</v>
      </c>
      <c r="E489" s="41">
        <v>100.7</v>
      </c>
      <c r="F489" s="41">
        <v>100.8</v>
      </c>
      <c r="G489" s="41">
        <v>103.1</v>
      </c>
      <c r="H489" s="41">
        <v>103.5</v>
      </c>
      <c r="I489" s="41">
        <v>103.8</v>
      </c>
      <c r="J489" s="41">
        <v>104.1</v>
      </c>
      <c r="K489" s="41">
        <v>103</v>
      </c>
      <c r="L489" s="41">
        <v>106.6</v>
      </c>
      <c r="M489" s="41">
        <v>107</v>
      </c>
      <c r="N489" s="41">
        <v>105.8</v>
      </c>
      <c r="O489" s="41">
        <v>105.9</v>
      </c>
      <c r="P489" s="41">
        <v>105.6</v>
      </c>
      <c r="Q489" s="41">
        <v>105.9</v>
      </c>
      <c r="R489" s="41">
        <v>107.1</v>
      </c>
      <c r="S489" s="41">
        <v>107.8</v>
      </c>
      <c r="T489" s="41">
        <v>108.6</v>
      </c>
      <c r="U489" s="41">
        <v>107.2</v>
      </c>
      <c r="V489" s="41">
        <v>106.8</v>
      </c>
      <c r="W489" s="41">
        <v>107.6</v>
      </c>
      <c r="X489" s="41">
        <v>108.1</v>
      </c>
      <c r="Y489" s="41">
        <v>109.6</v>
      </c>
      <c r="Z489" s="41">
        <v>111.7</v>
      </c>
      <c r="AA489" s="41">
        <v>111.8</v>
      </c>
      <c r="AB489" s="41">
        <v>111.5</v>
      </c>
      <c r="AC489" s="41">
        <v>115</v>
      </c>
      <c r="AD489" s="41">
        <v>113.5</v>
      </c>
      <c r="AE489" s="41">
        <v>114.9</v>
      </c>
      <c r="AF489" s="41">
        <v>114.4</v>
      </c>
      <c r="AG489" s="41">
        <v>115.7</v>
      </c>
      <c r="AH489" s="41">
        <v>116.3</v>
      </c>
      <c r="AI489" s="41">
        <v>118.6</v>
      </c>
      <c r="AJ489" s="41">
        <v>119.3</v>
      </c>
      <c r="AK489" s="41">
        <v>120.4</v>
      </c>
      <c r="AL489" s="41">
        <v>121.2</v>
      </c>
      <c r="AM489" s="41">
        <v>121.8</v>
      </c>
      <c r="AN489" s="41">
        <v>122.6</v>
      </c>
      <c r="AO489" s="41">
        <v>122.6</v>
      </c>
      <c r="AP489" s="41">
        <v>122.5</v>
      </c>
      <c r="AQ489" s="41">
        <v>123.2</v>
      </c>
      <c r="AR489" s="41">
        <v>124.8</v>
      </c>
      <c r="AS489" s="41">
        <v>127.7</v>
      </c>
      <c r="AT489" s="41">
        <v>129.69999999999999</v>
      </c>
      <c r="AU489" s="41">
        <v>134.1</v>
      </c>
      <c r="AV489" s="41">
        <v>134.6</v>
      </c>
      <c r="AW489" s="41">
        <v>134.6</v>
      </c>
      <c r="AX489" s="41">
        <v>134.6</v>
      </c>
      <c r="AY489" s="41">
        <v>140.5</v>
      </c>
      <c r="AZ489" s="41">
        <v>140.69999999999999</v>
      </c>
      <c r="BA489" s="41">
        <v>140.9</v>
      </c>
      <c r="BB489" s="41">
        <v>140.5</v>
      </c>
      <c r="BC489" s="41">
        <v>140.5</v>
      </c>
      <c r="BD489" s="41">
        <v>142.19999999999999</v>
      </c>
      <c r="BE489" s="41">
        <v>142.6</v>
      </c>
      <c r="BF489" s="41">
        <v>144.30000000000001</v>
      </c>
      <c r="BG489" s="41">
        <v>144.9</v>
      </c>
      <c r="BH489" s="41">
        <v>144.9</v>
      </c>
      <c r="BI489" s="41">
        <v>144.9</v>
      </c>
      <c r="BJ489" s="41">
        <v>144.9</v>
      </c>
      <c r="BK489" s="41">
        <v>145.30000000000001</v>
      </c>
      <c r="BL489" s="41">
        <v>146.30000000000001</v>
      </c>
      <c r="BM489" s="41">
        <v>146</v>
      </c>
      <c r="BN489" s="41">
        <v>145.1</v>
      </c>
      <c r="BO489" s="41">
        <v>152.5</v>
      </c>
      <c r="BP489" s="41">
        <v>154.69999999999999</v>
      </c>
      <c r="BQ489" s="41">
        <v>150.9</v>
      </c>
      <c r="BR489" s="41">
        <v>150.19999999999999</v>
      </c>
      <c r="BS489" s="41">
        <v>150.9</v>
      </c>
      <c r="BT489" s="41">
        <v>150.80000000000001</v>
      </c>
      <c r="BU489" s="41">
        <v>150.69999999999999</v>
      </c>
      <c r="BV489" s="41">
        <v>150.6</v>
      </c>
      <c r="BW489" s="41">
        <v>150.80000000000001</v>
      </c>
      <c r="BX489" s="41">
        <v>159.6</v>
      </c>
      <c r="BY489" s="41">
        <v>160.9</v>
      </c>
      <c r="BZ489" s="41">
        <v>158.6</v>
      </c>
      <c r="CA489" s="41">
        <v>157.80000000000001</v>
      </c>
      <c r="CB489" s="41">
        <v>158.6</v>
      </c>
      <c r="CC489" s="41">
        <v>158.69999999999999</v>
      </c>
      <c r="CD489" s="41">
        <v>159.19999999999999</v>
      </c>
      <c r="CE489" s="41">
        <v>158.80000000000001</v>
      </c>
      <c r="CF489" s="41">
        <v>159.6</v>
      </c>
      <c r="CG489" s="41">
        <v>160.69999999999999</v>
      </c>
      <c r="CH489" s="41">
        <v>160.4</v>
      </c>
      <c r="CI489" s="41">
        <v>160.69999999999999</v>
      </c>
      <c r="CJ489" s="41">
        <v>161.30000000000001</v>
      </c>
      <c r="CK489" s="41">
        <v>161.19999999999999</v>
      </c>
      <c r="CL489" s="41">
        <v>166</v>
      </c>
    </row>
    <row r="490" spans="1:90" x14ac:dyDescent="0.25">
      <c r="A490" s="38" t="s">
        <v>2577</v>
      </c>
      <c r="B490" s="38" t="s">
        <v>2578</v>
      </c>
      <c r="C490" s="39">
        <v>4.0499999999999998E-3</v>
      </c>
      <c r="D490" s="41">
        <v>100</v>
      </c>
      <c r="E490" s="41">
        <v>100</v>
      </c>
      <c r="F490" s="41">
        <v>100</v>
      </c>
      <c r="G490" s="41">
        <v>104.5</v>
      </c>
      <c r="H490" s="41">
        <v>104.5</v>
      </c>
      <c r="I490" s="41">
        <v>104.5</v>
      </c>
      <c r="J490" s="41">
        <v>104.5</v>
      </c>
      <c r="K490" s="41">
        <v>104.5</v>
      </c>
      <c r="L490" s="41">
        <v>104.5</v>
      </c>
      <c r="M490" s="41">
        <v>104.5</v>
      </c>
      <c r="N490" s="41">
        <v>104.5</v>
      </c>
      <c r="O490" s="41">
        <v>104.5</v>
      </c>
      <c r="P490" s="41">
        <v>104.5</v>
      </c>
      <c r="Q490" s="41">
        <v>104.5</v>
      </c>
      <c r="R490" s="41">
        <v>104.5</v>
      </c>
      <c r="S490" s="41">
        <v>104.5</v>
      </c>
      <c r="T490" s="41">
        <v>104.5</v>
      </c>
      <c r="U490" s="41">
        <v>104.5</v>
      </c>
      <c r="V490" s="41">
        <v>104.5</v>
      </c>
      <c r="W490" s="41">
        <v>104.5</v>
      </c>
      <c r="X490" s="41">
        <v>104.5</v>
      </c>
      <c r="Y490" s="41">
        <v>104.5</v>
      </c>
      <c r="Z490" s="41">
        <v>104.5</v>
      </c>
      <c r="AA490" s="41">
        <v>104.5</v>
      </c>
      <c r="AB490" s="41">
        <v>104.5</v>
      </c>
      <c r="AC490" s="41">
        <v>109.9</v>
      </c>
      <c r="AD490" s="41">
        <v>111.7</v>
      </c>
      <c r="AE490" s="41">
        <v>113.8</v>
      </c>
      <c r="AF490" s="41">
        <v>113.8</v>
      </c>
      <c r="AG490" s="41">
        <v>113.8</v>
      </c>
      <c r="AH490" s="41">
        <v>113.8</v>
      </c>
      <c r="AI490" s="41">
        <v>113.8</v>
      </c>
      <c r="AJ490" s="41">
        <v>113.8</v>
      </c>
      <c r="AK490" s="41">
        <v>113.8</v>
      </c>
      <c r="AL490" s="41">
        <v>113.8</v>
      </c>
      <c r="AM490" s="41">
        <v>113.8</v>
      </c>
      <c r="AN490" s="41">
        <v>137.30000000000001</v>
      </c>
      <c r="AO490" s="41">
        <v>137.30000000000001</v>
      </c>
      <c r="AP490" s="41">
        <v>137.30000000000001</v>
      </c>
      <c r="AQ490" s="41">
        <v>147.9</v>
      </c>
      <c r="AR490" s="41">
        <v>147.9</v>
      </c>
      <c r="AS490" s="41">
        <v>147.9</v>
      </c>
      <c r="AT490" s="41">
        <v>147.9</v>
      </c>
      <c r="AU490" s="41">
        <v>154</v>
      </c>
      <c r="AV490" s="41">
        <v>154</v>
      </c>
      <c r="AW490" s="41">
        <v>154</v>
      </c>
      <c r="AX490" s="41">
        <v>154</v>
      </c>
      <c r="AY490" s="41">
        <v>154.9</v>
      </c>
      <c r="AZ490" s="41">
        <v>170.3</v>
      </c>
      <c r="BA490" s="41">
        <v>170.3</v>
      </c>
      <c r="BB490" s="41">
        <v>170.3</v>
      </c>
      <c r="BC490" s="41">
        <v>170.3</v>
      </c>
      <c r="BD490" s="41">
        <v>170.3</v>
      </c>
      <c r="BE490" s="41">
        <v>170.3</v>
      </c>
      <c r="BF490" s="41">
        <v>170.3</v>
      </c>
      <c r="BG490" s="41">
        <v>170.3</v>
      </c>
      <c r="BH490" s="41">
        <v>170.3</v>
      </c>
      <c r="BI490" s="41">
        <v>170.3</v>
      </c>
      <c r="BJ490" s="41">
        <v>170.3</v>
      </c>
      <c r="BK490" s="41">
        <v>170.3</v>
      </c>
      <c r="BL490" s="41">
        <v>170.3</v>
      </c>
      <c r="BM490" s="41">
        <v>170.3</v>
      </c>
      <c r="BN490" s="41">
        <v>172</v>
      </c>
      <c r="BO490" s="41">
        <v>173.7</v>
      </c>
      <c r="BP490" s="41">
        <v>173.7</v>
      </c>
      <c r="BQ490" s="41">
        <v>173.7</v>
      </c>
      <c r="BR490" s="41">
        <v>173.7</v>
      </c>
      <c r="BS490" s="41">
        <v>173.7</v>
      </c>
      <c r="BT490" s="41">
        <v>173.7</v>
      </c>
      <c r="BU490" s="41">
        <v>173.7</v>
      </c>
      <c r="BV490" s="41">
        <v>173.7</v>
      </c>
      <c r="BW490" s="41">
        <v>173.7</v>
      </c>
      <c r="BX490" s="41">
        <v>176.4</v>
      </c>
      <c r="BY490" s="41">
        <v>176.4</v>
      </c>
      <c r="BZ490" s="41">
        <v>176.4</v>
      </c>
      <c r="CA490" s="41">
        <v>176.4</v>
      </c>
      <c r="CB490" s="41">
        <v>176.4</v>
      </c>
      <c r="CC490" s="41">
        <v>176.4</v>
      </c>
      <c r="CD490" s="41">
        <v>176.4</v>
      </c>
      <c r="CE490" s="41">
        <v>176.4</v>
      </c>
      <c r="CF490" s="41">
        <v>176.4</v>
      </c>
      <c r="CG490" s="41">
        <v>176.4</v>
      </c>
      <c r="CH490" s="41">
        <v>176.4</v>
      </c>
      <c r="CI490" s="41">
        <v>176.4</v>
      </c>
      <c r="CJ490" s="41">
        <v>176.4</v>
      </c>
      <c r="CK490" s="41">
        <v>176.4</v>
      </c>
      <c r="CL490" s="41">
        <v>176.4</v>
      </c>
    </row>
    <row r="491" spans="1:90" x14ac:dyDescent="0.25">
      <c r="A491" s="38" t="s">
        <v>2579</v>
      </c>
      <c r="B491" s="38" t="s">
        <v>2580</v>
      </c>
      <c r="C491" s="39">
        <v>1.2370000000000001E-2</v>
      </c>
      <c r="D491" s="41">
        <v>100.3</v>
      </c>
      <c r="E491" s="41">
        <v>100.6</v>
      </c>
      <c r="F491" s="41">
        <v>100.7</v>
      </c>
      <c r="G491" s="41">
        <v>105.4</v>
      </c>
      <c r="H491" s="41">
        <v>106.9</v>
      </c>
      <c r="I491" s="41">
        <v>107.2</v>
      </c>
      <c r="J491" s="41">
        <v>108.2</v>
      </c>
      <c r="K491" s="41">
        <v>107.5</v>
      </c>
      <c r="L491" s="41">
        <v>107.6</v>
      </c>
      <c r="M491" s="41">
        <v>108.5</v>
      </c>
      <c r="N491" s="41">
        <v>106.8</v>
      </c>
      <c r="O491" s="41">
        <v>106.4</v>
      </c>
      <c r="P491" s="41">
        <v>106.5</v>
      </c>
      <c r="Q491" s="41">
        <v>100.5</v>
      </c>
      <c r="R491" s="41">
        <v>102.4</v>
      </c>
      <c r="S491" s="41">
        <v>102.8</v>
      </c>
      <c r="T491" s="41">
        <v>102.9</v>
      </c>
      <c r="U491" s="41">
        <v>102.9</v>
      </c>
      <c r="V491" s="41">
        <v>102</v>
      </c>
      <c r="W491" s="41">
        <v>103.2</v>
      </c>
      <c r="X491" s="41">
        <v>104.4</v>
      </c>
      <c r="Y491" s="41">
        <v>103.9</v>
      </c>
      <c r="Z491" s="41">
        <v>102.4</v>
      </c>
      <c r="AA491" s="41">
        <v>102.2</v>
      </c>
      <c r="AB491" s="41">
        <v>103.9</v>
      </c>
      <c r="AC491" s="41">
        <v>103.2</v>
      </c>
      <c r="AD491" s="41">
        <v>103.1</v>
      </c>
      <c r="AE491" s="41">
        <v>102.7</v>
      </c>
      <c r="AF491" s="41">
        <v>104.3</v>
      </c>
      <c r="AG491" s="41">
        <v>102.8</v>
      </c>
      <c r="AH491" s="41">
        <v>102.9</v>
      </c>
      <c r="AI491" s="41">
        <v>103.4</v>
      </c>
      <c r="AJ491" s="41">
        <v>103.8</v>
      </c>
      <c r="AK491" s="41">
        <v>103.9</v>
      </c>
      <c r="AL491" s="41">
        <v>103</v>
      </c>
      <c r="AM491" s="41">
        <v>102.9</v>
      </c>
      <c r="AN491" s="41">
        <v>95.3</v>
      </c>
      <c r="AO491" s="41">
        <v>94.4</v>
      </c>
      <c r="AP491" s="41">
        <v>94.7</v>
      </c>
      <c r="AQ491" s="41">
        <v>94.3</v>
      </c>
      <c r="AR491" s="41">
        <v>94.3</v>
      </c>
      <c r="AS491" s="41">
        <v>94.3</v>
      </c>
      <c r="AT491" s="41">
        <v>95.1</v>
      </c>
      <c r="AU491" s="41">
        <v>95.9</v>
      </c>
      <c r="AV491" s="41">
        <v>96.5</v>
      </c>
      <c r="AW491" s="41">
        <v>96.2</v>
      </c>
      <c r="AX491" s="41">
        <v>95</v>
      </c>
      <c r="AY491" s="41">
        <v>95.5</v>
      </c>
      <c r="AZ491" s="41">
        <v>99.5</v>
      </c>
      <c r="BA491" s="41">
        <v>99.1</v>
      </c>
      <c r="BB491" s="41">
        <v>99.3</v>
      </c>
      <c r="BC491" s="41">
        <v>98.7</v>
      </c>
      <c r="BD491" s="41">
        <v>98.5</v>
      </c>
      <c r="BE491" s="41">
        <v>99.1</v>
      </c>
      <c r="BF491" s="41">
        <v>102.4</v>
      </c>
      <c r="BG491" s="41">
        <v>104.6</v>
      </c>
      <c r="BH491" s="41">
        <v>103.5</v>
      </c>
      <c r="BI491" s="41">
        <v>104.8</v>
      </c>
      <c r="BJ491" s="41">
        <v>104.2</v>
      </c>
      <c r="BK491" s="41">
        <v>102.6</v>
      </c>
      <c r="BL491" s="41">
        <v>101.3</v>
      </c>
      <c r="BM491" s="41">
        <v>102</v>
      </c>
      <c r="BN491" s="41">
        <v>103.8</v>
      </c>
      <c r="BO491" s="41">
        <v>105.1</v>
      </c>
      <c r="BP491" s="41">
        <v>104.9</v>
      </c>
      <c r="BQ491" s="41">
        <v>107.2</v>
      </c>
      <c r="BR491" s="41">
        <v>109</v>
      </c>
      <c r="BS491" s="41">
        <v>108.4</v>
      </c>
      <c r="BT491" s="41">
        <v>110.5</v>
      </c>
      <c r="BU491" s="41">
        <v>108.2</v>
      </c>
      <c r="BV491" s="41">
        <v>106</v>
      </c>
      <c r="BW491" s="41">
        <v>106.6</v>
      </c>
      <c r="BX491" s="41">
        <v>110</v>
      </c>
      <c r="BY491" s="41">
        <v>110.8</v>
      </c>
      <c r="BZ491" s="41">
        <v>110</v>
      </c>
      <c r="CA491" s="41">
        <v>110.1</v>
      </c>
      <c r="CB491" s="41">
        <v>111.7</v>
      </c>
      <c r="CC491" s="41">
        <v>110.7</v>
      </c>
      <c r="CD491" s="41">
        <v>111.2</v>
      </c>
      <c r="CE491" s="41">
        <v>113.7</v>
      </c>
      <c r="CF491" s="41">
        <v>112.7</v>
      </c>
      <c r="CG491" s="41">
        <v>126.3</v>
      </c>
      <c r="CH491" s="41">
        <v>126.5</v>
      </c>
      <c r="CI491" s="41">
        <v>125.6</v>
      </c>
      <c r="CJ491" s="41">
        <v>132.69999999999999</v>
      </c>
      <c r="CK491" s="41">
        <v>131.4</v>
      </c>
      <c r="CL491" s="41">
        <v>132.19999999999999</v>
      </c>
    </row>
    <row r="492" spans="1:90" x14ac:dyDescent="0.25">
      <c r="A492" s="38" t="s">
        <v>2581</v>
      </c>
      <c r="B492" s="38" t="s">
        <v>2582</v>
      </c>
      <c r="C492" s="39">
        <v>0.11015</v>
      </c>
      <c r="D492" s="41">
        <v>102.6</v>
      </c>
      <c r="E492" s="41">
        <v>100.4</v>
      </c>
      <c r="F492" s="41">
        <v>100.4</v>
      </c>
      <c r="G492" s="41">
        <v>100.5</v>
      </c>
      <c r="H492" s="41">
        <v>100.5</v>
      </c>
      <c r="I492" s="41">
        <v>103</v>
      </c>
      <c r="J492" s="41">
        <v>103.7</v>
      </c>
      <c r="K492" s="41">
        <v>104.2</v>
      </c>
      <c r="L492" s="41">
        <v>104.4</v>
      </c>
      <c r="M492" s="41">
        <v>104.4</v>
      </c>
      <c r="N492" s="41">
        <v>104.4</v>
      </c>
      <c r="O492" s="41">
        <v>101.8</v>
      </c>
      <c r="P492" s="41">
        <v>104.8</v>
      </c>
      <c r="Q492" s="41">
        <v>115.8</v>
      </c>
      <c r="R492" s="41">
        <v>116.3</v>
      </c>
      <c r="S492" s="41">
        <v>116.3</v>
      </c>
      <c r="T492" s="41">
        <v>114.1</v>
      </c>
      <c r="U492" s="41">
        <v>114.1</v>
      </c>
      <c r="V492" s="41">
        <v>113.4</v>
      </c>
      <c r="W492" s="41">
        <v>113.4</v>
      </c>
      <c r="X492" s="41">
        <v>113.1</v>
      </c>
      <c r="Y492" s="41">
        <v>113</v>
      </c>
      <c r="Z492" s="41">
        <v>113</v>
      </c>
      <c r="AA492" s="41">
        <v>113.9</v>
      </c>
      <c r="AB492" s="41">
        <v>114</v>
      </c>
      <c r="AC492" s="41">
        <v>114.6</v>
      </c>
      <c r="AD492" s="41">
        <v>115.4</v>
      </c>
      <c r="AE492" s="41">
        <v>115.4</v>
      </c>
      <c r="AF492" s="41">
        <v>116.2</v>
      </c>
      <c r="AG492" s="41">
        <v>116.2</v>
      </c>
      <c r="AH492" s="41">
        <v>116.2</v>
      </c>
      <c r="AI492" s="41">
        <v>116.2</v>
      </c>
      <c r="AJ492" s="41">
        <v>116.2</v>
      </c>
      <c r="AK492" s="41">
        <v>116.6</v>
      </c>
      <c r="AL492" s="41">
        <v>116.6</v>
      </c>
      <c r="AM492" s="41">
        <v>116.3</v>
      </c>
      <c r="AN492" s="41">
        <v>114.8</v>
      </c>
      <c r="AO492" s="41">
        <v>114.8</v>
      </c>
      <c r="AP492" s="41">
        <v>114.8</v>
      </c>
      <c r="AQ492" s="41">
        <v>115</v>
      </c>
      <c r="AR492" s="41">
        <v>114.8</v>
      </c>
      <c r="AS492" s="41">
        <v>114.8</v>
      </c>
      <c r="AT492" s="41">
        <v>114.8</v>
      </c>
      <c r="AU492" s="41">
        <v>114.8</v>
      </c>
      <c r="AV492" s="41">
        <v>114.8</v>
      </c>
      <c r="AW492" s="41">
        <v>114.8</v>
      </c>
      <c r="AX492" s="41">
        <v>114.8</v>
      </c>
      <c r="AY492" s="41">
        <v>115.8</v>
      </c>
      <c r="AZ492" s="41">
        <v>119.1</v>
      </c>
      <c r="BA492" s="41">
        <v>119.1</v>
      </c>
      <c r="BB492" s="41">
        <v>122.3</v>
      </c>
      <c r="BC492" s="41">
        <v>120.3</v>
      </c>
      <c r="BD492" s="41">
        <v>118.9</v>
      </c>
      <c r="BE492" s="41">
        <v>118.9</v>
      </c>
      <c r="BF492" s="41">
        <v>118.3</v>
      </c>
      <c r="BG492" s="41">
        <v>118.9</v>
      </c>
      <c r="BH492" s="41">
        <v>119.1</v>
      </c>
      <c r="BI492" s="41">
        <v>119.1</v>
      </c>
      <c r="BJ492" s="41">
        <v>117.4</v>
      </c>
      <c r="BK492" s="41">
        <v>116.8</v>
      </c>
      <c r="BL492" s="41">
        <v>117.8</v>
      </c>
      <c r="BM492" s="41">
        <v>118.4</v>
      </c>
      <c r="BN492" s="41">
        <v>118.4</v>
      </c>
      <c r="BO492" s="41">
        <v>118.7</v>
      </c>
      <c r="BP492" s="41">
        <v>116.5</v>
      </c>
      <c r="BQ492" s="41">
        <v>115.5</v>
      </c>
      <c r="BR492" s="41">
        <v>115.5</v>
      </c>
      <c r="BS492" s="41">
        <v>115.5</v>
      </c>
      <c r="BT492" s="41">
        <v>115.5</v>
      </c>
      <c r="BU492" s="41">
        <v>115.5</v>
      </c>
      <c r="BV492" s="41">
        <v>115.5</v>
      </c>
      <c r="BW492" s="41">
        <v>115.5</v>
      </c>
      <c r="BX492" s="41">
        <v>115.7</v>
      </c>
      <c r="BY492" s="41">
        <v>115.7</v>
      </c>
      <c r="BZ492" s="41">
        <v>115.7</v>
      </c>
      <c r="CA492" s="41">
        <v>115.7</v>
      </c>
      <c r="CB492" s="41">
        <v>115.7</v>
      </c>
      <c r="CC492" s="41">
        <v>115.7</v>
      </c>
      <c r="CD492" s="41">
        <v>116.7</v>
      </c>
      <c r="CE492" s="41">
        <v>117.3</v>
      </c>
      <c r="CF492" s="41">
        <v>117.3</v>
      </c>
      <c r="CG492" s="41">
        <v>117.3</v>
      </c>
      <c r="CH492" s="41">
        <v>117.3</v>
      </c>
      <c r="CI492" s="41">
        <v>117.3</v>
      </c>
      <c r="CJ492" s="41">
        <v>117.3</v>
      </c>
      <c r="CK492" s="41">
        <v>117.3</v>
      </c>
      <c r="CL492" s="41">
        <v>117.3</v>
      </c>
    </row>
    <row r="493" spans="1:90" x14ac:dyDescent="0.25">
      <c r="A493" s="38" t="s">
        <v>2583</v>
      </c>
      <c r="B493" s="38" t="s">
        <v>2584</v>
      </c>
      <c r="C493" s="39">
        <v>9.4899999999999998E-2</v>
      </c>
      <c r="D493" s="41">
        <v>101.1</v>
      </c>
      <c r="E493" s="41">
        <v>101.3</v>
      </c>
      <c r="F493" s="41">
        <v>101.1</v>
      </c>
      <c r="G493" s="41">
        <v>101.6</v>
      </c>
      <c r="H493" s="41">
        <v>101.6</v>
      </c>
      <c r="I493" s="41">
        <v>101.6</v>
      </c>
      <c r="J493" s="41">
        <v>101.6</v>
      </c>
      <c r="K493" s="41">
        <v>102</v>
      </c>
      <c r="L493" s="41">
        <v>102.1</v>
      </c>
      <c r="M493" s="41">
        <v>102.1</v>
      </c>
      <c r="N493" s="41">
        <v>102.8</v>
      </c>
      <c r="O493" s="41">
        <v>102.8</v>
      </c>
      <c r="P493" s="41">
        <v>103.3</v>
      </c>
      <c r="Q493" s="41">
        <v>103.3</v>
      </c>
      <c r="R493" s="41">
        <v>104.3</v>
      </c>
      <c r="S493" s="41">
        <v>107</v>
      </c>
      <c r="T493" s="41">
        <v>107</v>
      </c>
      <c r="U493" s="41">
        <v>106.2</v>
      </c>
      <c r="V493" s="41">
        <v>106.6</v>
      </c>
      <c r="W493" s="41">
        <v>106.8</v>
      </c>
      <c r="X493" s="41">
        <v>106.8</v>
      </c>
      <c r="Y493" s="41">
        <v>106.8</v>
      </c>
      <c r="Z493" s="41">
        <v>106.8</v>
      </c>
      <c r="AA493" s="41">
        <v>109.3</v>
      </c>
      <c r="AB493" s="41">
        <v>109.1</v>
      </c>
      <c r="AC493" s="41">
        <v>109.7</v>
      </c>
      <c r="AD493" s="41">
        <v>110.1</v>
      </c>
      <c r="AE493" s="41">
        <v>110.2</v>
      </c>
      <c r="AF493" s="41">
        <v>110.2</v>
      </c>
      <c r="AG493" s="41">
        <v>110.2</v>
      </c>
      <c r="AH493" s="41">
        <v>110.2</v>
      </c>
      <c r="AI493" s="41">
        <v>110.2</v>
      </c>
      <c r="AJ493" s="41">
        <v>110.2</v>
      </c>
      <c r="AK493" s="41">
        <v>110.2</v>
      </c>
      <c r="AL493" s="41">
        <v>110.2</v>
      </c>
      <c r="AM493" s="41">
        <v>110.2</v>
      </c>
      <c r="AN493" s="41">
        <v>111.6</v>
      </c>
      <c r="AO493" s="41">
        <v>112.1</v>
      </c>
      <c r="AP493" s="41">
        <v>116.9</v>
      </c>
      <c r="AQ493" s="41">
        <v>120.4</v>
      </c>
      <c r="AR493" s="41">
        <v>120.4</v>
      </c>
      <c r="AS493" s="41">
        <v>120.4</v>
      </c>
      <c r="AT493" s="41">
        <v>122.3</v>
      </c>
      <c r="AU493" s="41">
        <v>126.9</v>
      </c>
      <c r="AV493" s="41">
        <v>127.9</v>
      </c>
      <c r="AW493" s="41">
        <v>127.9</v>
      </c>
      <c r="AX493" s="41">
        <v>127.9</v>
      </c>
      <c r="AY493" s="41">
        <v>129.5</v>
      </c>
      <c r="AZ493" s="41">
        <v>140.5</v>
      </c>
      <c r="BA493" s="41">
        <v>140.5</v>
      </c>
      <c r="BB493" s="41">
        <v>140.5</v>
      </c>
      <c r="BC493" s="41">
        <v>140.5</v>
      </c>
      <c r="BD493" s="41">
        <v>140.5</v>
      </c>
      <c r="BE493" s="41">
        <v>140.5</v>
      </c>
      <c r="BF493" s="41">
        <v>140.5</v>
      </c>
      <c r="BG493" s="41">
        <v>140.5</v>
      </c>
      <c r="BH493" s="41">
        <v>140.5</v>
      </c>
      <c r="BI493" s="41">
        <v>140.5</v>
      </c>
      <c r="BJ493" s="41">
        <v>142.1</v>
      </c>
      <c r="BK493" s="41">
        <v>140.9</v>
      </c>
      <c r="BL493" s="41">
        <v>139.1</v>
      </c>
      <c r="BM493" s="41">
        <v>138.9</v>
      </c>
      <c r="BN493" s="41">
        <v>137.6</v>
      </c>
      <c r="BO493" s="41">
        <v>138.1</v>
      </c>
      <c r="BP493" s="41">
        <v>127.8</v>
      </c>
      <c r="BQ493" s="41">
        <v>127.8</v>
      </c>
      <c r="BR493" s="41">
        <v>127.8</v>
      </c>
      <c r="BS493" s="41">
        <v>138.19999999999999</v>
      </c>
      <c r="BT493" s="41">
        <v>138.19999999999999</v>
      </c>
      <c r="BU493" s="41">
        <v>138.19999999999999</v>
      </c>
      <c r="BV493" s="41">
        <v>138.5</v>
      </c>
      <c r="BW493" s="41">
        <v>138.4</v>
      </c>
      <c r="BX493" s="41">
        <v>137.30000000000001</v>
      </c>
      <c r="BY493" s="41">
        <v>142.69999999999999</v>
      </c>
      <c r="BZ493" s="41">
        <v>145.1</v>
      </c>
      <c r="CA493" s="41">
        <v>146.9</v>
      </c>
      <c r="CB493" s="41">
        <v>148.1</v>
      </c>
      <c r="CC493" s="41">
        <v>147.80000000000001</v>
      </c>
      <c r="CD493" s="41">
        <v>149.5</v>
      </c>
      <c r="CE493" s="41">
        <v>149.5</v>
      </c>
      <c r="CF493" s="41">
        <v>150.80000000000001</v>
      </c>
      <c r="CG493" s="41">
        <v>150.80000000000001</v>
      </c>
      <c r="CH493" s="41">
        <v>150.80000000000001</v>
      </c>
      <c r="CI493" s="41">
        <v>150.80000000000001</v>
      </c>
      <c r="CJ493" s="41">
        <v>150.4</v>
      </c>
      <c r="CK493" s="41">
        <v>151.19999999999999</v>
      </c>
      <c r="CL493" s="41">
        <v>149</v>
      </c>
    </row>
    <row r="494" spans="1:90" x14ac:dyDescent="0.25">
      <c r="A494" s="38" t="s">
        <v>2585</v>
      </c>
      <c r="B494" s="38" t="s">
        <v>2586</v>
      </c>
      <c r="C494" s="39">
        <v>6.2839999999999993E-2</v>
      </c>
      <c r="D494" s="41">
        <v>100.3</v>
      </c>
      <c r="E494" s="41">
        <v>100.3</v>
      </c>
      <c r="F494" s="41">
        <v>100.4</v>
      </c>
      <c r="G494" s="41">
        <v>99.4</v>
      </c>
      <c r="H494" s="41">
        <v>99.4</v>
      </c>
      <c r="I494" s="41">
        <v>99.4</v>
      </c>
      <c r="J494" s="41">
        <v>99.4</v>
      </c>
      <c r="K494" s="41">
        <v>99.4</v>
      </c>
      <c r="L494" s="41">
        <v>99.4</v>
      </c>
      <c r="M494" s="41">
        <v>99.4</v>
      </c>
      <c r="N494" s="41">
        <v>99.4</v>
      </c>
      <c r="O494" s="41">
        <v>99.4</v>
      </c>
      <c r="P494" s="41">
        <v>100</v>
      </c>
      <c r="Q494" s="41">
        <v>100</v>
      </c>
      <c r="R494" s="41">
        <v>100.3</v>
      </c>
      <c r="S494" s="41">
        <v>98.8</v>
      </c>
      <c r="T494" s="41">
        <v>98.8</v>
      </c>
      <c r="U494" s="41">
        <v>98.8</v>
      </c>
      <c r="V494" s="41">
        <v>98.8</v>
      </c>
      <c r="W494" s="41">
        <v>98.9</v>
      </c>
      <c r="X494" s="41">
        <v>98.9</v>
      </c>
      <c r="Y494" s="41">
        <v>98.9</v>
      </c>
      <c r="Z494" s="41">
        <v>98.9</v>
      </c>
      <c r="AA494" s="41">
        <v>98.9</v>
      </c>
      <c r="AB494" s="41">
        <v>98.8</v>
      </c>
      <c r="AC494" s="41">
        <v>98.8</v>
      </c>
      <c r="AD494" s="41">
        <v>99.3</v>
      </c>
      <c r="AE494" s="41">
        <v>101.1</v>
      </c>
      <c r="AF494" s="41">
        <v>101.1</v>
      </c>
      <c r="AG494" s="41">
        <v>101.1</v>
      </c>
      <c r="AH494" s="41">
        <v>101.1</v>
      </c>
      <c r="AI494" s="41">
        <v>103.4</v>
      </c>
      <c r="AJ494" s="41">
        <v>103.4</v>
      </c>
      <c r="AK494" s="41">
        <v>103.4</v>
      </c>
      <c r="AL494" s="41">
        <v>103.4</v>
      </c>
      <c r="AM494" s="41">
        <v>102.8</v>
      </c>
      <c r="AN494" s="41">
        <v>104</v>
      </c>
      <c r="AO494" s="41">
        <v>104</v>
      </c>
      <c r="AP494" s="41">
        <v>103.9</v>
      </c>
      <c r="AQ494" s="41">
        <v>103.9</v>
      </c>
      <c r="AR494" s="41">
        <v>105.3</v>
      </c>
      <c r="AS494" s="41">
        <v>105.3</v>
      </c>
      <c r="AT494" s="41">
        <v>105.3</v>
      </c>
      <c r="AU494" s="41">
        <v>105.9</v>
      </c>
      <c r="AV494" s="41">
        <v>105.9</v>
      </c>
      <c r="AW494" s="41">
        <v>105.9</v>
      </c>
      <c r="AX494" s="41">
        <v>105.9</v>
      </c>
      <c r="AY494" s="41">
        <v>105.2</v>
      </c>
      <c r="AZ494" s="41">
        <v>104.5</v>
      </c>
      <c r="BA494" s="41">
        <v>105.6</v>
      </c>
      <c r="BB494" s="41">
        <v>105.8</v>
      </c>
      <c r="BC494" s="41">
        <v>106.3</v>
      </c>
      <c r="BD494" s="41">
        <v>105.9</v>
      </c>
      <c r="BE494" s="41">
        <v>105.3</v>
      </c>
      <c r="BF494" s="41">
        <v>105.1</v>
      </c>
      <c r="BG494" s="41">
        <v>105.6</v>
      </c>
      <c r="BH494" s="41">
        <v>105.6</v>
      </c>
      <c r="BI494" s="41">
        <v>105.8</v>
      </c>
      <c r="BJ494" s="41">
        <v>107.8</v>
      </c>
      <c r="BK494" s="41">
        <v>107.8</v>
      </c>
      <c r="BL494" s="41">
        <v>114.7</v>
      </c>
      <c r="BM494" s="41">
        <v>113.3</v>
      </c>
      <c r="BN494" s="41">
        <v>114.1</v>
      </c>
      <c r="BO494" s="41">
        <v>115.2</v>
      </c>
      <c r="BP494" s="41">
        <v>115.5</v>
      </c>
      <c r="BQ494" s="41">
        <v>115.5</v>
      </c>
      <c r="BR494" s="41">
        <v>115.6</v>
      </c>
      <c r="BS494" s="41">
        <v>116</v>
      </c>
      <c r="BT494" s="41">
        <v>114</v>
      </c>
      <c r="BU494" s="41">
        <v>114.1</v>
      </c>
      <c r="BV494" s="41">
        <v>114.1</v>
      </c>
      <c r="BW494" s="41">
        <v>114.3</v>
      </c>
      <c r="BX494" s="41">
        <v>113.2</v>
      </c>
      <c r="BY494" s="41">
        <v>112.8</v>
      </c>
      <c r="BZ494" s="41">
        <v>112.5</v>
      </c>
      <c r="CA494" s="41">
        <v>114.6</v>
      </c>
      <c r="CB494" s="41">
        <v>114.2</v>
      </c>
      <c r="CC494" s="41">
        <v>114.2</v>
      </c>
      <c r="CD494" s="41">
        <v>114.3</v>
      </c>
      <c r="CE494" s="41">
        <v>114.5</v>
      </c>
      <c r="CF494" s="41">
        <v>114.7</v>
      </c>
      <c r="CG494" s="41">
        <v>114.9</v>
      </c>
      <c r="CH494" s="41">
        <v>114.9</v>
      </c>
      <c r="CI494" s="41">
        <v>117.8</v>
      </c>
      <c r="CJ494" s="41">
        <v>117.5</v>
      </c>
      <c r="CK494" s="41">
        <v>116.5</v>
      </c>
      <c r="CL494" s="41">
        <v>116.3</v>
      </c>
    </row>
    <row r="495" spans="1:90" x14ac:dyDescent="0.25">
      <c r="A495" s="38" t="s">
        <v>2587</v>
      </c>
      <c r="B495" s="38" t="s">
        <v>2588</v>
      </c>
      <c r="C495" s="39">
        <v>7.9909999999999995E-2</v>
      </c>
      <c r="D495" s="41">
        <v>100</v>
      </c>
      <c r="E495" s="41">
        <v>100</v>
      </c>
      <c r="F495" s="41">
        <v>100</v>
      </c>
      <c r="G495" s="41">
        <v>99</v>
      </c>
      <c r="H495" s="41">
        <v>99.5</v>
      </c>
      <c r="I495" s="41">
        <v>99.5</v>
      </c>
      <c r="J495" s="41">
        <v>99.5</v>
      </c>
      <c r="K495" s="41">
        <v>100.3</v>
      </c>
      <c r="L495" s="41">
        <v>101</v>
      </c>
      <c r="M495" s="41">
        <v>101</v>
      </c>
      <c r="N495" s="41">
        <v>101</v>
      </c>
      <c r="O495" s="41">
        <v>101</v>
      </c>
      <c r="P495" s="41">
        <v>101</v>
      </c>
      <c r="Q495" s="41">
        <v>101</v>
      </c>
      <c r="R495" s="41">
        <v>101</v>
      </c>
      <c r="S495" s="41">
        <v>103.4</v>
      </c>
      <c r="T495" s="41">
        <v>106.5</v>
      </c>
      <c r="U495" s="41">
        <v>106.5</v>
      </c>
      <c r="V495" s="41">
        <v>107.6</v>
      </c>
      <c r="W495" s="41">
        <v>107.6</v>
      </c>
      <c r="X495" s="41">
        <v>107.6</v>
      </c>
      <c r="Y495" s="41">
        <v>107.6</v>
      </c>
      <c r="Z495" s="41">
        <v>107.6</v>
      </c>
      <c r="AA495" s="41">
        <v>107.5</v>
      </c>
      <c r="AB495" s="41">
        <v>107.3</v>
      </c>
      <c r="AC495" s="41">
        <v>107.3</v>
      </c>
      <c r="AD495" s="41">
        <v>107.3</v>
      </c>
      <c r="AE495" s="41">
        <v>108.8</v>
      </c>
      <c r="AF495" s="41">
        <v>108.8</v>
      </c>
      <c r="AG495" s="41">
        <v>108.8</v>
      </c>
      <c r="AH495" s="41">
        <v>108.8</v>
      </c>
      <c r="AI495" s="41">
        <v>108.9</v>
      </c>
      <c r="AJ495" s="41">
        <v>109.2</v>
      </c>
      <c r="AK495" s="41">
        <v>109.2</v>
      </c>
      <c r="AL495" s="41">
        <v>109.2</v>
      </c>
      <c r="AM495" s="41">
        <v>109.2</v>
      </c>
      <c r="AN495" s="41">
        <v>109.2</v>
      </c>
      <c r="AO495" s="41">
        <v>109.2</v>
      </c>
      <c r="AP495" s="41">
        <v>110.5</v>
      </c>
      <c r="AQ495" s="41">
        <v>110.3</v>
      </c>
      <c r="AR495" s="41">
        <v>114.6</v>
      </c>
      <c r="AS495" s="41">
        <v>116.3</v>
      </c>
      <c r="AT495" s="41">
        <v>121.5</v>
      </c>
      <c r="AU495" s="41">
        <v>114.1</v>
      </c>
      <c r="AV495" s="41">
        <v>114.1</v>
      </c>
      <c r="AW495" s="41">
        <v>114.1</v>
      </c>
      <c r="AX495" s="41">
        <v>113.6</v>
      </c>
      <c r="AY495" s="41">
        <v>113.6</v>
      </c>
      <c r="AZ495" s="41">
        <v>117.2</v>
      </c>
      <c r="BA495" s="41">
        <v>116.1</v>
      </c>
      <c r="BB495" s="41">
        <v>116.5</v>
      </c>
      <c r="BC495" s="41">
        <v>117.5</v>
      </c>
      <c r="BD495" s="41">
        <v>117.5</v>
      </c>
      <c r="BE495" s="41">
        <v>117.5</v>
      </c>
      <c r="BF495" s="41">
        <v>117.5</v>
      </c>
      <c r="BG495" s="41">
        <v>117.5</v>
      </c>
      <c r="BH495" s="41">
        <v>117.5</v>
      </c>
      <c r="BI495" s="41">
        <v>119.4</v>
      </c>
      <c r="BJ495" s="41">
        <v>127.9</v>
      </c>
      <c r="BK495" s="41">
        <v>125.7</v>
      </c>
      <c r="BL495" s="41">
        <v>123.3</v>
      </c>
      <c r="BM495" s="41">
        <v>123.5</v>
      </c>
      <c r="BN495" s="41">
        <v>123.6</v>
      </c>
      <c r="BO495" s="41">
        <v>123.6</v>
      </c>
      <c r="BP495" s="41">
        <v>123.9</v>
      </c>
      <c r="BQ495" s="41">
        <v>123.9</v>
      </c>
      <c r="BR495" s="41">
        <v>123.9</v>
      </c>
      <c r="BS495" s="41">
        <v>123.3</v>
      </c>
      <c r="BT495" s="41">
        <v>123.3</v>
      </c>
      <c r="BU495" s="41">
        <v>123.3</v>
      </c>
      <c r="BV495" s="41">
        <v>123.3</v>
      </c>
      <c r="BW495" s="41">
        <v>123.3</v>
      </c>
      <c r="BX495" s="41">
        <v>130</v>
      </c>
      <c r="BY495" s="41">
        <v>130.9</v>
      </c>
      <c r="BZ495" s="41">
        <v>129.19999999999999</v>
      </c>
      <c r="CA495" s="41">
        <v>127.5</v>
      </c>
      <c r="CB495" s="41">
        <v>127.5</v>
      </c>
      <c r="CC495" s="41">
        <v>127.5</v>
      </c>
      <c r="CD495" s="41">
        <v>127.5</v>
      </c>
      <c r="CE495" s="41">
        <v>127.5</v>
      </c>
      <c r="CF495" s="41">
        <v>127.5</v>
      </c>
      <c r="CG495" s="41">
        <v>127.5</v>
      </c>
      <c r="CH495" s="41">
        <v>127.5</v>
      </c>
      <c r="CI495" s="41">
        <v>127.5</v>
      </c>
      <c r="CJ495" s="41">
        <v>127.5</v>
      </c>
      <c r="CK495" s="41">
        <v>127.5</v>
      </c>
      <c r="CL495" s="41">
        <v>127.5</v>
      </c>
    </row>
    <row r="496" spans="1:90" x14ac:dyDescent="0.25">
      <c r="A496" s="38" t="s">
        <v>2589</v>
      </c>
      <c r="B496" s="38" t="s">
        <v>2590</v>
      </c>
      <c r="C496" s="39">
        <v>1.8020000000000001E-2</v>
      </c>
      <c r="D496" s="41">
        <v>100.7</v>
      </c>
      <c r="E496" s="41">
        <v>100.7</v>
      </c>
      <c r="F496" s="41">
        <v>100.7</v>
      </c>
      <c r="G496" s="41">
        <v>102.2</v>
      </c>
      <c r="H496" s="41">
        <v>102.2</v>
      </c>
      <c r="I496" s="41">
        <v>102.2</v>
      </c>
      <c r="J496" s="41">
        <v>102.2</v>
      </c>
      <c r="K496" s="41">
        <v>102.2</v>
      </c>
      <c r="L496" s="41">
        <v>102.2</v>
      </c>
      <c r="M496" s="41">
        <v>102.2</v>
      </c>
      <c r="N496" s="41">
        <v>102.1</v>
      </c>
      <c r="O496" s="41">
        <v>100.5</v>
      </c>
      <c r="P496" s="41">
        <v>99.4</v>
      </c>
      <c r="Q496" s="41">
        <v>100</v>
      </c>
      <c r="R496" s="41">
        <v>100.6</v>
      </c>
      <c r="S496" s="41">
        <v>102.8</v>
      </c>
      <c r="T496" s="41">
        <v>102.8</v>
      </c>
      <c r="U496" s="41">
        <v>102.8</v>
      </c>
      <c r="V496" s="41">
        <v>102.8</v>
      </c>
      <c r="W496" s="41">
        <v>102.8</v>
      </c>
      <c r="X496" s="41">
        <v>102.8</v>
      </c>
      <c r="Y496" s="41">
        <v>102.8</v>
      </c>
      <c r="Z496" s="41">
        <v>102.6</v>
      </c>
      <c r="AA496" s="41">
        <v>102.8</v>
      </c>
      <c r="AB496" s="41">
        <v>102.8</v>
      </c>
      <c r="AC496" s="41">
        <v>103</v>
      </c>
      <c r="AD496" s="41">
        <v>104.7</v>
      </c>
      <c r="AE496" s="41">
        <v>115.6</v>
      </c>
      <c r="AF496" s="41">
        <v>115.6</v>
      </c>
      <c r="AG496" s="41">
        <v>115.6</v>
      </c>
      <c r="AH496" s="41">
        <v>115.6</v>
      </c>
      <c r="AI496" s="41">
        <v>115.6</v>
      </c>
      <c r="AJ496" s="41">
        <v>118.6</v>
      </c>
      <c r="AK496" s="41">
        <v>120.2</v>
      </c>
      <c r="AL496" s="41">
        <v>120.2</v>
      </c>
      <c r="AM496" s="41">
        <v>121.7</v>
      </c>
      <c r="AN496" s="41">
        <v>121.9</v>
      </c>
      <c r="AO496" s="41">
        <v>121.9</v>
      </c>
      <c r="AP496" s="41">
        <v>121.9</v>
      </c>
      <c r="AQ496" s="41">
        <v>121.9</v>
      </c>
      <c r="AR496" s="41">
        <v>121.9</v>
      </c>
      <c r="AS496" s="41">
        <v>121.9</v>
      </c>
      <c r="AT496" s="41">
        <v>121.8</v>
      </c>
      <c r="AU496" s="41">
        <v>121.9</v>
      </c>
      <c r="AV496" s="41">
        <v>121.9</v>
      </c>
      <c r="AW496" s="41">
        <v>121.9</v>
      </c>
      <c r="AX496" s="41">
        <v>121.9</v>
      </c>
      <c r="AY496" s="41">
        <v>124.2</v>
      </c>
      <c r="AZ496" s="41">
        <v>130.9</v>
      </c>
      <c r="BA496" s="41">
        <v>130.80000000000001</v>
      </c>
      <c r="BB496" s="41">
        <v>130.6</v>
      </c>
      <c r="BC496" s="41">
        <v>130.5</v>
      </c>
      <c r="BD496" s="41">
        <v>130.6</v>
      </c>
      <c r="BE496" s="41">
        <v>131</v>
      </c>
      <c r="BF496" s="41">
        <v>134.5</v>
      </c>
      <c r="BG496" s="41">
        <v>134.5</v>
      </c>
      <c r="BH496" s="41">
        <v>134.5</v>
      </c>
      <c r="BI496" s="41">
        <v>134.5</v>
      </c>
      <c r="BJ496" s="41">
        <v>134.5</v>
      </c>
      <c r="BK496" s="41">
        <v>131.5</v>
      </c>
      <c r="BL496" s="41">
        <v>134.5</v>
      </c>
      <c r="BM496" s="41">
        <v>132.5</v>
      </c>
      <c r="BN496" s="41">
        <v>132.69999999999999</v>
      </c>
      <c r="BO496" s="41">
        <v>132.19999999999999</v>
      </c>
      <c r="BP496" s="41">
        <v>133.69999999999999</v>
      </c>
      <c r="BQ496" s="41">
        <v>132.1</v>
      </c>
      <c r="BR496" s="41">
        <v>132.1</v>
      </c>
      <c r="BS496" s="41">
        <v>132.1</v>
      </c>
      <c r="BT496" s="41">
        <v>132.1</v>
      </c>
      <c r="BU496" s="41">
        <v>132.1</v>
      </c>
      <c r="BV496" s="41">
        <v>132.1</v>
      </c>
      <c r="BW496" s="41">
        <v>132.1</v>
      </c>
      <c r="BX496" s="41">
        <v>135.1</v>
      </c>
      <c r="BY496" s="41">
        <v>139.69999999999999</v>
      </c>
      <c r="BZ496" s="41">
        <v>139.69999999999999</v>
      </c>
      <c r="CA496" s="41">
        <v>140.4</v>
      </c>
      <c r="CB496" s="41">
        <v>141.5</v>
      </c>
      <c r="CC496" s="41">
        <v>141.5</v>
      </c>
      <c r="CD496" s="41">
        <v>142</v>
      </c>
      <c r="CE496" s="41">
        <v>141.6</v>
      </c>
      <c r="CF496" s="41">
        <v>141.6</v>
      </c>
      <c r="CG496" s="41">
        <v>141.6</v>
      </c>
      <c r="CH496" s="41">
        <v>141.6</v>
      </c>
      <c r="CI496" s="41">
        <v>141.6</v>
      </c>
      <c r="CJ496" s="41">
        <v>141.6</v>
      </c>
      <c r="CK496" s="41">
        <v>142.1</v>
      </c>
      <c r="CL496" s="41">
        <v>145.30000000000001</v>
      </c>
    </row>
    <row r="497" spans="1:90" x14ac:dyDescent="0.25">
      <c r="A497" s="38" t="s">
        <v>2591</v>
      </c>
      <c r="B497" s="38" t="s">
        <v>2592</v>
      </c>
      <c r="C497" s="39">
        <v>6.4599999999999996E-3</v>
      </c>
      <c r="D497" s="41">
        <v>100</v>
      </c>
      <c r="E497" s="41">
        <v>100</v>
      </c>
      <c r="F497" s="41">
        <v>100</v>
      </c>
      <c r="G497" s="41">
        <v>99.7</v>
      </c>
      <c r="H497" s="41">
        <v>99.7</v>
      </c>
      <c r="I497" s="41">
        <v>99.7</v>
      </c>
      <c r="J497" s="41">
        <v>99.7</v>
      </c>
      <c r="K497" s="41">
        <v>99.7</v>
      </c>
      <c r="L497" s="41">
        <v>99.7</v>
      </c>
      <c r="M497" s="41">
        <v>99.7</v>
      </c>
      <c r="N497" s="41">
        <v>99.7</v>
      </c>
      <c r="O497" s="41">
        <v>99.7</v>
      </c>
      <c r="P497" s="41">
        <v>99.9</v>
      </c>
      <c r="Q497" s="41">
        <v>99.9</v>
      </c>
      <c r="R497" s="41">
        <v>99.9</v>
      </c>
      <c r="S497" s="41">
        <v>102.5</v>
      </c>
      <c r="T497" s="41">
        <v>102.5</v>
      </c>
      <c r="U497" s="41">
        <v>102.5</v>
      </c>
      <c r="V497" s="41">
        <v>102.5</v>
      </c>
      <c r="W497" s="41">
        <v>102.5</v>
      </c>
      <c r="X497" s="41">
        <v>102.5</v>
      </c>
      <c r="Y497" s="41">
        <v>102.5</v>
      </c>
      <c r="Z497" s="41">
        <v>102.5</v>
      </c>
      <c r="AA497" s="41">
        <v>102.5</v>
      </c>
      <c r="AB497" s="41">
        <v>106.2</v>
      </c>
      <c r="AC497" s="41">
        <v>106.2</v>
      </c>
      <c r="AD497" s="41">
        <v>106.2</v>
      </c>
      <c r="AE497" s="41">
        <v>107.5</v>
      </c>
      <c r="AF497" s="41">
        <v>107.5</v>
      </c>
      <c r="AG497" s="41">
        <v>107.5</v>
      </c>
      <c r="AH497" s="41">
        <v>107.5</v>
      </c>
      <c r="AI497" s="41">
        <v>107.5</v>
      </c>
      <c r="AJ497" s="41">
        <v>107.5</v>
      </c>
      <c r="AK497" s="41">
        <v>107.5</v>
      </c>
      <c r="AL497" s="41">
        <v>107.5</v>
      </c>
      <c r="AM497" s="41">
        <v>107.5</v>
      </c>
      <c r="AN497" s="41">
        <v>103.7</v>
      </c>
      <c r="AO497" s="41">
        <v>103.7</v>
      </c>
      <c r="AP497" s="41">
        <v>103.7</v>
      </c>
      <c r="AQ497" s="41">
        <v>103.7</v>
      </c>
      <c r="AR497" s="41">
        <v>103.7</v>
      </c>
      <c r="AS497" s="41">
        <v>103.7</v>
      </c>
      <c r="AT497" s="41">
        <v>103.7</v>
      </c>
      <c r="AU497" s="41">
        <v>103.7</v>
      </c>
      <c r="AV497" s="41">
        <v>103.7</v>
      </c>
      <c r="AW497" s="41">
        <v>103.7</v>
      </c>
      <c r="AX497" s="41">
        <v>103.7</v>
      </c>
      <c r="AY497" s="41">
        <v>103.7</v>
      </c>
      <c r="AZ497" s="41">
        <v>113.6</v>
      </c>
      <c r="BA497" s="41">
        <v>113.6</v>
      </c>
      <c r="BB497" s="41">
        <v>113.6</v>
      </c>
      <c r="BC497" s="41">
        <v>117.7</v>
      </c>
      <c r="BD497" s="41">
        <v>117.7</v>
      </c>
      <c r="BE497" s="41">
        <v>117.7</v>
      </c>
      <c r="BF497" s="41">
        <v>117.7</v>
      </c>
      <c r="BG497" s="41">
        <v>117.7</v>
      </c>
      <c r="BH497" s="41">
        <v>117.7</v>
      </c>
      <c r="BI497" s="41">
        <v>117.7</v>
      </c>
      <c r="BJ497" s="41">
        <v>117.7</v>
      </c>
      <c r="BK497" s="41">
        <v>117.7</v>
      </c>
      <c r="BL497" s="41">
        <v>117.7</v>
      </c>
      <c r="BM497" s="41">
        <v>117.7</v>
      </c>
      <c r="BN497" s="41">
        <v>117.7</v>
      </c>
      <c r="BO497" s="41">
        <v>117.8</v>
      </c>
      <c r="BP497" s="41">
        <v>117.8</v>
      </c>
      <c r="BQ497" s="41">
        <v>117.8</v>
      </c>
      <c r="BR497" s="41">
        <v>117.8</v>
      </c>
      <c r="BS497" s="41">
        <v>117.8</v>
      </c>
      <c r="BT497" s="41">
        <v>117.8</v>
      </c>
      <c r="BU497" s="41">
        <v>117.8</v>
      </c>
      <c r="BV497" s="41">
        <v>117.8</v>
      </c>
      <c r="BW497" s="41">
        <v>116.7</v>
      </c>
      <c r="BX497" s="41">
        <v>115.5</v>
      </c>
      <c r="BY497" s="41">
        <v>120.4</v>
      </c>
      <c r="BZ497" s="41">
        <v>120.4</v>
      </c>
      <c r="CA497" s="41">
        <v>120.4</v>
      </c>
      <c r="CB497" s="41">
        <v>120.4</v>
      </c>
      <c r="CC497" s="41">
        <v>123</v>
      </c>
      <c r="CD497" s="41">
        <v>123</v>
      </c>
      <c r="CE497" s="41">
        <v>123</v>
      </c>
      <c r="CF497" s="41">
        <v>123</v>
      </c>
      <c r="CG497" s="41">
        <v>123</v>
      </c>
      <c r="CH497" s="41">
        <v>123</v>
      </c>
      <c r="CI497" s="41">
        <v>128.4</v>
      </c>
      <c r="CJ497" s="41">
        <v>128.1</v>
      </c>
      <c r="CK497" s="41">
        <v>125.7</v>
      </c>
      <c r="CL497" s="41">
        <v>125.7</v>
      </c>
    </row>
    <row r="498" spans="1:90" x14ac:dyDescent="0.25">
      <c r="A498" s="38" t="s">
        <v>2593</v>
      </c>
      <c r="B498" s="38" t="s">
        <v>2594</v>
      </c>
      <c r="C498" s="39">
        <v>3.4770000000000002E-2</v>
      </c>
      <c r="D498" s="41">
        <v>98.9</v>
      </c>
      <c r="E498" s="41">
        <v>98.9</v>
      </c>
      <c r="F498" s="41">
        <v>98.9</v>
      </c>
      <c r="G498" s="41">
        <v>98.7</v>
      </c>
      <c r="H498" s="41">
        <v>98.7</v>
      </c>
      <c r="I498" s="41">
        <v>98.7</v>
      </c>
      <c r="J498" s="41">
        <v>98.7</v>
      </c>
      <c r="K498" s="41">
        <v>98.7</v>
      </c>
      <c r="L498" s="41">
        <v>98.7</v>
      </c>
      <c r="M498" s="41">
        <v>98.8</v>
      </c>
      <c r="N498" s="41">
        <v>99</v>
      </c>
      <c r="O498" s="41">
        <v>99</v>
      </c>
      <c r="P498" s="41">
        <v>99</v>
      </c>
      <c r="Q498" s="41">
        <v>99</v>
      </c>
      <c r="R498" s="41">
        <v>99</v>
      </c>
      <c r="S498" s="41">
        <v>98.5</v>
      </c>
      <c r="T498" s="41">
        <v>98.5</v>
      </c>
      <c r="U498" s="41">
        <v>98.5</v>
      </c>
      <c r="V498" s="41">
        <v>98.5</v>
      </c>
      <c r="W498" s="41">
        <v>98.5</v>
      </c>
      <c r="X498" s="41">
        <v>98.5</v>
      </c>
      <c r="Y498" s="41">
        <v>98.5</v>
      </c>
      <c r="Z498" s="41">
        <v>98.5</v>
      </c>
      <c r="AA498" s="41">
        <v>98.5</v>
      </c>
      <c r="AB498" s="41">
        <v>98.5</v>
      </c>
      <c r="AC498" s="41">
        <v>98.5</v>
      </c>
      <c r="AD498" s="41">
        <v>98.5</v>
      </c>
      <c r="AE498" s="41">
        <v>100.5</v>
      </c>
      <c r="AF498" s="41">
        <v>100.5</v>
      </c>
      <c r="AG498" s="41">
        <v>100.5</v>
      </c>
      <c r="AH498" s="41">
        <v>100.5</v>
      </c>
      <c r="AI498" s="41">
        <v>100.5</v>
      </c>
      <c r="AJ498" s="41">
        <v>100.5</v>
      </c>
      <c r="AK498" s="41">
        <v>100.5</v>
      </c>
      <c r="AL498" s="41">
        <v>100.5</v>
      </c>
      <c r="AM498" s="41">
        <v>100.5</v>
      </c>
      <c r="AN498" s="41">
        <v>104.5</v>
      </c>
      <c r="AO498" s="41">
        <v>104.5</v>
      </c>
      <c r="AP498" s="41">
        <v>105.5</v>
      </c>
      <c r="AQ498" s="41">
        <v>104.7</v>
      </c>
      <c r="AR498" s="41">
        <v>104.7</v>
      </c>
      <c r="AS498" s="41">
        <v>104.7</v>
      </c>
      <c r="AT498" s="41">
        <v>104.7</v>
      </c>
      <c r="AU498" s="41">
        <v>104.7</v>
      </c>
      <c r="AV498" s="41">
        <v>104.7</v>
      </c>
      <c r="AW498" s="41">
        <v>104.7</v>
      </c>
      <c r="AX498" s="41">
        <v>105</v>
      </c>
      <c r="AY498" s="41">
        <v>104.8</v>
      </c>
      <c r="AZ498" s="41">
        <v>109.3</v>
      </c>
      <c r="BA498" s="41">
        <v>106.8</v>
      </c>
      <c r="BB498" s="41">
        <v>110</v>
      </c>
      <c r="BC498" s="41">
        <v>110</v>
      </c>
      <c r="BD498" s="41">
        <v>110</v>
      </c>
      <c r="BE498" s="41">
        <v>111.8</v>
      </c>
      <c r="BF498" s="41">
        <v>111.8</v>
      </c>
      <c r="BG498" s="41">
        <v>111.8</v>
      </c>
      <c r="BH498" s="41">
        <v>111.8</v>
      </c>
      <c r="BI498" s="41">
        <v>111.8</v>
      </c>
      <c r="BJ498" s="41">
        <v>111.8</v>
      </c>
      <c r="BK498" s="41">
        <v>108.2</v>
      </c>
      <c r="BL498" s="41">
        <v>108.2</v>
      </c>
      <c r="BM498" s="41">
        <v>131.80000000000001</v>
      </c>
      <c r="BN498" s="41">
        <v>132.1</v>
      </c>
      <c r="BO498" s="41">
        <v>132.19999999999999</v>
      </c>
      <c r="BP498" s="41">
        <v>132.80000000000001</v>
      </c>
      <c r="BQ498" s="41">
        <v>132.80000000000001</v>
      </c>
      <c r="BR498" s="41">
        <v>132.80000000000001</v>
      </c>
      <c r="BS498" s="41">
        <v>134.1</v>
      </c>
      <c r="BT498" s="41">
        <v>134.1</v>
      </c>
      <c r="BU498" s="41">
        <v>134.1</v>
      </c>
      <c r="BV498" s="41">
        <v>134.1</v>
      </c>
      <c r="BW498" s="41">
        <v>134.1</v>
      </c>
      <c r="BX498" s="41">
        <v>125.2</v>
      </c>
      <c r="BY498" s="41">
        <v>125.2</v>
      </c>
      <c r="BZ498" s="41">
        <v>117.1</v>
      </c>
      <c r="CA498" s="41">
        <v>115.3</v>
      </c>
      <c r="CB498" s="41">
        <v>115.3</v>
      </c>
      <c r="CC498" s="41">
        <v>115.3</v>
      </c>
      <c r="CD498" s="41">
        <v>115.3</v>
      </c>
      <c r="CE498" s="41">
        <v>115.3</v>
      </c>
      <c r="CF498" s="41">
        <v>115.5</v>
      </c>
      <c r="CG498" s="41">
        <v>115.5</v>
      </c>
      <c r="CH498" s="41">
        <v>115.5</v>
      </c>
      <c r="CI498" s="41">
        <v>115.5</v>
      </c>
      <c r="CJ498" s="41">
        <v>115.5</v>
      </c>
      <c r="CK498" s="41">
        <v>115.5</v>
      </c>
      <c r="CL498" s="41">
        <v>115.5</v>
      </c>
    </row>
    <row r="499" spans="1:90" x14ac:dyDescent="0.25">
      <c r="A499" s="38" t="s">
        <v>2595</v>
      </c>
      <c r="B499" s="38" t="s">
        <v>2596</v>
      </c>
      <c r="C499" s="39">
        <v>4.3270000000000003E-2</v>
      </c>
      <c r="D499" s="41">
        <v>101.1</v>
      </c>
      <c r="E499" s="41">
        <v>101.1</v>
      </c>
      <c r="F499" s="41">
        <v>101.1</v>
      </c>
      <c r="G499" s="41">
        <v>108.8</v>
      </c>
      <c r="H499" s="41">
        <v>109.6</v>
      </c>
      <c r="I499" s="41">
        <v>109.8</v>
      </c>
      <c r="J499" s="41">
        <v>109</v>
      </c>
      <c r="K499" s="41">
        <v>109</v>
      </c>
      <c r="L499" s="41">
        <v>109</v>
      </c>
      <c r="M499" s="41">
        <v>110.4</v>
      </c>
      <c r="N499" s="41">
        <v>110.9</v>
      </c>
      <c r="O499" s="41">
        <v>112.4</v>
      </c>
      <c r="P499" s="41">
        <v>116.7</v>
      </c>
      <c r="Q499" s="41">
        <v>117.4</v>
      </c>
      <c r="R499" s="41">
        <v>118.1</v>
      </c>
      <c r="S499" s="41">
        <v>128.30000000000001</v>
      </c>
      <c r="T499" s="41">
        <v>128.30000000000001</v>
      </c>
      <c r="U499" s="41">
        <v>128.30000000000001</v>
      </c>
      <c r="V499" s="41">
        <v>128.69999999999999</v>
      </c>
      <c r="W499" s="41">
        <v>129.30000000000001</v>
      </c>
      <c r="X499" s="41">
        <v>129.69999999999999</v>
      </c>
      <c r="Y499" s="41">
        <v>129.6</v>
      </c>
      <c r="Z499" s="41">
        <v>130.9</v>
      </c>
      <c r="AA499" s="41">
        <v>131.69999999999999</v>
      </c>
      <c r="AB499" s="41">
        <v>138.4</v>
      </c>
      <c r="AC499" s="41">
        <v>137.6</v>
      </c>
      <c r="AD499" s="41">
        <v>138</v>
      </c>
      <c r="AE499" s="41">
        <v>140.6</v>
      </c>
      <c r="AF499" s="41">
        <v>142.30000000000001</v>
      </c>
      <c r="AG499" s="41">
        <v>142.4</v>
      </c>
      <c r="AH499" s="41">
        <v>143</v>
      </c>
      <c r="AI499" s="41">
        <v>142.80000000000001</v>
      </c>
      <c r="AJ499" s="41">
        <v>143.19999999999999</v>
      </c>
      <c r="AK499" s="41">
        <v>143.5</v>
      </c>
      <c r="AL499" s="41">
        <v>143.5</v>
      </c>
      <c r="AM499" s="41">
        <v>143.5</v>
      </c>
      <c r="AN499" s="41">
        <v>148.19999999999999</v>
      </c>
      <c r="AO499" s="41">
        <v>148.19999999999999</v>
      </c>
      <c r="AP499" s="41">
        <v>149.19999999999999</v>
      </c>
      <c r="AQ499" s="41">
        <v>155.30000000000001</v>
      </c>
      <c r="AR499" s="41">
        <v>155.30000000000001</v>
      </c>
      <c r="AS499" s="41">
        <v>157.19999999999999</v>
      </c>
      <c r="AT499" s="41">
        <v>158.6</v>
      </c>
      <c r="AU499" s="41">
        <v>159.4</v>
      </c>
      <c r="AV499" s="41">
        <v>159.4</v>
      </c>
      <c r="AW499" s="41">
        <v>159.4</v>
      </c>
      <c r="AX499" s="41">
        <v>157.6</v>
      </c>
      <c r="AY499" s="41">
        <v>156.80000000000001</v>
      </c>
      <c r="AZ499" s="41">
        <v>156.19999999999999</v>
      </c>
      <c r="BA499" s="41">
        <v>155.4</v>
      </c>
      <c r="BB499" s="41">
        <v>155.30000000000001</v>
      </c>
      <c r="BC499" s="41">
        <v>147</v>
      </c>
      <c r="BD499" s="41">
        <v>145.5</v>
      </c>
      <c r="BE499" s="41">
        <v>146.9</v>
      </c>
      <c r="BF499" s="41">
        <v>155.30000000000001</v>
      </c>
      <c r="BG499" s="41">
        <v>155.69999999999999</v>
      </c>
      <c r="BH499" s="41">
        <v>154.5</v>
      </c>
      <c r="BI499" s="41">
        <v>154.30000000000001</v>
      </c>
      <c r="BJ499" s="41">
        <v>154.1</v>
      </c>
      <c r="BK499" s="41">
        <v>153.1</v>
      </c>
      <c r="BL499" s="41">
        <v>160.1</v>
      </c>
      <c r="BM499" s="41">
        <v>154</v>
      </c>
      <c r="BN499" s="41">
        <v>151.80000000000001</v>
      </c>
      <c r="BO499" s="41">
        <v>152.30000000000001</v>
      </c>
      <c r="BP499" s="41">
        <v>155.19999999999999</v>
      </c>
      <c r="BQ499" s="41">
        <v>156</v>
      </c>
      <c r="BR499" s="41">
        <v>156.80000000000001</v>
      </c>
      <c r="BS499" s="41">
        <v>155.80000000000001</v>
      </c>
      <c r="BT499" s="41">
        <v>154.80000000000001</v>
      </c>
      <c r="BU499" s="41">
        <v>156.80000000000001</v>
      </c>
      <c r="BV499" s="41">
        <v>156.80000000000001</v>
      </c>
      <c r="BW499" s="41">
        <v>157.19999999999999</v>
      </c>
      <c r="BX499" s="41">
        <v>157.69999999999999</v>
      </c>
      <c r="BY499" s="41">
        <v>159.6</v>
      </c>
      <c r="BZ499" s="41">
        <v>162.80000000000001</v>
      </c>
      <c r="CA499" s="41">
        <v>163.19999999999999</v>
      </c>
      <c r="CB499" s="41">
        <v>164.2</v>
      </c>
      <c r="CC499" s="41">
        <v>165.4</v>
      </c>
      <c r="CD499" s="41">
        <v>165.4</v>
      </c>
      <c r="CE499" s="41">
        <v>165.5</v>
      </c>
      <c r="CF499" s="41">
        <v>165.5</v>
      </c>
      <c r="CG499" s="41">
        <v>166.3</v>
      </c>
      <c r="CH499" s="41">
        <v>166.5</v>
      </c>
      <c r="CI499" s="41">
        <v>167.5</v>
      </c>
      <c r="CJ499" s="41">
        <v>170.9</v>
      </c>
      <c r="CK499" s="41">
        <v>169.7</v>
      </c>
      <c r="CL499" s="41">
        <v>169.9</v>
      </c>
    </row>
    <row r="500" spans="1:90" x14ac:dyDescent="0.25">
      <c r="A500" s="38" t="s">
        <v>2597</v>
      </c>
      <c r="B500" s="38" t="s">
        <v>2598</v>
      </c>
      <c r="C500" s="39">
        <v>3.8300000000000001E-3</v>
      </c>
      <c r="D500" s="41">
        <v>100</v>
      </c>
      <c r="E500" s="41">
        <v>100</v>
      </c>
      <c r="F500" s="41">
        <v>100</v>
      </c>
      <c r="G500" s="41">
        <v>100</v>
      </c>
      <c r="H500" s="41">
        <v>100</v>
      </c>
      <c r="I500" s="41">
        <v>100</v>
      </c>
      <c r="J500" s="41">
        <v>100</v>
      </c>
      <c r="K500" s="41">
        <v>100</v>
      </c>
      <c r="L500" s="41">
        <v>100.7</v>
      </c>
      <c r="M500" s="41">
        <v>100.7</v>
      </c>
      <c r="N500" s="41">
        <v>100.7</v>
      </c>
      <c r="O500" s="41">
        <v>100.7</v>
      </c>
      <c r="P500" s="41">
        <v>100.7</v>
      </c>
      <c r="Q500" s="41">
        <v>100.7</v>
      </c>
      <c r="R500" s="41">
        <v>100.7</v>
      </c>
      <c r="S500" s="41">
        <v>100.7</v>
      </c>
      <c r="T500" s="41">
        <v>100.7</v>
      </c>
      <c r="U500" s="41">
        <v>100.7</v>
      </c>
      <c r="V500" s="41">
        <v>100.7</v>
      </c>
      <c r="W500" s="41">
        <v>100.7</v>
      </c>
      <c r="X500" s="41">
        <v>100.7</v>
      </c>
      <c r="Y500" s="41">
        <v>100.7</v>
      </c>
      <c r="Z500" s="41">
        <v>100.7</v>
      </c>
      <c r="AA500" s="41">
        <v>100.7</v>
      </c>
      <c r="AB500" s="41">
        <v>102.6</v>
      </c>
      <c r="AC500" s="41">
        <v>102.6</v>
      </c>
      <c r="AD500" s="41">
        <v>102.6</v>
      </c>
      <c r="AE500" s="41">
        <v>102.6</v>
      </c>
      <c r="AF500" s="41">
        <v>102.6</v>
      </c>
      <c r="AG500" s="41">
        <v>102.6</v>
      </c>
      <c r="AH500" s="41">
        <v>104.4</v>
      </c>
      <c r="AI500" s="41">
        <v>104.4</v>
      </c>
      <c r="AJ500" s="41">
        <v>104.4</v>
      </c>
      <c r="AK500" s="41">
        <v>104.4</v>
      </c>
      <c r="AL500" s="41">
        <v>104.4</v>
      </c>
      <c r="AM500" s="41">
        <v>104.4</v>
      </c>
      <c r="AN500" s="41">
        <v>104.4</v>
      </c>
      <c r="AO500" s="41">
        <v>104.4</v>
      </c>
      <c r="AP500" s="41">
        <v>105.5</v>
      </c>
      <c r="AQ500" s="41">
        <v>105.5</v>
      </c>
      <c r="AR500" s="41">
        <v>105.5</v>
      </c>
      <c r="AS500" s="41">
        <v>105.5</v>
      </c>
      <c r="AT500" s="41">
        <v>105.5</v>
      </c>
      <c r="AU500" s="41">
        <v>105.5</v>
      </c>
      <c r="AV500" s="41">
        <v>105.5</v>
      </c>
      <c r="AW500" s="41">
        <v>105.5</v>
      </c>
      <c r="AX500" s="41">
        <v>105.5</v>
      </c>
      <c r="AY500" s="41">
        <v>108.4</v>
      </c>
      <c r="AZ500" s="41">
        <v>108.4</v>
      </c>
      <c r="BA500" s="41">
        <v>104.5</v>
      </c>
      <c r="BB500" s="41">
        <v>104.5</v>
      </c>
      <c r="BC500" s="41">
        <v>103.8</v>
      </c>
      <c r="BD500" s="41">
        <v>103.8</v>
      </c>
      <c r="BE500" s="41">
        <v>104.2</v>
      </c>
      <c r="BF500" s="41">
        <v>104</v>
      </c>
      <c r="BG500" s="41">
        <v>106.8</v>
      </c>
      <c r="BH500" s="41">
        <v>106.8</v>
      </c>
      <c r="BI500" s="41">
        <v>109.2</v>
      </c>
      <c r="BJ500" s="41">
        <v>108</v>
      </c>
      <c r="BK500" s="41">
        <v>106.6</v>
      </c>
      <c r="BL500" s="41">
        <v>107.8</v>
      </c>
      <c r="BM500" s="41">
        <v>108</v>
      </c>
      <c r="BN500" s="41">
        <v>108</v>
      </c>
      <c r="BO500" s="41">
        <v>110.3</v>
      </c>
      <c r="BP500" s="41">
        <v>110.4</v>
      </c>
      <c r="BQ500" s="41">
        <v>108</v>
      </c>
      <c r="BR500" s="41">
        <v>108</v>
      </c>
      <c r="BS500" s="41">
        <v>108</v>
      </c>
      <c r="BT500" s="41">
        <v>108</v>
      </c>
      <c r="BU500" s="41">
        <v>109.3</v>
      </c>
      <c r="BV500" s="41">
        <v>105.1</v>
      </c>
      <c r="BW500" s="41">
        <v>103.9</v>
      </c>
      <c r="BX500" s="41">
        <v>103.9</v>
      </c>
      <c r="BY500" s="41">
        <v>103.9</v>
      </c>
      <c r="BZ500" s="41">
        <v>103.9</v>
      </c>
      <c r="CA500" s="41">
        <v>108.7</v>
      </c>
      <c r="CB500" s="41">
        <v>108.8</v>
      </c>
      <c r="CC500" s="41">
        <v>108.9</v>
      </c>
      <c r="CD500" s="41">
        <v>110.6</v>
      </c>
      <c r="CE500" s="41">
        <v>110.8</v>
      </c>
      <c r="CF500" s="41">
        <v>110.4</v>
      </c>
      <c r="CG500" s="41">
        <v>110.4</v>
      </c>
      <c r="CH500" s="41">
        <v>110.5</v>
      </c>
      <c r="CI500" s="41">
        <v>110.5</v>
      </c>
      <c r="CJ500" s="41">
        <v>110.5</v>
      </c>
      <c r="CK500" s="41">
        <v>111.9</v>
      </c>
      <c r="CL500" s="41">
        <v>112.7</v>
      </c>
    </row>
    <row r="501" spans="1:90" x14ac:dyDescent="0.25">
      <c r="A501" s="38" t="s">
        <v>2599</v>
      </c>
      <c r="B501" s="38" t="s">
        <v>2600</v>
      </c>
      <c r="C501" s="39">
        <v>1.235E-2</v>
      </c>
      <c r="D501" s="41">
        <v>99.8</v>
      </c>
      <c r="E501" s="41">
        <v>99.8</v>
      </c>
      <c r="F501" s="41">
        <v>102.6</v>
      </c>
      <c r="G501" s="41">
        <v>98.7</v>
      </c>
      <c r="H501" s="41">
        <v>98.7</v>
      </c>
      <c r="I501" s="41">
        <v>98.7</v>
      </c>
      <c r="J501" s="41">
        <v>98.7</v>
      </c>
      <c r="K501" s="41">
        <v>98.7</v>
      </c>
      <c r="L501" s="41">
        <v>98.7</v>
      </c>
      <c r="M501" s="41">
        <v>98.7</v>
      </c>
      <c r="N501" s="41">
        <v>98.7</v>
      </c>
      <c r="O501" s="41">
        <v>98.7</v>
      </c>
      <c r="P501" s="41">
        <v>98.7</v>
      </c>
      <c r="Q501" s="41">
        <v>98.7</v>
      </c>
      <c r="R501" s="41">
        <v>98.7</v>
      </c>
      <c r="S501" s="41">
        <v>112.7</v>
      </c>
      <c r="T501" s="41">
        <v>112.7</v>
      </c>
      <c r="U501" s="41">
        <v>112.7</v>
      </c>
      <c r="V501" s="41">
        <v>112.7</v>
      </c>
      <c r="W501" s="41">
        <v>112.7</v>
      </c>
      <c r="X501" s="41">
        <v>112.7</v>
      </c>
      <c r="Y501" s="41">
        <v>112.7</v>
      </c>
      <c r="Z501" s="41">
        <v>112.7</v>
      </c>
      <c r="AA501" s="41">
        <v>112.7</v>
      </c>
      <c r="AB501" s="41">
        <v>112.7</v>
      </c>
      <c r="AC501" s="41">
        <v>112.7</v>
      </c>
      <c r="AD501" s="41">
        <v>112.7</v>
      </c>
      <c r="AE501" s="41">
        <v>108.8</v>
      </c>
      <c r="AF501" s="41">
        <v>108.8</v>
      </c>
      <c r="AG501" s="41">
        <v>109</v>
      </c>
      <c r="AH501" s="41">
        <v>109</v>
      </c>
      <c r="AI501" s="41">
        <v>109</v>
      </c>
      <c r="AJ501" s="41">
        <v>109</v>
      </c>
      <c r="AK501" s="41">
        <v>109</v>
      </c>
      <c r="AL501" s="41">
        <v>109</v>
      </c>
      <c r="AM501" s="41">
        <v>111.9</v>
      </c>
      <c r="AN501" s="41">
        <v>104.7</v>
      </c>
      <c r="AO501" s="41">
        <v>104.7</v>
      </c>
      <c r="AP501" s="41">
        <v>104.3</v>
      </c>
      <c r="AQ501" s="41">
        <v>104.3</v>
      </c>
      <c r="AR501" s="41">
        <v>104.3</v>
      </c>
      <c r="AS501" s="41">
        <v>104.3</v>
      </c>
      <c r="AT501" s="41">
        <v>104.3</v>
      </c>
      <c r="AU501" s="41">
        <v>104.3</v>
      </c>
      <c r="AV501" s="41">
        <v>104.3</v>
      </c>
      <c r="AW501" s="41">
        <v>104.3</v>
      </c>
      <c r="AX501" s="41">
        <v>104.3</v>
      </c>
      <c r="AY501" s="41">
        <v>105.5</v>
      </c>
      <c r="AZ501" s="41">
        <v>108.8</v>
      </c>
      <c r="BA501" s="41">
        <v>108.9</v>
      </c>
      <c r="BB501" s="41">
        <v>109.3</v>
      </c>
      <c r="BC501" s="41">
        <v>106.8</v>
      </c>
      <c r="BD501" s="41">
        <v>106.8</v>
      </c>
      <c r="BE501" s="41">
        <v>106.8</v>
      </c>
      <c r="BF501" s="41">
        <v>106.7</v>
      </c>
      <c r="BG501" s="41">
        <v>106.7</v>
      </c>
      <c r="BH501" s="41">
        <v>106.7</v>
      </c>
      <c r="BI501" s="41">
        <v>106.8</v>
      </c>
      <c r="BJ501" s="41">
        <v>106.7</v>
      </c>
      <c r="BK501" s="41">
        <v>106.8</v>
      </c>
      <c r="BL501" s="41">
        <v>106.9</v>
      </c>
      <c r="BM501" s="41">
        <v>106.8</v>
      </c>
      <c r="BN501" s="41">
        <v>106.4</v>
      </c>
      <c r="BO501" s="41">
        <v>106.5</v>
      </c>
      <c r="BP501" s="41">
        <v>115.3</v>
      </c>
      <c r="BQ501" s="41">
        <v>128</v>
      </c>
      <c r="BR501" s="41">
        <v>128</v>
      </c>
      <c r="BS501" s="41">
        <v>128.80000000000001</v>
      </c>
      <c r="BT501" s="41">
        <v>128.80000000000001</v>
      </c>
      <c r="BU501" s="41">
        <v>128.80000000000001</v>
      </c>
      <c r="BV501" s="41">
        <v>128.80000000000001</v>
      </c>
      <c r="BW501" s="41">
        <v>128.80000000000001</v>
      </c>
      <c r="BX501" s="41">
        <v>140.4</v>
      </c>
      <c r="BY501" s="41">
        <v>140.4</v>
      </c>
      <c r="BZ501" s="41">
        <v>140.69999999999999</v>
      </c>
      <c r="CA501" s="41">
        <v>140.1</v>
      </c>
      <c r="CB501" s="41">
        <v>134.69999999999999</v>
      </c>
      <c r="CC501" s="41">
        <v>133.4</v>
      </c>
      <c r="CD501" s="41">
        <v>134.30000000000001</v>
      </c>
      <c r="CE501" s="41">
        <v>133.69999999999999</v>
      </c>
      <c r="CF501" s="41">
        <v>133.30000000000001</v>
      </c>
      <c r="CG501" s="41">
        <v>135.9</v>
      </c>
      <c r="CH501" s="41">
        <v>135.9</v>
      </c>
      <c r="CI501" s="41">
        <v>135.9</v>
      </c>
      <c r="CJ501" s="41">
        <v>135.9</v>
      </c>
      <c r="CK501" s="41">
        <v>129.5</v>
      </c>
      <c r="CL501" s="41">
        <v>129.69999999999999</v>
      </c>
    </row>
    <row r="502" spans="1:90" x14ac:dyDescent="0.25">
      <c r="A502" s="38" t="s">
        <v>2601</v>
      </c>
      <c r="B502" s="38" t="s">
        <v>2602</v>
      </c>
      <c r="C502" s="39">
        <v>0.58631</v>
      </c>
      <c r="D502" s="41">
        <v>102.9</v>
      </c>
      <c r="E502" s="41">
        <v>102.8</v>
      </c>
      <c r="F502" s="41">
        <v>103.5</v>
      </c>
      <c r="G502" s="41">
        <v>109.3</v>
      </c>
      <c r="H502" s="41">
        <v>109.2</v>
      </c>
      <c r="I502" s="41">
        <v>108.8</v>
      </c>
      <c r="J502" s="41">
        <v>108.9</v>
      </c>
      <c r="K502" s="41">
        <v>108.9</v>
      </c>
      <c r="L502" s="41">
        <v>109.5</v>
      </c>
      <c r="M502" s="41">
        <v>109.7</v>
      </c>
      <c r="N502" s="41">
        <v>110.1</v>
      </c>
      <c r="O502" s="41">
        <v>109.9</v>
      </c>
      <c r="P502" s="41">
        <v>110.1</v>
      </c>
      <c r="Q502" s="41">
        <v>110.3</v>
      </c>
      <c r="R502" s="41">
        <v>109.9</v>
      </c>
      <c r="S502" s="41">
        <v>114.1</v>
      </c>
      <c r="T502" s="41">
        <v>114.1</v>
      </c>
      <c r="U502" s="41">
        <v>114.2</v>
      </c>
      <c r="V502" s="41">
        <v>115</v>
      </c>
      <c r="W502" s="41">
        <v>114.8</v>
      </c>
      <c r="X502" s="41">
        <v>114.5</v>
      </c>
      <c r="Y502" s="41">
        <v>115.2</v>
      </c>
      <c r="Z502" s="41">
        <v>116</v>
      </c>
      <c r="AA502" s="41">
        <v>116.2</v>
      </c>
      <c r="AB502" s="41">
        <v>116.2</v>
      </c>
      <c r="AC502" s="41">
        <v>116.4</v>
      </c>
      <c r="AD502" s="41">
        <v>116</v>
      </c>
      <c r="AE502" s="41">
        <v>115.2</v>
      </c>
      <c r="AF502" s="41">
        <v>115</v>
      </c>
      <c r="AG502" s="41">
        <v>115</v>
      </c>
      <c r="AH502" s="41">
        <v>114.8</v>
      </c>
      <c r="AI502" s="41">
        <v>115.8</v>
      </c>
      <c r="AJ502" s="41">
        <v>115.1</v>
      </c>
      <c r="AK502" s="41">
        <v>115</v>
      </c>
      <c r="AL502" s="41">
        <v>115.1</v>
      </c>
      <c r="AM502" s="41">
        <v>114.7</v>
      </c>
      <c r="AN502" s="41">
        <v>115.5</v>
      </c>
      <c r="AO502" s="41">
        <v>115.9</v>
      </c>
      <c r="AP502" s="41">
        <v>116.6</v>
      </c>
      <c r="AQ502" s="41">
        <v>116.5</v>
      </c>
      <c r="AR502" s="41">
        <v>116.4</v>
      </c>
      <c r="AS502" s="41">
        <v>117.4</v>
      </c>
      <c r="AT502" s="41">
        <v>118</v>
      </c>
      <c r="AU502" s="41">
        <v>118.6</v>
      </c>
      <c r="AV502" s="41">
        <v>118.2</v>
      </c>
      <c r="AW502" s="41">
        <v>118.3</v>
      </c>
      <c r="AX502" s="41">
        <v>117.8</v>
      </c>
      <c r="AY502" s="41">
        <v>117.4</v>
      </c>
      <c r="AZ502" s="41">
        <v>115.3</v>
      </c>
      <c r="BA502" s="41">
        <v>114.9</v>
      </c>
      <c r="BB502" s="41">
        <v>113.8</v>
      </c>
      <c r="BC502" s="41">
        <v>115.2</v>
      </c>
      <c r="BD502" s="41">
        <v>115.7</v>
      </c>
      <c r="BE502" s="41">
        <v>115.4</v>
      </c>
      <c r="BF502" s="41">
        <v>115.9</v>
      </c>
      <c r="BG502" s="41">
        <v>115.9</v>
      </c>
      <c r="BH502" s="41">
        <v>116.6</v>
      </c>
      <c r="BI502" s="41">
        <v>117.1</v>
      </c>
      <c r="BJ502" s="41">
        <v>117</v>
      </c>
      <c r="BK502" s="41">
        <v>118.9</v>
      </c>
      <c r="BL502" s="41">
        <v>120.2</v>
      </c>
      <c r="BM502" s="41">
        <v>120.1</v>
      </c>
      <c r="BN502" s="41">
        <v>120.6</v>
      </c>
      <c r="BO502" s="41">
        <v>121.5</v>
      </c>
      <c r="BP502" s="41">
        <v>121.4</v>
      </c>
      <c r="BQ502" s="41">
        <v>121.3</v>
      </c>
      <c r="BR502" s="41">
        <v>121.7</v>
      </c>
      <c r="BS502" s="41">
        <v>122.1</v>
      </c>
      <c r="BT502" s="41">
        <v>122.3</v>
      </c>
      <c r="BU502" s="41">
        <v>122.6</v>
      </c>
      <c r="BV502" s="41">
        <v>123.9</v>
      </c>
      <c r="BW502" s="41">
        <v>123.6</v>
      </c>
      <c r="BX502" s="41">
        <v>124.8</v>
      </c>
      <c r="BY502" s="41">
        <v>126</v>
      </c>
      <c r="BZ502" s="41">
        <v>130</v>
      </c>
      <c r="CA502" s="41">
        <v>131.4</v>
      </c>
      <c r="CB502" s="41">
        <v>132.9</v>
      </c>
      <c r="CC502" s="41">
        <v>134</v>
      </c>
      <c r="CD502" s="41">
        <v>133.30000000000001</v>
      </c>
      <c r="CE502" s="41">
        <v>134.9</v>
      </c>
      <c r="CF502" s="41">
        <v>134.9</v>
      </c>
      <c r="CG502" s="41">
        <v>136.69999999999999</v>
      </c>
      <c r="CH502" s="41">
        <v>138.1</v>
      </c>
      <c r="CI502" s="41">
        <v>140</v>
      </c>
      <c r="CJ502" s="41">
        <v>139.69999999999999</v>
      </c>
      <c r="CK502" s="41">
        <v>138.30000000000001</v>
      </c>
      <c r="CL502" s="41">
        <v>138.5</v>
      </c>
    </row>
    <row r="503" spans="1:90" x14ac:dyDescent="0.25">
      <c r="A503" s="38" t="s">
        <v>2603</v>
      </c>
      <c r="B503" s="38" t="s">
        <v>2604</v>
      </c>
      <c r="C503" s="39">
        <v>0.23400000000000001</v>
      </c>
      <c r="D503" s="41">
        <v>103.4</v>
      </c>
      <c r="E503" s="41">
        <v>103.9</v>
      </c>
      <c r="F503" s="41">
        <v>105.8</v>
      </c>
      <c r="G503" s="41">
        <v>110.1</v>
      </c>
      <c r="H503" s="41">
        <v>110.1</v>
      </c>
      <c r="I503" s="41">
        <v>108.3</v>
      </c>
      <c r="J503" s="41">
        <v>108.1</v>
      </c>
      <c r="K503" s="41">
        <v>108</v>
      </c>
      <c r="L503" s="41">
        <v>108</v>
      </c>
      <c r="M503" s="41">
        <v>107.9</v>
      </c>
      <c r="N503" s="41">
        <v>107.6</v>
      </c>
      <c r="O503" s="41">
        <v>105.6</v>
      </c>
      <c r="P503" s="41">
        <v>104.9</v>
      </c>
      <c r="Q503" s="41">
        <v>105</v>
      </c>
      <c r="R503" s="41">
        <v>104.7</v>
      </c>
      <c r="S503" s="41">
        <v>107.8</v>
      </c>
      <c r="T503" s="41">
        <v>108.2</v>
      </c>
      <c r="U503" s="41">
        <v>108.4</v>
      </c>
      <c r="V503" s="41">
        <v>109.2</v>
      </c>
      <c r="W503" s="41">
        <v>109.5</v>
      </c>
      <c r="X503" s="41">
        <v>109.5</v>
      </c>
      <c r="Y503" s="41">
        <v>109.4</v>
      </c>
      <c r="Z503" s="41">
        <v>109.1</v>
      </c>
      <c r="AA503" s="41">
        <v>109.1</v>
      </c>
      <c r="AB503" s="41">
        <v>109.3</v>
      </c>
      <c r="AC503" s="41">
        <v>110.1</v>
      </c>
      <c r="AD503" s="41">
        <v>111</v>
      </c>
      <c r="AE503" s="41">
        <v>112.9</v>
      </c>
      <c r="AF503" s="41">
        <v>112.9</v>
      </c>
      <c r="AG503" s="41">
        <v>112.9</v>
      </c>
      <c r="AH503" s="41">
        <v>112.9</v>
      </c>
      <c r="AI503" s="41">
        <v>115.2</v>
      </c>
      <c r="AJ503" s="41">
        <v>113.5</v>
      </c>
      <c r="AK503" s="41">
        <v>113.5</v>
      </c>
      <c r="AL503" s="41">
        <v>113.5</v>
      </c>
      <c r="AM503" s="41">
        <v>112.6</v>
      </c>
      <c r="AN503" s="41">
        <v>113.6</v>
      </c>
      <c r="AO503" s="41">
        <v>113.6</v>
      </c>
      <c r="AP503" s="41">
        <v>113.6</v>
      </c>
      <c r="AQ503" s="41">
        <v>113.6</v>
      </c>
      <c r="AR503" s="41">
        <v>113.6</v>
      </c>
      <c r="AS503" s="41">
        <v>113.6</v>
      </c>
      <c r="AT503" s="41">
        <v>113.6</v>
      </c>
      <c r="AU503" s="41">
        <v>115.2</v>
      </c>
      <c r="AV503" s="41">
        <v>115.2</v>
      </c>
      <c r="AW503" s="41">
        <v>115.2</v>
      </c>
      <c r="AX503" s="41">
        <v>115.2</v>
      </c>
      <c r="AY503" s="41">
        <v>115.3</v>
      </c>
      <c r="AZ503" s="41">
        <v>111.4</v>
      </c>
      <c r="BA503" s="41">
        <v>111</v>
      </c>
      <c r="BB503" s="41">
        <v>109.8</v>
      </c>
      <c r="BC503" s="41">
        <v>109.8</v>
      </c>
      <c r="BD503" s="41">
        <v>109.8</v>
      </c>
      <c r="BE503" s="41">
        <v>109.8</v>
      </c>
      <c r="BF503" s="41">
        <v>109.8</v>
      </c>
      <c r="BG503" s="41">
        <v>109.3</v>
      </c>
      <c r="BH503" s="41">
        <v>112.2</v>
      </c>
      <c r="BI503" s="41">
        <v>112.2</v>
      </c>
      <c r="BJ503" s="41">
        <v>112.2</v>
      </c>
      <c r="BK503" s="41">
        <v>112.2</v>
      </c>
      <c r="BL503" s="41">
        <v>112.2</v>
      </c>
      <c r="BM503" s="41">
        <v>112.2</v>
      </c>
      <c r="BN503" s="41">
        <v>112.2</v>
      </c>
      <c r="BO503" s="41">
        <v>112.2</v>
      </c>
      <c r="BP503" s="41">
        <v>112.4</v>
      </c>
      <c r="BQ503" s="41">
        <v>112.4</v>
      </c>
      <c r="BR503" s="41">
        <v>112.4</v>
      </c>
      <c r="BS503" s="41">
        <v>112.4</v>
      </c>
      <c r="BT503" s="41">
        <v>112.4</v>
      </c>
      <c r="BU503" s="41">
        <v>113</v>
      </c>
      <c r="BV503" s="41">
        <v>113.1</v>
      </c>
      <c r="BW503" s="41">
        <v>113.1</v>
      </c>
      <c r="BX503" s="41">
        <v>113.1</v>
      </c>
      <c r="BY503" s="41">
        <v>115.3</v>
      </c>
      <c r="BZ503" s="41">
        <v>116.2</v>
      </c>
      <c r="CA503" s="41">
        <v>116.4</v>
      </c>
      <c r="CB503" s="41">
        <v>116.6</v>
      </c>
      <c r="CC503" s="41">
        <v>118.5</v>
      </c>
      <c r="CD503" s="41">
        <v>118.6</v>
      </c>
      <c r="CE503" s="41">
        <v>118.8</v>
      </c>
      <c r="CF503" s="41">
        <v>118.8</v>
      </c>
      <c r="CG503" s="41">
        <v>118.8</v>
      </c>
      <c r="CH503" s="41">
        <v>119.6</v>
      </c>
      <c r="CI503" s="41">
        <v>119.8</v>
      </c>
      <c r="CJ503" s="41">
        <v>119.9</v>
      </c>
      <c r="CK503" s="41">
        <v>119.9</v>
      </c>
      <c r="CL503" s="41">
        <v>120.3</v>
      </c>
    </row>
    <row r="504" spans="1:90" x14ac:dyDescent="0.25">
      <c r="A504" s="38" t="s">
        <v>2605</v>
      </c>
      <c r="B504" s="38" t="s">
        <v>2606</v>
      </c>
      <c r="C504" s="39">
        <v>7.5399999999999995E-2</v>
      </c>
      <c r="D504" s="41">
        <v>101.4</v>
      </c>
      <c r="E504" s="41">
        <v>102</v>
      </c>
      <c r="F504" s="41">
        <v>101.9</v>
      </c>
      <c r="G504" s="41">
        <v>99.8</v>
      </c>
      <c r="H504" s="41">
        <v>99.9</v>
      </c>
      <c r="I504" s="41">
        <v>100.3</v>
      </c>
      <c r="J504" s="41">
        <v>100.4</v>
      </c>
      <c r="K504" s="41">
        <v>100.3</v>
      </c>
      <c r="L504" s="41">
        <v>101.3</v>
      </c>
      <c r="M504" s="41">
        <v>101.1</v>
      </c>
      <c r="N504" s="41">
        <v>101.3</v>
      </c>
      <c r="O504" s="41">
        <v>102</v>
      </c>
      <c r="P504" s="41">
        <v>102</v>
      </c>
      <c r="Q504" s="41">
        <v>102.1</v>
      </c>
      <c r="R504" s="41">
        <v>101.8</v>
      </c>
      <c r="S504" s="41">
        <v>101.4</v>
      </c>
      <c r="T504" s="41">
        <v>100.7</v>
      </c>
      <c r="U504" s="41">
        <v>100.4</v>
      </c>
      <c r="V504" s="41">
        <v>101.2</v>
      </c>
      <c r="W504" s="41">
        <v>101.3</v>
      </c>
      <c r="X504" s="41">
        <v>101.1</v>
      </c>
      <c r="Y504" s="41">
        <v>101.1</v>
      </c>
      <c r="Z504" s="41">
        <v>101.3</v>
      </c>
      <c r="AA504" s="41">
        <v>101.4</v>
      </c>
      <c r="AB504" s="41">
        <v>101.8</v>
      </c>
      <c r="AC504" s="41">
        <v>101.8</v>
      </c>
      <c r="AD504" s="41">
        <v>102</v>
      </c>
      <c r="AE504" s="41">
        <v>102.6</v>
      </c>
      <c r="AF504" s="41">
        <v>101.5</v>
      </c>
      <c r="AG504" s="41">
        <v>102.2</v>
      </c>
      <c r="AH504" s="41">
        <v>101.4</v>
      </c>
      <c r="AI504" s="41">
        <v>101.3</v>
      </c>
      <c r="AJ504" s="41">
        <v>101.7</v>
      </c>
      <c r="AK504" s="41">
        <v>101.9</v>
      </c>
      <c r="AL504" s="41">
        <v>102.2</v>
      </c>
      <c r="AM504" s="41">
        <v>102.9</v>
      </c>
      <c r="AN504" s="41">
        <v>102.1</v>
      </c>
      <c r="AO504" s="41">
        <v>102.3</v>
      </c>
      <c r="AP504" s="41">
        <v>102.1</v>
      </c>
      <c r="AQ504" s="41">
        <v>102.1</v>
      </c>
      <c r="AR504" s="41">
        <v>102.2</v>
      </c>
      <c r="AS504" s="41">
        <v>102.2</v>
      </c>
      <c r="AT504" s="41">
        <v>102.2</v>
      </c>
      <c r="AU504" s="41">
        <v>102.2</v>
      </c>
      <c r="AV504" s="41">
        <v>102.3</v>
      </c>
      <c r="AW504" s="41">
        <v>102.3</v>
      </c>
      <c r="AX504" s="41">
        <v>102.3</v>
      </c>
      <c r="AY504" s="41">
        <v>101.5</v>
      </c>
      <c r="AZ504" s="41">
        <v>103</v>
      </c>
      <c r="BA504" s="41">
        <v>102.9</v>
      </c>
      <c r="BB504" s="41">
        <v>103.6</v>
      </c>
      <c r="BC504" s="41">
        <v>107.4</v>
      </c>
      <c r="BD504" s="41">
        <v>107.7</v>
      </c>
      <c r="BE504" s="41">
        <v>108</v>
      </c>
      <c r="BF504" s="41">
        <v>108.3</v>
      </c>
      <c r="BG504" s="41">
        <v>107.7</v>
      </c>
      <c r="BH504" s="41">
        <v>106.2</v>
      </c>
      <c r="BI504" s="41">
        <v>106.7</v>
      </c>
      <c r="BJ504" s="41">
        <v>107.2</v>
      </c>
      <c r="BK504" s="41">
        <v>108.4</v>
      </c>
      <c r="BL504" s="41">
        <v>110.3</v>
      </c>
      <c r="BM504" s="41">
        <v>111.3</v>
      </c>
      <c r="BN504" s="41">
        <v>111.7</v>
      </c>
      <c r="BO504" s="41">
        <v>113.8</v>
      </c>
      <c r="BP504" s="41">
        <v>112.1</v>
      </c>
      <c r="BQ504" s="41">
        <v>112.1</v>
      </c>
      <c r="BR504" s="41">
        <v>112.1</v>
      </c>
      <c r="BS504" s="41">
        <v>112.1</v>
      </c>
      <c r="BT504" s="41">
        <v>111.9</v>
      </c>
      <c r="BU504" s="41">
        <v>113.4</v>
      </c>
      <c r="BV504" s="41">
        <v>113.4</v>
      </c>
      <c r="BW504" s="41">
        <v>114.4</v>
      </c>
      <c r="BX504" s="41">
        <v>117.1</v>
      </c>
      <c r="BY504" s="41">
        <v>120</v>
      </c>
      <c r="BZ504" s="41">
        <v>132.4</v>
      </c>
      <c r="CA504" s="41">
        <v>145.80000000000001</v>
      </c>
      <c r="CB504" s="41">
        <v>150.6</v>
      </c>
      <c r="CC504" s="41">
        <v>149.9</v>
      </c>
      <c r="CD504" s="41">
        <v>142.6</v>
      </c>
      <c r="CE504" s="41">
        <v>154.5</v>
      </c>
      <c r="CF504" s="41">
        <v>153.1</v>
      </c>
      <c r="CG504" s="41">
        <v>162.1</v>
      </c>
      <c r="CH504" s="41">
        <v>165.8</v>
      </c>
      <c r="CI504" s="41">
        <v>178.2</v>
      </c>
      <c r="CJ504" s="41">
        <v>177.2</v>
      </c>
      <c r="CK504" s="41">
        <v>166.4</v>
      </c>
      <c r="CL504" s="41">
        <v>165.1</v>
      </c>
    </row>
    <row r="505" spans="1:90" x14ac:dyDescent="0.25">
      <c r="A505" s="38" t="s">
        <v>2607</v>
      </c>
      <c r="B505" s="38" t="s">
        <v>2608</v>
      </c>
      <c r="C505" s="39">
        <v>0.13088</v>
      </c>
      <c r="D505" s="41">
        <v>104.8</v>
      </c>
      <c r="E505" s="41">
        <v>102.2</v>
      </c>
      <c r="F505" s="41">
        <v>101.4</v>
      </c>
      <c r="G505" s="41">
        <v>109.6</v>
      </c>
      <c r="H505" s="41">
        <v>109</v>
      </c>
      <c r="I505" s="41">
        <v>109.6</v>
      </c>
      <c r="J505" s="41">
        <v>109.6</v>
      </c>
      <c r="K505" s="41">
        <v>109.8</v>
      </c>
      <c r="L505" s="41">
        <v>110</v>
      </c>
      <c r="M505" s="41">
        <v>110.3</v>
      </c>
      <c r="N505" s="41">
        <v>110.9</v>
      </c>
      <c r="O505" s="41">
        <v>112.9</v>
      </c>
      <c r="P505" s="41">
        <v>114.2</v>
      </c>
      <c r="Q505" s="41">
        <v>114</v>
      </c>
      <c r="R505" s="41">
        <v>113.9</v>
      </c>
      <c r="S505" s="41">
        <v>111.7</v>
      </c>
      <c r="T505" s="41">
        <v>113.5</v>
      </c>
      <c r="U505" s="41">
        <v>112.6</v>
      </c>
      <c r="V505" s="41">
        <v>115.1</v>
      </c>
      <c r="W505" s="41">
        <v>114</v>
      </c>
      <c r="X505" s="41">
        <v>113.2</v>
      </c>
      <c r="Y505" s="41">
        <v>116.3</v>
      </c>
      <c r="Z505" s="41">
        <v>120</v>
      </c>
      <c r="AA505" s="41">
        <v>121.3</v>
      </c>
      <c r="AB505" s="41">
        <v>120.7</v>
      </c>
      <c r="AC505" s="41">
        <v>119.9</v>
      </c>
      <c r="AD505" s="41">
        <v>119.1</v>
      </c>
      <c r="AE505" s="41">
        <v>121.7</v>
      </c>
      <c r="AF505" s="41">
        <v>122</v>
      </c>
      <c r="AG505" s="41">
        <v>121.6</v>
      </c>
      <c r="AH505" s="41">
        <v>121.2</v>
      </c>
      <c r="AI505" s="41">
        <v>121.3</v>
      </c>
      <c r="AJ505" s="41">
        <v>120.9</v>
      </c>
      <c r="AK505" s="41">
        <v>120.4</v>
      </c>
      <c r="AL505" s="41">
        <v>120.4</v>
      </c>
      <c r="AM505" s="41">
        <v>120.2</v>
      </c>
      <c r="AN505" s="41">
        <v>121.7</v>
      </c>
      <c r="AO505" s="41">
        <v>123.2</v>
      </c>
      <c r="AP505" s="41">
        <v>123.7</v>
      </c>
      <c r="AQ505" s="41">
        <v>121.4</v>
      </c>
      <c r="AR505" s="41">
        <v>119.6</v>
      </c>
      <c r="AS505" s="41">
        <v>120.3</v>
      </c>
      <c r="AT505" s="41">
        <v>121.1</v>
      </c>
      <c r="AU505" s="41">
        <v>121.7</v>
      </c>
      <c r="AV505" s="41">
        <v>121.4</v>
      </c>
      <c r="AW505" s="41">
        <v>122</v>
      </c>
      <c r="AX505" s="41">
        <v>121.9</v>
      </c>
      <c r="AY505" s="41">
        <v>120.7</v>
      </c>
      <c r="AZ505" s="41">
        <v>116.8</v>
      </c>
      <c r="BA505" s="41">
        <v>116.9</v>
      </c>
      <c r="BB505" s="41">
        <v>113.9</v>
      </c>
      <c r="BC505" s="41">
        <v>115.9</v>
      </c>
      <c r="BD505" s="41">
        <v>116.8</v>
      </c>
      <c r="BE505" s="41">
        <v>115.2</v>
      </c>
      <c r="BF505" s="41">
        <v>117</v>
      </c>
      <c r="BG505" s="41">
        <v>118.4</v>
      </c>
      <c r="BH505" s="41">
        <v>116.7</v>
      </c>
      <c r="BI505" s="41">
        <v>118.5</v>
      </c>
      <c r="BJ505" s="41">
        <v>117.5</v>
      </c>
      <c r="BK505" s="41">
        <v>125.5</v>
      </c>
      <c r="BL505" s="41">
        <v>129.4</v>
      </c>
      <c r="BM505" s="41">
        <v>128.30000000000001</v>
      </c>
      <c r="BN505" s="41">
        <v>129.69999999999999</v>
      </c>
      <c r="BO505" s="41">
        <v>131.9</v>
      </c>
      <c r="BP505" s="41">
        <v>131.9</v>
      </c>
      <c r="BQ505" s="41">
        <v>131.6</v>
      </c>
      <c r="BR505" s="41">
        <v>133.19999999999999</v>
      </c>
      <c r="BS505" s="41">
        <v>135.1</v>
      </c>
      <c r="BT505" s="41">
        <v>136.1</v>
      </c>
      <c r="BU505" s="41">
        <v>135.69999999999999</v>
      </c>
      <c r="BV505" s="41">
        <v>135.69999999999999</v>
      </c>
      <c r="BW505" s="41">
        <v>136.6</v>
      </c>
      <c r="BX505" s="41">
        <v>137.9</v>
      </c>
      <c r="BY505" s="41">
        <v>138.5</v>
      </c>
      <c r="BZ505" s="41">
        <v>148.6</v>
      </c>
      <c r="CA505" s="41">
        <v>143.69999999999999</v>
      </c>
      <c r="CB505" s="41">
        <v>147.4</v>
      </c>
      <c r="CC505" s="41">
        <v>150.19999999999999</v>
      </c>
      <c r="CD505" s="41">
        <v>152.5</v>
      </c>
      <c r="CE505" s="41">
        <v>151.80000000000001</v>
      </c>
      <c r="CF505" s="41">
        <v>152.6</v>
      </c>
      <c r="CG505" s="41">
        <v>153.6</v>
      </c>
      <c r="CH505" s="41">
        <v>154.69999999999999</v>
      </c>
      <c r="CI505" s="41">
        <v>154.69999999999999</v>
      </c>
      <c r="CJ505" s="41">
        <v>154.69999999999999</v>
      </c>
      <c r="CK505" s="41">
        <v>154.69999999999999</v>
      </c>
      <c r="CL505" s="41">
        <v>155.1</v>
      </c>
    </row>
    <row r="506" spans="1:90" x14ac:dyDescent="0.25">
      <c r="A506" s="38" t="s">
        <v>2609</v>
      </c>
      <c r="B506" s="38" t="s">
        <v>2610</v>
      </c>
      <c r="C506" s="39">
        <v>3.9559999999999998E-2</v>
      </c>
      <c r="D506" s="41">
        <v>104</v>
      </c>
      <c r="E506" s="41">
        <v>106.5</v>
      </c>
      <c r="F506" s="41">
        <v>108.3</v>
      </c>
      <c r="G506" s="41">
        <v>111.8</v>
      </c>
      <c r="H506" s="41">
        <v>112.3</v>
      </c>
      <c r="I506" s="41">
        <v>114</v>
      </c>
      <c r="J506" s="41">
        <v>116.2</v>
      </c>
      <c r="K506" s="41">
        <v>116.5</v>
      </c>
      <c r="L506" s="41">
        <v>122</v>
      </c>
      <c r="M506" s="41">
        <v>124.7</v>
      </c>
      <c r="N506" s="41">
        <v>130.30000000000001</v>
      </c>
      <c r="O506" s="41">
        <v>131.80000000000001</v>
      </c>
      <c r="P506" s="41">
        <v>135.1</v>
      </c>
      <c r="Q506" s="41">
        <v>137.30000000000001</v>
      </c>
      <c r="R506" s="41">
        <v>133.19999999999999</v>
      </c>
      <c r="S506" s="41">
        <v>133</v>
      </c>
      <c r="T506" s="41">
        <v>127.5</v>
      </c>
      <c r="U506" s="41">
        <v>130</v>
      </c>
      <c r="V506" s="41">
        <v>128.6</v>
      </c>
      <c r="W506" s="41">
        <v>126</v>
      </c>
      <c r="X506" s="41">
        <v>125.8</v>
      </c>
      <c r="Y506" s="41">
        <v>126</v>
      </c>
      <c r="Z506" s="41">
        <v>126</v>
      </c>
      <c r="AA506" s="41">
        <v>125.2</v>
      </c>
      <c r="AB506" s="41">
        <v>125.2</v>
      </c>
      <c r="AC506" s="41">
        <v>125.9</v>
      </c>
      <c r="AD506" s="41">
        <v>127.4</v>
      </c>
      <c r="AE506" s="41">
        <v>126.9</v>
      </c>
      <c r="AF506" s="41">
        <v>125.1</v>
      </c>
      <c r="AG506" s="41">
        <v>123.8</v>
      </c>
      <c r="AH506" s="41">
        <v>123.9</v>
      </c>
      <c r="AI506" s="41">
        <v>124.6</v>
      </c>
      <c r="AJ506" s="41">
        <v>125.6</v>
      </c>
      <c r="AK506" s="41">
        <v>124.9</v>
      </c>
      <c r="AL506" s="41">
        <v>125.1</v>
      </c>
      <c r="AM506" s="41">
        <v>125.4</v>
      </c>
      <c r="AN506" s="41">
        <v>128.1</v>
      </c>
      <c r="AO506" s="41">
        <v>127.8</v>
      </c>
      <c r="AP506" s="41">
        <v>129.30000000000001</v>
      </c>
      <c r="AQ506" s="41">
        <v>134.19999999999999</v>
      </c>
      <c r="AR506" s="41">
        <v>139.30000000000001</v>
      </c>
      <c r="AS506" s="41">
        <v>152</v>
      </c>
      <c r="AT506" s="41">
        <v>158.6</v>
      </c>
      <c r="AU506" s="41">
        <v>156.5</v>
      </c>
      <c r="AV506" s="41">
        <v>150.6</v>
      </c>
      <c r="AW506" s="41">
        <v>149.1</v>
      </c>
      <c r="AX506" s="41">
        <v>142.4</v>
      </c>
      <c r="AY506" s="41">
        <v>142.9</v>
      </c>
      <c r="AZ506" s="41">
        <v>144.69999999999999</v>
      </c>
      <c r="BA506" s="41">
        <v>140.80000000000001</v>
      </c>
      <c r="BB506" s="41">
        <v>138.9</v>
      </c>
      <c r="BC506" s="41">
        <v>146.6</v>
      </c>
      <c r="BD506" s="41">
        <v>150.4</v>
      </c>
      <c r="BE506" s="41">
        <v>150.6</v>
      </c>
      <c r="BF506" s="41">
        <v>151.4</v>
      </c>
      <c r="BG506" s="41">
        <v>151.5</v>
      </c>
      <c r="BH506" s="41">
        <v>152.9</v>
      </c>
      <c r="BI506" s="41">
        <v>153.30000000000001</v>
      </c>
      <c r="BJ506" s="41">
        <v>153</v>
      </c>
      <c r="BK506" s="41">
        <v>153.9</v>
      </c>
      <c r="BL506" s="41">
        <v>155.69999999999999</v>
      </c>
      <c r="BM506" s="41">
        <v>156.6</v>
      </c>
      <c r="BN506" s="41">
        <v>158.30000000000001</v>
      </c>
      <c r="BO506" s="41">
        <v>160.19999999999999</v>
      </c>
      <c r="BP506" s="41">
        <v>161.30000000000001</v>
      </c>
      <c r="BQ506" s="41">
        <v>161.5</v>
      </c>
      <c r="BR506" s="41">
        <v>161.5</v>
      </c>
      <c r="BS506" s="41">
        <v>161.5</v>
      </c>
      <c r="BT506" s="41">
        <v>160.9</v>
      </c>
      <c r="BU506" s="41">
        <v>161.19999999999999</v>
      </c>
      <c r="BV506" s="41">
        <v>178.6</v>
      </c>
      <c r="BW506" s="41">
        <v>169.9</v>
      </c>
      <c r="BX506" s="41">
        <v>177.8</v>
      </c>
      <c r="BY506" s="41">
        <v>175.2</v>
      </c>
      <c r="BZ506" s="41">
        <v>172.8</v>
      </c>
      <c r="CA506" s="41">
        <v>181.6</v>
      </c>
      <c r="CB506" s="41">
        <v>181.8</v>
      </c>
      <c r="CC506" s="41">
        <v>178.9</v>
      </c>
      <c r="CD506" s="41">
        <v>174</v>
      </c>
      <c r="CE506" s="41">
        <v>176.8</v>
      </c>
      <c r="CF506" s="41">
        <v>177.9</v>
      </c>
      <c r="CG506" s="41">
        <v>183.3</v>
      </c>
      <c r="CH506" s="41">
        <v>187.7</v>
      </c>
      <c r="CI506" s="41">
        <v>192</v>
      </c>
      <c r="CJ506" s="41">
        <v>187.6</v>
      </c>
      <c r="CK506" s="41">
        <v>188.5</v>
      </c>
      <c r="CL506" s="41">
        <v>190.6</v>
      </c>
    </row>
    <row r="507" spans="1:90" x14ac:dyDescent="0.25">
      <c r="A507" s="38" t="s">
        <v>2611</v>
      </c>
      <c r="B507" s="38" t="s">
        <v>2612</v>
      </c>
      <c r="C507" s="39">
        <v>0.10647</v>
      </c>
      <c r="D507" s="41">
        <v>100</v>
      </c>
      <c r="E507" s="41">
        <v>100</v>
      </c>
      <c r="F507" s="41">
        <v>100</v>
      </c>
      <c r="G507" s="41">
        <v>113.2</v>
      </c>
      <c r="H507" s="41">
        <v>113.2</v>
      </c>
      <c r="I507" s="41">
        <v>113.2</v>
      </c>
      <c r="J507" s="41">
        <v>113.2</v>
      </c>
      <c r="K507" s="41">
        <v>113.2</v>
      </c>
      <c r="L507" s="41">
        <v>113.2</v>
      </c>
      <c r="M507" s="41">
        <v>113.2</v>
      </c>
      <c r="N507" s="41">
        <v>113.2</v>
      </c>
      <c r="O507" s="41">
        <v>113.2</v>
      </c>
      <c r="P507" s="41">
        <v>113.2</v>
      </c>
      <c r="Q507" s="41">
        <v>113.2</v>
      </c>
      <c r="R507" s="41">
        <v>113.2</v>
      </c>
      <c r="S507" s="41">
        <v>132.69999999999999</v>
      </c>
      <c r="T507" s="41">
        <v>132.69999999999999</v>
      </c>
      <c r="U507" s="41">
        <v>132.69999999999999</v>
      </c>
      <c r="V507" s="41">
        <v>132.69999999999999</v>
      </c>
      <c r="W507" s="41">
        <v>132.69999999999999</v>
      </c>
      <c r="X507" s="41">
        <v>132.69999999999999</v>
      </c>
      <c r="Y507" s="41">
        <v>132.69999999999999</v>
      </c>
      <c r="Z507" s="41">
        <v>132.69999999999999</v>
      </c>
      <c r="AA507" s="41">
        <v>132.69999999999999</v>
      </c>
      <c r="AB507" s="41">
        <v>132.69999999999999</v>
      </c>
      <c r="AC507" s="41">
        <v>132.69999999999999</v>
      </c>
      <c r="AD507" s="41">
        <v>128.69999999999999</v>
      </c>
      <c r="AE507" s="41">
        <v>117</v>
      </c>
      <c r="AF507" s="41">
        <v>117</v>
      </c>
      <c r="AG507" s="41">
        <v>117</v>
      </c>
      <c r="AH507" s="41">
        <v>117</v>
      </c>
      <c r="AI507" s="41">
        <v>117</v>
      </c>
      <c r="AJ507" s="41">
        <v>117</v>
      </c>
      <c r="AK507" s="41">
        <v>117</v>
      </c>
      <c r="AL507" s="41">
        <v>117</v>
      </c>
      <c r="AM507" s="41">
        <v>117</v>
      </c>
      <c r="AN507" s="41">
        <v>117</v>
      </c>
      <c r="AO507" s="41">
        <v>117</v>
      </c>
      <c r="AP507" s="41">
        <v>120.1</v>
      </c>
      <c r="AQ507" s="41">
        <v>120.1</v>
      </c>
      <c r="AR507" s="41">
        <v>120.1</v>
      </c>
      <c r="AS507" s="41">
        <v>120.1</v>
      </c>
      <c r="AT507" s="41">
        <v>120.1</v>
      </c>
      <c r="AU507" s="41">
        <v>120.1</v>
      </c>
      <c r="AV507" s="41">
        <v>120.1</v>
      </c>
      <c r="AW507" s="41">
        <v>120.1</v>
      </c>
      <c r="AX507" s="41">
        <v>120.1</v>
      </c>
      <c r="AY507" s="41">
        <v>120.1</v>
      </c>
      <c r="AZ507" s="41">
        <v>120.1</v>
      </c>
      <c r="BA507" s="41">
        <v>120.1</v>
      </c>
      <c r="BB507" s="41">
        <v>120.1</v>
      </c>
      <c r="BC507" s="41">
        <v>120.1</v>
      </c>
      <c r="BD507" s="41">
        <v>120.1</v>
      </c>
      <c r="BE507" s="41">
        <v>120.1</v>
      </c>
      <c r="BF507" s="41">
        <v>120.1</v>
      </c>
      <c r="BG507" s="41">
        <v>120.1</v>
      </c>
      <c r="BH507" s="41">
        <v>120.1</v>
      </c>
      <c r="BI507" s="41">
        <v>120.1</v>
      </c>
      <c r="BJ507" s="41">
        <v>120.1</v>
      </c>
      <c r="BK507" s="41">
        <v>120.1</v>
      </c>
      <c r="BL507" s="41">
        <v>120.1</v>
      </c>
      <c r="BM507" s="41">
        <v>120.1</v>
      </c>
      <c r="BN507" s="41">
        <v>120.1</v>
      </c>
      <c r="BO507" s="41">
        <v>120.1</v>
      </c>
      <c r="BP507" s="41">
        <v>120.1</v>
      </c>
      <c r="BQ507" s="41">
        <v>120.1</v>
      </c>
      <c r="BR507" s="41">
        <v>120.1</v>
      </c>
      <c r="BS507" s="41">
        <v>120.1</v>
      </c>
      <c r="BT507" s="41">
        <v>120.1</v>
      </c>
      <c r="BU507" s="41">
        <v>120.1</v>
      </c>
      <c r="BV507" s="41">
        <v>120.1</v>
      </c>
      <c r="BW507" s="41">
        <v>120.1</v>
      </c>
      <c r="BX507" s="41">
        <v>120.1</v>
      </c>
      <c r="BY507" s="41">
        <v>120.1</v>
      </c>
      <c r="BZ507" s="41">
        <v>120.1</v>
      </c>
      <c r="CA507" s="41">
        <v>120.1</v>
      </c>
      <c r="CB507" s="41">
        <v>120.1</v>
      </c>
      <c r="CC507" s="41">
        <v>120.1</v>
      </c>
      <c r="CD507" s="41">
        <v>120.1</v>
      </c>
      <c r="CE507" s="41">
        <v>120.1</v>
      </c>
      <c r="CF507" s="41">
        <v>120.1</v>
      </c>
      <c r="CG507" s="41">
        <v>120.1</v>
      </c>
      <c r="CH507" s="41">
        <v>120.1</v>
      </c>
      <c r="CI507" s="41">
        <v>120.1</v>
      </c>
      <c r="CJ507" s="41">
        <v>120.1</v>
      </c>
      <c r="CK507" s="41">
        <v>120.1</v>
      </c>
      <c r="CL507" s="41">
        <v>120.1</v>
      </c>
    </row>
    <row r="508" spans="1:90" x14ac:dyDescent="0.25">
      <c r="A508" s="38" t="s">
        <v>2613</v>
      </c>
      <c r="B508" s="38" t="s">
        <v>2614</v>
      </c>
      <c r="C508" s="39">
        <v>0.97</v>
      </c>
      <c r="D508" s="41">
        <v>101.2</v>
      </c>
      <c r="E508" s="41">
        <v>102.6</v>
      </c>
      <c r="F508" s="41">
        <v>102</v>
      </c>
      <c r="G508" s="41">
        <v>103.1</v>
      </c>
      <c r="H508" s="41">
        <v>102.2</v>
      </c>
      <c r="I508" s="41">
        <v>102.2</v>
      </c>
      <c r="J508" s="41">
        <v>102.3</v>
      </c>
      <c r="K508" s="41">
        <v>101.9</v>
      </c>
      <c r="L508" s="41">
        <v>102.7</v>
      </c>
      <c r="M508" s="41">
        <v>102.6</v>
      </c>
      <c r="N508" s="41">
        <v>102.7</v>
      </c>
      <c r="O508" s="41">
        <v>103</v>
      </c>
      <c r="P508" s="41">
        <v>104.5</v>
      </c>
      <c r="Q508" s="41">
        <v>104.6</v>
      </c>
      <c r="R508" s="41">
        <v>104.6</v>
      </c>
      <c r="S508" s="41">
        <v>105.1</v>
      </c>
      <c r="T508" s="41">
        <v>105.6</v>
      </c>
      <c r="U508" s="41">
        <v>106.6</v>
      </c>
      <c r="V508" s="41">
        <v>107.5</v>
      </c>
      <c r="W508" s="41">
        <v>108.5</v>
      </c>
      <c r="X508" s="41">
        <v>109.5</v>
      </c>
      <c r="Y508" s="41">
        <v>109.4</v>
      </c>
      <c r="Z508" s="41">
        <v>109.1</v>
      </c>
      <c r="AA508" s="41">
        <v>110.9</v>
      </c>
      <c r="AB508" s="41">
        <v>111.2</v>
      </c>
      <c r="AC508" s="41">
        <v>111.3</v>
      </c>
      <c r="AD508" s="41">
        <v>110.8</v>
      </c>
      <c r="AE508" s="41">
        <v>114.5</v>
      </c>
      <c r="AF508" s="41">
        <v>114.9</v>
      </c>
      <c r="AG508" s="41">
        <v>115.5</v>
      </c>
      <c r="AH508" s="41">
        <v>115.4</v>
      </c>
      <c r="AI508" s="41">
        <v>115.1</v>
      </c>
      <c r="AJ508" s="41">
        <v>115.2</v>
      </c>
      <c r="AK508" s="41">
        <v>115.3</v>
      </c>
      <c r="AL508" s="41">
        <v>115.2</v>
      </c>
      <c r="AM508" s="41">
        <v>115.7</v>
      </c>
      <c r="AN508" s="41">
        <v>116.6</v>
      </c>
      <c r="AO508" s="41">
        <v>116.2</v>
      </c>
      <c r="AP508" s="41">
        <v>116.3</v>
      </c>
      <c r="AQ508" s="41">
        <v>116.6</v>
      </c>
      <c r="AR508" s="41">
        <v>117.8</v>
      </c>
      <c r="AS508" s="41">
        <v>117.6</v>
      </c>
      <c r="AT508" s="41">
        <v>119.9</v>
      </c>
      <c r="AU508" s="41">
        <v>120</v>
      </c>
      <c r="AV508" s="41">
        <v>120.6</v>
      </c>
      <c r="AW508" s="41">
        <v>120.8</v>
      </c>
      <c r="AX508" s="41">
        <v>120.9</v>
      </c>
      <c r="AY508" s="41">
        <v>120.2</v>
      </c>
      <c r="AZ508" s="41">
        <v>121</v>
      </c>
      <c r="BA508" s="41">
        <v>120.1</v>
      </c>
      <c r="BB508" s="41">
        <v>119.5</v>
      </c>
      <c r="BC508" s="41">
        <v>119.6</v>
      </c>
      <c r="BD508" s="41">
        <v>118.1</v>
      </c>
      <c r="BE508" s="41">
        <v>117</v>
      </c>
      <c r="BF508" s="41">
        <v>117.6</v>
      </c>
      <c r="BG508" s="41">
        <v>115.8</v>
      </c>
      <c r="BH508" s="41">
        <v>112.3</v>
      </c>
      <c r="BI508" s="41">
        <v>112.1</v>
      </c>
      <c r="BJ508" s="41">
        <v>113</v>
      </c>
      <c r="BK508" s="41">
        <v>113.4</v>
      </c>
      <c r="BL508" s="41">
        <v>116.9</v>
      </c>
      <c r="BM508" s="41">
        <v>118.7</v>
      </c>
      <c r="BN508" s="41">
        <v>121.3</v>
      </c>
      <c r="BO508" s="41">
        <v>121.9</v>
      </c>
      <c r="BP508" s="41">
        <v>120.9</v>
      </c>
      <c r="BQ508" s="41">
        <v>121.1</v>
      </c>
      <c r="BR508" s="41">
        <v>120.8</v>
      </c>
      <c r="BS508" s="41">
        <v>120.7</v>
      </c>
      <c r="BT508" s="41">
        <v>123.3</v>
      </c>
      <c r="BU508" s="41">
        <v>121</v>
      </c>
      <c r="BV508" s="41">
        <v>121.8</v>
      </c>
      <c r="BW508" s="41">
        <v>123.7</v>
      </c>
      <c r="BX508" s="41">
        <v>126.5</v>
      </c>
      <c r="BY508" s="41">
        <v>128.30000000000001</v>
      </c>
      <c r="BZ508" s="41">
        <v>130.5</v>
      </c>
      <c r="CA508" s="41">
        <v>132.19999999999999</v>
      </c>
      <c r="CB508" s="41">
        <v>129.9</v>
      </c>
      <c r="CC508" s="41">
        <v>129.80000000000001</v>
      </c>
      <c r="CD508" s="41">
        <v>128.9</v>
      </c>
      <c r="CE508" s="41">
        <v>129.1</v>
      </c>
      <c r="CF508" s="41">
        <v>129.6</v>
      </c>
      <c r="CG508" s="41">
        <v>130.9</v>
      </c>
      <c r="CH508" s="41">
        <v>129.30000000000001</v>
      </c>
      <c r="CI508" s="41">
        <v>130.69999999999999</v>
      </c>
      <c r="CJ508" s="41">
        <v>131</v>
      </c>
      <c r="CK508" s="41">
        <v>130.5</v>
      </c>
      <c r="CL508" s="41">
        <v>132.6</v>
      </c>
    </row>
    <row r="509" spans="1:90" x14ac:dyDescent="0.25">
      <c r="A509" s="38" t="s">
        <v>2615</v>
      </c>
      <c r="B509" s="38" t="s">
        <v>2616</v>
      </c>
      <c r="C509" s="39">
        <v>0.59386000000000005</v>
      </c>
      <c r="D509" s="41">
        <v>101.3</v>
      </c>
      <c r="E509" s="41">
        <v>101.2</v>
      </c>
      <c r="F509" s="41">
        <v>100.9</v>
      </c>
      <c r="G509" s="41">
        <v>102.9</v>
      </c>
      <c r="H509" s="41">
        <v>101.8</v>
      </c>
      <c r="I509" s="41">
        <v>101.6</v>
      </c>
      <c r="J509" s="41">
        <v>101.4</v>
      </c>
      <c r="K509" s="41">
        <v>101.4</v>
      </c>
      <c r="L509" s="41">
        <v>101.7</v>
      </c>
      <c r="M509" s="41">
        <v>101.6</v>
      </c>
      <c r="N509" s="41">
        <v>101.9</v>
      </c>
      <c r="O509" s="41">
        <v>101.6</v>
      </c>
      <c r="P509" s="41">
        <v>101.5</v>
      </c>
      <c r="Q509" s="41">
        <v>101.7</v>
      </c>
      <c r="R509" s="41">
        <v>101.9</v>
      </c>
      <c r="S509" s="41">
        <v>102.5</v>
      </c>
      <c r="T509" s="41">
        <v>103</v>
      </c>
      <c r="U509" s="41">
        <v>103.2</v>
      </c>
      <c r="V509" s="41">
        <v>103.5</v>
      </c>
      <c r="W509" s="41">
        <v>105.1</v>
      </c>
      <c r="X509" s="41">
        <v>105.9</v>
      </c>
      <c r="Y509" s="41">
        <v>106.6</v>
      </c>
      <c r="Z509" s="41">
        <v>106.5</v>
      </c>
      <c r="AA509" s="41">
        <v>108.4</v>
      </c>
      <c r="AB509" s="41">
        <v>108.9</v>
      </c>
      <c r="AC509" s="41">
        <v>108.7</v>
      </c>
      <c r="AD509" s="41">
        <v>108.8</v>
      </c>
      <c r="AE509" s="41">
        <v>114.5</v>
      </c>
      <c r="AF509" s="41">
        <v>114.4</v>
      </c>
      <c r="AG509" s="41">
        <v>114.4</v>
      </c>
      <c r="AH509" s="41">
        <v>114.3</v>
      </c>
      <c r="AI509" s="41">
        <v>114.4</v>
      </c>
      <c r="AJ509" s="41">
        <v>114.3</v>
      </c>
      <c r="AK509" s="41">
        <v>114.3</v>
      </c>
      <c r="AL509" s="41">
        <v>114.5</v>
      </c>
      <c r="AM509" s="41">
        <v>114.7</v>
      </c>
      <c r="AN509" s="41">
        <v>115.3</v>
      </c>
      <c r="AO509" s="41">
        <v>115.4</v>
      </c>
      <c r="AP509" s="41">
        <v>115.3</v>
      </c>
      <c r="AQ509" s="41">
        <v>115.3</v>
      </c>
      <c r="AR509" s="41">
        <v>115.3</v>
      </c>
      <c r="AS509" s="41">
        <v>115.3</v>
      </c>
      <c r="AT509" s="41">
        <v>115.3</v>
      </c>
      <c r="AU509" s="41">
        <v>115.3</v>
      </c>
      <c r="AV509" s="41">
        <v>115.8</v>
      </c>
      <c r="AW509" s="41">
        <v>115.8</v>
      </c>
      <c r="AX509" s="41">
        <v>115.8</v>
      </c>
      <c r="AY509" s="41">
        <v>115.5</v>
      </c>
      <c r="AZ509" s="41">
        <v>117.1</v>
      </c>
      <c r="BA509" s="41">
        <v>115.5</v>
      </c>
      <c r="BB509" s="41">
        <v>115.4</v>
      </c>
      <c r="BC509" s="41">
        <v>115.4</v>
      </c>
      <c r="BD509" s="41">
        <v>117.2</v>
      </c>
      <c r="BE509" s="41">
        <v>116.3</v>
      </c>
      <c r="BF509" s="41">
        <v>117.2</v>
      </c>
      <c r="BG509" s="41">
        <v>117.2</v>
      </c>
      <c r="BH509" s="41">
        <v>116.8</v>
      </c>
      <c r="BI509" s="41">
        <v>115.7</v>
      </c>
      <c r="BJ509" s="41">
        <v>116.7</v>
      </c>
      <c r="BK509" s="41">
        <v>117.3</v>
      </c>
      <c r="BL509" s="41">
        <v>119.5</v>
      </c>
      <c r="BM509" s="41">
        <v>119</v>
      </c>
      <c r="BN509" s="41">
        <v>120.1</v>
      </c>
      <c r="BO509" s="41">
        <v>119.7</v>
      </c>
      <c r="BP509" s="41">
        <v>119.9</v>
      </c>
      <c r="BQ509" s="41">
        <v>118.7</v>
      </c>
      <c r="BR509" s="41">
        <v>117.8</v>
      </c>
      <c r="BS509" s="41">
        <v>118.4</v>
      </c>
      <c r="BT509" s="41">
        <v>118.8</v>
      </c>
      <c r="BU509" s="41">
        <v>118.9</v>
      </c>
      <c r="BV509" s="41">
        <v>118.8</v>
      </c>
      <c r="BW509" s="41">
        <v>118.7</v>
      </c>
      <c r="BX509" s="41">
        <v>118.8</v>
      </c>
      <c r="BY509" s="41">
        <v>120.2</v>
      </c>
      <c r="BZ509" s="41">
        <v>121.8</v>
      </c>
      <c r="CA509" s="41">
        <v>122.5</v>
      </c>
      <c r="CB509" s="41">
        <v>120.7</v>
      </c>
      <c r="CC509" s="41">
        <v>120.4</v>
      </c>
      <c r="CD509" s="41">
        <v>119.9</v>
      </c>
      <c r="CE509" s="41">
        <v>121.2</v>
      </c>
      <c r="CF509" s="41">
        <v>121.3</v>
      </c>
      <c r="CG509" s="41">
        <v>122</v>
      </c>
      <c r="CH509" s="41">
        <v>122.2</v>
      </c>
      <c r="CI509" s="41">
        <v>123.4</v>
      </c>
      <c r="CJ509" s="41">
        <v>123.5</v>
      </c>
      <c r="CK509" s="41">
        <v>123.6</v>
      </c>
      <c r="CL509" s="41">
        <v>124.4</v>
      </c>
    </row>
    <row r="510" spans="1:90" x14ac:dyDescent="0.25">
      <c r="A510" s="38" t="s">
        <v>2617</v>
      </c>
      <c r="B510" s="38" t="s">
        <v>2618</v>
      </c>
      <c r="C510" s="39">
        <v>0.29232999999999998</v>
      </c>
      <c r="D510" s="41">
        <v>101.2</v>
      </c>
      <c r="E510" s="41">
        <v>105.1</v>
      </c>
      <c r="F510" s="41">
        <v>103.8</v>
      </c>
      <c r="G510" s="41">
        <v>102.4</v>
      </c>
      <c r="H510" s="41">
        <v>101.6</v>
      </c>
      <c r="I510" s="41">
        <v>102</v>
      </c>
      <c r="J510" s="41">
        <v>102.7</v>
      </c>
      <c r="K510" s="41">
        <v>101.5</v>
      </c>
      <c r="L510" s="41">
        <v>102.9</v>
      </c>
      <c r="M510" s="41">
        <v>102.8</v>
      </c>
      <c r="N510" s="41">
        <v>102.8</v>
      </c>
      <c r="O510" s="41">
        <v>104.2</v>
      </c>
      <c r="P510" s="41">
        <v>109.4</v>
      </c>
      <c r="Q510" s="41">
        <v>109.2</v>
      </c>
      <c r="R510" s="41">
        <v>108.8</v>
      </c>
      <c r="S510" s="41">
        <v>107.8</v>
      </c>
      <c r="T510" s="41">
        <v>108.2</v>
      </c>
      <c r="U510" s="41">
        <v>111.1</v>
      </c>
      <c r="V510" s="41">
        <v>112.9</v>
      </c>
      <c r="W510" s="41">
        <v>113.3</v>
      </c>
      <c r="X510" s="41">
        <v>115.6</v>
      </c>
      <c r="Y510" s="41">
        <v>113</v>
      </c>
      <c r="Z510" s="41">
        <v>112.2</v>
      </c>
      <c r="AA510" s="41">
        <v>114.2</v>
      </c>
      <c r="AB510" s="41">
        <v>114.4</v>
      </c>
      <c r="AC510" s="41">
        <v>114.6</v>
      </c>
      <c r="AD510" s="41">
        <v>112.7</v>
      </c>
      <c r="AE510" s="41">
        <v>113.6</v>
      </c>
      <c r="AF510" s="41">
        <v>114.9</v>
      </c>
      <c r="AG510" s="41">
        <v>116.8</v>
      </c>
      <c r="AH510" s="41">
        <v>117</v>
      </c>
      <c r="AI510" s="41">
        <v>115.5</v>
      </c>
      <c r="AJ510" s="41">
        <v>116.2</v>
      </c>
      <c r="AK510" s="41">
        <v>116.4</v>
      </c>
      <c r="AL510" s="41">
        <v>115.7</v>
      </c>
      <c r="AM510" s="41">
        <v>117</v>
      </c>
      <c r="AN510" s="41">
        <v>117.8</v>
      </c>
      <c r="AO510" s="41">
        <v>117.5</v>
      </c>
      <c r="AP510" s="41">
        <v>118.1</v>
      </c>
      <c r="AQ510" s="41">
        <v>117.5</v>
      </c>
      <c r="AR510" s="41">
        <v>122.2</v>
      </c>
      <c r="AS510" s="41">
        <v>120.8</v>
      </c>
      <c r="AT510" s="41">
        <v>127</v>
      </c>
      <c r="AU510" s="41">
        <v>127.4</v>
      </c>
      <c r="AV510" s="41">
        <v>129.5</v>
      </c>
      <c r="AW510" s="41">
        <v>130.19999999999999</v>
      </c>
      <c r="AX510" s="41">
        <v>130.69999999999999</v>
      </c>
      <c r="AY510" s="41">
        <v>129.80000000000001</v>
      </c>
      <c r="AZ510" s="41">
        <v>134.4</v>
      </c>
      <c r="BA510" s="41">
        <v>134.6</v>
      </c>
      <c r="BB510" s="41">
        <v>133</v>
      </c>
      <c r="BC510" s="41">
        <v>133</v>
      </c>
      <c r="BD510" s="41">
        <v>124.1</v>
      </c>
      <c r="BE510" s="41">
        <v>121.9</v>
      </c>
      <c r="BF510" s="41">
        <v>121.8</v>
      </c>
      <c r="BG510" s="41">
        <v>115.9</v>
      </c>
      <c r="BH510" s="41">
        <v>104.5</v>
      </c>
      <c r="BI510" s="41">
        <v>104.5</v>
      </c>
      <c r="BJ510" s="41">
        <v>105.5</v>
      </c>
      <c r="BK510" s="41">
        <v>104.5</v>
      </c>
      <c r="BL510" s="41">
        <v>110.4</v>
      </c>
      <c r="BM510" s="41">
        <v>116.4</v>
      </c>
      <c r="BN510" s="41">
        <v>120.8</v>
      </c>
      <c r="BO510" s="41">
        <v>121</v>
      </c>
      <c r="BP510" s="41">
        <v>117.4</v>
      </c>
      <c r="BQ510" s="41">
        <v>121.3</v>
      </c>
      <c r="BR510" s="41">
        <v>122.3</v>
      </c>
      <c r="BS510" s="41">
        <v>121</v>
      </c>
      <c r="BT510" s="41">
        <v>128.69999999999999</v>
      </c>
      <c r="BU510" s="41">
        <v>121</v>
      </c>
      <c r="BV510" s="41">
        <v>123.4</v>
      </c>
      <c r="BW510" s="41">
        <v>127.6</v>
      </c>
      <c r="BX510" s="41">
        <v>135.30000000000001</v>
      </c>
      <c r="BY510" s="41">
        <v>135.6</v>
      </c>
      <c r="BZ510" s="41">
        <v>138.80000000000001</v>
      </c>
      <c r="CA510" s="41">
        <v>141.69999999999999</v>
      </c>
      <c r="CB510" s="41">
        <v>138.1</v>
      </c>
      <c r="CC510" s="41">
        <v>138</v>
      </c>
      <c r="CD510" s="41">
        <v>135</v>
      </c>
      <c r="CE510" s="41">
        <v>133.6</v>
      </c>
      <c r="CF510" s="41">
        <v>135.6</v>
      </c>
      <c r="CG510" s="41">
        <v>137.69999999999999</v>
      </c>
      <c r="CH510" s="41">
        <v>134.1</v>
      </c>
      <c r="CI510" s="41">
        <v>135.19999999999999</v>
      </c>
      <c r="CJ510" s="41">
        <v>134.69999999999999</v>
      </c>
      <c r="CK510" s="41">
        <v>132.19999999999999</v>
      </c>
      <c r="CL510" s="41">
        <v>137.1</v>
      </c>
    </row>
    <row r="511" spans="1:90" x14ac:dyDescent="0.25">
      <c r="A511" s="38" t="s">
        <v>2619</v>
      </c>
      <c r="B511" s="38" t="s">
        <v>2620</v>
      </c>
      <c r="C511" s="39">
        <v>6.4759999999999998E-2</v>
      </c>
      <c r="D511" s="41">
        <v>100.6</v>
      </c>
      <c r="E511" s="41">
        <v>103.9</v>
      </c>
      <c r="F511" s="41">
        <v>103.9</v>
      </c>
      <c r="G511" s="41">
        <v>108.3</v>
      </c>
      <c r="H511" s="41">
        <v>108.8</v>
      </c>
      <c r="I511" s="41">
        <v>108.4</v>
      </c>
      <c r="J511" s="41">
        <v>108.8</v>
      </c>
      <c r="K511" s="41">
        <v>108</v>
      </c>
      <c r="L511" s="41">
        <v>110.4</v>
      </c>
      <c r="M511" s="41">
        <v>110.4</v>
      </c>
      <c r="N511" s="41">
        <v>109</v>
      </c>
      <c r="O511" s="41">
        <v>109.4</v>
      </c>
      <c r="P511" s="41">
        <v>109.1</v>
      </c>
      <c r="Q511" s="41">
        <v>109.8</v>
      </c>
      <c r="R511" s="41">
        <v>109.8</v>
      </c>
      <c r="S511" s="41">
        <v>117.2</v>
      </c>
      <c r="T511" s="41">
        <v>117.3</v>
      </c>
      <c r="U511" s="41">
        <v>117.3</v>
      </c>
      <c r="V511" s="41">
        <v>120</v>
      </c>
      <c r="W511" s="41">
        <v>118.5</v>
      </c>
      <c r="X511" s="41">
        <v>115.5</v>
      </c>
      <c r="Y511" s="41">
        <v>118.4</v>
      </c>
      <c r="Z511" s="41">
        <v>118.5</v>
      </c>
      <c r="AA511" s="41">
        <v>119.1</v>
      </c>
      <c r="AB511" s="41">
        <v>118.8</v>
      </c>
      <c r="AC511" s="41">
        <v>119.8</v>
      </c>
      <c r="AD511" s="41">
        <v>120.1</v>
      </c>
      <c r="AE511" s="41">
        <v>119</v>
      </c>
      <c r="AF511" s="41">
        <v>120.2</v>
      </c>
      <c r="AG511" s="41">
        <v>119.9</v>
      </c>
      <c r="AH511" s="41">
        <v>119.3</v>
      </c>
      <c r="AI511" s="41">
        <v>119.7</v>
      </c>
      <c r="AJ511" s="41">
        <v>119.6</v>
      </c>
      <c r="AK511" s="41">
        <v>119.8</v>
      </c>
      <c r="AL511" s="41">
        <v>119.9</v>
      </c>
      <c r="AM511" s="41">
        <v>119.9</v>
      </c>
      <c r="AN511" s="41">
        <v>122.8</v>
      </c>
      <c r="AO511" s="41">
        <v>118.7</v>
      </c>
      <c r="AP511" s="41">
        <v>118.1</v>
      </c>
      <c r="AQ511" s="41">
        <v>124.5</v>
      </c>
      <c r="AR511" s="41">
        <v>121.4</v>
      </c>
      <c r="AS511" s="41">
        <v>124.5</v>
      </c>
      <c r="AT511" s="41">
        <v>129.5</v>
      </c>
      <c r="AU511" s="41">
        <v>129.4</v>
      </c>
      <c r="AV511" s="41">
        <v>124.4</v>
      </c>
      <c r="AW511" s="41">
        <v>124.8</v>
      </c>
      <c r="AX511" s="41">
        <v>126.1</v>
      </c>
      <c r="AY511" s="41">
        <v>123.5</v>
      </c>
      <c r="AZ511" s="41">
        <v>100.1</v>
      </c>
      <c r="BA511" s="41">
        <v>99.8</v>
      </c>
      <c r="BB511" s="41">
        <v>99.7</v>
      </c>
      <c r="BC511" s="41">
        <v>100.9</v>
      </c>
      <c r="BD511" s="41">
        <v>102.4</v>
      </c>
      <c r="BE511" s="41">
        <v>102.9</v>
      </c>
      <c r="BF511" s="41">
        <v>104.6</v>
      </c>
      <c r="BG511" s="41">
        <v>105</v>
      </c>
      <c r="BH511" s="41">
        <v>105.7</v>
      </c>
      <c r="BI511" s="41">
        <v>112.2</v>
      </c>
      <c r="BJ511" s="41">
        <v>116.3</v>
      </c>
      <c r="BK511" s="41">
        <v>119.3</v>
      </c>
      <c r="BL511" s="41">
        <v>124.2</v>
      </c>
      <c r="BM511" s="41">
        <v>127.6</v>
      </c>
      <c r="BN511" s="41">
        <v>136.1</v>
      </c>
      <c r="BO511" s="41">
        <v>147.1</v>
      </c>
      <c r="BP511" s="41">
        <v>146.6</v>
      </c>
      <c r="BQ511" s="41">
        <v>143.1</v>
      </c>
      <c r="BR511" s="41">
        <v>141.80000000000001</v>
      </c>
      <c r="BS511" s="41">
        <v>141.4</v>
      </c>
      <c r="BT511" s="41">
        <v>141.30000000000001</v>
      </c>
      <c r="BU511" s="41">
        <v>141.80000000000001</v>
      </c>
      <c r="BV511" s="41">
        <v>142.4</v>
      </c>
      <c r="BW511" s="41">
        <v>153.1</v>
      </c>
      <c r="BX511" s="41">
        <v>161.19999999999999</v>
      </c>
      <c r="BY511" s="41">
        <v>172.2</v>
      </c>
      <c r="BZ511" s="41">
        <v>176.2</v>
      </c>
      <c r="CA511" s="41">
        <v>180.4</v>
      </c>
      <c r="CB511" s="41">
        <v>179.5</v>
      </c>
      <c r="CC511" s="41">
        <v>181.9</v>
      </c>
      <c r="CD511" s="41">
        <v>184.8</v>
      </c>
      <c r="CE511" s="41">
        <v>182.4</v>
      </c>
      <c r="CF511" s="41">
        <v>181</v>
      </c>
      <c r="CG511" s="41">
        <v>183.3</v>
      </c>
      <c r="CH511" s="41">
        <v>174.9</v>
      </c>
      <c r="CI511" s="41">
        <v>178</v>
      </c>
      <c r="CJ511" s="41">
        <v>184.4</v>
      </c>
      <c r="CK511" s="41">
        <v>188.4</v>
      </c>
      <c r="CL511" s="41">
        <v>190.7</v>
      </c>
    </row>
    <row r="512" spans="1:90" x14ac:dyDescent="0.25">
      <c r="A512" s="38" t="s">
        <v>2621</v>
      </c>
      <c r="B512" s="38" t="s">
        <v>2622</v>
      </c>
      <c r="C512" s="39">
        <v>1.9050000000000001E-2</v>
      </c>
      <c r="D512" s="41">
        <v>103.1</v>
      </c>
      <c r="E512" s="41">
        <v>103.1</v>
      </c>
      <c r="F512" s="41">
        <v>103.1</v>
      </c>
      <c r="G512" s="41">
        <v>102.8</v>
      </c>
      <c r="H512" s="41">
        <v>101.7</v>
      </c>
      <c r="I512" s="41">
        <v>101.9</v>
      </c>
      <c r="J512" s="41">
        <v>101.9</v>
      </c>
      <c r="K512" s="41">
        <v>103.8</v>
      </c>
      <c r="L512" s="41">
        <v>103.6</v>
      </c>
      <c r="M512" s="41">
        <v>104.3</v>
      </c>
      <c r="N512" s="41">
        <v>105.3</v>
      </c>
      <c r="O512" s="41">
        <v>105.3</v>
      </c>
      <c r="P512" s="41">
        <v>105.9</v>
      </c>
      <c r="Q512" s="41">
        <v>105.9</v>
      </c>
      <c r="R512" s="41">
        <v>105.9</v>
      </c>
      <c r="S512" s="41">
        <v>105.9</v>
      </c>
      <c r="T512" s="41">
        <v>106.7</v>
      </c>
      <c r="U512" s="41">
        <v>108.4</v>
      </c>
      <c r="V512" s="41">
        <v>108.4</v>
      </c>
      <c r="W512" s="41">
        <v>108.4</v>
      </c>
      <c r="X512" s="41">
        <v>108.4</v>
      </c>
      <c r="Y512" s="41">
        <v>108.4</v>
      </c>
      <c r="Z512" s="41">
        <v>108.8</v>
      </c>
      <c r="AA512" s="41">
        <v>110</v>
      </c>
      <c r="AB512" s="41">
        <v>110</v>
      </c>
      <c r="AC512" s="41">
        <v>110.5</v>
      </c>
      <c r="AD512" s="41">
        <v>112.9</v>
      </c>
      <c r="AE512" s="41">
        <v>112.8</v>
      </c>
      <c r="AF512" s="41">
        <v>112.8</v>
      </c>
      <c r="AG512" s="41">
        <v>112.8</v>
      </c>
      <c r="AH512" s="41">
        <v>113.1</v>
      </c>
      <c r="AI512" s="41">
        <v>113.2</v>
      </c>
      <c r="AJ512" s="41">
        <v>113.5</v>
      </c>
      <c r="AK512" s="41">
        <v>113.5</v>
      </c>
      <c r="AL512" s="41">
        <v>113.5</v>
      </c>
      <c r="AM512" s="41">
        <v>114.1</v>
      </c>
      <c r="AN512" s="41">
        <v>114.5</v>
      </c>
      <c r="AO512" s="41">
        <v>114.7</v>
      </c>
      <c r="AP512" s="41">
        <v>114.7</v>
      </c>
      <c r="AQ512" s="41">
        <v>114.6</v>
      </c>
      <c r="AR512" s="41">
        <v>114.6</v>
      </c>
      <c r="AS512" s="41">
        <v>115.1</v>
      </c>
      <c r="AT512" s="41">
        <v>118.5</v>
      </c>
      <c r="AU512" s="41">
        <v>121.4</v>
      </c>
      <c r="AV512" s="41">
        <v>119.1</v>
      </c>
      <c r="AW512" s="41">
        <v>117.5</v>
      </c>
      <c r="AX512" s="41">
        <v>109.8</v>
      </c>
      <c r="AY512" s="41">
        <v>109.2</v>
      </c>
      <c r="AZ512" s="41">
        <v>109.8</v>
      </c>
      <c r="BA512" s="41">
        <v>109.8</v>
      </c>
      <c r="BB512" s="41">
        <v>109.8</v>
      </c>
      <c r="BC512" s="41">
        <v>109.8</v>
      </c>
      <c r="BD512" s="41">
        <v>109.8</v>
      </c>
      <c r="BE512" s="41">
        <v>109.8</v>
      </c>
      <c r="BF512" s="41">
        <v>109.8</v>
      </c>
      <c r="BG512" s="41">
        <v>109.8</v>
      </c>
      <c r="BH512" s="41">
        <v>112.7</v>
      </c>
      <c r="BI512" s="41">
        <v>112.7</v>
      </c>
      <c r="BJ512" s="41">
        <v>104</v>
      </c>
      <c r="BK512" s="41">
        <v>108.2</v>
      </c>
      <c r="BL512" s="41">
        <v>110.3</v>
      </c>
      <c r="BM512" s="41">
        <v>115.7</v>
      </c>
      <c r="BN512" s="41">
        <v>116.3</v>
      </c>
      <c r="BO512" s="41">
        <v>119.6</v>
      </c>
      <c r="BP512" s="41">
        <v>119.6</v>
      </c>
      <c r="BQ512" s="41">
        <v>119.6</v>
      </c>
      <c r="BR512" s="41">
        <v>119.6</v>
      </c>
      <c r="BS512" s="41">
        <v>119.6</v>
      </c>
      <c r="BT512" s="41">
        <v>119.6</v>
      </c>
      <c r="BU512" s="41">
        <v>119.6</v>
      </c>
      <c r="BV512" s="41">
        <v>119.6</v>
      </c>
      <c r="BW512" s="41">
        <v>119.6</v>
      </c>
      <c r="BX512" s="41">
        <v>115.5</v>
      </c>
      <c r="BY512" s="41">
        <v>118.1</v>
      </c>
      <c r="BZ512" s="41">
        <v>121.4</v>
      </c>
      <c r="CA512" s="41">
        <v>122.3</v>
      </c>
      <c r="CB512" s="41">
        <v>120.1</v>
      </c>
      <c r="CC512" s="41">
        <v>119.7</v>
      </c>
      <c r="CD512" s="41">
        <v>125.3</v>
      </c>
      <c r="CE512" s="41">
        <v>124.9</v>
      </c>
      <c r="CF512" s="41">
        <v>124.9</v>
      </c>
      <c r="CG512" s="41">
        <v>124.9</v>
      </c>
      <c r="CH512" s="41">
        <v>124.9</v>
      </c>
      <c r="CI512" s="41">
        <v>124.9</v>
      </c>
      <c r="CJ512" s="41">
        <v>124.9</v>
      </c>
      <c r="CK512" s="41">
        <v>124.9</v>
      </c>
      <c r="CL512" s="41">
        <v>125.1</v>
      </c>
    </row>
    <row r="513" spans="1:90" x14ac:dyDescent="0.25">
      <c r="A513" s="38" t="s">
        <v>2623</v>
      </c>
      <c r="B513" s="38" t="s">
        <v>2624</v>
      </c>
      <c r="C513" s="39">
        <v>0.86946999999999997</v>
      </c>
      <c r="D513" s="41">
        <v>103.2</v>
      </c>
      <c r="E513" s="41">
        <v>103.1</v>
      </c>
      <c r="F513" s="41">
        <v>103.8</v>
      </c>
      <c r="G513" s="41">
        <v>102.8</v>
      </c>
      <c r="H513" s="41">
        <v>103.8</v>
      </c>
      <c r="I513" s="41">
        <v>102.6</v>
      </c>
      <c r="J513" s="41">
        <v>105</v>
      </c>
      <c r="K513" s="41">
        <v>105.6</v>
      </c>
      <c r="L513" s="41">
        <v>105.3</v>
      </c>
      <c r="M513" s="41">
        <v>104.8</v>
      </c>
      <c r="N513" s="41">
        <v>106.2</v>
      </c>
      <c r="O513" s="41">
        <v>105.1</v>
      </c>
      <c r="P513" s="41">
        <v>106.6</v>
      </c>
      <c r="Q513" s="41">
        <v>106.8</v>
      </c>
      <c r="R513" s="41">
        <v>106.4</v>
      </c>
      <c r="S513" s="41">
        <v>110.4</v>
      </c>
      <c r="T513" s="41">
        <v>112.4</v>
      </c>
      <c r="U513" s="41">
        <v>115.6</v>
      </c>
      <c r="V513" s="41">
        <v>117.2</v>
      </c>
      <c r="W513" s="41">
        <v>117.7</v>
      </c>
      <c r="X513" s="41">
        <v>118.5</v>
      </c>
      <c r="Y513" s="41">
        <v>117</v>
      </c>
      <c r="Z513" s="41">
        <v>117.8</v>
      </c>
      <c r="AA513" s="41">
        <v>117.6</v>
      </c>
      <c r="AB513" s="41">
        <v>118.4</v>
      </c>
      <c r="AC513" s="41">
        <v>117.8</v>
      </c>
      <c r="AD513" s="41">
        <v>118.7</v>
      </c>
      <c r="AE513" s="41">
        <v>116.1</v>
      </c>
      <c r="AF513" s="41">
        <v>116.6</v>
      </c>
      <c r="AG513" s="41">
        <v>116.3</v>
      </c>
      <c r="AH513" s="41">
        <v>118.3</v>
      </c>
      <c r="AI513" s="41">
        <v>118.2</v>
      </c>
      <c r="AJ513" s="41">
        <v>119.1</v>
      </c>
      <c r="AK513" s="41">
        <v>121</v>
      </c>
      <c r="AL513" s="41">
        <v>121.4</v>
      </c>
      <c r="AM513" s="41">
        <v>124.5</v>
      </c>
      <c r="AN513" s="41">
        <v>126.2</v>
      </c>
      <c r="AO513" s="41">
        <v>126.7</v>
      </c>
      <c r="AP513" s="41">
        <v>127.6</v>
      </c>
      <c r="AQ513" s="41">
        <v>131.5</v>
      </c>
      <c r="AR513" s="41">
        <v>136.30000000000001</v>
      </c>
      <c r="AS513" s="41">
        <v>136.5</v>
      </c>
      <c r="AT513" s="41">
        <v>139.30000000000001</v>
      </c>
      <c r="AU513" s="41">
        <v>143.6</v>
      </c>
      <c r="AV513" s="41">
        <v>140.69999999999999</v>
      </c>
      <c r="AW513" s="41">
        <v>137.30000000000001</v>
      </c>
      <c r="AX513" s="41">
        <v>134.80000000000001</v>
      </c>
      <c r="AY513" s="41">
        <v>129.30000000000001</v>
      </c>
      <c r="AZ513" s="41">
        <v>123.8</v>
      </c>
      <c r="BA513" s="41">
        <v>125.8</v>
      </c>
      <c r="BB513" s="41">
        <v>122.5</v>
      </c>
      <c r="BC513" s="41">
        <v>119.8</v>
      </c>
      <c r="BD513" s="41">
        <v>125.5</v>
      </c>
      <c r="BE513" s="41">
        <v>125.9</v>
      </c>
      <c r="BF513" s="41">
        <v>126</v>
      </c>
      <c r="BG513" s="41">
        <v>128.4</v>
      </c>
      <c r="BH513" s="41">
        <v>129.1</v>
      </c>
      <c r="BI513" s="41">
        <v>127.9</v>
      </c>
      <c r="BJ513" s="41">
        <v>124</v>
      </c>
      <c r="BK513" s="41">
        <v>131.30000000000001</v>
      </c>
      <c r="BL513" s="41">
        <v>132.4</v>
      </c>
      <c r="BM513" s="41">
        <v>131.6</v>
      </c>
      <c r="BN513" s="41">
        <v>130.5</v>
      </c>
      <c r="BO513" s="41">
        <v>134.30000000000001</v>
      </c>
      <c r="BP513" s="41">
        <v>134.19999999999999</v>
      </c>
      <c r="BQ513" s="41">
        <v>132.80000000000001</v>
      </c>
      <c r="BR513" s="41">
        <v>131.30000000000001</v>
      </c>
      <c r="BS513" s="41">
        <v>131.30000000000001</v>
      </c>
      <c r="BT513" s="41">
        <v>132.19999999999999</v>
      </c>
      <c r="BU513" s="41">
        <v>132.6</v>
      </c>
      <c r="BV513" s="41">
        <v>133.69999999999999</v>
      </c>
      <c r="BW513" s="41">
        <v>138.1</v>
      </c>
      <c r="BX513" s="41">
        <v>144.6</v>
      </c>
      <c r="BY513" s="41">
        <v>149.80000000000001</v>
      </c>
      <c r="BZ513" s="41">
        <v>153.6</v>
      </c>
      <c r="CA513" s="41">
        <v>157.69999999999999</v>
      </c>
      <c r="CB513" s="41">
        <v>157.80000000000001</v>
      </c>
      <c r="CC513" s="41">
        <v>153.80000000000001</v>
      </c>
      <c r="CD513" s="41">
        <v>153.4</v>
      </c>
      <c r="CE513" s="41">
        <v>153.1</v>
      </c>
      <c r="CF513" s="41">
        <v>154.19999999999999</v>
      </c>
      <c r="CG513" s="41">
        <v>156.1</v>
      </c>
      <c r="CH513" s="41">
        <v>154.4</v>
      </c>
      <c r="CI513" s="41">
        <v>156.5</v>
      </c>
      <c r="CJ513" s="41">
        <v>159.19999999999999</v>
      </c>
      <c r="CK513" s="41">
        <v>158.80000000000001</v>
      </c>
      <c r="CL513" s="41">
        <v>159.30000000000001</v>
      </c>
    </row>
    <row r="514" spans="1:90" x14ac:dyDescent="0.25">
      <c r="A514" s="38" t="s">
        <v>2625</v>
      </c>
      <c r="B514" s="38" t="s">
        <v>2626</v>
      </c>
      <c r="C514" s="39">
        <v>0.42764000000000002</v>
      </c>
      <c r="D514" s="41">
        <v>104.7</v>
      </c>
      <c r="E514" s="41">
        <v>104.5</v>
      </c>
      <c r="F514" s="41">
        <v>105.8</v>
      </c>
      <c r="G514" s="41">
        <v>101.8</v>
      </c>
      <c r="H514" s="41">
        <v>103.5</v>
      </c>
      <c r="I514" s="41">
        <v>101.5</v>
      </c>
      <c r="J514" s="41">
        <v>106.7</v>
      </c>
      <c r="K514" s="41">
        <v>107.5</v>
      </c>
      <c r="L514" s="41">
        <v>107.6</v>
      </c>
      <c r="M514" s="41">
        <v>106</v>
      </c>
      <c r="N514" s="41">
        <v>108.3</v>
      </c>
      <c r="O514" s="41">
        <v>107.1</v>
      </c>
      <c r="P514" s="41">
        <v>110.9</v>
      </c>
      <c r="Q514" s="41">
        <v>111.3</v>
      </c>
      <c r="R514" s="41">
        <v>110.5</v>
      </c>
      <c r="S514" s="41">
        <v>112.2</v>
      </c>
      <c r="T514" s="41">
        <v>115.3</v>
      </c>
      <c r="U514" s="41">
        <v>120</v>
      </c>
      <c r="V514" s="41">
        <v>122.4</v>
      </c>
      <c r="W514" s="41">
        <v>122.7</v>
      </c>
      <c r="X514" s="41">
        <v>122.9</v>
      </c>
      <c r="Y514" s="41">
        <v>120.4</v>
      </c>
      <c r="Z514" s="41">
        <v>121.4</v>
      </c>
      <c r="AA514" s="41">
        <v>121.1</v>
      </c>
      <c r="AB514" s="41">
        <v>122.8</v>
      </c>
      <c r="AC514" s="41">
        <v>121.8</v>
      </c>
      <c r="AD514" s="41">
        <v>121.2</v>
      </c>
      <c r="AE514" s="41">
        <v>114.1</v>
      </c>
      <c r="AF514" s="41">
        <v>115.1</v>
      </c>
      <c r="AG514" s="41">
        <v>114.3</v>
      </c>
      <c r="AH514" s="41">
        <v>117.7</v>
      </c>
      <c r="AI514" s="41">
        <v>117.2</v>
      </c>
      <c r="AJ514" s="41">
        <v>116.6</v>
      </c>
      <c r="AK514" s="41">
        <v>119.9</v>
      </c>
      <c r="AL514" s="41">
        <v>118.9</v>
      </c>
      <c r="AM514" s="41">
        <v>124.2</v>
      </c>
      <c r="AN514" s="41">
        <v>125.5</v>
      </c>
      <c r="AO514" s="41">
        <v>127.9</v>
      </c>
      <c r="AP514" s="41">
        <v>130</v>
      </c>
      <c r="AQ514" s="41">
        <v>132.30000000000001</v>
      </c>
      <c r="AR514" s="41">
        <v>133.9</v>
      </c>
      <c r="AS514" s="41">
        <v>133.9</v>
      </c>
      <c r="AT514" s="41">
        <v>139.4</v>
      </c>
      <c r="AU514" s="41">
        <v>139.4</v>
      </c>
      <c r="AV514" s="41">
        <v>136.30000000000001</v>
      </c>
      <c r="AW514" s="41">
        <v>136.30000000000001</v>
      </c>
      <c r="AX514" s="41">
        <v>136.30000000000001</v>
      </c>
      <c r="AY514" s="41">
        <v>127.5</v>
      </c>
      <c r="AZ514" s="41">
        <v>119.2</v>
      </c>
      <c r="BA514" s="41">
        <v>123.2</v>
      </c>
      <c r="BB514" s="41">
        <v>120.5</v>
      </c>
      <c r="BC514" s="41">
        <v>113.8</v>
      </c>
      <c r="BD514" s="41">
        <v>126</v>
      </c>
      <c r="BE514" s="41">
        <v>126.5</v>
      </c>
      <c r="BF514" s="41">
        <v>127.2</v>
      </c>
      <c r="BG514" s="41">
        <v>131.80000000000001</v>
      </c>
      <c r="BH514" s="41">
        <v>132.6</v>
      </c>
      <c r="BI514" s="41">
        <v>130.6</v>
      </c>
      <c r="BJ514" s="41">
        <v>128.19999999999999</v>
      </c>
      <c r="BK514" s="41">
        <v>143.30000000000001</v>
      </c>
      <c r="BL514" s="41">
        <v>144</v>
      </c>
      <c r="BM514" s="41">
        <v>142.19999999999999</v>
      </c>
      <c r="BN514" s="41">
        <v>138.1</v>
      </c>
      <c r="BO514" s="41">
        <v>141.30000000000001</v>
      </c>
      <c r="BP514" s="41">
        <v>142.30000000000001</v>
      </c>
      <c r="BQ514" s="41">
        <v>139.4</v>
      </c>
      <c r="BR514" s="41">
        <v>136.5</v>
      </c>
      <c r="BS514" s="41">
        <v>136.6</v>
      </c>
      <c r="BT514" s="41">
        <v>138.1</v>
      </c>
      <c r="BU514" s="41">
        <v>138.9</v>
      </c>
      <c r="BV514" s="41">
        <v>141.19999999999999</v>
      </c>
      <c r="BW514" s="41">
        <v>147.9</v>
      </c>
      <c r="BX514" s="41">
        <v>151.6</v>
      </c>
      <c r="BY514" s="41">
        <v>160.6</v>
      </c>
      <c r="BZ514" s="41">
        <v>170</v>
      </c>
      <c r="CA514" s="41">
        <v>175.9</v>
      </c>
      <c r="CB514" s="41">
        <v>177</v>
      </c>
      <c r="CC514" s="41">
        <v>168.2</v>
      </c>
      <c r="CD514" s="41">
        <v>168.9</v>
      </c>
      <c r="CE514" s="41">
        <v>168.2</v>
      </c>
      <c r="CF514" s="41">
        <v>169.9</v>
      </c>
      <c r="CG514" s="41">
        <v>172.4</v>
      </c>
      <c r="CH514" s="41">
        <v>170.3</v>
      </c>
      <c r="CI514" s="41">
        <v>175.5</v>
      </c>
      <c r="CJ514" s="41">
        <v>180.4</v>
      </c>
      <c r="CK514" s="41">
        <v>180.4</v>
      </c>
      <c r="CL514" s="41">
        <v>180.7</v>
      </c>
    </row>
    <row r="515" spans="1:90" x14ac:dyDescent="0.25">
      <c r="A515" s="38" t="s">
        <v>2467</v>
      </c>
      <c r="B515" s="38" t="s">
        <v>2627</v>
      </c>
      <c r="C515" s="39">
        <v>0.10588</v>
      </c>
      <c r="D515" s="41">
        <v>100.4</v>
      </c>
      <c r="E515" s="41">
        <v>100.4</v>
      </c>
      <c r="F515" s="41">
        <v>100.4</v>
      </c>
      <c r="G515" s="41">
        <v>104</v>
      </c>
      <c r="H515" s="41">
        <v>104</v>
      </c>
      <c r="I515" s="41">
        <v>104</v>
      </c>
      <c r="J515" s="41">
        <v>104</v>
      </c>
      <c r="K515" s="41">
        <v>104</v>
      </c>
      <c r="L515" s="41">
        <v>104</v>
      </c>
      <c r="M515" s="41">
        <v>104</v>
      </c>
      <c r="N515" s="41">
        <v>104</v>
      </c>
      <c r="O515" s="41">
        <v>104</v>
      </c>
      <c r="P515" s="41">
        <v>104</v>
      </c>
      <c r="Q515" s="41">
        <v>104</v>
      </c>
      <c r="R515" s="41">
        <v>104</v>
      </c>
      <c r="S515" s="41">
        <v>124.1</v>
      </c>
      <c r="T515" s="41">
        <v>124.1</v>
      </c>
      <c r="U515" s="41">
        <v>124.1</v>
      </c>
      <c r="V515" s="41">
        <v>124.1</v>
      </c>
      <c r="W515" s="41">
        <v>124.1</v>
      </c>
      <c r="X515" s="41">
        <v>124.1</v>
      </c>
      <c r="Y515" s="41">
        <v>124.1</v>
      </c>
      <c r="Z515" s="41">
        <v>124.1</v>
      </c>
      <c r="AA515" s="41">
        <v>124.1</v>
      </c>
      <c r="AB515" s="41">
        <v>124.1</v>
      </c>
      <c r="AC515" s="41">
        <v>124.1</v>
      </c>
      <c r="AD515" s="41">
        <v>124.1</v>
      </c>
      <c r="AE515" s="41">
        <v>124.1</v>
      </c>
      <c r="AF515" s="41">
        <v>124.1</v>
      </c>
      <c r="AG515" s="41">
        <v>124.1</v>
      </c>
      <c r="AH515" s="41">
        <v>124.1</v>
      </c>
      <c r="AI515" s="41">
        <v>124.1</v>
      </c>
      <c r="AJ515" s="41">
        <v>124.1</v>
      </c>
      <c r="AK515" s="41">
        <v>124.1</v>
      </c>
      <c r="AL515" s="41">
        <v>124.1</v>
      </c>
      <c r="AM515" s="41">
        <v>124.1</v>
      </c>
      <c r="AN515" s="41">
        <v>124.1</v>
      </c>
      <c r="AO515" s="41">
        <v>124.1</v>
      </c>
      <c r="AP515" s="41">
        <v>124.1</v>
      </c>
      <c r="AQ515" s="41">
        <v>124.1</v>
      </c>
      <c r="AR515" s="41">
        <v>124.1</v>
      </c>
      <c r="AS515" s="41">
        <v>124.1</v>
      </c>
      <c r="AT515" s="41">
        <v>124.1</v>
      </c>
      <c r="AU515" s="41">
        <v>124.1</v>
      </c>
      <c r="AV515" s="41">
        <v>124.1</v>
      </c>
      <c r="AW515" s="41">
        <v>124.1</v>
      </c>
      <c r="AX515" s="41">
        <v>124.1</v>
      </c>
      <c r="AY515" s="41">
        <v>124.1</v>
      </c>
      <c r="AZ515" s="41">
        <v>124.1</v>
      </c>
      <c r="BA515" s="41">
        <v>124.1</v>
      </c>
      <c r="BB515" s="41">
        <v>124.1</v>
      </c>
      <c r="BC515" s="41">
        <v>124.1</v>
      </c>
      <c r="BD515" s="41">
        <v>124.1</v>
      </c>
      <c r="BE515" s="41">
        <v>124.1</v>
      </c>
      <c r="BF515" s="41">
        <v>124.1</v>
      </c>
      <c r="BG515" s="41">
        <v>124.1</v>
      </c>
      <c r="BH515" s="41">
        <v>124.1</v>
      </c>
      <c r="BI515" s="41">
        <v>124.1</v>
      </c>
      <c r="BJ515" s="41">
        <v>105.7</v>
      </c>
      <c r="BK515" s="41">
        <v>99.6</v>
      </c>
      <c r="BL515" s="41">
        <v>99.6</v>
      </c>
      <c r="BM515" s="41">
        <v>99.6</v>
      </c>
      <c r="BN515" s="41">
        <v>99.6</v>
      </c>
      <c r="BO515" s="41">
        <v>99.6</v>
      </c>
      <c r="BP515" s="41">
        <v>99.6</v>
      </c>
      <c r="BQ515" s="41">
        <v>99.6</v>
      </c>
      <c r="BR515" s="41">
        <v>99.6</v>
      </c>
      <c r="BS515" s="41">
        <v>99.6</v>
      </c>
      <c r="BT515" s="41">
        <v>99.6</v>
      </c>
      <c r="BU515" s="41">
        <v>99.6</v>
      </c>
      <c r="BV515" s="41">
        <v>99.6</v>
      </c>
      <c r="BW515" s="41">
        <v>99.6</v>
      </c>
      <c r="BX515" s="41">
        <v>99.6</v>
      </c>
      <c r="BY515" s="41">
        <v>99.6</v>
      </c>
      <c r="BZ515" s="41">
        <v>99.8</v>
      </c>
      <c r="CA515" s="41">
        <v>100.6</v>
      </c>
      <c r="CB515" s="41">
        <v>100.6</v>
      </c>
      <c r="CC515" s="41">
        <v>100.6</v>
      </c>
      <c r="CD515" s="41">
        <v>100.6</v>
      </c>
      <c r="CE515" s="41">
        <v>99.5</v>
      </c>
      <c r="CF515" s="41">
        <v>101</v>
      </c>
      <c r="CG515" s="41">
        <v>101</v>
      </c>
      <c r="CH515" s="41">
        <v>101.4</v>
      </c>
      <c r="CI515" s="41">
        <v>101.4</v>
      </c>
      <c r="CJ515" s="41">
        <v>101.4</v>
      </c>
      <c r="CK515" s="41">
        <v>101.4</v>
      </c>
      <c r="CL515" s="41">
        <v>101.9</v>
      </c>
    </row>
    <row r="516" spans="1:90" x14ac:dyDescent="0.25">
      <c r="A516" s="38" t="s">
        <v>2628</v>
      </c>
      <c r="B516" s="38" t="s">
        <v>2629</v>
      </c>
      <c r="C516" s="39">
        <v>5.7570000000000003E-2</v>
      </c>
      <c r="D516" s="41">
        <v>100.2</v>
      </c>
      <c r="E516" s="41">
        <v>99.2</v>
      </c>
      <c r="F516" s="41">
        <v>100.3</v>
      </c>
      <c r="G516" s="41">
        <v>100.1</v>
      </c>
      <c r="H516" s="41">
        <v>100.8</v>
      </c>
      <c r="I516" s="41">
        <v>99</v>
      </c>
      <c r="J516" s="41">
        <v>98.6</v>
      </c>
      <c r="K516" s="41">
        <v>97.8</v>
      </c>
      <c r="L516" s="41">
        <v>96.4</v>
      </c>
      <c r="M516" s="41">
        <v>95.8</v>
      </c>
      <c r="N516" s="41">
        <v>96</v>
      </c>
      <c r="O516" s="41">
        <v>93.6</v>
      </c>
      <c r="P516" s="41">
        <v>90.3</v>
      </c>
      <c r="Q516" s="41">
        <v>90</v>
      </c>
      <c r="R516" s="41">
        <v>89.7</v>
      </c>
      <c r="S516" s="41">
        <v>91.1</v>
      </c>
      <c r="T516" s="41">
        <v>92.4</v>
      </c>
      <c r="U516" s="41">
        <v>92.8</v>
      </c>
      <c r="V516" s="41">
        <v>93.7</v>
      </c>
      <c r="W516" s="41">
        <v>98.2</v>
      </c>
      <c r="X516" s="41">
        <v>98.4</v>
      </c>
      <c r="Y516" s="41">
        <v>99.9</v>
      </c>
      <c r="Z516" s="41">
        <v>98.8</v>
      </c>
      <c r="AA516" s="41">
        <v>94.9</v>
      </c>
      <c r="AB516" s="41">
        <v>95.9</v>
      </c>
      <c r="AC516" s="41">
        <v>95.5</v>
      </c>
      <c r="AD516" s="41">
        <v>95.3</v>
      </c>
      <c r="AE516" s="41">
        <v>95.7</v>
      </c>
      <c r="AF516" s="41">
        <v>95.4</v>
      </c>
      <c r="AG516" s="41">
        <v>96.9</v>
      </c>
      <c r="AH516" s="41">
        <v>102</v>
      </c>
      <c r="AI516" s="41">
        <v>104.2</v>
      </c>
      <c r="AJ516" s="41">
        <v>107.6</v>
      </c>
      <c r="AK516" s="41">
        <v>112.5</v>
      </c>
      <c r="AL516" s="41">
        <v>121.7</v>
      </c>
      <c r="AM516" s="41">
        <v>119.1</v>
      </c>
      <c r="AN516" s="41">
        <v>114.8</v>
      </c>
      <c r="AO516" s="41">
        <v>115.1</v>
      </c>
      <c r="AP516" s="41">
        <v>113.9</v>
      </c>
      <c r="AQ516" s="41">
        <v>122.9</v>
      </c>
      <c r="AR516" s="41">
        <v>126.2</v>
      </c>
      <c r="AS516" s="41">
        <v>126.2</v>
      </c>
      <c r="AT516" s="41">
        <v>122.6</v>
      </c>
      <c r="AU516" s="41">
        <v>121.5</v>
      </c>
      <c r="AV516" s="41">
        <v>118.8</v>
      </c>
      <c r="AW516" s="41">
        <v>107.1</v>
      </c>
      <c r="AX516" s="41">
        <v>104.5</v>
      </c>
      <c r="AY516" s="41">
        <v>99.3</v>
      </c>
      <c r="AZ516" s="41">
        <v>84.6</v>
      </c>
      <c r="BA516" s="41">
        <v>83.5</v>
      </c>
      <c r="BB516" s="41">
        <v>83.4</v>
      </c>
      <c r="BC516" s="41">
        <v>84.7</v>
      </c>
      <c r="BD516" s="41">
        <v>85.8</v>
      </c>
      <c r="BE516" s="41">
        <v>84.9</v>
      </c>
      <c r="BF516" s="41">
        <v>84.4</v>
      </c>
      <c r="BG516" s="41">
        <v>84.7</v>
      </c>
      <c r="BH516" s="41">
        <v>85.2</v>
      </c>
      <c r="BI516" s="41">
        <v>84.1</v>
      </c>
      <c r="BJ516" s="41">
        <v>84.3</v>
      </c>
      <c r="BK516" s="41">
        <v>85.1</v>
      </c>
      <c r="BL516" s="41">
        <v>85.1</v>
      </c>
      <c r="BM516" s="41">
        <v>84.9</v>
      </c>
      <c r="BN516" s="41">
        <v>85.6</v>
      </c>
      <c r="BO516" s="41">
        <v>108.5</v>
      </c>
      <c r="BP516" s="41">
        <v>108.4</v>
      </c>
      <c r="BQ516" s="41">
        <v>107.6</v>
      </c>
      <c r="BR516" s="41">
        <v>107.8</v>
      </c>
      <c r="BS516" s="41">
        <v>108.1</v>
      </c>
      <c r="BT516" s="41">
        <v>108.4</v>
      </c>
      <c r="BU516" s="41">
        <v>108.8</v>
      </c>
      <c r="BV516" s="41">
        <v>110.9</v>
      </c>
      <c r="BW516" s="41">
        <v>116</v>
      </c>
      <c r="BX516" s="41">
        <v>115</v>
      </c>
      <c r="BY516" s="41">
        <v>115.5</v>
      </c>
      <c r="BZ516" s="41">
        <v>112</v>
      </c>
      <c r="CA516" s="41">
        <v>112.1</v>
      </c>
      <c r="CB516" s="41">
        <v>118.7</v>
      </c>
      <c r="CC516" s="41">
        <v>119.1</v>
      </c>
      <c r="CD516" s="41">
        <v>115.6</v>
      </c>
      <c r="CE516" s="41">
        <v>117.8</v>
      </c>
      <c r="CF516" s="41">
        <v>120.3</v>
      </c>
      <c r="CG516" s="41">
        <v>125.3</v>
      </c>
      <c r="CH516" s="41">
        <v>127.4</v>
      </c>
      <c r="CI516" s="41">
        <v>125.6</v>
      </c>
      <c r="CJ516" s="41">
        <v>125.9</v>
      </c>
      <c r="CK516" s="41">
        <v>125.1</v>
      </c>
      <c r="CL516" s="41">
        <v>125.2</v>
      </c>
    </row>
    <row r="517" spans="1:90" x14ac:dyDescent="0.25">
      <c r="A517" s="38" t="s">
        <v>2630</v>
      </c>
      <c r="B517" s="38" t="s">
        <v>2631</v>
      </c>
      <c r="C517" s="39">
        <v>2.197E-2</v>
      </c>
      <c r="D517" s="41">
        <v>102.8</v>
      </c>
      <c r="E517" s="41">
        <v>102.8</v>
      </c>
      <c r="F517" s="41">
        <v>95.4</v>
      </c>
      <c r="G517" s="41">
        <v>97.5</v>
      </c>
      <c r="H517" s="41">
        <v>97.5</v>
      </c>
      <c r="I517" s="41">
        <v>97.5</v>
      </c>
      <c r="J517" s="41">
        <v>97.5</v>
      </c>
      <c r="K517" s="41">
        <v>97.5</v>
      </c>
      <c r="L517" s="41">
        <v>97.5</v>
      </c>
      <c r="M517" s="41">
        <v>99.2</v>
      </c>
      <c r="N517" s="41">
        <v>101.7</v>
      </c>
      <c r="O517" s="41">
        <v>101.7</v>
      </c>
      <c r="P517" s="41">
        <v>95.5</v>
      </c>
      <c r="Q517" s="41">
        <v>92.7</v>
      </c>
      <c r="R517" s="41">
        <v>92.7</v>
      </c>
      <c r="S517" s="41">
        <v>82.9</v>
      </c>
      <c r="T517" s="41">
        <v>82.9</v>
      </c>
      <c r="U517" s="41">
        <v>82.9</v>
      </c>
      <c r="V517" s="41">
        <v>82.9</v>
      </c>
      <c r="W517" s="41">
        <v>82.9</v>
      </c>
      <c r="X517" s="41">
        <v>81.3</v>
      </c>
      <c r="Y517" s="41">
        <v>81.3</v>
      </c>
      <c r="Z517" s="41">
        <v>81.3</v>
      </c>
      <c r="AA517" s="41">
        <v>81.3</v>
      </c>
      <c r="AB517" s="41">
        <v>81.3</v>
      </c>
      <c r="AC517" s="41">
        <v>81.3</v>
      </c>
      <c r="AD517" s="41">
        <v>83.4</v>
      </c>
      <c r="AE517" s="41">
        <v>114.7</v>
      </c>
      <c r="AF517" s="41">
        <v>118.9</v>
      </c>
      <c r="AG517" s="41">
        <v>118.9</v>
      </c>
      <c r="AH517" s="41">
        <v>125.3</v>
      </c>
      <c r="AI517" s="41">
        <v>131.6</v>
      </c>
      <c r="AJ517" s="41">
        <v>142.1</v>
      </c>
      <c r="AK517" s="41">
        <v>142.1</v>
      </c>
      <c r="AL517" s="41">
        <v>150.5</v>
      </c>
      <c r="AM517" s="41">
        <v>175</v>
      </c>
      <c r="AN517" s="41">
        <v>182.9</v>
      </c>
      <c r="AO517" s="41">
        <v>182.9</v>
      </c>
      <c r="AP517" s="41">
        <v>182.9</v>
      </c>
      <c r="AQ517" s="41">
        <v>182.9</v>
      </c>
      <c r="AR517" s="41">
        <v>182.9</v>
      </c>
      <c r="AS517" s="41">
        <v>182.9</v>
      </c>
      <c r="AT517" s="41">
        <v>182.9</v>
      </c>
      <c r="AU517" s="41">
        <v>187.1</v>
      </c>
      <c r="AV517" s="41">
        <v>188.2</v>
      </c>
      <c r="AW517" s="41">
        <v>187.5</v>
      </c>
      <c r="AX517" s="41">
        <v>188.2</v>
      </c>
      <c r="AY517" s="41">
        <v>188.2</v>
      </c>
      <c r="AZ517" s="41">
        <v>188.2</v>
      </c>
      <c r="BA517" s="41">
        <v>188.2</v>
      </c>
      <c r="BB517" s="41">
        <v>188.2</v>
      </c>
      <c r="BC517" s="41">
        <v>188.2</v>
      </c>
      <c r="BD517" s="41">
        <v>188.2</v>
      </c>
      <c r="BE517" s="41">
        <v>188.2</v>
      </c>
      <c r="BF517" s="41">
        <v>188.2</v>
      </c>
      <c r="BG517" s="41">
        <v>188.2</v>
      </c>
      <c r="BH517" s="41">
        <v>188.2</v>
      </c>
      <c r="BI517" s="41">
        <v>188.2</v>
      </c>
      <c r="BJ517" s="41">
        <v>188.2</v>
      </c>
      <c r="BK517" s="41">
        <v>188.2</v>
      </c>
      <c r="BL517" s="41">
        <v>188.2</v>
      </c>
      <c r="BM517" s="41">
        <v>188.2</v>
      </c>
      <c r="BN517" s="41">
        <v>188.2</v>
      </c>
      <c r="BO517" s="41">
        <v>188.2</v>
      </c>
      <c r="BP517" s="41">
        <v>188.2</v>
      </c>
      <c r="BQ517" s="41">
        <v>188.2</v>
      </c>
      <c r="BR517" s="41">
        <v>188.2</v>
      </c>
      <c r="BS517" s="41">
        <v>188.2</v>
      </c>
      <c r="BT517" s="41">
        <v>188.2</v>
      </c>
      <c r="BU517" s="41">
        <v>188.2</v>
      </c>
      <c r="BV517" s="41">
        <v>184.3</v>
      </c>
      <c r="BW517" s="41">
        <v>184.1</v>
      </c>
      <c r="BX517" s="41">
        <v>185.8</v>
      </c>
      <c r="BY517" s="41">
        <v>187.1</v>
      </c>
      <c r="BZ517" s="41">
        <v>185.4</v>
      </c>
      <c r="CA517" s="41">
        <v>184.8</v>
      </c>
      <c r="CB517" s="41">
        <v>186.8</v>
      </c>
      <c r="CC517" s="41">
        <v>187.3</v>
      </c>
      <c r="CD517" s="41">
        <v>187.3</v>
      </c>
      <c r="CE517" s="41">
        <v>187.3</v>
      </c>
      <c r="CF517" s="41">
        <v>187.3</v>
      </c>
      <c r="CG517" s="41">
        <v>187.3</v>
      </c>
      <c r="CH517" s="41">
        <v>187.3</v>
      </c>
      <c r="CI517" s="41">
        <v>187.3</v>
      </c>
      <c r="CJ517" s="41">
        <v>187.3</v>
      </c>
      <c r="CK517" s="41">
        <v>187.3</v>
      </c>
      <c r="CL517" s="41">
        <v>187.3</v>
      </c>
    </row>
    <row r="518" spans="1:90" x14ac:dyDescent="0.25">
      <c r="A518" s="38" t="s">
        <v>2632</v>
      </c>
      <c r="B518" s="38" t="s">
        <v>2633</v>
      </c>
      <c r="C518" s="39">
        <v>6.0069999999999998E-2</v>
      </c>
      <c r="D518" s="41">
        <v>102.7</v>
      </c>
      <c r="E518" s="41">
        <v>106</v>
      </c>
      <c r="F518" s="41">
        <v>105.6</v>
      </c>
      <c r="G518" s="41">
        <v>107.2</v>
      </c>
      <c r="H518" s="41">
        <v>107.3</v>
      </c>
      <c r="I518" s="41">
        <v>107.1</v>
      </c>
      <c r="J518" s="41">
        <v>106.8</v>
      </c>
      <c r="K518" s="41">
        <v>107</v>
      </c>
      <c r="L518" s="41">
        <v>106.7</v>
      </c>
      <c r="M518" s="41">
        <v>107.2</v>
      </c>
      <c r="N518" s="41">
        <v>107.1</v>
      </c>
      <c r="O518" s="41">
        <v>107.4</v>
      </c>
      <c r="P518" s="41">
        <v>109.5</v>
      </c>
      <c r="Q518" s="41">
        <v>109.4</v>
      </c>
      <c r="R518" s="41">
        <v>108.2</v>
      </c>
      <c r="S518" s="41">
        <v>108.6</v>
      </c>
      <c r="T518" s="41">
        <v>110.5</v>
      </c>
      <c r="U518" s="41">
        <v>111.9</v>
      </c>
      <c r="V518" s="41">
        <v>111.8</v>
      </c>
      <c r="W518" s="41">
        <v>111.8</v>
      </c>
      <c r="X518" s="41">
        <v>110.8</v>
      </c>
      <c r="Y518" s="41">
        <v>110.2</v>
      </c>
      <c r="Z518" s="41">
        <v>110.2</v>
      </c>
      <c r="AA518" s="41">
        <v>112.1</v>
      </c>
      <c r="AB518" s="41">
        <v>111.3</v>
      </c>
      <c r="AC518" s="41">
        <v>111.3</v>
      </c>
      <c r="AD518" s="41">
        <v>112.3</v>
      </c>
      <c r="AE518" s="41">
        <v>113.8</v>
      </c>
      <c r="AF518" s="41">
        <v>115.4</v>
      </c>
      <c r="AG518" s="41">
        <v>114.8</v>
      </c>
      <c r="AH518" s="41">
        <v>113.8</v>
      </c>
      <c r="AI518" s="41">
        <v>116.5</v>
      </c>
      <c r="AJ518" s="41">
        <v>115.5</v>
      </c>
      <c r="AK518" s="41">
        <v>115.2</v>
      </c>
      <c r="AL518" s="41">
        <v>115.6</v>
      </c>
      <c r="AM518" s="41">
        <v>114.1</v>
      </c>
      <c r="AN518" s="41">
        <v>112.4</v>
      </c>
      <c r="AO518" s="41">
        <v>112.1</v>
      </c>
      <c r="AP518" s="41">
        <v>112.6</v>
      </c>
      <c r="AQ518" s="41">
        <v>115.2</v>
      </c>
      <c r="AR518" s="41">
        <v>115.9</v>
      </c>
      <c r="AS518" s="41">
        <v>117.4</v>
      </c>
      <c r="AT518" s="41">
        <v>117.7</v>
      </c>
      <c r="AU518" s="41">
        <v>117.4</v>
      </c>
      <c r="AV518" s="41">
        <v>117.4</v>
      </c>
      <c r="AW518" s="41">
        <v>115.3</v>
      </c>
      <c r="AX518" s="41">
        <v>114.4</v>
      </c>
      <c r="AY518" s="41">
        <v>113.1</v>
      </c>
      <c r="AZ518" s="41">
        <v>114.2</v>
      </c>
      <c r="BA518" s="41">
        <v>113.7</v>
      </c>
      <c r="BB518" s="41">
        <v>114.5</v>
      </c>
      <c r="BC518" s="41">
        <v>115.7</v>
      </c>
      <c r="BD518" s="41">
        <v>116</v>
      </c>
      <c r="BE518" s="41">
        <v>117.8</v>
      </c>
      <c r="BF518" s="41">
        <v>118</v>
      </c>
      <c r="BG518" s="41">
        <v>116.9</v>
      </c>
      <c r="BH518" s="41">
        <v>116.5</v>
      </c>
      <c r="BI518" s="41">
        <v>116.2</v>
      </c>
      <c r="BJ518" s="41">
        <v>116.6</v>
      </c>
      <c r="BK518" s="41">
        <v>118.5</v>
      </c>
      <c r="BL518" s="41">
        <v>119.8</v>
      </c>
      <c r="BM518" s="41">
        <v>119</v>
      </c>
      <c r="BN518" s="41">
        <v>121.4</v>
      </c>
      <c r="BO518" s="41">
        <v>122.5</v>
      </c>
      <c r="BP518" s="41">
        <v>120.6</v>
      </c>
      <c r="BQ518" s="41">
        <v>120.4</v>
      </c>
      <c r="BR518" s="41">
        <v>120.6</v>
      </c>
      <c r="BS518" s="41">
        <v>120.5</v>
      </c>
      <c r="BT518" s="41">
        <v>120.5</v>
      </c>
      <c r="BU518" s="41">
        <v>120.5</v>
      </c>
      <c r="BV518" s="41">
        <v>120.5</v>
      </c>
      <c r="BW518" s="41">
        <v>120.5</v>
      </c>
      <c r="BX518" s="41">
        <v>119.1</v>
      </c>
      <c r="BY518" s="41">
        <v>125.6</v>
      </c>
      <c r="BZ518" s="41">
        <v>126</v>
      </c>
      <c r="CA518" s="41">
        <v>129.9</v>
      </c>
      <c r="CB518" s="41">
        <v>127.5</v>
      </c>
      <c r="CC518" s="41">
        <v>130.1</v>
      </c>
      <c r="CD518" s="41">
        <v>131.30000000000001</v>
      </c>
      <c r="CE518" s="41">
        <v>129</v>
      </c>
      <c r="CF518" s="41">
        <v>129.6</v>
      </c>
      <c r="CG518" s="41">
        <v>129.69999999999999</v>
      </c>
      <c r="CH518" s="41">
        <v>129.9</v>
      </c>
      <c r="CI518" s="41">
        <v>134.4</v>
      </c>
      <c r="CJ518" s="41">
        <v>134</v>
      </c>
      <c r="CK518" s="41">
        <v>133.9</v>
      </c>
      <c r="CL518" s="41">
        <v>134.69999999999999</v>
      </c>
    </row>
    <row r="519" spans="1:90" x14ac:dyDescent="0.25">
      <c r="A519" s="38" t="s">
        <v>2634</v>
      </c>
      <c r="B519" s="38" t="s">
        <v>2635</v>
      </c>
      <c r="C519" s="39">
        <v>0.19633999999999999</v>
      </c>
      <c r="D519" s="41">
        <v>102.5</v>
      </c>
      <c r="E519" s="41">
        <v>101.7</v>
      </c>
      <c r="F519" s="41">
        <v>102.7</v>
      </c>
      <c r="G519" s="41">
        <v>104.4</v>
      </c>
      <c r="H519" s="41">
        <v>104.9</v>
      </c>
      <c r="I519" s="41">
        <v>104.4</v>
      </c>
      <c r="J519" s="41">
        <v>104.4</v>
      </c>
      <c r="K519" s="41">
        <v>105.3</v>
      </c>
      <c r="L519" s="41">
        <v>104.2</v>
      </c>
      <c r="M519" s="41">
        <v>104.9</v>
      </c>
      <c r="N519" s="41">
        <v>105.9</v>
      </c>
      <c r="O519" s="41">
        <v>104.5</v>
      </c>
      <c r="P519" s="41">
        <v>103.6</v>
      </c>
      <c r="Q519" s="41">
        <v>104.2</v>
      </c>
      <c r="R519" s="41">
        <v>104.8</v>
      </c>
      <c r="S519" s="41">
        <v>108.1</v>
      </c>
      <c r="T519" s="41">
        <v>109.5</v>
      </c>
      <c r="U519" s="41">
        <v>112.9</v>
      </c>
      <c r="V519" s="41">
        <v>114.4</v>
      </c>
      <c r="W519" s="41">
        <v>114.8</v>
      </c>
      <c r="X519" s="41">
        <v>118.4</v>
      </c>
      <c r="Y519" s="41">
        <v>117</v>
      </c>
      <c r="Z519" s="41">
        <v>118.5</v>
      </c>
      <c r="AA519" s="41">
        <v>118.7</v>
      </c>
      <c r="AB519" s="41">
        <v>118.8</v>
      </c>
      <c r="AC519" s="41">
        <v>118.4</v>
      </c>
      <c r="AD519" s="41">
        <v>123.2</v>
      </c>
      <c r="AE519" s="41">
        <v>123</v>
      </c>
      <c r="AF519" s="41">
        <v>122.1</v>
      </c>
      <c r="AG519" s="41">
        <v>122.1</v>
      </c>
      <c r="AH519" s="41">
        <v>122.1</v>
      </c>
      <c r="AI519" s="41">
        <v>120.4</v>
      </c>
      <c r="AJ519" s="41">
        <v>123.8</v>
      </c>
      <c r="AK519" s="41">
        <v>123.8</v>
      </c>
      <c r="AL519" s="41">
        <v>123.8</v>
      </c>
      <c r="AM519" s="41">
        <v>124.6</v>
      </c>
      <c r="AN519" s="41">
        <v>130</v>
      </c>
      <c r="AO519" s="41">
        <v>127.1</v>
      </c>
      <c r="AP519" s="41">
        <v>126.8</v>
      </c>
      <c r="AQ519" s="41">
        <v>135.5</v>
      </c>
      <c r="AR519" s="41">
        <v>152.30000000000001</v>
      </c>
      <c r="AS519" s="41">
        <v>152.4</v>
      </c>
      <c r="AT519" s="41">
        <v>153.80000000000001</v>
      </c>
      <c r="AU519" s="41">
        <v>173</v>
      </c>
      <c r="AV519" s="41">
        <v>167.2</v>
      </c>
      <c r="AW519" s="41">
        <v>156.4</v>
      </c>
      <c r="AX519" s="41">
        <v>146.69999999999999</v>
      </c>
      <c r="AY519" s="41">
        <v>143.4</v>
      </c>
      <c r="AZ519" s="41">
        <v>141.1</v>
      </c>
      <c r="BA519" s="41">
        <v>141.69999999999999</v>
      </c>
      <c r="BB519" s="41">
        <v>132.6</v>
      </c>
      <c r="BC519" s="41">
        <v>134.4</v>
      </c>
      <c r="BD519" s="41">
        <v>132.69999999999999</v>
      </c>
      <c r="BE519" s="41">
        <v>132.9</v>
      </c>
      <c r="BF519" s="41">
        <v>132.1</v>
      </c>
      <c r="BG519" s="41">
        <v>132.9</v>
      </c>
      <c r="BH519" s="41">
        <v>134.19999999999999</v>
      </c>
      <c r="BI519" s="41">
        <v>133.5</v>
      </c>
      <c r="BJ519" s="41">
        <v>131.4</v>
      </c>
      <c r="BK519" s="41">
        <v>133.30000000000001</v>
      </c>
      <c r="BL519" s="41">
        <v>136.6</v>
      </c>
      <c r="BM519" s="41">
        <v>137</v>
      </c>
      <c r="BN519" s="41">
        <v>140.19999999999999</v>
      </c>
      <c r="BO519" s="41">
        <v>142.69999999999999</v>
      </c>
      <c r="BP519" s="41">
        <v>141</v>
      </c>
      <c r="BQ519" s="41">
        <v>141</v>
      </c>
      <c r="BR519" s="41">
        <v>140.69999999999999</v>
      </c>
      <c r="BS519" s="41">
        <v>140.69999999999999</v>
      </c>
      <c r="BT519" s="41">
        <v>141.1</v>
      </c>
      <c r="BU519" s="41">
        <v>141.1</v>
      </c>
      <c r="BV519" s="41">
        <v>140.80000000000001</v>
      </c>
      <c r="BW519" s="41">
        <v>144.1</v>
      </c>
      <c r="BX519" s="41">
        <v>165.6</v>
      </c>
      <c r="BY519" s="41">
        <v>166.6</v>
      </c>
      <c r="BZ519" s="41">
        <v>163.9</v>
      </c>
      <c r="CA519" s="41">
        <v>168</v>
      </c>
      <c r="CB519" s="41">
        <v>164.1</v>
      </c>
      <c r="CC519" s="41">
        <v>165</v>
      </c>
      <c r="CD519" s="41">
        <v>162.30000000000001</v>
      </c>
      <c r="CE519" s="41">
        <v>163</v>
      </c>
      <c r="CF519" s="41">
        <v>162.4</v>
      </c>
      <c r="CG519" s="41">
        <v>164</v>
      </c>
      <c r="CH519" s="41">
        <v>160</v>
      </c>
      <c r="CI519" s="41">
        <v>157.30000000000001</v>
      </c>
      <c r="CJ519" s="41">
        <v>158.4</v>
      </c>
      <c r="CK519" s="41">
        <v>157.1</v>
      </c>
      <c r="CL519" s="41">
        <v>158</v>
      </c>
    </row>
    <row r="520" spans="1:90" x14ac:dyDescent="0.25">
      <c r="A520" s="38" t="s">
        <v>2636</v>
      </c>
      <c r="B520" s="38" t="s">
        <v>2637</v>
      </c>
      <c r="C520" s="39">
        <v>0.62902000000000002</v>
      </c>
      <c r="D520" s="41">
        <v>100.5</v>
      </c>
      <c r="E520" s="41">
        <v>100.4</v>
      </c>
      <c r="F520" s="41">
        <v>100.5</v>
      </c>
      <c r="G520" s="41">
        <v>102.1</v>
      </c>
      <c r="H520" s="41">
        <v>102.3</v>
      </c>
      <c r="I520" s="41">
        <v>102.2</v>
      </c>
      <c r="J520" s="41">
        <v>102</v>
      </c>
      <c r="K520" s="41">
        <v>102.5</v>
      </c>
      <c r="L520" s="41">
        <v>102.9</v>
      </c>
      <c r="M520" s="41">
        <v>102.8</v>
      </c>
      <c r="N520" s="41">
        <v>102.6</v>
      </c>
      <c r="O520" s="41">
        <v>102.7</v>
      </c>
      <c r="P520" s="41">
        <v>103.1</v>
      </c>
      <c r="Q520" s="41">
        <v>103.7</v>
      </c>
      <c r="R520" s="41">
        <v>103.2</v>
      </c>
      <c r="S520" s="41">
        <v>106.3</v>
      </c>
      <c r="T520" s="41">
        <v>106.6</v>
      </c>
      <c r="U520" s="41">
        <v>106.4</v>
      </c>
      <c r="V520" s="41">
        <v>106</v>
      </c>
      <c r="W520" s="41">
        <v>106.8</v>
      </c>
      <c r="X520" s="41">
        <v>107</v>
      </c>
      <c r="Y520" s="41">
        <v>107.2</v>
      </c>
      <c r="Z520" s="41">
        <v>106.7</v>
      </c>
      <c r="AA520" s="41">
        <v>107.2</v>
      </c>
      <c r="AB520" s="41">
        <v>108.4</v>
      </c>
      <c r="AC520" s="41">
        <v>108.5</v>
      </c>
      <c r="AD520" s="41">
        <v>108.6</v>
      </c>
      <c r="AE520" s="41">
        <v>112</v>
      </c>
      <c r="AF520" s="41">
        <v>113</v>
      </c>
      <c r="AG520" s="41">
        <v>113.2</v>
      </c>
      <c r="AH520" s="41">
        <v>113.3</v>
      </c>
      <c r="AI520" s="41">
        <v>114</v>
      </c>
      <c r="AJ520" s="41">
        <v>114</v>
      </c>
      <c r="AK520" s="41">
        <v>113.9</v>
      </c>
      <c r="AL520" s="41">
        <v>114.4</v>
      </c>
      <c r="AM520" s="41">
        <v>114.4</v>
      </c>
      <c r="AN520" s="41">
        <v>116.6</v>
      </c>
      <c r="AO520" s="41">
        <v>116.3</v>
      </c>
      <c r="AP520" s="41">
        <v>117.5</v>
      </c>
      <c r="AQ520" s="41">
        <v>120.1</v>
      </c>
      <c r="AR520" s="41">
        <v>120.5</v>
      </c>
      <c r="AS520" s="41">
        <v>121.1</v>
      </c>
      <c r="AT520" s="41">
        <v>121.2</v>
      </c>
      <c r="AU520" s="41">
        <v>122.3</v>
      </c>
      <c r="AV520" s="41">
        <v>122.5</v>
      </c>
      <c r="AW520" s="41">
        <v>123.2</v>
      </c>
      <c r="AX520" s="41">
        <v>123.4</v>
      </c>
      <c r="AY520" s="41">
        <v>121.9</v>
      </c>
      <c r="AZ520" s="41">
        <v>120.9</v>
      </c>
      <c r="BA520" s="41">
        <v>121.1</v>
      </c>
      <c r="BB520" s="41">
        <v>121</v>
      </c>
      <c r="BC520" s="41">
        <v>123</v>
      </c>
      <c r="BD520" s="41">
        <v>121.9</v>
      </c>
      <c r="BE520" s="41">
        <v>121.8</v>
      </c>
      <c r="BF520" s="41">
        <v>121.9</v>
      </c>
      <c r="BG520" s="41">
        <v>122.2</v>
      </c>
      <c r="BH520" s="41">
        <v>123</v>
      </c>
      <c r="BI520" s="41">
        <v>122.8</v>
      </c>
      <c r="BJ520" s="41">
        <v>123.5</v>
      </c>
      <c r="BK520" s="41">
        <v>125.8</v>
      </c>
      <c r="BL520" s="41">
        <v>126.5</v>
      </c>
      <c r="BM520" s="41">
        <v>126.1</v>
      </c>
      <c r="BN520" s="41">
        <v>127.4</v>
      </c>
      <c r="BO520" s="41">
        <v>127.6</v>
      </c>
      <c r="BP520" s="41">
        <v>128</v>
      </c>
      <c r="BQ520" s="41">
        <v>127.8</v>
      </c>
      <c r="BR520" s="41">
        <v>128.4</v>
      </c>
      <c r="BS520" s="41">
        <v>128.5</v>
      </c>
      <c r="BT520" s="41">
        <v>128.30000000000001</v>
      </c>
      <c r="BU520" s="41">
        <v>128.5</v>
      </c>
      <c r="BV520" s="41">
        <v>128.69999999999999</v>
      </c>
      <c r="BW520" s="41">
        <v>128.69999999999999</v>
      </c>
      <c r="BX520" s="41">
        <v>129.19999999999999</v>
      </c>
      <c r="BY520" s="41">
        <v>130.30000000000001</v>
      </c>
      <c r="BZ520" s="41">
        <v>130.6</v>
      </c>
      <c r="CA520" s="41">
        <v>131.80000000000001</v>
      </c>
      <c r="CB520" s="41">
        <v>132.6</v>
      </c>
      <c r="CC520" s="41">
        <v>133.80000000000001</v>
      </c>
      <c r="CD520" s="41">
        <v>135.19999999999999</v>
      </c>
      <c r="CE520" s="41">
        <v>135</v>
      </c>
      <c r="CF520" s="41">
        <v>135.69999999999999</v>
      </c>
      <c r="CG520" s="41">
        <v>136.4</v>
      </c>
      <c r="CH520" s="41">
        <v>136.4</v>
      </c>
      <c r="CI520" s="41">
        <v>136.4</v>
      </c>
      <c r="CJ520" s="41">
        <v>137.4</v>
      </c>
      <c r="CK520" s="41">
        <v>136.69999999999999</v>
      </c>
      <c r="CL520" s="41">
        <v>138</v>
      </c>
    </row>
    <row r="521" spans="1:90" x14ac:dyDescent="0.25">
      <c r="A521" s="38" t="s">
        <v>2638</v>
      </c>
      <c r="B521" s="38" t="s">
        <v>2639</v>
      </c>
      <c r="C521" s="39">
        <v>8.5610000000000006E-2</v>
      </c>
      <c r="D521" s="41">
        <v>99.4</v>
      </c>
      <c r="E521" s="41">
        <v>99.4</v>
      </c>
      <c r="F521" s="41">
        <v>99.4</v>
      </c>
      <c r="G521" s="41">
        <v>99.6</v>
      </c>
      <c r="H521" s="41">
        <v>100</v>
      </c>
      <c r="I521" s="41">
        <v>100.7</v>
      </c>
      <c r="J521" s="41">
        <v>100.7</v>
      </c>
      <c r="K521" s="41">
        <v>101.2</v>
      </c>
      <c r="L521" s="41">
        <v>101.2</v>
      </c>
      <c r="M521" s="41">
        <v>101.6</v>
      </c>
      <c r="N521" s="41">
        <v>101.6</v>
      </c>
      <c r="O521" s="41">
        <v>101.6</v>
      </c>
      <c r="P521" s="41">
        <v>101.6</v>
      </c>
      <c r="Q521" s="41">
        <v>101.9</v>
      </c>
      <c r="R521" s="41">
        <v>102</v>
      </c>
      <c r="S521" s="41">
        <v>102</v>
      </c>
      <c r="T521" s="41">
        <v>102.1</v>
      </c>
      <c r="U521" s="41">
        <v>102.6</v>
      </c>
      <c r="V521" s="41">
        <v>102.6</v>
      </c>
      <c r="W521" s="41">
        <v>102.8</v>
      </c>
      <c r="X521" s="41">
        <v>102.9</v>
      </c>
      <c r="Y521" s="41">
        <v>103.7</v>
      </c>
      <c r="Z521" s="41">
        <v>104.3</v>
      </c>
      <c r="AA521" s="41">
        <v>106</v>
      </c>
      <c r="AB521" s="41">
        <v>107</v>
      </c>
      <c r="AC521" s="41">
        <v>107</v>
      </c>
      <c r="AD521" s="41">
        <v>107</v>
      </c>
      <c r="AE521" s="41">
        <v>107.7</v>
      </c>
      <c r="AF521" s="41">
        <v>110.8</v>
      </c>
      <c r="AG521" s="41">
        <v>111.7</v>
      </c>
      <c r="AH521" s="41">
        <v>111.7</v>
      </c>
      <c r="AI521" s="41">
        <v>111.7</v>
      </c>
      <c r="AJ521" s="41">
        <v>111.7</v>
      </c>
      <c r="AK521" s="41">
        <v>111.7</v>
      </c>
      <c r="AL521" s="41">
        <v>111.7</v>
      </c>
      <c r="AM521" s="41">
        <v>111.7</v>
      </c>
      <c r="AN521" s="41">
        <v>112.7</v>
      </c>
      <c r="AO521" s="41">
        <v>109</v>
      </c>
      <c r="AP521" s="41">
        <v>109</v>
      </c>
      <c r="AQ521" s="41">
        <v>109</v>
      </c>
      <c r="AR521" s="41">
        <v>109</v>
      </c>
      <c r="AS521" s="41">
        <v>109</v>
      </c>
      <c r="AT521" s="41">
        <v>109.3</v>
      </c>
      <c r="AU521" s="41">
        <v>110.1</v>
      </c>
      <c r="AV521" s="41">
        <v>110.1</v>
      </c>
      <c r="AW521" s="41">
        <v>110.1</v>
      </c>
      <c r="AX521" s="41">
        <v>110.1</v>
      </c>
      <c r="AY521" s="41">
        <v>110.1</v>
      </c>
      <c r="AZ521" s="41">
        <v>110</v>
      </c>
      <c r="BA521" s="41">
        <v>108.9</v>
      </c>
      <c r="BB521" s="41">
        <v>108</v>
      </c>
      <c r="BC521" s="41">
        <v>108.3</v>
      </c>
      <c r="BD521" s="41">
        <v>108.7</v>
      </c>
      <c r="BE521" s="41">
        <v>108.9</v>
      </c>
      <c r="BF521" s="41">
        <v>108.2</v>
      </c>
      <c r="BG521" s="41">
        <v>109.6</v>
      </c>
      <c r="BH521" s="41">
        <v>109.9</v>
      </c>
      <c r="BI521" s="41">
        <v>103.9</v>
      </c>
      <c r="BJ521" s="41">
        <v>103.3</v>
      </c>
      <c r="BK521" s="41">
        <v>103.9</v>
      </c>
      <c r="BL521" s="41">
        <v>104.5</v>
      </c>
      <c r="BM521" s="41">
        <v>103.8</v>
      </c>
      <c r="BN521" s="41">
        <v>109.3</v>
      </c>
      <c r="BO521" s="41">
        <v>111.3</v>
      </c>
      <c r="BP521" s="41">
        <v>110.9</v>
      </c>
      <c r="BQ521" s="41">
        <v>110.9</v>
      </c>
      <c r="BR521" s="41">
        <v>110.9</v>
      </c>
      <c r="BS521" s="41">
        <v>110.9</v>
      </c>
      <c r="BT521" s="41">
        <v>110.9</v>
      </c>
      <c r="BU521" s="41">
        <v>110.9</v>
      </c>
      <c r="BV521" s="41">
        <v>110.9</v>
      </c>
      <c r="BW521" s="41">
        <v>110.9</v>
      </c>
      <c r="BX521" s="41">
        <v>98.8</v>
      </c>
      <c r="BY521" s="41">
        <v>97.2</v>
      </c>
      <c r="BZ521" s="41">
        <v>96.9</v>
      </c>
      <c r="CA521" s="41">
        <v>96.8</v>
      </c>
      <c r="CB521" s="41">
        <v>98.2</v>
      </c>
      <c r="CC521" s="41">
        <v>98.2</v>
      </c>
      <c r="CD521" s="41">
        <v>93.9</v>
      </c>
      <c r="CE521" s="41">
        <v>95.6</v>
      </c>
      <c r="CF521" s="41">
        <v>95.7</v>
      </c>
      <c r="CG521" s="41">
        <v>95.7</v>
      </c>
      <c r="CH521" s="41">
        <v>96</v>
      </c>
      <c r="CI521" s="41">
        <v>96.1</v>
      </c>
      <c r="CJ521" s="41">
        <v>96.1</v>
      </c>
      <c r="CK521" s="41">
        <v>96.1</v>
      </c>
      <c r="CL521" s="41">
        <v>96.1</v>
      </c>
    </row>
    <row r="522" spans="1:90" x14ac:dyDescent="0.25">
      <c r="A522" s="38" t="s">
        <v>2640</v>
      </c>
      <c r="B522" s="38" t="s">
        <v>2641</v>
      </c>
      <c r="C522" s="39">
        <v>9.2090000000000005E-2</v>
      </c>
      <c r="D522" s="41">
        <v>100.3</v>
      </c>
      <c r="E522" s="41">
        <v>102.1</v>
      </c>
      <c r="F522" s="41">
        <v>103</v>
      </c>
      <c r="G522" s="41">
        <v>104.7</v>
      </c>
      <c r="H522" s="41">
        <v>104.9</v>
      </c>
      <c r="I522" s="41">
        <v>104.2</v>
      </c>
      <c r="J522" s="41">
        <v>103.6</v>
      </c>
      <c r="K522" s="41">
        <v>105.4</v>
      </c>
      <c r="L522" s="41">
        <v>105.4</v>
      </c>
      <c r="M522" s="41">
        <v>105</v>
      </c>
      <c r="N522" s="41">
        <v>105.7</v>
      </c>
      <c r="O522" s="41">
        <v>107</v>
      </c>
      <c r="P522" s="41">
        <v>108.4</v>
      </c>
      <c r="Q522" s="41">
        <v>109.3</v>
      </c>
      <c r="R522" s="41">
        <v>109.1</v>
      </c>
      <c r="S522" s="41">
        <v>112.1</v>
      </c>
      <c r="T522" s="41">
        <v>113.6</v>
      </c>
      <c r="U522" s="41">
        <v>114.3</v>
      </c>
      <c r="V522" s="41">
        <v>113.1</v>
      </c>
      <c r="W522" s="41">
        <v>113.9</v>
      </c>
      <c r="X522" s="41">
        <v>113.8</v>
      </c>
      <c r="Y522" s="41">
        <v>113.9</v>
      </c>
      <c r="Z522" s="41">
        <v>114.3</v>
      </c>
      <c r="AA522" s="41">
        <v>113.3</v>
      </c>
      <c r="AB522" s="41">
        <v>114.3</v>
      </c>
      <c r="AC522" s="41">
        <v>114.9</v>
      </c>
      <c r="AD522" s="41">
        <v>116.1</v>
      </c>
      <c r="AE522" s="41">
        <v>119.3</v>
      </c>
      <c r="AF522" s="41">
        <v>121.2</v>
      </c>
      <c r="AG522" s="41">
        <v>121</v>
      </c>
      <c r="AH522" s="41">
        <v>122.1</v>
      </c>
      <c r="AI522" s="41">
        <v>124.3</v>
      </c>
      <c r="AJ522" s="41">
        <v>124.2</v>
      </c>
      <c r="AK522" s="41">
        <v>124.4</v>
      </c>
      <c r="AL522" s="41">
        <v>124</v>
      </c>
      <c r="AM522" s="41">
        <v>122.1</v>
      </c>
      <c r="AN522" s="41">
        <v>124.2</v>
      </c>
      <c r="AO522" s="41">
        <v>124.5</v>
      </c>
      <c r="AP522" s="41">
        <v>125.7</v>
      </c>
      <c r="AQ522" s="41">
        <v>130.19999999999999</v>
      </c>
      <c r="AR522" s="41">
        <v>130.30000000000001</v>
      </c>
      <c r="AS522" s="41">
        <v>131.4</v>
      </c>
      <c r="AT522" s="41">
        <v>132.4</v>
      </c>
      <c r="AU522" s="41">
        <v>132.69999999999999</v>
      </c>
      <c r="AV522" s="41">
        <v>135.6</v>
      </c>
      <c r="AW522" s="41">
        <v>135.9</v>
      </c>
      <c r="AX522" s="41">
        <v>135.6</v>
      </c>
      <c r="AY522" s="41">
        <v>134.4</v>
      </c>
      <c r="AZ522" s="41">
        <v>135.69999999999999</v>
      </c>
      <c r="BA522" s="41">
        <v>137.6</v>
      </c>
      <c r="BB522" s="41">
        <v>137.5</v>
      </c>
      <c r="BC522" s="41">
        <v>141.1</v>
      </c>
      <c r="BD522" s="41">
        <v>142.5</v>
      </c>
      <c r="BE522" s="41">
        <v>142.4</v>
      </c>
      <c r="BF522" s="41">
        <v>140.6</v>
      </c>
      <c r="BG522" s="41">
        <v>139</v>
      </c>
      <c r="BH522" s="41">
        <v>141.19999999999999</v>
      </c>
      <c r="BI522" s="41">
        <v>142.19999999999999</v>
      </c>
      <c r="BJ522" s="41">
        <v>142.9</v>
      </c>
      <c r="BK522" s="41">
        <v>145.80000000000001</v>
      </c>
      <c r="BL522" s="41">
        <v>145</v>
      </c>
      <c r="BM522" s="41">
        <v>145.4</v>
      </c>
      <c r="BN522" s="41">
        <v>148.80000000000001</v>
      </c>
      <c r="BO522" s="41">
        <v>150.9</v>
      </c>
      <c r="BP522" s="41">
        <v>150</v>
      </c>
      <c r="BQ522" s="41">
        <v>150.30000000000001</v>
      </c>
      <c r="BR522" s="41">
        <v>150.30000000000001</v>
      </c>
      <c r="BS522" s="41">
        <v>150.4</v>
      </c>
      <c r="BT522" s="41">
        <v>150.4</v>
      </c>
      <c r="BU522" s="41">
        <v>150.1</v>
      </c>
      <c r="BV522" s="41">
        <v>150.30000000000001</v>
      </c>
      <c r="BW522" s="41">
        <v>151.30000000000001</v>
      </c>
      <c r="BX522" s="41">
        <v>156.6</v>
      </c>
      <c r="BY522" s="41">
        <v>156.5</v>
      </c>
      <c r="BZ522" s="41">
        <v>160.4</v>
      </c>
      <c r="CA522" s="41">
        <v>164.4</v>
      </c>
      <c r="CB522" s="41">
        <v>165.3</v>
      </c>
      <c r="CC522" s="41">
        <v>167.5</v>
      </c>
      <c r="CD522" s="41">
        <v>173.2</v>
      </c>
      <c r="CE522" s="41">
        <v>172</v>
      </c>
      <c r="CF522" s="41">
        <v>171.9</v>
      </c>
      <c r="CG522" s="41">
        <v>172.9</v>
      </c>
      <c r="CH522" s="41">
        <v>173.4</v>
      </c>
      <c r="CI522" s="41">
        <v>173.3</v>
      </c>
      <c r="CJ522" s="41">
        <v>174.1</v>
      </c>
      <c r="CK522" s="41">
        <v>174.3</v>
      </c>
      <c r="CL522" s="41">
        <v>174.9</v>
      </c>
    </row>
    <row r="523" spans="1:90" x14ac:dyDescent="0.25">
      <c r="A523" s="38" t="s">
        <v>2642</v>
      </c>
      <c r="B523" s="38" t="s">
        <v>2643</v>
      </c>
      <c r="C523" s="39">
        <v>8.7069999999999995E-2</v>
      </c>
      <c r="D523" s="41">
        <v>100</v>
      </c>
      <c r="E523" s="41">
        <v>100</v>
      </c>
      <c r="F523" s="41">
        <v>100</v>
      </c>
      <c r="G523" s="41">
        <v>102.6</v>
      </c>
      <c r="H523" s="41">
        <v>102.6</v>
      </c>
      <c r="I523" s="41">
        <v>103.4</v>
      </c>
      <c r="J523" s="41">
        <v>103.4</v>
      </c>
      <c r="K523" s="41">
        <v>104.2</v>
      </c>
      <c r="L523" s="41">
        <v>106.4</v>
      </c>
      <c r="M523" s="41">
        <v>106.4</v>
      </c>
      <c r="N523" s="41">
        <v>106.4</v>
      </c>
      <c r="O523" s="41">
        <v>106.4</v>
      </c>
      <c r="P523" s="41">
        <v>107</v>
      </c>
      <c r="Q523" s="41">
        <v>107</v>
      </c>
      <c r="R523" s="41">
        <v>107</v>
      </c>
      <c r="S523" s="41">
        <v>112.8</v>
      </c>
      <c r="T523" s="41">
        <v>112.8</v>
      </c>
      <c r="U523" s="41">
        <v>112.8</v>
      </c>
      <c r="V523" s="41">
        <v>110.9</v>
      </c>
      <c r="W523" s="41">
        <v>110.9</v>
      </c>
      <c r="X523" s="41">
        <v>110.9</v>
      </c>
      <c r="Y523" s="41">
        <v>110.9</v>
      </c>
      <c r="Z523" s="41">
        <v>110.9</v>
      </c>
      <c r="AA523" s="41">
        <v>110.9</v>
      </c>
      <c r="AB523" s="41">
        <v>110.9</v>
      </c>
      <c r="AC523" s="41">
        <v>110.9</v>
      </c>
      <c r="AD523" s="41">
        <v>110.9</v>
      </c>
      <c r="AE523" s="41">
        <v>115.4</v>
      </c>
      <c r="AF523" s="41">
        <v>115.4</v>
      </c>
      <c r="AG523" s="41">
        <v>115.4</v>
      </c>
      <c r="AH523" s="41">
        <v>115.4</v>
      </c>
      <c r="AI523" s="41">
        <v>115.4</v>
      </c>
      <c r="AJ523" s="41">
        <v>115.4</v>
      </c>
      <c r="AK523" s="41">
        <v>115.4</v>
      </c>
      <c r="AL523" s="41">
        <v>115.4</v>
      </c>
      <c r="AM523" s="41">
        <v>115.4</v>
      </c>
      <c r="AN523" s="41">
        <v>123</v>
      </c>
      <c r="AO523" s="41">
        <v>118.5</v>
      </c>
      <c r="AP523" s="41">
        <v>118.5</v>
      </c>
      <c r="AQ523" s="41">
        <v>125.2</v>
      </c>
      <c r="AR523" s="41">
        <v>125.7</v>
      </c>
      <c r="AS523" s="41">
        <v>125.7</v>
      </c>
      <c r="AT523" s="41">
        <v>126.3</v>
      </c>
      <c r="AU523" s="41">
        <v>129</v>
      </c>
      <c r="AV523" s="41">
        <v>129</v>
      </c>
      <c r="AW523" s="41">
        <v>129</v>
      </c>
      <c r="AX523" s="41">
        <v>129</v>
      </c>
      <c r="AY523" s="41">
        <v>127.1</v>
      </c>
      <c r="AZ523" s="41">
        <v>128.5</v>
      </c>
      <c r="BA523" s="41">
        <v>129.9</v>
      </c>
      <c r="BB523" s="41">
        <v>129.9</v>
      </c>
      <c r="BC523" s="41">
        <v>131.30000000000001</v>
      </c>
      <c r="BD523" s="41">
        <v>131.30000000000001</v>
      </c>
      <c r="BE523" s="41">
        <v>131.30000000000001</v>
      </c>
      <c r="BF523" s="41">
        <v>131.30000000000001</v>
      </c>
      <c r="BG523" s="41">
        <v>131.30000000000001</v>
      </c>
      <c r="BH523" s="41">
        <v>131.30000000000001</v>
      </c>
      <c r="BI523" s="41">
        <v>133.9</v>
      </c>
      <c r="BJ523" s="41">
        <v>133.9</v>
      </c>
      <c r="BK523" s="41">
        <v>133.9</v>
      </c>
      <c r="BL523" s="41">
        <v>133.9</v>
      </c>
      <c r="BM523" s="41">
        <v>133.9</v>
      </c>
      <c r="BN523" s="41">
        <v>133.9</v>
      </c>
      <c r="BO523" s="41">
        <v>133.9</v>
      </c>
      <c r="BP523" s="41">
        <v>133.9</v>
      </c>
      <c r="BQ523" s="41">
        <v>133.9</v>
      </c>
      <c r="BR523" s="41">
        <v>133.9</v>
      </c>
      <c r="BS523" s="41">
        <v>133.9</v>
      </c>
      <c r="BT523" s="41">
        <v>133.9</v>
      </c>
      <c r="BU523" s="41">
        <v>133.9</v>
      </c>
      <c r="BV523" s="41">
        <v>133.9</v>
      </c>
      <c r="BW523" s="41">
        <v>133.9</v>
      </c>
      <c r="BX523" s="41">
        <v>133.9</v>
      </c>
      <c r="BY523" s="41">
        <v>133.9</v>
      </c>
      <c r="BZ523" s="41">
        <v>133.9</v>
      </c>
      <c r="CA523" s="41">
        <v>132</v>
      </c>
      <c r="CB523" s="41">
        <v>135</v>
      </c>
      <c r="CC523" s="41">
        <v>135</v>
      </c>
      <c r="CD523" s="41">
        <v>136</v>
      </c>
      <c r="CE523" s="41">
        <v>136</v>
      </c>
      <c r="CF523" s="41">
        <v>136</v>
      </c>
      <c r="CG523" s="41">
        <v>136</v>
      </c>
      <c r="CH523" s="41">
        <v>135.9</v>
      </c>
      <c r="CI523" s="41">
        <v>135.4</v>
      </c>
      <c r="CJ523" s="41">
        <v>139.80000000000001</v>
      </c>
      <c r="CK523" s="41">
        <v>139.9</v>
      </c>
      <c r="CL523" s="41">
        <v>139.9</v>
      </c>
    </row>
    <row r="524" spans="1:90" x14ac:dyDescent="0.25">
      <c r="A524" s="38" t="s">
        <v>2644</v>
      </c>
      <c r="B524" s="38" t="s">
        <v>2645</v>
      </c>
      <c r="C524" s="39">
        <v>0.20139000000000001</v>
      </c>
      <c r="D524" s="41">
        <v>100.9</v>
      </c>
      <c r="E524" s="41">
        <v>100</v>
      </c>
      <c r="F524" s="41">
        <v>100.9</v>
      </c>
      <c r="G524" s="41">
        <v>103.5</v>
      </c>
      <c r="H524" s="41">
        <v>103.5</v>
      </c>
      <c r="I524" s="41">
        <v>103.2</v>
      </c>
      <c r="J524" s="41">
        <v>102.8</v>
      </c>
      <c r="K524" s="41">
        <v>102.8</v>
      </c>
      <c r="L524" s="41">
        <v>103.1</v>
      </c>
      <c r="M524" s="41">
        <v>103.8</v>
      </c>
      <c r="N524" s="41">
        <v>103.9</v>
      </c>
      <c r="O524" s="41">
        <v>104.3</v>
      </c>
      <c r="P524" s="41">
        <v>106</v>
      </c>
      <c r="Q524" s="41">
        <v>106.6</v>
      </c>
      <c r="R524" s="41">
        <v>105.8</v>
      </c>
      <c r="S524" s="41">
        <v>108.2</v>
      </c>
      <c r="T524" s="41">
        <v>109.1</v>
      </c>
      <c r="U524" s="41">
        <v>107.9</v>
      </c>
      <c r="V524" s="41">
        <v>108.2</v>
      </c>
      <c r="W524" s="41">
        <v>109.1</v>
      </c>
      <c r="X524" s="41">
        <v>110.1</v>
      </c>
      <c r="Y524" s="41">
        <v>110.2</v>
      </c>
      <c r="Z524" s="41">
        <v>108.2</v>
      </c>
      <c r="AA524" s="41">
        <v>107.8</v>
      </c>
      <c r="AB524" s="41">
        <v>109.5</v>
      </c>
      <c r="AC524" s="41">
        <v>109.4</v>
      </c>
      <c r="AD524" s="41">
        <v>109.5</v>
      </c>
      <c r="AE524" s="41">
        <v>109.1</v>
      </c>
      <c r="AF524" s="41">
        <v>109.2</v>
      </c>
      <c r="AG524" s="41">
        <v>109.3</v>
      </c>
      <c r="AH524" s="41">
        <v>109.6</v>
      </c>
      <c r="AI524" s="41">
        <v>109.6</v>
      </c>
      <c r="AJ524" s="41">
        <v>109.7</v>
      </c>
      <c r="AK524" s="41">
        <v>109.8</v>
      </c>
      <c r="AL524" s="41">
        <v>110.3</v>
      </c>
      <c r="AM524" s="41">
        <v>111.1</v>
      </c>
      <c r="AN524" s="41">
        <v>113.6</v>
      </c>
      <c r="AO524" s="41">
        <v>113.6</v>
      </c>
      <c r="AP524" s="41">
        <v>113.2</v>
      </c>
      <c r="AQ524" s="41">
        <v>113.4</v>
      </c>
      <c r="AR524" s="41">
        <v>113.6</v>
      </c>
      <c r="AS524" s="41">
        <v>114</v>
      </c>
      <c r="AT524" s="41">
        <v>113.4</v>
      </c>
      <c r="AU524" s="41">
        <v>114.8</v>
      </c>
      <c r="AV524" s="41">
        <v>114.3</v>
      </c>
      <c r="AW524" s="41">
        <v>114.6</v>
      </c>
      <c r="AX524" s="41">
        <v>115</v>
      </c>
      <c r="AY524" s="41">
        <v>112</v>
      </c>
      <c r="AZ524" s="41">
        <v>108.9</v>
      </c>
      <c r="BA524" s="41">
        <v>109.3</v>
      </c>
      <c r="BB524" s="41">
        <v>110</v>
      </c>
      <c r="BC524" s="41">
        <v>110.3</v>
      </c>
      <c r="BD524" s="41">
        <v>109.6</v>
      </c>
      <c r="BE524" s="41">
        <v>109.6</v>
      </c>
      <c r="BF524" s="41">
        <v>109.9</v>
      </c>
      <c r="BG524" s="41">
        <v>110.5</v>
      </c>
      <c r="BH524" s="41">
        <v>111.2</v>
      </c>
      <c r="BI524" s="41">
        <v>111.2</v>
      </c>
      <c r="BJ524" s="41">
        <v>111.6</v>
      </c>
      <c r="BK524" s="41">
        <v>116.3</v>
      </c>
      <c r="BL524" s="41">
        <v>119.6</v>
      </c>
      <c r="BM524" s="41">
        <v>119.4</v>
      </c>
      <c r="BN524" s="41">
        <v>119.4</v>
      </c>
      <c r="BO524" s="41">
        <v>119.4</v>
      </c>
      <c r="BP524" s="41">
        <v>119.5</v>
      </c>
      <c r="BQ524" s="41">
        <v>119.5</v>
      </c>
      <c r="BR524" s="41">
        <v>120.6</v>
      </c>
      <c r="BS524" s="41">
        <v>120.6</v>
      </c>
      <c r="BT524" s="41">
        <v>120.6</v>
      </c>
      <c r="BU524" s="41">
        <v>120.6</v>
      </c>
      <c r="BV524" s="41">
        <v>120.6</v>
      </c>
      <c r="BW524" s="41">
        <v>120.6</v>
      </c>
      <c r="BX524" s="41">
        <v>122</v>
      </c>
      <c r="BY524" s="41">
        <v>122.7</v>
      </c>
      <c r="BZ524" s="41">
        <v>122.4</v>
      </c>
      <c r="CA524" s="41">
        <v>125</v>
      </c>
      <c r="CB524" s="41">
        <v>125.4</v>
      </c>
      <c r="CC524" s="41">
        <v>126.6</v>
      </c>
      <c r="CD524" s="41">
        <v>129.5</v>
      </c>
      <c r="CE524" s="41">
        <v>129.30000000000001</v>
      </c>
      <c r="CF524" s="41">
        <v>130.9</v>
      </c>
      <c r="CG524" s="41">
        <v>131.69999999999999</v>
      </c>
      <c r="CH524" s="41">
        <v>132.30000000000001</v>
      </c>
      <c r="CI524" s="41">
        <v>132.1</v>
      </c>
      <c r="CJ524" s="41">
        <v>131.6</v>
      </c>
      <c r="CK524" s="41">
        <v>130.69999999999999</v>
      </c>
      <c r="CL524" s="41">
        <v>133.4</v>
      </c>
    </row>
    <row r="525" spans="1:90" x14ac:dyDescent="0.25">
      <c r="A525" s="38" t="s">
        <v>2646</v>
      </c>
      <c r="B525" s="38" t="s">
        <v>2647</v>
      </c>
      <c r="C525" s="39">
        <v>9.758E-2</v>
      </c>
      <c r="D525" s="41">
        <v>101</v>
      </c>
      <c r="E525" s="41">
        <v>100.1</v>
      </c>
      <c r="F525" s="41">
        <v>98.1</v>
      </c>
      <c r="G525" s="41">
        <v>98.2</v>
      </c>
      <c r="H525" s="41">
        <v>98.4</v>
      </c>
      <c r="I525" s="41">
        <v>98</v>
      </c>
      <c r="J525" s="41">
        <v>97.8</v>
      </c>
      <c r="K525" s="41">
        <v>97.9</v>
      </c>
      <c r="L525" s="41">
        <v>98.2</v>
      </c>
      <c r="M525" s="41">
        <v>96.2</v>
      </c>
      <c r="N525" s="41">
        <v>92.4</v>
      </c>
      <c r="O525" s="41">
        <v>91.5</v>
      </c>
      <c r="P525" s="41">
        <v>91.3</v>
      </c>
      <c r="Q525" s="41">
        <v>91.4</v>
      </c>
      <c r="R525" s="41">
        <v>90.8</v>
      </c>
      <c r="S525" s="41">
        <v>91.4</v>
      </c>
      <c r="T525" s="41">
        <v>90.5</v>
      </c>
      <c r="U525" s="41">
        <v>91.2</v>
      </c>
      <c r="V525" s="41">
        <v>91.5</v>
      </c>
      <c r="W525" s="41">
        <v>91.8</v>
      </c>
      <c r="X525" s="41">
        <v>91.9</v>
      </c>
      <c r="Y525" s="41">
        <v>92</v>
      </c>
      <c r="Z525" s="41">
        <v>92.9</v>
      </c>
      <c r="AA525" s="41">
        <v>94.2</v>
      </c>
      <c r="AB525" s="41">
        <v>96.4</v>
      </c>
      <c r="AC525" s="41">
        <v>96.7</v>
      </c>
      <c r="AD525" s="41">
        <v>97</v>
      </c>
      <c r="AE525" s="41">
        <v>106.6</v>
      </c>
      <c r="AF525" s="41">
        <v>107.7</v>
      </c>
      <c r="AG525" s="41">
        <v>108.1</v>
      </c>
      <c r="AH525" s="41">
        <v>107.9</v>
      </c>
      <c r="AI525" s="41">
        <v>108.8</v>
      </c>
      <c r="AJ525" s="41">
        <v>108.7</v>
      </c>
      <c r="AK525" s="41">
        <v>108.8</v>
      </c>
      <c r="AL525" s="41">
        <v>109.6</v>
      </c>
      <c r="AM525" s="41">
        <v>109.9</v>
      </c>
      <c r="AN525" s="41">
        <v>110.3</v>
      </c>
      <c r="AO525" s="41">
        <v>114.2</v>
      </c>
      <c r="AP525" s="41">
        <v>122.2</v>
      </c>
      <c r="AQ525" s="41">
        <v>128.1</v>
      </c>
      <c r="AR525" s="41">
        <v>129.80000000000001</v>
      </c>
      <c r="AS525" s="41">
        <v>131.6</v>
      </c>
      <c r="AT525" s="41">
        <v>132.1</v>
      </c>
      <c r="AU525" s="41">
        <v>132.5</v>
      </c>
      <c r="AV525" s="41">
        <v>132.1</v>
      </c>
      <c r="AW525" s="41">
        <v>131.6</v>
      </c>
      <c r="AX525" s="41">
        <v>131</v>
      </c>
      <c r="AY525" s="41">
        <v>129.6</v>
      </c>
      <c r="AZ525" s="41">
        <v>126.5</v>
      </c>
      <c r="BA525" s="41">
        <v>126</v>
      </c>
      <c r="BB525" s="41">
        <v>126.9</v>
      </c>
      <c r="BC525" s="41">
        <v>132.69999999999999</v>
      </c>
      <c r="BD525" s="41">
        <v>131.19999999999999</v>
      </c>
      <c r="BE525" s="41">
        <v>130</v>
      </c>
      <c r="BF525" s="41">
        <v>131.1</v>
      </c>
      <c r="BG525" s="41">
        <v>132.6</v>
      </c>
      <c r="BH525" s="41">
        <v>134.5</v>
      </c>
      <c r="BI525" s="41">
        <v>135.4</v>
      </c>
      <c r="BJ525" s="41">
        <v>136.69999999999999</v>
      </c>
      <c r="BK525" s="41">
        <v>137</v>
      </c>
      <c r="BL525" s="41">
        <v>130</v>
      </c>
      <c r="BM525" s="41">
        <v>130</v>
      </c>
      <c r="BN525" s="41">
        <v>130</v>
      </c>
      <c r="BO525" s="41">
        <v>130</v>
      </c>
      <c r="BP525" s="41">
        <v>130</v>
      </c>
      <c r="BQ525" s="41">
        <v>130</v>
      </c>
      <c r="BR525" s="41">
        <v>130</v>
      </c>
      <c r="BS525" s="41">
        <v>130</v>
      </c>
      <c r="BT525" s="41">
        <v>130</v>
      </c>
      <c r="BU525" s="41">
        <v>130</v>
      </c>
      <c r="BV525" s="41">
        <v>130</v>
      </c>
      <c r="BW525" s="41">
        <v>130</v>
      </c>
      <c r="BX525" s="41">
        <v>133.1</v>
      </c>
      <c r="BY525" s="41">
        <v>139.19999999999999</v>
      </c>
      <c r="BZ525" s="41">
        <v>137</v>
      </c>
      <c r="CA525" s="41">
        <v>135.9</v>
      </c>
      <c r="CB525" s="41">
        <v>135.9</v>
      </c>
      <c r="CC525" s="41">
        <v>135.9</v>
      </c>
      <c r="CD525" s="41">
        <v>135.9</v>
      </c>
      <c r="CE525" s="41">
        <v>135.9</v>
      </c>
      <c r="CF525" s="41">
        <v>135.9</v>
      </c>
      <c r="CG525" s="41">
        <v>138.80000000000001</v>
      </c>
      <c r="CH525" s="41">
        <v>135.4</v>
      </c>
      <c r="CI525" s="41">
        <v>135.4</v>
      </c>
      <c r="CJ525" s="41">
        <v>135.4</v>
      </c>
      <c r="CK525" s="41">
        <v>135.4</v>
      </c>
      <c r="CL525" s="41">
        <v>135.4</v>
      </c>
    </row>
    <row r="526" spans="1:90" x14ac:dyDescent="0.25">
      <c r="A526" s="38" t="s">
        <v>2648</v>
      </c>
      <c r="B526" s="38" t="s">
        <v>2649</v>
      </c>
      <c r="C526" s="39">
        <v>6.6800000000000002E-3</v>
      </c>
      <c r="D526" s="41">
        <v>114.4</v>
      </c>
      <c r="E526" s="41">
        <v>114.4</v>
      </c>
      <c r="F526" s="41">
        <v>114.4</v>
      </c>
      <c r="G526" s="41">
        <v>111.6</v>
      </c>
      <c r="H526" s="41">
        <v>111.6</v>
      </c>
      <c r="I526" s="41">
        <v>111.6</v>
      </c>
      <c r="J526" s="41">
        <v>111.6</v>
      </c>
      <c r="K526" s="41">
        <v>111.6</v>
      </c>
      <c r="L526" s="41">
        <v>111.6</v>
      </c>
      <c r="M526" s="41">
        <v>111.6</v>
      </c>
      <c r="N526" s="41">
        <v>111.6</v>
      </c>
      <c r="O526" s="41">
        <v>111.6</v>
      </c>
      <c r="P526" s="41">
        <v>91.9</v>
      </c>
      <c r="Q526" s="41">
        <v>91.9</v>
      </c>
      <c r="R526" s="41">
        <v>91.9</v>
      </c>
      <c r="S526" s="41">
        <v>91.9</v>
      </c>
      <c r="T526" s="41">
        <v>91.9</v>
      </c>
      <c r="U526" s="41">
        <v>91.9</v>
      </c>
      <c r="V526" s="41">
        <v>91.9</v>
      </c>
      <c r="W526" s="41">
        <v>91.9</v>
      </c>
      <c r="X526" s="41">
        <v>91.9</v>
      </c>
      <c r="Y526" s="41">
        <v>91.9</v>
      </c>
      <c r="Z526" s="41">
        <v>91.9</v>
      </c>
      <c r="AA526" s="41">
        <v>91.9</v>
      </c>
      <c r="AB526" s="41">
        <v>88.6</v>
      </c>
      <c r="AC526" s="41">
        <v>88.6</v>
      </c>
      <c r="AD526" s="41">
        <v>88.6</v>
      </c>
      <c r="AE526" s="41">
        <v>88.6</v>
      </c>
      <c r="AF526" s="41">
        <v>88.6</v>
      </c>
      <c r="AG526" s="41">
        <v>88.6</v>
      </c>
      <c r="AH526" s="41">
        <v>88.6</v>
      </c>
      <c r="AI526" s="41">
        <v>88.6</v>
      </c>
      <c r="AJ526" s="41">
        <v>88.6</v>
      </c>
      <c r="AK526" s="41">
        <v>88.6</v>
      </c>
      <c r="AL526" s="41">
        <v>88.6</v>
      </c>
      <c r="AM526" s="41">
        <v>88.6</v>
      </c>
      <c r="AN526" s="41">
        <v>88.6</v>
      </c>
      <c r="AO526" s="41">
        <v>88.6</v>
      </c>
      <c r="AP526" s="41">
        <v>88.6</v>
      </c>
      <c r="AQ526" s="41">
        <v>88.6</v>
      </c>
      <c r="AR526" s="41">
        <v>88.6</v>
      </c>
      <c r="AS526" s="41">
        <v>88.6</v>
      </c>
      <c r="AT526" s="41">
        <v>88.6</v>
      </c>
      <c r="AU526" s="41">
        <v>88.6</v>
      </c>
      <c r="AV526" s="41">
        <v>88.6</v>
      </c>
      <c r="AW526" s="41">
        <v>88.6</v>
      </c>
      <c r="AX526" s="41">
        <v>88.6</v>
      </c>
      <c r="AY526" s="41">
        <v>88.6</v>
      </c>
      <c r="AZ526" s="41">
        <v>88.6</v>
      </c>
      <c r="BA526" s="41">
        <v>88.6</v>
      </c>
      <c r="BB526" s="41">
        <v>88.6</v>
      </c>
      <c r="BC526" s="41">
        <v>88.6</v>
      </c>
      <c r="BD526" s="41">
        <v>88.6</v>
      </c>
      <c r="BE526" s="41">
        <v>88.6</v>
      </c>
      <c r="BF526" s="41">
        <v>88.6</v>
      </c>
      <c r="BG526" s="41">
        <v>88.6</v>
      </c>
      <c r="BH526" s="41">
        <v>88.6</v>
      </c>
      <c r="BI526" s="41">
        <v>88.6</v>
      </c>
      <c r="BJ526" s="41">
        <v>90</v>
      </c>
      <c r="BK526" s="41">
        <v>90.5</v>
      </c>
      <c r="BL526" s="41">
        <v>126.3</v>
      </c>
      <c r="BM526" s="41">
        <v>133.80000000000001</v>
      </c>
      <c r="BN526" s="41">
        <v>125.6</v>
      </c>
      <c r="BO526" s="41">
        <v>119.3</v>
      </c>
      <c r="BP526" s="41">
        <v>114.4</v>
      </c>
      <c r="BQ526" s="41">
        <v>127.7</v>
      </c>
      <c r="BR526" s="41">
        <v>128.6</v>
      </c>
      <c r="BS526" s="41">
        <v>128.6</v>
      </c>
      <c r="BT526" s="41">
        <v>128.6</v>
      </c>
      <c r="BU526" s="41">
        <v>128.6</v>
      </c>
      <c r="BV526" s="41">
        <v>128.6</v>
      </c>
      <c r="BW526" s="41">
        <v>128.6</v>
      </c>
      <c r="BX526" s="41">
        <v>126.4</v>
      </c>
      <c r="BY526" s="41">
        <v>133.30000000000001</v>
      </c>
      <c r="BZ526" s="41">
        <v>136.30000000000001</v>
      </c>
      <c r="CA526" s="41">
        <v>135.9</v>
      </c>
      <c r="CB526" s="41">
        <v>135.80000000000001</v>
      </c>
      <c r="CC526" s="41">
        <v>135.80000000000001</v>
      </c>
      <c r="CD526" s="41">
        <v>135.80000000000001</v>
      </c>
      <c r="CE526" s="41">
        <v>135.80000000000001</v>
      </c>
      <c r="CF526" s="41">
        <v>135.80000000000001</v>
      </c>
      <c r="CG526" s="41">
        <v>135.80000000000001</v>
      </c>
      <c r="CH526" s="41">
        <v>135.80000000000001</v>
      </c>
      <c r="CI526" s="41">
        <v>135.80000000000001</v>
      </c>
      <c r="CJ526" s="41">
        <v>135.80000000000001</v>
      </c>
      <c r="CK526" s="41">
        <v>135.80000000000001</v>
      </c>
      <c r="CL526" s="41">
        <v>135.80000000000001</v>
      </c>
    </row>
    <row r="527" spans="1:90" x14ac:dyDescent="0.25">
      <c r="A527" s="38" t="s">
        <v>2650</v>
      </c>
      <c r="B527" s="38" t="s">
        <v>2651</v>
      </c>
      <c r="C527" s="39">
        <v>4.6589999999999999E-2</v>
      </c>
      <c r="D527" s="41">
        <v>99.4</v>
      </c>
      <c r="E527" s="41">
        <v>99.2</v>
      </c>
      <c r="F527" s="41">
        <v>98.7</v>
      </c>
      <c r="G527" s="41">
        <v>102.2</v>
      </c>
      <c r="H527" s="41">
        <v>102.5</v>
      </c>
      <c r="I527" s="41">
        <v>102</v>
      </c>
      <c r="J527" s="41">
        <v>102.7</v>
      </c>
      <c r="K527" s="41">
        <v>103.3</v>
      </c>
      <c r="L527" s="41">
        <v>102.1</v>
      </c>
      <c r="M527" s="41">
        <v>102.7</v>
      </c>
      <c r="N527" s="41">
        <v>105.4</v>
      </c>
      <c r="O527" s="41">
        <v>104.9</v>
      </c>
      <c r="P527" s="41">
        <v>102.9</v>
      </c>
      <c r="Q527" s="41">
        <v>105.1</v>
      </c>
      <c r="R527" s="41">
        <v>103.6</v>
      </c>
      <c r="S527" s="41">
        <v>115.7</v>
      </c>
      <c r="T527" s="41">
        <v>115.9</v>
      </c>
      <c r="U527" s="41">
        <v>113.8</v>
      </c>
      <c r="V527" s="41">
        <v>113.6</v>
      </c>
      <c r="W527" s="41">
        <v>116.6</v>
      </c>
      <c r="X527" s="41">
        <v>113.9</v>
      </c>
      <c r="Y527" s="41">
        <v>115.2</v>
      </c>
      <c r="Z527" s="41">
        <v>113.9</v>
      </c>
      <c r="AA527" s="41">
        <v>117.7</v>
      </c>
      <c r="AB527" s="41">
        <v>119.5</v>
      </c>
      <c r="AC527" s="41">
        <v>118.6</v>
      </c>
      <c r="AD527" s="41">
        <v>117.3</v>
      </c>
      <c r="AE527" s="41">
        <v>128.5</v>
      </c>
      <c r="AF527" s="41">
        <v>129.4</v>
      </c>
      <c r="AG527" s="41">
        <v>129.6</v>
      </c>
      <c r="AH527" s="41">
        <v>128</v>
      </c>
      <c r="AI527" s="41">
        <v>131</v>
      </c>
      <c r="AJ527" s="41">
        <v>131.1</v>
      </c>
      <c r="AK527" s="41">
        <v>129.19999999999999</v>
      </c>
      <c r="AL527" s="41">
        <v>131.9</v>
      </c>
      <c r="AM527" s="41">
        <v>131.80000000000001</v>
      </c>
      <c r="AN527" s="41">
        <v>130.80000000000001</v>
      </c>
      <c r="AO527" s="41">
        <v>131.30000000000001</v>
      </c>
      <c r="AP527" s="41">
        <v>130.80000000000001</v>
      </c>
      <c r="AQ527" s="41">
        <v>130.80000000000001</v>
      </c>
      <c r="AR527" s="41">
        <v>130.80000000000001</v>
      </c>
      <c r="AS527" s="41">
        <v>130.80000000000001</v>
      </c>
      <c r="AT527" s="41">
        <v>130.80000000000001</v>
      </c>
      <c r="AU527" s="41">
        <v>130.80000000000001</v>
      </c>
      <c r="AV527" s="41">
        <v>131.19999999999999</v>
      </c>
      <c r="AW527" s="41">
        <v>139.4</v>
      </c>
      <c r="AX527" s="41">
        <v>142.6</v>
      </c>
      <c r="AY527" s="41">
        <v>142.69999999999999</v>
      </c>
      <c r="AZ527" s="41">
        <v>142.5</v>
      </c>
      <c r="BA527" s="41">
        <v>140.5</v>
      </c>
      <c r="BB527" s="41">
        <v>137.9</v>
      </c>
      <c r="BC527" s="41">
        <v>140.80000000000001</v>
      </c>
      <c r="BD527" s="41">
        <v>129.9</v>
      </c>
      <c r="BE527" s="41">
        <v>129.9</v>
      </c>
      <c r="BF527" s="41">
        <v>132.4</v>
      </c>
      <c r="BG527" s="41">
        <v>132.4</v>
      </c>
      <c r="BH527" s="41">
        <v>132.4</v>
      </c>
      <c r="BI527" s="41">
        <v>130.5</v>
      </c>
      <c r="BJ527" s="41">
        <v>136</v>
      </c>
      <c r="BK527" s="41">
        <v>138.80000000000001</v>
      </c>
      <c r="BL527" s="41">
        <v>144</v>
      </c>
      <c r="BM527" s="41">
        <v>139</v>
      </c>
      <c r="BN527" s="41">
        <v>139.9</v>
      </c>
      <c r="BO527" s="41">
        <v>136.30000000000001</v>
      </c>
      <c r="BP527" s="41">
        <v>143.9</v>
      </c>
      <c r="BQ527" s="41">
        <v>139.30000000000001</v>
      </c>
      <c r="BR527" s="41">
        <v>141.9</v>
      </c>
      <c r="BS527" s="41">
        <v>143.19999999999999</v>
      </c>
      <c r="BT527" s="41">
        <v>139.9</v>
      </c>
      <c r="BU527" s="41">
        <v>144.30000000000001</v>
      </c>
      <c r="BV527" s="41">
        <v>146.1</v>
      </c>
      <c r="BW527" s="41">
        <v>144.19999999999999</v>
      </c>
      <c r="BX527" s="41">
        <v>150.1</v>
      </c>
      <c r="BY527" s="41">
        <v>150.4</v>
      </c>
      <c r="BZ527" s="41">
        <v>153.80000000000001</v>
      </c>
      <c r="CA527" s="41">
        <v>156.69999999999999</v>
      </c>
      <c r="CB527" s="41">
        <v>155.5</v>
      </c>
      <c r="CC527" s="41">
        <v>161.6</v>
      </c>
      <c r="CD527" s="41">
        <v>163.1</v>
      </c>
      <c r="CE527" s="41">
        <v>160.4</v>
      </c>
      <c r="CF527" s="41">
        <v>162.80000000000001</v>
      </c>
      <c r="CG527" s="41">
        <v>160.69999999999999</v>
      </c>
      <c r="CH527" s="41">
        <v>163</v>
      </c>
      <c r="CI527" s="41">
        <v>164.2</v>
      </c>
      <c r="CJ527" s="41">
        <v>170.6</v>
      </c>
      <c r="CK527" s="41">
        <v>164.2</v>
      </c>
      <c r="CL527" s="41">
        <v>170</v>
      </c>
    </row>
    <row r="528" spans="1:90" x14ac:dyDescent="0.25">
      <c r="A528" s="38" t="s">
        <v>2652</v>
      </c>
      <c r="B528" s="38" t="s">
        <v>2653</v>
      </c>
      <c r="C528" s="39">
        <v>1.201E-2</v>
      </c>
      <c r="D528" s="41">
        <v>101</v>
      </c>
      <c r="E528" s="41">
        <v>101</v>
      </c>
      <c r="F528" s="41">
        <v>101</v>
      </c>
      <c r="G528" s="41">
        <v>101.6</v>
      </c>
      <c r="H528" s="41">
        <v>101.2</v>
      </c>
      <c r="I528" s="41">
        <v>101.2</v>
      </c>
      <c r="J528" s="41">
        <v>102.3</v>
      </c>
      <c r="K528" s="41">
        <v>101.5</v>
      </c>
      <c r="L528" s="41">
        <v>102</v>
      </c>
      <c r="M528" s="41">
        <v>101.9</v>
      </c>
      <c r="N528" s="41">
        <v>101.2</v>
      </c>
      <c r="O528" s="41">
        <v>101.2</v>
      </c>
      <c r="P528" s="41">
        <v>101.6</v>
      </c>
      <c r="Q528" s="41">
        <v>102.8</v>
      </c>
      <c r="R528" s="41">
        <v>102.8</v>
      </c>
      <c r="S528" s="41">
        <v>103.7</v>
      </c>
      <c r="T528" s="41">
        <v>102.6</v>
      </c>
      <c r="U528" s="41">
        <v>102.6</v>
      </c>
      <c r="V528" s="41">
        <v>103.7</v>
      </c>
      <c r="W528" s="41">
        <v>104.8</v>
      </c>
      <c r="X528" s="41">
        <v>105.5</v>
      </c>
      <c r="Y528" s="41">
        <v>104.8</v>
      </c>
      <c r="Z528" s="41">
        <v>104</v>
      </c>
      <c r="AA528" s="41">
        <v>104.9</v>
      </c>
      <c r="AB528" s="41">
        <v>104.6</v>
      </c>
      <c r="AC528" s="41">
        <v>103.8</v>
      </c>
      <c r="AD528" s="41">
        <v>103.8</v>
      </c>
      <c r="AE528" s="41">
        <v>103.2</v>
      </c>
      <c r="AF528" s="41">
        <v>103.2</v>
      </c>
      <c r="AG528" s="41">
        <v>103.2</v>
      </c>
      <c r="AH528" s="41">
        <v>103.2</v>
      </c>
      <c r="AI528" s="41">
        <v>103.2</v>
      </c>
      <c r="AJ528" s="41">
        <v>103.2</v>
      </c>
      <c r="AK528" s="41">
        <v>104.1</v>
      </c>
      <c r="AL528" s="41">
        <v>105</v>
      </c>
      <c r="AM528" s="41">
        <v>105.5</v>
      </c>
      <c r="AN528" s="41">
        <v>100.7</v>
      </c>
      <c r="AO528" s="41">
        <v>111.2</v>
      </c>
      <c r="AP528" s="41">
        <v>107.2</v>
      </c>
      <c r="AQ528" s="41">
        <v>109.5</v>
      </c>
      <c r="AR528" s="41">
        <v>109.4</v>
      </c>
      <c r="AS528" s="41">
        <v>108.6</v>
      </c>
      <c r="AT528" s="41">
        <v>107.7</v>
      </c>
      <c r="AU528" s="41">
        <v>110.6</v>
      </c>
      <c r="AV528" s="41">
        <v>109.4</v>
      </c>
      <c r="AW528" s="41">
        <v>110.4</v>
      </c>
      <c r="AX528" s="41">
        <v>110.6</v>
      </c>
      <c r="AY528" s="41">
        <v>111.6</v>
      </c>
      <c r="AZ528" s="41">
        <v>121.6</v>
      </c>
      <c r="BA528" s="41">
        <v>116.5</v>
      </c>
      <c r="BB528" s="41">
        <v>110.8</v>
      </c>
      <c r="BC528" s="41">
        <v>110.6</v>
      </c>
      <c r="BD528" s="41">
        <v>108</v>
      </c>
      <c r="BE528" s="41">
        <v>109.6</v>
      </c>
      <c r="BF528" s="41">
        <v>109.4</v>
      </c>
      <c r="BG528" s="41">
        <v>108.8</v>
      </c>
      <c r="BH528" s="41">
        <v>107.8</v>
      </c>
      <c r="BI528" s="41">
        <v>107.8</v>
      </c>
      <c r="BJ528" s="41">
        <v>107.8</v>
      </c>
      <c r="BK528" s="41">
        <v>107.8</v>
      </c>
      <c r="BL528" s="41">
        <v>108.5</v>
      </c>
      <c r="BM528" s="41">
        <v>109.3</v>
      </c>
      <c r="BN528" s="41">
        <v>109.1</v>
      </c>
      <c r="BO528" s="41">
        <v>107.7</v>
      </c>
      <c r="BP528" s="41">
        <v>109.8</v>
      </c>
      <c r="BQ528" s="41">
        <v>109.8</v>
      </c>
      <c r="BR528" s="41">
        <v>109.8</v>
      </c>
      <c r="BS528" s="41">
        <v>109.8</v>
      </c>
      <c r="BT528" s="41">
        <v>110.4</v>
      </c>
      <c r="BU528" s="41">
        <v>110.4</v>
      </c>
      <c r="BV528" s="41">
        <v>110.4</v>
      </c>
      <c r="BW528" s="41">
        <v>110.4</v>
      </c>
      <c r="BX528" s="41">
        <v>110.5</v>
      </c>
      <c r="BY528" s="41">
        <v>112.3</v>
      </c>
      <c r="BZ528" s="41">
        <v>112.3</v>
      </c>
      <c r="CA528" s="41">
        <v>111.8</v>
      </c>
      <c r="CB528" s="41">
        <v>111.1</v>
      </c>
      <c r="CC528" s="41">
        <v>112.3</v>
      </c>
      <c r="CD528" s="41">
        <v>112.4</v>
      </c>
      <c r="CE528" s="41">
        <v>114.7</v>
      </c>
      <c r="CF528" s="41">
        <v>115.5</v>
      </c>
      <c r="CG528" s="41">
        <v>115.5</v>
      </c>
      <c r="CH528" s="41">
        <v>117.9</v>
      </c>
      <c r="CI528" s="41">
        <v>118</v>
      </c>
      <c r="CJ528" s="41">
        <v>118.6</v>
      </c>
      <c r="CK528" s="41">
        <v>118.6</v>
      </c>
      <c r="CL528" s="41">
        <v>116.2</v>
      </c>
    </row>
    <row r="529" spans="1:90" x14ac:dyDescent="0.25">
      <c r="A529" s="38" t="s">
        <v>2654</v>
      </c>
      <c r="B529" s="38" t="s">
        <v>2655</v>
      </c>
      <c r="C529" s="39">
        <v>2.5559699999999999</v>
      </c>
      <c r="D529" s="41">
        <v>99.5</v>
      </c>
      <c r="E529" s="41">
        <v>100.6</v>
      </c>
      <c r="F529" s="41">
        <v>101.5</v>
      </c>
      <c r="G529" s="41">
        <v>103</v>
      </c>
      <c r="H529" s="41">
        <v>103</v>
      </c>
      <c r="I529" s="41">
        <v>102.3</v>
      </c>
      <c r="J529" s="41">
        <v>103.1</v>
      </c>
      <c r="K529" s="41">
        <v>102.8</v>
      </c>
      <c r="L529" s="41">
        <v>102.6</v>
      </c>
      <c r="M529" s="41">
        <v>102.7</v>
      </c>
      <c r="N529" s="41">
        <v>103.1</v>
      </c>
      <c r="O529" s="41">
        <v>103</v>
      </c>
      <c r="P529" s="41">
        <v>103.9</v>
      </c>
      <c r="Q529" s="41">
        <v>105.3</v>
      </c>
      <c r="R529" s="41">
        <v>106.1</v>
      </c>
      <c r="S529" s="41">
        <v>110.1</v>
      </c>
      <c r="T529" s="41">
        <v>111.5</v>
      </c>
      <c r="U529" s="41">
        <v>112.5</v>
      </c>
      <c r="V529" s="41">
        <v>113.5</v>
      </c>
      <c r="W529" s="41">
        <v>113.8</v>
      </c>
      <c r="X529" s="41">
        <v>114.1</v>
      </c>
      <c r="Y529" s="41">
        <v>114.6</v>
      </c>
      <c r="Z529" s="41">
        <v>115.8</v>
      </c>
      <c r="AA529" s="41">
        <v>116.8</v>
      </c>
      <c r="AB529" s="41">
        <v>119.1</v>
      </c>
      <c r="AC529" s="41">
        <v>120</v>
      </c>
      <c r="AD529" s="41">
        <v>122.9</v>
      </c>
      <c r="AE529" s="41">
        <v>125.8</v>
      </c>
      <c r="AF529" s="41">
        <v>126.3</v>
      </c>
      <c r="AG529" s="41">
        <v>127.2</v>
      </c>
      <c r="AH529" s="41">
        <v>127.8</v>
      </c>
      <c r="AI529" s="41">
        <v>128.30000000000001</v>
      </c>
      <c r="AJ529" s="41">
        <v>128.69999999999999</v>
      </c>
      <c r="AK529" s="41">
        <v>129.30000000000001</v>
      </c>
      <c r="AL529" s="41">
        <v>129.30000000000001</v>
      </c>
      <c r="AM529" s="41">
        <v>129.69999999999999</v>
      </c>
      <c r="AN529" s="41">
        <v>128.9</v>
      </c>
      <c r="AO529" s="41">
        <v>128.6</v>
      </c>
      <c r="AP529" s="41">
        <v>129.69999999999999</v>
      </c>
      <c r="AQ529" s="41">
        <v>129.1</v>
      </c>
      <c r="AR529" s="41">
        <v>129</v>
      </c>
      <c r="AS529" s="41">
        <v>128.5</v>
      </c>
      <c r="AT529" s="41">
        <v>129.5</v>
      </c>
      <c r="AU529" s="41">
        <v>130.69999999999999</v>
      </c>
      <c r="AV529" s="41">
        <v>130.30000000000001</v>
      </c>
      <c r="AW529" s="41">
        <v>129.80000000000001</v>
      </c>
      <c r="AX529" s="41">
        <v>131.4</v>
      </c>
      <c r="AY529" s="41">
        <v>131.80000000000001</v>
      </c>
      <c r="AZ529" s="41">
        <v>135</v>
      </c>
      <c r="BA529" s="41">
        <v>136.4</v>
      </c>
      <c r="BB529" s="41">
        <v>138.5</v>
      </c>
      <c r="BC529" s="41">
        <v>139.4</v>
      </c>
      <c r="BD529" s="41">
        <v>139.6</v>
      </c>
      <c r="BE529" s="41">
        <v>140.4</v>
      </c>
      <c r="BF529" s="41">
        <v>140.80000000000001</v>
      </c>
      <c r="BG529" s="41">
        <v>141</v>
      </c>
      <c r="BH529" s="41">
        <v>141.19999999999999</v>
      </c>
      <c r="BI529" s="41">
        <v>141.4</v>
      </c>
      <c r="BJ529" s="41">
        <v>140.80000000000001</v>
      </c>
      <c r="BK529" s="41">
        <v>139.4</v>
      </c>
      <c r="BL529" s="41">
        <v>140.69999999999999</v>
      </c>
      <c r="BM529" s="41">
        <v>142.5</v>
      </c>
      <c r="BN529" s="41">
        <v>143</v>
      </c>
      <c r="BO529" s="41">
        <v>143.69999999999999</v>
      </c>
      <c r="BP529" s="41">
        <v>145</v>
      </c>
      <c r="BQ529" s="41">
        <v>143.30000000000001</v>
      </c>
      <c r="BR529" s="41">
        <v>145.1</v>
      </c>
      <c r="BS529" s="41">
        <v>144</v>
      </c>
      <c r="BT529" s="41">
        <v>143.4</v>
      </c>
      <c r="BU529" s="41">
        <v>145</v>
      </c>
      <c r="BV529" s="41">
        <v>143.80000000000001</v>
      </c>
      <c r="BW529" s="41">
        <v>143.6</v>
      </c>
      <c r="BX529" s="41">
        <v>144.19999999999999</v>
      </c>
      <c r="BY529" s="41">
        <v>146.1</v>
      </c>
      <c r="BZ529" s="41">
        <v>148.30000000000001</v>
      </c>
      <c r="CA529" s="41">
        <v>148.9</v>
      </c>
      <c r="CB529" s="41">
        <v>150.19999999999999</v>
      </c>
      <c r="CC529" s="41">
        <v>149.80000000000001</v>
      </c>
      <c r="CD529" s="41">
        <v>150.19999999999999</v>
      </c>
      <c r="CE529" s="41">
        <v>149.6</v>
      </c>
      <c r="CF529" s="41">
        <v>150.5</v>
      </c>
      <c r="CG529" s="41">
        <v>153.80000000000001</v>
      </c>
      <c r="CH529" s="41">
        <v>155.69999999999999</v>
      </c>
      <c r="CI529" s="41">
        <v>156</v>
      </c>
      <c r="CJ529" s="41">
        <v>155.9</v>
      </c>
      <c r="CK529" s="41">
        <v>156.19999999999999</v>
      </c>
      <c r="CL529" s="41">
        <v>158.19999999999999</v>
      </c>
    </row>
    <row r="530" spans="1:90" x14ac:dyDescent="0.25">
      <c r="A530" s="38" t="s">
        <v>2656</v>
      </c>
      <c r="B530" s="38" t="s">
        <v>2657</v>
      </c>
      <c r="C530" s="39">
        <v>0.65800999999999998</v>
      </c>
      <c r="D530" s="41">
        <v>101.8</v>
      </c>
      <c r="E530" s="41">
        <v>101.7</v>
      </c>
      <c r="F530" s="41">
        <v>101.4</v>
      </c>
      <c r="G530" s="41">
        <v>104.3</v>
      </c>
      <c r="H530" s="41">
        <v>104.6</v>
      </c>
      <c r="I530" s="41">
        <v>104.7</v>
      </c>
      <c r="J530" s="41">
        <v>104.9</v>
      </c>
      <c r="K530" s="41">
        <v>104.8</v>
      </c>
      <c r="L530" s="41">
        <v>103.7</v>
      </c>
      <c r="M530" s="41">
        <v>104.2</v>
      </c>
      <c r="N530" s="41">
        <v>104.6</v>
      </c>
      <c r="O530" s="41">
        <v>105.1</v>
      </c>
      <c r="P530" s="41">
        <v>105.5</v>
      </c>
      <c r="Q530" s="41">
        <v>106.7</v>
      </c>
      <c r="R530" s="41">
        <v>106.7</v>
      </c>
      <c r="S530" s="41">
        <v>108.1</v>
      </c>
      <c r="T530" s="41">
        <v>109</v>
      </c>
      <c r="U530" s="41">
        <v>110.9</v>
      </c>
      <c r="V530" s="41">
        <v>111.8</v>
      </c>
      <c r="W530" s="41">
        <v>111.9</v>
      </c>
      <c r="X530" s="41">
        <v>112.3</v>
      </c>
      <c r="Y530" s="41">
        <v>112.4</v>
      </c>
      <c r="Z530" s="41">
        <v>112.2</v>
      </c>
      <c r="AA530" s="41">
        <v>113.2</v>
      </c>
      <c r="AB530" s="41">
        <v>114.8</v>
      </c>
      <c r="AC530" s="41">
        <v>114.6</v>
      </c>
      <c r="AD530" s="41">
        <v>115.9</v>
      </c>
      <c r="AE530" s="41">
        <v>116.7</v>
      </c>
      <c r="AF530" s="41">
        <v>117.3</v>
      </c>
      <c r="AG530" s="41">
        <v>117.9</v>
      </c>
      <c r="AH530" s="41">
        <v>118.5</v>
      </c>
      <c r="AI530" s="41">
        <v>119.5</v>
      </c>
      <c r="AJ530" s="41">
        <v>119.3</v>
      </c>
      <c r="AK530" s="41">
        <v>119.8</v>
      </c>
      <c r="AL530" s="41">
        <v>120.7</v>
      </c>
      <c r="AM530" s="41">
        <v>121.7</v>
      </c>
      <c r="AN530" s="41">
        <v>123.4</v>
      </c>
      <c r="AO530" s="41">
        <v>124.5</v>
      </c>
      <c r="AP530" s="41">
        <v>124.1</v>
      </c>
      <c r="AQ530" s="41">
        <v>125.2</v>
      </c>
      <c r="AR530" s="41">
        <v>124.2</v>
      </c>
      <c r="AS530" s="41">
        <v>124.5</v>
      </c>
      <c r="AT530" s="41">
        <v>124.1</v>
      </c>
      <c r="AU530" s="41">
        <v>126.6</v>
      </c>
      <c r="AV530" s="41">
        <v>126.6</v>
      </c>
      <c r="AW530" s="41">
        <v>126.1</v>
      </c>
      <c r="AX530" s="41">
        <v>126.5</v>
      </c>
      <c r="AY530" s="41">
        <v>127.4</v>
      </c>
      <c r="AZ530" s="41">
        <v>130.4</v>
      </c>
      <c r="BA530" s="41">
        <v>130.30000000000001</v>
      </c>
      <c r="BB530" s="41">
        <v>130.80000000000001</v>
      </c>
      <c r="BC530" s="41">
        <v>133.30000000000001</v>
      </c>
      <c r="BD530" s="41">
        <v>134.19999999999999</v>
      </c>
      <c r="BE530" s="41">
        <v>134.30000000000001</v>
      </c>
      <c r="BF530" s="41">
        <v>135.9</v>
      </c>
      <c r="BG530" s="41">
        <v>136.1</v>
      </c>
      <c r="BH530" s="41">
        <v>137.1</v>
      </c>
      <c r="BI530" s="41">
        <v>136.4</v>
      </c>
      <c r="BJ530" s="41">
        <v>137.80000000000001</v>
      </c>
      <c r="BK530" s="41">
        <v>137</v>
      </c>
      <c r="BL530" s="41">
        <v>138.9</v>
      </c>
      <c r="BM530" s="41">
        <v>139.4</v>
      </c>
      <c r="BN530" s="41">
        <v>140.30000000000001</v>
      </c>
      <c r="BO530" s="41">
        <v>140.69999999999999</v>
      </c>
      <c r="BP530" s="41">
        <v>143.80000000000001</v>
      </c>
      <c r="BQ530" s="41">
        <v>141</v>
      </c>
      <c r="BR530" s="41">
        <v>141.1</v>
      </c>
      <c r="BS530" s="41">
        <v>140.80000000000001</v>
      </c>
      <c r="BT530" s="41">
        <v>141.19999999999999</v>
      </c>
      <c r="BU530" s="41">
        <v>141.19999999999999</v>
      </c>
      <c r="BV530" s="41">
        <v>141.19999999999999</v>
      </c>
      <c r="BW530" s="41">
        <v>141.80000000000001</v>
      </c>
      <c r="BX530" s="41">
        <v>143.5</v>
      </c>
      <c r="BY530" s="41">
        <v>144.19999999999999</v>
      </c>
      <c r="BZ530" s="41">
        <v>146.19999999999999</v>
      </c>
      <c r="CA530" s="41">
        <v>146.1</v>
      </c>
      <c r="CB530" s="41">
        <v>149.80000000000001</v>
      </c>
      <c r="CC530" s="41">
        <v>151.4</v>
      </c>
      <c r="CD530" s="41">
        <v>153.5</v>
      </c>
      <c r="CE530" s="41">
        <v>153.9</v>
      </c>
      <c r="CF530" s="41">
        <v>155.9</v>
      </c>
      <c r="CG530" s="41">
        <v>157.4</v>
      </c>
      <c r="CH530" s="41">
        <v>158.19999999999999</v>
      </c>
      <c r="CI530" s="41">
        <v>157.9</v>
      </c>
      <c r="CJ530" s="41">
        <v>159.1</v>
      </c>
      <c r="CK530" s="41">
        <v>159.30000000000001</v>
      </c>
      <c r="CL530" s="41">
        <v>160.6</v>
      </c>
    </row>
    <row r="531" spans="1:90" x14ac:dyDescent="0.25">
      <c r="A531" s="38" t="s">
        <v>2658</v>
      </c>
      <c r="B531" s="38" t="s">
        <v>2659</v>
      </c>
      <c r="C531" s="39">
        <v>0.34116999999999997</v>
      </c>
      <c r="D531" s="41">
        <v>101.3</v>
      </c>
      <c r="E531" s="41">
        <v>101.3</v>
      </c>
      <c r="F531" s="41">
        <v>101.2</v>
      </c>
      <c r="G531" s="41">
        <v>104.2</v>
      </c>
      <c r="H531" s="41">
        <v>104.4</v>
      </c>
      <c r="I531" s="41">
        <v>105</v>
      </c>
      <c r="J531" s="41">
        <v>105.1</v>
      </c>
      <c r="K531" s="41">
        <v>105.1</v>
      </c>
      <c r="L531" s="41">
        <v>104.4</v>
      </c>
      <c r="M531" s="41">
        <v>105.4</v>
      </c>
      <c r="N531" s="41">
        <v>106</v>
      </c>
      <c r="O531" s="41">
        <v>106.2</v>
      </c>
      <c r="P531" s="41">
        <v>106.6</v>
      </c>
      <c r="Q531" s="41">
        <v>106.9</v>
      </c>
      <c r="R531" s="41">
        <v>106.9</v>
      </c>
      <c r="S531" s="41">
        <v>108.3</v>
      </c>
      <c r="T531" s="41">
        <v>109</v>
      </c>
      <c r="U531" s="41">
        <v>110</v>
      </c>
      <c r="V531" s="41">
        <v>110.7</v>
      </c>
      <c r="W531" s="41">
        <v>110.6</v>
      </c>
      <c r="X531" s="41">
        <v>110.8</v>
      </c>
      <c r="Y531" s="41">
        <v>111.5</v>
      </c>
      <c r="Z531" s="41">
        <v>111.3</v>
      </c>
      <c r="AA531" s="41">
        <v>112.2</v>
      </c>
      <c r="AB531" s="41">
        <v>113.4</v>
      </c>
      <c r="AC531" s="41">
        <v>115</v>
      </c>
      <c r="AD531" s="41">
        <v>115.4</v>
      </c>
      <c r="AE531" s="41">
        <v>117.5</v>
      </c>
      <c r="AF531" s="41">
        <v>117.9</v>
      </c>
      <c r="AG531" s="41">
        <v>118.6</v>
      </c>
      <c r="AH531" s="41">
        <v>118.7</v>
      </c>
      <c r="AI531" s="41">
        <v>119.6</v>
      </c>
      <c r="AJ531" s="41">
        <v>119.6</v>
      </c>
      <c r="AK531" s="41">
        <v>120.3</v>
      </c>
      <c r="AL531" s="41">
        <v>121.6</v>
      </c>
      <c r="AM531" s="41">
        <v>123.1</v>
      </c>
      <c r="AN531" s="41">
        <v>124.9</v>
      </c>
      <c r="AO531" s="41">
        <v>125.2</v>
      </c>
      <c r="AP531" s="41">
        <v>126.3</v>
      </c>
      <c r="AQ531" s="41">
        <v>128.80000000000001</v>
      </c>
      <c r="AR531" s="41">
        <v>127.5</v>
      </c>
      <c r="AS531" s="41">
        <v>128.4</v>
      </c>
      <c r="AT531" s="41">
        <v>127.3</v>
      </c>
      <c r="AU531" s="41">
        <v>129.80000000000001</v>
      </c>
      <c r="AV531" s="41">
        <v>130.4</v>
      </c>
      <c r="AW531" s="41">
        <v>130.30000000000001</v>
      </c>
      <c r="AX531" s="41">
        <v>130.30000000000001</v>
      </c>
      <c r="AY531" s="41">
        <v>130.19999999999999</v>
      </c>
      <c r="AZ531" s="41">
        <v>136.1</v>
      </c>
      <c r="BA531" s="41">
        <v>136.69999999999999</v>
      </c>
      <c r="BB531" s="41">
        <v>137.80000000000001</v>
      </c>
      <c r="BC531" s="41">
        <v>141.19999999999999</v>
      </c>
      <c r="BD531" s="41">
        <v>142.5</v>
      </c>
      <c r="BE531" s="41">
        <v>143.4</v>
      </c>
      <c r="BF531" s="41">
        <v>145.9</v>
      </c>
      <c r="BG531" s="41">
        <v>146.4</v>
      </c>
      <c r="BH531" s="41">
        <v>147.19999999999999</v>
      </c>
      <c r="BI531" s="41">
        <v>147.30000000000001</v>
      </c>
      <c r="BJ531" s="41">
        <v>148.5</v>
      </c>
      <c r="BK531" s="41">
        <v>148.30000000000001</v>
      </c>
      <c r="BL531" s="41">
        <v>150.4</v>
      </c>
      <c r="BM531" s="41">
        <v>151.9</v>
      </c>
      <c r="BN531" s="41">
        <v>153.19999999999999</v>
      </c>
      <c r="BO531" s="41">
        <v>153.30000000000001</v>
      </c>
      <c r="BP531" s="41">
        <v>154</v>
      </c>
      <c r="BQ531" s="41">
        <v>153.69999999999999</v>
      </c>
      <c r="BR531" s="41">
        <v>153.69999999999999</v>
      </c>
      <c r="BS531" s="41">
        <v>153.1</v>
      </c>
      <c r="BT531" s="41">
        <v>153.9</v>
      </c>
      <c r="BU531" s="41">
        <v>153.80000000000001</v>
      </c>
      <c r="BV531" s="41">
        <v>154</v>
      </c>
      <c r="BW531" s="41">
        <v>155</v>
      </c>
      <c r="BX531" s="41">
        <v>158.4</v>
      </c>
      <c r="BY531" s="41">
        <v>158.1</v>
      </c>
      <c r="BZ531" s="41">
        <v>162.9</v>
      </c>
      <c r="CA531" s="41">
        <v>163</v>
      </c>
      <c r="CB531" s="41">
        <v>166.3</v>
      </c>
      <c r="CC531" s="41">
        <v>167.7</v>
      </c>
      <c r="CD531" s="41">
        <v>171.8</v>
      </c>
      <c r="CE531" s="41">
        <v>173.5</v>
      </c>
      <c r="CF531" s="41">
        <v>175.4</v>
      </c>
      <c r="CG531" s="41">
        <v>176.5</v>
      </c>
      <c r="CH531" s="41">
        <v>177.4</v>
      </c>
      <c r="CI531" s="41">
        <v>177.8</v>
      </c>
      <c r="CJ531" s="41">
        <v>181.3</v>
      </c>
      <c r="CK531" s="41">
        <v>181.5</v>
      </c>
      <c r="CL531" s="41">
        <v>182.3</v>
      </c>
    </row>
    <row r="532" spans="1:90" x14ac:dyDescent="0.25">
      <c r="A532" s="38" t="s">
        <v>2660</v>
      </c>
      <c r="B532" s="38" t="s">
        <v>2661</v>
      </c>
      <c r="C532" s="39">
        <v>6.3250000000000001E-2</v>
      </c>
      <c r="D532" s="41">
        <v>100.7</v>
      </c>
      <c r="E532" s="41">
        <v>101.1</v>
      </c>
      <c r="F532" s="41">
        <v>99.2</v>
      </c>
      <c r="G532" s="41">
        <v>97.8</v>
      </c>
      <c r="H532" s="41">
        <v>95.8</v>
      </c>
      <c r="I532" s="41">
        <v>95.1</v>
      </c>
      <c r="J532" s="41">
        <v>95.2</v>
      </c>
      <c r="K532" s="41">
        <v>94</v>
      </c>
      <c r="L532" s="41">
        <v>95.2</v>
      </c>
      <c r="M532" s="41">
        <v>94.8</v>
      </c>
      <c r="N532" s="41">
        <v>96.2</v>
      </c>
      <c r="O532" s="41">
        <v>99.3</v>
      </c>
      <c r="P532" s="41">
        <v>96.8</v>
      </c>
      <c r="Q532" s="41">
        <v>97.6</v>
      </c>
      <c r="R532" s="41">
        <v>97.6</v>
      </c>
      <c r="S532" s="41">
        <v>102.4</v>
      </c>
      <c r="T532" s="41">
        <v>100.8</v>
      </c>
      <c r="U532" s="41">
        <v>101.1</v>
      </c>
      <c r="V532" s="41">
        <v>101.2</v>
      </c>
      <c r="W532" s="41">
        <v>99.6</v>
      </c>
      <c r="X532" s="41">
        <v>100.7</v>
      </c>
      <c r="Y532" s="41">
        <v>98.2</v>
      </c>
      <c r="Z532" s="41">
        <v>97.2</v>
      </c>
      <c r="AA532" s="41">
        <v>99.4</v>
      </c>
      <c r="AB532" s="41">
        <v>97.1</v>
      </c>
      <c r="AC532" s="41">
        <v>93.6</v>
      </c>
      <c r="AD532" s="41">
        <v>93.4</v>
      </c>
      <c r="AE532" s="41">
        <v>86.7</v>
      </c>
      <c r="AF532" s="41">
        <v>88.5</v>
      </c>
      <c r="AG532" s="41">
        <v>90.2</v>
      </c>
      <c r="AH532" s="41">
        <v>95.3</v>
      </c>
      <c r="AI532" s="41">
        <v>92.3</v>
      </c>
      <c r="AJ532" s="41">
        <v>90.3</v>
      </c>
      <c r="AK532" s="41">
        <v>86.8</v>
      </c>
      <c r="AL532" s="41">
        <v>86</v>
      </c>
      <c r="AM532" s="41">
        <v>86.4</v>
      </c>
      <c r="AN532" s="41">
        <v>85.9</v>
      </c>
      <c r="AO532" s="41">
        <v>87.3</v>
      </c>
      <c r="AP532" s="41">
        <v>84</v>
      </c>
      <c r="AQ532" s="41">
        <v>85.2</v>
      </c>
      <c r="AR532" s="41">
        <v>85.5</v>
      </c>
      <c r="AS532" s="41">
        <v>83.8</v>
      </c>
      <c r="AT532" s="41">
        <v>86.3</v>
      </c>
      <c r="AU532" s="41">
        <v>91.1</v>
      </c>
      <c r="AV532" s="41">
        <v>90.5</v>
      </c>
      <c r="AW532" s="41">
        <v>90.2</v>
      </c>
      <c r="AX532" s="41">
        <v>89</v>
      </c>
      <c r="AY532" s="41">
        <v>93.1</v>
      </c>
      <c r="AZ532" s="41">
        <v>92.7</v>
      </c>
      <c r="BA532" s="41">
        <v>96.2</v>
      </c>
      <c r="BB532" s="41">
        <v>95.6</v>
      </c>
      <c r="BC532" s="41">
        <v>95.2</v>
      </c>
      <c r="BD532" s="41">
        <v>97.5</v>
      </c>
      <c r="BE532" s="41">
        <v>97.8</v>
      </c>
      <c r="BF532" s="41">
        <v>98.6</v>
      </c>
      <c r="BG532" s="41">
        <v>99.1</v>
      </c>
      <c r="BH532" s="41">
        <v>101.1</v>
      </c>
      <c r="BI532" s="41">
        <v>98</v>
      </c>
      <c r="BJ532" s="41">
        <v>100.7</v>
      </c>
      <c r="BK532" s="41">
        <v>98.9</v>
      </c>
      <c r="BL532" s="41">
        <v>101.1</v>
      </c>
      <c r="BM532" s="41">
        <v>95.8</v>
      </c>
      <c r="BN532" s="41">
        <v>94.2</v>
      </c>
      <c r="BO532" s="41">
        <v>94.6</v>
      </c>
      <c r="BP532" s="41">
        <v>94.8</v>
      </c>
      <c r="BQ532" s="41">
        <v>96.9</v>
      </c>
      <c r="BR532" s="41">
        <v>96.3</v>
      </c>
      <c r="BS532" s="41">
        <v>96.5</v>
      </c>
      <c r="BT532" s="41">
        <v>96.9</v>
      </c>
      <c r="BU532" s="41">
        <v>96.2</v>
      </c>
      <c r="BV532" s="41">
        <v>95.6</v>
      </c>
      <c r="BW532" s="41">
        <v>96.7</v>
      </c>
      <c r="BX532" s="41">
        <v>95.4</v>
      </c>
      <c r="BY532" s="41">
        <v>93.4</v>
      </c>
      <c r="BZ532" s="41">
        <v>93.3</v>
      </c>
      <c r="CA532" s="41">
        <v>93.4</v>
      </c>
      <c r="CB532" s="41">
        <v>94.1</v>
      </c>
      <c r="CC532" s="41">
        <v>94.1</v>
      </c>
      <c r="CD532" s="41">
        <v>94.1</v>
      </c>
      <c r="CE532" s="41">
        <v>92.4</v>
      </c>
      <c r="CF532" s="41">
        <v>92.3</v>
      </c>
      <c r="CG532" s="41">
        <v>95.6</v>
      </c>
      <c r="CH532" s="41">
        <v>95.6</v>
      </c>
      <c r="CI532" s="41">
        <v>93.6</v>
      </c>
      <c r="CJ532" s="41">
        <v>93.4</v>
      </c>
      <c r="CK532" s="41">
        <v>93.4</v>
      </c>
      <c r="CL532" s="41">
        <v>93.4</v>
      </c>
    </row>
    <row r="533" spans="1:90" x14ac:dyDescent="0.25">
      <c r="A533" s="38" t="s">
        <v>2662</v>
      </c>
      <c r="B533" s="38" t="s">
        <v>2663</v>
      </c>
      <c r="C533" s="39">
        <v>0.10682</v>
      </c>
      <c r="D533" s="41">
        <v>96.7</v>
      </c>
      <c r="E533" s="41">
        <v>95.6</v>
      </c>
      <c r="F533" s="41">
        <v>95.6</v>
      </c>
      <c r="G533" s="41">
        <v>95.8</v>
      </c>
      <c r="H533" s="41">
        <v>95.4</v>
      </c>
      <c r="I533" s="41">
        <v>94.2</v>
      </c>
      <c r="J533" s="41">
        <v>94.4</v>
      </c>
      <c r="K533" s="41">
        <v>94.4</v>
      </c>
      <c r="L533" s="41">
        <v>94.4</v>
      </c>
      <c r="M533" s="41">
        <v>94.4</v>
      </c>
      <c r="N533" s="41">
        <v>94.4</v>
      </c>
      <c r="O533" s="41">
        <v>94.4</v>
      </c>
      <c r="P533" s="41">
        <v>94.4</v>
      </c>
      <c r="Q533" s="41">
        <v>94.4</v>
      </c>
      <c r="R533" s="41">
        <v>94.4</v>
      </c>
      <c r="S533" s="41">
        <v>94.2</v>
      </c>
      <c r="T533" s="41">
        <v>96</v>
      </c>
      <c r="U533" s="41">
        <v>96</v>
      </c>
      <c r="V533" s="41">
        <v>98.4</v>
      </c>
      <c r="W533" s="41">
        <v>98.4</v>
      </c>
      <c r="X533" s="41">
        <v>99.4</v>
      </c>
      <c r="Y533" s="41">
        <v>99.7</v>
      </c>
      <c r="Z533" s="41">
        <v>99.7</v>
      </c>
      <c r="AA533" s="41">
        <v>99.7</v>
      </c>
      <c r="AB533" s="41">
        <v>104.3</v>
      </c>
      <c r="AC533" s="41">
        <v>104.9</v>
      </c>
      <c r="AD533" s="41">
        <v>112.4</v>
      </c>
      <c r="AE533" s="41">
        <v>113.2</v>
      </c>
      <c r="AF533" s="41">
        <v>115</v>
      </c>
      <c r="AG533" s="41">
        <v>115.1</v>
      </c>
      <c r="AH533" s="41">
        <v>118.5</v>
      </c>
      <c r="AI533" s="41">
        <v>121.9</v>
      </c>
      <c r="AJ533" s="41">
        <v>121.9</v>
      </c>
      <c r="AK533" s="41">
        <v>124.1</v>
      </c>
      <c r="AL533" s="41">
        <v>125.3</v>
      </c>
      <c r="AM533" s="41">
        <v>125.8</v>
      </c>
      <c r="AN533" s="41">
        <v>131.1</v>
      </c>
      <c r="AO533" s="41">
        <v>132.1</v>
      </c>
      <c r="AP533" s="41">
        <v>132.1</v>
      </c>
      <c r="AQ533" s="41">
        <v>129.5</v>
      </c>
      <c r="AR533" s="41">
        <v>129.5</v>
      </c>
      <c r="AS533" s="41">
        <v>128.9</v>
      </c>
      <c r="AT533" s="41">
        <v>128.9</v>
      </c>
      <c r="AU533" s="41">
        <v>130.5</v>
      </c>
      <c r="AV533" s="41">
        <v>130.5</v>
      </c>
      <c r="AW533" s="41">
        <v>130.5</v>
      </c>
      <c r="AX533" s="41">
        <v>130.5</v>
      </c>
      <c r="AY533" s="41">
        <v>130.5</v>
      </c>
      <c r="AZ533" s="41">
        <v>126.1</v>
      </c>
      <c r="BA533" s="41">
        <v>124</v>
      </c>
      <c r="BB533" s="41">
        <v>124.5</v>
      </c>
      <c r="BC533" s="41">
        <v>125.9</v>
      </c>
      <c r="BD533" s="41">
        <v>124.2</v>
      </c>
      <c r="BE533" s="41">
        <v>122.7</v>
      </c>
      <c r="BF533" s="41">
        <v>123</v>
      </c>
      <c r="BG533" s="41">
        <v>123.8</v>
      </c>
      <c r="BH533" s="41">
        <v>123.8</v>
      </c>
      <c r="BI533" s="41">
        <v>123.8</v>
      </c>
      <c r="BJ533" s="41">
        <v>123.8</v>
      </c>
      <c r="BK533" s="41">
        <v>123.7</v>
      </c>
      <c r="BL533" s="41">
        <v>124.3</v>
      </c>
      <c r="BM533" s="41">
        <v>123.6</v>
      </c>
      <c r="BN533" s="41">
        <v>123.8</v>
      </c>
      <c r="BO533" s="41">
        <v>123.8</v>
      </c>
      <c r="BP533" s="41">
        <v>123.6</v>
      </c>
      <c r="BQ533" s="41">
        <v>123.6</v>
      </c>
      <c r="BR533" s="41">
        <v>123.6</v>
      </c>
      <c r="BS533" s="41">
        <v>123.6</v>
      </c>
      <c r="BT533" s="41">
        <v>123.6</v>
      </c>
      <c r="BU533" s="41">
        <v>123.6</v>
      </c>
      <c r="BV533" s="41">
        <v>123.6</v>
      </c>
      <c r="BW533" s="41">
        <v>123.6</v>
      </c>
      <c r="BX533" s="41">
        <v>123.6</v>
      </c>
      <c r="BY533" s="41">
        <v>131</v>
      </c>
      <c r="BZ533" s="41">
        <v>129.30000000000001</v>
      </c>
      <c r="CA533" s="41">
        <v>128.9</v>
      </c>
      <c r="CB533" s="41">
        <v>128.9</v>
      </c>
      <c r="CC533" s="41">
        <v>128.9</v>
      </c>
      <c r="CD533" s="41">
        <v>128.9</v>
      </c>
      <c r="CE533" s="41">
        <v>125.5</v>
      </c>
      <c r="CF533" s="41">
        <v>128</v>
      </c>
      <c r="CG533" s="41">
        <v>127.8</v>
      </c>
      <c r="CH533" s="41">
        <v>127.8</v>
      </c>
      <c r="CI533" s="41">
        <v>126.5</v>
      </c>
      <c r="CJ533" s="41">
        <v>123.7</v>
      </c>
      <c r="CK533" s="41">
        <v>124</v>
      </c>
      <c r="CL533" s="41">
        <v>129.5</v>
      </c>
    </row>
    <row r="534" spans="1:90" x14ac:dyDescent="0.25">
      <c r="A534" s="38" t="s">
        <v>2664</v>
      </c>
      <c r="B534" s="38" t="s">
        <v>2665</v>
      </c>
      <c r="C534" s="39">
        <v>0.14677000000000001</v>
      </c>
      <c r="D534" s="41">
        <v>106.9</v>
      </c>
      <c r="E534" s="41">
        <v>106.9</v>
      </c>
      <c r="F534" s="41">
        <v>106.9</v>
      </c>
      <c r="G534" s="41">
        <v>113.5</v>
      </c>
      <c r="H534" s="41">
        <v>115.6</v>
      </c>
      <c r="I534" s="41">
        <v>115.6</v>
      </c>
      <c r="J534" s="41">
        <v>116.4</v>
      </c>
      <c r="K534" s="41">
        <v>116.5</v>
      </c>
      <c r="L534" s="41">
        <v>112.6</v>
      </c>
      <c r="M534" s="41">
        <v>112.6</v>
      </c>
      <c r="N534" s="41">
        <v>112.6</v>
      </c>
      <c r="O534" s="41">
        <v>113</v>
      </c>
      <c r="P534" s="41">
        <v>115</v>
      </c>
      <c r="Q534" s="41">
        <v>119</v>
      </c>
      <c r="R534" s="41">
        <v>119</v>
      </c>
      <c r="S534" s="41">
        <v>120.1</v>
      </c>
      <c r="T534" s="41">
        <v>122</v>
      </c>
      <c r="U534" s="41">
        <v>127.9</v>
      </c>
      <c r="V534" s="41">
        <v>128.69999999999999</v>
      </c>
      <c r="W534" s="41">
        <v>130</v>
      </c>
      <c r="X534" s="41">
        <v>130</v>
      </c>
      <c r="Y534" s="41">
        <v>130</v>
      </c>
      <c r="Z534" s="41">
        <v>130</v>
      </c>
      <c r="AA534" s="41">
        <v>131.30000000000001</v>
      </c>
      <c r="AB534" s="41">
        <v>133.30000000000001</v>
      </c>
      <c r="AC534" s="41">
        <v>129.6</v>
      </c>
      <c r="AD534" s="41">
        <v>129.30000000000001</v>
      </c>
      <c r="AE534" s="41">
        <v>130.19999999999999</v>
      </c>
      <c r="AF534" s="41">
        <v>130.19999999999999</v>
      </c>
      <c r="AG534" s="41">
        <v>130.30000000000001</v>
      </c>
      <c r="AH534" s="41">
        <v>128.1</v>
      </c>
      <c r="AI534" s="41">
        <v>129.4</v>
      </c>
      <c r="AJ534" s="41">
        <v>129.4</v>
      </c>
      <c r="AK534" s="41">
        <v>130.1</v>
      </c>
      <c r="AL534" s="41">
        <v>130.1</v>
      </c>
      <c r="AM534" s="41">
        <v>130.5</v>
      </c>
      <c r="AN534" s="41">
        <v>130.69999999999999</v>
      </c>
      <c r="AO534" s="41">
        <v>133.19999999999999</v>
      </c>
      <c r="AP534" s="41">
        <v>130.69999999999999</v>
      </c>
      <c r="AQ534" s="41">
        <v>130.6</v>
      </c>
      <c r="AR534" s="41">
        <v>129.5</v>
      </c>
      <c r="AS534" s="41">
        <v>129.80000000000001</v>
      </c>
      <c r="AT534" s="41">
        <v>129.30000000000001</v>
      </c>
      <c r="AU534" s="41">
        <v>131.5</v>
      </c>
      <c r="AV534" s="41">
        <v>130.5</v>
      </c>
      <c r="AW534" s="41">
        <v>128.6</v>
      </c>
      <c r="AX534" s="41">
        <v>130.9</v>
      </c>
      <c r="AY534" s="41">
        <v>133.19999999999999</v>
      </c>
      <c r="AZ534" s="41">
        <v>136.5</v>
      </c>
      <c r="BA534" s="41">
        <v>134.69999999999999</v>
      </c>
      <c r="BB534" s="41">
        <v>134.1</v>
      </c>
      <c r="BC534" s="41">
        <v>136.69999999999999</v>
      </c>
      <c r="BD534" s="41">
        <v>137.80000000000001</v>
      </c>
      <c r="BE534" s="41">
        <v>137.4</v>
      </c>
      <c r="BF534" s="41">
        <v>138.1</v>
      </c>
      <c r="BG534" s="41">
        <v>137.19999999999999</v>
      </c>
      <c r="BH534" s="41">
        <v>138.80000000000001</v>
      </c>
      <c r="BI534" s="41">
        <v>136.9</v>
      </c>
      <c r="BJ534" s="41">
        <v>139.19999999999999</v>
      </c>
      <c r="BK534" s="41">
        <v>137</v>
      </c>
      <c r="BL534" s="41">
        <v>139.19999999999999</v>
      </c>
      <c r="BM534" s="41">
        <v>140.80000000000001</v>
      </c>
      <c r="BN534" s="41">
        <v>142.6</v>
      </c>
      <c r="BO534" s="41">
        <v>143.69999999999999</v>
      </c>
      <c r="BP534" s="41">
        <v>156.1</v>
      </c>
      <c r="BQ534" s="41">
        <v>143.30000000000001</v>
      </c>
      <c r="BR534" s="41">
        <v>143.69999999999999</v>
      </c>
      <c r="BS534" s="41">
        <v>143.69999999999999</v>
      </c>
      <c r="BT534" s="41">
        <v>143.69999999999999</v>
      </c>
      <c r="BU534" s="41">
        <v>143.69999999999999</v>
      </c>
      <c r="BV534" s="41">
        <v>143.69999999999999</v>
      </c>
      <c r="BW534" s="41">
        <v>143.5</v>
      </c>
      <c r="BX534" s="41">
        <v>143.69999999999999</v>
      </c>
      <c r="BY534" s="41">
        <v>143.4</v>
      </c>
      <c r="BZ534" s="41">
        <v>142.30000000000001</v>
      </c>
      <c r="CA534" s="41">
        <v>141.69999999999999</v>
      </c>
      <c r="CB534" s="41">
        <v>150.4</v>
      </c>
      <c r="CC534" s="41">
        <v>154.5</v>
      </c>
      <c r="CD534" s="41">
        <v>154.6</v>
      </c>
      <c r="CE534" s="41">
        <v>155.6</v>
      </c>
      <c r="CF534" s="41">
        <v>158.4</v>
      </c>
      <c r="CG534" s="41">
        <v>161.19999999999999</v>
      </c>
      <c r="CH534" s="41">
        <v>162.69999999999999</v>
      </c>
      <c r="CI534" s="41">
        <v>162.19999999999999</v>
      </c>
      <c r="CJ534" s="41">
        <v>161.9</v>
      </c>
      <c r="CK534" s="41">
        <v>161.80000000000001</v>
      </c>
      <c r="CL534" s="41">
        <v>161.69999999999999</v>
      </c>
    </row>
    <row r="535" spans="1:90" x14ac:dyDescent="0.25">
      <c r="A535" s="38" t="s">
        <v>2666</v>
      </c>
      <c r="B535" s="38" t="s">
        <v>2667</v>
      </c>
      <c r="C535" s="39">
        <v>0.25567000000000001</v>
      </c>
      <c r="D535" s="41">
        <v>101.2</v>
      </c>
      <c r="E535" s="41">
        <v>101.1</v>
      </c>
      <c r="F535" s="41">
        <v>101.3</v>
      </c>
      <c r="G535" s="41">
        <v>104.1</v>
      </c>
      <c r="H535" s="41">
        <v>104.4</v>
      </c>
      <c r="I535" s="41">
        <v>104.3</v>
      </c>
      <c r="J535" s="41">
        <v>104</v>
      </c>
      <c r="K535" s="41">
        <v>104.2</v>
      </c>
      <c r="L535" s="41">
        <v>104.5</v>
      </c>
      <c r="M535" s="41">
        <v>104.3</v>
      </c>
      <c r="N535" s="41">
        <v>103.4</v>
      </c>
      <c r="O535" s="41">
        <v>103.9</v>
      </c>
      <c r="P535" s="41">
        <v>104.3</v>
      </c>
      <c r="Q535" s="41">
        <v>104.3</v>
      </c>
      <c r="R535" s="41">
        <v>104.4</v>
      </c>
      <c r="S535" s="41">
        <v>106.9</v>
      </c>
      <c r="T535" s="41">
        <v>106.7</v>
      </c>
      <c r="U535" s="41">
        <v>107.8</v>
      </c>
      <c r="V535" s="41">
        <v>107.9</v>
      </c>
      <c r="W535" s="41">
        <v>107.8</v>
      </c>
      <c r="X535" s="41">
        <v>108</v>
      </c>
      <c r="Y535" s="41">
        <v>108.3</v>
      </c>
      <c r="Z535" s="41">
        <v>109.2</v>
      </c>
      <c r="AA535" s="41">
        <v>109.3</v>
      </c>
      <c r="AB535" s="41">
        <v>110</v>
      </c>
      <c r="AC535" s="41">
        <v>109.9</v>
      </c>
      <c r="AD535" s="41">
        <v>110.3</v>
      </c>
      <c r="AE535" s="41">
        <v>109.4</v>
      </c>
      <c r="AF535" s="41">
        <v>109.3</v>
      </c>
      <c r="AG535" s="41">
        <v>109.6</v>
      </c>
      <c r="AH535" s="41">
        <v>109.6</v>
      </c>
      <c r="AI535" s="41">
        <v>110</v>
      </c>
      <c r="AJ535" s="41">
        <v>109.9</v>
      </c>
      <c r="AK535" s="41">
        <v>109.8</v>
      </c>
      <c r="AL535" s="41">
        <v>109.7</v>
      </c>
      <c r="AM535" s="41">
        <v>110.4</v>
      </c>
      <c r="AN535" s="41">
        <v>110.2</v>
      </c>
      <c r="AO535" s="41">
        <v>110.3</v>
      </c>
      <c r="AP535" s="41">
        <v>111</v>
      </c>
      <c r="AQ535" s="41">
        <v>111.6</v>
      </c>
      <c r="AR535" s="41">
        <v>111.7</v>
      </c>
      <c r="AS535" s="41">
        <v>112.1</v>
      </c>
      <c r="AT535" s="41">
        <v>112.2</v>
      </c>
      <c r="AU535" s="41">
        <v>113.4</v>
      </c>
      <c r="AV535" s="41">
        <v>113.6</v>
      </c>
      <c r="AW535" s="41">
        <v>113.5</v>
      </c>
      <c r="AX535" s="41">
        <v>113.4</v>
      </c>
      <c r="AY535" s="41">
        <v>113.9</v>
      </c>
      <c r="AZ535" s="41">
        <v>118.9</v>
      </c>
      <c r="BA535" s="41">
        <v>118.9</v>
      </c>
      <c r="BB535" s="41">
        <v>118.2</v>
      </c>
      <c r="BC535" s="41">
        <v>118.2</v>
      </c>
      <c r="BD535" s="41">
        <v>118</v>
      </c>
      <c r="BE535" s="41">
        <v>117.9</v>
      </c>
      <c r="BF535" s="41">
        <v>117.1</v>
      </c>
      <c r="BG535" s="41">
        <v>117.3</v>
      </c>
      <c r="BH535" s="41">
        <v>117.7</v>
      </c>
      <c r="BI535" s="41">
        <v>117.3</v>
      </c>
      <c r="BJ535" s="41">
        <v>117.6</v>
      </c>
      <c r="BK535" s="41">
        <v>117.8</v>
      </c>
      <c r="BL535" s="41">
        <v>118.7</v>
      </c>
      <c r="BM535" s="41">
        <v>120</v>
      </c>
      <c r="BN535" s="41">
        <v>119.2</v>
      </c>
      <c r="BO535" s="41">
        <v>119.8</v>
      </c>
      <c r="BP535" s="41">
        <v>119.6</v>
      </c>
      <c r="BQ535" s="41">
        <v>119.7</v>
      </c>
      <c r="BR535" s="41">
        <v>119.9</v>
      </c>
      <c r="BS535" s="41">
        <v>120.2</v>
      </c>
      <c r="BT535" s="41">
        <v>120.5</v>
      </c>
      <c r="BU535" s="41">
        <v>120.3</v>
      </c>
      <c r="BV535" s="41">
        <v>120.2</v>
      </c>
      <c r="BW535" s="41">
        <v>120.2</v>
      </c>
      <c r="BX535" s="41">
        <v>121.2</v>
      </c>
      <c r="BY535" s="41">
        <v>123.1</v>
      </c>
      <c r="BZ535" s="41">
        <v>124.4</v>
      </c>
      <c r="CA535" s="41">
        <v>125.1</v>
      </c>
      <c r="CB535" s="41">
        <v>125.5</v>
      </c>
      <c r="CC535" s="41">
        <v>126.2</v>
      </c>
      <c r="CD535" s="41">
        <v>126.4</v>
      </c>
      <c r="CE535" s="41">
        <v>126.8</v>
      </c>
      <c r="CF535" s="41">
        <v>127.3</v>
      </c>
      <c r="CG535" s="41">
        <v>127.5</v>
      </c>
      <c r="CH535" s="41">
        <v>127.5</v>
      </c>
      <c r="CI535" s="41">
        <v>127.6</v>
      </c>
      <c r="CJ535" s="41">
        <v>127.9</v>
      </c>
      <c r="CK535" s="41">
        <v>128.1</v>
      </c>
      <c r="CL535" s="41">
        <v>128.30000000000001</v>
      </c>
    </row>
    <row r="536" spans="1:90" x14ac:dyDescent="0.25">
      <c r="A536" s="38" t="s">
        <v>2668</v>
      </c>
      <c r="B536" s="38" t="s">
        <v>2669</v>
      </c>
      <c r="C536" s="39">
        <v>7.6560000000000003E-2</v>
      </c>
      <c r="D536" s="41">
        <v>100.9</v>
      </c>
      <c r="E536" s="41">
        <v>101.1</v>
      </c>
      <c r="F536" s="41">
        <v>101.2</v>
      </c>
      <c r="G536" s="41">
        <v>103.2</v>
      </c>
      <c r="H536" s="41">
        <v>103.5</v>
      </c>
      <c r="I536" s="41">
        <v>103.9</v>
      </c>
      <c r="J536" s="41">
        <v>103.9</v>
      </c>
      <c r="K536" s="41">
        <v>104.1</v>
      </c>
      <c r="L536" s="41">
        <v>104.4</v>
      </c>
      <c r="M536" s="41">
        <v>104.2</v>
      </c>
      <c r="N536" s="41">
        <v>102</v>
      </c>
      <c r="O536" s="41">
        <v>103.2</v>
      </c>
      <c r="P536" s="41">
        <v>103.3</v>
      </c>
      <c r="Q536" s="41">
        <v>103.5</v>
      </c>
      <c r="R536" s="41">
        <v>103.4</v>
      </c>
      <c r="S536" s="41">
        <v>107.9</v>
      </c>
      <c r="T536" s="41">
        <v>107.4</v>
      </c>
      <c r="U536" s="41">
        <v>110.6</v>
      </c>
      <c r="V536" s="41">
        <v>108.5</v>
      </c>
      <c r="W536" s="41">
        <v>109.1</v>
      </c>
      <c r="X536" s="41">
        <v>108.5</v>
      </c>
      <c r="Y536" s="41">
        <v>108.9</v>
      </c>
      <c r="Z536" s="41">
        <v>110.8</v>
      </c>
      <c r="AA536" s="41">
        <v>110.4</v>
      </c>
      <c r="AB536" s="41">
        <v>110.4</v>
      </c>
      <c r="AC536" s="41">
        <v>110.6</v>
      </c>
      <c r="AD536" s="41">
        <v>111.4</v>
      </c>
      <c r="AE536" s="41">
        <v>111.6</v>
      </c>
      <c r="AF536" s="41">
        <v>111.6</v>
      </c>
      <c r="AG536" s="41">
        <v>111.6</v>
      </c>
      <c r="AH536" s="41">
        <v>111.6</v>
      </c>
      <c r="AI536" s="41">
        <v>111.6</v>
      </c>
      <c r="AJ536" s="41">
        <v>111.6</v>
      </c>
      <c r="AK536" s="41">
        <v>112</v>
      </c>
      <c r="AL536" s="41">
        <v>112</v>
      </c>
      <c r="AM536" s="41">
        <v>112</v>
      </c>
      <c r="AN536" s="41">
        <v>112.2</v>
      </c>
      <c r="AO536" s="41">
        <v>112.2</v>
      </c>
      <c r="AP536" s="41">
        <v>113</v>
      </c>
      <c r="AQ536" s="41">
        <v>114.7</v>
      </c>
      <c r="AR536" s="41">
        <v>114.7</v>
      </c>
      <c r="AS536" s="41">
        <v>114.7</v>
      </c>
      <c r="AT536" s="41">
        <v>114.7</v>
      </c>
      <c r="AU536" s="41">
        <v>114.7</v>
      </c>
      <c r="AV536" s="41">
        <v>114.7</v>
      </c>
      <c r="AW536" s="41">
        <v>114.7</v>
      </c>
      <c r="AX536" s="41">
        <v>114.7</v>
      </c>
      <c r="AY536" s="41">
        <v>114.7</v>
      </c>
      <c r="AZ536" s="41">
        <v>124.5</v>
      </c>
      <c r="BA536" s="41">
        <v>126.3</v>
      </c>
      <c r="BB536" s="41">
        <v>125</v>
      </c>
      <c r="BC536" s="41">
        <v>125.4</v>
      </c>
      <c r="BD536" s="41">
        <v>125.2</v>
      </c>
      <c r="BE536" s="41">
        <v>125.1</v>
      </c>
      <c r="BF536" s="41">
        <v>123</v>
      </c>
      <c r="BG536" s="41">
        <v>123.5</v>
      </c>
      <c r="BH536" s="41">
        <v>123.5</v>
      </c>
      <c r="BI536" s="41">
        <v>122.7</v>
      </c>
      <c r="BJ536" s="41">
        <v>126.7</v>
      </c>
      <c r="BK536" s="41">
        <v>125.4</v>
      </c>
      <c r="BL536" s="41">
        <v>126.8</v>
      </c>
      <c r="BM536" s="41">
        <v>130.80000000000001</v>
      </c>
      <c r="BN536" s="41">
        <v>128.69999999999999</v>
      </c>
      <c r="BO536" s="41">
        <v>127.2</v>
      </c>
      <c r="BP536" s="41">
        <v>126.6</v>
      </c>
      <c r="BQ536" s="41">
        <v>126.3</v>
      </c>
      <c r="BR536" s="41">
        <v>126.5</v>
      </c>
      <c r="BS536" s="41">
        <v>127.3</v>
      </c>
      <c r="BT536" s="41">
        <v>127.4</v>
      </c>
      <c r="BU536" s="41">
        <v>127.5</v>
      </c>
      <c r="BV536" s="41">
        <v>127.5</v>
      </c>
      <c r="BW536" s="41">
        <v>127.5</v>
      </c>
      <c r="BX536" s="41">
        <v>129.80000000000001</v>
      </c>
      <c r="BY536" s="41">
        <v>138.9</v>
      </c>
      <c r="BZ536" s="41">
        <v>140.1</v>
      </c>
      <c r="CA536" s="41">
        <v>140.1</v>
      </c>
      <c r="CB536" s="41">
        <v>140.1</v>
      </c>
      <c r="CC536" s="41">
        <v>141.30000000000001</v>
      </c>
      <c r="CD536" s="41">
        <v>141.30000000000001</v>
      </c>
      <c r="CE536" s="41">
        <v>141.19999999999999</v>
      </c>
      <c r="CF536" s="41">
        <v>141.19999999999999</v>
      </c>
      <c r="CG536" s="41">
        <v>141.4</v>
      </c>
      <c r="CH536" s="41">
        <v>141.30000000000001</v>
      </c>
      <c r="CI536" s="41">
        <v>141.30000000000001</v>
      </c>
      <c r="CJ536" s="41">
        <v>142</v>
      </c>
      <c r="CK536" s="41">
        <v>142.1</v>
      </c>
      <c r="CL536" s="41">
        <v>142.30000000000001</v>
      </c>
    </row>
    <row r="537" spans="1:90" x14ac:dyDescent="0.25">
      <c r="A537" s="38" t="s">
        <v>2670</v>
      </c>
      <c r="B537" s="38" t="s">
        <v>2671</v>
      </c>
      <c r="C537" s="39">
        <v>1.7649999999999999E-2</v>
      </c>
      <c r="D537" s="41">
        <v>100</v>
      </c>
      <c r="E537" s="41">
        <v>100</v>
      </c>
      <c r="F537" s="41">
        <v>100</v>
      </c>
      <c r="G537" s="41">
        <v>108.6</v>
      </c>
      <c r="H537" s="41">
        <v>108.6</v>
      </c>
      <c r="I537" s="41">
        <v>108.6</v>
      </c>
      <c r="J537" s="41">
        <v>108.6</v>
      </c>
      <c r="K537" s="41">
        <v>108.6</v>
      </c>
      <c r="L537" s="41">
        <v>108.6</v>
      </c>
      <c r="M537" s="41">
        <v>108.6</v>
      </c>
      <c r="N537" s="41">
        <v>108.6</v>
      </c>
      <c r="O537" s="41">
        <v>108.6</v>
      </c>
      <c r="P537" s="41">
        <v>108.6</v>
      </c>
      <c r="Q537" s="41">
        <v>108.6</v>
      </c>
      <c r="R537" s="41">
        <v>108.6</v>
      </c>
      <c r="S537" s="41">
        <v>109.3</v>
      </c>
      <c r="T537" s="41">
        <v>109.3</v>
      </c>
      <c r="U537" s="41">
        <v>109.3</v>
      </c>
      <c r="V537" s="41">
        <v>109.3</v>
      </c>
      <c r="W537" s="41">
        <v>109.3</v>
      </c>
      <c r="X537" s="41">
        <v>109.3</v>
      </c>
      <c r="Y537" s="41">
        <v>109.3</v>
      </c>
      <c r="Z537" s="41">
        <v>109.3</v>
      </c>
      <c r="AA537" s="41">
        <v>109.3</v>
      </c>
      <c r="AB537" s="41">
        <v>109.3</v>
      </c>
      <c r="AC537" s="41">
        <v>109.3</v>
      </c>
      <c r="AD537" s="41">
        <v>109.3</v>
      </c>
      <c r="AE537" s="41">
        <v>100.4</v>
      </c>
      <c r="AF537" s="41">
        <v>100.4</v>
      </c>
      <c r="AG537" s="41">
        <v>100.4</v>
      </c>
      <c r="AH537" s="41">
        <v>100.4</v>
      </c>
      <c r="AI537" s="41">
        <v>100.4</v>
      </c>
      <c r="AJ537" s="41">
        <v>100.4</v>
      </c>
      <c r="AK537" s="41">
        <v>100.4</v>
      </c>
      <c r="AL537" s="41">
        <v>100.4</v>
      </c>
      <c r="AM537" s="41">
        <v>100.4</v>
      </c>
      <c r="AN537" s="41">
        <v>98.9</v>
      </c>
      <c r="AO537" s="41">
        <v>98.9</v>
      </c>
      <c r="AP537" s="41">
        <v>98.4</v>
      </c>
      <c r="AQ537" s="41">
        <v>98.4</v>
      </c>
      <c r="AR537" s="41">
        <v>98.4</v>
      </c>
      <c r="AS537" s="41">
        <v>98.4</v>
      </c>
      <c r="AT537" s="41">
        <v>98.4</v>
      </c>
      <c r="AU537" s="41">
        <v>98.4</v>
      </c>
      <c r="AV537" s="41">
        <v>98.4</v>
      </c>
      <c r="AW537" s="41">
        <v>98.4</v>
      </c>
      <c r="AX537" s="41">
        <v>98.4</v>
      </c>
      <c r="AY537" s="41">
        <v>98.4</v>
      </c>
      <c r="AZ537" s="41">
        <v>97.5</v>
      </c>
      <c r="BA537" s="41">
        <v>97.5</v>
      </c>
      <c r="BB537" s="41">
        <v>97.1</v>
      </c>
      <c r="BC537" s="41">
        <v>97.1</v>
      </c>
      <c r="BD537" s="41">
        <v>97.1</v>
      </c>
      <c r="BE537" s="41">
        <v>97.1</v>
      </c>
      <c r="BF537" s="41">
        <v>97.1</v>
      </c>
      <c r="BG537" s="41">
        <v>97.1</v>
      </c>
      <c r="BH537" s="41">
        <v>97.1</v>
      </c>
      <c r="BI537" s="41">
        <v>97.1</v>
      </c>
      <c r="BJ537" s="41">
        <v>97.1</v>
      </c>
      <c r="BK537" s="41">
        <v>97.1</v>
      </c>
      <c r="BL537" s="41">
        <v>97.1</v>
      </c>
      <c r="BM537" s="41">
        <v>97.1</v>
      </c>
      <c r="BN537" s="41">
        <v>97.1</v>
      </c>
      <c r="BO537" s="41">
        <v>97.5</v>
      </c>
      <c r="BP537" s="41">
        <v>97.7</v>
      </c>
      <c r="BQ537" s="41">
        <v>98.6</v>
      </c>
      <c r="BR537" s="41">
        <v>98.6</v>
      </c>
      <c r="BS537" s="41">
        <v>98.6</v>
      </c>
      <c r="BT537" s="41">
        <v>98.6</v>
      </c>
      <c r="BU537" s="41">
        <v>98.6</v>
      </c>
      <c r="BV537" s="41">
        <v>98.6</v>
      </c>
      <c r="BW537" s="41">
        <v>98.6</v>
      </c>
      <c r="BX537" s="41">
        <v>99.1</v>
      </c>
      <c r="BY537" s="41">
        <v>99.1</v>
      </c>
      <c r="BZ537" s="41">
        <v>99.1</v>
      </c>
      <c r="CA537" s="41">
        <v>101.3</v>
      </c>
      <c r="CB537" s="41">
        <v>101.3</v>
      </c>
      <c r="CC537" s="41">
        <v>101.3</v>
      </c>
      <c r="CD537" s="41">
        <v>102.3</v>
      </c>
      <c r="CE537" s="41">
        <v>103.9</v>
      </c>
      <c r="CF537" s="41">
        <v>103.9</v>
      </c>
      <c r="CG537" s="41">
        <v>103.9</v>
      </c>
      <c r="CH537" s="41">
        <v>103.9</v>
      </c>
      <c r="CI537" s="41">
        <v>103.9</v>
      </c>
      <c r="CJ537" s="41">
        <v>103.9</v>
      </c>
      <c r="CK537" s="41">
        <v>103.9</v>
      </c>
      <c r="CL537" s="41">
        <v>104.2</v>
      </c>
    </row>
    <row r="538" spans="1:90" x14ac:dyDescent="0.25">
      <c r="A538" s="38" t="s">
        <v>2672</v>
      </c>
      <c r="B538" s="38" t="s">
        <v>2673</v>
      </c>
      <c r="C538" s="39">
        <v>3.9269999999999999E-2</v>
      </c>
      <c r="D538" s="41">
        <v>102.5</v>
      </c>
      <c r="E538" s="41">
        <v>103.5</v>
      </c>
      <c r="F538" s="41">
        <v>104</v>
      </c>
      <c r="G538" s="41">
        <v>103.6</v>
      </c>
      <c r="H538" s="41">
        <v>102.3</v>
      </c>
      <c r="I538" s="41">
        <v>102.5</v>
      </c>
      <c r="J538" s="41">
        <v>100.5</v>
      </c>
      <c r="K538" s="41">
        <v>101.1</v>
      </c>
      <c r="L538" s="41">
        <v>101.3</v>
      </c>
      <c r="M538" s="41">
        <v>100.3</v>
      </c>
      <c r="N538" s="41">
        <v>99.6</v>
      </c>
      <c r="O538" s="41">
        <v>99.4</v>
      </c>
      <c r="P538" s="41">
        <v>98.3</v>
      </c>
      <c r="Q538" s="41">
        <v>97.3</v>
      </c>
      <c r="R538" s="41">
        <v>97.7</v>
      </c>
      <c r="S538" s="41">
        <v>99</v>
      </c>
      <c r="T538" s="41">
        <v>99</v>
      </c>
      <c r="U538" s="41">
        <v>99.2</v>
      </c>
      <c r="V538" s="41">
        <v>101.4</v>
      </c>
      <c r="W538" s="41">
        <v>101.9</v>
      </c>
      <c r="X538" s="41">
        <v>103</v>
      </c>
      <c r="Y538" s="41">
        <v>104.2</v>
      </c>
      <c r="Z538" s="41">
        <v>105.5</v>
      </c>
      <c r="AA538" s="41">
        <v>107.1</v>
      </c>
      <c r="AB538" s="41">
        <v>107</v>
      </c>
      <c r="AC538" s="41">
        <v>106.5</v>
      </c>
      <c r="AD538" s="41">
        <v>106.9</v>
      </c>
      <c r="AE538" s="41">
        <v>103.4</v>
      </c>
      <c r="AF538" s="41">
        <v>100.4</v>
      </c>
      <c r="AG538" s="41">
        <v>101.7</v>
      </c>
      <c r="AH538" s="41">
        <v>102.8</v>
      </c>
      <c r="AI538" s="41">
        <v>103.4</v>
      </c>
      <c r="AJ538" s="41">
        <v>104</v>
      </c>
      <c r="AK538" s="41">
        <v>102.4</v>
      </c>
      <c r="AL538" s="41">
        <v>102.1</v>
      </c>
      <c r="AM538" s="41">
        <v>103.3</v>
      </c>
      <c r="AN538" s="41">
        <v>101.5</v>
      </c>
      <c r="AO538" s="41">
        <v>101.7</v>
      </c>
      <c r="AP538" s="41">
        <v>101.9</v>
      </c>
      <c r="AQ538" s="41">
        <v>101.9</v>
      </c>
      <c r="AR538" s="41">
        <v>99.8</v>
      </c>
      <c r="AS538" s="41">
        <v>101.3</v>
      </c>
      <c r="AT538" s="41">
        <v>101.4</v>
      </c>
      <c r="AU538" s="41">
        <v>107.2</v>
      </c>
      <c r="AV538" s="41">
        <v>108.7</v>
      </c>
      <c r="AW538" s="41">
        <v>107.7</v>
      </c>
      <c r="AX538" s="41">
        <v>107.4</v>
      </c>
      <c r="AY538" s="41">
        <v>110.2</v>
      </c>
      <c r="AZ538" s="41">
        <v>110.9</v>
      </c>
      <c r="BA538" s="41">
        <v>108.1</v>
      </c>
      <c r="BB538" s="41">
        <v>107.6</v>
      </c>
      <c r="BC538" s="41">
        <v>105</v>
      </c>
      <c r="BD538" s="41">
        <v>104.2</v>
      </c>
      <c r="BE538" s="41">
        <v>103.8</v>
      </c>
      <c r="BF538" s="41">
        <v>102.4</v>
      </c>
      <c r="BG538" s="41">
        <v>102.6</v>
      </c>
      <c r="BH538" s="41">
        <v>102.3</v>
      </c>
      <c r="BI538" s="41">
        <v>102</v>
      </c>
      <c r="BJ538" s="41">
        <v>102</v>
      </c>
      <c r="BK538" s="41">
        <v>103.2</v>
      </c>
      <c r="BL538" s="41">
        <v>101.3</v>
      </c>
      <c r="BM538" s="41">
        <v>101.2</v>
      </c>
      <c r="BN538" s="41">
        <v>101.4</v>
      </c>
      <c r="BO538" s="41">
        <v>102.9</v>
      </c>
      <c r="BP538" s="41">
        <v>102.9</v>
      </c>
      <c r="BQ538" s="41">
        <v>103.5</v>
      </c>
      <c r="BR538" s="41">
        <v>104.5</v>
      </c>
      <c r="BS538" s="41">
        <v>105</v>
      </c>
      <c r="BT538" s="41">
        <v>105.8</v>
      </c>
      <c r="BU538" s="41">
        <v>105.1</v>
      </c>
      <c r="BV538" s="41">
        <v>104.9</v>
      </c>
      <c r="BW538" s="41">
        <v>104.1</v>
      </c>
      <c r="BX538" s="41">
        <v>104</v>
      </c>
      <c r="BY538" s="41">
        <v>104.2</v>
      </c>
      <c r="BZ538" s="41">
        <v>104.1</v>
      </c>
      <c r="CA538" s="41">
        <v>104.2</v>
      </c>
      <c r="CB538" s="41">
        <v>104.9</v>
      </c>
      <c r="CC538" s="41">
        <v>105.4</v>
      </c>
      <c r="CD538" s="41">
        <v>106</v>
      </c>
      <c r="CE538" s="41">
        <v>105.6</v>
      </c>
      <c r="CF538" s="41">
        <v>105.6</v>
      </c>
      <c r="CG538" s="41">
        <v>105.4</v>
      </c>
      <c r="CH538" s="41">
        <v>105.5</v>
      </c>
      <c r="CI538" s="41">
        <v>105.7</v>
      </c>
      <c r="CJ538" s="41">
        <v>106</v>
      </c>
      <c r="CK538" s="41">
        <v>106.3</v>
      </c>
      <c r="CL538" s="41">
        <v>107</v>
      </c>
    </row>
    <row r="539" spans="1:90" x14ac:dyDescent="0.25">
      <c r="A539" s="38" t="s">
        <v>2674</v>
      </c>
      <c r="B539" s="38" t="s">
        <v>2675</v>
      </c>
      <c r="C539" s="39">
        <v>4.3299999999999998E-2</v>
      </c>
      <c r="D539" s="41">
        <v>101.7</v>
      </c>
      <c r="E539" s="41">
        <v>99.9</v>
      </c>
      <c r="F539" s="41">
        <v>100.4</v>
      </c>
      <c r="G539" s="41">
        <v>103.2</v>
      </c>
      <c r="H539" s="41">
        <v>105.3</v>
      </c>
      <c r="I539" s="41">
        <v>104.4</v>
      </c>
      <c r="J539" s="41">
        <v>104</v>
      </c>
      <c r="K539" s="41">
        <v>104.3</v>
      </c>
      <c r="L539" s="41">
        <v>105.1</v>
      </c>
      <c r="M539" s="41">
        <v>105.4</v>
      </c>
      <c r="N539" s="41">
        <v>103.9</v>
      </c>
      <c r="O539" s="41">
        <v>104.4</v>
      </c>
      <c r="P539" s="41">
        <v>103.6</v>
      </c>
      <c r="Q539" s="41">
        <v>102</v>
      </c>
      <c r="R539" s="41">
        <v>101.6</v>
      </c>
      <c r="S539" s="41">
        <v>103.8</v>
      </c>
      <c r="T539" s="41">
        <v>103.7</v>
      </c>
      <c r="U539" s="41">
        <v>104.2</v>
      </c>
      <c r="V539" s="41">
        <v>106.5</v>
      </c>
      <c r="W539" s="41">
        <v>104.4</v>
      </c>
      <c r="X539" s="41">
        <v>105.1</v>
      </c>
      <c r="Y539" s="41">
        <v>104.8</v>
      </c>
      <c r="Z539" s="41">
        <v>105.5</v>
      </c>
      <c r="AA539" s="41">
        <v>104.6</v>
      </c>
      <c r="AB539" s="41">
        <v>106.5</v>
      </c>
      <c r="AC539" s="41">
        <v>106.4</v>
      </c>
      <c r="AD539" s="41">
        <v>107.6</v>
      </c>
      <c r="AE539" s="41">
        <v>102</v>
      </c>
      <c r="AF539" s="41">
        <v>104</v>
      </c>
      <c r="AG539" s="41">
        <v>104.4</v>
      </c>
      <c r="AH539" s="41">
        <v>103.4</v>
      </c>
      <c r="AI539" s="41">
        <v>105.4</v>
      </c>
      <c r="AJ539" s="41">
        <v>104</v>
      </c>
      <c r="AK539" s="41">
        <v>104.5</v>
      </c>
      <c r="AL539" s="41">
        <v>104.2</v>
      </c>
      <c r="AM539" s="41">
        <v>106.1</v>
      </c>
      <c r="AN539" s="41">
        <v>104.2</v>
      </c>
      <c r="AO539" s="41">
        <v>104.6</v>
      </c>
      <c r="AP539" s="41">
        <v>107.4</v>
      </c>
      <c r="AQ539" s="41">
        <v>107.3</v>
      </c>
      <c r="AR539" s="41">
        <v>108.5</v>
      </c>
      <c r="AS539" s="41">
        <v>109.9</v>
      </c>
      <c r="AT539" s="41">
        <v>110.1</v>
      </c>
      <c r="AU539" s="41">
        <v>111.6</v>
      </c>
      <c r="AV539" s="41">
        <v>111.6</v>
      </c>
      <c r="AW539" s="41">
        <v>111.6</v>
      </c>
      <c r="AX539" s="41">
        <v>111.6</v>
      </c>
      <c r="AY539" s="41">
        <v>111.4</v>
      </c>
      <c r="AZ539" s="41">
        <v>115.2</v>
      </c>
      <c r="BA539" s="41">
        <v>114.7</v>
      </c>
      <c r="BB539" s="41">
        <v>113.3</v>
      </c>
      <c r="BC539" s="41">
        <v>113.2</v>
      </c>
      <c r="BD539" s="41">
        <v>113.2</v>
      </c>
      <c r="BE539" s="41">
        <v>113.2</v>
      </c>
      <c r="BF539" s="41">
        <v>113.2</v>
      </c>
      <c r="BG539" s="41">
        <v>113.2</v>
      </c>
      <c r="BH539" s="41">
        <v>113.2</v>
      </c>
      <c r="BI539" s="41">
        <v>113.2</v>
      </c>
      <c r="BJ539" s="41">
        <v>108.9</v>
      </c>
      <c r="BK539" s="41">
        <v>109.3</v>
      </c>
      <c r="BL539" s="41">
        <v>110.4</v>
      </c>
      <c r="BM539" s="41">
        <v>110.9</v>
      </c>
      <c r="BN539" s="41">
        <v>109.9</v>
      </c>
      <c r="BO539" s="41">
        <v>110.5</v>
      </c>
      <c r="BP539" s="41">
        <v>110.9</v>
      </c>
      <c r="BQ539" s="41">
        <v>110.9</v>
      </c>
      <c r="BR539" s="41">
        <v>110.7</v>
      </c>
      <c r="BS539" s="41">
        <v>110.7</v>
      </c>
      <c r="BT539" s="41">
        <v>111.3</v>
      </c>
      <c r="BU539" s="41">
        <v>111.1</v>
      </c>
      <c r="BV539" s="41">
        <v>110.5</v>
      </c>
      <c r="BW539" s="41">
        <v>111.1</v>
      </c>
      <c r="BX539" s="41">
        <v>112.6</v>
      </c>
      <c r="BY539" s="41">
        <v>111.8</v>
      </c>
      <c r="BZ539" s="41">
        <v>113</v>
      </c>
      <c r="CA539" s="41">
        <v>111.6</v>
      </c>
      <c r="CB539" s="41">
        <v>112.3</v>
      </c>
      <c r="CC539" s="41">
        <v>113</v>
      </c>
      <c r="CD539" s="41">
        <v>113.3</v>
      </c>
      <c r="CE539" s="41">
        <v>113.9</v>
      </c>
      <c r="CF539" s="41">
        <v>113.9</v>
      </c>
      <c r="CG539" s="41">
        <v>113.9</v>
      </c>
      <c r="CH539" s="41">
        <v>113.9</v>
      </c>
      <c r="CI539" s="41">
        <v>113.9</v>
      </c>
      <c r="CJ539" s="41">
        <v>112.6</v>
      </c>
      <c r="CK539" s="41">
        <v>112.6</v>
      </c>
      <c r="CL539" s="41">
        <v>112.6</v>
      </c>
    </row>
    <row r="540" spans="1:90" x14ac:dyDescent="0.25">
      <c r="A540" s="38" t="s">
        <v>2676</v>
      </c>
      <c r="B540" s="38" t="s">
        <v>2677</v>
      </c>
      <c r="C540" s="39">
        <v>2.5170000000000001E-2</v>
      </c>
      <c r="D540" s="41">
        <v>100</v>
      </c>
      <c r="E540" s="41">
        <v>100</v>
      </c>
      <c r="F540" s="41">
        <v>100.2</v>
      </c>
      <c r="G540" s="41">
        <v>109.1</v>
      </c>
      <c r="H540" s="41">
        <v>109.1</v>
      </c>
      <c r="I540" s="41">
        <v>109.1</v>
      </c>
      <c r="J540" s="41">
        <v>109.1</v>
      </c>
      <c r="K540" s="41">
        <v>109.1</v>
      </c>
      <c r="L540" s="41">
        <v>109.1</v>
      </c>
      <c r="M540" s="41">
        <v>109.1</v>
      </c>
      <c r="N540" s="41">
        <v>109.1</v>
      </c>
      <c r="O540" s="41">
        <v>109.1</v>
      </c>
      <c r="P540" s="41">
        <v>109.1</v>
      </c>
      <c r="Q540" s="41">
        <v>108.9</v>
      </c>
      <c r="R540" s="41">
        <v>108.9</v>
      </c>
      <c r="S540" s="41">
        <v>108.1</v>
      </c>
      <c r="T540" s="41">
        <v>108.1</v>
      </c>
      <c r="U540" s="41">
        <v>108.1</v>
      </c>
      <c r="V540" s="41">
        <v>108.1</v>
      </c>
      <c r="W540" s="41">
        <v>108.1</v>
      </c>
      <c r="X540" s="41">
        <v>108.5</v>
      </c>
      <c r="Y540" s="41">
        <v>108.8</v>
      </c>
      <c r="Z540" s="41">
        <v>108.8</v>
      </c>
      <c r="AA540" s="41">
        <v>108.8</v>
      </c>
      <c r="AB540" s="41">
        <v>109.6</v>
      </c>
      <c r="AC540" s="41">
        <v>109.6</v>
      </c>
      <c r="AD540" s="41">
        <v>109.6</v>
      </c>
      <c r="AE540" s="41">
        <v>117.2</v>
      </c>
      <c r="AF540" s="41">
        <v>117.2</v>
      </c>
      <c r="AG540" s="41">
        <v>117.2</v>
      </c>
      <c r="AH540" s="41">
        <v>117.2</v>
      </c>
      <c r="AI540" s="41">
        <v>117.2</v>
      </c>
      <c r="AJ540" s="41">
        <v>117.2</v>
      </c>
      <c r="AK540" s="41">
        <v>117.2</v>
      </c>
      <c r="AL540" s="41">
        <v>117.2</v>
      </c>
      <c r="AM540" s="41">
        <v>117.2</v>
      </c>
      <c r="AN540" s="41">
        <v>117.2</v>
      </c>
      <c r="AO540" s="41">
        <v>117.2</v>
      </c>
      <c r="AP540" s="41">
        <v>117.2</v>
      </c>
      <c r="AQ540" s="41">
        <v>118.4</v>
      </c>
      <c r="AR540" s="41">
        <v>118.4</v>
      </c>
      <c r="AS540" s="41">
        <v>118.4</v>
      </c>
      <c r="AT540" s="41">
        <v>118.4</v>
      </c>
      <c r="AU540" s="41">
        <v>118.4</v>
      </c>
      <c r="AV540" s="41">
        <v>118.4</v>
      </c>
      <c r="AW540" s="41">
        <v>118.4</v>
      </c>
      <c r="AX540" s="41">
        <v>118.4</v>
      </c>
      <c r="AY540" s="41">
        <v>118.4</v>
      </c>
      <c r="AZ540" s="41">
        <v>119.7</v>
      </c>
      <c r="BA540" s="41">
        <v>119.7</v>
      </c>
      <c r="BB540" s="41">
        <v>119.7</v>
      </c>
      <c r="BC540" s="41">
        <v>120.5</v>
      </c>
      <c r="BD540" s="41">
        <v>120.5</v>
      </c>
      <c r="BE540" s="41">
        <v>120.5</v>
      </c>
      <c r="BF540" s="41">
        <v>120.5</v>
      </c>
      <c r="BG540" s="41">
        <v>120.5</v>
      </c>
      <c r="BH540" s="41">
        <v>123.4</v>
      </c>
      <c r="BI540" s="41">
        <v>122.1</v>
      </c>
      <c r="BJ540" s="41">
        <v>122.1</v>
      </c>
      <c r="BK540" s="41">
        <v>122.1</v>
      </c>
      <c r="BL540" s="41">
        <v>122.1</v>
      </c>
      <c r="BM540" s="41">
        <v>122.6</v>
      </c>
      <c r="BN540" s="41">
        <v>121.1</v>
      </c>
      <c r="BO540" s="41">
        <v>123.1</v>
      </c>
      <c r="BP540" s="41">
        <v>123.1</v>
      </c>
      <c r="BQ540" s="41">
        <v>123.1</v>
      </c>
      <c r="BR540" s="41">
        <v>123.1</v>
      </c>
      <c r="BS540" s="41">
        <v>123.1</v>
      </c>
      <c r="BT540" s="41">
        <v>123.1</v>
      </c>
      <c r="BU540" s="41">
        <v>123.1</v>
      </c>
      <c r="BV540" s="41">
        <v>123.1</v>
      </c>
      <c r="BW540" s="41">
        <v>123.1</v>
      </c>
      <c r="BX540" s="41">
        <v>123.1</v>
      </c>
      <c r="BY540" s="41">
        <v>122.4</v>
      </c>
      <c r="BZ540" s="41">
        <v>132.9</v>
      </c>
      <c r="CA540" s="41">
        <v>136.80000000000001</v>
      </c>
      <c r="CB540" s="41">
        <v>136.80000000000001</v>
      </c>
      <c r="CC540" s="41">
        <v>136.80000000000001</v>
      </c>
      <c r="CD540" s="41">
        <v>136.9</v>
      </c>
      <c r="CE540" s="41">
        <v>136.9</v>
      </c>
      <c r="CF540" s="41">
        <v>140.6</v>
      </c>
      <c r="CG540" s="41">
        <v>141.80000000000001</v>
      </c>
      <c r="CH540" s="41">
        <v>142.30000000000001</v>
      </c>
      <c r="CI540" s="41">
        <v>143.1</v>
      </c>
      <c r="CJ540" s="41">
        <v>144.30000000000001</v>
      </c>
      <c r="CK540" s="41">
        <v>144.30000000000001</v>
      </c>
      <c r="CL540" s="41">
        <v>144.5</v>
      </c>
    </row>
    <row r="541" spans="1:90" x14ac:dyDescent="0.25">
      <c r="A541" s="38" t="s">
        <v>2678</v>
      </c>
      <c r="B541" s="38" t="s">
        <v>2679</v>
      </c>
      <c r="C541" s="39">
        <v>8.5199999999999998E-3</v>
      </c>
      <c r="D541" s="41">
        <v>101.9</v>
      </c>
      <c r="E541" s="41">
        <v>101.9</v>
      </c>
      <c r="F541" s="41">
        <v>101.9</v>
      </c>
      <c r="G541" s="41">
        <v>105</v>
      </c>
      <c r="H541" s="41">
        <v>105</v>
      </c>
      <c r="I541" s="41">
        <v>105</v>
      </c>
      <c r="J541" s="41">
        <v>105</v>
      </c>
      <c r="K541" s="41">
        <v>105</v>
      </c>
      <c r="L541" s="41">
        <v>105</v>
      </c>
      <c r="M541" s="41">
        <v>105</v>
      </c>
      <c r="N541" s="41">
        <v>105</v>
      </c>
      <c r="O541" s="41">
        <v>105</v>
      </c>
      <c r="P541" s="41">
        <v>107.9</v>
      </c>
      <c r="Q541" s="41">
        <v>107.9</v>
      </c>
      <c r="R541" s="41">
        <v>107.9</v>
      </c>
      <c r="S541" s="41">
        <v>111.8</v>
      </c>
      <c r="T541" s="41">
        <v>111.8</v>
      </c>
      <c r="U541" s="41">
        <v>111.8</v>
      </c>
      <c r="V541" s="41">
        <v>111.8</v>
      </c>
      <c r="W541" s="41">
        <v>111.8</v>
      </c>
      <c r="X541" s="41">
        <v>111.8</v>
      </c>
      <c r="Y541" s="41">
        <v>111.8</v>
      </c>
      <c r="Z541" s="41">
        <v>111.8</v>
      </c>
      <c r="AA541" s="41">
        <v>111.8</v>
      </c>
      <c r="AB541" s="41">
        <v>115.3</v>
      </c>
      <c r="AC541" s="41">
        <v>115.3</v>
      </c>
      <c r="AD541" s="41">
        <v>115.3</v>
      </c>
      <c r="AE541" s="41">
        <v>125.2</v>
      </c>
      <c r="AF541" s="41">
        <v>125.2</v>
      </c>
      <c r="AG541" s="41">
        <v>125.2</v>
      </c>
      <c r="AH541" s="41">
        <v>125.2</v>
      </c>
      <c r="AI541" s="41">
        <v>125.2</v>
      </c>
      <c r="AJ541" s="41">
        <v>125.2</v>
      </c>
      <c r="AK541" s="41">
        <v>125.2</v>
      </c>
      <c r="AL541" s="41">
        <v>125.2</v>
      </c>
      <c r="AM541" s="41">
        <v>125.2</v>
      </c>
      <c r="AN541" s="41">
        <v>125.7</v>
      </c>
      <c r="AO541" s="41">
        <v>125.7</v>
      </c>
      <c r="AP541" s="41">
        <v>125.7</v>
      </c>
      <c r="AQ541" s="41">
        <v>124.3</v>
      </c>
      <c r="AR541" s="41">
        <v>124.3</v>
      </c>
      <c r="AS541" s="41">
        <v>124.3</v>
      </c>
      <c r="AT541" s="41">
        <v>124.3</v>
      </c>
      <c r="AU541" s="41">
        <v>124.3</v>
      </c>
      <c r="AV541" s="41">
        <v>124.3</v>
      </c>
      <c r="AW541" s="41">
        <v>124.3</v>
      </c>
      <c r="AX541" s="41">
        <v>124.3</v>
      </c>
      <c r="AY541" s="41">
        <v>124.3</v>
      </c>
      <c r="AZ541" s="41">
        <v>125.1</v>
      </c>
      <c r="BA541" s="41">
        <v>125.1</v>
      </c>
      <c r="BB541" s="41">
        <v>127</v>
      </c>
      <c r="BC541" s="41">
        <v>134.19999999999999</v>
      </c>
      <c r="BD541" s="41">
        <v>134.4</v>
      </c>
      <c r="BE541" s="41">
        <v>133.80000000000001</v>
      </c>
      <c r="BF541" s="41">
        <v>133.80000000000001</v>
      </c>
      <c r="BG541" s="41">
        <v>133.80000000000001</v>
      </c>
      <c r="BH541" s="41">
        <v>133.80000000000001</v>
      </c>
      <c r="BI541" s="41">
        <v>133.80000000000001</v>
      </c>
      <c r="BJ541" s="41">
        <v>133.80000000000001</v>
      </c>
      <c r="BK541" s="41">
        <v>133.80000000000001</v>
      </c>
      <c r="BL541" s="41">
        <v>134.5</v>
      </c>
      <c r="BM541" s="41">
        <v>134.5</v>
      </c>
      <c r="BN541" s="41">
        <v>134.5</v>
      </c>
      <c r="BO541" s="41">
        <v>134.5</v>
      </c>
      <c r="BP541" s="41">
        <v>134.5</v>
      </c>
      <c r="BQ541" s="41">
        <v>134.5</v>
      </c>
      <c r="BR541" s="41">
        <v>134.5</v>
      </c>
      <c r="BS541" s="41">
        <v>134.5</v>
      </c>
      <c r="BT541" s="41">
        <v>134.5</v>
      </c>
      <c r="BU541" s="41">
        <v>134.5</v>
      </c>
      <c r="BV541" s="41">
        <v>134.5</v>
      </c>
      <c r="BW541" s="41">
        <v>134.5</v>
      </c>
      <c r="BX541" s="41">
        <v>130.19999999999999</v>
      </c>
      <c r="BY541" s="41">
        <v>125.8</v>
      </c>
      <c r="BZ541" s="41">
        <v>125</v>
      </c>
      <c r="CA541" s="41">
        <v>130.69999999999999</v>
      </c>
      <c r="CB541" s="41">
        <v>132.30000000000001</v>
      </c>
      <c r="CC541" s="41">
        <v>132.69999999999999</v>
      </c>
      <c r="CD541" s="41">
        <v>132.69999999999999</v>
      </c>
      <c r="CE541" s="41">
        <v>132.69999999999999</v>
      </c>
      <c r="CF541" s="41">
        <v>132.9</v>
      </c>
      <c r="CG541" s="41">
        <v>133.5</v>
      </c>
      <c r="CH541" s="41">
        <v>133.5</v>
      </c>
      <c r="CI541" s="41">
        <v>133.5</v>
      </c>
      <c r="CJ541" s="41">
        <v>133.5</v>
      </c>
      <c r="CK541" s="41">
        <v>133.6</v>
      </c>
      <c r="CL541" s="41">
        <v>133.9</v>
      </c>
    </row>
    <row r="542" spans="1:90" x14ac:dyDescent="0.25">
      <c r="A542" s="38" t="s">
        <v>2680</v>
      </c>
      <c r="B542" s="38" t="s">
        <v>2681</v>
      </c>
      <c r="C542" s="39">
        <v>9.7999999999999997E-3</v>
      </c>
      <c r="D542" s="41">
        <v>100.7</v>
      </c>
      <c r="E542" s="41">
        <v>100.7</v>
      </c>
      <c r="F542" s="41">
        <v>100.7</v>
      </c>
      <c r="G542" s="41">
        <v>102.7</v>
      </c>
      <c r="H542" s="41">
        <v>102.7</v>
      </c>
      <c r="I542" s="41">
        <v>102.7</v>
      </c>
      <c r="J542" s="41">
        <v>102.7</v>
      </c>
      <c r="K542" s="41">
        <v>102.7</v>
      </c>
      <c r="L542" s="41">
        <v>102.7</v>
      </c>
      <c r="M542" s="41">
        <v>102.7</v>
      </c>
      <c r="N542" s="41">
        <v>102.7</v>
      </c>
      <c r="O542" s="41">
        <v>102.7</v>
      </c>
      <c r="P542" s="41">
        <v>102.7</v>
      </c>
      <c r="Q542" s="41">
        <v>102.7</v>
      </c>
      <c r="R542" s="41">
        <v>102.7</v>
      </c>
      <c r="S542" s="41">
        <v>103.7</v>
      </c>
      <c r="T542" s="41">
        <v>103.7</v>
      </c>
      <c r="U542" s="41">
        <v>103.7</v>
      </c>
      <c r="V542" s="41">
        <v>103.7</v>
      </c>
      <c r="W542" s="41">
        <v>103.7</v>
      </c>
      <c r="X542" s="41">
        <v>103.7</v>
      </c>
      <c r="Y542" s="41">
        <v>103.7</v>
      </c>
      <c r="Z542" s="41">
        <v>103.7</v>
      </c>
      <c r="AA542" s="41">
        <v>103.7</v>
      </c>
      <c r="AB542" s="41">
        <v>103.5</v>
      </c>
      <c r="AC542" s="41">
        <v>103.5</v>
      </c>
      <c r="AD542" s="41">
        <v>103.5</v>
      </c>
      <c r="AE542" s="41">
        <v>104.2</v>
      </c>
      <c r="AF542" s="41">
        <v>104.2</v>
      </c>
      <c r="AG542" s="41">
        <v>104.2</v>
      </c>
      <c r="AH542" s="41">
        <v>104.2</v>
      </c>
      <c r="AI542" s="41">
        <v>104.2</v>
      </c>
      <c r="AJ542" s="41">
        <v>104.2</v>
      </c>
      <c r="AK542" s="41">
        <v>104.2</v>
      </c>
      <c r="AL542" s="41">
        <v>104.2</v>
      </c>
      <c r="AM542" s="41">
        <v>104.2</v>
      </c>
      <c r="AN542" s="41">
        <v>105.9</v>
      </c>
      <c r="AO542" s="41">
        <v>105.9</v>
      </c>
      <c r="AP542" s="41">
        <v>105.5</v>
      </c>
      <c r="AQ542" s="41">
        <v>105.5</v>
      </c>
      <c r="AR542" s="41">
        <v>105.5</v>
      </c>
      <c r="AS542" s="41">
        <v>105.5</v>
      </c>
      <c r="AT542" s="41">
        <v>105.5</v>
      </c>
      <c r="AU542" s="41">
        <v>105.5</v>
      </c>
      <c r="AV542" s="41">
        <v>105.5</v>
      </c>
      <c r="AW542" s="41">
        <v>105.5</v>
      </c>
      <c r="AX542" s="41">
        <v>105.5</v>
      </c>
      <c r="AY542" s="41">
        <v>105.5</v>
      </c>
      <c r="AZ542" s="41">
        <v>110</v>
      </c>
      <c r="BA542" s="41">
        <v>110</v>
      </c>
      <c r="BB542" s="41">
        <v>110</v>
      </c>
      <c r="BC542" s="41">
        <v>109.8</v>
      </c>
      <c r="BD542" s="41">
        <v>109.8</v>
      </c>
      <c r="BE542" s="41">
        <v>109.8</v>
      </c>
      <c r="BF542" s="41">
        <v>109.8</v>
      </c>
      <c r="BG542" s="41">
        <v>109.8</v>
      </c>
      <c r="BH542" s="41">
        <v>109.8</v>
      </c>
      <c r="BI542" s="41">
        <v>108.1</v>
      </c>
      <c r="BJ542" s="41">
        <v>108.1</v>
      </c>
      <c r="BK542" s="41">
        <v>112.9</v>
      </c>
      <c r="BL542" s="41">
        <v>127.3</v>
      </c>
      <c r="BM542" s="41">
        <v>127.3</v>
      </c>
      <c r="BN542" s="41">
        <v>127.5</v>
      </c>
      <c r="BO542" s="41">
        <v>134.19999999999999</v>
      </c>
      <c r="BP542" s="41">
        <v>134.19999999999999</v>
      </c>
      <c r="BQ542" s="41">
        <v>134.19999999999999</v>
      </c>
      <c r="BR542" s="41">
        <v>134.19999999999999</v>
      </c>
      <c r="BS542" s="41">
        <v>134.19999999999999</v>
      </c>
      <c r="BT542" s="41">
        <v>134.19999999999999</v>
      </c>
      <c r="BU542" s="41">
        <v>134.19999999999999</v>
      </c>
      <c r="BV542" s="41">
        <v>134.19999999999999</v>
      </c>
      <c r="BW542" s="41">
        <v>134.19999999999999</v>
      </c>
      <c r="BX542" s="41">
        <v>135.9</v>
      </c>
      <c r="BY542" s="41">
        <v>117.9</v>
      </c>
      <c r="BZ542" s="41">
        <v>111.8</v>
      </c>
      <c r="CA542" s="41">
        <v>117.2</v>
      </c>
      <c r="CB542" s="41">
        <v>117.2</v>
      </c>
      <c r="CC542" s="41">
        <v>117.2</v>
      </c>
      <c r="CD542" s="41">
        <v>117.2</v>
      </c>
      <c r="CE542" s="41">
        <v>117.2</v>
      </c>
      <c r="CF542" s="41">
        <v>117.2</v>
      </c>
      <c r="CG542" s="41">
        <v>117.2</v>
      </c>
      <c r="CH542" s="41">
        <v>117.2</v>
      </c>
      <c r="CI542" s="41">
        <v>117.2</v>
      </c>
      <c r="CJ542" s="41">
        <v>117.2</v>
      </c>
      <c r="CK542" s="41">
        <v>117.6</v>
      </c>
      <c r="CL542" s="41">
        <v>117.9</v>
      </c>
    </row>
    <row r="543" spans="1:90" x14ac:dyDescent="0.25">
      <c r="A543" s="38" t="s">
        <v>2682</v>
      </c>
      <c r="B543" s="38" t="s">
        <v>2683</v>
      </c>
      <c r="C543" s="39">
        <v>1.8380000000000001E-2</v>
      </c>
      <c r="D543" s="41">
        <v>100</v>
      </c>
      <c r="E543" s="41">
        <v>100</v>
      </c>
      <c r="F543" s="41">
        <v>100</v>
      </c>
      <c r="G543" s="41">
        <v>100.8</v>
      </c>
      <c r="H543" s="41">
        <v>100.8</v>
      </c>
      <c r="I543" s="41">
        <v>100.8</v>
      </c>
      <c r="J543" s="41">
        <v>100.8</v>
      </c>
      <c r="K543" s="41">
        <v>100.8</v>
      </c>
      <c r="L543" s="41">
        <v>100.8</v>
      </c>
      <c r="M543" s="41">
        <v>100.8</v>
      </c>
      <c r="N543" s="41">
        <v>100.8</v>
      </c>
      <c r="O543" s="41">
        <v>103.8</v>
      </c>
      <c r="P543" s="41">
        <v>107.2</v>
      </c>
      <c r="Q543" s="41">
        <v>107.2</v>
      </c>
      <c r="R543" s="41">
        <v>107.2</v>
      </c>
      <c r="S543" s="41">
        <v>110.5</v>
      </c>
      <c r="T543" s="41">
        <v>110.5</v>
      </c>
      <c r="U543" s="41">
        <v>110.5</v>
      </c>
      <c r="V543" s="41">
        <v>110.5</v>
      </c>
      <c r="W543" s="41">
        <v>110.5</v>
      </c>
      <c r="X543" s="41">
        <v>110.5</v>
      </c>
      <c r="Y543" s="41">
        <v>110.5</v>
      </c>
      <c r="Z543" s="41">
        <v>110.5</v>
      </c>
      <c r="AA543" s="41">
        <v>113.5</v>
      </c>
      <c r="AB543" s="41">
        <v>114.1</v>
      </c>
      <c r="AC543" s="41">
        <v>114.1</v>
      </c>
      <c r="AD543" s="41">
        <v>114.1</v>
      </c>
      <c r="AE543" s="41">
        <v>114.1</v>
      </c>
      <c r="AF543" s="41">
        <v>114.1</v>
      </c>
      <c r="AG543" s="41">
        <v>114.1</v>
      </c>
      <c r="AH543" s="41">
        <v>114.1</v>
      </c>
      <c r="AI543" s="41">
        <v>114.1</v>
      </c>
      <c r="AJ543" s="41">
        <v>114.1</v>
      </c>
      <c r="AK543" s="41">
        <v>114.1</v>
      </c>
      <c r="AL543" s="41">
        <v>114.1</v>
      </c>
      <c r="AM543" s="41">
        <v>117</v>
      </c>
      <c r="AN543" s="41">
        <v>121</v>
      </c>
      <c r="AO543" s="41">
        <v>121</v>
      </c>
      <c r="AP543" s="41">
        <v>120.3</v>
      </c>
      <c r="AQ543" s="41">
        <v>120.3</v>
      </c>
      <c r="AR543" s="41">
        <v>119.9</v>
      </c>
      <c r="AS543" s="41">
        <v>120.3</v>
      </c>
      <c r="AT543" s="41">
        <v>120.3</v>
      </c>
      <c r="AU543" s="41">
        <v>120.3</v>
      </c>
      <c r="AV543" s="41">
        <v>120.3</v>
      </c>
      <c r="AW543" s="41">
        <v>120.3</v>
      </c>
      <c r="AX543" s="41">
        <v>120.3</v>
      </c>
      <c r="AY543" s="41">
        <v>119.3</v>
      </c>
      <c r="AZ543" s="41">
        <v>136.1</v>
      </c>
      <c r="BA543" s="41">
        <v>135.9</v>
      </c>
      <c r="BB543" s="41">
        <v>135.4</v>
      </c>
      <c r="BC543" s="41">
        <v>135.4</v>
      </c>
      <c r="BD543" s="41">
        <v>135.4</v>
      </c>
      <c r="BE543" s="41">
        <v>135.4</v>
      </c>
      <c r="BF543" s="41">
        <v>135.4</v>
      </c>
      <c r="BG543" s="41">
        <v>135.4</v>
      </c>
      <c r="BH543" s="41">
        <v>136.1</v>
      </c>
      <c r="BI543" s="41">
        <v>136</v>
      </c>
      <c r="BJ543" s="41">
        <v>135.4</v>
      </c>
      <c r="BK543" s="41">
        <v>135.4</v>
      </c>
      <c r="BL543" s="41">
        <v>135.4</v>
      </c>
      <c r="BM543" s="41">
        <v>135.4</v>
      </c>
      <c r="BN543" s="41">
        <v>136.4</v>
      </c>
      <c r="BO543" s="41">
        <v>138.1</v>
      </c>
      <c r="BP543" s="41">
        <v>137.5</v>
      </c>
      <c r="BQ543" s="41">
        <v>137.4</v>
      </c>
      <c r="BR543" s="41">
        <v>137.4</v>
      </c>
      <c r="BS543" s="41">
        <v>137.4</v>
      </c>
      <c r="BT543" s="41">
        <v>137.4</v>
      </c>
      <c r="BU543" s="41">
        <v>137.4</v>
      </c>
      <c r="BV543" s="41">
        <v>137.4</v>
      </c>
      <c r="BW543" s="41">
        <v>137.4</v>
      </c>
      <c r="BX543" s="41">
        <v>137.4</v>
      </c>
      <c r="BY543" s="41">
        <v>138.4</v>
      </c>
      <c r="BZ543" s="41">
        <v>138.69999999999999</v>
      </c>
      <c r="CA543" s="41">
        <v>138.69999999999999</v>
      </c>
      <c r="CB543" s="41">
        <v>138.69999999999999</v>
      </c>
      <c r="CC543" s="41">
        <v>138.69999999999999</v>
      </c>
      <c r="CD543" s="41">
        <v>138.69999999999999</v>
      </c>
      <c r="CE543" s="41">
        <v>138.69999999999999</v>
      </c>
      <c r="CF543" s="41">
        <v>138.69999999999999</v>
      </c>
      <c r="CG543" s="41">
        <v>138.69999999999999</v>
      </c>
      <c r="CH543" s="41">
        <v>138.69999999999999</v>
      </c>
      <c r="CI543" s="41">
        <v>138.69999999999999</v>
      </c>
      <c r="CJ543" s="41">
        <v>138.69999999999999</v>
      </c>
      <c r="CK543" s="41">
        <v>138.69999999999999</v>
      </c>
      <c r="CL543" s="41">
        <v>138.69999999999999</v>
      </c>
    </row>
    <row r="544" spans="1:90" x14ac:dyDescent="0.25">
      <c r="A544" s="38" t="s">
        <v>2684</v>
      </c>
      <c r="B544" s="38" t="s">
        <v>2685</v>
      </c>
      <c r="C544" s="39">
        <v>9.2099999999999994E-3</v>
      </c>
      <c r="D544" s="41">
        <v>100</v>
      </c>
      <c r="E544" s="41">
        <v>100</v>
      </c>
      <c r="F544" s="41">
        <v>100</v>
      </c>
      <c r="G544" s="41">
        <v>100.4</v>
      </c>
      <c r="H544" s="41">
        <v>100.4</v>
      </c>
      <c r="I544" s="41">
        <v>100.4</v>
      </c>
      <c r="J544" s="41">
        <v>100.4</v>
      </c>
      <c r="K544" s="41">
        <v>100.4</v>
      </c>
      <c r="L544" s="41">
        <v>100.4</v>
      </c>
      <c r="M544" s="41">
        <v>100.4</v>
      </c>
      <c r="N544" s="41">
        <v>100.4</v>
      </c>
      <c r="O544" s="41">
        <v>100.4</v>
      </c>
      <c r="P544" s="41">
        <v>109.3</v>
      </c>
      <c r="Q544" s="41">
        <v>118.5</v>
      </c>
      <c r="R544" s="41">
        <v>121.6</v>
      </c>
      <c r="S544" s="41">
        <v>125.9</v>
      </c>
      <c r="T544" s="41">
        <v>125.9</v>
      </c>
      <c r="U544" s="41">
        <v>125.9</v>
      </c>
      <c r="V544" s="41">
        <v>125.9</v>
      </c>
      <c r="W544" s="41">
        <v>125.9</v>
      </c>
      <c r="X544" s="41">
        <v>125.9</v>
      </c>
      <c r="Y544" s="41">
        <v>125.9</v>
      </c>
      <c r="Z544" s="41">
        <v>125.9</v>
      </c>
      <c r="AA544" s="41">
        <v>125.9</v>
      </c>
      <c r="AB544" s="41">
        <v>125.9</v>
      </c>
      <c r="AC544" s="41">
        <v>125.9</v>
      </c>
      <c r="AD544" s="41">
        <v>125.9</v>
      </c>
      <c r="AE544" s="41">
        <v>126.9</v>
      </c>
      <c r="AF544" s="41">
        <v>126.9</v>
      </c>
      <c r="AG544" s="41">
        <v>126.9</v>
      </c>
      <c r="AH544" s="41">
        <v>126.9</v>
      </c>
      <c r="AI544" s="41">
        <v>126.9</v>
      </c>
      <c r="AJ544" s="41">
        <v>126.9</v>
      </c>
      <c r="AK544" s="41">
        <v>126.9</v>
      </c>
      <c r="AL544" s="41">
        <v>126.9</v>
      </c>
      <c r="AM544" s="41">
        <v>126.9</v>
      </c>
      <c r="AN544" s="41">
        <v>126.9</v>
      </c>
      <c r="AO544" s="41">
        <v>126.9</v>
      </c>
      <c r="AP544" s="41">
        <v>128.19999999999999</v>
      </c>
      <c r="AQ544" s="41">
        <v>128.19999999999999</v>
      </c>
      <c r="AR544" s="41">
        <v>132.6</v>
      </c>
      <c r="AS544" s="41">
        <v>132.6</v>
      </c>
      <c r="AT544" s="41">
        <v>132.6</v>
      </c>
      <c r="AU544" s="41">
        <v>132.6</v>
      </c>
      <c r="AV544" s="41">
        <v>132.6</v>
      </c>
      <c r="AW544" s="41">
        <v>132.6</v>
      </c>
      <c r="AX544" s="41">
        <v>132.6</v>
      </c>
      <c r="AY544" s="41">
        <v>132.6</v>
      </c>
      <c r="AZ544" s="41">
        <v>128.30000000000001</v>
      </c>
      <c r="BA544" s="41">
        <v>128.30000000000001</v>
      </c>
      <c r="BB544" s="41">
        <v>128.30000000000001</v>
      </c>
      <c r="BC544" s="41">
        <v>128.30000000000001</v>
      </c>
      <c r="BD544" s="41">
        <v>128.30000000000001</v>
      </c>
      <c r="BE544" s="41">
        <v>128.30000000000001</v>
      </c>
      <c r="BF544" s="41">
        <v>128.30000000000001</v>
      </c>
      <c r="BG544" s="41">
        <v>128.30000000000001</v>
      </c>
      <c r="BH544" s="41">
        <v>128.9</v>
      </c>
      <c r="BI544" s="41">
        <v>131.1</v>
      </c>
      <c r="BJ544" s="41">
        <v>126.8</v>
      </c>
      <c r="BK544" s="41">
        <v>130.30000000000001</v>
      </c>
      <c r="BL544" s="41">
        <v>130.30000000000001</v>
      </c>
      <c r="BM544" s="41">
        <v>130.5</v>
      </c>
      <c r="BN544" s="41">
        <v>131.1</v>
      </c>
      <c r="BO544" s="41">
        <v>132.80000000000001</v>
      </c>
      <c r="BP544" s="41">
        <v>132.80000000000001</v>
      </c>
      <c r="BQ544" s="41">
        <v>132.80000000000001</v>
      </c>
      <c r="BR544" s="41">
        <v>132.80000000000001</v>
      </c>
      <c r="BS544" s="41">
        <v>132.80000000000001</v>
      </c>
      <c r="BT544" s="41">
        <v>132.80000000000001</v>
      </c>
      <c r="BU544" s="41">
        <v>132.80000000000001</v>
      </c>
      <c r="BV544" s="41">
        <v>132.80000000000001</v>
      </c>
      <c r="BW544" s="41">
        <v>132.80000000000001</v>
      </c>
      <c r="BX544" s="41">
        <v>135.19999999999999</v>
      </c>
      <c r="BY544" s="41">
        <v>138.9</v>
      </c>
      <c r="BZ544" s="41">
        <v>138.9</v>
      </c>
      <c r="CA544" s="41">
        <v>138.9</v>
      </c>
      <c r="CB544" s="41">
        <v>138.9</v>
      </c>
      <c r="CC544" s="41">
        <v>138.9</v>
      </c>
      <c r="CD544" s="41">
        <v>138.9</v>
      </c>
      <c r="CE544" s="41">
        <v>138.9</v>
      </c>
      <c r="CF544" s="41">
        <v>138.9</v>
      </c>
      <c r="CG544" s="41">
        <v>138.9</v>
      </c>
      <c r="CH544" s="41">
        <v>138.9</v>
      </c>
      <c r="CI544" s="41">
        <v>138.9</v>
      </c>
      <c r="CJ544" s="41">
        <v>142.1</v>
      </c>
      <c r="CK544" s="41">
        <v>145.19999999999999</v>
      </c>
      <c r="CL544" s="41">
        <v>145.19999999999999</v>
      </c>
    </row>
    <row r="545" spans="1:90" x14ac:dyDescent="0.25">
      <c r="A545" s="38" t="s">
        <v>2686</v>
      </c>
      <c r="B545" s="38" t="s">
        <v>2687</v>
      </c>
      <c r="C545" s="39">
        <v>7.8100000000000001E-3</v>
      </c>
      <c r="D545" s="41">
        <v>104.9</v>
      </c>
      <c r="E545" s="41">
        <v>106.3</v>
      </c>
      <c r="F545" s="41">
        <v>106.3</v>
      </c>
      <c r="G545" s="41">
        <v>108.1</v>
      </c>
      <c r="H545" s="41">
        <v>108.1</v>
      </c>
      <c r="I545" s="41">
        <v>108.1</v>
      </c>
      <c r="J545" s="41">
        <v>108.1</v>
      </c>
      <c r="K545" s="41">
        <v>108.5</v>
      </c>
      <c r="L545" s="41">
        <v>108.5</v>
      </c>
      <c r="M545" s="41">
        <v>108.9</v>
      </c>
      <c r="N545" s="41">
        <v>109</v>
      </c>
      <c r="O545" s="41">
        <v>109</v>
      </c>
      <c r="P545" s="41">
        <v>110.2</v>
      </c>
      <c r="Q545" s="41">
        <v>110.2</v>
      </c>
      <c r="R545" s="41">
        <v>110.2</v>
      </c>
      <c r="S545" s="41">
        <v>111.2</v>
      </c>
      <c r="T545" s="41">
        <v>112.8</v>
      </c>
      <c r="U545" s="41">
        <v>113.2</v>
      </c>
      <c r="V545" s="41">
        <v>113.8</v>
      </c>
      <c r="W545" s="41">
        <v>113.9</v>
      </c>
      <c r="X545" s="41">
        <v>113.9</v>
      </c>
      <c r="Y545" s="41">
        <v>113.9</v>
      </c>
      <c r="Z545" s="41">
        <v>113.9</v>
      </c>
      <c r="AA545" s="41">
        <v>113.9</v>
      </c>
      <c r="AB545" s="41">
        <v>114.7</v>
      </c>
      <c r="AC545" s="41">
        <v>114.3</v>
      </c>
      <c r="AD545" s="41">
        <v>112.3</v>
      </c>
      <c r="AE545" s="41">
        <v>112.3</v>
      </c>
      <c r="AF545" s="41">
        <v>112.7</v>
      </c>
      <c r="AG545" s="41">
        <v>112.7</v>
      </c>
      <c r="AH545" s="41">
        <v>112.7</v>
      </c>
      <c r="AI545" s="41">
        <v>112.7</v>
      </c>
      <c r="AJ545" s="41">
        <v>112.7</v>
      </c>
      <c r="AK545" s="41">
        <v>112.7</v>
      </c>
      <c r="AL545" s="41">
        <v>112.7</v>
      </c>
      <c r="AM545" s="41">
        <v>113.2</v>
      </c>
      <c r="AN545" s="41">
        <v>114.4</v>
      </c>
      <c r="AO545" s="41">
        <v>114.4</v>
      </c>
      <c r="AP545" s="41">
        <v>114.8</v>
      </c>
      <c r="AQ545" s="41">
        <v>116.1</v>
      </c>
      <c r="AR545" s="41">
        <v>116.1</v>
      </c>
      <c r="AS545" s="41">
        <v>116.1</v>
      </c>
      <c r="AT545" s="41">
        <v>118.5</v>
      </c>
      <c r="AU545" s="41">
        <v>118.5</v>
      </c>
      <c r="AV545" s="41">
        <v>118.5</v>
      </c>
      <c r="AW545" s="41">
        <v>118.5</v>
      </c>
      <c r="AX545" s="41">
        <v>118.5</v>
      </c>
      <c r="AY545" s="41">
        <v>122.3</v>
      </c>
      <c r="AZ545" s="41">
        <v>123.4</v>
      </c>
      <c r="BA545" s="41">
        <v>123.3</v>
      </c>
      <c r="BB545" s="41">
        <v>123.1</v>
      </c>
      <c r="BC545" s="41">
        <v>124.2</v>
      </c>
      <c r="BD545" s="41">
        <v>123.9</v>
      </c>
      <c r="BE545" s="41">
        <v>123.9</v>
      </c>
      <c r="BF545" s="41">
        <v>124.1</v>
      </c>
      <c r="BG545" s="41">
        <v>125.3</v>
      </c>
      <c r="BH545" s="41">
        <v>126.8</v>
      </c>
      <c r="BI545" s="41">
        <v>127.3</v>
      </c>
      <c r="BJ545" s="41">
        <v>128.30000000000001</v>
      </c>
      <c r="BK545" s="41">
        <v>128.6</v>
      </c>
      <c r="BL545" s="41">
        <v>129.9</v>
      </c>
      <c r="BM545" s="41">
        <v>129.9</v>
      </c>
      <c r="BN545" s="41">
        <v>130.1</v>
      </c>
      <c r="BO545" s="41">
        <v>130.4</v>
      </c>
      <c r="BP545" s="41">
        <v>130.19999999999999</v>
      </c>
      <c r="BQ545" s="41">
        <v>130.1</v>
      </c>
      <c r="BR545" s="41">
        <v>130.1</v>
      </c>
      <c r="BS545" s="41">
        <v>130.1</v>
      </c>
      <c r="BT545" s="41">
        <v>130.1</v>
      </c>
      <c r="BU545" s="41">
        <v>130.1</v>
      </c>
      <c r="BV545" s="41">
        <v>130.1</v>
      </c>
      <c r="BW545" s="41">
        <v>130.1</v>
      </c>
      <c r="BX545" s="41">
        <v>130.4</v>
      </c>
      <c r="BY545" s="41">
        <v>130.80000000000001</v>
      </c>
      <c r="BZ545" s="41">
        <v>130.80000000000001</v>
      </c>
      <c r="CA545" s="41">
        <v>130.80000000000001</v>
      </c>
      <c r="CB545" s="41">
        <v>132.6</v>
      </c>
      <c r="CC545" s="41">
        <v>138.19999999999999</v>
      </c>
      <c r="CD545" s="41">
        <v>139.9</v>
      </c>
      <c r="CE545" s="41">
        <v>144.80000000000001</v>
      </c>
      <c r="CF545" s="41">
        <v>150.9</v>
      </c>
      <c r="CG545" s="41">
        <v>150.9</v>
      </c>
      <c r="CH545" s="41">
        <v>150.9</v>
      </c>
      <c r="CI545" s="41">
        <v>151.19999999999999</v>
      </c>
      <c r="CJ545" s="41">
        <v>151.6</v>
      </c>
      <c r="CK545" s="41">
        <v>149.80000000000001</v>
      </c>
      <c r="CL545" s="41">
        <v>151.30000000000001</v>
      </c>
    </row>
    <row r="546" spans="1:90" x14ac:dyDescent="0.25">
      <c r="A546" s="38" t="s">
        <v>2688</v>
      </c>
      <c r="B546" s="38" t="s">
        <v>2689</v>
      </c>
      <c r="C546" s="39">
        <v>1.38646</v>
      </c>
      <c r="D546" s="41">
        <v>97.8</v>
      </c>
      <c r="E546" s="41">
        <v>100</v>
      </c>
      <c r="F546" s="41">
        <v>101.6</v>
      </c>
      <c r="G546" s="41">
        <v>102.2</v>
      </c>
      <c r="H546" s="41">
        <v>101.7</v>
      </c>
      <c r="I546" s="41">
        <v>100.1</v>
      </c>
      <c r="J546" s="41">
        <v>101.8</v>
      </c>
      <c r="K546" s="41">
        <v>101.2</v>
      </c>
      <c r="L546" s="41">
        <v>101.6</v>
      </c>
      <c r="M546" s="41">
        <v>101.5</v>
      </c>
      <c r="N546" s="41">
        <v>102</v>
      </c>
      <c r="O546" s="41">
        <v>101.6</v>
      </c>
      <c r="P546" s="41">
        <v>103.1</v>
      </c>
      <c r="Q546" s="41">
        <v>105</v>
      </c>
      <c r="R546" s="41">
        <v>106.3</v>
      </c>
      <c r="S546" s="41">
        <v>111.6</v>
      </c>
      <c r="T546" s="41">
        <v>113.7</v>
      </c>
      <c r="U546" s="41">
        <v>114.4</v>
      </c>
      <c r="V546" s="41">
        <v>115.9</v>
      </c>
      <c r="W546" s="41">
        <v>116.5</v>
      </c>
      <c r="X546" s="41">
        <v>116.7</v>
      </c>
      <c r="Y546" s="41">
        <v>117.5</v>
      </c>
      <c r="Z546" s="41">
        <v>119.6</v>
      </c>
      <c r="AA546" s="41">
        <v>120.7</v>
      </c>
      <c r="AB546" s="41">
        <v>124</v>
      </c>
      <c r="AC546" s="41">
        <v>125.9</v>
      </c>
      <c r="AD546" s="41">
        <v>130</v>
      </c>
      <c r="AE546" s="41">
        <v>135</v>
      </c>
      <c r="AF546" s="41">
        <v>135.69999999999999</v>
      </c>
      <c r="AG546" s="41">
        <v>137</v>
      </c>
      <c r="AH546" s="41">
        <v>137.69999999999999</v>
      </c>
      <c r="AI546" s="41">
        <v>138.19999999999999</v>
      </c>
      <c r="AJ546" s="41">
        <v>139.1</v>
      </c>
      <c r="AK546" s="41">
        <v>139.69999999999999</v>
      </c>
      <c r="AL546" s="41">
        <v>139.30000000000001</v>
      </c>
      <c r="AM546" s="41">
        <v>139.5</v>
      </c>
      <c r="AN546" s="41">
        <v>136.9</v>
      </c>
      <c r="AO546" s="41">
        <v>136.1</v>
      </c>
      <c r="AP546" s="41">
        <v>137.69999999999999</v>
      </c>
      <c r="AQ546" s="41">
        <v>135.69999999999999</v>
      </c>
      <c r="AR546" s="41">
        <v>135.80000000000001</v>
      </c>
      <c r="AS546" s="41">
        <v>134.69999999999999</v>
      </c>
      <c r="AT546" s="41">
        <v>136.80000000000001</v>
      </c>
      <c r="AU546" s="41">
        <v>137.69999999999999</v>
      </c>
      <c r="AV546" s="41">
        <v>136.5</v>
      </c>
      <c r="AW546" s="41">
        <v>135.6</v>
      </c>
      <c r="AX546" s="41">
        <v>138.30000000000001</v>
      </c>
      <c r="AY546" s="41">
        <v>138.6</v>
      </c>
      <c r="AZ546" s="41">
        <v>141.9</v>
      </c>
      <c r="BA546" s="41">
        <v>144.30000000000001</v>
      </c>
      <c r="BB546" s="41">
        <v>147.80000000000001</v>
      </c>
      <c r="BC546" s="41">
        <v>148.1</v>
      </c>
      <c r="BD546" s="41">
        <v>147.69999999999999</v>
      </c>
      <c r="BE546" s="41">
        <v>149.4</v>
      </c>
      <c r="BF546" s="41">
        <v>149.6</v>
      </c>
      <c r="BG546" s="41">
        <v>149.5</v>
      </c>
      <c r="BH546" s="41">
        <v>149.19999999999999</v>
      </c>
      <c r="BI546" s="41">
        <v>150.19999999999999</v>
      </c>
      <c r="BJ546" s="41">
        <v>148.5</v>
      </c>
      <c r="BK546" s="41">
        <v>146.5</v>
      </c>
      <c r="BL546" s="41">
        <v>147.80000000000001</v>
      </c>
      <c r="BM546" s="41">
        <v>150.5</v>
      </c>
      <c r="BN546" s="41">
        <v>151.19999999999999</v>
      </c>
      <c r="BO546" s="41">
        <v>151.6</v>
      </c>
      <c r="BP546" s="41">
        <v>152.19999999999999</v>
      </c>
      <c r="BQ546" s="41">
        <v>150.19999999999999</v>
      </c>
      <c r="BR546" s="41">
        <v>153.4</v>
      </c>
      <c r="BS546" s="41">
        <v>151.4</v>
      </c>
      <c r="BT546" s="41">
        <v>150.19999999999999</v>
      </c>
      <c r="BU546" s="41">
        <v>151.4</v>
      </c>
      <c r="BV546" s="41">
        <v>148.4</v>
      </c>
      <c r="BW546" s="41">
        <v>148.1</v>
      </c>
      <c r="BX546" s="41">
        <v>148.30000000000001</v>
      </c>
      <c r="BY546" s="41">
        <v>151.19999999999999</v>
      </c>
      <c r="BZ546" s="41">
        <v>153.69999999999999</v>
      </c>
      <c r="CA546" s="41">
        <v>154.30000000000001</v>
      </c>
      <c r="CB546" s="41">
        <v>155.30000000000001</v>
      </c>
      <c r="CC546" s="41">
        <v>153.6</v>
      </c>
      <c r="CD546" s="41">
        <v>153</v>
      </c>
      <c r="CE546" s="41">
        <v>151.9</v>
      </c>
      <c r="CF546" s="41">
        <v>152.5</v>
      </c>
      <c r="CG546" s="41">
        <v>157.5</v>
      </c>
      <c r="CH546" s="41">
        <v>160.6</v>
      </c>
      <c r="CI546" s="41">
        <v>161.30000000000001</v>
      </c>
      <c r="CJ546" s="41">
        <v>160.1</v>
      </c>
      <c r="CK546" s="41">
        <v>160.5</v>
      </c>
      <c r="CL546" s="41">
        <v>163.1</v>
      </c>
    </row>
    <row r="547" spans="1:90" x14ac:dyDescent="0.25">
      <c r="A547" s="38" t="s">
        <v>2690</v>
      </c>
      <c r="B547" s="38" t="s">
        <v>2691</v>
      </c>
      <c r="C547" s="39">
        <v>1.2634700000000001</v>
      </c>
      <c r="D547" s="41">
        <v>97.7</v>
      </c>
      <c r="E547" s="41">
        <v>100.1</v>
      </c>
      <c r="F547" s="41">
        <v>101.8</v>
      </c>
      <c r="G547" s="41">
        <v>102.3</v>
      </c>
      <c r="H547" s="41">
        <v>101.7</v>
      </c>
      <c r="I547" s="41">
        <v>100.2</v>
      </c>
      <c r="J547" s="41">
        <v>102</v>
      </c>
      <c r="K547" s="41">
        <v>101.3</v>
      </c>
      <c r="L547" s="41">
        <v>101.6</v>
      </c>
      <c r="M547" s="41">
        <v>101.3</v>
      </c>
      <c r="N547" s="41">
        <v>102</v>
      </c>
      <c r="O547" s="41">
        <v>101.5</v>
      </c>
      <c r="P547" s="41">
        <v>102.2</v>
      </c>
      <c r="Q547" s="41">
        <v>104.3</v>
      </c>
      <c r="R547" s="41">
        <v>105.6</v>
      </c>
      <c r="S547" s="41">
        <v>111.1</v>
      </c>
      <c r="T547" s="41">
        <v>113.4</v>
      </c>
      <c r="U547" s="41">
        <v>114.1</v>
      </c>
      <c r="V547" s="41">
        <v>115.3</v>
      </c>
      <c r="W547" s="41">
        <v>116.1</v>
      </c>
      <c r="X547" s="41">
        <v>116.4</v>
      </c>
      <c r="Y547" s="41">
        <v>117.2</v>
      </c>
      <c r="Z547" s="41">
        <v>119.5</v>
      </c>
      <c r="AA547" s="41">
        <v>120.6</v>
      </c>
      <c r="AB547" s="41">
        <v>123.7</v>
      </c>
      <c r="AC547" s="41">
        <v>125.8</v>
      </c>
      <c r="AD547" s="41">
        <v>130.30000000000001</v>
      </c>
      <c r="AE547" s="41">
        <v>135.30000000000001</v>
      </c>
      <c r="AF547" s="41">
        <v>136.1</v>
      </c>
      <c r="AG547" s="41">
        <v>137.4</v>
      </c>
      <c r="AH547" s="41">
        <v>138.19999999999999</v>
      </c>
      <c r="AI547" s="41">
        <v>138.6</v>
      </c>
      <c r="AJ547" s="41">
        <v>139.4</v>
      </c>
      <c r="AK547" s="41">
        <v>140.19999999999999</v>
      </c>
      <c r="AL547" s="41">
        <v>139.80000000000001</v>
      </c>
      <c r="AM547" s="41">
        <v>139.9</v>
      </c>
      <c r="AN547" s="41">
        <v>137.1</v>
      </c>
      <c r="AO547" s="41">
        <v>136.1</v>
      </c>
      <c r="AP547" s="41">
        <v>137.9</v>
      </c>
      <c r="AQ547" s="41">
        <v>135.5</v>
      </c>
      <c r="AR547" s="41">
        <v>135.69999999999999</v>
      </c>
      <c r="AS547" s="41">
        <v>134.4</v>
      </c>
      <c r="AT547" s="41">
        <v>136.80000000000001</v>
      </c>
      <c r="AU547" s="41">
        <v>137.6</v>
      </c>
      <c r="AV547" s="41">
        <v>136.30000000000001</v>
      </c>
      <c r="AW547" s="41">
        <v>134.80000000000001</v>
      </c>
      <c r="AX547" s="41">
        <v>137.80000000000001</v>
      </c>
      <c r="AY547" s="41">
        <v>138</v>
      </c>
      <c r="AZ547" s="41">
        <v>141.6</v>
      </c>
      <c r="BA547" s="41">
        <v>144.19999999999999</v>
      </c>
      <c r="BB547" s="41">
        <v>147.9</v>
      </c>
      <c r="BC547" s="41">
        <v>147.9</v>
      </c>
      <c r="BD547" s="41">
        <v>147.4</v>
      </c>
      <c r="BE547" s="41">
        <v>149.19999999999999</v>
      </c>
      <c r="BF547" s="41">
        <v>149.5</v>
      </c>
      <c r="BG547" s="41">
        <v>149.30000000000001</v>
      </c>
      <c r="BH547" s="41">
        <v>149.1</v>
      </c>
      <c r="BI547" s="41">
        <v>150.19999999999999</v>
      </c>
      <c r="BJ547" s="41">
        <v>148.4</v>
      </c>
      <c r="BK547" s="41">
        <v>146.19999999999999</v>
      </c>
      <c r="BL547" s="41">
        <v>147.6</v>
      </c>
      <c r="BM547" s="41">
        <v>150.6</v>
      </c>
      <c r="BN547" s="41">
        <v>151.30000000000001</v>
      </c>
      <c r="BO547" s="41">
        <v>151.80000000000001</v>
      </c>
      <c r="BP547" s="41">
        <v>152.5</v>
      </c>
      <c r="BQ547" s="41">
        <v>150.30000000000001</v>
      </c>
      <c r="BR547" s="41">
        <v>153.80000000000001</v>
      </c>
      <c r="BS547" s="41">
        <v>151.6</v>
      </c>
      <c r="BT547" s="41">
        <v>150.30000000000001</v>
      </c>
      <c r="BU547" s="41">
        <v>151.5</v>
      </c>
      <c r="BV547" s="41">
        <v>148.30000000000001</v>
      </c>
      <c r="BW547" s="41">
        <v>147.80000000000001</v>
      </c>
      <c r="BX547" s="41">
        <v>147.9</v>
      </c>
      <c r="BY547" s="41">
        <v>150.9</v>
      </c>
      <c r="BZ547" s="41">
        <v>153.69999999999999</v>
      </c>
      <c r="CA547" s="41">
        <v>154.4</v>
      </c>
      <c r="CB547" s="41">
        <v>155.30000000000001</v>
      </c>
      <c r="CC547" s="41">
        <v>153.6</v>
      </c>
      <c r="CD547" s="41">
        <v>153</v>
      </c>
      <c r="CE547" s="41">
        <v>151.69999999999999</v>
      </c>
      <c r="CF547" s="41">
        <v>152.19999999999999</v>
      </c>
      <c r="CG547" s="41">
        <v>157.9</v>
      </c>
      <c r="CH547" s="41">
        <v>160.80000000000001</v>
      </c>
      <c r="CI547" s="41">
        <v>161.69999999999999</v>
      </c>
      <c r="CJ547" s="41">
        <v>160.1</v>
      </c>
      <c r="CK547" s="41">
        <v>160.4</v>
      </c>
      <c r="CL547" s="41">
        <v>163.1</v>
      </c>
    </row>
    <row r="548" spans="1:90" x14ac:dyDescent="0.25">
      <c r="A548" s="38" t="s">
        <v>2692</v>
      </c>
      <c r="B548" s="38" t="s">
        <v>2693</v>
      </c>
      <c r="C548" s="39">
        <v>3.099E-2</v>
      </c>
      <c r="D548" s="41">
        <v>99.3</v>
      </c>
      <c r="E548" s="41">
        <v>100.8</v>
      </c>
      <c r="F548" s="41">
        <v>99.2</v>
      </c>
      <c r="G548" s="41">
        <v>99.5</v>
      </c>
      <c r="H548" s="41">
        <v>101.6</v>
      </c>
      <c r="I548" s="41">
        <v>95.8</v>
      </c>
      <c r="J548" s="41">
        <v>94.6</v>
      </c>
      <c r="K548" s="41">
        <v>99.4</v>
      </c>
      <c r="L548" s="41">
        <v>99.8</v>
      </c>
      <c r="M548" s="41">
        <v>107</v>
      </c>
      <c r="N548" s="41">
        <v>103.7</v>
      </c>
      <c r="O548" s="41">
        <v>108.3</v>
      </c>
      <c r="P548" s="41">
        <v>109.9</v>
      </c>
      <c r="Q548" s="41">
        <v>109.9</v>
      </c>
      <c r="R548" s="41">
        <v>111</v>
      </c>
      <c r="S548" s="41">
        <v>115.8</v>
      </c>
      <c r="T548" s="41">
        <v>114</v>
      </c>
      <c r="U548" s="41">
        <v>114.8</v>
      </c>
      <c r="V548" s="41">
        <v>122.6</v>
      </c>
      <c r="W548" s="41">
        <v>124.5</v>
      </c>
      <c r="X548" s="41">
        <v>115.8</v>
      </c>
      <c r="Y548" s="41">
        <v>116.8</v>
      </c>
      <c r="Z548" s="41">
        <v>117.7</v>
      </c>
      <c r="AA548" s="41">
        <v>117.7</v>
      </c>
      <c r="AB548" s="41">
        <v>117.8</v>
      </c>
      <c r="AC548" s="41">
        <v>117.8</v>
      </c>
      <c r="AD548" s="41">
        <v>118.2</v>
      </c>
      <c r="AE548" s="41">
        <v>118.3</v>
      </c>
      <c r="AF548" s="41">
        <v>117.9</v>
      </c>
      <c r="AG548" s="41">
        <v>118.2</v>
      </c>
      <c r="AH548" s="41">
        <v>118.2</v>
      </c>
      <c r="AI548" s="41">
        <v>119.9</v>
      </c>
      <c r="AJ548" s="41">
        <v>129.4</v>
      </c>
      <c r="AK548" s="41">
        <v>123.7</v>
      </c>
      <c r="AL548" s="41">
        <v>124.2</v>
      </c>
      <c r="AM548" s="41">
        <v>131.9</v>
      </c>
      <c r="AN548" s="41">
        <v>140.9</v>
      </c>
      <c r="AO548" s="41">
        <v>141.69999999999999</v>
      </c>
      <c r="AP548" s="41">
        <v>141.80000000000001</v>
      </c>
      <c r="AQ548" s="41">
        <v>142.1</v>
      </c>
      <c r="AR548" s="41">
        <v>144</v>
      </c>
      <c r="AS548" s="41">
        <v>145.5</v>
      </c>
      <c r="AT548" s="41">
        <v>147.9</v>
      </c>
      <c r="AU548" s="41">
        <v>150.9</v>
      </c>
      <c r="AV548" s="41">
        <v>151.5</v>
      </c>
      <c r="AW548" s="41">
        <v>153.19999999999999</v>
      </c>
      <c r="AX548" s="41">
        <v>153.19999999999999</v>
      </c>
      <c r="AY548" s="41">
        <v>152.4</v>
      </c>
      <c r="AZ548" s="41">
        <v>153.30000000000001</v>
      </c>
      <c r="BA548" s="41">
        <v>153.1</v>
      </c>
      <c r="BB548" s="41">
        <v>152.30000000000001</v>
      </c>
      <c r="BC548" s="41">
        <v>152.19999999999999</v>
      </c>
      <c r="BD548" s="41">
        <v>152.30000000000001</v>
      </c>
      <c r="BE548" s="41">
        <v>151.9</v>
      </c>
      <c r="BF548" s="41">
        <v>153.19999999999999</v>
      </c>
      <c r="BG548" s="41">
        <v>153</v>
      </c>
      <c r="BH548" s="41">
        <v>153.19999999999999</v>
      </c>
      <c r="BI548" s="41">
        <v>153.1</v>
      </c>
      <c r="BJ548" s="41">
        <v>154</v>
      </c>
      <c r="BK548" s="41">
        <v>154.6</v>
      </c>
      <c r="BL548" s="41">
        <v>154.9</v>
      </c>
      <c r="BM548" s="41">
        <v>155.4</v>
      </c>
      <c r="BN548" s="41">
        <v>155.4</v>
      </c>
      <c r="BO548" s="41">
        <v>153.30000000000001</v>
      </c>
      <c r="BP548" s="41">
        <v>153.30000000000001</v>
      </c>
      <c r="BQ548" s="41">
        <v>153.80000000000001</v>
      </c>
      <c r="BR548" s="41">
        <v>154.30000000000001</v>
      </c>
      <c r="BS548" s="41">
        <v>154.30000000000001</v>
      </c>
      <c r="BT548" s="41">
        <v>154.30000000000001</v>
      </c>
      <c r="BU548" s="41">
        <v>154.30000000000001</v>
      </c>
      <c r="BV548" s="41">
        <v>154.30000000000001</v>
      </c>
      <c r="BW548" s="41">
        <v>154.30000000000001</v>
      </c>
      <c r="BX548" s="41">
        <v>159</v>
      </c>
      <c r="BY548" s="41">
        <v>160.30000000000001</v>
      </c>
      <c r="BZ548" s="41">
        <v>158.4</v>
      </c>
      <c r="CA548" s="41">
        <v>158.4</v>
      </c>
      <c r="CB548" s="41">
        <v>153.4</v>
      </c>
      <c r="CC548" s="41">
        <v>152.80000000000001</v>
      </c>
      <c r="CD548" s="41">
        <v>154</v>
      </c>
      <c r="CE548" s="41">
        <v>156</v>
      </c>
      <c r="CF548" s="41">
        <v>158</v>
      </c>
      <c r="CG548" s="41">
        <v>158</v>
      </c>
      <c r="CH548" s="41">
        <v>158.80000000000001</v>
      </c>
      <c r="CI548" s="41">
        <v>158.80000000000001</v>
      </c>
      <c r="CJ548" s="41">
        <v>162.80000000000001</v>
      </c>
      <c r="CK548" s="41">
        <v>162.80000000000001</v>
      </c>
      <c r="CL548" s="41">
        <v>163.1</v>
      </c>
    </row>
    <row r="549" spans="1:90" x14ac:dyDescent="0.25">
      <c r="A549" s="38" t="s">
        <v>2694</v>
      </c>
      <c r="B549" s="38" t="s">
        <v>2695</v>
      </c>
      <c r="C549" s="39">
        <v>7.7829999999999996E-2</v>
      </c>
      <c r="D549" s="41">
        <v>99.8</v>
      </c>
      <c r="E549" s="41">
        <v>99.5</v>
      </c>
      <c r="F549" s="41">
        <v>100.1</v>
      </c>
      <c r="G549" s="41">
        <v>103.2</v>
      </c>
      <c r="H549" s="41">
        <v>102.5</v>
      </c>
      <c r="I549" s="41">
        <v>102.5</v>
      </c>
      <c r="J549" s="41">
        <v>102.3</v>
      </c>
      <c r="K549" s="41">
        <v>101.8</v>
      </c>
      <c r="L549" s="41">
        <v>102.4</v>
      </c>
      <c r="M549" s="41">
        <v>103.5</v>
      </c>
      <c r="N549" s="41">
        <v>103.8</v>
      </c>
      <c r="O549" s="41">
        <v>101.4</v>
      </c>
      <c r="P549" s="41">
        <v>114.7</v>
      </c>
      <c r="Q549" s="41">
        <v>114.7</v>
      </c>
      <c r="R549" s="41">
        <v>116.1</v>
      </c>
      <c r="S549" s="41">
        <v>121.5</v>
      </c>
      <c r="T549" s="41">
        <v>120.9</v>
      </c>
      <c r="U549" s="41">
        <v>122.1</v>
      </c>
      <c r="V549" s="41">
        <v>125.2</v>
      </c>
      <c r="W549" s="41">
        <v>122.9</v>
      </c>
      <c r="X549" s="41">
        <v>123.8</v>
      </c>
      <c r="Y549" s="41">
        <v>125</v>
      </c>
      <c r="Z549" s="41">
        <v>124.7</v>
      </c>
      <c r="AA549" s="41">
        <v>126.5</v>
      </c>
      <c r="AB549" s="41">
        <v>133.30000000000001</v>
      </c>
      <c r="AC549" s="41">
        <v>133.4</v>
      </c>
      <c r="AD549" s="41">
        <v>133.5</v>
      </c>
      <c r="AE549" s="41">
        <v>140.69999999999999</v>
      </c>
      <c r="AF549" s="41">
        <v>140.6</v>
      </c>
      <c r="AG549" s="41">
        <v>140.69999999999999</v>
      </c>
      <c r="AH549" s="41">
        <v>141.4</v>
      </c>
      <c r="AI549" s="41">
        <v>142.80000000000001</v>
      </c>
      <c r="AJ549" s="41">
        <v>140.1</v>
      </c>
      <c r="AK549" s="41">
        <v>140.9</v>
      </c>
      <c r="AL549" s="41">
        <v>139.69999999999999</v>
      </c>
      <c r="AM549" s="41">
        <v>138.6</v>
      </c>
      <c r="AN549" s="41">
        <v>135.80000000000001</v>
      </c>
      <c r="AO549" s="41">
        <v>135.19999999999999</v>
      </c>
      <c r="AP549" s="41">
        <v>135.6</v>
      </c>
      <c r="AQ549" s="41">
        <v>138.1</v>
      </c>
      <c r="AR549" s="41">
        <v>136.5</v>
      </c>
      <c r="AS549" s="41">
        <v>136</v>
      </c>
      <c r="AT549" s="41">
        <v>134.80000000000001</v>
      </c>
      <c r="AU549" s="41">
        <v>135.4</v>
      </c>
      <c r="AV549" s="41">
        <v>135.4</v>
      </c>
      <c r="AW549" s="41">
        <v>140.80000000000001</v>
      </c>
      <c r="AX549" s="41">
        <v>141.69999999999999</v>
      </c>
      <c r="AY549" s="41">
        <v>144.4</v>
      </c>
      <c r="AZ549" s="41">
        <v>144.6</v>
      </c>
      <c r="BA549" s="41">
        <v>144.4</v>
      </c>
      <c r="BB549" s="41">
        <v>147.6</v>
      </c>
      <c r="BC549" s="41">
        <v>153.6</v>
      </c>
      <c r="BD549" s="41">
        <v>153.80000000000001</v>
      </c>
      <c r="BE549" s="41">
        <v>154.19999999999999</v>
      </c>
      <c r="BF549" s="41">
        <v>154</v>
      </c>
      <c r="BG549" s="41">
        <v>154.30000000000001</v>
      </c>
      <c r="BH549" s="41">
        <v>153.1</v>
      </c>
      <c r="BI549" s="41">
        <v>151.6</v>
      </c>
      <c r="BJ549" s="41">
        <v>150.6</v>
      </c>
      <c r="BK549" s="41">
        <v>150.4</v>
      </c>
      <c r="BL549" s="41">
        <v>150.9</v>
      </c>
      <c r="BM549" s="41">
        <v>150.19999999999999</v>
      </c>
      <c r="BN549" s="41">
        <v>150.1</v>
      </c>
      <c r="BO549" s="41">
        <v>150.1</v>
      </c>
      <c r="BP549" s="41">
        <v>150.1</v>
      </c>
      <c r="BQ549" s="41">
        <v>150.1</v>
      </c>
      <c r="BR549" s="41">
        <v>150.1</v>
      </c>
      <c r="BS549" s="41">
        <v>150.1</v>
      </c>
      <c r="BT549" s="41">
        <v>150.1</v>
      </c>
      <c r="BU549" s="41">
        <v>150.1</v>
      </c>
      <c r="BV549" s="41">
        <v>150.1</v>
      </c>
      <c r="BW549" s="41">
        <v>151.19999999999999</v>
      </c>
      <c r="BX549" s="41">
        <v>152.5</v>
      </c>
      <c r="BY549" s="41">
        <v>153.9</v>
      </c>
      <c r="BZ549" s="41">
        <v>153.9</v>
      </c>
      <c r="CA549" s="41">
        <v>153.9</v>
      </c>
      <c r="CB549" s="41">
        <v>156.69999999999999</v>
      </c>
      <c r="CC549" s="41">
        <v>155.1</v>
      </c>
      <c r="CD549" s="41">
        <v>155.30000000000001</v>
      </c>
      <c r="CE549" s="41">
        <v>154.9</v>
      </c>
      <c r="CF549" s="41">
        <v>156.1</v>
      </c>
      <c r="CG549" s="41">
        <v>153.19999999999999</v>
      </c>
      <c r="CH549" s="41">
        <v>159.9</v>
      </c>
      <c r="CI549" s="41">
        <v>158.30000000000001</v>
      </c>
      <c r="CJ549" s="41">
        <v>160.30000000000001</v>
      </c>
      <c r="CK549" s="41">
        <v>162.30000000000001</v>
      </c>
      <c r="CL549" s="41">
        <v>163.80000000000001</v>
      </c>
    </row>
    <row r="550" spans="1:90" x14ac:dyDescent="0.25">
      <c r="A550" s="38" t="s">
        <v>2696</v>
      </c>
      <c r="B550" s="38" t="s">
        <v>2697</v>
      </c>
      <c r="C550" s="39">
        <v>1.417E-2</v>
      </c>
      <c r="D550" s="41">
        <v>96.1</v>
      </c>
      <c r="E550" s="41">
        <v>96.1</v>
      </c>
      <c r="F550" s="41">
        <v>96.1</v>
      </c>
      <c r="G550" s="41">
        <v>94.1</v>
      </c>
      <c r="H550" s="41">
        <v>94.7</v>
      </c>
      <c r="I550" s="41">
        <v>94.5</v>
      </c>
      <c r="J550" s="41">
        <v>96.2</v>
      </c>
      <c r="K550" s="41">
        <v>95.1</v>
      </c>
      <c r="L550" s="41">
        <v>95.1</v>
      </c>
      <c r="M550" s="41">
        <v>95.6</v>
      </c>
      <c r="N550" s="41">
        <v>95.3</v>
      </c>
      <c r="O550" s="41">
        <v>96</v>
      </c>
      <c r="P550" s="41">
        <v>109.1</v>
      </c>
      <c r="Q550" s="41">
        <v>101.6</v>
      </c>
      <c r="R550" s="41">
        <v>101.7</v>
      </c>
      <c r="S550" s="41">
        <v>101</v>
      </c>
      <c r="T550" s="41">
        <v>101.8</v>
      </c>
      <c r="U550" s="41">
        <v>102.2</v>
      </c>
      <c r="V550" s="41">
        <v>102.2</v>
      </c>
      <c r="W550" s="41">
        <v>102.2</v>
      </c>
      <c r="X550" s="41">
        <v>103.2</v>
      </c>
      <c r="Y550" s="41">
        <v>103.2</v>
      </c>
      <c r="Z550" s="41">
        <v>104.3</v>
      </c>
      <c r="AA550" s="41">
        <v>104.3</v>
      </c>
      <c r="AB550" s="41">
        <v>114.4</v>
      </c>
      <c r="AC550" s="41">
        <v>114.4</v>
      </c>
      <c r="AD550" s="41">
        <v>114.2</v>
      </c>
      <c r="AE550" s="41">
        <v>116.4</v>
      </c>
      <c r="AF550" s="41">
        <v>117.8</v>
      </c>
      <c r="AG550" s="41">
        <v>117.8</v>
      </c>
      <c r="AH550" s="41">
        <v>118.8</v>
      </c>
      <c r="AI550" s="41">
        <v>119.2</v>
      </c>
      <c r="AJ550" s="41">
        <v>119.2</v>
      </c>
      <c r="AK550" s="41">
        <v>119.2</v>
      </c>
      <c r="AL550" s="41">
        <v>119.2</v>
      </c>
      <c r="AM550" s="41">
        <v>123.6</v>
      </c>
      <c r="AN550" s="41">
        <v>123.2</v>
      </c>
      <c r="AO550" s="41">
        <v>124.2</v>
      </c>
      <c r="AP550" s="41">
        <v>126.2</v>
      </c>
      <c r="AQ550" s="41">
        <v>126.2</v>
      </c>
      <c r="AR550" s="41">
        <v>127</v>
      </c>
      <c r="AS550" s="41">
        <v>128.69999999999999</v>
      </c>
      <c r="AT550" s="41">
        <v>129.6</v>
      </c>
      <c r="AU550" s="41">
        <v>133.69999999999999</v>
      </c>
      <c r="AV550" s="41">
        <v>133.9</v>
      </c>
      <c r="AW550" s="41">
        <v>132.9</v>
      </c>
      <c r="AX550" s="41">
        <v>130.6</v>
      </c>
      <c r="AY550" s="41">
        <v>128.5</v>
      </c>
      <c r="AZ550" s="41">
        <v>128.30000000000001</v>
      </c>
      <c r="BA550" s="41">
        <v>127.5</v>
      </c>
      <c r="BB550" s="41">
        <v>127.5</v>
      </c>
      <c r="BC550" s="41">
        <v>128.6</v>
      </c>
      <c r="BD550" s="41">
        <v>129.4</v>
      </c>
      <c r="BE550" s="41">
        <v>131</v>
      </c>
      <c r="BF550" s="41">
        <v>130.1</v>
      </c>
      <c r="BG550" s="41">
        <v>134.5</v>
      </c>
      <c r="BH550" s="41">
        <v>131.80000000000001</v>
      </c>
      <c r="BI550" s="41">
        <v>133.6</v>
      </c>
      <c r="BJ550" s="41">
        <v>135.4</v>
      </c>
      <c r="BK550" s="41">
        <v>135.4</v>
      </c>
      <c r="BL550" s="41">
        <v>136.1</v>
      </c>
      <c r="BM550" s="41">
        <v>137.1</v>
      </c>
      <c r="BN550" s="41">
        <v>137.1</v>
      </c>
      <c r="BO550" s="41">
        <v>137.1</v>
      </c>
      <c r="BP550" s="41">
        <v>136.80000000000001</v>
      </c>
      <c r="BQ550" s="41">
        <v>136.80000000000001</v>
      </c>
      <c r="BR550" s="41">
        <v>136.80000000000001</v>
      </c>
      <c r="BS550" s="41">
        <v>136.80000000000001</v>
      </c>
      <c r="BT550" s="41">
        <v>136.80000000000001</v>
      </c>
      <c r="BU550" s="41">
        <v>136.80000000000001</v>
      </c>
      <c r="BV550" s="41">
        <v>136.80000000000001</v>
      </c>
      <c r="BW550" s="41">
        <v>140.6</v>
      </c>
      <c r="BX550" s="41">
        <v>144</v>
      </c>
      <c r="BY550" s="41">
        <v>144</v>
      </c>
      <c r="BZ550" s="41">
        <v>145.6</v>
      </c>
      <c r="CA550" s="41">
        <v>145.6</v>
      </c>
      <c r="CB550" s="41">
        <v>145.6</v>
      </c>
      <c r="CC550" s="41">
        <v>143</v>
      </c>
      <c r="CD550" s="41">
        <v>143</v>
      </c>
      <c r="CE550" s="41">
        <v>144.80000000000001</v>
      </c>
      <c r="CF550" s="41">
        <v>146.69999999999999</v>
      </c>
      <c r="CG550" s="41">
        <v>147.30000000000001</v>
      </c>
      <c r="CH550" s="41">
        <v>148</v>
      </c>
      <c r="CI550" s="41">
        <v>147.6</v>
      </c>
      <c r="CJ550" s="41">
        <v>157.4</v>
      </c>
      <c r="CK550" s="41">
        <v>158</v>
      </c>
      <c r="CL550" s="41">
        <v>158.69999999999999</v>
      </c>
    </row>
    <row r="551" spans="1:90" x14ac:dyDescent="0.25">
      <c r="A551" s="38" t="s">
        <v>2698</v>
      </c>
      <c r="B551" s="38" t="s">
        <v>2699</v>
      </c>
      <c r="C551" s="39">
        <v>0.25583</v>
      </c>
      <c r="D551" s="41">
        <v>101.3</v>
      </c>
      <c r="E551" s="41">
        <v>100.6</v>
      </c>
      <c r="F551" s="41">
        <v>101.6</v>
      </c>
      <c r="G551" s="41">
        <v>103.3</v>
      </c>
      <c r="H551" s="41">
        <v>104.9</v>
      </c>
      <c r="I551" s="41">
        <v>105.3</v>
      </c>
      <c r="J551" s="41">
        <v>104.4</v>
      </c>
      <c r="K551" s="41">
        <v>104.1</v>
      </c>
      <c r="L551" s="41">
        <v>103.1</v>
      </c>
      <c r="M551" s="41">
        <v>103.8</v>
      </c>
      <c r="N551" s="41">
        <v>104.9</v>
      </c>
      <c r="O551" s="41">
        <v>104.2</v>
      </c>
      <c r="P551" s="41">
        <v>103.9</v>
      </c>
      <c r="Q551" s="41">
        <v>104.1</v>
      </c>
      <c r="R551" s="41">
        <v>105.1</v>
      </c>
      <c r="S551" s="41">
        <v>110.6</v>
      </c>
      <c r="T551" s="41">
        <v>110.7</v>
      </c>
      <c r="U551" s="41">
        <v>111.1</v>
      </c>
      <c r="V551" s="41">
        <v>110.8</v>
      </c>
      <c r="W551" s="41">
        <v>110.7</v>
      </c>
      <c r="X551" s="41">
        <v>111.1</v>
      </c>
      <c r="Y551" s="41">
        <v>111</v>
      </c>
      <c r="Z551" s="41">
        <v>110.8</v>
      </c>
      <c r="AA551" s="41">
        <v>112.2</v>
      </c>
      <c r="AB551" s="41">
        <v>112.6</v>
      </c>
      <c r="AC551" s="41">
        <v>111.4</v>
      </c>
      <c r="AD551" s="41">
        <v>114.6</v>
      </c>
      <c r="AE551" s="41">
        <v>115.8</v>
      </c>
      <c r="AF551" s="41">
        <v>115.7</v>
      </c>
      <c r="AG551" s="41">
        <v>116.2</v>
      </c>
      <c r="AH551" s="41">
        <v>115.8</v>
      </c>
      <c r="AI551" s="41">
        <v>115.3</v>
      </c>
      <c r="AJ551" s="41">
        <v>115.3</v>
      </c>
      <c r="AK551" s="41">
        <v>116.9</v>
      </c>
      <c r="AL551" s="41">
        <v>116.9</v>
      </c>
      <c r="AM551" s="41">
        <v>117.1</v>
      </c>
      <c r="AN551" s="41">
        <v>117.7</v>
      </c>
      <c r="AO551" s="41">
        <v>116.9</v>
      </c>
      <c r="AP551" s="41">
        <v>119.1</v>
      </c>
      <c r="AQ551" s="41">
        <v>120.7</v>
      </c>
      <c r="AR551" s="41">
        <v>121.1</v>
      </c>
      <c r="AS551" s="41">
        <v>121.1</v>
      </c>
      <c r="AT551" s="41">
        <v>121.1</v>
      </c>
      <c r="AU551" s="41">
        <v>121.1</v>
      </c>
      <c r="AV551" s="41">
        <v>123.2</v>
      </c>
      <c r="AW551" s="41">
        <v>123.8</v>
      </c>
      <c r="AX551" s="41">
        <v>124.2</v>
      </c>
      <c r="AY551" s="41">
        <v>124.4</v>
      </c>
      <c r="AZ551" s="41">
        <v>125.8</v>
      </c>
      <c r="BA551" s="41">
        <v>126.9</v>
      </c>
      <c r="BB551" s="41">
        <v>128.6</v>
      </c>
      <c r="BC551" s="41">
        <v>128.69999999999999</v>
      </c>
      <c r="BD551" s="41">
        <v>130.6</v>
      </c>
      <c r="BE551" s="41">
        <v>129.19999999999999</v>
      </c>
      <c r="BF551" s="41">
        <v>129.69999999999999</v>
      </c>
      <c r="BG551" s="41">
        <v>131.19999999999999</v>
      </c>
      <c r="BH551" s="41">
        <v>131.80000000000001</v>
      </c>
      <c r="BI551" s="41">
        <v>131</v>
      </c>
      <c r="BJ551" s="41">
        <v>129.4</v>
      </c>
      <c r="BK551" s="41">
        <v>129.19999999999999</v>
      </c>
      <c r="BL551" s="41">
        <v>129</v>
      </c>
      <c r="BM551" s="41">
        <v>129.30000000000001</v>
      </c>
      <c r="BN551" s="41">
        <v>129.5</v>
      </c>
      <c r="BO551" s="41">
        <v>132.69999999999999</v>
      </c>
      <c r="BP551" s="41">
        <v>133.9</v>
      </c>
      <c r="BQ551" s="41">
        <v>135.5</v>
      </c>
      <c r="BR551" s="41">
        <v>135.5</v>
      </c>
      <c r="BS551" s="41">
        <v>136</v>
      </c>
      <c r="BT551" s="41">
        <v>135.80000000000001</v>
      </c>
      <c r="BU551" s="41">
        <v>145.4</v>
      </c>
      <c r="BV551" s="41">
        <v>148.80000000000001</v>
      </c>
      <c r="BW551" s="41">
        <v>146.6</v>
      </c>
      <c r="BX551" s="41">
        <v>146.4</v>
      </c>
      <c r="BY551" s="41">
        <v>146.80000000000001</v>
      </c>
      <c r="BZ551" s="41">
        <v>148.30000000000001</v>
      </c>
      <c r="CA551" s="41">
        <v>150.19999999999999</v>
      </c>
      <c r="CB551" s="41">
        <v>148.9</v>
      </c>
      <c r="CC551" s="41">
        <v>149.1</v>
      </c>
      <c r="CD551" s="41">
        <v>149.5</v>
      </c>
      <c r="CE551" s="41">
        <v>149.19999999999999</v>
      </c>
      <c r="CF551" s="41">
        <v>149.5</v>
      </c>
      <c r="CG551" s="41">
        <v>150.6</v>
      </c>
      <c r="CH551" s="41">
        <v>150.80000000000001</v>
      </c>
      <c r="CI551" s="41">
        <v>150.9</v>
      </c>
      <c r="CJ551" s="41">
        <v>152.4</v>
      </c>
      <c r="CK551" s="41">
        <v>153</v>
      </c>
      <c r="CL551" s="41">
        <v>155.30000000000001</v>
      </c>
    </row>
    <row r="552" spans="1:90" x14ac:dyDescent="0.25">
      <c r="A552" s="38" t="s">
        <v>2700</v>
      </c>
      <c r="B552" s="38" t="s">
        <v>2701</v>
      </c>
      <c r="C552" s="39">
        <v>6.0299999999999999E-2</v>
      </c>
      <c r="D552" s="41">
        <v>100.3</v>
      </c>
      <c r="E552" s="41">
        <v>100.3</v>
      </c>
      <c r="F552" s="41">
        <v>100.3</v>
      </c>
      <c r="G552" s="41">
        <v>105.7</v>
      </c>
      <c r="H552" s="41">
        <v>107.9</v>
      </c>
      <c r="I552" s="41">
        <v>107.9</v>
      </c>
      <c r="J552" s="41">
        <v>107.9</v>
      </c>
      <c r="K552" s="41">
        <v>107.9</v>
      </c>
      <c r="L552" s="41">
        <v>107.9</v>
      </c>
      <c r="M552" s="41">
        <v>107.9</v>
      </c>
      <c r="N552" s="41">
        <v>109</v>
      </c>
      <c r="O552" s="41">
        <v>109</v>
      </c>
      <c r="P552" s="41">
        <v>109</v>
      </c>
      <c r="Q552" s="41">
        <v>109</v>
      </c>
      <c r="R552" s="41">
        <v>109</v>
      </c>
      <c r="S552" s="41">
        <v>119.1</v>
      </c>
      <c r="T552" s="41">
        <v>121.8</v>
      </c>
      <c r="U552" s="41">
        <v>121.8</v>
      </c>
      <c r="V552" s="41">
        <v>123.9</v>
      </c>
      <c r="W552" s="41">
        <v>123.9</v>
      </c>
      <c r="X552" s="41">
        <v>123.9</v>
      </c>
      <c r="Y552" s="41">
        <v>123.9</v>
      </c>
      <c r="Z552" s="41">
        <v>123.9</v>
      </c>
      <c r="AA552" s="41">
        <v>123.9</v>
      </c>
      <c r="AB552" s="41">
        <v>123.9</v>
      </c>
      <c r="AC552" s="41">
        <v>123.9</v>
      </c>
      <c r="AD552" s="41">
        <v>128.4</v>
      </c>
      <c r="AE552" s="41">
        <v>127.7</v>
      </c>
      <c r="AF552" s="41">
        <v>132.6</v>
      </c>
      <c r="AG552" s="41">
        <v>134</v>
      </c>
      <c r="AH552" s="41">
        <v>134</v>
      </c>
      <c r="AI552" s="41">
        <v>134</v>
      </c>
      <c r="AJ552" s="41">
        <v>134</v>
      </c>
      <c r="AK552" s="41">
        <v>136.30000000000001</v>
      </c>
      <c r="AL552" s="41">
        <v>136.30000000000001</v>
      </c>
      <c r="AM552" s="41">
        <v>136.30000000000001</v>
      </c>
      <c r="AN552" s="41">
        <v>136.30000000000001</v>
      </c>
      <c r="AO552" s="41">
        <v>131.6</v>
      </c>
      <c r="AP552" s="41">
        <v>138.30000000000001</v>
      </c>
      <c r="AQ552" s="41">
        <v>142.1</v>
      </c>
      <c r="AR552" s="41">
        <v>142.1</v>
      </c>
      <c r="AS552" s="41">
        <v>142.1</v>
      </c>
      <c r="AT552" s="41">
        <v>142.19999999999999</v>
      </c>
      <c r="AU552" s="41">
        <v>142.6</v>
      </c>
      <c r="AV552" s="41">
        <v>153.1</v>
      </c>
      <c r="AW552" s="41">
        <v>153.1</v>
      </c>
      <c r="AX552" s="41">
        <v>153.1</v>
      </c>
      <c r="AY552" s="41">
        <v>153.1</v>
      </c>
      <c r="AZ552" s="41">
        <v>158.69999999999999</v>
      </c>
      <c r="BA552" s="41">
        <v>160.80000000000001</v>
      </c>
      <c r="BB552" s="41">
        <v>166.2</v>
      </c>
      <c r="BC552" s="41">
        <v>158.1</v>
      </c>
      <c r="BD552" s="41">
        <v>163.4</v>
      </c>
      <c r="BE552" s="41">
        <v>160.80000000000001</v>
      </c>
      <c r="BF552" s="41">
        <v>159.69999999999999</v>
      </c>
      <c r="BG552" s="41">
        <v>163</v>
      </c>
      <c r="BH552" s="41">
        <v>162.1</v>
      </c>
      <c r="BI552" s="41">
        <v>162.80000000000001</v>
      </c>
      <c r="BJ552" s="41">
        <v>158.6</v>
      </c>
      <c r="BK552" s="41">
        <v>157.9</v>
      </c>
      <c r="BL552" s="41">
        <v>160.30000000000001</v>
      </c>
      <c r="BM552" s="41">
        <v>160.5</v>
      </c>
      <c r="BN552" s="41">
        <v>154.9</v>
      </c>
      <c r="BO552" s="41">
        <v>155.6</v>
      </c>
      <c r="BP552" s="41">
        <v>155.6</v>
      </c>
      <c r="BQ552" s="41">
        <v>155.6</v>
      </c>
      <c r="BR552" s="41">
        <v>155.6</v>
      </c>
      <c r="BS552" s="41">
        <v>155.6</v>
      </c>
      <c r="BT552" s="41">
        <v>155.6</v>
      </c>
      <c r="BU552" s="41">
        <v>155.6</v>
      </c>
      <c r="BV552" s="41">
        <v>155.6</v>
      </c>
      <c r="BW552" s="41">
        <v>154.80000000000001</v>
      </c>
      <c r="BX552" s="41">
        <v>147.30000000000001</v>
      </c>
      <c r="BY552" s="41">
        <v>148</v>
      </c>
      <c r="BZ552" s="41">
        <v>145</v>
      </c>
      <c r="CA552" s="41">
        <v>145.19999999999999</v>
      </c>
      <c r="CB552" s="41">
        <v>141.9</v>
      </c>
      <c r="CC552" s="41">
        <v>141.80000000000001</v>
      </c>
      <c r="CD552" s="41">
        <v>142.4</v>
      </c>
      <c r="CE552" s="41">
        <v>142.69999999999999</v>
      </c>
      <c r="CF552" s="41">
        <v>143.19999999999999</v>
      </c>
      <c r="CG552" s="41">
        <v>146.5</v>
      </c>
      <c r="CH552" s="41">
        <v>145.5</v>
      </c>
      <c r="CI552" s="41">
        <v>144.69999999999999</v>
      </c>
      <c r="CJ552" s="41">
        <v>146.5</v>
      </c>
      <c r="CK552" s="41">
        <v>144.6</v>
      </c>
      <c r="CL552" s="41">
        <v>147.80000000000001</v>
      </c>
    </row>
    <row r="553" spans="1:90" x14ac:dyDescent="0.25">
      <c r="A553" s="38" t="s">
        <v>2702</v>
      </c>
      <c r="B553" s="38" t="s">
        <v>2703</v>
      </c>
      <c r="C553" s="39">
        <v>7.1500000000000001E-3</v>
      </c>
      <c r="D553" s="41">
        <v>101.2</v>
      </c>
      <c r="E553" s="41">
        <v>101.2</v>
      </c>
      <c r="F553" s="41">
        <v>101.2</v>
      </c>
      <c r="G553" s="41">
        <v>107.1</v>
      </c>
      <c r="H553" s="41">
        <v>107.1</v>
      </c>
      <c r="I553" s="41">
        <v>107.1</v>
      </c>
      <c r="J553" s="41">
        <v>107.1</v>
      </c>
      <c r="K553" s="41">
        <v>107.1</v>
      </c>
      <c r="L553" s="41">
        <v>107.1</v>
      </c>
      <c r="M553" s="41">
        <v>107.1</v>
      </c>
      <c r="N553" s="41">
        <v>107.1</v>
      </c>
      <c r="O553" s="41">
        <v>107.1</v>
      </c>
      <c r="P553" s="41">
        <v>105.4</v>
      </c>
      <c r="Q553" s="41">
        <v>105.4</v>
      </c>
      <c r="R553" s="41">
        <v>106.8</v>
      </c>
      <c r="S553" s="41">
        <v>111.7</v>
      </c>
      <c r="T553" s="41">
        <v>111.7</v>
      </c>
      <c r="U553" s="41">
        <v>111.7</v>
      </c>
      <c r="V553" s="41">
        <v>113.8</v>
      </c>
      <c r="W553" s="41">
        <v>114.3</v>
      </c>
      <c r="X553" s="41">
        <v>114.3</v>
      </c>
      <c r="Y553" s="41">
        <v>114.3</v>
      </c>
      <c r="Z553" s="41">
        <v>114.3</v>
      </c>
      <c r="AA553" s="41">
        <v>115.5</v>
      </c>
      <c r="AB553" s="41">
        <v>116.3</v>
      </c>
      <c r="AC553" s="41">
        <v>116.3</v>
      </c>
      <c r="AD553" s="41">
        <v>116.3</v>
      </c>
      <c r="AE553" s="41">
        <v>117.9</v>
      </c>
      <c r="AF553" s="41">
        <v>117.9</v>
      </c>
      <c r="AG553" s="41">
        <v>119.9</v>
      </c>
      <c r="AH553" s="41">
        <v>119.9</v>
      </c>
      <c r="AI553" s="41">
        <v>119.9</v>
      </c>
      <c r="AJ553" s="41">
        <v>124.7</v>
      </c>
      <c r="AK553" s="41">
        <v>124.7</v>
      </c>
      <c r="AL553" s="41">
        <v>124.7</v>
      </c>
      <c r="AM553" s="41">
        <v>124.7</v>
      </c>
      <c r="AN553" s="41">
        <v>125.4</v>
      </c>
      <c r="AO553" s="41">
        <v>125.4</v>
      </c>
      <c r="AP553" s="41">
        <v>125.4</v>
      </c>
      <c r="AQ553" s="41">
        <v>130.69999999999999</v>
      </c>
      <c r="AR553" s="41">
        <v>130.69999999999999</v>
      </c>
      <c r="AS553" s="41">
        <v>130.69999999999999</v>
      </c>
      <c r="AT553" s="41">
        <v>130.69999999999999</v>
      </c>
      <c r="AU553" s="41">
        <v>130.69999999999999</v>
      </c>
      <c r="AV553" s="41">
        <v>137.4</v>
      </c>
      <c r="AW553" s="41">
        <v>137.4</v>
      </c>
      <c r="AX553" s="41">
        <v>137.4</v>
      </c>
      <c r="AY553" s="41">
        <v>137.4</v>
      </c>
      <c r="AZ553" s="41">
        <v>137.4</v>
      </c>
      <c r="BA553" s="41">
        <v>137.4</v>
      </c>
      <c r="BB553" s="41">
        <v>137.4</v>
      </c>
      <c r="BC553" s="41">
        <v>137.4</v>
      </c>
      <c r="BD553" s="41">
        <v>137.4</v>
      </c>
      <c r="BE553" s="41">
        <v>137.4</v>
      </c>
      <c r="BF553" s="41">
        <v>137.4</v>
      </c>
      <c r="BG553" s="41">
        <v>137.4</v>
      </c>
      <c r="BH553" s="41">
        <v>144.5</v>
      </c>
      <c r="BI553" s="41">
        <v>146.80000000000001</v>
      </c>
      <c r="BJ553" s="41">
        <v>146.80000000000001</v>
      </c>
      <c r="BK553" s="41">
        <v>146.80000000000001</v>
      </c>
      <c r="BL553" s="41">
        <v>146.80000000000001</v>
      </c>
      <c r="BM553" s="41">
        <v>146.80000000000001</v>
      </c>
      <c r="BN553" s="41">
        <v>147.5</v>
      </c>
      <c r="BO553" s="41">
        <v>147.5</v>
      </c>
      <c r="BP553" s="41">
        <v>146.80000000000001</v>
      </c>
      <c r="BQ553" s="41">
        <v>146.80000000000001</v>
      </c>
      <c r="BR553" s="41">
        <v>146.80000000000001</v>
      </c>
      <c r="BS553" s="41">
        <v>146.80000000000001</v>
      </c>
      <c r="BT553" s="41">
        <v>146.80000000000001</v>
      </c>
      <c r="BU553" s="41">
        <v>146.80000000000001</v>
      </c>
      <c r="BV553" s="41">
        <v>146.80000000000001</v>
      </c>
      <c r="BW553" s="41">
        <v>146.80000000000001</v>
      </c>
      <c r="BX553" s="41">
        <v>146.80000000000001</v>
      </c>
      <c r="BY553" s="41">
        <v>146.80000000000001</v>
      </c>
      <c r="BZ553" s="41">
        <v>146.80000000000001</v>
      </c>
      <c r="CA553" s="41">
        <v>151.9</v>
      </c>
      <c r="CB553" s="41">
        <v>147.5</v>
      </c>
      <c r="CC553" s="41">
        <v>147.5</v>
      </c>
      <c r="CD553" s="41">
        <v>160.5</v>
      </c>
      <c r="CE553" s="41">
        <v>160.5</v>
      </c>
      <c r="CF553" s="41">
        <v>160.6</v>
      </c>
      <c r="CG553" s="41">
        <v>160.6</v>
      </c>
      <c r="CH553" s="41">
        <v>160.6</v>
      </c>
      <c r="CI553" s="41">
        <v>160.6</v>
      </c>
      <c r="CJ553" s="41">
        <v>160.6</v>
      </c>
      <c r="CK553" s="41">
        <v>160.6</v>
      </c>
      <c r="CL553" s="41">
        <v>160.6</v>
      </c>
    </row>
    <row r="554" spans="1:90" x14ac:dyDescent="0.25">
      <c r="A554" s="38" t="s">
        <v>2704</v>
      </c>
      <c r="B554" s="38" t="s">
        <v>2705</v>
      </c>
      <c r="C554" s="39">
        <v>6.43E-3</v>
      </c>
      <c r="D554" s="41">
        <v>99.4</v>
      </c>
      <c r="E554" s="41">
        <v>99.5</v>
      </c>
      <c r="F554" s="41">
        <v>99.5</v>
      </c>
      <c r="G554" s="41">
        <v>98.4</v>
      </c>
      <c r="H554" s="41">
        <v>98.4</v>
      </c>
      <c r="I554" s="41">
        <v>98.7</v>
      </c>
      <c r="J554" s="41">
        <v>98.7</v>
      </c>
      <c r="K554" s="41">
        <v>98.7</v>
      </c>
      <c r="L554" s="41">
        <v>99.3</v>
      </c>
      <c r="M554" s="41">
        <v>99.3</v>
      </c>
      <c r="N554" s="41">
        <v>99.3</v>
      </c>
      <c r="O554" s="41">
        <v>99.3</v>
      </c>
      <c r="P554" s="41">
        <v>101.2</v>
      </c>
      <c r="Q554" s="41">
        <v>101.2</v>
      </c>
      <c r="R554" s="41">
        <v>105.4</v>
      </c>
      <c r="S554" s="41">
        <v>113</v>
      </c>
      <c r="T554" s="41">
        <v>113</v>
      </c>
      <c r="U554" s="41">
        <v>113</v>
      </c>
      <c r="V554" s="41">
        <v>113</v>
      </c>
      <c r="W554" s="41">
        <v>113</v>
      </c>
      <c r="X554" s="41">
        <v>113</v>
      </c>
      <c r="Y554" s="41">
        <v>113</v>
      </c>
      <c r="Z554" s="41">
        <v>113</v>
      </c>
      <c r="AA554" s="41">
        <v>113</v>
      </c>
      <c r="AB554" s="41">
        <v>117.2</v>
      </c>
      <c r="AC554" s="41">
        <v>118.6</v>
      </c>
      <c r="AD554" s="41">
        <v>118.6</v>
      </c>
      <c r="AE554" s="41">
        <v>118.9</v>
      </c>
      <c r="AF554" s="41">
        <v>118.9</v>
      </c>
      <c r="AG554" s="41">
        <v>118.9</v>
      </c>
      <c r="AH554" s="41">
        <v>118.9</v>
      </c>
      <c r="AI554" s="41">
        <v>118.9</v>
      </c>
      <c r="AJ554" s="41">
        <v>118.9</v>
      </c>
      <c r="AK554" s="41">
        <v>118.9</v>
      </c>
      <c r="AL554" s="41">
        <v>118.9</v>
      </c>
      <c r="AM554" s="41">
        <v>118.9</v>
      </c>
      <c r="AN554" s="41">
        <v>124.2</v>
      </c>
      <c r="AO554" s="41">
        <v>124.2</v>
      </c>
      <c r="AP554" s="41">
        <v>124.2</v>
      </c>
      <c r="AQ554" s="41">
        <v>123</v>
      </c>
      <c r="AR554" s="41">
        <v>124.2</v>
      </c>
      <c r="AS554" s="41">
        <v>124.2</v>
      </c>
      <c r="AT554" s="41">
        <v>124.2</v>
      </c>
      <c r="AU554" s="41">
        <v>124.8</v>
      </c>
      <c r="AV554" s="41">
        <v>124.8</v>
      </c>
      <c r="AW554" s="41">
        <v>124.8</v>
      </c>
      <c r="AX554" s="41">
        <v>124.8</v>
      </c>
      <c r="AY554" s="41">
        <v>124.8</v>
      </c>
      <c r="AZ554" s="41">
        <v>124.8</v>
      </c>
      <c r="BA554" s="41">
        <v>124.8</v>
      </c>
      <c r="BB554" s="41">
        <v>121.2</v>
      </c>
      <c r="BC554" s="41">
        <v>123.2</v>
      </c>
      <c r="BD554" s="41">
        <v>134.19999999999999</v>
      </c>
      <c r="BE554" s="41">
        <v>134.19999999999999</v>
      </c>
      <c r="BF554" s="41">
        <v>134.19999999999999</v>
      </c>
      <c r="BG554" s="41">
        <v>134.19999999999999</v>
      </c>
      <c r="BH554" s="41">
        <v>134.19999999999999</v>
      </c>
      <c r="BI554" s="41">
        <v>134.19999999999999</v>
      </c>
      <c r="BJ554" s="41">
        <v>134.19999999999999</v>
      </c>
      <c r="BK554" s="41">
        <v>134.19999999999999</v>
      </c>
      <c r="BL554" s="41">
        <v>131.80000000000001</v>
      </c>
      <c r="BM554" s="41">
        <v>134.19999999999999</v>
      </c>
      <c r="BN554" s="41">
        <v>136.1</v>
      </c>
      <c r="BO554" s="41">
        <v>138.80000000000001</v>
      </c>
      <c r="BP554" s="41">
        <v>138.80000000000001</v>
      </c>
      <c r="BQ554" s="41">
        <v>138.80000000000001</v>
      </c>
      <c r="BR554" s="41">
        <v>138.80000000000001</v>
      </c>
      <c r="BS554" s="41">
        <v>138.80000000000001</v>
      </c>
      <c r="BT554" s="41">
        <v>138.80000000000001</v>
      </c>
      <c r="BU554" s="41">
        <v>138.80000000000001</v>
      </c>
      <c r="BV554" s="41">
        <v>138.80000000000001</v>
      </c>
      <c r="BW554" s="41">
        <v>138.80000000000001</v>
      </c>
      <c r="BX554" s="41">
        <v>138.80000000000001</v>
      </c>
      <c r="BY554" s="41">
        <v>138.80000000000001</v>
      </c>
      <c r="BZ554" s="41">
        <v>138.80000000000001</v>
      </c>
      <c r="CA554" s="41">
        <v>138.80000000000001</v>
      </c>
      <c r="CB554" s="41">
        <v>138.80000000000001</v>
      </c>
      <c r="CC554" s="41">
        <v>138.80000000000001</v>
      </c>
      <c r="CD554" s="41">
        <v>138.80000000000001</v>
      </c>
      <c r="CE554" s="41">
        <v>138.80000000000001</v>
      </c>
      <c r="CF554" s="41">
        <v>138.80000000000001</v>
      </c>
      <c r="CG554" s="41">
        <v>138.80000000000001</v>
      </c>
      <c r="CH554" s="41">
        <v>138.80000000000001</v>
      </c>
      <c r="CI554" s="41">
        <v>138.80000000000001</v>
      </c>
      <c r="CJ554" s="41">
        <v>138.80000000000001</v>
      </c>
      <c r="CK554" s="41">
        <v>138.80000000000001</v>
      </c>
      <c r="CL554" s="41">
        <v>138.80000000000001</v>
      </c>
    </row>
    <row r="555" spans="1:90" x14ac:dyDescent="0.25">
      <c r="A555" s="38" t="s">
        <v>2706</v>
      </c>
      <c r="B555" s="38" t="s">
        <v>2707</v>
      </c>
      <c r="C555" s="39">
        <v>4.4080000000000001E-2</v>
      </c>
      <c r="D555" s="41">
        <v>100.2</v>
      </c>
      <c r="E555" s="41">
        <v>100.2</v>
      </c>
      <c r="F555" s="41">
        <v>100.2</v>
      </c>
      <c r="G555" s="41">
        <v>102.7</v>
      </c>
      <c r="H555" s="41">
        <v>103.7</v>
      </c>
      <c r="I555" s="41">
        <v>103.7</v>
      </c>
      <c r="J555" s="41">
        <v>103.7</v>
      </c>
      <c r="K555" s="41">
        <v>96.1</v>
      </c>
      <c r="L555" s="41">
        <v>95.5</v>
      </c>
      <c r="M555" s="41">
        <v>95.5</v>
      </c>
      <c r="N555" s="41">
        <v>94.5</v>
      </c>
      <c r="O555" s="41">
        <v>94.8</v>
      </c>
      <c r="P555" s="41">
        <v>95.4</v>
      </c>
      <c r="Q555" s="41">
        <v>95.6</v>
      </c>
      <c r="R555" s="41">
        <v>97.4</v>
      </c>
      <c r="S555" s="41">
        <v>105.1</v>
      </c>
      <c r="T555" s="41">
        <v>105.7</v>
      </c>
      <c r="U555" s="41">
        <v>104.5</v>
      </c>
      <c r="V555" s="41">
        <v>104.2</v>
      </c>
      <c r="W555" s="41">
        <v>102.7</v>
      </c>
      <c r="X555" s="41">
        <v>102.7</v>
      </c>
      <c r="Y555" s="41">
        <v>102.7</v>
      </c>
      <c r="Z555" s="41">
        <v>102.8</v>
      </c>
      <c r="AA555" s="41">
        <v>102.7</v>
      </c>
      <c r="AB555" s="41">
        <v>103.4</v>
      </c>
      <c r="AC555" s="41">
        <v>103.3</v>
      </c>
      <c r="AD555" s="41">
        <v>103.6</v>
      </c>
      <c r="AE555" s="41">
        <v>104.7</v>
      </c>
      <c r="AF555" s="41">
        <v>104.9</v>
      </c>
      <c r="AG555" s="41">
        <v>104.9</v>
      </c>
      <c r="AH555" s="41">
        <v>104.9</v>
      </c>
      <c r="AI555" s="41">
        <v>104.5</v>
      </c>
      <c r="AJ555" s="41">
        <v>103.5</v>
      </c>
      <c r="AK555" s="41">
        <v>103.4</v>
      </c>
      <c r="AL555" s="41">
        <v>103.4</v>
      </c>
      <c r="AM555" s="41">
        <v>103.4</v>
      </c>
      <c r="AN555" s="41">
        <v>103.7</v>
      </c>
      <c r="AO555" s="41">
        <v>105.2</v>
      </c>
      <c r="AP555" s="41">
        <v>105.7</v>
      </c>
      <c r="AQ555" s="41">
        <v>109.3</v>
      </c>
      <c r="AR555" s="41">
        <v>109.3</v>
      </c>
      <c r="AS555" s="41">
        <v>109.3</v>
      </c>
      <c r="AT555" s="41">
        <v>109.3</v>
      </c>
      <c r="AU555" s="41">
        <v>109.3</v>
      </c>
      <c r="AV555" s="41">
        <v>109.3</v>
      </c>
      <c r="AW555" s="41">
        <v>109.4</v>
      </c>
      <c r="AX555" s="41">
        <v>109.3</v>
      </c>
      <c r="AY555" s="41">
        <v>110</v>
      </c>
      <c r="AZ555" s="41">
        <v>109.3</v>
      </c>
      <c r="BA555" s="41">
        <v>109.1</v>
      </c>
      <c r="BB555" s="41">
        <v>109.2</v>
      </c>
      <c r="BC555" s="41">
        <v>109.7</v>
      </c>
      <c r="BD555" s="41">
        <v>114</v>
      </c>
      <c r="BE555" s="41">
        <v>113.9</v>
      </c>
      <c r="BF555" s="41">
        <v>118.4</v>
      </c>
      <c r="BG555" s="41">
        <v>119.5</v>
      </c>
      <c r="BH555" s="41">
        <v>118.1</v>
      </c>
      <c r="BI555" s="41">
        <v>118.3</v>
      </c>
      <c r="BJ555" s="41">
        <v>117.7</v>
      </c>
      <c r="BK555" s="41">
        <v>117</v>
      </c>
      <c r="BL555" s="41">
        <v>117</v>
      </c>
      <c r="BM555" s="41">
        <v>118</v>
      </c>
      <c r="BN555" s="41">
        <v>125.5</v>
      </c>
      <c r="BO555" s="41">
        <v>125.4</v>
      </c>
      <c r="BP555" s="41">
        <v>125.4</v>
      </c>
      <c r="BQ555" s="41">
        <v>125.4</v>
      </c>
      <c r="BR555" s="41">
        <v>125.4</v>
      </c>
      <c r="BS555" s="41">
        <v>125.4</v>
      </c>
      <c r="BT555" s="41">
        <v>125.4</v>
      </c>
      <c r="BU555" s="41">
        <v>125.4</v>
      </c>
      <c r="BV555" s="41">
        <v>125.4</v>
      </c>
      <c r="BW555" s="41">
        <v>125.4</v>
      </c>
      <c r="BX555" s="41">
        <v>126.7</v>
      </c>
      <c r="BY555" s="41">
        <v>127.9</v>
      </c>
      <c r="BZ555" s="41">
        <v>131.1</v>
      </c>
      <c r="CA555" s="41">
        <v>131.5</v>
      </c>
      <c r="CB555" s="41">
        <v>134.6</v>
      </c>
      <c r="CC555" s="41">
        <v>136.1</v>
      </c>
      <c r="CD555" s="41">
        <v>136.1</v>
      </c>
      <c r="CE555" s="41">
        <v>136.1</v>
      </c>
      <c r="CF555" s="41">
        <v>135.6</v>
      </c>
      <c r="CG555" s="41">
        <v>135.30000000000001</v>
      </c>
      <c r="CH555" s="41">
        <v>135.6</v>
      </c>
      <c r="CI555" s="41">
        <v>136.5</v>
      </c>
      <c r="CJ555" s="41">
        <v>136.69999999999999</v>
      </c>
      <c r="CK555" s="41">
        <v>136.9</v>
      </c>
      <c r="CL555" s="41">
        <v>136.9</v>
      </c>
    </row>
    <row r="556" spans="1:90" x14ac:dyDescent="0.25">
      <c r="A556" s="38" t="s">
        <v>2708</v>
      </c>
      <c r="B556" s="38" t="s">
        <v>2709</v>
      </c>
      <c r="C556" s="39">
        <v>3.5650000000000001E-2</v>
      </c>
      <c r="D556" s="41">
        <v>103.3</v>
      </c>
      <c r="E556" s="41">
        <v>103.3</v>
      </c>
      <c r="F556" s="41">
        <v>103.2</v>
      </c>
      <c r="G556" s="41">
        <v>105.4</v>
      </c>
      <c r="H556" s="41">
        <v>105.4</v>
      </c>
      <c r="I556" s="41">
        <v>105.4</v>
      </c>
      <c r="J556" s="41">
        <v>105.7</v>
      </c>
      <c r="K556" s="41">
        <v>105.9</v>
      </c>
      <c r="L556" s="41">
        <v>105.9</v>
      </c>
      <c r="M556" s="41">
        <v>106.8</v>
      </c>
      <c r="N556" s="41">
        <v>106.8</v>
      </c>
      <c r="O556" s="41">
        <v>106.8</v>
      </c>
      <c r="P556" s="41">
        <v>108.8</v>
      </c>
      <c r="Q556" s="41">
        <v>109.3</v>
      </c>
      <c r="R556" s="41">
        <v>109.6</v>
      </c>
      <c r="S556" s="41">
        <v>110.1</v>
      </c>
      <c r="T556" s="41">
        <v>110.1</v>
      </c>
      <c r="U556" s="41">
        <v>110.2</v>
      </c>
      <c r="V556" s="41">
        <v>110.3</v>
      </c>
      <c r="W556" s="41">
        <v>110.3</v>
      </c>
      <c r="X556" s="41">
        <v>110.7</v>
      </c>
      <c r="Y556" s="41">
        <v>111.1</v>
      </c>
      <c r="Z556" s="41">
        <v>111.3</v>
      </c>
      <c r="AA556" s="41">
        <v>111.8</v>
      </c>
      <c r="AB556" s="41">
        <v>112.3</v>
      </c>
      <c r="AC556" s="41">
        <v>112.8</v>
      </c>
      <c r="AD556" s="41">
        <v>113.2</v>
      </c>
      <c r="AE556" s="41">
        <v>113.3</v>
      </c>
      <c r="AF556" s="41">
        <v>113.3</v>
      </c>
      <c r="AG556" s="41">
        <v>113.6</v>
      </c>
      <c r="AH556" s="41">
        <v>110.8</v>
      </c>
      <c r="AI556" s="41">
        <v>111.1</v>
      </c>
      <c r="AJ556" s="41">
        <v>111.5</v>
      </c>
      <c r="AK556" s="41">
        <v>111.5</v>
      </c>
      <c r="AL556" s="41">
        <v>111.6</v>
      </c>
      <c r="AM556" s="41">
        <v>113.9</v>
      </c>
      <c r="AN556" s="41">
        <v>116.6</v>
      </c>
      <c r="AO556" s="41">
        <v>117.3</v>
      </c>
      <c r="AP556" s="41">
        <v>117.2</v>
      </c>
      <c r="AQ556" s="41">
        <v>117.1</v>
      </c>
      <c r="AR556" s="41">
        <v>117.2</v>
      </c>
      <c r="AS556" s="41">
        <v>117.2</v>
      </c>
      <c r="AT556" s="41">
        <v>117.2</v>
      </c>
      <c r="AU556" s="41">
        <v>117.2</v>
      </c>
      <c r="AV556" s="41">
        <v>119.9</v>
      </c>
      <c r="AW556" s="41">
        <v>124.2</v>
      </c>
      <c r="AX556" s="41">
        <v>126.9</v>
      </c>
      <c r="AY556" s="41">
        <v>127.3</v>
      </c>
      <c r="AZ556" s="41">
        <v>128</v>
      </c>
      <c r="BA556" s="41">
        <v>128.80000000000001</v>
      </c>
      <c r="BB556" s="41">
        <v>135.30000000000001</v>
      </c>
      <c r="BC556" s="41">
        <v>134.80000000000001</v>
      </c>
      <c r="BD556" s="41">
        <v>134.80000000000001</v>
      </c>
      <c r="BE556" s="41">
        <v>134.9</v>
      </c>
      <c r="BF556" s="41">
        <v>134.9</v>
      </c>
      <c r="BG556" s="41">
        <v>134.9</v>
      </c>
      <c r="BH556" s="41">
        <v>134.9</v>
      </c>
      <c r="BI556" s="41">
        <v>134.19999999999999</v>
      </c>
      <c r="BJ556" s="41">
        <v>134.19999999999999</v>
      </c>
      <c r="BK556" s="41">
        <v>133.69999999999999</v>
      </c>
      <c r="BL556" s="41">
        <v>133.4</v>
      </c>
      <c r="BM556" s="41">
        <v>132.19999999999999</v>
      </c>
      <c r="BN556" s="41">
        <v>132.80000000000001</v>
      </c>
      <c r="BO556" s="41">
        <v>133</v>
      </c>
      <c r="BP556" s="41">
        <v>133.69999999999999</v>
      </c>
      <c r="BQ556" s="41">
        <v>133.9</v>
      </c>
      <c r="BR556" s="41">
        <v>133.9</v>
      </c>
      <c r="BS556" s="41">
        <v>135.1</v>
      </c>
      <c r="BT556" s="41">
        <v>135.1</v>
      </c>
      <c r="BU556" s="41">
        <v>136.30000000000001</v>
      </c>
      <c r="BV556" s="41">
        <v>137.1</v>
      </c>
      <c r="BW556" s="41">
        <v>137.5</v>
      </c>
      <c r="BX556" s="41">
        <v>142.19999999999999</v>
      </c>
      <c r="BY556" s="41">
        <v>139.1</v>
      </c>
      <c r="BZ556" s="41">
        <v>140.9</v>
      </c>
      <c r="CA556" s="41">
        <v>142.69999999999999</v>
      </c>
      <c r="CB556" s="41">
        <v>142.5</v>
      </c>
      <c r="CC556" s="41">
        <v>142.5</v>
      </c>
      <c r="CD556" s="41">
        <v>140.80000000000001</v>
      </c>
      <c r="CE556" s="41">
        <v>140.80000000000001</v>
      </c>
      <c r="CF556" s="41">
        <v>142.4</v>
      </c>
      <c r="CG556" s="41">
        <v>143.5</v>
      </c>
      <c r="CH556" s="41">
        <v>144.6</v>
      </c>
      <c r="CI556" s="41">
        <v>144.80000000000001</v>
      </c>
      <c r="CJ556" s="41">
        <v>144.69999999999999</v>
      </c>
      <c r="CK556" s="41">
        <v>144.80000000000001</v>
      </c>
      <c r="CL556" s="41">
        <v>145.4</v>
      </c>
    </row>
    <row r="557" spans="1:90" x14ac:dyDescent="0.25">
      <c r="A557" s="38" t="s">
        <v>2710</v>
      </c>
      <c r="B557" s="38" t="s">
        <v>2711</v>
      </c>
      <c r="C557" s="39">
        <v>2.8580000000000001E-2</v>
      </c>
      <c r="D557" s="41">
        <v>105.3</v>
      </c>
      <c r="E557" s="41">
        <v>99.2</v>
      </c>
      <c r="F557" s="41">
        <v>107.1</v>
      </c>
      <c r="G557" s="41">
        <v>94.2</v>
      </c>
      <c r="H557" s="41">
        <v>101.5</v>
      </c>
      <c r="I557" s="41">
        <v>105.1</v>
      </c>
      <c r="J557" s="41">
        <v>101.5</v>
      </c>
      <c r="K557" s="41">
        <v>110.2</v>
      </c>
      <c r="L557" s="41">
        <v>99.6</v>
      </c>
      <c r="M557" s="41">
        <v>100.6</v>
      </c>
      <c r="N557" s="41">
        <v>109.6</v>
      </c>
      <c r="O557" s="41">
        <v>104.1</v>
      </c>
      <c r="P557" s="41">
        <v>100.6</v>
      </c>
      <c r="Q557" s="41">
        <v>101.6</v>
      </c>
      <c r="R557" s="41">
        <v>104.1</v>
      </c>
      <c r="S557" s="41">
        <v>113.5</v>
      </c>
      <c r="T557" s="41">
        <v>108.1</v>
      </c>
      <c r="U557" s="41">
        <v>113.5</v>
      </c>
      <c r="V557" s="41">
        <v>106.5</v>
      </c>
      <c r="W557" s="41">
        <v>107.3</v>
      </c>
      <c r="X557" s="41">
        <v>105.4</v>
      </c>
      <c r="Y557" s="41">
        <v>102.5</v>
      </c>
      <c r="Z557" s="41">
        <v>100.8</v>
      </c>
      <c r="AA557" s="41">
        <v>112.7</v>
      </c>
      <c r="AB557" s="41">
        <v>112.1</v>
      </c>
      <c r="AC557" s="41">
        <v>100.9</v>
      </c>
      <c r="AD557" s="41">
        <v>118.6</v>
      </c>
      <c r="AE557" s="41">
        <v>127.8</v>
      </c>
      <c r="AF557" s="41">
        <v>116.9</v>
      </c>
      <c r="AG557" s="41">
        <v>116.9</v>
      </c>
      <c r="AH557" s="41">
        <v>116.8</v>
      </c>
      <c r="AI557" s="41">
        <v>113.6</v>
      </c>
      <c r="AJ557" s="41">
        <v>112.8</v>
      </c>
      <c r="AK557" s="41">
        <v>117.4</v>
      </c>
      <c r="AL557" s="41">
        <v>117.1</v>
      </c>
      <c r="AM557" s="41">
        <v>115.7</v>
      </c>
      <c r="AN557" s="41">
        <v>115.7</v>
      </c>
      <c r="AO557" s="41">
        <v>115.7</v>
      </c>
      <c r="AP557" s="41">
        <v>115.7</v>
      </c>
      <c r="AQ557" s="41">
        <v>115.7</v>
      </c>
      <c r="AR557" s="41">
        <v>115.7</v>
      </c>
      <c r="AS557" s="41">
        <v>115.7</v>
      </c>
      <c r="AT557" s="41">
        <v>115.7</v>
      </c>
      <c r="AU557" s="41">
        <v>115.7</v>
      </c>
      <c r="AV557" s="41">
        <v>115.7</v>
      </c>
      <c r="AW557" s="41">
        <v>115.7</v>
      </c>
      <c r="AX557" s="41">
        <v>115.7</v>
      </c>
      <c r="AY557" s="41">
        <v>115.7</v>
      </c>
      <c r="AZ557" s="41">
        <v>117.2</v>
      </c>
      <c r="BA557" s="41">
        <v>122</v>
      </c>
      <c r="BB557" s="41">
        <v>117.9</v>
      </c>
      <c r="BC557" s="41">
        <v>134.4</v>
      </c>
      <c r="BD557" s="41">
        <v>132</v>
      </c>
      <c r="BE557" s="41">
        <v>124.9</v>
      </c>
      <c r="BF557" s="41">
        <v>123.8</v>
      </c>
      <c r="BG557" s="41">
        <v>129.80000000000001</v>
      </c>
      <c r="BH557" s="41">
        <v>137</v>
      </c>
      <c r="BI557" s="41">
        <v>128.6</v>
      </c>
      <c r="BJ557" s="41">
        <v>124.4</v>
      </c>
      <c r="BK557" s="41">
        <v>126.7</v>
      </c>
      <c r="BL557" s="41">
        <v>119.7</v>
      </c>
      <c r="BM557" s="41">
        <v>119.7</v>
      </c>
      <c r="BN557" s="41">
        <v>119.7</v>
      </c>
      <c r="BO557" s="41">
        <v>120</v>
      </c>
      <c r="BP557" s="41">
        <v>117.5</v>
      </c>
      <c r="BQ557" s="41">
        <v>123.8</v>
      </c>
      <c r="BR557" s="41">
        <v>123.8</v>
      </c>
      <c r="BS557" s="41">
        <v>123.8</v>
      </c>
      <c r="BT557" s="41">
        <v>121.4</v>
      </c>
      <c r="BU557" s="41">
        <v>205.4</v>
      </c>
      <c r="BV557" s="41">
        <v>233.9</v>
      </c>
      <c r="BW557" s="41">
        <v>212.4</v>
      </c>
      <c r="BX557" s="41">
        <v>210.9</v>
      </c>
      <c r="BY557" s="41">
        <v>215.1</v>
      </c>
      <c r="BZ557" s="41">
        <v>227.3</v>
      </c>
      <c r="CA557" s="41">
        <v>237.7</v>
      </c>
      <c r="CB557" s="41">
        <v>229.3</v>
      </c>
      <c r="CC557" s="41">
        <v>229</v>
      </c>
      <c r="CD557" s="41">
        <v>230.9</v>
      </c>
      <c r="CE557" s="41">
        <v>227</v>
      </c>
      <c r="CF557" s="41">
        <v>227.3</v>
      </c>
      <c r="CG557" s="41">
        <v>228.2</v>
      </c>
      <c r="CH557" s="41">
        <v>230.9</v>
      </c>
      <c r="CI557" s="41">
        <v>230.9</v>
      </c>
      <c r="CJ557" s="41">
        <v>237.8</v>
      </c>
      <c r="CK557" s="41">
        <v>244.3</v>
      </c>
      <c r="CL557" s="41">
        <v>253.1</v>
      </c>
    </row>
    <row r="558" spans="1:90" x14ac:dyDescent="0.25">
      <c r="A558" s="38" t="s">
        <v>2712</v>
      </c>
      <c r="B558" s="38" t="s">
        <v>2713</v>
      </c>
      <c r="C558" s="39">
        <v>1.9279999999999999E-2</v>
      </c>
      <c r="D558" s="41">
        <v>100</v>
      </c>
      <c r="E558" s="41">
        <v>100</v>
      </c>
      <c r="F558" s="41">
        <v>100</v>
      </c>
      <c r="G558" s="41">
        <v>100</v>
      </c>
      <c r="H558" s="41">
        <v>100</v>
      </c>
      <c r="I558" s="41">
        <v>100</v>
      </c>
      <c r="J558" s="41">
        <v>94</v>
      </c>
      <c r="K558" s="41">
        <v>94</v>
      </c>
      <c r="L558" s="41">
        <v>94</v>
      </c>
      <c r="M558" s="41">
        <v>100.1</v>
      </c>
      <c r="N558" s="41">
        <v>100.1</v>
      </c>
      <c r="O558" s="41">
        <v>98.9</v>
      </c>
      <c r="P558" s="41">
        <v>94.3</v>
      </c>
      <c r="Q558" s="41">
        <v>94.3</v>
      </c>
      <c r="R558" s="41">
        <v>94.3</v>
      </c>
      <c r="S558" s="41">
        <v>93.6</v>
      </c>
      <c r="T558" s="41">
        <v>93.6</v>
      </c>
      <c r="U558" s="41">
        <v>93.6</v>
      </c>
      <c r="V558" s="41">
        <v>93.8</v>
      </c>
      <c r="W558" s="41">
        <v>93.8</v>
      </c>
      <c r="X558" s="41">
        <v>94.1</v>
      </c>
      <c r="Y558" s="41">
        <v>95.1</v>
      </c>
      <c r="Z558" s="41">
        <v>95.1</v>
      </c>
      <c r="AA558" s="41">
        <v>95.1</v>
      </c>
      <c r="AB558" s="41">
        <v>96.4</v>
      </c>
      <c r="AC558" s="41">
        <v>96.4</v>
      </c>
      <c r="AD558" s="41">
        <v>96.4</v>
      </c>
      <c r="AE558" s="41">
        <v>96.4</v>
      </c>
      <c r="AF558" s="41">
        <v>96.4</v>
      </c>
      <c r="AG558" s="41">
        <v>96.4</v>
      </c>
      <c r="AH558" s="41">
        <v>96.4</v>
      </c>
      <c r="AI558" s="41">
        <v>96.4</v>
      </c>
      <c r="AJ558" s="41">
        <v>96.4</v>
      </c>
      <c r="AK558" s="41">
        <v>104.5</v>
      </c>
      <c r="AL558" s="41">
        <v>104.5</v>
      </c>
      <c r="AM558" s="41">
        <v>104.5</v>
      </c>
      <c r="AN558" s="41">
        <v>104.5</v>
      </c>
      <c r="AO558" s="41">
        <v>104.5</v>
      </c>
      <c r="AP558" s="41">
        <v>104.5</v>
      </c>
      <c r="AQ558" s="41">
        <v>105.5</v>
      </c>
      <c r="AR558" s="41">
        <v>105.5</v>
      </c>
      <c r="AS558" s="41">
        <v>105.5</v>
      </c>
      <c r="AT558" s="41">
        <v>105.5</v>
      </c>
      <c r="AU558" s="41">
        <v>105.5</v>
      </c>
      <c r="AV558" s="41">
        <v>105.5</v>
      </c>
      <c r="AW558" s="41">
        <v>105.4</v>
      </c>
      <c r="AX558" s="41">
        <v>105.4</v>
      </c>
      <c r="AY558" s="41">
        <v>105.4</v>
      </c>
      <c r="AZ558" s="41">
        <v>105.4</v>
      </c>
      <c r="BA558" s="41">
        <v>105.4</v>
      </c>
      <c r="BB558" s="41">
        <v>105.4</v>
      </c>
      <c r="BC558" s="41">
        <v>106.8</v>
      </c>
      <c r="BD558" s="41">
        <v>106.8</v>
      </c>
      <c r="BE558" s="41">
        <v>106.8</v>
      </c>
      <c r="BF558" s="41">
        <v>106.8</v>
      </c>
      <c r="BG558" s="41">
        <v>106.8</v>
      </c>
      <c r="BH558" s="41">
        <v>106.8</v>
      </c>
      <c r="BI558" s="41">
        <v>106.8</v>
      </c>
      <c r="BJ558" s="41">
        <v>106.8</v>
      </c>
      <c r="BK558" s="41">
        <v>106.8</v>
      </c>
      <c r="BL558" s="41">
        <v>106.1</v>
      </c>
      <c r="BM558" s="41">
        <v>106.7</v>
      </c>
      <c r="BN558" s="41">
        <v>107.1</v>
      </c>
      <c r="BO558" s="41">
        <v>143.4</v>
      </c>
      <c r="BP558" s="41">
        <v>161.30000000000001</v>
      </c>
      <c r="BQ558" s="41">
        <v>173.3</v>
      </c>
      <c r="BR558" s="41">
        <v>173.3</v>
      </c>
      <c r="BS558" s="41">
        <v>177.9</v>
      </c>
      <c r="BT558" s="41">
        <v>179.4</v>
      </c>
      <c r="BU558" s="41">
        <v>179.4</v>
      </c>
      <c r="BV558" s="41">
        <v>179.4</v>
      </c>
      <c r="BW558" s="41">
        <v>179.4</v>
      </c>
      <c r="BX558" s="41">
        <v>189.9</v>
      </c>
      <c r="BY558" s="41">
        <v>189.9</v>
      </c>
      <c r="BZ558" s="41">
        <v>189.9</v>
      </c>
      <c r="CA558" s="41">
        <v>189.9</v>
      </c>
      <c r="CB558" s="41">
        <v>189.9</v>
      </c>
      <c r="CC558" s="41">
        <v>189.9</v>
      </c>
      <c r="CD558" s="41">
        <v>189.9</v>
      </c>
      <c r="CE558" s="41">
        <v>189.9</v>
      </c>
      <c r="CF558" s="41">
        <v>189.9</v>
      </c>
      <c r="CG558" s="41">
        <v>189.9</v>
      </c>
      <c r="CH558" s="41">
        <v>189.9</v>
      </c>
      <c r="CI558" s="41">
        <v>189.9</v>
      </c>
      <c r="CJ558" s="41">
        <v>189.9</v>
      </c>
      <c r="CK558" s="41">
        <v>189.9</v>
      </c>
      <c r="CL558" s="41">
        <v>189.9</v>
      </c>
    </row>
    <row r="559" spans="1:90" x14ac:dyDescent="0.25">
      <c r="A559" s="38" t="s">
        <v>2714</v>
      </c>
      <c r="B559" s="38" t="s">
        <v>2715</v>
      </c>
      <c r="C559" s="39">
        <v>5.4359999999999999E-2</v>
      </c>
      <c r="D559" s="41">
        <v>100.4</v>
      </c>
      <c r="E559" s="41">
        <v>100.4</v>
      </c>
      <c r="F559" s="41">
        <v>101</v>
      </c>
      <c r="G559" s="41">
        <v>106</v>
      </c>
      <c r="H559" s="41">
        <v>106</v>
      </c>
      <c r="I559" s="41">
        <v>106</v>
      </c>
      <c r="J559" s="41">
        <v>106</v>
      </c>
      <c r="K559" s="41">
        <v>106</v>
      </c>
      <c r="L559" s="41">
        <v>107.2</v>
      </c>
      <c r="M559" s="41">
        <v>107.2</v>
      </c>
      <c r="N559" s="41">
        <v>107.2</v>
      </c>
      <c r="O559" s="41">
        <v>107.2</v>
      </c>
      <c r="P559" s="41">
        <v>107.2</v>
      </c>
      <c r="Q559" s="41">
        <v>107.2</v>
      </c>
      <c r="R559" s="41">
        <v>108.2</v>
      </c>
      <c r="S559" s="41">
        <v>109.9</v>
      </c>
      <c r="T559" s="41">
        <v>109.9</v>
      </c>
      <c r="U559" s="41">
        <v>109.9</v>
      </c>
      <c r="V559" s="41">
        <v>109.9</v>
      </c>
      <c r="W559" s="41">
        <v>109.9</v>
      </c>
      <c r="X559" s="41">
        <v>112.6</v>
      </c>
      <c r="Y559" s="41">
        <v>112.6</v>
      </c>
      <c r="Z559" s="41">
        <v>112.6</v>
      </c>
      <c r="AA559" s="41">
        <v>112.6</v>
      </c>
      <c r="AB559" s="41">
        <v>112.6</v>
      </c>
      <c r="AC559" s="41">
        <v>112.6</v>
      </c>
      <c r="AD559" s="41">
        <v>112.6</v>
      </c>
      <c r="AE559" s="41">
        <v>112.9</v>
      </c>
      <c r="AF559" s="41">
        <v>112.9</v>
      </c>
      <c r="AG559" s="41">
        <v>112.9</v>
      </c>
      <c r="AH559" s="41">
        <v>112.9</v>
      </c>
      <c r="AI559" s="41">
        <v>112.9</v>
      </c>
      <c r="AJ559" s="41">
        <v>112.9</v>
      </c>
      <c r="AK559" s="41">
        <v>112.9</v>
      </c>
      <c r="AL559" s="41">
        <v>112.9</v>
      </c>
      <c r="AM559" s="41">
        <v>112.9</v>
      </c>
      <c r="AN559" s="41">
        <v>112.9</v>
      </c>
      <c r="AO559" s="41">
        <v>112.9</v>
      </c>
      <c r="AP559" s="41">
        <v>115.4</v>
      </c>
      <c r="AQ559" s="41">
        <v>115.1</v>
      </c>
      <c r="AR559" s="41">
        <v>116.8</v>
      </c>
      <c r="AS559" s="41">
        <v>116.7</v>
      </c>
      <c r="AT559" s="41">
        <v>116.7</v>
      </c>
      <c r="AU559" s="41">
        <v>115.9</v>
      </c>
      <c r="AV559" s="41">
        <v>111.7</v>
      </c>
      <c r="AW559" s="41">
        <v>111.7</v>
      </c>
      <c r="AX559" s="41">
        <v>111.7</v>
      </c>
      <c r="AY559" s="41">
        <v>111.7</v>
      </c>
      <c r="AZ559" s="41">
        <v>111.5</v>
      </c>
      <c r="BA559" s="41">
        <v>111.8</v>
      </c>
      <c r="BB559" s="41">
        <v>111.7</v>
      </c>
      <c r="BC559" s="41">
        <v>111.6</v>
      </c>
      <c r="BD559" s="41">
        <v>111.4</v>
      </c>
      <c r="BE559" s="41">
        <v>111.5</v>
      </c>
      <c r="BF559" s="41">
        <v>111.5</v>
      </c>
      <c r="BG559" s="41">
        <v>111.2</v>
      </c>
      <c r="BH559" s="41">
        <v>111.5</v>
      </c>
      <c r="BI559" s="41">
        <v>111.3</v>
      </c>
      <c r="BJ559" s="41">
        <v>111</v>
      </c>
      <c r="BK559" s="41">
        <v>110.5</v>
      </c>
      <c r="BL559" s="41">
        <v>111.4</v>
      </c>
      <c r="BM559" s="41">
        <v>112.2</v>
      </c>
      <c r="BN559" s="41">
        <v>112.5</v>
      </c>
      <c r="BO559" s="41">
        <v>113.1</v>
      </c>
      <c r="BP559" s="41">
        <v>113.5</v>
      </c>
      <c r="BQ559" s="41">
        <v>113.3</v>
      </c>
      <c r="BR559" s="41">
        <v>113.1</v>
      </c>
      <c r="BS559" s="41">
        <v>113.1</v>
      </c>
      <c r="BT559" s="41">
        <v>113.1</v>
      </c>
      <c r="BU559" s="41">
        <v>113.1</v>
      </c>
      <c r="BV559" s="41">
        <v>113.7</v>
      </c>
      <c r="BW559" s="41">
        <v>115.5</v>
      </c>
      <c r="BX559" s="41">
        <v>115.9</v>
      </c>
      <c r="BY559" s="41">
        <v>115.9</v>
      </c>
      <c r="BZ559" s="41">
        <v>115.9</v>
      </c>
      <c r="CA559" s="41">
        <v>117</v>
      </c>
      <c r="CB559" s="41">
        <v>117</v>
      </c>
      <c r="CC559" s="41">
        <v>117</v>
      </c>
      <c r="CD559" s="41">
        <v>117</v>
      </c>
      <c r="CE559" s="41">
        <v>117</v>
      </c>
      <c r="CF559" s="41">
        <v>117</v>
      </c>
      <c r="CG559" s="41">
        <v>117.4</v>
      </c>
      <c r="CH559" s="41">
        <v>117.4</v>
      </c>
      <c r="CI559" s="41">
        <v>117.4</v>
      </c>
      <c r="CJ559" s="41">
        <v>118.9</v>
      </c>
      <c r="CK559" s="41">
        <v>120.7</v>
      </c>
      <c r="CL559" s="41">
        <v>122.4</v>
      </c>
    </row>
    <row r="560" spans="1:90" x14ac:dyDescent="0.25">
      <c r="A560" s="38" t="s">
        <v>2716</v>
      </c>
      <c r="B560" s="38" t="s">
        <v>2717</v>
      </c>
      <c r="C560" s="39">
        <v>10.74785</v>
      </c>
      <c r="D560" s="41">
        <v>101.7</v>
      </c>
      <c r="E560" s="41">
        <v>102</v>
      </c>
      <c r="F560" s="41">
        <v>103.8</v>
      </c>
      <c r="G560" s="41">
        <v>107.2</v>
      </c>
      <c r="H560" s="41">
        <v>106.1</v>
      </c>
      <c r="I560" s="41">
        <v>104.3</v>
      </c>
      <c r="J560" s="41">
        <v>101.8</v>
      </c>
      <c r="K560" s="41">
        <v>101.3</v>
      </c>
      <c r="L560" s="41">
        <v>101.5</v>
      </c>
      <c r="M560" s="41">
        <v>100.9</v>
      </c>
      <c r="N560" s="41">
        <v>100.7</v>
      </c>
      <c r="O560" s="41">
        <v>99.7</v>
      </c>
      <c r="P560" s="41">
        <v>100</v>
      </c>
      <c r="Q560" s="41">
        <v>100.8</v>
      </c>
      <c r="R560" s="41">
        <v>102.5</v>
      </c>
      <c r="S560" s="41">
        <v>107.5</v>
      </c>
      <c r="T560" s="41">
        <v>108.8</v>
      </c>
      <c r="U560" s="41">
        <v>108.6</v>
      </c>
      <c r="V560" s="41">
        <v>110.1</v>
      </c>
      <c r="W560" s="41">
        <v>111</v>
      </c>
      <c r="X560" s="41">
        <v>110.9</v>
      </c>
      <c r="Y560" s="41">
        <v>111.8</v>
      </c>
      <c r="Z560" s="41">
        <v>112.9</v>
      </c>
      <c r="AA560" s="41">
        <v>113.1</v>
      </c>
      <c r="AB560" s="41">
        <v>114.4</v>
      </c>
      <c r="AC560" s="41">
        <v>115.1</v>
      </c>
      <c r="AD560" s="41">
        <v>116.4</v>
      </c>
      <c r="AE560" s="41">
        <v>119.6</v>
      </c>
      <c r="AF560" s="41">
        <v>120.1</v>
      </c>
      <c r="AG560" s="41">
        <v>120.2</v>
      </c>
      <c r="AH560" s="41">
        <v>119.4</v>
      </c>
      <c r="AI560" s="41">
        <v>119.6</v>
      </c>
      <c r="AJ560" s="41">
        <v>119.6</v>
      </c>
      <c r="AK560" s="41">
        <v>121.2</v>
      </c>
      <c r="AL560" s="41">
        <v>122</v>
      </c>
      <c r="AM560" s="41">
        <v>122.4</v>
      </c>
      <c r="AN560" s="41">
        <v>126.4</v>
      </c>
      <c r="AO560" s="41">
        <v>130</v>
      </c>
      <c r="AP560" s="41">
        <v>138.1</v>
      </c>
      <c r="AQ560" s="41">
        <v>141.80000000000001</v>
      </c>
      <c r="AR560" s="41">
        <v>139</v>
      </c>
      <c r="AS560" s="41">
        <v>142.5</v>
      </c>
      <c r="AT560" s="41">
        <v>143.69999999999999</v>
      </c>
      <c r="AU560" s="41">
        <v>143.1</v>
      </c>
      <c r="AV560" s="41">
        <v>142.4</v>
      </c>
      <c r="AW560" s="41">
        <v>142.1</v>
      </c>
      <c r="AX560" s="41">
        <v>136.5</v>
      </c>
      <c r="AY560" s="41">
        <v>134.4</v>
      </c>
      <c r="AZ560" s="41">
        <v>130.69999999999999</v>
      </c>
      <c r="BA560" s="41">
        <v>129.30000000000001</v>
      </c>
      <c r="BB560" s="41">
        <v>130</v>
      </c>
      <c r="BC560" s="41">
        <v>127.7</v>
      </c>
      <c r="BD560" s="41">
        <v>128</v>
      </c>
      <c r="BE560" s="41">
        <v>127.8</v>
      </c>
      <c r="BF560" s="41">
        <v>127.2</v>
      </c>
      <c r="BG560" s="41">
        <v>127.9</v>
      </c>
      <c r="BH560" s="41">
        <v>129.6</v>
      </c>
      <c r="BI560" s="41">
        <v>129.80000000000001</v>
      </c>
      <c r="BJ560" s="41">
        <v>129.80000000000001</v>
      </c>
      <c r="BK560" s="41">
        <v>129.30000000000001</v>
      </c>
      <c r="BL560" s="41">
        <v>132.30000000000001</v>
      </c>
      <c r="BM560" s="41">
        <v>131.9</v>
      </c>
      <c r="BN560" s="41">
        <v>132.80000000000001</v>
      </c>
      <c r="BO560" s="41">
        <v>138.9</v>
      </c>
      <c r="BP560" s="41">
        <v>138.69999999999999</v>
      </c>
      <c r="BQ560" s="41">
        <v>138.30000000000001</v>
      </c>
      <c r="BR560" s="41">
        <v>137.19999999999999</v>
      </c>
      <c r="BS560" s="41">
        <v>137.5</v>
      </c>
      <c r="BT560" s="41">
        <v>138.9</v>
      </c>
      <c r="BU560" s="41">
        <v>139.80000000000001</v>
      </c>
      <c r="BV560" s="41">
        <v>139.9</v>
      </c>
      <c r="BW560" s="41">
        <v>141.19999999999999</v>
      </c>
      <c r="BX560" s="41">
        <v>143.5</v>
      </c>
      <c r="BY560" s="41">
        <v>146.6</v>
      </c>
      <c r="BZ560" s="41">
        <v>148.30000000000001</v>
      </c>
      <c r="CA560" s="41">
        <v>149.30000000000001</v>
      </c>
      <c r="CB560" s="41">
        <v>150.30000000000001</v>
      </c>
      <c r="CC560" s="41">
        <v>151.5</v>
      </c>
      <c r="CD560" s="41">
        <v>151.80000000000001</v>
      </c>
      <c r="CE560" s="41">
        <v>154.1</v>
      </c>
      <c r="CF560" s="41">
        <v>155.6</v>
      </c>
      <c r="CG560" s="41">
        <v>156.69999999999999</v>
      </c>
      <c r="CH560" s="41">
        <v>159.4</v>
      </c>
      <c r="CI560" s="41">
        <v>160.30000000000001</v>
      </c>
      <c r="CJ560" s="41">
        <v>161.19999999999999</v>
      </c>
      <c r="CK560" s="41">
        <v>162</v>
      </c>
      <c r="CL560" s="41">
        <v>163.30000000000001</v>
      </c>
    </row>
    <row r="561" spans="1:90" x14ac:dyDescent="0.25">
      <c r="A561" s="38" t="s">
        <v>2718</v>
      </c>
      <c r="B561" s="38" t="s">
        <v>2719</v>
      </c>
      <c r="C561" s="39">
        <v>8.0638199999999998</v>
      </c>
      <c r="D561" s="41">
        <v>101.8</v>
      </c>
      <c r="E561" s="41">
        <v>102</v>
      </c>
      <c r="F561" s="41">
        <v>104.3</v>
      </c>
      <c r="G561" s="41">
        <v>108</v>
      </c>
      <c r="H561" s="41">
        <v>106.5</v>
      </c>
      <c r="I561" s="41">
        <v>104</v>
      </c>
      <c r="J561" s="41">
        <v>100.7</v>
      </c>
      <c r="K561" s="41">
        <v>99.8</v>
      </c>
      <c r="L561" s="41">
        <v>99.9</v>
      </c>
      <c r="M561" s="41">
        <v>98.7</v>
      </c>
      <c r="N561" s="41">
        <v>98</v>
      </c>
      <c r="O561" s="41">
        <v>96</v>
      </c>
      <c r="P561" s="41">
        <v>95.7</v>
      </c>
      <c r="Q561" s="41">
        <v>96.1</v>
      </c>
      <c r="R561" s="41">
        <v>98.2</v>
      </c>
      <c r="S561" s="41">
        <v>102.8</v>
      </c>
      <c r="T561" s="41">
        <v>102.8</v>
      </c>
      <c r="U561" s="41">
        <v>102.7</v>
      </c>
      <c r="V561" s="41">
        <v>104.5</v>
      </c>
      <c r="W561" s="41">
        <v>104.7</v>
      </c>
      <c r="X561" s="41">
        <v>104.8</v>
      </c>
      <c r="Y561" s="41">
        <v>105.9</v>
      </c>
      <c r="Z561" s="41">
        <v>106.7</v>
      </c>
      <c r="AA561" s="41">
        <v>107</v>
      </c>
      <c r="AB561" s="41">
        <v>108.4</v>
      </c>
      <c r="AC561" s="41">
        <v>109.2</v>
      </c>
      <c r="AD561" s="41">
        <v>111</v>
      </c>
      <c r="AE561" s="41">
        <v>114.4</v>
      </c>
      <c r="AF561" s="41">
        <v>115.1</v>
      </c>
      <c r="AG561" s="41">
        <v>115.9</v>
      </c>
      <c r="AH561" s="41">
        <v>114.8</v>
      </c>
      <c r="AI561" s="41">
        <v>115</v>
      </c>
      <c r="AJ561" s="41">
        <v>114.8</v>
      </c>
      <c r="AK561" s="41">
        <v>116.6</v>
      </c>
      <c r="AL561" s="41">
        <v>117.3</v>
      </c>
      <c r="AM561" s="41">
        <v>118</v>
      </c>
      <c r="AN561" s="41">
        <v>122</v>
      </c>
      <c r="AO561" s="41">
        <v>126</v>
      </c>
      <c r="AP561" s="41">
        <v>135.80000000000001</v>
      </c>
      <c r="AQ561" s="41">
        <v>140.30000000000001</v>
      </c>
      <c r="AR561" s="41">
        <v>136.69999999999999</v>
      </c>
      <c r="AS561" s="41">
        <v>140.80000000000001</v>
      </c>
      <c r="AT561" s="41">
        <v>142</v>
      </c>
      <c r="AU561" s="41">
        <v>141.80000000000001</v>
      </c>
      <c r="AV561" s="41">
        <v>140.9</v>
      </c>
      <c r="AW561" s="41">
        <v>139.69999999999999</v>
      </c>
      <c r="AX561" s="41">
        <v>133</v>
      </c>
      <c r="AY561" s="41">
        <v>130.4</v>
      </c>
      <c r="AZ561" s="41">
        <v>127.2</v>
      </c>
      <c r="BA561" s="41">
        <v>124.7</v>
      </c>
      <c r="BB561" s="41">
        <v>125.5</v>
      </c>
      <c r="BC561" s="41">
        <v>122.4</v>
      </c>
      <c r="BD561" s="41">
        <v>122.6</v>
      </c>
      <c r="BE561" s="41">
        <v>122.1</v>
      </c>
      <c r="BF561" s="41">
        <v>121.3</v>
      </c>
      <c r="BG561" s="41">
        <v>121.8</v>
      </c>
      <c r="BH561" s="41">
        <v>123.2</v>
      </c>
      <c r="BI561" s="41">
        <v>123.4</v>
      </c>
      <c r="BJ561" s="41">
        <v>122.7</v>
      </c>
      <c r="BK561" s="41">
        <v>121.9</v>
      </c>
      <c r="BL561" s="41">
        <v>125.4</v>
      </c>
      <c r="BM561" s="41">
        <v>124.6</v>
      </c>
      <c r="BN561" s="41">
        <v>126.1</v>
      </c>
      <c r="BO561" s="41">
        <v>133.69999999999999</v>
      </c>
      <c r="BP561" s="41">
        <v>133.1</v>
      </c>
      <c r="BQ561" s="41">
        <v>132.6</v>
      </c>
      <c r="BR561" s="41">
        <v>130.69999999999999</v>
      </c>
      <c r="BS561" s="41">
        <v>131</v>
      </c>
      <c r="BT561" s="41">
        <v>131.4</v>
      </c>
      <c r="BU561" s="41">
        <v>132</v>
      </c>
      <c r="BV561" s="41">
        <v>131.69999999999999</v>
      </c>
      <c r="BW561" s="41">
        <v>133</v>
      </c>
      <c r="BX561" s="41">
        <v>135.9</v>
      </c>
      <c r="BY561" s="41">
        <v>139.5</v>
      </c>
      <c r="BZ561" s="41">
        <v>140.9</v>
      </c>
      <c r="CA561" s="41">
        <v>141.69999999999999</v>
      </c>
      <c r="CB561" s="41">
        <v>142.69999999999999</v>
      </c>
      <c r="CC561" s="41">
        <v>143.69999999999999</v>
      </c>
      <c r="CD561" s="41">
        <v>144.30000000000001</v>
      </c>
      <c r="CE561" s="41">
        <v>145.1</v>
      </c>
      <c r="CF561" s="41">
        <v>146.30000000000001</v>
      </c>
      <c r="CG561" s="41">
        <v>147.30000000000001</v>
      </c>
      <c r="CH561" s="41">
        <v>149.80000000000001</v>
      </c>
      <c r="CI561" s="41">
        <v>151.1</v>
      </c>
      <c r="CJ561" s="41">
        <v>152.30000000000001</v>
      </c>
      <c r="CK561" s="41">
        <v>153.1</v>
      </c>
      <c r="CL561" s="41">
        <v>154.80000000000001</v>
      </c>
    </row>
    <row r="562" spans="1:90" x14ac:dyDescent="0.25">
      <c r="A562" s="38" t="s">
        <v>2720</v>
      </c>
      <c r="B562" s="38" t="s">
        <v>2721</v>
      </c>
      <c r="C562" s="39">
        <v>1.56301</v>
      </c>
      <c r="D562" s="41">
        <v>101.4</v>
      </c>
      <c r="E562" s="41">
        <v>101</v>
      </c>
      <c r="F562" s="41">
        <v>103.6</v>
      </c>
      <c r="G562" s="41">
        <v>108.2</v>
      </c>
      <c r="H562" s="41">
        <v>104.8</v>
      </c>
      <c r="I562" s="41">
        <v>101.2</v>
      </c>
      <c r="J562" s="41">
        <v>96.4</v>
      </c>
      <c r="K562" s="41">
        <v>96.7</v>
      </c>
      <c r="L562" s="41">
        <v>98.1</v>
      </c>
      <c r="M562" s="41">
        <v>97.3</v>
      </c>
      <c r="N562" s="41">
        <v>96.4</v>
      </c>
      <c r="O562" s="41">
        <v>93.6</v>
      </c>
      <c r="P562" s="41">
        <v>93</v>
      </c>
      <c r="Q562" s="41">
        <v>93.6</v>
      </c>
      <c r="R562" s="41">
        <v>95.5</v>
      </c>
      <c r="S562" s="41">
        <v>97.1</v>
      </c>
      <c r="T562" s="41">
        <v>95.2</v>
      </c>
      <c r="U562" s="41">
        <v>94.5</v>
      </c>
      <c r="V562" s="41">
        <v>96.3</v>
      </c>
      <c r="W562" s="41">
        <v>96.3</v>
      </c>
      <c r="X562" s="41">
        <v>97.5</v>
      </c>
      <c r="Y562" s="41">
        <v>99.6</v>
      </c>
      <c r="Z562" s="41">
        <v>100.3</v>
      </c>
      <c r="AA562" s="41">
        <v>100.5</v>
      </c>
      <c r="AB562" s="41">
        <v>102.6</v>
      </c>
      <c r="AC562" s="41">
        <v>103.8</v>
      </c>
      <c r="AD562" s="41">
        <v>106.1</v>
      </c>
      <c r="AE562" s="41">
        <v>109.8</v>
      </c>
      <c r="AF562" s="41">
        <v>109.9</v>
      </c>
      <c r="AG562" s="41">
        <v>110.9</v>
      </c>
      <c r="AH562" s="41">
        <v>110.2</v>
      </c>
      <c r="AI562" s="41">
        <v>111.1</v>
      </c>
      <c r="AJ562" s="41">
        <v>112.5</v>
      </c>
      <c r="AK562" s="41">
        <v>115.2</v>
      </c>
      <c r="AL562" s="41">
        <v>116.4</v>
      </c>
      <c r="AM562" s="41">
        <v>116.9</v>
      </c>
      <c r="AN562" s="41">
        <v>122.5</v>
      </c>
      <c r="AO562" s="41">
        <v>127.1</v>
      </c>
      <c r="AP562" s="41">
        <v>142.5</v>
      </c>
      <c r="AQ562" s="41">
        <v>144.4</v>
      </c>
      <c r="AR562" s="41">
        <v>140.30000000000001</v>
      </c>
      <c r="AS562" s="41">
        <v>148.4</v>
      </c>
      <c r="AT562" s="41">
        <v>151.80000000000001</v>
      </c>
      <c r="AU562" s="41">
        <v>149.19999999999999</v>
      </c>
      <c r="AV562" s="41">
        <v>144.5</v>
      </c>
      <c r="AW562" s="41">
        <v>143</v>
      </c>
      <c r="AX562" s="41">
        <v>127.2</v>
      </c>
      <c r="AY562" s="41">
        <v>124.8</v>
      </c>
      <c r="AZ562" s="41">
        <v>123.1</v>
      </c>
      <c r="BA562" s="41">
        <v>121.6</v>
      </c>
      <c r="BB562" s="41">
        <v>124.1</v>
      </c>
      <c r="BC562" s="41">
        <v>119</v>
      </c>
      <c r="BD562" s="41">
        <v>120.1</v>
      </c>
      <c r="BE562" s="41">
        <v>119.6</v>
      </c>
      <c r="BF562" s="41">
        <v>116.9</v>
      </c>
      <c r="BG562" s="41">
        <v>116.1</v>
      </c>
      <c r="BH562" s="41">
        <v>118.1</v>
      </c>
      <c r="BI562" s="41">
        <v>117.6</v>
      </c>
      <c r="BJ562" s="41">
        <v>116</v>
      </c>
      <c r="BK562" s="41">
        <v>115.2</v>
      </c>
      <c r="BL562" s="41">
        <v>123.8</v>
      </c>
      <c r="BM562" s="41">
        <v>121.7</v>
      </c>
      <c r="BN562" s="41">
        <v>123.8</v>
      </c>
      <c r="BO562" s="41">
        <v>126.2</v>
      </c>
      <c r="BP562" s="41">
        <v>125.2</v>
      </c>
      <c r="BQ562" s="41">
        <v>123.4</v>
      </c>
      <c r="BR562" s="41">
        <v>123.2</v>
      </c>
      <c r="BS562" s="41">
        <v>123.3</v>
      </c>
      <c r="BT562" s="41">
        <v>124</v>
      </c>
      <c r="BU562" s="41">
        <v>125.5</v>
      </c>
      <c r="BV562" s="41">
        <v>125</v>
      </c>
      <c r="BW562" s="41">
        <v>126</v>
      </c>
      <c r="BX562" s="41">
        <v>133.80000000000001</v>
      </c>
      <c r="BY562" s="41">
        <v>139.1</v>
      </c>
      <c r="BZ562" s="41">
        <v>140.30000000000001</v>
      </c>
      <c r="CA562" s="41">
        <v>141.80000000000001</v>
      </c>
      <c r="CB562" s="41">
        <v>144</v>
      </c>
      <c r="CC562" s="41">
        <v>146.6</v>
      </c>
      <c r="CD562" s="41">
        <v>147.1</v>
      </c>
      <c r="CE562" s="41">
        <v>150.30000000000001</v>
      </c>
      <c r="CF562" s="41">
        <v>151.69999999999999</v>
      </c>
      <c r="CG562" s="41">
        <v>153</v>
      </c>
      <c r="CH562" s="41">
        <v>155</v>
      </c>
      <c r="CI562" s="41">
        <v>156.9</v>
      </c>
      <c r="CJ562" s="41">
        <v>159.5</v>
      </c>
      <c r="CK562" s="41">
        <v>161.30000000000001</v>
      </c>
      <c r="CL562" s="41">
        <v>165</v>
      </c>
    </row>
    <row r="563" spans="1:90" x14ac:dyDescent="0.25">
      <c r="A563" s="38" t="s">
        <v>2722</v>
      </c>
      <c r="B563" s="38" t="s">
        <v>2723</v>
      </c>
      <c r="C563" s="39">
        <v>0.26878000000000002</v>
      </c>
      <c r="D563" s="41">
        <v>104</v>
      </c>
      <c r="E563" s="41">
        <v>102.6</v>
      </c>
      <c r="F563" s="41">
        <v>106</v>
      </c>
      <c r="G563" s="41">
        <v>111.2</v>
      </c>
      <c r="H563" s="41">
        <v>106.8</v>
      </c>
      <c r="I563" s="41">
        <v>98.6</v>
      </c>
      <c r="J563" s="41">
        <v>94.5</v>
      </c>
      <c r="K563" s="41">
        <v>95.1</v>
      </c>
      <c r="L563" s="41">
        <v>96.7</v>
      </c>
      <c r="M563" s="41">
        <v>95.7</v>
      </c>
      <c r="N563" s="41">
        <v>94.2</v>
      </c>
      <c r="O563" s="41">
        <v>91.5</v>
      </c>
      <c r="P563" s="41">
        <v>92.4</v>
      </c>
      <c r="Q563" s="41">
        <v>93.9</v>
      </c>
      <c r="R563" s="41">
        <v>95.9</v>
      </c>
      <c r="S563" s="41">
        <v>97.1</v>
      </c>
      <c r="T563" s="41">
        <v>93.2</v>
      </c>
      <c r="U563" s="41">
        <v>90.9</v>
      </c>
      <c r="V563" s="41">
        <v>94.3</v>
      </c>
      <c r="W563" s="41">
        <v>95</v>
      </c>
      <c r="X563" s="41">
        <v>95.2</v>
      </c>
      <c r="Y563" s="41">
        <v>98.9</v>
      </c>
      <c r="Z563" s="41">
        <v>101.1</v>
      </c>
      <c r="AA563" s="41">
        <v>101.7</v>
      </c>
      <c r="AB563" s="41">
        <v>106.8</v>
      </c>
      <c r="AC563" s="41">
        <v>109.8</v>
      </c>
      <c r="AD563" s="41">
        <v>111.4</v>
      </c>
      <c r="AE563" s="41">
        <v>114.4</v>
      </c>
      <c r="AF563" s="41">
        <v>116.5</v>
      </c>
      <c r="AG563" s="41">
        <v>114.2</v>
      </c>
      <c r="AH563" s="41">
        <v>114.5</v>
      </c>
      <c r="AI563" s="41">
        <v>115.7</v>
      </c>
      <c r="AJ563" s="41">
        <v>117.4</v>
      </c>
      <c r="AK563" s="41">
        <v>120.5</v>
      </c>
      <c r="AL563" s="41">
        <v>121.6</v>
      </c>
      <c r="AM563" s="41">
        <v>123.1</v>
      </c>
      <c r="AN563" s="41">
        <v>129.5</v>
      </c>
      <c r="AO563" s="41">
        <v>133.1</v>
      </c>
      <c r="AP563" s="41">
        <v>147.4</v>
      </c>
      <c r="AQ563" s="41">
        <v>153.80000000000001</v>
      </c>
      <c r="AR563" s="41">
        <v>151.4</v>
      </c>
      <c r="AS563" s="41">
        <v>163.1</v>
      </c>
      <c r="AT563" s="41">
        <v>168.9</v>
      </c>
      <c r="AU563" s="41">
        <v>160.9</v>
      </c>
      <c r="AV563" s="41">
        <v>155.6</v>
      </c>
      <c r="AW563" s="41">
        <v>150.80000000000001</v>
      </c>
      <c r="AX563" s="41">
        <v>128.69999999999999</v>
      </c>
      <c r="AY563" s="41">
        <v>124</v>
      </c>
      <c r="AZ563" s="41">
        <v>123.7</v>
      </c>
      <c r="BA563" s="41">
        <v>120.3</v>
      </c>
      <c r="BB563" s="41">
        <v>121.4</v>
      </c>
      <c r="BC563" s="41">
        <v>114.8</v>
      </c>
      <c r="BD563" s="41">
        <v>117.2</v>
      </c>
      <c r="BE563" s="41">
        <v>113.5</v>
      </c>
      <c r="BF563" s="41">
        <v>110</v>
      </c>
      <c r="BG563" s="41">
        <v>110.7</v>
      </c>
      <c r="BH563" s="41">
        <v>112</v>
      </c>
      <c r="BI563" s="41">
        <v>111.7</v>
      </c>
      <c r="BJ563" s="41">
        <v>109.3</v>
      </c>
      <c r="BK563" s="41">
        <v>110.3</v>
      </c>
      <c r="BL563" s="41">
        <v>116.3</v>
      </c>
      <c r="BM563" s="41">
        <v>114.2</v>
      </c>
      <c r="BN563" s="41">
        <v>116</v>
      </c>
      <c r="BO563" s="41">
        <v>126.8</v>
      </c>
      <c r="BP563" s="41">
        <v>123</v>
      </c>
      <c r="BQ563" s="41">
        <v>119.5</v>
      </c>
      <c r="BR563" s="41">
        <v>118.8</v>
      </c>
      <c r="BS563" s="41">
        <v>120.4</v>
      </c>
      <c r="BT563" s="41">
        <v>119.8</v>
      </c>
      <c r="BU563" s="41">
        <v>122</v>
      </c>
      <c r="BV563" s="41">
        <v>120.6</v>
      </c>
      <c r="BW563" s="41">
        <v>121.8</v>
      </c>
      <c r="BX563" s="41">
        <v>133.9</v>
      </c>
      <c r="BY563" s="41">
        <v>142.80000000000001</v>
      </c>
      <c r="BZ563" s="41">
        <v>140.9</v>
      </c>
      <c r="CA563" s="41">
        <v>147.4</v>
      </c>
      <c r="CB563" s="41">
        <v>155.4</v>
      </c>
      <c r="CC563" s="41">
        <v>159.19999999999999</v>
      </c>
      <c r="CD563" s="41">
        <v>159.4</v>
      </c>
      <c r="CE563" s="41">
        <v>166.1</v>
      </c>
      <c r="CF563" s="41">
        <v>167.8</v>
      </c>
      <c r="CG563" s="41">
        <v>170.7</v>
      </c>
      <c r="CH563" s="41">
        <v>174.4</v>
      </c>
      <c r="CI563" s="41">
        <v>174.8</v>
      </c>
      <c r="CJ563" s="41">
        <v>179.6</v>
      </c>
      <c r="CK563" s="41">
        <v>178.7</v>
      </c>
      <c r="CL563" s="41">
        <v>186.5</v>
      </c>
    </row>
    <row r="564" spans="1:90" x14ac:dyDescent="0.25">
      <c r="A564" s="38" t="s">
        <v>2724</v>
      </c>
      <c r="B564" s="38" t="s">
        <v>2725</v>
      </c>
      <c r="C564" s="39">
        <v>0.38921</v>
      </c>
      <c r="D564" s="41">
        <v>98.2</v>
      </c>
      <c r="E564" s="41">
        <v>97.4</v>
      </c>
      <c r="F564" s="41">
        <v>100.7</v>
      </c>
      <c r="G564" s="41">
        <v>98.7</v>
      </c>
      <c r="H564" s="41">
        <v>96.9</v>
      </c>
      <c r="I564" s="41">
        <v>93.1</v>
      </c>
      <c r="J564" s="41">
        <v>88.5</v>
      </c>
      <c r="K564" s="41">
        <v>88.4</v>
      </c>
      <c r="L564" s="41">
        <v>88.6</v>
      </c>
      <c r="M564" s="41">
        <v>88.7</v>
      </c>
      <c r="N564" s="41">
        <v>86.4</v>
      </c>
      <c r="O564" s="41">
        <v>85.2</v>
      </c>
      <c r="P564" s="41">
        <v>83.5</v>
      </c>
      <c r="Q564" s="41">
        <v>83.2</v>
      </c>
      <c r="R564" s="41">
        <v>84.9</v>
      </c>
      <c r="S564" s="41">
        <v>90.2</v>
      </c>
      <c r="T564" s="41">
        <v>90.3</v>
      </c>
      <c r="U564" s="41">
        <v>91.2</v>
      </c>
      <c r="V564" s="41">
        <v>92.5</v>
      </c>
      <c r="W564" s="41">
        <v>92.5</v>
      </c>
      <c r="X564" s="41">
        <v>93.9</v>
      </c>
      <c r="Y564" s="41">
        <v>94.1</v>
      </c>
      <c r="Z564" s="41">
        <v>94.3</v>
      </c>
      <c r="AA564" s="41">
        <v>94.5</v>
      </c>
      <c r="AB564" s="41">
        <v>95</v>
      </c>
      <c r="AC564" s="41">
        <v>95.7</v>
      </c>
      <c r="AD564" s="41">
        <v>96.6</v>
      </c>
      <c r="AE564" s="41">
        <v>100.2</v>
      </c>
      <c r="AF564" s="41">
        <v>100.5</v>
      </c>
      <c r="AG564" s="41">
        <v>101</v>
      </c>
      <c r="AH564" s="41">
        <v>100.4</v>
      </c>
      <c r="AI564" s="41">
        <v>100.6</v>
      </c>
      <c r="AJ564" s="41">
        <v>102.4</v>
      </c>
      <c r="AK564" s="41">
        <v>105.5</v>
      </c>
      <c r="AL564" s="41">
        <v>107.5</v>
      </c>
      <c r="AM564" s="41">
        <v>109.1</v>
      </c>
      <c r="AN564" s="41">
        <v>113.6</v>
      </c>
      <c r="AO564" s="41">
        <v>116.9</v>
      </c>
      <c r="AP564" s="41">
        <v>129.9</v>
      </c>
      <c r="AQ564" s="41">
        <v>137.1</v>
      </c>
      <c r="AR564" s="41">
        <v>136.6</v>
      </c>
      <c r="AS564" s="41">
        <v>141.80000000000001</v>
      </c>
      <c r="AT564" s="41">
        <v>144.6</v>
      </c>
      <c r="AU564" s="41">
        <v>144.80000000000001</v>
      </c>
      <c r="AV564" s="41">
        <v>140.9</v>
      </c>
      <c r="AW564" s="41">
        <v>137.80000000000001</v>
      </c>
      <c r="AX564" s="41">
        <v>124</v>
      </c>
      <c r="AY564" s="41">
        <v>119.5</v>
      </c>
      <c r="AZ564" s="41">
        <v>111.7</v>
      </c>
      <c r="BA564" s="41">
        <v>115.3</v>
      </c>
      <c r="BB564" s="41">
        <v>118.2</v>
      </c>
      <c r="BC564" s="41">
        <v>113.2</v>
      </c>
      <c r="BD564" s="41">
        <v>113.5</v>
      </c>
      <c r="BE564" s="41">
        <v>117.8</v>
      </c>
      <c r="BF564" s="41">
        <v>118.2</v>
      </c>
      <c r="BG564" s="41">
        <v>117.8</v>
      </c>
      <c r="BH564" s="41">
        <v>118.5</v>
      </c>
      <c r="BI564" s="41">
        <v>118.6</v>
      </c>
      <c r="BJ564" s="41">
        <v>118.5</v>
      </c>
      <c r="BK564" s="41">
        <v>113.5</v>
      </c>
      <c r="BL564" s="41">
        <v>118.3</v>
      </c>
      <c r="BM564" s="41">
        <v>123</v>
      </c>
      <c r="BN564" s="41">
        <v>124.1</v>
      </c>
      <c r="BO564" s="41">
        <v>126.3</v>
      </c>
      <c r="BP564" s="41">
        <v>130.19999999999999</v>
      </c>
      <c r="BQ564" s="41">
        <v>129.30000000000001</v>
      </c>
      <c r="BR564" s="41">
        <v>129</v>
      </c>
      <c r="BS564" s="41">
        <v>128.19999999999999</v>
      </c>
      <c r="BT564" s="41">
        <v>129.69999999999999</v>
      </c>
      <c r="BU564" s="41">
        <v>130.5</v>
      </c>
      <c r="BV564" s="41">
        <v>131.69999999999999</v>
      </c>
      <c r="BW564" s="41">
        <v>133.1</v>
      </c>
      <c r="BX564" s="41">
        <v>137.5</v>
      </c>
      <c r="BY564" s="41">
        <v>137.19999999999999</v>
      </c>
      <c r="BZ564" s="41">
        <v>138.30000000000001</v>
      </c>
      <c r="CA564" s="41">
        <v>137.9</v>
      </c>
      <c r="CB564" s="41">
        <v>137.1</v>
      </c>
      <c r="CC564" s="41">
        <v>136.80000000000001</v>
      </c>
      <c r="CD564" s="41">
        <v>137.5</v>
      </c>
      <c r="CE564" s="41">
        <v>141</v>
      </c>
      <c r="CF564" s="41">
        <v>147.30000000000001</v>
      </c>
      <c r="CG564" s="41">
        <v>147.80000000000001</v>
      </c>
      <c r="CH564" s="41">
        <v>147.9</v>
      </c>
      <c r="CI564" s="41">
        <v>148</v>
      </c>
      <c r="CJ564" s="41">
        <v>148.6</v>
      </c>
      <c r="CK564" s="41">
        <v>151.80000000000001</v>
      </c>
      <c r="CL564" s="41">
        <v>154.1</v>
      </c>
    </row>
    <row r="565" spans="1:90" x14ac:dyDescent="0.25">
      <c r="A565" s="38" t="s">
        <v>2726</v>
      </c>
      <c r="B565" s="38" t="s">
        <v>2727</v>
      </c>
      <c r="C565" s="39">
        <v>9.5439999999999997E-2</v>
      </c>
      <c r="D565" s="41">
        <v>105.5</v>
      </c>
      <c r="E565" s="41">
        <v>104.8</v>
      </c>
      <c r="F565" s="41">
        <v>107.7</v>
      </c>
      <c r="G565" s="41">
        <v>110.1</v>
      </c>
      <c r="H565" s="41">
        <v>109.6</v>
      </c>
      <c r="I565" s="41">
        <v>103.8</v>
      </c>
      <c r="J565" s="41">
        <v>98.8</v>
      </c>
      <c r="K565" s="41">
        <v>99.5</v>
      </c>
      <c r="L565" s="41">
        <v>100.9</v>
      </c>
      <c r="M565" s="41">
        <v>97.9</v>
      </c>
      <c r="N565" s="41">
        <v>98.2</v>
      </c>
      <c r="O565" s="41">
        <v>96.9</v>
      </c>
      <c r="P565" s="41">
        <v>97.2</v>
      </c>
      <c r="Q565" s="41">
        <v>97.3</v>
      </c>
      <c r="R565" s="41">
        <v>101.5</v>
      </c>
      <c r="S565" s="41">
        <v>104.5</v>
      </c>
      <c r="T565" s="41">
        <v>102.5</v>
      </c>
      <c r="U565" s="41">
        <v>100.2</v>
      </c>
      <c r="V565" s="41">
        <v>102.4</v>
      </c>
      <c r="W565" s="41">
        <v>102.1</v>
      </c>
      <c r="X565" s="41">
        <v>103.5</v>
      </c>
      <c r="Y565" s="41">
        <v>106.6</v>
      </c>
      <c r="Z565" s="41">
        <v>108.1</v>
      </c>
      <c r="AA565" s="41">
        <v>108.5</v>
      </c>
      <c r="AB565" s="41">
        <v>108.6</v>
      </c>
      <c r="AC565" s="41">
        <v>111.3</v>
      </c>
      <c r="AD565" s="41">
        <v>113.7</v>
      </c>
      <c r="AE565" s="41">
        <v>118</v>
      </c>
      <c r="AF565" s="41">
        <v>117</v>
      </c>
      <c r="AG565" s="41">
        <v>117.3</v>
      </c>
      <c r="AH565" s="41">
        <v>119</v>
      </c>
      <c r="AI565" s="41">
        <v>119.2</v>
      </c>
      <c r="AJ565" s="41">
        <v>120.5</v>
      </c>
      <c r="AK565" s="41">
        <v>122.3</v>
      </c>
      <c r="AL565" s="41">
        <v>123.1</v>
      </c>
      <c r="AM565" s="41">
        <v>122.4</v>
      </c>
      <c r="AN565" s="41">
        <v>125.1</v>
      </c>
      <c r="AO565" s="41">
        <v>128.4</v>
      </c>
      <c r="AP565" s="41">
        <v>144.4</v>
      </c>
      <c r="AQ565" s="41">
        <v>139</v>
      </c>
      <c r="AR565" s="41">
        <v>133.1</v>
      </c>
      <c r="AS565" s="41">
        <v>140.30000000000001</v>
      </c>
      <c r="AT565" s="41">
        <v>145.19999999999999</v>
      </c>
      <c r="AU565" s="41">
        <v>145.1</v>
      </c>
      <c r="AV565" s="41">
        <v>142.30000000000001</v>
      </c>
      <c r="AW565" s="41">
        <v>137.9</v>
      </c>
      <c r="AX565" s="41">
        <v>120.8</v>
      </c>
      <c r="AY565" s="41">
        <v>117.8</v>
      </c>
      <c r="AZ565" s="41">
        <v>116.8</v>
      </c>
      <c r="BA565" s="41">
        <v>115.8</v>
      </c>
      <c r="BB565" s="41">
        <v>118.2</v>
      </c>
      <c r="BC565" s="41">
        <v>116.3</v>
      </c>
      <c r="BD565" s="41">
        <v>119.4</v>
      </c>
      <c r="BE565" s="41">
        <v>115.1</v>
      </c>
      <c r="BF565" s="41">
        <v>111.1</v>
      </c>
      <c r="BG565" s="41">
        <v>111.5</v>
      </c>
      <c r="BH565" s="41">
        <v>115.3</v>
      </c>
      <c r="BI565" s="41">
        <v>114.5</v>
      </c>
      <c r="BJ565" s="41">
        <v>111.8</v>
      </c>
      <c r="BK565" s="41">
        <v>113.2</v>
      </c>
      <c r="BL565" s="41">
        <v>122.2</v>
      </c>
      <c r="BM565" s="41">
        <v>118.6</v>
      </c>
      <c r="BN565" s="41">
        <v>125.3</v>
      </c>
      <c r="BO565" s="41">
        <v>130.69999999999999</v>
      </c>
      <c r="BP565" s="41">
        <v>124.9</v>
      </c>
      <c r="BQ565" s="41">
        <v>122.8</v>
      </c>
      <c r="BR565" s="41">
        <v>123.7</v>
      </c>
      <c r="BS565" s="41">
        <v>125.7</v>
      </c>
      <c r="BT565" s="41">
        <v>126.2</v>
      </c>
      <c r="BU565" s="41">
        <v>128.5</v>
      </c>
      <c r="BV565" s="41">
        <v>125.6</v>
      </c>
      <c r="BW565" s="41">
        <v>128</v>
      </c>
      <c r="BX565" s="41">
        <v>138.6</v>
      </c>
      <c r="BY565" s="41">
        <v>139.80000000000001</v>
      </c>
      <c r="BZ565" s="41">
        <v>141.4</v>
      </c>
      <c r="CA565" s="41">
        <v>141.9</v>
      </c>
      <c r="CB565" s="41">
        <v>144.80000000000001</v>
      </c>
      <c r="CC565" s="41">
        <v>145.6</v>
      </c>
      <c r="CD565" s="41">
        <v>144.19999999999999</v>
      </c>
      <c r="CE565" s="41">
        <v>146.19999999999999</v>
      </c>
      <c r="CF565" s="41">
        <v>145.80000000000001</v>
      </c>
      <c r="CG565" s="41">
        <v>147.30000000000001</v>
      </c>
      <c r="CH565" s="41">
        <v>148.19999999999999</v>
      </c>
      <c r="CI565" s="41">
        <v>148.1</v>
      </c>
      <c r="CJ565" s="41">
        <v>150.1</v>
      </c>
      <c r="CK565" s="41">
        <v>152.30000000000001</v>
      </c>
      <c r="CL565" s="41">
        <v>155.5</v>
      </c>
    </row>
    <row r="566" spans="1:90" x14ac:dyDescent="0.25">
      <c r="A566" s="38" t="s">
        <v>2728</v>
      </c>
      <c r="B566" s="38" t="s">
        <v>2729</v>
      </c>
      <c r="C566" s="39">
        <v>0.58953999999999995</v>
      </c>
      <c r="D566" s="41">
        <v>101.9</v>
      </c>
      <c r="E566" s="41">
        <v>102</v>
      </c>
      <c r="F566" s="41">
        <v>104.2</v>
      </c>
      <c r="G566" s="41">
        <v>114.1</v>
      </c>
      <c r="H566" s="41">
        <v>108.9</v>
      </c>
      <c r="I566" s="41">
        <v>106.9</v>
      </c>
      <c r="J566" s="41">
        <v>100.3</v>
      </c>
      <c r="K566" s="41">
        <v>100.5</v>
      </c>
      <c r="L566" s="41">
        <v>103.1</v>
      </c>
      <c r="M566" s="41">
        <v>102.9</v>
      </c>
      <c r="N566" s="41">
        <v>102.3</v>
      </c>
      <c r="O566" s="41">
        <v>98.8</v>
      </c>
      <c r="P566" s="41">
        <v>97.6</v>
      </c>
      <c r="Q566" s="41">
        <v>98.4</v>
      </c>
      <c r="R566" s="41">
        <v>100.6</v>
      </c>
      <c r="S566" s="41">
        <v>99.5</v>
      </c>
      <c r="T566" s="41">
        <v>97</v>
      </c>
      <c r="U566" s="41">
        <v>96</v>
      </c>
      <c r="V566" s="41">
        <v>97.7</v>
      </c>
      <c r="W566" s="41">
        <v>97.6</v>
      </c>
      <c r="X566" s="41">
        <v>99.2</v>
      </c>
      <c r="Y566" s="41">
        <v>102.3</v>
      </c>
      <c r="Z566" s="41">
        <v>102.9</v>
      </c>
      <c r="AA566" s="41">
        <v>103</v>
      </c>
      <c r="AB566" s="41">
        <v>105.5</v>
      </c>
      <c r="AC566" s="41">
        <v>106.5</v>
      </c>
      <c r="AD566" s="41">
        <v>110.7</v>
      </c>
      <c r="AE566" s="41">
        <v>113.9</v>
      </c>
      <c r="AF566" s="41">
        <v>112.5</v>
      </c>
      <c r="AG566" s="41">
        <v>115.6</v>
      </c>
      <c r="AH566" s="41">
        <v>113.7</v>
      </c>
      <c r="AI566" s="41">
        <v>115.6</v>
      </c>
      <c r="AJ566" s="41">
        <v>117</v>
      </c>
      <c r="AK566" s="41">
        <v>119.9</v>
      </c>
      <c r="AL566" s="41">
        <v>121.1</v>
      </c>
      <c r="AM566" s="41">
        <v>121</v>
      </c>
      <c r="AN566" s="41">
        <v>126.8</v>
      </c>
      <c r="AO566" s="41">
        <v>132.4</v>
      </c>
      <c r="AP566" s="41">
        <v>151.9</v>
      </c>
      <c r="AQ566" s="41">
        <v>149.9</v>
      </c>
      <c r="AR566" s="41">
        <v>143.30000000000001</v>
      </c>
      <c r="AS566" s="41">
        <v>154</v>
      </c>
      <c r="AT566" s="41">
        <v>157.30000000000001</v>
      </c>
      <c r="AU566" s="41">
        <v>154</v>
      </c>
      <c r="AV566" s="41">
        <v>147.1</v>
      </c>
      <c r="AW566" s="41">
        <v>148.30000000000001</v>
      </c>
      <c r="AX566" s="41">
        <v>131.1</v>
      </c>
      <c r="AY566" s="41">
        <v>130.6</v>
      </c>
      <c r="AZ566" s="41">
        <v>133.30000000000001</v>
      </c>
      <c r="BA566" s="41">
        <v>128.1</v>
      </c>
      <c r="BB566" s="41">
        <v>131.4</v>
      </c>
      <c r="BC566" s="41">
        <v>128</v>
      </c>
      <c r="BD566" s="41">
        <v>129.19999999999999</v>
      </c>
      <c r="BE566" s="41">
        <v>128.1</v>
      </c>
      <c r="BF566" s="41">
        <v>123.9</v>
      </c>
      <c r="BG566" s="41">
        <v>122.3</v>
      </c>
      <c r="BH566" s="41">
        <v>125.3</v>
      </c>
      <c r="BI566" s="41">
        <v>124.4</v>
      </c>
      <c r="BJ566" s="41">
        <v>122.1</v>
      </c>
      <c r="BK566" s="41">
        <v>121.6</v>
      </c>
      <c r="BL566" s="41">
        <v>135.4</v>
      </c>
      <c r="BM566" s="41">
        <v>128.4</v>
      </c>
      <c r="BN566" s="41">
        <v>131.5</v>
      </c>
      <c r="BO566" s="41">
        <v>128.80000000000001</v>
      </c>
      <c r="BP566" s="41">
        <v>126.1</v>
      </c>
      <c r="BQ566" s="41">
        <v>124</v>
      </c>
      <c r="BR566" s="41">
        <v>123.3</v>
      </c>
      <c r="BS566" s="41">
        <v>123.8</v>
      </c>
      <c r="BT566" s="41">
        <v>124.8</v>
      </c>
      <c r="BU566" s="41">
        <v>126.2</v>
      </c>
      <c r="BV566" s="41">
        <v>125.1</v>
      </c>
      <c r="BW566" s="41">
        <v>125.7</v>
      </c>
      <c r="BX566" s="41">
        <v>134.5</v>
      </c>
      <c r="BY566" s="41">
        <v>144.19999999999999</v>
      </c>
      <c r="BZ566" s="41">
        <v>146.30000000000001</v>
      </c>
      <c r="CA566" s="41">
        <v>147.30000000000001</v>
      </c>
      <c r="CB566" s="41">
        <v>149.1</v>
      </c>
      <c r="CC566" s="41">
        <v>154.4</v>
      </c>
      <c r="CD566" s="41">
        <v>155.4</v>
      </c>
      <c r="CE566" s="41">
        <v>157.9</v>
      </c>
      <c r="CF566" s="41">
        <v>156.9</v>
      </c>
      <c r="CG566" s="41">
        <v>157.80000000000001</v>
      </c>
      <c r="CH566" s="41">
        <v>160.9</v>
      </c>
      <c r="CI566" s="41">
        <v>165.5</v>
      </c>
      <c r="CJ566" s="41">
        <v>168.5</v>
      </c>
      <c r="CK566" s="41">
        <v>171.2</v>
      </c>
      <c r="CL566" s="41">
        <v>175.1</v>
      </c>
    </row>
    <row r="567" spans="1:90" x14ac:dyDescent="0.25">
      <c r="A567" s="38" t="s">
        <v>2730</v>
      </c>
      <c r="B567" s="38" t="s">
        <v>2731</v>
      </c>
      <c r="C567" s="39">
        <v>5.8869999999999999E-2</v>
      </c>
      <c r="D567" s="41">
        <v>102.3</v>
      </c>
      <c r="E567" s="41">
        <v>102.9</v>
      </c>
      <c r="F567" s="41">
        <v>104.3</v>
      </c>
      <c r="G567" s="41">
        <v>108.5</v>
      </c>
      <c r="H567" s="41">
        <v>104.9</v>
      </c>
      <c r="I567" s="41">
        <v>100</v>
      </c>
      <c r="J567" s="41">
        <v>97.1</v>
      </c>
      <c r="K567" s="41">
        <v>96.5</v>
      </c>
      <c r="L567" s="41">
        <v>98.1</v>
      </c>
      <c r="M567" s="41">
        <v>92.9</v>
      </c>
      <c r="N567" s="41">
        <v>94.7</v>
      </c>
      <c r="O567" s="41">
        <v>89.7</v>
      </c>
      <c r="P567" s="41">
        <v>92.7</v>
      </c>
      <c r="Q567" s="41">
        <v>93.7</v>
      </c>
      <c r="R567" s="41">
        <v>95.3</v>
      </c>
      <c r="S567" s="41">
        <v>102.6</v>
      </c>
      <c r="T567" s="41">
        <v>96.8</v>
      </c>
      <c r="U567" s="41">
        <v>95</v>
      </c>
      <c r="V567" s="41">
        <v>97</v>
      </c>
      <c r="W567" s="41">
        <v>96.9</v>
      </c>
      <c r="X567" s="41">
        <v>98.7</v>
      </c>
      <c r="Y567" s="41">
        <v>101.6</v>
      </c>
      <c r="Z567" s="41">
        <v>100.2</v>
      </c>
      <c r="AA567" s="41">
        <v>99.3</v>
      </c>
      <c r="AB567" s="41">
        <v>102.8</v>
      </c>
      <c r="AC567" s="41">
        <v>103.4</v>
      </c>
      <c r="AD567" s="41">
        <v>105.1</v>
      </c>
      <c r="AE567" s="41">
        <v>108.2</v>
      </c>
      <c r="AF567" s="41">
        <v>108.3</v>
      </c>
      <c r="AG567" s="41">
        <v>109.1</v>
      </c>
      <c r="AH567" s="41">
        <v>108.8</v>
      </c>
      <c r="AI567" s="41">
        <v>109.9</v>
      </c>
      <c r="AJ567" s="41">
        <v>110.9</v>
      </c>
      <c r="AK567" s="41">
        <v>112.9</v>
      </c>
      <c r="AL567" s="41">
        <v>111.8</v>
      </c>
      <c r="AM567" s="41">
        <v>112.6</v>
      </c>
      <c r="AN567" s="41">
        <v>122.5</v>
      </c>
      <c r="AO567" s="41">
        <v>130.30000000000001</v>
      </c>
      <c r="AP567" s="41">
        <v>155.9</v>
      </c>
      <c r="AQ567" s="41">
        <v>157.4</v>
      </c>
      <c r="AR567" s="41">
        <v>142.30000000000001</v>
      </c>
      <c r="AS567" s="41">
        <v>153.30000000000001</v>
      </c>
      <c r="AT567" s="41">
        <v>155.9</v>
      </c>
      <c r="AU567" s="41">
        <v>158</v>
      </c>
      <c r="AV567" s="41">
        <v>158</v>
      </c>
      <c r="AW567" s="41">
        <v>156.6</v>
      </c>
      <c r="AX567" s="41">
        <v>137.19999999999999</v>
      </c>
      <c r="AY567" s="41">
        <v>138.19999999999999</v>
      </c>
      <c r="AZ567" s="41">
        <v>140.30000000000001</v>
      </c>
      <c r="BA567" s="41">
        <v>145.19999999999999</v>
      </c>
      <c r="BB567" s="41">
        <v>147.80000000000001</v>
      </c>
      <c r="BC567" s="41">
        <v>132.80000000000001</v>
      </c>
      <c r="BD567" s="41">
        <v>131.5</v>
      </c>
      <c r="BE567" s="41">
        <v>126.5</v>
      </c>
      <c r="BF567" s="41">
        <v>120.4</v>
      </c>
      <c r="BG567" s="41">
        <v>115.1</v>
      </c>
      <c r="BH567" s="41">
        <v>122.5</v>
      </c>
      <c r="BI567" s="41">
        <v>116.7</v>
      </c>
      <c r="BJ567" s="41">
        <v>120.2</v>
      </c>
      <c r="BK567" s="41">
        <v>126.2</v>
      </c>
      <c r="BL567" s="41">
        <v>129.5</v>
      </c>
      <c r="BM567" s="41">
        <v>126.7</v>
      </c>
      <c r="BN567" s="41">
        <v>127.7</v>
      </c>
      <c r="BO567" s="41">
        <v>145</v>
      </c>
      <c r="BP567" s="41">
        <v>146.69999999999999</v>
      </c>
      <c r="BQ567" s="41">
        <v>145.6</v>
      </c>
      <c r="BR567" s="41">
        <v>149.9</v>
      </c>
      <c r="BS567" s="41">
        <v>142.4</v>
      </c>
      <c r="BT567" s="41">
        <v>144.6</v>
      </c>
      <c r="BU567" s="41">
        <v>148.19999999999999</v>
      </c>
      <c r="BV567" s="41">
        <v>146.9</v>
      </c>
      <c r="BW567" s="41">
        <v>148.69999999999999</v>
      </c>
      <c r="BX567" s="41">
        <v>156.19999999999999</v>
      </c>
      <c r="BY567" s="41">
        <v>161.6</v>
      </c>
      <c r="BZ567" s="41">
        <v>164.6</v>
      </c>
      <c r="CA567" s="41">
        <v>164.9</v>
      </c>
      <c r="CB567" s="41">
        <v>166.5</v>
      </c>
      <c r="CC567" s="41">
        <v>166.1</v>
      </c>
      <c r="CD567" s="41">
        <v>166.1</v>
      </c>
      <c r="CE567" s="41">
        <v>166.9</v>
      </c>
      <c r="CF567" s="41">
        <v>167.1</v>
      </c>
      <c r="CG567" s="41">
        <v>167.7</v>
      </c>
      <c r="CH567" s="41">
        <v>171.8</v>
      </c>
      <c r="CI567" s="41">
        <v>172.1</v>
      </c>
      <c r="CJ567" s="41">
        <v>174.6</v>
      </c>
      <c r="CK567" s="41">
        <v>175.4</v>
      </c>
      <c r="CL567" s="41">
        <v>176.6</v>
      </c>
    </row>
    <row r="568" spans="1:90" x14ac:dyDescent="0.25">
      <c r="A568" s="38" t="s">
        <v>2732</v>
      </c>
      <c r="B568" s="38" t="s">
        <v>2733</v>
      </c>
      <c r="C568" s="39">
        <v>0.16117000000000001</v>
      </c>
      <c r="D568" s="41">
        <v>100.7</v>
      </c>
      <c r="E568" s="41">
        <v>100.7</v>
      </c>
      <c r="F568" s="41">
        <v>101.4</v>
      </c>
      <c r="G568" s="41">
        <v>103.2</v>
      </c>
      <c r="H568" s="41">
        <v>103.2</v>
      </c>
      <c r="I568" s="41">
        <v>103.2</v>
      </c>
      <c r="J568" s="41">
        <v>103.2</v>
      </c>
      <c r="K568" s="41">
        <v>103.2</v>
      </c>
      <c r="L568" s="41">
        <v>103.2</v>
      </c>
      <c r="M568" s="41">
        <v>101.6</v>
      </c>
      <c r="N568" s="41">
        <v>101.6</v>
      </c>
      <c r="O568" s="41">
        <v>98.3</v>
      </c>
      <c r="P568" s="41">
        <v>98.3</v>
      </c>
      <c r="Q568" s="41">
        <v>98.3</v>
      </c>
      <c r="R568" s="41">
        <v>98.3</v>
      </c>
      <c r="S568" s="41">
        <v>98.8</v>
      </c>
      <c r="T568" s="41">
        <v>98.8</v>
      </c>
      <c r="U568" s="41">
        <v>99.5</v>
      </c>
      <c r="V568" s="41">
        <v>99.5</v>
      </c>
      <c r="W568" s="41">
        <v>99.5</v>
      </c>
      <c r="X568" s="41">
        <v>99.5</v>
      </c>
      <c r="Y568" s="41">
        <v>99.5</v>
      </c>
      <c r="Z568" s="41">
        <v>99.5</v>
      </c>
      <c r="AA568" s="41">
        <v>99.5</v>
      </c>
      <c r="AB568" s="41">
        <v>99.5</v>
      </c>
      <c r="AC568" s="41">
        <v>99.5</v>
      </c>
      <c r="AD568" s="41">
        <v>99.5</v>
      </c>
      <c r="AE568" s="41">
        <v>106.4</v>
      </c>
      <c r="AF568" s="41">
        <v>108.6</v>
      </c>
      <c r="AG568" s="41">
        <v>108.6</v>
      </c>
      <c r="AH568" s="41">
        <v>108.6</v>
      </c>
      <c r="AI568" s="41">
        <v>108.6</v>
      </c>
      <c r="AJ568" s="41">
        <v>108.6</v>
      </c>
      <c r="AK568" s="41">
        <v>109.2</v>
      </c>
      <c r="AL568" s="41">
        <v>109.2</v>
      </c>
      <c r="AM568" s="41">
        <v>109.2</v>
      </c>
      <c r="AN568" s="41">
        <v>115</v>
      </c>
      <c r="AO568" s="41">
        <v>120.2</v>
      </c>
      <c r="AP568" s="41">
        <v>124</v>
      </c>
      <c r="AQ568" s="41">
        <v>125</v>
      </c>
      <c r="AR568" s="41">
        <v>122.9</v>
      </c>
      <c r="AS568" s="41">
        <v>122.2</v>
      </c>
      <c r="AT568" s="41">
        <v>122.6</v>
      </c>
      <c r="AU568" s="41">
        <v>122.2</v>
      </c>
      <c r="AV568" s="41">
        <v>121.5</v>
      </c>
      <c r="AW568" s="41">
        <v>120.8</v>
      </c>
      <c r="AX568" s="41">
        <v>118</v>
      </c>
      <c r="AY568" s="41">
        <v>117.3</v>
      </c>
      <c r="AZ568" s="41">
        <v>110.3</v>
      </c>
      <c r="BA568" s="41">
        <v>109.7</v>
      </c>
      <c r="BB568" s="41">
        <v>110.5</v>
      </c>
      <c r="BC568" s="41">
        <v>102.9</v>
      </c>
      <c r="BD568" s="41">
        <v>103.3</v>
      </c>
      <c r="BE568" s="41">
        <v>103.5</v>
      </c>
      <c r="BF568" s="41">
        <v>102.3</v>
      </c>
      <c r="BG568" s="41">
        <v>101.7</v>
      </c>
      <c r="BH568" s="41">
        <v>101.2</v>
      </c>
      <c r="BI568" s="41">
        <v>102.2</v>
      </c>
      <c r="BJ568" s="41">
        <v>99.9</v>
      </c>
      <c r="BK568" s="41">
        <v>100.5</v>
      </c>
      <c r="BL568" s="41">
        <v>106.1</v>
      </c>
      <c r="BM568" s="41">
        <v>106.1</v>
      </c>
      <c r="BN568" s="41">
        <v>106.1</v>
      </c>
      <c r="BO568" s="41">
        <v>106.1</v>
      </c>
      <c r="BP568" s="41">
        <v>106.1</v>
      </c>
      <c r="BQ568" s="41">
        <v>106.1</v>
      </c>
      <c r="BR568" s="41">
        <v>106.1</v>
      </c>
      <c r="BS568" s="41">
        <v>106.1</v>
      </c>
      <c r="BT568" s="41">
        <v>106.1</v>
      </c>
      <c r="BU568" s="41">
        <v>107.1</v>
      </c>
      <c r="BV568" s="41">
        <v>107.7</v>
      </c>
      <c r="BW568" s="41">
        <v>107.7</v>
      </c>
      <c r="BX568" s="41">
        <v>110.7</v>
      </c>
      <c r="BY568" s="41">
        <v>110.7</v>
      </c>
      <c r="BZ568" s="41">
        <v>112.7</v>
      </c>
      <c r="CA568" s="41">
        <v>112.7</v>
      </c>
      <c r="CB568" s="41">
        <v>114.1</v>
      </c>
      <c r="CC568" s="41">
        <v>114.2</v>
      </c>
      <c r="CD568" s="41">
        <v>114.2</v>
      </c>
      <c r="CE568" s="41">
        <v>114.6</v>
      </c>
      <c r="CF568" s="41">
        <v>114.6</v>
      </c>
      <c r="CG568" s="41">
        <v>116.3</v>
      </c>
      <c r="CH568" s="41">
        <v>116.3</v>
      </c>
      <c r="CI568" s="41">
        <v>117.4</v>
      </c>
      <c r="CJ568" s="41">
        <v>119.5</v>
      </c>
      <c r="CK568" s="41">
        <v>118.8</v>
      </c>
      <c r="CL568" s="41">
        <v>120.3</v>
      </c>
    </row>
    <row r="569" spans="1:90" x14ac:dyDescent="0.25">
      <c r="A569" s="38" t="s">
        <v>2734</v>
      </c>
      <c r="B569" s="38" t="s">
        <v>2735</v>
      </c>
      <c r="C569" s="39">
        <v>1.6299699999999999</v>
      </c>
      <c r="D569" s="41">
        <v>102.2</v>
      </c>
      <c r="E569" s="41">
        <v>102.2</v>
      </c>
      <c r="F569" s="41">
        <v>104</v>
      </c>
      <c r="G569" s="41">
        <v>108.6</v>
      </c>
      <c r="H569" s="41">
        <v>105.8</v>
      </c>
      <c r="I569" s="41">
        <v>103.7</v>
      </c>
      <c r="J569" s="41">
        <v>100.9</v>
      </c>
      <c r="K569" s="41">
        <v>101.4</v>
      </c>
      <c r="L569" s="41">
        <v>103</v>
      </c>
      <c r="M569" s="41">
        <v>99.1</v>
      </c>
      <c r="N569" s="41">
        <v>98.8</v>
      </c>
      <c r="O569" s="41">
        <v>95.1</v>
      </c>
      <c r="P569" s="41">
        <v>96.5</v>
      </c>
      <c r="Q569" s="41">
        <v>97.5</v>
      </c>
      <c r="R569" s="41">
        <v>100.8</v>
      </c>
      <c r="S569" s="41">
        <v>105.4</v>
      </c>
      <c r="T569" s="41">
        <v>104.3</v>
      </c>
      <c r="U569" s="41">
        <v>102.2</v>
      </c>
      <c r="V569" s="41">
        <v>103.3</v>
      </c>
      <c r="W569" s="41">
        <v>102.7</v>
      </c>
      <c r="X569" s="41">
        <v>102.6</v>
      </c>
      <c r="Y569" s="41">
        <v>103.4</v>
      </c>
      <c r="Z569" s="41">
        <v>104.8</v>
      </c>
      <c r="AA569" s="41">
        <v>105.4</v>
      </c>
      <c r="AB569" s="41">
        <v>108</v>
      </c>
      <c r="AC569" s="41">
        <v>108.8</v>
      </c>
      <c r="AD569" s="41">
        <v>110.6</v>
      </c>
      <c r="AE569" s="41">
        <v>114.8</v>
      </c>
      <c r="AF569" s="41">
        <v>116.9</v>
      </c>
      <c r="AG569" s="41">
        <v>117.7</v>
      </c>
      <c r="AH569" s="41">
        <v>115.8</v>
      </c>
      <c r="AI569" s="41">
        <v>116.4</v>
      </c>
      <c r="AJ569" s="41">
        <v>115</v>
      </c>
      <c r="AK569" s="41">
        <v>117.4</v>
      </c>
      <c r="AL569" s="41">
        <v>117.9</v>
      </c>
      <c r="AM569" s="41">
        <v>118.8</v>
      </c>
      <c r="AN569" s="41">
        <v>125.8</v>
      </c>
      <c r="AO569" s="41">
        <v>133.4</v>
      </c>
      <c r="AP569" s="41">
        <v>147.6</v>
      </c>
      <c r="AQ569" s="41">
        <v>154.19999999999999</v>
      </c>
      <c r="AR569" s="41">
        <v>143.5</v>
      </c>
      <c r="AS569" s="41">
        <v>149.19999999999999</v>
      </c>
      <c r="AT569" s="41">
        <v>150.30000000000001</v>
      </c>
      <c r="AU569" s="41">
        <v>150.4</v>
      </c>
      <c r="AV569" s="41">
        <v>149.19999999999999</v>
      </c>
      <c r="AW569" s="41">
        <v>147.9</v>
      </c>
      <c r="AX569" s="41">
        <v>141.30000000000001</v>
      </c>
      <c r="AY569" s="41">
        <v>139.30000000000001</v>
      </c>
      <c r="AZ569" s="41">
        <v>138.5</v>
      </c>
      <c r="BA569" s="41">
        <v>134.19999999999999</v>
      </c>
      <c r="BB569" s="41">
        <v>135.1</v>
      </c>
      <c r="BC569" s="41">
        <v>130.69999999999999</v>
      </c>
      <c r="BD569" s="41">
        <v>131.4</v>
      </c>
      <c r="BE569" s="41">
        <v>130.4</v>
      </c>
      <c r="BF569" s="41">
        <v>128.80000000000001</v>
      </c>
      <c r="BG569" s="41">
        <v>127.3</v>
      </c>
      <c r="BH569" s="41">
        <v>127.4</v>
      </c>
      <c r="BI569" s="41">
        <v>127</v>
      </c>
      <c r="BJ569" s="41">
        <v>125.6</v>
      </c>
      <c r="BK569" s="41">
        <v>125.6</v>
      </c>
      <c r="BL569" s="41">
        <v>129.80000000000001</v>
      </c>
      <c r="BM569" s="41">
        <v>127.2</v>
      </c>
      <c r="BN569" s="41">
        <v>129.19999999999999</v>
      </c>
      <c r="BO569" s="41">
        <v>143</v>
      </c>
      <c r="BP569" s="41">
        <v>140.69999999999999</v>
      </c>
      <c r="BQ569" s="41">
        <v>139</v>
      </c>
      <c r="BR569" s="41">
        <v>134</v>
      </c>
      <c r="BS569" s="41">
        <v>134.5</v>
      </c>
      <c r="BT569" s="41">
        <v>134.80000000000001</v>
      </c>
      <c r="BU569" s="41">
        <v>135.5</v>
      </c>
      <c r="BV569" s="41">
        <v>135.30000000000001</v>
      </c>
      <c r="BW569" s="41">
        <v>135.69999999999999</v>
      </c>
      <c r="BX569" s="41">
        <v>141.9</v>
      </c>
      <c r="BY569" s="41">
        <v>148</v>
      </c>
      <c r="BZ569" s="41">
        <v>151.19999999999999</v>
      </c>
      <c r="CA569" s="41">
        <v>153.30000000000001</v>
      </c>
      <c r="CB569" s="41">
        <v>154</v>
      </c>
      <c r="CC569" s="41">
        <v>154.69999999999999</v>
      </c>
      <c r="CD569" s="41">
        <v>155.1</v>
      </c>
      <c r="CE569" s="41">
        <v>155.9</v>
      </c>
      <c r="CF569" s="41">
        <v>156.1</v>
      </c>
      <c r="CG569" s="41">
        <v>157.1</v>
      </c>
      <c r="CH569" s="41">
        <v>159.80000000000001</v>
      </c>
      <c r="CI569" s="41">
        <v>161.19999999999999</v>
      </c>
      <c r="CJ569" s="41">
        <v>163.6</v>
      </c>
      <c r="CK569" s="41">
        <v>164.3</v>
      </c>
      <c r="CL569" s="41">
        <v>166.6</v>
      </c>
    </row>
    <row r="570" spans="1:90" x14ac:dyDescent="0.25">
      <c r="A570" s="38" t="s">
        <v>2736</v>
      </c>
      <c r="B570" s="38" t="s">
        <v>2737</v>
      </c>
      <c r="C570" s="39">
        <v>0.73616999999999999</v>
      </c>
      <c r="D570" s="41">
        <v>100.8</v>
      </c>
      <c r="E570" s="41">
        <v>101.3</v>
      </c>
      <c r="F570" s="41">
        <v>102.5</v>
      </c>
      <c r="G570" s="41">
        <v>107</v>
      </c>
      <c r="H570" s="41">
        <v>105.3</v>
      </c>
      <c r="I570" s="41">
        <v>103.8</v>
      </c>
      <c r="J570" s="41">
        <v>100.5</v>
      </c>
      <c r="K570" s="41">
        <v>100.5</v>
      </c>
      <c r="L570" s="41">
        <v>101.8</v>
      </c>
      <c r="M570" s="41">
        <v>98.8</v>
      </c>
      <c r="N570" s="41">
        <v>98.4</v>
      </c>
      <c r="O570" s="41">
        <v>95.2</v>
      </c>
      <c r="P570" s="41">
        <v>95.8</v>
      </c>
      <c r="Q570" s="41">
        <v>96.9</v>
      </c>
      <c r="R570" s="41">
        <v>99.7</v>
      </c>
      <c r="S570" s="41">
        <v>104.9</v>
      </c>
      <c r="T570" s="41">
        <v>104.1</v>
      </c>
      <c r="U570" s="41">
        <v>101.6</v>
      </c>
      <c r="V570" s="41">
        <v>102.6</v>
      </c>
      <c r="W570" s="41">
        <v>102.1</v>
      </c>
      <c r="X570" s="41">
        <v>102.2</v>
      </c>
      <c r="Y570" s="41">
        <v>103.1</v>
      </c>
      <c r="Z570" s="41">
        <v>104.8</v>
      </c>
      <c r="AA570" s="41">
        <v>105.5</v>
      </c>
      <c r="AB570" s="41">
        <v>108.3</v>
      </c>
      <c r="AC570" s="41">
        <v>109.2</v>
      </c>
      <c r="AD570" s="41">
        <v>111.5</v>
      </c>
      <c r="AE570" s="41">
        <v>116.9</v>
      </c>
      <c r="AF570" s="41">
        <v>118.3</v>
      </c>
      <c r="AG570" s="41">
        <v>119.6</v>
      </c>
      <c r="AH570" s="41">
        <v>117.4</v>
      </c>
      <c r="AI570" s="41">
        <v>117.2</v>
      </c>
      <c r="AJ570" s="41">
        <v>116.2</v>
      </c>
      <c r="AK570" s="41">
        <v>118.6</v>
      </c>
      <c r="AL570" s="41">
        <v>119.4</v>
      </c>
      <c r="AM570" s="41">
        <v>120.7</v>
      </c>
      <c r="AN570" s="41">
        <v>128</v>
      </c>
      <c r="AO570" s="41">
        <v>135.1</v>
      </c>
      <c r="AP570" s="41">
        <v>149.1</v>
      </c>
      <c r="AQ570" s="41">
        <v>156.4</v>
      </c>
      <c r="AR570" s="41">
        <v>147.9</v>
      </c>
      <c r="AS570" s="41">
        <v>151.6</v>
      </c>
      <c r="AT570" s="41">
        <v>152.5</v>
      </c>
      <c r="AU570" s="41">
        <v>153.1</v>
      </c>
      <c r="AV570" s="41">
        <v>150.80000000000001</v>
      </c>
      <c r="AW570" s="41">
        <v>149.1</v>
      </c>
      <c r="AX570" s="41">
        <v>143.4</v>
      </c>
      <c r="AY570" s="41">
        <v>142.6</v>
      </c>
      <c r="AZ570" s="41">
        <v>140.4</v>
      </c>
      <c r="BA570" s="41">
        <v>135.6</v>
      </c>
      <c r="BB570" s="41">
        <v>134.4</v>
      </c>
      <c r="BC570" s="41">
        <v>131.80000000000001</v>
      </c>
      <c r="BD570" s="41">
        <v>132.4</v>
      </c>
      <c r="BE570" s="41">
        <v>130.80000000000001</v>
      </c>
      <c r="BF570" s="41">
        <v>129.19999999999999</v>
      </c>
      <c r="BG570" s="41">
        <v>128.19999999999999</v>
      </c>
      <c r="BH570" s="41">
        <v>130.30000000000001</v>
      </c>
      <c r="BI570" s="41">
        <v>129.5</v>
      </c>
      <c r="BJ570" s="41">
        <v>128.5</v>
      </c>
      <c r="BK570" s="41">
        <v>129.5</v>
      </c>
      <c r="BL570" s="41">
        <v>133.5</v>
      </c>
      <c r="BM570" s="41">
        <v>130.4</v>
      </c>
      <c r="BN570" s="41">
        <v>132.19999999999999</v>
      </c>
      <c r="BO570" s="41">
        <v>143.1</v>
      </c>
      <c r="BP570" s="41">
        <v>139.69999999999999</v>
      </c>
      <c r="BQ570" s="41">
        <v>138.4</v>
      </c>
      <c r="BR570" s="41">
        <v>136</v>
      </c>
      <c r="BS570" s="41">
        <v>136.5</v>
      </c>
      <c r="BT570" s="41">
        <v>136.69999999999999</v>
      </c>
      <c r="BU570" s="41">
        <v>137.5</v>
      </c>
      <c r="BV570" s="41">
        <v>137.4</v>
      </c>
      <c r="BW570" s="41">
        <v>137.69999999999999</v>
      </c>
      <c r="BX570" s="41">
        <v>144.1</v>
      </c>
      <c r="BY570" s="41">
        <v>150.1</v>
      </c>
      <c r="BZ570" s="41">
        <v>152.1</v>
      </c>
      <c r="CA570" s="41">
        <v>154.69999999999999</v>
      </c>
      <c r="CB570" s="41">
        <v>155.80000000000001</v>
      </c>
      <c r="CC570" s="41">
        <v>156.1</v>
      </c>
      <c r="CD570" s="41">
        <v>156.4</v>
      </c>
      <c r="CE570" s="41">
        <v>157.30000000000001</v>
      </c>
      <c r="CF570" s="41">
        <v>157.9</v>
      </c>
      <c r="CG570" s="41">
        <v>159</v>
      </c>
      <c r="CH570" s="41">
        <v>161.80000000000001</v>
      </c>
      <c r="CI570" s="41">
        <v>164.5</v>
      </c>
      <c r="CJ570" s="41">
        <v>167.9</v>
      </c>
      <c r="CK570" s="41">
        <v>168.7</v>
      </c>
      <c r="CL570" s="41">
        <v>171.2</v>
      </c>
    </row>
    <row r="571" spans="1:90" x14ac:dyDescent="0.25">
      <c r="A571" s="38" t="s">
        <v>2738</v>
      </c>
      <c r="B571" s="38" t="s">
        <v>2739</v>
      </c>
      <c r="C571" s="39">
        <v>0.40622000000000003</v>
      </c>
      <c r="D571" s="41">
        <v>100.8</v>
      </c>
      <c r="E571" s="41">
        <v>100.4</v>
      </c>
      <c r="F571" s="41">
        <v>103.4</v>
      </c>
      <c r="G571" s="41">
        <v>108.9</v>
      </c>
      <c r="H571" s="41">
        <v>104.8</v>
      </c>
      <c r="I571" s="41">
        <v>102.1</v>
      </c>
      <c r="J571" s="41">
        <v>99.8</v>
      </c>
      <c r="K571" s="41">
        <v>101.2</v>
      </c>
      <c r="L571" s="41">
        <v>104.4</v>
      </c>
      <c r="M571" s="41">
        <v>98.1</v>
      </c>
      <c r="N571" s="41">
        <v>98.2</v>
      </c>
      <c r="O571" s="41">
        <v>93.8</v>
      </c>
      <c r="P571" s="41">
        <v>95</v>
      </c>
      <c r="Q571" s="41">
        <v>97.5</v>
      </c>
      <c r="R571" s="41">
        <v>101</v>
      </c>
      <c r="S571" s="41">
        <v>104.3</v>
      </c>
      <c r="T571" s="41">
        <v>102.6</v>
      </c>
      <c r="U571" s="41">
        <v>100.9</v>
      </c>
      <c r="V571" s="41">
        <v>102.3</v>
      </c>
      <c r="W571" s="41">
        <v>101.9</v>
      </c>
      <c r="X571" s="41">
        <v>101.5</v>
      </c>
      <c r="Y571" s="41">
        <v>102.3</v>
      </c>
      <c r="Z571" s="41">
        <v>103.5</v>
      </c>
      <c r="AA571" s="41">
        <v>104.2</v>
      </c>
      <c r="AB571" s="41">
        <v>105.8</v>
      </c>
      <c r="AC571" s="41">
        <v>106.6</v>
      </c>
      <c r="AD571" s="41">
        <v>108.1</v>
      </c>
      <c r="AE571" s="41">
        <v>112.6</v>
      </c>
      <c r="AF571" s="41">
        <v>115.6</v>
      </c>
      <c r="AG571" s="41">
        <v>116.2</v>
      </c>
      <c r="AH571" s="41">
        <v>113.4</v>
      </c>
      <c r="AI571" s="41">
        <v>115.6</v>
      </c>
      <c r="AJ571" s="41">
        <v>112</v>
      </c>
      <c r="AK571" s="41">
        <v>115.1</v>
      </c>
      <c r="AL571" s="41">
        <v>115.2</v>
      </c>
      <c r="AM571" s="41">
        <v>116.4</v>
      </c>
      <c r="AN571" s="41">
        <v>124.7</v>
      </c>
      <c r="AO571" s="41">
        <v>134.4</v>
      </c>
      <c r="AP571" s="41">
        <v>148.4</v>
      </c>
      <c r="AQ571" s="41">
        <v>156.69999999999999</v>
      </c>
      <c r="AR571" s="41">
        <v>142</v>
      </c>
      <c r="AS571" s="41">
        <v>151.69999999999999</v>
      </c>
      <c r="AT571" s="41">
        <v>153.4</v>
      </c>
      <c r="AU571" s="41">
        <v>152.5</v>
      </c>
      <c r="AV571" s="41">
        <v>151.69999999999999</v>
      </c>
      <c r="AW571" s="41">
        <v>150.80000000000001</v>
      </c>
      <c r="AX571" s="41">
        <v>142.5</v>
      </c>
      <c r="AY571" s="41">
        <v>138.4</v>
      </c>
      <c r="AZ571" s="41">
        <v>135.69999999999999</v>
      </c>
      <c r="BA571" s="41">
        <v>130.9</v>
      </c>
      <c r="BB571" s="41">
        <v>135.19999999999999</v>
      </c>
      <c r="BC571" s="41">
        <v>129.30000000000001</v>
      </c>
      <c r="BD571" s="41">
        <v>129.6</v>
      </c>
      <c r="BE571" s="41">
        <v>128.69999999999999</v>
      </c>
      <c r="BF571" s="41">
        <v>125.8</v>
      </c>
      <c r="BG571" s="41">
        <v>123.8</v>
      </c>
      <c r="BH571" s="41">
        <v>119.1</v>
      </c>
      <c r="BI571" s="41">
        <v>119.1</v>
      </c>
      <c r="BJ571" s="41">
        <v>117.9</v>
      </c>
      <c r="BK571" s="41">
        <v>116.9</v>
      </c>
      <c r="BL571" s="41">
        <v>121.3</v>
      </c>
      <c r="BM571" s="41">
        <v>118.7</v>
      </c>
      <c r="BN571" s="41">
        <v>121.4</v>
      </c>
      <c r="BO571" s="41">
        <v>140.9</v>
      </c>
      <c r="BP571" s="41">
        <v>138.69999999999999</v>
      </c>
      <c r="BQ571" s="41">
        <v>136.4</v>
      </c>
      <c r="BR571" s="41">
        <v>128.30000000000001</v>
      </c>
      <c r="BS571" s="41">
        <v>129.30000000000001</v>
      </c>
      <c r="BT571" s="41">
        <v>129.9</v>
      </c>
      <c r="BU571" s="41">
        <v>130.30000000000001</v>
      </c>
      <c r="BV571" s="41">
        <v>129.5</v>
      </c>
      <c r="BW571" s="41">
        <v>130</v>
      </c>
      <c r="BX571" s="41">
        <v>137.80000000000001</v>
      </c>
      <c r="BY571" s="41">
        <v>144.30000000000001</v>
      </c>
      <c r="BZ571" s="41">
        <v>148.6</v>
      </c>
      <c r="CA571" s="41">
        <v>150.69999999999999</v>
      </c>
      <c r="CB571" s="41">
        <v>151.30000000000001</v>
      </c>
      <c r="CC571" s="41">
        <v>152.6</v>
      </c>
      <c r="CD571" s="41">
        <v>153.80000000000001</v>
      </c>
      <c r="CE571" s="41">
        <v>154.69999999999999</v>
      </c>
      <c r="CF571" s="41">
        <v>154.69999999999999</v>
      </c>
      <c r="CG571" s="41">
        <v>155.4</v>
      </c>
      <c r="CH571" s="41">
        <v>160.30000000000001</v>
      </c>
      <c r="CI571" s="41">
        <v>160.5</v>
      </c>
      <c r="CJ571" s="41">
        <v>162.30000000000001</v>
      </c>
      <c r="CK571" s="41">
        <v>163</v>
      </c>
      <c r="CL571" s="41">
        <v>165.5</v>
      </c>
    </row>
    <row r="572" spans="1:90" x14ac:dyDescent="0.25">
      <c r="A572" s="38" t="s">
        <v>2740</v>
      </c>
      <c r="B572" s="38" t="s">
        <v>2741</v>
      </c>
      <c r="C572" s="39">
        <v>0.21914</v>
      </c>
      <c r="D572" s="41">
        <v>100.2</v>
      </c>
      <c r="E572" s="41">
        <v>100</v>
      </c>
      <c r="F572" s="41">
        <v>102.6</v>
      </c>
      <c r="G572" s="41">
        <v>108.1</v>
      </c>
      <c r="H572" s="41">
        <v>103.5</v>
      </c>
      <c r="I572" s="41">
        <v>100.3</v>
      </c>
      <c r="J572" s="41">
        <v>97.1</v>
      </c>
      <c r="K572" s="41">
        <v>98.3</v>
      </c>
      <c r="L572" s="41">
        <v>99.8</v>
      </c>
      <c r="M572" s="41">
        <v>94.5</v>
      </c>
      <c r="N572" s="41">
        <v>94.7</v>
      </c>
      <c r="O572" s="41">
        <v>89.4</v>
      </c>
      <c r="P572" s="41">
        <v>91.6</v>
      </c>
      <c r="Q572" s="41">
        <v>91</v>
      </c>
      <c r="R572" s="41">
        <v>95.1</v>
      </c>
      <c r="S572" s="41">
        <v>101.6</v>
      </c>
      <c r="T572" s="41">
        <v>99.4</v>
      </c>
      <c r="U572" s="41">
        <v>96.9</v>
      </c>
      <c r="V572" s="41">
        <v>99.6</v>
      </c>
      <c r="W572" s="41">
        <v>98.7</v>
      </c>
      <c r="X572" s="41">
        <v>98.3</v>
      </c>
      <c r="Y572" s="41">
        <v>98.9</v>
      </c>
      <c r="Z572" s="41">
        <v>99.8</v>
      </c>
      <c r="AA572" s="41">
        <v>100.3</v>
      </c>
      <c r="AB572" s="41">
        <v>102.3</v>
      </c>
      <c r="AC572" s="41">
        <v>103.3</v>
      </c>
      <c r="AD572" s="41">
        <v>105</v>
      </c>
      <c r="AE572" s="41">
        <v>106.6</v>
      </c>
      <c r="AF572" s="41">
        <v>110.2</v>
      </c>
      <c r="AG572" s="41">
        <v>109.6</v>
      </c>
      <c r="AH572" s="41">
        <v>109.3</v>
      </c>
      <c r="AI572" s="41">
        <v>109.2</v>
      </c>
      <c r="AJ572" s="41">
        <v>109.4</v>
      </c>
      <c r="AK572" s="41">
        <v>111.8</v>
      </c>
      <c r="AL572" s="41">
        <v>112</v>
      </c>
      <c r="AM572" s="41">
        <v>112</v>
      </c>
      <c r="AN572" s="41">
        <v>118.7</v>
      </c>
      <c r="AO572" s="41">
        <v>128.1</v>
      </c>
      <c r="AP572" s="41">
        <v>148.9</v>
      </c>
      <c r="AQ572" s="41">
        <v>152.9</v>
      </c>
      <c r="AR572" s="41">
        <v>138.1</v>
      </c>
      <c r="AS572" s="41">
        <v>145.80000000000001</v>
      </c>
      <c r="AT572" s="41">
        <v>147.9</v>
      </c>
      <c r="AU572" s="41">
        <v>148.30000000000001</v>
      </c>
      <c r="AV572" s="41">
        <v>150.4</v>
      </c>
      <c r="AW572" s="41">
        <v>149.80000000000001</v>
      </c>
      <c r="AX572" s="41">
        <v>140.4</v>
      </c>
      <c r="AY572" s="41">
        <v>137.69999999999999</v>
      </c>
      <c r="AZ572" s="41">
        <v>135</v>
      </c>
      <c r="BA572" s="41">
        <v>131.9</v>
      </c>
      <c r="BB572" s="41">
        <v>133.80000000000001</v>
      </c>
      <c r="BC572" s="41">
        <v>123.4</v>
      </c>
      <c r="BD572" s="41">
        <v>126.3</v>
      </c>
      <c r="BE572" s="41">
        <v>126.4</v>
      </c>
      <c r="BF572" s="41">
        <v>126.2</v>
      </c>
      <c r="BG572" s="41">
        <v>123.2</v>
      </c>
      <c r="BH572" s="41">
        <v>125.5</v>
      </c>
      <c r="BI572" s="41">
        <v>124.3</v>
      </c>
      <c r="BJ572" s="41">
        <v>121.7</v>
      </c>
      <c r="BK572" s="41">
        <v>120.4</v>
      </c>
      <c r="BL572" s="41">
        <v>125.8</v>
      </c>
      <c r="BM572" s="41">
        <v>123</v>
      </c>
      <c r="BN572" s="41">
        <v>125</v>
      </c>
      <c r="BO572" s="41">
        <v>147.6</v>
      </c>
      <c r="BP572" s="41">
        <v>147.19999999999999</v>
      </c>
      <c r="BQ572" s="41">
        <v>144.30000000000001</v>
      </c>
      <c r="BR572" s="41">
        <v>132.9</v>
      </c>
      <c r="BS572" s="41">
        <v>132.9</v>
      </c>
      <c r="BT572" s="41">
        <v>133.30000000000001</v>
      </c>
      <c r="BU572" s="41">
        <v>133.80000000000001</v>
      </c>
      <c r="BV572" s="41">
        <v>133.80000000000001</v>
      </c>
      <c r="BW572" s="41">
        <v>134.6</v>
      </c>
      <c r="BX572" s="41">
        <v>140.69999999999999</v>
      </c>
      <c r="BY572" s="41">
        <v>150.1</v>
      </c>
      <c r="BZ572" s="41">
        <v>159</v>
      </c>
      <c r="CA572" s="41">
        <v>160.80000000000001</v>
      </c>
      <c r="CB572" s="41">
        <v>161.19999999999999</v>
      </c>
      <c r="CC572" s="41">
        <v>161.9</v>
      </c>
      <c r="CD572" s="41">
        <v>161.5</v>
      </c>
      <c r="CE572" s="41">
        <v>162.30000000000001</v>
      </c>
      <c r="CF572" s="41">
        <v>161.9</v>
      </c>
      <c r="CG572" s="41">
        <v>163.69999999999999</v>
      </c>
      <c r="CH572" s="41">
        <v>163.19999999999999</v>
      </c>
      <c r="CI572" s="41">
        <v>163.19999999999999</v>
      </c>
      <c r="CJ572" s="41">
        <v>164.8</v>
      </c>
      <c r="CK572" s="41">
        <v>165.5</v>
      </c>
      <c r="CL572" s="41">
        <v>167.9</v>
      </c>
    </row>
    <row r="573" spans="1:90" x14ac:dyDescent="0.25">
      <c r="A573" s="38" t="s">
        <v>2742</v>
      </c>
      <c r="B573" s="38" t="s">
        <v>2743</v>
      </c>
      <c r="C573" s="39">
        <v>0.11215</v>
      </c>
      <c r="D573" s="41">
        <v>100.7</v>
      </c>
      <c r="E573" s="41">
        <v>100.9</v>
      </c>
      <c r="F573" s="41">
        <v>102.4</v>
      </c>
      <c r="G573" s="41">
        <v>107.4</v>
      </c>
      <c r="H573" s="41">
        <v>102.9</v>
      </c>
      <c r="I573" s="41">
        <v>99.4</v>
      </c>
      <c r="J573" s="41">
        <v>96.1</v>
      </c>
      <c r="K573" s="41">
        <v>95.7</v>
      </c>
      <c r="L573" s="41">
        <v>95.7</v>
      </c>
      <c r="M573" s="41">
        <v>92.9</v>
      </c>
      <c r="N573" s="41">
        <v>91.4</v>
      </c>
      <c r="O573" s="41">
        <v>86.6</v>
      </c>
      <c r="P573" s="41">
        <v>87.4</v>
      </c>
      <c r="Q573" s="41">
        <v>87.6</v>
      </c>
      <c r="R573" s="41">
        <v>90.9</v>
      </c>
      <c r="S573" s="41">
        <v>96.5</v>
      </c>
      <c r="T573" s="41">
        <v>95.8</v>
      </c>
      <c r="U573" s="41">
        <v>93.8</v>
      </c>
      <c r="V573" s="41">
        <v>94.6</v>
      </c>
      <c r="W573" s="41">
        <v>93.8</v>
      </c>
      <c r="X573" s="41">
        <v>94.1</v>
      </c>
      <c r="Y573" s="41">
        <v>95.5</v>
      </c>
      <c r="Z573" s="41">
        <v>97.6</v>
      </c>
      <c r="AA573" s="41">
        <v>97.5</v>
      </c>
      <c r="AB573" s="41">
        <v>99.8</v>
      </c>
      <c r="AC573" s="41">
        <v>100.2</v>
      </c>
      <c r="AD573" s="41">
        <v>102.8</v>
      </c>
      <c r="AE573" s="41">
        <v>106.8</v>
      </c>
      <c r="AF573" s="41">
        <v>109.7</v>
      </c>
      <c r="AG573" s="41">
        <v>110</v>
      </c>
      <c r="AH573" s="41">
        <v>106.9</v>
      </c>
      <c r="AI573" s="41">
        <v>109.6</v>
      </c>
      <c r="AJ573" s="41">
        <v>108.2</v>
      </c>
      <c r="AK573" s="41">
        <v>110.9</v>
      </c>
      <c r="AL573" s="41">
        <v>111.7</v>
      </c>
      <c r="AM573" s="41">
        <v>112.4</v>
      </c>
      <c r="AN573" s="41">
        <v>117.7</v>
      </c>
      <c r="AO573" s="41">
        <v>126.8</v>
      </c>
      <c r="AP573" s="41">
        <v>146.30000000000001</v>
      </c>
      <c r="AQ573" s="41">
        <v>152.1</v>
      </c>
      <c r="AR573" s="41">
        <v>138.80000000000001</v>
      </c>
      <c r="AS573" s="41">
        <v>146.4</v>
      </c>
      <c r="AT573" s="41">
        <v>146.19999999999999</v>
      </c>
      <c r="AU573" s="41">
        <v>145.30000000000001</v>
      </c>
      <c r="AV573" s="41">
        <v>142.6</v>
      </c>
      <c r="AW573" s="41">
        <v>140.30000000000001</v>
      </c>
      <c r="AX573" s="41">
        <v>133.30000000000001</v>
      </c>
      <c r="AY573" s="41">
        <v>131.9</v>
      </c>
      <c r="AZ573" s="41">
        <v>128.6</v>
      </c>
      <c r="BA573" s="41">
        <v>124.1</v>
      </c>
      <c r="BB573" s="41">
        <v>126.5</v>
      </c>
      <c r="BC573" s="41">
        <v>122.6</v>
      </c>
      <c r="BD573" s="41">
        <v>122.8</v>
      </c>
      <c r="BE573" s="41">
        <v>121.5</v>
      </c>
      <c r="BF573" s="41">
        <v>120</v>
      </c>
      <c r="BG573" s="41">
        <v>118.8</v>
      </c>
      <c r="BH573" s="41">
        <v>119.8</v>
      </c>
      <c r="BI573" s="41">
        <v>119.8</v>
      </c>
      <c r="BJ573" s="41">
        <v>117.7</v>
      </c>
      <c r="BK573" s="41">
        <v>116.9</v>
      </c>
      <c r="BL573" s="41">
        <v>122.6</v>
      </c>
      <c r="BM573" s="41">
        <v>120.9</v>
      </c>
      <c r="BN573" s="41">
        <v>123.8</v>
      </c>
      <c r="BO573" s="41">
        <v>136.4</v>
      </c>
      <c r="BP573" s="41">
        <v>133.30000000000001</v>
      </c>
      <c r="BQ573" s="41">
        <v>131.9</v>
      </c>
      <c r="BR573" s="41">
        <v>127.2</v>
      </c>
      <c r="BS573" s="41">
        <v>127.7</v>
      </c>
      <c r="BT573" s="41">
        <v>128.4</v>
      </c>
      <c r="BU573" s="41">
        <v>128.5</v>
      </c>
      <c r="BV573" s="41">
        <v>127.8</v>
      </c>
      <c r="BW573" s="41">
        <v>128.5</v>
      </c>
      <c r="BX573" s="41">
        <v>135.1</v>
      </c>
      <c r="BY573" s="41">
        <v>139.5</v>
      </c>
      <c r="BZ573" s="41">
        <v>140.9</v>
      </c>
      <c r="CA573" s="41">
        <v>142.1</v>
      </c>
      <c r="CB573" s="41">
        <v>142.30000000000001</v>
      </c>
      <c r="CC573" s="41">
        <v>143.30000000000001</v>
      </c>
      <c r="CD573" s="41">
        <v>143.4</v>
      </c>
      <c r="CE573" s="41">
        <v>144</v>
      </c>
      <c r="CF573" s="41">
        <v>144.69999999999999</v>
      </c>
      <c r="CG573" s="41">
        <v>145.30000000000001</v>
      </c>
      <c r="CH573" s="41">
        <v>148.9</v>
      </c>
      <c r="CI573" s="41">
        <v>149.4</v>
      </c>
      <c r="CJ573" s="41">
        <v>151.69999999999999</v>
      </c>
      <c r="CK573" s="41">
        <v>152.69999999999999</v>
      </c>
      <c r="CL573" s="41">
        <v>155.1</v>
      </c>
    </row>
    <row r="574" spans="1:90" x14ac:dyDescent="0.25">
      <c r="A574" s="38" t="s">
        <v>2744</v>
      </c>
      <c r="B574" s="38" t="s">
        <v>2745</v>
      </c>
      <c r="C574" s="39">
        <v>4.904E-2</v>
      </c>
      <c r="D574" s="41">
        <v>100.3</v>
      </c>
      <c r="E574" s="41">
        <v>100.1</v>
      </c>
      <c r="F574" s="41">
        <v>102</v>
      </c>
      <c r="G574" s="41">
        <v>104.6</v>
      </c>
      <c r="H574" s="41">
        <v>101.4</v>
      </c>
      <c r="I574" s="41">
        <v>100.3</v>
      </c>
      <c r="J574" s="41">
        <v>97.8</v>
      </c>
      <c r="K574" s="41">
        <v>97.5</v>
      </c>
      <c r="L574" s="41">
        <v>97.6</v>
      </c>
      <c r="M574" s="41">
        <v>95.5</v>
      </c>
      <c r="N574" s="41">
        <v>95.1</v>
      </c>
      <c r="O574" s="41">
        <v>91.4</v>
      </c>
      <c r="P574" s="41">
        <v>92.7</v>
      </c>
      <c r="Q574" s="41">
        <v>92.3</v>
      </c>
      <c r="R574" s="41">
        <v>94.3</v>
      </c>
      <c r="S574" s="41">
        <v>98.5</v>
      </c>
      <c r="T574" s="41">
        <v>98</v>
      </c>
      <c r="U574" s="41">
        <v>96.8</v>
      </c>
      <c r="V574" s="41">
        <v>97.2</v>
      </c>
      <c r="W574" s="41">
        <v>96.3</v>
      </c>
      <c r="X574" s="41">
        <v>96.5</v>
      </c>
      <c r="Y574" s="41">
        <v>97.1</v>
      </c>
      <c r="Z574" s="41">
        <v>98.5</v>
      </c>
      <c r="AA574" s="41">
        <v>98.4</v>
      </c>
      <c r="AB574" s="41">
        <v>99.7</v>
      </c>
      <c r="AC574" s="41">
        <v>100.3</v>
      </c>
      <c r="AD574" s="41">
        <v>102.2</v>
      </c>
      <c r="AE574" s="41">
        <v>105.6</v>
      </c>
      <c r="AF574" s="41">
        <v>106.3</v>
      </c>
      <c r="AG574" s="41">
        <v>109.5</v>
      </c>
      <c r="AH574" s="41">
        <v>106.2</v>
      </c>
      <c r="AI574" s="41">
        <v>106.6</v>
      </c>
      <c r="AJ574" s="41">
        <v>107</v>
      </c>
      <c r="AK574" s="41">
        <v>108.7</v>
      </c>
      <c r="AL574" s="41">
        <v>109.5</v>
      </c>
      <c r="AM574" s="41">
        <v>109</v>
      </c>
      <c r="AN574" s="41">
        <v>119.6</v>
      </c>
      <c r="AO574" s="41">
        <v>124.4</v>
      </c>
      <c r="AP574" s="41">
        <v>137.5</v>
      </c>
      <c r="AQ574" s="41">
        <v>145.6</v>
      </c>
      <c r="AR574" s="41">
        <v>136.6</v>
      </c>
      <c r="AS574" s="41">
        <v>140</v>
      </c>
      <c r="AT574" s="41">
        <v>140.30000000000001</v>
      </c>
      <c r="AU574" s="41">
        <v>140.19999999999999</v>
      </c>
      <c r="AV574" s="41">
        <v>138.30000000000001</v>
      </c>
      <c r="AW574" s="41">
        <v>136.6</v>
      </c>
      <c r="AX574" s="41">
        <v>129.30000000000001</v>
      </c>
      <c r="AY574" s="41">
        <v>127.4</v>
      </c>
      <c r="AZ574" s="41">
        <v>124.2</v>
      </c>
      <c r="BA574" s="41">
        <v>120.7</v>
      </c>
      <c r="BB574" s="41">
        <v>122.8</v>
      </c>
      <c r="BC574" s="41">
        <v>119.5</v>
      </c>
      <c r="BD574" s="41">
        <v>119.9</v>
      </c>
      <c r="BE574" s="41">
        <v>119.3</v>
      </c>
      <c r="BF574" s="41">
        <v>117.6</v>
      </c>
      <c r="BG574" s="41">
        <v>116.7</v>
      </c>
      <c r="BH574" s="41">
        <v>117.7</v>
      </c>
      <c r="BI574" s="41">
        <v>118.3</v>
      </c>
      <c r="BJ574" s="41">
        <v>116.1</v>
      </c>
      <c r="BK574" s="41">
        <v>115.7</v>
      </c>
      <c r="BL574" s="41">
        <v>120.8</v>
      </c>
      <c r="BM574" s="41">
        <v>119.4</v>
      </c>
      <c r="BN574" s="41">
        <v>120.7</v>
      </c>
      <c r="BO574" s="41">
        <v>125.9</v>
      </c>
      <c r="BP574" s="41">
        <v>124.8</v>
      </c>
      <c r="BQ574" s="41">
        <v>124.3</v>
      </c>
      <c r="BR574" s="41">
        <v>121.6</v>
      </c>
      <c r="BS574" s="41">
        <v>122.2</v>
      </c>
      <c r="BT574" s="41">
        <v>122</v>
      </c>
      <c r="BU574" s="41">
        <v>122.2</v>
      </c>
      <c r="BV574" s="41">
        <v>121.6</v>
      </c>
      <c r="BW574" s="41">
        <v>122</v>
      </c>
      <c r="BX574" s="41">
        <v>126.5</v>
      </c>
      <c r="BY574" s="41">
        <v>130.30000000000001</v>
      </c>
      <c r="BZ574" s="41">
        <v>130.80000000000001</v>
      </c>
      <c r="CA574" s="41">
        <v>132.6</v>
      </c>
      <c r="CB574" s="41">
        <v>134</v>
      </c>
      <c r="CC574" s="41">
        <v>134.5</v>
      </c>
      <c r="CD574" s="41">
        <v>134.5</v>
      </c>
      <c r="CE574" s="41">
        <v>135.19999999999999</v>
      </c>
      <c r="CF574" s="41">
        <v>135.30000000000001</v>
      </c>
      <c r="CG574" s="41">
        <v>135.80000000000001</v>
      </c>
      <c r="CH574" s="41">
        <v>137.9</v>
      </c>
      <c r="CI574" s="41">
        <v>138.19999999999999</v>
      </c>
      <c r="CJ574" s="41">
        <v>139.9</v>
      </c>
      <c r="CK574" s="41">
        <v>141.1</v>
      </c>
      <c r="CL574" s="41">
        <v>142</v>
      </c>
    </row>
    <row r="575" spans="1:90" x14ac:dyDescent="0.25">
      <c r="A575" s="38" t="s">
        <v>2746</v>
      </c>
      <c r="B575" s="38" t="s">
        <v>2747</v>
      </c>
      <c r="C575" s="39">
        <v>0.10725</v>
      </c>
      <c r="D575" s="41">
        <v>122.2</v>
      </c>
      <c r="E575" s="41">
        <v>122.2</v>
      </c>
      <c r="F575" s="41">
        <v>122.2</v>
      </c>
      <c r="G575" s="41">
        <v>122.2</v>
      </c>
      <c r="H575" s="41">
        <v>122.2</v>
      </c>
      <c r="I575" s="41">
        <v>122.2</v>
      </c>
      <c r="J575" s="41">
        <v>122.2</v>
      </c>
      <c r="K575" s="41">
        <v>122.2</v>
      </c>
      <c r="L575" s="41">
        <v>122.2</v>
      </c>
      <c r="M575" s="41">
        <v>122.2</v>
      </c>
      <c r="N575" s="41">
        <v>122.2</v>
      </c>
      <c r="O575" s="41">
        <v>122.2</v>
      </c>
      <c r="P575" s="41">
        <v>127.9</v>
      </c>
      <c r="Q575" s="41">
        <v>127.9</v>
      </c>
      <c r="R575" s="41">
        <v>133.30000000000001</v>
      </c>
      <c r="S575" s="41">
        <v>133.30000000000001</v>
      </c>
      <c r="T575" s="41">
        <v>133.30000000000001</v>
      </c>
      <c r="U575" s="41">
        <v>133.30000000000001</v>
      </c>
      <c r="V575" s="41">
        <v>130.5</v>
      </c>
      <c r="W575" s="41">
        <v>130.5</v>
      </c>
      <c r="X575" s="41">
        <v>130.5</v>
      </c>
      <c r="Y575" s="41">
        <v>130.5</v>
      </c>
      <c r="Z575" s="41">
        <v>130.5</v>
      </c>
      <c r="AA575" s="41">
        <v>130.5</v>
      </c>
      <c r="AB575" s="41">
        <v>138.1</v>
      </c>
      <c r="AC575" s="41">
        <v>138.1</v>
      </c>
      <c r="AD575" s="41">
        <v>138.30000000000001</v>
      </c>
      <c r="AE575" s="41">
        <v>138.30000000000001</v>
      </c>
      <c r="AF575" s="41">
        <v>138.30000000000001</v>
      </c>
      <c r="AG575" s="41">
        <v>138.30000000000001</v>
      </c>
      <c r="AH575" s="41">
        <v>140.1</v>
      </c>
      <c r="AI575" s="41">
        <v>140.1</v>
      </c>
      <c r="AJ575" s="41">
        <v>140.1</v>
      </c>
      <c r="AK575" s="41">
        <v>140.1</v>
      </c>
      <c r="AL575" s="41">
        <v>140.1</v>
      </c>
      <c r="AM575" s="41">
        <v>140.1</v>
      </c>
      <c r="AN575" s="41">
        <v>140.1</v>
      </c>
      <c r="AO575" s="41">
        <v>140.1</v>
      </c>
      <c r="AP575" s="41">
        <v>137.6</v>
      </c>
      <c r="AQ575" s="41">
        <v>137.6</v>
      </c>
      <c r="AR575" s="41">
        <v>137.6</v>
      </c>
      <c r="AS575" s="41">
        <v>137.6</v>
      </c>
      <c r="AT575" s="41">
        <v>137.6</v>
      </c>
      <c r="AU575" s="41">
        <v>137.6</v>
      </c>
      <c r="AV575" s="41">
        <v>137.6</v>
      </c>
      <c r="AW575" s="41">
        <v>137.6</v>
      </c>
      <c r="AX575" s="41">
        <v>137.6</v>
      </c>
      <c r="AY575" s="41">
        <v>137.6</v>
      </c>
      <c r="AZ575" s="41">
        <v>159.5</v>
      </c>
      <c r="BA575" s="41">
        <v>158.80000000000001</v>
      </c>
      <c r="BB575" s="41">
        <v>156.5</v>
      </c>
      <c r="BC575" s="41">
        <v>156.5</v>
      </c>
      <c r="BD575" s="41">
        <v>156.5</v>
      </c>
      <c r="BE575" s="41">
        <v>156.5</v>
      </c>
      <c r="BF575" s="41">
        <v>156.5</v>
      </c>
      <c r="BG575" s="41">
        <v>156.5</v>
      </c>
      <c r="BH575" s="41">
        <v>156.5</v>
      </c>
      <c r="BI575" s="41">
        <v>156.5</v>
      </c>
      <c r="BJ575" s="41">
        <v>156.5</v>
      </c>
      <c r="BK575" s="41">
        <v>156.5</v>
      </c>
      <c r="BL575" s="41">
        <v>156.5</v>
      </c>
      <c r="BM575" s="41">
        <v>156.5</v>
      </c>
      <c r="BN575" s="41">
        <v>156.5</v>
      </c>
      <c r="BO575" s="41">
        <v>156.5</v>
      </c>
      <c r="BP575" s="41">
        <v>156.5</v>
      </c>
      <c r="BQ575" s="41">
        <v>156.5</v>
      </c>
      <c r="BR575" s="41">
        <v>156.5</v>
      </c>
      <c r="BS575" s="41">
        <v>156.5</v>
      </c>
      <c r="BT575" s="41">
        <v>156.5</v>
      </c>
      <c r="BU575" s="41">
        <v>158.19999999999999</v>
      </c>
      <c r="BV575" s="41">
        <v>159.4</v>
      </c>
      <c r="BW575" s="41">
        <v>159.4</v>
      </c>
      <c r="BX575" s="41">
        <v>159.4</v>
      </c>
      <c r="BY575" s="41">
        <v>159.4</v>
      </c>
      <c r="BZ575" s="41">
        <v>159.4</v>
      </c>
      <c r="CA575" s="41">
        <v>159.4</v>
      </c>
      <c r="CB575" s="41">
        <v>158.9</v>
      </c>
      <c r="CC575" s="41">
        <v>159.4</v>
      </c>
      <c r="CD575" s="41">
        <v>159.4</v>
      </c>
      <c r="CE575" s="41">
        <v>159.4</v>
      </c>
      <c r="CF575" s="41">
        <v>159.4</v>
      </c>
      <c r="CG575" s="41">
        <v>159.4</v>
      </c>
      <c r="CH575" s="41">
        <v>159.4</v>
      </c>
      <c r="CI575" s="41">
        <v>159.4</v>
      </c>
      <c r="CJ575" s="41">
        <v>159.4</v>
      </c>
      <c r="CK575" s="41">
        <v>159.4</v>
      </c>
      <c r="CL575" s="41">
        <v>159.4</v>
      </c>
    </row>
    <row r="576" spans="1:90" x14ac:dyDescent="0.25">
      <c r="A576" s="38" t="s">
        <v>2748</v>
      </c>
      <c r="B576" s="38" t="s">
        <v>2749</v>
      </c>
      <c r="C576" s="39">
        <v>2.6106500000000001</v>
      </c>
      <c r="D576" s="41">
        <v>102.8</v>
      </c>
      <c r="E576" s="41">
        <v>103.4</v>
      </c>
      <c r="F576" s="41">
        <v>107.5</v>
      </c>
      <c r="G576" s="41">
        <v>112.7</v>
      </c>
      <c r="H576" s="41">
        <v>109.8</v>
      </c>
      <c r="I576" s="41">
        <v>106</v>
      </c>
      <c r="J576" s="41">
        <v>101.1</v>
      </c>
      <c r="K576" s="41">
        <v>98.1</v>
      </c>
      <c r="L576" s="41">
        <v>96.6</v>
      </c>
      <c r="M576" s="41">
        <v>96.4</v>
      </c>
      <c r="N576" s="41">
        <v>95.4</v>
      </c>
      <c r="O576" s="41">
        <v>92.9</v>
      </c>
      <c r="P576" s="41">
        <v>92.2</v>
      </c>
      <c r="Q576" s="41">
        <v>91.8</v>
      </c>
      <c r="R576" s="41">
        <v>94.4</v>
      </c>
      <c r="S576" s="41">
        <v>102.1</v>
      </c>
      <c r="T576" s="41">
        <v>102.6</v>
      </c>
      <c r="U576" s="41">
        <v>104.1</v>
      </c>
      <c r="V576" s="41">
        <v>106.7</v>
      </c>
      <c r="W576" s="41">
        <v>107.1</v>
      </c>
      <c r="X576" s="41">
        <v>107.2</v>
      </c>
      <c r="Y576" s="41">
        <v>108.1</v>
      </c>
      <c r="Z576" s="41">
        <v>109.7</v>
      </c>
      <c r="AA576" s="41">
        <v>109.5</v>
      </c>
      <c r="AB576" s="41">
        <v>109.4</v>
      </c>
      <c r="AC576" s="41">
        <v>110</v>
      </c>
      <c r="AD576" s="41">
        <v>111.8</v>
      </c>
      <c r="AE576" s="41">
        <v>114.7</v>
      </c>
      <c r="AF576" s="41">
        <v>115.3</v>
      </c>
      <c r="AG576" s="41">
        <v>115.3</v>
      </c>
      <c r="AH576" s="41">
        <v>114.4</v>
      </c>
      <c r="AI576" s="41">
        <v>113.9</v>
      </c>
      <c r="AJ576" s="41">
        <v>113.3</v>
      </c>
      <c r="AK576" s="41">
        <v>114.9</v>
      </c>
      <c r="AL576" s="41">
        <v>115.7</v>
      </c>
      <c r="AM576" s="41">
        <v>115.3</v>
      </c>
      <c r="AN576" s="41">
        <v>117.5</v>
      </c>
      <c r="AO576" s="41">
        <v>120.2</v>
      </c>
      <c r="AP576" s="41">
        <v>130.69999999999999</v>
      </c>
      <c r="AQ576" s="41">
        <v>136.19999999999999</v>
      </c>
      <c r="AR576" s="41">
        <v>133.30000000000001</v>
      </c>
      <c r="AS576" s="41">
        <v>136.6</v>
      </c>
      <c r="AT576" s="41">
        <v>136.30000000000001</v>
      </c>
      <c r="AU576" s="41">
        <v>137.19999999999999</v>
      </c>
      <c r="AV576" s="41">
        <v>136.80000000000001</v>
      </c>
      <c r="AW576" s="41">
        <v>135.5</v>
      </c>
      <c r="AX576" s="41">
        <v>130.1</v>
      </c>
      <c r="AY576" s="41">
        <v>126.5</v>
      </c>
      <c r="AZ576" s="41">
        <v>119.2</v>
      </c>
      <c r="BA576" s="41">
        <v>116.5</v>
      </c>
      <c r="BB576" s="41">
        <v>117.4</v>
      </c>
      <c r="BC576" s="41">
        <v>115.4</v>
      </c>
      <c r="BD576" s="41">
        <v>115.3</v>
      </c>
      <c r="BE576" s="41">
        <v>114.9</v>
      </c>
      <c r="BF576" s="41">
        <v>115.4</v>
      </c>
      <c r="BG576" s="41">
        <v>117.3</v>
      </c>
      <c r="BH576" s="41">
        <v>119.3</v>
      </c>
      <c r="BI576" s="41">
        <v>119.6</v>
      </c>
      <c r="BJ576" s="41">
        <v>119.8</v>
      </c>
      <c r="BK576" s="41">
        <v>118.7</v>
      </c>
      <c r="BL576" s="41">
        <v>120.1</v>
      </c>
      <c r="BM576" s="41">
        <v>120.8</v>
      </c>
      <c r="BN576" s="41">
        <v>122.5</v>
      </c>
      <c r="BO576" s="41">
        <v>134.19999999999999</v>
      </c>
      <c r="BP576" s="41">
        <v>134.30000000000001</v>
      </c>
      <c r="BQ576" s="41">
        <v>134.1</v>
      </c>
      <c r="BR576" s="41">
        <v>132.30000000000001</v>
      </c>
      <c r="BS576" s="41">
        <v>132.19999999999999</v>
      </c>
      <c r="BT576" s="41">
        <v>133.19999999999999</v>
      </c>
      <c r="BU576" s="41">
        <v>133.6</v>
      </c>
      <c r="BV576" s="41">
        <v>133.4</v>
      </c>
      <c r="BW576" s="41">
        <v>135.80000000000001</v>
      </c>
      <c r="BX576" s="41">
        <v>136.80000000000001</v>
      </c>
      <c r="BY576" s="41">
        <v>140.1</v>
      </c>
      <c r="BZ576" s="41">
        <v>141.19999999999999</v>
      </c>
      <c r="CA576" s="41">
        <v>141.19999999999999</v>
      </c>
      <c r="CB576" s="41">
        <v>141.19999999999999</v>
      </c>
      <c r="CC576" s="41">
        <v>142.1</v>
      </c>
      <c r="CD576" s="41">
        <v>142.5</v>
      </c>
      <c r="CE576" s="41">
        <v>142.30000000000001</v>
      </c>
      <c r="CF576" s="41">
        <v>144.6</v>
      </c>
      <c r="CG576" s="41">
        <v>145.30000000000001</v>
      </c>
      <c r="CH576" s="41">
        <v>149.6</v>
      </c>
      <c r="CI576" s="41">
        <v>150.19999999999999</v>
      </c>
      <c r="CJ576" s="41">
        <v>150.6</v>
      </c>
      <c r="CK576" s="41">
        <v>150.69999999999999</v>
      </c>
      <c r="CL576" s="41">
        <v>151.5</v>
      </c>
    </row>
    <row r="577" spans="1:90" x14ac:dyDescent="0.25">
      <c r="A577" s="38" t="s">
        <v>2750</v>
      </c>
      <c r="B577" s="38" t="s">
        <v>2751</v>
      </c>
      <c r="C577" s="39">
        <v>1.39672</v>
      </c>
      <c r="D577" s="41">
        <v>102.4</v>
      </c>
      <c r="E577" s="41">
        <v>102.7</v>
      </c>
      <c r="F577" s="41">
        <v>106.8</v>
      </c>
      <c r="G577" s="41">
        <v>111.3</v>
      </c>
      <c r="H577" s="41">
        <v>107.2</v>
      </c>
      <c r="I577" s="41">
        <v>103.2</v>
      </c>
      <c r="J577" s="41">
        <v>98.7</v>
      </c>
      <c r="K577" s="41">
        <v>95.3</v>
      </c>
      <c r="L577" s="41">
        <v>93.2</v>
      </c>
      <c r="M577" s="41">
        <v>93.4</v>
      </c>
      <c r="N577" s="41">
        <v>92.7</v>
      </c>
      <c r="O577" s="41">
        <v>90.1</v>
      </c>
      <c r="P577" s="41">
        <v>89.8</v>
      </c>
      <c r="Q577" s="41">
        <v>89.3</v>
      </c>
      <c r="R577" s="41">
        <v>91.8</v>
      </c>
      <c r="S577" s="41">
        <v>99</v>
      </c>
      <c r="T577" s="41">
        <v>99.5</v>
      </c>
      <c r="U577" s="41">
        <v>101.8</v>
      </c>
      <c r="V577" s="41">
        <v>104.2</v>
      </c>
      <c r="W577" s="41">
        <v>104.3</v>
      </c>
      <c r="X577" s="41">
        <v>104.8</v>
      </c>
      <c r="Y577" s="41">
        <v>105.6</v>
      </c>
      <c r="Z577" s="41">
        <v>106.9</v>
      </c>
      <c r="AA577" s="41">
        <v>106.5</v>
      </c>
      <c r="AB577" s="41">
        <v>106.6</v>
      </c>
      <c r="AC577" s="41">
        <v>107</v>
      </c>
      <c r="AD577" s="41">
        <v>109.1</v>
      </c>
      <c r="AE577" s="41">
        <v>112.3</v>
      </c>
      <c r="AF577" s="41">
        <v>113.1</v>
      </c>
      <c r="AG577" s="41">
        <v>113.3</v>
      </c>
      <c r="AH577" s="41">
        <v>112.4</v>
      </c>
      <c r="AI577" s="41">
        <v>111.6</v>
      </c>
      <c r="AJ577" s="41">
        <v>110.4</v>
      </c>
      <c r="AK577" s="41">
        <v>112.3</v>
      </c>
      <c r="AL577" s="41">
        <v>113.1</v>
      </c>
      <c r="AM577" s="41">
        <v>112.6</v>
      </c>
      <c r="AN577" s="41">
        <v>115.1</v>
      </c>
      <c r="AO577" s="41">
        <v>116.9</v>
      </c>
      <c r="AP577" s="41">
        <v>127.7</v>
      </c>
      <c r="AQ577" s="41">
        <v>132.80000000000001</v>
      </c>
      <c r="AR577" s="41">
        <v>130</v>
      </c>
      <c r="AS577" s="41">
        <v>133.1</v>
      </c>
      <c r="AT577" s="41">
        <v>132.19999999999999</v>
      </c>
      <c r="AU577" s="41">
        <v>133.19999999999999</v>
      </c>
      <c r="AV577" s="41">
        <v>132.19999999999999</v>
      </c>
      <c r="AW577" s="41">
        <v>130.9</v>
      </c>
      <c r="AX577" s="41">
        <v>125.5</v>
      </c>
      <c r="AY577" s="41">
        <v>120.4</v>
      </c>
      <c r="AZ577" s="41">
        <v>114.8</v>
      </c>
      <c r="BA577" s="41">
        <v>113.1</v>
      </c>
      <c r="BB577" s="41">
        <v>114.5</v>
      </c>
      <c r="BC577" s="41">
        <v>113.1</v>
      </c>
      <c r="BD577" s="41">
        <v>112.8</v>
      </c>
      <c r="BE577" s="41">
        <v>112</v>
      </c>
      <c r="BF577" s="41">
        <v>112.7</v>
      </c>
      <c r="BG577" s="41">
        <v>114.8</v>
      </c>
      <c r="BH577" s="41">
        <v>116.6</v>
      </c>
      <c r="BI577" s="41">
        <v>117</v>
      </c>
      <c r="BJ577" s="41">
        <v>116.3</v>
      </c>
      <c r="BK577" s="41">
        <v>114.9</v>
      </c>
      <c r="BL577" s="41">
        <v>115.6</v>
      </c>
      <c r="BM577" s="41">
        <v>116.7</v>
      </c>
      <c r="BN577" s="41">
        <v>118.8</v>
      </c>
      <c r="BO577" s="41">
        <v>130.4</v>
      </c>
      <c r="BP577" s="41">
        <v>130.69999999999999</v>
      </c>
      <c r="BQ577" s="41">
        <v>131.1</v>
      </c>
      <c r="BR577" s="41">
        <v>129</v>
      </c>
      <c r="BS577" s="41">
        <v>128.9</v>
      </c>
      <c r="BT577" s="41">
        <v>130.19999999999999</v>
      </c>
      <c r="BU577" s="41">
        <v>129.80000000000001</v>
      </c>
      <c r="BV577" s="41">
        <v>129.4</v>
      </c>
      <c r="BW577" s="41">
        <v>131.19999999999999</v>
      </c>
      <c r="BX577" s="41">
        <v>132.5</v>
      </c>
      <c r="BY577" s="41">
        <v>135</v>
      </c>
      <c r="BZ577" s="41">
        <v>135.80000000000001</v>
      </c>
      <c r="CA577" s="41">
        <v>135.5</v>
      </c>
      <c r="CB577" s="41">
        <v>135.5</v>
      </c>
      <c r="CC577" s="41">
        <v>137</v>
      </c>
      <c r="CD577" s="41">
        <v>137.6</v>
      </c>
      <c r="CE577" s="41">
        <v>136.9</v>
      </c>
      <c r="CF577" s="41">
        <v>140.80000000000001</v>
      </c>
      <c r="CG577" s="41">
        <v>141.30000000000001</v>
      </c>
      <c r="CH577" s="41">
        <v>145.80000000000001</v>
      </c>
      <c r="CI577" s="41">
        <v>147.19999999999999</v>
      </c>
      <c r="CJ577" s="41">
        <v>147.80000000000001</v>
      </c>
      <c r="CK577" s="41">
        <v>147.9</v>
      </c>
      <c r="CL577" s="41">
        <v>148.80000000000001</v>
      </c>
    </row>
    <row r="578" spans="1:90" x14ac:dyDescent="0.25">
      <c r="A578" s="38" t="s">
        <v>2752</v>
      </c>
      <c r="B578" s="38" t="s">
        <v>2753</v>
      </c>
      <c r="C578" s="39">
        <v>0.55376000000000003</v>
      </c>
      <c r="D578" s="41">
        <v>103.2</v>
      </c>
      <c r="E578" s="41">
        <v>104</v>
      </c>
      <c r="F578" s="41">
        <v>106.4</v>
      </c>
      <c r="G578" s="41">
        <v>113.1</v>
      </c>
      <c r="H578" s="41">
        <v>111.9</v>
      </c>
      <c r="I578" s="41">
        <v>107.6</v>
      </c>
      <c r="J578" s="41">
        <v>100</v>
      </c>
      <c r="K578" s="41">
        <v>96.5</v>
      </c>
      <c r="L578" s="41">
        <v>96.4</v>
      </c>
      <c r="M578" s="41">
        <v>95.8</v>
      </c>
      <c r="N578" s="41">
        <v>94.4</v>
      </c>
      <c r="O578" s="41">
        <v>91.4</v>
      </c>
      <c r="P578" s="41">
        <v>90.7</v>
      </c>
      <c r="Q578" s="41">
        <v>90.9</v>
      </c>
      <c r="R578" s="41">
        <v>94.9</v>
      </c>
      <c r="S578" s="41">
        <v>105.1</v>
      </c>
      <c r="T578" s="41">
        <v>104.4</v>
      </c>
      <c r="U578" s="41">
        <v>105.4</v>
      </c>
      <c r="V578" s="41">
        <v>108.6</v>
      </c>
      <c r="W578" s="41">
        <v>109.5</v>
      </c>
      <c r="X578" s="41">
        <v>108.8</v>
      </c>
      <c r="Y578" s="41">
        <v>109.3</v>
      </c>
      <c r="Z578" s="41">
        <v>110.9</v>
      </c>
      <c r="AA578" s="41">
        <v>110.2</v>
      </c>
      <c r="AB578" s="41">
        <v>109.9</v>
      </c>
      <c r="AC578" s="41">
        <v>111.2</v>
      </c>
      <c r="AD578" s="41">
        <v>112.3</v>
      </c>
      <c r="AE578" s="41">
        <v>115.6</v>
      </c>
      <c r="AF578" s="41">
        <v>116.3</v>
      </c>
      <c r="AG578" s="41">
        <v>115.7</v>
      </c>
      <c r="AH578" s="41">
        <v>115.2</v>
      </c>
      <c r="AI578" s="41">
        <v>114.5</v>
      </c>
      <c r="AJ578" s="41">
        <v>114.8</v>
      </c>
      <c r="AK578" s="41">
        <v>116.7</v>
      </c>
      <c r="AL578" s="41">
        <v>117</v>
      </c>
      <c r="AM578" s="41">
        <v>115.7</v>
      </c>
      <c r="AN578" s="41">
        <v>117.3</v>
      </c>
      <c r="AO578" s="41">
        <v>122.2</v>
      </c>
      <c r="AP578" s="41">
        <v>135</v>
      </c>
      <c r="AQ578" s="41">
        <v>141.80000000000001</v>
      </c>
      <c r="AR578" s="41">
        <v>137.5</v>
      </c>
      <c r="AS578" s="41">
        <v>141.1</v>
      </c>
      <c r="AT578" s="41">
        <v>141.6</v>
      </c>
      <c r="AU578" s="41">
        <v>142.69999999999999</v>
      </c>
      <c r="AV578" s="41">
        <v>142.6</v>
      </c>
      <c r="AW578" s="41">
        <v>141.30000000000001</v>
      </c>
      <c r="AX578" s="41">
        <v>138.1</v>
      </c>
      <c r="AY578" s="41">
        <v>137.4</v>
      </c>
      <c r="AZ578" s="41">
        <v>125.1</v>
      </c>
      <c r="BA578" s="41">
        <v>121.1</v>
      </c>
      <c r="BB578" s="41">
        <v>119.8</v>
      </c>
      <c r="BC578" s="41">
        <v>117.1</v>
      </c>
      <c r="BD578" s="41">
        <v>116.8</v>
      </c>
      <c r="BE578" s="41">
        <v>116.7</v>
      </c>
      <c r="BF578" s="41">
        <v>117</v>
      </c>
      <c r="BG578" s="41">
        <v>118.1</v>
      </c>
      <c r="BH578" s="41">
        <v>120.2</v>
      </c>
      <c r="BI578" s="41">
        <v>120.2</v>
      </c>
      <c r="BJ578" s="41">
        <v>123.7</v>
      </c>
      <c r="BK578" s="41">
        <v>123.4</v>
      </c>
      <c r="BL578" s="41">
        <v>126.5</v>
      </c>
      <c r="BM578" s="41">
        <v>125.6</v>
      </c>
      <c r="BN578" s="41">
        <v>126.7</v>
      </c>
      <c r="BO578" s="41">
        <v>140.69999999999999</v>
      </c>
      <c r="BP578" s="41">
        <v>140.69999999999999</v>
      </c>
      <c r="BQ578" s="41">
        <v>139.9</v>
      </c>
      <c r="BR578" s="41">
        <v>138.1</v>
      </c>
      <c r="BS578" s="41">
        <v>137.9</v>
      </c>
      <c r="BT578" s="41">
        <v>138.1</v>
      </c>
      <c r="BU578" s="41">
        <v>138.6</v>
      </c>
      <c r="BV578" s="41">
        <v>138.80000000000001</v>
      </c>
      <c r="BW578" s="41">
        <v>138.80000000000001</v>
      </c>
      <c r="BX578" s="41">
        <v>140.1</v>
      </c>
      <c r="BY578" s="41">
        <v>141.69999999999999</v>
      </c>
      <c r="BZ578" s="41">
        <v>142.6</v>
      </c>
      <c r="CA578" s="41">
        <v>143.19999999999999</v>
      </c>
      <c r="CB578" s="41">
        <v>143.1</v>
      </c>
      <c r="CC578" s="41">
        <v>143.30000000000001</v>
      </c>
      <c r="CD578" s="41">
        <v>143.30000000000001</v>
      </c>
      <c r="CE578" s="41">
        <v>143.69999999999999</v>
      </c>
      <c r="CF578" s="41">
        <v>143.19999999999999</v>
      </c>
      <c r="CG578" s="41">
        <v>143.9</v>
      </c>
      <c r="CH578" s="41">
        <v>148.80000000000001</v>
      </c>
      <c r="CI578" s="41">
        <v>149.1</v>
      </c>
      <c r="CJ578" s="41">
        <v>149.1</v>
      </c>
      <c r="CK578" s="41">
        <v>149.1</v>
      </c>
      <c r="CL578" s="41">
        <v>150</v>
      </c>
    </row>
    <row r="579" spans="1:90" x14ac:dyDescent="0.25">
      <c r="A579" s="38" t="s">
        <v>2754</v>
      </c>
      <c r="B579" s="38" t="s">
        <v>2755</v>
      </c>
      <c r="C579" s="39">
        <v>0.44657999999999998</v>
      </c>
      <c r="D579" s="41">
        <v>103.9</v>
      </c>
      <c r="E579" s="41">
        <v>105</v>
      </c>
      <c r="F579" s="41">
        <v>111.2</v>
      </c>
      <c r="G579" s="41">
        <v>116.2</v>
      </c>
      <c r="H579" s="41">
        <v>114.7</v>
      </c>
      <c r="I579" s="41">
        <v>111.7</v>
      </c>
      <c r="J579" s="41">
        <v>108.7</v>
      </c>
      <c r="K579" s="41">
        <v>107.2</v>
      </c>
      <c r="L579" s="41">
        <v>106.2</v>
      </c>
      <c r="M579" s="41">
        <v>105.5</v>
      </c>
      <c r="N579" s="41">
        <v>103.8</v>
      </c>
      <c r="O579" s="41">
        <v>101.6</v>
      </c>
      <c r="P579" s="41">
        <v>99.9</v>
      </c>
      <c r="Q579" s="41">
        <v>99</v>
      </c>
      <c r="R579" s="41">
        <v>100.1</v>
      </c>
      <c r="S579" s="41">
        <v>106.3</v>
      </c>
      <c r="T579" s="41">
        <v>107.3</v>
      </c>
      <c r="U579" s="41">
        <v>107.9</v>
      </c>
      <c r="V579" s="41">
        <v>110.1</v>
      </c>
      <c r="W579" s="41">
        <v>110.3</v>
      </c>
      <c r="X579" s="41">
        <v>110.1</v>
      </c>
      <c r="Y579" s="41">
        <v>111.1</v>
      </c>
      <c r="Z579" s="41">
        <v>112.2</v>
      </c>
      <c r="AA579" s="41">
        <v>112.5</v>
      </c>
      <c r="AB579" s="41">
        <v>112</v>
      </c>
      <c r="AC579" s="41">
        <v>112.4</v>
      </c>
      <c r="AD579" s="41">
        <v>114.9</v>
      </c>
      <c r="AE579" s="41">
        <v>116.8</v>
      </c>
      <c r="AF579" s="41">
        <v>117.2</v>
      </c>
      <c r="AG579" s="41">
        <v>116.7</v>
      </c>
      <c r="AH579" s="41">
        <v>115.7</v>
      </c>
      <c r="AI579" s="41">
        <v>116.3</v>
      </c>
      <c r="AJ579" s="41">
        <v>116.6</v>
      </c>
      <c r="AK579" s="41">
        <v>117.5</v>
      </c>
      <c r="AL579" s="41">
        <v>117.4</v>
      </c>
      <c r="AM579" s="41">
        <v>118.7</v>
      </c>
      <c r="AN579" s="41">
        <v>121.1</v>
      </c>
      <c r="AO579" s="41">
        <v>123.8</v>
      </c>
      <c r="AP579" s="41">
        <v>133.30000000000001</v>
      </c>
      <c r="AQ579" s="41">
        <v>137.9</v>
      </c>
      <c r="AR579" s="41">
        <v>135.4</v>
      </c>
      <c r="AS579" s="41">
        <v>138.5</v>
      </c>
      <c r="AT579" s="41">
        <v>138.80000000000001</v>
      </c>
      <c r="AU579" s="41">
        <v>139.9</v>
      </c>
      <c r="AV579" s="41">
        <v>140.30000000000001</v>
      </c>
      <c r="AW579" s="41">
        <v>139.30000000000001</v>
      </c>
      <c r="AX579" s="41">
        <v>133.1</v>
      </c>
      <c r="AY579" s="41">
        <v>130.4</v>
      </c>
      <c r="AZ579" s="41">
        <v>125.9</v>
      </c>
      <c r="BA579" s="41">
        <v>121.7</v>
      </c>
      <c r="BB579" s="41">
        <v>122.9</v>
      </c>
      <c r="BC579" s="41">
        <v>121</v>
      </c>
      <c r="BD579" s="41">
        <v>121.1</v>
      </c>
      <c r="BE579" s="41">
        <v>121</v>
      </c>
      <c r="BF579" s="41">
        <v>121.7</v>
      </c>
      <c r="BG579" s="41">
        <v>123.6</v>
      </c>
      <c r="BH579" s="41">
        <v>125.8</v>
      </c>
      <c r="BI579" s="41">
        <v>126.3</v>
      </c>
      <c r="BJ579" s="41">
        <v>125.3</v>
      </c>
      <c r="BK579" s="41">
        <v>124.2</v>
      </c>
      <c r="BL579" s="41">
        <v>125.3</v>
      </c>
      <c r="BM579" s="41">
        <v>126.3</v>
      </c>
      <c r="BN579" s="41">
        <v>127.5</v>
      </c>
      <c r="BO579" s="41">
        <v>136.80000000000001</v>
      </c>
      <c r="BP579" s="41">
        <v>136.5</v>
      </c>
      <c r="BQ579" s="41">
        <v>136.1</v>
      </c>
      <c r="BR579" s="41">
        <v>134.80000000000001</v>
      </c>
      <c r="BS579" s="41">
        <v>134.9</v>
      </c>
      <c r="BT579" s="41">
        <v>135.80000000000001</v>
      </c>
      <c r="BU579" s="41">
        <v>139.1</v>
      </c>
      <c r="BV579" s="41">
        <v>138.9</v>
      </c>
      <c r="BW579" s="41">
        <v>146.9</v>
      </c>
      <c r="BX579" s="41">
        <v>146.19999999999999</v>
      </c>
      <c r="BY579" s="41">
        <v>153.1</v>
      </c>
      <c r="BZ579" s="41">
        <v>154.6</v>
      </c>
      <c r="CA579" s="41">
        <v>154.9</v>
      </c>
      <c r="CB579" s="41">
        <v>155.4</v>
      </c>
      <c r="CC579" s="41">
        <v>155.1</v>
      </c>
      <c r="CD579" s="41">
        <v>154.9</v>
      </c>
      <c r="CE579" s="41">
        <v>155.9</v>
      </c>
      <c r="CF579" s="41">
        <v>158.1</v>
      </c>
      <c r="CG579" s="41">
        <v>158.9</v>
      </c>
      <c r="CH579" s="41">
        <v>162.80000000000001</v>
      </c>
      <c r="CI579" s="41">
        <v>162.4</v>
      </c>
      <c r="CJ579" s="41">
        <v>163.1</v>
      </c>
      <c r="CK579" s="41">
        <v>162.9</v>
      </c>
      <c r="CL579" s="41">
        <v>163.19999999999999</v>
      </c>
    </row>
    <row r="580" spans="1:90" x14ac:dyDescent="0.25">
      <c r="A580" s="38" t="s">
        <v>2756</v>
      </c>
      <c r="B580" s="38" t="s">
        <v>2757</v>
      </c>
      <c r="C580" s="39">
        <v>0.21359</v>
      </c>
      <c r="D580" s="41">
        <v>102</v>
      </c>
      <c r="E580" s="41">
        <v>102.5</v>
      </c>
      <c r="F580" s="41">
        <v>107.5</v>
      </c>
      <c r="G580" s="41">
        <v>113.1</v>
      </c>
      <c r="H580" s="41">
        <v>110.6</v>
      </c>
      <c r="I580" s="41">
        <v>108.8</v>
      </c>
      <c r="J580" s="41">
        <v>103.5</v>
      </c>
      <c r="K580" s="41">
        <v>101.6</v>
      </c>
      <c r="L580" s="41">
        <v>99.1</v>
      </c>
      <c r="M580" s="41">
        <v>98.4</v>
      </c>
      <c r="N580" s="41">
        <v>98</v>
      </c>
      <c r="O580" s="41">
        <v>96.6</v>
      </c>
      <c r="P580" s="41">
        <v>95.4</v>
      </c>
      <c r="Q580" s="41">
        <v>95.3</v>
      </c>
      <c r="R580" s="41">
        <v>97.7</v>
      </c>
      <c r="S580" s="41">
        <v>105.4</v>
      </c>
      <c r="T580" s="41">
        <v>107.6</v>
      </c>
      <c r="U580" s="41">
        <v>108.1</v>
      </c>
      <c r="V580" s="41">
        <v>111.3</v>
      </c>
      <c r="W580" s="41">
        <v>113</v>
      </c>
      <c r="X580" s="41">
        <v>112.7</v>
      </c>
      <c r="Y580" s="41">
        <v>114.9</v>
      </c>
      <c r="Z580" s="41">
        <v>119.1</v>
      </c>
      <c r="AA580" s="41">
        <v>120.5</v>
      </c>
      <c r="AB580" s="41">
        <v>121.1</v>
      </c>
      <c r="AC580" s="41">
        <v>121.7</v>
      </c>
      <c r="AD580" s="41">
        <v>121.2</v>
      </c>
      <c r="AE580" s="41">
        <v>123.1</v>
      </c>
      <c r="AF580" s="41">
        <v>122.9</v>
      </c>
      <c r="AG580" s="41">
        <v>124</v>
      </c>
      <c r="AH580" s="41">
        <v>123</v>
      </c>
      <c r="AI580" s="41">
        <v>122.5</v>
      </c>
      <c r="AJ580" s="41">
        <v>121.7</v>
      </c>
      <c r="AK580" s="41">
        <v>121.4</v>
      </c>
      <c r="AL580" s="41">
        <v>125.2</v>
      </c>
      <c r="AM580" s="41">
        <v>124.7</v>
      </c>
      <c r="AN580" s="41">
        <v>125.4</v>
      </c>
      <c r="AO580" s="41">
        <v>129.1</v>
      </c>
      <c r="AP580" s="41">
        <v>134.19999999999999</v>
      </c>
      <c r="AQ580" s="41">
        <v>140.30000000000001</v>
      </c>
      <c r="AR580" s="41">
        <v>140.19999999999999</v>
      </c>
      <c r="AS580" s="41">
        <v>143.5</v>
      </c>
      <c r="AT580" s="41">
        <v>143.6</v>
      </c>
      <c r="AU580" s="41">
        <v>143.80000000000001</v>
      </c>
      <c r="AV580" s="41">
        <v>144.1</v>
      </c>
      <c r="AW580" s="41">
        <v>142.80000000000001</v>
      </c>
      <c r="AX580" s="41">
        <v>132.6</v>
      </c>
      <c r="AY580" s="41">
        <v>130</v>
      </c>
      <c r="AZ580" s="41">
        <v>118.3</v>
      </c>
      <c r="BA580" s="41">
        <v>116.1</v>
      </c>
      <c r="BB580" s="41">
        <v>118.7</v>
      </c>
      <c r="BC580" s="41">
        <v>114.4</v>
      </c>
      <c r="BD580" s="41">
        <v>115.4</v>
      </c>
      <c r="BE580" s="41">
        <v>116.4</v>
      </c>
      <c r="BF580" s="41">
        <v>116.5</v>
      </c>
      <c r="BG580" s="41">
        <v>117.7</v>
      </c>
      <c r="BH580" s="41">
        <v>120.8</v>
      </c>
      <c r="BI580" s="41">
        <v>121.1</v>
      </c>
      <c r="BJ580" s="41">
        <v>120.5</v>
      </c>
      <c r="BK580" s="41">
        <v>119.5</v>
      </c>
      <c r="BL580" s="41">
        <v>122.7</v>
      </c>
      <c r="BM580" s="41">
        <v>124</v>
      </c>
      <c r="BN580" s="41">
        <v>125.8</v>
      </c>
      <c r="BO580" s="41">
        <v>136.9</v>
      </c>
      <c r="BP580" s="41">
        <v>136.19999999999999</v>
      </c>
      <c r="BQ580" s="41">
        <v>134.69999999999999</v>
      </c>
      <c r="BR580" s="41">
        <v>133.30000000000001</v>
      </c>
      <c r="BS580" s="41">
        <v>133.19999999999999</v>
      </c>
      <c r="BT580" s="41">
        <v>134.4</v>
      </c>
      <c r="BU580" s="41">
        <v>134.6</v>
      </c>
      <c r="BV580" s="41">
        <v>134.6</v>
      </c>
      <c r="BW580" s="41">
        <v>135.1</v>
      </c>
      <c r="BX580" s="41">
        <v>137</v>
      </c>
      <c r="BY580" s="41">
        <v>141.80000000000001</v>
      </c>
      <c r="BZ580" s="41">
        <v>145</v>
      </c>
      <c r="CA580" s="41">
        <v>144.80000000000001</v>
      </c>
      <c r="CB580" s="41">
        <v>144.4</v>
      </c>
      <c r="CC580" s="41">
        <v>145.30000000000001</v>
      </c>
      <c r="CD580" s="41">
        <v>146.1</v>
      </c>
      <c r="CE580" s="41">
        <v>145.6</v>
      </c>
      <c r="CF580" s="41">
        <v>145.4</v>
      </c>
      <c r="CG580" s="41">
        <v>146.4</v>
      </c>
      <c r="CH580" s="41">
        <v>148.5</v>
      </c>
      <c r="CI580" s="41">
        <v>147.1</v>
      </c>
      <c r="CJ580" s="41">
        <v>147.30000000000001</v>
      </c>
      <c r="CK580" s="41">
        <v>147.5</v>
      </c>
      <c r="CL580" s="41">
        <v>148.30000000000001</v>
      </c>
    </row>
    <row r="581" spans="1:90" x14ac:dyDescent="0.25">
      <c r="A581" s="38" t="s">
        <v>2758</v>
      </c>
      <c r="B581" s="38" t="s">
        <v>2759</v>
      </c>
      <c r="C581" s="39">
        <v>0.31396000000000002</v>
      </c>
      <c r="D581" s="41">
        <v>100.7</v>
      </c>
      <c r="E581" s="41">
        <v>100.6</v>
      </c>
      <c r="F581" s="41">
        <v>100.8</v>
      </c>
      <c r="G581" s="41">
        <v>101.1</v>
      </c>
      <c r="H581" s="41">
        <v>101.5</v>
      </c>
      <c r="I581" s="41">
        <v>100.7</v>
      </c>
      <c r="J581" s="41">
        <v>99.2</v>
      </c>
      <c r="K581" s="41">
        <v>98.1</v>
      </c>
      <c r="L581" s="41">
        <v>97.6</v>
      </c>
      <c r="M581" s="41">
        <v>95.9</v>
      </c>
      <c r="N581" s="41">
        <v>96.8</v>
      </c>
      <c r="O581" s="41">
        <v>95.5</v>
      </c>
      <c r="P581" s="41">
        <v>96.1</v>
      </c>
      <c r="Q581" s="41">
        <v>95.9</v>
      </c>
      <c r="R581" s="41">
        <v>94.7</v>
      </c>
      <c r="S581" s="41">
        <v>96.3</v>
      </c>
      <c r="T581" s="41">
        <v>99</v>
      </c>
      <c r="U581" s="41">
        <v>99</v>
      </c>
      <c r="V581" s="41">
        <v>99.4</v>
      </c>
      <c r="W581" s="41">
        <v>99.9</v>
      </c>
      <c r="X581" s="41">
        <v>100</v>
      </c>
      <c r="Y581" s="41">
        <v>101.5</v>
      </c>
      <c r="Z581" s="41">
        <v>101</v>
      </c>
      <c r="AA581" s="41">
        <v>101.7</v>
      </c>
      <c r="AB581" s="41">
        <v>106.6</v>
      </c>
      <c r="AC581" s="41">
        <v>106.6</v>
      </c>
      <c r="AD581" s="41">
        <v>108.5</v>
      </c>
      <c r="AE581" s="41">
        <v>108.3</v>
      </c>
      <c r="AF581" s="41">
        <v>109.1</v>
      </c>
      <c r="AG581" s="41">
        <v>109.5</v>
      </c>
      <c r="AH581" s="41">
        <v>109.5</v>
      </c>
      <c r="AI581" s="41">
        <v>110.6</v>
      </c>
      <c r="AJ581" s="41">
        <v>110.3</v>
      </c>
      <c r="AK581" s="41">
        <v>110.9</v>
      </c>
      <c r="AL581" s="41">
        <v>110.9</v>
      </c>
      <c r="AM581" s="41">
        <v>111.8</v>
      </c>
      <c r="AN581" s="41">
        <v>116.5</v>
      </c>
      <c r="AO581" s="41">
        <v>117.1</v>
      </c>
      <c r="AP581" s="41">
        <v>119</v>
      </c>
      <c r="AQ581" s="41">
        <v>123.9</v>
      </c>
      <c r="AR581" s="41">
        <v>124.7</v>
      </c>
      <c r="AS581" s="41">
        <v>126.8</v>
      </c>
      <c r="AT581" s="41">
        <v>129</v>
      </c>
      <c r="AU581" s="41">
        <v>130.30000000000001</v>
      </c>
      <c r="AV581" s="41">
        <v>130.30000000000001</v>
      </c>
      <c r="AW581" s="41">
        <v>126.3</v>
      </c>
      <c r="AX581" s="41">
        <v>123.1</v>
      </c>
      <c r="AY581" s="41">
        <v>118.4</v>
      </c>
      <c r="AZ581" s="41">
        <v>115.1</v>
      </c>
      <c r="BA581" s="41">
        <v>114.8</v>
      </c>
      <c r="BB581" s="41">
        <v>115.5</v>
      </c>
      <c r="BC581" s="41">
        <v>114.2</v>
      </c>
      <c r="BD581" s="41">
        <v>114.5</v>
      </c>
      <c r="BE581" s="41">
        <v>114.7</v>
      </c>
      <c r="BF581" s="41">
        <v>115.1</v>
      </c>
      <c r="BG581" s="41">
        <v>116.1</v>
      </c>
      <c r="BH581" s="41">
        <v>117.4</v>
      </c>
      <c r="BI581" s="41">
        <v>117.7</v>
      </c>
      <c r="BJ581" s="41">
        <v>115.7</v>
      </c>
      <c r="BK581" s="41">
        <v>116.3</v>
      </c>
      <c r="BL581" s="41">
        <v>112.6</v>
      </c>
      <c r="BM581" s="41">
        <v>112.1</v>
      </c>
      <c r="BN581" s="41">
        <v>113.5</v>
      </c>
      <c r="BO581" s="41">
        <v>118</v>
      </c>
      <c r="BP581" s="41">
        <v>117.8</v>
      </c>
      <c r="BQ581" s="41">
        <v>117.9</v>
      </c>
      <c r="BR581" s="41">
        <v>117.4</v>
      </c>
      <c r="BS581" s="41">
        <v>116.5</v>
      </c>
      <c r="BT581" s="41">
        <v>116.1</v>
      </c>
      <c r="BU581" s="41">
        <v>116.1</v>
      </c>
      <c r="BV581" s="41">
        <v>116.4</v>
      </c>
      <c r="BW581" s="41">
        <v>118.3</v>
      </c>
      <c r="BX581" s="41">
        <v>119.6</v>
      </c>
      <c r="BY581" s="41">
        <v>121.3</v>
      </c>
      <c r="BZ581" s="41">
        <v>124.4</v>
      </c>
      <c r="CA581" s="41">
        <v>125.4</v>
      </c>
      <c r="CB581" s="41">
        <v>124.1</v>
      </c>
      <c r="CC581" s="41">
        <v>124.8</v>
      </c>
      <c r="CD581" s="41">
        <v>125.3</v>
      </c>
      <c r="CE581" s="41">
        <v>126.1</v>
      </c>
      <c r="CF581" s="41">
        <v>125.3</v>
      </c>
      <c r="CG581" s="41">
        <v>125.2</v>
      </c>
      <c r="CH581" s="41">
        <v>125.4</v>
      </c>
      <c r="CI581" s="41">
        <v>124.9</v>
      </c>
      <c r="CJ581" s="41">
        <v>124.1</v>
      </c>
      <c r="CK581" s="41">
        <v>125.1</v>
      </c>
      <c r="CL581" s="41">
        <v>127.2</v>
      </c>
    </row>
    <row r="582" spans="1:90" x14ac:dyDescent="0.25">
      <c r="A582" s="38" t="s">
        <v>2760</v>
      </c>
      <c r="B582" s="38" t="s">
        <v>2761</v>
      </c>
      <c r="C582" s="39">
        <v>0.31396000000000002</v>
      </c>
      <c r="D582" s="41">
        <v>100.7</v>
      </c>
      <c r="E582" s="41">
        <v>100.6</v>
      </c>
      <c r="F582" s="41">
        <v>100.8</v>
      </c>
      <c r="G582" s="41">
        <v>101.1</v>
      </c>
      <c r="H582" s="41">
        <v>101.5</v>
      </c>
      <c r="I582" s="41">
        <v>100.7</v>
      </c>
      <c r="J582" s="41">
        <v>99.2</v>
      </c>
      <c r="K582" s="41">
        <v>98.1</v>
      </c>
      <c r="L582" s="41">
        <v>97.6</v>
      </c>
      <c r="M582" s="41">
        <v>95.9</v>
      </c>
      <c r="N582" s="41">
        <v>96.8</v>
      </c>
      <c r="O582" s="41">
        <v>95.5</v>
      </c>
      <c r="P582" s="41">
        <v>96.1</v>
      </c>
      <c r="Q582" s="41">
        <v>95.9</v>
      </c>
      <c r="R582" s="41">
        <v>94.7</v>
      </c>
      <c r="S582" s="41">
        <v>96.3</v>
      </c>
      <c r="T582" s="41">
        <v>99</v>
      </c>
      <c r="U582" s="41">
        <v>99</v>
      </c>
      <c r="V582" s="41">
        <v>99.4</v>
      </c>
      <c r="W582" s="41">
        <v>99.9</v>
      </c>
      <c r="X582" s="41">
        <v>100</v>
      </c>
      <c r="Y582" s="41">
        <v>101.5</v>
      </c>
      <c r="Z582" s="41">
        <v>101</v>
      </c>
      <c r="AA582" s="41">
        <v>101.7</v>
      </c>
      <c r="AB582" s="41">
        <v>106.6</v>
      </c>
      <c r="AC582" s="41">
        <v>106.6</v>
      </c>
      <c r="AD582" s="41">
        <v>108.5</v>
      </c>
      <c r="AE582" s="41">
        <v>108.3</v>
      </c>
      <c r="AF582" s="41">
        <v>109.1</v>
      </c>
      <c r="AG582" s="41">
        <v>109.5</v>
      </c>
      <c r="AH582" s="41">
        <v>109.5</v>
      </c>
      <c r="AI582" s="41">
        <v>110.6</v>
      </c>
      <c r="AJ582" s="41">
        <v>110.3</v>
      </c>
      <c r="AK582" s="41">
        <v>110.9</v>
      </c>
      <c r="AL582" s="41">
        <v>110.9</v>
      </c>
      <c r="AM582" s="41">
        <v>111.8</v>
      </c>
      <c r="AN582" s="41">
        <v>116.5</v>
      </c>
      <c r="AO582" s="41">
        <v>117.1</v>
      </c>
      <c r="AP582" s="41">
        <v>119</v>
      </c>
      <c r="AQ582" s="41">
        <v>123.9</v>
      </c>
      <c r="AR582" s="41">
        <v>124.7</v>
      </c>
      <c r="AS582" s="41">
        <v>126.8</v>
      </c>
      <c r="AT582" s="41">
        <v>129</v>
      </c>
      <c r="AU582" s="41">
        <v>130.30000000000001</v>
      </c>
      <c r="AV582" s="41">
        <v>130.30000000000001</v>
      </c>
      <c r="AW582" s="41">
        <v>126.3</v>
      </c>
      <c r="AX582" s="41">
        <v>123.1</v>
      </c>
      <c r="AY582" s="41">
        <v>118.4</v>
      </c>
      <c r="AZ582" s="41">
        <v>115.1</v>
      </c>
      <c r="BA582" s="41">
        <v>114.8</v>
      </c>
      <c r="BB582" s="41">
        <v>115.5</v>
      </c>
      <c r="BC582" s="41">
        <v>114.2</v>
      </c>
      <c r="BD582" s="41">
        <v>114.5</v>
      </c>
      <c r="BE582" s="41">
        <v>114.7</v>
      </c>
      <c r="BF582" s="41">
        <v>115.1</v>
      </c>
      <c r="BG582" s="41">
        <v>116.1</v>
      </c>
      <c r="BH582" s="41">
        <v>117.4</v>
      </c>
      <c r="BI582" s="41">
        <v>117.7</v>
      </c>
      <c r="BJ582" s="41">
        <v>115.7</v>
      </c>
      <c r="BK582" s="41">
        <v>116.3</v>
      </c>
      <c r="BL582" s="41">
        <v>112.6</v>
      </c>
      <c r="BM582" s="41">
        <v>112.1</v>
      </c>
      <c r="BN582" s="41">
        <v>113.5</v>
      </c>
      <c r="BO582" s="41">
        <v>118</v>
      </c>
      <c r="BP582" s="41">
        <v>117.8</v>
      </c>
      <c r="BQ582" s="41">
        <v>117.9</v>
      </c>
      <c r="BR582" s="41">
        <v>117.4</v>
      </c>
      <c r="BS582" s="41">
        <v>116.5</v>
      </c>
      <c r="BT582" s="41">
        <v>116.1</v>
      </c>
      <c r="BU582" s="41">
        <v>116.1</v>
      </c>
      <c r="BV582" s="41">
        <v>116.4</v>
      </c>
      <c r="BW582" s="41">
        <v>118.3</v>
      </c>
      <c r="BX582" s="41">
        <v>119.6</v>
      </c>
      <c r="BY582" s="41">
        <v>121.3</v>
      </c>
      <c r="BZ582" s="41">
        <v>124.4</v>
      </c>
      <c r="CA582" s="41">
        <v>125.4</v>
      </c>
      <c r="CB582" s="41">
        <v>124.1</v>
      </c>
      <c r="CC582" s="41">
        <v>124.8</v>
      </c>
      <c r="CD582" s="41">
        <v>125.3</v>
      </c>
      <c r="CE582" s="41">
        <v>126.1</v>
      </c>
      <c r="CF582" s="41">
        <v>125.3</v>
      </c>
      <c r="CG582" s="41">
        <v>125.2</v>
      </c>
      <c r="CH582" s="41">
        <v>125.4</v>
      </c>
      <c r="CI582" s="41">
        <v>124.9</v>
      </c>
      <c r="CJ582" s="41">
        <v>124.1</v>
      </c>
      <c r="CK582" s="41">
        <v>125.1</v>
      </c>
      <c r="CL582" s="41">
        <v>127.2</v>
      </c>
    </row>
    <row r="583" spans="1:90" x14ac:dyDescent="0.25">
      <c r="A583" s="38" t="s">
        <v>2762</v>
      </c>
      <c r="B583" s="38" t="s">
        <v>2763</v>
      </c>
      <c r="C583" s="39">
        <v>0.93757999999999997</v>
      </c>
      <c r="D583" s="41">
        <v>101</v>
      </c>
      <c r="E583" s="41">
        <v>102.1</v>
      </c>
      <c r="F583" s="41">
        <v>102.1</v>
      </c>
      <c r="G583" s="41">
        <v>106.4</v>
      </c>
      <c r="H583" s="41">
        <v>109.8</v>
      </c>
      <c r="I583" s="41">
        <v>108.1</v>
      </c>
      <c r="J583" s="41">
        <v>107.3</v>
      </c>
      <c r="K583" s="41">
        <v>107.3</v>
      </c>
      <c r="L583" s="41">
        <v>106.8</v>
      </c>
      <c r="M583" s="41">
        <v>106</v>
      </c>
      <c r="N583" s="41">
        <v>104.7</v>
      </c>
      <c r="O583" s="41">
        <v>105</v>
      </c>
      <c r="P583" s="41">
        <v>103.1</v>
      </c>
      <c r="Q583" s="41">
        <v>103.9</v>
      </c>
      <c r="R583" s="41">
        <v>105.6</v>
      </c>
      <c r="S583" s="41">
        <v>108.2</v>
      </c>
      <c r="T583" s="41">
        <v>109.7</v>
      </c>
      <c r="U583" s="41">
        <v>109.7</v>
      </c>
      <c r="V583" s="41">
        <v>111.3</v>
      </c>
      <c r="W583" s="41">
        <v>113</v>
      </c>
      <c r="X583" s="41">
        <v>113.7</v>
      </c>
      <c r="Y583" s="41">
        <v>113.5</v>
      </c>
      <c r="Z583" s="41">
        <v>112.9</v>
      </c>
      <c r="AA583" s="41">
        <v>114</v>
      </c>
      <c r="AB583" s="41">
        <v>114</v>
      </c>
      <c r="AC583" s="41">
        <v>116.3</v>
      </c>
      <c r="AD583" s="41">
        <v>118.4</v>
      </c>
      <c r="AE583" s="41">
        <v>122</v>
      </c>
      <c r="AF583" s="41">
        <v>122.9</v>
      </c>
      <c r="AG583" s="41">
        <v>125.4</v>
      </c>
      <c r="AH583" s="41">
        <v>121.5</v>
      </c>
      <c r="AI583" s="41">
        <v>121.2</v>
      </c>
      <c r="AJ583" s="41">
        <v>121</v>
      </c>
      <c r="AK583" s="41">
        <v>122.7</v>
      </c>
      <c r="AL583" s="41">
        <v>122.8</v>
      </c>
      <c r="AM583" s="41">
        <v>123.9</v>
      </c>
      <c r="AN583" s="41">
        <v>127.1</v>
      </c>
      <c r="AO583" s="41">
        <v>130</v>
      </c>
      <c r="AP583" s="41">
        <v>132.80000000000001</v>
      </c>
      <c r="AQ583" s="41">
        <v>137.1</v>
      </c>
      <c r="AR583" s="41">
        <v>138.19999999999999</v>
      </c>
      <c r="AS583" s="41">
        <v>139</v>
      </c>
      <c r="AT583" s="41">
        <v>140.9</v>
      </c>
      <c r="AU583" s="41">
        <v>141.30000000000001</v>
      </c>
      <c r="AV583" s="41">
        <v>141.9</v>
      </c>
      <c r="AW583" s="41">
        <v>141.30000000000001</v>
      </c>
      <c r="AX583" s="41">
        <v>139.5</v>
      </c>
      <c r="AY583" s="41">
        <v>136.19999999999999</v>
      </c>
      <c r="AZ583" s="41">
        <v>137.5</v>
      </c>
      <c r="BA583" s="41">
        <v>135.69999999999999</v>
      </c>
      <c r="BB583" s="41">
        <v>136.5</v>
      </c>
      <c r="BC583" s="41">
        <v>134.80000000000001</v>
      </c>
      <c r="BD583" s="41">
        <v>134.1</v>
      </c>
      <c r="BE583" s="41">
        <v>135.30000000000001</v>
      </c>
      <c r="BF583" s="41">
        <v>135.30000000000001</v>
      </c>
      <c r="BG583" s="41">
        <v>136.80000000000001</v>
      </c>
      <c r="BH583" s="41">
        <v>136.9</v>
      </c>
      <c r="BI583" s="41">
        <v>138.1</v>
      </c>
      <c r="BJ583" s="41">
        <v>139.30000000000001</v>
      </c>
      <c r="BK583" s="41">
        <v>139.6</v>
      </c>
      <c r="BL583" s="41">
        <v>142.4</v>
      </c>
      <c r="BM583" s="41">
        <v>141.69999999999999</v>
      </c>
      <c r="BN583" s="41">
        <v>140.69999999999999</v>
      </c>
      <c r="BO583" s="41">
        <v>142.4</v>
      </c>
      <c r="BP583" s="41">
        <v>143</v>
      </c>
      <c r="BQ583" s="41">
        <v>143.1</v>
      </c>
      <c r="BR583" s="41">
        <v>143.6</v>
      </c>
      <c r="BS583" s="41">
        <v>143.80000000000001</v>
      </c>
      <c r="BT583" s="41">
        <v>143.5</v>
      </c>
      <c r="BU583" s="41">
        <v>143.9</v>
      </c>
      <c r="BV583" s="41">
        <v>143.69999999999999</v>
      </c>
      <c r="BW583" s="41">
        <v>143.6</v>
      </c>
      <c r="BX583" s="41">
        <v>140.4</v>
      </c>
      <c r="BY583" s="41">
        <v>141.30000000000001</v>
      </c>
      <c r="BZ583" s="41">
        <v>140.80000000000001</v>
      </c>
      <c r="CA583" s="41">
        <v>140</v>
      </c>
      <c r="CB583" s="41">
        <v>142.19999999999999</v>
      </c>
      <c r="CC583" s="41">
        <v>143.80000000000001</v>
      </c>
      <c r="CD583" s="41">
        <v>142.4</v>
      </c>
      <c r="CE583" s="41">
        <v>143.80000000000001</v>
      </c>
      <c r="CF583" s="41">
        <v>143.30000000000001</v>
      </c>
      <c r="CG583" s="41">
        <v>144.80000000000001</v>
      </c>
      <c r="CH583" s="41">
        <v>145.9</v>
      </c>
      <c r="CI583" s="41">
        <v>149.80000000000001</v>
      </c>
      <c r="CJ583" s="41">
        <v>151</v>
      </c>
      <c r="CK583" s="41">
        <v>151.30000000000001</v>
      </c>
      <c r="CL583" s="41">
        <v>152.9</v>
      </c>
    </row>
    <row r="584" spans="1:90" x14ac:dyDescent="0.25">
      <c r="A584" s="38" t="s">
        <v>2764</v>
      </c>
      <c r="B584" s="38" t="s">
        <v>2765</v>
      </c>
      <c r="C584" s="39">
        <v>8.6389999999999995E-2</v>
      </c>
      <c r="D584" s="41">
        <v>99.7</v>
      </c>
      <c r="E584" s="41">
        <v>99.5</v>
      </c>
      <c r="F584" s="41">
        <v>102.9</v>
      </c>
      <c r="G584" s="41">
        <v>108.2</v>
      </c>
      <c r="H584" s="41">
        <v>106.9</v>
      </c>
      <c r="I584" s="41">
        <v>107</v>
      </c>
      <c r="J584" s="41">
        <v>104.7</v>
      </c>
      <c r="K584" s="41">
        <v>105.4</v>
      </c>
      <c r="L584" s="41">
        <v>104.3</v>
      </c>
      <c r="M584" s="41">
        <v>102.6</v>
      </c>
      <c r="N584" s="41">
        <v>101.8</v>
      </c>
      <c r="O584" s="41">
        <v>101.2</v>
      </c>
      <c r="P584" s="41">
        <v>101.2</v>
      </c>
      <c r="Q584" s="41">
        <v>102</v>
      </c>
      <c r="R584" s="41">
        <v>103.2</v>
      </c>
      <c r="S584" s="41">
        <v>108.7</v>
      </c>
      <c r="T584" s="41">
        <v>107.9</v>
      </c>
      <c r="U584" s="41">
        <v>107</v>
      </c>
      <c r="V584" s="41">
        <v>107.6</v>
      </c>
      <c r="W584" s="41">
        <v>107.7</v>
      </c>
      <c r="X584" s="41">
        <v>108.8</v>
      </c>
      <c r="Y584" s="41">
        <v>110.1</v>
      </c>
      <c r="Z584" s="41">
        <v>109.7</v>
      </c>
      <c r="AA584" s="41">
        <v>110.1</v>
      </c>
      <c r="AB584" s="41">
        <v>110</v>
      </c>
      <c r="AC584" s="41">
        <v>110.7</v>
      </c>
      <c r="AD584" s="41">
        <v>113.5</v>
      </c>
      <c r="AE584" s="41">
        <v>125.7</v>
      </c>
      <c r="AF584" s="41">
        <v>127.3</v>
      </c>
      <c r="AG584" s="41">
        <v>129.1</v>
      </c>
      <c r="AH584" s="41">
        <v>127.8</v>
      </c>
      <c r="AI584" s="41">
        <v>127.6</v>
      </c>
      <c r="AJ584" s="41">
        <v>127</v>
      </c>
      <c r="AK584" s="41">
        <v>129.1</v>
      </c>
      <c r="AL584" s="41">
        <v>130.19999999999999</v>
      </c>
      <c r="AM584" s="41">
        <v>131.6</v>
      </c>
      <c r="AN584" s="41">
        <v>132.6</v>
      </c>
      <c r="AO584" s="41">
        <v>132.6</v>
      </c>
      <c r="AP584" s="41">
        <v>144.69999999999999</v>
      </c>
      <c r="AQ584" s="41">
        <v>144.69999999999999</v>
      </c>
      <c r="AR584" s="41">
        <v>148.30000000000001</v>
      </c>
      <c r="AS584" s="41">
        <v>147.4</v>
      </c>
      <c r="AT584" s="41">
        <v>144.5</v>
      </c>
      <c r="AU584" s="41">
        <v>144.5</v>
      </c>
      <c r="AV584" s="41">
        <v>144.5</v>
      </c>
      <c r="AW584" s="41">
        <v>144.5</v>
      </c>
      <c r="AX584" s="41">
        <v>144.5</v>
      </c>
      <c r="AY584" s="41">
        <v>144.5</v>
      </c>
      <c r="AZ584" s="41">
        <v>144.5</v>
      </c>
      <c r="BA584" s="41">
        <v>144.5</v>
      </c>
      <c r="BB584" s="41">
        <v>144.5</v>
      </c>
      <c r="BC584" s="41">
        <v>144.5</v>
      </c>
      <c r="BD584" s="41">
        <v>144.5</v>
      </c>
      <c r="BE584" s="41">
        <v>144.5</v>
      </c>
      <c r="BF584" s="41">
        <v>144.5</v>
      </c>
      <c r="BG584" s="41">
        <v>144.5</v>
      </c>
      <c r="BH584" s="41">
        <v>144.5</v>
      </c>
      <c r="BI584" s="41">
        <v>144.5</v>
      </c>
      <c r="BJ584" s="41">
        <v>144.5</v>
      </c>
      <c r="BK584" s="41">
        <v>138.19999999999999</v>
      </c>
      <c r="BL584" s="41">
        <v>141.19999999999999</v>
      </c>
      <c r="BM584" s="41">
        <v>140.69999999999999</v>
      </c>
      <c r="BN584" s="41">
        <v>138.30000000000001</v>
      </c>
      <c r="BO584" s="41">
        <v>137.1</v>
      </c>
      <c r="BP584" s="41">
        <v>132.80000000000001</v>
      </c>
      <c r="BQ584" s="41">
        <v>133.69999999999999</v>
      </c>
      <c r="BR584" s="41">
        <v>133.69999999999999</v>
      </c>
      <c r="BS584" s="41">
        <v>133.69999999999999</v>
      </c>
      <c r="BT584" s="41">
        <v>132.4</v>
      </c>
      <c r="BU584" s="41">
        <v>132.80000000000001</v>
      </c>
      <c r="BV584" s="41">
        <v>132.80000000000001</v>
      </c>
      <c r="BW584" s="41">
        <v>132.19999999999999</v>
      </c>
      <c r="BX584" s="41">
        <v>136</v>
      </c>
      <c r="BY584" s="41">
        <v>141.1</v>
      </c>
      <c r="BZ584" s="41">
        <v>137.80000000000001</v>
      </c>
      <c r="CA584" s="41">
        <v>138.19999999999999</v>
      </c>
      <c r="CB584" s="41">
        <v>138.19999999999999</v>
      </c>
      <c r="CC584" s="41">
        <v>139.30000000000001</v>
      </c>
      <c r="CD584" s="41">
        <v>139.30000000000001</v>
      </c>
      <c r="CE584" s="41">
        <v>139.6</v>
      </c>
      <c r="CF584" s="41">
        <v>135.4</v>
      </c>
      <c r="CG584" s="41">
        <v>140</v>
      </c>
      <c r="CH584" s="41">
        <v>140.4</v>
      </c>
      <c r="CI584" s="41">
        <v>142.69999999999999</v>
      </c>
      <c r="CJ584" s="41">
        <v>143.5</v>
      </c>
      <c r="CK584" s="41">
        <v>144.9</v>
      </c>
      <c r="CL584" s="41">
        <v>144.69999999999999</v>
      </c>
    </row>
    <row r="585" spans="1:90" x14ac:dyDescent="0.25">
      <c r="A585" s="38" t="s">
        <v>2766</v>
      </c>
      <c r="B585" s="38" t="s">
        <v>2767</v>
      </c>
      <c r="C585" s="39">
        <v>0.41503000000000001</v>
      </c>
      <c r="D585" s="41">
        <v>101.4</v>
      </c>
      <c r="E585" s="41">
        <v>103.3</v>
      </c>
      <c r="F585" s="41">
        <v>101.9</v>
      </c>
      <c r="G585" s="41">
        <v>105.6</v>
      </c>
      <c r="H585" s="41">
        <v>113.8</v>
      </c>
      <c r="I585" s="41">
        <v>110.3</v>
      </c>
      <c r="J585" s="41">
        <v>107.7</v>
      </c>
      <c r="K585" s="41">
        <v>107.8</v>
      </c>
      <c r="L585" s="41">
        <v>106.7</v>
      </c>
      <c r="M585" s="41">
        <v>105.2</v>
      </c>
      <c r="N585" s="41">
        <v>103.3</v>
      </c>
      <c r="O585" s="41">
        <v>104.6</v>
      </c>
      <c r="P585" s="41">
        <v>100.4</v>
      </c>
      <c r="Q585" s="41">
        <v>101.5</v>
      </c>
      <c r="R585" s="41">
        <v>104.8</v>
      </c>
      <c r="S585" s="41">
        <v>104.6</v>
      </c>
      <c r="T585" s="41">
        <v>108.2</v>
      </c>
      <c r="U585" s="41">
        <v>108.2</v>
      </c>
      <c r="V585" s="41">
        <v>111.5</v>
      </c>
      <c r="W585" s="41">
        <v>115.1</v>
      </c>
      <c r="X585" s="41">
        <v>115.5</v>
      </c>
      <c r="Y585" s="41">
        <v>114.6</v>
      </c>
      <c r="Z585" s="41">
        <v>113.4</v>
      </c>
      <c r="AA585" s="41">
        <v>115.1</v>
      </c>
      <c r="AB585" s="41">
        <v>114.2</v>
      </c>
      <c r="AC585" s="41">
        <v>118.9</v>
      </c>
      <c r="AD585" s="41">
        <v>123.6</v>
      </c>
      <c r="AE585" s="41">
        <v>126.3</v>
      </c>
      <c r="AF585" s="41">
        <v>127</v>
      </c>
      <c r="AG585" s="41">
        <v>131.80000000000001</v>
      </c>
      <c r="AH585" s="41">
        <v>124</v>
      </c>
      <c r="AI585" s="41">
        <v>122.7</v>
      </c>
      <c r="AJ585" s="41">
        <v>121.8</v>
      </c>
      <c r="AK585" s="41">
        <v>124.3</v>
      </c>
      <c r="AL585" s="41">
        <v>122.8</v>
      </c>
      <c r="AM585" s="41">
        <v>125.8</v>
      </c>
      <c r="AN585" s="41">
        <v>128.9</v>
      </c>
      <c r="AO585" s="41">
        <v>134.4</v>
      </c>
      <c r="AP585" s="41">
        <v>135.80000000000001</v>
      </c>
      <c r="AQ585" s="41">
        <v>141.80000000000001</v>
      </c>
      <c r="AR585" s="41">
        <v>143.19999999999999</v>
      </c>
      <c r="AS585" s="41">
        <v>143.69999999999999</v>
      </c>
      <c r="AT585" s="41">
        <v>144.80000000000001</v>
      </c>
      <c r="AU585" s="41">
        <v>144.9</v>
      </c>
      <c r="AV585" s="41">
        <v>146.4</v>
      </c>
      <c r="AW585" s="41">
        <v>145.80000000000001</v>
      </c>
      <c r="AX585" s="41">
        <v>141.69999999999999</v>
      </c>
      <c r="AY585" s="41">
        <v>136</v>
      </c>
      <c r="AZ585" s="41">
        <v>133.5</v>
      </c>
      <c r="BA585" s="41">
        <v>131.19999999999999</v>
      </c>
      <c r="BB585" s="41">
        <v>132.5</v>
      </c>
      <c r="BC585" s="41">
        <v>129.9</v>
      </c>
      <c r="BD585" s="41">
        <v>129.30000000000001</v>
      </c>
      <c r="BE585" s="41">
        <v>131.80000000000001</v>
      </c>
      <c r="BF585" s="41">
        <v>132.80000000000001</v>
      </c>
      <c r="BG585" s="41">
        <v>136.30000000000001</v>
      </c>
      <c r="BH585" s="41">
        <v>136.80000000000001</v>
      </c>
      <c r="BI585" s="41">
        <v>138.6</v>
      </c>
      <c r="BJ585" s="41">
        <v>141.69999999999999</v>
      </c>
      <c r="BK585" s="41">
        <v>142.80000000000001</v>
      </c>
      <c r="BL585" s="41">
        <v>144.1</v>
      </c>
      <c r="BM585" s="41">
        <v>144.19999999999999</v>
      </c>
      <c r="BN585" s="41">
        <v>144.19999999999999</v>
      </c>
      <c r="BO585" s="41">
        <v>147.1</v>
      </c>
      <c r="BP585" s="41">
        <v>147.5</v>
      </c>
      <c r="BQ585" s="41">
        <v>147.5</v>
      </c>
      <c r="BR585" s="41">
        <v>148.5</v>
      </c>
      <c r="BS585" s="41">
        <v>147.80000000000001</v>
      </c>
      <c r="BT585" s="41">
        <v>147.9</v>
      </c>
      <c r="BU585" s="41">
        <v>148.19999999999999</v>
      </c>
      <c r="BV585" s="41">
        <v>147.9</v>
      </c>
      <c r="BW585" s="41">
        <v>147.4</v>
      </c>
      <c r="BX585" s="41">
        <v>141.19999999999999</v>
      </c>
      <c r="BY585" s="41">
        <v>140.6</v>
      </c>
      <c r="BZ585" s="41">
        <v>139.5</v>
      </c>
      <c r="CA585" s="41">
        <v>140</v>
      </c>
      <c r="CB585" s="41">
        <v>140.5</v>
      </c>
      <c r="CC585" s="41">
        <v>142</v>
      </c>
      <c r="CD585" s="41">
        <v>140.6</v>
      </c>
      <c r="CE585" s="41">
        <v>140.30000000000001</v>
      </c>
      <c r="CF585" s="41">
        <v>138.80000000000001</v>
      </c>
      <c r="CG585" s="41">
        <v>140.19999999999999</v>
      </c>
      <c r="CH585" s="41">
        <v>140.80000000000001</v>
      </c>
      <c r="CI585" s="41">
        <v>147.69999999999999</v>
      </c>
      <c r="CJ585" s="41">
        <v>150.1</v>
      </c>
      <c r="CK585" s="41">
        <v>150.4</v>
      </c>
      <c r="CL585" s="41">
        <v>151</v>
      </c>
    </row>
    <row r="586" spans="1:90" x14ac:dyDescent="0.25">
      <c r="A586" s="38" t="s">
        <v>2768</v>
      </c>
      <c r="B586" s="38" t="s">
        <v>2769</v>
      </c>
      <c r="C586" s="39">
        <v>3.3230000000000003E-2</v>
      </c>
      <c r="D586" s="41">
        <v>100.5</v>
      </c>
      <c r="E586" s="41">
        <v>100.5</v>
      </c>
      <c r="F586" s="41">
        <v>100.5</v>
      </c>
      <c r="G586" s="41">
        <v>100.5</v>
      </c>
      <c r="H586" s="41">
        <v>100.5</v>
      </c>
      <c r="I586" s="41">
        <v>100.5</v>
      </c>
      <c r="J586" s="41">
        <v>100.5</v>
      </c>
      <c r="K586" s="41">
        <v>100.5</v>
      </c>
      <c r="L586" s="41">
        <v>100.5</v>
      </c>
      <c r="M586" s="41">
        <v>100.5</v>
      </c>
      <c r="N586" s="41">
        <v>100.5</v>
      </c>
      <c r="O586" s="41">
        <v>100.5</v>
      </c>
      <c r="P586" s="41">
        <v>100.5</v>
      </c>
      <c r="Q586" s="41">
        <v>100.5</v>
      </c>
      <c r="R586" s="41">
        <v>100.5</v>
      </c>
      <c r="S586" s="41">
        <v>103.2</v>
      </c>
      <c r="T586" s="41">
        <v>103.2</v>
      </c>
      <c r="U586" s="41">
        <v>103.2</v>
      </c>
      <c r="V586" s="41">
        <v>103.2</v>
      </c>
      <c r="W586" s="41">
        <v>103.2</v>
      </c>
      <c r="X586" s="41">
        <v>103.2</v>
      </c>
      <c r="Y586" s="41">
        <v>103.2</v>
      </c>
      <c r="Z586" s="41">
        <v>103.2</v>
      </c>
      <c r="AA586" s="41">
        <v>103.2</v>
      </c>
      <c r="AB586" s="41">
        <v>103.2</v>
      </c>
      <c r="AC586" s="41">
        <v>103.2</v>
      </c>
      <c r="AD586" s="41">
        <v>103.2</v>
      </c>
      <c r="AE586" s="41">
        <v>105.3</v>
      </c>
      <c r="AF586" s="41">
        <v>107.3</v>
      </c>
      <c r="AG586" s="41">
        <v>107.3</v>
      </c>
      <c r="AH586" s="41">
        <v>107.3</v>
      </c>
      <c r="AI586" s="41">
        <v>107.3</v>
      </c>
      <c r="AJ586" s="41">
        <v>107.3</v>
      </c>
      <c r="AK586" s="41">
        <v>108.3</v>
      </c>
      <c r="AL586" s="41">
        <v>110.3</v>
      </c>
      <c r="AM586" s="41">
        <v>110.3</v>
      </c>
      <c r="AN586" s="41">
        <v>117</v>
      </c>
      <c r="AO586" s="41">
        <v>120.3</v>
      </c>
      <c r="AP586" s="41">
        <v>121.5</v>
      </c>
      <c r="AQ586" s="41">
        <v>123.1</v>
      </c>
      <c r="AR586" s="41">
        <v>123.1</v>
      </c>
      <c r="AS586" s="41">
        <v>124.7</v>
      </c>
      <c r="AT586" s="41">
        <v>126.6</v>
      </c>
      <c r="AU586" s="41">
        <v>126.6</v>
      </c>
      <c r="AV586" s="41">
        <v>126.6</v>
      </c>
      <c r="AW586" s="41">
        <v>126.6</v>
      </c>
      <c r="AX586" s="41">
        <v>126.6</v>
      </c>
      <c r="AY586" s="41">
        <v>126.6</v>
      </c>
      <c r="AZ586" s="41">
        <v>125.2</v>
      </c>
      <c r="BA586" s="41">
        <v>125.2</v>
      </c>
      <c r="BB586" s="41">
        <v>125.2</v>
      </c>
      <c r="BC586" s="41">
        <v>125.2</v>
      </c>
      <c r="BD586" s="41">
        <v>125.2</v>
      </c>
      <c r="BE586" s="41">
        <v>125.2</v>
      </c>
      <c r="BF586" s="41">
        <v>125.2</v>
      </c>
      <c r="BG586" s="41">
        <v>125.2</v>
      </c>
      <c r="BH586" s="41">
        <v>125.2</v>
      </c>
      <c r="BI586" s="41">
        <v>122.2</v>
      </c>
      <c r="BJ586" s="41">
        <v>116.7</v>
      </c>
      <c r="BK586" s="41">
        <v>113</v>
      </c>
      <c r="BL586" s="41">
        <v>113</v>
      </c>
      <c r="BM586" s="41">
        <v>113</v>
      </c>
      <c r="BN586" s="41">
        <v>113</v>
      </c>
      <c r="BO586" s="41">
        <v>113</v>
      </c>
      <c r="BP586" s="41">
        <v>113</v>
      </c>
      <c r="BQ586" s="41">
        <v>113</v>
      </c>
      <c r="BR586" s="41">
        <v>113</v>
      </c>
      <c r="BS586" s="41">
        <v>113</v>
      </c>
      <c r="BT586" s="41">
        <v>113</v>
      </c>
      <c r="BU586" s="41">
        <v>113</v>
      </c>
      <c r="BV586" s="41">
        <v>113</v>
      </c>
      <c r="BW586" s="41">
        <v>113</v>
      </c>
      <c r="BX586" s="41">
        <v>118.6</v>
      </c>
      <c r="BY586" s="41">
        <v>113</v>
      </c>
      <c r="BZ586" s="41">
        <v>113</v>
      </c>
      <c r="CA586" s="41">
        <v>113</v>
      </c>
      <c r="CB586" s="41">
        <v>113</v>
      </c>
      <c r="CC586" s="41">
        <v>119.6</v>
      </c>
      <c r="CD586" s="41">
        <v>126.2</v>
      </c>
      <c r="CE586" s="41">
        <v>126.2</v>
      </c>
      <c r="CF586" s="41">
        <v>126.2</v>
      </c>
      <c r="CG586" s="41">
        <v>126.2</v>
      </c>
      <c r="CH586" s="41">
        <v>126.2</v>
      </c>
      <c r="CI586" s="41">
        <v>126.2</v>
      </c>
      <c r="CJ586" s="41">
        <v>126.2</v>
      </c>
      <c r="CK586" s="41">
        <v>126.2</v>
      </c>
      <c r="CL586" s="41">
        <v>126.2</v>
      </c>
    </row>
    <row r="587" spans="1:90" x14ac:dyDescent="0.25">
      <c r="A587" s="38" t="s">
        <v>2770</v>
      </c>
      <c r="B587" s="38" t="s">
        <v>2771</v>
      </c>
      <c r="C587" s="39">
        <v>0.40293000000000001</v>
      </c>
      <c r="D587" s="41">
        <v>101</v>
      </c>
      <c r="E587" s="41">
        <v>101.4</v>
      </c>
      <c r="F587" s="41">
        <v>102.4</v>
      </c>
      <c r="G587" s="41">
        <v>107.3</v>
      </c>
      <c r="H587" s="41">
        <v>107.1</v>
      </c>
      <c r="I587" s="41">
        <v>106.8</v>
      </c>
      <c r="J587" s="41">
        <v>108</v>
      </c>
      <c r="K587" s="41">
        <v>107.7</v>
      </c>
      <c r="L587" s="41">
        <v>108</v>
      </c>
      <c r="M587" s="41">
        <v>108.1</v>
      </c>
      <c r="N587" s="41">
        <v>107.3</v>
      </c>
      <c r="O587" s="41">
        <v>106.6</v>
      </c>
      <c r="P587" s="41">
        <v>106.7</v>
      </c>
      <c r="Q587" s="41">
        <v>107.1</v>
      </c>
      <c r="R587" s="41">
        <v>107.3</v>
      </c>
      <c r="S587" s="41">
        <v>112.3</v>
      </c>
      <c r="T587" s="41">
        <v>112.2</v>
      </c>
      <c r="U587" s="41">
        <v>112.5</v>
      </c>
      <c r="V587" s="41">
        <v>112.6</v>
      </c>
      <c r="W587" s="41">
        <v>112.8</v>
      </c>
      <c r="X587" s="41">
        <v>113.7</v>
      </c>
      <c r="Y587" s="41">
        <v>114</v>
      </c>
      <c r="Z587" s="41">
        <v>114</v>
      </c>
      <c r="AA587" s="41">
        <v>114.5</v>
      </c>
      <c r="AB587" s="41">
        <v>115.7</v>
      </c>
      <c r="AC587" s="41">
        <v>115.8</v>
      </c>
      <c r="AD587" s="41">
        <v>115.4</v>
      </c>
      <c r="AE587" s="41">
        <v>118.3</v>
      </c>
      <c r="AF587" s="41">
        <v>119.2</v>
      </c>
      <c r="AG587" s="41">
        <v>119.5</v>
      </c>
      <c r="AH587" s="41">
        <v>118.8</v>
      </c>
      <c r="AI587" s="41">
        <v>119.4</v>
      </c>
      <c r="AJ587" s="41">
        <v>120</v>
      </c>
      <c r="AK587" s="41">
        <v>120.7</v>
      </c>
      <c r="AL587" s="41">
        <v>122.2</v>
      </c>
      <c r="AM587" s="41">
        <v>121.4</v>
      </c>
      <c r="AN587" s="41">
        <v>124.9</v>
      </c>
      <c r="AO587" s="41">
        <v>125.6</v>
      </c>
      <c r="AP587" s="41">
        <v>128.19999999999999</v>
      </c>
      <c r="AQ587" s="41">
        <v>131.6</v>
      </c>
      <c r="AR587" s="41">
        <v>132.19999999999999</v>
      </c>
      <c r="AS587" s="41">
        <v>133.6</v>
      </c>
      <c r="AT587" s="41">
        <v>137.4</v>
      </c>
      <c r="AU587" s="41">
        <v>138.1</v>
      </c>
      <c r="AV587" s="41">
        <v>138</v>
      </c>
      <c r="AW587" s="41">
        <v>137.19999999999999</v>
      </c>
      <c r="AX587" s="41">
        <v>137.4</v>
      </c>
      <c r="AY587" s="41">
        <v>135.30000000000001</v>
      </c>
      <c r="AZ587" s="41">
        <v>141.19999999999999</v>
      </c>
      <c r="BA587" s="41">
        <v>139.30000000000001</v>
      </c>
      <c r="BB587" s="41">
        <v>139.80000000000001</v>
      </c>
      <c r="BC587" s="41">
        <v>138.69999999999999</v>
      </c>
      <c r="BD587" s="41">
        <v>137.5</v>
      </c>
      <c r="BE587" s="41">
        <v>137.69999999999999</v>
      </c>
      <c r="BF587" s="41">
        <v>136.80000000000001</v>
      </c>
      <c r="BG587" s="41">
        <v>136.6</v>
      </c>
      <c r="BH587" s="41">
        <v>136.30000000000001</v>
      </c>
      <c r="BI587" s="41">
        <v>137.5</v>
      </c>
      <c r="BJ587" s="41">
        <v>137.69999999999999</v>
      </c>
      <c r="BK587" s="41">
        <v>138.80000000000001</v>
      </c>
      <c r="BL587" s="41">
        <v>143.19999999999999</v>
      </c>
      <c r="BM587" s="41">
        <v>141.80000000000001</v>
      </c>
      <c r="BN587" s="41">
        <v>139.9</v>
      </c>
      <c r="BO587" s="41">
        <v>141.1</v>
      </c>
      <c r="BP587" s="41">
        <v>143</v>
      </c>
      <c r="BQ587" s="41">
        <v>143.1</v>
      </c>
      <c r="BR587" s="41">
        <v>143.30000000000001</v>
      </c>
      <c r="BS587" s="41">
        <v>144.30000000000001</v>
      </c>
      <c r="BT587" s="41">
        <v>143.9</v>
      </c>
      <c r="BU587" s="41">
        <v>144.4</v>
      </c>
      <c r="BV587" s="41">
        <v>144.19999999999999</v>
      </c>
      <c r="BW587" s="41">
        <v>144.6</v>
      </c>
      <c r="BX587" s="41">
        <v>142.30000000000001</v>
      </c>
      <c r="BY587" s="41">
        <v>144.30000000000001</v>
      </c>
      <c r="BZ587" s="41">
        <v>145.1</v>
      </c>
      <c r="CA587" s="41">
        <v>142.6</v>
      </c>
      <c r="CB587" s="41">
        <v>147.30000000000001</v>
      </c>
      <c r="CC587" s="41">
        <v>148.4</v>
      </c>
      <c r="CD587" s="41">
        <v>146.4</v>
      </c>
      <c r="CE587" s="41">
        <v>149.80000000000001</v>
      </c>
      <c r="CF587" s="41">
        <v>150.9</v>
      </c>
      <c r="CG587" s="41">
        <v>152.1</v>
      </c>
      <c r="CH587" s="41">
        <v>153.80000000000001</v>
      </c>
      <c r="CI587" s="41">
        <v>155.30000000000001</v>
      </c>
      <c r="CJ587" s="41">
        <v>155.6</v>
      </c>
      <c r="CK587" s="41">
        <v>155.69999999999999</v>
      </c>
      <c r="CL587" s="41">
        <v>158.80000000000001</v>
      </c>
    </row>
    <row r="588" spans="1:90" x14ac:dyDescent="0.25">
      <c r="A588" s="38" t="s">
        <v>2772</v>
      </c>
      <c r="B588" s="38" t="s">
        <v>2773</v>
      </c>
      <c r="C588" s="39">
        <v>0.87124000000000001</v>
      </c>
      <c r="D588" s="41">
        <v>101.4</v>
      </c>
      <c r="E588" s="41">
        <v>101.5</v>
      </c>
      <c r="F588" s="41">
        <v>101.2</v>
      </c>
      <c r="G588" s="41">
        <v>101.7</v>
      </c>
      <c r="H588" s="41">
        <v>102.9</v>
      </c>
      <c r="I588" s="41">
        <v>104.1</v>
      </c>
      <c r="J588" s="41">
        <v>103.1</v>
      </c>
      <c r="K588" s="41">
        <v>103.8</v>
      </c>
      <c r="L588" s="41">
        <v>104.3</v>
      </c>
      <c r="M588" s="41">
        <v>103.9</v>
      </c>
      <c r="N588" s="41">
        <v>104</v>
      </c>
      <c r="O588" s="41">
        <v>104.9</v>
      </c>
      <c r="P588" s="41">
        <v>103.5</v>
      </c>
      <c r="Q588" s="41">
        <v>104.3</v>
      </c>
      <c r="R588" s="41">
        <v>105.6</v>
      </c>
      <c r="S588" s="41">
        <v>108.8</v>
      </c>
      <c r="T588" s="41">
        <v>110.2</v>
      </c>
      <c r="U588" s="41">
        <v>109.6</v>
      </c>
      <c r="V588" s="41">
        <v>111.8</v>
      </c>
      <c r="W588" s="41">
        <v>111.5</v>
      </c>
      <c r="X588" s="41">
        <v>109.8</v>
      </c>
      <c r="Y588" s="41">
        <v>110.9</v>
      </c>
      <c r="Z588" s="41">
        <v>110</v>
      </c>
      <c r="AA588" s="41">
        <v>111</v>
      </c>
      <c r="AB588" s="41">
        <v>112.8</v>
      </c>
      <c r="AC588" s="41">
        <v>112.6</v>
      </c>
      <c r="AD588" s="41">
        <v>113</v>
      </c>
      <c r="AE588" s="41">
        <v>115.1</v>
      </c>
      <c r="AF588" s="41">
        <v>114.5</v>
      </c>
      <c r="AG588" s="41">
        <v>114.1</v>
      </c>
      <c r="AH588" s="41">
        <v>114.6</v>
      </c>
      <c r="AI588" s="41">
        <v>114.9</v>
      </c>
      <c r="AJ588" s="41">
        <v>115.2</v>
      </c>
      <c r="AK588" s="41">
        <v>115.7</v>
      </c>
      <c r="AL588" s="41">
        <v>116.1</v>
      </c>
      <c r="AM588" s="41">
        <v>119.3</v>
      </c>
      <c r="AN588" s="41">
        <v>120.2</v>
      </c>
      <c r="AO588" s="41">
        <v>122.3</v>
      </c>
      <c r="AP588" s="41">
        <v>122.4</v>
      </c>
      <c r="AQ588" s="41">
        <v>125.3</v>
      </c>
      <c r="AR588" s="41">
        <v>126.2</v>
      </c>
      <c r="AS588" s="41">
        <v>127.1</v>
      </c>
      <c r="AT588" s="41">
        <v>127.8</v>
      </c>
      <c r="AU588" s="41">
        <v>128.6</v>
      </c>
      <c r="AV588" s="41">
        <v>129.9</v>
      </c>
      <c r="AW588" s="41">
        <v>130.30000000000001</v>
      </c>
      <c r="AX588" s="41">
        <v>130.30000000000001</v>
      </c>
      <c r="AY588" s="41">
        <v>130</v>
      </c>
      <c r="AZ588" s="41">
        <v>130.80000000000001</v>
      </c>
      <c r="BA588" s="41">
        <v>129.9</v>
      </c>
      <c r="BB588" s="41">
        <v>128.9</v>
      </c>
      <c r="BC588" s="41">
        <v>127</v>
      </c>
      <c r="BD588" s="41">
        <v>125.4</v>
      </c>
      <c r="BE588" s="41">
        <v>122.7</v>
      </c>
      <c r="BF588" s="41">
        <v>121.7</v>
      </c>
      <c r="BG588" s="41">
        <v>121.4</v>
      </c>
      <c r="BH588" s="41">
        <v>122.2</v>
      </c>
      <c r="BI588" s="41">
        <v>122.5</v>
      </c>
      <c r="BJ588" s="41">
        <v>121.5</v>
      </c>
      <c r="BK588" s="41">
        <v>117.6</v>
      </c>
      <c r="BL588" s="41">
        <v>119</v>
      </c>
      <c r="BM588" s="41">
        <v>119.8</v>
      </c>
      <c r="BN588" s="41">
        <v>120</v>
      </c>
      <c r="BO588" s="41">
        <v>121.3</v>
      </c>
      <c r="BP588" s="41">
        <v>121.7</v>
      </c>
      <c r="BQ588" s="41">
        <v>124.5</v>
      </c>
      <c r="BR588" s="41">
        <v>121.5</v>
      </c>
      <c r="BS588" s="41">
        <v>123.8</v>
      </c>
      <c r="BT588" s="41">
        <v>122.9</v>
      </c>
      <c r="BU588" s="41">
        <v>122.6</v>
      </c>
      <c r="BV588" s="41">
        <v>121.9</v>
      </c>
      <c r="BW588" s="41">
        <v>124</v>
      </c>
      <c r="BX588" s="41">
        <v>124.5</v>
      </c>
      <c r="BY588" s="41">
        <v>125.5</v>
      </c>
      <c r="BZ588" s="41">
        <v>126.6</v>
      </c>
      <c r="CA588" s="41">
        <v>127.7</v>
      </c>
      <c r="CB588" s="41">
        <v>128.69999999999999</v>
      </c>
      <c r="CC588" s="41">
        <v>128.5</v>
      </c>
      <c r="CD588" s="41">
        <v>132.80000000000001</v>
      </c>
      <c r="CE588" s="41">
        <v>132.5</v>
      </c>
      <c r="CF588" s="41">
        <v>134.19999999999999</v>
      </c>
      <c r="CG588" s="41">
        <v>135.4</v>
      </c>
      <c r="CH588" s="41">
        <v>135.80000000000001</v>
      </c>
      <c r="CI588" s="41">
        <v>136.30000000000001</v>
      </c>
      <c r="CJ588" s="41">
        <v>136.30000000000001</v>
      </c>
      <c r="CK588" s="41">
        <v>137.1</v>
      </c>
      <c r="CL588" s="41">
        <v>137.19999999999999</v>
      </c>
    </row>
    <row r="589" spans="1:90" x14ac:dyDescent="0.25">
      <c r="A589" s="38" t="s">
        <v>2774</v>
      </c>
      <c r="B589" s="38" t="s">
        <v>2775</v>
      </c>
      <c r="C589" s="39">
        <v>0.2132</v>
      </c>
      <c r="D589" s="41">
        <v>102.1</v>
      </c>
      <c r="E589" s="41">
        <v>101.3</v>
      </c>
      <c r="F589" s="41">
        <v>100.7</v>
      </c>
      <c r="G589" s="41">
        <v>100.5</v>
      </c>
      <c r="H589" s="41">
        <v>102</v>
      </c>
      <c r="I589" s="41">
        <v>103.7</v>
      </c>
      <c r="J589" s="41">
        <v>100.7</v>
      </c>
      <c r="K589" s="41">
        <v>100.5</v>
      </c>
      <c r="L589" s="41">
        <v>101.1</v>
      </c>
      <c r="M589" s="41">
        <v>100.2</v>
      </c>
      <c r="N589" s="41">
        <v>99.1</v>
      </c>
      <c r="O589" s="41">
        <v>99.2</v>
      </c>
      <c r="P589" s="41">
        <v>99.7</v>
      </c>
      <c r="Q589" s="41">
        <v>99.9</v>
      </c>
      <c r="R589" s="41">
        <v>100.8</v>
      </c>
      <c r="S589" s="41">
        <v>103</v>
      </c>
      <c r="T589" s="41">
        <v>102.9</v>
      </c>
      <c r="U589" s="41">
        <v>102.5</v>
      </c>
      <c r="V589" s="41">
        <v>102.9</v>
      </c>
      <c r="W589" s="41">
        <v>102.2</v>
      </c>
      <c r="X589" s="41">
        <v>102</v>
      </c>
      <c r="Y589" s="41">
        <v>103.1</v>
      </c>
      <c r="Z589" s="41">
        <v>103.8</v>
      </c>
      <c r="AA589" s="41">
        <v>103.4</v>
      </c>
      <c r="AB589" s="41">
        <v>105.9</v>
      </c>
      <c r="AC589" s="41">
        <v>105.7</v>
      </c>
      <c r="AD589" s="41">
        <v>106.8</v>
      </c>
      <c r="AE589" s="41">
        <v>108.8</v>
      </c>
      <c r="AF589" s="41">
        <v>108.5</v>
      </c>
      <c r="AG589" s="41">
        <v>109.6</v>
      </c>
      <c r="AH589" s="41">
        <v>111.6</v>
      </c>
      <c r="AI589" s="41">
        <v>111.2</v>
      </c>
      <c r="AJ589" s="41">
        <v>114.2</v>
      </c>
      <c r="AK589" s="41">
        <v>115.5</v>
      </c>
      <c r="AL589" s="41">
        <v>116.1</v>
      </c>
      <c r="AM589" s="41">
        <v>117.9</v>
      </c>
      <c r="AN589" s="41">
        <v>111.2</v>
      </c>
      <c r="AO589" s="41">
        <v>112.8</v>
      </c>
      <c r="AP589" s="41">
        <v>114.2</v>
      </c>
      <c r="AQ589" s="41">
        <v>115</v>
      </c>
      <c r="AR589" s="41">
        <v>115.5</v>
      </c>
      <c r="AS589" s="41">
        <v>117.2</v>
      </c>
      <c r="AT589" s="41">
        <v>116.4</v>
      </c>
      <c r="AU589" s="41">
        <v>117.9</v>
      </c>
      <c r="AV589" s="41">
        <v>120</v>
      </c>
      <c r="AW589" s="41">
        <v>120.9</v>
      </c>
      <c r="AX589" s="41">
        <v>119.8</v>
      </c>
      <c r="AY589" s="41">
        <v>118.5</v>
      </c>
      <c r="AZ589" s="41">
        <v>116.8</v>
      </c>
      <c r="BA589" s="41">
        <v>117.8</v>
      </c>
      <c r="BB589" s="41">
        <v>118.1</v>
      </c>
      <c r="BC589" s="41">
        <v>118.9</v>
      </c>
      <c r="BD589" s="41">
        <v>115.2</v>
      </c>
      <c r="BE589" s="41">
        <v>115.2</v>
      </c>
      <c r="BF589" s="41">
        <v>114.4</v>
      </c>
      <c r="BG589" s="41">
        <v>114.4</v>
      </c>
      <c r="BH589" s="41">
        <v>114.4</v>
      </c>
      <c r="BI589" s="41">
        <v>112.6</v>
      </c>
      <c r="BJ589" s="41">
        <v>112.6</v>
      </c>
      <c r="BK589" s="41">
        <v>112.6</v>
      </c>
      <c r="BL589" s="41">
        <v>113.5</v>
      </c>
      <c r="BM589" s="41">
        <v>112.5</v>
      </c>
      <c r="BN589" s="41">
        <v>112.6</v>
      </c>
      <c r="BO589" s="41">
        <v>113.6</v>
      </c>
      <c r="BP589" s="41">
        <v>113.9</v>
      </c>
      <c r="BQ589" s="41">
        <v>113.8</v>
      </c>
      <c r="BR589" s="41">
        <v>113.4</v>
      </c>
      <c r="BS589" s="41">
        <v>113.4</v>
      </c>
      <c r="BT589" s="41">
        <v>113.5</v>
      </c>
      <c r="BU589" s="41">
        <v>113.4</v>
      </c>
      <c r="BV589" s="41">
        <v>113.4</v>
      </c>
      <c r="BW589" s="41">
        <v>113.1</v>
      </c>
      <c r="BX589" s="41">
        <v>114</v>
      </c>
      <c r="BY589" s="41">
        <v>115.6</v>
      </c>
      <c r="BZ589" s="41">
        <v>119.2</v>
      </c>
      <c r="CA589" s="41">
        <v>123.1</v>
      </c>
      <c r="CB589" s="41">
        <v>121.9</v>
      </c>
      <c r="CC589" s="41">
        <v>123</v>
      </c>
      <c r="CD589" s="41">
        <v>123.7</v>
      </c>
      <c r="CE589" s="41">
        <v>128.1</v>
      </c>
      <c r="CF589" s="41">
        <v>127.9</v>
      </c>
      <c r="CG589" s="41">
        <v>130.4</v>
      </c>
      <c r="CH589" s="41">
        <v>130.6</v>
      </c>
      <c r="CI589" s="41">
        <v>130.80000000000001</v>
      </c>
      <c r="CJ589" s="41">
        <v>131.69999999999999</v>
      </c>
      <c r="CK589" s="41">
        <v>132.69999999999999</v>
      </c>
      <c r="CL589" s="41">
        <v>133.19999999999999</v>
      </c>
    </row>
    <row r="590" spans="1:90" x14ac:dyDescent="0.25">
      <c r="A590" s="38" t="s">
        <v>2776</v>
      </c>
      <c r="B590" s="38" t="s">
        <v>2777</v>
      </c>
      <c r="C590" s="39">
        <v>0.56725000000000003</v>
      </c>
      <c r="D590" s="41">
        <v>101.1</v>
      </c>
      <c r="E590" s="41">
        <v>101.7</v>
      </c>
      <c r="F590" s="41">
        <v>101</v>
      </c>
      <c r="G590" s="41">
        <v>102.2</v>
      </c>
      <c r="H590" s="41">
        <v>103.1</v>
      </c>
      <c r="I590" s="41">
        <v>104</v>
      </c>
      <c r="J590" s="41">
        <v>103.5</v>
      </c>
      <c r="K590" s="41">
        <v>104.4</v>
      </c>
      <c r="L590" s="41">
        <v>105.3</v>
      </c>
      <c r="M590" s="41">
        <v>104.7</v>
      </c>
      <c r="N590" s="41">
        <v>105.9</v>
      </c>
      <c r="O590" s="41">
        <v>106.8</v>
      </c>
      <c r="P590" s="41">
        <v>104.7</v>
      </c>
      <c r="Q590" s="41">
        <v>105.9</v>
      </c>
      <c r="R590" s="41">
        <v>107.2</v>
      </c>
      <c r="S590" s="41">
        <v>112</v>
      </c>
      <c r="T590" s="41">
        <v>113.9</v>
      </c>
      <c r="U590" s="41">
        <v>113.2</v>
      </c>
      <c r="V590" s="41">
        <v>116.7</v>
      </c>
      <c r="W590" s="41">
        <v>116.2</v>
      </c>
      <c r="X590" s="41">
        <v>113.6</v>
      </c>
      <c r="Y590" s="41">
        <v>114.7</v>
      </c>
      <c r="Z590" s="41">
        <v>113.1</v>
      </c>
      <c r="AA590" s="41">
        <v>114.9</v>
      </c>
      <c r="AB590" s="41">
        <v>115.8</v>
      </c>
      <c r="AC590" s="41">
        <v>115.5</v>
      </c>
      <c r="AD590" s="41">
        <v>115.6</v>
      </c>
      <c r="AE590" s="41">
        <v>117.8</v>
      </c>
      <c r="AF590" s="41">
        <v>116.7</v>
      </c>
      <c r="AG590" s="41">
        <v>115.3</v>
      </c>
      <c r="AH590" s="41">
        <v>116</v>
      </c>
      <c r="AI590" s="41">
        <v>116.6</v>
      </c>
      <c r="AJ590" s="41">
        <v>116</v>
      </c>
      <c r="AK590" s="41">
        <v>116.4</v>
      </c>
      <c r="AL590" s="41">
        <v>116.9</v>
      </c>
      <c r="AM590" s="41">
        <v>121</v>
      </c>
      <c r="AN590" s="41">
        <v>125.8</v>
      </c>
      <c r="AO590" s="41">
        <v>128.1</v>
      </c>
      <c r="AP590" s="41">
        <v>127.6</v>
      </c>
      <c r="AQ590" s="41">
        <v>131.6</v>
      </c>
      <c r="AR590" s="41">
        <v>132.69999999999999</v>
      </c>
      <c r="AS590" s="41">
        <v>132.69999999999999</v>
      </c>
      <c r="AT590" s="41">
        <v>133.69999999999999</v>
      </c>
      <c r="AU590" s="41">
        <v>134.30000000000001</v>
      </c>
      <c r="AV590" s="41">
        <v>135.5</v>
      </c>
      <c r="AW590" s="41">
        <v>135.4</v>
      </c>
      <c r="AX590" s="41">
        <v>136</v>
      </c>
      <c r="AY590" s="41">
        <v>136.30000000000001</v>
      </c>
      <c r="AZ590" s="41">
        <v>136</v>
      </c>
      <c r="BA590" s="41">
        <v>134.80000000000001</v>
      </c>
      <c r="BB590" s="41">
        <v>133.69999999999999</v>
      </c>
      <c r="BC590" s="41">
        <v>131.19999999999999</v>
      </c>
      <c r="BD590" s="41">
        <v>130.1</v>
      </c>
      <c r="BE590" s="41">
        <v>126</v>
      </c>
      <c r="BF590" s="41">
        <v>124.8</v>
      </c>
      <c r="BG590" s="41">
        <v>124.6</v>
      </c>
      <c r="BH590" s="41">
        <v>125.8</v>
      </c>
      <c r="BI590" s="41">
        <v>126.5</v>
      </c>
      <c r="BJ590" s="41">
        <v>125.3</v>
      </c>
      <c r="BK590" s="41">
        <v>119.3</v>
      </c>
      <c r="BL590" s="41">
        <v>120.8</v>
      </c>
      <c r="BM590" s="41">
        <v>122.3</v>
      </c>
      <c r="BN590" s="41">
        <v>123</v>
      </c>
      <c r="BO590" s="41">
        <v>124.6</v>
      </c>
      <c r="BP590" s="41">
        <v>125</v>
      </c>
      <c r="BQ590" s="41">
        <v>129.4</v>
      </c>
      <c r="BR590" s="41">
        <v>125</v>
      </c>
      <c r="BS590" s="41">
        <v>128.4</v>
      </c>
      <c r="BT590" s="41">
        <v>127</v>
      </c>
      <c r="BU590" s="41">
        <v>126.5</v>
      </c>
      <c r="BV590" s="41">
        <v>125.5</v>
      </c>
      <c r="BW590" s="41">
        <v>128.30000000000001</v>
      </c>
      <c r="BX590" s="41">
        <v>129.19999999999999</v>
      </c>
      <c r="BY590" s="41">
        <v>129.80000000000001</v>
      </c>
      <c r="BZ590" s="41">
        <v>130.19999999999999</v>
      </c>
      <c r="CA590" s="41">
        <v>130.30000000000001</v>
      </c>
      <c r="CB590" s="41">
        <v>132.30000000000001</v>
      </c>
      <c r="CC590" s="41">
        <v>131.30000000000001</v>
      </c>
      <c r="CD590" s="41">
        <v>137.80000000000001</v>
      </c>
      <c r="CE590" s="41">
        <v>135.80000000000001</v>
      </c>
      <c r="CF590" s="41">
        <v>138.4</v>
      </c>
      <c r="CG590" s="41">
        <v>139.4</v>
      </c>
      <c r="CH590" s="41">
        <v>139.4</v>
      </c>
      <c r="CI590" s="41">
        <v>139.9</v>
      </c>
      <c r="CJ590" s="41">
        <v>139.19999999999999</v>
      </c>
      <c r="CK590" s="41">
        <v>139.9</v>
      </c>
      <c r="CL590" s="41">
        <v>139.9</v>
      </c>
    </row>
    <row r="591" spans="1:90" x14ac:dyDescent="0.25">
      <c r="A591" s="38" t="s">
        <v>2778</v>
      </c>
      <c r="B591" s="38" t="s">
        <v>2779</v>
      </c>
      <c r="C591" s="39">
        <v>9.0789999999999996E-2</v>
      </c>
      <c r="D591" s="41">
        <v>101.4</v>
      </c>
      <c r="E591" s="41">
        <v>100.4</v>
      </c>
      <c r="F591" s="41">
        <v>103.6</v>
      </c>
      <c r="G591" s="41">
        <v>101.9</v>
      </c>
      <c r="H591" s="41">
        <v>104.2</v>
      </c>
      <c r="I591" s="41">
        <v>105.8</v>
      </c>
      <c r="J591" s="41">
        <v>106</v>
      </c>
      <c r="K591" s="41">
        <v>107.8</v>
      </c>
      <c r="L591" s="41">
        <v>106</v>
      </c>
      <c r="M591" s="41">
        <v>107.3</v>
      </c>
      <c r="N591" s="41">
        <v>103.8</v>
      </c>
      <c r="O591" s="41">
        <v>106.1</v>
      </c>
      <c r="P591" s="41">
        <v>105</v>
      </c>
      <c r="Q591" s="41">
        <v>104.9</v>
      </c>
      <c r="R591" s="41">
        <v>106.2</v>
      </c>
      <c r="S591" s="41">
        <v>103</v>
      </c>
      <c r="T591" s="41">
        <v>104.4</v>
      </c>
      <c r="U591" s="41">
        <v>104.2</v>
      </c>
      <c r="V591" s="41">
        <v>102.5</v>
      </c>
      <c r="W591" s="41">
        <v>103.5</v>
      </c>
      <c r="X591" s="41">
        <v>104.6</v>
      </c>
      <c r="Y591" s="41">
        <v>105.7</v>
      </c>
      <c r="Z591" s="41">
        <v>105.2</v>
      </c>
      <c r="AA591" s="41">
        <v>104.9</v>
      </c>
      <c r="AB591" s="41">
        <v>110.6</v>
      </c>
      <c r="AC591" s="41">
        <v>110.8</v>
      </c>
      <c r="AD591" s="41">
        <v>111.3</v>
      </c>
      <c r="AE591" s="41">
        <v>112.8</v>
      </c>
      <c r="AF591" s="41">
        <v>114.6</v>
      </c>
      <c r="AG591" s="41">
        <v>117</v>
      </c>
      <c r="AH591" s="41">
        <v>113.3</v>
      </c>
      <c r="AI591" s="41">
        <v>112.7</v>
      </c>
      <c r="AJ591" s="41">
        <v>112.3</v>
      </c>
      <c r="AK591" s="41">
        <v>111.9</v>
      </c>
      <c r="AL591" s="41">
        <v>111.5</v>
      </c>
      <c r="AM591" s="41">
        <v>112.1</v>
      </c>
      <c r="AN591" s="41">
        <v>106.9</v>
      </c>
      <c r="AO591" s="41">
        <v>108.4</v>
      </c>
      <c r="AP591" s="41">
        <v>108.9</v>
      </c>
      <c r="AQ591" s="41">
        <v>109.9</v>
      </c>
      <c r="AR591" s="41">
        <v>110.6</v>
      </c>
      <c r="AS591" s="41">
        <v>115.5</v>
      </c>
      <c r="AT591" s="41">
        <v>117.3</v>
      </c>
      <c r="AU591" s="41">
        <v>118.3</v>
      </c>
      <c r="AV591" s="41">
        <v>118.7</v>
      </c>
      <c r="AW591" s="41">
        <v>120.5</v>
      </c>
      <c r="AX591" s="41">
        <v>119.5</v>
      </c>
      <c r="AY591" s="41">
        <v>118</v>
      </c>
      <c r="AZ591" s="41">
        <v>131.4</v>
      </c>
      <c r="BA591" s="41">
        <v>127.7</v>
      </c>
      <c r="BB591" s="41">
        <v>124.2</v>
      </c>
      <c r="BC591" s="41">
        <v>120.2</v>
      </c>
      <c r="BD591" s="41">
        <v>119.7</v>
      </c>
      <c r="BE591" s="41">
        <v>120</v>
      </c>
      <c r="BF591" s="41">
        <v>119.2</v>
      </c>
      <c r="BG591" s="41">
        <v>117.9</v>
      </c>
      <c r="BH591" s="41">
        <v>117.8</v>
      </c>
      <c r="BI591" s="41">
        <v>120.9</v>
      </c>
      <c r="BJ591" s="41">
        <v>118.6</v>
      </c>
      <c r="BK591" s="41">
        <v>118.9</v>
      </c>
      <c r="BL591" s="41">
        <v>120.9</v>
      </c>
      <c r="BM591" s="41">
        <v>120.9</v>
      </c>
      <c r="BN591" s="41">
        <v>118.4</v>
      </c>
      <c r="BO591" s="41">
        <v>118.8</v>
      </c>
      <c r="BP591" s="41">
        <v>119.2</v>
      </c>
      <c r="BQ591" s="41">
        <v>119.2</v>
      </c>
      <c r="BR591" s="41">
        <v>119</v>
      </c>
      <c r="BS591" s="41">
        <v>119.1</v>
      </c>
      <c r="BT591" s="41">
        <v>119.5</v>
      </c>
      <c r="BU591" s="41">
        <v>119.6</v>
      </c>
      <c r="BV591" s="41">
        <v>119.6</v>
      </c>
      <c r="BW591" s="41">
        <v>123</v>
      </c>
      <c r="BX591" s="41">
        <v>120.5</v>
      </c>
      <c r="BY591" s="41">
        <v>122.2</v>
      </c>
      <c r="BZ591" s="41">
        <v>122.2</v>
      </c>
      <c r="CA591" s="41">
        <v>122</v>
      </c>
      <c r="CB591" s="41">
        <v>122.3</v>
      </c>
      <c r="CC591" s="41">
        <v>123.4</v>
      </c>
      <c r="CD591" s="41">
        <v>123.4</v>
      </c>
      <c r="CE591" s="41">
        <v>122.7</v>
      </c>
      <c r="CF591" s="41">
        <v>122.5</v>
      </c>
      <c r="CG591" s="41">
        <v>122.6</v>
      </c>
      <c r="CH591" s="41">
        <v>125.3</v>
      </c>
      <c r="CI591" s="41">
        <v>126.9</v>
      </c>
      <c r="CJ591" s="41">
        <v>129.4</v>
      </c>
      <c r="CK591" s="41">
        <v>129.80000000000001</v>
      </c>
      <c r="CL591" s="41">
        <v>129.6</v>
      </c>
    </row>
    <row r="592" spans="1:90" x14ac:dyDescent="0.25">
      <c r="A592" s="38" t="s">
        <v>2780</v>
      </c>
      <c r="B592" s="38" t="s">
        <v>2781</v>
      </c>
      <c r="C592" s="39">
        <v>0.13741</v>
      </c>
      <c r="D592" s="41">
        <v>94.6</v>
      </c>
      <c r="E592" s="41">
        <v>92.7</v>
      </c>
      <c r="F592" s="41">
        <v>94.8</v>
      </c>
      <c r="G592" s="41">
        <v>80.8</v>
      </c>
      <c r="H592" s="41">
        <v>84.1</v>
      </c>
      <c r="I592" s="41">
        <v>81.099999999999994</v>
      </c>
      <c r="J592" s="41">
        <v>79.5</v>
      </c>
      <c r="K592" s="41">
        <v>76.900000000000006</v>
      </c>
      <c r="L592" s="41">
        <v>76.2</v>
      </c>
      <c r="M592" s="41">
        <v>77.599999999999994</v>
      </c>
      <c r="N592" s="41">
        <v>78.599999999999994</v>
      </c>
      <c r="O592" s="41">
        <v>77.5</v>
      </c>
      <c r="P592" s="41">
        <v>82</v>
      </c>
      <c r="Q592" s="41">
        <v>82.2</v>
      </c>
      <c r="R592" s="41">
        <v>81.7</v>
      </c>
      <c r="S592" s="41">
        <v>87.7</v>
      </c>
      <c r="T592" s="41">
        <v>87.8</v>
      </c>
      <c r="U592" s="41">
        <v>88.3</v>
      </c>
      <c r="V592" s="41">
        <v>89.4</v>
      </c>
      <c r="W592" s="41">
        <v>87.8</v>
      </c>
      <c r="X592" s="41">
        <v>88</v>
      </c>
      <c r="Y592" s="41">
        <v>90.1</v>
      </c>
      <c r="Z592" s="41">
        <v>90.3</v>
      </c>
      <c r="AA592" s="41">
        <v>90.4</v>
      </c>
      <c r="AB592" s="41">
        <v>97.3</v>
      </c>
      <c r="AC592" s="41">
        <v>97.7</v>
      </c>
      <c r="AD592" s="41">
        <v>98.7</v>
      </c>
      <c r="AE592" s="41">
        <v>112.8</v>
      </c>
      <c r="AF592" s="41">
        <v>114.1</v>
      </c>
      <c r="AG592" s="41">
        <v>122.9</v>
      </c>
      <c r="AH592" s="41">
        <v>131.80000000000001</v>
      </c>
      <c r="AI592" s="41">
        <v>130.80000000000001</v>
      </c>
      <c r="AJ592" s="41">
        <v>130.6</v>
      </c>
      <c r="AK592" s="41">
        <v>134.6</v>
      </c>
      <c r="AL592" s="41">
        <v>137.1</v>
      </c>
      <c r="AM592" s="41">
        <v>140.19999999999999</v>
      </c>
      <c r="AN592" s="41">
        <v>148.19999999999999</v>
      </c>
      <c r="AO592" s="41">
        <v>151.69999999999999</v>
      </c>
      <c r="AP592" s="41">
        <v>156.30000000000001</v>
      </c>
      <c r="AQ592" s="41">
        <v>160.9</v>
      </c>
      <c r="AR592" s="41">
        <v>162.30000000000001</v>
      </c>
      <c r="AS592" s="41">
        <v>165.2</v>
      </c>
      <c r="AT592" s="41">
        <v>166</v>
      </c>
      <c r="AU592" s="41">
        <v>158.9</v>
      </c>
      <c r="AV592" s="41">
        <v>164.6</v>
      </c>
      <c r="AW592" s="41">
        <v>164</v>
      </c>
      <c r="AX592" s="41">
        <v>154.69999999999999</v>
      </c>
      <c r="AY592" s="41">
        <v>151.80000000000001</v>
      </c>
      <c r="AZ592" s="41">
        <v>127.2</v>
      </c>
      <c r="BA592" s="41">
        <v>116.9</v>
      </c>
      <c r="BB592" s="41">
        <v>109.8</v>
      </c>
      <c r="BC592" s="41">
        <v>102.1</v>
      </c>
      <c r="BD592" s="41">
        <v>106.7</v>
      </c>
      <c r="BE592" s="41">
        <v>110.4</v>
      </c>
      <c r="BF592" s="41">
        <v>110.5</v>
      </c>
      <c r="BG592" s="41">
        <v>120.6</v>
      </c>
      <c r="BH592" s="41">
        <v>131.6</v>
      </c>
      <c r="BI592" s="41">
        <v>136.5</v>
      </c>
      <c r="BJ592" s="41">
        <v>130.80000000000001</v>
      </c>
      <c r="BK592" s="41">
        <v>134.1</v>
      </c>
      <c r="BL592" s="41">
        <v>143.80000000000001</v>
      </c>
      <c r="BM592" s="41">
        <v>143.19999999999999</v>
      </c>
      <c r="BN592" s="41">
        <v>151.19999999999999</v>
      </c>
      <c r="BO592" s="41">
        <v>155.80000000000001</v>
      </c>
      <c r="BP592" s="41">
        <v>147.4</v>
      </c>
      <c r="BQ592" s="41">
        <v>147.1</v>
      </c>
      <c r="BR592" s="41">
        <v>146.80000000000001</v>
      </c>
      <c r="BS592" s="41">
        <v>146.6</v>
      </c>
      <c r="BT592" s="41">
        <v>146.6</v>
      </c>
      <c r="BU592" s="41">
        <v>146.6</v>
      </c>
      <c r="BV592" s="41">
        <v>146.6</v>
      </c>
      <c r="BW592" s="41">
        <v>146.6</v>
      </c>
      <c r="BX592" s="41">
        <v>148.6</v>
      </c>
      <c r="BY592" s="41">
        <v>150.69999999999999</v>
      </c>
      <c r="BZ592" s="41">
        <v>147.4</v>
      </c>
      <c r="CA592" s="41">
        <v>146.9</v>
      </c>
      <c r="CB592" s="41">
        <v>153.1</v>
      </c>
      <c r="CC592" s="41">
        <v>146.5</v>
      </c>
      <c r="CD592" s="41">
        <v>145.80000000000001</v>
      </c>
      <c r="CE592" s="41">
        <v>144.9</v>
      </c>
      <c r="CF592" s="41">
        <v>144.69999999999999</v>
      </c>
      <c r="CG592" s="41">
        <v>146.6</v>
      </c>
      <c r="CH592" s="41">
        <v>145.69999999999999</v>
      </c>
      <c r="CI592" s="41">
        <v>145.30000000000001</v>
      </c>
      <c r="CJ592" s="41">
        <v>145.69999999999999</v>
      </c>
      <c r="CK592" s="41">
        <v>147</v>
      </c>
      <c r="CL592" s="41">
        <v>148.80000000000001</v>
      </c>
    </row>
    <row r="593" spans="1:90" x14ac:dyDescent="0.25">
      <c r="A593" s="38" t="s">
        <v>2782</v>
      </c>
      <c r="B593" s="38" t="s">
        <v>2783</v>
      </c>
      <c r="C593" s="39">
        <v>9.5339999999999994E-2</v>
      </c>
      <c r="D593" s="41">
        <v>91.9</v>
      </c>
      <c r="E593" s="41">
        <v>89.3</v>
      </c>
      <c r="F593" s="41">
        <v>93.8</v>
      </c>
      <c r="G593" s="41">
        <v>74.599999999999994</v>
      </c>
      <c r="H593" s="41">
        <v>79.7</v>
      </c>
      <c r="I593" s="41">
        <v>75.8</v>
      </c>
      <c r="J593" s="41">
        <v>76.3</v>
      </c>
      <c r="K593" s="41">
        <v>73.8</v>
      </c>
      <c r="L593" s="41">
        <v>72.400000000000006</v>
      </c>
      <c r="M593" s="41">
        <v>74.2</v>
      </c>
      <c r="N593" s="41">
        <v>75.7</v>
      </c>
      <c r="O593" s="41">
        <v>73.900000000000006</v>
      </c>
      <c r="P593" s="41">
        <v>82</v>
      </c>
      <c r="Q593" s="41">
        <v>82.8</v>
      </c>
      <c r="R593" s="41">
        <v>81.8</v>
      </c>
      <c r="S593" s="41">
        <v>90</v>
      </c>
      <c r="T593" s="41">
        <v>90.1</v>
      </c>
      <c r="U593" s="41">
        <v>90.4</v>
      </c>
      <c r="V593" s="41">
        <v>91.5</v>
      </c>
      <c r="W593" s="41">
        <v>89.3</v>
      </c>
      <c r="X593" s="41">
        <v>89.5</v>
      </c>
      <c r="Y593" s="41">
        <v>92.3</v>
      </c>
      <c r="Z593" s="41">
        <v>92.5</v>
      </c>
      <c r="AA593" s="41">
        <v>92.6</v>
      </c>
      <c r="AB593" s="41">
        <v>101.3</v>
      </c>
      <c r="AC593" s="41">
        <v>101.8</v>
      </c>
      <c r="AD593" s="41">
        <v>102.8</v>
      </c>
      <c r="AE593" s="41">
        <v>120.6</v>
      </c>
      <c r="AF593" s="41">
        <v>122.2</v>
      </c>
      <c r="AG593" s="41">
        <v>134</v>
      </c>
      <c r="AH593" s="41">
        <v>143.1</v>
      </c>
      <c r="AI593" s="41">
        <v>141.19999999999999</v>
      </c>
      <c r="AJ593" s="41">
        <v>139.9</v>
      </c>
      <c r="AK593" s="41">
        <v>142.4</v>
      </c>
      <c r="AL593" s="41">
        <v>144.9</v>
      </c>
      <c r="AM593" s="41">
        <v>147.6</v>
      </c>
      <c r="AN593" s="41">
        <v>154.5</v>
      </c>
      <c r="AO593" s="41">
        <v>158.30000000000001</v>
      </c>
      <c r="AP593" s="41">
        <v>161.80000000000001</v>
      </c>
      <c r="AQ593" s="41">
        <v>167.2</v>
      </c>
      <c r="AR593" s="41">
        <v>169.1</v>
      </c>
      <c r="AS593" s="41">
        <v>169.5</v>
      </c>
      <c r="AT593" s="41">
        <v>170.8</v>
      </c>
      <c r="AU593" s="41">
        <v>160.5</v>
      </c>
      <c r="AV593" s="41">
        <v>168.8</v>
      </c>
      <c r="AW593" s="41">
        <v>167.9</v>
      </c>
      <c r="AX593" s="41">
        <v>154.6</v>
      </c>
      <c r="AY593" s="41">
        <v>150.30000000000001</v>
      </c>
      <c r="AZ593" s="41">
        <v>134</v>
      </c>
      <c r="BA593" s="41">
        <v>119.6</v>
      </c>
      <c r="BB593" s="41">
        <v>111.8</v>
      </c>
      <c r="BC593" s="41">
        <v>101.3</v>
      </c>
      <c r="BD593" s="41">
        <v>107.9</v>
      </c>
      <c r="BE593" s="41">
        <v>112.9</v>
      </c>
      <c r="BF593" s="41">
        <v>113</v>
      </c>
      <c r="BG593" s="41">
        <v>126.3</v>
      </c>
      <c r="BH593" s="41">
        <v>140.19999999999999</v>
      </c>
      <c r="BI593" s="41">
        <v>144.1</v>
      </c>
      <c r="BJ593" s="41">
        <v>136.19999999999999</v>
      </c>
      <c r="BK593" s="41">
        <v>142.30000000000001</v>
      </c>
      <c r="BL593" s="41">
        <v>154.6</v>
      </c>
      <c r="BM593" s="41">
        <v>153.69999999999999</v>
      </c>
      <c r="BN593" s="41">
        <v>162.5</v>
      </c>
      <c r="BO593" s="41">
        <v>170.2</v>
      </c>
      <c r="BP593" s="41">
        <v>158.5</v>
      </c>
      <c r="BQ593" s="41">
        <v>158.5</v>
      </c>
      <c r="BR593" s="41">
        <v>158.5</v>
      </c>
      <c r="BS593" s="41">
        <v>158.5</v>
      </c>
      <c r="BT593" s="41">
        <v>158.5</v>
      </c>
      <c r="BU593" s="41">
        <v>158.5</v>
      </c>
      <c r="BV593" s="41">
        <v>158.5</v>
      </c>
      <c r="BW593" s="41">
        <v>158.5</v>
      </c>
      <c r="BX593" s="41">
        <v>157.1</v>
      </c>
      <c r="BY593" s="41">
        <v>160.19999999999999</v>
      </c>
      <c r="BZ593" s="41">
        <v>155.1</v>
      </c>
      <c r="CA593" s="41">
        <v>154.6</v>
      </c>
      <c r="CB593" s="41">
        <v>163.80000000000001</v>
      </c>
      <c r="CC593" s="41">
        <v>154.9</v>
      </c>
      <c r="CD593" s="41">
        <v>154</v>
      </c>
      <c r="CE593" s="41">
        <v>152.80000000000001</v>
      </c>
      <c r="CF593" s="41">
        <v>152.30000000000001</v>
      </c>
      <c r="CG593" s="41">
        <v>155.4</v>
      </c>
      <c r="CH593" s="41">
        <v>154.4</v>
      </c>
      <c r="CI593" s="41">
        <v>153.4</v>
      </c>
      <c r="CJ593" s="41">
        <v>154.4</v>
      </c>
      <c r="CK593" s="41">
        <v>156</v>
      </c>
      <c r="CL593" s="41">
        <v>158</v>
      </c>
    </row>
    <row r="594" spans="1:90" x14ac:dyDescent="0.25">
      <c r="A594" s="38" t="s">
        <v>2784</v>
      </c>
      <c r="B594" s="38" t="s">
        <v>2785</v>
      </c>
      <c r="C594" s="39">
        <v>2.8060000000000002E-2</v>
      </c>
      <c r="D594" s="41">
        <v>103.4</v>
      </c>
      <c r="E594" s="41">
        <v>103.4</v>
      </c>
      <c r="F594" s="41">
        <v>98.9</v>
      </c>
      <c r="G594" s="41">
        <v>94.6</v>
      </c>
      <c r="H594" s="41">
        <v>94.6</v>
      </c>
      <c r="I594" s="41">
        <v>94.6</v>
      </c>
      <c r="J594" s="41">
        <v>86.2</v>
      </c>
      <c r="K594" s="41">
        <v>83.4</v>
      </c>
      <c r="L594" s="41">
        <v>83.4</v>
      </c>
      <c r="M594" s="41">
        <v>82.1</v>
      </c>
      <c r="N594" s="41">
        <v>82.1</v>
      </c>
      <c r="O594" s="41">
        <v>82.1</v>
      </c>
      <c r="P594" s="41">
        <v>76.8</v>
      </c>
      <c r="Q594" s="41">
        <v>76.8</v>
      </c>
      <c r="R594" s="41">
        <v>77.7</v>
      </c>
      <c r="S594" s="41">
        <v>78.2</v>
      </c>
      <c r="T594" s="41">
        <v>78.2</v>
      </c>
      <c r="U594" s="41">
        <v>78.2</v>
      </c>
      <c r="V594" s="41">
        <v>79.400000000000006</v>
      </c>
      <c r="W594" s="41">
        <v>79.400000000000006</v>
      </c>
      <c r="X594" s="41">
        <v>79.400000000000006</v>
      </c>
      <c r="Y594" s="41">
        <v>80.599999999999994</v>
      </c>
      <c r="Z594" s="41">
        <v>80.599999999999994</v>
      </c>
      <c r="AA594" s="41">
        <v>80.599999999999994</v>
      </c>
      <c r="AB594" s="41">
        <v>84.7</v>
      </c>
      <c r="AC594" s="41">
        <v>84.7</v>
      </c>
      <c r="AD594" s="41">
        <v>84.7</v>
      </c>
      <c r="AE594" s="41">
        <v>93.4</v>
      </c>
      <c r="AF594" s="41">
        <v>93.4</v>
      </c>
      <c r="AG594" s="41">
        <v>95.5</v>
      </c>
      <c r="AH594" s="41">
        <v>105.5</v>
      </c>
      <c r="AI594" s="41">
        <v>105.5</v>
      </c>
      <c r="AJ594" s="41">
        <v>108.9</v>
      </c>
      <c r="AK594" s="41">
        <v>118.9</v>
      </c>
      <c r="AL594" s="41">
        <v>122.6</v>
      </c>
      <c r="AM594" s="41">
        <v>127.2</v>
      </c>
      <c r="AN594" s="41">
        <v>144.1</v>
      </c>
      <c r="AO594" s="41">
        <v>144.1</v>
      </c>
      <c r="AP594" s="41">
        <v>152.4</v>
      </c>
      <c r="AQ594" s="41">
        <v>152.30000000000001</v>
      </c>
      <c r="AR594" s="41">
        <v>152</v>
      </c>
      <c r="AS594" s="41">
        <v>161.19999999999999</v>
      </c>
      <c r="AT594" s="41">
        <v>161.19999999999999</v>
      </c>
      <c r="AU594" s="41">
        <v>161.19999999999999</v>
      </c>
      <c r="AV594" s="41">
        <v>161.19999999999999</v>
      </c>
      <c r="AW594" s="41">
        <v>161.19999999999999</v>
      </c>
      <c r="AX594" s="41">
        <v>161.19999999999999</v>
      </c>
      <c r="AY594" s="41">
        <v>161.19999999999999</v>
      </c>
      <c r="AZ594" s="41">
        <v>113.8</v>
      </c>
      <c r="BA594" s="41">
        <v>111.7</v>
      </c>
      <c r="BB594" s="41">
        <v>105</v>
      </c>
      <c r="BC594" s="41">
        <v>102.5</v>
      </c>
      <c r="BD594" s="41">
        <v>101.4</v>
      </c>
      <c r="BE594" s="41">
        <v>100.9</v>
      </c>
      <c r="BF594" s="41">
        <v>100.9</v>
      </c>
      <c r="BG594" s="41">
        <v>104.1</v>
      </c>
      <c r="BH594" s="41">
        <v>109.6</v>
      </c>
      <c r="BI594" s="41">
        <v>121.3</v>
      </c>
      <c r="BJ594" s="41">
        <v>120.4</v>
      </c>
      <c r="BK594" s="41">
        <v>114.9</v>
      </c>
      <c r="BL594" s="41">
        <v>118.1</v>
      </c>
      <c r="BM594" s="41">
        <v>117.3</v>
      </c>
      <c r="BN594" s="41">
        <v>125.4</v>
      </c>
      <c r="BO594" s="41">
        <v>120.2</v>
      </c>
      <c r="BP594" s="41">
        <v>119.1</v>
      </c>
      <c r="BQ594" s="41">
        <v>117.8</v>
      </c>
      <c r="BR594" s="41">
        <v>116.1</v>
      </c>
      <c r="BS594" s="41">
        <v>115.5</v>
      </c>
      <c r="BT594" s="41">
        <v>115.5</v>
      </c>
      <c r="BU594" s="41">
        <v>115.5</v>
      </c>
      <c r="BV594" s="41">
        <v>115.5</v>
      </c>
      <c r="BW594" s="41">
        <v>115.5</v>
      </c>
      <c r="BX594" s="41">
        <v>125.7</v>
      </c>
      <c r="BY594" s="41">
        <v>125.5</v>
      </c>
      <c r="BZ594" s="41">
        <v>126.3</v>
      </c>
      <c r="CA594" s="41">
        <v>125.9</v>
      </c>
      <c r="CB594" s="41">
        <v>125.5</v>
      </c>
      <c r="CC594" s="41">
        <v>124.7</v>
      </c>
      <c r="CD594" s="41">
        <v>124.8</v>
      </c>
      <c r="CE594" s="41">
        <v>124.3</v>
      </c>
      <c r="CF594" s="41">
        <v>124.5</v>
      </c>
      <c r="CG594" s="41">
        <v>123.8</v>
      </c>
      <c r="CH594" s="41">
        <v>122.3</v>
      </c>
      <c r="CI594" s="41">
        <v>124</v>
      </c>
      <c r="CJ594" s="41">
        <v>122.8</v>
      </c>
      <c r="CK594" s="41">
        <v>123.9</v>
      </c>
      <c r="CL594" s="41">
        <v>125.8</v>
      </c>
    </row>
    <row r="595" spans="1:90" x14ac:dyDescent="0.25">
      <c r="A595" s="38" t="s">
        <v>2786</v>
      </c>
      <c r="B595" s="38" t="s">
        <v>2787</v>
      </c>
      <c r="C595" s="39">
        <v>1.401E-2</v>
      </c>
      <c r="D595" s="41">
        <v>94.9</v>
      </c>
      <c r="E595" s="41">
        <v>94.8</v>
      </c>
      <c r="F595" s="41">
        <v>93.6</v>
      </c>
      <c r="G595" s="41">
        <v>95.1</v>
      </c>
      <c r="H595" s="41">
        <v>92.9</v>
      </c>
      <c r="I595" s="41">
        <v>90.6</v>
      </c>
      <c r="J595" s="41">
        <v>87.7</v>
      </c>
      <c r="K595" s="41">
        <v>84.4</v>
      </c>
      <c r="L595" s="41">
        <v>87.5</v>
      </c>
      <c r="M595" s="41">
        <v>91.3</v>
      </c>
      <c r="N595" s="41">
        <v>91.5</v>
      </c>
      <c r="O595" s="41">
        <v>92.7</v>
      </c>
      <c r="P595" s="41">
        <v>92.3</v>
      </c>
      <c r="Q595" s="41">
        <v>89</v>
      </c>
      <c r="R595" s="41">
        <v>88.9</v>
      </c>
      <c r="S595" s="41">
        <v>91.3</v>
      </c>
      <c r="T595" s="41">
        <v>91.4</v>
      </c>
      <c r="U595" s="41">
        <v>93.5</v>
      </c>
      <c r="V595" s="41">
        <v>94.8</v>
      </c>
      <c r="W595" s="41">
        <v>94.6</v>
      </c>
      <c r="X595" s="41">
        <v>94.7</v>
      </c>
      <c r="Y595" s="41">
        <v>94.3</v>
      </c>
      <c r="Z595" s="41">
        <v>94.4</v>
      </c>
      <c r="AA595" s="41">
        <v>94.9</v>
      </c>
      <c r="AB595" s="41">
        <v>95.4</v>
      </c>
      <c r="AC595" s="41">
        <v>95.7</v>
      </c>
      <c r="AD595" s="41">
        <v>98.7</v>
      </c>
      <c r="AE595" s="41">
        <v>98.9</v>
      </c>
      <c r="AF595" s="41">
        <v>100.5</v>
      </c>
      <c r="AG595" s="41">
        <v>101.7</v>
      </c>
      <c r="AH595" s="41">
        <v>108</v>
      </c>
      <c r="AI595" s="41">
        <v>110.3</v>
      </c>
      <c r="AJ595" s="41">
        <v>111.5</v>
      </c>
      <c r="AK595" s="41">
        <v>112.8</v>
      </c>
      <c r="AL595" s="41">
        <v>112.9</v>
      </c>
      <c r="AM595" s="41">
        <v>116.1</v>
      </c>
      <c r="AN595" s="41">
        <v>113.7</v>
      </c>
      <c r="AO595" s="41">
        <v>121.8</v>
      </c>
      <c r="AP595" s="41">
        <v>126.8</v>
      </c>
      <c r="AQ595" s="41">
        <v>135</v>
      </c>
      <c r="AR595" s="41">
        <v>136.4</v>
      </c>
      <c r="AS595" s="41">
        <v>143.5</v>
      </c>
      <c r="AT595" s="41">
        <v>142.9</v>
      </c>
      <c r="AU595" s="41">
        <v>142.69999999999999</v>
      </c>
      <c r="AV595" s="41">
        <v>142.69999999999999</v>
      </c>
      <c r="AW595" s="41">
        <v>142.69999999999999</v>
      </c>
      <c r="AX595" s="41">
        <v>142.69999999999999</v>
      </c>
      <c r="AY595" s="41">
        <v>142.69999999999999</v>
      </c>
      <c r="AZ595" s="41">
        <v>108.3</v>
      </c>
      <c r="BA595" s="41">
        <v>109.1</v>
      </c>
      <c r="BB595" s="41">
        <v>105.3</v>
      </c>
      <c r="BC595" s="41">
        <v>106.9</v>
      </c>
      <c r="BD595" s="41">
        <v>109.1</v>
      </c>
      <c r="BE595" s="41">
        <v>112.3</v>
      </c>
      <c r="BF595" s="41">
        <v>113</v>
      </c>
      <c r="BG595" s="41">
        <v>114.8</v>
      </c>
      <c r="BH595" s="41">
        <v>117.1</v>
      </c>
      <c r="BI595" s="41">
        <v>115.6</v>
      </c>
      <c r="BJ595" s="41">
        <v>114.8</v>
      </c>
      <c r="BK595" s="41">
        <v>116.9</v>
      </c>
      <c r="BL595" s="41">
        <v>121.5</v>
      </c>
      <c r="BM595" s="41">
        <v>123.5</v>
      </c>
      <c r="BN595" s="41">
        <v>126.4</v>
      </c>
      <c r="BO595" s="41">
        <v>128.69999999999999</v>
      </c>
      <c r="BP595" s="41">
        <v>128.30000000000001</v>
      </c>
      <c r="BQ595" s="41">
        <v>128.30000000000001</v>
      </c>
      <c r="BR595" s="41">
        <v>128.30000000000001</v>
      </c>
      <c r="BS595" s="41">
        <v>128.30000000000001</v>
      </c>
      <c r="BT595" s="41">
        <v>128.30000000000001</v>
      </c>
      <c r="BU595" s="41">
        <v>128.30000000000001</v>
      </c>
      <c r="BV595" s="41">
        <v>128.30000000000001</v>
      </c>
      <c r="BW595" s="41">
        <v>128.30000000000001</v>
      </c>
      <c r="BX595" s="41">
        <v>136.69999999999999</v>
      </c>
      <c r="BY595" s="41">
        <v>136.80000000000001</v>
      </c>
      <c r="BZ595" s="41">
        <v>136.80000000000001</v>
      </c>
      <c r="CA595" s="41">
        <v>136.9</v>
      </c>
      <c r="CB595" s="41">
        <v>135.9</v>
      </c>
      <c r="CC595" s="41">
        <v>132.9</v>
      </c>
      <c r="CD595" s="41">
        <v>132.9</v>
      </c>
      <c r="CE595" s="41">
        <v>132.9</v>
      </c>
      <c r="CF595" s="41">
        <v>132.9</v>
      </c>
      <c r="CG595" s="41">
        <v>132.69999999999999</v>
      </c>
      <c r="CH595" s="41">
        <v>132.69999999999999</v>
      </c>
      <c r="CI595" s="41">
        <v>132.69999999999999</v>
      </c>
      <c r="CJ595" s="41">
        <v>132.30000000000001</v>
      </c>
      <c r="CK595" s="41">
        <v>131.9</v>
      </c>
      <c r="CL595" s="41">
        <v>132.1</v>
      </c>
    </row>
    <row r="596" spans="1:90" x14ac:dyDescent="0.25">
      <c r="A596" s="38" t="s">
        <v>2788</v>
      </c>
      <c r="B596" s="38" t="s">
        <v>2789</v>
      </c>
      <c r="C596" s="39">
        <v>1.0039800000000001</v>
      </c>
      <c r="D596" s="41">
        <v>102.9</v>
      </c>
      <c r="E596" s="41">
        <v>103.9</v>
      </c>
      <c r="F596" s="41">
        <v>104.6</v>
      </c>
      <c r="G596" s="41">
        <v>107.3</v>
      </c>
      <c r="H596" s="41">
        <v>107.1</v>
      </c>
      <c r="I596" s="41">
        <v>107.6</v>
      </c>
      <c r="J596" s="41">
        <v>107.3</v>
      </c>
      <c r="K596" s="41">
        <v>107.7</v>
      </c>
      <c r="L596" s="41">
        <v>108.4</v>
      </c>
      <c r="M596" s="41">
        <v>109.6</v>
      </c>
      <c r="N596" s="41">
        <v>111.1</v>
      </c>
      <c r="O596" s="41">
        <v>114.3</v>
      </c>
      <c r="P596" s="41">
        <v>118.7</v>
      </c>
      <c r="Q596" s="41">
        <v>121.1</v>
      </c>
      <c r="R596" s="41">
        <v>122.1</v>
      </c>
      <c r="S596" s="41">
        <v>131</v>
      </c>
      <c r="T596" s="41">
        <v>138.1</v>
      </c>
      <c r="U596" s="41">
        <v>139.1</v>
      </c>
      <c r="V596" s="41">
        <v>140.6</v>
      </c>
      <c r="W596" s="41">
        <v>144.69999999999999</v>
      </c>
      <c r="X596" s="41">
        <v>146.9</v>
      </c>
      <c r="Y596" s="41">
        <v>149.1</v>
      </c>
      <c r="Z596" s="41">
        <v>151.4</v>
      </c>
      <c r="AA596" s="41">
        <v>150.80000000000001</v>
      </c>
      <c r="AB596" s="41">
        <v>152.30000000000001</v>
      </c>
      <c r="AC596" s="41">
        <v>151.4</v>
      </c>
      <c r="AD596" s="41">
        <v>151.80000000000001</v>
      </c>
      <c r="AE596" s="41">
        <v>153.5</v>
      </c>
      <c r="AF596" s="41">
        <v>153.30000000000001</v>
      </c>
      <c r="AG596" s="41">
        <v>151.5</v>
      </c>
      <c r="AH596" s="41">
        <v>152</v>
      </c>
      <c r="AI596" s="41">
        <v>151.6</v>
      </c>
      <c r="AJ596" s="41">
        <v>150.80000000000001</v>
      </c>
      <c r="AK596" s="41">
        <v>150.69999999999999</v>
      </c>
      <c r="AL596" s="41">
        <v>150</v>
      </c>
      <c r="AM596" s="41">
        <v>148.6</v>
      </c>
      <c r="AN596" s="41">
        <v>149.69999999999999</v>
      </c>
      <c r="AO596" s="41">
        <v>151.80000000000001</v>
      </c>
      <c r="AP596" s="41">
        <v>153.6</v>
      </c>
      <c r="AQ596" s="41">
        <v>154.5</v>
      </c>
      <c r="AR596" s="41">
        <v>154.6</v>
      </c>
      <c r="AS596" s="41">
        <v>154.4</v>
      </c>
      <c r="AT596" s="41">
        <v>154.9</v>
      </c>
      <c r="AU596" s="41">
        <v>155</v>
      </c>
      <c r="AV596" s="41">
        <v>154.4</v>
      </c>
      <c r="AW596" s="41">
        <v>155.1</v>
      </c>
      <c r="AX596" s="41">
        <v>152.6</v>
      </c>
      <c r="AY596" s="41">
        <v>150.1</v>
      </c>
      <c r="AZ596" s="41">
        <v>141.4</v>
      </c>
      <c r="BA596" s="41">
        <v>140.5</v>
      </c>
      <c r="BB596" s="41">
        <v>139.9</v>
      </c>
      <c r="BC596" s="41">
        <v>140.19999999999999</v>
      </c>
      <c r="BD596" s="41">
        <v>140.9</v>
      </c>
      <c r="BE596" s="41">
        <v>141.4</v>
      </c>
      <c r="BF596" s="41">
        <v>142.6</v>
      </c>
      <c r="BG596" s="41">
        <v>145</v>
      </c>
      <c r="BH596" s="41">
        <v>146.4</v>
      </c>
      <c r="BI596" s="41">
        <v>144.9</v>
      </c>
      <c r="BJ596" s="41">
        <v>145.1</v>
      </c>
      <c r="BK596" s="41">
        <v>146.4</v>
      </c>
      <c r="BL596" s="41">
        <v>151.30000000000001</v>
      </c>
      <c r="BM596" s="41">
        <v>153.6</v>
      </c>
      <c r="BN596" s="41">
        <v>151.69999999999999</v>
      </c>
      <c r="BO596" s="41">
        <v>154.19999999999999</v>
      </c>
      <c r="BP596" s="41">
        <v>153.9</v>
      </c>
      <c r="BQ596" s="41">
        <v>152.30000000000001</v>
      </c>
      <c r="BR596" s="41">
        <v>152.5</v>
      </c>
      <c r="BS596" s="41">
        <v>152.9</v>
      </c>
      <c r="BT596" s="41">
        <v>152.6</v>
      </c>
      <c r="BU596" s="41">
        <v>153</v>
      </c>
      <c r="BV596" s="41">
        <v>152.80000000000001</v>
      </c>
      <c r="BW596" s="41">
        <v>153.5</v>
      </c>
      <c r="BX596" s="41">
        <v>153.6</v>
      </c>
      <c r="BY596" s="41">
        <v>155.30000000000001</v>
      </c>
      <c r="BZ596" s="41">
        <v>155.19999999999999</v>
      </c>
      <c r="CA596" s="41">
        <v>156.5</v>
      </c>
      <c r="CB596" s="41">
        <v>156.30000000000001</v>
      </c>
      <c r="CC596" s="41">
        <v>156.69999999999999</v>
      </c>
      <c r="CD596" s="41">
        <v>157.30000000000001</v>
      </c>
      <c r="CE596" s="41">
        <v>157.4</v>
      </c>
      <c r="CF596" s="41">
        <v>157.19999999999999</v>
      </c>
      <c r="CG596" s="41">
        <v>156.69999999999999</v>
      </c>
      <c r="CH596" s="41">
        <v>156.69999999999999</v>
      </c>
      <c r="CI596" s="41">
        <v>157.5</v>
      </c>
      <c r="CJ596" s="41">
        <v>157.30000000000001</v>
      </c>
      <c r="CK596" s="41">
        <v>157.6</v>
      </c>
      <c r="CL596" s="41">
        <v>158.19999999999999</v>
      </c>
    </row>
    <row r="597" spans="1:90" x14ac:dyDescent="0.25">
      <c r="A597" s="38" t="s">
        <v>2790</v>
      </c>
      <c r="B597" s="38" t="s">
        <v>2791</v>
      </c>
      <c r="C597" s="39">
        <v>0.48920999999999998</v>
      </c>
      <c r="D597" s="41">
        <v>102.4</v>
      </c>
      <c r="E597" s="41">
        <v>102.5</v>
      </c>
      <c r="F597" s="41">
        <v>102.6</v>
      </c>
      <c r="G597" s="41">
        <v>106.2</v>
      </c>
      <c r="H597" s="41">
        <v>105.8</v>
      </c>
      <c r="I597" s="41">
        <v>105.1</v>
      </c>
      <c r="J597" s="41">
        <v>104.2</v>
      </c>
      <c r="K597" s="41">
        <v>105</v>
      </c>
      <c r="L597" s="41">
        <v>105.7</v>
      </c>
      <c r="M597" s="41">
        <v>105.8</v>
      </c>
      <c r="N597" s="41">
        <v>106.6</v>
      </c>
      <c r="O597" s="41">
        <v>109.1</v>
      </c>
      <c r="P597" s="41">
        <v>113.8</v>
      </c>
      <c r="Q597" s="41">
        <v>116.1</v>
      </c>
      <c r="R597" s="41">
        <v>116.7</v>
      </c>
      <c r="S597" s="41">
        <v>121.4</v>
      </c>
      <c r="T597" s="41">
        <v>125</v>
      </c>
      <c r="U597" s="41">
        <v>125.3</v>
      </c>
      <c r="V597" s="41">
        <v>122.6</v>
      </c>
      <c r="W597" s="41">
        <v>123.6</v>
      </c>
      <c r="X597" s="41">
        <v>123.3</v>
      </c>
      <c r="Y597" s="41">
        <v>124.3</v>
      </c>
      <c r="Z597" s="41">
        <v>127.3</v>
      </c>
      <c r="AA597" s="41">
        <v>126.7</v>
      </c>
      <c r="AB597" s="41">
        <v>127.6</v>
      </c>
      <c r="AC597" s="41">
        <v>127.6</v>
      </c>
      <c r="AD597" s="41">
        <v>126.5</v>
      </c>
      <c r="AE597" s="41">
        <v>127.8</v>
      </c>
      <c r="AF597" s="41">
        <v>126.4</v>
      </c>
      <c r="AG597" s="41">
        <v>124.9</v>
      </c>
      <c r="AH597" s="41">
        <v>124.8</v>
      </c>
      <c r="AI597" s="41">
        <v>123.6</v>
      </c>
      <c r="AJ597" s="41">
        <v>122.2</v>
      </c>
      <c r="AK597" s="41">
        <v>121.7</v>
      </c>
      <c r="AL597" s="41">
        <v>122.2</v>
      </c>
      <c r="AM597" s="41">
        <v>122.8</v>
      </c>
      <c r="AN597" s="41">
        <v>123.3</v>
      </c>
      <c r="AO597" s="41">
        <v>125</v>
      </c>
      <c r="AP597" s="41">
        <v>129</v>
      </c>
      <c r="AQ597" s="41">
        <v>129.19999999999999</v>
      </c>
      <c r="AR597" s="41">
        <v>129.6</v>
      </c>
      <c r="AS597" s="41">
        <v>129.6</v>
      </c>
      <c r="AT597" s="41">
        <v>130.80000000000001</v>
      </c>
      <c r="AU597" s="41">
        <v>131</v>
      </c>
      <c r="AV597" s="41">
        <v>130</v>
      </c>
      <c r="AW597" s="41">
        <v>129.69999999999999</v>
      </c>
      <c r="AX597" s="41">
        <v>129</v>
      </c>
      <c r="AY597" s="41">
        <v>127.8</v>
      </c>
      <c r="AZ597" s="41">
        <v>121</v>
      </c>
      <c r="BA597" s="41">
        <v>119.8</v>
      </c>
      <c r="BB597" s="41">
        <v>119.4</v>
      </c>
      <c r="BC597" s="41">
        <v>119.6</v>
      </c>
      <c r="BD597" s="41">
        <v>119.5</v>
      </c>
      <c r="BE597" s="41">
        <v>119.7</v>
      </c>
      <c r="BF597" s="41">
        <v>120.1</v>
      </c>
      <c r="BG597" s="41">
        <v>121.7</v>
      </c>
      <c r="BH597" s="41">
        <v>122.1</v>
      </c>
      <c r="BI597" s="41">
        <v>121</v>
      </c>
      <c r="BJ597" s="41">
        <v>119.8</v>
      </c>
      <c r="BK597" s="41">
        <v>121.5</v>
      </c>
      <c r="BL597" s="41">
        <v>123.8</v>
      </c>
      <c r="BM597" s="41">
        <v>123.9</v>
      </c>
      <c r="BN597" s="41">
        <v>123.9</v>
      </c>
      <c r="BO597" s="41">
        <v>127</v>
      </c>
      <c r="BP597" s="41">
        <v>127.7</v>
      </c>
      <c r="BQ597" s="41">
        <v>125.1</v>
      </c>
      <c r="BR597" s="41">
        <v>125.4</v>
      </c>
      <c r="BS597" s="41">
        <v>126.2</v>
      </c>
      <c r="BT597" s="41">
        <v>125.8</v>
      </c>
      <c r="BU597" s="41">
        <v>126.4</v>
      </c>
      <c r="BV597" s="41">
        <v>126.8</v>
      </c>
      <c r="BW597" s="41">
        <v>127.1</v>
      </c>
      <c r="BX597" s="41">
        <v>125</v>
      </c>
      <c r="BY597" s="41">
        <v>126.4</v>
      </c>
      <c r="BZ597" s="41">
        <v>126.5</v>
      </c>
      <c r="CA597" s="41">
        <v>127.3</v>
      </c>
      <c r="CB597" s="41">
        <v>128.30000000000001</v>
      </c>
      <c r="CC597" s="41">
        <v>128.4</v>
      </c>
      <c r="CD597" s="41">
        <v>127.2</v>
      </c>
      <c r="CE597" s="41">
        <v>127</v>
      </c>
      <c r="CF597" s="41">
        <v>127.4</v>
      </c>
      <c r="CG597" s="41">
        <v>127.3</v>
      </c>
      <c r="CH597" s="41">
        <v>127.3</v>
      </c>
      <c r="CI597" s="41">
        <v>128</v>
      </c>
      <c r="CJ597" s="41">
        <v>128.9</v>
      </c>
      <c r="CK597" s="41">
        <v>129.5</v>
      </c>
      <c r="CL597" s="41">
        <v>130.19999999999999</v>
      </c>
    </row>
    <row r="598" spans="1:90" x14ac:dyDescent="0.25">
      <c r="A598" s="38" t="s">
        <v>2792</v>
      </c>
      <c r="B598" s="38" t="s">
        <v>2793</v>
      </c>
      <c r="C598" s="39">
        <v>0.20749999999999999</v>
      </c>
      <c r="D598" s="41">
        <v>103.1</v>
      </c>
      <c r="E598" s="41">
        <v>103.2</v>
      </c>
      <c r="F598" s="41">
        <v>102.8</v>
      </c>
      <c r="G598" s="41">
        <v>105.2</v>
      </c>
      <c r="H598" s="41">
        <v>104</v>
      </c>
      <c r="I598" s="41">
        <v>103.6</v>
      </c>
      <c r="J598" s="41">
        <v>103.1</v>
      </c>
      <c r="K598" s="41">
        <v>103.5</v>
      </c>
      <c r="L598" s="41">
        <v>104.5</v>
      </c>
      <c r="M598" s="41">
        <v>105.8</v>
      </c>
      <c r="N598" s="41">
        <v>106.4</v>
      </c>
      <c r="O598" s="41">
        <v>110.4</v>
      </c>
      <c r="P598" s="41">
        <v>115.6</v>
      </c>
      <c r="Q598" s="41">
        <v>119.4</v>
      </c>
      <c r="R598" s="41">
        <v>119.2</v>
      </c>
      <c r="S598" s="41">
        <v>124.5</v>
      </c>
      <c r="T598" s="41">
        <v>130.5</v>
      </c>
      <c r="U598" s="41">
        <v>130.9</v>
      </c>
      <c r="V598" s="41">
        <v>129.5</v>
      </c>
      <c r="W598" s="41">
        <v>131.1</v>
      </c>
      <c r="X598" s="41">
        <v>129.19999999999999</v>
      </c>
      <c r="Y598" s="41">
        <v>131.19999999999999</v>
      </c>
      <c r="Z598" s="41">
        <v>134.4</v>
      </c>
      <c r="AA598" s="41">
        <v>134.4</v>
      </c>
      <c r="AB598" s="41">
        <v>134.80000000000001</v>
      </c>
      <c r="AC598" s="41">
        <v>133.30000000000001</v>
      </c>
      <c r="AD598" s="41">
        <v>132.69999999999999</v>
      </c>
      <c r="AE598" s="41">
        <v>133.4</v>
      </c>
      <c r="AF598" s="41">
        <v>132.30000000000001</v>
      </c>
      <c r="AG598" s="41">
        <v>129.4</v>
      </c>
      <c r="AH598" s="41">
        <v>128.4</v>
      </c>
      <c r="AI598" s="41">
        <v>127.6</v>
      </c>
      <c r="AJ598" s="41">
        <v>124.6</v>
      </c>
      <c r="AK598" s="41">
        <v>123.6</v>
      </c>
      <c r="AL598" s="41">
        <v>123.8</v>
      </c>
      <c r="AM598" s="41">
        <v>122</v>
      </c>
      <c r="AN598" s="41">
        <v>121</v>
      </c>
      <c r="AO598" s="41">
        <v>123.9</v>
      </c>
      <c r="AP598" s="41">
        <v>130.9</v>
      </c>
      <c r="AQ598" s="41">
        <v>130.30000000000001</v>
      </c>
      <c r="AR598" s="41">
        <v>130.4</v>
      </c>
      <c r="AS598" s="41">
        <v>130.30000000000001</v>
      </c>
      <c r="AT598" s="41">
        <v>132.1</v>
      </c>
      <c r="AU598" s="41">
        <v>132.19999999999999</v>
      </c>
      <c r="AV598" s="41">
        <v>129.6</v>
      </c>
      <c r="AW598" s="41">
        <v>129.1</v>
      </c>
      <c r="AX598" s="41">
        <v>127.8</v>
      </c>
      <c r="AY598" s="41">
        <v>125.5</v>
      </c>
      <c r="AZ598" s="41">
        <v>118.7</v>
      </c>
      <c r="BA598" s="41">
        <v>117.8</v>
      </c>
      <c r="BB598" s="41">
        <v>117.6</v>
      </c>
      <c r="BC598" s="41">
        <v>118.8</v>
      </c>
      <c r="BD598" s="41">
        <v>118.8</v>
      </c>
      <c r="BE598" s="41">
        <v>118.7</v>
      </c>
      <c r="BF598" s="41">
        <v>119</v>
      </c>
      <c r="BG598" s="41">
        <v>120.6</v>
      </c>
      <c r="BH598" s="41">
        <v>121.4</v>
      </c>
      <c r="BI598" s="41">
        <v>118.9</v>
      </c>
      <c r="BJ598" s="41">
        <v>117.1</v>
      </c>
      <c r="BK598" s="41">
        <v>119.5</v>
      </c>
      <c r="BL598" s="41">
        <v>122.2</v>
      </c>
      <c r="BM598" s="41">
        <v>122.1</v>
      </c>
      <c r="BN598" s="41">
        <v>121.8</v>
      </c>
      <c r="BO598" s="41">
        <v>123.1</v>
      </c>
      <c r="BP598" s="41">
        <v>122.1</v>
      </c>
      <c r="BQ598" s="41">
        <v>120.5</v>
      </c>
      <c r="BR598" s="41">
        <v>120.1</v>
      </c>
      <c r="BS598" s="41">
        <v>121.2</v>
      </c>
      <c r="BT598" s="41">
        <v>121.4</v>
      </c>
      <c r="BU598" s="41">
        <v>121.8</v>
      </c>
      <c r="BV598" s="41">
        <v>122.5</v>
      </c>
      <c r="BW598" s="41">
        <v>122.9</v>
      </c>
      <c r="BX598" s="41">
        <v>127</v>
      </c>
      <c r="BY598" s="41">
        <v>130</v>
      </c>
      <c r="BZ598" s="41">
        <v>130.30000000000001</v>
      </c>
      <c r="CA598" s="41">
        <v>130.6</v>
      </c>
      <c r="CB598" s="41">
        <v>131.30000000000001</v>
      </c>
      <c r="CC598" s="41">
        <v>131.69999999999999</v>
      </c>
      <c r="CD598" s="41">
        <v>130.6</v>
      </c>
      <c r="CE598" s="41">
        <v>130.4</v>
      </c>
      <c r="CF598" s="41">
        <v>131.1</v>
      </c>
      <c r="CG598" s="41">
        <v>130.69999999999999</v>
      </c>
      <c r="CH598" s="41">
        <v>130.5</v>
      </c>
      <c r="CI598" s="41">
        <v>130.5</v>
      </c>
      <c r="CJ598" s="41">
        <v>131.4</v>
      </c>
      <c r="CK598" s="41">
        <v>132.1</v>
      </c>
      <c r="CL598" s="41">
        <v>133</v>
      </c>
    </row>
    <row r="599" spans="1:90" x14ac:dyDescent="0.25">
      <c r="A599" s="38" t="s">
        <v>2794</v>
      </c>
      <c r="B599" s="38" t="s">
        <v>2795</v>
      </c>
      <c r="C599" s="39">
        <v>5.28E-2</v>
      </c>
      <c r="D599" s="41">
        <v>104.7</v>
      </c>
      <c r="E599" s="41">
        <v>105</v>
      </c>
      <c r="F599" s="41">
        <v>107.1</v>
      </c>
      <c r="G599" s="41">
        <v>111.2</v>
      </c>
      <c r="H599" s="41">
        <v>109.9</v>
      </c>
      <c r="I599" s="41">
        <v>107.5</v>
      </c>
      <c r="J599" s="41">
        <v>103.1</v>
      </c>
      <c r="K599" s="41">
        <v>107.8</v>
      </c>
      <c r="L599" s="41">
        <v>109.1</v>
      </c>
      <c r="M599" s="41">
        <v>105.1</v>
      </c>
      <c r="N599" s="41">
        <v>108.9</v>
      </c>
      <c r="O599" s="41">
        <v>109.3</v>
      </c>
      <c r="P599" s="41">
        <v>113.8</v>
      </c>
      <c r="Q599" s="41">
        <v>113.9</v>
      </c>
      <c r="R599" s="41">
        <v>115</v>
      </c>
      <c r="S599" s="41">
        <v>121</v>
      </c>
      <c r="T599" s="41">
        <v>121.3</v>
      </c>
      <c r="U599" s="41">
        <v>118.4</v>
      </c>
      <c r="V599" s="41">
        <v>117.2</v>
      </c>
      <c r="W599" s="41">
        <v>115.9</v>
      </c>
      <c r="X599" s="41">
        <v>115.9</v>
      </c>
      <c r="Y599" s="41">
        <v>119</v>
      </c>
      <c r="Z599" s="41">
        <v>123.8</v>
      </c>
      <c r="AA599" s="41">
        <v>123.7</v>
      </c>
      <c r="AB599" s="41">
        <v>123.9</v>
      </c>
      <c r="AC599" s="41">
        <v>123.2</v>
      </c>
      <c r="AD599" s="41">
        <v>124.1</v>
      </c>
      <c r="AE599" s="41">
        <v>129.19999999999999</v>
      </c>
      <c r="AF599" s="41">
        <v>126.6</v>
      </c>
      <c r="AG599" s="41">
        <v>126.5</v>
      </c>
      <c r="AH599" s="41">
        <v>128.30000000000001</v>
      </c>
      <c r="AI599" s="41">
        <v>126.6</v>
      </c>
      <c r="AJ599" s="41">
        <v>126</v>
      </c>
      <c r="AK599" s="41">
        <v>124.4</v>
      </c>
      <c r="AL599" s="41">
        <v>129.1</v>
      </c>
      <c r="AM599" s="41">
        <v>138</v>
      </c>
      <c r="AN599" s="41">
        <v>146.80000000000001</v>
      </c>
      <c r="AO599" s="41">
        <v>148.19999999999999</v>
      </c>
      <c r="AP599" s="41">
        <v>151.30000000000001</v>
      </c>
      <c r="AQ599" s="41">
        <v>151.5</v>
      </c>
      <c r="AR599" s="41">
        <v>152.5</v>
      </c>
      <c r="AS599" s="41">
        <v>150.6</v>
      </c>
      <c r="AT599" s="41">
        <v>150.6</v>
      </c>
      <c r="AU599" s="41">
        <v>150.6</v>
      </c>
      <c r="AV599" s="41">
        <v>150.6</v>
      </c>
      <c r="AW599" s="41">
        <v>150.6</v>
      </c>
      <c r="AX599" s="41">
        <v>150.6</v>
      </c>
      <c r="AY599" s="41">
        <v>150.6</v>
      </c>
      <c r="AZ599" s="41">
        <v>150.6</v>
      </c>
      <c r="BA599" s="41">
        <v>150.6</v>
      </c>
      <c r="BB599" s="41">
        <v>150.6</v>
      </c>
      <c r="BC599" s="41">
        <v>150.6</v>
      </c>
      <c r="BD599" s="41">
        <v>150.6</v>
      </c>
      <c r="BE599" s="41">
        <v>150.6</v>
      </c>
      <c r="BF599" s="41">
        <v>150.6</v>
      </c>
      <c r="BG599" s="41">
        <v>150.6</v>
      </c>
      <c r="BH599" s="41">
        <v>150.6</v>
      </c>
      <c r="BI599" s="41">
        <v>150.6</v>
      </c>
      <c r="BJ599" s="41">
        <v>150.6</v>
      </c>
      <c r="BK599" s="41">
        <v>150.4</v>
      </c>
      <c r="BL599" s="41">
        <v>152.5</v>
      </c>
      <c r="BM599" s="41">
        <v>152.4</v>
      </c>
      <c r="BN599" s="41">
        <v>152</v>
      </c>
      <c r="BO599" s="41">
        <v>153.4</v>
      </c>
      <c r="BP599" s="41">
        <v>152.9</v>
      </c>
      <c r="BQ599" s="41">
        <v>151.19999999999999</v>
      </c>
      <c r="BR599" s="41">
        <v>151.9</v>
      </c>
      <c r="BS599" s="41">
        <v>153.80000000000001</v>
      </c>
      <c r="BT599" s="41">
        <v>150.30000000000001</v>
      </c>
      <c r="BU599" s="41">
        <v>153.6</v>
      </c>
      <c r="BV599" s="41">
        <v>153.80000000000001</v>
      </c>
      <c r="BW599" s="41">
        <v>153.80000000000001</v>
      </c>
      <c r="BX599" s="41">
        <v>155.1</v>
      </c>
      <c r="BY599" s="41">
        <v>156.1</v>
      </c>
      <c r="BZ599" s="41">
        <v>155.80000000000001</v>
      </c>
      <c r="CA599" s="41">
        <v>156.5</v>
      </c>
      <c r="CB599" s="41">
        <v>156.80000000000001</v>
      </c>
      <c r="CC599" s="41">
        <v>156.5</v>
      </c>
      <c r="CD599" s="41">
        <v>155.69999999999999</v>
      </c>
      <c r="CE599" s="41">
        <v>155.30000000000001</v>
      </c>
      <c r="CF599" s="41">
        <v>155.4</v>
      </c>
      <c r="CG599" s="41">
        <v>154.6</v>
      </c>
      <c r="CH599" s="41">
        <v>154.4</v>
      </c>
      <c r="CI599" s="41">
        <v>154.5</v>
      </c>
      <c r="CJ599" s="41">
        <v>155.1</v>
      </c>
      <c r="CK599" s="41">
        <v>155.9</v>
      </c>
      <c r="CL599" s="41">
        <v>156</v>
      </c>
    </row>
    <row r="600" spans="1:90" x14ac:dyDescent="0.25">
      <c r="A600" s="38" t="s">
        <v>2796</v>
      </c>
      <c r="B600" s="38" t="s">
        <v>2797</v>
      </c>
      <c r="C600" s="39">
        <v>3.1949999999999999E-2</v>
      </c>
      <c r="D600" s="41">
        <v>101.4</v>
      </c>
      <c r="E600" s="41">
        <v>101.5</v>
      </c>
      <c r="F600" s="41">
        <v>101.2</v>
      </c>
      <c r="G600" s="41">
        <v>102.9</v>
      </c>
      <c r="H600" s="41">
        <v>102.4</v>
      </c>
      <c r="I600" s="41">
        <v>102.2</v>
      </c>
      <c r="J600" s="41">
        <v>100.9</v>
      </c>
      <c r="K600" s="41">
        <v>101.3</v>
      </c>
      <c r="L600" s="41">
        <v>101.9</v>
      </c>
      <c r="M600" s="41">
        <v>102.1</v>
      </c>
      <c r="N600" s="41">
        <v>101.9</v>
      </c>
      <c r="O600" s="41">
        <v>104.7</v>
      </c>
      <c r="P600" s="41">
        <v>108.3</v>
      </c>
      <c r="Q600" s="41">
        <v>112.9</v>
      </c>
      <c r="R600" s="41">
        <v>114.8</v>
      </c>
      <c r="S600" s="41">
        <v>117.8</v>
      </c>
      <c r="T600" s="41">
        <v>121.4</v>
      </c>
      <c r="U600" s="41">
        <v>123.7</v>
      </c>
      <c r="V600" s="41">
        <v>118.9</v>
      </c>
      <c r="W600" s="41">
        <v>124.7</v>
      </c>
      <c r="X600" s="41">
        <v>123.6</v>
      </c>
      <c r="Y600" s="41">
        <v>124.2</v>
      </c>
      <c r="Z600" s="41">
        <v>125.7</v>
      </c>
      <c r="AA600" s="41">
        <v>125.5</v>
      </c>
      <c r="AB600" s="41">
        <v>126.5</v>
      </c>
      <c r="AC600" s="41">
        <v>125.5</v>
      </c>
      <c r="AD600" s="41">
        <v>125.1</v>
      </c>
      <c r="AE600" s="41">
        <v>127.4</v>
      </c>
      <c r="AF600" s="41">
        <v>128.6</v>
      </c>
      <c r="AG600" s="41">
        <v>129.69999999999999</v>
      </c>
      <c r="AH600" s="41">
        <v>129.1</v>
      </c>
      <c r="AI600" s="41">
        <v>128.1</v>
      </c>
      <c r="AJ600" s="41">
        <v>127.2</v>
      </c>
      <c r="AK600" s="41">
        <v>124.9</v>
      </c>
      <c r="AL600" s="41">
        <v>124.8</v>
      </c>
      <c r="AM600" s="41">
        <v>124.8</v>
      </c>
      <c r="AN600" s="41">
        <v>124.8</v>
      </c>
      <c r="AO600" s="41">
        <v>125.4</v>
      </c>
      <c r="AP600" s="41">
        <v>124.7</v>
      </c>
      <c r="AQ600" s="41">
        <v>124</v>
      </c>
      <c r="AR600" s="41">
        <v>124.3</v>
      </c>
      <c r="AS600" s="41">
        <v>125.4</v>
      </c>
      <c r="AT600" s="41">
        <v>126.7</v>
      </c>
      <c r="AU600" s="41">
        <v>126.5</v>
      </c>
      <c r="AV600" s="41">
        <v>126.2</v>
      </c>
      <c r="AW600" s="41">
        <v>125.4</v>
      </c>
      <c r="AX600" s="41">
        <v>124.6</v>
      </c>
      <c r="AY600" s="41">
        <v>123.6</v>
      </c>
      <c r="AZ600" s="41">
        <v>119</v>
      </c>
      <c r="BA600" s="41">
        <v>115.2</v>
      </c>
      <c r="BB600" s="41">
        <v>115.3</v>
      </c>
      <c r="BC600" s="41">
        <v>110.7</v>
      </c>
      <c r="BD600" s="41">
        <v>112.4</v>
      </c>
      <c r="BE600" s="41">
        <v>112.1</v>
      </c>
      <c r="BF600" s="41">
        <v>112.6</v>
      </c>
      <c r="BG600" s="41">
        <v>113.4</v>
      </c>
      <c r="BH600" s="41">
        <v>113.5</v>
      </c>
      <c r="BI600" s="41">
        <v>108.9</v>
      </c>
      <c r="BJ600" s="41">
        <v>109.2</v>
      </c>
      <c r="BK600" s="41">
        <v>109.9</v>
      </c>
      <c r="BL600" s="41">
        <v>113.5</v>
      </c>
      <c r="BM600" s="41">
        <v>113.1</v>
      </c>
      <c r="BN600" s="41">
        <v>112</v>
      </c>
      <c r="BO600" s="41">
        <v>116.4</v>
      </c>
      <c r="BP600" s="41">
        <v>115.7</v>
      </c>
      <c r="BQ600" s="41">
        <v>114.5</v>
      </c>
      <c r="BR600" s="41">
        <v>115</v>
      </c>
      <c r="BS600" s="41">
        <v>116.5</v>
      </c>
      <c r="BT600" s="41">
        <v>116.7</v>
      </c>
      <c r="BU600" s="41">
        <v>117.1</v>
      </c>
      <c r="BV600" s="41">
        <v>118.9</v>
      </c>
      <c r="BW600" s="41">
        <v>119.7</v>
      </c>
      <c r="BX600" s="41">
        <v>123.9</v>
      </c>
      <c r="BY600" s="41">
        <v>124.7</v>
      </c>
      <c r="BZ600" s="41">
        <v>124.9</v>
      </c>
      <c r="CA600" s="41">
        <v>126.5</v>
      </c>
      <c r="CB600" s="41">
        <v>128.69999999999999</v>
      </c>
      <c r="CC600" s="41">
        <v>127.9</v>
      </c>
      <c r="CD600" s="41">
        <v>127</v>
      </c>
      <c r="CE600" s="41">
        <v>127.7</v>
      </c>
      <c r="CF600" s="41">
        <v>127.1</v>
      </c>
      <c r="CG600" s="41">
        <v>128</v>
      </c>
      <c r="CH600" s="41">
        <v>126.4</v>
      </c>
      <c r="CI600" s="41">
        <v>126.7</v>
      </c>
      <c r="CJ600" s="41">
        <v>128</v>
      </c>
      <c r="CK600" s="41">
        <v>127.3</v>
      </c>
      <c r="CL600" s="41">
        <v>128.6</v>
      </c>
    </row>
    <row r="601" spans="1:90" x14ac:dyDescent="0.25">
      <c r="A601" s="38" t="s">
        <v>2798</v>
      </c>
      <c r="B601" s="38" t="s">
        <v>2799</v>
      </c>
      <c r="C601" s="39">
        <v>3.6609999999999997E-2</v>
      </c>
      <c r="D601" s="41">
        <v>101.4</v>
      </c>
      <c r="E601" s="41">
        <v>101.4</v>
      </c>
      <c r="F601" s="41">
        <v>101.4</v>
      </c>
      <c r="G601" s="41">
        <v>109.5</v>
      </c>
      <c r="H601" s="41">
        <v>109.5</v>
      </c>
      <c r="I601" s="41">
        <v>108.8</v>
      </c>
      <c r="J601" s="41">
        <v>108.8</v>
      </c>
      <c r="K601" s="41">
        <v>108.8</v>
      </c>
      <c r="L601" s="41">
        <v>108.8</v>
      </c>
      <c r="M601" s="41">
        <v>108.8</v>
      </c>
      <c r="N601" s="41">
        <v>109.3</v>
      </c>
      <c r="O601" s="41">
        <v>109.3</v>
      </c>
      <c r="P601" s="41">
        <v>114.5</v>
      </c>
      <c r="Q601" s="41">
        <v>115.7</v>
      </c>
      <c r="R601" s="41">
        <v>116.3</v>
      </c>
      <c r="S601" s="41">
        <v>116.2</v>
      </c>
      <c r="T601" s="41">
        <v>117.3</v>
      </c>
      <c r="U601" s="41">
        <v>118.6</v>
      </c>
      <c r="V601" s="41">
        <v>117.3</v>
      </c>
      <c r="W601" s="41">
        <v>117.3</v>
      </c>
      <c r="X601" s="41">
        <v>117.3</v>
      </c>
      <c r="Y601" s="41">
        <v>117.3</v>
      </c>
      <c r="Z601" s="41">
        <v>117.7</v>
      </c>
      <c r="AA601" s="41">
        <v>118.9</v>
      </c>
      <c r="AB601" s="41">
        <v>122.7</v>
      </c>
      <c r="AC601" s="41">
        <v>122.2</v>
      </c>
      <c r="AD601" s="41">
        <v>122.2</v>
      </c>
      <c r="AE601" s="41">
        <v>125.5</v>
      </c>
      <c r="AF601" s="41">
        <v>126</v>
      </c>
      <c r="AG601" s="41">
        <v>125.4</v>
      </c>
      <c r="AH601" s="41">
        <v>126</v>
      </c>
      <c r="AI601" s="41">
        <v>125.3</v>
      </c>
      <c r="AJ601" s="41">
        <v>124.7</v>
      </c>
      <c r="AK601" s="41">
        <v>123.5</v>
      </c>
      <c r="AL601" s="41">
        <v>123.4</v>
      </c>
      <c r="AM601" s="41">
        <v>123.7</v>
      </c>
      <c r="AN601" s="41">
        <v>125.7</v>
      </c>
      <c r="AO601" s="41">
        <v>125.9</v>
      </c>
      <c r="AP601" s="41">
        <v>125.3</v>
      </c>
      <c r="AQ601" s="41">
        <v>130.80000000000001</v>
      </c>
      <c r="AR601" s="41">
        <v>130.19999999999999</v>
      </c>
      <c r="AS601" s="41">
        <v>130.69999999999999</v>
      </c>
      <c r="AT601" s="41">
        <v>132.30000000000001</v>
      </c>
      <c r="AU601" s="41">
        <v>133.69999999999999</v>
      </c>
      <c r="AV601" s="41">
        <v>133.69999999999999</v>
      </c>
      <c r="AW601" s="41">
        <v>133.69999999999999</v>
      </c>
      <c r="AX601" s="41">
        <v>133.69999999999999</v>
      </c>
      <c r="AY601" s="41">
        <v>132.69999999999999</v>
      </c>
      <c r="AZ601" s="41">
        <v>132.4</v>
      </c>
      <c r="BA601" s="41">
        <v>131.80000000000001</v>
      </c>
      <c r="BB601" s="41">
        <v>130.1</v>
      </c>
      <c r="BC601" s="41">
        <v>130.1</v>
      </c>
      <c r="BD601" s="41">
        <v>130.1</v>
      </c>
      <c r="BE601" s="41">
        <v>129.9</v>
      </c>
      <c r="BF601" s="41">
        <v>130.4</v>
      </c>
      <c r="BG601" s="41">
        <v>131</v>
      </c>
      <c r="BH601" s="41">
        <v>131</v>
      </c>
      <c r="BI601" s="41">
        <v>130</v>
      </c>
      <c r="BJ601" s="41">
        <v>131.69999999999999</v>
      </c>
      <c r="BK601" s="41">
        <v>131.9</v>
      </c>
      <c r="BL601" s="41">
        <v>131.9</v>
      </c>
      <c r="BM601" s="41">
        <v>133.1</v>
      </c>
      <c r="BN601" s="41">
        <v>126.9</v>
      </c>
      <c r="BO601" s="41">
        <v>126.9</v>
      </c>
      <c r="BP601" s="41">
        <v>126.7</v>
      </c>
      <c r="BQ601" s="41">
        <v>126.5</v>
      </c>
      <c r="BR601" s="41">
        <v>126.5</v>
      </c>
      <c r="BS601" s="41">
        <v>126.5</v>
      </c>
      <c r="BT601" s="41">
        <v>126.5</v>
      </c>
      <c r="BU601" s="41">
        <v>126.5</v>
      </c>
      <c r="BV601" s="41">
        <v>126.5</v>
      </c>
      <c r="BW601" s="41">
        <v>126.5</v>
      </c>
      <c r="BX601" s="41">
        <v>126.9</v>
      </c>
      <c r="BY601" s="41">
        <v>120</v>
      </c>
      <c r="BZ601" s="41">
        <v>117.8</v>
      </c>
      <c r="CA601" s="41">
        <v>117.6</v>
      </c>
      <c r="CB601" s="41">
        <v>118.8</v>
      </c>
      <c r="CC601" s="41">
        <v>119.2</v>
      </c>
      <c r="CD601" s="41">
        <v>119.2</v>
      </c>
      <c r="CE601" s="41">
        <v>119.2</v>
      </c>
      <c r="CF601" s="41">
        <v>119.2</v>
      </c>
      <c r="CG601" s="41">
        <v>120.4</v>
      </c>
      <c r="CH601" s="41">
        <v>120.4</v>
      </c>
      <c r="CI601" s="41">
        <v>119.2</v>
      </c>
      <c r="CJ601" s="41">
        <v>119.2</v>
      </c>
      <c r="CK601" s="41">
        <v>119.2</v>
      </c>
      <c r="CL601" s="41">
        <v>120</v>
      </c>
    </row>
    <row r="602" spans="1:90" x14ac:dyDescent="0.25">
      <c r="A602" s="38" t="s">
        <v>2800</v>
      </c>
      <c r="B602" s="38" t="s">
        <v>2801</v>
      </c>
      <c r="C602" s="39">
        <v>1.1010000000000001E-2</v>
      </c>
      <c r="D602" s="41">
        <v>100.8</v>
      </c>
      <c r="E602" s="41">
        <v>100.8</v>
      </c>
      <c r="F602" s="41">
        <v>100.9</v>
      </c>
      <c r="G602" s="41">
        <v>101.1</v>
      </c>
      <c r="H602" s="41">
        <v>101.1</v>
      </c>
      <c r="I602" s="41">
        <v>101.2</v>
      </c>
      <c r="J602" s="41">
        <v>101.2</v>
      </c>
      <c r="K602" s="41">
        <v>103.5</v>
      </c>
      <c r="L602" s="41">
        <v>104.4</v>
      </c>
      <c r="M602" s="41">
        <v>106.8</v>
      </c>
      <c r="N602" s="41">
        <v>106.8</v>
      </c>
      <c r="O602" s="41">
        <v>106.8</v>
      </c>
      <c r="P602" s="41">
        <v>106.8</v>
      </c>
      <c r="Q602" s="41">
        <v>106.8</v>
      </c>
      <c r="R602" s="41">
        <v>107.6</v>
      </c>
      <c r="S602" s="41">
        <v>113.5</v>
      </c>
      <c r="T602" s="41">
        <v>113.5</v>
      </c>
      <c r="U602" s="41">
        <v>113.5</v>
      </c>
      <c r="V602" s="41">
        <v>116.5</v>
      </c>
      <c r="W602" s="41">
        <v>117.8</v>
      </c>
      <c r="X602" s="41">
        <v>119.1</v>
      </c>
      <c r="Y602" s="41">
        <v>119.3</v>
      </c>
      <c r="Z602" s="41">
        <v>122</v>
      </c>
      <c r="AA602" s="41">
        <v>123.4</v>
      </c>
      <c r="AB602" s="41">
        <v>123.5</v>
      </c>
      <c r="AC602" s="41">
        <v>123.5</v>
      </c>
      <c r="AD602" s="41">
        <v>121.2</v>
      </c>
      <c r="AE602" s="41">
        <v>124.1</v>
      </c>
      <c r="AF602" s="41">
        <v>124</v>
      </c>
      <c r="AG602" s="41">
        <v>123.8</v>
      </c>
      <c r="AH602" s="41">
        <v>123.6</v>
      </c>
      <c r="AI602" s="41">
        <v>123.7</v>
      </c>
      <c r="AJ602" s="41">
        <v>123.1</v>
      </c>
      <c r="AK602" s="41">
        <v>123</v>
      </c>
      <c r="AL602" s="41">
        <v>125.3</v>
      </c>
      <c r="AM602" s="41">
        <v>125.6</v>
      </c>
      <c r="AN602" s="41">
        <v>126.4</v>
      </c>
      <c r="AO602" s="41">
        <v>125.5</v>
      </c>
      <c r="AP602" s="41">
        <v>126.7</v>
      </c>
      <c r="AQ602" s="41">
        <v>129.5</v>
      </c>
      <c r="AR602" s="41">
        <v>131.9</v>
      </c>
      <c r="AS602" s="41">
        <v>131.4</v>
      </c>
      <c r="AT602" s="41">
        <v>131.9</v>
      </c>
      <c r="AU602" s="41">
        <v>132.1</v>
      </c>
      <c r="AV602" s="41">
        <v>132.19999999999999</v>
      </c>
      <c r="AW602" s="41">
        <v>130.4</v>
      </c>
      <c r="AX602" s="41">
        <v>129.80000000000001</v>
      </c>
      <c r="AY602" s="41">
        <v>128.6</v>
      </c>
      <c r="AZ602" s="41">
        <v>137.6</v>
      </c>
      <c r="BA602" s="41">
        <v>135</v>
      </c>
      <c r="BB602" s="41">
        <v>135.30000000000001</v>
      </c>
      <c r="BC602" s="41">
        <v>137.19999999999999</v>
      </c>
      <c r="BD602" s="41">
        <v>137.19999999999999</v>
      </c>
      <c r="BE602" s="41">
        <v>137.19999999999999</v>
      </c>
      <c r="BF602" s="41">
        <v>137.30000000000001</v>
      </c>
      <c r="BG602" s="41">
        <v>137.30000000000001</v>
      </c>
      <c r="BH602" s="41">
        <v>146.80000000000001</v>
      </c>
      <c r="BI602" s="41">
        <v>131.30000000000001</v>
      </c>
      <c r="BJ602" s="41">
        <v>132.9</v>
      </c>
      <c r="BK602" s="41">
        <v>139.5</v>
      </c>
      <c r="BL602" s="41">
        <v>136.4</v>
      </c>
      <c r="BM602" s="41">
        <v>137.5</v>
      </c>
      <c r="BN602" s="41">
        <v>137.19999999999999</v>
      </c>
      <c r="BO602" s="41">
        <v>139.6</v>
      </c>
      <c r="BP602" s="41">
        <v>138.69999999999999</v>
      </c>
      <c r="BQ602" s="41">
        <v>138.5</v>
      </c>
      <c r="BR602" s="41">
        <v>138</v>
      </c>
      <c r="BS602" s="41">
        <v>138.19999999999999</v>
      </c>
      <c r="BT602" s="41">
        <v>132.9</v>
      </c>
      <c r="BU602" s="41">
        <v>133</v>
      </c>
      <c r="BV602" s="41">
        <v>133.30000000000001</v>
      </c>
      <c r="BW602" s="41">
        <v>135.19999999999999</v>
      </c>
      <c r="BX602" s="41">
        <v>135.19999999999999</v>
      </c>
      <c r="BY602" s="41">
        <v>135.80000000000001</v>
      </c>
      <c r="BZ602" s="41">
        <v>131.30000000000001</v>
      </c>
      <c r="CA602" s="41">
        <v>133.9</v>
      </c>
      <c r="CB602" s="41">
        <v>135.30000000000001</v>
      </c>
      <c r="CC602" s="41">
        <v>137.6</v>
      </c>
      <c r="CD602" s="41">
        <v>136.80000000000001</v>
      </c>
      <c r="CE602" s="41">
        <v>136.9</v>
      </c>
      <c r="CF602" s="41">
        <v>136.80000000000001</v>
      </c>
      <c r="CG602" s="41">
        <v>136.80000000000001</v>
      </c>
      <c r="CH602" s="41">
        <v>135.80000000000001</v>
      </c>
      <c r="CI602" s="41">
        <v>135.5</v>
      </c>
      <c r="CJ602" s="41">
        <v>135.4</v>
      </c>
      <c r="CK602" s="41">
        <v>135.80000000000001</v>
      </c>
      <c r="CL602" s="41">
        <v>136.5</v>
      </c>
    </row>
    <row r="603" spans="1:90" x14ac:dyDescent="0.25">
      <c r="A603" s="38" t="s">
        <v>2802</v>
      </c>
      <c r="B603" s="38" t="s">
        <v>2803</v>
      </c>
      <c r="C603" s="39">
        <v>3.4029999999999998E-2</v>
      </c>
      <c r="D603" s="41">
        <v>99.3</v>
      </c>
      <c r="E603" s="41">
        <v>99.5</v>
      </c>
      <c r="F603" s="41">
        <v>101.3</v>
      </c>
      <c r="G603" s="41">
        <v>107</v>
      </c>
      <c r="H603" s="41">
        <v>108.3</v>
      </c>
      <c r="I603" s="41">
        <v>105.9</v>
      </c>
      <c r="J603" s="41">
        <v>106.4</v>
      </c>
      <c r="K603" s="41">
        <v>107</v>
      </c>
      <c r="L603" s="41">
        <v>107.5</v>
      </c>
      <c r="M603" s="41">
        <v>107</v>
      </c>
      <c r="N603" s="41">
        <v>107.3</v>
      </c>
      <c r="O603" s="41">
        <v>107.6</v>
      </c>
      <c r="P603" s="41">
        <v>107.7</v>
      </c>
      <c r="Q603" s="41">
        <v>108.5</v>
      </c>
      <c r="R603" s="41">
        <v>109.9</v>
      </c>
      <c r="S603" s="41">
        <v>108.9</v>
      </c>
      <c r="T603" s="41">
        <v>108.5</v>
      </c>
      <c r="U603" s="41">
        <v>109.3</v>
      </c>
      <c r="V603" s="41">
        <v>108.7</v>
      </c>
      <c r="W603" s="41">
        <v>107.9</v>
      </c>
      <c r="X603" s="41">
        <v>108.8</v>
      </c>
      <c r="Y603" s="41">
        <v>108.6</v>
      </c>
      <c r="Z603" s="41">
        <v>108.5</v>
      </c>
      <c r="AA603" s="41">
        <v>108.3</v>
      </c>
      <c r="AB603" s="41">
        <v>109</v>
      </c>
      <c r="AC603" s="41">
        <v>108.9</v>
      </c>
      <c r="AD603" s="41">
        <v>110.9</v>
      </c>
      <c r="AE603" s="41">
        <v>110.7</v>
      </c>
      <c r="AF603" s="41">
        <v>111.3</v>
      </c>
      <c r="AG603" s="41">
        <v>111.4</v>
      </c>
      <c r="AH603" s="41">
        <v>111.4</v>
      </c>
      <c r="AI603" s="41">
        <v>112.1</v>
      </c>
      <c r="AJ603" s="41">
        <v>112.1</v>
      </c>
      <c r="AK603" s="41">
        <v>111.6</v>
      </c>
      <c r="AL603" s="41">
        <v>111.2</v>
      </c>
      <c r="AM603" s="41">
        <v>111.9</v>
      </c>
      <c r="AN603" s="41">
        <v>111.9</v>
      </c>
      <c r="AO603" s="41">
        <v>111.8</v>
      </c>
      <c r="AP603" s="41">
        <v>110.8</v>
      </c>
      <c r="AQ603" s="41">
        <v>111.9</v>
      </c>
      <c r="AR603" s="41">
        <v>112.4</v>
      </c>
      <c r="AS603" s="41">
        <v>112.6</v>
      </c>
      <c r="AT603" s="41">
        <v>115.4</v>
      </c>
      <c r="AU603" s="41">
        <v>115.4</v>
      </c>
      <c r="AV603" s="41">
        <v>115.4</v>
      </c>
      <c r="AW603" s="41">
        <v>115.4</v>
      </c>
      <c r="AX603" s="41">
        <v>115.4</v>
      </c>
      <c r="AY603" s="41">
        <v>115.4</v>
      </c>
      <c r="AZ603" s="41">
        <v>116.5</v>
      </c>
      <c r="BA603" s="41">
        <v>116.5</v>
      </c>
      <c r="BB603" s="41">
        <v>116.3</v>
      </c>
      <c r="BC603" s="41">
        <v>116.3</v>
      </c>
      <c r="BD603" s="41">
        <v>116.3</v>
      </c>
      <c r="BE603" s="41">
        <v>116.3</v>
      </c>
      <c r="BF603" s="41">
        <v>116.3</v>
      </c>
      <c r="BG603" s="41">
        <v>116.3</v>
      </c>
      <c r="BH603" s="41">
        <v>116.3</v>
      </c>
      <c r="BI603" s="41">
        <v>117.8</v>
      </c>
      <c r="BJ603" s="41">
        <v>117.8</v>
      </c>
      <c r="BK603" s="41">
        <v>117.8</v>
      </c>
      <c r="BL603" s="41">
        <v>117.4</v>
      </c>
      <c r="BM603" s="41">
        <v>115.9</v>
      </c>
      <c r="BN603" s="41">
        <v>116.1</v>
      </c>
      <c r="BO603" s="41">
        <v>110.8</v>
      </c>
      <c r="BP603" s="41">
        <v>110.8</v>
      </c>
      <c r="BQ603" s="41">
        <v>110.8</v>
      </c>
      <c r="BR603" s="41">
        <v>110.8</v>
      </c>
      <c r="BS603" s="41">
        <v>110.8</v>
      </c>
      <c r="BT603" s="41">
        <v>110.8</v>
      </c>
      <c r="BU603" s="41">
        <v>110.8</v>
      </c>
      <c r="BV603" s="41">
        <v>110.8</v>
      </c>
      <c r="BW603" s="41">
        <v>110.8</v>
      </c>
      <c r="BX603" s="41">
        <v>111.9</v>
      </c>
      <c r="BY603" s="41">
        <v>113.5</v>
      </c>
      <c r="BZ603" s="41">
        <v>114.5</v>
      </c>
      <c r="CA603" s="41">
        <v>115.7</v>
      </c>
      <c r="CB603" s="41">
        <v>116.9</v>
      </c>
      <c r="CC603" s="41">
        <v>117.8</v>
      </c>
      <c r="CD603" s="41">
        <v>116.5</v>
      </c>
      <c r="CE603" s="41">
        <v>116.5</v>
      </c>
      <c r="CF603" s="41">
        <v>116.6</v>
      </c>
      <c r="CG603" s="41">
        <v>116.1</v>
      </c>
      <c r="CH603" s="41">
        <v>117.9</v>
      </c>
      <c r="CI603" s="41">
        <v>118.7</v>
      </c>
      <c r="CJ603" s="41">
        <v>118.7</v>
      </c>
      <c r="CK603" s="41">
        <v>118.7</v>
      </c>
      <c r="CL603" s="41">
        <v>118.5</v>
      </c>
    </row>
    <row r="604" spans="1:90" x14ac:dyDescent="0.25">
      <c r="A604" s="38" t="s">
        <v>2804</v>
      </c>
      <c r="B604" s="38" t="s">
        <v>2805</v>
      </c>
      <c r="C604" s="39">
        <v>1.5720000000000001E-2</v>
      </c>
      <c r="D604" s="41">
        <v>97.5</v>
      </c>
      <c r="E604" s="41">
        <v>97.5</v>
      </c>
      <c r="F604" s="41">
        <v>97.5</v>
      </c>
      <c r="G604" s="41">
        <v>97.5</v>
      </c>
      <c r="H604" s="41">
        <v>97.5</v>
      </c>
      <c r="I604" s="41">
        <v>97.5</v>
      </c>
      <c r="J604" s="41">
        <v>97.5</v>
      </c>
      <c r="K604" s="41">
        <v>97.5</v>
      </c>
      <c r="L604" s="41">
        <v>97.5</v>
      </c>
      <c r="M604" s="41">
        <v>97.5</v>
      </c>
      <c r="N604" s="41">
        <v>97.5</v>
      </c>
      <c r="O604" s="41">
        <v>97.5</v>
      </c>
      <c r="P604" s="41">
        <v>97.5</v>
      </c>
      <c r="Q604" s="41">
        <v>97.5</v>
      </c>
      <c r="R604" s="41">
        <v>97.5</v>
      </c>
      <c r="S604" s="41">
        <v>97.5</v>
      </c>
      <c r="T604" s="41">
        <v>97.5</v>
      </c>
      <c r="U604" s="41">
        <v>97.5</v>
      </c>
      <c r="V604" s="41">
        <v>97.5</v>
      </c>
      <c r="W604" s="41">
        <v>97.5</v>
      </c>
      <c r="X604" s="41">
        <v>97.5</v>
      </c>
      <c r="Y604" s="41">
        <v>97.5</v>
      </c>
      <c r="Z604" s="41">
        <v>97.5</v>
      </c>
      <c r="AA604" s="41">
        <v>97.5</v>
      </c>
      <c r="AB604" s="41">
        <v>96.6</v>
      </c>
      <c r="AC604" s="41">
        <v>96.6</v>
      </c>
      <c r="AD604" s="41">
        <v>96.6</v>
      </c>
      <c r="AE604" s="41">
        <v>96.6</v>
      </c>
      <c r="AF604" s="41">
        <v>96.6</v>
      </c>
      <c r="AG604" s="41">
        <v>96.6</v>
      </c>
      <c r="AH604" s="41">
        <v>96.6</v>
      </c>
      <c r="AI604" s="41">
        <v>96.6</v>
      </c>
      <c r="AJ604" s="41">
        <v>96.3</v>
      </c>
      <c r="AK604" s="41">
        <v>95.2</v>
      </c>
      <c r="AL604" s="41">
        <v>97.2</v>
      </c>
      <c r="AM604" s="41">
        <v>97.2</v>
      </c>
      <c r="AN604" s="41">
        <v>97.2</v>
      </c>
      <c r="AO604" s="41">
        <v>97.2</v>
      </c>
      <c r="AP604" s="41">
        <v>96.6</v>
      </c>
      <c r="AQ604" s="41">
        <v>96.6</v>
      </c>
      <c r="AR604" s="41">
        <v>96.6</v>
      </c>
      <c r="AS604" s="41">
        <v>96.6</v>
      </c>
      <c r="AT604" s="41">
        <v>96.6</v>
      </c>
      <c r="AU604" s="41">
        <v>96.6</v>
      </c>
      <c r="AV604" s="41">
        <v>96.6</v>
      </c>
      <c r="AW604" s="41">
        <v>96.6</v>
      </c>
      <c r="AX604" s="41">
        <v>96.6</v>
      </c>
      <c r="AY604" s="41">
        <v>95.5</v>
      </c>
      <c r="AZ604" s="41">
        <v>95.5</v>
      </c>
      <c r="BA604" s="41">
        <v>95.5</v>
      </c>
      <c r="BB604" s="41">
        <v>94.9</v>
      </c>
      <c r="BC604" s="41">
        <v>94.9</v>
      </c>
      <c r="BD604" s="41">
        <v>94.9</v>
      </c>
      <c r="BE604" s="41">
        <v>94.9</v>
      </c>
      <c r="BF604" s="41">
        <v>94.9</v>
      </c>
      <c r="BG604" s="41">
        <v>94.9</v>
      </c>
      <c r="BH604" s="41">
        <v>94.9</v>
      </c>
      <c r="BI604" s="41">
        <v>96.9</v>
      </c>
      <c r="BJ604" s="41">
        <v>96.9</v>
      </c>
      <c r="BK604" s="41">
        <v>96.9</v>
      </c>
      <c r="BL604" s="41">
        <v>96.9</v>
      </c>
      <c r="BM604" s="41">
        <v>96.9</v>
      </c>
      <c r="BN604" s="41">
        <v>96.9</v>
      </c>
      <c r="BO604" s="41">
        <v>97.5</v>
      </c>
      <c r="BP604" s="41">
        <v>97.5</v>
      </c>
      <c r="BQ604" s="41">
        <v>97.5</v>
      </c>
      <c r="BR604" s="41">
        <v>97.5</v>
      </c>
      <c r="BS604" s="41">
        <v>97.5</v>
      </c>
      <c r="BT604" s="41">
        <v>97.5</v>
      </c>
      <c r="BU604" s="41">
        <v>97.5</v>
      </c>
      <c r="BV604" s="41">
        <v>97.5</v>
      </c>
      <c r="BW604" s="41">
        <v>97.5</v>
      </c>
      <c r="BX604" s="41">
        <v>97.5</v>
      </c>
      <c r="BY604" s="41">
        <v>97.5</v>
      </c>
      <c r="BZ604" s="41">
        <v>97.5</v>
      </c>
      <c r="CA604" s="41">
        <v>97.5</v>
      </c>
      <c r="CB604" s="41">
        <v>97.5</v>
      </c>
      <c r="CC604" s="41">
        <v>97.5</v>
      </c>
      <c r="CD604" s="41">
        <v>97.5</v>
      </c>
      <c r="CE604" s="41">
        <v>97.5</v>
      </c>
      <c r="CF604" s="41">
        <v>97.5</v>
      </c>
      <c r="CG604" s="41">
        <v>97.5</v>
      </c>
      <c r="CH604" s="41">
        <v>97.5</v>
      </c>
      <c r="CI604" s="41">
        <v>97.5</v>
      </c>
      <c r="CJ604" s="41">
        <v>97.5</v>
      </c>
      <c r="CK604" s="41">
        <v>97.5</v>
      </c>
      <c r="CL604" s="41">
        <v>97.5</v>
      </c>
    </row>
    <row r="605" spans="1:90" x14ac:dyDescent="0.25">
      <c r="A605" s="38" t="s">
        <v>2806</v>
      </c>
      <c r="B605" s="38" t="s">
        <v>2807</v>
      </c>
      <c r="C605" s="39">
        <v>4.0340000000000001E-2</v>
      </c>
      <c r="D605" s="41">
        <v>98.8</v>
      </c>
      <c r="E605" s="41">
        <v>99.2</v>
      </c>
      <c r="F605" s="41">
        <v>99.5</v>
      </c>
      <c r="G605" s="41">
        <v>99.5</v>
      </c>
      <c r="H605" s="41">
        <v>101.9</v>
      </c>
      <c r="I605" s="41">
        <v>99.8</v>
      </c>
      <c r="J605" s="41">
        <v>99.6</v>
      </c>
      <c r="K605" s="41">
        <v>99.3</v>
      </c>
      <c r="L605" s="41">
        <v>99.2</v>
      </c>
      <c r="M605" s="41">
        <v>98.1</v>
      </c>
      <c r="N605" s="41">
        <v>98.4</v>
      </c>
      <c r="O605" s="41">
        <v>100</v>
      </c>
      <c r="P605" s="41">
        <v>104.4</v>
      </c>
      <c r="Q605" s="41">
        <v>106.6</v>
      </c>
      <c r="R605" s="41">
        <v>107.3</v>
      </c>
      <c r="S605" s="41">
        <v>117.9</v>
      </c>
      <c r="T605" s="41">
        <v>120.1</v>
      </c>
      <c r="U605" s="41">
        <v>120.3</v>
      </c>
      <c r="V605" s="41">
        <v>104.4</v>
      </c>
      <c r="W605" s="41">
        <v>105.4</v>
      </c>
      <c r="X605" s="41">
        <v>114.2</v>
      </c>
      <c r="Y605" s="41">
        <v>109.9</v>
      </c>
      <c r="Z605" s="41">
        <v>118</v>
      </c>
      <c r="AA605" s="41">
        <v>109</v>
      </c>
      <c r="AB605" s="41">
        <v>111.7</v>
      </c>
      <c r="AC605" s="41">
        <v>123</v>
      </c>
      <c r="AD605" s="41">
        <v>111.9</v>
      </c>
      <c r="AE605" s="41">
        <v>119.1</v>
      </c>
      <c r="AF605" s="41">
        <v>112</v>
      </c>
      <c r="AG605" s="41">
        <v>110.4</v>
      </c>
      <c r="AH605" s="41">
        <v>111.6</v>
      </c>
      <c r="AI605" s="41">
        <v>107</v>
      </c>
      <c r="AJ605" s="41">
        <v>111</v>
      </c>
      <c r="AK605" s="41">
        <v>116.3</v>
      </c>
      <c r="AL605" s="41">
        <v>113.3</v>
      </c>
      <c r="AM605" s="41">
        <v>117.1</v>
      </c>
      <c r="AN605" s="41">
        <v>117.1</v>
      </c>
      <c r="AO605" s="41">
        <v>116.3</v>
      </c>
      <c r="AP605" s="41">
        <v>116.1</v>
      </c>
      <c r="AQ605" s="41">
        <v>116.9</v>
      </c>
      <c r="AR605" s="41">
        <v>118.4</v>
      </c>
      <c r="AS605" s="41">
        <v>120.3</v>
      </c>
      <c r="AT605" s="41">
        <v>120.3</v>
      </c>
      <c r="AU605" s="41">
        <v>121.1</v>
      </c>
      <c r="AV605" s="41">
        <v>122.1</v>
      </c>
      <c r="AW605" s="41">
        <v>122</v>
      </c>
      <c r="AX605" s="41">
        <v>121</v>
      </c>
      <c r="AY605" s="41">
        <v>121</v>
      </c>
      <c r="AZ605" s="41">
        <v>115.3</v>
      </c>
      <c r="BA605" s="41">
        <v>111.5</v>
      </c>
      <c r="BB605" s="41">
        <v>108</v>
      </c>
      <c r="BC605" s="41">
        <v>110.2</v>
      </c>
      <c r="BD605" s="41">
        <v>108.3</v>
      </c>
      <c r="BE605" s="41">
        <v>106.6</v>
      </c>
      <c r="BF605" s="41">
        <v>106.6</v>
      </c>
      <c r="BG605" s="41">
        <v>104.9</v>
      </c>
      <c r="BH605" s="41">
        <v>106.5</v>
      </c>
      <c r="BI605" s="41">
        <v>107.2</v>
      </c>
      <c r="BJ605" s="41">
        <v>105.5</v>
      </c>
      <c r="BK605" s="41">
        <v>106.5</v>
      </c>
      <c r="BL605" s="41">
        <v>108.8</v>
      </c>
      <c r="BM605" s="41">
        <v>109.4</v>
      </c>
      <c r="BN605" s="41">
        <v>109.9</v>
      </c>
      <c r="BO605" s="41">
        <v>112.3</v>
      </c>
      <c r="BP605" s="41">
        <v>112.4</v>
      </c>
      <c r="BQ605" s="41">
        <v>112.4</v>
      </c>
      <c r="BR605" s="41">
        <v>112.4</v>
      </c>
      <c r="BS605" s="41">
        <v>112.4</v>
      </c>
      <c r="BT605" s="41">
        <v>112.4</v>
      </c>
      <c r="BU605" s="41">
        <v>112.4</v>
      </c>
      <c r="BV605" s="41">
        <v>112.4</v>
      </c>
      <c r="BW605" s="41">
        <v>112.4</v>
      </c>
      <c r="BX605" s="41">
        <v>112.4</v>
      </c>
      <c r="BY605" s="41">
        <v>114.8</v>
      </c>
      <c r="BZ605" s="41">
        <v>116.9</v>
      </c>
      <c r="CA605" s="41">
        <v>120.3</v>
      </c>
      <c r="CB605" s="41">
        <v>123.2</v>
      </c>
      <c r="CC605" s="41">
        <v>122.8</v>
      </c>
      <c r="CD605" s="41">
        <v>122.5</v>
      </c>
      <c r="CE605" s="41">
        <v>121.9</v>
      </c>
      <c r="CF605" s="41">
        <v>122.7</v>
      </c>
      <c r="CG605" s="41">
        <v>122.7</v>
      </c>
      <c r="CH605" s="41">
        <v>122.7</v>
      </c>
      <c r="CI605" s="41">
        <v>122.7</v>
      </c>
      <c r="CJ605" s="41">
        <v>123.4</v>
      </c>
      <c r="CK605" s="41">
        <v>123.4</v>
      </c>
      <c r="CL605" s="41">
        <v>123.2</v>
      </c>
    </row>
    <row r="606" spans="1:90" x14ac:dyDescent="0.25">
      <c r="A606" s="38" t="s">
        <v>2808</v>
      </c>
      <c r="B606" s="38" t="s">
        <v>2809</v>
      </c>
      <c r="C606" s="39">
        <v>5.9249999999999997E-2</v>
      </c>
      <c r="D606" s="41">
        <v>104.7</v>
      </c>
      <c r="E606" s="41">
        <v>104.4</v>
      </c>
      <c r="F606" s="41">
        <v>104</v>
      </c>
      <c r="G606" s="41">
        <v>112.4</v>
      </c>
      <c r="H606" s="41">
        <v>112.4</v>
      </c>
      <c r="I606" s="41">
        <v>113.6</v>
      </c>
      <c r="J606" s="41">
        <v>112.4</v>
      </c>
      <c r="K606" s="41">
        <v>112.4</v>
      </c>
      <c r="L606" s="41">
        <v>112.8</v>
      </c>
      <c r="M606" s="41">
        <v>112.8</v>
      </c>
      <c r="N606" s="41">
        <v>114</v>
      </c>
      <c r="O606" s="41">
        <v>117.1</v>
      </c>
      <c r="P606" s="41">
        <v>125.7</v>
      </c>
      <c r="Q606" s="41">
        <v>125.9</v>
      </c>
      <c r="R606" s="41">
        <v>127.7</v>
      </c>
      <c r="S606" s="41">
        <v>133.69999999999999</v>
      </c>
      <c r="T606" s="41">
        <v>137.80000000000001</v>
      </c>
      <c r="U606" s="41">
        <v>138.80000000000001</v>
      </c>
      <c r="V606" s="41">
        <v>136.6</v>
      </c>
      <c r="W606" s="41">
        <v>136.6</v>
      </c>
      <c r="X606" s="41">
        <v>134.80000000000001</v>
      </c>
      <c r="Y606" s="41">
        <v>136.1</v>
      </c>
      <c r="Z606" s="41">
        <v>138.69999999999999</v>
      </c>
      <c r="AA606" s="41">
        <v>138.80000000000001</v>
      </c>
      <c r="AB606" s="41">
        <v>139.80000000000001</v>
      </c>
      <c r="AC606" s="41">
        <v>138.9</v>
      </c>
      <c r="AD606" s="41">
        <v>137.9</v>
      </c>
      <c r="AE606" s="41">
        <v>133.69999999999999</v>
      </c>
      <c r="AF606" s="41">
        <v>132.19999999999999</v>
      </c>
      <c r="AG606" s="41">
        <v>130.19999999999999</v>
      </c>
      <c r="AH606" s="41">
        <v>130.1</v>
      </c>
      <c r="AI606" s="41">
        <v>128.80000000000001</v>
      </c>
      <c r="AJ606" s="41">
        <v>126.7</v>
      </c>
      <c r="AK606" s="41">
        <v>126.4</v>
      </c>
      <c r="AL606" s="41">
        <v>126.8</v>
      </c>
      <c r="AM606" s="41">
        <v>127.2</v>
      </c>
      <c r="AN606" s="41">
        <v>125.4</v>
      </c>
      <c r="AO606" s="41">
        <v>128.1</v>
      </c>
      <c r="AP606" s="41">
        <v>134.9</v>
      </c>
      <c r="AQ606" s="41">
        <v>134.19999999999999</v>
      </c>
      <c r="AR606" s="41">
        <v>134.9</v>
      </c>
      <c r="AS606" s="41">
        <v>134.9</v>
      </c>
      <c r="AT606" s="41">
        <v>134.9</v>
      </c>
      <c r="AU606" s="41">
        <v>134.9</v>
      </c>
      <c r="AV606" s="41">
        <v>134.9</v>
      </c>
      <c r="AW606" s="41">
        <v>134.9</v>
      </c>
      <c r="AX606" s="41">
        <v>134.9</v>
      </c>
      <c r="AY606" s="41">
        <v>134.9</v>
      </c>
      <c r="AZ606" s="41">
        <v>106.8</v>
      </c>
      <c r="BA606" s="41">
        <v>105.4</v>
      </c>
      <c r="BB606" s="41">
        <v>106.1</v>
      </c>
      <c r="BC606" s="41">
        <v>104.4</v>
      </c>
      <c r="BD606" s="41">
        <v>104.5</v>
      </c>
      <c r="BE606" s="41">
        <v>107.3</v>
      </c>
      <c r="BF606" s="41">
        <v>109.2</v>
      </c>
      <c r="BG606" s="41">
        <v>117</v>
      </c>
      <c r="BH606" s="41">
        <v>115.1</v>
      </c>
      <c r="BI606" s="41">
        <v>118.4</v>
      </c>
      <c r="BJ606" s="41">
        <v>115.1</v>
      </c>
      <c r="BK606" s="41">
        <v>117.9</v>
      </c>
      <c r="BL606" s="41">
        <v>123</v>
      </c>
      <c r="BM606" s="41">
        <v>123.8</v>
      </c>
      <c r="BN606" s="41">
        <v>129.6</v>
      </c>
      <c r="BO606" s="41">
        <v>147.69999999999999</v>
      </c>
      <c r="BP606" s="41">
        <v>158.19999999999999</v>
      </c>
      <c r="BQ606" s="41">
        <v>145.19999999999999</v>
      </c>
      <c r="BR606" s="41">
        <v>147.69999999999999</v>
      </c>
      <c r="BS606" s="41">
        <v>147.69999999999999</v>
      </c>
      <c r="BT606" s="41">
        <v>147.69999999999999</v>
      </c>
      <c r="BU606" s="41">
        <v>147.69999999999999</v>
      </c>
      <c r="BV606" s="41">
        <v>147.69999999999999</v>
      </c>
      <c r="BW606" s="41">
        <v>147.69999999999999</v>
      </c>
      <c r="BX606" s="41">
        <v>112.4</v>
      </c>
      <c r="BY606" s="41">
        <v>113.4</v>
      </c>
      <c r="BZ606" s="41">
        <v>113.9</v>
      </c>
      <c r="CA606" s="41">
        <v>114.6</v>
      </c>
      <c r="CB606" s="41">
        <v>115.1</v>
      </c>
      <c r="CC606" s="41">
        <v>114.1</v>
      </c>
      <c r="CD606" s="41">
        <v>110.3</v>
      </c>
      <c r="CE606" s="41">
        <v>109.1</v>
      </c>
      <c r="CF606" s="41">
        <v>110.3</v>
      </c>
      <c r="CG606" s="41">
        <v>110.5</v>
      </c>
      <c r="CH606" s="41">
        <v>111.3</v>
      </c>
      <c r="CI606" s="41">
        <v>117.6</v>
      </c>
      <c r="CJ606" s="41">
        <v>120.4</v>
      </c>
      <c r="CK606" s="41">
        <v>122.1</v>
      </c>
      <c r="CL606" s="41">
        <v>123.1</v>
      </c>
    </row>
    <row r="607" spans="1:90" x14ac:dyDescent="0.25">
      <c r="A607" s="38" t="s">
        <v>2810</v>
      </c>
      <c r="B607" s="38" t="s">
        <v>2811</v>
      </c>
      <c r="C607" s="39">
        <v>0.51476999999999995</v>
      </c>
      <c r="D607" s="41">
        <v>103.3</v>
      </c>
      <c r="E607" s="41">
        <v>105.2</v>
      </c>
      <c r="F607" s="41">
        <v>106.4</v>
      </c>
      <c r="G607" s="41">
        <v>108.5</v>
      </c>
      <c r="H607" s="41">
        <v>108.4</v>
      </c>
      <c r="I607" s="41">
        <v>110</v>
      </c>
      <c r="J607" s="41">
        <v>110.3</v>
      </c>
      <c r="K607" s="41">
        <v>110.2</v>
      </c>
      <c r="L607" s="41">
        <v>110.9</v>
      </c>
      <c r="M607" s="41">
        <v>113.3</v>
      </c>
      <c r="N607" s="41">
        <v>115.2</v>
      </c>
      <c r="O607" s="41">
        <v>119.2</v>
      </c>
      <c r="P607" s="41">
        <v>123.3</v>
      </c>
      <c r="Q607" s="41">
        <v>125.8</v>
      </c>
      <c r="R607" s="41">
        <v>127.3</v>
      </c>
      <c r="S607" s="41">
        <v>140.1</v>
      </c>
      <c r="T607" s="41">
        <v>150.5</v>
      </c>
      <c r="U607" s="41">
        <v>152.19999999999999</v>
      </c>
      <c r="V607" s="41">
        <v>157.69999999999999</v>
      </c>
      <c r="W607" s="41">
        <v>164.8</v>
      </c>
      <c r="X607" s="41">
        <v>169.3</v>
      </c>
      <c r="Y607" s="41">
        <v>172.7</v>
      </c>
      <c r="Z607" s="41">
        <v>174.3</v>
      </c>
      <c r="AA607" s="41">
        <v>173.7</v>
      </c>
      <c r="AB607" s="41">
        <v>175.9</v>
      </c>
      <c r="AC607" s="41">
        <v>173.9</v>
      </c>
      <c r="AD607" s="41">
        <v>175.9</v>
      </c>
      <c r="AE607" s="41">
        <v>177.9</v>
      </c>
      <c r="AF607" s="41">
        <v>178.8</v>
      </c>
      <c r="AG607" s="41">
        <v>176.8</v>
      </c>
      <c r="AH607" s="41">
        <v>177.8</v>
      </c>
      <c r="AI607" s="41">
        <v>178.1</v>
      </c>
      <c r="AJ607" s="41">
        <v>177.9</v>
      </c>
      <c r="AK607" s="41">
        <v>178.2</v>
      </c>
      <c r="AL607" s="41">
        <v>176.3</v>
      </c>
      <c r="AM607" s="41">
        <v>173.2</v>
      </c>
      <c r="AN607" s="41">
        <v>174.8</v>
      </c>
      <c r="AO607" s="41">
        <v>177.3</v>
      </c>
      <c r="AP607" s="41">
        <v>177.1</v>
      </c>
      <c r="AQ607" s="41">
        <v>178.6</v>
      </c>
      <c r="AR607" s="41">
        <v>178.4</v>
      </c>
      <c r="AS607" s="41">
        <v>177.9</v>
      </c>
      <c r="AT607" s="41">
        <v>177.9</v>
      </c>
      <c r="AU607" s="41">
        <v>177.8</v>
      </c>
      <c r="AV607" s="41">
        <v>177.7</v>
      </c>
      <c r="AW607" s="41">
        <v>179.3</v>
      </c>
      <c r="AX607" s="41">
        <v>175</v>
      </c>
      <c r="AY607" s="41">
        <v>171.2</v>
      </c>
      <c r="AZ607" s="41">
        <v>160.80000000000001</v>
      </c>
      <c r="BA607" s="41">
        <v>160.1</v>
      </c>
      <c r="BB607" s="41">
        <v>159.4</v>
      </c>
      <c r="BC607" s="41">
        <v>159.80000000000001</v>
      </c>
      <c r="BD607" s="41">
        <v>161.19999999999999</v>
      </c>
      <c r="BE607" s="41">
        <v>162</v>
      </c>
      <c r="BF607" s="41">
        <v>163.9</v>
      </c>
      <c r="BG607" s="41">
        <v>167.2</v>
      </c>
      <c r="BH607" s="41">
        <v>169.5</v>
      </c>
      <c r="BI607" s="41">
        <v>167.6</v>
      </c>
      <c r="BJ607" s="41">
        <v>169.1</v>
      </c>
      <c r="BK607" s="41">
        <v>170</v>
      </c>
      <c r="BL607" s="41">
        <v>177.5</v>
      </c>
      <c r="BM607" s="41">
        <v>181.8</v>
      </c>
      <c r="BN607" s="41">
        <v>178.1</v>
      </c>
      <c r="BO607" s="41">
        <v>180.1</v>
      </c>
      <c r="BP607" s="41">
        <v>178.7</v>
      </c>
      <c r="BQ607" s="41">
        <v>178.2</v>
      </c>
      <c r="BR607" s="41">
        <v>178.2</v>
      </c>
      <c r="BS607" s="41">
        <v>178.2</v>
      </c>
      <c r="BT607" s="41">
        <v>178</v>
      </c>
      <c r="BU607" s="41">
        <v>178.2</v>
      </c>
      <c r="BV607" s="41">
        <v>177.6</v>
      </c>
      <c r="BW607" s="41">
        <v>178.5</v>
      </c>
      <c r="BX607" s="41">
        <v>180.8</v>
      </c>
      <c r="BY607" s="41">
        <v>182.9</v>
      </c>
      <c r="BZ607" s="41">
        <v>182.4</v>
      </c>
      <c r="CA607" s="41">
        <v>184.2</v>
      </c>
      <c r="CB607" s="41">
        <v>183</v>
      </c>
      <c r="CC607" s="41">
        <v>183.5</v>
      </c>
      <c r="CD607" s="41">
        <v>185.9</v>
      </c>
      <c r="CE607" s="41">
        <v>186.2</v>
      </c>
      <c r="CF607" s="41">
        <v>185.6</v>
      </c>
      <c r="CG607" s="41">
        <v>184.6</v>
      </c>
      <c r="CH607" s="41">
        <v>184.6</v>
      </c>
      <c r="CI607" s="41">
        <v>185.4</v>
      </c>
      <c r="CJ607" s="41">
        <v>184.3</v>
      </c>
      <c r="CK607" s="41">
        <v>184.2</v>
      </c>
      <c r="CL607" s="41">
        <v>184.8</v>
      </c>
    </row>
    <row r="608" spans="1:90" x14ac:dyDescent="0.25">
      <c r="A608" s="38" t="s">
        <v>2812</v>
      </c>
      <c r="B608" s="38" t="s">
        <v>2813</v>
      </c>
      <c r="C608" s="39">
        <v>0.14717</v>
      </c>
      <c r="D608" s="41">
        <v>102.5</v>
      </c>
      <c r="E608" s="41">
        <v>104.6</v>
      </c>
      <c r="F608" s="41">
        <v>106.1</v>
      </c>
      <c r="G608" s="41">
        <v>103.9</v>
      </c>
      <c r="H608" s="41">
        <v>103.1</v>
      </c>
      <c r="I608" s="41">
        <v>103.7</v>
      </c>
      <c r="J608" s="41">
        <v>106.2</v>
      </c>
      <c r="K608" s="41">
        <v>106.8</v>
      </c>
      <c r="L608" s="41">
        <v>108.3</v>
      </c>
      <c r="M608" s="41">
        <v>110</v>
      </c>
      <c r="N608" s="41">
        <v>113.5</v>
      </c>
      <c r="O608" s="41">
        <v>115.4</v>
      </c>
      <c r="P608" s="41">
        <v>116</v>
      </c>
      <c r="Q608" s="41">
        <v>118.2</v>
      </c>
      <c r="R608" s="41">
        <v>121.1</v>
      </c>
      <c r="S608" s="41">
        <v>135.9</v>
      </c>
      <c r="T608" s="41">
        <v>150</v>
      </c>
      <c r="U608" s="41">
        <v>152.30000000000001</v>
      </c>
      <c r="V608" s="41">
        <v>158.4</v>
      </c>
      <c r="W608" s="41">
        <v>165.8</v>
      </c>
      <c r="X608" s="41">
        <v>165.6</v>
      </c>
      <c r="Y608" s="41">
        <v>163.6</v>
      </c>
      <c r="Z608" s="41">
        <v>168.9</v>
      </c>
      <c r="AA608" s="41">
        <v>169.7</v>
      </c>
      <c r="AB608" s="41">
        <v>171.6</v>
      </c>
      <c r="AC608" s="41">
        <v>168.6</v>
      </c>
      <c r="AD608" s="41">
        <v>170.9</v>
      </c>
      <c r="AE608" s="41">
        <v>179.7</v>
      </c>
      <c r="AF608" s="41">
        <v>178.2</v>
      </c>
      <c r="AG608" s="41">
        <v>175.3</v>
      </c>
      <c r="AH608" s="41">
        <v>177.2</v>
      </c>
      <c r="AI608" s="41">
        <v>178.9</v>
      </c>
      <c r="AJ608" s="41">
        <v>178.6</v>
      </c>
      <c r="AK608" s="41">
        <v>179</v>
      </c>
      <c r="AL608" s="41">
        <v>177.2</v>
      </c>
      <c r="AM608" s="41">
        <v>174</v>
      </c>
      <c r="AN608" s="41">
        <v>180.8</v>
      </c>
      <c r="AO608" s="41">
        <v>188.1</v>
      </c>
      <c r="AP608" s="41">
        <v>182.9</v>
      </c>
      <c r="AQ608" s="41">
        <v>186.9</v>
      </c>
      <c r="AR608" s="41">
        <v>187.4</v>
      </c>
      <c r="AS608" s="41">
        <v>188.1</v>
      </c>
      <c r="AT608" s="41">
        <v>188.1</v>
      </c>
      <c r="AU608" s="41">
        <v>188.1</v>
      </c>
      <c r="AV608" s="41">
        <v>188.7</v>
      </c>
      <c r="AW608" s="41">
        <v>188.3</v>
      </c>
      <c r="AX608" s="41">
        <v>182.5</v>
      </c>
      <c r="AY608" s="41">
        <v>182.5</v>
      </c>
      <c r="AZ608" s="41">
        <v>182.5</v>
      </c>
      <c r="BA608" s="41">
        <v>182.5</v>
      </c>
      <c r="BB608" s="41">
        <v>182.5</v>
      </c>
      <c r="BC608" s="41">
        <v>181</v>
      </c>
      <c r="BD608" s="41">
        <v>181</v>
      </c>
      <c r="BE608" s="41">
        <v>181</v>
      </c>
      <c r="BF608" s="41">
        <v>180.3</v>
      </c>
      <c r="BG608" s="41">
        <v>182.3</v>
      </c>
      <c r="BH608" s="41">
        <v>183</v>
      </c>
      <c r="BI608" s="41">
        <v>175.6</v>
      </c>
      <c r="BJ608" s="41">
        <v>178.3</v>
      </c>
      <c r="BK608" s="41">
        <v>177.3</v>
      </c>
      <c r="BL608" s="41">
        <v>180.2</v>
      </c>
      <c r="BM608" s="41">
        <v>175.1</v>
      </c>
      <c r="BN608" s="41">
        <v>176.3</v>
      </c>
      <c r="BO608" s="41">
        <v>176.4</v>
      </c>
      <c r="BP608" s="41">
        <v>175.1</v>
      </c>
      <c r="BQ608" s="41">
        <v>175.1</v>
      </c>
      <c r="BR608" s="41">
        <v>175.1</v>
      </c>
      <c r="BS608" s="41">
        <v>175.1</v>
      </c>
      <c r="BT608" s="41">
        <v>175.1</v>
      </c>
      <c r="BU608" s="41">
        <v>175.1</v>
      </c>
      <c r="BV608" s="41">
        <v>175.1</v>
      </c>
      <c r="BW608" s="41">
        <v>175.1</v>
      </c>
      <c r="BX608" s="41">
        <v>176.9</v>
      </c>
      <c r="BY608" s="41">
        <v>181.9</v>
      </c>
      <c r="BZ608" s="41">
        <v>181.9</v>
      </c>
      <c r="CA608" s="41">
        <v>180.1</v>
      </c>
      <c r="CB608" s="41">
        <v>177.4</v>
      </c>
      <c r="CC608" s="41">
        <v>177.4</v>
      </c>
      <c r="CD608" s="41">
        <v>179.4</v>
      </c>
      <c r="CE608" s="41">
        <v>179.4</v>
      </c>
      <c r="CF608" s="41">
        <v>179.8</v>
      </c>
      <c r="CG608" s="41">
        <v>179.8</v>
      </c>
      <c r="CH608" s="41">
        <v>179.8</v>
      </c>
      <c r="CI608" s="41">
        <v>179.8</v>
      </c>
      <c r="CJ608" s="41">
        <v>178.8</v>
      </c>
      <c r="CK608" s="41">
        <v>177.4</v>
      </c>
      <c r="CL608" s="41">
        <v>178.3</v>
      </c>
    </row>
    <row r="609" spans="1:90" x14ac:dyDescent="0.25">
      <c r="A609" s="38" t="s">
        <v>2814</v>
      </c>
      <c r="B609" s="38" t="s">
        <v>2815</v>
      </c>
      <c r="C609" s="39">
        <v>5.0439999999999999E-2</v>
      </c>
      <c r="D609" s="41">
        <v>105.6</v>
      </c>
      <c r="E609" s="41">
        <v>112.2</v>
      </c>
      <c r="F609" s="41">
        <v>113.5</v>
      </c>
      <c r="G609" s="41">
        <v>119.8</v>
      </c>
      <c r="H609" s="41">
        <v>117.3</v>
      </c>
      <c r="I609" s="41">
        <v>126.4</v>
      </c>
      <c r="J609" s="41">
        <v>126.6</v>
      </c>
      <c r="K609" s="41">
        <v>131.80000000000001</v>
      </c>
      <c r="L609" s="41">
        <v>136.4</v>
      </c>
      <c r="M609" s="41">
        <v>141.5</v>
      </c>
      <c r="N609" s="41">
        <v>131.80000000000001</v>
      </c>
      <c r="O609" s="41">
        <v>146.19999999999999</v>
      </c>
      <c r="P609" s="41">
        <v>150.30000000000001</v>
      </c>
      <c r="Q609" s="41">
        <v>148</v>
      </c>
      <c r="R609" s="41">
        <v>157.30000000000001</v>
      </c>
      <c r="S609" s="41">
        <v>171.1</v>
      </c>
      <c r="T609" s="41">
        <v>203.7</v>
      </c>
      <c r="U609" s="41">
        <v>201.7</v>
      </c>
      <c r="V609" s="41">
        <v>202</v>
      </c>
      <c r="W609" s="41">
        <v>206.7</v>
      </c>
      <c r="X609" s="41">
        <v>205.5</v>
      </c>
      <c r="Y609" s="41">
        <v>207.4</v>
      </c>
      <c r="Z609" s="41">
        <v>205.6</v>
      </c>
      <c r="AA609" s="41">
        <v>202.4</v>
      </c>
      <c r="AB609" s="41">
        <v>207.8</v>
      </c>
      <c r="AC609" s="41">
        <v>200.6</v>
      </c>
      <c r="AD609" s="41">
        <v>199.9</v>
      </c>
      <c r="AE609" s="41">
        <v>203.8</v>
      </c>
      <c r="AF609" s="41">
        <v>207.1</v>
      </c>
      <c r="AG609" s="41">
        <v>196.4</v>
      </c>
      <c r="AH609" s="41">
        <v>196.9</v>
      </c>
      <c r="AI609" s="41">
        <v>196</v>
      </c>
      <c r="AJ609" s="41">
        <v>197.4</v>
      </c>
      <c r="AK609" s="41">
        <v>199.2</v>
      </c>
      <c r="AL609" s="41">
        <v>197.9</v>
      </c>
      <c r="AM609" s="41">
        <v>192.3</v>
      </c>
      <c r="AN609" s="41">
        <v>188.7</v>
      </c>
      <c r="AO609" s="41">
        <v>188.7</v>
      </c>
      <c r="AP609" s="41">
        <v>188.7</v>
      </c>
      <c r="AQ609" s="41">
        <v>192.3</v>
      </c>
      <c r="AR609" s="41">
        <v>191.8</v>
      </c>
      <c r="AS609" s="41">
        <v>191.4</v>
      </c>
      <c r="AT609" s="41">
        <v>190.9</v>
      </c>
      <c r="AU609" s="41">
        <v>190.5</v>
      </c>
      <c r="AV609" s="41">
        <v>190.5</v>
      </c>
      <c r="AW609" s="41">
        <v>190.5</v>
      </c>
      <c r="AX609" s="41">
        <v>190.5</v>
      </c>
      <c r="AY609" s="41">
        <v>190.5</v>
      </c>
      <c r="AZ609" s="41">
        <v>165.5</v>
      </c>
      <c r="BA609" s="41">
        <v>162.1</v>
      </c>
      <c r="BB609" s="41">
        <v>162</v>
      </c>
      <c r="BC609" s="41">
        <v>169.5</v>
      </c>
      <c r="BD609" s="41">
        <v>169.5</v>
      </c>
      <c r="BE609" s="41">
        <v>171.2</v>
      </c>
      <c r="BF609" s="41">
        <v>176.2</v>
      </c>
      <c r="BG609" s="41">
        <v>176.5</v>
      </c>
      <c r="BH609" s="41">
        <v>177.9</v>
      </c>
      <c r="BI609" s="41">
        <v>178.6</v>
      </c>
      <c r="BJ609" s="41">
        <v>181.2</v>
      </c>
      <c r="BK609" s="41">
        <v>182.8</v>
      </c>
      <c r="BL609" s="41">
        <v>230</v>
      </c>
      <c r="BM609" s="41">
        <v>230.5</v>
      </c>
      <c r="BN609" s="41">
        <v>232.3</v>
      </c>
      <c r="BO609" s="41">
        <v>240</v>
      </c>
      <c r="BP609" s="41">
        <v>234.2</v>
      </c>
      <c r="BQ609" s="41">
        <v>234.2</v>
      </c>
      <c r="BR609" s="41">
        <v>234.2</v>
      </c>
      <c r="BS609" s="41">
        <v>234.2</v>
      </c>
      <c r="BT609" s="41">
        <v>234.2</v>
      </c>
      <c r="BU609" s="41">
        <v>234.2</v>
      </c>
      <c r="BV609" s="41">
        <v>234.2</v>
      </c>
      <c r="BW609" s="41">
        <v>236.4</v>
      </c>
      <c r="BX609" s="41">
        <v>242.8</v>
      </c>
      <c r="BY609" s="41">
        <v>242.2</v>
      </c>
      <c r="BZ609" s="41">
        <v>242.2</v>
      </c>
      <c r="CA609" s="41">
        <v>256.10000000000002</v>
      </c>
      <c r="CB609" s="41">
        <v>259.60000000000002</v>
      </c>
      <c r="CC609" s="41">
        <v>259.60000000000002</v>
      </c>
      <c r="CD609" s="41">
        <v>284.3</v>
      </c>
      <c r="CE609" s="41">
        <v>284.39999999999998</v>
      </c>
      <c r="CF609" s="41">
        <v>284.39999999999998</v>
      </c>
      <c r="CG609" s="41">
        <v>284.39999999999998</v>
      </c>
      <c r="CH609" s="41">
        <v>280.60000000000002</v>
      </c>
      <c r="CI609" s="41">
        <v>279.39999999999998</v>
      </c>
      <c r="CJ609" s="41">
        <v>279.39999999999998</v>
      </c>
      <c r="CK609" s="41">
        <v>279.39999999999998</v>
      </c>
      <c r="CL609" s="41">
        <v>279.39999999999998</v>
      </c>
    </row>
    <row r="610" spans="1:90" x14ac:dyDescent="0.25">
      <c r="A610" s="38" t="s">
        <v>2816</v>
      </c>
      <c r="B610" s="38" t="s">
        <v>2817</v>
      </c>
      <c r="C610" s="39">
        <v>0.14255999999999999</v>
      </c>
      <c r="D610" s="41">
        <v>104.3</v>
      </c>
      <c r="E610" s="41">
        <v>106.1</v>
      </c>
      <c r="F610" s="41">
        <v>107</v>
      </c>
      <c r="G610" s="41">
        <v>108.1</v>
      </c>
      <c r="H610" s="41">
        <v>108.6</v>
      </c>
      <c r="I610" s="41">
        <v>111.2</v>
      </c>
      <c r="J610" s="41">
        <v>111.5</v>
      </c>
      <c r="K610" s="41">
        <v>112.1</v>
      </c>
      <c r="L610" s="41">
        <v>112.8</v>
      </c>
      <c r="M610" s="41">
        <v>114.3</v>
      </c>
      <c r="N610" s="41">
        <v>119.8</v>
      </c>
      <c r="O610" s="41">
        <v>125.8</v>
      </c>
      <c r="P610" s="41">
        <v>134.5</v>
      </c>
      <c r="Q610" s="41">
        <v>136</v>
      </c>
      <c r="R610" s="41">
        <v>135.80000000000001</v>
      </c>
      <c r="S610" s="41">
        <v>152.80000000000001</v>
      </c>
      <c r="T610" s="41">
        <v>157.4</v>
      </c>
      <c r="U610" s="41">
        <v>157.6</v>
      </c>
      <c r="V610" s="41">
        <v>170</v>
      </c>
      <c r="W610" s="41">
        <v>182.8</v>
      </c>
      <c r="X610" s="41">
        <v>195.8</v>
      </c>
      <c r="Y610" s="41">
        <v>204</v>
      </c>
      <c r="Z610" s="41">
        <v>202</v>
      </c>
      <c r="AA610" s="41">
        <v>199.4</v>
      </c>
      <c r="AB610" s="41">
        <v>199.6</v>
      </c>
      <c r="AC610" s="41">
        <v>198.9</v>
      </c>
      <c r="AD610" s="41">
        <v>202.3</v>
      </c>
      <c r="AE610" s="41">
        <v>191.2</v>
      </c>
      <c r="AF610" s="41">
        <v>188.7</v>
      </c>
      <c r="AG610" s="41">
        <v>187.4</v>
      </c>
      <c r="AH610" s="41">
        <v>187.3</v>
      </c>
      <c r="AI610" s="41">
        <v>186.1</v>
      </c>
      <c r="AJ610" s="41">
        <v>186.7</v>
      </c>
      <c r="AK610" s="41">
        <v>186.6</v>
      </c>
      <c r="AL610" s="41">
        <v>183.9</v>
      </c>
      <c r="AM610" s="41">
        <v>181.6</v>
      </c>
      <c r="AN610" s="41">
        <v>181.8</v>
      </c>
      <c r="AO610" s="41">
        <v>180.6</v>
      </c>
      <c r="AP610" s="41">
        <v>182.6</v>
      </c>
      <c r="AQ610" s="41">
        <v>182.6</v>
      </c>
      <c r="AR610" s="41">
        <v>182.6</v>
      </c>
      <c r="AS610" s="41">
        <v>182.6</v>
      </c>
      <c r="AT610" s="41">
        <v>179.4</v>
      </c>
      <c r="AU610" s="41">
        <v>179.4</v>
      </c>
      <c r="AV610" s="41">
        <v>179.4</v>
      </c>
      <c r="AW610" s="41">
        <v>179.4</v>
      </c>
      <c r="AX610" s="41">
        <v>179.4</v>
      </c>
      <c r="AY610" s="41">
        <v>171.7</v>
      </c>
      <c r="AZ610" s="41">
        <v>142.19999999999999</v>
      </c>
      <c r="BA610" s="41">
        <v>143.6</v>
      </c>
      <c r="BB610" s="41">
        <v>139.5</v>
      </c>
      <c r="BC610" s="41">
        <v>139.5</v>
      </c>
      <c r="BD610" s="41">
        <v>145.19999999999999</v>
      </c>
      <c r="BE610" s="41">
        <v>148.1</v>
      </c>
      <c r="BF610" s="41">
        <v>151.4</v>
      </c>
      <c r="BG610" s="41">
        <v>156.69999999999999</v>
      </c>
      <c r="BH610" s="41">
        <v>161.69999999999999</v>
      </c>
      <c r="BI610" s="41">
        <v>162.4</v>
      </c>
      <c r="BJ610" s="41">
        <v>164.6</v>
      </c>
      <c r="BK610" s="41">
        <v>164.6</v>
      </c>
      <c r="BL610" s="41">
        <v>164.6</v>
      </c>
      <c r="BM610" s="41">
        <v>169.5</v>
      </c>
      <c r="BN610" s="41">
        <v>169.4</v>
      </c>
      <c r="BO610" s="41">
        <v>169.4</v>
      </c>
      <c r="BP610" s="41">
        <v>169.4</v>
      </c>
      <c r="BQ610" s="41">
        <v>169.4</v>
      </c>
      <c r="BR610" s="41">
        <v>169.4</v>
      </c>
      <c r="BS610" s="41">
        <v>169.4</v>
      </c>
      <c r="BT610" s="41">
        <v>169.4</v>
      </c>
      <c r="BU610" s="41">
        <v>169.4</v>
      </c>
      <c r="BV610" s="41">
        <v>169.4</v>
      </c>
      <c r="BW610" s="41">
        <v>169.4</v>
      </c>
      <c r="BX610" s="41">
        <v>169.4</v>
      </c>
      <c r="BY610" s="41">
        <v>169.4</v>
      </c>
      <c r="BZ610" s="41">
        <v>169.4</v>
      </c>
      <c r="CA610" s="41">
        <v>172.9</v>
      </c>
      <c r="CB610" s="41">
        <v>171.1</v>
      </c>
      <c r="CC610" s="41">
        <v>171.5</v>
      </c>
      <c r="CD610" s="41">
        <v>173.3</v>
      </c>
      <c r="CE610" s="41">
        <v>171.9</v>
      </c>
      <c r="CF610" s="41">
        <v>170.5</v>
      </c>
      <c r="CG610" s="41">
        <v>169.4</v>
      </c>
      <c r="CH610" s="41">
        <v>169.6</v>
      </c>
      <c r="CI610" s="41">
        <v>169.6</v>
      </c>
      <c r="CJ610" s="41">
        <v>169.6</v>
      </c>
      <c r="CK610" s="41">
        <v>170.9</v>
      </c>
      <c r="CL610" s="41">
        <v>173</v>
      </c>
    </row>
    <row r="611" spans="1:90" x14ac:dyDescent="0.25">
      <c r="A611" s="38" t="s">
        <v>2818</v>
      </c>
      <c r="B611" s="38" t="s">
        <v>2819</v>
      </c>
      <c r="C611" s="39">
        <v>5.0709999999999998E-2</v>
      </c>
      <c r="D611" s="41">
        <v>107.3</v>
      </c>
      <c r="E611" s="41">
        <v>107.6</v>
      </c>
      <c r="F611" s="41">
        <v>108.6</v>
      </c>
      <c r="G611" s="41">
        <v>115.8</v>
      </c>
      <c r="H611" s="41">
        <v>116.7</v>
      </c>
      <c r="I611" s="41">
        <v>116.4</v>
      </c>
      <c r="J611" s="41">
        <v>114.5</v>
      </c>
      <c r="K611" s="41">
        <v>111.3</v>
      </c>
      <c r="L611" s="41">
        <v>112</v>
      </c>
      <c r="M611" s="41">
        <v>117.8</v>
      </c>
      <c r="N611" s="41">
        <v>119.1</v>
      </c>
      <c r="O611" s="41">
        <v>121</v>
      </c>
      <c r="P611" s="41">
        <v>125.5</v>
      </c>
      <c r="Q611" s="41">
        <v>126.5</v>
      </c>
      <c r="R611" s="41">
        <v>127</v>
      </c>
      <c r="S611" s="41">
        <v>133.6</v>
      </c>
      <c r="T611" s="41">
        <v>148.1</v>
      </c>
      <c r="U611" s="41">
        <v>158.80000000000001</v>
      </c>
      <c r="V611" s="41">
        <v>155.30000000000001</v>
      </c>
      <c r="W611" s="41">
        <v>158.5</v>
      </c>
      <c r="X611" s="41">
        <v>161.6</v>
      </c>
      <c r="Y611" s="41">
        <v>169.6</v>
      </c>
      <c r="Z611" s="41">
        <v>172.3</v>
      </c>
      <c r="AA611" s="41">
        <v>170.2</v>
      </c>
      <c r="AB611" s="41">
        <v>180.9</v>
      </c>
      <c r="AC611" s="41">
        <v>174.9</v>
      </c>
      <c r="AD611" s="41">
        <v>175.2</v>
      </c>
      <c r="AE611" s="41">
        <v>180.3</v>
      </c>
      <c r="AF611" s="41">
        <v>189.1</v>
      </c>
      <c r="AG611" s="41">
        <v>184.5</v>
      </c>
      <c r="AH611" s="41">
        <v>184.5</v>
      </c>
      <c r="AI611" s="41">
        <v>186.8</v>
      </c>
      <c r="AJ611" s="41">
        <v>185.7</v>
      </c>
      <c r="AK611" s="41">
        <v>186.2</v>
      </c>
      <c r="AL611" s="41">
        <v>186.8</v>
      </c>
      <c r="AM611" s="41">
        <v>181.8</v>
      </c>
      <c r="AN611" s="41">
        <v>182</v>
      </c>
      <c r="AO611" s="41">
        <v>183.5</v>
      </c>
      <c r="AP611" s="41">
        <v>187.5</v>
      </c>
      <c r="AQ611" s="41">
        <v>189.3</v>
      </c>
      <c r="AR611" s="41">
        <v>187</v>
      </c>
      <c r="AS611" s="41">
        <v>184.1</v>
      </c>
      <c r="AT611" s="41">
        <v>189.3</v>
      </c>
      <c r="AU611" s="41">
        <v>184.1</v>
      </c>
      <c r="AV611" s="41">
        <v>180.3</v>
      </c>
      <c r="AW611" s="41">
        <v>177.6</v>
      </c>
      <c r="AX611" s="41">
        <v>172.8</v>
      </c>
      <c r="AY611" s="41">
        <v>170.8</v>
      </c>
      <c r="AZ611" s="41">
        <v>171.5</v>
      </c>
      <c r="BA611" s="41">
        <v>171.8</v>
      </c>
      <c r="BB611" s="41">
        <v>172.5</v>
      </c>
      <c r="BC611" s="41">
        <v>168.2</v>
      </c>
      <c r="BD611" s="41">
        <v>169.1</v>
      </c>
      <c r="BE611" s="41">
        <v>169.3</v>
      </c>
      <c r="BF611" s="41">
        <v>169.5</v>
      </c>
      <c r="BG611" s="41">
        <v>171.4</v>
      </c>
      <c r="BH611" s="41">
        <v>173.6</v>
      </c>
      <c r="BI611" s="41">
        <v>172.7</v>
      </c>
      <c r="BJ611" s="41">
        <v>172.9</v>
      </c>
      <c r="BK611" s="41">
        <v>174.4</v>
      </c>
      <c r="BL611" s="41">
        <v>178</v>
      </c>
      <c r="BM611" s="41">
        <v>184.9</v>
      </c>
      <c r="BN611" s="41">
        <v>178</v>
      </c>
      <c r="BO611" s="41">
        <v>179.2</v>
      </c>
      <c r="BP611" s="41">
        <v>179.7</v>
      </c>
      <c r="BQ611" s="41">
        <v>179.6</v>
      </c>
      <c r="BR611" s="41">
        <v>179.6</v>
      </c>
      <c r="BS611" s="41">
        <v>179.6</v>
      </c>
      <c r="BT611" s="41">
        <v>179.6</v>
      </c>
      <c r="BU611" s="41">
        <v>179.6</v>
      </c>
      <c r="BV611" s="41">
        <v>179.6</v>
      </c>
      <c r="BW611" s="41">
        <v>179.6</v>
      </c>
      <c r="BX611" s="41">
        <v>191.5</v>
      </c>
      <c r="BY611" s="41">
        <v>196.3</v>
      </c>
      <c r="BZ611" s="41">
        <v>196.2</v>
      </c>
      <c r="CA611" s="41">
        <v>194.7</v>
      </c>
      <c r="CB611" s="41">
        <v>193.7</v>
      </c>
      <c r="CC611" s="41">
        <v>192.8</v>
      </c>
      <c r="CD611" s="41">
        <v>193.4</v>
      </c>
      <c r="CE611" s="41">
        <v>200</v>
      </c>
      <c r="CF611" s="41">
        <v>193.9</v>
      </c>
      <c r="CG611" s="41">
        <v>192.3</v>
      </c>
      <c r="CH611" s="41">
        <v>190.9</v>
      </c>
      <c r="CI611" s="41">
        <v>189.5</v>
      </c>
      <c r="CJ611" s="41">
        <v>190.1</v>
      </c>
      <c r="CK611" s="41">
        <v>190.1</v>
      </c>
      <c r="CL611" s="41">
        <v>190.1</v>
      </c>
    </row>
    <row r="612" spans="1:90" x14ac:dyDescent="0.25">
      <c r="A612" s="38" t="s">
        <v>2820</v>
      </c>
      <c r="B612" s="38" t="s">
        <v>2821</v>
      </c>
      <c r="C612" s="39">
        <v>4.6670000000000003E-2</v>
      </c>
      <c r="D612" s="41">
        <v>99.5</v>
      </c>
      <c r="E612" s="41">
        <v>101.8</v>
      </c>
      <c r="F612" s="41">
        <v>103.9</v>
      </c>
      <c r="G612" s="41">
        <v>103.9</v>
      </c>
      <c r="H612" s="41">
        <v>103.9</v>
      </c>
      <c r="I612" s="41">
        <v>103.9</v>
      </c>
      <c r="J612" s="41">
        <v>103.9</v>
      </c>
      <c r="K612" s="41">
        <v>103.9</v>
      </c>
      <c r="L612" s="41">
        <v>103.9</v>
      </c>
      <c r="M612" s="41">
        <v>103.9</v>
      </c>
      <c r="N612" s="41">
        <v>103.9</v>
      </c>
      <c r="O612" s="41">
        <v>103.9</v>
      </c>
      <c r="P612" s="41">
        <v>106.1</v>
      </c>
      <c r="Q612" s="41">
        <v>117.5</v>
      </c>
      <c r="R612" s="41">
        <v>117.6</v>
      </c>
      <c r="S612" s="41">
        <v>121</v>
      </c>
      <c r="T612" s="41">
        <v>121</v>
      </c>
      <c r="U612" s="41">
        <v>122.8</v>
      </c>
      <c r="V612" s="41">
        <v>131.80000000000001</v>
      </c>
      <c r="W612" s="41">
        <v>135.19999999999999</v>
      </c>
      <c r="X612" s="41">
        <v>137.9</v>
      </c>
      <c r="Y612" s="41">
        <v>138.80000000000001</v>
      </c>
      <c r="Z612" s="41">
        <v>138.80000000000001</v>
      </c>
      <c r="AA612" s="41">
        <v>142</v>
      </c>
      <c r="AB612" s="41">
        <v>148.1</v>
      </c>
      <c r="AC612" s="41">
        <v>152.5</v>
      </c>
      <c r="AD612" s="41">
        <v>152.5</v>
      </c>
      <c r="AE612" s="41">
        <v>148.1</v>
      </c>
      <c r="AF612" s="41">
        <v>154.9</v>
      </c>
      <c r="AG612" s="41">
        <v>154.9</v>
      </c>
      <c r="AH612" s="41">
        <v>148.1</v>
      </c>
      <c r="AI612" s="41">
        <v>150.5</v>
      </c>
      <c r="AJ612" s="41">
        <v>150.5</v>
      </c>
      <c r="AK612" s="41">
        <v>142.19999999999999</v>
      </c>
      <c r="AL612" s="41">
        <v>142.19999999999999</v>
      </c>
      <c r="AM612" s="41">
        <v>143.69999999999999</v>
      </c>
      <c r="AN612" s="41">
        <v>143.69999999999999</v>
      </c>
      <c r="AO612" s="41">
        <v>143.69999999999999</v>
      </c>
      <c r="AP612" s="41">
        <v>143.69999999999999</v>
      </c>
      <c r="AQ612" s="41">
        <v>143.69999999999999</v>
      </c>
      <c r="AR612" s="41">
        <v>148.6</v>
      </c>
      <c r="AS612" s="41">
        <v>148.6</v>
      </c>
      <c r="AT612" s="41">
        <v>151.30000000000001</v>
      </c>
      <c r="AU612" s="41">
        <v>150.69999999999999</v>
      </c>
      <c r="AV612" s="41">
        <v>151.30000000000001</v>
      </c>
      <c r="AW612" s="41">
        <v>149.9</v>
      </c>
      <c r="AX612" s="41">
        <v>148.1</v>
      </c>
      <c r="AY612" s="41">
        <v>147.80000000000001</v>
      </c>
      <c r="AZ612" s="41">
        <v>144.5</v>
      </c>
      <c r="BA612" s="41">
        <v>144.1</v>
      </c>
      <c r="BB612" s="41">
        <v>150.4</v>
      </c>
      <c r="BC612" s="41">
        <v>152.80000000000001</v>
      </c>
      <c r="BD612" s="41">
        <v>153.69999999999999</v>
      </c>
      <c r="BE612" s="41">
        <v>154.19999999999999</v>
      </c>
      <c r="BF612" s="41">
        <v>159.1</v>
      </c>
      <c r="BG612" s="41">
        <v>161.30000000000001</v>
      </c>
      <c r="BH612" s="41">
        <v>164.9</v>
      </c>
      <c r="BI612" s="41">
        <v>166</v>
      </c>
      <c r="BJ612" s="41">
        <v>166.8</v>
      </c>
      <c r="BK612" s="41">
        <v>173.9</v>
      </c>
      <c r="BL612" s="41">
        <v>177.7</v>
      </c>
      <c r="BM612" s="41">
        <v>219.2</v>
      </c>
      <c r="BN612" s="41">
        <v>175.4</v>
      </c>
      <c r="BO612" s="41">
        <v>175.5</v>
      </c>
      <c r="BP612" s="41">
        <v>175.5</v>
      </c>
      <c r="BQ612" s="41">
        <v>175.5</v>
      </c>
      <c r="BR612" s="41">
        <v>175.5</v>
      </c>
      <c r="BS612" s="41">
        <v>167.2</v>
      </c>
      <c r="BT612" s="41">
        <v>171.3</v>
      </c>
      <c r="BU612" s="41">
        <v>166.9</v>
      </c>
      <c r="BV612" s="41">
        <v>167.1</v>
      </c>
      <c r="BW612" s="41">
        <v>167.2</v>
      </c>
      <c r="BX612" s="41">
        <v>167.4</v>
      </c>
      <c r="BY612" s="41">
        <v>168.9</v>
      </c>
      <c r="BZ612" s="41">
        <v>169.6</v>
      </c>
      <c r="CA612" s="41">
        <v>169.7</v>
      </c>
      <c r="CB612" s="41">
        <v>169.3</v>
      </c>
      <c r="CC612" s="41">
        <v>169</v>
      </c>
      <c r="CD612" s="41">
        <v>168.1</v>
      </c>
      <c r="CE612" s="41">
        <v>167</v>
      </c>
      <c r="CF612" s="41">
        <v>166.6</v>
      </c>
      <c r="CG612" s="41">
        <v>165</v>
      </c>
      <c r="CH612" s="41">
        <v>165.7</v>
      </c>
      <c r="CI612" s="41">
        <v>166.5</v>
      </c>
      <c r="CJ612" s="41">
        <v>165.5</v>
      </c>
      <c r="CK612" s="41">
        <v>165.7</v>
      </c>
      <c r="CL612" s="41">
        <v>165</v>
      </c>
    </row>
    <row r="613" spans="1:90" x14ac:dyDescent="0.25">
      <c r="A613" s="38" t="s">
        <v>2822</v>
      </c>
      <c r="B613" s="38" t="s">
        <v>2823</v>
      </c>
      <c r="C613" s="39">
        <v>1.1039999999999999E-2</v>
      </c>
      <c r="D613" s="41">
        <v>101.7</v>
      </c>
      <c r="E613" s="41">
        <v>101.7</v>
      </c>
      <c r="F613" s="41">
        <v>101.7</v>
      </c>
      <c r="G613" s="41">
        <v>101.7</v>
      </c>
      <c r="H613" s="41">
        <v>101.7</v>
      </c>
      <c r="I613" s="41">
        <v>101.7</v>
      </c>
      <c r="J613" s="41">
        <v>101.7</v>
      </c>
      <c r="K613" s="41">
        <v>101.7</v>
      </c>
      <c r="L613" s="41">
        <v>101.7</v>
      </c>
      <c r="M613" s="41">
        <v>101.7</v>
      </c>
      <c r="N613" s="41">
        <v>101.7</v>
      </c>
      <c r="O613" s="41">
        <v>101.7</v>
      </c>
      <c r="P613" s="41">
        <v>101.7</v>
      </c>
      <c r="Q613" s="41">
        <v>101.7</v>
      </c>
      <c r="R613" s="41">
        <v>101.7</v>
      </c>
      <c r="S613" s="41">
        <v>101.7</v>
      </c>
      <c r="T613" s="41">
        <v>101.7</v>
      </c>
      <c r="U613" s="41">
        <v>116.8</v>
      </c>
      <c r="V613" s="41">
        <v>116.8</v>
      </c>
      <c r="W613" s="41">
        <v>116.8</v>
      </c>
      <c r="X613" s="41">
        <v>116.8</v>
      </c>
      <c r="Y613" s="41">
        <v>116.8</v>
      </c>
      <c r="Z613" s="41">
        <v>116.8</v>
      </c>
      <c r="AA613" s="41">
        <v>116.8</v>
      </c>
      <c r="AB613" s="41">
        <v>116.8</v>
      </c>
      <c r="AC613" s="41">
        <v>116.8</v>
      </c>
      <c r="AD613" s="41">
        <v>116.8</v>
      </c>
      <c r="AE613" s="41">
        <v>116.8</v>
      </c>
      <c r="AF613" s="41">
        <v>116.8</v>
      </c>
      <c r="AG613" s="41">
        <v>116.8</v>
      </c>
      <c r="AH613" s="41">
        <v>116.8</v>
      </c>
      <c r="AI613" s="41">
        <v>116.8</v>
      </c>
      <c r="AJ613" s="41">
        <v>116.8</v>
      </c>
      <c r="AK613" s="41">
        <v>116.8</v>
      </c>
      <c r="AL613" s="41">
        <v>116.8</v>
      </c>
      <c r="AM613" s="41">
        <v>116.8</v>
      </c>
      <c r="AN613" s="41">
        <v>116.8</v>
      </c>
      <c r="AO613" s="41">
        <v>116.8</v>
      </c>
      <c r="AP613" s="41">
        <v>116.8</v>
      </c>
      <c r="AQ613" s="41">
        <v>116.8</v>
      </c>
      <c r="AR613" s="41">
        <v>116.8</v>
      </c>
      <c r="AS613" s="41">
        <v>116.8</v>
      </c>
      <c r="AT613" s="41">
        <v>117.2</v>
      </c>
      <c r="AU613" s="41">
        <v>118.8</v>
      </c>
      <c r="AV613" s="41">
        <v>118.4</v>
      </c>
      <c r="AW613" s="41">
        <v>117.8</v>
      </c>
      <c r="AX613" s="41">
        <v>117.9</v>
      </c>
      <c r="AY613" s="41">
        <v>119</v>
      </c>
      <c r="AZ613" s="41">
        <v>119</v>
      </c>
      <c r="BA613" s="41">
        <v>119</v>
      </c>
      <c r="BB613" s="41">
        <v>119</v>
      </c>
      <c r="BC613" s="41">
        <v>119</v>
      </c>
      <c r="BD613" s="41">
        <v>119</v>
      </c>
      <c r="BE613" s="41">
        <v>119</v>
      </c>
      <c r="BF613" s="41">
        <v>119</v>
      </c>
      <c r="BG613" s="41">
        <v>119</v>
      </c>
      <c r="BH613" s="41">
        <v>119</v>
      </c>
      <c r="BI613" s="41">
        <v>119</v>
      </c>
      <c r="BJ613" s="41">
        <v>119</v>
      </c>
      <c r="BK613" s="41">
        <v>119</v>
      </c>
      <c r="BL613" s="41">
        <v>119</v>
      </c>
      <c r="BM613" s="41">
        <v>119</v>
      </c>
      <c r="BN613" s="41">
        <v>119</v>
      </c>
      <c r="BO613" s="41">
        <v>119</v>
      </c>
      <c r="BP613" s="41">
        <v>119</v>
      </c>
      <c r="BQ613" s="41">
        <v>119</v>
      </c>
      <c r="BR613" s="41">
        <v>119</v>
      </c>
      <c r="BS613" s="41">
        <v>119</v>
      </c>
      <c r="BT613" s="41">
        <v>119</v>
      </c>
      <c r="BU613" s="41">
        <v>119</v>
      </c>
      <c r="BV613" s="41">
        <v>119</v>
      </c>
      <c r="BW613" s="41">
        <v>119</v>
      </c>
      <c r="BX613" s="41">
        <v>119</v>
      </c>
      <c r="BY613" s="41">
        <v>119</v>
      </c>
      <c r="BZ613" s="41">
        <v>119</v>
      </c>
      <c r="CA613" s="41">
        <v>119</v>
      </c>
      <c r="CB613" s="41">
        <v>119</v>
      </c>
      <c r="CC613" s="41">
        <v>119</v>
      </c>
      <c r="CD613" s="41">
        <v>119</v>
      </c>
      <c r="CE613" s="41">
        <v>119</v>
      </c>
      <c r="CF613" s="41">
        <v>119</v>
      </c>
      <c r="CG613" s="41">
        <v>119</v>
      </c>
      <c r="CH613" s="41">
        <v>119</v>
      </c>
      <c r="CI613" s="41">
        <v>119.3</v>
      </c>
      <c r="CJ613" s="41">
        <v>120.6</v>
      </c>
      <c r="CK613" s="41">
        <v>120.9</v>
      </c>
      <c r="CL613" s="41">
        <v>120.9</v>
      </c>
    </row>
    <row r="614" spans="1:90" x14ac:dyDescent="0.25">
      <c r="A614" s="38" t="s">
        <v>2824</v>
      </c>
      <c r="B614" s="38" t="s">
        <v>2825</v>
      </c>
      <c r="C614" s="39">
        <v>1.528E-2</v>
      </c>
      <c r="D614" s="41">
        <v>101.2</v>
      </c>
      <c r="E614" s="41">
        <v>101.2</v>
      </c>
      <c r="F614" s="41">
        <v>104.6</v>
      </c>
      <c r="G614" s="41">
        <v>122.1</v>
      </c>
      <c r="H614" s="41">
        <v>129.5</v>
      </c>
      <c r="I614" s="41">
        <v>122.6</v>
      </c>
      <c r="J614" s="41">
        <v>113.5</v>
      </c>
      <c r="K614" s="41">
        <v>96.3</v>
      </c>
      <c r="L614" s="41">
        <v>81.7</v>
      </c>
      <c r="M614" s="41">
        <v>87.9</v>
      </c>
      <c r="N614" s="41">
        <v>87.9</v>
      </c>
      <c r="O614" s="41">
        <v>85.4</v>
      </c>
      <c r="P614" s="41">
        <v>81.7</v>
      </c>
      <c r="Q614" s="41">
        <v>81.7</v>
      </c>
      <c r="R614" s="41">
        <v>81.7</v>
      </c>
      <c r="S614" s="41">
        <v>100.5</v>
      </c>
      <c r="T614" s="41">
        <v>106.4</v>
      </c>
      <c r="U614" s="41">
        <v>99.4</v>
      </c>
      <c r="V614" s="41">
        <v>99</v>
      </c>
      <c r="W614" s="41">
        <v>101.6</v>
      </c>
      <c r="X614" s="41">
        <v>109.2</v>
      </c>
      <c r="Y614" s="41">
        <v>115.3</v>
      </c>
      <c r="Z614" s="41">
        <v>115.3</v>
      </c>
      <c r="AA614" s="41">
        <v>115.3</v>
      </c>
      <c r="AB614" s="41">
        <v>115.3</v>
      </c>
      <c r="AC614" s="41">
        <v>119.4</v>
      </c>
      <c r="AD614" s="41">
        <v>127.2</v>
      </c>
      <c r="AE614" s="41">
        <v>137</v>
      </c>
      <c r="AF614" s="41">
        <v>140.30000000000001</v>
      </c>
      <c r="AG614" s="41">
        <v>151.80000000000001</v>
      </c>
      <c r="AH614" s="41">
        <v>160.4</v>
      </c>
      <c r="AI614" s="41">
        <v>153.4</v>
      </c>
      <c r="AJ614" s="41">
        <v>144.9</v>
      </c>
      <c r="AK614" s="41">
        <v>151.1</v>
      </c>
      <c r="AL614" s="41">
        <v>151.1</v>
      </c>
      <c r="AM614" s="41">
        <v>167.7</v>
      </c>
      <c r="AN614" s="41">
        <v>172.7</v>
      </c>
      <c r="AO614" s="41">
        <v>172.7</v>
      </c>
      <c r="AP614" s="41">
        <v>172.7</v>
      </c>
      <c r="AQ614" s="41">
        <v>172.7</v>
      </c>
      <c r="AR614" s="41">
        <v>172.7</v>
      </c>
      <c r="AS614" s="41">
        <v>172.7</v>
      </c>
      <c r="AT614" s="41">
        <v>172.7</v>
      </c>
      <c r="AU614" s="41">
        <v>172.7</v>
      </c>
      <c r="AV614" s="41">
        <v>172.7</v>
      </c>
      <c r="AW614" s="41">
        <v>172.7</v>
      </c>
      <c r="AX614" s="41">
        <v>172.7</v>
      </c>
      <c r="AY614" s="41">
        <v>172.7</v>
      </c>
      <c r="AZ614" s="41">
        <v>172.7</v>
      </c>
      <c r="BA614" s="41">
        <v>172.7</v>
      </c>
      <c r="BB614" s="41">
        <v>172.7</v>
      </c>
      <c r="BC614" s="41">
        <v>172.7</v>
      </c>
      <c r="BD614" s="41">
        <v>172.7</v>
      </c>
      <c r="BE614" s="41">
        <v>172.7</v>
      </c>
      <c r="BF614" s="41">
        <v>172.7</v>
      </c>
      <c r="BG614" s="41">
        <v>172.7</v>
      </c>
      <c r="BH614" s="41">
        <v>166.5</v>
      </c>
      <c r="BI614" s="41">
        <v>149.30000000000001</v>
      </c>
      <c r="BJ614" s="41">
        <v>142.80000000000001</v>
      </c>
      <c r="BK614" s="41">
        <v>142.1</v>
      </c>
      <c r="BL614" s="41">
        <v>163.69999999999999</v>
      </c>
      <c r="BM614" s="41">
        <v>163.69999999999999</v>
      </c>
      <c r="BN614" s="41">
        <v>183.5</v>
      </c>
      <c r="BO614" s="41">
        <v>216.4</v>
      </c>
      <c r="BP614" s="41">
        <v>214.9</v>
      </c>
      <c r="BQ614" s="41">
        <v>216.4</v>
      </c>
      <c r="BR614" s="41">
        <v>216.4</v>
      </c>
      <c r="BS614" s="41">
        <v>216.4</v>
      </c>
      <c r="BT614" s="41">
        <v>216.4</v>
      </c>
      <c r="BU614" s="41">
        <v>216.4</v>
      </c>
      <c r="BV614" s="41">
        <v>216.4</v>
      </c>
      <c r="BW614" s="41">
        <v>216.4</v>
      </c>
      <c r="BX614" s="41">
        <v>216.4</v>
      </c>
      <c r="BY614" s="41">
        <v>207.8</v>
      </c>
      <c r="BZ614" s="41">
        <v>188.6</v>
      </c>
      <c r="CA614" s="41">
        <v>193.6</v>
      </c>
      <c r="CB614" s="41">
        <v>198.3</v>
      </c>
      <c r="CC614" s="41">
        <v>193.5</v>
      </c>
      <c r="CD614" s="41">
        <v>179</v>
      </c>
      <c r="CE614" s="41">
        <v>179</v>
      </c>
      <c r="CF614" s="41">
        <v>182</v>
      </c>
      <c r="CG614" s="41">
        <v>185.7</v>
      </c>
      <c r="CH614" s="41">
        <v>190.6</v>
      </c>
      <c r="CI614" s="41">
        <v>190.6</v>
      </c>
      <c r="CJ614" s="41">
        <v>190.6</v>
      </c>
      <c r="CK614" s="41">
        <v>190.6</v>
      </c>
      <c r="CL614" s="41">
        <v>190.6</v>
      </c>
    </row>
    <row r="615" spans="1:90" x14ac:dyDescent="0.25">
      <c r="A615" s="38" t="s">
        <v>2826</v>
      </c>
      <c r="B615" s="38" t="s">
        <v>2827</v>
      </c>
      <c r="C615" s="39">
        <v>1.1520000000000001E-2</v>
      </c>
      <c r="D615" s="41">
        <v>99</v>
      </c>
      <c r="E615" s="41">
        <v>99</v>
      </c>
      <c r="F615" s="41">
        <v>99</v>
      </c>
      <c r="G615" s="41">
        <v>104.1</v>
      </c>
      <c r="H615" s="41">
        <v>104.1</v>
      </c>
      <c r="I615" s="41">
        <v>107.5</v>
      </c>
      <c r="J615" s="41">
        <v>110.8</v>
      </c>
      <c r="K615" s="41">
        <v>107.1</v>
      </c>
      <c r="L615" s="41">
        <v>113.1</v>
      </c>
      <c r="M615" s="41">
        <v>115.6</v>
      </c>
      <c r="N615" s="41">
        <v>121.1</v>
      </c>
      <c r="O615" s="41">
        <v>127.9</v>
      </c>
      <c r="P615" s="41">
        <v>149.80000000000001</v>
      </c>
      <c r="Q615" s="41">
        <v>162.1</v>
      </c>
      <c r="R615" s="41">
        <v>162.1</v>
      </c>
      <c r="S615" s="41">
        <v>192.1</v>
      </c>
      <c r="T615" s="41">
        <v>205.1</v>
      </c>
      <c r="U615" s="41">
        <v>203.1</v>
      </c>
      <c r="V615" s="41">
        <v>202.1</v>
      </c>
      <c r="W615" s="41">
        <v>205.5</v>
      </c>
      <c r="X615" s="41">
        <v>205.7</v>
      </c>
      <c r="Y615" s="41">
        <v>215.1</v>
      </c>
      <c r="Z615" s="41">
        <v>229.3</v>
      </c>
      <c r="AA615" s="41">
        <v>230.3</v>
      </c>
      <c r="AB615" s="41">
        <v>213.5</v>
      </c>
      <c r="AC615" s="41">
        <v>199.1</v>
      </c>
      <c r="AD615" s="41">
        <v>196.4</v>
      </c>
      <c r="AE615" s="41">
        <v>201.9</v>
      </c>
      <c r="AF615" s="41">
        <v>206.5</v>
      </c>
      <c r="AG615" s="41">
        <v>200.5</v>
      </c>
      <c r="AH615" s="41">
        <v>198</v>
      </c>
      <c r="AI615" s="41">
        <v>193.6</v>
      </c>
      <c r="AJ615" s="41">
        <v>183.2</v>
      </c>
      <c r="AK615" s="41">
        <v>183.6</v>
      </c>
      <c r="AL615" s="41">
        <v>174.6</v>
      </c>
      <c r="AM615" s="41">
        <v>168.4</v>
      </c>
      <c r="AN615" s="41">
        <v>167.6</v>
      </c>
      <c r="AO615" s="41">
        <v>168.4</v>
      </c>
      <c r="AP615" s="41">
        <v>172.8</v>
      </c>
      <c r="AQ615" s="41">
        <v>166.7</v>
      </c>
      <c r="AR615" s="41">
        <v>165</v>
      </c>
      <c r="AS615" s="41">
        <v>158.6</v>
      </c>
      <c r="AT615" s="41">
        <v>158.19999999999999</v>
      </c>
      <c r="AU615" s="41">
        <v>155.30000000000001</v>
      </c>
      <c r="AV615" s="41">
        <v>157.5</v>
      </c>
      <c r="AW615" s="41">
        <v>153</v>
      </c>
      <c r="AX615" s="41">
        <v>145.6</v>
      </c>
      <c r="AY615" s="41">
        <v>143.5</v>
      </c>
      <c r="AZ615" s="41">
        <v>146.69999999999999</v>
      </c>
      <c r="BA615" s="41">
        <v>141.80000000000001</v>
      </c>
      <c r="BB615" s="41">
        <v>147</v>
      </c>
      <c r="BC615" s="41">
        <v>154.4</v>
      </c>
      <c r="BD615" s="41">
        <v>155.9</v>
      </c>
      <c r="BE615" s="41">
        <v>155.9</v>
      </c>
      <c r="BF615" s="41">
        <v>156.4</v>
      </c>
      <c r="BG615" s="41">
        <v>162.80000000000001</v>
      </c>
      <c r="BH615" s="41">
        <v>165.6</v>
      </c>
      <c r="BI615" s="41">
        <v>167.9</v>
      </c>
      <c r="BJ615" s="41">
        <v>171.1</v>
      </c>
      <c r="BK615" s="41">
        <v>175.5</v>
      </c>
      <c r="BL615" s="41">
        <v>179.4</v>
      </c>
      <c r="BM615" s="41">
        <v>168.1</v>
      </c>
      <c r="BN615" s="41">
        <v>168.6</v>
      </c>
      <c r="BO615" s="41">
        <v>172.8</v>
      </c>
      <c r="BP615" s="41">
        <v>165.5</v>
      </c>
      <c r="BQ615" s="41">
        <v>159.1</v>
      </c>
      <c r="BR615" s="41">
        <v>160.9</v>
      </c>
      <c r="BS615" s="41">
        <v>162.80000000000001</v>
      </c>
      <c r="BT615" s="41">
        <v>159.69999999999999</v>
      </c>
      <c r="BU615" s="41">
        <v>159.69999999999999</v>
      </c>
      <c r="BV615" s="41">
        <v>159.69999999999999</v>
      </c>
      <c r="BW615" s="41">
        <v>159.69999999999999</v>
      </c>
      <c r="BX615" s="41">
        <v>159.69999999999999</v>
      </c>
      <c r="BY615" s="41">
        <v>176.6</v>
      </c>
      <c r="BZ615" s="41">
        <v>173.3</v>
      </c>
      <c r="CA615" s="41">
        <v>169.3</v>
      </c>
      <c r="CB615" s="41">
        <v>164.8</v>
      </c>
      <c r="CC615" s="41">
        <v>164.6</v>
      </c>
      <c r="CD615" s="41">
        <v>164.6</v>
      </c>
      <c r="CE615" s="41">
        <v>164.6</v>
      </c>
      <c r="CF615" s="41">
        <v>164.6</v>
      </c>
      <c r="CG615" s="41">
        <v>164.6</v>
      </c>
      <c r="CH615" s="41">
        <v>164.6</v>
      </c>
      <c r="CI615" s="41">
        <v>164.6</v>
      </c>
      <c r="CJ615" s="41">
        <v>164.6</v>
      </c>
      <c r="CK615" s="41">
        <v>164.6</v>
      </c>
      <c r="CL615" s="41">
        <v>164.6</v>
      </c>
    </row>
    <row r="616" spans="1:90" x14ac:dyDescent="0.25">
      <c r="A616" s="38" t="s">
        <v>2828</v>
      </c>
      <c r="B616" s="38" t="s">
        <v>2829</v>
      </c>
      <c r="C616" s="39">
        <v>3.9379999999999998E-2</v>
      </c>
      <c r="D616" s="41">
        <v>100.8</v>
      </c>
      <c r="E616" s="41">
        <v>100.8</v>
      </c>
      <c r="F616" s="41">
        <v>100.8</v>
      </c>
      <c r="G616" s="41">
        <v>106.1</v>
      </c>
      <c r="H616" s="41">
        <v>106.1</v>
      </c>
      <c r="I616" s="41">
        <v>105</v>
      </c>
      <c r="J616" s="41">
        <v>103.9</v>
      </c>
      <c r="K616" s="41">
        <v>102.5</v>
      </c>
      <c r="L616" s="41">
        <v>101.7</v>
      </c>
      <c r="M616" s="41">
        <v>103.2</v>
      </c>
      <c r="N616" s="41">
        <v>104.9</v>
      </c>
      <c r="O616" s="41">
        <v>106.6</v>
      </c>
      <c r="P616" s="41">
        <v>107.3</v>
      </c>
      <c r="Q616" s="41">
        <v>111</v>
      </c>
      <c r="R616" s="41">
        <v>107.9</v>
      </c>
      <c r="S616" s="41">
        <v>111.4</v>
      </c>
      <c r="T616" s="41">
        <v>112.4</v>
      </c>
      <c r="U616" s="41">
        <v>110.5</v>
      </c>
      <c r="V616" s="41">
        <v>109</v>
      </c>
      <c r="W616" s="41">
        <v>112</v>
      </c>
      <c r="X616" s="41">
        <v>115.2</v>
      </c>
      <c r="Y616" s="41">
        <v>118.7</v>
      </c>
      <c r="Z616" s="41">
        <v>121.7</v>
      </c>
      <c r="AA616" s="41">
        <v>122.1</v>
      </c>
      <c r="AB616" s="41">
        <v>120.9</v>
      </c>
      <c r="AC616" s="41">
        <v>123</v>
      </c>
      <c r="AD616" s="41">
        <v>126.2</v>
      </c>
      <c r="AE616" s="41">
        <v>147.9</v>
      </c>
      <c r="AF616" s="41">
        <v>147.80000000000001</v>
      </c>
      <c r="AG616" s="41">
        <v>154</v>
      </c>
      <c r="AH616" s="41">
        <v>166.5</v>
      </c>
      <c r="AI616" s="41">
        <v>166.5</v>
      </c>
      <c r="AJ616" s="41">
        <v>169.2</v>
      </c>
      <c r="AK616" s="41">
        <v>176.7</v>
      </c>
      <c r="AL616" s="41">
        <v>172.1</v>
      </c>
      <c r="AM616" s="41">
        <v>158.6</v>
      </c>
      <c r="AN616" s="41">
        <v>156.1</v>
      </c>
      <c r="AO616" s="41">
        <v>163.19999999999999</v>
      </c>
      <c r="AP616" s="41">
        <v>166.5</v>
      </c>
      <c r="AQ616" s="41">
        <v>166.2</v>
      </c>
      <c r="AR616" s="41">
        <v>160.4</v>
      </c>
      <c r="AS616" s="41">
        <v>156.69999999999999</v>
      </c>
      <c r="AT616" s="41">
        <v>159.6</v>
      </c>
      <c r="AU616" s="41">
        <v>165.9</v>
      </c>
      <c r="AV616" s="41">
        <v>166.1</v>
      </c>
      <c r="AW616" s="41">
        <v>195.1</v>
      </c>
      <c r="AX616" s="41">
        <v>171.2</v>
      </c>
      <c r="AY616" s="41">
        <v>153.6</v>
      </c>
      <c r="AZ616" s="41">
        <v>157.1</v>
      </c>
      <c r="BA616" s="41">
        <v>150.1</v>
      </c>
      <c r="BB616" s="41">
        <v>146.1</v>
      </c>
      <c r="BC616" s="41">
        <v>146.1</v>
      </c>
      <c r="BD616" s="41">
        <v>142.19999999999999</v>
      </c>
      <c r="BE616" s="41">
        <v>139.30000000000001</v>
      </c>
      <c r="BF616" s="41">
        <v>142.4</v>
      </c>
      <c r="BG616" s="41">
        <v>151.1</v>
      </c>
      <c r="BH616" s="41">
        <v>153.1</v>
      </c>
      <c r="BI616" s="41">
        <v>158.5</v>
      </c>
      <c r="BJ616" s="41">
        <v>157.19999999999999</v>
      </c>
      <c r="BK616" s="41">
        <v>159</v>
      </c>
      <c r="BL616" s="41">
        <v>166.7</v>
      </c>
      <c r="BM616" s="41">
        <v>169.8</v>
      </c>
      <c r="BN616" s="41">
        <v>167.3</v>
      </c>
      <c r="BO616" s="41">
        <v>166.9</v>
      </c>
      <c r="BP616" s="41">
        <v>163.80000000000001</v>
      </c>
      <c r="BQ616" s="41">
        <v>158.5</v>
      </c>
      <c r="BR616" s="41">
        <v>158.80000000000001</v>
      </c>
      <c r="BS616" s="41">
        <v>167</v>
      </c>
      <c r="BT616" s="41">
        <v>161</v>
      </c>
      <c r="BU616" s="41">
        <v>169.1</v>
      </c>
      <c r="BV616" s="41">
        <v>161.69999999999999</v>
      </c>
      <c r="BW616" s="41">
        <v>169.4</v>
      </c>
      <c r="BX616" s="41">
        <v>168.6</v>
      </c>
      <c r="BY616" s="41">
        <v>168.9</v>
      </c>
      <c r="BZ616" s="41">
        <v>170.1</v>
      </c>
      <c r="CA616" s="41">
        <v>171.6</v>
      </c>
      <c r="CB616" s="41">
        <v>168.1</v>
      </c>
      <c r="CC616" s="41">
        <v>177.8</v>
      </c>
      <c r="CD616" s="41">
        <v>168.3</v>
      </c>
      <c r="CE616" s="41">
        <v>170.4</v>
      </c>
      <c r="CF616" s="41">
        <v>172.6</v>
      </c>
      <c r="CG616" s="41">
        <v>166.6</v>
      </c>
      <c r="CH616" s="41">
        <v>169.9</v>
      </c>
      <c r="CI616" s="41">
        <v>183.1</v>
      </c>
      <c r="CJ616" s="41">
        <v>173.4</v>
      </c>
      <c r="CK616" s="41">
        <v>171</v>
      </c>
      <c r="CL616" s="41">
        <v>169.2</v>
      </c>
    </row>
    <row r="617" spans="1:90" x14ac:dyDescent="0.25">
      <c r="A617" s="38" t="s">
        <v>2830</v>
      </c>
      <c r="B617" s="38" t="s">
        <v>2831</v>
      </c>
      <c r="C617" s="39">
        <v>1.68005</v>
      </c>
      <c r="D617" s="41">
        <v>100.7</v>
      </c>
      <c r="E617" s="41">
        <v>100.6</v>
      </c>
      <c r="F617" s="41">
        <v>101.1</v>
      </c>
      <c r="G617" s="41">
        <v>103.2</v>
      </c>
      <c r="H617" s="41">
        <v>103.7</v>
      </c>
      <c r="I617" s="41">
        <v>103.8</v>
      </c>
      <c r="J617" s="41">
        <v>104</v>
      </c>
      <c r="K617" s="41">
        <v>104.5</v>
      </c>
      <c r="L617" s="41">
        <v>105.3</v>
      </c>
      <c r="M617" s="41">
        <v>106.3</v>
      </c>
      <c r="N617" s="41">
        <v>107.2</v>
      </c>
      <c r="O617" s="41">
        <v>108.8</v>
      </c>
      <c r="P617" s="41">
        <v>109.7</v>
      </c>
      <c r="Q617" s="41">
        <v>111</v>
      </c>
      <c r="R617" s="41">
        <v>111.2</v>
      </c>
      <c r="S617" s="41">
        <v>116.4</v>
      </c>
      <c r="T617" s="41">
        <v>120.7</v>
      </c>
      <c r="U617" s="41">
        <v>118.5</v>
      </c>
      <c r="V617" s="41">
        <v>119.2</v>
      </c>
      <c r="W617" s="41">
        <v>121</v>
      </c>
      <c r="X617" s="41">
        <v>119</v>
      </c>
      <c r="Y617" s="41">
        <v>117.9</v>
      </c>
      <c r="Z617" s="41">
        <v>119.6</v>
      </c>
      <c r="AA617" s="41">
        <v>120</v>
      </c>
      <c r="AB617" s="41">
        <v>120.3</v>
      </c>
      <c r="AC617" s="41">
        <v>121.8</v>
      </c>
      <c r="AD617" s="41">
        <v>121.3</v>
      </c>
      <c r="AE617" s="41">
        <v>124.1</v>
      </c>
      <c r="AF617" s="41">
        <v>124.3</v>
      </c>
      <c r="AG617" s="41">
        <v>121.9</v>
      </c>
      <c r="AH617" s="41">
        <v>122</v>
      </c>
      <c r="AI617" s="41">
        <v>122.8</v>
      </c>
      <c r="AJ617" s="41">
        <v>123.8</v>
      </c>
      <c r="AK617" s="41">
        <v>125.6</v>
      </c>
      <c r="AL617" s="41">
        <v>128</v>
      </c>
      <c r="AM617" s="41">
        <v>127.9</v>
      </c>
      <c r="AN617" s="41">
        <v>133.6</v>
      </c>
      <c r="AO617" s="41">
        <v>136.1</v>
      </c>
      <c r="AP617" s="41">
        <v>139.80000000000001</v>
      </c>
      <c r="AQ617" s="41">
        <v>141.69999999999999</v>
      </c>
      <c r="AR617" s="41">
        <v>140.69999999999999</v>
      </c>
      <c r="AS617" s="41">
        <v>143.4</v>
      </c>
      <c r="AT617" s="41">
        <v>145.1</v>
      </c>
      <c r="AU617" s="41">
        <v>142.19999999999999</v>
      </c>
      <c r="AV617" s="41">
        <v>142.4</v>
      </c>
      <c r="AW617" s="41">
        <v>145.69999999999999</v>
      </c>
      <c r="AX617" s="41">
        <v>143.19999999999999</v>
      </c>
      <c r="AY617" s="41">
        <v>144.19999999999999</v>
      </c>
      <c r="AZ617" s="41">
        <v>141.1</v>
      </c>
      <c r="BA617" s="41">
        <v>145</v>
      </c>
      <c r="BB617" s="41">
        <v>145.5</v>
      </c>
      <c r="BC617" s="41">
        <v>145.9</v>
      </c>
      <c r="BD617" s="41">
        <v>146.19999999999999</v>
      </c>
      <c r="BE617" s="41">
        <v>146.80000000000001</v>
      </c>
      <c r="BF617" s="41">
        <v>146.30000000000001</v>
      </c>
      <c r="BG617" s="41">
        <v>146.69999999999999</v>
      </c>
      <c r="BH617" s="41">
        <v>150.4</v>
      </c>
      <c r="BI617" s="41">
        <v>151.5</v>
      </c>
      <c r="BJ617" s="41">
        <v>154.6</v>
      </c>
      <c r="BK617" s="41">
        <v>154.69999999999999</v>
      </c>
      <c r="BL617" s="41">
        <v>154.30000000000001</v>
      </c>
      <c r="BM617" s="41">
        <v>154.1</v>
      </c>
      <c r="BN617" s="41">
        <v>153.9</v>
      </c>
      <c r="BO617" s="41">
        <v>154.4</v>
      </c>
      <c r="BP617" s="41">
        <v>156.5</v>
      </c>
      <c r="BQ617" s="41">
        <v>157.19999999999999</v>
      </c>
      <c r="BR617" s="41">
        <v>159.19999999999999</v>
      </c>
      <c r="BS617" s="41">
        <v>159.6</v>
      </c>
      <c r="BT617" s="41">
        <v>166.7</v>
      </c>
      <c r="BU617" s="41">
        <v>169.7</v>
      </c>
      <c r="BV617" s="41">
        <v>171.8</v>
      </c>
      <c r="BW617" s="41">
        <v>173.4</v>
      </c>
      <c r="BX617" s="41">
        <v>173.9</v>
      </c>
      <c r="BY617" s="41">
        <v>175.5</v>
      </c>
      <c r="BZ617" s="41">
        <v>180.1</v>
      </c>
      <c r="CA617" s="41">
        <v>181.8</v>
      </c>
      <c r="CB617" s="41">
        <v>183.1</v>
      </c>
      <c r="CC617" s="41">
        <v>185.8</v>
      </c>
      <c r="CD617" s="41">
        <v>185</v>
      </c>
      <c r="CE617" s="41">
        <v>195.1</v>
      </c>
      <c r="CF617" s="41">
        <v>199.6</v>
      </c>
      <c r="CG617" s="41">
        <v>201.8</v>
      </c>
      <c r="CH617" s="41">
        <v>207.4</v>
      </c>
      <c r="CI617" s="41">
        <v>206.5</v>
      </c>
      <c r="CJ617" s="41">
        <v>205.9</v>
      </c>
      <c r="CK617" s="41">
        <v>207.5</v>
      </c>
      <c r="CL617" s="41">
        <v>207.2</v>
      </c>
    </row>
    <row r="618" spans="1:90" x14ac:dyDescent="0.25">
      <c r="A618" s="38" t="s">
        <v>2832</v>
      </c>
      <c r="B618" s="38" t="s">
        <v>2833</v>
      </c>
      <c r="C618" s="39">
        <v>0.36398999999999998</v>
      </c>
      <c r="D618" s="41">
        <v>99.5</v>
      </c>
      <c r="E618" s="41">
        <v>97.3</v>
      </c>
      <c r="F618" s="41">
        <v>99.6</v>
      </c>
      <c r="G618" s="41">
        <v>97.8</v>
      </c>
      <c r="H618" s="41">
        <v>97.5</v>
      </c>
      <c r="I618" s="41">
        <v>98</v>
      </c>
      <c r="J618" s="41">
        <v>97.8</v>
      </c>
      <c r="K618" s="41">
        <v>100</v>
      </c>
      <c r="L618" s="41">
        <v>102.5</v>
      </c>
      <c r="M618" s="41">
        <v>108</v>
      </c>
      <c r="N618" s="41">
        <v>110.6</v>
      </c>
      <c r="O618" s="41">
        <v>118.6</v>
      </c>
      <c r="P618" s="41">
        <v>121.3</v>
      </c>
      <c r="Q618" s="41">
        <v>128.6</v>
      </c>
      <c r="R618" s="41">
        <v>129.69999999999999</v>
      </c>
      <c r="S618" s="41">
        <v>142</v>
      </c>
      <c r="T618" s="41">
        <v>157.4</v>
      </c>
      <c r="U618" s="41">
        <v>146.80000000000001</v>
      </c>
      <c r="V618" s="41">
        <v>150.1</v>
      </c>
      <c r="W618" s="41">
        <v>156.69999999999999</v>
      </c>
      <c r="X618" s="41">
        <v>147.80000000000001</v>
      </c>
      <c r="Y618" s="41">
        <v>140.80000000000001</v>
      </c>
      <c r="Z618" s="41">
        <v>146.1</v>
      </c>
      <c r="AA618" s="41">
        <v>146.80000000000001</v>
      </c>
      <c r="AB618" s="41">
        <v>146.4</v>
      </c>
      <c r="AC618" s="41">
        <v>153.80000000000001</v>
      </c>
      <c r="AD618" s="41">
        <v>151.9</v>
      </c>
      <c r="AE618" s="41">
        <v>151</v>
      </c>
      <c r="AF618" s="41">
        <v>151.69999999999999</v>
      </c>
      <c r="AG618" s="41">
        <v>140.30000000000001</v>
      </c>
      <c r="AH618" s="41">
        <v>140.19999999999999</v>
      </c>
      <c r="AI618" s="41">
        <v>141.69999999999999</v>
      </c>
      <c r="AJ618" s="41">
        <v>147.30000000000001</v>
      </c>
      <c r="AK618" s="41">
        <v>152.9</v>
      </c>
      <c r="AL618" s="41">
        <v>162</v>
      </c>
      <c r="AM618" s="41">
        <v>161.6</v>
      </c>
      <c r="AN618" s="41">
        <v>170.5</v>
      </c>
      <c r="AO618" s="41">
        <v>179.1</v>
      </c>
      <c r="AP618" s="41">
        <v>192.9</v>
      </c>
      <c r="AQ618" s="41">
        <v>183.6</v>
      </c>
      <c r="AR618" s="41">
        <v>185.1</v>
      </c>
      <c r="AS618" s="41">
        <v>190.4</v>
      </c>
      <c r="AT618" s="41">
        <v>201.2</v>
      </c>
      <c r="AU618" s="41">
        <v>184.2</v>
      </c>
      <c r="AV618" s="41">
        <v>186</v>
      </c>
      <c r="AW618" s="41">
        <v>195.4</v>
      </c>
      <c r="AX618" s="41">
        <v>189</v>
      </c>
      <c r="AY618" s="41">
        <v>199.5</v>
      </c>
      <c r="AZ618" s="41">
        <v>203.1</v>
      </c>
      <c r="BA618" s="41">
        <v>223.1</v>
      </c>
      <c r="BB618" s="41">
        <v>226.9</v>
      </c>
      <c r="BC618" s="41">
        <v>220.6</v>
      </c>
      <c r="BD618" s="41">
        <v>222.3</v>
      </c>
      <c r="BE618" s="41">
        <v>222.5</v>
      </c>
      <c r="BF618" s="41">
        <v>223.4</v>
      </c>
      <c r="BG618" s="41">
        <v>226</v>
      </c>
      <c r="BH618" s="41">
        <v>234.7</v>
      </c>
      <c r="BI618" s="41">
        <v>236.5</v>
      </c>
      <c r="BJ618" s="41">
        <v>249.7</v>
      </c>
      <c r="BK618" s="41">
        <v>250.8</v>
      </c>
      <c r="BL618" s="41">
        <v>249</v>
      </c>
      <c r="BM618" s="41">
        <v>248.2</v>
      </c>
      <c r="BN618" s="41">
        <v>248.6</v>
      </c>
      <c r="BO618" s="41">
        <v>248.9</v>
      </c>
      <c r="BP618" s="41">
        <v>254.3</v>
      </c>
      <c r="BQ618" s="41">
        <v>257.3</v>
      </c>
      <c r="BR618" s="41">
        <v>268.3</v>
      </c>
      <c r="BS618" s="41">
        <v>268.8</v>
      </c>
      <c r="BT618" s="41">
        <v>302.2</v>
      </c>
      <c r="BU618" s="41">
        <v>314.39999999999998</v>
      </c>
      <c r="BV618" s="41">
        <v>322</v>
      </c>
      <c r="BW618" s="41">
        <v>327.3</v>
      </c>
      <c r="BX618" s="41">
        <v>323.8</v>
      </c>
      <c r="BY618" s="41">
        <v>326.89999999999998</v>
      </c>
      <c r="BZ618" s="41">
        <v>338.7</v>
      </c>
      <c r="CA618" s="41">
        <v>346.2</v>
      </c>
      <c r="CB618" s="41">
        <v>353.6</v>
      </c>
      <c r="CC618" s="41">
        <v>363.3</v>
      </c>
      <c r="CD618" s="41">
        <v>361.6</v>
      </c>
      <c r="CE618" s="41">
        <v>408.1</v>
      </c>
      <c r="CF618" s="41">
        <v>426.7</v>
      </c>
      <c r="CG618" s="41">
        <v>437.4</v>
      </c>
      <c r="CH618" s="41">
        <v>462.9</v>
      </c>
      <c r="CI618" s="41">
        <v>455.5</v>
      </c>
      <c r="CJ618" s="41">
        <v>451</v>
      </c>
      <c r="CK618" s="41">
        <v>457.6</v>
      </c>
      <c r="CL618" s="41">
        <v>453.5</v>
      </c>
    </row>
    <row r="619" spans="1:90" x14ac:dyDescent="0.25">
      <c r="A619" s="38" t="s">
        <v>2834</v>
      </c>
      <c r="B619" s="38" t="s">
        <v>2835</v>
      </c>
      <c r="C619" s="39">
        <v>1.0829999999999999E-2</v>
      </c>
      <c r="D619" s="41">
        <v>98.8</v>
      </c>
      <c r="E619" s="41">
        <v>99.9</v>
      </c>
      <c r="F619" s="41">
        <v>100.5</v>
      </c>
      <c r="G619" s="41">
        <v>99.1</v>
      </c>
      <c r="H619" s="41">
        <v>96.8</v>
      </c>
      <c r="I619" s="41">
        <v>98.7</v>
      </c>
      <c r="J619" s="41">
        <v>98.5</v>
      </c>
      <c r="K619" s="41">
        <v>99</v>
      </c>
      <c r="L619" s="41">
        <v>98.9</v>
      </c>
      <c r="M619" s="41">
        <v>104</v>
      </c>
      <c r="N619" s="41">
        <v>106.7</v>
      </c>
      <c r="O619" s="41">
        <v>111.2</v>
      </c>
      <c r="P619" s="41">
        <v>114.2</v>
      </c>
      <c r="Q619" s="41">
        <v>117.1</v>
      </c>
      <c r="R619" s="41">
        <v>123.3</v>
      </c>
      <c r="S619" s="41">
        <v>159.30000000000001</v>
      </c>
      <c r="T619" s="41">
        <v>174.5</v>
      </c>
      <c r="U619" s="41">
        <v>168</v>
      </c>
      <c r="V619" s="41">
        <v>160.19999999999999</v>
      </c>
      <c r="W619" s="41">
        <v>167.3</v>
      </c>
      <c r="X619" s="41">
        <v>167.7</v>
      </c>
      <c r="Y619" s="41">
        <v>162.69999999999999</v>
      </c>
      <c r="Z619" s="41">
        <v>168.9</v>
      </c>
      <c r="AA619" s="41">
        <v>178.4</v>
      </c>
      <c r="AB619" s="41">
        <v>172.5</v>
      </c>
      <c r="AC619" s="41">
        <v>178.4</v>
      </c>
      <c r="AD619" s="41">
        <v>175.1</v>
      </c>
      <c r="AE619" s="41">
        <v>180</v>
      </c>
      <c r="AF619" s="41">
        <v>173.1</v>
      </c>
      <c r="AG619" s="41">
        <v>169.4</v>
      </c>
      <c r="AH619" s="41">
        <v>167.5</v>
      </c>
      <c r="AI619" s="41">
        <v>167.1</v>
      </c>
      <c r="AJ619" s="41">
        <v>163.5</v>
      </c>
      <c r="AK619" s="41">
        <v>169.6</v>
      </c>
      <c r="AL619" s="41">
        <v>176.6</v>
      </c>
      <c r="AM619" s="41">
        <v>169.2</v>
      </c>
      <c r="AN619" s="41">
        <v>183.1</v>
      </c>
      <c r="AO619" s="41">
        <v>196.1</v>
      </c>
      <c r="AP619" s="41">
        <v>217.9</v>
      </c>
      <c r="AQ619" s="41">
        <v>211.2</v>
      </c>
      <c r="AR619" s="41">
        <v>208.8</v>
      </c>
      <c r="AS619" s="41">
        <v>213.4</v>
      </c>
      <c r="AT619" s="41">
        <v>225.4</v>
      </c>
      <c r="AU619" s="41">
        <v>201.8</v>
      </c>
      <c r="AV619" s="41">
        <v>180.9</v>
      </c>
      <c r="AW619" s="41">
        <v>170.2</v>
      </c>
      <c r="AX619" s="41">
        <v>152.19999999999999</v>
      </c>
      <c r="AY619" s="41">
        <v>153.6</v>
      </c>
      <c r="AZ619" s="41">
        <v>158.4</v>
      </c>
      <c r="BA619" s="41">
        <v>179.7</v>
      </c>
      <c r="BB619" s="41">
        <v>189.6</v>
      </c>
      <c r="BC619" s="41">
        <v>183.6</v>
      </c>
      <c r="BD619" s="41">
        <v>190.4</v>
      </c>
      <c r="BE619" s="41">
        <v>197.9</v>
      </c>
      <c r="BF619" s="41">
        <v>191.6</v>
      </c>
      <c r="BG619" s="41">
        <v>199.5</v>
      </c>
      <c r="BH619" s="41">
        <v>219.7</v>
      </c>
      <c r="BI619" s="41">
        <v>231.3</v>
      </c>
      <c r="BJ619" s="41">
        <v>240.8</v>
      </c>
      <c r="BK619" s="41">
        <v>242</v>
      </c>
      <c r="BL619" s="41">
        <v>239.5</v>
      </c>
      <c r="BM619" s="41">
        <v>247.4</v>
      </c>
      <c r="BN619" s="41">
        <v>257.7</v>
      </c>
      <c r="BO619" s="41">
        <v>256.60000000000002</v>
      </c>
      <c r="BP619" s="41">
        <v>270.5</v>
      </c>
      <c r="BQ619" s="41">
        <v>276.89999999999998</v>
      </c>
      <c r="BR619" s="41">
        <v>273.89999999999998</v>
      </c>
      <c r="BS619" s="41">
        <v>274.60000000000002</v>
      </c>
      <c r="BT619" s="41">
        <v>294.7</v>
      </c>
      <c r="BU619" s="41">
        <v>314.10000000000002</v>
      </c>
      <c r="BV619" s="41">
        <v>339.5</v>
      </c>
      <c r="BW619" s="41">
        <v>381.1</v>
      </c>
      <c r="BX619" s="41">
        <v>379.2</v>
      </c>
      <c r="BY619" s="41">
        <v>397.1</v>
      </c>
      <c r="BZ619" s="41">
        <v>490.5</v>
      </c>
      <c r="CA619" s="41">
        <v>570.29999999999995</v>
      </c>
      <c r="CB619" s="41">
        <v>502.1</v>
      </c>
      <c r="CC619" s="41">
        <v>495.3</v>
      </c>
      <c r="CD619" s="41">
        <v>499.5</v>
      </c>
      <c r="CE619" s="41">
        <v>536.79999999999995</v>
      </c>
      <c r="CF619" s="41">
        <v>572.79999999999995</v>
      </c>
      <c r="CG619" s="41">
        <v>512</v>
      </c>
      <c r="CH619" s="41">
        <v>512.79999999999995</v>
      </c>
      <c r="CI619" s="41">
        <v>489.4</v>
      </c>
      <c r="CJ619" s="41">
        <v>489</v>
      </c>
      <c r="CK619" s="41">
        <v>510.1</v>
      </c>
      <c r="CL619" s="41">
        <v>514.1</v>
      </c>
    </row>
    <row r="620" spans="1:90" x14ac:dyDescent="0.25">
      <c r="A620" s="38" t="s">
        <v>2836</v>
      </c>
      <c r="B620" s="38" t="s">
        <v>2837</v>
      </c>
      <c r="C620" s="39">
        <v>0.23264000000000001</v>
      </c>
      <c r="D620" s="41">
        <v>98.9</v>
      </c>
      <c r="E620" s="41">
        <v>100.2</v>
      </c>
      <c r="F620" s="41">
        <v>100.2</v>
      </c>
      <c r="G620" s="41">
        <v>100.3</v>
      </c>
      <c r="H620" s="41">
        <v>100.6</v>
      </c>
      <c r="I620" s="41">
        <v>100.9</v>
      </c>
      <c r="J620" s="41">
        <v>101.9</v>
      </c>
      <c r="K620" s="41">
        <v>102.3</v>
      </c>
      <c r="L620" s="41">
        <v>101.7</v>
      </c>
      <c r="M620" s="41">
        <v>100.8</v>
      </c>
      <c r="N620" s="41">
        <v>101.2</v>
      </c>
      <c r="O620" s="41">
        <v>101.8</v>
      </c>
      <c r="P620" s="41">
        <v>98.3</v>
      </c>
      <c r="Q620" s="41">
        <v>97.2</v>
      </c>
      <c r="R620" s="41">
        <v>95.7</v>
      </c>
      <c r="S620" s="41">
        <v>100.9</v>
      </c>
      <c r="T620" s="41">
        <v>102.5</v>
      </c>
      <c r="U620" s="41">
        <v>101.9</v>
      </c>
      <c r="V620" s="41">
        <v>99.4</v>
      </c>
      <c r="W620" s="41">
        <v>100.8</v>
      </c>
      <c r="X620" s="41">
        <v>98.9</v>
      </c>
      <c r="Y620" s="41">
        <v>100</v>
      </c>
      <c r="Z620" s="41">
        <v>103.4</v>
      </c>
      <c r="AA620" s="41">
        <v>102.6</v>
      </c>
      <c r="AB620" s="41">
        <v>104.5</v>
      </c>
      <c r="AC620" s="41">
        <v>103.8</v>
      </c>
      <c r="AD620" s="41">
        <v>103.2</v>
      </c>
      <c r="AE620" s="41">
        <v>114</v>
      </c>
      <c r="AF620" s="41">
        <v>115.8</v>
      </c>
      <c r="AG620" s="41">
        <v>115.7</v>
      </c>
      <c r="AH620" s="41">
        <v>115.5</v>
      </c>
      <c r="AI620" s="41">
        <v>116</v>
      </c>
      <c r="AJ620" s="41">
        <v>114.6</v>
      </c>
      <c r="AK620" s="41">
        <v>116</v>
      </c>
      <c r="AL620" s="41">
        <v>116.3</v>
      </c>
      <c r="AM620" s="41">
        <v>114.7</v>
      </c>
      <c r="AN620" s="41">
        <v>117.9</v>
      </c>
      <c r="AO620" s="41">
        <v>118.9</v>
      </c>
      <c r="AP620" s="41">
        <v>120.6</v>
      </c>
      <c r="AQ620" s="41">
        <v>127.6</v>
      </c>
      <c r="AR620" s="41">
        <v>130.4</v>
      </c>
      <c r="AS620" s="41">
        <v>131</v>
      </c>
      <c r="AT620" s="41">
        <v>131.19999999999999</v>
      </c>
      <c r="AU620" s="41">
        <v>135.1</v>
      </c>
      <c r="AV620" s="41">
        <v>134.80000000000001</v>
      </c>
      <c r="AW620" s="41">
        <v>135.1</v>
      </c>
      <c r="AX620" s="41">
        <v>133.19999999999999</v>
      </c>
      <c r="AY620" s="41">
        <v>131.80000000000001</v>
      </c>
      <c r="AZ620" s="41">
        <v>118</v>
      </c>
      <c r="BA620" s="41">
        <v>118</v>
      </c>
      <c r="BB620" s="41">
        <v>117.2</v>
      </c>
      <c r="BC620" s="41">
        <v>124</v>
      </c>
      <c r="BD620" s="41">
        <v>124.3</v>
      </c>
      <c r="BE620" s="41">
        <v>122.2</v>
      </c>
      <c r="BF620" s="41">
        <v>123.1</v>
      </c>
      <c r="BG620" s="41">
        <v>125.3</v>
      </c>
      <c r="BH620" s="41">
        <v>131.4</v>
      </c>
      <c r="BI620" s="41">
        <v>130.80000000000001</v>
      </c>
      <c r="BJ620" s="41">
        <v>131.69999999999999</v>
      </c>
      <c r="BK620" s="41">
        <v>131.6</v>
      </c>
      <c r="BL620" s="41">
        <v>131.4</v>
      </c>
      <c r="BM620" s="41">
        <v>129</v>
      </c>
      <c r="BN620" s="41">
        <v>129</v>
      </c>
      <c r="BO620" s="41">
        <v>131.6</v>
      </c>
      <c r="BP620" s="41">
        <v>136.5</v>
      </c>
      <c r="BQ620" s="41">
        <v>136.6</v>
      </c>
      <c r="BR620" s="41">
        <v>136</v>
      </c>
      <c r="BS620" s="41">
        <v>136.1</v>
      </c>
      <c r="BT620" s="41">
        <v>135.5</v>
      </c>
      <c r="BU620" s="41">
        <v>135.9</v>
      </c>
      <c r="BV620" s="41">
        <v>137.6</v>
      </c>
      <c r="BW620" s="41">
        <v>141.6</v>
      </c>
      <c r="BX620" s="41">
        <v>143.69999999999999</v>
      </c>
      <c r="BY620" s="41">
        <v>145.5</v>
      </c>
      <c r="BZ620" s="41">
        <v>146.1</v>
      </c>
      <c r="CA620" s="41">
        <v>144.19999999999999</v>
      </c>
      <c r="CB620" s="41">
        <v>141.80000000000001</v>
      </c>
      <c r="CC620" s="41">
        <v>142.5</v>
      </c>
      <c r="CD620" s="41">
        <v>142.5</v>
      </c>
      <c r="CE620" s="41">
        <v>142.1</v>
      </c>
      <c r="CF620" s="41">
        <v>142.80000000000001</v>
      </c>
      <c r="CG620" s="41">
        <v>142.9</v>
      </c>
      <c r="CH620" s="41">
        <v>142.9</v>
      </c>
      <c r="CI620" s="41">
        <v>145.30000000000001</v>
      </c>
      <c r="CJ620" s="41">
        <v>146.6</v>
      </c>
      <c r="CK620" s="41">
        <v>146.4</v>
      </c>
      <c r="CL620" s="41">
        <v>149.19999999999999</v>
      </c>
    </row>
    <row r="621" spans="1:90" x14ac:dyDescent="0.25">
      <c r="A621" s="38" t="s">
        <v>2838</v>
      </c>
      <c r="B621" s="38" t="s">
        <v>2839</v>
      </c>
      <c r="C621" s="39">
        <v>5.0470000000000001E-2</v>
      </c>
      <c r="D621" s="41">
        <v>101.5</v>
      </c>
      <c r="E621" s="41">
        <v>101.5</v>
      </c>
      <c r="F621" s="41">
        <v>101.5</v>
      </c>
      <c r="G621" s="41">
        <v>104.7</v>
      </c>
      <c r="H621" s="41">
        <v>104.7</v>
      </c>
      <c r="I621" s="41">
        <v>104.7</v>
      </c>
      <c r="J621" s="41">
        <v>104.7</v>
      </c>
      <c r="K621" s="41">
        <v>104</v>
      </c>
      <c r="L621" s="41">
        <v>103.7</v>
      </c>
      <c r="M621" s="41">
        <v>103.7</v>
      </c>
      <c r="N621" s="41">
        <v>103.7</v>
      </c>
      <c r="O621" s="41">
        <v>103.7</v>
      </c>
      <c r="P621" s="41">
        <v>103.7</v>
      </c>
      <c r="Q621" s="41">
        <v>103.7</v>
      </c>
      <c r="R621" s="41">
        <v>103.7</v>
      </c>
      <c r="S621" s="41">
        <v>103.6</v>
      </c>
      <c r="T621" s="41">
        <v>103.5</v>
      </c>
      <c r="U621" s="41">
        <v>103.5</v>
      </c>
      <c r="V621" s="41">
        <v>103.5</v>
      </c>
      <c r="W621" s="41">
        <v>103.5</v>
      </c>
      <c r="X621" s="41">
        <v>103.5</v>
      </c>
      <c r="Y621" s="41">
        <v>103.5</v>
      </c>
      <c r="Z621" s="41">
        <v>103.5</v>
      </c>
      <c r="AA621" s="41">
        <v>103.5</v>
      </c>
      <c r="AB621" s="41">
        <v>103.5</v>
      </c>
      <c r="AC621" s="41">
        <v>103.5</v>
      </c>
      <c r="AD621" s="41">
        <v>103.5</v>
      </c>
      <c r="AE621" s="41">
        <v>103.2</v>
      </c>
      <c r="AF621" s="41">
        <v>102.2</v>
      </c>
      <c r="AG621" s="41">
        <v>100.9</v>
      </c>
      <c r="AH621" s="41">
        <v>100</v>
      </c>
      <c r="AI621" s="41">
        <v>100</v>
      </c>
      <c r="AJ621" s="41">
        <v>100.4</v>
      </c>
      <c r="AK621" s="41">
        <v>102.1</v>
      </c>
      <c r="AL621" s="41">
        <v>102.1</v>
      </c>
      <c r="AM621" s="41">
        <v>102.1</v>
      </c>
      <c r="AN621" s="41">
        <v>102.1</v>
      </c>
      <c r="AO621" s="41">
        <v>105.6</v>
      </c>
      <c r="AP621" s="41">
        <v>106.4</v>
      </c>
      <c r="AQ621" s="41">
        <v>111.5</v>
      </c>
      <c r="AR621" s="41">
        <v>116</v>
      </c>
      <c r="AS621" s="41">
        <v>124.2</v>
      </c>
      <c r="AT621" s="41">
        <v>125.3</v>
      </c>
      <c r="AU621" s="41">
        <v>125.3</v>
      </c>
      <c r="AV621" s="41">
        <v>125.3</v>
      </c>
      <c r="AW621" s="41">
        <v>125.3</v>
      </c>
      <c r="AX621" s="41">
        <v>125.3</v>
      </c>
      <c r="AY621" s="41">
        <v>125.3</v>
      </c>
      <c r="AZ621" s="41">
        <v>127</v>
      </c>
      <c r="BA621" s="41">
        <v>125.8</v>
      </c>
      <c r="BB621" s="41">
        <v>125.8</v>
      </c>
      <c r="BC621" s="41">
        <v>125.3</v>
      </c>
      <c r="BD621" s="41">
        <v>126.6</v>
      </c>
      <c r="BE621" s="41">
        <v>127.1</v>
      </c>
      <c r="BF621" s="41">
        <v>126.2</v>
      </c>
      <c r="BG621" s="41">
        <v>125.8</v>
      </c>
      <c r="BH621" s="41">
        <v>125.5</v>
      </c>
      <c r="BI621" s="41">
        <v>125.1</v>
      </c>
      <c r="BJ621" s="41">
        <v>124.3</v>
      </c>
      <c r="BK621" s="41">
        <v>123.4</v>
      </c>
      <c r="BL621" s="41">
        <v>123.4</v>
      </c>
      <c r="BM621" s="41">
        <v>123.4</v>
      </c>
      <c r="BN621" s="41">
        <v>123.4</v>
      </c>
      <c r="BO621" s="41">
        <v>123.4</v>
      </c>
      <c r="BP621" s="41">
        <v>123.4</v>
      </c>
      <c r="BQ621" s="41">
        <v>123.4</v>
      </c>
      <c r="BR621" s="41">
        <v>123.4</v>
      </c>
      <c r="BS621" s="41">
        <v>123.4</v>
      </c>
      <c r="BT621" s="41">
        <v>123.4</v>
      </c>
      <c r="BU621" s="41">
        <v>123.4</v>
      </c>
      <c r="BV621" s="41">
        <v>123.4</v>
      </c>
      <c r="BW621" s="41">
        <v>123.4</v>
      </c>
      <c r="BX621" s="41">
        <v>118.1</v>
      </c>
      <c r="BY621" s="41">
        <v>117.9</v>
      </c>
      <c r="BZ621" s="41">
        <v>117.2</v>
      </c>
      <c r="CA621" s="41">
        <v>117.2</v>
      </c>
      <c r="CB621" s="41">
        <v>117.7</v>
      </c>
      <c r="CC621" s="41">
        <v>117.7</v>
      </c>
      <c r="CD621" s="41">
        <v>117.7</v>
      </c>
      <c r="CE621" s="41">
        <v>117.7</v>
      </c>
      <c r="CF621" s="41">
        <v>117.7</v>
      </c>
      <c r="CG621" s="41">
        <v>117.7</v>
      </c>
      <c r="CH621" s="41">
        <v>117.7</v>
      </c>
      <c r="CI621" s="41">
        <v>117.7</v>
      </c>
      <c r="CJ621" s="41">
        <v>117.7</v>
      </c>
      <c r="CK621" s="41">
        <v>117.7</v>
      </c>
      <c r="CL621" s="41">
        <v>117.8</v>
      </c>
    </row>
    <row r="622" spans="1:90" x14ac:dyDescent="0.25">
      <c r="A622" s="38" t="s">
        <v>2840</v>
      </c>
      <c r="B622" s="38" t="s">
        <v>2841</v>
      </c>
      <c r="C622" s="39">
        <v>8.3519999999999997E-2</v>
      </c>
      <c r="D622" s="41">
        <v>99.3</v>
      </c>
      <c r="E622" s="41">
        <v>99.3</v>
      </c>
      <c r="F622" s="41">
        <v>99.3</v>
      </c>
      <c r="G622" s="41">
        <v>103.1</v>
      </c>
      <c r="H622" s="41">
        <v>105</v>
      </c>
      <c r="I622" s="41">
        <v>105.7</v>
      </c>
      <c r="J622" s="41">
        <v>107.3</v>
      </c>
      <c r="K622" s="41">
        <v>107.3</v>
      </c>
      <c r="L622" s="41">
        <v>106.3</v>
      </c>
      <c r="M622" s="41">
        <v>106.3</v>
      </c>
      <c r="N622" s="41">
        <v>106.3</v>
      </c>
      <c r="O622" s="41">
        <v>106.3</v>
      </c>
      <c r="P622" s="41">
        <v>106.3</v>
      </c>
      <c r="Q622" s="41">
        <v>105.8</v>
      </c>
      <c r="R622" s="41">
        <v>105.8</v>
      </c>
      <c r="S622" s="41">
        <v>107.1</v>
      </c>
      <c r="T622" s="41">
        <v>107.4</v>
      </c>
      <c r="U622" s="41">
        <v>107.4</v>
      </c>
      <c r="V622" s="41">
        <v>107.6</v>
      </c>
      <c r="W622" s="41">
        <v>110.8</v>
      </c>
      <c r="X622" s="41">
        <v>110.8</v>
      </c>
      <c r="Y622" s="41">
        <v>110.8</v>
      </c>
      <c r="Z622" s="41">
        <v>110.9</v>
      </c>
      <c r="AA622" s="41">
        <v>111.8</v>
      </c>
      <c r="AB622" s="41">
        <v>112.7</v>
      </c>
      <c r="AC622" s="41">
        <v>112.7</v>
      </c>
      <c r="AD622" s="41">
        <v>112.7</v>
      </c>
      <c r="AE622" s="41">
        <v>114.1</v>
      </c>
      <c r="AF622" s="41">
        <v>114.1</v>
      </c>
      <c r="AG622" s="41">
        <v>114.1</v>
      </c>
      <c r="AH622" s="41">
        <v>114.1</v>
      </c>
      <c r="AI622" s="41">
        <v>114.1</v>
      </c>
      <c r="AJ622" s="41">
        <v>114.1</v>
      </c>
      <c r="AK622" s="41">
        <v>114.1</v>
      </c>
      <c r="AL622" s="41">
        <v>114.1</v>
      </c>
      <c r="AM622" s="41">
        <v>114.9</v>
      </c>
      <c r="AN622" s="41">
        <v>119.1</v>
      </c>
      <c r="AO622" s="41">
        <v>119.6</v>
      </c>
      <c r="AP622" s="41">
        <v>120.9</v>
      </c>
      <c r="AQ622" s="41">
        <v>128.19999999999999</v>
      </c>
      <c r="AR622" s="41">
        <v>128.19999999999999</v>
      </c>
      <c r="AS622" s="41">
        <v>128.19999999999999</v>
      </c>
      <c r="AT622" s="41">
        <v>128.4</v>
      </c>
      <c r="AU622" s="41">
        <v>125.2</v>
      </c>
      <c r="AV622" s="41">
        <v>126.1</v>
      </c>
      <c r="AW622" s="41">
        <v>125.9</v>
      </c>
      <c r="AX622" s="41">
        <v>128.6</v>
      </c>
      <c r="AY622" s="41">
        <v>125.5</v>
      </c>
      <c r="AZ622" s="41">
        <v>123.8</v>
      </c>
      <c r="BA622" s="41">
        <v>123.7</v>
      </c>
      <c r="BB622" s="41">
        <v>123.6</v>
      </c>
      <c r="BC622" s="41">
        <v>123.4</v>
      </c>
      <c r="BD622" s="41">
        <v>123.4</v>
      </c>
      <c r="BE622" s="41">
        <v>123.4</v>
      </c>
      <c r="BF622" s="41">
        <v>123.4</v>
      </c>
      <c r="BG622" s="41">
        <v>123.4</v>
      </c>
      <c r="BH622" s="41">
        <v>124.2</v>
      </c>
      <c r="BI622" s="41">
        <v>127</v>
      </c>
      <c r="BJ622" s="41">
        <v>127.2</v>
      </c>
      <c r="BK622" s="41">
        <v>127.8</v>
      </c>
      <c r="BL622" s="41">
        <v>128.1</v>
      </c>
      <c r="BM622" s="41">
        <v>133.19999999999999</v>
      </c>
      <c r="BN622" s="41">
        <v>137.9</v>
      </c>
      <c r="BO622" s="41">
        <v>131.80000000000001</v>
      </c>
      <c r="BP622" s="41">
        <v>133.1</v>
      </c>
      <c r="BQ622" s="41">
        <v>132.30000000000001</v>
      </c>
      <c r="BR622" s="41">
        <v>131.4</v>
      </c>
      <c r="BS622" s="41">
        <v>132.80000000000001</v>
      </c>
      <c r="BT622" s="41">
        <v>133.69999999999999</v>
      </c>
      <c r="BU622" s="41">
        <v>135.9</v>
      </c>
      <c r="BV622" s="41">
        <v>136.4</v>
      </c>
      <c r="BW622" s="41">
        <v>124.5</v>
      </c>
      <c r="BX622" s="41">
        <v>133.9</v>
      </c>
      <c r="BY622" s="41">
        <v>133.1</v>
      </c>
      <c r="BZ622" s="41">
        <v>134.1</v>
      </c>
      <c r="CA622" s="41">
        <v>128.6</v>
      </c>
      <c r="CB622" s="41">
        <v>129.80000000000001</v>
      </c>
      <c r="CC622" s="41">
        <v>131.80000000000001</v>
      </c>
      <c r="CD622" s="41">
        <v>130.4</v>
      </c>
      <c r="CE622" s="41">
        <v>130.69999999999999</v>
      </c>
      <c r="CF622" s="41">
        <v>131.19999999999999</v>
      </c>
      <c r="CG622" s="41">
        <v>132</v>
      </c>
      <c r="CH622" s="41">
        <v>132</v>
      </c>
      <c r="CI622" s="41">
        <v>132.1</v>
      </c>
      <c r="CJ622" s="41">
        <v>132.80000000000001</v>
      </c>
      <c r="CK622" s="41">
        <v>131.4</v>
      </c>
      <c r="CL622" s="41">
        <v>132.4</v>
      </c>
    </row>
    <row r="623" spans="1:90" x14ac:dyDescent="0.25">
      <c r="A623" s="38" t="s">
        <v>2842</v>
      </c>
      <c r="B623" s="38" t="s">
        <v>2843</v>
      </c>
      <c r="C623" s="39">
        <v>6.6019999999999995E-2</v>
      </c>
      <c r="D623" s="41">
        <v>101.5</v>
      </c>
      <c r="E623" s="41">
        <v>101.5</v>
      </c>
      <c r="F623" s="41">
        <v>101.5</v>
      </c>
      <c r="G623" s="41">
        <v>111.9</v>
      </c>
      <c r="H623" s="41">
        <v>113.6</v>
      </c>
      <c r="I623" s="41">
        <v>113</v>
      </c>
      <c r="J623" s="41">
        <v>112.4</v>
      </c>
      <c r="K623" s="41">
        <v>113.8</v>
      </c>
      <c r="L623" s="41">
        <v>113.8</v>
      </c>
      <c r="M623" s="41">
        <v>113.8</v>
      </c>
      <c r="N623" s="41">
        <v>111.9</v>
      </c>
      <c r="O623" s="41">
        <v>109.5</v>
      </c>
      <c r="P623" s="41">
        <v>109.7</v>
      </c>
      <c r="Q623" s="41">
        <v>109.1</v>
      </c>
      <c r="R623" s="41">
        <v>109.1</v>
      </c>
      <c r="S623" s="41">
        <v>110.1</v>
      </c>
      <c r="T623" s="41">
        <v>109.8</v>
      </c>
      <c r="U623" s="41">
        <v>110.3</v>
      </c>
      <c r="V623" s="41">
        <v>110.5</v>
      </c>
      <c r="W623" s="41">
        <v>111</v>
      </c>
      <c r="X623" s="41">
        <v>111</v>
      </c>
      <c r="Y623" s="41">
        <v>111</v>
      </c>
      <c r="Z623" s="41">
        <v>111</v>
      </c>
      <c r="AA623" s="41">
        <v>111.2</v>
      </c>
      <c r="AB623" s="41">
        <v>110.9</v>
      </c>
      <c r="AC623" s="41">
        <v>110.6</v>
      </c>
      <c r="AD623" s="41">
        <v>111.2</v>
      </c>
      <c r="AE623" s="41">
        <v>115.9</v>
      </c>
      <c r="AF623" s="41">
        <v>116.2</v>
      </c>
      <c r="AG623" s="41">
        <v>116.7</v>
      </c>
      <c r="AH623" s="41">
        <v>117.9</v>
      </c>
      <c r="AI623" s="41">
        <v>118.3</v>
      </c>
      <c r="AJ623" s="41">
        <v>118.3</v>
      </c>
      <c r="AK623" s="41">
        <v>120</v>
      </c>
      <c r="AL623" s="41">
        <v>120.6</v>
      </c>
      <c r="AM623" s="41">
        <v>120.6</v>
      </c>
      <c r="AN623" s="41">
        <v>120.6</v>
      </c>
      <c r="AO623" s="41">
        <v>120.6</v>
      </c>
      <c r="AP623" s="41">
        <v>120.6</v>
      </c>
      <c r="AQ623" s="41">
        <v>120.6</v>
      </c>
      <c r="AR623" s="41">
        <v>123.8</v>
      </c>
      <c r="AS623" s="41">
        <v>124.4</v>
      </c>
      <c r="AT623" s="41">
        <v>126.4</v>
      </c>
      <c r="AU623" s="41">
        <v>126.4</v>
      </c>
      <c r="AV623" s="41">
        <v>126.4</v>
      </c>
      <c r="AW623" s="41">
        <v>126.4</v>
      </c>
      <c r="AX623" s="41">
        <v>126.4</v>
      </c>
      <c r="AY623" s="41">
        <v>126.4</v>
      </c>
      <c r="AZ623" s="41">
        <v>124.7</v>
      </c>
      <c r="BA623" s="41">
        <v>124.9</v>
      </c>
      <c r="BB623" s="41">
        <v>125.5</v>
      </c>
      <c r="BC623" s="41">
        <v>126.1</v>
      </c>
      <c r="BD623" s="41">
        <v>126</v>
      </c>
      <c r="BE623" s="41">
        <v>126</v>
      </c>
      <c r="BF623" s="41">
        <v>126.3</v>
      </c>
      <c r="BG623" s="41">
        <v>126.4</v>
      </c>
      <c r="BH623" s="41">
        <v>128.80000000000001</v>
      </c>
      <c r="BI623" s="41">
        <v>130.69999999999999</v>
      </c>
      <c r="BJ623" s="41">
        <v>130.30000000000001</v>
      </c>
      <c r="BK623" s="41">
        <v>130.4</v>
      </c>
      <c r="BL623" s="41">
        <v>132.30000000000001</v>
      </c>
      <c r="BM623" s="41">
        <v>132.30000000000001</v>
      </c>
      <c r="BN623" s="41">
        <v>132.9</v>
      </c>
      <c r="BO623" s="41">
        <v>135.69999999999999</v>
      </c>
      <c r="BP623" s="41">
        <v>136.1</v>
      </c>
      <c r="BQ623" s="41">
        <v>138.30000000000001</v>
      </c>
      <c r="BR623" s="41">
        <v>138.30000000000001</v>
      </c>
      <c r="BS623" s="41">
        <v>135.6</v>
      </c>
      <c r="BT623" s="41">
        <v>137.30000000000001</v>
      </c>
      <c r="BU623" s="41">
        <v>137.30000000000001</v>
      </c>
      <c r="BV623" s="41">
        <v>137</v>
      </c>
      <c r="BW623" s="41">
        <v>134.80000000000001</v>
      </c>
      <c r="BX623" s="41">
        <v>139.5</v>
      </c>
      <c r="BY623" s="41">
        <v>138.80000000000001</v>
      </c>
      <c r="BZ623" s="41">
        <v>141</v>
      </c>
      <c r="CA623" s="41">
        <v>140.5</v>
      </c>
      <c r="CB623" s="41">
        <v>143.6</v>
      </c>
      <c r="CC623" s="41">
        <v>139.1</v>
      </c>
      <c r="CD623" s="41">
        <v>133.1</v>
      </c>
      <c r="CE623" s="41">
        <v>132.6</v>
      </c>
      <c r="CF623" s="41">
        <v>133.6</v>
      </c>
      <c r="CG623" s="41">
        <v>134.80000000000001</v>
      </c>
      <c r="CH623" s="41">
        <v>135.6</v>
      </c>
      <c r="CI623" s="41">
        <v>139.1</v>
      </c>
      <c r="CJ623" s="41">
        <v>139.30000000000001</v>
      </c>
      <c r="CK623" s="41">
        <v>139.6</v>
      </c>
      <c r="CL623" s="41">
        <v>139.80000000000001</v>
      </c>
    </row>
    <row r="624" spans="1:90" x14ac:dyDescent="0.25">
      <c r="A624" s="38" t="s">
        <v>2844</v>
      </c>
      <c r="B624" s="38" t="s">
        <v>2845</v>
      </c>
      <c r="C624" s="39">
        <v>1.01E-2</v>
      </c>
      <c r="D624" s="41">
        <v>105.8</v>
      </c>
      <c r="E624" s="41">
        <v>106.1</v>
      </c>
      <c r="F624" s="41">
        <v>106.1</v>
      </c>
      <c r="G624" s="41">
        <v>111.3</v>
      </c>
      <c r="H624" s="41">
        <v>111.3</v>
      </c>
      <c r="I624" s="41">
        <v>111.3</v>
      </c>
      <c r="J624" s="41">
        <v>111.3</v>
      </c>
      <c r="K624" s="41">
        <v>111.3</v>
      </c>
      <c r="L624" s="41">
        <v>110.9</v>
      </c>
      <c r="M624" s="41">
        <v>111.5</v>
      </c>
      <c r="N624" s="41">
        <v>111.4</v>
      </c>
      <c r="O624" s="41">
        <v>111.4</v>
      </c>
      <c r="P624" s="41">
        <v>112.6</v>
      </c>
      <c r="Q624" s="41">
        <v>112.7</v>
      </c>
      <c r="R624" s="41">
        <v>112.7</v>
      </c>
      <c r="S624" s="41">
        <v>116.3</v>
      </c>
      <c r="T624" s="41">
        <v>115.6</v>
      </c>
      <c r="U624" s="41">
        <v>115.3</v>
      </c>
      <c r="V624" s="41">
        <v>115</v>
      </c>
      <c r="W624" s="41">
        <v>114.8</v>
      </c>
      <c r="X624" s="41">
        <v>115.4</v>
      </c>
      <c r="Y624" s="41">
        <v>115.4</v>
      </c>
      <c r="Z624" s="41">
        <v>115.4</v>
      </c>
      <c r="AA624" s="41">
        <v>115.4</v>
      </c>
      <c r="AB624" s="41">
        <v>115.4</v>
      </c>
      <c r="AC624" s="41">
        <v>115.4</v>
      </c>
      <c r="AD624" s="41">
        <v>115.4</v>
      </c>
      <c r="AE624" s="41">
        <v>109.8</v>
      </c>
      <c r="AF624" s="41">
        <v>109.8</v>
      </c>
      <c r="AG624" s="41">
        <v>110.4</v>
      </c>
      <c r="AH624" s="41">
        <v>110.4</v>
      </c>
      <c r="AI624" s="41">
        <v>110.4</v>
      </c>
      <c r="AJ624" s="41">
        <v>111.8</v>
      </c>
      <c r="AK624" s="41">
        <v>114.1</v>
      </c>
      <c r="AL624" s="41">
        <v>114.1</v>
      </c>
      <c r="AM624" s="41">
        <v>114.5</v>
      </c>
      <c r="AN624" s="41">
        <v>128.30000000000001</v>
      </c>
      <c r="AO624" s="41">
        <v>131.19999999999999</v>
      </c>
      <c r="AP624" s="41">
        <v>131.80000000000001</v>
      </c>
      <c r="AQ624" s="41">
        <v>135.1</v>
      </c>
      <c r="AR624" s="41">
        <v>136.6</v>
      </c>
      <c r="AS624" s="41">
        <v>136.6</v>
      </c>
      <c r="AT624" s="41">
        <v>137.6</v>
      </c>
      <c r="AU624" s="41">
        <v>137.80000000000001</v>
      </c>
      <c r="AV624" s="41">
        <v>137.80000000000001</v>
      </c>
      <c r="AW624" s="41">
        <v>137.80000000000001</v>
      </c>
      <c r="AX624" s="41">
        <v>137.1</v>
      </c>
      <c r="AY624" s="41">
        <v>136.19999999999999</v>
      </c>
      <c r="AZ624" s="41">
        <v>141.69999999999999</v>
      </c>
      <c r="BA624" s="41">
        <v>139.1</v>
      </c>
      <c r="BB624" s="41">
        <v>139.19999999999999</v>
      </c>
      <c r="BC624" s="41">
        <v>132.30000000000001</v>
      </c>
      <c r="BD624" s="41">
        <v>132.19999999999999</v>
      </c>
      <c r="BE624" s="41">
        <v>132</v>
      </c>
      <c r="BF624" s="41">
        <v>121.6</v>
      </c>
      <c r="BG624" s="41">
        <v>121.6</v>
      </c>
      <c r="BH624" s="41">
        <v>121.6</v>
      </c>
      <c r="BI624" s="41">
        <v>123.4</v>
      </c>
      <c r="BJ624" s="41">
        <v>123.4</v>
      </c>
      <c r="BK624" s="41">
        <v>123.9</v>
      </c>
      <c r="BL624" s="41">
        <v>124</v>
      </c>
      <c r="BM624" s="41">
        <v>124.1</v>
      </c>
      <c r="BN624" s="41">
        <v>125.8</v>
      </c>
      <c r="BO624" s="41">
        <v>126.5</v>
      </c>
      <c r="BP624" s="41">
        <v>126</v>
      </c>
      <c r="BQ624" s="41">
        <v>129.80000000000001</v>
      </c>
      <c r="BR624" s="41">
        <v>129.5</v>
      </c>
      <c r="BS624" s="41">
        <v>130.19999999999999</v>
      </c>
      <c r="BT624" s="41">
        <v>128.5</v>
      </c>
      <c r="BU624" s="41">
        <v>131.80000000000001</v>
      </c>
      <c r="BV624" s="41">
        <v>137.1</v>
      </c>
      <c r="BW624" s="41">
        <v>137.1</v>
      </c>
      <c r="BX624" s="41">
        <v>144.19999999999999</v>
      </c>
      <c r="BY624" s="41">
        <v>151.80000000000001</v>
      </c>
      <c r="BZ624" s="41">
        <v>146.1</v>
      </c>
      <c r="CA624" s="41">
        <v>146.4</v>
      </c>
      <c r="CB624" s="41">
        <v>147.30000000000001</v>
      </c>
      <c r="CC624" s="41">
        <v>151.9</v>
      </c>
      <c r="CD624" s="41">
        <v>145.6</v>
      </c>
      <c r="CE624" s="41">
        <v>147.80000000000001</v>
      </c>
      <c r="CF624" s="41">
        <v>147</v>
      </c>
      <c r="CG624" s="41">
        <v>147.80000000000001</v>
      </c>
      <c r="CH624" s="41">
        <v>147.9</v>
      </c>
      <c r="CI624" s="41">
        <v>149.6</v>
      </c>
      <c r="CJ624" s="41">
        <v>149</v>
      </c>
      <c r="CK624" s="41">
        <v>146.4</v>
      </c>
      <c r="CL624" s="41">
        <v>148.4</v>
      </c>
    </row>
    <row r="625" spans="1:90" x14ac:dyDescent="0.25">
      <c r="A625" s="38" t="s">
        <v>2846</v>
      </c>
      <c r="B625" s="38" t="s">
        <v>2847</v>
      </c>
      <c r="C625" s="39">
        <v>0.12189999999999999</v>
      </c>
      <c r="D625" s="41">
        <v>104.1</v>
      </c>
      <c r="E625" s="41">
        <v>104</v>
      </c>
      <c r="F625" s="41">
        <v>103.8</v>
      </c>
      <c r="G625" s="41">
        <v>106.1</v>
      </c>
      <c r="H625" s="41">
        <v>107.5</v>
      </c>
      <c r="I625" s="41">
        <v>109.2</v>
      </c>
      <c r="J625" s="41">
        <v>110.9</v>
      </c>
      <c r="K625" s="41">
        <v>110.7</v>
      </c>
      <c r="L625" s="41">
        <v>111.3</v>
      </c>
      <c r="M625" s="41">
        <v>110.6</v>
      </c>
      <c r="N625" s="41">
        <v>110.8</v>
      </c>
      <c r="O625" s="41">
        <v>111.4</v>
      </c>
      <c r="P625" s="41">
        <v>109.2</v>
      </c>
      <c r="Q625" s="41">
        <v>108.4</v>
      </c>
      <c r="R625" s="41">
        <v>109.8</v>
      </c>
      <c r="S625" s="41">
        <v>110.7</v>
      </c>
      <c r="T625" s="41">
        <v>118.7</v>
      </c>
      <c r="U625" s="41">
        <v>119.4</v>
      </c>
      <c r="V625" s="41">
        <v>121.9</v>
      </c>
      <c r="W625" s="41">
        <v>122</v>
      </c>
      <c r="X625" s="41">
        <v>122.8</v>
      </c>
      <c r="Y625" s="41">
        <v>123.9</v>
      </c>
      <c r="Z625" s="41">
        <v>126.5</v>
      </c>
      <c r="AA625" s="41">
        <v>129.1</v>
      </c>
      <c r="AB625" s="41">
        <v>124.2</v>
      </c>
      <c r="AC625" s="41">
        <v>126.1</v>
      </c>
      <c r="AD625" s="41">
        <v>124</v>
      </c>
      <c r="AE625" s="41">
        <v>124.5</v>
      </c>
      <c r="AF625" s="41">
        <v>122.5</v>
      </c>
      <c r="AG625" s="41">
        <v>122.3</v>
      </c>
      <c r="AH625" s="41">
        <v>122.8</v>
      </c>
      <c r="AI625" s="41">
        <v>125.9</v>
      </c>
      <c r="AJ625" s="41">
        <v>127.4</v>
      </c>
      <c r="AK625" s="41">
        <v>128.19999999999999</v>
      </c>
      <c r="AL625" s="41">
        <v>129.30000000000001</v>
      </c>
      <c r="AM625" s="41">
        <v>129.19999999999999</v>
      </c>
      <c r="AN625" s="41">
        <v>158.4</v>
      </c>
      <c r="AO625" s="41">
        <v>156.1</v>
      </c>
      <c r="AP625" s="41">
        <v>154.30000000000001</v>
      </c>
      <c r="AQ625" s="41">
        <v>176.9</v>
      </c>
      <c r="AR625" s="41">
        <v>150.80000000000001</v>
      </c>
      <c r="AS625" s="41">
        <v>165.8</v>
      </c>
      <c r="AT625" s="41">
        <v>148.4</v>
      </c>
      <c r="AU625" s="41">
        <v>154.19999999999999</v>
      </c>
      <c r="AV625" s="41">
        <v>151.6</v>
      </c>
      <c r="AW625" s="41">
        <v>168.8</v>
      </c>
      <c r="AX625" s="41">
        <v>162.30000000000001</v>
      </c>
      <c r="AY625" s="41">
        <v>155.9</v>
      </c>
      <c r="AZ625" s="41">
        <v>145</v>
      </c>
      <c r="BA625" s="41">
        <v>135.4</v>
      </c>
      <c r="BB625" s="41">
        <v>137.30000000000001</v>
      </c>
      <c r="BC625" s="41">
        <v>148.5</v>
      </c>
      <c r="BD625" s="41">
        <v>142.9</v>
      </c>
      <c r="BE625" s="41">
        <v>155.1</v>
      </c>
      <c r="BF625" s="41">
        <v>144.5</v>
      </c>
      <c r="BG625" s="41">
        <v>137.6</v>
      </c>
      <c r="BH625" s="41">
        <v>147.4</v>
      </c>
      <c r="BI625" s="41">
        <v>149</v>
      </c>
      <c r="BJ625" s="41">
        <v>150.4</v>
      </c>
      <c r="BK625" s="41">
        <v>147.4</v>
      </c>
      <c r="BL625" s="41">
        <v>146.4</v>
      </c>
      <c r="BM625" s="41">
        <v>146.4</v>
      </c>
      <c r="BN625" s="41">
        <v>133.69999999999999</v>
      </c>
      <c r="BO625" s="41">
        <v>128.5</v>
      </c>
      <c r="BP625" s="41">
        <v>127</v>
      </c>
      <c r="BQ625" s="41">
        <v>126</v>
      </c>
      <c r="BR625" s="41">
        <v>122.8</v>
      </c>
      <c r="BS625" s="41">
        <v>126.2</v>
      </c>
      <c r="BT625" s="41">
        <v>122.8</v>
      </c>
      <c r="BU625" s="41">
        <v>123.6</v>
      </c>
      <c r="BV625" s="41">
        <v>124.2</v>
      </c>
      <c r="BW625" s="41">
        <v>124.2</v>
      </c>
      <c r="BX625" s="41">
        <v>124.1</v>
      </c>
      <c r="BY625" s="41">
        <v>130.9</v>
      </c>
      <c r="BZ625" s="41">
        <v>141.9</v>
      </c>
      <c r="CA625" s="41">
        <v>139.9</v>
      </c>
      <c r="CB625" s="41">
        <v>142.9</v>
      </c>
      <c r="CC625" s="41">
        <v>145.5</v>
      </c>
      <c r="CD625" s="41">
        <v>144.1</v>
      </c>
      <c r="CE625" s="41">
        <v>143.80000000000001</v>
      </c>
      <c r="CF625" s="41">
        <v>143.80000000000001</v>
      </c>
      <c r="CG625" s="41">
        <v>144.4</v>
      </c>
      <c r="CH625" s="41">
        <v>144.4</v>
      </c>
      <c r="CI625" s="41">
        <v>144.4</v>
      </c>
      <c r="CJ625" s="41">
        <v>144.9</v>
      </c>
      <c r="CK625" s="41">
        <v>144.9</v>
      </c>
      <c r="CL625" s="41">
        <v>144.9</v>
      </c>
    </row>
    <row r="626" spans="1:90" x14ac:dyDescent="0.25">
      <c r="A626" s="38" t="s">
        <v>2848</v>
      </c>
      <c r="B626" s="38" t="s">
        <v>2849</v>
      </c>
      <c r="C626" s="39">
        <v>1.619E-2</v>
      </c>
      <c r="D626" s="41">
        <v>97.5</v>
      </c>
      <c r="E626" s="41">
        <v>100.2</v>
      </c>
      <c r="F626" s="41">
        <v>97.8</v>
      </c>
      <c r="G626" s="41">
        <v>99.4</v>
      </c>
      <c r="H626" s="41">
        <v>99.8</v>
      </c>
      <c r="I626" s="41">
        <v>101.4</v>
      </c>
      <c r="J626" s="41">
        <v>101.1</v>
      </c>
      <c r="K626" s="41">
        <v>101.8</v>
      </c>
      <c r="L626" s="41">
        <v>101.6</v>
      </c>
      <c r="M626" s="41">
        <v>102.1</v>
      </c>
      <c r="N626" s="41">
        <v>103.6</v>
      </c>
      <c r="O626" s="41">
        <v>101.1</v>
      </c>
      <c r="P626" s="41">
        <v>101.4</v>
      </c>
      <c r="Q626" s="41">
        <v>101.9</v>
      </c>
      <c r="R626" s="41">
        <v>101.6</v>
      </c>
      <c r="S626" s="41">
        <v>104.1</v>
      </c>
      <c r="T626" s="41">
        <v>105</v>
      </c>
      <c r="U626" s="41">
        <v>99.7</v>
      </c>
      <c r="V626" s="41">
        <v>101.5</v>
      </c>
      <c r="W626" s="41">
        <v>99.4</v>
      </c>
      <c r="X626" s="41">
        <v>99.7</v>
      </c>
      <c r="Y626" s="41">
        <v>101.6</v>
      </c>
      <c r="Z626" s="41">
        <v>101.2</v>
      </c>
      <c r="AA626" s="41">
        <v>100.3</v>
      </c>
      <c r="AB626" s="41">
        <v>100.8</v>
      </c>
      <c r="AC626" s="41">
        <v>104</v>
      </c>
      <c r="AD626" s="41">
        <v>103.4</v>
      </c>
      <c r="AE626" s="41">
        <v>104.7</v>
      </c>
      <c r="AF626" s="41">
        <v>101.5</v>
      </c>
      <c r="AG626" s="41">
        <v>104.9</v>
      </c>
      <c r="AH626" s="41">
        <v>102.7</v>
      </c>
      <c r="AI626" s="41">
        <v>103.4</v>
      </c>
      <c r="AJ626" s="41">
        <v>107.4</v>
      </c>
      <c r="AK626" s="41">
        <v>101.9</v>
      </c>
      <c r="AL626" s="41">
        <v>102.4</v>
      </c>
      <c r="AM626" s="41">
        <v>103.2</v>
      </c>
      <c r="AN626" s="41">
        <v>110</v>
      </c>
      <c r="AO626" s="41">
        <v>110</v>
      </c>
      <c r="AP626" s="41">
        <v>114.7</v>
      </c>
      <c r="AQ626" s="41">
        <v>132.19999999999999</v>
      </c>
      <c r="AR626" s="41">
        <v>132.19999999999999</v>
      </c>
      <c r="AS626" s="41">
        <v>132.19999999999999</v>
      </c>
      <c r="AT626" s="41">
        <v>133.30000000000001</v>
      </c>
      <c r="AU626" s="41">
        <v>132.69999999999999</v>
      </c>
      <c r="AV626" s="41">
        <v>132.69999999999999</v>
      </c>
      <c r="AW626" s="41">
        <v>132.69999999999999</v>
      </c>
      <c r="AX626" s="41">
        <v>132.69999999999999</v>
      </c>
      <c r="AY626" s="41">
        <v>131.6</v>
      </c>
      <c r="AZ626" s="41">
        <v>127.7</v>
      </c>
      <c r="BA626" s="41">
        <v>126.8</v>
      </c>
      <c r="BB626" s="41">
        <v>126.2</v>
      </c>
      <c r="BC626" s="41">
        <v>126.2</v>
      </c>
      <c r="BD626" s="41">
        <v>126.2</v>
      </c>
      <c r="BE626" s="41">
        <v>126.2</v>
      </c>
      <c r="BF626" s="41">
        <v>126.2</v>
      </c>
      <c r="BG626" s="41">
        <v>126.6</v>
      </c>
      <c r="BH626" s="41">
        <v>118</v>
      </c>
      <c r="BI626" s="41">
        <v>128</v>
      </c>
      <c r="BJ626" s="41">
        <v>128</v>
      </c>
      <c r="BK626" s="41">
        <v>128</v>
      </c>
      <c r="BL626" s="41">
        <v>129.1</v>
      </c>
      <c r="BM626" s="41">
        <v>128</v>
      </c>
      <c r="BN626" s="41">
        <v>128</v>
      </c>
      <c r="BO626" s="41">
        <v>128.80000000000001</v>
      </c>
      <c r="BP626" s="41">
        <v>128.9</v>
      </c>
      <c r="BQ626" s="41">
        <v>129.30000000000001</v>
      </c>
      <c r="BR626" s="41">
        <v>129.30000000000001</v>
      </c>
      <c r="BS626" s="41">
        <v>129.30000000000001</v>
      </c>
      <c r="BT626" s="41">
        <v>129.30000000000001</v>
      </c>
      <c r="BU626" s="41">
        <v>129.30000000000001</v>
      </c>
      <c r="BV626" s="41">
        <v>129.30000000000001</v>
      </c>
      <c r="BW626" s="41">
        <v>129.30000000000001</v>
      </c>
      <c r="BX626" s="41">
        <v>129.80000000000001</v>
      </c>
      <c r="BY626" s="41">
        <v>132</v>
      </c>
      <c r="BZ626" s="41">
        <v>126.4</v>
      </c>
      <c r="CA626" s="41">
        <v>124.4</v>
      </c>
      <c r="CB626" s="41">
        <v>123.9</v>
      </c>
      <c r="CC626" s="41">
        <v>123.9</v>
      </c>
      <c r="CD626" s="41">
        <v>124.2</v>
      </c>
      <c r="CE626" s="41">
        <v>125.2</v>
      </c>
      <c r="CF626" s="41">
        <v>125.2</v>
      </c>
      <c r="CG626" s="41">
        <v>125.2</v>
      </c>
      <c r="CH626" s="41">
        <v>125.2</v>
      </c>
      <c r="CI626" s="41">
        <v>125.2</v>
      </c>
      <c r="CJ626" s="41">
        <v>125.2</v>
      </c>
      <c r="CK626" s="41">
        <v>125.2</v>
      </c>
      <c r="CL626" s="41">
        <v>125.9</v>
      </c>
    </row>
    <row r="627" spans="1:90" x14ac:dyDescent="0.25">
      <c r="A627" s="38" t="s">
        <v>2850</v>
      </c>
      <c r="B627" s="38" t="s">
        <v>2851</v>
      </c>
      <c r="C627" s="39">
        <v>0.12246</v>
      </c>
      <c r="D627" s="41">
        <v>100.1</v>
      </c>
      <c r="E627" s="41">
        <v>100.3</v>
      </c>
      <c r="F627" s="41">
        <v>100.1</v>
      </c>
      <c r="G627" s="41">
        <v>108.4</v>
      </c>
      <c r="H627" s="41">
        <v>109</v>
      </c>
      <c r="I627" s="41">
        <v>108.3</v>
      </c>
      <c r="J627" s="41">
        <v>108.3</v>
      </c>
      <c r="K627" s="41">
        <v>110</v>
      </c>
      <c r="L627" s="41">
        <v>110.2</v>
      </c>
      <c r="M627" s="41">
        <v>109.6</v>
      </c>
      <c r="N627" s="41">
        <v>109.8</v>
      </c>
      <c r="O627" s="41">
        <v>109.4</v>
      </c>
      <c r="P627" s="41">
        <v>110.9</v>
      </c>
      <c r="Q627" s="41">
        <v>110.9</v>
      </c>
      <c r="R627" s="41">
        <v>110.1</v>
      </c>
      <c r="S627" s="41">
        <v>119.9</v>
      </c>
      <c r="T627" s="41">
        <v>120.2</v>
      </c>
      <c r="U627" s="41">
        <v>119.1</v>
      </c>
      <c r="V627" s="41">
        <v>120.2</v>
      </c>
      <c r="W627" s="41">
        <v>119.7</v>
      </c>
      <c r="X627" s="41">
        <v>120</v>
      </c>
      <c r="Y627" s="41">
        <v>120</v>
      </c>
      <c r="Z627" s="41">
        <v>119.6</v>
      </c>
      <c r="AA627" s="41">
        <v>119.1</v>
      </c>
      <c r="AB627" s="41">
        <v>120.2</v>
      </c>
      <c r="AC627" s="41">
        <v>119.8</v>
      </c>
      <c r="AD627" s="41">
        <v>119.2</v>
      </c>
      <c r="AE627" s="41">
        <v>121</v>
      </c>
      <c r="AF627" s="41">
        <v>120.1</v>
      </c>
      <c r="AG627" s="41">
        <v>120.5</v>
      </c>
      <c r="AH627" s="41">
        <v>121.1</v>
      </c>
      <c r="AI627" s="41">
        <v>122.5</v>
      </c>
      <c r="AJ627" s="41">
        <v>122.1</v>
      </c>
      <c r="AK627" s="41">
        <v>123.6</v>
      </c>
      <c r="AL627" s="41">
        <v>122.1</v>
      </c>
      <c r="AM627" s="41">
        <v>123.9</v>
      </c>
      <c r="AN627" s="41">
        <v>127.8</v>
      </c>
      <c r="AO627" s="41">
        <v>127.6</v>
      </c>
      <c r="AP627" s="41">
        <v>128.1</v>
      </c>
      <c r="AQ627" s="41">
        <v>130.69999999999999</v>
      </c>
      <c r="AR627" s="41">
        <v>130.69999999999999</v>
      </c>
      <c r="AS627" s="41">
        <v>130.69999999999999</v>
      </c>
      <c r="AT627" s="41">
        <v>131.69999999999999</v>
      </c>
      <c r="AU627" s="41">
        <v>131.69999999999999</v>
      </c>
      <c r="AV627" s="41">
        <v>131.69999999999999</v>
      </c>
      <c r="AW627" s="41">
        <v>131.69999999999999</v>
      </c>
      <c r="AX627" s="41">
        <v>131.69999999999999</v>
      </c>
      <c r="AY627" s="41">
        <v>131.80000000000001</v>
      </c>
      <c r="AZ627" s="41">
        <v>123.3</v>
      </c>
      <c r="BA627" s="41">
        <v>124.5</v>
      </c>
      <c r="BB627" s="41">
        <v>120.3</v>
      </c>
      <c r="BC627" s="41">
        <v>120.1</v>
      </c>
      <c r="BD627" s="41">
        <v>122.3</v>
      </c>
      <c r="BE627" s="41">
        <v>120.8</v>
      </c>
      <c r="BF627" s="41">
        <v>120.8</v>
      </c>
      <c r="BG627" s="41">
        <v>119.8</v>
      </c>
      <c r="BH627" s="41">
        <v>119.3</v>
      </c>
      <c r="BI627" s="41">
        <v>119.8</v>
      </c>
      <c r="BJ627" s="41">
        <v>120.3</v>
      </c>
      <c r="BK627" s="41">
        <v>118.8</v>
      </c>
      <c r="BL627" s="41">
        <v>118.9</v>
      </c>
      <c r="BM627" s="41">
        <v>118.9</v>
      </c>
      <c r="BN627" s="41">
        <v>119.1</v>
      </c>
      <c r="BO627" s="41">
        <v>119.1</v>
      </c>
      <c r="BP627" s="41">
        <v>119.1</v>
      </c>
      <c r="BQ627" s="41">
        <v>119.1</v>
      </c>
      <c r="BR627" s="41">
        <v>119.1</v>
      </c>
      <c r="BS627" s="41">
        <v>119.1</v>
      </c>
      <c r="BT627" s="41">
        <v>119.1</v>
      </c>
      <c r="BU627" s="41">
        <v>119.1</v>
      </c>
      <c r="BV627" s="41">
        <v>119.1</v>
      </c>
      <c r="BW627" s="41">
        <v>119.1</v>
      </c>
      <c r="BX627" s="41">
        <v>121.7</v>
      </c>
      <c r="BY627" s="41">
        <v>120.9</v>
      </c>
      <c r="BZ627" s="41">
        <v>123.6</v>
      </c>
      <c r="CA627" s="41">
        <v>123.1</v>
      </c>
      <c r="CB627" s="41">
        <v>120.9</v>
      </c>
      <c r="CC627" s="41">
        <v>126.7</v>
      </c>
      <c r="CD627" s="41">
        <v>125.4</v>
      </c>
      <c r="CE627" s="41">
        <v>121.6</v>
      </c>
      <c r="CF627" s="41">
        <v>121.5</v>
      </c>
      <c r="CG627" s="41">
        <v>121.7</v>
      </c>
      <c r="CH627" s="41">
        <v>122.6</v>
      </c>
      <c r="CI627" s="41">
        <v>122.9</v>
      </c>
      <c r="CJ627" s="41">
        <v>124.8</v>
      </c>
      <c r="CK627" s="41">
        <v>125.5</v>
      </c>
      <c r="CL627" s="41">
        <v>125.7</v>
      </c>
    </row>
    <row r="628" spans="1:90" x14ac:dyDescent="0.25">
      <c r="A628" s="38" t="s">
        <v>2852</v>
      </c>
      <c r="B628" s="38" t="s">
        <v>2853</v>
      </c>
      <c r="C628" s="39">
        <v>9.536E-2</v>
      </c>
      <c r="D628" s="41">
        <v>101</v>
      </c>
      <c r="E628" s="41">
        <v>101</v>
      </c>
      <c r="F628" s="41">
        <v>101</v>
      </c>
      <c r="G628" s="41">
        <v>103.4</v>
      </c>
      <c r="H628" s="41">
        <v>105.3</v>
      </c>
      <c r="I628" s="41">
        <v>105.3</v>
      </c>
      <c r="J628" s="41">
        <v>105.3</v>
      </c>
      <c r="K628" s="41">
        <v>105.3</v>
      </c>
      <c r="L628" s="41">
        <v>105.3</v>
      </c>
      <c r="M628" s="41">
        <v>105.3</v>
      </c>
      <c r="N628" s="41">
        <v>105.3</v>
      </c>
      <c r="O628" s="41">
        <v>105.3</v>
      </c>
      <c r="P628" s="41">
        <v>104.6</v>
      </c>
      <c r="Q628" s="41">
        <v>104.6</v>
      </c>
      <c r="R628" s="41">
        <v>104.4</v>
      </c>
      <c r="S628" s="41">
        <v>106.9</v>
      </c>
      <c r="T628" s="41">
        <v>106.9</v>
      </c>
      <c r="U628" s="41">
        <v>106.9</v>
      </c>
      <c r="V628" s="41">
        <v>107.2</v>
      </c>
      <c r="W628" s="41">
        <v>107.2</v>
      </c>
      <c r="X628" s="41">
        <v>107.2</v>
      </c>
      <c r="Y628" s="41">
        <v>107.2</v>
      </c>
      <c r="Z628" s="41">
        <v>107.2</v>
      </c>
      <c r="AA628" s="41">
        <v>107.2</v>
      </c>
      <c r="AB628" s="41">
        <v>108</v>
      </c>
      <c r="AC628" s="41">
        <v>108</v>
      </c>
      <c r="AD628" s="41">
        <v>107.8</v>
      </c>
      <c r="AE628" s="41">
        <v>112.3</v>
      </c>
      <c r="AF628" s="41">
        <v>112.3</v>
      </c>
      <c r="AG628" s="41">
        <v>112.3</v>
      </c>
      <c r="AH628" s="41">
        <v>112.3</v>
      </c>
      <c r="AI628" s="41">
        <v>112.3</v>
      </c>
      <c r="AJ628" s="41">
        <v>112.3</v>
      </c>
      <c r="AK628" s="41">
        <v>114</v>
      </c>
      <c r="AL628" s="41">
        <v>114</v>
      </c>
      <c r="AM628" s="41">
        <v>114</v>
      </c>
      <c r="AN628" s="41">
        <v>113.5</v>
      </c>
      <c r="AO628" s="41">
        <v>116.6</v>
      </c>
      <c r="AP628" s="41">
        <v>118.3</v>
      </c>
      <c r="AQ628" s="41">
        <v>119.5</v>
      </c>
      <c r="AR628" s="41">
        <v>120.9</v>
      </c>
      <c r="AS628" s="41">
        <v>120.9</v>
      </c>
      <c r="AT628" s="41">
        <v>120.9</v>
      </c>
      <c r="AU628" s="41">
        <v>120.9</v>
      </c>
      <c r="AV628" s="41">
        <v>120.9</v>
      </c>
      <c r="AW628" s="41">
        <v>120.9</v>
      </c>
      <c r="AX628" s="41">
        <v>120.9</v>
      </c>
      <c r="AY628" s="41">
        <v>119.8</v>
      </c>
      <c r="AZ628" s="41">
        <v>120</v>
      </c>
      <c r="BA628" s="41">
        <v>120</v>
      </c>
      <c r="BB628" s="41">
        <v>120</v>
      </c>
      <c r="BC628" s="41">
        <v>119.7</v>
      </c>
      <c r="BD628" s="41">
        <v>119.7</v>
      </c>
      <c r="BE628" s="41">
        <v>119.7</v>
      </c>
      <c r="BF628" s="41">
        <v>119.7</v>
      </c>
      <c r="BG628" s="41">
        <v>119.7</v>
      </c>
      <c r="BH628" s="41">
        <v>122.3</v>
      </c>
      <c r="BI628" s="41">
        <v>125.6</v>
      </c>
      <c r="BJ628" s="41">
        <v>125.6</v>
      </c>
      <c r="BK628" s="41">
        <v>125.6</v>
      </c>
      <c r="BL628" s="41">
        <v>125.6</v>
      </c>
      <c r="BM628" s="41">
        <v>125.9</v>
      </c>
      <c r="BN628" s="41">
        <v>126.4</v>
      </c>
      <c r="BO628" s="41">
        <v>128.80000000000001</v>
      </c>
      <c r="BP628" s="41">
        <v>130.1</v>
      </c>
      <c r="BQ628" s="41">
        <v>130.6</v>
      </c>
      <c r="BR628" s="41">
        <v>130.6</v>
      </c>
      <c r="BS628" s="41">
        <v>130.6</v>
      </c>
      <c r="BT628" s="41">
        <v>130.6</v>
      </c>
      <c r="BU628" s="41">
        <v>130.6</v>
      </c>
      <c r="BV628" s="41">
        <v>130.6</v>
      </c>
      <c r="BW628" s="41">
        <v>130.6</v>
      </c>
      <c r="BX628" s="41">
        <v>130.6</v>
      </c>
      <c r="BY628" s="41">
        <v>129.9</v>
      </c>
      <c r="BZ628" s="41">
        <v>129.9</v>
      </c>
      <c r="CA628" s="41">
        <v>132.4</v>
      </c>
      <c r="CB628" s="41">
        <v>134.19999999999999</v>
      </c>
      <c r="CC628" s="41">
        <v>134.69999999999999</v>
      </c>
      <c r="CD628" s="41">
        <v>134.9</v>
      </c>
      <c r="CE628" s="41">
        <v>134.9</v>
      </c>
      <c r="CF628" s="41">
        <v>134.9</v>
      </c>
      <c r="CG628" s="41">
        <v>135.5</v>
      </c>
      <c r="CH628" s="41">
        <v>135.5</v>
      </c>
      <c r="CI628" s="41">
        <v>138.30000000000001</v>
      </c>
      <c r="CJ628" s="41">
        <v>138.30000000000001</v>
      </c>
      <c r="CK628" s="41">
        <v>138.30000000000001</v>
      </c>
      <c r="CL628" s="41">
        <v>138.4</v>
      </c>
    </row>
    <row r="629" spans="1:90" x14ac:dyDescent="0.25">
      <c r="A629" s="38" t="s">
        <v>2854</v>
      </c>
      <c r="B629" s="38" t="s">
        <v>2855</v>
      </c>
      <c r="C629" s="39">
        <v>6.4509999999999998E-2</v>
      </c>
      <c r="D629" s="41">
        <v>102.3</v>
      </c>
      <c r="E629" s="41">
        <v>102.5</v>
      </c>
      <c r="F629" s="41">
        <v>103.1</v>
      </c>
      <c r="G629" s="41">
        <v>106.6</v>
      </c>
      <c r="H629" s="41">
        <v>105.9</v>
      </c>
      <c r="I629" s="41">
        <v>106.5</v>
      </c>
      <c r="J629" s="41">
        <v>106.2</v>
      </c>
      <c r="K629" s="41">
        <v>106.6</v>
      </c>
      <c r="L629" s="41">
        <v>107</v>
      </c>
      <c r="M629" s="41">
        <v>106.7</v>
      </c>
      <c r="N629" s="41">
        <v>106.4</v>
      </c>
      <c r="O629" s="41">
        <v>106.6</v>
      </c>
      <c r="P629" s="41">
        <v>108.1</v>
      </c>
      <c r="Q629" s="41">
        <v>108.6</v>
      </c>
      <c r="R629" s="41">
        <v>108.6</v>
      </c>
      <c r="S629" s="41">
        <v>113.3</v>
      </c>
      <c r="T629" s="41">
        <v>108.4</v>
      </c>
      <c r="U629" s="41">
        <v>109.2</v>
      </c>
      <c r="V629" s="41">
        <v>108.7</v>
      </c>
      <c r="W629" s="41">
        <v>108.5</v>
      </c>
      <c r="X629" s="41">
        <v>109.1</v>
      </c>
      <c r="Y629" s="41">
        <v>110.6</v>
      </c>
      <c r="Z629" s="41">
        <v>112.2</v>
      </c>
      <c r="AA629" s="41">
        <v>112.6</v>
      </c>
      <c r="AB629" s="41">
        <v>112</v>
      </c>
      <c r="AC629" s="41">
        <v>112</v>
      </c>
      <c r="AD629" s="41">
        <v>112.4</v>
      </c>
      <c r="AE629" s="41">
        <v>116.9</v>
      </c>
      <c r="AF629" s="41">
        <v>116.9</v>
      </c>
      <c r="AG629" s="41">
        <v>116.8</v>
      </c>
      <c r="AH629" s="41">
        <v>117</v>
      </c>
      <c r="AI629" s="41">
        <v>116.4</v>
      </c>
      <c r="AJ629" s="41">
        <v>116.3</v>
      </c>
      <c r="AK629" s="41">
        <v>116.8</v>
      </c>
      <c r="AL629" s="41">
        <v>118.5</v>
      </c>
      <c r="AM629" s="41">
        <v>117.8</v>
      </c>
      <c r="AN629" s="41">
        <v>117.9</v>
      </c>
      <c r="AO629" s="41">
        <v>117.9</v>
      </c>
      <c r="AP629" s="41">
        <v>118.9</v>
      </c>
      <c r="AQ629" s="41">
        <v>119.7</v>
      </c>
      <c r="AR629" s="41">
        <v>119.9</v>
      </c>
      <c r="AS629" s="41">
        <v>120.3</v>
      </c>
      <c r="AT629" s="41">
        <v>120.1</v>
      </c>
      <c r="AU629" s="41">
        <v>119.8</v>
      </c>
      <c r="AV629" s="41">
        <v>117.5</v>
      </c>
      <c r="AW629" s="41">
        <v>119</v>
      </c>
      <c r="AX629" s="41">
        <v>119.3</v>
      </c>
      <c r="AY629" s="41">
        <v>119.2</v>
      </c>
      <c r="AZ629" s="41">
        <v>117.4</v>
      </c>
      <c r="BA629" s="41">
        <v>117.3</v>
      </c>
      <c r="BB629" s="41">
        <v>116.1</v>
      </c>
      <c r="BC629" s="41">
        <v>116.3</v>
      </c>
      <c r="BD629" s="41">
        <v>117.7</v>
      </c>
      <c r="BE629" s="41">
        <v>118.1</v>
      </c>
      <c r="BF629" s="41">
        <v>117.3</v>
      </c>
      <c r="BG629" s="41">
        <v>116.6</v>
      </c>
      <c r="BH629" s="41">
        <v>116.8</v>
      </c>
      <c r="BI629" s="41">
        <v>118.5</v>
      </c>
      <c r="BJ629" s="41">
        <v>118.8</v>
      </c>
      <c r="BK629" s="41">
        <v>118</v>
      </c>
      <c r="BL629" s="41">
        <v>118.2</v>
      </c>
      <c r="BM629" s="41">
        <v>118.2</v>
      </c>
      <c r="BN629" s="41">
        <v>118.2</v>
      </c>
      <c r="BO629" s="41">
        <v>118.2</v>
      </c>
      <c r="BP629" s="41">
        <v>118.2</v>
      </c>
      <c r="BQ629" s="41">
        <v>118.2</v>
      </c>
      <c r="BR629" s="41">
        <v>118.2</v>
      </c>
      <c r="BS629" s="41">
        <v>118.2</v>
      </c>
      <c r="BT629" s="41">
        <v>118.2</v>
      </c>
      <c r="BU629" s="41">
        <v>118.2</v>
      </c>
      <c r="BV629" s="41">
        <v>118.2</v>
      </c>
      <c r="BW629" s="41">
        <v>119.5</v>
      </c>
      <c r="BX629" s="41">
        <v>120.4</v>
      </c>
      <c r="BY629" s="41">
        <v>124.3</v>
      </c>
      <c r="BZ629" s="41">
        <v>125.7</v>
      </c>
      <c r="CA629" s="41">
        <v>125.6</v>
      </c>
      <c r="CB629" s="41">
        <v>125.6</v>
      </c>
      <c r="CC629" s="41">
        <v>126.1</v>
      </c>
      <c r="CD629" s="41">
        <v>126.3</v>
      </c>
      <c r="CE629" s="41">
        <v>126.5</v>
      </c>
      <c r="CF629" s="41">
        <v>126.5</v>
      </c>
      <c r="CG629" s="41">
        <v>126.5</v>
      </c>
      <c r="CH629" s="41">
        <v>126.5</v>
      </c>
      <c r="CI629" s="41">
        <v>126.5</v>
      </c>
      <c r="CJ629" s="41">
        <v>126.5</v>
      </c>
      <c r="CK629" s="41">
        <v>126.7</v>
      </c>
      <c r="CL629" s="41">
        <v>127.3</v>
      </c>
    </row>
    <row r="630" spans="1:90" x14ac:dyDescent="0.25">
      <c r="A630" s="38" t="s">
        <v>2856</v>
      </c>
      <c r="B630" s="38" t="s">
        <v>2857</v>
      </c>
      <c r="C630" s="39">
        <v>1.7899999999999999E-2</v>
      </c>
      <c r="D630" s="41">
        <v>101.8</v>
      </c>
      <c r="E630" s="41">
        <v>102.1</v>
      </c>
      <c r="F630" s="41">
        <v>102.1</v>
      </c>
      <c r="G630" s="41">
        <v>102.9</v>
      </c>
      <c r="H630" s="41">
        <v>103.2</v>
      </c>
      <c r="I630" s="41">
        <v>103.2</v>
      </c>
      <c r="J630" s="41">
        <v>108.3</v>
      </c>
      <c r="K630" s="41">
        <v>108.3</v>
      </c>
      <c r="L630" s="41">
        <v>109</v>
      </c>
      <c r="M630" s="41">
        <v>109</v>
      </c>
      <c r="N630" s="41">
        <v>109</v>
      </c>
      <c r="O630" s="41">
        <v>109.3</v>
      </c>
      <c r="P630" s="41">
        <v>109.4</v>
      </c>
      <c r="Q630" s="41">
        <v>108.9</v>
      </c>
      <c r="R630" s="41">
        <v>108.6</v>
      </c>
      <c r="S630" s="41">
        <v>108.5</v>
      </c>
      <c r="T630" s="41">
        <v>109.7</v>
      </c>
      <c r="U630" s="41">
        <v>110.9</v>
      </c>
      <c r="V630" s="41">
        <v>111.2</v>
      </c>
      <c r="W630" s="41">
        <v>111.7</v>
      </c>
      <c r="X630" s="41">
        <v>111.8</v>
      </c>
      <c r="Y630" s="41">
        <v>112.3</v>
      </c>
      <c r="Z630" s="41">
        <v>113.1</v>
      </c>
      <c r="AA630" s="41">
        <v>113.1</v>
      </c>
      <c r="AB630" s="41">
        <v>114.7</v>
      </c>
      <c r="AC630" s="41">
        <v>114.7</v>
      </c>
      <c r="AD630" s="41">
        <v>114.7</v>
      </c>
      <c r="AE630" s="41">
        <v>118.9</v>
      </c>
      <c r="AF630" s="41">
        <v>119.3</v>
      </c>
      <c r="AG630" s="41">
        <v>119.3</v>
      </c>
      <c r="AH630" s="41">
        <v>119.3</v>
      </c>
      <c r="AI630" s="41">
        <v>119.3</v>
      </c>
      <c r="AJ630" s="41">
        <v>120.4</v>
      </c>
      <c r="AK630" s="41">
        <v>126.4</v>
      </c>
      <c r="AL630" s="41">
        <v>126.6</v>
      </c>
      <c r="AM630" s="41">
        <v>126.7</v>
      </c>
      <c r="AN630" s="41">
        <v>132.1</v>
      </c>
      <c r="AO630" s="41">
        <v>132.4</v>
      </c>
      <c r="AP630" s="41">
        <v>131.5</v>
      </c>
      <c r="AQ630" s="41">
        <v>125.6</v>
      </c>
      <c r="AR630" s="41">
        <v>125.6</v>
      </c>
      <c r="AS630" s="41">
        <v>125.6</v>
      </c>
      <c r="AT630" s="41">
        <v>125.6</v>
      </c>
      <c r="AU630" s="41">
        <v>125.6</v>
      </c>
      <c r="AV630" s="41">
        <v>125.6</v>
      </c>
      <c r="AW630" s="41">
        <v>125.6</v>
      </c>
      <c r="AX630" s="41">
        <v>125.6</v>
      </c>
      <c r="AY630" s="41">
        <v>125.3</v>
      </c>
      <c r="AZ630" s="41">
        <v>127.4</v>
      </c>
      <c r="BA630" s="41">
        <v>126.8</v>
      </c>
      <c r="BB630" s="41">
        <v>128.1</v>
      </c>
      <c r="BC630" s="41">
        <v>135.4</v>
      </c>
      <c r="BD630" s="41">
        <v>135.4</v>
      </c>
      <c r="BE630" s="41">
        <v>135.4</v>
      </c>
      <c r="BF630" s="41">
        <v>135.80000000000001</v>
      </c>
      <c r="BG630" s="41">
        <v>136.80000000000001</v>
      </c>
      <c r="BH630" s="41">
        <v>137</v>
      </c>
      <c r="BI630" s="41">
        <v>137.6</v>
      </c>
      <c r="BJ630" s="41">
        <v>139.1</v>
      </c>
      <c r="BK630" s="41">
        <v>140.5</v>
      </c>
      <c r="BL630" s="41">
        <v>145.1</v>
      </c>
      <c r="BM630" s="41">
        <v>148.19999999999999</v>
      </c>
      <c r="BN630" s="41">
        <v>145.69999999999999</v>
      </c>
      <c r="BO630" s="41">
        <v>155.30000000000001</v>
      </c>
      <c r="BP630" s="41">
        <v>155.4</v>
      </c>
      <c r="BQ630" s="41">
        <v>155.5</v>
      </c>
      <c r="BR630" s="41">
        <v>155.5</v>
      </c>
      <c r="BS630" s="41">
        <v>155.5</v>
      </c>
      <c r="BT630" s="41">
        <v>155.5</v>
      </c>
      <c r="BU630" s="41">
        <v>155.5</v>
      </c>
      <c r="BV630" s="41">
        <v>155.5</v>
      </c>
      <c r="BW630" s="41">
        <v>155.5</v>
      </c>
      <c r="BX630" s="41">
        <v>155.5</v>
      </c>
      <c r="BY630" s="41">
        <v>154.30000000000001</v>
      </c>
      <c r="BZ630" s="41">
        <v>150.9</v>
      </c>
      <c r="CA630" s="41">
        <v>145.9</v>
      </c>
      <c r="CB630" s="41">
        <v>145.69999999999999</v>
      </c>
      <c r="CC630" s="41">
        <v>146.9</v>
      </c>
      <c r="CD630" s="41">
        <v>149.4</v>
      </c>
      <c r="CE630" s="41">
        <v>150.30000000000001</v>
      </c>
      <c r="CF630" s="41">
        <v>150.9</v>
      </c>
      <c r="CG630" s="41">
        <v>151</v>
      </c>
      <c r="CH630" s="41">
        <v>151</v>
      </c>
      <c r="CI630" s="41">
        <v>151</v>
      </c>
      <c r="CJ630" s="41">
        <v>151</v>
      </c>
      <c r="CK630" s="41">
        <v>151</v>
      </c>
      <c r="CL630" s="41">
        <v>151</v>
      </c>
    </row>
    <row r="631" spans="1:90" x14ac:dyDescent="0.25">
      <c r="A631" s="38" t="s">
        <v>2858</v>
      </c>
      <c r="B631" s="38" t="s">
        <v>2859</v>
      </c>
      <c r="C631" s="39">
        <v>4.0289999999999999E-2</v>
      </c>
      <c r="D631" s="41">
        <v>99.3</v>
      </c>
      <c r="E631" s="41">
        <v>106.4</v>
      </c>
      <c r="F631" s="41">
        <v>106.2</v>
      </c>
      <c r="G631" s="41">
        <v>113.3</v>
      </c>
      <c r="H631" s="41">
        <v>112.7</v>
      </c>
      <c r="I631" s="41">
        <v>112</v>
      </c>
      <c r="J631" s="41">
        <v>111.6</v>
      </c>
      <c r="K631" s="41">
        <v>110.2</v>
      </c>
      <c r="L631" s="41">
        <v>109.4</v>
      </c>
      <c r="M631" s="41">
        <v>109.4</v>
      </c>
      <c r="N631" s="41">
        <v>109.9</v>
      </c>
      <c r="O631" s="41">
        <v>111.3</v>
      </c>
      <c r="P631" s="41">
        <v>111.8</v>
      </c>
      <c r="Q631" s="41">
        <v>111.8</v>
      </c>
      <c r="R631" s="41">
        <v>111.8</v>
      </c>
      <c r="S631" s="41">
        <v>111.1</v>
      </c>
      <c r="T631" s="41">
        <v>111</v>
      </c>
      <c r="U631" s="41">
        <v>113.6</v>
      </c>
      <c r="V631" s="41">
        <v>114.5</v>
      </c>
      <c r="W631" s="41">
        <v>114.5</v>
      </c>
      <c r="X631" s="41">
        <v>114.5</v>
      </c>
      <c r="Y631" s="41">
        <v>114.5</v>
      </c>
      <c r="Z631" s="41">
        <v>114.5</v>
      </c>
      <c r="AA631" s="41">
        <v>114.5</v>
      </c>
      <c r="AB631" s="41">
        <v>113.8</v>
      </c>
      <c r="AC631" s="41">
        <v>113.8</v>
      </c>
      <c r="AD631" s="41">
        <v>113.8</v>
      </c>
      <c r="AE631" s="41">
        <v>118.5</v>
      </c>
      <c r="AF631" s="41">
        <v>118.5</v>
      </c>
      <c r="AG631" s="41">
        <v>118.5</v>
      </c>
      <c r="AH631" s="41">
        <v>118.5</v>
      </c>
      <c r="AI631" s="41">
        <v>118.5</v>
      </c>
      <c r="AJ631" s="41">
        <v>118.5</v>
      </c>
      <c r="AK631" s="41">
        <v>118.5</v>
      </c>
      <c r="AL631" s="41">
        <v>120</v>
      </c>
      <c r="AM631" s="41">
        <v>120.3</v>
      </c>
      <c r="AN631" s="41">
        <v>131.6</v>
      </c>
      <c r="AO631" s="41">
        <v>132.4</v>
      </c>
      <c r="AP631" s="41">
        <v>134.1</v>
      </c>
      <c r="AQ631" s="41">
        <v>136.9</v>
      </c>
      <c r="AR631" s="41">
        <v>136.9</v>
      </c>
      <c r="AS631" s="41">
        <v>138.30000000000001</v>
      </c>
      <c r="AT631" s="41">
        <v>143.1</v>
      </c>
      <c r="AU631" s="41">
        <v>143.1</v>
      </c>
      <c r="AV631" s="41">
        <v>141.69999999999999</v>
      </c>
      <c r="AW631" s="41">
        <v>139</v>
      </c>
      <c r="AX631" s="41">
        <v>134.1</v>
      </c>
      <c r="AY631" s="41">
        <v>130.30000000000001</v>
      </c>
      <c r="AZ631" s="41">
        <v>132.19999999999999</v>
      </c>
      <c r="BA631" s="41">
        <v>131.5</v>
      </c>
      <c r="BB631" s="41">
        <v>130.1</v>
      </c>
      <c r="BC631" s="41">
        <v>130</v>
      </c>
      <c r="BD631" s="41">
        <v>129.80000000000001</v>
      </c>
      <c r="BE631" s="41">
        <v>129.6</v>
      </c>
      <c r="BF631" s="41">
        <v>129.6</v>
      </c>
      <c r="BG631" s="41">
        <v>129.6</v>
      </c>
      <c r="BH631" s="41">
        <v>129.6</v>
      </c>
      <c r="BI631" s="41">
        <v>129.80000000000001</v>
      </c>
      <c r="BJ631" s="41">
        <v>130.19999999999999</v>
      </c>
      <c r="BK631" s="41">
        <v>130.19999999999999</v>
      </c>
      <c r="BL631" s="41">
        <v>130.6</v>
      </c>
      <c r="BM631" s="41">
        <v>130.9</v>
      </c>
      <c r="BN631" s="41">
        <v>131.4</v>
      </c>
      <c r="BO631" s="41">
        <v>131.69999999999999</v>
      </c>
      <c r="BP631" s="41">
        <v>133.9</v>
      </c>
      <c r="BQ631" s="41">
        <v>134.4</v>
      </c>
      <c r="BR631" s="41">
        <v>134.4</v>
      </c>
      <c r="BS631" s="41">
        <v>134.4</v>
      </c>
      <c r="BT631" s="41">
        <v>134.4</v>
      </c>
      <c r="BU631" s="41">
        <v>134.4</v>
      </c>
      <c r="BV631" s="41">
        <v>134.4</v>
      </c>
      <c r="BW631" s="41">
        <v>134.4</v>
      </c>
      <c r="BX631" s="41">
        <v>141.6</v>
      </c>
      <c r="BY631" s="41">
        <v>144.80000000000001</v>
      </c>
      <c r="BZ631" s="41">
        <v>145.69999999999999</v>
      </c>
      <c r="CA631" s="41">
        <v>146.6</v>
      </c>
      <c r="CB631" s="41">
        <v>146.6</v>
      </c>
      <c r="CC631" s="41">
        <v>146.6</v>
      </c>
      <c r="CD631" s="41">
        <v>146.6</v>
      </c>
      <c r="CE631" s="41">
        <v>145.4</v>
      </c>
      <c r="CF631" s="41">
        <v>147.19999999999999</v>
      </c>
      <c r="CG631" s="41">
        <v>147.19999999999999</v>
      </c>
      <c r="CH631" s="41">
        <v>147.19999999999999</v>
      </c>
      <c r="CI631" s="41">
        <v>147.19999999999999</v>
      </c>
      <c r="CJ631" s="41">
        <v>147.19999999999999</v>
      </c>
      <c r="CK631" s="41">
        <v>147.19999999999999</v>
      </c>
      <c r="CL631" s="41">
        <v>147.5</v>
      </c>
    </row>
    <row r="632" spans="1:90" x14ac:dyDescent="0.25">
      <c r="A632" s="38" t="s">
        <v>2860</v>
      </c>
      <c r="B632" s="38" t="s">
        <v>2861</v>
      </c>
      <c r="C632" s="39">
        <v>4.9200000000000001E-2</v>
      </c>
      <c r="D632" s="41">
        <v>104.3</v>
      </c>
      <c r="E632" s="41">
        <v>105</v>
      </c>
      <c r="F632" s="41">
        <v>105.5</v>
      </c>
      <c r="G632" s="41">
        <v>106.4</v>
      </c>
      <c r="H632" s="41">
        <v>106.6</v>
      </c>
      <c r="I632" s="41">
        <v>103.7</v>
      </c>
      <c r="J632" s="41">
        <v>100.2</v>
      </c>
      <c r="K632" s="41">
        <v>98.4</v>
      </c>
      <c r="L632" s="41">
        <v>101.5</v>
      </c>
      <c r="M632" s="41">
        <v>99.9</v>
      </c>
      <c r="N632" s="41">
        <v>104.3</v>
      </c>
      <c r="O632" s="41">
        <v>103.3</v>
      </c>
      <c r="P632" s="41">
        <v>105.3</v>
      </c>
      <c r="Q632" s="41">
        <v>105</v>
      </c>
      <c r="R632" s="41">
        <v>104.5</v>
      </c>
      <c r="S632" s="41">
        <v>107.2</v>
      </c>
      <c r="T632" s="41">
        <v>110.2</v>
      </c>
      <c r="U632" s="41">
        <v>109.8</v>
      </c>
      <c r="V632" s="41">
        <v>109.9</v>
      </c>
      <c r="W632" s="41">
        <v>109</v>
      </c>
      <c r="X632" s="41">
        <v>108.9</v>
      </c>
      <c r="Y632" s="41">
        <v>110</v>
      </c>
      <c r="Z632" s="41">
        <v>111</v>
      </c>
      <c r="AA632" s="41">
        <v>110.5</v>
      </c>
      <c r="AB632" s="41">
        <v>113.8</v>
      </c>
      <c r="AC632" s="41">
        <v>114</v>
      </c>
      <c r="AD632" s="41">
        <v>114</v>
      </c>
      <c r="AE632" s="41">
        <v>113.3</v>
      </c>
      <c r="AF632" s="41">
        <v>113.9</v>
      </c>
      <c r="AG632" s="41">
        <v>115.5</v>
      </c>
      <c r="AH632" s="41">
        <v>115.9</v>
      </c>
      <c r="AI632" s="41">
        <v>115.4</v>
      </c>
      <c r="AJ632" s="41">
        <v>115.4</v>
      </c>
      <c r="AK632" s="41">
        <v>115.4</v>
      </c>
      <c r="AL632" s="41">
        <v>115.9</v>
      </c>
      <c r="AM632" s="41">
        <v>115.1</v>
      </c>
      <c r="AN632" s="41">
        <v>117</v>
      </c>
      <c r="AO632" s="41">
        <v>118.9</v>
      </c>
      <c r="AP632" s="41">
        <v>121.1</v>
      </c>
      <c r="AQ632" s="41">
        <v>122.6</v>
      </c>
      <c r="AR632" s="41">
        <v>123.2</v>
      </c>
      <c r="AS632" s="41">
        <v>123.2</v>
      </c>
      <c r="AT632" s="41">
        <v>127.5</v>
      </c>
      <c r="AU632" s="41">
        <v>126.7</v>
      </c>
      <c r="AV632" s="41">
        <v>125.7</v>
      </c>
      <c r="AW632" s="41">
        <v>122.7</v>
      </c>
      <c r="AX632" s="41">
        <v>119.1</v>
      </c>
      <c r="AY632" s="41">
        <v>115.5</v>
      </c>
      <c r="AZ632" s="41">
        <v>114.7</v>
      </c>
      <c r="BA632" s="41">
        <v>114.9</v>
      </c>
      <c r="BB632" s="41">
        <v>116</v>
      </c>
      <c r="BC632" s="41">
        <v>114.4</v>
      </c>
      <c r="BD632" s="41">
        <v>114.6</v>
      </c>
      <c r="BE632" s="41">
        <v>115.1</v>
      </c>
      <c r="BF632" s="41">
        <v>116.8</v>
      </c>
      <c r="BG632" s="41">
        <v>117.9</v>
      </c>
      <c r="BH632" s="41">
        <v>119.1</v>
      </c>
      <c r="BI632" s="41">
        <v>119.2</v>
      </c>
      <c r="BJ632" s="41">
        <v>118</v>
      </c>
      <c r="BK632" s="41">
        <v>119.3</v>
      </c>
      <c r="BL632" s="41">
        <v>117.5</v>
      </c>
      <c r="BM632" s="41">
        <v>117.5</v>
      </c>
      <c r="BN632" s="41">
        <v>119.5</v>
      </c>
      <c r="BO632" s="41">
        <v>120.4</v>
      </c>
      <c r="BP632" s="41">
        <v>120.2</v>
      </c>
      <c r="BQ632" s="41">
        <v>119.3</v>
      </c>
      <c r="BR632" s="41">
        <v>119.3</v>
      </c>
      <c r="BS632" s="41">
        <v>119.3</v>
      </c>
      <c r="BT632" s="41">
        <v>117.8</v>
      </c>
      <c r="BU632" s="41">
        <v>117.5</v>
      </c>
      <c r="BV632" s="41">
        <v>117.8</v>
      </c>
      <c r="BW632" s="41">
        <v>121.2</v>
      </c>
      <c r="BX632" s="41">
        <v>122.8</v>
      </c>
      <c r="BY632" s="41">
        <v>124.5</v>
      </c>
      <c r="BZ632" s="41">
        <v>124.2</v>
      </c>
      <c r="CA632" s="41">
        <v>127.6</v>
      </c>
      <c r="CB632" s="41">
        <v>127.6</v>
      </c>
      <c r="CC632" s="41">
        <v>126.2</v>
      </c>
      <c r="CD632" s="41">
        <v>126.4</v>
      </c>
      <c r="CE632" s="41">
        <v>126.1</v>
      </c>
      <c r="CF632" s="41">
        <v>129</v>
      </c>
      <c r="CG632" s="41">
        <v>130</v>
      </c>
      <c r="CH632" s="41">
        <v>128.9</v>
      </c>
      <c r="CI632" s="41">
        <v>130.9</v>
      </c>
      <c r="CJ632" s="41">
        <v>128.6</v>
      </c>
      <c r="CK632" s="41">
        <v>129.1</v>
      </c>
      <c r="CL632" s="41">
        <v>129.1</v>
      </c>
    </row>
    <row r="633" spans="1:90" x14ac:dyDescent="0.25">
      <c r="A633" s="38" t="s">
        <v>2862</v>
      </c>
      <c r="B633" s="38" t="s">
        <v>2863</v>
      </c>
      <c r="C633" s="39">
        <v>9.9399999999999992E-3</v>
      </c>
      <c r="D633" s="41">
        <v>103.9</v>
      </c>
      <c r="E633" s="41">
        <v>103.9</v>
      </c>
      <c r="F633" s="41">
        <v>103.9</v>
      </c>
      <c r="G633" s="41">
        <v>103.9</v>
      </c>
      <c r="H633" s="41">
        <v>103.9</v>
      </c>
      <c r="I633" s="41">
        <v>103.9</v>
      </c>
      <c r="J633" s="41">
        <v>103.9</v>
      </c>
      <c r="K633" s="41">
        <v>103.9</v>
      </c>
      <c r="L633" s="41">
        <v>103.9</v>
      </c>
      <c r="M633" s="41">
        <v>102</v>
      </c>
      <c r="N633" s="41">
        <v>101.5</v>
      </c>
      <c r="O633" s="41">
        <v>101.5</v>
      </c>
      <c r="P633" s="41">
        <v>101.5</v>
      </c>
      <c r="Q633" s="41">
        <v>108.2</v>
      </c>
      <c r="R633" s="41">
        <v>110.4</v>
      </c>
      <c r="S633" s="41">
        <v>123.6</v>
      </c>
      <c r="T633" s="41">
        <v>126.8</v>
      </c>
      <c r="U633" s="41">
        <v>126.8</v>
      </c>
      <c r="V633" s="41">
        <v>126.8</v>
      </c>
      <c r="W633" s="41">
        <v>126.8</v>
      </c>
      <c r="X633" s="41">
        <v>126.8</v>
      </c>
      <c r="Y633" s="41">
        <v>126.8</v>
      </c>
      <c r="Z633" s="41">
        <v>126.8</v>
      </c>
      <c r="AA633" s="41">
        <v>126.8</v>
      </c>
      <c r="AB633" s="41">
        <v>140</v>
      </c>
      <c r="AC633" s="41">
        <v>140</v>
      </c>
      <c r="AD633" s="41">
        <v>140</v>
      </c>
      <c r="AE633" s="41">
        <v>140</v>
      </c>
      <c r="AF633" s="41">
        <v>146.6</v>
      </c>
      <c r="AG633" s="41">
        <v>146.6</v>
      </c>
      <c r="AH633" s="41">
        <v>146.6</v>
      </c>
      <c r="AI633" s="41">
        <v>146.6</v>
      </c>
      <c r="AJ633" s="41">
        <v>146.6</v>
      </c>
      <c r="AK633" s="41">
        <v>146.6</v>
      </c>
      <c r="AL633" s="41">
        <v>146.6</v>
      </c>
      <c r="AM633" s="41">
        <v>146.6</v>
      </c>
      <c r="AN633" s="41">
        <v>146.6</v>
      </c>
      <c r="AO633" s="41">
        <v>146.6</v>
      </c>
      <c r="AP633" s="41">
        <v>146.6</v>
      </c>
      <c r="AQ633" s="41">
        <v>146.6</v>
      </c>
      <c r="AR633" s="41">
        <v>144.69999999999999</v>
      </c>
      <c r="AS633" s="41">
        <v>144.69999999999999</v>
      </c>
      <c r="AT633" s="41">
        <v>144.69999999999999</v>
      </c>
      <c r="AU633" s="41">
        <v>144.69999999999999</v>
      </c>
      <c r="AV633" s="41">
        <v>144.69999999999999</v>
      </c>
      <c r="AW633" s="41">
        <v>144.69999999999999</v>
      </c>
      <c r="AX633" s="41">
        <v>144.69999999999999</v>
      </c>
      <c r="AY633" s="41">
        <v>144.69999999999999</v>
      </c>
      <c r="AZ633" s="41">
        <v>144.69999999999999</v>
      </c>
      <c r="BA633" s="41">
        <v>144.69999999999999</v>
      </c>
      <c r="BB633" s="41">
        <v>144.69999999999999</v>
      </c>
      <c r="BC633" s="41">
        <v>144.69999999999999</v>
      </c>
      <c r="BD633" s="41">
        <v>144.69999999999999</v>
      </c>
      <c r="BE633" s="41">
        <v>144.69999999999999</v>
      </c>
      <c r="BF633" s="41">
        <v>144.69999999999999</v>
      </c>
      <c r="BG633" s="41">
        <v>144.69999999999999</v>
      </c>
      <c r="BH633" s="41">
        <v>144.69999999999999</v>
      </c>
      <c r="BI633" s="41">
        <v>144.69999999999999</v>
      </c>
      <c r="BJ633" s="41">
        <v>144.69999999999999</v>
      </c>
      <c r="BK633" s="41">
        <v>144.69999999999999</v>
      </c>
      <c r="BL633" s="41">
        <v>146.30000000000001</v>
      </c>
      <c r="BM633" s="41">
        <v>146.30000000000001</v>
      </c>
      <c r="BN633" s="41">
        <v>166.9</v>
      </c>
      <c r="BO633" s="41">
        <v>191.4</v>
      </c>
      <c r="BP633" s="41">
        <v>191.4</v>
      </c>
      <c r="BQ633" s="41">
        <v>191.4</v>
      </c>
      <c r="BR633" s="41">
        <v>191.4</v>
      </c>
      <c r="BS633" s="41">
        <v>191.4</v>
      </c>
      <c r="BT633" s="41">
        <v>191.4</v>
      </c>
      <c r="BU633" s="41">
        <v>191.4</v>
      </c>
      <c r="BV633" s="41">
        <v>191.4</v>
      </c>
      <c r="BW633" s="41">
        <v>191.4</v>
      </c>
      <c r="BX633" s="41">
        <v>185.3</v>
      </c>
      <c r="BY633" s="41">
        <v>160.9</v>
      </c>
      <c r="BZ633" s="41">
        <v>160.9</v>
      </c>
      <c r="CA633" s="41">
        <v>160.9</v>
      </c>
      <c r="CB633" s="41">
        <v>152.5</v>
      </c>
      <c r="CC633" s="41">
        <v>152.5</v>
      </c>
      <c r="CD633" s="41">
        <v>152.5</v>
      </c>
      <c r="CE633" s="41">
        <v>152.5</v>
      </c>
      <c r="CF633" s="41">
        <v>152.5</v>
      </c>
      <c r="CG633" s="41">
        <v>152.5</v>
      </c>
      <c r="CH633" s="41">
        <v>152.5</v>
      </c>
      <c r="CI633" s="41">
        <v>152.5</v>
      </c>
      <c r="CJ633" s="41">
        <v>152.5</v>
      </c>
      <c r="CK633" s="41">
        <v>152.5</v>
      </c>
      <c r="CL633" s="41">
        <v>152.5</v>
      </c>
    </row>
    <row r="634" spans="1:90" x14ac:dyDescent="0.25">
      <c r="A634" s="38" t="s">
        <v>2864</v>
      </c>
      <c r="B634" s="38" t="s">
        <v>2865</v>
      </c>
      <c r="C634" s="39">
        <v>2.2859999999999998E-2</v>
      </c>
      <c r="D634" s="41">
        <v>100.6</v>
      </c>
      <c r="E634" s="41">
        <v>101.3</v>
      </c>
      <c r="F634" s="41">
        <v>101.3</v>
      </c>
      <c r="G634" s="41">
        <v>106.9</v>
      </c>
      <c r="H634" s="41">
        <v>107.9</v>
      </c>
      <c r="I634" s="41">
        <v>109.1</v>
      </c>
      <c r="J634" s="41">
        <v>108.9</v>
      </c>
      <c r="K634" s="41">
        <v>109.1</v>
      </c>
      <c r="L634" s="41">
        <v>109.3</v>
      </c>
      <c r="M634" s="41">
        <v>109.1</v>
      </c>
      <c r="N634" s="41">
        <v>108.9</v>
      </c>
      <c r="O634" s="41">
        <v>108</v>
      </c>
      <c r="P634" s="41">
        <v>111.8</v>
      </c>
      <c r="Q634" s="41">
        <v>111</v>
      </c>
      <c r="R634" s="41">
        <v>111</v>
      </c>
      <c r="S634" s="41">
        <v>118.4</v>
      </c>
      <c r="T634" s="41">
        <v>117.6</v>
      </c>
      <c r="U634" s="41">
        <v>118.7</v>
      </c>
      <c r="V634" s="41">
        <v>119.4</v>
      </c>
      <c r="W634" s="41">
        <v>119.7</v>
      </c>
      <c r="X634" s="41">
        <v>119.9</v>
      </c>
      <c r="Y634" s="41">
        <v>121.3</v>
      </c>
      <c r="Z634" s="41">
        <v>124.6</v>
      </c>
      <c r="AA634" s="41">
        <v>125.6</v>
      </c>
      <c r="AB634" s="41">
        <v>126.3</v>
      </c>
      <c r="AC634" s="41">
        <v>126.5</v>
      </c>
      <c r="AD634" s="41">
        <v>126.5</v>
      </c>
      <c r="AE634" s="41">
        <v>126.4</v>
      </c>
      <c r="AF634" s="41">
        <v>127.2</v>
      </c>
      <c r="AG634" s="41">
        <v>127.6</v>
      </c>
      <c r="AH634" s="41">
        <v>127</v>
      </c>
      <c r="AI634" s="41">
        <v>128.69999999999999</v>
      </c>
      <c r="AJ634" s="41">
        <v>128.4</v>
      </c>
      <c r="AK634" s="41">
        <v>128.9</v>
      </c>
      <c r="AL634" s="41">
        <v>128.4</v>
      </c>
      <c r="AM634" s="41">
        <v>128.1</v>
      </c>
      <c r="AN634" s="41">
        <v>129.5</v>
      </c>
      <c r="AO634" s="41">
        <v>130.80000000000001</v>
      </c>
      <c r="AP634" s="41">
        <v>132.4</v>
      </c>
      <c r="AQ634" s="41">
        <v>136.9</v>
      </c>
      <c r="AR634" s="41">
        <v>138.1</v>
      </c>
      <c r="AS634" s="41">
        <v>138.80000000000001</v>
      </c>
      <c r="AT634" s="41">
        <v>139.5</v>
      </c>
      <c r="AU634" s="41">
        <v>142.1</v>
      </c>
      <c r="AV634" s="41">
        <v>139.69999999999999</v>
      </c>
      <c r="AW634" s="41">
        <v>137.5</v>
      </c>
      <c r="AX634" s="41">
        <v>136.5</v>
      </c>
      <c r="AY634" s="41">
        <v>136</v>
      </c>
      <c r="AZ634" s="41">
        <v>134.6</v>
      </c>
      <c r="BA634" s="41">
        <v>134.6</v>
      </c>
      <c r="BB634" s="41">
        <v>134.6</v>
      </c>
      <c r="BC634" s="41">
        <v>135.19999999999999</v>
      </c>
      <c r="BD634" s="41">
        <v>135.30000000000001</v>
      </c>
      <c r="BE634" s="41">
        <v>135.30000000000001</v>
      </c>
      <c r="BF634" s="41">
        <v>134.1</v>
      </c>
      <c r="BG634" s="41">
        <v>138.5</v>
      </c>
      <c r="BH634" s="41">
        <v>139.5</v>
      </c>
      <c r="BI634" s="41">
        <v>139.19999999999999</v>
      </c>
      <c r="BJ634" s="41">
        <v>135.6</v>
      </c>
      <c r="BK634" s="41">
        <v>136.9</v>
      </c>
      <c r="BL634" s="41">
        <v>136.1</v>
      </c>
      <c r="BM634" s="41">
        <v>133.1</v>
      </c>
      <c r="BN634" s="41">
        <v>133.4</v>
      </c>
      <c r="BO634" s="41">
        <v>137</v>
      </c>
      <c r="BP634" s="41">
        <v>137</v>
      </c>
      <c r="BQ634" s="41">
        <v>137.1</v>
      </c>
      <c r="BR634" s="41">
        <v>137.1</v>
      </c>
      <c r="BS634" s="41">
        <v>137.1</v>
      </c>
      <c r="BT634" s="41">
        <v>137.1</v>
      </c>
      <c r="BU634" s="41">
        <v>137.1</v>
      </c>
      <c r="BV634" s="41">
        <v>137.1</v>
      </c>
      <c r="BW634" s="41">
        <v>136.69999999999999</v>
      </c>
      <c r="BX634" s="41">
        <v>145.69999999999999</v>
      </c>
      <c r="BY634" s="41">
        <v>146.69999999999999</v>
      </c>
      <c r="BZ634" s="41">
        <v>153.5</v>
      </c>
      <c r="CA634" s="41">
        <v>156</v>
      </c>
      <c r="CB634" s="41">
        <v>156.4</v>
      </c>
      <c r="CC634" s="41">
        <v>157.4</v>
      </c>
      <c r="CD634" s="41">
        <v>158.80000000000001</v>
      </c>
      <c r="CE634" s="41">
        <v>160.6</v>
      </c>
      <c r="CF634" s="41">
        <v>161.1</v>
      </c>
      <c r="CG634" s="41">
        <v>161</v>
      </c>
      <c r="CH634" s="41">
        <v>161</v>
      </c>
      <c r="CI634" s="41">
        <v>161.30000000000001</v>
      </c>
      <c r="CJ634" s="41">
        <v>165.3</v>
      </c>
      <c r="CK634" s="41">
        <v>165.3</v>
      </c>
      <c r="CL634" s="41">
        <v>166</v>
      </c>
    </row>
    <row r="635" spans="1:90" x14ac:dyDescent="0.25">
      <c r="A635" s="38" t="s">
        <v>2866</v>
      </c>
      <c r="B635" s="38" t="s">
        <v>2867</v>
      </c>
      <c r="C635" s="39">
        <v>9.2859999999999998E-2</v>
      </c>
      <c r="D635" s="41">
        <v>101.4</v>
      </c>
      <c r="E635" s="41">
        <v>101.7</v>
      </c>
      <c r="F635" s="41">
        <v>101.9</v>
      </c>
      <c r="G635" s="41">
        <v>106.9</v>
      </c>
      <c r="H635" s="41">
        <v>107.4</v>
      </c>
      <c r="I635" s="41">
        <v>107.7</v>
      </c>
      <c r="J635" s="41">
        <v>107.3</v>
      </c>
      <c r="K635" s="41">
        <v>107.7</v>
      </c>
      <c r="L635" s="41">
        <v>109.7</v>
      </c>
      <c r="M635" s="41">
        <v>109.6</v>
      </c>
      <c r="N635" s="41">
        <v>109.5</v>
      </c>
      <c r="O635" s="41">
        <v>109.3</v>
      </c>
      <c r="P635" s="41">
        <v>110.2</v>
      </c>
      <c r="Q635" s="41">
        <v>110.1</v>
      </c>
      <c r="R635" s="41">
        <v>109.7</v>
      </c>
      <c r="S635" s="41">
        <v>110.2</v>
      </c>
      <c r="T635" s="41">
        <v>110.5</v>
      </c>
      <c r="U635" s="41">
        <v>111.8</v>
      </c>
      <c r="V635" s="41">
        <v>112</v>
      </c>
      <c r="W635" s="41">
        <v>110.8</v>
      </c>
      <c r="X635" s="41">
        <v>110.9</v>
      </c>
      <c r="Y635" s="41">
        <v>112.1</v>
      </c>
      <c r="Z635" s="41">
        <v>112</v>
      </c>
      <c r="AA635" s="41">
        <v>112.3</v>
      </c>
      <c r="AB635" s="41">
        <v>112.1</v>
      </c>
      <c r="AC635" s="41">
        <v>112.1</v>
      </c>
      <c r="AD635" s="41">
        <v>112.3</v>
      </c>
      <c r="AE635" s="41">
        <v>114.8</v>
      </c>
      <c r="AF635" s="41">
        <v>115</v>
      </c>
      <c r="AG635" s="41">
        <v>115.1</v>
      </c>
      <c r="AH635" s="41">
        <v>117</v>
      </c>
      <c r="AI635" s="41">
        <v>116.8</v>
      </c>
      <c r="AJ635" s="41">
        <v>116.4</v>
      </c>
      <c r="AK635" s="41">
        <v>115.9</v>
      </c>
      <c r="AL635" s="41">
        <v>117</v>
      </c>
      <c r="AM635" s="41">
        <v>117.1</v>
      </c>
      <c r="AN635" s="41">
        <v>116.7</v>
      </c>
      <c r="AO635" s="41">
        <v>120</v>
      </c>
      <c r="AP635" s="41">
        <v>121.7</v>
      </c>
      <c r="AQ635" s="41">
        <v>124.1</v>
      </c>
      <c r="AR635" s="41">
        <v>124.4</v>
      </c>
      <c r="AS635" s="41">
        <v>125.6</v>
      </c>
      <c r="AT635" s="41">
        <v>126.6</v>
      </c>
      <c r="AU635" s="41">
        <v>126.4</v>
      </c>
      <c r="AV635" s="41">
        <v>130.80000000000001</v>
      </c>
      <c r="AW635" s="41">
        <v>131</v>
      </c>
      <c r="AX635" s="41">
        <v>128.80000000000001</v>
      </c>
      <c r="AY635" s="41">
        <v>125.6</v>
      </c>
      <c r="AZ635" s="41">
        <v>125.7</v>
      </c>
      <c r="BA635" s="41">
        <v>124.8</v>
      </c>
      <c r="BB635" s="41">
        <v>122.5</v>
      </c>
      <c r="BC635" s="41">
        <v>126.7</v>
      </c>
      <c r="BD635" s="41">
        <v>126.5</v>
      </c>
      <c r="BE635" s="41">
        <v>125.5</v>
      </c>
      <c r="BF635" s="41">
        <v>125.4</v>
      </c>
      <c r="BG635" s="41">
        <v>125.1</v>
      </c>
      <c r="BH635" s="41">
        <v>124.7</v>
      </c>
      <c r="BI635" s="41">
        <v>124.7</v>
      </c>
      <c r="BJ635" s="41">
        <v>125.3</v>
      </c>
      <c r="BK635" s="41">
        <v>126</v>
      </c>
      <c r="BL635" s="41">
        <v>126.1</v>
      </c>
      <c r="BM635" s="41">
        <v>125.3</v>
      </c>
      <c r="BN635" s="41">
        <v>125.8</v>
      </c>
      <c r="BO635" s="41">
        <v>125.6</v>
      </c>
      <c r="BP635" s="41">
        <v>127.8</v>
      </c>
      <c r="BQ635" s="41">
        <v>128.9</v>
      </c>
      <c r="BR635" s="41">
        <v>128.4</v>
      </c>
      <c r="BS635" s="41">
        <v>128.9</v>
      </c>
      <c r="BT635" s="41">
        <v>129.30000000000001</v>
      </c>
      <c r="BU635" s="41">
        <v>128.80000000000001</v>
      </c>
      <c r="BV635" s="41">
        <v>128.69999999999999</v>
      </c>
      <c r="BW635" s="41">
        <v>130.69999999999999</v>
      </c>
      <c r="BX635" s="41">
        <v>127.7</v>
      </c>
      <c r="BY635" s="41">
        <v>129.9</v>
      </c>
      <c r="BZ635" s="41">
        <v>132.80000000000001</v>
      </c>
      <c r="CA635" s="41">
        <v>133.5</v>
      </c>
      <c r="CB635" s="41">
        <v>135.5</v>
      </c>
      <c r="CC635" s="41">
        <v>135.5</v>
      </c>
      <c r="CD635" s="41">
        <v>134.69999999999999</v>
      </c>
      <c r="CE635" s="41">
        <v>134.5</v>
      </c>
      <c r="CF635" s="41">
        <v>135</v>
      </c>
      <c r="CG635" s="41">
        <v>134.80000000000001</v>
      </c>
      <c r="CH635" s="41">
        <v>133.80000000000001</v>
      </c>
      <c r="CI635" s="41">
        <v>134.4</v>
      </c>
      <c r="CJ635" s="41">
        <v>134.30000000000001</v>
      </c>
      <c r="CK635" s="41">
        <v>133.30000000000001</v>
      </c>
      <c r="CL635" s="41">
        <v>135.30000000000001</v>
      </c>
    </row>
    <row r="636" spans="1:90" x14ac:dyDescent="0.25">
      <c r="A636" s="38" t="s">
        <v>2868</v>
      </c>
      <c r="B636" s="38" t="s">
        <v>2869</v>
      </c>
      <c r="C636" s="39">
        <v>7.9170000000000004E-2</v>
      </c>
      <c r="D636" s="41">
        <v>101.4</v>
      </c>
      <c r="E636" s="41">
        <v>100.9</v>
      </c>
      <c r="F636" s="41">
        <v>99.6</v>
      </c>
      <c r="G636" s="41">
        <v>102.8</v>
      </c>
      <c r="H636" s="41">
        <v>103.4</v>
      </c>
      <c r="I636" s="41">
        <v>101.1</v>
      </c>
      <c r="J636" s="41">
        <v>100.2</v>
      </c>
      <c r="K636" s="41">
        <v>98.7</v>
      </c>
      <c r="L636" s="41">
        <v>99.9</v>
      </c>
      <c r="M636" s="41">
        <v>102.1</v>
      </c>
      <c r="N636" s="41">
        <v>105.5</v>
      </c>
      <c r="O636" s="41">
        <v>103.2</v>
      </c>
      <c r="P636" s="41">
        <v>115.8</v>
      </c>
      <c r="Q636" s="41">
        <v>113.9</v>
      </c>
      <c r="R636" s="41">
        <v>114.8</v>
      </c>
      <c r="S636" s="41">
        <v>110.3</v>
      </c>
      <c r="T636" s="41">
        <v>109.7</v>
      </c>
      <c r="U636" s="41">
        <v>110.9</v>
      </c>
      <c r="V636" s="41">
        <v>113.1</v>
      </c>
      <c r="W636" s="41">
        <v>111.6</v>
      </c>
      <c r="X636" s="41">
        <v>112.9</v>
      </c>
      <c r="Y636" s="41">
        <v>113.8</v>
      </c>
      <c r="Z636" s="41">
        <v>109</v>
      </c>
      <c r="AA636" s="41">
        <v>110.1</v>
      </c>
      <c r="AB636" s="41">
        <v>114.7</v>
      </c>
      <c r="AC636" s="41">
        <v>112.7</v>
      </c>
      <c r="AD636" s="41">
        <v>113.5</v>
      </c>
      <c r="AE636" s="41">
        <v>118.7</v>
      </c>
      <c r="AF636" s="41">
        <v>118.3</v>
      </c>
      <c r="AG636" s="41">
        <v>119.3</v>
      </c>
      <c r="AH636" s="41">
        <v>119.5</v>
      </c>
      <c r="AI636" s="41">
        <v>120.1</v>
      </c>
      <c r="AJ636" s="41">
        <v>118</v>
      </c>
      <c r="AK636" s="41">
        <v>118.9</v>
      </c>
      <c r="AL636" s="41">
        <v>119.6</v>
      </c>
      <c r="AM636" s="41">
        <v>122.1</v>
      </c>
      <c r="AN636" s="41">
        <v>122.1</v>
      </c>
      <c r="AO636" s="41">
        <v>122.1</v>
      </c>
      <c r="AP636" s="41">
        <v>122.1</v>
      </c>
      <c r="AQ636" s="41">
        <v>122.1</v>
      </c>
      <c r="AR636" s="41">
        <v>117.1</v>
      </c>
      <c r="AS636" s="41">
        <v>117.1</v>
      </c>
      <c r="AT636" s="41">
        <v>117.1</v>
      </c>
      <c r="AU636" s="41">
        <v>117.1</v>
      </c>
      <c r="AV636" s="41">
        <v>117.1</v>
      </c>
      <c r="AW636" s="41">
        <v>117.1</v>
      </c>
      <c r="AX636" s="41">
        <v>117.1</v>
      </c>
      <c r="AY636" s="41">
        <v>117.1</v>
      </c>
      <c r="AZ636" s="41">
        <v>111.1</v>
      </c>
      <c r="BA636" s="41">
        <v>119</v>
      </c>
      <c r="BB636" s="41">
        <v>119.6</v>
      </c>
      <c r="BC636" s="41">
        <v>118</v>
      </c>
      <c r="BD636" s="41">
        <v>117.3</v>
      </c>
      <c r="BE636" s="41">
        <v>117</v>
      </c>
      <c r="BF636" s="41">
        <v>117.4</v>
      </c>
      <c r="BG636" s="41">
        <v>117</v>
      </c>
      <c r="BH636" s="41">
        <v>116.6</v>
      </c>
      <c r="BI636" s="41">
        <v>116.8</v>
      </c>
      <c r="BJ636" s="41">
        <v>117</v>
      </c>
      <c r="BK636" s="41">
        <v>117.3</v>
      </c>
      <c r="BL636" s="41">
        <v>117.5</v>
      </c>
      <c r="BM636" s="41">
        <v>117.4</v>
      </c>
      <c r="BN636" s="41">
        <v>117.5</v>
      </c>
      <c r="BO636" s="41">
        <v>118.5</v>
      </c>
      <c r="BP636" s="41">
        <v>118.6</v>
      </c>
      <c r="BQ636" s="41">
        <v>118.6</v>
      </c>
      <c r="BR636" s="41">
        <v>118.6</v>
      </c>
      <c r="BS636" s="41">
        <v>118.6</v>
      </c>
      <c r="BT636" s="41">
        <v>118.6</v>
      </c>
      <c r="BU636" s="41">
        <v>118.6</v>
      </c>
      <c r="BV636" s="41">
        <v>118.6</v>
      </c>
      <c r="BW636" s="41">
        <v>118.6</v>
      </c>
      <c r="BX636" s="41">
        <v>118.7</v>
      </c>
      <c r="BY636" s="41">
        <v>119.8</v>
      </c>
      <c r="BZ636" s="41">
        <v>119.8</v>
      </c>
      <c r="CA636" s="41">
        <v>120.3</v>
      </c>
      <c r="CB636" s="41">
        <v>120.3</v>
      </c>
      <c r="CC636" s="41">
        <v>120.4</v>
      </c>
      <c r="CD636" s="41">
        <v>120.4</v>
      </c>
      <c r="CE636" s="41">
        <v>123.8</v>
      </c>
      <c r="CF636" s="41">
        <v>123.9</v>
      </c>
      <c r="CG636" s="41">
        <v>124.2</v>
      </c>
      <c r="CH636" s="41">
        <v>124.8</v>
      </c>
      <c r="CI636" s="41">
        <v>126.2</v>
      </c>
      <c r="CJ636" s="41">
        <v>126.8</v>
      </c>
      <c r="CK636" s="41">
        <v>126.9</v>
      </c>
      <c r="CL636" s="41">
        <v>126.9</v>
      </c>
    </row>
    <row r="637" spans="1:90" x14ac:dyDescent="0.25">
      <c r="A637" s="38" t="s">
        <v>2870</v>
      </c>
      <c r="B637" s="38" t="s">
        <v>2871</v>
      </c>
      <c r="C637" s="39">
        <v>1.137E-2</v>
      </c>
      <c r="D637" s="41">
        <v>100.2</v>
      </c>
      <c r="E637" s="41">
        <v>100.2</v>
      </c>
      <c r="F637" s="41">
        <v>100.2</v>
      </c>
      <c r="G637" s="41">
        <v>101.4</v>
      </c>
      <c r="H637" s="41">
        <v>101.4</v>
      </c>
      <c r="I637" s="41">
        <v>101.4</v>
      </c>
      <c r="J637" s="41">
        <v>102.3</v>
      </c>
      <c r="K637" s="41">
        <v>102.3</v>
      </c>
      <c r="L637" s="41">
        <v>102.3</v>
      </c>
      <c r="M637" s="41">
        <v>102.3</v>
      </c>
      <c r="N637" s="41">
        <v>102.3</v>
      </c>
      <c r="O637" s="41">
        <v>102.3</v>
      </c>
      <c r="P637" s="41">
        <v>102.3</v>
      </c>
      <c r="Q637" s="41">
        <v>102.3</v>
      </c>
      <c r="R637" s="41">
        <v>102.4</v>
      </c>
      <c r="S637" s="41">
        <v>105.4</v>
      </c>
      <c r="T637" s="41">
        <v>105.4</v>
      </c>
      <c r="U637" s="41">
        <v>106.7</v>
      </c>
      <c r="V637" s="41">
        <v>106.7</v>
      </c>
      <c r="W637" s="41">
        <v>106.7</v>
      </c>
      <c r="X637" s="41">
        <v>106.7</v>
      </c>
      <c r="Y637" s="41">
        <v>106.7</v>
      </c>
      <c r="Z637" s="41">
        <v>107.4</v>
      </c>
      <c r="AA637" s="41">
        <v>107.4</v>
      </c>
      <c r="AB637" s="41">
        <v>108.4</v>
      </c>
      <c r="AC637" s="41">
        <v>108.4</v>
      </c>
      <c r="AD637" s="41">
        <v>109.8</v>
      </c>
      <c r="AE637" s="41">
        <v>112.2</v>
      </c>
      <c r="AF637" s="41">
        <v>112.2</v>
      </c>
      <c r="AG637" s="41">
        <v>112.2</v>
      </c>
      <c r="AH637" s="41">
        <v>113.1</v>
      </c>
      <c r="AI637" s="41">
        <v>113.1</v>
      </c>
      <c r="AJ637" s="41">
        <v>113.1</v>
      </c>
      <c r="AK637" s="41">
        <v>113.1</v>
      </c>
      <c r="AL637" s="41">
        <v>113.1</v>
      </c>
      <c r="AM637" s="41">
        <v>113.1</v>
      </c>
      <c r="AN637" s="41">
        <v>113.8</v>
      </c>
      <c r="AO637" s="41">
        <v>113.8</v>
      </c>
      <c r="AP637" s="41">
        <v>113.8</v>
      </c>
      <c r="AQ637" s="41">
        <v>113.8</v>
      </c>
      <c r="AR637" s="41">
        <v>113.8</v>
      </c>
      <c r="AS637" s="41">
        <v>113.8</v>
      </c>
      <c r="AT637" s="41">
        <v>113.8</v>
      </c>
      <c r="AU637" s="41">
        <v>118.4</v>
      </c>
      <c r="AV637" s="41">
        <v>121.4</v>
      </c>
      <c r="AW637" s="41">
        <v>121.4</v>
      </c>
      <c r="AX637" s="41">
        <v>121.4</v>
      </c>
      <c r="AY637" s="41">
        <v>120.3</v>
      </c>
      <c r="AZ637" s="41">
        <v>125.2</v>
      </c>
      <c r="BA637" s="41">
        <v>125.2</v>
      </c>
      <c r="BB637" s="41">
        <v>125.2</v>
      </c>
      <c r="BC637" s="41">
        <v>124.4</v>
      </c>
      <c r="BD637" s="41">
        <v>124.4</v>
      </c>
      <c r="BE637" s="41">
        <v>124.4</v>
      </c>
      <c r="BF637" s="41">
        <v>124.4</v>
      </c>
      <c r="BG637" s="41">
        <v>120.3</v>
      </c>
      <c r="BH637" s="41">
        <v>120.4</v>
      </c>
      <c r="BI637" s="41">
        <v>120.7</v>
      </c>
      <c r="BJ637" s="41">
        <v>125.6</v>
      </c>
      <c r="BK637" s="41">
        <v>126.4</v>
      </c>
      <c r="BL637" s="41">
        <v>128.80000000000001</v>
      </c>
      <c r="BM637" s="41">
        <v>125.6</v>
      </c>
      <c r="BN637" s="41">
        <v>125.8</v>
      </c>
      <c r="BO637" s="41">
        <v>133.80000000000001</v>
      </c>
      <c r="BP637" s="41">
        <v>132</v>
      </c>
      <c r="BQ637" s="41">
        <v>122.2</v>
      </c>
      <c r="BR637" s="41">
        <v>122.2</v>
      </c>
      <c r="BS637" s="41">
        <v>122.2</v>
      </c>
      <c r="BT637" s="41">
        <v>122.2</v>
      </c>
      <c r="BU637" s="41">
        <v>122.2</v>
      </c>
      <c r="BV637" s="41">
        <v>122.2</v>
      </c>
      <c r="BW637" s="41">
        <v>122.2</v>
      </c>
      <c r="BX637" s="41">
        <v>122.1</v>
      </c>
      <c r="BY637" s="41">
        <v>124.1</v>
      </c>
      <c r="BZ637" s="41">
        <v>133.19999999999999</v>
      </c>
      <c r="CA637" s="41">
        <v>133.69999999999999</v>
      </c>
      <c r="CB637" s="41">
        <v>133.80000000000001</v>
      </c>
      <c r="CC637" s="41">
        <v>134</v>
      </c>
      <c r="CD637" s="41">
        <v>134.5</v>
      </c>
      <c r="CE637" s="41">
        <v>134.5</v>
      </c>
      <c r="CF637" s="41">
        <v>134.5</v>
      </c>
      <c r="CG637" s="41">
        <v>134.5</v>
      </c>
      <c r="CH637" s="41">
        <v>134.5</v>
      </c>
      <c r="CI637" s="41">
        <v>134.5</v>
      </c>
      <c r="CJ637" s="41">
        <v>134.5</v>
      </c>
      <c r="CK637" s="41">
        <v>139.6</v>
      </c>
      <c r="CL637" s="41">
        <v>139.9</v>
      </c>
    </row>
    <row r="638" spans="1:90" x14ac:dyDescent="0.25">
      <c r="A638" s="38" t="s">
        <v>2872</v>
      </c>
      <c r="B638" s="38" t="s">
        <v>2873</v>
      </c>
      <c r="C638" s="39">
        <v>1.304E-2</v>
      </c>
      <c r="D638" s="41">
        <v>103.2</v>
      </c>
      <c r="E638" s="41">
        <v>103.9</v>
      </c>
      <c r="F638" s="41">
        <v>103.9</v>
      </c>
      <c r="G638" s="41">
        <v>110.1</v>
      </c>
      <c r="H638" s="41">
        <v>111.1</v>
      </c>
      <c r="I638" s="41">
        <v>110.4</v>
      </c>
      <c r="J638" s="41">
        <v>110.4</v>
      </c>
      <c r="K638" s="41">
        <v>110.4</v>
      </c>
      <c r="L638" s="41">
        <v>110.4</v>
      </c>
      <c r="M638" s="41">
        <v>111.4</v>
      </c>
      <c r="N638" s="41">
        <v>111.4</v>
      </c>
      <c r="O638" s="41">
        <v>111.4</v>
      </c>
      <c r="P638" s="41">
        <v>111.6</v>
      </c>
      <c r="Q638" s="41">
        <v>111.6</v>
      </c>
      <c r="R638" s="41">
        <v>111.6</v>
      </c>
      <c r="S638" s="41">
        <v>110.4</v>
      </c>
      <c r="T638" s="41">
        <v>111.2</v>
      </c>
      <c r="U638" s="41">
        <v>113.6</v>
      </c>
      <c r="V638" s="41">
        <v>113.6</v>
      </c>
      <c r="W638" s="41">
        <v>113.6</v>
      </c>
      <c r="X638" s="41">
        <v>113.6</v>
      </c>
      <c r="Y638" s="41">
        <v>113.6</v>
      </c>
      <c r="Z638" s="41">
        <v>113.6</v>
      </c>
      <c r="AA638" s="41">
        <v>113.6</v>
      </c>
      <c r="AB638" s="41">
        <v>114.6</v>
      </c>
      <c r="AC638" s="41">
        <v>114.6</v>
      </c>
      <c r="AD638" s="41">
        <v>116.2</v>
      </c>
      <c r="AE638" s="41">
        <v>118.8</v>
      </c>
      <c r="AF638" s="41">
        <v>118.8</v>
      </c>
      <c r="AG638" s="41">
        <v>118.8</v>
      </c>
      <c r="AH638" s="41">
        <v>118.8</v>
      </c>
      <c r="AI638" s="41">
        <v>118.8</v>
      </c>
      <c r="AJ638" s="41">
        <v>118.8</v>
      </c>
      <c r="AK638" s="41">
        <v>118.8</v>
      </c>
      <c r="AL638" s="41">
        <v>118.8</v>
      </c>
      <c r="AM638" s="41">
        <v>118.6</v>
      </c>
      <c r="AN638" s="41">
        <v>121.5</v>
      </c>
      <c r="AO638" s="41">
        <v>123.5</v>
      </c>
      <c r="AP638" s="41">
        <v>122.9</v>
      </c>
      <c r="AQ638" s="41">
        <v>122.7</v>
      </c>
      <c r="AR638" s="41">
        <v>128.19999999999999</v>
      </c>
      <c r="AS638" s="41">
        <v>127.6</v>
      </c>
      <c r="AT638" s="41">
        <v>129.19999999999999</v>
      </c>
      <c r="AU638" s="41">
        <v>129.80000000000001</v>
      </c>
      <c r="AV638" s="41">
        <v>129.80000000000001</v>
      </c>
      <c r="AW638" s="41">
        <v>129.80000000000001</v>
      </c>
      <c r="AX638" s="41">
        <v>129.80000000000001</v>
      </c>
      <c r="AY638" s="41">
        <v>129.80000000000001</v>
      </c>
      <c r="AZ638" s="41">
        <v>129</v>
      </c>
      <c r="BA638" s="41">
        <v>129.69999999999999</v>
      </c>
      <c r="BB638" s="41">
        <v>129.6</v>
      </c>
      <c r="BC638" s="41">
        <v>131.30000000000001</v>
      </c>
      <c r="BD638" s="41">
        <v>131.5</v>
      </c>
      <c r="BE638" s="41">
        <v>131.4</v>
      </c>
      <c r="BF638" s="41">
        <v>132</v>
      </c>
      <c r="BG638" s="41">
        <v>132.19999999999999</v>
      </c>
      <c r="BH638" s="41">
        <v>129.69999999999999</v>
      </c>
      <c r="BI638" s="41">
        <v>129.80000000000001</v>
      </c>
      <c r="BJ638" s="41">
        <v>129.80000000000001</v>
      </c>
      <c r="BK638" s="41">
        <v>129.9</v>
      </c>
      <c r="BL638" s="41">
        <v>129.80000000000001</v>
      </c>
      <c r="BM638" s="41">
        <v>140.6</v>
      </c>
      <c r="BN638" s="41">
        <v>141.1</v>
      </c>
      <c r="BO638" s="41">
        <v>138.9</v>
      </c>
      <c r="BP638" s="41">
        <v>134.6</v>
      </c>
      <c r="BQ638" s="41">
        <v>135.30000000000001</v>
      </c>
      <c r="BR638" s="41">
        <v>135.1</v>
      </c>
      <c r="BS638" s="41">
        <v>135.19999999999999</v>
      </c>
      <c r="BT638" s="41">
        <v>135.30000000000001</v>
      </c>
      <c r="BU638" s="41">
        <v>135.4</v>
      </c>
      <c r="BV638" s="41">
        <v>135.30000000000001</v>
      </c>
      <c r="BW638" s="41">
        <v>135.30000000000001</v>
      </c>
      <c r="BX638" s="41">
        <v>138</v>
      </c>
      <c r="BY638" s="41">
        <v>133.6</v>
      </c>
      <c r="BZ638" s="41">
        <v>133.5</v>
      </c>
      <c r="CA638" s="41">
        <v>135.30000000000001</v>
      </c>
      <c r="CB638" s="41">
        <v>135.4</v>
      </c>
      <c r="CC638" s="41">
        <v>136</v>
      </c>
      <c r="CD638" s="41">
        <v>137</v>
      </c>
      <c r="CE638" s="41">
        <v>137.5</v>
      </c>
      <c r="CF638" s="41">
        <v>137.5</v>
      </c>
      <c r="CG638" s="41">
        <v>137.6</v>
      </c>
      <c r="CH638" s="41">
        <v>137.5</v>
      </c>
      <c r="CI638" s="41">
        <v>137.6</v>
      </c>
      <c r="CJ638" s="41">
        <v>137.69999999999999</v>
      </c>
      <c r="CK638" s="41">
        <v>137.6</v>
      </c>
      <c r="CL638" s="41">
        <v>137.6</v>
      </c>
    </row>
    <row r="639" spans="1:90" x14ac:dyDescent="0.25">
      <c r="A639" s="38" t="s">
        <v>2874</v>
      </c>
      <c r="B639" s="38" t="s">
        <v>2875</v>
      </c>
      <c r="C639" s="39">
        <v>2.844E-2</v>
      </c>
      <c r="D639" s="41">
        <v>104.7</v>
      </c>
      <c r="E639" s="41">
        <v>104.7</v>
      </c>
      <c r="F639" s="41">
        <v>107.9</v>
      </c>
      <c r="G639" s="41">
        <v>109.3</v>
      </c>
      <c r="H639" s="41">
        <v>109.3</v>
      </c>
      <c r="I639" s="41">
        <v>109.5</v>
      </c>
      <c r="J639" s="41">
        <v>111.3</v>
      </c>
      <c r="K639" s="41">
        <v>111.3</v>
      </c>
      <c r="L639" s="41">
        <v>111.3</v>
      </c>
      <c r="M639" s="41">
        <v>111.3</v>
      </c>
      <c r="N639" s="41">
        <v>111.3</v>
      </c>
      <c r="O639" s="41">
        <v>111.3</v>
      </c>
      <c r="P639" s="41">
        <v>111.4</v>
      </c>
      <c r="Q639" s="41">
        <v>111.9</v>
      </c>
      <c r="R639" s="41">
        <v>112.4</v>
      </c>
      <c r="S639" s="41">
        <v>116</v>
      </c>
      <c r="T639" s="41">
        <v>117.1</v>
      </c>
      <c r="U639" s="41">
        <v>118</v>
      </c>
      <c r="V639" s="41">
        <v>118</v>
      </c>
      <c r="W639" s="41">
        <v>124.6</v>
      </c>
      <c r="X639" s="41">
        <v>125.7</v>
      </c>
      <c r="Y639" s="41">
        <v>125.9</v>
      </c>
      <c r="Z639" s="41">
        <v>125.9</v>
      </c>
      <c r="AA639" s="41">
        <v>125.9</v>
      </c>
      <c r="AB639" s="41">
        <v>120.9</v>
      </c>
      <c r="AC639" s="41">
        <v>120.9</v>
      </c>
      <c r="AD639" s="41">
        <v>120.9</v>
      </c>
      <c r="AE639" s="41">
        <v>123.1</v>
      </c>
      <c r="AF639" s="41">
        <v>123.1</v>
      </c>
      <c r="AG639" s="41">
        <v>123.1</v>
      </c>
      <c r="AH639" s="41">
        <v>123.1</v>
      </c>
      <c r="AI639" s="41">
        <v>123.1</v>
      </c>
      <c r="AJ639" s="41">
        <v>123.1</v>
      </c>
      <c r="AK639" s="41">
        <v>123.1</v>
      </c>
      <c r="AL639" s="41">
        <v>123.1</v>
      </c>
      <c r="AM639" s="41">
        <v>123.3</v>
      </c>
      <c r="AN639" s="41">
        <v>123.4</v>
      </c>
      <c r="AO639" s="41">
        <v>123.4</v>
      </c>
      <c r="AP639" s="41">
        <v>123.3</v>
      </c>
      <c r="AQ639" s="41">
        <v>123.2</v>
      </c>
      <c r="AR639" s="41">
        <v>123.1</v>
      </c>
      <c r="AS639" s="41">
        <v>123.1</v>
      </c>
      <c r="AT639" s="41">
        <v>123.1</v>
      </c>
      <c r="AU639" s="41">
        <v>124.9</v>
      </c>
      <c r="AV639" s="41">
        <v>125.3</v>
      </c>
      <c r="AW639" s="41">
        <v>125.3</v>
      </c>
      <c r="AX639" s="41">
        <v>125.3</v>
      </c>
      <c r="AY639" s="41">
        <v>124.4</v>
      </c>
      <c r="AZ639" s="41">
        <v>124.3</v>
      </c>
      <c r="BA639" s="41">
        <v>124.3</v>
      </c>
      <c r="BB639" s="41">
        <v>124.2</v>
      </c>
      <c r="BC639" s="41">
        <v>124</v>
      </c>
      <c r="BD639" s="41">
        <v>124</v>
      </c>
      <c r="BE639" s="41">
        <v>124</v>
      </c>
      <c r="BF639" s="41">
        <v>124.3</v>
      </c>
      <c r="BG639" s="41">
        <v>125.4</v>
      </c>
      <c r="BH639" s="41">
        <v>125.4</v>
      </c>
      <c r="BI639" s="41">
        <v>125.4</v>
      </c>
      <c r="BJ639" s="41">
        <v>122.4</v>
      </c>
      <c r="BK639" s="41">
        <v>122.4</v>
      </c>
      <c r="BL639" s="41">
        <v>122.4</v>
      </c>
      <c r="BM639" s="41">
        <v>122.4</v>
      </c>
      <c r="BN639" s="41">
        <v>124.7</v>
      </c>
      <c r="BO639" s="41">
        <v>125.7</v>
      </c>
      <c r="BP639" s="41">
        <v>125.8</v>
      </c>
      <c r="BQ639" s="41">
        <v>125.8</v>
      </c>
      <c r="BR639" s="41">
        <v>125.8</v>
      </c>
      <c r="BS639" s="41">
        <v>125.8</v>
      </c>
      <c r="BT639" s="41">
        <v>129.5</v>
      </c>
      <c r="BU639" s="41">
        <v>130.69999999999999</v>
      </c>
      <c r="BV639" s="41">
        <v>130.69999999999999</v>
      </c>
      <c r="BW639" s="41">
        <v>130.80000000000001</v>
      </c>
      <c r="BX639" s="41">
        <v>131.1</v>
      </c>
      <c r="BY639" s="41">
        <v>131.1</v>
      </c>
      <c r="BZ639" s="41">
        <v>131.1</v>
      </c>
      <c r="CA639" s="41">
        <v>130.4</v>
      </c>
      <c r="CB639" s="41">
        <v>131.30000000000001</v>
      </c>
      <c r="CC639" s="41">
        <v>130.30000000000001</v>
      </c>
      <c r="CD639" s="41">
        <v>130.4</v>
      </c>
      <c r="CE639" s="41">
        <v>133.1</v>
      </c>
      <c r="CF639" s="41">
        <v>134</v>
      </c>
      <c r="CG639" s="41">
        <v>134</v>
      </c>
      <c r="CH639" s="41">
        <v>134</v>
      </c>
      <c r="CI639" s="41">
        <v>136</v>
      </c>
      <c r="CJ639" s="41">
        <v>136.5</v>
      </c>
      <c r="CK639" s="41">
        <v>135.5</v>
      </c>
      <c r="CL639" s="41">
        <v>137</v>
      </c>
    </row>
    <row r="640" spans="1:90" x14ac:dyDescent="0.25">
      <c r="A640" s="38" t="s">
        <v>2876</v>
      </c>
      <c r="B640" s="38" t="s">
        <v>2877</v>
      </c>
      <c r="C640" s="39">
        <v>9.3000000000000005E-4</v>
      </c>
      <c r="D640" s="41">
        <v>100</v>
      </c>
      <c r="E640" s="41">
        <v>100</v>
      </c>
      <c r="F640" s="41">
        <v>100</v>
      </c>
      <c r="G640" s="41">
        <v>98.9</v>
      </c>
      <c r="H640" s="41">
        <v>98.9</v>
      </c>
      <c r="I640" s="41">
        <v>101.7</v>
      </c>
      <c r="J640" s="41">
        <v>101.7</v>
      </c>
      <c r="K640" s="41">
        <v>101.7</v>
      </c>
      <c r="L640" s="41">
        <v>101.7</v>
      </c>
      <c r="M640" s="41">
        <v>101.7</v>
      </c>
      <c r="N640" s="41">
        <v>101.7</v>
      </c>
      <c r="O640" s="41">
        <v>101.7</v>
      </c>
      <c r="P640" s="41">
        <v>101.7</v>
      </c>
      <c r="Q640" s="41">
        <v>101.7</v>
      </c>
      <c r="R640" s="41">
        <v>101.4</v>
      </c>
      <c r="S640" s="41">
        <v>102.7</v>
      </c>
      <c r="T640" s="41">
        <v>102.7</v>
      </c>
      <c r="U640" s="41">
        <v>102.7</v>
      </c>
      <c r="V640" s="41">
        <v>102.7</v>
      </c>
      <c r="W640" s="41">
        <v>102.7</v>
      </c>
      <c r="X640" s="41">
        <v>102.7</v>
      </c>
      <c r="Y640" s="41">
        <v>102.7</v>
      </c>
      <c r="Z640" s="41">
        <v>102.7</v>
      </c>
      <c r="AA640" s="41">
        <v>104.4</v>
      </c>
      <c r="AB640" s="41">
        <v>104.4</v>
      </c>
      <c r="AC640" s="41">
        <v>104.4</v>
      </c>
      <c r="AD640" s="41">
        <v>104.4</v>
      </c>
      <c r="AE640" s="41">
        <v>105</v>
      </c>
      <c r="AF640" s="41">
        <v>105</v>
      </c>
      <c r="AG640" s="41">
        <v>105</v>
      </c>
      <c r="AH640" s="41">
        <v>105</v>
      </c>
      <c r="AI640" s="41">
        <v>105</v>
      </c>
      <c r="AJ640" s="41">
        <v>105</v>
      </c>
      <c r="AK640" s="41">
        <v>105</v>
      </c>
      <c r="AL640" s="41">
        <v>105</v>
      </c>
      <c r="AM640" s="41">
        <v>105.5</v>
      </c>
      <c r="AN640" s="41">
        <v>109.6</v>
      </c>
      <c r="AO640" s="41">
        <v>109.6</v>
      </c>
      <c r="AP640" s="41">
        <v>109.9</v>
      </c>
      <c r="AQ640" s="41">
        <v>109.9</v>
      </c>
      <c r="AR640" s="41">
        <v>109.9</v>
      </c>
      <c r="AS640" s="41">
        <v>109.9</v>
      </c>
      <c r="AT640" s="41">
        <v>109.9</v>
      </c>
      <c r="AU640" s="41">
        <v>109.9</v>
      </c>
      <c r="AV640" s="41">
        <v>109.9</v>
      </c>
      <c r="AW640" s="41">
        <v>109.9</v>
      </c>
      <c r="AX640" s="41">
        <v>111.4</v>
      </c>
      <c r="AY640" s="41">
        <v>112.4</v>
      </c>
      <c r="AZ640" s="41">
        <v>112.7</v>
      </c>
      <c r="BA640" s="41">
        <v>112.5</v>
      </c>
      <c r="BB640" s="41">
        <v>110.2</v>
      </c>
      <c r="BC640" s="41">
        <v>110.2</v>
      </c>
      <c r="BD640" s="41">
        <v>110.2</v>
      </c>
      <c r="BE640" s="41">
        <v>110.2</v>
      </c>
      <c r="BF640" s="41">
        <v>110.2</v>
      </c>
      <c r="BG640" s="41">
        <v>110.3</v>
      </c>
      <c r="BH640" s="41">
        <v>110.7</v>
      </c>
      <c r="BI640" s="41">
        <v>110.7</v>
      </c>
      <c r="BJ640" s="41">
        <v>106.2</v>
      </c>
      <c r="BK640" s="41">
        <v>104.3</v>
      </c>
      <c r="BL640" s="41">
        <v>107.4</v>
      </c>
      <c r="BM640" s="41">
        <v>107.4</v>
      </c>
      <c r="BN640" s="41">
        <v>107.7</v>
      </c>
      <c r="BO640" s="41">
        <v>108</v>
      </c>
      <c r="BP640" s="41">
        <v>107.9</v>
      </c>
      <c r="BQ640" s="41">
        <v>107.7</v>
      </c>
      <c r="BR640" s="41">
        <v>107.7</v>
      </c>
      <c r="BS640" s="41">
        <v>107.7</v>
      </c>
      <c r="BT640" s="41">
        <v>107.7</v>
      </c>
      <c r="BU640" s="41">
        <v>107.7</v>
      </c>
      <c r="BV640" s="41">
        <v>107.7</v>
      </c>
      <c r="BW640" s="41">
        <v>107.7</v>
      </c>
      <c r="BX640" s="41">
        <v>107.9</v>
      </c>
      <c r="BY640" s="41">
        <v>108.4</v>
      </c>
      <c r="BZ640" s="41">
        <v>107</v>
      </c>
      <c r="CA640" s="41">
        <v>106.6</v>
      </c>
      <c r="CB640" s="41">
        <v>107.4</v>
      </c>
      <c r="CC640" s="41">
        <v>107.4</v>
      </c>
      <c r="CD640" s="41">
        <v>107.4</v>
      </c>
      <c r="CE640" s="41">
        <v>107.4</v>
      </c>
      <c r="CF640" s="41">
        <v>107.4</v>
      </c>
      <c r="CG640" s="41">
        <v>107.6</v>
      </c>
      <c r="CH640" s="41">
        <v>107.4</v>
      </c>
      <c r="CI640" s="41">
        <v>107.7</v>
      </c>
      <c r="CJ640" s="41">
        <v>107.8</v>
      </c>
      <c r="CK640" s="41">
        <v>107.8</v>
      </c>
      <c r="CL640" s="41">
        <v>107.8</v>
      </c>
    </row>
    <row r="641" spans="1:90" x14ac:dyDescent="0.25">
      <c r="A641" s="38" t="s">
        <v>2878</v>
      </c>
      <c r="B641" s="38" t="s">
        <v>2879</v>
      </c>
      <c r="C641" s="39">
        <v>7.6060000000000003E-2</v>
      </c>
      <c r="D641" s="41">
        <v>100.2</v>
      </c>
      <c r="E641" s="41">
        <v>100.2</v>
      </c>
      <c r="F641" s="41">
        <v>100.2</v>
      </c>
      <c r="G641" s="41">
        <v>98.9</v>
      </c>
      <c r="H641" s="41">
        <v>99.1</v>
      </c>
      <c r="I641" s="41">
        <v>99.4</v>
      </c>
      <c r="J641" s="41">
        <v>99.6</v>
      </c>
      <c r="K641" s="41">
        <v>99.7</v>
      </c>
      <c r="L641" s="41">
        <v>99.7</v>
      </c>
      <c r="M641" s="41">
        <v>99.7</v>
      </c>
      <c r="N641" s="41">
        <v>99.7</v>
      </c>
      <c r="O641" s="41">
        <v>99.7</v>
      </c>
      <c r="P641" s="41">
        <v>99.7</v>
      </c>
      <c r="Q641" s="41">
        <v>99.8</v>
      </c>
      <c r="R641" s="41">
        <v>101</v>
      </c>
      <c r="S641" s="41">
        <v>106.5</v>
      </c>
      <c r="T641" s="41">
        <v>108.1</v>
      </c>
      <c r="U641" s="41">
        <v>108.1</v>
      </c>
      <c r="V641" s="41">
        <v>108.1</v>
      </c>
      <c r="W641" s="41">
        <v>108.1</v>
      </c>
      <c r="X641" s="41">
        <v>108</v>
      </c>
      <c r="Y641" s="41">
        <v>107.6</v>
      </c>
      <c r="Z641" s="41">
        <v>107.6</v>
      </c>
      <c r="AA641" s="41">
        <v>107.6</v>
      </c>
      <c r="AB641" s="41">
        <v>107.6</v>
      </c>
      <c r="AC641" s="41">
        <v>107.7</v>
      </c>
      <c r="AD641" s="41">
        <v>108.2</v>
      </c>
      <c r="AE641" s="41">
        <v>109.5</v>
      </c>
      <c r="AF641" s="41">
        <v>109.5</v>
      </c>
      <c r="AG641" s="41">
        <v>109.3</v>
      </c>
      <c r="AH641" s="41">
        <v>109.3</v>
      </c>
      <c r="AI641" s="41">
        <v>109.7</v>
      </c>
      <c r="AJ641" s="41">
        <v>110</v>
      </c>
      <c r="AK641" s="41">
        <v>110</v>
      </c>
      <c r="AL641" s="41">
        <v>110</v>
      </c>
      <c r="AM641" s="41">
        <v>110</v>
      </c>
      <c r="AN641" s="41">
        <v>112.2</v>
      </c>
      <c r="AO641" s="41">
        <v>112.2</v>
      </c>
      <c r="AP641" s="41">
        <v>112.1</v>
      </c>
      <c r="AQ641" s="41">
        <v>113.5</v>
      </c>
      <c r="AR641" s="41">
        <v>113.8</v>
      </c>
      <c r="AS641" s="41">
        <v>113.8</v>
      </c>
      <c r="AT641" s="41">
        <v>113.8</v>
      </c>
      <c r="AU641" s="41">
        <v>114.4</v>
      </c>
      <c r="AV641" s="41">
        <v>117</v>
      </c>
      <c r="AW641" s="41">
        <v>119</v>
      </c>
      <c r="AX641" s="41">
        <v>118.7</v>
      </c>
      <c r="AY641" s="41">
        <v>118.7</v>
      </c>
      <c r="AZ641" s="41">
        <v>114.1</v>
      </c>
      <c r="BA641" s="41">
        <v>111.3</v>
      </c>
      <c r="BB641" s="41">
        <v>110.8</v>
      </c>
      <c r="BC641" s="41">
        <v>108.1</v>
      </c>
      <c r="BD641" s="41">
        <v>108.4</v>
      </c>
      <c r="BE641" s="41">
        <v>110.5</v>
      </c>
      <c r="BF641" s="41">
        <v>111</v>
      </c>
      <c r="BG641" s="41">
        <v>111.5</v>
      </c>
      <c r="BH641" s="41">
        <v>111.5</v>
      </c>
      <c r="BI641" s="41">
        <v>111.5</v>
      </c>
      <c r="BJ641" s="41">
        <v>111.5</v>
      </c>
      <c r="BK641" s="41">
        <v>111.5</v>
      </c>
      <c r="BL641" s="41">
        <v>111.3</v>
      </c>
      <c r="BM641" s="41">
        <v>111.3</v>
      </c>
      <c r="BN641" s="41">
        <v>111.3</v>
      </c>
      <c r="BO641" s="41">
        <v>112.4</v>
      </c>
      <c r="BP641" s="41">
        <v>112.4</v>
      </c>
      <c r="BQ641" s="41">
        <v>112.4</v>
      </c>
      <c r="BR641" s="41">
        <v>112.4</v>
      </c>
      <c r="BS641" s="41">
        <v>112.4</v>
      </c>
      <c r="BT641" s="41">
        <v>112.4</v>
      </c>
      <c r="BU641" s="41">
        <v>112.4</v>
      </c>
      <c r="BV641" s="41">
        <v>112.4</v>
      </c>
      <c r="BW641" s="41">
        <v>112.4</v>
      </c>
      <c r="BX641" s="41">
        <v>111.9</v>
      </c>
      <c r="BY641" s="41">
        <v>111.7</v>
      </c>
      <c r="BZ641" s="41">
        <v>111.7</v>
      </c>
      <c r="CA641" s="41">
        <v>111.1</v>
      </c>
      <c r="CB641" s="41">
        <v>111.1</v>
      </c>
      <c r="CC641" s="41">
        <v>111.1</v>
      </c>
      <c r="CD641" s="41">
        <v>111.1</v>
      </c>
      <c r="CE641" s="41">
        <v>109.7</v>
      </c>
      <c r="CF641" s="41">
        <v>109.2</v>
      </c>
      <c r="CG641" s="41">
        <v>109.2</v>
      </c>
      <c r="CH641" s="41">
        <v>109.2</v>
      </c>
      <c r="CI641" s="41">
        <v>109.2</v>
      </c>
      <c r="CJ641" s="41">
        <v>109.2</v>
      </c>
      <c r="CK641" s="41">
        <v>109.2</v>
      </c>
      <c r="CL641" s="41">
        <v>109.2</v>
      </c>
    </row>
    <row r="642" spans="1:90" x14ac:dyDescent="0.25">
      <c r="A642" s="38" t="s">
        <v>2880</v>
      </c>
      <c r="B642" s="38" t="s">
        <v>2881</v>
      </c>
      <c r="C642" s="39">
        <v>8.9314800000000005</v>
      </c>
      <c r="D642" s="41">
        <v>100.9</v>
      </c>
      <c r="E642" s="41">
        <v>100.8</v>
      </c>
      <c r="F642" s="41">
        <v>101</v>
      </c>
      <c r="G642" s="41">
        <v>102.3</v>
      </c>
      <c r="H642" s="41">
        <v>102.7</v>
      </c>
      <c r="I642" s="41">
        <v>102.8</v>
      </c>
      <c r="J642" s="41">
        <v>103.1</v>
      </c>
      <c r="K642" s="41">
        <v>103.3</v>
      </c>
      <c r="L642" s="41">
        <v>103.3</v>
      </c>
      <c r="M642" s="41">
        <v>103.6</v>
      </c>
      <c r="N642" s="41">
        <v>103.9</v>
      </c>
      <c r="O642" s="41">
        <v>103.9</v>
      </c>
      <c r="P642" s="41">
        <v>104.5</v>
      </c>
      <c r="Q642" s="41">
        <v>104.7</v>
      </c>
      <c r="R642" s="41">
        <v>104.9</v>
      </c>
      <c r="S642" s="41">
        <v>108.3</v>
      </c>
      <c r="T642" s="41">
        <v>108.9</v>
      </c>
      <c r="U642" s="41">
        <v>109.4</v>
      </c>
      <c r="V642" s="41">
        <v>109.9</v>
      </c>
      <c r="W642" s="41">
        <v>109.9</v>
      </c>
      <c r="X642" s="41">
        <v>110.2</v>
      </c>
      <c r="Y642" s="41">
        <v>110.3</v>
      </c>
      <c r="Z642" s="41">
        <v>110.3</v>
      </c>
      <c r="AA642" s="41">
        <v>110.4</v>
      </c>
      <c r="AB642" s="41">
        <v>110.8</v>
      </c>
      <c r="AC642" s="41">
        <v>111.5</v>
      </c>
      <c r="AD642" s="41">
        <v>111.5</v>
      </c>
      <c r="AE642" s="41">
        <v>113.7</v>
      </c>
      <c r="AF642" s="41">
        <v>113.7</v>
      </c>
      <c r="AG642" s="41">
        <v>113.9</v>
      </c>
      <c r="AH642" s="41">
        <v>113.9</v>
      </c>
      <c r="AI642" s="41">
        <v>114</v>
      </c>
      <c r="AJ642" s="41">
        <v>114.1</v>
      </c>
      <c r="AK642" s="41">
        <v>114.2</v>
      </c>
      <c r="AL642" s="41">
        <v>114.2</v>
      </c>
      <c r="AM642" s="41">
        <v>114.2</v>
      </c>
      <c r="AN642" s="41">
        <v>114.5</v>
      </c>
      <c r="AO642" s="41">
        <v>114.4</v>
      </c>
      <c r="AP642" s="41">
        <v>114.9</v>
      </c>
      <c r="AQ642" s="41">
        <v>115.6</v>
      </c>
      <c r="AR642" s="41">
        <v>115.8</v>
      </c>
      <c r="AS642" s="41">
        <v>117.5</v>
      </c>
      <c r="AT642" s="41">
        <v>117.7</v>
      </c>
      <c r="AU642" s="41">
        <v>117.8</v>
      </c>
      <c r="AV642" s="41">
        <v>117.9</v>
      </c>
      <c r="AW642" s="41">
        <v>117.9</v>
      </c>
      <c r="AX642" s="41">
        <v>118.1</v>
      </c>
      <c r="AY642" s="41">
        <v>117.4</v>
      </c>
      <c r="AZ642" s="41">
        <v>118.1</v>
      </c>
      <c r="BA642" s="41">
        <v>117.8</v>
      </c>
      <c r="BB642" s="41">
        <v>117.7</v>
      </c>
      <c r="BC642" s="41">
        <v>117.9</v>
      </c>
      <c r="BD642" s="41">
        <v>117.8</v>
      </c>
      <c r="BE642" s="41">
        <v>117.8</v>
      </c>
      <c r="BF642" s="41">
        <v>117.8</v>
      </c>
      <c r="BG642" s="41">
        <v>118</v>
      </c>
      <c r="BH642" s="41">
        <v>117.1</v>
      </c>
      <c r="BI642" s="41">
        <v>117.4</v>
      </c>
      <c r="BJ642" s="41">
        <v>117.8</v>
      </c>
      <c r="BK642" s="41">
        <v>117.8</v>
      </c>
      <c r="BL642" s="41">
        <v>118.4</v>
      </c>
      <c r="BM642" s="41">
        <v>118.5</v>
      </c>
      <c r="BN642" s="41">
        <v>119.5</v>
      </c>
      <c r="BO642" s="41">
        <v>120.5</v>
      </c>
      <c r="BP642" s="41">
        <v>120.2</v>
      </c>
      <c r="BQ642" s="41">
        <v>120.4</v>
      </c>
      <c r="BR642" s="41">
        <v>120.5</v>
      </c>
      <c r="BS642" s="41">
        <v>120.8</v>
      </c>
      <c r="BT642" s="41">
        <v>121.1</v>
      </c>
      <c r="BU642" s="41">
        <v>121</v>
      </c>
      <c r="BV642" s="41">
        <v>121.2</v>
      </c>
      <c r="BW642" s="41">
        <v>121.9</v>
      </c>
      <c r="BX642" s="41">
        <v>122.3</v>
      </c>
      <c r="BY642" s="41">
        <v>122.5</v>
      </c>
      <c r="BZ642" s="41">
        <v>123.3</v>
      </c>
      <c r="CA642" s="41">
        <v>123.9</v>
      </c>
      <c r="CB642" s="41">
        <v>123.9</v>
      </c>
      <c r="CC642" s="41">
        <v>124</v>
      </c>
      <c r="CD642" s="41">
        <v>124.2</v>
      </c>
      <c r="CE642" s="41">
        <v>124.6</v>
      </c>
      <c r="CF642" s="41">
        <v>125.2</v>
      </c>
      <c r="CG642" s="41">
        <v>125.3</v>
      </c>
      <c r="CH642" s="41">
        <v>125.5</v>
      </c>
      <c r="CI642" s="41">
        <v>125.7</v>
      </c>
      <c r="CJ642" s="41">
        <v>126</v>
      </c>
      <c r="CK642" s="41">
        <v>126.3</v>
      </c>
      <c r="CL642" s="41">
        <v>126.4</v>
      </c>
    </row>
    <row r="643" spans="1:90" x14ac:dyDescent="0.25">
      <c r="A643" s="38" t="s">
        <v>2882</v>
      </c>
      <c r="B643" s="38" t="s">
        <v>2883</v>
      </c>
      <c r="C643" s="39">
        <v>0.13899</v>
      </c>
      <c r="D643" s="41">
        <v>100.6</v>
      </c>
      <c r="E643" s="41">
        <v>101.6</v>
      </c>
      <c r="F643" s="41">
        <v>101.7</v>
      </c>
      <c r="G643" s="41">
        <v>104.7</v>
      </c>
      <c r="H643" s="41">
        <v>105.3</v>
      </c>
      <c r="I643" s="41">
        <v>105.8</v>
      </c>
      <c r="J643" s="41">
        <v>106</v>
      </c>
      <c r="K643" s="41">
        <v>105.8</v>
      </c>
      <c r="L643" s="41">
        <v>105.8</v>
      </c>
      <c r="M643" s="41">
        <v>105.9</v>
      </c>
      <c r="N643" s="41">
        <v>106.3</v>
      </c>
      <c r="O643" s="41">
        <v>106.6</v>
      </c>
      <c r="P643" s="41">
        <v>108.2</v>
      </c>
      <c r="Q643" s="41">
        <v>108.2</v>
      </c>
      <c r="R643" s="41">
        <v>108.4</v>
      </c>
      <c r="S643" s="41">
        <v>109.1</v>
      </c>
      <c r="T643" s="41">
        <v>109.2</v>
      </c>
      <c r="U643" s="41">
        <v>110.1</v>
      </c>
      <c r="V643" s="41">
        <v>110.3</v>
      </c>
      <c r="W643" s="41">
        <v>110.5</v>
      </c>
      <c r="X643" s="41">
        <v>110.6</v>
      </c>
      <c r="Y643" s="41">
        <v>111.2</v>
      </c>
      <c r="Z643" s="41">
        <v>111.5</v>
      </c>
      <c r="AA643" s="41">
        <v>111.5</v>
      </c>
      <c r="AB643" s="41">
        <v>112</v>
      </c>
      <c r="AC643" s="41">
        <v>112.3</v>
      </c>
      <c r="AD643" s="41">
        <v>112.3</v>
      </c>
      <c r="AE643" s="41">
        <v>113.4</v>
      </c>
      <c r="AF643" s="41">
        <v>113.5</v>
      </c>
      <c r="AG643" s="41">
        <v>113.9</v>
      </c>
      <c r="AH643" s="41">
        <v>114</v>
      </c>
      <c r="AI643" s="41">
        <v>114</v>
      </c>
      <c r="AJ643" s="41">
        <v>114.3</v>
      </c>
      <c r="AK643" s="41">
        <v>114.6</v>
      </c>
      <c r="AL643" s="41">
        <v>115</v>
      </c>
      <c r="AM643" s="41">
        <v>118</v>
      </c>
      <c r="AN643" s="41">
        <v>117.2</v>
      </c>
      <c r="AO643" s="41">
        <v>117.4</v>
      </c>
      <c r="AP643" s="41">
        <v>117.2</v>
      </c>
      <c r="AQ643" s="41">
        <v>117.8</v>
      </c>
      <c r="AR643" s="41">
        <v>118.6</v>
      </c>
      <c r="AS643" s="41">
        <v>119.3</v>
      </c>
      <c r="AT643" s="41">
        <v>120</v>
      </c>
      <c r="AU643" s="41">
        <v>120.6</v>
      </c>
      <c r="AV643" s="41">
        <v>120.8</v>
      </c>
      <c r="AW643" s="41">
        <v>120.9</v>
      </c>
      <c r="AX643" s="41">
        <v>121.5</v>
      </c>
      <c r="AY643" s="41">
        <v>121.3</v>
      </c>
      <c r="AZ643" s="41">
        <v>121.9</v>
      </c>
      <c r="BA643" s="41">
        <v>120.6</v>
      </c>
      <c r="BB643" s="41">
        <v>121</v>
      </c>
      <c r="BC643" s="41">
        <v>121.6</v>
      </c>
      <c r="BD643" s="41">
        <v>121.7</v>
      </c>
      <c r="BE643" s="41">
        <v>121.9</v>
      </c>
      <c r="BF643" s="41">
        <v>121.9</v>
      </c>
      <c r="BG643" s="41">
        <v>121.6</v>
      </c>
      <c r="BH643" s="41">
        <v>121.2</v>
      </c>
      <c r="BI643" s="41">
        <v>120.5</v>
      </c>
      <c r="BJ643" s="41">
        <v>120.1</v>
      </c>
      <c r="BK643" s="41">
        <v>120.4</v>
      </c>
      <c r="BL643" s="41">
        <v>120.8</v>
      </c>
      <c r="BM643" s="41">
        <v>128.9</v>
      </c>
      <c r="BN643" s="41">
        <v>137.30000000000001</v>
      </c>
      <c r="BO643" s="41">
        <v>135.80000000000001</v>
      </c>
      <c r="BP643" s="41">
        <v>134.19999999999999</v>
      </c>
      <c r="BQ643" s="41">
        <v>133.69999999999999</v>
      </c>
      <c r="BR643" s="41">
        <v>133.69999999999999</v>
      </c>
      <c r="BS643" s="41">
        <v>133.69999999999999</v>
      </c>
      <c r="BT643" s="41">
        <v>133.69999999999999</v>
      </c>
      <c r="BU643" s="41">
        <v>133.69999999999999</v>
      </c>
      <c r="BV643" s="41">
        <v>133.69999999999999</v>
      </c>
      <c r="BW643" s="41">
        <v>133.69999999999999</v>
      </c>
      <c r="BX643" s="41">
        <v>133.19999999999999</v>
      </c>
      <c r="BY643" s="41">
        <v>132.6</v>
      </c>
      <c r="BZ643" s="41">
        <v>133.1</v>
      </c>
      <c r="CA643" s="41">
        <v>132.69999999999999</v>
      </c>
      <c r="CB643" s="41">
        <v>132</v>
      </c>
      <c r="CC643" s="41">
        <v>133.19999999999999</v>
      </c>
      <c r="CD643" s="41">
        <v>133.4</v>
      </c>
      <c r="CE643" s="41">
        <v>133.30000000000001</v>
      </c>
      <c r="CF643" s="41">
        <v>133.69999999999999</v>
      </c>
      <c r="CG643" s="41">
        <v>133.9</v>
      </c>
      <c r="CH643" s="41">
        <v>134.1</v>
      </c>
      <c r="CI643" s="41">
        <v>134.6</v>
      </c>
      <c r="CJ643" s="41">
        <v>135.19999999999999</v>
      </c>
      <c r="CK643" s="41">
        <v>135.5</v>
      </c>
      <c r="CL643" s="41">
        <v>135.1</v>
      </c>
    </row>
    <row r="644" spans="1:90" x14ac:dyDescent="0.25">
      <c r="A644" s="38" t="s">
        <v>2884</v>
      </c>
      <c r="B644" s="38" t="s">
        <v>2885</v>
      </c>
      <c r="C644" s="39">
        <v>9.2899999999999996E-3</v>
      </c>
      <c r="D644" s="41">
        <v>100.1</v>
      </c>
      <c r="E644" s="41">
        <v>100.1</v>
      </c>
      <c r="F644" s="41">
        <v>100.1</v>
      </c>
      <c r="G644" s="41">
        <v>107.7</v>
      </c>
      <c r="H644" s="41">
        <v>107.7</v>
      </c>
      <c r="I644" s="41">
        <v>107.7</v>
      </c>
      <c r="J644" s="41">
        <v>107.7</v>
      </c>
      <c r="K644" s="41">
        <v>107.7</v>
      </c>
      <c r="L644" s="41">
        <v>107.7</v>
      </c>
      <c r="M644" s="41">
        <v>107.7</v>
      </c>
      <c r="N644" s="41">
        <v>107.7</v>
      </c>
      <c r="O644" s="41">
        <v>108.1</v>
      </c>
      <c r="P644" s="41">
        <v>109.7</v>
      </c>
      <c r="Q644" s="41">
        <v>110.4</v>
      </c>
      <c r="R644" s="41">
        <v>110.6</v>
      </c>
      <c r="S644" s="41">
        <v>114.1</v>
      </c>
      <c r="T644" s="41">
        <v>114.1</v>
      </c>
      <c r="U644" s="41">
        <v>114.1</v>
      </c>
      <c r="V644" s="41">
        <v>114.1</v>
      </c>
      <c r="W644" s="41">
        <v>114.1</v>
      </c>
      <c r="X644" s="41">
        <v>114.1</v>
      </c>
      <c r="Y644" s="41">
        <v>114.1</v>
      </c>
      <c r="Z644" s="41">
        <v>114.1</v>
      </c>
      <c r="AA644" s="41">
        <v>114.8</v>
      </c>
      <c r="AB644" s="41">
        <v>118.1</v>
      </c>
      <c r="AC644" s="41">
        <v>118.1</v>
      </c>
      <c r="AD644" s="41">
        <v>118.1</v>
      </c>
      <c r="AE644" s="41">
        <v>124.2</v>
      </c>
      <c r="AF644" s="41">
        <v>124.2</v>
      </c>
      <c r="AG644" s="41">
        <v>124.2</v>
      </c>
      <c r="AH644" s="41">
        <v>124.2</v>
      </c>
      <c r="AI644" s="41">
        <v>124.2</v>
      </c>
      <c r="AJ644" s="41">
        <v>124.2</v>
      </c>
      <c r="AK644" s="41">
        <v>124.2</v>
      </c>
      <c r="AL644" s="41">
        <v>124.2</v>
      </c>
      <c r="AM644" s="41">
        <v>124.2</v>
      </c>
      <c r="AN644" s="41">
        <v>125.1</v>
      </c>
      <c r="AO644" s="41">
        <v>125.1</v>
      </c>
      <c r="AP644" s="41">
        <v>125.2</v>
      </c>
      <c r="AQ644" s="41">
        <v>127.4</v>
      </c>
      <c r="AR644" s="41">
        <v>127.9</v>
      </c>
      <c r="AS644" s="41">
        <v>127.9</v>
      </c>
      <c r="AT644" s="41">
        <v>127.9</v>
      </c>
      <c r="AU644" s="41">
        <v>127.9</v>
      </c>
      <c r="AV644" s="41">
        <v>129.80000000000001</v>
      </c>
      <c r="AW644" s="41">
        <v>130.4</v>
      </c>
      <c r="AX644" s="41">
        <v>133.19999999999999</v>
      </c>
      <c r="AY644" s="41">
        <v>132.80000000000001</v>
      </c>
      <c r="AZ644" s="41">
        <v>138.30000000000001</v>
      </c>
      <c r="BA644" s="41">
        <v>138.69999999999999</v>
      </c>
      <c r="BB644" s="41">
        <v>139</v>
      </c>
      <c r="BC644" s="41">
        <v>139.30000000000001</v>
      </c>
      <c r="BD644" s="41">
        <v>139.30000000000001</v>
      </c>
      <c r="BE644" s="41">
        <v>139.30000000000001</v>
      </c>
      <c r="BF644" s="41">
        <v>139.9</v>
      </c>
      <c r="BG644" s="41">
        <v>139.9</v>
      </c>
      <c r="BH644" s="41">
        <v>139.9</v>
      </c>
      <c r="BI644" s="41">
        <v>139.9</v>
      </c>
      <c r="BJ644" s="41">
        <v>136.30000000000001</v>
      </c>
      <c r="BK644" s="41">
        <v>136.30000000000001</v>
      </c>
      <c r="BL644" s="41">
        <v>140.19999999999999</v>
      </c>
      <c r="BM644" s="41">
        <v>140</v>
      </c>
      <c r="BN644" s="41">
        <v>140</v>
      </c>
      <c r="BO644" s="41">
        <v>140</v>
      </c>
      <c r="BP644" s="41">
        <v>140</v>
      </c>
      <c r="BQ644" s="41">
        <v>140</v>
      </c>
      <c r="BR644" s="41">
        <v>140</v>
      </c>
      <c r="BS644" s="41">
        <v>140</v>
      </c>
      <c r="BT644" s="41">
        <v>140</v>
      </c>
      <c r="BU644" s="41">
        <v>140</v>
      </c>
      <c r="BV644" s="41">
        <v>140</v>
      </c>
      <c r="BW644" s="41">
        <v>140</v>
      </c>
      <c r="BX644" s="41">
        <v>137.1</v>
      </c>
      <c r="BY644" s="41">
        <v>138.69999999999999</v>
      </c>
      <c r="BZ644" s="41">
        <v>138.4</v>
      </c>
      <c r="CA644" s="41">
        <v>137.9</v>
      </c>
      <c r="CB644" s="41">
        <v>137.69999999999999</v>
      </c>
      <c r="CC644" s="41">
        <v>142</v>
      </c>
      <c r="CD644" s="41">
        <v>139.80000000000001</v>
      </c>
      <c r="CE644" s="41">
        <v>139.69999999999999</v>
      </c>
      <c r="CF644" s="41">
        <v>139.80000000000001</v>
      </c>
      <c r="CG644" s="41">
        <v>140.1</v>
      </c>
      <c r="CH644" s="41">
        <v>140.69999999999999</v>
      </c>
      <c r="CI644" s="41">
        <v>140.19999999999999</v>
      </c>
      <c r="CJ644" s="41">
        <v>139.80000000000001</v>
      </c>
      <c r="CK644" s="41">
        <v>140</v>
      </c>
      <c r="CL644" s="41">
        <v>140.1</v>
      </c>
    </row>
    <row r="645" spans="1:90" x14ac:dyDescent="0.25">
      <c r="A645" s="38" t="s">
        <v>2886</v>
      </c>
      <c r="B645" s="38" t="s">
        <v>2887</v>
      </c>
      <c r="C645" s="39">
        <v>9.1599999999999997E-3</v>
      </c>
      <c r="D645" s="41">
        <v>101.1</v>
      </c>
      <c r="E645" s="41">
        <v>101.3</v>
      </c>
      <c r="F645" s="41">
        <v>102.3</v>
      </c>
      <c r="G645" s="41">
        <v>106.1</v>
      </c>
      <c r="H645" s="41">
        <v>106.3</v>
      </c>
      <c r="I645" s="41">
        <v>106.6</v>
      </c>
      <c r="J645" s="41">
        <v>111.1</v>
      </c>
      <c r="K645" s="41">
        <v>107.9</v>
      </c>
      <c r="L645" s="41">
        <v>107.6</v>
      </c>
      <c r="M645" s="41">
        <v>104.9</v>
      </c>
      <c r="N645" s="41">
        <v>107</v>
      </c>
      <c r="O645" s="41">
        <v>109.4</v>
      </c>
      <c r="P645" s="41">
        <v>120.1</v>
      </c>
      <c r="Q645" s="41">
        <v>120.8</v>
      </c>
      <c r="R645" s="41">
        <v>121.1</v>
      </c>
      <c r="S645" s="41">
        <v>128.30000000000001</v>
      </c>
      <c r="T645" s="41">
        <v>127.6</v>
      </c>
      <c r="U645" s="41">
        <v>128.30000000000001</v>
      </c>
      <c r="V645" s="41">
        <v>130</v>
      </c>
      <c r="W645" s="41">
        <v>133.69999999999999</v>
      </c>
      <c r="X645" s="41">
        <v>135.19999999999999</v>
      </c>
      <c r="Y645" s="41">
        <v>135.30000000000001</v>
      </c>
      <c r="Z645" s="41">
        <v>137.1</v>
      </c>
      <c r="AA645" s="41">
        <v>137</v>
      </c>
      <c r="AB645" s="41">
        <v>139.30000000000001</v>
      </c>
      <c r="AC645" s="41">
        <v>140</v>
      </c>
      <c r="AD645" s="41">
        <v>139.9</v>
      </c>
      <c r="AE645" s="41">
        <v>138.30000000000001</v>
      </c>
      <c r="AF645" s="41">
        <v>135.1</v>
      </c>
      <c r="AG645" s="41">
        <v>135.4</v>
      </c>
      <c r="AH645" s="41">
        <v>136.19999999999999</v>
      </c>
      <c r="AI645" s="41">
        <v>137.1</v>
      </c>
      <c r="AJ645" s="41">
        <v>135.9</v>
      </c>
      <c r="AK645" s="41">
        <v>136.6</v>
      </c>
      <c r="AL645" s="41">
        <v>136.9</v>
      </c>
      <c r="AM645" s="41">
        <v>137.6</v>
      </c>
      <c r="AN645" s="41">
        <v>115</v>
      </c>
      <c r="AO645" s="41">
        <v>118</v>
      </c>
      <c r="AP645" s="41">
        <v>117.1</v>
      </c>
      <c r="AQ645" s="41">
        <v>111.7</v>
      </c>
      <c r="AR645" s="41">
        <v>112</v>
      </c>
      <c r="AS645" s="41">
        <v>112.5</v>
      </c>
      <c r="AT645" s="41">
        <v>120.1</v>
      </c>
      <c r="AU645" s="41">
        <v>112.1</v>
      </c>
      <c r="AV645" s="41">
        <v>113.5</v>
      </c>
      <c r="AW645" s="41">
        <v>114.5</v>
      </c>
      <c r="AX645" s="41">
        <v>120.8</v>
      </c>
      <c r="AY645" s="41">
        <v>121.7</v>
      </c>
      <c r="AZ645" s="41">
        <v>112.7</v>
      </c>
      <c r="BA645" s="41">
        <v>119.9</v>
      </c>
      <c r="BB645" s="41">
        <v>123.1</v>
      </c>
      <c r="BC645" s="41">
        <v>120.7</v>
      </c>
      <c r="BD645" s="41">
        <v>121.6</v>
      </c>
      <c r="BE645" s="41">
        <v>124.8</v>
      </c>
      <c r="BF645" s="41">
        <v>125.6</v>
      </c>
      <c r="BG645" s="41">
        <v>126.2</v>
      </c>
      <c r="BH645" s="41">
        <v>129.69999999999999</v>
      </c>
      <c r="BI645" s="41">
        <v>121.4</v>
      </c>
      <c r="BJ645" s="41">
        <v>123.6</v>
      </c>
      <c r="BK645" s="41">
        <v>120.3</v>
      </c>
      <c r="BL645" s="41">
        <v>116.4</v>
      </c>
      <c r="BM645" s="41">
        <v>114.6</v>
      </c>
      <c r="BN645" s="41">
        <v>114.9</v>
      </c>
      <c r="BO645" s="41">
        <v>114.8</v>
      </c>
      <c r="BP645" s="41">
        <v>114.7</v>
      </c>
      <c r="BQ645" s="41">
        <v>115.5</v>
      </c>
      <c r="BR645" s="41">
        <v>115.5</v>
      </c>
      <c r="BS645" s="41">
        <v>115.5</v>
      </c>
      <c r="BT645" s="41">
        <v>115.5</v>
      </c>
      <c r="BU645" s="41">
        <v>115.5</v>
      </c>
      <c r="BV645" s="41">
        <v>115.5</v>
      </c>
      <c r="BW645" s="41">
        <v>115.5</v>
      </c>
      <c r="BX645" s="41">
        <v>115.5</v>
      </c>
      <c r="BY645" s="41">
        <v>122.2</v>
      </c>
      <c r="BZ645" s="41">
        <v>126.1</v>
      </c>
      <c r="CA645" s="41">
        <v>126.1</v>
      </c>
      <c r="CB645" s="41">
        <v>126</v>
      </c>
      <c r="CC645" s="41">
        <v>126.1</v>
      </c>
      <c r="CD645" s="41">
        <v>125.9</v>
      </c>
      <c r="CE645" s="41">
        <v>125.9</v>
      </c>
      <c r="CF645" s="41">
        <v>125.9</v>
      </c>
      <c r="CG645" s="41">
        <v>125.9</v>
      </c>
      <c r="CH645" s="41">
        <v>124.7</v>
      </c>
      <c r="CI645" s="41">
        <v>124.7</v>
      </c>
      <c r="CJ645" s="41">
        <v>124.2</v>
      </c>
      <c r="CK645" s="41">
        <v>124.2</v>
      </c>
      <c r="CL645" s="41">
        <v>124.2</v>
      </c>
    </row>
    <row r="646" spans="1:90" x14ac:dyDescent="0.25">
      <c r="A646" s="38" t="s">
        <v>2888</v>
      </c>
      <c r="B646" s="38" t="s">
        <v>2889</v>
      </c>
      <c r="C646" s="39">
        <v>1.0240000000000001E-2</v>
      </c>
      <c r="D646" s="41">
        <v>100</v>
      </c>
      <c r="E646" s="41">
        <v>100</v>
      </c>
      <c r="F646" s="41">
        <v>100</v>
      </c>
      <c r="G646" s="41">
        <v>102.5</v>
      </c>
      <c r="H646" s="41">
        <v>102.5</v>
      </c>
      <c r="I646" s="41">
        <v>102.5</v>
      </c>
      <c r="J646" s="41">
        <v>102.5</v>
      </c>
      <c r="K646" s="41">
        <v>102.5</v>
      </c>
      <c r="L646" s="41">
        <v>102.5</v>
      </c>
      <c r="M646" s="41">
        <v>102.5</v>
      </c>
      <c r="N646" s="41">
        <v>102.5</v>
      </c>
      <c r="O646" s="41">
        <v>102.5</v>
      </c>
      <c r="P646" s="41">
        <v>102.5</v>
      </c>
      <c r="Q646" s="41">
        <v>102.5</v>
      </c>
      <c r="R646" s="41">
        <v>102.5</v>
      </c>
      <c r="S646" s="41">
        <v>106.9</v>
      </c>
      <c r="T646" s="41">
        <v>106.9</v>
      </c>
      <c r="U646" s="41">
        <v>106.9</v>
      </c>
      <c r="V646" s="41">
        <v>106.9</v>
      </c>
      <c r="W646" s="41">
        <v>106.9</v>
      </c>
      <c r="X646" s="41">
        <v>106.9</v>
      </c>
      <c r="Y646" s="41">
        <v>106.9</v>
      </c>
      <c r="Z646" s="41">
        <v>106.9</v>
      </c>
      <c r="AA646" s="41">
        <v>106.9</v>
      </c>
      <c r="AB646" s="41">
        <v>108.1</v>
      </c>
      <c r="AC646" s="41">
        <v>108.1</v>
      </c>
      <c r="AD646" s="41">
        <v>108.1</v>
      </c>
      <c r="AE646" s="41">
        <v>113.9</v>
      </c>
      <c r="AF646" s="41">
        <v>113.9</v>
      </c>
      <c r="AG646" s="41">
        <v>113.9</v>
      </c>
      <c r="AH646" s="41">
        <v>113.9</v>
      </c>
      <c r="AI646" s="41">
        <v>113.9</v>
      </c>
      <c r="AJ646" s="41">
        <v>113.9</v>
      </c>
      <c r="AK646" s="41">
        <v>113.9</v>
      </c>
      <c r="AL646" s="41">
        <v>113.9</v>
      </c>
      <c r="AM646" s="41">
        <v>117.8</v>
      </c>
      <c r="AN646" s="41">
        <v>130.6</v>
      </c>
      <c r="AO646" s="41">
        <v>130.6</v>
      </c>
      <c r="AP646" s="41">
        <v>127.5</v>
      </c>
      <c r="AQ646" s="41">
        <v>132.9</v>
      </c>
      <c r="AR646" s="41">
        <v>137.9</v>
      </c>
      <c r="AS646" s="41">
        <v>137.9</v>
      </c>
      <c r="AT646" s="41">
        <v>139.69999999999999</v>
      </c>
      <c r="AU646" s="41">
        <v>139.69999999999999</v>
      </c>
      <c r="AV646" s="41">
        <v>139.69999999999999</v>
      </c>
      <c r="AW646" s="41">
        <v>139.69999999999999</v>
      </c>
      <c r="AX646" s="41">
        <v>139.69999999999999</v>
      </c>
      <c r="AY646" s="41">
        <v>139.69999999999999</v>
      </c>
      <c r="AZ646" s="41">
        <v>141.9</v>
      </c>
      <c r="BA646" s="41">
        <v>141.9</v>
      </c>
      <c r="BB646" s="41">
        <v>143.69999999999999</v>
      </c>
      <c r="BC646" s="41">
        <v>146.4</v>
      </c>
      <c r="BD646" s="41">
        <v>146.4</v>
      </c>
      <c r="BE646" s="41">
        <v>146.4</v>
      </c>
      <c r="BF646" s="41">
        <v>145</v>
      </c>
      <c r="BG646" s="41">
        <v>140.69999999999999</v>
      </c>
      <c r="BH646" s="41">
        <v>140.69999999999999</v>
      </c>
      <c r="BI646" s="41">
        <v>140.69999999999999</v>
      </c>
      <c r="BJ646" s="41">
        <v>140.69999999999999</v>
      </c>
      <c r="BK646" s="41">
        <v>140.69999999999999</v>
      </c>
      <c r="BL646" s="41">
        <v>140.69999999999999</v>
      </c>
      <c r="BM646" s="41">
        <v>140.69999999999999</v>
      </c>
      <c r="BN646" s="41">
        <v>140.69999999999999</v>
      </c>
      <c r="BO646" s="41">
        <v>140.69999999999999</v>
      </c>
      <c r="BP646" s="41">
        <v>142.6</v>
      </c>
      <c r="BQ646" s="41">
        <v>142.6</v>
      </c>
      <c r="BR646" s="41">
        <v>142.6</v>
      </c>
      <c r="BS646" s="41">
        <v>142.6</v>
      </c>
      <c r="BT646" s="41">
        <v>142.6</v>
      </c>
      <c r="BU646" s="41">
        <v>142.6</v>
      </c>
      <c r="BV646" s="41">
        <v>142.6</v>
      </c>
      <c r="BW646" s="41">
        <v>143.5</v>
      </c>
      <c r="BX646" s="41">
        <v>153.5</v>
      </c>
      <c r="BY646" s="41">
        <v>154.30000000000001</v>
      </c>
      <c r="BZ646" s="41">
        <v>154.30000000000001</v>
      </c>
      <c r="CA646" s="41">
        <v>154.30000000000001</v>
      </c>
      <c r="CB646" s="41">
        <v>154.30000000000001</v>
      </c>
      <c r="CC646" s="41">
        <v>154.30000000000001</v>
      </c>
      <c r="CD646" s="41">
        <v>154.30000000000001</v>
      </c>
      <c r="CE646" s="41">
        <v>154.30000000000001</v>
      </c>
      <c r="CF646" s="41">
        <v>154.30000000000001</v>
      </c>
      <c r="CG646" s="41">
        <v>154.30000000000001</v>
      </c>
      <c r="CH646" s="41">
        <v>154.30000000000001</v>
      </c>
      <c r="CI646" s="41">
        <v>154.30000000000001</v>
      </c>
      <c r="CJ646" s="41">
        <v>158.6</v>
      </c>
      <c r="CK646" s="41">
        <v>160.4</v>
      </c>
      <c r="CL646" s="41">
        <v>160.4</v>
      </c>
    </row>
    <row r="647" spans="1:90" x14ac:dyDescent="0.25">
      <c r="A647" s="38" t="s">
        <v>2890</v>
      </c>
      <c r="B647" s="38" t="s">
        <v>2891</v>
      </c>
      <c r="C647" s="39">
        <v>1.6889999999999999E-2</v>
      </c>
      <c r="D647" s="41">
        <v>103.5</v>
      </c>
      <c r="E647" s="41">
        <v>103.3</v>
      </c>
      <c r="F647" s="41">
        <v>103.2</v>
      </c>
      <c r="G647" s="41">
        <v>115.2</v>
      </c>
      <c r="H647" s="41">
        <v>115.5</v>
      </c>
      <c r="I647" s="41">
        <v>115.2</v>
      </c>
      <c r="J647" s="41">
        <v>115.2</v>
      </c>
      <c r="K647" s="41">
        <v>115.2</v>
      </c>
      <c r="L647" s="41">
        <v>115.2</v>
      </c>
      <c r="M647" s="41">
        <v>115.6</v>
      </c>
      <c r="N647" s="41">
        <v>116.1</v>
      </c>
      <c r="O647" s="41">
        <v>116.8</v>
      </c>
      <c r="P647" s="41">
        <v>122.5</v>
      </c>
      <c r="Q647" s="41">
        <v>122.5</v>
      </c>
      <c r="R647" s="41">
        <v>124.2</v>
      </c>
      <c r="S647" s="41">
        <v>122.7</v>
      </c>
      <c r="T647" s="41">
        <v>123.2</v>
      </c>
      <c r="U647" s="41">
        <v>123.6</v>
      </c>
      <c r="V647" s="41">
        <v>123.7</v>
      </c>
      <c r="W647" s="41">
        <v>123.7</v>
      </c>
      <c r="X647" s="41">
        <v>123.7</v>
      </c>
      <c r="Y647" s="41">
        <v>124.6</v>
      </c>
      <c r="Z647" s="41">
        <v>125.2</v>
      </c>
      <c r="AA647" s="41">
        <v>125.2</v>
      </c>
      <c r="AB647" s="41">
        <v>125.2</v>
      </c>
      <c r="AC647" s="41">
        <v>127.3</v>
      </c>
      <c r="AD647" s="41">
        <v>127.3</v>
      </c>
      <c r="AE647" s="41">
        <v>129.30000000000001</v>
      </c>
      <c r="AF647" s="41">
        <v>131.4</v>
      </c>
      <c r="AG647" s="41">
        <v>133.30000000000001</v>
      </c>
      <c r="AH647" s="41">
        <v>133.30000000000001</v>
      </c>
      <c r="AI647" s="41">
        <v>133.30000000000001</v>
      </c>
      <c r="AJ647" s="41">
        <v>133.30000000000001</v>
      </c>
      <c r="AK647" s="41">
        <v>134.4</v>
      </c>
      <c r="AL647" s="41">
        <v>135.5</v>
      </c>
      <c r="AM647" s="41">
        <v>143.5</v>
      </c>
      <c r="AN647" s="41">
        <v>146.5</v>
      </c>
      <c r="AO647" s="41">
        <v>146.5</v>
      </c>
      <c r="AP647" s="41">
        <v>146.5</v>
      </c>
      <c r="AQ647" s="41">
        <v>146.80000000000001</v>
      </c>
      <c r="AR647" s="41">
        <v>147.19999999999999</v>
      </c>
      <c r="AS647" s="41">
        <v>147.19999999999999</v>
      </c>
      <c r="AT647" s="41">
        <v>147.19999999999999</v>
      </c>
      <c r="AU647" s="41">
        <v>149.6</v>
      </c>
      <c r="AV647" s="41">
        <v>149.6</v>
      </c>
      <c r="AW647" s="41">
        <v>149.6</v>
      </c>
      <c r="AX647" s="41">
        <v>149.6</v>
      </c>
      <c r="AY647" s="41">
        <v>147.5</v>
      </c>
      <c r="AZ647" s="41">
        <v>135.80000000000001</v>
      </c>
      <c r="BA647" s="41">
        <v>135.80000000000001</v>
      </c>
      <c r="BB647" s="41">
        <v>135.80000000000001</v>
      </c>
      <c r="BC647" s="41">
        <v>135.80000000000001</v>
      </c>
      <c r="BD647" s="41">
        <v>135.80000000000001</v>
      </c>
      <c r="BE647" s="41">
        <v>135.80000000000001</v>
      </c>
      <c r="BF647" s="41">
        <v>135.80000000000001</v>
      </c>
      <c r="BG647" s="41">
        <v>135.80000000000001</v>
      </c>
      <c r="BH647" s="41">
        <v>135.80000000000001</v>
      </c>
      <c r="BI647" s="41">
        <v>135.80000000000001</v>
      </c>
      <c r="BJ647" s="41">
        <v>138.4</v>
      </c>
      <c r="BK647" s="41">
        <v>139</v>
      </c>
      <c r="BL647" s="41">
        <v>138.19999999999999</v>
      </c>
      <c r="BM647" s="41">
        <v>140.6</v>
      </c>
      <c r="BN647" s="41">
        <v>140.6</v>
      </c>
      <c r="BO647" s="41">
        <v>140.6</v>
      </c>
      <c r="BP647" s="41">
        <v>140.6</v>
      </c>
      <c r="BQ647" s="41">
        <v>140.6</v>
      </c>
      <c r="BR647" s="41">
        <v>140.6</v>
      </c>
      <c r="BS647" s="41">
        <v>140.5</v>
      </c>
      <c r="BT647" s="41">
        <v>140.5</v>
      </c>
      <c r="BU647" s="41">
        <v>140.5</v>
      </c>
      <c r="BV647" s="41">
        <v>140.5</v>
      </c>
      <c r="BW647" s="41">
        <v>140.5</v>
      </c>
      <c r="BX647" s="41">
        <v>131.6</v>
      </c>
      <c r="BY647" s="41">
        <v>131.4</v>
      </c>
      <c r="BZ647" s="41">
        <v>132.5</v>
      </c>
      <c r="CA647" s="41">
        <v>132.5</v>
      </c>
      <c r="CB647" s="41">
        <v>132.5</v>
      </c>
      <c r="CC647" s="41">
        <v>132.5</v>
      </c>
      <c r="CD647" s="41">
        <v>135.5</v>
      </c>
      <c r="CE647" s="41">
        <v>135.5</v>
      </c>
      <c r="CF647" s="41">
        <v>135.5</v>
      </c>
      <c r="CG647" s="41">
        <v>132.5</v>
      </c>
      <c r="CH647" s="41">
        <v>132.5</v>
      </c>
      <c r="CI647" s="41">
        <v>132.5</v>
      </c>
      <c r="CJ647" s="41">
        <v>132.19999999999999</v>
      </c>
      <c r="CK647" s="41">
        <v>132.19999999999999</v>
      </c>
      <c r="CL647" s="41">
        <v>132.19999999999999</v>
      </c>
    </row>
    <row r="648" spans="1:90" x14ac:dyDescent="0.25">
      <c r="A648" s="38" t="s">
        <v>2892</v>
      </c>
      <c r="B648" s="38" t="s">
        <v>2893</v>
      </c>
      <c r="C648" s="39">
        <v>9.3410000000000007E-2</v>
      </c>
      <c r="D648" s="41">
        <v>100.2</v>
      </c>
      <c r="E648" s="41">
        <v>101.7</v>
      </c>
      <c r="F648" s="41">
        <v>101.7</v>
      </c>
      <c r="G648" s="41">
        <v>102.7</v>
      </c>
      <c r="H648" s="41">
        <v>103.5</v>
      </c>
      <c r="I648" s="41">
        <v>104.1</v>
      </c>
      <c r="J648" s="41">
        <v>104.1</v>
      </c>
      <c r="K648" s="41">
        <v>104.1</v>
      </c>
      <c r="L648" s="41">
        <v>104.1</v>
      </c>
      <c r="M648" s="41">
        <v>104.4</v>
      </c>
      <c r="N648" s="41">
        <v>104.8</v>
      </c>
      <c r="O648" s="41">
        <v>104.8</v>
      </c>
      <c r="P648" s="41">
        <v>104.8</v>
      </c>
      <c r="Q648" s="41">
        <v>104.8</v>
      </c>
      <c r="R648" s="41">
        <v>104.8</v>
      </c>
      <c r="S648" s="41">
        <v>104.6</v>
      </c>
      <c r="T648" s="41">
        <v>104.7</v>
      </c>
      <c r="U648" s="41">
        <v>105.9</v>
      </c>
      <c r="V648" s="41">
        <v>105.9</v>
      </c>
      <c r="W648" s="41">
        <v>105.9</v>
      </c>
      <c r="X648" s="41">
        <v>105.9</v>
      </c>
      <c r="Y648" s="41">
        <v>106.7</v>
      </c>
      <c r="Z648" s="41">
        <v>106.7</v>
      </c>
      <c r="AA648" s="41">
        <v>106.7</v>
      </c>
      <c r="AB648" s="41">
        <v>106.7</v>
      </c>
      <c r="AC648" s="41">
        <v>106.7</v>
      </c>
      <c r="AD648" s="41">
        <v>106.7</v>
      </c>
      <c r="AE648" s="41">
        <v>106.9</v>
      </c>
      <c r="AF648" s="41">
        <v>107.1</v>
      </c>
      <c r="AG648" s="41">
        <v>107.3</v>
      </c>
      <c r="AH648" s="41">
        <v>107.3</v>
      </c>
      <c r="AI648" s="41">
        <v>107.3</v>
      </c>
      <c r="AJ648" s="41">
        <v>107.7</v>
      </c>
      <c r="AK648" s="41">
        <v>108</v>
      </c>
      <c r="AL648" s="41">
        <v>108.3</v>
      </c>
      <c r="AM648" s="41">
        <v>110.9</v>
      </c>
      <c r="AN648" s="41">
        <v>109.9</v>
      </c>
      <c r="AO648" s="41">
        <v>109.9</v>
      </c>
      <c r="AP648" s="41">
        <v>109.9</v>
      </c>
      <c r="AQ648" s="41">
        <v>110.5</v>
      </c>
      <c r="AR648" s="41">
        <v>111</v>
      </c>
      <c r="AS648" s="41">
        <v>112</v>
      </c>
      <c r="AT648" s="41">
        <v>112.2</v>
      </c>
      <c r="AU648" s="41">
        <v>113.4</v>
      </c>
      <c r="AV648" s="41">
        <v>113.4</v>
      </c>
      <c r="AW648" s="41">
        <v>113.4</v>
      </c>
      <c r="AX648" s="41">
        <v>113.4</v>
      </c>
      <c r="AY648" s="41">
        <v>113.4</v>
      </c>
      <c r="AZ648" s="41">
        <v>116.4</v>
      </c>
      <c r="BA648" s="41">
        <v>113.8</v>
      </c>
      <c r="BB648" s="41">
        <v>113.8</v>
      </c>
      <c r="BC648" s="41">
        <v>114.7</v>
      </c>
      <c r="BD648" s="41">
        <v>114.7</v>
      </c>
      <c r="BE648" s="41">
        <v>114.7</v>
      </c>
      <c r="BF648" s="41">
        <v>114.7</v>
      </c>
      <c r="BG648" s="41">
        <v>114.7</v>
      </c>
      <c r="BH648" s="41">
        <v>113.8</v>
      </c>
      <c r="BI648" s="41">
        <v>113.5</v>
      </c>
      <c r="BJ648" s="41">
        <v>112.6</v>
      </c>
      <c r="BK648" s="41">
        <v>113.2</v>
      </c>
      <c r="BL648" s="41">
        <v>114</v>
      </c>
      <c r="BM648" s="41">
        <v>125.8</v>
      </c>
      <c r="BN648" s="41">
        <v>138.19999999999999</v>
      </c>
      <c r="BO648" s="41">
        <v>136</v>
      </c>
      <c r="BP648" s="41">
        <v>133.5</v>
      </c>
      <c r="BQ648" s="41">
        <v>132.6</v>
      </c>
      <c r="BR648" s="41">
        <v>132.6</v>
      </c>
      <c r="BS648" s="41">
        <v>132.6</v>
      </c>
      <c r="BT648" s="41">
        <v>132.6</v>
      </c>
      <c r="BU648" s="41">
        <v>132.6</v>
      </c>
      <c r="BV648" s="41">
        <v>132.6</v>
      </c>
      <c r="BW648" s="41">
        <v>132.6</v>
      </c>
      <c r="BX648" s="41">
        <v>132.69999999999999</v>
      </c>
      <c r="BY648" s="41">
        <v>130.80000000000001</v>
      </c>
      <c r="BZ648" s="41">
        <v>131</v>
      </c>
      <c r="CA648" s="41">
        <v>130.5</v>
      </c>
      <c r="CB648" s="41">
        <v>129.5</v>
      </c>
      <c r="CC648" s="41">
        <v>130.80000000000001</v>
      </c>
      <c r="CD648" s="41">
        <v>130.9</v>
      </c>
      <c r="CE648" s="41">
        <v>130.69999999999999</v>
      </c>
      <c r="CF648" s="41">
        <v>131.30000000000001</v>
      </c>
      <c r="CG648" s="41">
        <v>132</v>
      </c>
      <c r="CH648" s="41">
        <v>132.4</v>
      </c>
      <c r="CI648" s="41">
        <v>133.19999999999999</v>
      </c>
      <c r="CJ648" s="41">
        <v>133.69999999999999</v>
      </c>
      <c r="CK648" s="41">
        <v>134</v>
      </c>
      <c r="CL648" s="41">
        <v>133.30000000000001</v>
      </c>
    </row>
    <row r="649" spans="1:90" x14ac:dyDescent="0.25">
      <c r="A649" s="38" t="s">
        <v>2894</v>
      </c>
      <c r="B649" s="38" t="s">
        <v>2895</v>
      </c>
      <c r="C649" s="39">
        <v>1.8375900000000001</v>
      </c>
      <c r="D649" s="41">
        <v>101.3</v>
      </c>
      <c r="E649" s="41">
        <v>100.8</v>
      </c>
      <c r="F649" s="41">
        <v>101.3</v>
      </c>
      <c r="G649" s="41">
        <v>105.6</v>
      </c>
      <c r="H649" s="41">
        <v>107.1</v>
      </c>
      <c r="I649" s="41">
        <v>107</v>
      </c>
      <c r="J649" s="41">
        <v>107.9</v>
      </c>
      <c r="K649" s="41">
        <v>108.3</v>
      </c>
      <c r="L649" s="41">
        <v>108.3</v>
      </c>
      <c r="M649" s="41">
        <v>108.4</v>
      </c>
      <c r="N649" s="41">
        <v>108.6</v>
      </c>
      <c r="O649" s="41">
        <v>108.7</v>
      </c>
      <c r="P649" s="41">
        <v>109.6</v>
      </c>
      <c r="Q649" s="41">
        <v>109.6</v>
      </c>
      <c r="R649" s="41">
        <v>109.7</v>
      </c>
      <c r="S649" s="41">
        <v>113.5</v>
      </c>
      <c r="T649" s="41">
        <v>114.4</v>
      </c>
      <c r="U649" s="41">
        <v>116.5</v>
      </c>
      <c r="V649" s="41">
        <v>117.1</v>
      </c>
      <c r="W649" s="41">
        <v>116.5</v>
      </c>
      <c r="X649" s="41">
        <v>117</v>
      </c>
      <c r="Y649" s="41">
        <v>117.1</v>
      </c>
      <c r="Z649" s="41">
        <v>116.9</v>
      </c>
      <c r="AA649" s="41">
        <v>117</v>
      </c>
      <c r="AB649" s="41">
        <v>117.3</v>
      </c>
      <c r="AC649" s="41">
        <v>117.7</v>
      </c>
      <c r="AD649" s="41">
        <v>118.5</v>
      </c>
      <c r="AE649" s="41">
        <v>121.7</v>
      </c>
      <c r="AF649" s="41">
        <v>121.8</v>
      </c>
      <c r="AG649" s="41">
        <v>121.8</v>
      </c>
      <c r="AH649" s="41">
        <v>121.6</v>
      </c>
      <c r="AI649" s="41">
        <v>122</v>
      </c>
      <c r="AJ649" s="41">
        <v>122.6</v>
      </c>
      <c r="AK649" s="41">
        <v>122.8</v>
      </c>
      <c r="AL649" s="41">
        <v>122.8</v>
      </c>
      <c r="AM649" s="41">
        <v>123.9</v>
      </c>
      <c r="AN649" s="41">
        <v>124.6</v>
      </c>
      <c r="AO649" s="41">
        <v>124.4</v>
      </c>
      <c r="AP649" s="41">
        <v>125.7</v>
      </c>
      <c r="AQ649" s="41">
        <v>128</v>
      </c>
      <c r="AR649" s="41">
        <v>129</v>
      </c>
      <c r="AS649" s="41">
        <v>128.9</v>
      </c>
      <c r="AT649" s="41">
        <v>129.19999999999999</v>
      </c>
      <c r="AU649" s="41">
        <v>129.30000000000001</v>
      </c>
      <c r="AV649" s="41">
        <v>129.6</v>
      </c>
      <c r="AW649" s="41">
        <v>129.5</v>
      </c>
      <c r="AX649" s="41">
        <v>129.69999999999999</v>
      </c>
      <c r="AY649" s="41">
        <v>128.5</v>
      </c>
      <c r="AZ649" s="41">
        <v>130.1</v>
      </c>
      <c r="BA649" s="41">
        <v>129.80000000000001</v>
      </c>
      <c r="BB649" s="41">
        <v>130</v>
      </c>
      <c r="BC649" s="41">
        <v>130</v>
      </c>
      <c r="BD649" s="41">
        <v>129.9</v>
      </c>
      <c r="BE649" s="41">
        <v>129.6</v>
      </c>
      <c r="BF649" s="41">
        <v>129.69999999999999</v>
      </c>
      <c r="BG649" s="41">
        <v>130</v>
      </c>
      <c r="BH649" s="41">
        <v>130.19999999999999</v>
      </c>
      <c r="BI649" s="41">
        <v>130.30000000000001</v>
      </c>
      <c r="BJ649" s="41">
        <v>129.69999999999999</v>
      </c>
      <c r="BK649" s="41">
        <v>129.9</v>
      </c>
      <c r="BL649" s="41">
        <v>131.80000000000001</v>
      </c>
      <c r="BM649" s="41">
        <v>133.5</v>
      </c>
      <c r="BN649" s="41">
        <v>135.6</v>
      </c>
      <c r="BO649" s="41">
        <v>138.19999999999999</v>
      </c>
      <c r="BP649" s="41">
        <v>137.69999999999999</v>
      </c>
      <c r="BQ649" s="41">
        <v>138.19999999999999</v>
      </c>
      <c r="BR649" s="41">
        <v>138.6</v>
      </c>
      <c r="BS649" s="41">
        <v>138.5</v>
      </c>
      <c r="BT649" s="41">
        <v>138.9</v>
      </c>
      <c r="BU649" s="41">
        <v>138.69999999999999</v>
      </c>
      <c r="BV649" s="41">
        <v>138.80000000000001</v>
      </c>
      <c r="BW649" s="41">
        <v>139.4</v>
      </c>
      <c r="BX649" s="41">
        <v>139.9</v>
      </c>
      <c r="BY649" s="41">
        <v>140.30000000000001</v>
      </c>
      <c r="BZ649" s="41">
        <v>140.9</v>
      </c>
      <c r="CA649" s="41">
        <v>141.4</v>
      </c>
      <c r="CB649" s="41">
        <v>141.80000000000001</v>
      </c>
      <c r="CC649" s="41">
        <v>141.9</v>
      </c>
      <c r="CD649" s="41">
        <v>141.4</v>
      </c>
      <c r="CE649" s="41">
        <v>142</v>
      </c>
      <c r="CF649" s="41">
        <v>142.1</v>
      </c>
      <c r="CG649" s="41">
        <v>142.19999999999999</v>
      </c>
      <c r="CH649" s="41">
        <v>142.30000000000001</v>
      </c>
      <c r="CI649" s="41">
        <v>142.4</v>
      </c>
      <c r="CJ649" s="41">
        <v>142.80000000000001</v>
      </c>
      <c r="CK649" s="41">
        <v>143.6</v>
      </c>
      <c r="CL649" s="41">
        <v>144.19999999999999</v>
      </c>
    </row>
    <row r="650" spans="1:90" x14ac:dyDescent="0.25">
      <c r="A650" s="38" t="s">
        <v>2896</v>
      </c>
      <c r="B650" s="38" t="s">
        <v>2897</v>
      </c>
      <c r="C650" s="39">
        <v>0.25273000000000001</v>
      </c>
      <c r="D650" s="41">
        <v>100.7</v>
      </c>
      <c r="E650" s="41">
        <v>100.8</v>
      </c>
      <c r="F650" s="41">
        <v>100.9</v>
      </c>
      <c r="G650" s="41">
        <v>104.6</v>
      </c>
      <c r="H650" s="41">
        <v>113.7</v>
      </c>
      <c r="I650" s="41">
        <v>114</v>
      </c>
      <c r="J650" s="41">
        <v>115.4</v>
      </c>
      <c r="K650" s="41">
        <v>115.8</v>
      </c>
      <c r="L650" s="41">
        <v>115.8</v>
      </c>
      <c r="M650" s="41">
        <v>117.3</v>
      </c>
      <c r="N650" s="41">
        <v>117.5</v>
      </c>
      <c r="O650" s="41">
        <v>117.8</v>
      </c>
      <c r="P650" s="41">
        <v>118.8</v>
      </c>
      <c r="Q650" s="41">
        <v>119.2</v>
      </c>
      <c r="R650" s="41">
        <v>119.2</v>
      </c>
      <c r="S650" s="41">
        <v>120.2</v>
      </c>
      <c r="T650" s="41">
        <v>120.2</v>
      </c>
      <c r="U650" s="41">
        <v>130.4</v>
      </c>
      <c r="V650" s="41">
        <v>130.4</v>
      </c>
      <c r="W650" s="41">
        <v>130.30000000000001</v>
      </c>
      <c r="X650" s="41">
        <v>129.9</v>
      </c>
      <c r="Y650" s="41">
        <v>129.9</v>
      </c>
      <c r="Z650" s="41">
        <v>129.9</v>
      </c>
      <c r="AA650" s="41">
        <v>129.9</v>
      </c>
      <c r="AB650" s="41">
        <v>130.5</v>
      </c>
      <c r="AC650" s="41">
        <v>130.5</v>
      </c>
      <c r="AD650" s="41">
        <v>131.4</v>
      </c>
      <c r="AE650" s="41">
        <v>136.9</v>
      </c>
      <c r="AF650" s="41">
        <v>136.9</v>
      </c>
      <c r="AG650" s="41">
        <v>137.9</v>
      </c>
      <c r="AH650" s="41">
        <v>137.9</v>
      </c>
      <c r="AI650" s="41">
        <v>137.30000000000001</v>
      </c>
      <c r="AJ650" s="41">
        <v>137.4</v>
      </c>
      <c r="AK650" s="41">
        <v>137.4</v>
      </c>
      <c r="AL650" s="41">
        <v>137.4</v>
      </c>
      <c r="AM650" s="41">
        <v>138.19999999999999</v>
      </c>
      <c r="AN650" s="41">
        <v>138.30000000000001</v>
      </c>
      <c r="AO650" s="41">
        <v>138.30000000000001</v>
      </c>
      <c r="AP650" s="41">
        <v>138.30000000000001</v>
      </c>
      <c r="AQ650" s="41">
        <v>150.1</v>
      </c>
      <c r="AR650" s="41">
        <v>150.1</v>
      </c>
      <c r="AS650" s="41">
        <v>150.1</v>
      </c>
      <c r="AT650" s="41">
        <v>150.1</v>
      </c>
      <c r="AU650" s="41">
        <v>150</v>
      </c>
      <c r="AV650" s="41">
        <v>150</v>
      </c>
      <c r="AW650" s="41">
        <v>150</v>
      </c>
      <c r="AX650" s="41">
        <v>149.9</v>
      </c>
      <c r="AY650" s="41">
        <v>142.30000000000001</v>
      </c>
      <c r="AZ650" s="41">
        <v>139.69999999999999</v>
      </c>
      <c r="BA650" s="41">
        <v>139.69999999999999</v>
      </c>
      <c r="BB650" s="41">
        <v>139.69999999999999</v>
      </c>
      <c r="BC650" s="41">
        <v>144.19999999999999</v>
      </c>
      <c r="BD650" s="41">
        <v>144.19999999999999</v>
      </c>
      <c r="BE650" s="41">
        <v>144.19999999999999</v>
      </c>
      <c r="BF650" s="41">
        <v>144.19999999999999</v>
      </c>
      <c r="BG650" s="41">
        <v>144.5</v>
      </c>
      <c r="BH650" s="41">
        <v>143.9</v>
      </c>
      <c r="BI650" s="41">
        <v>143</v>
      </c>
      <c r="BJ650" s="41">
        <v>142.80000000000001</v>
      </c>
      <c r="BK650" s="41">
        <v>142.80000000000001</v>
      </c>
      <c r="BL650" s="41">
        <v>151</v>
      </c>
      <c r="BM650" s="41">
        <v>157.69999999999999</v>
      </c>
      <c r="BN650" s="41">
        <v>159.1</v>
      </c>
      <c r="BO650" s="41">
        <v>159.30000000000001</v>
      </c>
      <c r="BP650" s="41">
        <v>159.1</v>
      </c>
      <c r="BQ650" s="41">
        <v>161.69999999999999</v>
      </c>
      <c r="BR650" s="41">
        <v>161.69999999999999</v>
      </c>
      <c r="BS650" s="41">
        <v>161.69999999999999</v>
      </c>
      <c r="BT650" s="41">
        <v>161.69999999999999</v>
      </c>
      <c r="BU650" s="41">
        <v>161.69999999999999</v>
      </c>
      <c r="BV650" s="41">
        <v>161.69999999999999</v>
      </c>
      <c r="BW650" s="41">
        <v>161.69999999999999</v>
      </c>
      <c r="BX650" s="41">
        <v>162.1</v>
      </c>
      <c r="BY650" s="41">
        <v>162.6</v>
      </c>
      <c r="BZ650" s="41">
        <v>163.6</v>
      </c>
      <c r="CA650" s="41">
        <v>163.6</v>
      </c>
      <c r="CB650" s="41">
        <v>163.6</v>
      </c>
      <c r="CC650" s="41">
        <v>163.6</v>
      </c>
      <c r="CD650" s="41">
        <v>163.6</v>
      </c>
      <c r="CE650" s="41">
        <v>163.6</v>
      </c>
      <c r="CF650" s="41">
        <v>163.6</v>
      </c>
      <c r="CG650" s="41">
        <v>163.6</v>
      </c>
      <c r="CH650" s="41">
        <v>163.6</v>
      </c>
      <c r="CI650" s="41">
        <v>163.6</v>
      </c>
      <c r="CJ650" s="41">
        <v>163.6</v>
      </c>
      <c r="CK650" s="41">
        <v>164.5</v>
      </c>
      <c r="CL650" s="41">
        <v>167.3</v>
      </c>
    </row>
    <row r="651" spans="1:90" x14ac:dyDescent="0.25">
      <c r="A651" s="38" t="s">
        <v>2898</v>
      </c>
      <c r="B651" s="38" t="s">
        <v>2899</v>
      </c>
      <c r="C651" s="39">
        <v>2.249E-2</v>
      </c>
      <c r="D651" s="41">
        <v>107.1</v>
      </c>
      <c r="E651" s="41">
        <v>109.8</v>
      </c>
      <c r="F651" s="41">
        <v>109.8</v>
      </c>
      <c r="G651" s="41">
        <v>114.9</v>
      </c>
      <c r="H651" s="41">
        <v>114.9</v>
      </c>
      <c r="I651" s="41">
        <v>114.9</v>
      </c>
      <c r="J651" s="41">
        <v>114.9</v>
      </c>
      <c r="K651" s="41">
        <v>114.9</v>
      </c>
      <c r="L651" s="41">
        <v>114.9</v>
      </c>
      <c r="M651" s="41">
        <v>114.9</v>
      </c>
      <c r="N651" s="41">
        <v>114.9</v>
      </c>
      <c r="O651" s="41">
        <v>114.9</v>
      </c>
      <c r="P651" s="41">
        <v>114.9</v>
      </c>
      <c r="Q651" s="41">
        <v>114.9</v>
      </c>
      <c r="R651" s="41">
        <v>114.9</v>
      </c>
      <c r="S651" s="41">
        <v>126.5</v>
      </c>
      <c r="T651" s="41">
        <v>126.5</v>
      </c>
      <c r="U651" s="41">
        <v>126.5</v>
      </c>
      <c r="V651" s="41">
        <v>126.5</v>
      </c>
      <c r="W651" s="41">
        <v>126.5</v>
      </c>
      <c r="X651" s="41">
        <v>126.5</v>
      </c>
      <c r="Y651" s="41">
        <v>126.5</v>
      </c>
      <c r="Z651" s="41">
        <v>126.5</v>
      </c>
      <c r="AA651" s="41">
        <v>126.5</v>
      </c>
      <c r="AB651" s="41">
        <v>126.5</v>
      </c>
      <c r="AC651" s="41">
        <v>126.5</v>
      </c>
      <c r="AD651" s="41">
        <v>126.5</v>
      </c>
      <c r="AE651" s="41">
        <v>138.69999999999999</v>
      </c>
      <c r="AF651" s="41">
        <v>140</v>
      </c>
      <c r="AG651" s="41">
        <v>140</v>
      </c>
      <c r="AH651" s="41">
        <v>140</v>
      </c>
      <c r="AI651" s="41">
        <v>157.19999999999999</v>
      </c>
      <c r="AJ651" s="41">
        <v>162.9</v>
      </c>
      <c r="AK651" s="41">
        <v>162.9</v>
      </c>
      <c r="AL651" s="41">
        <v>162.9</v>
      </c>
      <c r="AM651" s="41">
        <v>162.9</v>
      </c>
      <c r="AN651" s="41">
        <v>162.9</v>
      </c>
      <c r="AO651" s="41">
        <v>162.9</v>
      </c>
      <c r="AP651" s="41">
        <v>162.9</v>
      </c>
      <c r="AQ651" s="41">
        <v>162.9</v>
      </c>
      <c r="AR651" s="41">
        <v>162</v>
      </c>
      <c r="AS651" s="41">
        <v>161.4</v>
      </c>
      <c r="AT651" s="41">
        <v>161.4</v>
      </c>
      <c r="AU651" s="41">
        <v>161.4</v>
      </c>
      <c r="AV651" s="41">
        <v>161.4</v>
      </c>
      <c r="AW651" s="41">
        <v>161.4</v>
      </c>
      <c r="AX651" s="41">
        <v>161.4</v>
      </c>
      <c r="AY651" s="41">
        <v>161.4</v>
      </c>
      <c r="AZ651" s="41">
        <v>157.6</v>
      </c>
      <c r="BA651" s="41">
        <v>157.6</v>
      </c>
      <c r="BB651" s="41">
        <v>157.6</v>
      </c>
      <c r="BC651" s="41">
        <v>157.6</v>
      </c>
      <c r="BD651" s="41">
        <v>157.6</v>
      </c>
      <c r="BE651" s="41">
        <v>157.6</v>
      </c>
      <c r="BF651" s="41">
        <v>157.6</v>
      </c>
      <c r="BG651" s="41">
        <v>157.6</v>
      </c>
      <c r="BH651" s="41">
        <v>157.6</v>
      </c>
      <c r="BI651" s="41">
        <v>157.6</v>
      </c>
      <c r="BJ651" s="41">
        <v>157.6</v>
      </c>
      <c r="BK651" s="41">
        <v>163.5</v>
      </c>
      <c r="BL651" s="41">
        <v>181.4</v>
      </c>
      <c r="BM651" s="41">
        <v>181.4</v>
      </c>
      <c r="BN651" s="41">
        <v>181.4</v>
      </c>
      <c r="BO651" s="41">
        <v>181.4</v>
      </c>
      <c r="BP651" s="41">
        <v>181.4</v>
      </c>
      <c r="BQ651" s="41">
        <v>181.4</v>
      </c>
      <c r="BR651" s="41">
        <v>181.4</v>
      </c>
      <c r="BS651" s="41">
        <v>181.4</v>
      </c>
      <c r="BT651" s="41">
        <v>181.4</v>
      </c>
      <c r="BU651" s="41">
        <v>181.4</v>
      </c>
      <c r="BV651" s="41">
        <v>181.4</v>
      </c>
      <c r="BW651" s="41">
        <v>181.4</v>
      </c>
      <c r="BX651" s="41">
        <v>181.4</v>
      </c>
      <c r="BY651" s="41">
        <v>181.3</v>
      </c>
      <c r="BZ651" s="41">
        <v>181.4</v>
      </c>
      <c r="CA651" s="41">
        <v>181.4</v>
      </c>
      <c r="CB651" s="41">
        <v>181.4</v>
      </c>
      <c r="CC651" s="41">
        <v>181.6</v>
      </c>
      <c r="CD651" s="41">
        <v>181.7</v>
      </c>
      <c r="CE651" s="41">
        <v>181.7</v>
      </c>
      <c r="CF651" s="41">
        <v>181.7</v>
      </c>
      <c r="CG651" s="41">
        <v>181.7</v>
      </c>
      <c r="CH651" s="41">
        <v>181.7</v>
      </c>
      <c r="CI651" s="41">
        <v>181.7</v>
      </c>
      <c r="CJ651" s="41">
        <v>181.7</v>
      </c>
      <c r="CK651" s="41">
        <v>181.7</v>
      </c>
      <c r="CL651" s="41">
        <v>181.7</v>
      </c>
    </row>
    <row r="652" spans="1:90" x14ac:dyDescent="0.25">
      <c r="A652" s="38" t="s">
        <v>2900</v>
      </c>
      <c r="B652" s="38" t="s">
        <v>2901</v>
      </c>
      <c r="C652" s="39">
        <v>9.9600000000000001E-3</v>
      </c>
      <c r="D652" s="41">
        <v>100</v>
      </c>
      <c r="E652" s="41">
        <v>100</v>
      </c>
      <c r="F652" s="41">
        <v>100</v>
      </c>
      <c r="G652" s="41">
        <v>101.7</v>
      </c>
      <c r="H652" s="41">
        <v>101.7</v>
      </c>
      <c r="I652" s="41">
        <v>101.7</v>
      </c>
      <c r="J652" s="41">
        <v>101.7</v>
      </c>
      <c r="K652" s="41">
        <v>101.7</v>
      </c>
      <c r="L652" s="41">
        <v>101.7</v>
      </c>
      <c r="M652" s="41">
        <v>101.7</v>
      </c>
      <c r="N652" s="41">
        <v>101.7</v>
      </c>
      <c r="O652" s="41">
        <v>101.7</v>
      </c>
      <c r="P652" s="41">
        <v>101.7</v>
      </c>
      <c r="Q652" s="41">
        <v>101.7</v>
      </c>
      <c r="R652" s="41">
        <v>101.7</v>
      </c>
      <c r="S652" s="41">
        <v>108.4</v>
      </c>
      <c r="T652" s="41">
        <v>108.4</v>
      </c>
      <c r="U652" s="41">
        <v>113.1</v>
      </c>
      <c r="V652" s="41">
        <v>114</v>
      </c>
      <c r="W652" s="41">
        <v>115.4</v>
      </c>
      <c r="X652" s="41">
        <v>115.4</v>
      </c>
      <c r="Y652" s="41">
        <v>115.4</v>
      </c>
      <c r="Z652" s="41">
        <v>115.4</v>
      </c>
      <c r="AA652" s="41">
        <v>115.4</v>
      </c>
      <c r="AB652" s="41">
        <v>114.8</v>
      </c>
      <c r="AC652" s="41">
        <v>114.8</v>
      </c>
      <c r="AD652" s="41">
        <v>114.8</v>
      </c>
      <c r="AE652" s="41">
        <v>118.1</v>
      </c>
      <c r="AF652" s="41">
        <v>118.1</v>
      </c>
      <c r="AG652" s="41">
        <v>118.9</v>
      </c>
      <c r="AH652" s="41">
        <v>120</v>
      </c>
      <c r="AI652" s="41">
        <v>120</v>
      </c>
      <c r="AJ652" s="41">
        <v>120</v>
      </c>
      <c r="AK652" s="41">
        <v>120</v>
      </c>
      <c r="AL652" s="41">
        <v>120</v>
      </c>
      <c r="AM652" s="41">
        <v>120</v>
      </c>
      <c r="AN652" s="41">
        <v>120</v>
      </c>
      <c r="AO652" s="41">
        <v>120</v>
      </c>
      <c r="AP652" s="41">
        <v>122.3</v>
      </c>
      <c r="AQ652" s="41">
        <v>142.5</v>
      </c>
      <c r="AR652" s="41">
        <v>144.80000000000001</v>
      </c>
      <c r="AS652" s="41">
        <v>144.80000000000001</v>
      </c>
      <c r="AT652" s="41">
        <v>144.80000000000001</v>
      </c>
      <c r="AU652" s="41">
        <v>144.80000000000001</v>
      </c>
      <c r="AV652" s="41">
        <v>144.80000000000001</v>
      </c>
      <c r="AW652" s="41">
        <v>144.80000000000001</v>
      </c>
      <c r="AX652" s="41">
        <v>144.80000000000001</v>
      </c>
      <c r="AY652" s="41">
        <v>144.5</v>
      </c>
      <c r="AZ652" s="41">
        <v>141.30000000000001</v>
      </c>
      <c r="BA652" s="41">
        <v>140.1</v>
      </c>
      <c r="BB652" s="41">
        <v>139</v>
      </c>
      <c r="BC652" s="41">
        <v>139</v>
      </c>
      <c r="BD652" s="41">
        <v>139</v>
      </c>
      <c r="BE652" s="41">
        <v>139</v>
      </c>
      <c r="BF652" s="41">
        <v>139</v>
      </c>
      <c r="BG652" s="41">
        <v>139</v>
      </c>
      <c r="BH652" s="41">
        <v>139</v>
      </c>
      <c r="BI652" s="41">
        <v>134.5</v>
      </c>
      <c r="BJ652" s="41">
        <v>134.5</v>
      </c>
      <c r="BK652" s="41">
        <v>134.5</v>
      </c>
      <c r="BL652" s="41">
        <v>134.5</v>
      </c>
      <c r="BM652" s="41">
        <v>134.5</v>
      </c>
      <c r="BN652" s="41">
        <v>134.80000000000001</v>
      </c>
      <c r="BO652" s="41">
        <v>135</v>
      </c>
      <c r="BP652" s="41">
        <v>135.19999999999999</v>
      </c>
      <c r="BQ652" s="41">
        <v>135.19999999999999</v>
      </c>
      <c r="BR652" s="41">
        <v>135.19999999999999</v>
      </c>
      <c r="BS652" s="41">
        <v>135.19999999999999</v>
      </c>
      <c r="BT652" s="41">
        <v>138.4</v>
      </c>
      <c r="BU652" s="41">
        <v>139.5</v>
      </c>
      <c r="BV652" s="41">
        <v>139.5</v>
      </c>
      <c r="BW652" s="41">
        <v>141.30000000000001</v>
      </c>
      <c r="BX652" s="41">
        <v>141.4</v>
      </c>
      <c r="BY652" s="41">
        <v>142.30000000000001</v>
      </c>
      <c r="BZ652" s="41">
        <v>141.6</v>
      </c>
      <c r="CA652" s="41">
        <v>141.6</v>
      </c>
      <c r="CB652" s="41">
        <v>142.6</v>
      </c>
      <c r="CC652" s="41">
        <v>142.30000000000001</v>
      </c>
      <c r="CD652" s="41">
        <v>142.4</v>
      </c>
      <c r="CE652" s="41">
        <v>140.5</v>
      </c>
      <c r="CF652" s="41">
        <v>141.9</v>
      </c>
      <c r="CG652" s="41">
        <v>141.9</v>
      </c>
      <c r="CH652" s="41">
        <v>141.9</v>
      </c>
      <c r="CI652" s="41">
        <v>141.9</v>
      </c>
      <c r="CJ652" s="41">
        <v>143.9</v>
      </c>
      <c r="CK652" s="41">
        <v>143.9</v>
      </c>
      <c r="CL652" s="41">
        <v>145.69999999999999</v>
      </c>
    </row>
    <row r="653" spans="1:90" x14ac:dyDescent="0.25">
      <c r="A653" s="38" t="s">
        <v>2902</v>
      </c>
      <c r="B653" s="38" t="s">
        <v>2903</v>
      </c>
      <c r="C653" s="39">
        <v>1.8159999999999999E-2</v>
      </c>
      <c r="D653" s="41">
        <v>100</v>
      </c>
      <c r="E653" s="41">
        <v>100</v>
      </c>
      <c r="F653" s="41">
        <v>100</v>
      </c>
      <c r="G653" s="41">
        <v>101.6</v>
      </c>
      <c r="H653" s="41">
        <v>101.6</v>
      </c>
      <c r="I653" s="41">
        <v>101.6</v>
      </c>
      <c r="J653" s="41">
        <v>101.6</v>
      </c>
      <c r="K653" s="41">
        <v>101.6</v>
      </c>
      <c r="L653" s="41">
        <v>101.6</v>
      </c>
      <c r="M653" s="41">
        <v>103.6</v>
      </c>
      <c r="N653" s="41">
        <v>103.6</v>
      </c>
      <c r="O653" s="41">
        <v>103.6</v>
      </c>
      <c r="P653" s="41">
        <v>103.6</v>
      </c>
      <c r="Q653" s="41">
        <v>103.6</v>
      </c>
      <c r="R653" s="41">
        <v>103.6</v>
      </c>
      <c r="S653" s="41">
        <v>105.5</v>
      </c>
      <c r="T653" s="41">
        <v>105.5</v>
      </c>
      <c r="U653" s="41">
        <v>105.5</v>
      </c>
      <c r="V653" s="41">
        <v>106.7</v>
      </c>
      <c r="W653" s="41">
        <v>106.7</v>
      </c>
      <c r="X653" s="41">
        <v>106.7</v>
      </c>
      <c r="Y653" s="41">
        <v>106.7</v>
      </c>
      <c r="Z653" s="41">
        <v>106.7</v>
      </c>
      <c r="AA653" s="41">
        <v>106.7</v>
      </c>
      <c r="AB653" s="41">
        <v>105.7</v>
      </c>
      <c r="AC653" s="41">
        <v>105.7</v>
      </c>
      <c r="AD653" s="41">
        <v>105.7</v>
      </c>
      <c r="AE653" s="41">
        <v>106.4</v>
      </c>
      <c r="AF653" s="41">
        <v>106.4</v>
      </c>
      <c r="AG653" s="41">
        <v>106.4</v>
      </c>
      <c r="AH653" s="41">
        <v>106.4</v>
      </c>
      <c r="AI653" s="41">
        <v>106.4</v>
      </c>
      <c r="AJ653" s="41">
        <v>106.4</v>
      </c>
      <c r="AK653" s="41">
        <v>106.4</v>
      </c>
      <c r="AL653" s="41">
        <v>106.4</v>
      </c>
      <c r="AM653" s="41">
        <v>106.4</v>
      </c>
      <c r="AN653" s="41">
        <v>106.9</v>
      </c>
      <c r="AO653" s="41">
        <v>106.9</v>
      </c>
      <c r="AP653" s="41">
        <v>106.9</v>
      </c>
      <c r="AQ653" s="41">
        <v>111.5</v>
      </c>
      <c r="AR653" s="41">
        <v>110.3</v>
      </c>
      <c r="AS653" s="41">
        <v>110.3</v>
      </c>
      <c r="AT653" s="41">
        <v>110.3</v>
      </c>
      <c r="AU653" s="41">
        <v>110.3</v>
      </c>
      <c r="AV653" s="41">
        <v>110.3</v>
      </c>
      <c r="AW653" s="41">
        <v>110.3</v>
      </c>
      <c r="AX653" s="41">
        <v>110.3</v>
      </c>
      <c r="AY653" s="41">
        <v>110.1</v>
      </c>
      <c r="AZ653" s="41">
        <v>109.4</v>
      </c>
      <c r="BA653" s="41">
        <v>109.4</v>
      </c>
      <c r="BB653" s="41">
        <v>109.4</v>
      </c>
      <c r="BC653" s="41">
        <v>109.4</v>
      </c>
      <c r="BD653" s="41">
        <v>109.4</v>
      </c>
      <c r="BE653" s="41">
        <v>109.4</v>
      </c>
      <c r="BF653" s="41">
        <v>109.4</v>
      </c>
      <c r="BG653" s="41">
        <v>109.4</v>
      </c>
      <c r="BH653" s="41">
        <v>109.4</v>
      </c>
      <c r="BI653" s="41">
        <v>109.4</v>
      </c>
      <c r="BJ653" s="41">
        <v>109.4</v>
      </c>
      <c r="BK653" s="41">
        <v>109.4</v>
      </c>
      <c r="BL653" s="41">
        <v>109.4</v>
      </c>
      <c r="BM653" s="41">
        <v>109.4</v>
      </c>
      <c r="BN653" s="41">
        <v>109.4</v>
      </c>
      <c r="BO653" s="41">
        <v>109.4</v>
      </c>
      <c r="BP653" s="41">
        <v>109.4</v>
      </c>
      <c r="BQ653" s="41">
        <v>109.4</v>
      </c>
      <c r="BR653" s="41">
        <v>109.4</v>
      </c>
      <c r="BS653" s="41">
        <v>109.4</v>
      </c>
      <c r="BT653" s="41">
        <v>109.4</v>
      </c>
      <c r="BU653" s="41">
        <v>109.4</v>
      </c>
      <c r="BV653" s="41">
        <v>109.4</v>
      </c>
      <c r="BW653" s="41">
        <v>109.4</v>
      </c>
      <c r="BX653" s="41">
        <v>109.4</v>
      </c>
      <c r="BY653" s="41">
        <v>112.3</v>
      </c>
      <c r="BZ653" s="41">
        <v>117.7</v>
      </c>
      <c r="CA653" s="41">
        <v>117.7</v>
      </c>
      <c r="CB653" s="41">
        <v>117.3</v>
      </c>
      <c r="CC653" s="41">
        <v>117.3</v>
      </c>
      <c r="CD653" s="41">
        <v>117.3</v>
      </c>
      <c r="CE653" s="41">
        <v>117.3</v>
      </c>
      <c r="CF653" s="41">
        <v>117.3</v>
      </c>
      <c r="CG653" s="41">
        <v>117.3</v>
      </c>
      <c r="CH653" s="41">
        <v>117.7</v>
      </c>
      <c r="CI653" s="41">
        <v>117</v>
      </c>
      <c r="CJ653" s="41">
        <v>115.9</v>
      </c>
      <c r="CK653" s="41">
        <v>115.9</v>
      </c>
      <c r="CL653" s="41">
        <v>115.9</v>
      </c>
    </row>
    <row r="654" spans="1:90" x14ac:dyDescent="0.25">
      <c r="A654" s="38" t="s">
        <v>2904</v>
      </c>
      <c r="B654" s="38" t="s">
        <v>2905</v>
      </c>
      <c r="C654" s="39">
        <v>5.0720000000000001E-2</v>
      </c>
      <c r="D654" s="41">
        <v>102.6</v>
      </c>
      <c r="E654" s="41">
        <v>102.6</v>
      </c>
      <c r="F654" s="41">
        <v>102.6</v>
      </c>
      <c r="G654" s="41">
        <v>106.9</v>
      </c>
      <c r="H654" s="41">
        <v>106.9</v>
      </c>
      <c r="I654" s="41">
        <v>106.9</v>
      </c>
      <c r="J654" s="41">
        <v>106.9</v>
      </c>
      <c r="K654" s="41">
        <v>106.9</v>
      </c>
      <c r="L654" s="41">
        <v>106.9</v>
      </c>
      <c r="M654" s="41">
        <v>106.9</v>
      </c>
      <c r="N654" s="41">
        <v>107.2</v>
      </c>
      <c r="O654" s="41">
        <v>106.8</v>
      </c>
      <c r="P654" s="41">
        <v>107.5</v>
      </c>
      <c r="Q654" s="41">
        <v>108.2</v>
      </c>
      <c r="R654" s="41">
        <v>109.8</v>
      </c>
      <c r="S654" s="41">
        <v>113.2</v>
      </c>
      <c r="T654" s="41">
        <v>113.6</v>
      </c>
      <c r="U654" s="41">
        <v>113.2</v>
      </c>
      <c r="V654" s="41">
        <v>111.1</v>
      </c>
      <c r="W654" s="41">
        <v>111.5</v>
      </c>
      <c r="X654" s="41">
        <v>113.2</v>
      </c>
      <c r="Y654" s="41">
        <v>112</v>
      </c>
      <c r="Z654" s="41">
        <v>112.3</v>
      </c>
      <c r="AA654" s="41">
        <v>112.6</v>
      </c>
      <c r="AB654" s="41">
        <v>113.9</v>
      </c>
      <c r="AC654" s="41">
        <v>114.3</v>
      </c>
      <c r="AD654" s="41">
        <v>115.3</v>
      </c>
      <c r="AE654" s="41">
        <v>118.1</v>
      </c>
      <c r="AF654" s="41">
        <v>117.9</v>
      </c>
      <c r="AG654" s="41">
        <v>118.3</v>
      </c>
      <c r="AH654" s="41">
        <v>118.3</v>
      </c>
      <c r="AI654" s="41">
        <v>118.3</v>
      </c>
      <c r="AJ654" s="41">
        <v>118.3</v>
      </c>
      <c r="AK654" s="41">
        <v>118.3</v>
      </c>
      <c r="AL654" s="41">
        <v>119.2</v>
      </c>
      <c r="AM654" s="41">
        <v>119.5</v>
      </c>
      <c r="AN654" s="41">
        <v>119</v>
      </c>
      <c r="AO654" s="41">
        <v>119.5</v>
      </c>
      <c r="AP654" s="41">
        <v>119.4</v>
      </c>
      <c r="AQ654" s="41">
        <v>120.4</v>
      </c>
      <c r="AR654" s="41">
        <v>120.6</v>
      </c>
      <c r="AS654" s="41">
        <v>122.1</v>
      </c>
      <c r="AT654" s="41">
        <v>122.1</v>
      </c>
      <c r="AU654" s="41">
        <v>123.7</v>
      </c>
      <c r="AV654" s="41">
        <v>123.7</v>
      </c>
      <c r="AW654" s="41">
        <v>122.5</v>
      </c>
      <c r="AX654" s="41">
        <v>122.5</v>
      </c>
      <c r="AY654" s="41">
        <v>122.5</v>
      </c>
      <c r="AZ654" s="41">
        <v>123.8</v>
      </c>
      <c r="BA654" s="41">
        <v>124.1</v>
      </c>
      <c r="BB654" s="41">
        <v>123.2</v>
      </c>
      <c r="BC654" s="41">
        <v>124.1</v>
      </c>
      <c r="BD654" s="41">
        <v>124.1</v>
      </c>
      <c r="BE654" s="41">
        <v>124.1</v>
      </c>
      <c r="BF654" s="41">
        <v>124.6</v>
      </c>
      <c r="BG654" s="41">
        <v>124.6</v>
      </c>
      <c r="BH654" s="41">
        <v>124.6</v>
      </c>
      <c r="BI654" s="41">
        <v>123.6</v>
      </c>
      <c r="BJ654" s="41">
        <v>123.9</v>
      </c>
      <c r="BK654" s="41">
        <v>124.8</v>
      </c>
      <c r="BL654" s="41">
        <v>124.9</v>
      </c>
      <c r="BM654" s="41">
        <v>126.3</v>
      </c>
      <c r="BN654" s="41">
        <v>130.6</v>
      </c>
      <c r="BO654" s="41">
        <v>165.1</v>
      </c>
      <c r="BP654" s="41">
        <v>153.19999999999999</v>
      </c>
      <c r="BQ654" s="41">
        <v>155.9</v>
      </c>
      <c r="BR654" s="41">
        <v>155.6</v>
      </c>
      <c r="BS654" s="41">
        <v>155.19999999999999</v>
      </c>
      <c r="BT654" s="41">
        <v>155.4</v>
      </c>
      <c r="BU654" s="41">
        <v>155.69999999999999</v>
      </c>
      <c r="BV654" s="41">
        <v>155.69999999999999</v>
      </c>
      <c r="BW654" s="41">
        <v>160.1</v>
      </c>
      <c r="BX654" s="41">
        <v>163.30000000000001</v>
      </c>
      <c r="BY654" s="41">
        <v>164.5</v>
      </c>
      <c r="BZ654" s="41">
        <v>164.4</v>
      </c>
      <c r="CA654" s="41">
        <v>165</v>
      </c>
      <c r="CB654" s="41">
        <v>166.2</v>
      </c>
      <c r="CC654" s="41">
        <v>166.6</v>
      </c>
      <c r="CD654" s="41">
        <v>169.5</v>
      </c>
      <c r="CE654" s="41">
        <v>169.5</v>
      </c>
      <c r="CF654" s="41">
        <v>169.5</v>
      </c>
      <c r="CG654" s="41">
        <v>169.5</v>
      </c>
      <c r="CH654" s="41">
        <v>169.5</v>
      </c>
      <c r="CI654" s="41">
        <v>169.5</v>
      </c>
      <c r="CJ654" s="41">
        <v>170.3</v>
      </c>
      <c r="CK654" s="41">
        <v>170.5</v>
      </c>
      <c r="CL654" s="41">
        <v>170.7</v>
      </c>
    </row>
    <row r="655" spans="1:90" x14ac:dyDescent="0.25">
      <c r="A655" s="38" t="s">
        <v>2906</v>
      </c>
      <c r="B655" s="38" t="s">
        <v>2907</v>
      </c>
      <c r="C655" s="39">
        <v>0.15093999999999999</v>
      </c>
      <c r="D655" s="41">
        <v>100.4</v>
      </c>
      <c r="E655" s="41">
        <v>100.1</v>
      </c>
      <c r="F655" s="41">
        <v>102.2</v>
      </c>
      <c r="G655" s="41">
        <v>117.4</v>
      </c>
      <c r="H655" s="41">
        <v>117.3</v>
      </c>
      <c r="I655" s="41">
        <v>116.8</v>
      </c>
      <c r="J655" s="41">
        <v>117.8</v>
      </c>
      <c r="K655" s="41">
        <v>118.2</v>
      </c>
      <c r="L655" s="41">
        <v>118.2</v>
      </c>
      <c r="M655" s="41">
        <v>120</v>
      </c>
      <c r="N655" s="41">
        <v>118.9</v>
      </c>
      <c r="O655" s="41">
        <v>119.2</v>
      </c>
      <c r="P655" s="41">
        <v>120.6</v>
      </c>
      <c r="Q655" s="41">
        <v>120.1</v>
      </c>
      <c r="R655" s="41">
        <v>120.2</v>
      </c>
      <c r="S655" s="41">
        <v>129.69999999999999</v>
      </c>
      <c r="T655" s="41">
        <v>132.1</v>
      </c>
      <c r="U655" s="41">
        <v>133.9</v>
      </c>
      <c r="V655" s="41">
        <v>134.1</v>
      </c>
      <c r="W655" s="41">
        <v>133</v>
      </c>
      <c r="X655" s="41">
        <v>134</v>
      </c>
      <c r="Y655" s="41">
        <v>133.9</v>
      </c>
      <c r="Z655" s="41">
        <v>134</v>
      </c>
      <c r="AA655" s="41">
        <v>134.4</v>
      </c>
      <c r="AB655" s="41">
        <v>134.9</v>
      </c>
      <c r="AC655" s="41">
        <v>136.69999999999999</v>
      </c>
      <c r="AD655" s="41">
        <v>137.19999999999999</v>
      </c>
      <c r="AE655" s="41">
        <v>132.9</v>
      </c>
      <c r="AF655" s="41">
        <v>131.80000000000001</v>
      </c>
      <c r="AG655" s="41">
        <v>131.69999999999999</v>
      </c>
      <c r="AH655" s="41">
        <v>130.30000000000001</v>
      </c>
      <c r="AI655" s="41">
        <v>130.9</v>
      </c>
      <c r="AJ655" s="41">
        <v>132.6</v>
      </c>
      <c r="AK655" s="41">
        <v>135.4</v>
      </c>
      <c r="AL655" s="41">
        <v>134.80000000000001</v>
      </c>
      <c r="AM655" s="41">
        <v>135</v>
      </c>
      <c r="AN655" s="41">
        <v>135</v>
      </c>
      <c r="AO655" s="41">
        <v>135</v>
      </c>
      <c r="AP655" s="41">
        <v>134.80000000000001</v>
      </c>
      <c r="AQ655" s="41">
        <v>135.69999999999999</v>
      </c>
      <c r="AR655" s="41">
        <v>136.4</v>
      </c>
      <c r="AS655" s="41">
        <v>136.69999999999999</v>
      </c>
      <c r="AT655" s="41">
        <v>136.9</v>
      </c>
      <c r="AU655" s="41">
        <v>136.9</v>
      </c>
      <c r="AV655" s="41">
        <v>136.9</v>
      </c>
      <c r="AW655" s="41">
        <v>135.80000000000001</v>
      </c>
      <c r="AX655" s="41">
        <v>137.69999999999999</v>
      </c>
      <c r="AY655" s="41">
        <v>134.69999999999999</v>
      </c>
      <c r="AZ655" s="41">
        <v>137.19999999999999</v>
      </c>
      <c r="BA655" s="41">
        <v>140.80000000000001</v>
      </c>
      <c r="BB655" s="41">
        <v>140.80000000000001</v>
      </c>
      <c r="BC655" s="41">
        <v>134.5</v>
      </c>
      <c r="BD655" s="41">
        <v>134.5</v>
      </c>
      <c r="BE655" s="41">
        <v>134.5</v>
      </c>
      <c r="BF655" s="41">
        <v>134.19999999999999</v>
      </c>
      <c r="BG655" s="41">
        <v>133.1</v>
      </c>
      <c r="BH655" s="41">
        <v>133.1</v>
      </c>
      <c r="BI655" s="41">
        <v>134.80000000000001</v>
      </c>
      <c r="BJ655" s="41">
        <v>135.6</v>
      </c>
      <c r="BK655" s="41">
        <v>135.6</v>
      </c>
      <c r="BL655" s="41">
        <v>136.1</v>
      </c>
      <c r="BM655" s="41">
        <v>136.1</v>
      </c>
      <c r="BN655" s="41">
        <v>135.5</v>
      </c>
      <c r="BO655" s="41">
        <v>133.19999999999999</v>
      </c>
      <c r="BP655" s="41">
        <v>135.6</v>
      </c>
      <c r="BQ655" s="41">
        <v>135.80000000000001</v>
      </c>
      <c r="BR655" s="41">
        <v>134.1</v>
      </c>
      <c r="BS655" s="41">
        <v>130.1</v>
      </c>
      <c r="BT655" s="41">
        <v>131.30000000000001</v>
      </c>
      <c r="BU655" s="41">
        <v>128.30000000000001</v>
      </c>
      <c r="BV655" s="41">
        <v>129.1</v>
      </c>
      <c r="BW655" s="41">
        <v>129</v>
      </c>
      <c r="BX655" s="41">
        <v>127.6</v>
      </c>
      <c r="BY655" s="41">
        <v>129.9</v>
      </c>
      <c r="BZ655" s="41">
        <v>130.5</v>
      </c>
      <c r="CA655" s="41">
        <v>131.30000000000001</v>
      </c>
      <c r="CB655" s="41">
        <v>131.9</v>
      </c>
      <c r="CC655" s="41">
        <v>132.6</v>
      </c>
      <c r="CD655" s="41">
        <v>134.19999999999999</v>
      </c>
      <c r="CE655" s="41">
        <v>134.19999999999999</v>
      </c>
      <c r="CF655" s="41">
        <v>134.19999999999999</v>
      </c>
      <c r="CG655" s="41">
        <v>135.1</v>
      </c>
      <c r="CH655" s="41">
        <v>135.1</v>
      </c>
      <c r="CI655" s="41">
        <v>135.1</v>
      </c>
      <c r="CJ655" s="41">
        <v>135.1</v>
      </c>
      <c r="CK655" s="41">
        <v>135.1</v>
      </c>
      <c r="CL655" s="41">
        <v>135.19999999999999</v>
      </c>
    </row>
    <row r="656" spans="1:90" x14ac:dyDescent="0.25">
      <c r="A656" s="38" t="s">
        <v>2908</v>
      </c>
      <c r="B656" s="38" t="s">
        <v>2909</v>
      </c>
      <c r="C656" s="39">
        <v>1.243E-2</v>
      </c>
      <c r="D656" s="41">
        <v>100</v>
      </c>
      <c r="E656" s="41">
        <v>100</v>
      </c>
      <c r="F656" s="41">
        <v>100</v>
      </c>
      <c r="G656" s="41">
        <v>102.9</v>
      </c>
      <c r="H656" s="41">
        <v>102.9</v>
      </c>
      <c r="I656" s="41">
        <v>102.9</v>
      </c>
      <c r="J656" s="41">
        <v>103.2</v>
      </c>
      <c r="K656" s="41">
        <v>103.2</v>
      </c>
      <c r="L656" s="41">
        <v>103.2</v>
      </c>
      <c r="M656" s="41">
        <v>103.2</v>
      </c>
      <c r="N656" s="41">
        <v>103.2</v>
      </c>
      <c r="O656" s="41">
        <v>103.2</v>
      </c>
      <c r="P656" s="41">
        <v>103.2</v>
      </c>
      <c r="Q656" s="41">
        <v>103.2</v>
      </c>
      <c r="R656" s="41">
        <v>103.2</v>
      </c>
      <c r="S656" s="41">
        <v>107.6</v>
      </c>
      <c r="T656" s="41">
        <v>107.6</v>
      </c>
      <c r="U656" s="41">
        <v>107.6</v>
      </c>
      <c r="V656" s="41">
        <v>107.6</v>
      </c>
      <c r="W656" s="41">
        <v>107.6</v>
      </c>
      <c r="X656" s="41">
        <v>107.6</v>
      </c>
      <c r="Y656" s="41">
        <v>107.6</v>
      </c>
      <c r="Z656" s="41">
        <v>107.6</v>
      </c>
      <c r="AA656" s="41">
        <v>108.3</v>
      </c>
      <c r="AB656" s="41">
        <v>108.3</v>
      </c>
      <c r="AC656" s="41">
        <v>108.3</v>
      </c>
      <c r="AD656" s="41">
        <v>108.3</v>
      </c>
      <c r="AE656" s="41">
        <v>115.6</v>
      </c>
      <c r="AF656" s="41">
        <v>115.6</v>
      </c>
      <c r="AG656" s="41">
        <v>115.6</v>
      </c>
      <c r="AH656" s="41">
        <v>115.6</v>
      </c>
      <c r="AI656" s="41">
        <v>115.6</v>
      </c>
      <c r="AJ656" s="41">
        <v>115.6</v>
      </c>
      <c r="AK656" s="41">
        <v>115.6</v>
      </c>
      <c r="AL656" s="41">
        <v>115.6</v>
      </c>
      <c r="AM656" s="41">
        <v>115.6</v>
      </c>
      <c r="AN656" s="41">
        <v>115.6</v>
      </c>
      <c r="AO656" s="41">
        <v>115.6</v>
      </c>
      <c r="AP656" s="41">
        <v>115.6</v>
      </c>
      <c r="AQ656" s="41">
        <v>115.6</v>
      </c>
      <c r="AR656" s="41">
        <v>115.6</v>
      </c>
      <c r="AS656" s="41">
        <v>115.6</v>
      </c>
      <c r="AT656" s="41">
        <v>115.6</v>
      </c>
      <c r="AU656" s="41">
        <v>120.4</v>
      </c>
      <c r="AV656" s="41">
        <v>120.4</v>
      </c>
      <c r="AW656" s="41">
        <v>120.4</v>
      </c>
      <c r="AX656" s="41">
        <v>120.4</v>
      </c>
      <c r="AY656" s="41">
        <v>120.4</v>
      </c>
      <c r="AZ656" s="41">
        <v>104.8</v>
      </c>
      <c r="BA656" s="41">
        <v>105.9</v>
      </c>
      <c r="BB656" s="41">
        <v>109.3</v>
      </c>
      <c r="BC656" s="41">
        <v>109.3</v>
      </c>
      <c r="BD656" s="41">
        <v>110.1</v>
      </c>
      <c r="BE656" s="41">
        <v>111.2</v>
      </c>
      <c r="BF656" s="41">
        <v>111.2</v>
      </c>
      <c r="BG656" s="41">
        <v>111.2</v>
      </c>
      <c r="BH656" s="41">
        <v>111.2</v>
      </c>
      <c r="BI656" s="41">
        <v>111.2</v>
      </c>
      <c r="BJ656" s="41">
        <v>111.2</v>
      </c>
      <c r="BK656" s="41">
        <v>111.2</v>
      </c>
      <c r="BL656" s="41">
        <v>111.2</v>
      </c>
      <c r="BM656" s="41">
        <v>110.3</v>
      </c>
      <c r="BN656" s="41">
        <v>111.2</v>
      </c>
      <c r="BO656" s="41">
        <v>111.2</v>
      </c>
      <c r="BP656" s="41">
        <v>111.2</v>
      </c>
      <c r="BQ656" s="41">
        <v>111.2</v>
      </c>
      <c r="BR656" s="41">
        <v>111.2</v>
      </c>
      <c r="BS656" s="41">
        <v>111.2</v>
      </c>
      <c r="BT656" s="41">
        <v>111.2</v>
      </c>
      <c r="BU656" s="41">
        <v>111.2</v>
      </c>
      <c r="BV656" s="41">
        <v>111.2</v>
      </c>
      <c r="BW656" s="41">
        <v>111.2</v>
      </c>
      <c r="BX656" s="41">
        <v>111.2</v>
      </c>
      <c r="BY656" s="41">
        <v>111.2</v>
      </c>
      <c r="BZ656" s="41">
        <v>111.2</v>
      </c>
      <c r="CA656" s="41">
        <v>111.2</v>
      </c>
      <c r="CB656" s="41">
        <v>111.2</v>
      </c>
      <c r="CC656" s="41">
        <v>111.2</v>
      </c>
      <c r="CD656" s="41">
        <v>114.4</v>
      </c>
      <c r="CE656" s="41">
        <v>114.4</v>
      </c>
      <c r="CF656" s="41">
        <v>86.7</v>
      </c>
      <c r="CG656" s="41">
        <v>104.9</v>
      </c>
      <c r="CH656" s="41">
        <v>105.5</v>
      </c>
      <c r="CI656" s="41">
        <v>105.5</v>
      </c>
      <c r="CJ656" s="41">
        <v>105.5</v>
      </c>
      <c r="CK656" s="41">
        <v>105.5</v>
      </c>
      <c r="CL656" s="41">
        <v>105.5</v>
      </c>
    </row>
    <row r="657" spans="1:90" x14ac:dyDescent="0.25">
      <c r="A657" s="38" t="s">
        <v>2910</v>
      </c>
      <c r="B657" s="38" t="s">
        <v>2911</v>
      </c>
      <c r="C657" s="39">
        <v>4.6469999999999997E-2</v>
      </c>
      <c r="D657" s="41">
        <v>100</v>
      </c>
      <c r="E657" s="41">
        <v>100</v>
      </c>
      <c r="F657" s="41">
        <v>100</v>
      </c>
      <c r="G657" s="41">
        <v>100</v>
      </c>
      <c r="H657" s="41">
        <v>100</v>
      </c>
      <c r="I657" s="41">
        <v>100</v>
      </c>
      <c r="J657" s="41">
        <v>100</v>
      </c>
      <c r="K657" s="41">
        <v>100</v>
      </c>
      <c r="L657" s="41">
        <v>100</v>
      </c>
      <c r="M657" s="41">
        <v>100</v>
      </c>
      <c r="N657" s="41">
        <v>100</v>
      </c>
      <c r="O657" s="41">
        <v>100</v>
      </c>
      <c r="P657" s="41">
        <v>100</v>
      </c>
      <c r="Q657" s="41">
        <v>100</v>
      </c>
      <c r="R657" s="41">
        <v>113.9</v>
      </c>
      <c r="S657" s="41">
        <v>113.9</v>
      </c>
      <c r="T657" s="41">
        <v>113.9</v>
      </c>
      <c r="U657" s="41">
        <v>113.9</v>
      </c>
      <c r="V657" s="41">
        <v>113.9</v>
      </c>
      <c r="W657" s="41">
        <v>113.9</v>
      </c>
      <c r="X657" s="41">
        <v>113.9</v>
      </c>
      <c r="Y657" s="41">
        <v>113.9</v>
      </c>
      <c r="Z657" s="41">
        <v>113.9</v>
      </c>
      <c r="AA657" s="41">
        <v>113.9</v>
      </c>
      <c r="AB657" s="41">
        <v>113.9</v>
      </c>
      <c r="AC657" s="41">
        <v>113.9</v>
      </c>
      <c r="AD657" s="41">
        <v>113.9</v>
      </c>
      <c r="AE657" s="41">
        <v>113.9</v>
      </c>
      <c r="AF657" s="41">
        <v>113.9</v>
      </c>
      <c r="AG657" s="41">
        <v>113.9</v>
      </c>
      <c r="AH657" s="41">
        <v>113.9</v>
      </c>
      <c r="AI657" s="41">
        <v>113.9</v>
      </c>
      <c r="AJ657" s="41">
        <v>113.9</v>
      </c>
      <c r="AK657" s="41">
        <v>113.9</v>
      </c>
      <c r="AL657" s="41">
        <v>113.9</v>
      </c>
      <c r="AM657" s="41">
        <v>132.19999999999999</v>
      </c>
      <c r="AN657" s="41">
        <v>132.19999999999999</v>
      </c>
      <c r="AO657" s="41">
        <v>132.19999999999999</v>
      </c>
      <c r="AP657" s="41">
        <v>130</v>
      </c>
      <c r="AQ657" s="41">
        <v>130</v>
      </c>
      <c r="AR657" s="41">
        <v>130</v>
      </c>
      <c r="AS657" s="41">
        <v>130</v>
      </c>
      <c r="AT657" s="41">
        <v>130</v>
      </c>
      <c r="AU657" s="41">
        <v>130</v>
      </c>
      <c r="AV657" s="41">
        <v>130</v>
      </c>
      <c r="AW657" s="41">
        <v>130</v>
      </c>
      <c r="AX657" s="41">
        <v>130</v>
      </c>
      <c r="AY657" s="41">
        <v>130</v>
      </c>
      <c r="AZ657" s="41">
        <v>130</v>
      </c>
      <c r="BA657" s="41">
        <v>130</v>
      </c>
      <c r="BB657" s="41">
        <v>130</v>
      </c>
      <c r="BC657" s="41">
        <v>130</v>
      </c>
      <c r="BD657" s="41">
        <v>130</v>
      </c>
      <c r="BE657" s="41">
        <v>130</v>
      </c>
      <c r="BF657" s="41">
        <v>130</v>
      </c>
      <c r="BG657" s="41">
        <v>130</v>
      </c>
      <c r="BH657" s="41">
        <v>130</v>
      </c>
      <c r="BI657" s="41">
        <v>130</v>
      </c>
      <c r="BJ657" s="41">
        <v>130</v>
      </c>
      <c r="BK657" s="41">
        <v>130</v>
      </c>
      <c r="BL657" s="41">
        <v>130</v>
      </c>
      <c r="BM657" s="41">
        <v>130</v>
      </c>
      <c r="BN657" s="41">
        <v>130</v>
      </c>
      <c r="BO657" s="41">
        <v>151.30000000000001</v>
      </c>
      <c r="BP657" s="41">
        <v>151.30000000000001</v>
      </c>
      <c r="BQ657" s="41">
        <v>151.30000000000001</v>
      </c>
      <c r="BR657" s="41">
        <v>151.30000000000001</v>
      </c>
      <c r="BS657" s="41">
        <v>151.30000000000001</v>
      </c>
      <c r="BT657" s="41">
        <v>151.30000000000001</v>
      </c>
      <c r="BU657" s="41">
        <v>151.30000000000001</v>
      </c>
      <c r="BV657" s="41">
        <v>151.30000000000001</v>
      </c>
      <c r="BW657" s="41">
        <v>151.30000000000001</v>
      </c>
      <c r="BX657" s="41">
        <v>138.30000000000001</v>
      </c>
      <c r="BY657" s="41">
        <v>129.69999999999999</v>
      </c>
      <c r="BZ657" s="41">
        <v>135.1</v>
      </c>
      <c r="CA657" s="41">
        <v>151.30000000000001</v>
      </c>
      <c r="CB657" s="41">
        <v>151.30000000000001</v>
      </c>
      <c r="CC657" s="41">
        <v>151.30000000000001</v>
      </c>
      <c r="CD657" s="41">
        <v>151.30000000000001</v>
      </c>
      <c r="CE657" s="41">
        <v>151.30000000000001</v>
      </c>
      <c r="CF657" s="41">
        <v>151.30000000000001</v>
      </c>
      <c r="CG657" s="41">
        <v>151.30000000000001</v>
      </c>
      <c r="CH657" s="41">
        <v>151.30000000000001</v>
      </c>
      <c r="CI657" s="41">
        <v>151.30000000000001</v>
      </c>
      <c r="CJ657" s="41">
        <v>151.30000000000001</v>
      </c>
      <c r="CK657" s="41">
        <v>151.30000000000001</v>
      </c>
      <c r="CL657" s="41">
        <v>154.1</v>
      </c>
    </row>
    <row r="658" spans="1:90" x14ac:dyDescent="0.25">
      <c r="A658" s="38" t="s">
        <v>2912</v>
      </c>
      <c r="B658" s="38" t="s">
        <v>2913</v>
      </c>
      <c r="C658" s="39">
        <v>4.777E-2</v>
      </c>
      <c r="D658" s="41">
        <v>100</v>
      </c>
      <c r="E658" s="41">
        <v>102.1</v>
      </c>
      <c r="F658" s="41">
        <v>102.2</v>
      </c>
      <c r="G658" s="41">
        <v>105.7</v>
      </c>
      <c r="H658" s="41">
        <v>105.7</v>
      </c>
      <c r="I658" s="41">
        <v>106</v>
      </c>
      <c r="J658" s="41">
        <v>107</v>
      </c>
      <c r="K658" s="41">
        <v>107</v>
      </c>
      <c r="L658" s="41">
        <v>106.9</v>
      </c>
      <c r="M658" s="41">
        <v>106.8</v>
      </c>
      <c r="N658" s="41">
        <v>106.8</v>
      </c>
      <c r="O658" s="41">
        <v>107</v>
      </c>
      <c r="P658" s="41">
        <v>107.1</v>
      </c>
      <c r="Q658" s="41">
        <v>107.1</v>
      </c>
      <c r="R658" s="41">
        <v>107.1</v>
      </c>
      <c r="S658" s="41">
        <v>110.9</v>
      </c>
      <c r="T658" s="41">
        <v>110.9</v>
      </c>
      <c r="U658" s="41">
        <v>111.3</v>
      </c>
      <c r="V658" s="41">
        <v>111.4</v>
      </c>
      <c r="W658" s="41">
        <v>112.7</v>
      </c>
      <c r="X658" s="41">
        <v>112.7</v>
      </c>
      <c r="Y658" s="41">
        <v>112.9</v>
      </c>
      <c r="Z658" s="41">
        <v>113.3</v>
      </c>
      <c r="AA658" s="41">
        <v>113.8</v>
      </c>
      <c r="AB658" s="41">
        <v>114.4</v>
      </c>
      <c r="AC658" s="41">
        <v>114.4</v>
      </c>
      <c r="AD658" s="41">
        <v>114.4</v>
      </c>
      <c r="AE658" s="41">
        <v>118.1</v>
      </c>
      <c r="AF658" s="41">
        <v>119.8</v>
      </c>
      <c r="AG658" s="41">
        <v>119.8</v>
      </c>
      <c r="AH658" s="41">
        <v>119.8</v>
      </c>
      <c r="AI658" s="41">
        <v>119.8</v>
      </c>
      <c r="AJ658" s="41">
        <v>120.9</v>
      </c>
      <c r="AK658" s="41">
        <v>121.7</v>
      </c>
      <c r="AL658" s="41">
        <v>122.3</v>
      </c>
      <c r="AM658" s="41">
        <v>120.9</v>
      </c>
      <c r="AN658" s="41">
        <v>121.7</v>
      </c>
      <c r="AO658" s="41">
        <v>121</v>
      </c>
      <c r="AP658" s="41">
        <v>120.9</v>
      </c>
      <c r="AQ658" s="41">
        <v>121</v>
      </c>
      <c r="AR658" s="41">
        <v>121.4</v>
      </c>
      <c r="AS658" s="41">
        <v>121.5</v>
      </c>
      <c r="AT658" s="41">
        <v>121.5</v>
      </c>
      <c r="AU658" s="41">
        <v>121.5</v>
      </c>
      <c r="AV658" s="41">
        <v>121.5</v>
      </c>
      <c r="AW658" s="41">
        <v>121.7</v>
      </c>
      <c r="AX658" s="41">
        <v>122.5</v>
      </c>
      <c r="AY658" s="41">
        <v>122.6</v>
      </c>
      <c r="AZ658" s="41">
        <v>126.3</v>
      </c>
      <c r="BA658" s="41">
        <v>126.2</v>
      </c>
      <c r="BB658" s="41">
        <v>125.9</v>
      </c>
      <c r="BC658" s="41">
        <v>124.7</v>
      </c>
      <c r="BD658" s="41">
        <v>124.7</v>
      </c>
      <c r="BE658" s="41">
        <v>124.7</v>
      </c>
      <c r="BF658" s="41">
        <v>124.7</v>
      </c>
      <c r="BG658" s="41">
        <v>124.7</v>
      </c>
      <c r="BH658" s="41">
        <v>123.9</v>
      </c>
      <c r="BI658" s="41">
        <v>123.2</v>
      </c>
      <c r="BJ658" s="41">
        <v>123.2</v>
      </c>
      <c r="BK658" s="41">
        <v>123.2</v>
      </c>
      <c r="BL658" s="41">
        <v>123.4</v>
      </c>
      <c r="BM658" s="41">
        <v>123.4</v>
      </c>
      <c r="BN658" s="41">
        <v>123.7</v>
      </c>
      <c r="BO658" s="41">
        <v>127.6</v>
      </c>
      <c r="BP658" s="41">
        <v>127.6</v>
      </c>
      <c r="BQ658" s="41">
        <v>127.6</v>
      </c>
      <c r="BR658" s="41">
        <v>127.6</v>
      </c>
      <c r="BS658" s="41">
        <v>127.6</v>
      </c>
      <c r="BT658" s="41">
        <v>127.8</v>
      </c>
      <c r="BU658" s="41">
        <v>127.8</v>
      </c>
      <c r="BV658" s="41">
        <v>127.8</v>
      </c>
      <c r="BW658" s="41">
        <v>127.8</v>
      </c>
      <c r="BX658" s="41">
        <v>127.5</v>
      </c>
      <c r="BY658" s="41">
        <v>127.9</v>
      </c>
      <c r="BZ658" s="41">
        <v>128.4</v>
      </c>
      <c r="CA658" s="41">
        <v>131.19999999999999</v>
      </c>
      <c r="CB658" s="41">
        <v>131.9</v>
      </c>
      <c r="CC658" s="41">
        <v>132</v>
      </c>
      <c r="CD658" s="41">
        <v>132</v>
      </c>
      <c r="CE658" s="41">
        <v>132.30000000000001</v>
      </c>
      <c r="CF658" s="41">
        <v>132.6</v>
      </c>
      <c r="CG658" s="41">
        <v>132.5</v>
      </c>
      <c r="CH658" s="41">
        <v>132.6</v>
      </c>
      <c r="CI658" s="41">
        <v>132.69999999999999</v>
      </c>
      <c r="CJ658" s="41">
        <v>132.5</v>
      </c>
      <c r="CK658" s="41">
        <v>132.5</v>
      </c>
      <c r="CL658" s="41">
        <v>132.9</v>
      </c>
    </row>
    <row r="659" spans="1:90" x14ac:dyDescent="0.25">
      <c r="A659" s="38" t="s">
        <v>2914</v>
      </c>
      <c r="B659" s="38" t="s">
        <v>2915</v>
      </c>
      <c r="C659" s="39">
        <v>1.034E-2</v>
      </c>
      <c r="D659" s="41">
        <v>102.3</v>
      </c>
      <c r="E659" s="41">
        <v>102.3</v>
      </c>
      <c r="F659" s="41">
        <v>102.3</v>
      </c>
      <c r="G659" s="41">
        <v>115.4</v>
      </c>
      <c r="H659" s="41">
        <v>115.4</v>
      </c>
      <c r="I659" s="41">
        <v>115.4</v>
      </c>
      <c r="J659" s="41">
        <v>115.4</v>
      </c>
      <c r="K659" s="41">
        <v>115.4</v>
      </c>
      <c r="L659" s="41">
        <v>116.6</v>
      </c>
      <c r="M659" s="41">
        <v>120.3</v>
      </c>
      <c r="N659" s="41">
        <v>120.3</v>
      </c>
      <c r="O659" s="41">
        <v>120.3</v>
      </c>
      <c r="P659" s="41">
        <v>120.3</v>
      </c>
      <c r="Q659" s="41">
        <v>120.9</v>
      </c>
      <c r="R659" s="41">
        <v>121.1</v>
      </c>
      <c r="S659" s="41">
        <v>148.69999999999999</v>
      </c>
      <c r="T659" s="41">
        <v>148.69999999999999</v>
      </c>
      <c r="U659" s="41">
        <v>148.69999999999999</v>
      </c>
      <c r="V659" s="41">
        <v>148.69999999999999</v>
      </c>
      <c r="W659" s="41">
        <v>148.69999999999999</v>
      </c>
      <c r="X659" s="41">
        <v>148.69999999999999</v>
      </c>
      <c r="Y659" s="41">
        <v>148.69999999999999</v>
      </c>
      <c r="Z659" s="41">
        <v>148.69999999999999</v>
      </c>
      <c r="AA659" s="41">
        <v>148.69999999999999</v>
      </c>
      <c r="AB659" s="41">
        <v>148.69999999999999</v>
      </c>
      <c r="AC659" s="41">
        <v>148.69999999999999</v>
      </c>
      <c r="AD659" s="41">
        <v>148.69999999999999</v>
      </c>
      <c r="AE659" s="41">
        <v>151.5</v>
      </c>
      <c r="AF659" s="41">
        <v>151.5</v>
      </c>
      <c r="AG659" s="41">
        <v>153.5</v>
      </c>
      <c r="AH659" s="41">
        <v>154</v>
      </c>
      <c r="AI659" s="41">
        <v>154</v>
      </c>
      <c r="AJ659" s="41">
        <v>154</v>
      </c>
      <c r="AK659" s="41">
        <v>154</v>
      </c>
      <c r="AL659" s="41">
        <v>154</v>
      </c>
      <c r="AM659" s="41">
        <v>154</v>
      </c>
      <c r="AN659" s="41">
        <v>157.1</v>
      </c>
      <c r="AO659" s="41">
        <v>157.1</v>
      </c>
      <c r="AP659" s="41">
        <v>151.80000000000001</v>
      </c>
      <c r="AQ659" s="41">
        <v>151.80000000000001</v>
      </c>
      <c r="AR659" s="41">
        <v>151.80000000000001</v>
      </c>
      <c r="AS659" s="41">
        <v>151.80000000000001</v>
      </c>
      <c r="AT659" s="41">
        <v>151.80000000000001</v>
      </c>
      <c r="AU659" s="41">
        <v>151.80000000000001</v>
      </c>
      <c r="AV659" s="41">
        <v>151.80000000000001</v>
      </c>
      <c r="AW659" s="41">
        <v>155.6</v>
      </c>
      <c r="AX659" s="41">
        <v>157.6</v>
      </c>
      <c r="AY659" s="41">
        <v>160.6</v>
      </c>
      <c r="AZ659" s="41">
        <v>159.19999999999999</v>
      </c>
      <c r="BA659" s="41">
        <v>153.9</v>
      </c>
      <c r="BB659" s="41">
        <v>152.19999999999999</v>
      </c>
      <c r="BC659" s="41">
        <v>152.19999999999999</v>
      </c>
      <c r="BD659" s="41">
        <v>152.19999999999999</v>
      </c>
      <c r="BE659" s="41">
        <v>152</v>
      </c>
      <c r="BF659" s="41">
        <v>151.30000000000001</v>
      </c>
      <c r="BG659" s="41">
        <v>159</v>
      </c>
      <c r="BH659" s="41">
        <v>186.8</v>
      </c>
      <c r="BI659" s="41">
        <v>178.6</v>
      </c>
      <c r="BJ659" s="41">
        <v>179.2</v>
      </c>
      <c r="BK659" s="41">
        <v>179.7</v>
      </c>
      <c r="BL659" s="41">
        <v>180.1</v>
      </c>
      <c r="BM659" s="41">
        <v>191.6</v>
      </c>
      <c r="BN659" s="41">
        <v>184.3</v>
      </c>
      <c r="BO659" s="41">
        <v>180.1</v>
      </c>
      <c r="BP659" s="41">
        <v>180.1</v>
      </c>
      <c r="BQ659" s="41">
        <v>181.4</v>
      </c>
      <c r="BR659" s="41">
        <v>181.8</v>
      </c>
      <c r="BS659" s="41">
        <v>180.9</v>
      </c>
      <c r="BT659" s="41">
        <v>180.9</v>
      </c>
      <c r="BU659" s="41">
        <v>180.9</v>
      </c>
      <c r="BV659" s="41">
        <v>180.9</v>
      </c>
      <c r="BW659" s="41">
        <v>180.9</v>
      </c>
      <c r="BX659" s="41">
        <v>184.3</v>
      </c>
      <c r="BY659" s="41">
        <v>185.6</v>
      </c>
      <c r="BZ659" s="41">
        <v>189.8</v>
      </c>
      <c r="CA659" s="41">
        <v>193</v>
      </c>
      <c r="CB659" s="41">
        <v>192.4</v>
      </c>
      <c r="CC659" s="41">
        <v>194.1</v>
      </c>
      <c r="CD659" s="41">
        <v>195.5</v>
      </c>
      <c r="CE659" s="41">
        <v>197.3</v>
      </c>
      <c r="CF659" s="41">
        <v>197.9</v>
      </c>
      <c r="CG659" s="41">
        <v>197.9</v>
      </c>
      <c r="CH659" s="41">
        <v>197.9</v>
      </c>
      <c r="CI659" s="41">
        <v>197.9</v>
      </c>
      <c r="CJ659" s="41">
        <v>197.9</v>
      </c>
      <c r="CK659" s="41">
        <v>197.9</v>
      </c>
      <c r="CL659" s="41">
        <v>199.4</v>
      </c>
    </row>
    <row r="660" spans="1:90" x14ac:dyDescent="0.25">
      <c r="A660" s="38" t="s">
        <v>2916</v>
      </c>
      <c r="B660" s="38" t="s">
        <v>2917</v>
      </c>
      <c r="C660" s="39">
        <v>1.209E-2</v>
      </c>
      <c r="D660" s="41">
        <v>100.4</v>
      </c>
      <c r="E660" s="41">
        <v>100.4</v>
      </c>
      <c r="F660" s="41">
        <v>100.4</v>
      </c>
      <c r="G660" s="41">
        <v>105</v>
      </c>
      <c r="H660" s="41">
        <v>105</v>
      </c>
      <c r="I660" s="41">
        <v>105</v>
      </c>
      <c r="J660" s="41">
        <v>105</v>
      </c>
      <c r="K660" s="41">
        <v>105</v>
      </c>
      <c r="L660" s="41">
        <v>105</v>
      </c>
      <c r="M660" s="41">
        <v>105</v>
      </c>
      <c r="N660" s="41">
        <v>105</v>
      </c>
      <c r="O660" s="41">
        <v>105</v>
      </c>
      <c r="P660" s="41">
        <v>105</v>
      </c>
      <c r="Q660" s="41">
        <v>105</v>
      </c>
      <c r="R660" s="41">
        <v>105</v>
      </c>
      <c r="S660" s="41">
        <v>105</v>
      </c>
      <c r="T660" s="41">
        <v>105</v>
      </c>
      <c r="U660" s="41">
        <v>108.8</v>
      </c>
      <c r="V660" s="41">
        <v>108.8</v>
      </c>
      <c r="W660" s="41">
        <v>108.8</v>
      </c>
      <c r="X660" s="41">
        <v>108.8</v>
      </c>
      <c r="Y660" s="41">
        <v>108.8</v>
      </c>
      <c r="Z660" s="41">
        <v>108.8</v>
      </c>
      <c r="AA660" s="41">
        <v>108.8</v>
      </c>
      <c r="AB660" s="41">
        <v>108.8</v>
      </c>
      <c r="AC660" s="41">
        <v>108.8</v>
      </c>
      <c r="AD660" s="41">
        <v>108.8</v>
      </c>
      <c r="AE660" s="41">
        <v>112.8</v>
      </c>
      <c r="AF660" s="41">
        <v>112.8</v>
      </c>
      <c r="AG660" s="41">
        <v>112.8</v>
      </c>
      <c r="AH660" s="41">
        <v>114.7</v>
      </c>
      <c r="AI660" s="41">
        <v>114.7</v>
      </c>
      <c r="AJ660" s="41">
        <v>114.7</v>
      </c>
      <c r="AK660" s="41">
        <v>115.8</v>
      </c>
      <c r="AL660" s="41">
        <v>116.8</v>
      </c>
      <c r="AM660" s="41">
        <v>120.8</v>
      </c>
      <c r="AN660" s="41">
        <v>124.8</v>
      </c>
      <c r="AO660" s="41">
        <v>124.8</v>
      </c>
      <c r="AP660" s="41">
        <v>124.8</v>
      </c>
      <c r="AQ660" s="41">
        <v>131.19999999999999</v>
      </c>
      <c r="AR660" s="41">
        <v>131.19999999999999</v>
      </c>
      <c r="AS660" s="41">
        <v>131.19999999999999</v>
      </c>
      <c r="AT660" s="41">
        <v>135.80000000000001</v>
      </c>
      <c r="AU660" s="41">
        <v>135.80000000000001</v>
      </c>
      <c r="AV660" s="41">
        <v>135.80000000000001</v>
      </c>
      <c r="AW660" s="41">
        <v>135.80000000000001</v>
      </c>
      <c r="AX660" s="41">
        <v>135.80000000000001</v>
      </c>
      <c r="AY660" s="41">
        <v>135.80000000000001</v>
      </c>
      <c r="AZ660" s="41">
        <v>135.80000000000001</v>
      </c>
      <c r="BA660" s="41">
        <v>135.80000000000001</v>
      </c>
      <c r="BB660" s="41">
        <v>135.80000000000001</v>
      </c>
      <c r="BC660" s="41">
        <v>135.80000000000001</v>
      </c>
      <c r="BD660" s="41">
        <v>135.80000000000001</v>
      </c>
      <c r="BE660" s="41">
        <v>135.80000000000001</v>
      </c>
      <c r="BF660" s="41">
        <v>133.1</v>
      </c>
      <c r="BG660" s="41">
        <v>133.1</v>
      </c>
      <c r="BH660" s="41">
        <v>133.1</v>
      </c>
      <c r="BI660" s="41">
        <v>133.1</v>
      </c>
      <c r="BJ660" s="41">
        <v>133.1</v>
      </c>
      <c r="BK660" s="41">
        <v>133.1</v>
      </c>
      <c r="BL660" s="41">
        <v>136.5</v>
      </c>
      <c r="BM660" s="41">
        <v>136.5</v>
      </c>
      <c r="BN660" s="41">
        <v>136.5</v>
      </c>
      <c r="BO660" s="41">
        <v>136.5</v>
      </c>
      <c r="BP660" s="41">
        <v>136.5</v>
      </c>
      <c r="BQ660" s="41">
        <v>136.5</v>
      </c>
      <c r="BR660" s="41">
        <v>136.5</v>
      </c>
      <c r="BS660" s="41">
        <v>136.5</v>
      </c>
      <c r="BT660" s="41">
        <v>136.5</v>
      </c>
      <c r="BU660" s="41">
        <v>136.5</v>
      </c>
      <c r="BV660" s="41">
        <v>136.5</v>
      </c>
      <c r="BW660" s="41">
        <v>144.5</v>
      </c>
      <c r="BX660" s="41">
        <v>151.30000000000001</v>
      </c>
      <c r="BY660" s="41">
        <v>151.30000000000001</v>
      </c>
      <c r="BZ660" s="41">
        <v>151.30000000000001</v>
      </c>
      <c r="CA660" s="41">
        <v>151.30000000000001</v>
      </c>
      <c r="CB660" s="41">
        <v>151.30000000000001</v>
      </c>
      <c r="CC660" s="41">
        <v>151.30000000000001</v>
      </c>
      <c r="CD660" s="41">
        <v>151.30000000000001</v>
      </c>
      <c r="CE660" s="41">
        <v>151.30000000000001</v>
      </c>
      <c r="CF660" s="41">
        <v>151.30000000000001</v>
      </c>
      <c r="CG660" s="41">
        <v>151.30000000000001</v>
      </c>
      <c r="CH660" s="41">
        <v>151.30000000000001</v>
      </c>
      <c r="CI660" s="41">
        <v>151.30000000000001</v>
      </c>
      <c r="CJ660" s="41">
        <v>151.30000000000001</v>
      </c>
      <c r="CK660" s="41">
        <v>151.30000000000001</v>
      </c>
      <c r="CL660" s="41">
        <v>157.30000000000001</v>
      </c>
    </row>
    <row r="661" spans="1:90" x14ac:dyDescent="0.25">
      <c r="A661" s="38" t="s">
        <v>2918</v>
      </c>
      <c r="B661" s="38" t="s">
        <v>2919</v>
      </c>
      <c r="C661" s="39">
        <v>3.4700000000000002E-2</v>
      </c>
      <c r="D661" s="41">
        <v>100</v>
      </c>
      <c r="E661" s="41">
        <v>100</v>
      </c>
      <c r="F661" s="41">
        <v>100</v>
      </c>
      <c r="G661" s="41">
        <v>101.3</v>
      </c>
      <c r="H661" s="41">
        <v>101.3</v>
      </c>
      <c r="I661" s="41">
        <v>101.3</v>
      </c>
      <c r="J661" s="41">
        <v>101.3</v>
      </c>
      <c r="K661" s="41">
        <v>101.3</v>
      </c>
      <c r="L661" s="41">
        <v>101.3</v>
      </c>
      <c r="M661" s="41">
        <v>101.3</v>
      </c>
      <c r="N661" s="41">
        <v>101.3</v>
      </c>
      <c r="O661" s="41">
        <v>101.3</v>
      </c>
      <c r="P661" s="41">
        <v>101.3</v>
      </c>
      <c r="Q661" s="41">
        <v>101.3</v>
      </c>
      <c r="R661" s="41">
        <v>101.3</v>
      </c>
      <c r="S661" s="41">
        <v>112.3</v>
      </c>
      <c r="T661" s="41">
        <v>112.3</v>
      </c>
      <c r="U661" s="41">
        <v>112.3</v>
      </c>
      <c r="V661" s="41">
        <v>112.3</v>
      </c>
      <c r="W661" s="41">
        <v>112.3</v>
      </c>
      <c r="X661" s="41">
        <v>112.3</v>
      </c>
      <c r="Y661" s="41">
        <v>112.3</v>
      </c>
      <c r="Z661" s="41">
        <v>112.3</v>
      </c>
      <c r="AA661" s="41">
        <v>112.3</v>
      </c>
      <c r="AB661" s="41">
        <v>112.3</v>
      </c>
      <c r="AC661" s="41">
        <v>112.3</v>
      </c>
      <c r="AD661" s="41">
        <v>112.3</v>
      </c>
      <c r="AE661" s="41">
        <v>112.4</v>
      </c>
      <c r="AF661" s="41">
        <v>112.4</v>
      </c>
      <c r="AG661" s="41">
        <v>112.4</v>
      </c>
      <c r="AH661" s="41">
        <v>112.4</v>
      </c>
      <c r="AI661" s="41">
        <v>112.4</v>
      </c>
      <c r="AJ661" s="41">
        <v>112.4</v>
      </c>
      <c r="AK661" s="41">
        <v>112.4</v>
      </c>
      <c r="AL661" s="41">
        <v>112.4</v>
      </c>
      <c r="AM661" s="41">
        <v>112.4</v>
      </c>
      <c r="AN661" s="41">
        <v>103.1</v>
      </c>
      <c r="AO661" s="41">
        <v>103.1</v>
      </c>
      <c r="AP661" s="41">
        <v>103.1</v>
      </c>
      <c r="AQ661" s="41">
        <v>103.1</v>
      </c>
      <c r="AR661" s="41">
        <v>103.1</v>
      </c>
      <c r="AS661" s="41">
        <v>103.1</v>
      </c>
      <c r="AT661" s="41">
        <v>103.1</v>
      </c>
      <c r="AU661" s="41">
        <v>103.1</v>
      </c>
      <c r="AV661" s="41">
        <v>103.1</v>
      </c>
      <c r="AW661" s="41">
        <v>103.1</v>
      </c>
      <c r="AX661" s="41">
        <v>103.1</v>
      </c>
      <c r="AY661" s="41">
        <v>103.1</v>
      </c>
      <c r="AZ661" s="41">
        <v>103.1</v>
      </c>
      <c r="BA661" s="41">
        <v>103.1</v>
      </c>
      <c r="BB661" s="41">
        <v>103.1</v>
      </c>
      <c r="BC661" s="41">
        <v>103.1</v>
      </c>
      <c r="BD661" s="41">
        <v>103.1</v>
      </c>
      <c r="BE661" s="41">
        <v>103.1</v>
      </c>
      <c r="BF661" s="41">
        <v>103.1</v>
      </c>
      <c r="BG661" s="41">
        <v>103.1</v>
      </c>
      <c r="BH661" s="41">
        <v>103.1</v>
      </c>
      <c r="BI661" s="41">
        <v>103.1</v>
      </c>
      <c r="BJ661" s="41">
        <v>103.1</v>
      </c>
      <c r="BK661" s="41">
        <v>103.1</v>
      </c>
      <c r="BL661" s="41">
        <v>103.1</v>
      </c>
      <c r="BM661" s="41">
        <v>103.1</v>
      </c>
      <c r="BN661" s="41">
        <v>102.7</v>
      </c>
      <c r="BO661" s="41">
        <v>89.8</v>
      </c>
      <c r="BP661" s="41">
        <v>85.9</v>
      </c>
      <c r="BQ661" s="41">
        <v>85.9</v>
      </c>
      <c r="BR661" s="41">
        <v>85.9</v>
      </c>
      <c r="BS661" s="41">
        <v>85.9</v>
      </c>
      <c r="BT661" s="41">
        <v>85.9</v>
      </c>
      <c r="BU661" s="41">
        <v>85.9</v>
      </c>
      <c r="BV661" s="41">
        <v>85.9</v>
      </c>
      <c r="BW661" s="41">
        <v>85.9</v>
      </c>
      <c r="BX661" s="41">
        <v>85.9</v>
      </c>
      <c r="BY661" s="41">
        <v>85.9</v>
      </c>
      <c r="BZ661" s="41">
        <v>85.9</v>
      </c>
      <c r="CA661" s="41">
        <v>85.9</v>
      </c>
      <c r="CB661" s="41">
        <v>85.9</v>
      </c>
      <c r="CC661" s="41">
        <v>85.9</v>
      </c>
      <c r="CD661" s="41">
        <v>85.9</v>
      </c>
      <c r="CE661" s="41">
        <v>85.9</v>
      </c>
      <c r="CF661" s="41">
        <v>85.9</v>
      </c>
      <c r="CG661" s="41">
        <v>85.9</v>
      </c>
      <c r="CH661" s="41">
        <v>85.9</v>
      </c>
      <c r="CI661" s="41">
        <v>85.9</v>
      </c>
      <c r="CJ661" s="41">
        <v>85.9</v>
      </c>
      <c r="CK661" s="41">
        <v>85.9</v>
      </c>
      <c r="CL661" s="41">
        <v>85.9</v>
      </c>
    </row>
    <row r="662" spans="1:90" x14ac:dyDescent="0.25">
      <c r="A662" s="38" t="s">
        <v>2920</v>
      </c>
      <c r="B662" s="38" t="s">
        <v>2921</v>
      </c>
      <c r="C662" s="39">
        <v>5.6299999999999996E-3</v>
      </c>
      <c r="D662" s="41">
        <v>100</v>
      </c>
      <c r="E662" s="41">
        <v>100</v>
      </c>
      <c r="F662" s="41">
        <v>100</v>
      </c>
      <c r="G662" s="41">
        <v>100.5</v>
      </c>
      <c r="H662" s="41">
        <v>101.8</v>
      </c>
      <c r="I662" s="41">
        <v>102.2</v>
      </c>
      <c r="J662" s="41">
        <v>102.2</v>
      </c>
      <c r="K662" s="41">
        <v>102.2</v>
      </c>
      <c r="L662" s="41">
        <v>102.2</v>
      </c>
      <c r="M662" s="41">
        <v>102.2</v>
      </c>
      <c r="N662" s="41">
        <v>102.2</v>
      </c>
      <c r="O662" s="41">
        <v>102.2</v>
      </c>
      <c r="P662" s="41">
        <v>102.2</v>
      </c>
      <c r="Q662" s="41">
        <v>102.2</v>
      </c>
      <c r="R662" s="41">
        <v>102.2</v>
      </c>
      <c r="S662" s="41">
        <v>102.5</v>
      </c>
      <c r="T662" s="41">
        <v>102.5</v>
      </c>
      <c r="U662" s="41">
        <v>102.5</v>
      </c>
      <c r="V662" s="41">
        <v>102.5</v>
      </c>
      <c r="W662" s="41">
        <v>102.5</v>
      </c>
      <c r="X662" s="41">
        <v>102.5</v>
      </c>
      <c r="Y662" s="41">
        <v>102.5</v>
      </c>
      <c r="Z662" s="41">
        <v>102.5</v>
      </c>
      <c r="AA662" s="41">
        <v>102.5</v>
      </c>
      <c r="AB662" s="41">
        <v>102.5</v>
      </c>
      <c r="AC662" s="41">
        <v>102.5</v>
      </c>
      <c r="AD662" s="41">
        <v>102.5</v>
      </c>
      <c r="AE662" s="41">
        <v>105</v>
      </c>
      <c r="AF662" s="41">
        <v>105</v>
      </c>
      <c r="AG662" s="41">
        <v>107.7</v>
      </c>
      <c r="AH662" s="41">
        <v>107.7</v>
      </c>
      <c r="AI662" s="41">
        <v>107.7</v>
      </c>
      <c r="AJ662" s="41">
        <v>107.7</v>
      </c>
      <c r="AK662" s="41">
        <v>107.7</v>
      </c>
      <c r="AL662" s="41">
        <v>107.7</v>
      </c>
      <c r="AM662" s="41">
        <v>107.7</v>
      </c>
      <c r="AN662" s="41">
        <v>111</v>
      </c>
      <c r="AO662" s="41">
        <v>112.5</v>
      </c>
      <c r="AP662" s="41">
        <v>112.5</v>
      </c>
      <c r="AQ662" s="41">
        <v>120.1</v>
      </c>
      <c r="AR662" s="41">
        <v>120.1</v>
      </c>
      <c r="AS662" s="41">
        <v>120.1</v>
      </c>
      <c r="AT662" s="41">
        <v>120.1</v>
      </c>
      <c r="AU662" s="41">
        <v>120.1</v>
      </c>
      <c r="AV662" s="41">
        <v>120.1</v>
      </c>
      <c r="AW662" s="41">
        <v>120</v>
      </c>
      <c r="AX662" s="41">
        <v>119.9</v>
      </c>
      <c r="AY662" s="41">
        <v>120</v>
      </c>
      <c r="AZ662" s="41">
        <v>121</v>
      </c>
      <c r="BA662" s="41">
        <v>121</v>
      </c>
      <c r="BB662" s="41">
        <v>121</v>
      </c>
      <c r="BC662" s="41">
        <v>125.8</v>
      </c>
      <c r="BD662" s="41">
        <v>125.8</v>
      </c>
      <c r="BE662" s="41">
        <v>125.8</v>
      </c>
      <c r="BF662" s="41">
        <v>129.19999999999999</v>
      </c>
      <c r="BG662" s="41">
        <v>131.1</v>
      </c>
      <c r="BH662" s="41">
        <v>131.1</v>
      </c>
      <c r="BI662" s="41">
        <v>129.30000000000001</v>
      </c>
      <c r="BJ662" s="41">
        <v>111.9</v>
      </c>
      <c r="BK662" s="41">
        <v>111.1</v>
      </c>
      <c r="BL662" s="41">
        <v>114.7</v>
      </c>
      <c r="BM662" s="41">
        <v>114.1</v>
      </c>
      <c r="BN662" s="41">
        <v>115.2</v>
      </c>
      <c r="BO662" s="41">
        <v>121.3</v>
      </c>
      <c r="BP662" s="41">
        <v>140.1</v>
      </c>
      <c r="BQ662" s="41">
        <v>141.30000000000001</v>
      </c>
      <c r="BR662" s="41">
        <v>136.30000000000001</v>
      </c>
      <c r="BS662" s="41">
        <v>140.9</v>
      </c>
      <c r="BT662" s="41">
        <v>150.9</v>
      </c>
      <c r="BU662" s="41">
        <v>131.6</v>
      </c>
      <c r="BV662" s="41">
        <v>135.6</v>
      </c>
      <c r="BW662" s="41">
        <v>135.30000000000001</v>
      </c>
      <c r="BX662" s="41">
        <v>137</v>
      </c>
      <c r="BY662" s="41">
        <v>137.69999999999999</v>
      </c>
      <c r="BZ662" s="41">
        <v>124</v>
      </c>
      <c r="CA662" s="41">
        <v>127.8</v>
      </c>
      <c r="CB662" s="41">
        <v>127.8</v>
      </c>
      <c r="CC662" s="41">
        <v>124.2</v>
      </c>
      <c r="CD662" s="41">
        <v>126.4</v>
      </c>
      <c r="CE662" s="41">
        <v>129.69999999999999</v>
      </c>
      <c r="CF662" s="41">
        <v>131.4</v>
      </c>
      <c r="CG662" s="41">
        <v>132.19999999999999</v>
      </c>
      <c r="CH662" s="41">
        <v>133.6</v>
      </c>
      <c r="CI662" s="41">
        <v>134.4</v>
      </c>
      <c r="CJ662" s="41">
        <v>134.4</v>
      </c>
      <c r="CK662" s="41">
        <v>132.9</v>
      </c>
      <c r="CL662" s="41">
        <v>132.4</v>
      </c>
    </row>
    <row r="663" spans="1:90" x14ac:dyDescent="0.25">
      <c r="A663" s="38" t="s">
        <v>2922</v>
      </c>
      <c r="B663" s="38" t="s">
        <v>2923</v>
      </c>
      <c r="C663" s="39">
        <v>3.8600000000000002E-2</v>
      </c>
      <c r="D663" s="41">
        <v>100.6</v>
      </c>
      <c r="E663" s="41">
        <v>100.6</v>
      </c>
      <c r="F663" s="41">
        <v>100.6</v>
      </c>
      <c r="G663" s="41">
        <v>108.3</v>
      </c>
      <c r="H663" s="41">
        <v>109</v>
      </c>
      <c r="I663" s="41">
        <v>109</v>
      </c>
      <c r="J663" s="41">
        <v>109</v>
      </c>
      <c r="K663" s="41">
        <v>109</v>
      </c>
      <c r="L663" s="41">
        <v>109.3</v>
      </c>
      <c r="M663" s="41">
        <v>109.7</v>
      </c>
      <c r="N663" s="41">
        <v>109.7</v>
      </c>
      <c r="O663" s="41">
        <v>109.7</v>
      </c>
      <c r="P663" s="41">
        <v>109.7</v>
      </c>
      <c r="Q663" s="41">
        <v>109.7</v>
      </c>
      <c r="R663" s="41">
        <v>109.7</v>
      </c>
      <c r="S663" s="41">
        <v>121.4</v>
      </c>
      <c r="T663" s="41">
        <v>128.4</v>
      </c>
      <c r="U663" s="41">
        <v>128.4</v>
      </c>
      <c r="V663" s="41">
        <v>129</v>
      </c>
      <c r="W663" s="41">
        <v>129.19999999999999</v>
      </c>
      <c r="X663" s="41">
        <v>129.19999999999999</v>
      </c>
      <c r="Y663" s="41">
        <v>129.69999999999999</v>
      </c>
      <c r="Z663" s="41">
        <v>129.69999999999999</v>
      </c>
      <c r="AA663" s="41">
        <v>129.69999999999999</v>
      </c>
      <c r="AB663" s="41">
        <v>129.80000000000001</v>
      </c>
      <c r="AC663" s="41">
        <v>130.30000000000001</v>
      </c>
      <c r="AD663" s="41">
        <v>130.30000000000001</v>
      </c>
      <c r="AE663" s="41">
        <v>138.6</v>
      </c>
      <c r="AF663" s="41">
        <v>138.6</v>
      </c>
      <c r="AG663" s="41">
        <v>142.6</v>
      </c>
      <c r="AH663" s="41">
        <v>142.6</v>
      </c>
      <c r="AI663" s="41">
        <v>142.80000000000001</v>
      </c>
      <c r="AJ663" s="41">
        <v>142.9</v>
      </c>
      <c r="AK663" s="41">
        <v>142.9</v>
      </c>
      <c r="AL663" s="41">
        <v>142.9</v>
      </c>
      <c r="AM663" s="41">
        <v>142.9</v>
      </c>
      <c r="AN663" s="41">
        <v>149.30000000000001</v>
      </c>
      <c r="AO663" s="41">
        <v>149.30000000000001</v>
      </c>
      <c r="AP663" s="41">
        <v>149.69999999999999</v>
      </c>
      <c r="AQ663" s="41">
        <v>150</v>
      </c>
      <c r="AR663" s="41">
        <v>150</v>
      </c>
      <c r="AS663" s="41">
        <v>150</v>
      </c>
      <c r="AT663" s="41">
        <v>150</v>
      </c>
      <c r="AU663" s="41">
        <v>150</v>
      </c>
      <c r="AV663" s="41">
        <v>150</v>
      </c>
      <c r="AW663" s="41">
        <v>150</v>
      </c>
      <c r="AX663" s="41">
        <v>150</v>
      </c>
      <c r="AY663" s="41">
        <v>150</v>
      </c>
      <c r="AZ663" s="41">
        <v>145.9</v>
      </c>
      <c r="BA663" s="41">
        <v>145.9</v>
      </c>
      <c r="BB663" s="41">
        <v>145.9</v>
      </c>
      <c r="BC663" s="41">
        <v>145.9</v>
      </c>
      <c r="BD663" s="41">
        <v>145.9</v>
      </c>
      <c r="BE663" s="41">
        <v>145.9</v>
      </c>
      <c r="BF663" s="41">
        <v>145.9</v>
      </c>
      <c r="BG663" s="41">
        <v>145.9</v>
      </c>
      <c r="BH663" s="41">
        <v>145.9</v>
      </c>
      <c r="BI663" s="41">
        <v>145.9</v>
      </c>
      <c r="BJ663" s="41">
        <v>145.9</v>
      </c>
      <c r="BK663" s="41">
        <v>145.9</v>
      </c>
      <c r="BL663" s="41">
        <v>145.9</v>
      </c>
      <c r="BM663" s="41">
        <v>145.9</v>
      </c>
      <c r="BN663" s="41">
        <v>145.9</v>
      </c>
      <c r="BO663" s="41">
        <v>145.9</v>
      </c>
      <c r="BP663" s="41">
        <v>145.9</v>
      </c>
      <c r="BQ663" s="41">
        <v>145.9</v>
      </c>
      <c r="BR663" s="41">
        <v>145.9</v>
      </c>
      <c r="BS663" s="41">
        <v>145.9</v>
      </c>
      <c r="BT663" s="41">
        <v>145.9</v>
      </c>
      <c r="BU663" s="41">
        <v>145.9</v>
      </c>
      <c r="BV663" s="41">
        <v>145.9</v>
      </c>
      <c r="BW663" s="41">
        <v>145.9</v>
      </c>
      <c r="BX663" s="41">
        <v>147.5</v>
      </c>
      <c r="BY663" s="41">
        <v>147.5</v>
      </c>
      <c r="BZ663" s="41">
        <v>147.5</v>
      </c>
      <c r="CA663" s="41">
        <v>147.5</v>
      </c>
      <c r="CB663" s="41">
        <v>147.5</v>
      </c>
      <c r="CC663" s="41">
        <v>147.5</v>
      </c>
      <c r="CD663" s="41">
        <v>147.5</v>
      </c>
      <c r="CE663" s="41">
        <v>147.5</v>
      </c>
      <c r="CF663" s="41">
        <v>147.5</v>
      </c>
      <c r="CG663" s="41">
        <v>147.5</v>
      </c>
      <c r="CH663" s="41">
        <v>147.5</v>
      </c>
      <c r="CI663" s="41">
        <v>147.5</v>
      </c>
      <c r="CJ663" s="41">
        <v>147.5</v>
      </c>
      <c r="CK663" s="41">
        <v>147.5</v>
      </c>
      <c r="CL663" s="41">
        <v>147.69999999999999</v>
      </c>
    </row>
    <row r="664" spans="1:90" x14ac:dyDescent="0.25">
      <c r="A664" s="38" t="s">
        <v>2924</v>
      </c>
      <c r="B664" s="38" t="s">
        <v>2925</v>
      </c>
      <c r="C664" s="39">
        <v>8.2250000000000004E-2</v>
      </c>
      <c r="D664" s="41">
        <v>100.6</v>
      </c>
      <c r="E664" s="41">
        <v>100.6</v>
      </c>
      <c r="F664" s="41">
        <v>101</v>
      </c>
      <c r="G664" s="41">
        <v>107.8</v>
      </c>
      <c r="H664" s="41">
        <v>108.3</v>
      </c>
      <c r="I664" s="41">
        <v>109.9</v>
      </c>
      <c r="J664" s="41">
        <v>112.5</v>
      </c>
      <c r="K664" s="41">
        <v>116.5</v>
      </c>
      <c r="L664" s="41">
        <v>116.5</v>
      </c>
      <c r="M664" s="41">
        <v>116.5</v>
      </c>
      <c r="N664" s="41">
        <v>116.5</v>
      </c>
      <c r="O664" s="41">
        <v>116.5</v>
      </c>
      <c r="P664" s="41">
        <v>117.3</v>
      </c>
      <c r="Q664" s="41">
        <v>117.3</v>
      </c>
      <c r="R664" s="41">
        <v>117.3</v>
      </c>
      <c r="S664" s="41">
        <v>116.8</v>
      </c>
      <c r="T664" s="41">
        <v>114.1</v>
      </c>
      <c r="U664" s="41">
        <v>114.1</v>
      </c>
      <c r="V664" s="41">
        <v>114.1</v>
      </c>
      <c r="W664" s="41">
        <v>114.8</v>
      </c>
      <c r="X664" s="41">
        <v>114.8</v>
      </c>
      <c r="Y664" s="41">
        <v>114.8</v>
      </c>
      <c r="Z664" s="41">
        <v>111</v>
      </c>
      <c r="AA664" s="41">
        <v>109.8</v>
      </c>
      <c r="AB664" s="41">
        <v>109.8</v>
      </c>
      <c r="AC664" s="41">
        <v>109.8</v>
      </c>
      <c r="AD664" s="41">
        <v>109.9</v>
      </c>
      <c r="AE664" s="41">
        <v>111.9</v>
      </c>
      <c r="AF664" s="41">
        <v>110.8</v>
      </c>
      <c r="AG664" s="41">
        <v>111.3</v>
      </c>
      <c r="AH664" s="41">
        <v>111.3</v>
      </c>
      <c r="AI664" s="41">
        <v>111.3</v>
      </c>
      <c r="AJ664" s="41">
        <v>111.3</v>
      </c>
      <c r="AK664" s="41">
        <v>111.3</v>
      </c>
      <c r="AL664" s="41">
        <v>111.3</v>
      </c>
      <c r="AM664" s="41">
        <v>113</v>
      </c>
      <c r="AN664" s="41">
        <v>111.6</v>
      </c>
      <c r="AO664" s="41">
        <v>111.6</v>
      </c>
      <c r="AP664" s="41">
        <v>111.9</v>
      </c>
      <c r="AQ664" s="41">
        <v>111.8</v>
      </c>
      <c r="AR664" s="41">
        <v>111.8</v>
      </c>
      <c r="AS664" s="41">
        <v>111.8</v>
      </c>
      <c r="AT664" s="41">
        <v>111.8</v>
      </c>
      <c r="AU664" s="41">
        <v>111.8</v>
      </c>
      <c r="AV664" s="41">
        <v>111.8</v>
      </c>
      <c r="AW664" s="41">
        <v>111.8</v>
      </c>
      <c r="AX664" s="41">
        <v>111.8</v>
      </c>
      <c r="AY664" s="41">
        <v>112.7</v>
      </c>
      <c r="AZ664" s="41">
        <v>112.1</v>
      </c>
      <c r="BA664" s="41">
        <v>112.1</v>
      </c>
      <c r="BB664" s="41">
        <v>116.7</v>
      </c>
      <c r="BC664" s="41">
        <v>119.1</v>
      </c>
      <c r="BD664" s="41">
        <v>119.1</v>
      </c>
      <c r="BE664" s="41">
        <v>119.1</v>
      </c>
      <c r="BF664" s="41">
        <v>119.1</v>
      </c>
      <c r="BG664" s="41">
        <v>119.1</v>
      </c>
      <c r="BH664" s="41">
        <v>119.1</v>
      </c>
      <c r="BI664" s="41">
        <v>119.1</v>
      </c>
      <c r="BJ664" s="41">
        <v>119.6</v>
      </c>
      <c r="BK664" s="41">
        <v>121.1</v>
      </c>
      <c r="BL664" s="41">
        <v>121.1</v>
      </c>
      <c r="BM664" s="41">
        <v>121.4</v>
      </c>
      <c r="BN664" s="41">
        <v>122.4</v>
      </c>
      <c r="BO664" s="41">
        <v>134.9</v>
      </c>
      <c r="BP664" s="41">
        <v>135.80000000000001</v>
      </c>
      <c r="BQ664" s="41">
        <v>134.9</v>
      </c>
      <c r="BR664" s="41">
        <v>134.9</v>
      </c>
      <c r="BS664" s="41">
        <v>134.9</v>
      </c>
      <c r="BT664" s="41">
        <v>134.9</v>
      </c>
      <c r="BU664" s="41">
        <v>134.9</v>
      </c>
      <c r="BV664" s="41">
        <v>134.9</v>
      </c>
      <c r="BW664" s="41">
        <v>134.9</v>
      </c>
      <c r="BX664" s="41">
        <v>134.9</v>
      </c>
      <c r="BY664" s="41">
        <v>134.9</v>
      </c>
      <c r="BZ664" s="41">
        <v>134.9</v>
      </c>
      <c r="CA664" s="41">
        <v>134</v>
      </c>
      <c r="CB664" s="41">
        <v>134</v>
      </c>
      <c r="CC664" s="41">
        <v>134</v>
      </c>
      <c r="CD664" s="41">
        <v>134</v>
      </c>
      <c r="CE664" s="41">
        <v>134</v>
      </c>
      <c r="CF664" s="41">
        <v>133.69999999999999</v>
      </c>
      <c r="CG664" s="41">
        <v>134</v>
      </c>
      <c r="CH664" s="41">
        <v>134</v>
      </c>
      <c r="CI664" s="41">
        <v>134</v>
      </c>
      <c r="CJ664" s="41">
        <v>134</v>
      </c>
      <c r="CK664" s="41">
        <v>134</v>
      </c>
      <c r="CL664" s="41">
        <v>134.30000000000001</v>
      </c>
    </row>
    <row r="665" spans="1:90" x14ac:dyDescent="0.25">
      <c r="A665" s="38" t="s">
        <v>2926</v>
      </c>
      <c r="B665" s="38" t="s">
        <v>2927</v>
      </c>
      <c r="C665" s="39">
        <v>5.638E-2</v>
      </c>
      <c r="D665" s="41">
        <v>101.2</v>
      </c>
      <c r="E665" s="41">
        <v>101.2</v>
      </c>
      <c r="F665" s="41">
        <v>101.2</v>
      </c>
      <c r="G665" s="41">
        <v>102.3</v>
      </c>
      <c r="H665" s="41">
        <v>102.3</v>
      </c>
      <c r="I665" s="41">
        <v>102.7</v>
      </c>
      <c r="J665" s="41">
        <v>102.7</v>
      </c>
      <c r="K665" s="41">
        <v>102.7</v>
      </c>
      <c r="L665" s="41">
        <v>102.7</v>
      </c>
      <c r="M665" s="41">
        <v>102.7</v>
      </c>
      <c r="N665" s="41">
        <v>102.7</v>
      </c>
      <c r="O665" s="41">
        <v>102.7</v>
      </c>
      <c r="P665" s="41">
        <v>102.7</v>
      </c>
      <c r="Q665" s="41">
        <v>102.7</v>
      </c>
      <c r="R665" s="41">
        <v>102.7</v>
      </c>
      <c r="S665" s="41">
        <v>113.8</v>
      </c>
      <c r="T665" s="41">
        <v>113.8</v>
      </c>
      <c r="U665" s="41">
        <v>113.8</v>
      </c>
      <c r="V665" s="41">
        <v>113.8</v>
      </c>
      <c r="W665" s="41">
        <v>113.8</v>
      </c>
      <c r="X665" s="41">
        <v>113.8</v>
      </c>
      <c r="Y665" s="41">
        <v>113.8</v>
      </c>
      <c r="Z665" s="41">
        <v>113.8</v>
      </c>
      <c r="AA665" s="41">
        <v>113.8</v>
      </c>
      <c r="AB665" s="41">
        <v>113.8</v>
      </c>
      <c r="AC665" s="41">
        <v>113.8</v>
      </c>
      <c r="AD665" s="41">
        <v>120</v>
      </c>
      <c r="AE665" s="41">
        <v>119.7</v>
      </c>
      <c r="AF665" s="41">
        <v>119.7</v>
      </c>
      <c r="AG665" s="41">
        <v>119.7</v>
      </c>
      <c r="AH665" s="41">
        <v>119.7</v>
      </c>
      <c r="AI665" s="41">
        <v>119.7</v>
      </c>
      <c r="AJ665" s="41">
        <v>119.7</v>
      </c>
      <c r="AK665" s="41">
        <v>119.7</v>
      </c>
      <c r="AL665" s="41">
        <v>119.7</v>
      </c>
      <c r="AM665" s="41">
        <v>119.7</v>
      </c>
      <c r="AN665" s="41">
        <v>119.7</v>
      </c>
      <c r="AO665" s="41">
        <v>119.7</v>
      </c>
      <c r="AP665" s="41">
        <v>119.7</v>
      </c>
      <c r="AQ665" s="41">
        <v>119.7</v>
      </c>
      <c r="AR665" s="41">
        <v>129.30000000000001</v>
      </c>
      <c r="AS665" s="41">
        <v>129.30000000000001</v>
      </c>
      <c r="AT665" s="41">
        <v>128.6</v>
      </c>
      <c r="AU665" s="41">
        <v>128.6</v>
      </c>
      <c r="AV665" s="41">
        <v>128.6</v>
      </c>
      <c r="AW665" s="41">
        <v>128.6</v>
      </c>
      <c r="AX665" s="41">
        <v>128.6</v>
      </c>
      <c r="AY665" s="41">
        <v>127.8</v>
      </c>
      <c r="AZ665" s="41">
        <v>128.19999999999999</v>
      </c>
      <c r="BA665" s="41">
        <v>129.5</v>
      </c>
      <c r="BB665" s="41">
        <v>129.19999999999999</v>
      </c>
      <c r="BC665" s="41">
        <v>129.19999999999999</v>
      </c>
      <c r="BD665" s="41">
        <v>129.19999999999999</v>
      </c>
      <c r="BE665" s="41">
        <v>128.19999999999999</v>
      </c>
      <c r="BF665" s="41">
        <v>128.19999999999999</v>
      </c>
      <c r="BG665" s="41">
        <v>128.19999999999999</v>
      </c>
      <c r="BH665" s="41">
        <v>128.19999999999999</v>
      </c>
      <c r="BI665" s="41">
        <v>129.1</v>
      </c>
      <c r="BJ665" s="41">
        <v>129.69999999999999</v>
      </c>
      <c r="BK665" s="41">
        <v>129.69999999999999</v>
      </c>
      <c r="BL665" s="41">
        <v>129.6</v>
      </c>
      <c r="BM665" s="41">
        <v>126.8</v>
      </c>
      <c r="BN665" s="41">
        <v>129.1</v>
      </c>
      <c r="BO665" s="41">
        <v>128.5</v>
      </c>
      <c r="BP665" s="41">
        <v>129.4</v>
      </c>
      <c r="BQ665" s="41">
        <v>129.4</v>
      </c>
      <c r="BR665" s="41">
        <v>130.19999999999999</v>
      </c>
      <c r="BS665" s="41">
        <v>130.19999999999999</v>
      </c>
      <c r="BT665" s="41">
        <v>130.19999999999999</v>
      </c>
      <c r="BU665" s="41">
        <v>130.19999999999999</v>
      </c>
      <c r="BV665" s="41">
        <v>130.19999999999999</v>
      </c>
      <c r="BW665" s="41">
        <v>130.30000000000001</v>
      </c>
      <c r="BX665" s="41">
        <v>131.1</v>
      </c>
      <c r="BY665" s="41">
        <v>131.1</v>
      </c>
      <c r="BZ665" s="41">
        <v>131.4</v>
      </c>
      <c r="CA665" s="41">
        <v>131.4</v>
      </c>
      <c r="CB665" s="41">
        <v>131.4</v>
      </c>
      <c r="CC665" s="41">
        <v>132.4</v>
      </c>
      <c r="CD665" s="41">
        <v>133</v>
      </c>
      <c r="CE665" s="41">
        <v>138.5</v>
      </c>
      <c r="CF665" s="41">
        <v>138.5</v>
      </c>
      <c r="CG665" s="41">
        <v>138.5</v>
      </c>
      <c r="CH665" s="41">
        <v>138.5</v>
      </c>
      <c r="CI665" s="41">
        <v>138.5</v>
      </c>
      <c r="CJ665" s="41">
        <v>138.5</v>
      </c>
      <c r="CK665" s="41">
        <v>138.5</v>
      </c>
      <c r="CL665" s="41">
        <v>137.30000000000001</v>
      </c>
    </row>
    <row r="666" spans="1:90" x14ac:dyDescent="0.25">
      <c r="A666" s="38" t="s">
        <v>2928</v>
      </c>
      <c r="B666" s="38" t="s">
        <v>2929</v>
      </c>
      <c r="C666" s="39">
        <v>0.17774000000000001</v>
      </c>
      <c r="D666" s="41">
        <v>100.8</v>
      </c>
      <c r="E666" s="41">
        <v>99.6</v>
      </c>
      <c r="F666" s="41">
        <v>100.4</v>
      </c>
      <c r="G666" s="41">
        <v>106.6</v>
      </c>
      <c r="H666" s="41">
        <v>107.3</v>
      </c>
      <c r="I666" s="41">
        <v>106.2</v>
      </c>
      <c r="J666" s="41">
        <v>107.3</v>
      </c>
      <c r="K666" s="41">
        <v>107.3</v>
      </c>
      <c r="L666" s="41">
        <v>107.8</v>
      </c>
      <c r="M666" s="41">
        <v>108.2</v>
      </c>
      <c r="N666" s="41">
        <v>108.2</v>
      </c>
      <c r="O666" s="41">
        <v>108.1</v>
      </c>
      <c r="P666" s="41">
        <v>108.8</v>
      </c>
      <c r="Q666" s="41">
        <v>108</v>
      </c>
      <c r="R666" s="41">
        <v>107.4</v>
      </c>
      <c r="S666" s="41">
        <v>106.7</v>
      </c>
      <c r="T666" s="41">
        <v>109.8</v>
      </c>
      <c r="U666" s="41">
        <v>110.1</v>
      </c>
      <c r="V666" s="41">
        <v>111.7</v>
      </c>
      <c r="W666" s="41">
        <v>111.1</v>
      </c>
      <c r="X666" s="41">
        <v>113.2</v>
      </c>
      <c r="Y666" s="41">
        <v>114.1</v>
      </c>
      <c r="Z666" s="41">
        <v>113.8</v>
      </c>
      <c r="AA666" s="41">
        <v>112.4</v>
      </c>
      <c r="AB666" s="41">
        <v>113.7</v>
      </c>
      <c r="AC666" s="41">
        <v>113.4</v>
      </c>
      <c r="AD666" s="41">
        <v>114.2</v>
      </c>
      <c r="AE666" s="41">
        <v>115.5</v>
      </c>
      <c r="AF666" s="41">
        <v>118</v>
      </c>
      <c r="AG666" s="41">
        <v>117.9</v>
      </c>
      <c r="AH666" s="41">
        <v>117.9</v>
      </c>
      <c r="AI666" s="41">
        <v>118.7</v>
      </c>
      <c r="AJ666" s="41">
        <v>119.6</v>
      </c>
      <c r="AK666" s="41">
        <v>120</v>
      </c>
      <c r="AL666" s="41">
        <v>120.2</v>
      </c>
      <c r="AM666" s="41">
        <v>120.6</v>
      </c>
      <c r="AN666" s="41">
        <v>120.6</v>
      </c>
      <c r="AO666" s="41">
        <v>119.2</v>
      </c>
      <c r="AP666" s="41">
        <v>127.7</v>
      </c>
      <c r="AQ666" s="41">
        <v>128.1</v>
      </c>
      <c r="AR666" s="41">
        <v>129.30000000000001</v>
      </c>
      <c r="AS666" s="41">
        <v>130.30000000000001</v>
      </c>
      <c r="AT666" s="41">
        <v>130.30000000000001</v>
      </c>
      <c r="AU666" s="41">
        <v>130.30000000000001</v>
      </c>
      <c r="AV666" s="41">
        <v>130.30000000000001</v>
      </c>
      <c r="AW666" s="41">
        <v>130.30000000000001</v>
      </c>
      <c r="AX666" s="41">
        <v>130.30000000000001</v>
      </c>
      <c r="AY666" s="41">
        <v>129.4</v>
      </c>
      <c r="AZ666" s="41">
        <v>142.4</v>
      </c>
      <c r="BA666" s="41">
        <v>140.19999999999999</v>
      </c>
      <c r="BB666" s="41">
        <v>142.5</v>
      </c>
      <c r="BC666" s="41">
        <v>139</v>
      </c>
      <c r="BD666" s="41">
        <v>138</v>
      </c>
      <c r="BE666" s="41">
        <v>138.80000000000001</v>
      </c>
      <c r="BF666" s="41">
        <v>140.4</v>
      </c>
      <c r="BG666" s="41">
        <v>139.80000000000001</v>
      </c>
      <c r="BH666" s="41">
        <v>142.69999999999999</v>
      </c>
      <c r="BI666" s="41">
        <v>142.5</v>
      </c>
      <c r="BJ666" s="41">
        <v>140.5</v>
      </c>
      <c r="BK666" s="41">
        <v>142</v>
      </c>
      <c r="BL666" s="41">
        <v>134.5</v>
      </c>
      <c r="BM666" s="41">
        <v>132.4</v>
      </c>
      <c r="BN666" s="41">
        <v>134.69999999999999</v>
      </c>
      <c r="BO666" s="41">
        <v>146.80000000000001</v>
      </c>
      <c r="BP666" s="41">
        <v>140.1</v>
      </c>
      <c r="BQ666" s="41">
        <v>140.19999999999999</v>
      </c>
      <c r="BR666" s="41">
        <v>143.69999999999999</v>
      </c>
      <c r="BS666" s="41">
        <v>141.6</v>
      </c>
      <c r="BT666" s="41">
        <v>140.9</v>
      </c>
      <c r="BU666" s="41">
        <v>141.4</v>
      </c>
      <c r="BV666" s="41">
        <v>141.19999999999999</v>
      </c>
      <c r="BW666" s="41">
        <v>142.4</v>
      </c>
      <c r="BX666" s="41">
        <v>142.80000000000001</v>
      </c>
      <c r="BY666" s="41">
        <v>143.30000000000001</v>
      </c>
      <c r="BZ666" s="41">
        <v>142.9</v>
      </c>
      <c r="CA666" s="41">
        <v>142.19999999999999</v>
      </c>
      <c r="CB666" s="41">
        <v>147.19999999999999</v>
      </c>
      <c r="CC666" s="41">
        <v>148</v>
      </c>
      <c r="CD666" s="41">
        <v>144.6</v>
      </c>
      <c r="CE666" s="41">
        <v>148.5</v>
      </c>
      <c r="CF666" s="41">
        <v>146</v>
      </c>
      <c r="CG666" s="41">
        <v>145.69999999999999</v>
      </c>
      <c r="CH666" s="41">
        <v>146.69999999999999</v>
      </c>
      <c r="CI666" s="41">
        <v>146.69999999999999</v>
      </c>
      <c r="CJ666" s="41">
        <v>146.69999999999999</v>
      </c>
      <c r="CK666" s="41">
        <v>150.5</v>
      </c>
      <c r="CL666" s="41">
        <v>150.6</v>
      </c>
    </row>
    <row r="667" spans="1:90" x14ac:dyDescent="0.25">
      <c r="A667" s="38" t="s">
        <v>2930</v>
      </c>
      <c r="B667" s="38" t="s">
        <v>2931</v>
      </c>
      <c r="C667" s="39">
        <v>0.10241</v>
      </c>
      <c r="D667" s="41">
        <v>100.5</v>
      </c>
      <c r="E667" s="41">
        <v>100.5</v>
      </c>
      <c r="F667" s="41">
        <v>100.5</v>
      </c>
      <c r="G667" s="41">
        <v>101.3</v>
      </c>
      <c r="H667" s="41">
        <v>102.1</v>
      </c>
      <c r="I667" s="41">
        <v>102.1</v>
      </c>
      <c r="J667" s="41">
        <v>102.1</v>
      </c>
      <c r="K667" s="41">
        <v>102.3</v>
      </c>
      <c r="L667" s="41">
        <v>102.3</v>
      </c>
      <c r="M667" s="41">
        <v>102.3</v>
      </c>
      <c r="N667" s="41">
        <v>102.3</v>
      </c>
      <c r="O667" s="41">
        <v>102.4</v>
      </c>
      <c r="P667" s="41">
        <v>103.9</v>
      </c>
      <c r="Q667" s="41">
        <v>103.9</v>
      </c>
      <c r="R667" s="41">
        <v>103.9</v>
      </c>
      <c r="S667" s="41">
        <v>103.8</v>
      </c>
      <c r="T667" s="41">
        <v>105.3</v>
      </c>
      <c r="U667" s="41">
        <v>105.9</v>
      </c>
      <c r="V667" s="41">
        <v>106.1</v>
      </c>
      <c r="W667" s="41">
        <v>105.8</v>
      </c>
      <c r="X667" s="41">
        <v>105.8</v>
      </c>
      <c r="Y667" s="41">
        <v>105.8</v>
      </c>
      <c r="Z667" s="41">
        <v>105.8</v>
      </c>
      <c r="AA667" s="41">
        <v>105.9</v>
      </c>
      <c r="AB667" s="41">
        <v>107.6</v>
      </c>
      <c r="AC667" s="41">
        <v>107.6</v>
      </c>
      <c r="AD667" s="41">
        <v>107.6</v>
      </c>
      <c r="AE667" s="41">
        <v>110.3</v>
      </c>
      <c r="AF667" s="41">
        <v>110.3</v>
      </c>
      <c r="AG667" s="41">
        <v>110</v>
      </c>
      <c r="AH667" s="41">
        <v>110</v>
      </c>
      <c r="AI667" s="41">
        <v>111.4</v>
      </c>
      <c r="AJ667" s="41">
        <v>111.8</v>
      </c>
      <c r="AK667" s="41">
        <v>111.8</v>
      </c>
      <c r="AL667" s="41">
        <v>112.6</v>
      </c>
      <c r="AM667" s="41">
        <v>113.2</v>
      </c>
      <c r="AN667" s="41">
        <v>115.5</v>
      </c>
      <c r="AO667" s="41">
        <v>117</v>
      </c>
      <c r="AP667" s="41">
        <v>117.1</v>
      </c>
      <c r="AQ667" s="41">
        <v>119.7</v>
      </c>
      <c r="AR667" s="41">
        <v>120.8</v>
      </c>
      <c r="AS667" s="41">
        <v>122.4</v>
      </c>
      <c r="AT667" s="41">
        <v>122.5</v>
      </c>
      <c r="AU667" s="41">
        <v>122.5</v>
      </c>
      <c r="AV667" s="41">
        <v>122.5</v>
      </c>
      <c r="AW667" s="41">
        <v>122.5</v>
      </c>
      <c r="AX667" s="41">
        <v>122.4</v>
      </c>
      <c r="AY667" s="41">
        <v>122.9</v>
      </c>
      <c r="AZ667" s="41">
        <v>127.1</v>
      </c>
      <c r="BA667" s="41">
        <v>127.1</v>
      </c>
      <c r="BB667" s="41">
        <v>127.1</v>
      </c>
      <c r="BC667" s="41">
        <v>127.1</v>
      </c>
      <c r="BD667" s="41">
        <v>126.6</v>
      </c>
      <c r="BE667" s="41">
        <v>126.7</v>
      </c>
      <c r="BF667" s="41">
        <v>126.7</v>
      </c>
      <c r="BG667" s="41">
        <v>126.7</v>
      </c>
      <c r="BH667" s="41">
        <v>126.9</v>
      </c>
      <c r="BI667" s="41">
        <v>127.9</v>
      </c>
      <c r="BJ667" s="41">
        <v>128.9</v>
      </c>
      <c r="BK667" s="41">
        <v>129.1</v>
      </c>
      <c r="BL667" s="41">
        <v>129.5</v>
      </c>
      <c r="BM667" s="41">
        <v>132.1</v>
      </c>
      <c r="BN667" s="41">
        <v>138.30000000000001</v>
      </c>
      <c r="BO667" s="41">
        <v>138.30000000000001</v>
      </c>
      <c r="BP667" s="41">
        <v>138.1</v>
      </c>
      <c r="BQ667" s="41">
        <v>137.5</v>
      </c>
      <c r="BR667" s="41">
        <v>137.19999999999999</v>
      </c>
      <c r="BS667" s="41">
        <v>137.5</v>
      </c>
      <c r="BT667" s="41">
        <v>137.5</v>
      </c>
      <c r="BU667" s="41">
        <v>137.5</v>
      </c>
      <c r="BV667" s="41">
        <v>137.5</v>
      </c>
      <c r="BW667" s="41">
        <v>138.19999999999999</v>
      </c>
      <c r="BX667" s="41">
        <v>138.5</v>
      </c>
      <c r="BY667" s="41">
        <v>138.9</v>
      </c>
      <c r="BZ667" s="41">
        <v>138.9</v>
      </c>
      <c r="CA667" s="41">
        <v>137.5</v>
      </c>
      <c r="CB667" s="41">
        <v>135.1</v>
      </c>
      <c r="CC667" s="41">
        <v>132.69999999999999</v>
      </c>
      <c r="CD667" s="41">
        <v>136.80000000000001</v>
      </c>
      <c r="CE667" s="41">
        <v>137.1</v>
      </c>
      <c r="CF667" s="41">
        <v>137.1</v>
      </c>
      <c r="CG667" s="41">
        <v>137.30000000000001</v>
      </c>
      <c r="CH667" s="41">
        <v>137.6</v>
      </c>
      <c r="CI667" s="41">
        <v>137.6</v>
      </c>
      <c r="CJ667" s="41">
        <v>139</v>
      </c>
      <c r="CK667" s="41">
        <v>139.5</v>
      </c>
      <c r="CL667" s="41">
        <v>140</v>
      </c>
    </row>
    <row r="668" spans="1:90" x14ac:dyDescent="0.25">
      <c r="A668" s="38" t="s">
        <v>2932</v>
      </c>
      <c r="B668" s="38" t="s">
        <v>2933</v>
      </c>
      <c r="C668" s="39">
        <v>6.4900000000000001E-3</v>
      </c>
      <c r="D668" s="41">
        <v>101.2</v>
      </c>
      <c r="E668" s="41">
        <v>101.2</v>
      </c>
      <c r="F668" s="41">
        <v>101.2</v>
      </c>
      <c r="G668" s="41">
        <v>99.2</v>
      </c>
      <c r="H668" s="41">
        <v>99.2</v>
      </c>
      <c r="I668" s="41">
        <v>99.2</v>
      </c>
      <c r="J668" s="41">
        <v>99.2</v>
      </c>
      <c r="K668" s="41">
        <v>99.2</v>
      </c>
      <c r="L668" s="41">
        <v>99.2</v>
      </c>
      <c r="M668" s="41">
        <v>99.2</v>
      </c>
      <c r="N668" s="41">
        <v>99.2</v>
      </c>
      <c r="O668" s="41">
        <v>99.2</v>
      </c>
      <c r="P668" s="41">
        <v>103.1</v>
      </c>
      <c r="Q668" s="41">
        <v>103.1</v>
      </c>
      <c r="R668" s="41">
        <v>103.1</v>
      </c>
      <c r="S668" s="41">
        <v>103.3</v>
      </c>
      <c r="T668" s="41">
        <v>103.3</v>
      </c>
      <c r="U668" s="41">
        <v>103.3</v>
      </c>
      <c r="V668" s="41">
        <v>103.4</v>
      </c>
      <c r="W668" s="41">
        <v>103.5</v>
      </c>
      <c r="X668" s="41">
        <v>103.5</v>
      </c>
      <c r="Y668" s="41">
        <v>103.5</v>
      </c>
      <c r="Z668" s="41">
        <v>103.5</v>
      </c>
      <c r="AA668" s="41">
        <v>103.5</v>
      </c>
      <c r="AB668" s="41">
        <v>103.5</v>
      </c>
      <c r="AC668" s="41">
        <v>103.5</v>
      </c>
      <c r="AD668" s="41">
        <v>103.5</v>
      </c>
      <c r="AE668" s="41">
        <v>108.9</v>
      </c>
      <c r="AF668" s="41">
        <v>108.9</v>
      </c>
      <c r="AG668" s="41">
        <v>108.9</v>
      </c>
      <c r="AH668" s="41">
        <v>108.9</v>
      </c>
      <c r="AI668" s="41">
        <v>108.9</v>
      </c>
      <c r="AJ668" s="41">
        <v>108.9</v>
      </c>
      <c r="AK668" s="41">
        <v>108.9</v>
      </c>
      <c r="AL668" s="41">
        <v>108.9</v>
      </c>
      <c r="AM668" s="41">
        <v>108.9</v>
      </c>
      <c r="AN668" s="41">
        <v>108.9</v>
      </c>
      <c r="AO668" s="41">
        <v>108.9</v>
      </c>
      <c r="AP668" s="41">
        <v>110.6</v>
      </c>
      <c r="AQ668" s="41">
        <v>110.6</v>
      </c>
      <c r="AR668" s="41">
        <v>110.6</v>
      </c>
      <c r="AS668" s="41">
        <v>110.6</v>
      </c>
      <c r="AT668" s="41">
        <v>110.6</v>
      </c>
      <c r="AU668" s="41">
        <v>110.6</v>
      </c>
      <c r="AV668" s="41">
        <v>110.6</v>
      </c>
      <c r="AW668" s="41">
        <v>110.6</v>
      </c>
      <c r="AX668" s="41">
        <v>110.6</v>
      </c>
      <c r="AY668" s="41">
        <v>110.6</v>
      </c>
      <c r="AZ668" s="41">
        <v>110.6</v>
      </c>
      <c r="BA668" s="41">
        <v>110.6</v>
      </c>
      <c r="BB668" s="41">
        <v>110.6</v>
      </c>
      <c r="BC668" s="41">
        <v>110.6</v>
      </c>
      <c r="BD668" s="41">
        <v>110.6</v>
      </c>
      <c r="BE668" s="41">
        <v>110.6</v>
      </c>
      <c r="BF668" s="41">
        <v>110.6</v>
      </c>
      <c r="BG668" s="41">
        <v>110.9</v>
      </c>
      <c r="BH668" s="41">
        <v>112.3</v>
      </c>
      <c r="BI668" s="41">
        <v>113.1</v>
      </c>
      <c r="BJ668" s="41">
        <v>113.1</v>
      </c>
      <c r="BK668" s="41">
        <v>113.1</v>
      </c>
      <c r="BL668" s="41">
        <v>113.1</v>
      </c>
      <c r="BM668" s="41">
        <v>113.1</v>
      </c>
      <c r="BN668" s="41">
        <v>113.1</v>
      </c>
      <c r="BO668" s="41">
        <v>113.1</v>
      </c>
      <c r="BP668" s="41">
        <v>113.1</v>
      </c>
      <c r="BQ668" s="41">
        <v>113.1</v>
      </c>
      <c r="BR668" s="41">
        <v>115.9</v>
      </c>
      <c r="BS668" s="41">
        <v>117.8</v>
      </c>
      <c r="BT668" s="41">
        <v>117.8</v>
      </c>
      <c r="BU668" s="41">
        <v>117.8</v>
      </c>
      <c r="BV668" s="41">
        <v>117.8</v>
      </c>
      <c r="BW668" s="41">
        <v>117.8</v>
      </c>
      <c r="BX668" s="41">
        <v>117.8</v>
      </c>
      <c r="BY668" s="41">
        <v>121.2</v>
      </c>
      <c r="BZ668" s="41">
        <v>121.2</v>
      </c>
      <c r="CA668" s="41">
        <v>123.8</v>
      </c>
      <c r="CB668" s="41">
        <v>123.8</v>
      </c>
      <c r="CC668" s="41">
        <v>123.8</v>
      </c>
      <c r="CD668" s="41">
        <v>123.8</v>
      </c>
      <c r="CE668" s="41">
        <v>123.8</v>
      </c>
      <c r="CF668" s="41">
        <v>123.8</v>
      </c>
      <c r="CG668" s="41">
        <v>125.7</v>
      </c>
      <c r="CH668" s="41">
        <v>125.7</v>
      </c>
      <c r="CI668" s="41">
        <v>125.7</v>
      </c>
      <c r="CJ668" s="41">
        <v>125.7</v>
      </c>
      <c r="CK668" s="41">
        <v>125.7</v>
      </c>
      <c r="CL668" s="41">
        <v>125.9</v>
      </c>
    </row>
    <row r="669" spans="1:90" x14ac:dyDescent="0.25">
      <c r="A669" s="38" t="s">
        <v>2934</v>
      </c>
      <c r="B669" s="38" t="s">
        <v>2935</v>
      </c>
      <c r="C669" s="39">
        <v>8.097E-2</v>
      </c>
      <c r="D669" s="41">
        <v>104.1</v>
      </c>
      <c r="E669" s="41">
        <v>98</v>
      </c>
      <c r="F669" s="41">
        <v>98</v>
      </c>
      <c r="G669" s="41">
        <v>104.4</v>
      </c>
      <c r="H669" s="41">
        <v>104.4</v>
      </c>
      <c r="I669" s="41">
        <v>104.4</v>
      </c>
      <c r="J669" s="41">
        <v>104.4</v>
      </c>
      <c r="K669" s="41">
        <v>110.1</v>
      </c>
      <c r="L669" s="41">
        <v>110.1</v>
      </c>
      <c r="M669" s="41">
        <v>101.3</v>
      </c>
      <c r="N669" s="41">
        <v>105.6</v>
      </c>
      <c r="O669" s="41">
        <v>105.6</v>
      </c>
      <c r="P669" s="41">
        <v>105.6</v>
      </c>
      <c r="Q669" s="41">
        <v>105.6</v>
      </c>
      <c r="R669" s="41">
        <v>105.6</v>
      </c>
      <c r="S669" s="41">
        <v>118.2</v>
      </c>
      <c r="T669" s="41">
        <v>118.2</v>
      </c>
      <c r="U669" s="41">
        <v>118.2</v>
      </c>
      <c r="V669" s="41">
        <v>118.2</v>
      </c>
      <c r="W669" s="41">
        <v>117.3</v>
      </c>
      <c r="X669" s="41">
        <v>117.3</v>
      </c>
      <c r="Y669" s="41">
        <v>117.7</v>
      </c>
      <c r="Z669" s="41">
        <v>117.7</v>
      </c>
      <c r="AA669" s="41">
        <v>117.7</v>
      </c>
      <c r="AB669" s="41">
        <v>118.6</v>
      </c>
      <c r="AC669" s="41">
        <v>118.6</v>
      </c>
      <c r="AD669" s="41">
        <v>117.3</v>
      </c>
      <c r="AE669" s="41">
        <v>135.5</v>
      </c>
      <c r="AF669" s="41">
        <v>135.5</v>
      </c>
      <c r="AG669" s="41">
        <v>135.5</v>
      </c>
      <c r="AH669" s="41">
        <v>135.5</v>
      </c>
      <c r="AI669" s="41">
        <v>131.69999999999999</v>
      </c>
      <c r="AJ669" s="41">
        <v>131.69999999999999</v>
      </c>
      <c r="AK669" s="41">
        <v>131.69999999999999</v>
      </c>
      <c r="AL669" s="41">
        <v>134.69999999999999</v>
      </c>
      <c r="AM669" s="41">
        <v>131.1</v>
      </c>
      <c r="AN669" s="41">
        <v>131.1</v>
      </c>
      <c r="AO669" s="41">
        <v>131.1</v>
      </c>
      <c r="AP669" s="41">
        <v>131.1</v>
      </c>
      <c r="AQ669" s="41">
        <v>132.80000000000001</v>
      </c>
      <c r="AR669" s="41">
        <v>132.80000000000001</v>
      </c>
      <c r="AS669" s="41">
        <v>132.80000000000001</v>
      </c>
      <c r="AT669" s="41">
        <v>132.80000000000001</v>
      </c>
      <c r="AU669" s="41">
        <v>132.80000000000001</v>
      </c>
      <c r="AV669" s="41">
        <v>132.80000000000001</v>
      </c>
      <c r="AW669" s="41">
        <v>132.80000000000001</v>
      </c>
      <c r="AX669" s="41">
        <v>132.80000000000001</v>
      </c>
      <c r="AY669" s="41">
        <v>135.9</v>
      </c>
      <c r="AZ669" s="41">
        <v>137</v>
      </c>
      <c r="BA669" s="41">
        <v>136.4</v>
      </c>
      <c r="BB669" s="41">
        <v>134.5</v>
      </c>
      <c r="BC669" s="41">
        <v>134</v>
      </c>
      <c r="BD669" s="41">
        <v>134</v>
      </c>
      <c r="BE669" s="41">
        <v>134</v>
      </c>
      <c r="BF669" s="41">
        <v>134</v>
      </c>
      <c r="BG669" s="41">
        <v>134</v>
      </c>
      <c r="BH669" s="41">
        <v>134</v>
      </c>
      <c r="BI669" s="41">
        <v>134</v>
      </c>
      <c r="BJ669" s="41">
        <v>134</v>
      </c>
      <c r="BK669" s="41">
        <v>134</v>
      </c>
      <c r="BL669" s="41">
        <v>134</v>
      </c>
      <c r="BM669" s="41">
        <v>133.69999999999999</v>
      </c>
      <c r="BN669" s="41">
        <v>132.9</v>
      </c>
      <c r="BO669" s="41">
        <v>132.9</v>
      </c>
      <c r="BP669" s="41">
        <v>132.9</v>
      </c>
      <c r="BQ669" s="41">
        <v>132.9</v>
      </c>
      <c r="BR669" s="41">
        <v>132.9</v>
      </c>
      <c r="BS669" s="41">
        <v>132.9</v>
      </c>
      <c r="BT669" s="41">
        <v>132.9</v>
      </c>
      <c r="BU669" s="41">
        <v>132.9</v>
      </c>
      <c r="BV669" s="41">
        <v>132.9</v>
      </c>
      <c r="BW669" s="41">
        <v>136.5</v>
      </c>
      <c r="BX669" s="41">
        <v>136.1</v>
      </c>
      <c r="BY669" s="41">
        <v>137.6</v>
      </c>
      <c r="BZ669" s="41">
        <v>137.6</v>
      </c>
      <c r="CA669" s="41">
        <v>137.6</v>
      </c>
      <c r="CB669" s="41">
        <v>137.6</v>
      </c>
      <c r="CC669" s="41">
        <v>137.6</v>
      </c>
      <c r="CD669" s="41">
        <v>137.6</v>
      </c>
      <c r="CE669" s="41">
        <v>137.6</v>
      </c>
      <c r="CF669" s="41">
        <v>137.6</v>
      </c>
      <c r="CG669" s="41">
        <v>137.6</v>
      </c>
      <c r="CH669" s="41">
        <v>137.6</v>
      </c>
      <c r="CI669" s="41">
        <v>137.6</v>
      </c>
      <c r="CJ669" s="41">
        <v>140.4</v>
      </c>
      <c r="CK669" s="41">
        <v>143.19999999999999</v>
      </c>
      <c r="CL669" s="41">
        <v>143.19999999999999</v>
      </c>
    </row>
    <row r="670" spans="1:90" x14ac:dyDescent="0.25">
      <c r="A670" s="38" t="s">
        <v>2936</v>
      </c>
      <c r="B670" s="38" t="s">
        <v>2937</v>
      </c>
      <c r="C670" s="39">
        <v>4.5039999999999997E-2</v>
      </c>
      <c r="D670" s="41">
        <v>100.3</v>
      </c>
      <c r="E670" s="41">
        <v>100.3</v>
      </c>
      <c r="F670" s="41">
        <v>100.3</v>
      </c>
      <c r="G670" s="41">
        <v>107.7</v>
      </c>
      <c r="H670" s="41">
        <v>107.7</v>
      </c>
      <c r="I670" s="41">
        <v>107.7</v>
      </c>
      <c r="J670" s="41">
        <v>107.7</v>
      </c>
      <c r="K670" s="41">
        <v>107.7</v>
      </c>
      <c r="L670" s="41">
        <v>107.7</v>
      </c>
      <c r="M670" s="41">
        <v>107.7</v>
      </c>
      <c r="N670" s="41">
        <v>107.7</v>
      </c>
      <c r="O670" s="41">
        <v>107.7</v>
      </c>
      <c r="P670" s="41">
        <v>107.7</v>
      </c>
      <c r="Q670" s="41">
        <v>107.7</v>
      </c>
      <c r="R670" s="41">
        <v>107.7</v>
      </c>
      <c r="S670" s="41">
        <v>116.4</v>
      </c>
      <c r="T670" s="41">
        <v>116.4</v>
      </c>
      <c r="U670" s="41">
        <v>116.4</v>
      </c>
      <c r="V670" s="41">
        <v>116.4</v>
      </c>
      <c r="W670" s="41">
        <v>116.4</v>
      </c>
      <c r="X670" s="41">
        <v>116.4</v>
      </c>
      <c r="Y670" s="41">
        <v>116.4</v>
      </c>
      <c r="Z670" s="41">
        <v>116.4</v>
      </c>
      <c r="AA670" s="41">
        <v>116.4</v>
      </c>
      <c r="AB670" s="41">
        <v>116.6</v>
      </c>
      <c r="AC670" s="41">
        <v>116.6</v>
      </c>
      <c r="AD670" s="41">
        <v>116.6</v>
      </c>
      <c r="AE670" s="41">
        <v>126.9</v>
      </c>
      <c r="AF670" s="41">
        <v>126.9</v>
      </c>
      <c r="AG670" s="41">
        <v>126.9</v>
      </c>
      <c r="AH670" s="41">
        <v>126.9</v>
      </c>
      <c r="AI670" s="41">
        <v>126.9</v>
      </c>
      <c r="AJ670" s="41">
        <v>126.9</v>
      </c>
      <c r="AK670" s="41">
        <v>126.9</v>
      </c>
      <c r="AL670" s="41">
        <v>126.9</v>
      </c>
      <c r="AM670" s="41">
        <v>126.9</v>
      </c>
      <c r="AN670" s="41">
        <v>127.5</v>
      </c>
      <c r="AO670" s="41">
        <v>127.5</v>
      </c>
      <c r="AP670" s="41">
        <v>127</v>
      </c>
      <c r="AQ670" s="41">
        <v>128.69999999999999</v>
      </c>
      <c r="AR670" s="41">
        <v>130.5</v>
      </c>
      <c r="AS670" s="41">
        <v>130.5</v>
      </c>
      <c r="AT670" s="41">
        <v>130.5</v>
      </c>
      <c r="AU670" s="41">
        <v>130.5</v>
      </c>
      <c r="AV670" s="41">
        <v>130.4</v>
      </c>
      <c r="AW670" s="41">
        <v>130.1</v>
      </c>
      <c r="AX670" s="41">
        <v>130.1</v>
      </c>
      <c r="AY670" s="41">
        <v>129.69999999999999</v>
      </c>
      <c r="AZ670" s="41">
        <v>128.69999999999999</v>
      </c>
      <c r="BA670" s="41">
        <v>128.30000000000001</v>
      </c>
      <c r="BB670" s="41">
        <v>128.19999999999999</v>
      </c>
      <c r="BC670" s="41">
        <v>132.9</v>
      </c>
      <c r="BD670" s="41">
        <v>132.9</v>
      </c>
      <c r="BE670" s="41">
        <v>132.9</v>
      </c>
      <c r="BF670" s="41">
        <v>132.9</v>
      </c>
      <c r="BG670" s="41">
        <v>135.4</v>
      </c>
      <c r="BH670" s="41">
        <v>133</v>
      </c>
      <c r="BI670" s="41">
        <v>133</v>
      </c>
      <c r="BJ670" s="41">
        <v>125.6</v>
      </c>
      <c r="BK670" s="41">
        <v>124.6</v>
      </c>
      <c r="BL670" s="41">
        <v>127</v>
      </c>
      <c r="BM670" s="41">
        <v>127</v>
      </c>
      <c r="BN670" s="41">
        <v>128.4</v>
      </c>
      <c r="BO670" s="41">
        <v>123.8</v>
      </c>
      <c r="BP670" s="41">
        <v>121.5</v>
      </c>
      <c r="BQ670" s="41">
        <v>129.6</v>
      </c>
      <c r="BR670" s="41">
        <v>129.6</v>
      </c>
      <c r="BS670" s="41">
        <v>129.6</v>
      </c>
      <c r="BT670" s="41">
        <v>129.6</v>
      </c>
      <c r="BU670" s="41">
        <v>129.6</v>
      </c>
      <c r="BV670" s="41">
        <v>129.6</v>
      </c>
      <c r="BW670" s="41">
        <v>129.6</v>
      </c>
      <c r="BX670" s="41">
        <v>130.19999999999999</v>
      </c>
      <c r="BY670" s="41">
        <v>130.80000000000001</v>
      </c>
      <c r="BZ670" s="41">
        <v>129.4</v>
      </c>
      <c r="CA670" s="41">
        <v>127.3</v>
      </c>
      <c r="CB670" s="41">
        <v>125.9</v>
      </c>
      <c r="CC670" s="41">
        <v>125.2</v>
      </c>
      <c r="CD670" s="41">
        <v>125.3</v>
      </c>
      <c r="CE670" s="41">
        <v>125.4</v>
      </c>
      <c r="CF670" s="41">
        <v>125.8</v>
      </c>
      <c r="CG670" s="41">
        <v>128.5</v>
      </c>
      <c r="CH670" s="41">
        <v>128.5</v>
      </c>
      <c r="CI670" s="41">
        <v>128.5</v>
      </c>
      <c r="CJ670" s="41">
        <v>128.80000000000001</v>
      </c>
      <c r="CK670" s="41">
        <v>129</v>
      </c>
      <c r="CL670" s="41">
        <v>129.30000000000001</v>
      </c>
    </row>
    <row r="671" spans="1:90" x14ac:dyDescent="0.25">
      <c r="A671" s="38" t="s">
        <v>2938</v>
      </c>
      <c r="B671" s="38" t="s">
        <v>2939</v>
      </c>
      <c r="C671" s="39">
        <v>7.6299999999999996E-3</v>
      </c>
      <c r="D671" s="41">
        <v>100</v>
      </c>
      <c r="E671" s="41">
        <v>100</v>
      </c>
      <c r="F671" s="41">
        <v>100</v>
      </c>
      <c r="G671" s="41">
        <v>110.3</v>
      </c>
      <c r="H671" s="41">
        <v>110.7</v>
      </c>
      <c r="I671" s="41">
        <v>110.7</v>
      </c>
      <c r="J671" s="41">
        <v>110.7</v>
      </c>
      <c r="K671" s="41">
        <v>110.7</v>
      </c>
      <c r="L671" s="41">
        <v>110.7</v>
      </c>
      <c r="M671" s="41">
        <v>110.7</v>
      </c>
      <c r="N671" s="41">
        <v>110.7</v>
      </c>
      <c r="O671" s="41">
        <v>110.7</v>
      </c>
      <c r="P671" s="41">
        <v>110.7</v>
      </c>
      <c r="Q671" s="41">
        <v>110.7</v>
      </c>
      <c r="R671" s="41">
        <v>111.1</v>
      </c>
      <c r="S671" s="41">
        <v>111.1</v>
      </c>
      <c r="T671" s="41">
        <v>111.1</v>
      </c>
      <c r="U671" s="41">
        <v>111.1</v>
      </c>
      <c r="V671" s="41">
        <v>111.1</v>
      </c>
      <c r="W671" s="41">
        <v>111.1</v>
      </c>
      <c r="X671" s="41">
        <v>111.1</v>
      </c>
      <c r="Y671" s="41">
        <v>111.1</v>
      </c>
      <c r="Z671" s="41">
        <v>111.1</v>
      </c>
      <c r="AA671" s="41">
        <v>111.1</v>
      </c>
      <c r="AB671" s="41">
        <v>111.1</v>
      </c>
      <c r="AC671" s="41">
        <v>111.1</v>
      </c>
      <c r="AD671" s="41">
        <v>111.1</v>
      </c>
      <c r="AE671" s="41">
        <v>111.7</v>
      </c>
      <c r="AF671" s="41">
        <v>111.7</v>
      </c>
      <c r="AG671" s="41">
        <v>111.7</v>
      </c>
      <c r="AH671" s="41">
        <v>111.7</v>
      </c>
      <c r="AI671" s="41">
        <v>111.7</v>
      </c>
      <c r="AJ671" s="41">
        <v>111.7</v>
      </c>
      <c r="AK671" s="41">
        <v>111.7</v>
      </c>
      <c r="AL671" s="41">
        <v>111.7</v>
      </c>
      <c r="AM671" s="41">
        <v>111.7</v>
      </c>
      <c r="AN671" s="41">
        <v>111.1</v>
      </c>
      <c r="AO671" s="41">
        <v>111.1</v>
      </c>
      <c r="AP671" s="41">
        <v>111.6</v>
      </c>
      <c r="AQ671" s="41">
        <v>111.1</v>
      </c>
      <c r="AR671" s="41">
        <v>111.1</v>
      </c>
      <c r="AS671" s="41">
        <v>111.1</v>
      </c>
      <c r="AT671" s="41">
        <v>111.1</v>
      </c>
      <c r="AU671" s="41">
        <v>111.1</v>
      </c>
      <c r="AV671" s="41">
        <v>116.3</v>
      </c>
      <c r="AW671" s="41">
        <v>116.3</v>
      </c>
      <c r="AX671" s="41">
        <v>116.3</v>
      </c>
      <c r="AY671" s="41">
        <v>115.6</v>
      </c>
      <c r="AZ671" s="41">
        <v>115.4</v>
      </c>
      <c r="BA671" s="41">
        <v>115.3</v>
      </c>
      <c r="BB671" s="41">
        <v>115</v>
      </c>
      <c r="BC671" s="41">
        <v>115</v>
      </c>
      <c r="BD671" s="41">
        <v>115</v>
      </c>
      <c r="BE671" s="41">
        <v>115</v>
      </c>
      <c r="BF671" s="41">
        <v>114.9</v>
      </c>
      <c r="BG671" s="41">
        <v>115</v>
      </c>
      <c r="BH671" s="41">
        <v>115</v>
      </c>
      <c r="BI671" s="41">
        <v>115</v>
      </c>
      <c r="BJ671" s="41">
        <v>115</v>
      </c>
      <c r="BK671" s="41">
        <v>115</v>
      </c>
      <c r="BL671" s="41">
        <v>115</v>
      </c>
      <c r="BM671" s="41">
        <v>115</v>
      </c>
      <c r="BN671" s="41">
        <v>115</v>
      </c>
      <c r="BO671" s="41">
        <v>116.8</v>
      </c>
      <c r="BP671" s="41">
        <v>116.8</v>
      </c>
      <c r="BQ671" s="41">
        <v>116.8</v>
      </c>
      <c r="BR671" s="41">
        <v>116.8</v>
      </c>
      <c r="BS671" s="41">
        <v>116.8</v>
      </c>
      <c r="BT671" s="41">
        <v>116.8</v>
      </c>
      <c r="BU671" s="41">
        <v>116.8</v>
      </c>
      <c r="BV671" s="41">
        <v>116.8</v>
      </c>
      <c r="BW671" s="41">
        <v>116.8</v>
      </c>
      <c r="BX671" s="41">
        <v>122.3</v>
      </c>
      <c r="BY671" s="41">
        <v>123.9</v>
      </c>
      <c r="BZ671" s="41">
        <v>124</v>
      </c>
      <c r="CA671" s="41">
        <v>126</v>
      </c>
      <c r="CB671" s="41">
        <v>127.3</v>
      </c>
      <c r="CC671" s="41">
        <v>127.3</v>
      </c>
      <c r="CD671" s="41">
        <v>127.3</v>
      </c>
      <c r="CE671" s="41">
        <v>127.3</v>
      </c>
      <c r="CF671" s="41">
        <v>127.7</v>
      </c>
      <c r="CG671" s="41">
        <v>128.9</v>
      </c>
      <c r="CH671" s="41">
        <v>128.9</v>
      </c>
      <c r="CI671" s="41">
        <v>128.9</v>
      </c>
      <c r="CJ671" s="41">
        <v>128.9</v>
      </c>
      <c r="CK671" s="41">
        <v>128.9</v>
      </c>
      <c r="CL671" s="41">
        <v>129.4</v>
      </c>
    </row>
    <row r="672" spans="1:90" x14ac:dyDescent="0.25">
      <c r="A672" s="38" t="s">
        <v>2940</v>
      </c>
      <c r="B672" s="38" t="s">
        <v>2941</v>
      </c>
      <c r="C672" s="39">
        <v>0.15604999999999999</v>
      </c>
      <c r="D672" s="41">
        <v>100.8</v>
      </c>
      <c r="E672" s="41">
        <v>99.5</v>
      </c>
      <c r="F672" s="41">
        <v>99</v>
      </c>
      <c r="G672" s="41">
        <v>100.7</v>
      </c>
      <c r="H672" s="41">
        <v>101.9</v>
      </c>
      <c r="I672" s="41">
        <v>101.9</v>
      </c>
      <c r="J672" s="41">
        <v>103.8</v>
      </c>
      <c r="K672" s="41">
        <v>104.4</v>
      </c>
      <c r="L672" s="41">
        <v>104.4</v>
      </c>
      <c r="M672" s="41">
        <v>104.1</v>
      </c>
      <c r="N672" s="41">
        <v>103.5</v>
      </c>
      <c r="O672" s="41">
        <v>104.1</v>
      </c>
      <c r="P672" s="41">
        <v>104.1</v>
      </c>
      <c r="Q672" s="41">
        <v>104.6</v>
      </c>
      <c r="R672" s="41">
        <v>106.5</v>
      </c>
      <c r="S672" s="41">
        <v>110.9</v>
      </c>
      <c r="T672" s="41">
        <v>111.7</v>
      </c>
      <c r="U672" s="41">
        <v>114.2</v>
      </c>
      <c r="V672" s="41">
        <v>116.7</v>
      </c>
      <c r="W672" s="41">
        <v>117.2</v>
      </c>
      <c r="X672" s="41">
        <v>117.2</v>
      </c>
      <c r="Y672" s="41">
        <v>117.2</v>
      </c>
      <c r="Z672" s="41">
        <v>117.2</v>
      </c>
      <c r="AA672" s="41">
        <v>117.2</v>
      </c>
      <c r="AB672" s="41">
        <v>117.2</v>
      </c>
      <c r="AC672" s="41">
        <v>117.2</v>
      </c>
      <c r="AD672" s="41">
        <v>117.8</v>
      </c>
      <c r="AE672" s="41">
        <v>120.9</v>
      </c>
      <c r="AF672" s="41">
        <v>119.8</v>
      </c>
      <c r="AG672" s="41">
        <v>118.6</v>
      </c>
      <c r="AH672" s="41">
        <v>118.6</v>
      </c>
      <c r="AI672" s="41">
        <v>118.3</v>
      </c>
      <c r="AJ672" s="41">
        <v>119</v>
      </c>
      <c r="AK672" s="41">
        <v>120.6</v>
      </c>
      <c r="AL672" s="41">
        <v>120.7</v>
      </c>
      <c r="AM672" s="41">
        <v>124.3</v>
      </c>
      <c r="AN672" s="41">
        <v>123.3</v>
      </c>
      <c r="AO672" s="41">
        <v>121.4</v>
      </c>
      <c r="AP672" s="41">
        <v>123.2</v>
      </c>
      <c r="AQ672" s="41">
        <v>123.5</v>
      </c>
      <c r="AR672" s="41">
        <v>126</v>
      </c>
      <c r="AS672" s="41">
        <v>125.6</v>
      </c>
      <c r="AT672" s="41">
        <v>125.7</v>
      </c>
      <c r="AU672" s="41">
        <v>125.5</v>
      </c>
      <c r="AV672" s="41">
        <v>128.4</v>
      </c>
      <c r="AW672" s="41">
        <v>128.69999999999999</v>
      </c>
      <c r="AX672" s="41">
        <v>128.69999999999999</v>
      </c>
      <c r="AY672" s="41">
        <v>128.9</v>
      </c>
      <c r="AZ672" s="41">
        <v>128.80000000000001</v>
      </c>
      <c r="BA672" s="41">
        <v>126.5</v>
      </c>
      <c r="BB672" s="41">
        <v>126.9</v>
      </c>
      <c r="BC672" s="41">
        <v>127.3</v>
      </c>
      <c r="BD672" s="41">
        <v>127.2</v>
      </c>
      <c r="BE672" s="41">
        <v>126.5</v>
      </c>
      <c r="BF672" s="41">
        <v>125.5</v>
      </c>
      <c r="BG672" s="41">
        <v>126.5</v>
      </c>
      <c r="BH672" s="41">
        <v>127.5</v>
      </c>
      <c r="BI672" s="41">
        <v>128</v>
      </c>
      <c r="BJ672" s="41">
        <v>129.6</v>
      </c>
      <c r="BK672" s="41">
        <v>129.30000000000001</v>
      </c>
      <c r="BL672" s="41">
        <v>133.9</v>
      </c>
      <c r="BM672" s="41">
        <v>144.30000000000001</v>
      </c>
      <c r="BN672" s="41">
        <v>159.6</v>
      </c>
      <c r="BO672" s="41">
        <v>161.9</v>
      </c>
      <c r="BP672" s="41">
        <v>164.2</v>
      </c>
      <c r="BQ672" s="41">
        <v>162.69999999999999</v>
      </c>
      <c r="BR672" s="41">
        <v>165</v>
      </c>
      <c r="BS672" s="41">
        <v>162.4</v>
      </c>
      <c r="BT672" s="41">
        <v>164.9</v>
      </c>
      <c r="BU672" s="41">
        <v>165.4</v>
      </c>
      <c r="BV672" s="41">
        <v>165.4</v>
      </c>
      <c r="BW672" s="41">
        <v>166</v>
      </c>
      <c r="BX672" s="41">
        <v>166.2</v>
      </c>
      <c r="BY672" s="41">
        <v>165.6</v>
      </c>
      <c r="BZ672" s="41">
        <v>165.3</v>
      </c>
      <c r="CA672" s="41">
        <v>165.7</v>
      </c>
      <c r="CB672" s="41">
        <v>166.2</v>
      </c>
      <c r="CC672" s="41">
        <v>166.4</v>
      </c>
      <c r="CD672" s="41">
        <v>166</v>
      </c>
      <c r="CE672" s="41">
        <v>166.3</v>
      </c>
      <c r="CF672" s="41">
        <v>170.8</v>
      </c>
      <c r="CG672" s="41">
        <v>171.1</v>
      </c>
      <c r="CH672" s="41">
        <v>171.1</v>
      </c>
      <c r="CI672" s="41">
        <v>171.8</v>
      </c>
      <c r="CJ672" s="41">
        <v>172.6</v>
      </c>
      <c r="CK672" s="41">
        <v>173.1</v>
      </c>
      <c r="CL672" s="41">
        <v>172.9</v>
      </c>
    </row>
    <row r="673" spans="1:90" x14ac:dyDescent="0.25">
      <c r="A673" s="38" t="s">
        <v>2942</v>
      </c>
      <c r="B673" s="38" t="s">
        <v>2943</v>
      </c>
      <c r="C673" s="39">
        <v>0.14843999999999999</v>
      </c>
      <c r="D673" s="41">
        <v>103.8</v>
      </c>
      <c r="E673" s="41">
        <v>105.3</v>
      </c>
      <c r="F673" s="41">
        <v>106</v>
      </c>
      <c r="G673" s="41">
        <v>104.4</v>
      </c>
      <c r="H673" s="41">
        <v>104.9</v>
      </c>
      <c r="I673" s="41">
        <v>104.3</v>
      </c>
      <c r="J673" s="41">
        <v>104.8</v>
      </c>
      <c r="K673" s="41">
        <v>105.3</v>
      </c>
      <c r="L673" s="41">
        <v>104.3</v>
      </c>
      <c r="M673" s="41">
        <v>104.9</v>
      </c>
      <c r="N673" s="41">
        <v>106.9</v>
      </c>
      <c r="O673" s="41">
        <v>106.3</v>
      </c>
      <c r="P673" s="41">
        <v>107.8</v>
      </c>
      <c r="Q673" s="41">
        <v>109.3</v>
      </c>
      <c r="R673" s="41">
        <v>106.6</v>
      </c>
      <c r="S673" s="41">
        <v>108.4</v>
      </c>
      <c r="T673" s="41">
        <v>109.6</v>
      </c>
      <c r="U673" s="41">
        <v>110.8</v>
      </c>
      <c r="V673" s="41">
        <v>111.2</v>
      </c>
      <c r="W673" s="41">
        <v>109</v>
      </c>
      <c r="X673" s="41">
        <v>108.5</v>
      </c>
      <c r="Y673" s="41">
        <v>108.3</v>
      </c>
      <c r="Z673" s="41">
        <v>108.4</v>
      </c>
      <c r="AA673" s="41">
        <v>108.4</v>
      </c>
      <c r="AB673" s="41">
        <v>108.2</v>
      </c>
      <c r="AC673" s="41">
        <v>108.1</v>
      </c>
      <c r="AD673" s="41">
        <v>108.8</v>
      </c>
      <c r="AE673" s="41">
        <v>112.2</v>
      </c>
      <c r="AF673" s="41">
        <v>111.7</v>
      </c>
      <c r="AG673" s="41">
        <v>112.4</v>
      </c>
      <c r="AH673" s="41">
        <v>112</v>
      </c>
      <c r="AI673" s="41">
        <v>112.4</v>
      </c>
      <c r="AJ673" s="41">
        <v>115</v>
      </c>
      <c r="AK673" s="41">
        <v>114.4</v>
      </c>
      <c r="AL673" s="41">
        <v>111.8</v>
      </c>
      <c r="AM673" s="41">
        <v>112</v>
      </c>
      <c r="AN673" s="41">
        <v>112.9</v>
      </c>
      <c r="AO673" s="41">
        <v>113.3</v>
      </c>
      <c r="AP673" s="41">
        <v>113.8</v>
      </c>
      <c r="AQ673" s="41">
        <v>112.9</v>
      </c>
      <c r="AR673" s="41">
        <v>113.5</v>
      </c>
      <c r="AS673" s="41">
        <v>113.7</v>
      </c>
      <c r="AT673" s="41">
        <v>113.7</v>
      </c>
      <c r="AU673" s="41">
        <v>114.1</v>
      </c>
      <c r="AV673" s="41">
        <v>114.3</v>
      </c>
      <c r="AW673" s="41">
        <v>113.3</v>
      </c>
      <c r="AX673" s="41">
        <v>113.5</v>
      </c>
      <c r="AY673" s="41">
        <v>113.7</v>
      </c>
      <c r="AZ673" s="41">
        <v>114.5</v>
      </c>
      <c r="BA673" s="41">
        <v>114.3</v>
      </c>
      <c r="BB673" s="41">
        <v>113.2</v>
      </c>
      <c r="BC673" s="41">
        <v>112.8</v>
      </c>
      <c r="BD673" s="41">
        <v>112.9</v>
      </c>
      <c r="BE673" s="41">
        <v>112.8</v>
      </c>
      <c r="BF673" s="41">
        <v>113.2</v>
      </c>
      <c r="BG673" s="41">
        <v>113.8</v>
      </c>
      <c r="BH673" s="41">
        <v>112.6</v>
      </c>
      <c r="BI673" s="41">
        <v>112.3</v>
      </c>
      <c r="BJ673" s="41">
        <v>111.1</v>
      </c>
      <c r="BK673" s="41">
        <v>112.8</v>
      </c>
      <c r="BL673" s="41">
        <v>112.4</v>
      </c>
      <c r="BM673" s="41">
        <v>112.4</v>
      </c>
      <c r="BN673" s="41">
        <v>112.4</v>
      </c>
      <c r="BO673" s="41">
        <v>112.6</v>
      </c>
      <c r="BP673" s="41">
        <v>112.6</v>
      </c>
      <c r="BQ673" s="41">
        <v>112.6</v>
      </c>
      <c r="BR673" s="41">
        <v>112.6</v>
      </c>
      <c r="BS673" s="41">
        <v>112.6</v>
      </c>
      <c r="BT673" s="41">
        <v>112.6</v>
      </c>
      <c r="BU673" s="41">
        <v>112.6</v>
      </c>
      <c r="BV673" s="41">
        <v>112.6</v>
      </c>
      <c r="BW673" s="41">
        <v>113.1</v>
      </c>
      <c r="BX673" s="41">
        <v>112.9</v>
      </c>
      <c r="BY673" s="41">
        <v>113.4</v>
      </c>
      <c r="BZ673" s="41">
        <v>115.9</v>
      </c>
      <c r="CA673" s="41">
        <v>116</v>
      </c>
      <c r="CB673" s="41">
        <v>115.8</v>
      </c>
      <c r="CC673" s="41">
        <v>116</v>
      </c>
      <c r="CD673" s="41">
        <v>116</v>
      </c>
      <c r="CE673" s="41">
        <v>116</v>
      </c>
      <c r="CF673" s="41">
        <v>116.1</v>
      </c>
      <c r="CG673" s="41">
        <v>116.1</v>
      </c>
      <c r="CH673" s="41">
        <v>116.1</v>
      </c>
      <c r="CI673" s="41">
        <v>116.1</v>
      </c>
      <c r="CJ673" s="41">
        <v>116</v>
      </c>
      <c r="CK673" s="41">
        <v>116</v>
      </c>
      <c r="CL673" s="41">
        <v>116.1</v>
      </c>
    </row>
    <row r="674" spans="1:90" x14ac:dyDescent="0.25">
      <c r="A674" s="38" t="s">
        <v>2944</v>
      </c>
      <c r="B674" s="38" t="s">
        <v>2945</v>
      </c>
      <c r="C674" s="39">
        <v>0.26116</v>
      </c>
      <c r="D674" s="41">
        <v>101.7</v>
      </c>
      <c r="E674" s="41">
        <v>100.7</v>
      </c>
      <c r="F674" s="41">
        <v>101.7</v>
      </c>
      <c r="G674" s="41">
        <v>104.6</v>
      </c>
      <c r="H674" s="41">
        <v>104.6</v>
      </c>
      <c r="I674" s="41">
        <v>104.5</v>
      </c>
      <c r="J674" s="41">
        <v>105.6</v>
      </c>
      <c r="K674" s="41">
        <v>104.1</v>
      </c>
      <c r="L674" s="41">
        <v>104.1</v>
      </c>
      <c r="M674" s="41">
        <v>104</v>
      </c>
      <c r="N674" s="41">
        <v>104.4</v>
      </c>
      <c r="O674" s="41">
        <v>104.5</v>
      </c>
      <c r="P674" s="41">
        <v>106.1</v>
      </c>
      <c r="Q674" s="41">
        <v>105.7</v>
      </c>
      <c r="R674" s="41">
        <v>104.1</v>
      </c>
      <c r="S674" s="41">
        <v>106.4</v>
      </c>
      <c r="T674" s="41">
        <v>107.2</v>
      </c>
      <c r="U674" s="41">
        <v>107.7</v>
      </c>
      <c r="V674" s="41">
        <v>109.3</v>
      </c>
      <c r="W674" s="41">
        <v>107.1</v>
      </c>
      <c r="X674" s="41">
        <v>109.2</v>
      </c>
      <c r="Y674" s="41">
        <v>109.2</v>
      </c>
      <c r="Z674" s="41">
        <v>109.2</v>
      </c>
      <c r="AA674" s="41">
        <v>110.6</v>
      </c>
      <c r="AB674" s="41">
        <v>109.7</v>
      </c>
      <c r="AC674" s="41">
        <v>111.8</v>
      </c>
      <c r="AD674" s="41">
        <v>113.5</v>
      </c>
      <c r="AE674" s="41">
        <v>114.7</v>
      </c>
      <c r="AF674" s="41">
        <v>115.4</v>
      </c>
      <c r="AG674" s="41">
        <v>114.2</v>
      </c>
      <c r="AH674" s="41">
        <v>114</v>
      </c>
      <c r="AI674" s="41">
        <v>115.3</v>
      </c>
      <c r="AJ674" s="41">
        <v>115.3</v>
      </c>
      <c r="AK674" s="41">
        <v>114</v>
      </c>
      <c r="AL674" s="41">
        <v>114.3</v>
      </c>
      <c r="AM674" s="41">
        <v>115.3</v>
      </c>
      <c r="AN674" s="41">
        <v>119.2</v>
      </c>
      <c r="AO674" s="41">
        <v>119.8</v>
      </c>
      <c r="AP674" s="41">
        <v>122.1</v>
      </c>
      <c r="AQ674" s="41">
        <v>122</v>
      </c>
      <c r="AR674" s="41">
        <v>123.5</v>
      </c>
      <c r="AS674" s="41">
        <v>121.8</v>
      </c>
      <c r="AT674" s="41">
        <v>123.2</v>
      </c>
      <c r="AU674" s="41">
        <v>123.3</v>
      </c>
      <c r="AV674" s="41">
        <v>123.4</v>
      </c>
      <c r="AW674" s="41">
        <v>123.6</v>
      </c>
      <c r="AX674" s="41">
        <v>123.9</v>
      </c>
      <c r="AY674" s="41">
        <v>123.9</v>
      </c>
      <c r="AZ674" s="41">
        <v>126.3</v>
      </c>
      <c r="BA674" s="41">
        <v>125.1</v>
      </c>
      <c r="BB674" s="41">
        <v>124.8</v>
      </c>
      <c r="BC674" s="41">
        <v>125</v>
      </c>
      <c r="BD674" s="41">
        <v>125</v>
      </c>
      <c r="BE674" s="41">
        <v>123.1</v>
      </c>
      <c r="BF674" s="41">
        <v>123.3</v>
      </c>
      <c r="BG674" s="41">
        <v>124.1</v>
      </c>
      <c r="BH674" s="41">
        <v>124</v>
      </c>
      <c r="BI674" s="41">
        <v>124.6</v>
      </c>
      <c r="BJ674" s="41">
        <v>122</v>
      </c>
      <c r="BK674" s="41">
        <v>120.8</v>
      </c>
      <c r="BL674" s="41">
        <v>125.6</v>
      </c>
      <c r="BM674" s="41">
        <v>125.5</v>
      </c>
      <c r="BN674" s="41">
        <v>124.8</v>
      </c>
      <c r="BO674" s="41">
        <v>122.1</v>
      </c>
      <c r="BP674" s="41">
        <v>123</v>
      </c>
      <c r="BQ674" s="41">
        <v>123</v>
      </c>
      <c r="BR674" s="41">
        <v>123</v>
      </c>
      <c r="BS674" s="41">
        <v>127.7</v>
      </c>
      <c r="BT674" s="41">
        <v>128.1</v>
      </c>
      <c r="BU674" s="41">
        <v>128.19999999999999</v>
      </c>
      <c r="BV674" s="41">
        <v>128.19999999999999</v>
      </c>
      <c r="BW674" s="41">
        <v>128.30000000000001</v>
      </c>
      <c r="BX674" s="41">
        <v>132.69999999999999</v>
      </c>
      <c r="BY674" s="41">
        <v>133.30000000000001</v>
      </c>
      <c r="BZ674" s="41">
        <v>134.4</v>
      </c>
      <c r="CA674" s="41">
        <v>135</v>
      </c>
      <c r="CB674" s="41">
        <v>134.6</v>
      </c>
      <c r="CC674" s="41">
        <v>134.69999999999999</v>
      </c>
      <c r="CD674" s="41">
        <v>130.6</v>
      </c>
      <c r="CE674" s="41">
        <v>130.6</v>
      </c>
      <c r="CF674" s="41">
        <v>131.19999999999999</v>
      </c>
      <c r="CG674" s="41">
        <v>129.69999999999999</v>
      </c>
      <c r="CH674" s="41">
        <v>129.69999999999999</v>
      </c>
      <c r="CI674" s="41">
        <v>129.69999999999999</v>
      </c>
      <c r="CJ674" s="41">
        <v>130.80000000000001</v>
      </c>
      <c r="CK674" s="41">
        <v>131.5</v>
      </c>
      <c r="CL674" s="41">
        <v>131.80000000000001</v>
      </c>
    </row>
    <row r="675" spans="1:90" x14ac:dyDescent="0.25">
      <c r="A675" s="38" t="s">
        <v>2946</v>
      </c>
      <c r="B675" s="38" t="s">
        <v>2947</v>
      </c>
      <c r="C675" s="39">
        <v>4.487E-2</v>
      </c>
      <c r="D675" s="41">
        <v>100.4</v>
      </c>
      <c r="E675" s="41">
        <v>100.4</v>
      </c>
      <c r="F675" s="41">
        <v>100.4</v>
      </c>
      <c r="G675" s="41">
        <v>105.7</v>
      </c>
      <c r="H675" s="41">
        <v>105.7</v>
      </c>
      <c r="I675" s="41">
        <v>105.7</v>
      </c>
      <c r="J675" s="41">
        <v>105.7</v>
      </c>
      <c r="K675" s="41">
        <v>105.7</v>
      </c>
      <c r="L675" s="41">
        <v>105.7</v>
      </c>
      <c r="M675" s="41">
        <v>105.8</v>
      </c>
      <c r="N675" s="41">
        <v>105.8</v>
      </c>
      <c r="O675" s="41">
        <v>105.8</v>
      </c>
      <c r="P675" s="41">
        <v>108.1</v>
      </c>
      <c r="Q675" s="41">
        <v>108.3</v>
      </c>
      <c r="R675" s="41">
        <v>108.5</v>
      </c>
      <c r="S675" s="41">
        <v>111.8</v>
      </c>
      <c r="T675" s="41">
        <v>114.1</v>
      </c>
      <c r="U675" s="41">
        <v>113</v>
      </c>
      <c r="V675" s="41">
        <v>113</v>
      </c>
      <c r="W675" s="41">
        <v>112.7</v>
      </c>
      <c r="X675" s="41">
        <v>112.7</v>
      </c>
      <c r="Y675" s="41">
        <v>112.8</v>
      </c>
      <c r="Z675" s="41">
        <v>112.8</v>
      </c>
      <c r="AA675" s="41">
        <v>112.8</v>
      </c>
      <c r="AB675" s="41">
        <v>112.1</v>
      </c>
      <c r="AC675" s="41">
        <v>111.8</v>
      </c>
      <c r="AD675" s="41">
        <v>111.8</v>
      </c>
      <c r="AE675" s="41">
        <v>113.9</v>
      </c>
      <c r="AF675" s="41">
        <v>114.7</v>
      </c>
      <c r="AG675" s="41">
        <v>116.1</v>
      </c>
      <c r="AH675" s="41">
        <v>116.1</v>
      </c>
      <c r="AI675" s="41">
        <v>115.7</v>
      </c>
      <c r="AJ675" s="41">
        <v>115.6</v>
      </c>
      <c r="AK675" s="41">
        <v>115.9</v>
      </c>
      <c r="AL675" s="41">
        <v>117.2</v>
      </c>
      <c r="AM675" s="41">
        <v>117.1</v>
      </c>
      <c r="AN675" s="41">
        <v>120.3</v>
      </c>
      <c r="AO675" s="41">
        <v>119.4</v>
      </c>
      <c r="AP675" s="41">
        <v>126</v>
      </c>
      <c r="AQ675" s="41">
        <v>127</v>
      </c>
      <c r="AR675" s="41">
        <v>126.3</v>
      </c>
      <c r="AS675" s="41">
        <v>126.5</v>
      </c>
      <c r="AT675" s="41">
        <v>126.4</v>
      </c>
      <c r="AU675" s="41">
        <v>125.7</v>
      </c>
      <c r="AV675" s="41">
        <v>127.2</v>
      </c>
      <c r="AW675" s="41">
        <v>127.5</v>
      </c>
      <c r="AX675" s="41">
        <v>127.9</v>
      </c>
      <c r="AY675" s="41">
        <v>126.9</v>
      </c>
      <c r="AZ675" s="41">
        <v>129.30000000000001</v>
      </c>
      <c r="BA675" s="41">
        <v>128.30000000000001</v>
      </c>
      <c r="BB675" s="41">
        <v>129.19999999999999</v>
      </c>
      <c r="BC675" s="41">
        <v>130.1</v>
      </c>
      <c r="BD675" s="41">
        <v>129.19999999999999</v>
      </c>
      <c r="BE675" s="41">
        <v>129.80000000000001</v>
      </c>
      <c r="BF675" s="41">
        <v>129.4</v>
      </c>
      <c r="BG675" s="41">
        <v>131.6</v>
      </c>
      <c r="BH675" s="41">
        <v>132.19999999999999</v>
      </c>
      <c r="BI675" s="41">
        <v>129.6</v>
      </c>
      <c r="BJ675" s="41">
        <v>130.4</v>
      </c>
      <c r="BK675" s="41">
        <v>130.19999999999999</v>
      </c>
      <c r="BL675" s="41">
        <v>130</v>
      </c>
      <c r="BM675" s="41">
        <v>130</v>
      </c>
      <c r="BN675" s="41">
        <v>133</v>
      </c>
      <c r="BO675" s="41">
        <v>131.9</v>
      </c>
      <c r="BP675" s="41">
        <v>132.1</v>
      </c>
      <c r="BQ675" s="41">
        <v>132.1</v>
      </c>
      <c r="BR675" s="41">
        <v>131.80000000000001</v>
      </c>
      <c r="BS675" s="41">
        <v>131.80000000000001</v>
      </c>
      <c r="BT675" s="41">
        <v>131.80000000000001</v>
      </c>
      <c r="BU675" s="41">
        <v>131.80000000000001</v>
      </c>
      <c r="BV675" s="41">
        <v>131.80000000000001</v>
      </c>
      <c r="BW675" s="41">
        <v>131.80000000000001</v>
      </c>
      <c r="BX675" s="41">
        <v>132.6</v>
      </c>
      <c r="BY675" s="41">
        <v>130.4</v>
      </c>
      <c r="BZ675" s="41">
        <v>131</v>
      </c>
      <c r="CA675" s="41">
        <v>131</v>
      </c>
      <c r="CB675" s="41">
        <v>131</v>
      </c>
      <c r="CC675" s="41">
        <v>131.69999999999999</v>
      </c>
      <c r="CD675" s="41">
        <v>131.80000000000001</v>
      </c>
      <c r="CE675" s="41">
        <v>131.80000000000001</v>
      </c>
      <c r="CF675" s="41">
        <v>131.80000000000001</v>
      </c>
      <c r="CG675" s="41">
        <v>131.80000000000001</v>
      </c>
      <c r="CH675" s="41">
        <v>131.80000000000001</v>
      </c>
      <c r="CI675" s="41">
        <v>131.80000000000001</v>
      </c>
      <c r="CJ675" s="41">
        <v>131.80000000000001</v>
      </c>
      <c r="CK675" s="41">
        <v>131.80000000000001</v>
      </c>
      <c r="CL675" s="41">
        <v>131.9</v>
      </c>
    </row>
    <row r="676" spans="1:90" x14ac:dyDescent="0.25">
      <c r="A676" s="38" t="s">
        <v>2948</v>
      </c>
      <c r="B676" s="38" t="s">
        <v>2949</v>
      </c>
      <c r="C676" s="39">
        <v>1.0290000000000001E-2</v>
      </c>
      <c r="D676" s="41">
        <v>92.1</v>
      </c>
      <c r="E676" s="41">
        <v>92.1</v>
      </c>
      <c r="F676" s="41">
        <v>92.1</v>
      </c>
      <c r="G676" s="41">
        <v>92.1</v>
      </c>
      <c r="H676" s="41">
        <v>92.1</v>
      </c>
      <c r="I676" s="41">
        <v>92.1</v>
      </c>
      <c r="J676" s="41">
        <v>92.1</v>
      </c>
      <c r="K676" s="41">
        <v>92.1</v>
      </c>
      <c r="L676" s="41">
        <v>92.1</v>
      </c>
      <c r="M676" s="41">
        <v>92.1</v>
      </c>
      <c r="N676" s="41">
        <v>92.1</v>
      </c>
      <c r="O676" s="41">
        <v>92.1</v>
      </c>
      <c r="P676" s="41">
        <v>95.2</v>
      </c>
      <c r="Q676" s="41">
        <v>96.2</v>
      </c>
      <c r="R676" s="41">
        <v>97.1</v>
      </c>
      <c r="S676" s="41">
        <v>97.1</v>
      </c>
      <c r="T676" s="41">
        <v>97.1</v>
      </c>
      <c r="U676" s="41">
        <v>92.3</v>
      </c>
      <c r="V676" s="41">
        <v>92.3</v>
      </c>
      <c r="W676" s="41">
        <v>91.3</v>
      </c>
      <c r="X676" s="41">
        <v>91.3</v>
      </c>
      <c r="Y676" s="41">
        <v>90.4</v>
      </c>
      <c r="Z676" s="41">
        <v>90.4</v>
      </c>
      <c r="AA676" s="41">
        <v>90.4</v>
      </c>
      <c r="AB676" s="41">
        <v>87.2</v>
      </c>
      <c r="AC676" s="41">
        <v>86.1</v>
      </c>
      <c r="AD676" s="41">
        <v>86.1</v>
      </c>
      <c r="AE676" s="41">
        <v>86.1</v>
      </c>
      <c r="AF676" s="41">
        <v>89.5</v>
      </c>
      <c r="AG676" s="41">
        <v>90.6</v>
      </c>
      <c r="AH676" s="41">
        <v>90.6</v>
      </c>
      <c r="AI676" s="41">
        <v>90.6</v>
      </c>
      <c r="AJ676" s="41">
        <v>90.6</v>
      </c>
      <c r="AK676" s="41">
        <v>90.6</v>
      </c>
      <c r="AL676" s="41">
        <v>95.9</v>
      </c>
      <c r="AM676" s="41">
        <v>95.6</v>
      </c>
      <c r="AN676" s="41">
        <v>94.4</v>
      </c>
      <c r="AO676" s="41">
        <v>93.2</v>
      </c>
      <c r="AP676" s="41">
        <v>92.8</v>
      </c>
      <c r="AQ676" s="41">
        <v>92.8</v>
      </c>
      <c r="AR676" s="41">
        <v>92.8</v>
      </c>
      <c r="AS676" s="41">
        <v>92.8</v>
      </c>
      <c r="AT676" s="41">
        <v>92.8</v>
      </c>
      <c r="AU676" s="41">
        <v>92.8</v>
      </c>
      <c r="AV676" s="41">
        <v>92.8</v>
      </c>
      <c r="AW676" s="41">
        <v>92.8</v>
      </c>
      <c r="AX676" s="41">
        <v>92.8</v>
      </c>
      <c r="AY676" s="41">
        <v>92.8</v>
      </c>
      <c r="AZ676" s="41">
        <v>103.6</v>
      </c>
      <c r="BA676" s="41">
        <v>103.6</v>
      </c>
      <c r="BB676" s="41">
        <v>103.6</v>
      </c>
      <c r="BC676" s="41">
        <v>103.6</v>
      </c>
      <c r="BD676" s="41">
        <v>103.6</v>
      </c>
      <c r="BE676" s="41">
        <v>103.6</v>
      </c>
      <c r="BF676" s="41">
        <v>103.6</v>
      </c>
      <c r="BG676" s="41">
        <v>103.6</v>
      </c>
      <c r="BH676" s="41">
        <v>103.5</v>
      </c>
      <c r="BI676" s="41">
        <v>103.6</v>
      </c>
      <c r="BJ676" s="41">
        <v>103.6</v>
      </c>
      <c r="BK676" s="41">
        <v>102.6</v>
      </c>
      <c r="BL676" s="41">
        <v>101.7</v>
      </c>
      <c r="BM676" s="41">
        <v>101.7</v>
      </c>
      <c r="BN676" s="41">
        <v>103.2</v>
      </c>
      <c r="BO676" s="41">
        <v>103.2</v>
      </c>
      <c r="BP676" s="41">
        <v>103.2</v>
      </c>
      <c r="BQ676" s="41">
        <v>103.2</v>
      </c>
      <c r="BR676" s="41">
        <v>103.2</v>
      </c>
      <c r="BS676" s="41">
        <v>103.2</v>
      </c>
      <c r="BT676" s="41">
        <v>103.2</v>
      </c>
      <c r="BU676" s="41">
        <v>103.2</v>
      </c>
      <c r="BV676" s="41">
        <v>103.2</v>
      </c>
      <c r="BW676" s="41">
        <v>103.2</v>
      </c>
      <c r="BX676" s="41">
        <v>108.5</v>
      </c>
      <c r="BY676" s="41">
        <v>110</v>
      </c>
      <c r="BZ676" s="41">
        <v>110</v>
      </c>
      <c r="CA676" s="41">
        <v>110</v>
      </c>
      <c r="CB676" s="41">
        <v>110</v>
      </c>
      <c r="CC676" s="41">
        <v>110</v>
      </c>
      <c r="CD676" s="41">
        <v>110</v>
      </c>
      <c r="CE676" s="41">
        <v>110</v>
      </c>
      <c r="CF676" s="41">
        <v>110</v>
      </c>
      <c r="CG676" s="41">
        <v>110</v>
      </c>
      <c r="CH676" s="41">
        <v>110</v>
      </c>
      <c r="CI676" s="41">
        <v>110</v>
      </c>
      <c r="CJ676" s="41">
        <v>110</v>
      </c>
      <c r="CK676" s="41">
        <v>110</v>
      </c>
      <c r="CL676" s="41">
        <v>110</v>
      </c>
    </row>
    <row r="677" spans="1:90" x14ac:dyDescent="0.25">
      <c r="A677" s="38" t="s">
        <v>2950</v>
      </c>
      <c r="B677" s="38" t="s">
        <v>2951</v>
      </c>
      <c r="C677" s="39">
        <v>1.26E-2</v>
      </c>
      <c r="D677" s="41">
        <v>100.2</v>
      </c>
      <c r="E677" s="41">
        <v>100.2</v>
      </c>
      <c r="F677" s="41">
        <v>100.2</v>
      </c>
      <c r="G677" s="41">
        <v>104.8</v>
      </c>
      <c r="H677" s="41">
        <v>104.8</v>
      </c>
      <c r="I677" s="41">
        <v>104.8</v>
      </c>
      <c r="J677" s="41">
        <v>104.8</v>
      </c>
      <c r="K677" s="41">
        <v>104.8</v>
      </c>
      <c r="L677" s="41">
        <v>104.8</v>
      </c>
      <c r="M677" s="41">
        <v>105.2</v>
      </c>
      <c r="N677" s="41">
        <v>105.2</v>
      </c>
      <c r="O677" s="41">
        <v>105.2</v>
      </c>
      <c r="P677" s="41">
        <v>110.9</v>
      </c>
      <c r="Q677" s="41">
        <v>110.9</v>
      </c>
      <c r="R677" s="41">
        <v>110.9</v>
      </c>
      <c r="S677" s="41">
        <v>116.2</v>
      </c>
      <c r="T677" s="41">
        <v>124.2</v>
      </c>
      <c r="U677" s="41">
        <v>124.2</v>
      </c>
      <c r="V677" s="41">
        <v>124.2</v>
      </c>
      <c r="W677" s="41">
        <v>124.2</v>
      </c>
      <c r="X677" s="41">
        <v>124.2</v>
      </c>
      <c r="Y677" s="41">
        <v>125.2</v>
      </c>
      <c r="Z677" s="41">
        <v>125.2</v>
      </c>
      <c r="AA677" s="41">
        <v>125.2</v>
      </c>
      <c r="AB677" s="41">
        <v>125.2</v>
      </c>
      <c r="AC677" s="41">
        <v>125.2</v>
      </c>
      <c r="AD677" s="41">
        <v>125.2</v>
      </c>
      <c r="AE677" s="41">
        <v>129.1</v>
      </c>
      <c r="AF677" s="41">
        <v>129.1</v>
      </c>
      <c r="AG677" s="41">
        <v>133.1</v>
      </c>
      <c r="AH677" s="41">
        <v>133.1</v>
      </c>
      <c r="AI677" s="41">
        <v>131.6</v>
      </c>
      <c r="AJ677" s="41">
        <v>131.30000000000001</v>
      </c>
      <c r="AK677" s="41">
        <v>132.5</v>
      </c>
      <c r="AL677" s="41">
        <v>132.5</v>
      </c>
      <c r="AM677" s="41">
        <v>132.5</v>
      </c>
      <c r="AN677" s="41">
        <v>138.80000000000001</v>
      </c>
      <c r="AO677" s="41">
        <v>138.80000000000001</v>
      </c>
      <c r="AP677" s="41">
        <v>138.69999999999999</v>
      </c>
      <c r="AQ677" s="41">
        <v>141.1</v>
      </c>
      <c r="AR677" s="41">
        <v>140.5</v>
      </c>
      <c r="AS677" s="41">
        <v>140.1</v>
      </c>
      <c r="AT677" s="41">
        <v>140.1</v>
      </c>
      <c r="AU677" s="41">
        <v>140.1</v>
      </c>
      <c r="AV677" s="41">
        <v>140.1</v>
      </c>
      <c r="AW677" s="41">
        <v>140.1</v>
      </c>
      <c r="AX677" s="41">
        <v>141.4</v>
      </c>
      <c r="AY677" s="41">
        <v>141</v>
      </c>
      <c r="AZ677" s="41">
        <v>140.9</v>
      </c>
      <c r="BA677" s="41">
        <v>140.9</v>
      </c>
      <c r="BB677" s="41">
        <v>140.4</v>
      </c>
      <c r="BC677" s="41">
        <v>147.5</v>
      </c>
      <c r="BD677" s="41">
        <v>147.5</v>
      </c>
      <c r="BE677" s="41">
        <v>147.5</v>
      </c>
      <c r="BF677" s="41">
        <v>147.5</v>
      </c>
      <c r="BG677" s="41">
        <v>147.5</v>
      </c>
      <c r="BH677" s="41">
        <v>147.5</v>
      </c>
      <c r="BI677" s="41">
        <v>140.4</v>
      </c>
      <c r="BJ677" s="41">
        <v>140.4</v>
      </c>
      <c r="BK677" s="41">
        <v>140.4</v>
      </c>
      <c r="BL677" s="41">
        <v>140.4</v>
      </c>
      <c r="BM677" s="41">
        <v>140.4</v>
      </c>
      <c r="BN677" s="41">
        <v>149.9</v>
      </c>
      <c r="BO677" s="41">
        <v>145.80000000000001</v>
      </c>
      <c r="BP677" s="41">
        <v>146.6</v>
      </c>
      <c r="BQ677" s="41">
        <v>146.6</v>
      </c>
      <c r="BR677" s="41">
        <v>146.6</v>
      </c>
      <c r="BS677" s="41">
        <v>146.6</v>
      </c>
      <c r="BT677" s="41">
        <v>146.6</v>
      </c>
      <c r="BU677" s="41">
        <v>146.6</v>
      </c>
      <c r="BV677" s="41">
        <v>146.6</v>
      </c>
      <c r="BW677" s="41">
        <v>146.6</v>
      </c>
      <c r="BX677" s="41">
        <v>145.30000000000001</v>
      </c>
      <c r="BY677" s="41">
        <v>145.4</v>
      </c>
      <c r="BZ677" s="41">
        <v>150.9</v>
      </c>
      <c r="CA677" s="41">
        <v>151</v>
      </c>
      <c r="CB677" s="41">
        <v>150.9</v>
      </c>
      <c r="CC677" s="41">
        <v>150.9</v>
      </c>
      <c r="CD677" s="41">
        <v>151.19999999999999</v>
      </c>
      <c r="CE677" s="41">
        <v>151.1</v>
      </c>
      <c r="CF677" s="41">
        <v>151.19999999999999</v>
      </c>
      <c r="CG677" s="41">
        <v>151.19999999999999</v>
      </c>
      <c r="CH677" s="41">
        <v>151.1</v>
      </c>
      <c r="CI677" s="41">
        <v>151.1</v>
      </c>
      <c r="CJ677" s="41">
        <v>151.1</v>
      </c>
      <c r="CK677" s="41">
        <v>151.19999999999999</v>
      </c>
      <c r="CL677" s="41">
        <v>151.30000000000001</v>
      </c>
    </row>
    <row r="678" spans="1:90" x14ac:dyDescent="0.25">
      <c r="A678" s="38" t="s">
        <v>2952</v>
      </c>
      <c r="B678" s="38" t="s">
        <v>2953</v>
      </c>
      <c r="C678" s="39">
        <v>2.198E-2</v>
      </c>
      <c r="D678" s="41">
        <v>104.3</v>
      </c>
      <c r="E678" s="41">
        <v>104.3</v>
      </c>
      <c r="F678" s="41">
        <v>104.3</v>
      </c>
      <c r="G678" s="41">
        <v>112.5</v>
      </c>
      <c r="H678" s="41">
        <v>112.5</v>
      </c>
      <c r="I678" s="41">
        <v>112.5</v>
      </c>
      <c r="J678" s="41">
        <v>112.5</v>
      </c>
      <c r="K678" s="41">
        <v>112.5</v>
      </c>
      <c r="L678" s="41">
        <v>112.5</v>
      </c>
      <c r="M678" s="41">
        <v>112.5</v>
      </c>
      <c r="N678" s="41">
        <v>112.5</v>
      </c>
      <c r="O678" s="41">
        <v>112.5</v>
      </c>
      <c r="P678" s="41">
        <v>112.5</v>
      </c>
      <c r="Q678" s="41">
        <v>112.5</v>
      </c>
      <c r="R678" s="41">
        <v>112.5</v>
      </c>
      <c r="S678" s="41">
        <v>116.2</v>
      </c>
      <c r="T678" s="41">
        <v>116.2</v>
      </c>
      <c r="U678" s="41">
        <v>116.2</v>
      </c>
      <c r="V678" s="41">
        <v>116.2</v>
      </c>
      <c r="W678" s="41">
        <v>116.2</v>
      </c>
      <c r="X678" s="41">
        <v>116.2</v>
      </c>
      <c r="Y678" s="41">
        <v>116.2</v>
      </c>
      <c r="Z678" s="41">
        <v>116.2</v>
      </c>
      <c r="AA678" s="41">
        <v>116.2</v>
      </c>
      <c r="AB678" s="41">
        <v>116.2</v>
      </c>
      <c r="AC678" s="41">
        <v>116.2</v>
      </c>
      <c r="AD678" s="41">
        <v>116.2</v>
      </c>
      <c r="AE678" s="41">
        <v>118.3</v>
      </c>
      <c r="AF678" s="41">
        <v>118.3</v>
      </c>
      <c r="AG678" s="41">
        <v>118.3</v>
      </c>
      <c r="AH678" s="41">
        <v>118.3</v>
      </c>
      <c r="AI678" s="41">
        <v>118.3</v>
      </c>
      <c r="AJ678" s="41">
        <v>118.3</v>
      </c>
      <c r="AK678" s="41">
        <v>118.3</v>
      </c>
      <c r="AL678" s="41">
        <v>118.3</v>
      </c>
      <c r="AM678" s="41">
        <v>118.3</v>
      </c>
      <c r="AN678" s="41">
        <v>121.8</v>
      </c>
      <c r="AO678" s="41">
        <v>120.5</v>
      </c>
      <c r="AP678" s="41">
        <v>134.19999999999999</v>
      </c>
      <c r="AQ678" s="41">
        <v>134.9</v>
      </c>
      <c r="AR678" s="41">
        <v>133.9</v>
      </c>
      <c r="AS678" s="41">
        <v>134.4</v>
      </c>
      <c r="AT678" s="41">
        <v>134.19999999999999</v>
      </c>
      <c r="AU678" s="41">
        <v>132.9</v>
      </c>
      <c r="AV678" s="41">
        <v>136</v>
      </c>
      <c r="AW678" s="41">
        <v>136.6</v>
      </c>
      <c r="AX678" s="41">
        <v>136.6</v>
      </c>
      <c r="AY678" s="41">
        <v>134.69999999999999</v>
      </c>
      <c r="AZ678" s="41">
        <v>134.69999999999999</v>
      </c>
      <c r="BA678" s="41">
        <v>132.69999999999999</v>
      </c>
      <c r="BB678" s="41">
        <v>134.69999999999999</v>
      </c>
      <c r="BC678" s="41">
        <v>132.5</v>
      </c>
      <c r="BD678" s="41">
        <v>130.6</v>
      </c>
      <c r="BE678" s="41">
        <v>131.9</v>
      </c>
      <c r="BF678" s="41">
        <v>131.19999999999999</v>
      </c>
      <c r="BG678" s="41">
        <v>135.6</v>
      </c>
      <c r="BH678" s="41">
        <v>136.9</v>
      </c>
      <c r="BI678" s="41">
        <v>135.5</v>
      </c>
      <c r="BJ678" s="41">
        <v>137.30000000000001</v>
      </c>
      <c r="BK678" s="41">
        <v>137.30000000000001</v>
      </c>
      <c r="BL678" s="41">
        <v>137.30000000000001</v>
      </c>
      <c r="BM678" s="41">
        <v>137.30000000000001</v>
      </c>
      <c r="BN678" s="41">
        <v>137.30000000000001</v>
      </c>
      <c r="BO678" s="41">
        <v>137.30000000000001</v>
      </c>
      <c r="BP678" s="41">
        <v>137.30000000000001</v>
      </c>
      <c r="BQ678" s="41">
        <v>137.30000000000001</v>
      </c>
      <c r="BR678" s="41">
        <v>136.69999999999999</v>
      </c>
      <c r="BS678" s="41">
        <v>136.69999999999999</v>
      </c>
      <c r="BT678" s="41">
        <v>136.69999999999999</v>
      </c>
      <c r="BU678" s="41">
        <v>136.69999999999999</v>
      </c>
      <c r="BV678" s="41">
        <v>136.69999999999999</v>
      </c>
      <c r="BW678" s="41">
        <v>136.69999999999999</v>
      </c>
      <c r="BX678" s="41">
        <v>136.69999999999999</v>
      </c>
      <c r="BY678" s="41">
        <v>131.30000000000001</v>
      </c>
      <c r="BZ678" s="41">
        <v>129.5</v>
      </c>
      <c r="CA678" s="41">
        <v>129.30000000000001</v>
      </c>
      <c r="CB678" s="41">
        <v>129.5</v>
      </c>
      <c r="CC678" s="41">
        <v>130.9</v>
      </c>
      <c r="CD678" s="41">
        <v>130.9</v>
      </c>
      <c r="CE678" s="41">
        <v>130.9</v>
      </c>
      <c r="CF678" s="41">
        <v>130.9</v>
      </c>
      <c r="CG678" s="41">
        <v>130.9</v>
      </c>
      <c r="CH678" s="41">
        <v>130.9</v>
      </c>
      <c r="CI678" s="41">
        <v>130.9</v>
      </c>
      <c r="CJ678" s="41">
        <v>130.9</v>
      </c>
      <c r="CK678" s="41">
        <v>130.9</v>
      </c>
      <c r="CL678" s="41">
        <v>130.9</v>
      </c>
    </row>
    <row r="679" spans="1:90" x14ac:dyDescent="0.25">
      <c r="A679" s="38" t="s">
        <v>2954</v>
      </c>
      <c r="B679" s="38" t="s">
        <v>2955</v>
      </c>
      <c r="C679" s="39">
        <v>0.36702000000000001</v>
      </c>
      <c r="D679" s="41">
        <v>101.9</v>
      </c>
      <c r="E679" s="41">
        <v>102</v>
      </c>
      <c r="F679" s="41">
        <v>102</v>
      </c>
      <c r="G679" s="41">
        <v>103.8</v>
      </c>
      <c r="H679" s="41">
        <v>103.9</v>
      </c>
      <c r="I679" s="41">
        <v>104.6</v>
      </c>
      <c r="J679" s="41">
        <v>104.6</v>
      </c>
      <c r="K679" s="41">
        <v>104.7</v>
      </c>
      <c r="L679" s="41">
        <v>105.4</v>
      </c>
      <c r="M679" s="41">
        <v>107</v>
      </c>
      <c r="N679" s="41">
        <v>106.5</v>
      </c>
      <c r="O679" s="41">
        <v>106.3</v>
      </c>
      <c r="P679" s="41">
        <v>107.5</v>
      </c>
      <c r="Q679" s="41">
        <v>107.4</v>
      </c>
      <c r="R679" s="41">
        <v>107.3</v>
      </c>
      <c r="S679" s="41">
        <v>109.2</v>
      </c>
      <c r="T679" s="41">
        <v>109.2</v>
      </c>
      <c r="U679" s="41">
        <v>109.2</v>
      </c>
      <c r="V679" s="41">
        <v>109.3</v>
      </c>
      <c r="W679" s="41">
        <v>109.4</v>
      </c>
      <c r="X679" s="41">
        <v>109.6</v>
      </c>
      <c r="Y679" s="41">
        <v>110.2</v>
      </c>
      <c r="Z679" s="41">
        <v>110.8</v>
      </c>
      <c r="AA679" s="41">
        <v>111.3</v>
      </c>
      <c r="AB679" s="41">
        <v>111.5</v>
      </c>
      <c r="AC679" s="41">
        <v>111.7</v>
      </c>
      <c r="AD679" s="41">
        <v>111.7</v>
      </c>
      <c r="AE679" s="41">
        <v>112.3</v>
      </c>
      <c r="AF679" s="41">
        <v>112.3</v>
      </c>
      <c r="AG679" s="41">
        <v>112.4</v>
      </c>
      <c r="AH679" s="41">
        <v>112.4</v>
      </c>
      <c r="AI679" s="41">
        <v>112.5</v>
      </c>
      <c r="AJ679" s="41">
        <v>112.5</v>
      </c>
      <c r="AK679" s="41">
        <v>112.7</v>
      </c>
      <c r="AL679" s="41">
        <v>112.7</v>
      </c>
      <c r="AM679" s="41">
        <v>112.6</v>
      </c>
      <c r="AN679" s="41">
        <v>112.6</v>
      </c>
      <c r="AO679" s="41">
        <v>114.6</v>
      </c>
      <c r="AP679" s="41">
        <v>114.4</v>
      </c>
      <c r="AQ679" s="41">
        <v>115.3</v>
      </c>
      <c r="AR679" s="41">
        <v>115.3</v>
      </c>
      <c r="AS679" s="41">
        <v>115.3</v>
      </c>
      <c r="AT679" s="41">
        <v>115.3</v>
      </c>
      <c r="AU679" s="41">
        <v>115.8</v>
      </c>
      <c r="AV679" s="41">
        <v>115.7</v>
      </c>
      <c r="AW679" s="41">
        <v>115.7</v>
      </c>
      <c r="AX679" s="41">
        <v>115.3</v>
      </c>
      <c r="AY679" s="41">
        <v>114</v>
      </c>
      <c r="AZ679" s="41">
        <v>117.9</v>
      </c>
      <c r="BA679" s="41">
        <v>118.1</v>
      </c>
      <c r="BB679" s="41">
        <v>118</v>
      </c>
      <c r="BC679" s="41">
        <v>120.7</v>
      </c>
      <c r="BD679" s="41">
        <v>119.7</v>
      </c>
      <c r="BE679" s="41">
        <v>119.7</v>
      </c>
      <c r="BF679" s="41">
        <v>119.7</v>
      </c>
      <c r="BG679" s="41">
        <v>120.2</v>
      </c>
      <c r="BH679" s="41">
        <v>120.3</v>
      </c>
      <c r="BI679" s="41">
        <v>120.3</v>
      </c>
      <c r="BJ679" s="41">
        <v>120.8</v>
      </c>
      <c r="BK679" s="41">
        <v>121.2</v>
      </c>
      <c r="BL679" s="41">
        <v>121.2</v>
      </c>
      <c r="BM679" s="41">
        <v>120.4</v>
      </c>
      <c r="BN679" s="41">
        <v>120.5</v>
      </c>
      <c r="BO679" s="41">
        <v>127.2</v>
      </c>
      <c r="BP679" s="41">
        <v>128.6</v>
      </c>
      <c r="BQ679" s="41">
        <v>129.5</v>
      </c>
      <c r="BR679" s="41">
        <v>129.69999999999999</v>
      </c>
      <c r="BS679" s="41">
        <v>136.9</v>
      </c>
      <c r="BT679" s="41">
        <v>139.6</v>
      </c>
      <c r="BU679" s="41">
        <v>139.6</v>
      </c>
      <c r="BV679" s="41">
        <v>138.80000000000001</v>
      </c>
      <c r="BW679" s="41">
        <v>132.4</v>
      </c>
      <c r="BX679" s="41">
        <v>140.4</v>
      </c>
      <c r="BY679" s="41">
        <v>142.6</v>
      </c>
      <c r="BZ679" s="41">
        <v>145.4</v>
      </c>
      <c r="CA679" s="41">
        <v>146.9</v>
      </c>
      <c r="CB679" s="41">
        <v>146.69999999999999</v>
      </c>
      <c r="CC679" s="41">
        <v>142.80000000000001</v>
      </c>
      <c r="CD679" s="41">
        <v>143</v>
      </c>
      <c r="CE679" s="41">
        <v>142.9</v>
      </c>
      <c r="CF679" s="41">
        <v>144.19999999999999</v>
      </c>
      <c r="CG679" s="41">
        <v>145.30000000000001</v>
      </c>
      <c r="CH679" s="41">
        <v>145.4</v>
      </c>
      <c r="CI679" s="41">
        <v>145.4</v>
      </c>
      <c r="CJ679" s="41">
        <v>145.5</v>
      </c>
      <c r="CK679" s="41">
        <v>145.80000000000001</v>
      </c>
      <c r="CL679" s="41">
        <v>145.80000000000001</v>
      </c>
    </row>
    <row r="680" spans="1:90" x14ac:dyDescent="0.25">
      <c r="A680" s="38" t="s">
        <v>2956</v>
      </c>
      <c r="B680" s="38" t="s">
        <v>2957</v>
      </c>
      <c r="C680" s="39">
        <v>7.3400000000000002E-3</v>
      </c>
      <c r="D680" s="41">
        <v>100</v>
      </c>
      <c r="E680" s="41">
        <v>100</v>
      </c>
      <c r="F680" s="41">
        <v>100</v>
      </c>
      <c r="G680" s="41">
        <v>104.6</v>
      </c>
      <c r="H680" s="41">
        <v>104.6</v>
      </c>
      <c r="I680" s="41">
        <v>104.6</v>
      </c>
      <c r="J680" s="41">
        <v>104.6</v>
      </c>
      <c r="K680" s="41">
        <v>104.6</v>
      </c>
      <c r="L680" s="41">
        <v>104.6</v>
      </c>
      <c r="M680" s="41">
        <v>104.6</v>
      </c>
      <c r="N680" s="41">
        <v>104.6</v>
      </c>
      <c r="O680" s="41">
        <v>104.6</v>
      </c>
      <c r="P680" s="41">
        <v>104.6</v>
      </c>
      <c r="Q680" s="41">
        <v>104.6</v>
      </c>
      <c r="R680" s="41">
        <v>104.6</v>
      </c>
      <c r="S680" s="41">
        <v>105.1</v>
      </c>
      <c r="T680" s="41">
        <v>111.6</v>
      </c>
      <c r="U680" s="41">
        <v>111.6</v>
      </c>
      <c r="V680" s="41">
        <v>111.6</v>
      </c>
      <c r="W680" s="41">
        <v>111.6</v>
      </c>
      <c r="X680" s="41">
        <v>111.6</v>
      </c>
      <c r="Y680" s="41">
        <v>111.6</v>
      </c>
      <c r="Z680" s="41">
        <v>111.6</v>
      </c>
      <c r="AA680" s="41">
        <v>111.6</v>
      </c>
      <c r="AB680" s="41">
        <v>111.6</v>
      </c>
      <c r="AC680" s="41">
        <v>111.6</v>
      </c>
      <c r="AD680" s="41">
        <v>111.6</v>
      </c>
      <c r="AE680" s="41">
        <v>115.5</v>
      </c>
      <c r="AF680" s="41">
        <v>116.9</v>
      </c>
      <c r="AG680" s="41">
        <v>117.5</v>
      </c>
      <c r="AH680" s="41">
        <v>119.3</v>
      </c>
      <c r="AI680" s="41">
        <v>119.3</v>
      </c>
      <c r="AJ680" s="41">
        <v>119.3</v>
      </c>
      <c r="AK680" s="41">
        <v>119.3</v>
      </c>
      <c r="AL680" s="41">
        <v>119.8</v>
      </c>
      <c r="AM680" s="41">
        <v>120</v>
      </c>
      <c r="AN680" s="41">
        <v>115.7</v>
      </c>
      <c r="AO680" s="41">
        <v>115.7</v>
      </c>
      <c r="AP680" s="41">
        <v>115.7</v>
      </c>
      <c r="AQ680" s="41">
        <v>115.5</v>
      </c>
      <c r="AR680" s="41">
        <v>115.5</v>
      </c>
      <c r="AS680" s="41">
        <v>115.5</v>
      </c>
      <c r="AT680" s="41">
        <v>115.5</v>
      </c>
      <c r="AU680" s="41">
        <v>115.5</v>
      </c>
      <c r="AV680" s="41">
        <v>115.5</v>
      </c>
      <c r="AW680" s="41">
        <v>115.5</v>
      </c>
      <c r="AX680" s="41">
        <v>115.5</v>
      </c>
      <c r="AY680" s="41">
        <v>114.4</v>
      </c>
      <c r="AZ680" s="41">
        <v>112</v>
      </c>
      <c r="BA680" s="41">
        <v>111.7</v>
      </c>
      <c r="BB680" s="41">
        <v>110.8</v>
      </c>
      <c r="BC680" s="41">
        <v>111.4</v>
      </c>
      <c r="BD680" s="41">
        <v>111.4</v>
      </c>
      <c r="BE680" s="41">
        <v>111.4</v>
      </c>
      <c r="BF680" s="41">
        <v>111.4</v>
      </c>
      <c r="BG680" s="41">
        <v>111.4</v>
      </c>
      <c r="BH680" s="41">
        <v>111.4</v>
      </c>
      <c r="BI680" s="41">
        <v>111.4</v>
      </c>
      <c r="BJ680" s="41">
        <v>111.4</v>
      </c>
      <c r="BK680" s="41">
        <v>111.4</v>
      </c>
      <c r="BL680" s="41">
        <v>112.2</v>
      </c>
      <c r="BM680" s="41">
        <v>112.7</v>
      </c>
      <c r="BN680" s="41">
        <v>112.7</v>
      </c>
      <c r="BO680" s="41">
        <v>114.9</v>
      </c>
      <c r="BP680" s="41">
        <v>114.9</v>
      </c>
      <c r="BQ680" s="41">
        <v>114.9</v>
      </c>
      <c r="BR680" s="41">
        <v>114.9</v>
      </c>
      <c r="BS680" s="41">
        <v>114.9</v>
      </c>
      <c r="BT680" s="41">
        <v>114.9</v>
      </c>
      <c r="BU680" s="41">
        <v>114.9</v>
      </c>
      <c r="BV680" s="41">
        <v>120.2</v>
      </c>
      <c r="BW680" s="41">
        <v>120</v>
      </c>
      <c r="BX680" s="41">
        <v>126.4</v>
      </c>
      <c r="BY680" s="41">
        <v>126.4</v>
      </c>
      <c r="BZ680" s="41">
        <v>126.4</v>
      </c>
      <c r="CA680" s="41">
        <v>126.4</v>
      </c>
      <c r="CB680" s="41">
        <v>133.4</v>
      </c>
      <c r="CC680" s="41">
        <v>134.4</v>
      </c>
      <c r="CD680" s="41">
        <v>134.4</v>
      </c>
      <c r="CE680" s="41">
        <v>134.4</v>
      </c>
      <c r="CF680" s="41">
        <v>134.4</v>
      </c>
      <c r="CG680" s="41">
        <v>134.4</v>
      </c>
      <c r="CH680" s="41">
        <v>134.4</v>
      </c>
      <c r="CI680" s="41">
        <v>134.4</v>
      </c>
      <c r="CJ680" s="41">
        <v>134.4</v>
      </c>
      <c r="CK680" s="41">
        <v>134.4</v>
      </c>
      <c r="CL680" s="41">
        <v>134.4</v>
      </c>
    </row>
    <row r="681" spans="1:90" x14ac:dyDescent="0.25">
      <c r="A681" s="38" t="s">
        <v>2958</v>
      </c>
      <c r="B681" s="38" t="s">
        <v>2959</v>
      </c>
      <c r="C681" s="39">
        <v>2.07E-2</v>
      </c>
      <c r="D681" s="41">
        <v>102.1</v>
      </c>
      <c r="E681" s="41">
        <v>102.1</v>
      </c>
      <c r="F681" s="41">
        <v>102.1</v>
      </c>
      <c r="G681" s="41">
        <v>108.2</v>
      </c>
      <c r="H681" s="41">
        <v>108.2</v>
      </c>
      <c r="I681" s="41">
        <v>108.2</v>
      </c>
      <c r="J681" s="41">
        <v>108.2</v>
      </c>
      <c r="K681" s="41">
        <v>108.2</v>
      </c>
      <c r="L681" s="41">
        <v>108.2</v>
      </c>
      <c r="M681" s="41">
        <v>109.2</v>
      </c>
      <c r="N681" s="41">
        <v>109.2</v>
      </c>
      <c r="O681" s="41">
        <v>109.2</v>
      </c>
      <c r="P681" s="41">
        <v>109.2</v>
      </c>
      <c r="Q681" s="41">
        <v>109.2</v>
      </c>
      <c r="R681" s="41">
        <v>109.2</v>
      </c>
      <c r="S681" s="41">
        <v>109.2</v>
      </c>
      <c r="T681" s="41">
        <v>109.2</v>
      </c>
      <c r="U681" s="41">
        <v>109.2</v>
      </c>
      <c r="V681" s="41">
        <v>110.2</v>
      </c>
      <c r="W681" s="41">
        <v>110.8</v>
      </c>
      <c r="X681" s="41">
        <v>112</v>
      </c>
      <c r="Y681" s="41">
        <v>112</v>
      </c>
      <c r="Z681" s="41">
        <v>113.6</v>
      </c>
      <c r="AA681" s="41">
        <v>118.9</v>
      </c>
      <c r="AB681" s="41">
        <v>119.4</v>
      </c>
      <c r="AC681" s="41">
        <v>119.4</v>
      </c>
      <c r="AD681" s="41">
        <v>119.4</v>
      </c>
      <c r="AE681" s="41">
        <v>115.2</v>
      </c>
      <c r="AF681" s="41">
        <v>113.8</v>
      </c>
      <c r="AG681" s="41">
        <v>113.8</v>
      </c>
      <c r="AH681" s="41">
        <v>113.8</v>
      </c>
      <c r="AI681" s="41">
        <v>113.8</v>
      </c>
      <c r="AJ681" s="41">
        <v>113.8</v>
      </c>
      <c r="AK681" s="41">
        <v>114.8</v>
      </c>
      <c r="AL681" s="41">
        <v>115.2</v>
      </c>
      <c r="AM681" s="41">
        <v>115.2</v>
      </c>
      <c r="AN681" s="41">
        <v>119.3</v>
      </c>
      <c r="AO681" s="41">
        <v>119.3</v>
      </c>
      <c r="AP681" s="41">
        <v>119</v>
      </c>
      <c r="AQ681" s="41">
        <v>119</v>
      </c>
      <c r="AR681" s="41">
        <v>119</v>
      </c>
      <c r="AS681" s="41">
        <v>119</v>
      </c>
      <c r="AT681" s="41">
        <v>119</v>
      </c>
      <c r="AU681" s="41">
        <v>119</v>
      </c>
      <c r="AV681" s="41">
        <v>119</v>
      </c>
      <c r="AW681" s="41">
        <v>119</v>
      </c>
      <c r="AX681" s="41">
        <v>119</v>
      </c>
      <c r="AY681" s="41">
        <v>119</v>
      </c>
      <c r="AZ681" s="41">
        <v>118.1</v>
      </c>
      <c r="BA681" s="41">
        <v>117.4</v>
      </c>
      <c r="BB681" s="41">
        <v>116.9</v>
      </c>
      <c r="BC681" s="41">
        <v>116.9</v>
      </c>
      <c r="BD681" s="41">
        <v>116.9</v>
      </c>
      <c r="BE681" s="41">
        <v>116.9</v>
      </c>
      <c r="BF681" s="41">
        <v>116.9</v>
      </c>
      <c r="BG681" s="41">
        <v>116.9</v>
      </c>
      <c r="BH681" s="41">
        <v>116.9</v>
      </c>
      <c r="BI681" s="41">
        <v>116.9</v>
      </c>
      <c r="BJ681" s="41">
        <v>120.2</v>
      </c>
      <c r="BK681" s="41">
        <v>120.2</v>
      </c>
      <c r="BL681" s="41">
        <v>120.2</v>
      </c>
      <c r="BM681" s="41">
        <v>120.3</v>
      </c>
      <c r="BN681" s="41">
        <v>121</v>
      </c>
      <c r="BO681" s="41">
        <v>130.6</v>
      </c>
      <c r="BP681" s="41">
        <v>136.6</v>
      </c>
      <c r="BQ681" s="41">
        <v>149.19999999999999</v>
      </c>
      <c r="BR681" s="41">
        <v>154.5</v>
      </c>
      <c r="BS681" s="41">
        <v>163.19999999999999</v>
      </c>
      <c r="BT681" s="41">
        <v>170.2</v>
      </c>
      <c r="BU681" s="41">
        <v>170.4</v>
      </c>
      <c r="BV681" s="41">
        <v>171.6</v>
      </c>
      <c r="BW681" s="41">
        <v>108.9</v>
      </c>
      <c r="BX681" s="41">
        <v>172.9</v>
      </c>
      <c r="BY681" s="41">
        <v>176</v>
      </c>
      <c r="BZ681" s="41">
        <v>176.8</v>
      </c>
      <c r="CA681" s="41">
        <v>177</v>
      </c>
      <c r="CB681" s="41">
        <v>178.4</v>
      </c>
      <c r="CC681" s="41">
        <v>185.1</v>
      </c>
      <c r="CD681" s="41">
        <v>184.9</v>
      </c>
      <c r="CE681" s="41">
        <v>184.3</v>
      </c>
      <c r="CF681" s="41">
        <v>188.3</v>
      </c>
      <c r="CG681" s="41">
        <v>189</v>
      </c>
      <c r="CH681" s="41">
        <v>189</v>
      </c>
      <c r="CI681" s="41">
        <v>189.6</v>
      </c>
      <c r="CJ681" s="41">
        <v>190.4</v>
      </c>
      <c r="CK681" s="41">
        <v>194.7</v>
      </c>
      <c r="CL681" s="41">
        <v>195.1</v>
      </c>
    </row>
    <row r="682" spans="1:90" x14ac:dyDescent="0.25">
      <c r="A682" s="38" t="s">
        <v>2960</v>
      </c>
      <c r="B682" s="38" t="s">
        <v>2961</v>
      </c>
      <c r="C682" s="39">
        <v>1.609E-2</v>
      </c>
      <c r="D682" s="41">
        <v>100</v>
      </c>
      <c r="E682" s="41">
        <v>100</v>
      </c>
      <c r="F682" s="41">
        <v>100</v>
      </c>
      <c r="G682" s="41">
        <v>97.1</v>
      </c>
      <c r="H682" s="41">
        <v>95.6</v>
      </c>
      <c r="I682" s="41">
        <v>95.6</v>
      </c>
      <c r="J682" s="41">
        <v>95.6</v>
      </c>
      <c r="K682" s="41">
        <v>95.6</v>
      </c>
      <c r="L682" s="41">
        <v>95.6</v>
      </c>
      <c r="M682" s="41">
        <v>95.6</v>
      </c>
      <c r="N682" s="41">
        <v>95.6</v>
      </c>
      <c r="O682" s="41">
        <v>95.6</v>
      </c>
      <c r="P682" s="41">
        <v>97.5</v>
      </c>
      <c r="Q682" s="41">
        <v>97.9</v>
      </c>
      <c r="R682" s="41">
        <v>97.9</v>
      </c>
      <c r="S682" s="41">
        <v>100.8</v>
      </c>
      <c r="T682" s="41">
        <v>100.8</v>
      </c>
      <c r="U682" s="41">
        <v>100.8</v>
      </c>
      <c r="V682" s="41">
        <v>100.8</v>
      </c>
      <c r="W682" s="41">
        <v>100.8</v>
      </c>
      <c r="X682" s="41">
        <v>100.8</v>
      </c>
      <c r="Y682" s="41">
        <v>100.8</v>
      </c>
      <c r="Z682" s="41">
        <v>100.8</v>
      </c>
      <c r="AA682" s="41">
        <v>100.8</v>
      </c>
      <c r="AB682" s="41">
        <v>100.8</v>
      </c>
      <c r="AC682" s="41">
        <v>100.8</v>
      </c>
      <c r="AD682" s="41">
        <v>100.8</v>
      </c>
      <c r="AE682" s="41">
        <v>100.8</v>
      </c>
      <c r="AF682" s="41">
        <v>100.8</v>
      </c>
      <c r="AG682" s="41">
        <v>100.8</v>
      </c>
      <c r="AH682" s="41">
        <v>100.8</v>
      </c>
      <c r="AI682" s="41">
        <v>103.8</v>
      </c>
      <c r="AJ682" s="41">
        <v>103.8</v>
      </c>
      <c r="AK682" s="41">
        <v>104.9</v>
      </c>
      <c r="AL682" s="41">
        <v>104.9</v>
      </c>
      <c r="AM682" s="41">
        <v>104.9</v>
      </c>
      <c r="AN682" s="41">
        <v>104.9</v>
      </c>
      <c r="AO682" s="41">
        <v>104.9</v>
      </c>
      <c r="AP682" s="41">
        <v>104.9</v>
      </c>
      <c r="AQ682" s="41">
        <v>104.9</v>
      </c>
      <c r="AR682" s="41">
        <v>105.7</v>
      </c>
      <c r="AS682" s="41">
        <v>105.7</v>
      </c>
      <c r="AT682" s="41">
        <v>105.7</v>
      </c>
      <c r="AU682" s="41">
        <v>105.7</v>
      </c>
      <c r="AV682" s="41">
        <v>105.7</v>
      </c>
      <c r="AW682" s="41">
        <v>105.7</v>
      </c>
      <c r="AX682" s="41">
        <v>106.3</v>
      </c>
      <c r="AY682" s="41">
        <v>108.1</v>
      </c>
      <c r="AZ682" s="41">
        <v>105.3</v>
      </c>
      <c r="BA682" s="41">
        <v>102.3</v>
      </c>
      <c r="BB682" s="41">
        <v>108.1</v>
      </c>
      <c r="BC682" s="41">
        <v>108.8</v>
      </c>
      <c r="BD682" s="41">
        <v>108.8</v>
      </c>
      <c r="BE682" s="41">
        <v>108.8</v>
      </c>
      <c r="BF682" s="41">
        <v>108.8</v>
      </c>
      <c r="BG682" s="41">
        <v>108.8</v>
      </c>
      <c r="BH682" s="41">
        <v>108.8</v>
      </c>
      <c r="BI682" s="41">
        <v>108.8</v>
      </c>
      <c r="BJ682" s="41">
        <v>108.8</v>
      </c>
      <c r="BK682" s="41">
        <v>108.8</v>
      </c>
      <c r="BL682" s="41">
        <v>108.8</v>
      </c>
      <c r="BM682" s="41">
        <v>108.8</v>
      </c>
      <c r="BN682" s="41">
        <v>108.8</v>
      </c>
      <c r="BO682" s="41">
        <v>108.8</v>
      </c>
      <c r="BP682" s="41">
        <v>109.5</v>
      </c>
      <c r="BQ682" s="41">
        <v>109.5</v>
      </c>
      <c r="BR682" s="41">
        <v>109.5</v>
      </c>
      <c r="BS682" s="41">
        <v>109.5</v>
      </c>
      <c r="BT682" s="41">
        <v>109.5</v>
      </c>
      <c r="BU682" s="41">
        <v>109.5</v>
      </c>
      <c r="BV682" s="41">
        <v>109.5</v>
      </c>
      <c r="BW682" s="41">
        <v>110</v>
      </c>
      <c r="BX682" s="41">
        <v>110.7</v>
      </c>
      <c r="BY682" s="41">
        <v>111.5</v>
      </c>
      <c r="BZ682" s="41">
        <v>112.7</v>
      </c>
      <c r="CA682" s="41">
        <v>113.8</v>
      </c>
      <c r="CB682" s="41">
        <v>114.5</v>
      </c>
      <c r="CC682" s="41">
        <v>113.9</v>
      </c>
      <c r="CD682" s="41">
        <v>113.9</v>
      </c>
      <c r="CE682" s="41">
        <v>113.9</v>
      </c>
      <c r="CF682" s="41">
        <v>113.9</v>
      </c>
      <c r="CG682" s="41">
        <v>113.9</v>
      </c>
      <c r="CH682" s="41">
        <v>113.9</v>
      </c>
      <c r="CI682" s="41">
        <v>113.9</v>
      </c>
      <c r="CJ682" s="41">
        <v>113.9</v>
      </c>
      <c r="CK682" s="41">
        <v>113.9</v>
      </c>
      <c r="CL682" s="41">
        <v>113.9</v>
      </c>
    </row>
    <row r="683" spans="1:90" x14ac:dyDescent="0.25">
      <c r="A683" s="38" t="s">
        <v>2962</v>
      </c>
      <c r="B683" s="38" t="s">
        <v>2963</v>
      </c>
      <c r="C683" s="39">
        <v>5.2900000000000004E-3</v>
      </c>
      <c r="D683" s="41">
        <v>99.3</v>
      </c>
      <c r="E683" s="41">
        <v>106.6</v>
      </c>
      <c r="F683" s="41">
        <v>107.9</v>
      </c>
      <c r="G683" s="41">
        <v>107.9</v>
      </c>
      <c r="H683" s="41">
        <v>110</v>
      </c>
      <c r="I683" s="41">
        <v>110</v>
      </c>
      <c r="J683" s="41">
        <v>110</v>
      </c>
      <c r="K683" s="41">
        <v>116.3</v>
      </c>
      <c r="L683" s="41">
        <v>116.3</v>
      </c>
      <c r="M683" s="41">
        <v>111.3</v>
      </c>
      <c r="N683" s="41">
        <v>109.5</v>
      </c>
      <c r="O683" s="41">
        <v>109.5</v>
      </c>
      <c r="P683" s="41">
        <v>107.4</v>
      </c>
      <c r="Q683" s="41">
        <v>114.2</v>
      </c>
      <c r="R683" s="41">
        <v>106.2</v>
      </c>
      <c r="S683" s="41">
        <v>108.4</v>
      </c>
      <c r="T683" s="41">
        <v>112.7</v>
      </c>
      <c r="U683" s="41">
        <v>112.7</v>
      </c>
      <c r="V683" s="41">
        <v>115.2</v>
      </c>
      <c r="W683" s="41">
        <v>122.8</v>
      </c>
      <c r="X683" s="41">
        <v>124</v>
      </c>
      <c r="Y683" s="41">
        <v>127.8</v>
      </c>
      <c r="Z683" s="41">
        <v>124</v>
      </c>
      <c r="AA683" s="41">
        <v>127.8</v>
      </c>
      <c r="AB683" s="41">
        <v>128</v>
      </c>
      <c r="AC683" s="41">
        <v>137.19999999999999</v>
      </c>
      <c r="AD683" s="41">
        <v>137.19999999999999</v>
      </c>
      <c r="AE683" s="41">
        <v>132.1</v>
      </c>
      <c r="AF683" s="41">
        <v>132.1</v>
      </c>
      <c r="AG683" s="41">
        <v>132.1</v>
      </c>
      <c r="AH683" s="41">
        <v>132.1</v>
      </c>
      <c r="AI683" s="41">
        <v>132.1</v>
      </c>
      <c r="AJ683" s="41">
        <v>132.1</v>
      </c>
      <c r="AK683" s="41">
        <v>132.1</v>
      </c>
      <c r="AL683" s="41">
        <v>135.1</v>
      </c>
      <c r="AM683" s="41">
        <v>138.9</v>
      </c>
      <c r="AN683" s="41">
        <v>137.6</v>
      </c>
      <c r="AO683" s="41">
        <v>140.19999999999999</v>
      </c>
      <c r="AP683" s="41">
        <v>137.6</v>
      </c>
      <c r="AQ683" s="41">
        <v>137.6</v>
      </c>
      <c r="AR683" s="41">
        <v>137.6</v>
      </c>
      <c r="AS683" s="41">
        <v>137.6</v>
      </c>
      <c r="AT683" s="41">
        <v>137.6</v>
      </c>
      <c r="AU683" s="41">
        <v>137.6</v>
      </c>
      <c r="AV683" s="41">
        <v>137.6</v>
      </c>
      <c r="AW683" s="41">
        <v>137.6</v>
      </c>
      <c r="AX683" s="41">
        <v>137.6</v>
      </c>
      <c r="AY683" s="41">
        <v>137.6</v>
      </c>
      <c r="AZ683" s="41">
        <v>204.1</v>
      </c>
      <c r="BA683" s="41">
        <v>204.1</v>
      </c>
      <c r="BB683" s="41">
        <v>204.1</v>
      </c>
      <c r="BC683" s="41">
        <v>204.1</v>
      </c>
      <c r="BD683" s="41">
        <v>204.1</v>
      </c>
      <c r="BE683" s="41">
        <v>204.1</v>
      </c>
      <c r="BF683" s="41">
        <v>204.1</v>
      </c>
      <c r="BG683" s="41">
        <v>204.1</v>
      </c>
      <c r="BH683" s="41">
        <v>204.1</v>
      </c>
      <c r="BI683" s="41">
        <v>204.1</v>
      </c>
      <c r="BJ683" s="41">
        <v>204.5</v>
      </c>
      <c r="BK683" s="41">
        <v>205.9</v>
      </c>
      <c r="BL683" s="41">
        <v>205.9</v>
      </c>
      <c r="BM683" s="41">
        <v>198.7</v>
      </c>
      <c r="BN683" s="41">
        <v>196.3</v>
      </c>
      <c r="BO683" s="41">
        <v>196.3</v>
      </c>
      <c r="BP683" s="41">
        <v>196.3</v>
      </c>
      <c r="BQ683" s="41">
        <v>196.3</v>
      </c>
      <c r="BR683" s="41">
        <v>196.3</v>
      </c>
      <c r="BS683" s="41">
        <v>196.3</v>
      </c>
      <c r="BT683" s="41">
        <v>196.3</v>
      </c>
      <c r="BU683" s="41">
        <v>196.3</v>
      </c>
      <c r="BV683" s="41">
        <v>196.3</v>
      </c>
      <c r="BW683" s="41">
        <v>196.3</v>
      </c>
      <c r="BX683" s="41">
        <v>197.3</v>
      </c>
      <c r="BY683" s="41">
        <v>197.3</v>
      </c>
      <c r="BZ683" s="41">
        <v>194</v>
      </c>
      <c r="CA683" s="41">
        <v>194</v>
      </c>
      <c r="CB683" s="41">
        <v>194</v>
      </c>
      <c r="CC683" s="41">
        <v>196.4</v>
      </c>
      <c r="CD683" s="41">
        <v>196.4</v>
      </c>
      <c r="CE683" s="41">
        <v>196.4</v>
      </c>
      <c r="CF683" s="41">
        <v>196.4</v>
      </c>
      <c r="CG683" s="41">
        <v>196.4</v>
      </c>
      <c r="CH683" s="41">
        <v>196.4</v>
      </c>
      <c r="CI683" s="41">
        <v>196.4</v>
      </c>
      <c r="CJ683" s="41">
        <v>196.4</v>
      </c>
      <c r="CK683" s="41">
        <v>196.4</v>
      </c>
      <c r="CL683" s="41">
        <v>196.4</v>
      </c>
    </row>
    <row r="684" spans="1:90" x14ac:dyDescent="0.25">
      <c r="A684" s="38" t="s">
        <v>2964</v>
      </c>
      <c r="B684" s="38" t="s">
        <v>2965</v>
      </c>
      <c r="C684" s="39">
        <v>0.31759999999999999</v>
      </c>
      <c r="D684" s="41">
        <v>102.1</v>
      </c>
      <c r="E684" s="41">
        <v>102.1</v>
      </c>
      <c r="F684" s="41">
        <v>102.1</v>
      </c>
      <c r="G684" s="41">
        <v>103.8</v>
      </c>
      <c r="H684" s="41">
        <v>103.9</v>
      </c>
      <c r="I684" s="41">
        <v>104.7</v>
      </c>
      <c r="J684" s="41">
        <v>104.7</v>
      </c>
      <c r="K684" s="41">
        <v>104.7</v>
      </c>
      <c r="L684" s="41">
        <v>105.6</v>
      </c>
      <c r="M684" s="41">
        <v>107.4</v>
      </c>
      <c r="N684" s="41">
        <v>106.8</v>
      </c>
      <c r="O684" s="41">
        <v>106.6</v>
      </c>
      <c r="P684" s="41">
        <v>108</v>
      </c>
      <c r="Q684" s="41">
        <v>107.7</v>
      </c>
      <c r="R684" s="41">
        <v>107.7</v>
      </c>
      <c r="S684" s="41">
        <v>109.7</v>
      </c>
      <c r="T684" s="41">
        <v>109.5</v>
      </c>
      <c r="U684" s="41">
        <v>109.5</v>
      </c>
      <c r="V684" s="41">
        <v>109.5</v>
      </c>
      <c r="W684" s="41">
        <v>109.5</v>
      </c>
      <c r="X684" s="41">
        <v>109.6</v>
      </c>
      <c r="Y684" s="41">
        <v>110.2</v>
      </c>
      <c r="Z684" s="41">
        <v>110.9</v>
      </c>
      <c r="AA684" s="41">
        <v>111.1</v>
      </c>
      <c r="AB684" s="41">
        <v>111.3</v>
      </c>
      <c r="AC684" s="41">
        <v>111.3</v>
      </c>
      <c r="AD684" s="41">
        <v>111.3</v>
      </c>
      <c r="AE684" s="41">
        <v>112.3</v>
      </c>
      <c r="AF684" s="41">
        <v>112.3</v>
      </c>
      <c r="AG684" s="41">
        <v>112.4</v>
      </c>
      <c r="AH684" s="41">
        <v>112.4</v>
      </c>
      <c r="AI684" s="41">
        <v>112.4</v>
      </c>
      <c r="AJ684" s="41">
        <v>112.4</v>
      </c>
      <c r="AK684" s="41">
        <v>112.4</v>
      </c>
      <c r="AL684" s="41">
        <v>112.4</v>
      </c>
      <c r="AM684" s="41">
        <v>112.2</v>
      </c>
      <c r="AN684" s="41">
        <v>112.1</v>
      </c>
      <c r="AO684" s="41">
        <v>114.3</v>
      </c>
      <c r="AP684" s="41">
        <v>114.2</v>
      </c>
      <c r="AQ684" s="41">
        <v>115.2</v>
      </c>
      <c r="AR684" s="41">
        <v>115.2</v>
      </c>
      <c r="AS684" s="41">
        <v>115.2</v>
      </c>
      <c r="AT684" s="41">
        <v>115.2</v>
      </c>
      <c r="AU684" s="41">
        <v>115.7</v>
      </c>
      <c r="AV684" s="41">
        <v>115.6</v>
      </c>
      <c r="AW684" s="41">
        <v>115.6</v>
      </c>
      <c r="AX684" s="41">
        <v>115.1</v>
      </c>
      <c r="AY684" s="41">
        <v>113.6</v>
      </c>
      <c r="AZ684" s="41">
        <v>117.2</v>
      </c>
      <c r="BA684" s="41">
        <v>117.7</v>
      </c>
      <c r="BB684" s="41">
        <v>117.3</v>
      </c>
      <c r="BC684" s="41">
        <v>120.4</v>
      </c>
      <c r="BD684" s="41">
        <v>119.2</v>
      </c>
      <c r="BE684" s="41">
        <v>119.2</v>
      </c>
      <c r="BF684" s="41">
        <v>119.2</v>
      </c>
      <c r="BG684" s="41">
        <v>119.8</v>
      </c>
      <c r="BH684" s="41">
        <v>119.9</v>
      </c>
      <c r="BI684" s="41">
        <v>119.9</v>
      </c>
      <c r="BJ684" s="41">
        <v>120.3</v>
      </c>
      <c r="BK684" s="41">
        <v>120.7</v>
      </c>
      <c r="BL684" s="41">
        <v>120.7</v>
      </c>
      <c r="BM684" s="41">
        <v>119.9</v>
      </c>
      <c r="BN684" s="41">
        <v>120</v>
      </c>
      <c r="BO684" s="41">
        <v>127</v>
      </c>
      <c r="BP684" s="41">
        <v>128.19999999999999</v>
      </c>
      <c r="BQ684" s="41">
        <v>128.4</v>
      </c>
      <c r="BR684" s="41">
        <v>128.4</v>
      </c>
      <c r="BS684" s="41">
        <v>136.19999999999999</v>
      </c>
      <c r="BT684" s="41">
        <v>138.80000000000001</v>
      </c>
      <c r="BU684" s="41">
        <v>138.80000000000001</v>
      </c>
      <c r="BV684" s="41">
        <v>137.69999999999999</v>
      </c>
      <c r="BW684" s="41">
        <v>134.30000000000001</v>
      </c>
      <c r="BX684" s="41">
        <v>139.19999999999999</v>
      </c>
      <c r="BY684" s="41">
        <v>141.5</v>
      </c>
      <c r="BZ684" s="41">
        <v>144.6</v>
      </c>
      <c r="CA684" s="41">
        <v>146.30000000000001</v>
      </c>
      <c r="CB684" s="41">
        <v>145.80000000000001</v>
      </c>
      <c r="CC684" s="41">
        <v>140.80000000000001</v>
      </c>
      <c r="CD684" s="41">
        <v>141</v>
      </c>
      <c r="CE684" s="41">
        <v>141</v>
      </c>
      <c r="CF684" s="41">
        <v>142.19999999999999</v>
      </c>
      <c r="CG684" s="41">
        <v>143.5</v>
      </c>
      <c r="CH684" s="41">
        <v>143.6</v>
      </c>
      <c r="CI684" s="41">
        <v>143.6</v>
      </c>
      <c r="CJ684" s="41">
        <v>143.6</v>
      </c>
      <c r="CK684" s="41">
        <v>143.6</v>
      </c>
      <c r="CL684" s="41">
        <v>143.6</v>
      </c>
    </row>
    <row r="685" spans="1:90" x14ac:dyDescent="0.25">
      <c r="A685" s="38" t="s">
        <v>2966</v>
      </c>
      <c r="B685" s="38" t="s">
        <v>2967</v>
      </c>
      <c r="C685" s="39">
        <v>0.42879</v>
      </c>
      <c r="D685" s="41">
        <v>102</v>
      </c>
      <c r="E685" s="41">
        <v>101</v>
      </c>
      <c r="F685" s="41">
        <v>100.7</v>
      </c>
      <c r="G685" s="41">
        <v>97.3</v>
      </c>
      <c r="H685" s="41">
        <v>97.6</v>
      </c>
      <c r="I685" s="41">
        <v>97.2</v>
      </c>
      <c r="J685" s="41">
        <v>96.9</v>
      </c>
      <c r="K685" s="41">
        <v>97.4</v>
      </c>
      <c r="L685" s="41">
        <v>97.1</v>
      </c>
      <c r="M685" s="41">
        <v>96.8</v>
      </c>
      <c r="N685" s="41">
        <v>97.6</v>
      </c>
      <c r="O685" s="41">
        <v>96.9</v>
      </c>
      <c r="P685" s="41">
        <v>95.7</v>
      </c>
      <c r="Q685" s="41">
        <v>95.3</v>
      </c>
      <c r="R685" s="41">
        <v>96.1</v>
      </c>
      <c r="S685" s="41">
        <v>97.7</v>
      </c>
      <c r="T685" s="41">
        <v>97.6</v>
      </c>
      <c r="U685" s="41">
        <v>97.7</v>
      </c>
      <c r="V685" s="41">
        <v>97.5</v>
      </c>
      <c r="W685" s="41">
        <v>98</v>
      </c>
      <c r="X685" s="41">
        <v>98.3</v>
      </c>
      <c r="Y685" s="41">
        <v>98.5</v>
      </c>
      <c r="Z685" s="41">
        <v>98.3</v>
      </c>
      <c r="AA685" s="41">
        <v>98</v>
      </c>
      <c r="AB685" s="41">
        <v>98.6</v>
      </c>
      <c r="AC685" s="41">
        <v>100.9</v>
      </c>
      <c r="AD685" s="41">
        <v>98.5</v>
      </c>
      <c r="AE685" s="41">
        <v>99.6</v>
      </c>
      <c r="AF685" s="41">
        <v>99.5</v>
      </c>
      <c r="AG685" s="41">
        <v>99.3</v>
      </c>
      <c r="AH685" s="41">
        <v>99.3</v>
      </c>
      <c r="AI685" s="41">
        <v>99.6</v>
      </c>
      <c r="AJ685" s="41">
        <v>99.5</v>
      </c>
      <c r="AK685" s="41">
        <v>99.4</v>
      </c>
      <c r="AL685" s="41">
        <v>99.4</v>
      </c>
      <c r="AM685" s="41">
        <v>99.2</v>
      </c>
      <c r="AN685" s="41">
        <v>98</v>
      </c>
      <c r="AO685" s="41">
        <v>97.4</v>
      </c>
      <c r="AP685" s="41">
        <v>97.7</v>
      </c>
      <c r="AQ685" s="41">
        <v>99</v>
      </c>
      <c r="AR685" s="41">
        <v>98.9</v>
      </c>
      <c r="AS685" s="41">
        <v>99.3</v>
      </c>
      <c r="AT685" s="41">
        <v>100.5</v>
      </c>
      <c r="AU685" s="41">
        <v>99.7</v>
      </c>
      <c r="AV685" s="41">
        <v>100.6</v>
      </c>
      <c r="AW685" s="41">
        <v>100.2</v>
      </c>
      <c r="AX685" s="41">
        <v>100.3</v>
      </c>
      <c r="AY685" s="41">
        <v>99.6</v>
      </c>
      <c r="AZ685" s="41">
        <v>108.1</v>
      </c>
      <c r="BA685" s="41">
        <v>109.8</v>
      </c>
      <c r="BB685" s="41">
        <v>109.2</v>
      </c>
      <c r="BC685" s="41">
        <v>109.4</v>
      </c>
      <c r="BD685" s="41">
        <v>109.6</v>
      </c>
      <c r="BE685" s="41">
        <v>109.9</v>
      </c>
      <c r="BF685" s="41">
        <v>110.1</v>
      </c>
      <c r="BG685" s="41">
        <v>110.2</v>
      </c>
      <c r="BH685" s="41">
        <v>111.3</v>
      </c>
      <c r="BI685" s="41">
        <v>112.2</v>
      </c>
      <c r="BJ685" s="41">
        <v>113.4</v>
      </c>
      <c r="BK685" s="41">
        <v>113.4</v>
      </c>
      <c r="BL685" s="41">
        <v>111.6</v>
      </c>
      <c r="BM685" s="41">
        <v>111.6</v>
      </c>
      <c r="BN685" s="41">
        <v>111.3</v>
      </c>
      <c r="BO685" s="41">
        <v>111.4</v>
      </c>
      <c r="BP685" s="41">
        <v>111.3</v>
      </c>
      <c r="BQ685" s="41">
        <v>111.4</v>
      </c>
      <c r="BR685" s="41">
        <v>111.4</v>
      </c>
      <c r="BS685" s="41">
        <v>111.4</v>
      </c>
      <c r="BT685" s="41">
        <v>111.4</v>
      </c>
      <c r="BU685" s="41">
        <v>111.4</v>
      </c>
      <c r="BV685" s="41">
        <v>111.4</v>
      </c>
      <c r="BW685" s="41">
        <v>111.4</v>
      </c>
      <c r="BX685" s="41">
        <v>110.6</v>
      </c>
      <c r="BY685" s="41">
        <v>109.1</v>
      </c>
      <c r="BZ685" s="41">
        <v>109.1</v>
      </c>
      <c r="CA685" s="41">
        <v>109.1</v>
      </c>
      <c r="CB685" s="41">
        <v>109.1</v>
      </c>
      <c r="CC685" s="41">
        <v>109.8</v>
      </c>
      <c r="CD685" s="41">
        <v>110</v>
      </c>
      <c r="CE685" s="41">
        <v>110.8</v>
      </c>
      <c r="CF685" s="41">
        <v>110.2</v>
      </c>
      <c r="CG685" s="41">
        <v>109.6</v>
      </c>
      <c r="CH685" s="41">
        <v>109.4</v>
      </c>
      <c r="CI685" s="41">
        <v>109.8</v>
      </c>
      <c r="CJ685" s="41">
        <v>109.9</v>
      </c>
      <c r="CK685" s="41">
        <v>110.1</v>
      </c>
      <c r="CL685" s="41">
        <v>110.1</v>
      </c>
    </row>
    <row r="686" spans="1:90" x14ac:dyDescent="0.25">
      <c r="A686" s="38" t="s">
        <v>2968</v>
      </c>
      <c r="B686" s="38" t="s">
        <v>2969</v>
      </c>
      <c r="C686" s="39">
        <v>0.22151000000000001</v>
      </c>
      <c r="D686" s="41">
        <v>103.6</v>
      </c>
      <c r="E686" s="41">
        <v>103.6</v>
      </c>
      <c r="F686" s="41">
        <v>103.1</v>
      </c>
      <c r="G686" s="41">
        <v>99.5</v>
      </c>
      <c r="H686" s="41">
        <v>99.4</v>
      </c>
      <c r="I686" s="41">
        <v>99.4</v>
      </c>
      <c r="J686" s="41">
        <v>99.4</v>
      </c>
      <c r="K686" s="41">
        <v>99.4</v>
      </c>
      <c r="L686" s="41">
        <v>99.4</v>
      </c>
      <c r="M686" s="41">
        <v>99.4</v>
      </c>
      <c r="N686" s="41">
        <v>99.4</v>
      </c>
      <c r="O686" s="41">
        <v>99.4</v>
      </c>
      <c r="P686" s="41">
        <v>98.2</v>
      </c>
      <c r="Q686" s="41">
        <v>98.2</v>
      </c>
      <c r="R686" s="41">
        <v>99.3</v>
      </c>
      <c r="S686" s="41">
        <v>100.8</v>
      </c>
      <c r="T686" s="41">
        <v>100.8</v>
      </c>
      <c r="U686" s="41">
        <v>100.6</v>
      </c>
      <c r="V686" s="41">
        <v>100.6</v>
      </c>
      <c r="W686" s="41">
        <v>100.6</v>
      </c>
      <c r="X686" s="41">
        <v>101.3</v>
      </c>
      <c r="Y686" s="41">
        <v>101.3</v>
      </c>
      <c r="Z686" s="41">
        <v>101.4</v>
      </c>
      <c r="AA686" s="41">
        <v>101.3</v>
      </c>
      <c r="AB686" s="41">
        <v>102</v>
      </c>
      <c r="AC686" s="41">
        <v>102.3</v>
      </c>
      <c r="AD686" s="41">
        <v>101.7</v>
      </c>
      <c r="AE686" s="41">
        <v>102.2</v>
      </c>
      <c r="AF686" s="41">
        <v>102.1</v>
      </c>
      <c r="AG686" s="41">
        <v>102.1</v>
      </c>
      <c r="AH686" s="41">
        <v>101.9</v>
      </c>
      <c r="AI686" s="41">
        <v>102</v>
      </c>
      <c r="AJ686" s="41">
        <v>102</v>
      </c>
      <c r="AK686" s="41">
        <v>101.9</v>
      </c>
      <c r="AL686" s="41">
        <v>102</v>
      </c>
      <c r="AM686" s="41">
        <v>101.9</v>
      </c>
      <c r="AN686" s="41">
        <v>98.6</v>
      </c>
      <c r="AO686" s="41">
        <v>97.4</v>
      </c>
      <c r="AP686" s="41">
        <v>98.1</v>
      </c>
      <c r="AQ686" s="41">
        <v>98.8</v>
      </c>
      <c r="AR686" s="41">
        <v>98.4</v>
      </c>
      <c r="AS686" s="41">
        <v>99.7</v>
      </c>
      <c r="AT686" s="41">
        <v>100.7</v>
      </c>
      <c r="AU686" s="41">
        <v>100.8</v>
      </c>
      <c r="AV686" s="41">
        <v>100.8</v>
      </c>
      <c r="AW686" s="41">
        <v>100.8</v>
      </c>
      <c r="AX686" s="41">
        <v>100.8</v>
      </c>
      <c r="AY686" s="41">
        <v>100.2</v>
      </c>
      <c r="AZ686" s="41">
        <v>103.8</v>
      </c>
      <c r="BA686" s="41">
        <v>103.6</v>
      </c>
      <c r="BB686" s="41">
        <v>102.9</v>
      </c>
      <c r="BC686" s="41">
        <v>102.9</v>
      </c>
      <c r="BD686" s="41">
        <v>102.9</v>
      </c>
      <c r="BE686" s="41">
        <v>102.9</v>
      </c>
      <c r="BF686" s="41">
        <v>103.1</v>
      </c>
      <c r="BG686" s="41">
        <v>103.2</v>
      </c>
      <c r="BH686" s="41">
        <v>104.1</v>
      </c>
      <c r="BI686" s="41">
        <v>105.6</v>
      </c>
      <c r="BJ686" s="41">
        <v>108.2</v>
      </c>
      <c r="BK686" s="41">
        <v>108.1</v>
      </c>
      <c r="BL686" s="41">
        <v>104.6</v>
      </c>
      <c r="BM686" s="41">
        <v>104.6</v>
      </c>
      <c r="BN686" s="41">
        <v>104.6</v>
      </c>
      <c r="BO686" s="41">
        <v>104.6</v>
      </c>
      <c r="BP686" s="41">
        <v>104.3</v>
      </c>
      <c r="BQ686" s="41">
        <v>104.4</v>
      </c>
      <c r="BR686" s="41">
        <v>104.4</v>
      </c>
      <c r="BS686" s="41">
        <v>104.4</v>
      </c>
      <c r="BT686" s="41">
        <v>104.4</v>
      </c>
      <c r="BU686" s="41">
        <v>104.4</v>
      </c>
      <c r="BV686" s="41">
        <v>104.4</v>
      </c>
      <c r="BW686" s="41">
        <v>104.4</v>
      </c>
      <c r="BX686" s="41">
        <v>103.4</v>
      </c>
      <c r="BY686" s="41">
        <v>101.6</v>
      </c>
      <c r="BZ686" s="41">
        <v>101.8</v>
      </c>
      <c r="CA686" s="41">
        <v>101.8</v>
      </c>
      <c r="CB686" s="41">
        <v>101.7</v>
      </c>
      <c r="CC686" s="41">
        <v>103.2</v>
      </c>
      <c r="CD686" s="41">
        <v>103.4</v>
      </c>
      <c r="CE686" s="41">
        <v>104.9</v>
      </c>
      <c r="CF686" s="41">
        <v>104</v>
      </c>
      <c r="CG686" s="41">
        <v>102.7</v>
      </c>
      <c r="CH686" s="41">
        <v>102.4</v>
      </c>
      <c r="CI686" s="41">
        <v>103</v>
      </c>
      <c r="CJ686" s="41">
        <v>103.2</v>
      </c>
      <c r="CK686" s="41">
        <v>103.4</v>
      </c>
      <c r="CL686" s="41">
        <v>103.4</v>
      </c>
    </row>
    <row r="687" spans="1:90" x14ac:dyDescent="0.25">
      <c r="A687" s="38" t="s">
        <v>2970</v>
      </c>
      <c r="B687" s="38" t="s">
        <v>2971</v>
      </c>
      <c r="C687" s="39">
        <v>0.19422</v>
      </c>
      <c r="D687" s="41">
        <v>100.2</v>
      </c>
      <c r="E687" s="41">
        <v>98</v>
      </c>
      <c r="F687" s="41">
        <v>98</v>
      </c>
      <c r="G687" s="41">
        <v>94.5</v>
      </c>
      <c r="H687" s="41">
        <v>95.2</v>
      </c>
      <c r="I687" s="41">
        <v>94.3</v>
      </c>
      <c r="J687" s="41">
        <v>93.7</v>
      </c>
      <c r="K687" s="41">
        <v>94.8</v>
      </c>
      <c r="L687" s="41">
        <v>94.2</v>
      </c>
      <c r="M687" s="41">
        <v>93.5</v>
      </c>
      <c r="N687" s="41">
        <v>95.2</v>
      </c>
      <c r="O687" s="41">
        <v>93.8</v>
      </c>
      <c r="P687" s="41">
        <v>92.5</v>
      </c>
      <c r="Q687" s="41">
        <v>91.5</v>
      </c>
      <c r="R687" s="41">
        <v>92.1</v>
      </c>
      <c r="S687" s="41">
        <v>93.8</v>
      </c>
      <c r="T687" s="41">
        <v>93.5</v>
      </c>
      <c r="U687" s="41">
        <v>94</v>
      </c>
      <c r="V687" s="41">
        <v>93.4</v>
      </c>
      <c r="W687" s="41">
        <v>94.6</v>
      </c>
      <c r="X687" s="41">
        <v>94.4</v>
      </c>
      <c r="Y687" s="41">
        <v>94.8</v>
      </c>
      <c r="Z687" s="41">
        <v>94.4</v>
      </c>
      <c r="AA687" s="41">
        <v>93.9</v>
      </c>
      <c r="AB687" s="41">
        <v>94.4</v>
      </c>
      <c r="AC687" s="41">
        <v>99.1</v>
      </c>
      <c r="AD687" s="41">
        <v>94.3</v>
      </c>
      <c r="AE687" s="41">
        <v>96.1</v>
      </c>
      <c r="AF687" s="41">
        <v>95.7</v>
      </c>
      <c r="AG687" s="41">
        <v>95.4</v>
      </c>
      <c r="AH687" s="41">
        <v>95.5</v>
      </c>
      <c r="AI687" s="41">
        <v>96.1</v>
      </c>
      <c r="AJ687" s="41">
        <v>96</v>
      </c>
      <c r="AK687" s="41">
        <v>95.6</v>
      </c>
      <c r="AL687" s="41">
        <v>95.6</v>
      </c>
      <c r="AM687" s="41">
        <v>95.3</v>
      </c>
      <c r="AN687" s="41">
        <v>96.5</v>
      </c>
      <c r="AO687" s="41">
        <v>96.5</v>
      </c>
      <c r="AP687" s="41">
        <v>96.5</v>
      </c>
      <c r="AQ687" s="41">
        <v>98.3</v>
      </c>
      <c r="AR687" s="41">
        <v>98.4</v>
      </c>
      <c r="AS687" s="41">
        <v>97.8</v>
      </c>
      <c r="AT687" s="41">
        <v>99.6</v>
      </c>
      <c r="AU687" s="41">
        <v>97.5</v>
      </c>
      <c r="AV687" s="41">
        <v>99.6</v>
      </c>
      <c r="AW687" s="41">
        <v>98.6</v>
      </c>
      <c r="AX687" s="41">
        <v>99</v>
      </c>
      <c r="AY687" s="41">
        <v>98</v>
      </c>
      <c r="AZ687" s="41">
        <v>112.5</v>
      </c>
      <c r="BA687" s="41">
        <v>116.5</v>
      </c>
      <c r="BB687" s="41">
        <v>116.3</v>
      </c>
      <c r="BC687" s="41">
        <v>116.8</v>
      </c>
      <c r="BD687" s="41">
        <v>117.4</v>
      </c>
      <c r="BE687" s="41">
        <v>117.9</v>
      </c>
      <c r="BF687" s="41">
        <v>118.1</v>
      </c>
      <c r="BG687" s="41">
        <v>118.3</v>
      </c>
      <c r="BH687" s="41">
        <v>119.6</v>
      </c>
      <c r="BI687" s="41">
        <v>120</v>
      </c>
      <c r="BJ687" s="41">
        <v>120</v>
      </c>
      <c r="BK687" s="41">
        <v>120</v>
      </c>
      <c r="BL687" s="41">
        <v>120</v>
      </c>
      <c r="BM687" s="41">
        <v>120</v>
      </c>
      <c r="BN687" s="41">
        <v>119.6</v>
      </c>
      <c r="BO687" s="41">
        <v>119.8</v>
      </c>
      <c r="BP687" s="41">
        <v>120</v>
      </c>
      <c r="BQ687" s="41">
        <v>120</v>
      </c>
      <c r="BR687" s="41">
        <v>120</v>
      </c>
      <c r="BS687" s="41">
        <v>120</v>
      </c>
      <c r="BT687" s="41">
        <v>120</v>
      </c>
      <c r="BU687" s="41">
        <v>120</v>
      </c>
      <c r="BV687" s="41">
        <v>120</v>
      </c>
      <c r="BW687" s="41">
        <v>120</v>
      </c>
      <c r="BX687" s="41">
        <v>119.5</v>
      </c>
      <c r="BY687" s="41">
        <v>118.1</v>
      </c>
      <c r="BZ687" s="41">
        <v>118.1</v>
      </c>
      <c r="CA687" s="41">
        <v>118.1</v>
      </c>
      <c r="CB687" s="41">
        <v>118.1</v>
      </c>
      <c r="CC687" s="41">
        <v>118.1</v>
      </c>
      <c r="CD687" s="41">
        <v>118.1</v>
      </c>
      <c r="CE687" s="41">
        <v>118.1</v>
      </c>
      <c r="CF687" s="41">
        <v>118.1</v>
      </c>
      <c r="CG687" s="41">
        <v>118.1</v>
      </c>
      <c r="CH687" s="41">
        <v>118.1</v>
      </c>
      <c r="CI687" s="41">
        <v>118.1</v>
      </c>
      <c r="CJ687" s="41">
        <v>118.1</v>
      </c>
      <c r="CK687" s="41">
        <v>118.3</v>
      </c>
      <c r="CL687" s="41">
        <v>118.3</v>
      </c>
    </row>
    <row r="688" spans="1:90" x14ac:dyDescent="0.25">
      <c r="A688" s="38" t="s">
        <v>2972</v>
      </c>
      <c r="B688" s="38" t="s">
        <v>2973</v>
      </c>
      <c r="C688" s="39">
        <v>1.306E-2</v>
      </c>
      <c r="D688" s="41">
        <v>100</v>
      </c>
      <c r="E688" s="41">
        <v>100</v>
      </c>
      <c r="F688" s="41">
        <v>100</v>
      </c>
      <c r="G688" s="41">
        <v>102</v>
      </c>
      <c r="H688" s="41">
        <v>102</v>
      </c>
      <c r="I688" s="41">
        <v>102</v>
      </c>
      <c r="J688" s="41">
        <v>102</v>
      </c>
      <c r="K688" s="41">
        <v>102</v>
      </c>
      <c r="L688" s="41">
        <v>102</v>
      </c>
      <c r="M688" s="41">
        <v>102</v>
      </c>
      <c r="N688" s="41">
        <v>102</v>
      </c>
      <c r="O688" s="41">
        <v>102</v>
      </c>
      <c r="P688" s="41">
        <v>102</v>
      </c>
      <c r="Q688" s="41">
        <v>102</v>
      </c>
      <c r="R688" s="41">
        <v>102</v>
      </c>
      <c r="S688" s="41">
        <v>104.4</v>
      </c>
      <c r="T688" s="41">
        <v>104.4</v>
      </c>
      <c r="U688" s="41">
        <v>104.4</v>
      </c>
      <c r="V688" s="41">
        <v>104.4</v>
      </c>
      <c r="W688" s="41">
        <v>104.4</v>
      </c>
      <c r="X688" s="41">
        <v>104.4</v>
      </c>
      <c r="Y688" s="41">
        <v>104.4</v>
      </c>
      <c r="Z688" s="41">
        <v>104.4</v>
      </c>
      <c r="AA688" s="41">
        <v>104.4</v>
      </c>
      <c r="AB688" s="41">
        <v>104.4</v>
      </c>
      <c r="AC688" s="41">
        <v>104.4</v>
      </c>
      <c r="AD688" s="41">
        <v>104.4</v>
      </c>
      <c r="AE688" s="41">
        <v>110.3</v>
      </c>
      <c r="AF688" s="41">
        <v>110.3</v>
      </c>
      <c r="AG688" s="41">
        <v>110.3</v>
      </c>
      <c r="AH688" s="41">
        <v>110.3</v>
      </c>
      <c r="AI688" s="41">
        <v>110.3</v>
      </c>
      <c r="AJ688" s="41">
        <v>110.3</v>
      </c>
      <c r="AK688" s="41">
        <v>110.3</v>
      </c>
      <c r="AL688" s="41">
        <v>110.3</v>
      </c>
      <c r="AM688" s="41">
        <v>110.3</v>
      </c>
      <c r="AN688" s="41">
        <v>110.3</v>
      </c>
      <c r="AO688" s="41">
        <v>110.3</v>
      </c>
      <c r="AP688" s="41">
        <v>110.3</v>
      </c>
      <c r="AQ688" s="41">
        <v>112.6</v>
      </c>
      <c r="AR688" s="41">
        <v>112.6</v>
      </c>
      <c r="AS688" s="41">
        <v>112.6</v>
      </c>
      <c r="AT688" s="41">
        <v>112.6</v>
      </c>
      <c r="AU688" s="41">
        <v>112.6</v>
      </c>
      <c r="AV688" s="41">
        <v>112.6</v>
      </c>
      <c r="AW688" s="41">
        <v>112.6</v>
      </c>
      <c r="AX688" s="41">
        <v>112.6</v>
      </c>
      <c r="AY688" s="41">
        <v>112.8</v>
      </c>
      <c r="AZ688" s="41">
        <v>115.4</v>
      </c>
      <c r="BA688" s="41">
        <v>114.6</v>
      </c>
      <c r="BB688" s="41">
        <v>110</v>
      </c>
      <c r="BC688" s="41">
        <v>108.1</v>
      </c>
      <c r="BD688" s="41">
        <v>108.1</v>
      </c>
      <c r="BE688" s="41">
        <v>108.1</v>
      </c>
      <c r="BF688" s="41">
        <v>108.1</v>
      </c>
      <c r="BG688" s="41">
        <v>108.1</v>
      </c>
      <c r="BH688" s="41">
        <v>108.1</v>
      </c>
      <c r="BI688" s="41">
        <v>108.1</v>
      </c>
      <c r="BJ688" s="41">
        <v>106.1</v>
      </c>
      <c r="BK688" s="41">
        <v>104.3</v>
      </c>
      <c r="BL688" s="41">
        <v>104.5</v>
      </c>
      <c r="BM688" s="41">
        <v>103.7</v>
      </c>
      <c r="BN688" s="41">
        <v>101.5</v>
      </c>
      <c r="BO688" s="41">
        <v>101.8</v>
      </c>
      <c r="BP688" s="41">
        <v>101.8</v>
      </c>
      <c r="BQ688" s="41">
        <v>101.7</v>
      </c>
      <c r="BR688" s="41">
        <v>101.8</v>
      </c>
      <c r="BS688" s="41">
        <v>101.8</v>
      </c>
      <c r="BT688" s="41">
        <v>101.8</v>
      </c>
      <c r="BU688" s="41">
        <v>101.8</v>
      </c>
      <c r="BV688" s="41">
        <v>101.8</v>
      </c>
      <c r="BW688" s="41">
        <v>101.8</v>
      </c>
      <c r="BX688" s="41">
        <v>101.8</v>
      </c>
      <c r="BY688" s="41">
        <v>101.8</v>
      </c>
      <c r="BZ688" s="41">
        <v>99.8</v>
      </c>
      <c r="CA688" s="41">
        <v>99.8</v>
      </c>
      <c r="CB688" s="41">
        <v>99.8</v>
      </c>
      <c r="CC688" s="41">
        <v>100.3</v>
      </c>
      <c r="CD688" s="41">
        <v>101.8</v>
      </c>
      <c r="CE688" s="41">
        <v>101.8</v>
      </c>
      <c r="CF688" s="41">
        <v>99.8</v>
      </c>
      <c r="CG688" s="41">
        <v>99.8</v>
      </c>
      <c r="CH688" s="41">
        <v>99.8</v>
      </c>
      <c r="CI688" s="41">
        <v>101.8</v>
      </c>
      <c r="CJ688" s="41">
        <v>101.8</v>
      </c>
      <c r="CK688" s="41">
        <v>101.8</v>
      </c>
      <c r="CL688" s="41">
        <v>101.8</v>
      </c>
    </row>
    <row r="689" spans="1:90" x14ac:dyDescent="0.25">
      <c r="A689" s="38" t="s">
        <v>2974</v>
      </c>
      <c r="B689" s="38" t="s">
        <v>2975</v>
      </c>
      <c r="C689" s="39">
        <v>1.02563</v>
      </c>
      <c r="D689" s="41">
        <v>101.1</v>
      </c>
      <c r="E689" s="41">
        <v>101.6</v>
      </c>
      <c r="F689" s="41">
        <v>101.6</v>
      </c>
      <c r="G689" s="41">
        <v>102.5</v>
      </c>
      <c r="H689" s="41">
        <v>102.4</v>
      </c>
      <c r="I689" s="41">
        <v>102.7</v>
      </c>
      <c r="J689" s="41">
        <v>102.8</v>
      </c>
      <c r="K689" s="41">
        <v>102.8</v>
      </c>
      <c r="L689" s="41">
        <v>102.8</v>
      </c>
      <c r="M689" s="41">
        <v>105</v>
      </c>
      <c r="N689" s="41">
        <v>105.6</v>
      </c>
      <c r="O689" s="41">
        <v>106.1</v>
      </c>
      <c r="P689" s="41">
        <v>107.4</v>
      </c>
      <c r="Q689" s="41">
        <v>107.8</v>
      </c>
      <c r="R689" s="41">
        <v>107.3</v>
      </c>
      <c r="S689" s="41">
        <v>107.6</v>
      </c>
      <c r="T689" s="41">
        <v>108</v>
      </c>
      <c r="U689" s="41">
        <v>107.9</v>
      </c>
      <c r="V689" s="41">
        <v>107.9</v>
      </c>
      <c r="W689" s="41">
        <v>107.9</v>
      </c>
      <c r="X689" s="41">
        <v>107.9</v>
      </c>
      <c r="Y689" s="41">
        <v>107.9</v>
      </c>
      <c r="Z689" s="41">
        <v>107.9</v>
      </c>
      <c r="AA689" s="41">
        <v>107.2</v>
      </c>
      <c r="AB689" s="41">
        <v>107.9</v>
      </c>
      <c r="AC689" s="41">
        <v>107.9</v>
      </c>
      <c r="AD689" s="41">
        <v>107.7</v>
      </c>
      <c r="AE689" s="41">
        <v>107.7</v>
      </c>
      <c r="AF689" s="41">
        <v>107</v>
      </c>
      <c r="AG689" s="41">
        <v>107.3</v>
      </c>
      <c r="AH689" s="41">
        <v>107.5</v>
      </c>
      <c r="AI689" s="41">
        <v>109.7</v>
      </c>
      <c r="AJ689" s="41">
        <v>110.1</v>
      </c>
      <c r="AK689" s="41">
        <v>110</v>
      </c>
      <c r="AL689" s="41">
        <v>110.1</v>
      </c>
      <c r="AM689" s="41">
        <v>110.8</v>
      </c>
      <c r="AN689" s="41">
        <v>109.8</v>
      </c>
      <c r="AO689" s="41">
        <v>109.7</v>
      </c>
      <c r="AP689" s="41">
        <v>109.8</v>
      </c>
      <c r="AQ689" s="41">
        <v>110.3</v>
      </c>
      <c r="AR689" s="41">
        <v>110.7</v>
      </c>
      <c r="AS689" s="41">
        <v>111.8</v>
      </c>
      <c r="AT689" s="41">
        <v>111.8</v>
      </c>
      <c r="AU689" s="41">
        <v>111.8</v>
      </c>
      <c r="AV689" s="41">
        <v>112.3</v>
      </c>
      <c r="AW689" s="41">
        <v>112.3</v>
      </c>
      <c r="AX689" s="41">
        <v>112.2</v>
      </c>
      <c r="AY689" s="41">
        <v>112</v>
      </c>
      <c r="AZ689" s="41">
        <v>110.8</v>
      </c>
      <c r="BA689" s="41">
        <v>110.7</v>
      </c>
      <c r="BB689" s="41">
        <v>110.3</v>
      </c>
      <c r="BC689" s="41">
        <v>112.7</v>
      </c>
      <c r="BD689" s="41">
        <v>112.6</v>
      </c>
      <c r="BE689" s="41">
        <v>112.8</v>
      </c>
      <c r="BF689" s="41">
        <v>112.8</v>
      </c>
      <c r="BG689" s="41">
        <v>112.8</v>
      </c>
      <c r="BH689" s="41">
        <v>112.8</v>
      </c>
      <c r="BI689" s="41">
        <v>114.7</v>
      </c>
      <c r="BJ689" s="41">
        <v>118</v>
      </c>
      <c r="BK689" s="41">
        <v>117.8</v>
      </c>
      <c r="BL689" s="41">
        <v>117.7</v>
      </c>
      <c r="BM689" s="41">
        <v>118</v>
      </c>
      <c r="BN689" s="41">
        <v>118.6</v>
      </c>
      <c r="BO689" s="41">
        <v>118.8</v>
      </c>
      <c r="BP689" s="41">
        <v>117.6</v>
      </c>
      <c r="BQ689" s="41">
        <v>117.8</v>
      </c>
      <c r="BR689" s="41">
        <v>117.9</v>
      </c>
      <c r="BS689" s="41">
        <v>117.9</v>
      </c>
      <c r="BT689" s="41">
        <v>118</v>
      </c>
      <c r="BU689" s="41">
        <v>118</v>
      </c>
      <c r="BV689" s="41">
        <v>118.2</v>
      </c>
      <c r="BW689" s="41">
        <v>118</v>
      </c>
      <c r="BX689" s="41">
        <v>118.5</v>
      </c>
      <c r="BY689" s="41">
        <v>119.6</v>
      </c>
      <c r="BZ689" s="41">
        <v>120.2</v>
      </c>
      <c r="CA689" s="41">
        <v>120.6</v>
      </c>
      <c r="CB689" s="41">
        <v>120.4</v>
      </c>
      <c r="CC689" s="41">
        <v>120.6</v>
      </c>
      <c r="CD689" s="41">
        <v>120.6</v>
      </c>
      <c r="CE689" s="41">
        <v>120.7</v>
      </c>
      <c r="CF689" s="41">
        <v>121</v>
      </c>
      <c r="CG689" s="41">
        <v>121.2</v>
      </c>
      <c r="CH689" s="41">
        <v>122</v>
      </c>
      <c r="CI689" s="41">
        <v>122</v>
      </c>
      <c r="CJ689" s="41">
        <v>123.6</v>
      </c>
      <c r="CK689" s="41">
        <v>124</v>
      </c>
      <c r="CL689" s="41">
        <v>122.8</v>
      </c>
    </row>
    <row r="690" spans="1:90" x14ac:dyDescent="0.25">
      <c r="A690" s="38" t="s">
        <v>2976</v>
      </c>
      <c r="B690" s="38" t="s">
        <v>2977</v>
      </c>
      <c r="C690" s="39">
        <v>7.4709999999999999E-2</v>
      </c>
      <c r="D690" s="41">
        <v>102.4</v>
      </c>
      <c r="E690" s="41">
        <v>102.4</v>
      </c>
      <c r="F690" s="41">
        <v>102.4</v>
      </c>
      <c r="G690" s="41">
        <v>102.3</v>
      </c>
      <c r="H690" s="41">
        <v>101.7</v>
      </c>
      <c r="I690" s="41">
        <v>101.7</v>
      </c>
      <c r="J690" s="41">
        <v>102.6</v>
      </c>
      <c r="K690" s="41">
        <v>103.2</v>
      </c>
      <c r="L690" s="41">
        <v>103.2</v>
      </c>
      <c r="M690" s="41">
        <v>103.2</v>
      </c>
      <c r="N690" s="41">
        <v>103.2</v>
      </c>
      <c r="O690" s="41">
        <v>103.2</v>
      </c>
      <c r="P690" s="41">
        <v>103.2</v>
      </c>
      <c r="Q690" s="41">
        <v>103.2</v>
      </c>
      <c r="R690" s="41">
        <v>101.7</v>
      </c>
      <c r="S690" s="41">
        <v>103.5</v>
      </c>
      <c r="T690" s="41">
        <v>103.5</v>
      </c>
      <c r="U690" s="41">
        <v>102.6</v>
      </c>
      <c r="V690" s="41">
        <v>102.9</v>
      </c>
      <c r="W690" s="41">
        <v>102.9</v>
      </c>
      <c r="X690" s="41">
        <v>102.9</v>
      </c>
      <c r="Y690" s="41">
        <v>103.1</v>
      </c>
      <c r="Z690" s="41">
        <v>102.9</v>
      </c>
      <c r="AA690" s="41">
        <v>103.1</v>
      </c>
      <c r="AB690" s="41">
        <v>103.5</v>
      </c>
      <c r="AC690" s="41">
        <v>103.5</v>
      </c>
      <c r="AD690" s="41">
        <v>103.6</v>
      </c>
      <c r="AE690" s="41">
        <v>106.9</v>
      </c>
      <c r="AF690" s="41">
        <v>107.3</v>
      </c>
      <c r="AG690" s="41">
        <v>107.5</v>
      </c>
      <c r="AH690" s="41">
        <v>108.6</v>
      </c>
      <c r="AI690" s="41">
        <v>109</v>
      </c>
      <c r="AJ690" s="41">
        <v>109.1</v>
      </c>
      <c r="AK690" s="41">
        <v>109.3</v>
      </c>
      <c r="AL690" s="41">
        <v>109.9</v>
      </c>
      <c r="AM690" s="41">
        <v>110.2</v>
      </c>
      <c r="AN690" s="41">
        <v>109.6</v>
      </c>
      <c r="AO690" s="41">
        <v>109.6</v>
      </c>
      <c r="AP690" s="41">
        <v>109.7</v>
      </c>
      <c r="AQ690" s="41">
        <v>111.5</v>
      </c>
      <c r="AR690" s="41">
        <v>112.1</v>
      </c>
      <c r="AS690" s="41">
        <v>112.4</v>
      </c>
      <c r="AT690" s="41">
        <v>112.4</v>
      </c>
      <c r="AU690" s="41">
        <v>111.3</v>
      </c>
      <c r="AV690" s="41">
        <v>111.3</v>
      </c>
      <c r="AW690" s="41">
        <v>111.3</v>
      </c>
      <c r="AX690" s="41">
        <v>111.3</v>
      </c>
      <c r="AY690" s="41">
        <v>111.3</v>
      </c>
      <c r="AZ690" s="41">
        <v>111.9</v>
      </c>
      <c r="BA690" s="41">
        <v>111.7</v>
      </c>
      <c r="BB690" s="41">
        <v>111.5</v>
      </c>
      <c r="BC690" s="41">
        <v>111.9</v>
      </c>
      <c r="BD690" s="41">
        <v>111.7</v>
      </c>
      <c r="BE690" s="41">
        <v>112.3</v>
      </c>
      <c r="BF690" s="41">
        <v>112</v>
      </c>
      <c r="BG690" s="41">
        <v>112</v>
      </c>
      <c r="BH690" s="41">
        <v>112</v>
      </c>
      <c r="BI690" s="41">
        <v>112.6</v>
      </c>
      <c r="BJ690" s="41">
        <v>112.7</v>
      </c>
      <c r="BK690" s="41">
        <v>113.2</v>
      </c>
      <c r="BL690" s="41">
        <v>113.2</v>
      </c>
      <c r="BM690" s="41">
        <v>113.2</v>
      </c>
      <c r="BN690" s="41">
        <v>113.8</v>
      </c>
      <c r="BO690" s="41">
        <v>114.8</v>
      </c>
      <c r="BP690" s="41">
        <v>115.3</v>
      </c>
      <c r="BQ690" s="41">
        <v>115.4</v>
      </c>
      <c r="BR690" s="41">
        <v>116.8</v>
      </c>
      <c r="BS690" s="41">
        <v>116.8</v>
      </c>
      <c r="BT690" s="41">
        <v>116.8</v>
      </c>
      <c r="BU690" s="41">
        <v>116.8</v>
      </c>
      <c r="BV690" s="41">
        <v>116.7</v>
      </c>
      <c r="BW690" s="41">
        <v>116.7</v>
      </c>
      <c r="BX690" s="41">
        <v>114.7</v>
      </c>
      <c r="BY690" s="41">
        <v>115.1</v>
      </c>
      <c r="BZ690" s="41">
        <v>115.6</v>
      </c>
      <c r="CA690" s="41">
        <v>115.7</v>
      </c>
      <c r="CB690" s="41">
        <v>115.9</v>
      </c>
      <c r="CC690" s="41">
        <v>115.9</v>
      </c>
      <c r="CD690" s="41">
        <v>117.1</v>
      </c>
      <c r="CE690" s="41">
        <v>117.1</v>
      </c>
      <c r="CF690" s="41">
        <v>117.1</v>
      </c>
      <c r="CG690" s="41">
        <v>117.2</v>
      </c>
      <c r="CH690" s="41">
        <v>117.2</v>
      </c>
      <c r="CI690" s="41">
        <v>117.4</v>
      </c>
      <c r="CJ690" s="41">
        <v>120</v>
      </c>
      <c r="CK690" s="41">
        <v>119.8</v>
      </c>
      <c r="CL690" s="41">
        <v>120.4</v>
      </c>
    </row>
    <row r="691" spans="1:90" x14ac:dyDescent="0.25">
      <c r="A691" s="38" t="s">
        <v>2978</v>
      </c>
      <c r="B691" s="38" t="s">
        <v>2979</v>
      </c>
      <c r="C691" s="39">
        <v>0.19192999999999999</v>
      </c>
      <c r="D691" s="41">
        <v>100.5</v>
      </c>
      <c r="E691" s="41">
        <v>100.5</v>
      </c>
      <c r="F691" s="41">
        <v>100.5</v>
      </c>
      <c r="G691" s="41">
        <v>103.5</v>
      </c>
      <c r="H691" s="41">
        <v>103.5</v>
      </c>
      <c r="I691" s="41">
        <v>103.5</v>
      </c>
      <c r="J691" s="41">
        <v>103.5</v>
      </c>
      <c r="K691" s="41">
        <v>103.5</v>
      </c>
      <c r="L691" s="41">
        <v>103.5</v>
      </c>
      <c r="M691" s="41">
        <v>115.4</v>
      </c>
      <c r="N691" s="41">
        <v>116.4</v>
      </c>
      <c r="O691" s="41">
        <v>113.9</v>
      </c>
      <c r="P691" s="41">
        <v>113.4</v>
      </c>
      <c r="Q691" s="41">
        <v>114.6</v>
      </c>
      <c r="R691" s="41">
        <v>114.6</v>
      </c>
      <c r="S691" s="41">
        <v>114.4</v>
      </c>
      <c r="T691" s="41">
        <v>114.1</v>
      </c>
      <c r="U691" s="41">
        <v>114.1</v>
      </c>
      <c r="V691" s="41">
        <v>114.1</v>
      </c>
      <c r="W691" s="41">
        <v>114.1</v>
      </c>
      <c r="X691" s="41">
        <v>114.1</v>
      </c>
      <c r="Y691" s="41">
        <v>114.1</v>
      </c>
      <c r="Z691" s="41">
        <v>114.1</v>
      </c>
      <c r="AA691" s="41">
        <v>114.1</v>
      </c>
      <c r="AB691" s="41">
        <v>114.1</v>
      </c>
      <c r="AC691" s="41">
        <v>114.1</v>
      </c>
      <c r="AD691" s="41">
        <v>114.1</v>
      </c>
      <c r="AE691" s="41">
        <v>114.1</v>
      </c>
      <c r="AF691" s="41">
        <v>114.1</v>
      </c>
      <c r="AG691" s="41">
        <v>114.1</v>
      </c>
      <c r="AH691" s="41">
        <v>114.1</v>
      </c>
      <c r="AI691" s="41">
        <v>120</v>
      </c>
      <c r="AJ691" s="41">
        <v>120</v>
      </c>
      <c r="AK691" s="41">
        <v>120</v>
      </c>
      <c r="AL691" s="41">
        <v>120</v>
      </c>
      <c r="AM691" s="41">
        <v>120</v>
      </c>
      <c r="AN691" s="41">
        <v>116.1</v>
      </c>
      <c r="AO691" s="41">
        <v>116.1</v>
      </c>
      <c r="AP691" s="41">
        <v>117</v>
      </c>
      <c r="AQ691" s="41">
        <v>117</v>
      </c>
      <c r="AR691" s="41">
        <v>117</v>
      </c>
      <c r="AS691" s="41">
        <v>117</v>
      </c>
      <c r="AT691" s="41">
        <v>117</v>
      </c>
      <c r="AU691" s="41">
        <v>117</v>
      </c>
      <c r="AV691" s="41">
        <v>117</v>
      </c>
      <c r="AW691" s="41">
        <v>117</v>
      </c>
      <c r="AX691" s="41">
        <v>117</v>
      </c>
      <c r="AY691" s="41">
        <v>117</v>
      </c>
      <c r="AZ691" s="41">
        <v>114.9</v>
      </c>
      <c r="BA691" s="41">
        <v>114.9</v>
      </c>
      <c r="BB691" s="41">
        <v>114.9</v>
      </c>
      <c r="BC691" s="41">
        <v>127</v>
      </c>
      <c r="BD691" s="41">
        <v>127</v>
      </c>
      <c r="BE691" s="41">
        <v>127</v>
      </c>
      <c r="BF691" s="41">
        <v>127</v>
      </c>
      <c r="BG691" s="41">
        <v>127</v>
      </c>
      <c r="BH691" s="41">
        <v>127</v>
      </c>
      <c r="BI691" s="41">
        <v>131.69999999999999</v>
      </c>
      <c r="BJ691" s="41">
        <v>131.80000000000001</v>
      </c>
      <c r="BK691" s="41">
        <v>131.80000000000001</v>
      </c>
      <c r="BL691" s="41">
        <v>131.80000000000001</v>
      </c>
      <c r="BM691" s="41">
        <v>131.80000000000001</v>
      </c>
      <c r="BN691" s="41">
        <v>130.4</v>
      </c>
      <c r="BO691" s="41">
        <v>129.69999999999999</v>
      </c>
      <c r="BP691" s="41">
        <v>123.4</v>
      </c>
      <c r="BQ691" s="41">
        <v>123.9</v>
      </c>
      <c r="BR691" s="41">
        <v>123.9</v>
      </c>
      <c r="BS691" s="41">
        <v>123.9</v>
      </c>
      <c r="BT691" s="41">
        <v>124.2</v>
      </c>
      <c r="BU691" s="41">
        <v>124.3</v>
      </c>
      <c r="BV691" s="41">
        <v>124.3</v>
      </c>
      <c r="BW691" s="41">
        <v>124.3</v>
      </c>
      <c r="BX691" s="41">
        <v>124.4</v>
      </c>
      <c r="BY691" s="41">
        <v>124.7</v>
      </c>
      <c r="BZ691" s="41">
        <v>125.1</v>
      </c>
      <c r="CA691" s="41">
        <v>125.2</v>
      </c>
      <c r="CB691" s="41">
        <v>125.1</v>
      </c>
      <c r="CC691" s="41">
        <v>125.2</v>
      </c>
      <c r="CD691" s="41">
        <v>124.8</v>
      </c>
      <c r="CE691" s="41">
        <v>125.2</v>
      </c>
      <c r="CF691" s="41">
        <v>125.2</v>
      </c>
      <c r="CG691" s="41">
        <v>125.2</v>
      </c>
      <c r="CH691" s="41">
        <v>125.2</v>
      </c>
      <c r="CI691" s="41">
        <v>125.2</v>
      </c>
      <c r="CJ691" s="41">
        <v>125.2</v>
      </c>
      <c r="CK691" s="41">
        <v>125.6</v>
      </c>
      <c r="CL691" s="41">
        <v>119</v>
      </c>
    </row>
    <row r="692" spans="1:90" x14ac:dyDescent="0.25">
      <c r="A692" s="38" t="s">
        <v>2980</v>
      </c>
      <c r="B692" s="38" t="s">
        <v>2981</v>
      </c>
      <c r="C692" s="39">
        <v>0.18293000000000001</v>
      </c>
      <c r="D692" s="41">
        <v>100.4</v>
      </c>
      <c r="E692" s="41">
        <v>100.1</v>
      </c>
      <c r="F692" s="41">
        <v>100</v>
      </c>
      <c r="G692" s="41">
        <v>100.5</v>
      </c>
      <c r="H692" s="41">
        <v>100.4</v>
      </c>
      <c r="I692" s="41">
        <v>100.4</v>
      </c>
      <c r="J692" s="41">
        <v>100.4</v>
      </c>
      <c r="K692" s="41">
        <v>100.4</v>
      </c>
      <c r="L692" s="41">
        <v>99</v>
      </c>
      <c r="M692" s="41">
        <v>99</v>
      </c>
      <c r="N692" s="41">
        <v>99</v>
      </c>
      <c r="O692" s="41">
        <v>99</v>
      </c>
      <c r="P692" s="41">
        <v>100.7</v>
      </c>
      <c r="Q692" s="41">
        <v>101.6</v>
      </c>
      <c r="R692" s="41">
        <v>101.6</v>
      </c>
      <c r="S692" s="41">
        <v>101.6</v>
      </c>
      <c r="T692" s="41">
        <v>103.8</v>
      </c>
      <c r="U692" s="41">
        <v>103.8</v>
      </c>
      <c r="V692" s="41">
        <v>103.8</v>
      </c>
      <c r="W692" s="41">
        <v>103.9</v>
      </c>
      <c r="X692" s="41">
        <v>103.8</v>
      </c>
      <c r="Y692" s="41">
        <v>103.8</v>
      </c>
      <c r="Z692" s="41">
        <v>103.8</v>
      </c>
      <c r="AA692" s="41">
        <v>103.8</v>
      </c>
      <c r="AB692" s="41">
        <v>103.2</v>
      </c>
      <c r="AC692" s="41">
        <v>103.2</v>
      </c>
      <c r="AD692" s="41">
        <v>103.2</v>
      </c>
      <c r="AE692" s="41">
        <v>103.2</v>
      </c>
      <c r="AF692" s="41">
        <v>103.2</v>
      </c>
      <c r="AG692" s="41">
        <v>103.2</v>
      </c>
      <c r="AH692" s="41">
        <v>103.2</v>
      </c>
      <c r="AI692" s="41">
        <v>103.2</v>
      </c>
      <c r="AJ692" s="41">
        <v>104</v>
      </c>
      <c r="AK692" s="41">
        <v>103.2</v>
      </c>
      <c r="AL692" s="41">
        <v>103.2</v>
      </c>
      <c r="AM692" s="41">
        <v>106.5</v>
      </c>
      <c r="AN692" s="41">
        <v>107.7</v>
      </c>
      <c r="AO692" s="41">
        <v>107.7</v>
      </c>
      <c r="AP692" s="41">
        <v>107.7</v>
      </c>
      <c r="AQ692" s="41">
        <v>107.7</v>
      </c>
      <c r="AR692" s="41">
        <v>107.7</v>
      </c>
      <c r="AS692" s="41">
        <v>107.7</v>
      </c>
      <c r="AT692" s="41">
        <v>107.7</v>
      </c>
      <c r="AU692" s="41">
        <v>107.7</v>
      </c>
      <c r="AV692" s="41">
        <v>110.1</v>
      </c>
      <c r="AW692" s="41">
        <v>110.1</v>
      </c>
      <c r="AX692" s="41">
        <v>110.1</v>
      </c>
      <c r="AY692" s="41">
        <v>110.1</v>
      </c>
      <c r="AZ692" s="41">
        <v>109.7</v>
      </c>
      <c r="BA692" s="41">
        <v>109.7</v>
      </c>
      <c r="BB692" s="41">
        <v>109.4</v>
      </c>
      <c r="BC692" s="41">
        <v>109.4</v>
      </c>
      <c r="BD692" s="41">
        <v>109.4</v>
      </c>
      <c r="BE692" s="41">
        <v>109.4</v>
      </c>
      <c r="BF692" s="41">
        <v>109.4</v>
      </c>
      <c r="BG692" s="41">
        <v>109.4</v>
      </c>
      <c r="BH692" s="41">
        <v>109.4</v>
      </c>
      <c r="BI692" s="41">
        <v>109.4</v>
      </c>
      <c r="BJ692" s="41">
        <v>109.4</v>
      </c>
      <c r="BK692" s="41">
        <v>108.5</v>
      </c>
      <c r="BL692" s="41">
        <v>108.5</v>
      </c>
      <c r="BM692" s="41">
        <v>108.5</v>
      </c>
      <c r="BN692" s="41">
        <v>108.5</v>
      </c>
      <c r="BO692" s="41">
        <v>109</v>
      </c>
      <c r="BP692" s="41">
        <v>108.7</v>
      </c>
      <c r="BQ692" s="41">
        <v>108.7</v>
      </c>
      <c r="BR692" s="41">
        <v>108.7</v>
      </c>
      <c r="BS692" s="41">
        <v>108.7</v>
      </c>
      <c r="BT692" s="41">
        <v>108.7</v>
      </c>
      <c r="BU692" s="41">
        <v>108.7</v>
      </c>
      <c r="BV692" s="41">
        <v>108.7</v>
      </c>
      <c r="BW692" s="41">
        <v>108.7</v>
      </c>
      <c r="BX692" s="41">
        <v>109.9</v>
      </c>
      <c r="BY692" s="41">
        <v>109.9</v>
      </c>
      <c r="BZ692" s="41">
        <v>110.9</v>
      </c>
      <c r="CA692" s="41">
        <v>110.9</v>
      </c>
      <c r="CB692" s="41">
        <v>110.9</v>
      </c>
      <c r="CC692" s="41">
        <v>110.9</v>
      </c>
      <c r="CD692" s="41">
        <v>110.9</v>
      </c>
      <c r="CE692" s="41">
        <v>110.9</v>
      </c>
      <c r="CF692" s="41">
        <v>110.9</v>
      </c>
      <c r="CG692" s="41">
        <v>110.9</v>
      </c>
      <c r="CH692" s="41">
        <v>110.9</v>
      </c>
      <c r="CI692" s="41">
        <v>110.9</v>
      </c>
      <c r="CJ692" s="41">
        <v>110.9</v>
      </c>
      <c r="CK692" s="41">
        <v>111.8</v>
      </c>
      <c r="CL692" s="41">
        <v>111.8</v>
      </c>
    </row>
    <row r="693" spans="1:90" x14ac:dyDescent="0.25">
      <c r="A693" s="38" t="s">
        <v>2982</v>
      </c>
      <c r="B693" s="38" t="s">
        <v>2983</v>
      </c>
      <c r="C693" s="39">
        <v>3.0599999999999999E-2</v>
      </c>
      <c r="D693" s="41">
        <v>101.5</v>
      </c>
      <c r="E693" s="41">
        <v>101.5</v>
      </c>
      <c r="F693" s="41">
        <v>101.5</v>
      </c>
      <c r="G693" s="41">
        <v>105.4</v>
      </c>
      <c r="H693" s="41">
        <v>105.4</v>
      </c>
      <c r="I693" s="41">
        <v>105.4</v>
      </c>
      <c r="J693" s="41">
        <v>105.3</v>
      </c>
      <c r="K693" s="41">
        <v>105.3</v>
      </c>
      <c r="L693" s="41">
        <v>105.3</v>
      </c>
      <c r="M693" s="41">
        <v>105.3</v>
      </c>
      <c r="N693" s="41">
        <v>105.3</v>
      </c>
      <c r="O693" s="41">
        <v>105.3</v>
      </c>
      <c r="P693" s="41">
        <v>105.3</v>
      </c>
      <c r="Q693" s="41">
        <v>105.3</v>
      </c>
      <c r="R693" s="41">
        <v>105.3</v>
      </c>
      <c r="S693" s="41">
        <v>105.8</v>
      </c>
      <c r="T693" s="41">
        <v>105.8</v>
      </c>
      <c r="U693" s="41">
        <v>105.8</v>
      </c>
      <c r="V693" s="41">
        <v>105.8</v>
      </c>
      <c r="W693" s="41">
        <v>105.8</v>
      </c>
      <c r="X693" s="41">
        <v>105.8</v>
      </c>
      <c r="Y693" s="41">
        <v>105.8</v>
      </c>
      <c r="Z693" s="41">
        <v>105.8</v>
      </c>
      <c r="AA693" s="41">
        <v>105.8</v>
      </c>
      <c r="AB693" s="41">
        <v>108.2</v>
      </c>
      <c r="AC693" s="41">
        <v>108.2</v>
      </c>
      <c r="AD693" s="41">
        <v>108.2</v>
      </c>
      <c r="AE693" s="41">
        <v>109.9</v>
      </c>
      <c r="AF693" s="41">
        <v>109.9</v>
      </c>
      <c r="AG693" s="41">
        <v>109.9</v>
      </c>
      <c r="AH693" s="41">
        <v>109.9</v>
      </c>
      <c r="AI693" s="41">
        <v>109.9</v>
      </c>
      <c r="AJ693" s="41">
        <v>109.9</v>
      </c>
      <c r="AK693" s="41">
        <v>109.9</v>
      </c>
      <c r="AL693" s="41">
        <v>109.9</v>
      </c>
      <c r="AM693" s="41">
        <v>109.9</v>
      </c>
      <c r="AN693" s="41">
        <v>110.3</v>
      </c>
      <c r="AO693" s="41">
        <v>110.3</v>
      </c>
      <c r="AP693" s="41">
        <v>110.3</v>
      </c>
      <c r="AQ693" s="41">
        <v>109.3</v>
      </c>
      <c r="AR693" s="41">
        <v>109.3</v>
      </c>
      <c r="AS693" s="41">
        <v>109.3</v>
      </c>
      <c r="AT693" s="41">
        <v>109.9</v>
      </c>
      <c r="AU693" s="41">
        <v>110.2</v>
      </c>
      <c r="AV693" s="41">
        <v>110.5</v>
      </c>
      <c r="AW693" s="41">
        <v>110.6</v>
      </c>
      <c r="AX693" s="41">
        <v>110.6</v>
      </c>
      <c r="AY693" s="41">
        <v>109.9</v>
      </c>
      <c r="AZ693" s="41">
        <v>110.5</v>
      </c>
      <c r="BA693" s="41">
        <v>110.1</v>
      </c>
      <c r="BB693" s="41">
        <v>108.8</v>
      </c>
      <c r="BC693" s="41">
        <v>108.4</v>
      </c>
      <c r="BD693" s="41">
        <v>108.4</v>
      </c>
      <c r="BE693" s="41">
        <v>108.4</v>
      </c>
      <c r="BF693" s="41">
        <v>108.9</v>
      </c>
      <c r="BG693" s="41">
        <v>108.9</v>
      </c>
      <c r="BH693" s="41">
        <v>108.9</v>
      </c>
      <c r="BI693" s="41">
        <v>107.9</v>
      </c>
      <c r="BJ693" s="41">
        <v>108.1</v>
      </c>
      <c r="BK693" s="41">
        <v>106.4</v>
      </c>
      <c r="BL693" s="41">
        <v>101.9</v>
      </c>
      <c r="BM693" s="41">
        <v>105.9</v>
      </c>
      <c r="BN693" s="41">
        <v>106.3</v>
      </c>
      <c r="BO693" s="41">
        <v>107.3</v>
      </c>
      <c r="BP693" s="41">
        <v>108.9</v>
      </c>
      <c r="BQ693" s="41">
        <v>111.5</v>
      </c>
      <c r="BR693" s="41">
        <v>111.2</v>
      </c>
      <c r="BS693" s="41">
        <v>111.5</v>
      </c>
      <c r="BT693" s="41">
        <v>111.5</v>
      </c>
      <c r="BU693" s="41">
        <v>114</v>
      </c>
      <c r="BV693" s="41">
        <v>118.7</v>
      </c>
      <c r="BW693" s="41">
        <v>118.7</v>
      </c>
      <c r="BX693" s="41">
        <v>118.6</v>
      </c>
      <c r="BY693" s="41">
        <v>118.6</v>
      </c>
      <c r="BZ693" s="41">
        <v>118.6</v>
      </c>
      <c r="CA693" s="41">
        <v>119.5</v>
      </c>
      <c r="CB693" s="41">
        <v>120</v>
      </c>
      <c r="CC693" s="41">
        <v>121.5</v>
      </c>
      <c r="CD693" s="41">
        <v>121.5</v>
      </c>
      <c r="CE693" s="41">
        <v>121.5</v>
      </c>
      <c r="CF693" s="41">
        <v>122.2</v>
      </c>
      <c r="CG693" s="41">
        <v>124.2</v>
      </c>
      <c r="CH693" s="41">
        <v>124.2</v>
      </c>
      <c r="CI693" s="41">
        <v>125.4</v>
      </c>
      <c r="CJ693" s="41">
        <v>125.4</v>
      </c>
      <c r="CK693" s="41">
        <v>125.4</v>
      </c>
      <c r="CL693" s="41">
        <v>125.6</v>
      </c>
    </row>
    <row r="694" spans="1:90" x14ac:dyDescent="0.25">
      <c r="A694" s="38" t="s">
        <v>2984</v>
      </c>
      <c r="B694" s="38" t="s">
        <v>2985</v>
      </c>
      <c r="C694" s="39">
        <v>1.8280000000000001E-2</v>
      </c>
      <c r="D694" s="41">
        <v>100</v>
      </c>
      <c r="E694" s="41">
        <v>100</v>
      </c>
      <c r="F694" s="41">
        <v>100</v>
      </c>
      <c r="G694" s="41">
        <v>102.9</v>
      </c>
      <c r="H694" s="41">
        <v>102.9</v>
      </c>
      <c r="I694" s="41">
        <v>102.9</v>
      </c>
      <c r="J694" s="41">
        <v>102.9</v>
      </c>
      <c r="K694" s="41">
        <v>102.9</v>
      </c>
      <c r="L694" s="41">
        <v>102.9</v>
      </c>
      <c r="M694" s="41">
        <v>102.9</v>
      </c>
      <c r="N694" s="41">
        <v>102.9</v>
      </c>
      <c r="O694" s="41">
        <v>102.9</v>
      </c>
      <c r="P694" s="41">
        <v>102.3</v>
      </c>
      <c r="Q694" s="41">
        <v>102.3</v>
      </c>
      <c r="R694" s="41">
        <v>102.3</v>
      </c>
      <c r="S694" s="41">
        <v>106.9</v>
      </c>
      <c r="T694" s="41">
        <v>109</v>
      </c>
      <c r="U694" s="41">
        <v>109</v>
      </c>
      <c r="V694" s="41">
        <v>109</v>
      </c>
      <c r="W694" s="41">
        <v>109</v>
      </c>
      <c r="X694" s="41">
        <v>109</v>
      </c>
      <c r="Y694" s="41">
        <v>109</v>
      </c>
      <c r="Z694" s="41">
        <v>109</v>
      </c>
      <c r="AA694" s="41">
        <v>109</v>
      </c>
      <c r="AB694" s="41">
        <v>109</v>
      </c>
      <c r="AC694" s="41">
        <v>109</v>
      </c>
      <c r="AD694" s="41">
        <v>109</v>
      </c>
      <c r="AE694" s="41">
        <v>113.4</v>
      </c>
      <c r="AF694" s="41">
        <v>113.4</v>
      </c>
      <c r="AG694" s="41">
        <v>113.4</v>
      </c>
      <c r="AH694" s="41">
        <v>113.4</v>
      </c>
      <c r="AI694" s="41">
        <v>113.4</v>
      </c>
      <c r="AJ694" s="41">
        <v>113.4</v>
      </c>
      <c r="AK694" s="41">
        <v>113.4</v>
      </c>
      <c r="AL694" s="41">
        <v>113.4</v>
      </c>
      <c r="AM694" s="41">
        <v>113.4</v>
      </c>
      <c r="AN694" s="41">
        <v>113.4</v>
      </c>
      <c r="AO694" s="41">
        <v>113.4</v>
      </c>
      <c r="AP694" s="41">
        <v>113.4</v>
      </c>
      <c r="AQ694" s="41">
        <v>113.4</v>
      </c>
      <c r="AR694" s="41">
        <v>113.4</v>
      </c>
      <c r="AS694" s="41">
        <v>113.4</v>
      </c>
      <c r="AT694" s="41">
        <v>113.4</v>
      </c>
      <c r="AU694" s="41">
        <v>112.6</v>
      </c>
      <c r="AV694" s="41">
        <v>112.6</v>
      </c>
      <c r="AW694" s="41">
        <v>112.6</v>
      </c>
      <c r="AX694" s="41">
        <v>112.6</v>
      </c>
      <c r="AY694" s="41">
        <v>112.9</v>
      </c>
      <c r="AZ694" s="41">
        <v>110.8</v>
      </c>
      <c r="BA694" s="41">
        <v>107.6</v>
      </c>
      <c r="BB694" s="41">
        <v>106.6</v>
      </c>
      <c r="BC694" s="41">
        <v>109.8</v>
      </c>
      <c r="BD694" s="41">
        <v>109.8</v>
      </c>
      <c r="BE694" s="41">
        <v>109.8</v>
      </c>
      <c r="BF694" s="41">
        <v>109.8</v>
      </c>
      <c r="BG694" s="41">
        <v>109.8</v>
      </c>
      <c r="BH694" s="41">
        <v>109.8</v>
      </c>
      <c r="BI694" s="41">
        <v>109.8</v>
      </c>
      <c r="BJ694" s="41">
        <v>109.8</v>
      </c>
      <c r="BK694" s="41">
        <v>110.4</v>
      </c>
      <c r="BL694" s="41">
        <v>109.8</v>
      </c>
      <c r="BM694" s="41">
        <v>109.2</v>
      </c>
      <c r="BN694" s="41">
        <v>111</v>
      </c>
      <c r="BO694" s="41">
        <v>111.7</v>
      </c>
      <c r="BP694" s="41">
        <v>111.7</v>
      </c>
      <c r="BQ694" s="41">
        <v>111.7</v>
      </c>
      <c r="BR694" s="41">
        <v>111.7</v>
      </c>
      <c r="BS694" s="41">
        <v>111.7</v>
      </c>
      <c r="BT694" s="41">
        <v>111.7</v>
      </c>
      <c r="BU694" s="41">
        <v>111.7</v>
      </c>
      <c r="BV694" s="41">
        <v>111.7</v>
      </c>
      <c r="BW694" s="41">
        <v>111.7</v>
      </c>
      <c r="BX694" s="41">
        <v>111.7</v>
      </c>
      <c r="BY694" s="41">
        <v>114.3</v>
      </c>
      <c r="BZ694" s="41">
        <v>116.1</v>
      </c>
      <c r="CA694" s="41">
        <v>115.2</v>
      </c>
      <c r="CB694" s="41">
        <v>115.2</v>
      </c>
      <c r="CC694" s="41">
        <v>114.8</v>
      </c>
      <c r="CD694" s="41">
        <v>114.8</v>
      </c>
      <c r="CE694" s="41">
        <v>114.8</v>
      </c>
      <c r="CF694" s="41">
        <v>114.8</v>
      </c>
      <c r="CG694" s="41">
        <v>114.8</v>
      </c>
      <c r="CH694" s="41">
        <v>116.5</v>
      </c>
      <c r="CI694" s="41">
        <v>116.5</v>
      </c>
      <c r="CJ694" s="41">
        <v>117.4</v>
      </c>
      <c r="CK694" s="41">
        <v>118.4</v>
      </c>
      <c r="CL694" s="41">
        <v>118.7</v>
      </c>
    </row>
    <row r="695" spans="1:90" x14ac:dyDescent="0.25">
      <c r="A695" s="38" t="s">
        <v>2986</v>
      </c>
      <c r="B695" s="38" t="s">
        <v>2987</v>
      </c>
      <c r="C695" s="39">
        <v>1.383E-2</v>
      </c>
      <c r="D695" s="41">
        <v>101.5</v>
      </c>
      <c r="E695" s="41">
        <v>101.5</v>
      </c>
      <c r="F695" s="41">
        <v>101.5</v>
      </c>
      <c r="G695" s="41">
        <v>99.8</v>
      </c>
      <c r="H695" s="41">
        <v>99.8</v>
      </c>
      <c r="I695" s="41">
        <v>100.3</v>
      </c>
      <c r="J695" s="41">
        <v>102</v>
      </c>
      <c r="K695" s="41">
        <v>102</v>
      </c>
      <c r="L695" s="41">
        <v>102</v>
      </c>
      <c r="M695" s="41">
        <v>102</v>
      </c>
      <c r="N695" s="41">
        <v>102.4</v>
      </c>
      <c r="O695" s="41">
        <v>102.8</v>
      </c>
      <c r="P695" s="41">
        <v>101.6</v>
      </c>
      <c r="Q695" s="41">
        <v>101.6</v>
      </c>
      <c r="R695" s="41">
        <v>101.6</v>
      </c>
      <c r="S695" s="41">
        <v>100.2</v>
      </c>
      <c r="T695" s="41">
        <v>100.2</v>
      </c>
      <c r="U695" s="41">
        <v>100.2</v>
      </c>
      <c r="V695" s="41">
        <v>100.2</v>
      </c>
      <c r="W695" s="41">
        <v>100.2</v>
      </c>
      <c r="X695" s="41">
        <v>100.2</v>
      </c>
      <c r="Y695" s="41">
        <v>100.2</v>
      </c>
      <c r="Z695" s="41">
        <v>100.2</v>
      </c>
      <c r="AA695" s="41">
        <v>100.2</v>
      </c>
      <c r="AB695" s="41">
        <v>102.6</v>
      </c>
      <c r="AC695" s="41">
        <v>102.6</v>
      </c>
      <c r="AD695" s="41">
        <v>102.6</v>
      </c>
      <c r="AE695" s="41">
        <v>101.7</v>
      </c>
      <c r="AF695" s="41">
        <v>101.7</v>
      </c>
      <c r="AG695" s="41">
        <v>103.2</v>
      </c>
      <c r="AH695" s="41">
        <v>103.2</v>
      </c>
      <c r="AI695" s="41">
        <v>103.2</v>
      </c>
      <c r="AJ695" s="41">
        <v>103.2</v>
      </c>
      <c r="AK695" s="41">
        <v>103.2</v>
      </c>
      <c r="AL695" s="41">
        <v>103.2</v>
      </c>
      <c r="AM695" s="41">
        <v>104.1</v>
      </c>
      <c r="AN695" s="41">
        <v>102.9</v>
      </c>
      <c r="AO695" s="41">
        <v>99.9</v>
      </c>
      <c r="AP695" s="41">
        <v>99.9</v>
      </c>
      <c r="AQ695" s="41">
        <v>99.9</v>
      </c>
      <c r="AR695" s="41">
        <v>99.9</v>
      </c>
      <c r="AS695" s="41">
        <v>99.9</v>
      </c>
      <c r="AT695" s="41">
        <v>99.7</v>
      </c>
      <c r="AU695" s="41">
        <v>98.5</v>
      </c>
      <c r="AV695" s="41">
        <v>98.8</v>
      </c>
      <c r="AW695" s="41">
        <v>98.8</v>
      </c>
      <c r="AX695" s="41">
        <v>98.8</v>
      </c>
      <c r="AY695" s="41">
        <v>98.9</v>
      </c>
      <c r="AZ695" s="41">
        <v>98.9</v>
      </c>
      <c r="BA695" s="41">
        <v>98.8</v>
      </c>
      <c r="BB695" s="41">
        <v>98.6</v>
      </c>
      <c r="BC695" s="41">
        <v>99.9</v>
      </c>
      <c r="BD695" s="41">
        <v>99.9</v>
      </c>
      <c r="BE695" s="41">
        <v>99.9</v>
      </c>
      <c r="BF695" s="41">
        <v>99.9</v>
      </c>
      <c r="BG695" s="41">
        <v>100.4</v>
      </c>
      <c r="BH695" s="41">
        <v>99.7</v>
      </c>
      <c r="BI695" s="41">
        <v>99.7</v>
      </c>
      <c r="BJ695" s="41">
        <v>101.4</v>
      </c>
      <c r="BK695" s="41">
        <v>101.4</v>
      </c>
      <c r="BL695" s="41">
        <v>101.4</v>
      </c>
      <c r="BM695" s="41">
        <v>96.6</v>
      </c>
      <c r="BN695" s="41">
        <v>97</v>
      </c>
      <c r="BO695" s="41">
        <v>97.6</v>
      </c>
      <c r="BP695" s="41">
        <v>97.4</v>
      </c>
      <c r="BQ695" s="41">
        <v>97.4</v>
      </c>
      <c r="BR695" s="41">
        <v>97.4</v>
      </c>
      <c r="BS695" s="41">
        <v>97.4</v>
      </c>
      <c r="BT695" s="41">
        <v>97.4</v>
      </c>
      <c r="BU695" s="41">
        <v>97.4</v>
      </c>
      <c r="BV695" s="41">
        <v>97.4</v>
      </c>
      <c r="BW695" s="41">
        <v>97.4</v>
      </c>
      <c r="BX695" s="41">
        <v>96.6</v>
      </c>
      <c r="BY695" s="41">
        <v>97.1</v>
      </c>
      <c r="BZ695" s="41">
        <v>97.2</v>
      </c>
      <c r="CA695" s="41">
        <v>100.8</v>
      </c>
      <c r="CB695" s="41">
        <v>101.4</v>
      </c>
      <c r="CC695" s="41">
        <v>101.4</v>
      </c>
      <c r="CD695" s="41">
        <v>101.4</v>
      </c>
      <c r="CE695" s="41">
        <v>101.4</v>
      </c>
      <c r="CF695" s="41">
        <v>101.4</v>
      </c>
      <c r="CG695" s="41">
        <v>101.4</v>
      </c>
      <c r="CH695" s="41">
        <v>101.8</v>
      </c>
      <c r="CI695" s="41">
        <v>102.2</v>
      </c>
      <c r="CJ695" s="41">
        <v>102.2</v>
      </c>
      <c r="CK695" s="41">
        <v>102.4</v>
      </c>
      <c r="CL695" s="41">
        <v>102.9</v>
      </c>
    </row>
    <row r="696" spans="1:90" x14ac:dyDescent="0.25">
      <c r="A696" s="38" t="s">
        <v>2988</v>
      </c>
      <c r="B696" s="38" t="s">
        <v>2989</v>
      </c>
      <c r="C696" s="39">
        <v>2.0129999999999999E-2</v>
      </c>
      <c r="D696" s="41">
        <v>101.5</v>
      </c>
      <c r="E696" s="41">
        <v>101.5</v>
      </c>
      <c r="F696" s="41">
        <v>101.5</v>
      </c>
      <c r="G696" s="41">
        <v>103.1</v>
      </c>
      <c r="H696" s="41">
        <v>103.3</v>
      </c>
      <c r="I696" s="41">
        <v>104.3</v>
      </c>
      <c r="J696" s="41">
        <v>105.6</v>
      </c>
      <c r="K696" s="41">
        <v>105.6</v>
      </c>
      <c r="L696" s="41">
        <v>105.6</v>
      </c>
      <c r="M696" s="41">
        <v>105.6</v>
      </c>
      <c r="N696" s="41">
        <v>105.6</v>
      </c>
      <c r="O696" s="41">
        <v>105.6</v>
      </c>
      <c r="P696" s="41">
        <v>105.9</v>
      </c>
      <c r="Q696" s="41">
        <v>105.9</v>
      </c>
      <c r="R696" s="41">
        <v>105.9</v>
      </c>
      <c r="S696" s="41">
        <v>107.6</v>
      </c>
      <c r="T696" s="41">
        <v>107.6</v>
      </c>
      <c r="U696" s="41">
        <v>109</v>
      </c>
      <c r="V696" s="41">
        <v>109.8</v>
      </c>
      <c r="W696" s="41">
        <v>109.8</v>
      </c>
      <c r="X696" s="41">
        <v>110.1</v>
      </c>
      <c r="Y696" s="41">
        <v>110.3</v>
      </c>
      <c r="Z696" s="41">
        <v>110.6</v>
      </c>
      <c r="AA696" s="41">
        <v>110.4</v>
      </c>
      <c r="AB696" s="41">
        <v>114.7</v>
      </c>
      <c r="AC696" s="41">
        <v>114.7</v>
      </c>
      <c r="AD696" s="41">
        <v>114.7</v>
      </c>
      <c r="AE696" s="41">
        <v>117.2</v>
      </c>
      <c r="AF696" s="41">
        <v>117.2</v>
      </c>
      <c r="AG696" s="41">
        <v>120</v>
      </c>
      <c r="AH696" s="41">
        <v>120</v>
      </c>
      <c r="AI696" s="41">
        <v>120</v>
      </c>
      <c r="AJ696" s="41">
        <v>120</v>
      </c>
      <c r="AK696" s="41">
        <v>120</v>
      </c>
      <c r="AL696" s="41">
        <v>122.3</v>
      </c>
      <c r="AM696" s="41">
        <v>125.9</v>
      </c>
      <c r="AN696" s="41">
        <v>126.5</v>
      </c>
      <c r="AO696" s="41">
        <v>126.5</v>
      </c>
      <c r="AP696" s="41">
        <v>128.4</v>
      </c>
      <c r="AQ696" s="41">
        <v>134.30000000000001</v>
      </c>
      <c r="AR696" s="41">
        <v>134.30000000000001</v>
      </c>
      <c r="AS696" s="41">
        <v>134.30000000000001</v>
      </c>
      <c r="AT696" s="41">
        <v>137.1</v>
      </c>
      <c r="AU696" s="41">
        <v>140</v>
      </c>
      <c r="AV696" s="41">
        <v>140.9</v>
      </c>
      <c r="AW696" s="41">
        <v>140.9</v>
      </c>
      <c r="AX696" s="41">
        <v>140.1</v>
      </c>
      <c r="AY696" s="41">
        <v>138.80000000000001</v>
      </c>
      <c r="AZ696" s="41">
        <v>138.19999999999999</v>
      </c>
      <c r="BA696" s="41">
        <v>136.80000000000001</v>
      </c>
      <c r="BB696" s="41">
        <v>137.1</v>
      </c>
      <c r="BC696" s="41">
        <v>136.4</v>
      </c>
      <c r="BD696" s="41">
        <v>136.4</v>
      </c>
      <c r="BE696" s="41">
        <v>136.4</v>
      </c>
      <c r="BF696" s="41">
        <v>136.4</v>
      </c>
      <c r="BG696" s="41">
        <v>136.9</v>
      </c>
      <c r="BH696" s="41">
        <v>138.30000000000001</v>
      </c>
      <c r="BI696" s="41">
        <v>139.4</v>
      </c>
      <c r="BJ696" s="41">
        <v>139.4</v>
      </c>
      <c r="BK696" s="41">
        <v>139.4</v>
      </c>
      <c r="BL696" s="41">
        <v>140</v>
      </c>
      <c r="BM696" s="41">
        <v>140.4</v>
      </c>
      <c r="BN696" s="41">
        <v>140.4</v>
      </c>
      <c r="BO696" s="41">
        <v>141.4</v>
      </c>
      <c r="BP696" s="41">
        <v>142.30000000000001</v>
      </c>
      <c r="BQ696" s="41">
        <v>142.30000000000001</v>
      </c>
      <c r="BR696" s="41">
        <v>142.30000000000001</v>
      </c>
      <c r="BS696" s="41">
        <v>142.30000000000001</v>
      </c>
      <c r="BT696" s="41">
        <v>142.30000000000001</v>
      </c>
      <c r="BU696" s="41">
        <v>142.30000000000001</v>
      </c>
      <c r="BV696" s="41">
        <v>142.30000000000001</v>
      </c>
      <c r="BW696" s="41">
        <v>142.30000000000001</v>
      </c>
      <c r="BX696" s="41">
        <v>147</v>
      </c>
      <c r="BY696" s="41">
        <v>150.80000000000001</v>
      </c>
      <c r="BZ696" s="41">
        <v>161.19999999999999</v>
      </c>
      <c r="CA696" s="41">
        <v>165.6</v>
      </c>
      <c r="CB696" s="41">
        <v>166.1</v>
      </c>
      <c r="CC696" s="41">
        <v>168</v>
      </c>
      <c r="CD696" s="41">
        <v>166.1</v>
      </c>
      <c r="CE696" s="41">
        <v>166.1</v>
      </c>
      <c r="CF696" s="41">
        <v>175.7</v>
      </c>
      <c r="CG696" s="41">
        <v>175.7</v>
      </c>
      <c r="CH696" s="41">
        <v>175.8</v>
      </c>
      <c r="CI696" s="41">
        <v>175.8</v>
      </c>
      <c r="CJ696" s="41">
        <v>178.3</v>
      </c>
      <c r="CK696" s="41">
        <v>179.6</v>
      </c>
      <c r="CL696" s="41">
        <v>180</v>
      </c>
    </row>
    <row r="697" spans="1:90" x14ac:dyDescent="0.25">
      <c r="A697" s="38" t="s">
        <v>2990</v>
      </c>
      <c r="B697" s="38" t="s">
        <v>2991</v>
      </c>
      <c r="C697" s="39">
        <v>4.5400000000000003E-2</v>
      </c>
      <c r="D697" s="41">
        <v>98.6</v>
      </c>
      <c r="E697" s="41">
        <v>98.6</v>
      </c>
      <c r="F697" s="41">
        <v>98.6</v>
      </c>
      <c r="G697" s="41">
        <v>99.7</v>
      </c>
      <c r="H697" s="41">
        <v>99.7</v>
      </c>
      <c r="I697" s="41">
        <v>99.7</v>
      </c>
      <c r="J697" s="41">
        <v>99.7</v>
      </c>
      <c r="K697" s="41">
        <v>99.7</v>
      </c>
      <c r="L697" s="41">
        <v>104.5</v>
      </c>
      <c r="M697" s="41">
        <v>104.5</v>
      </c>
      <c r="N697" s="41">
        <v>104.5</v>
      </c>
      <c r="O697" s="41">
        <v>104.5</v>
      </c>
      <c r="P697" s="41">
        <v>104.5</v>
      </c>
      <c r="Q697" s="41">
        <v>104.5</v>
      </c>
      <c r="R697" s="41">
        <v>104.5</v>
      </c>
      <c r="S697" s="41">
        <v>105.1</v>
      </c>
      <c r="T697" s="41">
        <v>105.1</v>
      </c>
      <c r="U697" s="41">
        <v>105.1</v>
      </c>
      <c r="V697" s="41">
        <v>105.1</v>
      </c>
      <c r="W697" s="41">
        <v>105.1</v>
      </c>
      <c r="X697" s="41">
        <v>105.1</v>
      </c>
      <c r="Y697" s="41">
        <v>105.1</v>
      </c>
      <c r="Z697" s="41">
        <v>105.1</v>
      </c>
      <c r="AA697" s="41">
        <v>105.1</v>
      </c>
      <c r="AB697" s="41">
        <v>105.3</v>
      </c>
      <c r="AC697" s="41">
        <v>105.3</v>
      </c>
      <c r="AD697" s="41">
        <v>105.3</v>
      </c>
      <c r="AE697" s="41">
        <v>101.9</v>
      </c>
      <c r="AF697" s="41">
        <v>101.9</v>
      </c>
      <c r="AG697" s="41">
        <v>101.9</v>
      </c>
      <c r="AH697" s="41">
        <v>101.9</v>
      </c>
      <c r="AI697" s="41">
        <v>101.9</v>
      </c>
      <c r="AJ697" s="41">
        <v>101.9</v>
      </c>
      <c r="AK697" s="41">
        <v>101.9</v>
      </c>
      <c r="AL697" s="41">
        <v>101.9</v>
      </c>
      <c r="AM697" s="41">
        <v>101.9</v>
      </c>
      <c r="AN697" s="41">
        <v>101.9</v>
      </c>
      <c r="AO697" s="41">
        <v>101.9</v>
      </c>
      <c r="AP697" s="41">
        <v>101.9</v>
      </c>
      <c r="AQ697" s="41">
        <v>101.9</v>
      </c>
      <c r="AR697" s="41">
        <v>101.9</v>
      </c>
      <c r="AS697" s="41">
        <v>105.4</v>
      </c>
      <c r="AT697" s="41">
        <v>105.4</v>
      </c>
      <c r="AU697" s="41">
        <v>105.4</v>
      </c>
      <c r="AV697" s="41">
        <v>105.4</v>
      </c>
      <c r="AW697" s="41">
        <v>105.4</v>
      </c>
      <c r="AX697" s="41">
        <v>105.4</v>
      </c>
      <c r="AY697" s="41">
        <v>105.4</v>
      </c>
      <c r="AZ697" s="41">
        <v>105.4</v>
      </c>
      <c r="BA697" s="41">
        <v>105.4</v>
      </c>
      <c r="BB697" s="41">
        <v>105.4</v>
      </c>
      <c r="BC697" s="41">
        <v>105.4</v>
      </c>
      <c r="BD697" s="41">
        <v>105.4</v>
      </c>
      <c r="BE697" s="41">
        <v>106.6</v>
      </c>
      <c r="BF697" s="41">
        <v>106.6</v>
      </c>
      <c r="BG697" s="41">
        <v>106.6</v>
      </c>
      <c r="BH697" s="41">
        <v>106.6</v>
      </c>
      <c r="BI697" s="41">
        <v>106.6</v>
      </c>
      <c r="BJ697" s="41">
        <v>106.6</v>
      </c>
      <c r="BK697" s="41">
        <v>106.6</v>
      </c>
      <c r="BL697" s="41">
        <v>106.6</v>
      </c>
      <c r="BM697" s="41">
        <v>106.6</v>
      </c>
      <c r="BN697" s="41">
        <v>106.6</v>
      </c>
      <c r="BO697" s="41">
        <v>106.6</v>
      </c>
      <c r="BP697" s="41">
        <v>106.6</v>
      </c>
      <c r="BQ697" s="41">
        <v>106.6</v>
      </c>
      <c r="BR697" s="41">
        <v>106.6</v>
      </c>
      <c r="BS697" s="41">
        <v>106.6</v>
      </c>
      <c r="BT697" s="41">
        <v>106.6</v>
      </c>
      <c r="BU697" s="41">
        <v>106.6</v>
      </c>
      <c r="BV697" s="41">
        <v>106.6</v>
      </c>
      <c r="BW697" s="41">
        <v>106.6</v>
      </c>
      <c r="BX697" s="41">
        <v>106.6</v>
      </c>
      <c r="BY697" s="41">
        <v>106.6</v>
      </c>
      <c r="BZ697" s="41">
        <v>106.6</v>
      </c>
      <c r="CA697" s="41">
        <v>106.6</v>
      </c>
      <c r="CB697" s="41">
        <v>106.6</v>
      </c>
      <c r="CC697" s="41">
        <v>106.6</v>
      </c>
      <c r="CD697" s="41">
        <v>106.6</v>
      </c>
      <c r="CE697" s="41">
        <v>106.6</v>
      </c>
      <c r="CF697" s="41">
        <v>106.6</v>
      </c>
      <c r="CG697" s="41">
        <v>106.6</v>
      </c>
      <c r="CH697" s="41">
        <v>106.6</v>
      </c>
      <c r="CI697" s="41">
        <v>106.6</v>
      </c>
      <c r="CJ697" s="41">
        <v>106.6</v>
      </c>
      <c r="CK697" s="41">
        <v>106.6</v>
      </c>
      <c r="CL697" s="41">
        <v>106.6</v>
      </c>
    </row>
    <row r="698" spans="1:90" x14ac:dyDescent="0.25">
      <c r="A698" s="38" t="s">
        <v>2992</v>
      </c>
      <c r="B698" s="38" t="s">
        <v>2993</v>
      </c>
      <c r="C698" s="39">
        <v>0.44782</v>
      </c>
      <c r="D698" s="41">
        <v>101.6</v>
      </c>
      <c r="E698" s="41">
        <v>103</v>
      </c>
      <c r="F698" s="41">
        <v>103</v>
      </c>
      <c r="G698" s="41">
        <v>103</v>
      </c>
      <c r="H698" s="41">
        <v>103</v>
      </c>
      <c r="I698" s="41">
        <v>103.5</v>
      </c>
      <c r="J698" s="41">
        <v>103.5</v>
      </c>
      <c r="K698" s="41">
        <v>103.5</v>
      </c>
      <c r="L698" s="41">
        <v>103.5</v>
      </c>
      <c r="M698" s="41">
        <v>103.5</v>
      </c>
      <c r="N698" s="41">
        <v>104.3</v>
      </c>
      <c r="O698" s="41">
        <v>106.6</v>
      </c>
      <c r="P698" s="41">
        <v>109.2</v>
      </c>
      <c r="Q698" s="41">
        <v>109.2</v>
      </c>
      <c r="R698" s="41">
        <v>108.4</v>
      </c>
      <c r="S698" s="41">
        <v>108.5</v>
      </c>
      <c r="T698" s="41">
        <v>108.5</v>
      </c>
      <c r="U698" s="41">
        <v>108.3</v>
      </c>
      <c r="V698" s="41">
        <v>108.3</v>
      </c>
      <c r="W698" s="41">
        <v>108.3</v>
      </c>
      <c r="X698" s="41">
        <v>108.3</v>
      </c>
      <c r="Y698" s="41">
        <v>108.2</v>
      </c>
      <c r="Z698" s="41">
        <v>108.2</v>
      </c>
      <c r="AA698" s="41">
        <v>106.6</v>
      </c>
      <c r="AB698" s="41">
        <v>107.9</v>
      </c>
      <c r="AC698" s="41">
        <v>107.9</v>
      </c>
      <c r="AD698" s="41">
        <v>107.5</v>
      </c>
      <c r="AE698" s="41">
        <v>106.7</v>
      </c>
      <c r="AF698" s="41">
        <v>105.2</v>
      </c>
      <c r="AG698" s="41">
        <v>105.8</v>
      </c>
      <c r="AH698" s="41">
        <v>105.9</v>
      </c>
      <c r="AI698" s="41">
        <v>108.5</v>
      </c>
      <c r="AJ698" s="41">
        <v>109</v>
      </c>
      <c r="AK698" s="41">
        <v>109</v>
      </c>
      <c r="AL698" s="41">
        <v>109</v>
      </c>
      <c r="AM698" s="41">
        <v>109</v>
      </c>
      <c r="AN698" s="41">
        <v>108</v>
      </c>
      <c r="AO698" s="41">
        <v>107.9</v>
      </c>
      <c r="AP698" s="41">
        <v>107.8</v>
      </c>
      <c r="AQ698" s="41">
        <v>108.4</v>
      </c>
      <c r="AR698" s="41">
        <v>109.1</v>
      </c>
      <c r="AS698" s="41">
        <v>111.2</v>
      </c>
      <c r="AT698" s="41">
        <v>111.2</v>
      </c>
      <c r="AU698" s="41">
        <v>111.2</v>
      </c>
      <c r="AV698" s="41">
        <v>111.2</v>
      </c>
      <c r="AW698" s="41">
        <v>111.2</v>
      </c>
      <c r="AX698" s="41">
        <v>111.2</v>
      </c>
      <c r="AY698" s="41">
        <v>110.8</v>
      </c>
      <c r="AZ698" s="41">
        <v>109.1</v>
      </c>
      <c r="BA698" s="41">
        <v>109</v>
      </c>
      <c r="BB698" s="41">
        <v>108.5</v>
      </c>
      <c r="BC698" s="41">
        <v>108.5</v>
      </c>
      <c r="BD698" s="41">
        <v>108.5</v>
      </c>
      <c r="BE698" s="41">
        <v>108.5</v>
      </c>
      <c r="BF698" s="41">
        <v>108.5</v>
      </c>
      <c r="BG698" s="41">
        <v>108.5</v>
      </c>
      <c r="BH698" s="41">
        <v>108.5</v>
      </c>
      <c r="BI698" s="41">
        <v>110.8</v>
      </c>
      <c r="BJ698" s="41">
        <v>118.2</v>
      </c>
      <c r="BK698" s="41">
        <v>118.2</v>
      </c>
      <c r="BL698" s="41">
        <v>118.2</v>
      </c>
      <c r="BM698" s="41">
        <v>118.7</v>
      </c>
      <c r="BN698" s="41">
        <v>120.5</v>
      </c>
      <c r="BO698" s="41">
        <v>120.7</v>
      </c>
      <c r="BP698" s="41">
        <v>120.6</v>
      </c>
      <c r="BQ698" s="41">
        <v>120.6</v>
      </c>
      <c r="BR698" s="41">
        <v>120.6</v>
      </c>
      <c r="BS698" s="41">
        <v>120.6</v>
      </c>
      <c r="BT698" s="41">
        <v>120.6</v>
      </c>
      <c r="BU698" s="41">
        <v>120.6</v>
      </c>
      <c r="BV698" s="41">
        <v>120.6</v>
      </c>
      <c r="BW698" s="41">
        <v>120.4</v>
      </c>
      <c r="BX698" s="41">
        <v>121</v>
      </c>
      <c r="BY698" s="41">
        <v>122.9</v>
      </c>
      <c r="BZ698" s="41">
        <v>123.2</v>
      </c>
      <c r="CA698" s="41">
        <v>123.6</v>
      </c>
      <c r="CB698" s="41">
        <v>123.1</v>
      </c>
      <c r="CC698" s="41">
        <v>123.5</v>
      </c>
      <c r="CD698" s="41">
        <v>123.5</v>
      </c>
      <c r="CE698" s="41">
        <v>123.5</v>
      </c>
      <c r="CF698" s="41">
        <v>123.8</v>
      </c>
      <c r="CG698" s="41">
        <v>124.2</v>
      </c>
      <c r="CH698" s="41">
        <v>125.9</v>
      </c>
      <c r="CI698" s="41">
        <v>125.8</v>
      </c>
      <c r="CJ698" s="41">
        <v>128.9</v>
      </c>
      <c r="CK698" s="41">
        <v>128.9</v>
      </c>
      <c r="CL698" s="41">
        <v>129</v>
      </c>
    </row>
    <row r="699" spans="1:90" x14ac:dyDescent="0.25">
      <c r="A699" s="38" t="s">
        <v>2994</v>
      </c>
      <c r="B699" s="38" t="s">
        <v>2995</v>
      </c>
      <c r="C699" s="39">
        <v>2.3427699999999998</v>
      </c>
      <c r="D699" s="41">
        <v>100.4</v>
      </c>
      <c r="E699" s="41">
        <v>100.5</v>
      </c>
      <c r="F699" s="41">
        <v>100.6</v>
      </c>
      <c r="G699" s="41">
        <v>102.9</v>
      </c>
      <c r="H699" s="41">
        <v>102.7</v>
      </c>
      <c r="I699" s="41">
        <v>102.8</v>
      </c>
      <c r="J699" s="41">
        <v>102.9</v>
      </c>
      <c r="K699" s="41">
        <v>103.3</v>
      </c>
      <c r="L699" s="41">
        <v>103.3</v>
      </c>
      <c r="M699" s="41">
        <v>102.9</v>
      </c>
      <c r="N699" s="41">
        <v>102.8</v>
      </c>
      <c r="O699" s="41">
        <v>102.7</v>
      </c>
      <c r="P699" s="41">
        <v>103.6</v>
      </c>
      <c r="Q699" s="41">
        <v>103.4</v>
      </c>
      <c r="R699" s="41">
        <v>103.5</v>
      </c>
      <c r="S699" s="41">
        <v>109.9</v>
      </c>
      <c r="T699" s="41">
        <v>110.1</v>
      </c>
      <c r="U699" s="41">
        <v>110.2</v>
      </c>
      <c r="V699" s="41">
        <v>110.6</v>
      </c>
      <c r="W699" s="41">
        <v>110.6</v>
      </c>
      <c r="X699" s="41">
        <v>110.8</v>
      </c>
      <c r="Y699" s="41">
        <v>111</v>
      </c>
      <c r="Z699" s="41">
        <v>111.1</v>
      </c>
      <c r="AA699" s="41">
        <v>111.4</v>
      </c>
      <c r="AB699" s="41">
        <v>112.7</v>
      </c>
      <c r="AC699" s="41">
        <v>112.9</v>
      </c>
      <c r="AD699" s="41">
        <v>112.9</v>
      </c>
      <c r="AE699" s="41">
        <v>117.7</v>
      </c>
      <c r="AF699" s="41">
        <v>118.1</v>
      </c>
      <c r="AG699" s="41">
        <v>118.5</v>
      </c>
      <c r="AH699" s="41">
        <v>118.6</v>
      </c>
      <c r="AI699" s="41">
        <v>118.6</v>
      </c>
      <c r="AJ699" s="41">
        <v>118.8</v>
      </c>
      <c r="AK699" s="41">
        <v>118.7</v>
      </c>
      <c r="AL699" s="41">
        <v>118.8</v>
      </c>
      <c r="AM699" s="41">
        <v>118.6</v>
      </c>
      <c r="AN699" s="41">
        <v>119</v>
      </c>
      <c r="AO699" s="41">
        <v>118.9</v>
      </c>
      <c r="AP699" s="41">
        <v>119.1</v>
      </c>
      <c r="AQ699" s="41">
        <v>118.8</v>
      </c>
      <c r="AR699" s="41">
        <v>118.6</v>
      </c>
      <c r="AS699" s="41">
        <v>124</v>
      </c>
      <c r="AT699" s="41">
        <v>124.6</v>
      </c>
      <c r="AU699" s="41">
        <v>124.8</v>
      </c>
      <c r="AV699" s="41">
        <v>124.8</v>
      </c>
      <c r="AW699" s="41">
        <v>124.9</v>
      </c>
      <c r="AX699" s="41">
        <v>125.2</v>
      </c>
      <c r="AY699" s="41">
        <v>124.9</v>
      </c>
      <c r="AZ699" s="41">
        <v>124.6</v>
      </c>
      <c r="BA699" s="41">
        <v>124.5</v>
      </c>
      <c r="BB699" s="41">
        <v>123.9</v>
      </c>
      <c r="BC699" s="41">
        <v>123.6</v>
      </c>
      <c r="BD699" s="41">
        <v>123.8</v>
      </c>
      <c r="BE699" s="41">
        <v>123.7</v>
      </c>
      <c r="BF699" s="41">
        <v>123.7</v>
      </c>
      <c r="BG699" s="41">
        <v>123.7</v>
      </c>
      <c r="BH699" s="41">
        <v>120.3</v>
      </c>
      <c r="BI699" s="41">
        <v>120.7</v>
      </c>
      <c r="BJ699" s="41">
        <v>120.5</v>
      </c>
      <c r="BK699" s="41">
        <v>120.4</v>
      </c>
      <c r="BL699" s="41">
        <v>120.7</v>
      </c>
      <c r="BM699" s="41">
        <v>121.2</v>
      </c>
      <c r="BN699" s="41">
        <v>122.5</v>
      </c>
      <c r="BO699" s="41">
        <v>122.8</v>
      </c>
      <c r="BP699" s="41">
        <v>123.1</v>
      </c>
      <c r="BQ699" s="41">
        <v>123.2</v>
      </c>
      <c r="BR699" s="41">
        <v>123.3</v>
      </c>
      <c r="BS699" s="41">
        <v>123.5</v>
      </c>
      <c r="BT699" s="41">
        <v>123.5</v>
      </c>
      <c r="BU699" s="41">
        <v>123.3</v>
      </c>
      <c r="BV699" s="41">
        <v>123.3</v>
      </c>
      <c r="BW699" s="41">
        <v>123.7</v>
      </c>
      <c r="BX699" s="41">
        <v>125.1</v>
      </c>
      <c r="BY699" s="41">
        <v>125.1</v>
      </c>
      <c r="BZ699" s="41">
        <v>126.4</v>
      </c>
      <c r="CA699" s="41">
        <v>127.2</v>
      </c>
      <c r="CB699" s="41">
        <v>127.6</v>
      </c>
      <c r="CC699" s="41">
        <v>128</v>
      </c>
      <c r="CD699" s="41">
        <v>128.69999999999999</v>
      </c>
      <c r="CE699" s="41">
        <v>129.19999999999999</v>
      </c>
      <c r="CF699" s="41">
        <v>130.9</v>
      </c>
      <c r="CG699" s="41">
        <v>130.6</v>
      </c>
      <c r="CH699" s="41">
        <v>130.80000000000001</v>
      </c>
      <c r="CI699" s="41">
        <v>131</v>
      </c>
      <c r="CJ699" s="41">
        <v>130.9</v>
      </c>
      <c r="CK699" s="41">
        <v>130.9</v>
      </c>
      <c r="CL699" s="41">
        <v>130.9</v>
      </c>
    </row>
    <row r="700" spans="1:90" x14ac:dyDescent="0.25">
      <c r="A700" s="38" t="s">
        <v>2996</v>
      </c>
      <c r="B700" s="38" t="s">
        <v>2997</v>
      </c>
      <c r="C700" s="39">
        <v>0.15890000000000001</v>
      </c>
      <c r="D700" s="41">
        <v>101.1</v>
      </c>
      <c r="E700" s="41">
        <v>101.1</v>
      </c>
      <c r="F700" s="41">
        <v>100.9</v>
      </c>
      <c r="G700" s="41">
        <v>102.4</v>
      </c>
      <c r="H700" s="41">
        <v>103</v>
      </c>
      <c r="I700" s="41">
        <v>103.2</v>
      </c>
      <c r="J700" s="41">
        <v>103.2</v>
      </c>
      <c r="K700" s="41">
        <v>103.6</v>
      </c>
      <c r="L700" s="41">
        <v>103.8</v>
      </c>
      <c r="M700" s="41">
        <v>103.8</v>
      </c>
      <c r="N700" s="41">
        <v>103.8</v>
      </c>
      <c r="O700" s="41">
        <v>104</v>
      </c>
      <c r="P700" s="41">
        <v>104.3</v>
      </c>
      <c r="Q700" s="41">
        <v>104.3</v>
      </c>
      <c r="R700" s="41">
        <v>104.3</v>
      </c>
      <c r="S700" s="41">
        <v>105</v>
      </c>
      <c r="T700" s="41">
        <v>105.6</v>
      </c>
      <c r="U700" s="41">
        <v>106.2</v>
      </c>
      <c r="V700" s="41">
        <v>107.8</v>
      </c>
      <c r="W700" s="41">
        <v>108</v>
      </c>
      <c r="X700" s="41">
        <v>108.4</v>
      </c>
      <c r="Y700" s="41">
        <v>108.8</v>
      </c>
      <c r="Z700" s="41">
        <v>109</v>
      </c>
      <c r="AA700" s="41">
        <v>109.1</v>
      </c>
      <c r="AB700" s="41">
        <v>110</v>
      </c>
      <c r="AC700" s="41">
        <v>110.4</v>
      </c>
      <c r="AD700" s="41">
        <v>110.4</v>
      </c>
      <c r="AE700" s="41">
        <v>110.3</v>
      </c>
      <c r="AF700" s="41">
        <v>110.9</v>
      </c>
      <c r="AG700" s="41">
        <v>111.3</v>
      </c>
      <c r="AH700" s="41">
        <v>111.9</v>
      </c>
      <c r="AI700" s="41">
        <v>112.3</v>
      </c>
      <c r="AJ700" s="41">
        <v>112.4</v>
      </c>
      <c r="AK700" s="41">
        <v>112.4</v>
      </c>
      <c r="AL700" s="41">
        <v>112.4</v>
      </c>
      <c r="AM700" s="41">
        <v>112.4</v>
      </c>
      <c r="AN700" s="41">
        <v>112.2</v>
      </c>
      <c r="AO700" s="41">
        <v>112.3</v>
      </c>
      <c r="AP700" s="41">
        <v>112.1</v>
      </c>
      <c r="AQ700" s="41">
        <v>114</v>
      </c>
      <c r="AR700" s="41">
        <v>114.4</v>
      </c>
      <c r="AS700" s="41">
        <v>114.9</v>
      </c>
      <c r="AT700" s="41">
        <v>115.5</v>
      </c>
      <c r="AU700" s="41">
        <v>115.8</v>
      </c>
      <c r="AV700" s="41">
        <v>117.2</v>
      </c>
      <c r="AW700" s="41">
        <v>117.8</v>
      </c>
      <c r="AX700" s="41">
        <v>118.4</v>
      </c>
      <c r="AY700" s="41">
        <v>118</v>
      </c>
      <c r="AZ700" s="41">
        <v>118.7</v>
      </c>
      <c r="BA700" s="41">
        <v>120.6</v>
      </c>
      <c r="BB700" s="41">
        <v>118.7</v>
      </c>
      <c r="BC700" s="41">
        <v>117.7</v>
      </c>
      <c r="BD700" s="41">
        <v>117.7</v>
      </c>
      <c r="BE700" s="41">
        <v>117.7</v>
      </c>
      <c r="BF700" s="41">
        <v>117.4</v>
      </c>
      <c r="BG700" s="41">
        <v>117.1</v>
      </c>
      <c r="BH700" s="41">
        <v>116.6</v>
      </c>
      <c r="BI700" s="41">
        <v>118.2</v>
      </c>
      <c r="BJ700" s="41">
        <v>118.6</v>
      </c>
      <c r="BK700" s="41">
        <v>119.3</v>
      </c>
      <c r="BL700" s="41">
        <v>115.8</v>
      </c>
      <c r="BM700" s="41">
        <v>117.7</v>
      </c>
      <c r="BN700" s="41">
        <v>119.3</v>
      </c>
      <c r="BO700" s="41">
        <v>120.3</v>
      </c>
      <c r="BP700" s="41">
        <v>121.5</v>
      </c>
      <c r="BQ700" s="41">
        <v>121.5</v>
      </c>
      <c r="BR700" s="41">
        <v>121.5</v>
      </c>
      <c r="BS700" s="41">
        <v>121.6</v>
      </c>
      <c r="BT700" s="41">
        <v>121.8</v>
      </c>
      <c r="BU700" s="41">
        <v>122.2</v>
      </c>
      <c r="BV700" s="41">
        <v>123.5</v>
      </c>
      <c r="BW700" s="41">
        <v>124.2</v>
      </c>
      <c r="BX700" s="41">
        <v>126</v>
      </c>
      <c r="BY700" s="41">
        <v>128.4</v>
      </c>
      <c r="BZ700" s="41">
        <v>132.6</v>
      </c>
      <c r="CA700" s="41">
        <v>133.1</v>
      </c>
      <c r="CB700" s="41">
        <v>132.69999999999999</v>
      </c>
      <c r="CC700" s="41">
        <v>132.4</v>
      </c>
      <c r="CD700" s="41">
        <v>132.5</v>
      </c>
      <c r="CE700" s="41">
        <v>132.69999999999999</v>
      </c>
      <c r="CF700" s="41">
        <v>132.69999999999999</v>
      </c>
      <c r="CG700" s="41">
        <v>133.5</v>
      </c>
      <c r="CH700" s="41">
        <v>134.6</v>
      </c>
      <c r="CI700" s="41">
        <v>135.69999999999999</v>
      </c>
      <c r="CJ700" s="41">
        <v>136.1</v>
      </c>
      <c r="CK700" s="41">
        <v>136.1</v>
      </c>
      <c r="CL700" s="41">
        <v>136.4</v>
      </c>
    </row>
    <row r="701" spans="1:90" x14ac:dyDescent="0.25">
      <c r="A701" s="38" t="s">
        <v>2998</v>
      </c>
      <c r="B701" s="38" t="s">
        <v>2999</v>
      </c>
      <c r="C701" s="39">
        <v>0.42226999999999998</v>
      </c>
      <c r="D701" s="41">
        <v>100</v>
      </c>
      <c r="E701" s="41">
        <v>100</v>
      </c>
      <c r="F701" s="41">
        <v>100</v>
      </c>
      <c r="G701" s="41">
        <v>103.5</v>
      </c>
      <c r="H701" s="41">
        <v>103.5</v>
      </c>
      <c r="I701" s="41">
        <v>103.5</v>
      </c>
      <c r="J701" s="41">
        <v>103.5</v>
      </c>
      <c r="K701" s="41">
        <v>103.5</v>
      </c>
      <c r="L701" s="41">
        <v>103.5</v>
      </c>
      <c r="M701" s="41">
        <v>103.5</v>
      </c>
      <c r="N701" s="41">
        <v>103.5</v>
      </c>
      <c r="O701" s="41">
        <v>103.5</v>
      </c>
      <c r="P701" s="41">
        <v>103.5</v>
      </c>
      <c r="Q701" s="41">
        <v>103.5</v>
      </c>
      <c r="R701" s="41">
        <v>103.5</v>
      </c>
      <c r="S701" s="41">
        <v>125.6</v>
      </c>
      <c r="T701" s="41">
        <v>125.6</v>
      </c>
      <c r="U701" s="41">
        <v>125.6</v>
      </c>
      <c r="V701" s="41">
        <v>125.6</v>
      </c>
      <c r="W701" s="41">
        <v>125.6</v>
      </c>
      <c r="X701" s="41">
        <v>125.6</v>
      </c>
      <c r="Y701" s="41">
        <v>125.6</v>
      </c>
      <c r="Z701" s="41">
        <v>125.6</v>
      </c>
      <c r="AA701" s="41">
        <v>125.6</v>
      </c>
      <c r="AB701" s="41">
        <v>125.6</v>
      </c>
      <c r="AC701" s="41">
        <v>125.6</v>
      </c>
      <c r="AD701" s="41">
        <v>125.6</v>
      </c>
      <c r="AE701" s="41">
        <v>139.69999999999999</v>
      </c>
      <c r="AF701" s="41">
        <v>139.69999999999999</v>
      </c>
      <c r="AG701" s="41">
        <v>139.69999999999999</v>
      </c>
      <c r="AH701" s="41">
        <v>139.69999999999999</v>
      </c>
      <c r="AI701" s="41">
        <v>139.69999999999999</v>
      </c>
      <c r="AJ701" s="41">
        <v>139.69999999999999</v>
      </c>
      <c r="AK701" s="41">
        <v>139.69999999999999</v>
      </c>
      <c r="AL701" s="41">
        <v>139.69999999999999</v>
      </c>
      <c r="AM701" s="41">
        <v>139.69999999999999</v>
      </c>
      <c r="AN701" s="41">
        <v>139.69999999999999</v>
      </c>
      <c r="AO701" s="41">
        <v>138.9</v>
      </c>
      <c r="AP701" s="41">
        <v>138.69999999999999</v>
      </c>
      <c r="AQ701" s="41">
        <v>138.69999999999999</v>
      </c>
      <c r="AR701" s="41">
        <v>138.69999999999999</v>
      </c>
      <c r="AS701" s="41">
        <v>160.80000000000001</v>
      </c>
      <c r="AT701" s="41">
        <v>160.80000000000001</v>
      </c>
      <c r="AU701" s="41">
        <v>160.80000000000001</v>
      </c>
      <c r="AV701" s="41">
        <v>160.80000000000001</v>
      </c>
      <c r="AW701" s="41">
        <v>160.80000000000001</v>
      </c>
      <c r="AX701" s="41">
        <v>160.69999999999999</v>
      </c>
      <c r="AY701" s="41">
        <v>160.69999999999999</v>
      </c>
      <c r="AZ701" s="41">
        <v>160.69999999999999</v>
      </c>
      <c r="BA701" s="41">
        <v>160.69999999999999</v>
      </c>
      <c r="BB701" s="41">
        <v>160.69999999999999</v>
      </c>
      <c r="BC701" s="41">
        <v>160.69999999999999</v>
      </c>
      <c r="BD701" s="41">
        <v>160.69999999999999</v>
      </c>
      <c r="BE701" s="41">
        <v>160.69999999999999</v>
      </c>
      <c r="BF701" s="41">
        <v>160.69999999999999</v>
      </c>
      <c r="BG701" s="41">
        <v>160.69999999999999</v>
      </c>
      <c r="BH701" s="41">
        <v>145.30000000000001</v>
      </c>
      <c r="BI701" s="41">
        <v>145.30000000000001</v>
      </c>
      <c r="BJ701" s="41">
        <v>145.30000000000001</v>
      </c>
      <c r="BK701" s="41">
        <v>145.30000000000001</v>
      </c>
      <c r="BL701" s="41">
        <v>145.30000000000001</v>
      </c>
      <c r="BM701" s="41">
        <v>145.30000000000001</v>
      </c>
      <c r="BN701" s="41">
        <v>145.30000000000001</v>
      </c>
      <c r="BO701" s="41">
        <v>145.30000000000001</v>
      </c>
      <c r="BP701" s="41">
        <v>145.30000000000001</v>
      </c>
      <c r="BQ701" s="41">
        <v>145.30000000000001</v>
      </c>
      <c r="BR701" s="41">
        <v>145.30000000000001</v>
      </c>
      <c r="BS701" s="41">
        <v>145.30000000000001</v>
      </c>
      <c r="BT701" s="41">
        <v>145.30000000000001</v>
      </c>
      <c r="BU701" s="41">
        <v>145.30000000000001</v>
      </c>
      <c r="BV701" s="41">
        <v>145.30000000000001</v>
      </c>
      <c r="BW701" s="41">
        <v>145.30000000000001</v>
      </c>
      <c r="BX701" s="41">
        <v>147.69999999999999</v>
      </c>
      <c r="BY701" s="41">
        <v>147.69999999999999</v>
      </c>
      <c r="BZ701" s="41">
        <v>148.6</v>
      </c>
      <c r="CA701" s="41">
        <v>148.69999999999999</v>
      </c>
      <c r="CB701" s="41">
        <v>148.69999999999999</v>
      </c>
      <c r="CC701" s="41">
        <v>150.1</v>
      </c>
      <c r="CD701" s="41">
        <v>154.30000000000001</v>
      </c>
      <c r="CE701" s="41">
        <v>154.30000000000001</v>
      </c>
      <c r="CF701" s="41">
        <v>159.5</v>
      </c>
      <c r="CG701" s="41">
        <v>159.5</v>
      </c>
      <c r="CH701" s="41">
        <v>159.5</v>
      </c>
      <c r="CI701" s="41">
        <v>159.5</v>
      </c>
      <c r="CJ701" s="41">
        <v>159.5</v>
      </c>
      <c r="CK701" s="41">
        <v>159.5</v>
      </c>
      <c r="CL701" s="41">
        <v>159.9</v>
      </c>
    </row>
    <row r="702" spans="1:90" x14ac:dyDescent="0.25">
      <c r="A702" s="38" t="s">
        <v>3000</v>
      </c>
      <c r="B702" s="38" t="s">
        <v>3001</v>
      </c>
      <c r="C702" s="39">
        <v>0.17398</v>
      </c>
      <c r="D702" s="41">
        <v>101.2</v>
      </c>
      <c r="E702" s="41">
        <v>101.2</v>
      </c>
      <c r="F702" s="41">
        <v>101.6</v>
      </c>
      <c r="G702" s="41">
        <v>102</v>
      </c>
      <c r="H702" s="41">
        <v>102.2</v>
      </c>
      <c r="I702" s="41">
        <v>102.4</v>
      </c>
      <c r="J702" s="41">
        <v>103.1</v>
      </c>
      <c r="K702" s="41">
        <v>103.2</v>
      </c>
      <c r="L702" s="41">
        <v>103.2</v>
      </c>
      <c r="M702" s="41">
        <v>103.5</v>
      </c>
      <c r="N702" s="41">
        <v>103.6</v>
      </c>
      <c r="O702" s="41">
        <v>104.4</v>
      </c>
      <c r="P702" s="41">
        <v>107.4</v>
      </c>
      <c r="Q702" s="41">
        <v>107.4</v>
      </c>
      <c r="R702" s="41">
        <v>107.6</v>
      </c>
      <c r="S702" s="41">
        <v>111.6</v>
      </c>
      <c r="T702" s="41">
        <v>112.5</v>
      </c>
      <c r="U702" s="41">
        <v>114.9</v>
      </c>
      <c r="V702" s="41">
        <v>115.1</v>
      </c>
      <c r="W702" s="41">
        <v>115.1</v>
      </c>
      <c r="X702" s="41">
        <v>115.1</v>
      </c>
      <c r="Y702" s="41">
        <v>117.3</v>
      </c>
      <c r="Z702" s="41">
        <v>117.3</v>
      </c>
      <c r="AA702" s="41">
        <v>117.3</v>
      </c>
      <c r="AB702" s="41">
        <v>117.3</v>
      </c>
      <c r="AC702" s="41">
        <v>116.7</v>
      </c>
      <c r="AD702" s="41">
        <v>116.7</v>
      </c>
      <c r="AE702" s="41">
        <v>120.2</v>
      </c>
      <c r="AF702" s="41">
        <v>120.2</v>
      </c>
      <c r="AG702" s="41">
        <v>120.7</v>
      </c>
      <c r="AH702" s="41">
        <v>120.9</v>
      </c>
      <c r="AI702" s="41">
        <v>120.9</v>
      </c>
      <c r="AJ702" s="41">
        <v>120.9</v>
      </c>
      <c r="AK702" s="41">
        <v>120.9</v>
      </c>
      <c r="AL702" s="41">
        <v>120.8</v>
      </c>
      <c r="AM702" s="41">
        <v>120.4</v>
      </c>
      <c r="AN702" s="41">
        <v>120.6</v>
      </c>
      <c r="AO702" s="41">
        <v>120.6</v>
      </c>
      <c r="AP702" s="41">
        <v>121.1</v>
      </c>
      <c r="AQ702" s="41">
        <v>120.6</v>
      </c>
      <c r="AR702" s="41">
        <v>120.6</v>
      </c>
      <c r="AS702" s="41">
        <v>126</v>
      </c>
      <c r="AT702" s="41">
        <v>126.8</v>
      </c>
      <c r="AU702" s="41">
        <v>126.8</v>
      </c>
      <c r="AV702" s="41">
        <v>126.8</v>
      </c>
      <c r="AW702" s="41">
        <v>126.8</v>
      </c>
      <c r="AX702" s="41">
        <v>126.8</v>
      </c>
      <c r="AY702" s="41">
        <v>126.7</v>
      </c>
      <c r="AZ702" s="41">
        <v>126.4</v>
      </c>
      <c r="BA702" s="41">
        <v>126.4</v>
      </c>
      <c r="BB702" s="41">
        <v>123.7</v>
      </c>
      <c r="BC702" s="41">
        <v>123.5</v>
      </c>
      <c r="BD702" s="41">
        <v>123.5</v>
      </c>
      <c r="BE702" s="41">
        <v>123.5</v>
      </c>
      <c r="BF702" s="41">
        <v>123.5</v>
      </c>
      <c r="BG702" s="41">
        <v>123.5</v>
      </c>
      <c r="BH702" s="41">
        <v>123.4</v>
      </c>
      <c r="BI702" s="41">
        <v>123.4</v>
      </c>
      <c r="BJ702" s="41">
        <v>123.4</v>
      </c>
      <c r="BK702" s="41">
        <v>123.4</v>
      </c>
      <c r="BL702" s="41">
        <v>124</v>
      </c>
      <c r="BM702" s="41">
        <v>126.7</v>
      </c>
      <c r="BN702" s="41">
        <v>129.1</v>
      </c>
      <c r="BO702" s="41">
        <v>141.1</v>
      </c>
      <c r="BP702" s="41">
        <v>139.5</v>
      </c>
      <c r="BQ702" s="41">
        <v>141.1</v>
      </c>
      <c r="BR702" s="41">
        <v>139.9</v>
      </c>
      <c r="BS702" s="41">
        <v>139.19999999999999</v>
      </c>
      <c r="BT702" s="41">
        <v>140</v>
      </c>
      <c r="BU702" s="41">
        <v>140.19999999999999</v>
      </c>
      <c r="BV702" s="41">
        <v>139.80000000000001</v>
      </c>
      <c r="BW702" s="41">
        <v>139.6</v>
      </c>
      <c r="BX702" s="41">
        <v>142.4</v>
      </c>
      <c r="BY702" s="41">
        <v>142.80000000000001</v>
      </c>
      <c r="BZ702" s="41">
        <v>144.80000000000001</v>
      </c>
      <c r="CA702" s="41">
        <v>143.1</v>
      </c>
      <c r="CB702" s="41">
        <v>145.80000000000001</v>
      </c>
      <c r="CC702" s="41">
        <v>146.30000000000001</v>
      </c>
      <c r="CD702" s="41">
        <v>146.30000000000001</v>
      </c>
      <c r="CE702" s="41">
        <v>146.30000000000001</v>
      </c>
      <c r="CF702" s="41">
        <v>146.30000000000001</v>
      </c>
      <c r="CG702" s="41">
        <v>142.30000000000001</v>
      </c>
      <c r="CH702" s="41">
        <v>142.9</v>
      </c>
      <c r="CI702" s="41">
        <v>142.9</v>
      </c>
      <c r="CJ702" s="41">
        <v>143.1</v>
      </c>
      <c r="CK702" s="41">
        <v>143.19999999999999</v>
      </c>
      <c r="CL702" s="41">
        <v>143.19999999999999</v>
      </c>
    </row>
    <row r="703" spans="1:90" x14ac:dyDescent="0.25">
      <c r="A703" s="38" t="s">
        <v>3002</v>
      </c>
      <c r="B703" s="38" t="s">
        <v>3003</v>
      </c>
      <c r="C703" s="39">
        <v>1.0149999999999999E-2</v>
      </c>
      <c r="D703" s="41">
        <v>99</v>
      </c>
      <c r="E703" s="41">
        <v>96.8</v>
      </c>
      <c r="F703" s="41">
        <v>96.8</v>
      </c>
      <c r="G703" s="41">
        <v>101.1</v>
      </c>
      <c r="H703" s="41">
        <v>101.1</v>
      </c>
      <c r="I703" s="41">
        <v>101.1</v>
      </c>
      <c r="J703" s="41">
        <v>101.1</v>
      </c>
      <c r="K703" s="41">
        <v>101.1</v>
      </c>
      <c r="L703" s="41">
        <v>101.1</v>
      </c>
      <c r="M703" s="41">
        <v>101.1</v>
      </c>
      <c r="N703" s="41">
        <v>101.1</v>
      </c>
      <c r="O703" s="41">
        <v>101.1</v>
      </c>
      <c r="P703" s="41">
        <v>101.1</v>
      </c>
      <c r="Q703" s="41">
        <v>101.1</v>
      </c>
      <c r="R703" s="41">
        <v>101.1</v>
      </c>
      <c r="S703" s="41">
        <v>101.6</v>
      </c>
      <c r="T703" s="41">
        <v>101.6</v>
      </c>
      <c r="U703" s="41">
        <v>100.7</v>
      </c>
      <c r="V703" s="41">
        <v>100.7</v>
      </c>
      <c r="W703" s="41">
        <v>100.7</v>
      </c>
      <c r="X703" s="41">
        <v>100.7</v>
      </c>
      <c r="Y703" s="41">
        <v>100.7</v>
      </c>
      <c r="Z703" s="41">
        <v>100.7</v>
      </c>
      <c r="AA703" s="41">
        <v>100.7</v>
      </c>
      <c r="AB703" s="41">
        <v>100</v>
      </c>
      <c r="AC703" s="41">
        <v>100</v>
      </c>
      <c r="AD703" s="41">
        <v>100</v>
      </c>
      <c r="AE703" s="41">
        <v>103.1</v>
      </c>
      <c r="AF703" s="41">
        <v>103.1</v>
      </c>
      <c r="AG703" s="41">
        <v>103.1</v>
      </c>
      <c r="AH703" s="41">
        <v>103.1</v>
      </c>
      <c r="AI703" s="41">
        <v>103.1</v>
      </c>
      <c r="AJ703" s="41">
        <v>103.1</v>
      </c>
      <c r="AK703" s="41">
        <v>103.1</v>
      </c>
      <c r="AL703" s="41">
        <v>103.1</v>
      </c>
      <c r="AM703" s="41">
        <v>103.1</v>
      </c>
      <c r="AN703" s="41">
        <v>104</v>
      </c>
      <c r="AO703" s="41">
        <v>104</v>
      </c>
      <c r="AP703" s="41">
        <v>104</v>
      </c>
      <c r="AQ703" s="41">
        <v>104</v>
      </c>
      <c r="AR703" s="41">
        <v>104</v>
      </c>
      <c r="AS703" s="41">
        <v>103.6</v>
      </c>
      <c r="AT703" s="41">
        <v>103.6</v>
      </c>
      <c r="AU703" s="41">
        <v>103.6</v>
      </c>
      <c r="AV703" s="41">
        <v>103.6</v>
      </c>
      <c r="AW703" s="41">
        <v>103.6</v>
      </c>
      <c r="AX703" s="41">
        <v>103.6</v>
      </c>
      <c r="AY703" s="41">
        <v>102.9</v>
      </c>
      <c r="AZ703" s="41">
        <v>94.1</v>
      </c>
      <c r="BA703" s="41">
        <v>101.9</v>
      </c>
      <c r="BB703" s="41">
        <v>95.3</v>
      </c>
      <c r="BC703" s="41">
        <v>95</v>
      </c>
      <c r="BD703" s="41">
        <v>94.4</v>
      </c>
      <c r="BE703" s="41">
        <v>95.2</v>
      </c>
      <c r="BF703" s="41">
        <v>95.3</v>
      </c>
      <c r="BG703" s="41">
        <v>95.3</v>
      </c>
      <c r="BH703" s="41">
        <v>95.3</v>
      </c>
      <c r="BI703" s="41">
        <v>95.3</v>
      </c>
      <c r="BJ703" s="41">
        <v>95.3</v>
      </c>
      <c r="BK703" s="41">
        <v>95.3</v>
      </c>
      <c r="BL703" s="41">
        <v>95.4</v>
      </c>
      <c r="BM703" s="41">
        <v>95.6</v>
      </c>
      <c r="BN703" s="41">
        <v>96.1</v>
      </c>
      <c r="BO703" s="41">
        <v>96.1</v>
      </c>
      <c r="BP703" s="41">
        <v>96.1</v>
      </c>
      <c r="BQ703" s="41">
        <v>96.1</v>
      </c>
      <c r="BR703" s="41">
        <v>96.1</v>
      </c>
      <c r="BS703" s="41">
        <v>96.1</v>
      </c>
      <c r="BT703" s="41">
        <v>96.1</v>
      </c>
      <c r="BU703" s="41">
        <v>96.1</v>
      </c>
      <c r="BV703" s="41">
        <v>96.1</v>
      </c>
      <c r="BW703" s="41">
        <v>96.1</v>
      </c>
      <c r="BX703" s="41">
        <v>100.7</v>
      </c>
      <c r="BY703" s="41">
        <v>100.7</v>
      </c>
      <c r="BZ703" s="41">
        <v>100.7</v>
      </c>
      <c r="CA703" s="41">
        <v>100.7</v>
      </c>
      <c r="CB703" s="41">
        <v>100.7</v>
      </c>
      <c r="CC703" s="41">
        <v>100.7</v>
      </c>
      <c r="CD703" s="41">
        <v>100.7</v>
      </c>
      <c r="CE703" s="41">
        <v>100.7</v>
      </c>
      <c r="CF703" s="41">
        <v>100.7</v>
      </c>
      <c r="CG703" s="41">
        <v>106.4</v>
      </c>
      <c r="CH703" s="41">
        <v>110.2</v>
      </c>
      <c r="CI703" s="41">
        <v>110.2</v>
      </c>
      <c r="CJ703" s="41">
        <v>110.2</v>
      </c>
      <c r="CK703" s="41">
        <v>110.2</v>
      </c>
      <c r="CL703" s="41">
        <v>110.2</v>
      </c>
    </row>
    <row r="704" spans="1:90" x14ac:dyDescent="0.25">
      <c r="A704" s="38" t="s">
        <v>3004</v>
      </c>
      <c r="B704" s="38" t="s">
        <v>3005</v>
      </c>
      <c r="C704" s="39">
        <v>0.17083999999999999</v>
      </c>
      <c r="D704" s="41">
        <v>101.4</v>
      </c>
      <c r="E704" s="41">
        <v>100.7</v>
      </c>
      <c r="F704" s="41">
        <v>101.1</v>
      </c>
      <c r="G704" s="41">
        <v>101.2</v>
      </c>
      <c r="H704" s="41">
        <v>102.9</v>
      </c>
      <c r="I704" s="41">
        <v>104.7</v>
      </c>
      <c r="J704" s="41">
        <v>102.2</v>
      </c>
      <c r="K704" s="41">
        <v>101.8</v>
      </c>
      <c r="L704" s="41">
        <v>102.2</v>
      </c>
      <c r="M704" s="41">
        <v>102.5</v>
      </c>
      <c r="N704" s="41">
        <v>101.9</v>
      </c>
      <c r="O704" s="41">
        <v>101.8</v>
      </c>
      <c r="P704" s="41">
        <v>102.3</v>
      </c>
      <c r="Q704" s="41">
        <v>103.1</v>
      </c>
      <c r="R704" s="41">
        <v>103.9</v>
      </c>
      <c r="S704" s="41">
        <v>108</v>
      </c>
      <c r="T704" s="41">
        <v>107.6</v>
      </c>
      <c r="U704" s="41">
        <v>107</v>
      </c>
      <c r="V704" s="41">
        <v>107.6</v>
      </c>
      <c r="W704" s="41">
        <v>106.9</v>
      </c>
      <c r="X704" s="41">
        <v>107.5</v>
      </c>
      <c r="Y704" s="41">
        <v>107.6</v>
      </c>
      <c r="Z704" s="41">
        <v>107.5</v>
      </c>
      <c r="AA704" s="41">
        <v>106.9</v>
      </c>
      <c r="AB704" s="41">
        <v>107.2</v>
      </c>
      <c r="AC704" s="41">
        <v>107</v>
      </c>
      <c r="AD704" s="41">
        <v>107.3</v>
      </c>
      <c r="AE704" s="41">
        <v>111.2</v>
      </c>
      <c r="AF704" s="41">
        <v>111.9</v>
      </c>
      <c r="AG704" s="41">
        <v>112.4</v>
      </c>
      <c r="AH704" s="41">
        <v>112.7</v>
      </c>
      <c r="AI704" s="41">
        <v>112.9</v>
      </c>
      <c r="AJ704" s="41">
        <v>112.7</v>
      </c>
      <c r="AK704" s="41">
        <v>112.8</v>
      </c>
      <c r="AL704" s="41">
        <v>113.2</v>
      </c>
      <c r="AM704" s="41">
        <v>112.3</v>
      </c>
      <c r="AN704" s="41">
        <v>112.7</v>
      </c>
      <c r="AO704" s="41">
        <v>112.5</v>
      </c>
      <c r="AP704" s="41">
        <v>114.8</v>
      </c>
      <c r="AQ704" s="41">
        <v>115.6</v>
      </c>
      <c r="AR704" s="41">
        <v>115.6</v>
      </c>
      <c r="AS704" s="41">
        <v>115.6</v>
      </c>
      <c r="AT704" s="41">
        <v>115.6</v>
      </c>
      <c r="AU704" s="41">
        <v>118.1</v>
      </c>
      <c r="AV704" s="41">
        <v>118.1</v>
      </c>
      <c r="AW704" s="41">
        <v>118.1</v>
      </c>
      <c r="AX704" s="41">
        <v>118.1</v>
      </c>
      <c r="AY704" s="41">
        <v>118</v>
      </c>
      <c r="AZ704" s="41">
        <v>116.2</v>
      </c>
      <c r="BA704" s="41">
        <v>115.6</v>
      </c>
      <c r="BB704" s="41">
        <v>114.6</v>
      </c>
      <c r="BC704" s="41">
        <v>115.1</v>
      </c>
      <c r="BD704" s="41">
        <v>116.6</v>
      </c>
      <c r="BE704" s="41">
        <v>116.7</v>
      </c>
      <c r="BF704" s="41">
        <v>117</v>
      </c>
      <c r="BG704" s="41">
        <v>117</v>
      </c>
      <c r="BH704" s="41">
        <v>117</v>
      </c>
      <c r="BI704" s="41">
        <v>116.3</v>
      </c>
      <c r="BJ704" s="41">
        <v>117</v>
      </c>
      <c r="BK704" s="41">
        <v>119.2</v>
      </c>
      <c r="BL704" s="41">
        <v>126.1</v>
      </c>
      <c r="BM704" s="41">
        <v>127.4</v>
      </c>
      <c r="BN704" s="41">
        <v>129.9</v>
      </c>
      <c r="BO704" s="41">
        <v>134.30000000000001</v>
      </c>
      <c r="BP704" s="41">
        <v>135.6</v>
      </c>
      <c r="BQ704" s="41">
        <v>135.6</v>
      </c>
      <c r="BR704" s="41">
        <v>135.6</v>
      </c>
      <c r="BS704" s="41">
        <v>135.6</v>
      </c>
      <c r="BT704" s="41">
        <v>135.6</v>
      </c>
      <c r="BU704" s="41">
        <v>135.6</v>
      </c>
      <c r="BV704" s="41">
        <v>135.6</v>
      </c>
      <c r="BW704" s="41">
        <v>136.9</v>
      </c>
      <c r="BX704" s="41">
        <v>134</v>
      </c>
      <c r="BY704" s="41">
        <v>134</v>
      </c>
      <c r="BZ704" s="41">
        <v>134.5</v>
      </c>
      <c r="CA704" s="41">
        <v>134.30000000000001</v>
      </c>
      <c r="CB704" s="41">
        <v>134</v>
      </c>
      <c r="CC704" s="41">
        <v>135</v>
      </c>
      <c r="CD704" s="41">
        <v>136.6</v>
      </c>
      <c r="CE704" s="41">
        <v>136.6</v>
      </c>
      <c r="CF704" s="41">
        <v>136.6</v>
      </c>
      <c r="CG704" s="41">
        <v>136.80000000000001</v>
      </c>
      <c r="CH704" s="41">
        <v>136.6</v>
      </c>
      <c r="CI704" s="41">
        <v>137</v>
      </c>
      <c r="CJ704" s="41">
        <v>136.19999999999999</v>
      </c>
      <c r="CK704" s="41">
        <v>136.19999999999999</v>
      </c>
      <c r="CL704" s="41">
        <v>136.5</v>
      </c>
    </row>
    <row r="705" spans="1:90" x14ac:dyDescent="0.25">
      <c r="A705" s="38" t="s">
        <v>3006</v>
      </c>
      <c r="B705" s="38" t="s">
        <v>3007</v>
      </c>
      <c r="C705" s="39">
        <v>3.193E-2</v>
      </c>
      <c r="D705" s="41">
        <v>100</v>
      </c>
      <c r="E705" s="41">
        <v>100</v>
      </c>
      <c r="F705" s="41">
        <v>100</v>
      </c>
      <c r="G705" s="41">
        <v>109.4</v>
      </c>
      <c r="H705" s="41">
        <v>109.4</v>
      </c>
      <c r="I705" s="41">
        <v>109.4</v>
      </c>
      <c r="J705" s="41">
        <v>109.4</v>
      </c>
      <c r="K705" s="41">
        <v>109.4</v>
      </c>
      <c r="L705" s="41">
        <v>109.4</v>
      </c>
      <c r="M705" s="41">
        <v>109.4</v>
      </c>
      <c r="N705" s="41">
        <v>109.4</v>
      </c>
      <c r="O705" s="41">
        <v>109.4</v>
      </c>
      <c r="P705" s="41">
        <v>109.4</v>
      </c>
      <c r="Q705" s="41">
        <v>109.8</v>
      </c>
      <c r="R705" s="41">
        <v>110.2</v>
      </c>
      <c r="S705" s="41">
        <v>95.9</v>
      </c>
      <c r="T705" s="41">
        <v>95.9</v>
      </c>
      <c r="U705" s="41">
        <v>96.4</v>
      </c>
      <c r="V705" s="41">
        <v>96.8</v>
      </c>
      <c r="W705" s="41">
        <v>96.8</v>
      </c>
      <c r="X705" s="41">
        <v>96.8</v>
      </c>
      <c r="Y705" s="41">
        <v>96.8</v>
      </c>
      <c r="Z705" s="41">
        <v>96.8</v>
      </c>
      <c r="AA705" s="41">
        <v>96.8</v>
      </c>
      <c r="AB705" s="41">
        <v>96.8</v>
      </c>
      <c r="AC705" s="41">
        <v>96.8</v>
      </c>
      <c r="AD705" s="41">
        <v>96.8</v>
      </c>
      <c r="AE705" s="41">
        <v>94.4</v>
      </c>
      <c r="AF705" s="41">
        <v>99.3</v>
      </c>
      <c r="AG705" s="41">
        <v>99.3</v>
      </c>
      <c r="AH705" s="41">
        <v>99.3</v>
      </c>
      <c r="AI705" s="41">
        <v>99.3</v>
      </c>
      <c r="AJ705" s="41">
        <v>100.1</v>
      </c>
      <c r="AK705" s="41">
        <v>100.1</v>
      </c>
      <c r="AL705" s="41">
        <v>100.1</v>
      </c>
      <c r="AM705" s="41">
        <v>100.1</v>
      </c>
      <c r="AN705" s="41">
        <v>100.1</v>
      </c>
      <c r="AO705" s="41">
        <v>100.1</v>
      </c>
      <c r="AP705" s="41">
        <v>100.9</v>
      </c>
      <c r="AQ705" s="41">
        <v>100.3</v>
      </c>
      <c r="AR705" s="41">
        <v>100.3</v>
      </c>
      <c r="AS705" s="41">
        <v>100.3</v>
      </c>
      <c r="AT705" s="41">
        <v>100.3</v>
      </c>
      <c r="AU705" s="41">
        <v>100.3</v>
      </c>
      <c r="AV705" s="41">
        <v>100.3</v>
      </c>
      <c r="AW705" s="41">
        <v>100.3</v>
      </c>
      <c r="AX705" s="41">
        <v>100.3</v>
      </c>
      <c r="AY705" s="41">
        <v>97.8</v>
      </c>
      <c r="AZ705" s="41">
        <v>98.1</v>
      </c>
      <c r="BA705" s="41">
        <v>98</v>
      </c>
      <c r="BB705" s="41">
        <v>97.6</v>
      </c>
      <c r="BC705" s="41">
        <v>100.4</v>
      </c>
      <c r="BD705" s="41">
        <v>108.8</v>
      </c>
      <c r="BE705" s="41">
        <v>108.8</v>
      </c>
      <c r="BF705" s="41">
        <v>108.8</v>
      </c>
      <c r="BG705" s="41">
        <v>108.8</v>
      </c>
      <c r="BH705" s="41">
        <v>108.8</v>
      </c>
      <c r="BI705" s="41">
        <v>108.8</v>
      </c>
      <c r="BJ705" s="41">
        <v>108.8</v>
      </c>
      <c r="BK705" s="41">
        <v>108.8</v>
      </c>
      <c r="BL705" s="41">
        <v>108.8</v>
      </c>
      <c r="BM705" s="41">
        <v>108.8</v>
      </c>
      <c r="BN705" s="41">
        <v>145.4</v>
      </c>
      <c r="BO705" s="41">
        <v>142.19999999999999</v>
      </c>
      <c r="BP705" s="41">
        <v>142.19999999999999</v>
      </c>
      <c r="BQ705" s="41">
        <v>142.19999999999999</v>
      </c>
      <c r="BR705" s="41">
        <v>142.19999999999999</v>
      </c>
      <c r="BS705" s="41">
        <v>142.19999999999999</v>
      </c>
      <c r="BT705" s="41">
        <v>142.19999999999999</v>
      </c>
      <c r="BU705" s="41">
        <v>142.19999999999999</v>
      </c>
      <c r="BV705" s="41">
        <v>142.19999999999999</v>
      </c>
      <c r="BW705" s="41">
        <v>142.19999999999999</v>
      </c>
      <c r="BX705" s="41">
        <v>153</v>
      </c>
      <c r="BY705" s="41">
        <v>153.80000000000001</v>
      </c>
      <c r="BZ705" s="41">
        <v>156.19999999999999</v>
      </c>
      <c r="CA705" s="41">
        <v>157</v>
      </c>
      <c r="CB705" s="41">
        <v>157</v>
      </c>
      <c r="CC705" s="41">
        <v>157</v>
      </c>
      <c r="CD705" s="41">
        <v>157</v>
      </c>
      <c r="CE705" s="41">
        <v>157</v>
      </c>
      <c r="CF705" s="41">
        <v>155.30000000000001</v>
      </c>
      <c r="CG705" s="41">
        <v>155.69999999999999</v>
      </c>
      <c r="CH705" s="41">
        <v>156.4</v>
      </c>
      <c r="CI705" s="41">
        <v>156.4</v>
      </c>
      <c r="CJ705" s="41">
        <v>156.4</v>
      </c>
      <c r="CK705" s="41">
        <v>156.4</v>
      </c>
      <c r="CL705" s="41">
        <v>157.1</v>
      </c>
    </row>
    <row r="706" spans="1:90" x14ac:dyDescent="0.25">
      <c r="A706" s="38" t="s">
        <v>3008</v>
      </c>
      <c r="B706" s="38" t="s">
        <v>3009</v>
      </c>
      <c r="C706" s="39">
        <v>2.5100000000000001E-2</v>
      </c>
      <c r="D706" s="41">
        <v>99</v>
      </c>
      <c r="E706" s="41">
        <v>105.8</v>
      </c>
      <c r="F706" s="41">
        <v>105.8</v>
      </c>
      <c r="G706" s="41">
        <v>104.5</v>
      </c>
      <c r="H706" s="41">
        <v>103.3</v>
      </c>
      <c r="I706" s="41">
        <v>103.5</v>
      </c>
      <c r="J706" s="41">
        <v>107.1</v>
      </c>
      <c r="K706" s="41">
        <v>107.8</v>
      </c>
      <c r="L706" s="41">
        <v>105.8</v>
      </c>
      <c r="M706" s="41">
        <v>106.5</v>
      </c>
      <c r="N706" s="41">
        <v>103.5</v>
      </c>
      <c r="O706" s="41">
        <v>106</v>
      </c>
      <c r="P706" s="41">
        <v>112</v>
      </c>
      <c r="Q706" s="41">
        <v>104.1</v>
      </c>
      <c r="R706" s="41">
        <v>103.3</v>
      </c>
      <c r="S706" s="41">
        <v>106.8</v>
      </c>
      <c r="T706" s="41">
        <v>105.7</v>
      </c>
      <c r="U706" s="41">
        <v>105.7</v>
      </c>
      <c r="V706" s="41">
        <v>108.3</v>
      </c>
      <c r="W706" s="41">
        <v>105</v>
      </c>
      <c r="X706" s="41">
        <v>107.8</v>
      </c>
      <c r="Y706" s="41">
        <v>105.7</v>
      </c>
      <c r="Z706" s="41">
        <v>107.9</v>
      </c>
      <c r="AA706" s="41">
        <v>108.3</v>
      </c>
      <c r="AB706" s="41">
        <v>105.8</v>
      </c>
      <c r="AC706" s="41">
        <v>107.2</v>
      </c>
      <c r="AD706" s="41">
        <v>106.8</v>
      </c>
      <c r="AE706" s="41">
        <v>109.6</v>
      </c>
      <c r="AF706" s="41">
        <v>109.6</v>
      </c>
      <c r="AG706" s="41">
        <v>110.8</v>
      </c>
      <c r="AH706" s="41">
        <v>111.1</v>
      </c>
      <c r="AI706" s="41">
        <v>107.5</v>
      </c>
      <c r="AJ706" s="41">
        <v>107.5</v>
      </c>
      <c r="AK706" s="41">
        <v>113</v>
      </c>
      <c r="AL706" s="41">
        <v>115.3</v>
      </c>
      <c r="AM706" s="41">
        <v>115.1</v>
      </c>
      <c r="AN706" s="41">
        <v>112.5</v>
      </c>
      <c r="AO706" s="41">
        <v>112.5</v>
      </c>
      <c r="AP706" s="41">
        <v>108.3</v>
      </c>
      <c r="AQ706" s="41">
        <v>102.6</v>
      </c>
      <c r="AR706" s="41">
        <v>102.6</v>
      </c>
      <c r="AS706" s="41">
        <v>120.3</v>
      </c>
      <c r="AT706" s="41">
        <v>120.3</v>
      </c>
      <c r="AU706" s="41">
        <v>120.3</v>
      </c>
      <c r="AV706" s="41">
        <v>120.3</v>
      </c>
      <c r="AW706" s="41">
        <v>120.3</v>
      </c>
      <c r="AX706" s="41">
        <v>119.1</v>
      </c>
      <c r="AY706" s="41">
        <v>118.9</v>
      </c>
      <c r="AZ706" s="41">
        <v>123.3</v>
      </c>
      <c r="BA706" s="41">
        <v>123.2</v>
      </c>
      <c r="BB706" s="41">
        <v>123</v>
      </c>
      <c r="BC706" s="41">
        <v>123</v>
      </c>
      <c r="BD706" s="41">
        <v>123</v>
      </c>
      <c r="BE706" s="41">
        <v>123</v>
      </c>
      <c r="BF706" s="41">
        <v>123</v>
      </c>
      <c r="BG706" s="41">
        <v>123</v>
      </c>
      <c r="BH706" s="41">
        <v>123</v>
      </c>
      <c r="BI706" s="41">
        <v>115.3</v>
      </c>
      <c r="BJ706" s="41">
        <v>105.1</v>
      </c>
      <c r="BK706" s="41">
        <v>100</v>
      </c>
      <c r="BL706" s="41">
        <v>98.9</v>
      </c>
      <c r="BM706" s="41">
        <v>98.9</v>
      </c>
      <c r="BN706" s="41">
        <v>101.4</v>
      </c>
      <c r="BO706" s="41">
        <v>97.4</v>
      </c>
      <c r="BP706" s="41">
        <v>127.1</v>
      </c>
      <c r="BQ706" s="41">
        <v>120.7</v>
      </c>
      <c r="BR706" s="41">
        <v>125.2</v>
      </c>
      <c r="BS706" s="41">
        <v>128.19999999999999</v>
      </c>
      <c r="BT706" s="41">
        <v>131</v>
      </c>
      <c r="BU706" s="41">
        <v>105</v>
      </c>
      <c r="BV706" s="41">
        <v>105</v>
      </c>
      <c r="BW706" s="41">
        <v>105</v>
      </c>
      <c r="BX706" s="41">
        <v>105</v>
      </c>
      <c r="BY706" s="41">
        <v>107.2</v>
      </c>
      <c r="BZ706" s="41">
        <v>107.9</v>
      </c>
      <c r="CA706" s="41">
        <v>112.5</v>
      </c>
      <c r="CB706" s="41">
        <v>122.2</v>
      </c>
      <c r="CC706" s="41">
        <v>120.6</v>
      </c>
      <c r="CD706" s="41">
        <v>120.6</v>
      </c>
      <c r="CE706" s="41">
        <v>121.3</v>
      </c>
      <c r="CF706" s="41">
        <v>120.6</v>
      </c>
      <c r="CG706" s="41">
        <v>120.6</v>
      </c>
      <c r="CH706" s="41">
        <v>120.6</v>
      </c>
      <c r="CI706" s="41">
        <v>120.2</v>
      </c>
      <c r="CJ706" s="41">
        <v>119.6</v>
      </c>
      <c r="CK706" s="41">
        <v>120.1</v>
      </c>
      <c r="CL706" s="41">
        <v>123.3</v>
      </c>
    </row>
    <row r="707" spans="1:90" x14ac:dyDescent="0.25">
      <c r="A707" s="38" t="s">
        <v>3010</v>
      </c>
      <c r="B707" s="38" t="s">
        <v>3011</v>
      </c>
      <c r="C707" s="39">
        <v>8.9800000000000001E-3</v>
      </c>
      <c r="D707" s="41">
        <v>101.1</v>
      </c>
      <c r="E707" s="41">
        <v>101.1</v>
      </c>
      <c r="F707" s="41">
        <v>101.7</v>
      </c>
      <c r="G707" s="41">
        <v>96.4</v>
      </c>
      <c r="H707" s="41">
        <v>96.4</v>
      </c>
      <c r="I707" s="41">
        <v>97.4</v>
      </c>
      <c r="J707" s="41">
        <v>97.4</v>
      </c>
      <c r="K707" s="41">
        <v>97.4</v>
      </c>
      <c r="L707" s="41">
        <v>97.4</v>
      </c>
      <c r="M707" s="41">
        <v>97.4</v>
      </c>
      <c r="N707" s="41">
        <v>97.4</v>
      </c>
      <c r="O707" s="41">
        <v>97.4</v>
      </c>
      <c r="P707" s="41">
        <v>98.7</v>
      </c>
      <c r="Q707" s="41">
        <v>98.7</v>
      </c>
      <c r="R707" s="41">
        <v>98.7</v>
      </c>
      <c r="S707" s="41">
        <v>99.5</v>
      </c>
      <c r="T707" s="41">
        <v>99.5</v>
      </c>
      <c r="U707" s="41">
        <v>100.6</v>
      </c>
      <c r="V707" s="41">
        <v>100.6</v>
      </c>
      <c r="W707" s="41">
        <v>100.6</v>
      </c>
      <c r="X707" s="41">
        <v>100.6</v>
      </c>
      <c r="Y707" s="41">
        <v>100.6</v>
      </c>
      <c r="Z707" s="41">
        <v>100.6</v>
      </c>
      <c r="AA707" s="41">
        <v>100.6</v>
      </c>
      <c r="AB707" s="41">
        <v>100.6</v>
      </c>
      <c r="AC707" s="41">
        <v>100.6</v>
      </c>
      <c r="AD707" s="41">
        <v>100.6</v>
      </c>
      <c r="AE707" s="41">
        <v>100.6</v>
      </c>
      <c r="AF707" s="41">
        <v>100.6</v>
      </c>
      <c r="AG707" s="41">
        <v>100.6</v>
      </c>
      <c r="AH707" s="41">
        <v>100.6</v>
      </c>
      <c r="AI707" s="41">
        <v>100.6</v>
      </c>
      <c r="AJ707" s="41">
        <v>100.6</v>
      </c>
      <c r="AK707" s="41">
        <v>100.6</v>
      </c>
      <c r="AL707" s="41">
        <v>100.6</v>
      </c>
      <c r="AM707" s="41">
        <v>100.6</v>
      </c>
      <c r="AN707" s="41">
        <v>103.6</v>
      </c>
      <c r="AO707" s="41">
        <v>103.6</v>
      </c>
      <c r="AP707" s="41">
        <v>103.6</v>
      </c>
      <c r="AQ707" s="41">
        <v>107.6</v>
      </c>
      <c r="AR707" s="41">
        <v>107.6</v>
      </c>
      <c r="AS707" s="41">
        <v>107.6</v>
      </c>
      <c r="AT707" s="41">
        <v>107.6</v>
      </c>
      <c r="AU707" s="41">
        <v>107.6</v>
      </c>
      <c r="AV707" s="41">
        <v>107.6</v>
      </c>
      <c r="AW707" s="41">
        <v>107.6</v>
      </c>
      <c r="AX707" s="41">
        <v>107.6</v>
      </c>
      <c r="AY707" s="41">
        <v>107.1</v>
      </c>
      <c r="AZ707" s="41">
        <v>106.3</v>
      </c>
      <c r="BA707" s="41">
        <v>106.4</v>
      </c>
      <c r="BB707" s="41">
        <v>104.6</v>
      </c>
      <c r="BC707" s="41">
        <v>101.8</v>
      </c>
      <c r="BD707" s="41">
        <v>101.8</v>
      </c>
      <c r="BE707" s="41">
        <v>101.8</v>
      </c>
      <c r="BF707" s="41">
        <v>101.8</v>
      </c>
      <c r="BG707" s="41">
        <v>101.8</v>
      </c>
      <c r="BH707" s="41">
        <v>101.8</v>
      </c>
      <c r="BI707" s="41">
        <v>101.8</v>
      </c>
      <c r="BJ707" s="41">
        <v>101.8</v>
      </c>
      <c r="BK707" s="41">
        <v>101.8</v>
      </c>
      <c r="BL707" s="41">
        <v>177.3</v>
      </c>
      <c r="BM707" s="41">
        <v>177.3</v>
      </c>
      <c r="BN707" s="41">
        <v>179.7</v>
      </c>
      <c r="BO707" s="41">
        <v>179.1</v>
      </c>
      <c r="BP707" s="41">
        <v>177.5</v>
      </c>
      <c r="BQ707" s="41">
        <v>177.5</v>
      </c>
      <c r="BR707" s="41">
        <v>177.5</v>
      </c>
      <c r="BS707" s="41">
        <v>177.5</v>
      </c>
      <c r="BT707" s="41">
        <v>177.5</v>
      </c>
      <c r="BU707" s="41">
        <v>177.5</v>
      </c>
      <c r="BV707" s="41">
        <v>177.5</v>
      </c>
      <c r="BW707" s="41">
        <v>178.8</v>
      </c>
      <c r="BX707" s="41">
        <v>178.8</v>
      </c>
      <c r="BY707" s="41">
        <v>178.8</v>
      </c>
      <c r="BZ707" s="41">
        <v>178.8</v>
      </c>
      <c r="CA707" s="41">
        <v>178.8</v>
      </c>
      <c r="CB707" s="41">
        <v>175.6</v>
      </c>
      <c r="CC707" s="41">
        <v>175.6</v>
      </c>
      <c r="CD707" s="41">
        <v>175.6</v>
      </c>
      <c r="CE707" s="41">
        <v>176.9</v>
      </c>
      <c r="CF707" s="41">
        <v>176.9</v>
      </c>
      <c r="CG707" s="41">
        <v>176.9</v>
      </c>
      <c r="CH707" s="41">
        <v>176.9</v>
      </c>
      <c r="CI707" s="41">
        <v>178.5</v>
      </c>
      <c r="CJ707" s="41">
        <v>181</v>
      </c>
      <c r="CK707" s="41">
        <v>181</v>
      </c>
      <c r="CL707" s="41">
        <v>181.2</v>
      </c>
    </row>
    <row r="708" spans="1:90" x14ac:dyDescent="0.25">
      <c r="A708" s="38" t="s">
        <v>3012</v>
      </c>
      <c r="B708" s="38" t="s">
        <v>3013</v>
      </c>
      <c r="C708" s="39">
        <v>6.1929999999999999E-2</v>
      </c>
      <c r="D708" s="41">
        <v>99.9</v>
      </c>
      <c r="E708" s="41">
        <v>100.3</v>
      </c>
      <c r="F708" s="41">
        <v>100.3</v>
      </c>
      <c r="G708" s="41">
        <v>101.4</v>
      </c>
      <c r="H708" s="41">
        <v>101.1</v>
      </c>
      <c r="I708" s="41">
        <v>101.1</v>
      </c>
      <c r="J708" s="41">
        <v>101.1</v>
      </c>
      <c r="K708" s="41">
        <v>101.1</v>
      </c>
      <c r="L708" s="41">
        <v>101.1</v>
      </c>
      <c r="M708" s="41">
        <v>101.1</v>
      </c>
      <c r="N708" s="41">
        <v>101.1</v>
      </c>
      <c r="O708" s="41">
        <v>101.1</v>
      </c>
      <c r="P708" s="41">
        <v>101.1</v>
      </c>
      <c r="Q708" s="41">
        <v>101.2</v>
      </c>
      <c r="R708" s="41">
        <v>101.1</v>
      </c>
      <c r="S708" s="41">
        <v>102.9</v>
      </c>
      <c r="T708" s="41">
        <v>102.9</v>
      </c>
      <c r="U708" s="41">
        <v>102.9</v>
      </c>
      <c r="V708" s="41">
        <v>102.9</v>
      </c>
      <c r="W708" s="41">
        <v>102.9</v>
      </c>
      <c r="X708" s="41">
        <v>102.9</v>
      </c>
      <c r="Y708" s="41">
        <v>102.9</v>
      </c>
      <c r="Z708" s="41">
        <v>102.9</v>
      </c>
      <c r="AA708" s="41">
        <v>102.9</v>
      </c>
      <c r="AB708" s="41">
        <v>102.9</v>
      </c>
      <c r="AC708" s="41">
        <v>102.9</v>
      </c>
      <c r="AD708" s="41">
        <v>103.6</v>
      </c>
      <c r="AE708" s="41">
        <v>105.2</v>
      </c>
      <c r="AF708" s="41">
        <v>105.2</v>
      </c>
      <c r="AG708" s="41">
        <v>105.2</v>
      </c>
      <c r="AH708" s="41">
        <v>105.1</v>
      </c>
      <c r="AI708" s="41">
        <v>105</v>
      </c>
      <c r="AJ708" s="41">
        <v>105</v>
      </c>
      <c r="AK708" s="41">
        <v>105</v>
      </c>
      <c r="AL708" s="41">
        <v>105</v>
      </c>
      <c r="AM708" s="41">
        <v>105</v>
      </c>
      <c r="AN708" s="41">
        <v>103.7</v>
      </c>
      <c r="AO708" s="41">
        <v>103.7</v>
      </c>
      <c r="AP708" s="41">
        <v>104</v>
      </c>
      <c r="AQ708" s="41">
        <v>102.4</v>
      </c>
      <c r="AR708" s="41">
        <v>102.6</v>
      </c>
      <c r="AS708" s="41">
        <v>102.6</v>
      </c>
      <c r="AT708" s="41">
        <v>102.6</v>
      </c>
      <c r="AU708" s="41">
        <v>102.6</v>
      </c>
      <c r="AV708" s="41">
        <v>102.6</v>
      </c>
      <c r="AW708" s="41">
        <v>102.6</v>
      </c>
      <c r="AX708" s="41">
        <v>102.6</v>
      </c>
      <c r="AY708" s="41">
        <v>101.7</v>
      </c>
      <c r="AZ708" s="41">
        <v>101.4</v>
      </c>
      <c r="BA708" s="41">
        <v>101.3</v>
      </c>
      <c r="BB708" s="41">
        <v>101.1</v>
      </c>
      <c r="BC708" s="41">
        <v>101.1</v>
      </c>
      <c r="BD708" s="41">
        <v>101.1</v>
      </c>
      <c r="BE708" s="41">
        <v>101.1</v>
      </c>
      <c r="BF708" s="41">
        <v>101.1</v>
      </c>
      <c r="BG708" s="41">
        <v>101.1</v>
      </c>
      <c r="BH708" s="41">
        <v>100.9</v>
      </c>
      <c r="BI708" s="41">
        <v>100.7</v>
      </c>
      <c r="BJ708" s="41">
        <v>100.6</v>
      </c>
      <c r="BK708" s="41">
        <v>100.6</v>
      </c>
      <c r="BL708" s="41">
        <v>102</v>
      </c>
      <c r="BM708" s="41">
        <v>102</v>
      </c>
      <c r="BN708" s="41">
        <v>102</v>
      </c>
      <c r="BO708" s="41">
        <v>99.4</v>
      </c>
      <c r="BP708" s="41">
        <v>99.4</v>
      </c>
      <c r="BQ708" s="41">
        <v>99.4</v>
      </c>
      <c r="BR708" s="41">
        <v>99.4</v>
      </c>
      <c r="BS708" s="41">
        <v>99.4</v>
      </c>
      <c r="BT708" s="41">
        <v>99.4</v>
      </c>
      <c r="BU708" s="41">
        <v>98.6</v>
      </c>
      <c r="BV708" s="41">
        <v>97.5</v>
      </c>
      <c r="BW708" s="41">
        <v>97.5</v>
      </c>
      <c r="BX708" s="41">
        <v>97</v>
      </c>
      <c r="BY708" s="41">
        <v>95.8</v>
      </c>
      <c r="BZ708" s="41">
        <v>95.7</v>
      </c>
      <c r="CA708" s="41">
        <v>95.7</v>
      </c>
      <c r="CB708" s="41">
        <v>95.7</v>
      </c>
      <c r="CC708" s="41">
        <v>96</v>
      </c>
      <c r="CD708" s="41">
        <v>97.7</v>
      </c>
      <c r="CE708" s="41">
        <v>97.7</v>
      </c>
      <c r="CF708" s="41">
        <v>97.7</v>
      </c>
      <c r="CG708" s="41">
        <v>97.7</v>
      </c>
      <c r="CH708" s="41">
        <v>97.7</v>
      </c>
      <c r="CI708" s="41">
        <v>97.7</v>
      </c>
      <c r="CJ708" s="41">
        <v>97.7</v>
      </c>
      <c r="CK708" s="41">
        <v>97.7</v>
      </c>
      <c r="CL708" s="41">
        <v>98.1</v>
      </c>
    </row>
    <row r="709" spans="1:90" x14ac:dyDescent="0.25">
      <c r="A709" s="38" t="s">
        <v>3014</v>
      </c>
      <c r="B709" s="38" t="s">
        <v>3015</v>
      </c>
      <c r="C709" s="39">
        <v>5.1360000000000003E-2</v>
      </c>
      <c r="D709" s="41">
        <v>100</v>
      </c>
      <c r="E709" s="41">
        <v>100</v>
      </c>
      <c r="F709" s="41">
        <v>100</v>
      </c>
      <c r="G709" s="41">
        <v>99.2</v>
      </c>
      <c r="H709" s="41">
        <v>99</v>
      </c>
      <c r="I709" s="41">
        <v>98.8</v>
      </c>
      <c r="J709" s="41">
        <v>98.8</v>
      </c>
      <c r="K709" s="41">
        <v>98.8</v>
      </c>
      <c r="L709" s="41">
        <v>98.8</v>
      </c>
      <c r="M709" s="41">
        <v>98.8</v>
      </c>
      <c r="N709" s="41">
        <v>98.8</v>
      </c>
      <c r="O709" s="41">
        <v>98.8</v>
      </c>
      <c r="P709" s="41">
        <v>99.1</v>
      </c>
      <c r="Q709" s="41">
        <v>99.1</v>
      </c>
      <c r="R709" s="41">
        <v>99.1</v>
      </c>
      <c r="S709" s="41">
        <v>99.5</v>
      </c>
      <c r="T709" s="41">
        <v>99.5</v>
      </c>
      <c r="U709" s="41">
        <v>99.5</v>
      </c>
      <c r="V709" s="41">
        <v>99.5</v>
      </c>
      <c r="W709" s="41">
        <v>99.5</v>
      </c>
      <c r="X709" s="41">
        <v>99.5</v>
      </c>
      <c r="Y709" s="41">
        <v>99.5</v>
      </c>
      <c r="Z709" s="41">
        <v>99.5</v>
      </c>
      <c r="AA709" s="41">
        <v>99.5</v>
      </c>
      <c r="AB709" s="41">
        <v>105.4</v>
      </c>
      <c r="AC709" s="41">
        <v>110.6</v>
      </c>
      <c r="AD709" s="41">
        <v>110.6</v>
      </c>
      <c r="AE709" s="41">
        <v>111.2</v>
      </c>
      <c r="AF709" s="41">
        <v>112.6</v>
      </c>
      <c r="AG709" s="41">
        <v>112.6</v>
      </c>
      <c r="AH709" s="41">
        <v>112.6</v>
      </c>
      <c r="AI709" s="41">
        <v>112.6</v>
      </c>
      <c r="AJ709" s="41">
        <v>112.6</v>
      </c>
      <c r="AK709" s="41">
        <v>112.6</v>
      </c>
      <c r="AL709" s="41">
        <v>111.5</v>
      </c>
      <c r="AM709" s="41">
        <v>111.5</v>
      </c>
      <c r="AN709" s="41">
        <v>120.4</v>
      </c>
      <c r="AO709" s="41">
        <v>120.4</v>
      </c>
      <c r="AP709" s="41">
        <v>119.9</v>
      </c>
      <c r="AQ709" s="41">
        <v>121.4</v>
      </c>
      <c r="AR709" s="41">
        <v>121.3</v>
      </c>
      <c r="AS709" s="41">
        <v>121.3</v>
      </c>
      <c r="AT709" s="41">
        <v>123.6</v>
      </c>
      <c r="AU709" s="41">
        <v>123.6</v>
      </c>
      <c r="AV709" s="41">
        <v>123.6</v>
      </c>
      <c r="AW709" s="41">
        <v>123.2</v>
      </c>
      <c r="AX709" s="41">
        <v>128.5</v>
      </c>
      <c r="AY709" s="41">
        <v>129.30000000000001</v>
      </c>
      <c r="AZ709" s="41">
        <v>126.9</v>
      </c>
      <c r="BA709" s="41">
        <v>126.8</v>
      </c>
      <c r="BB709" s="41">
        <v>126.1</v>
      </c>
      <c r="BC709" s="41">
        <v>125.1</v>
      </c>
      <c r="BD709" s="41">
        <v>125.1</v>
      </c>
      <c r="BE709" s="41">
        <v>125.1</v>
      </c>
      <c r="BF709" s="41">
        <v>125.1</v>
      </c>
      <c r="BG709" s="41">
        <v>125.6</v>
      </c>
      <c r="BH709" s="41">
        <v>126.8</v>
      </c>
      <c r="BI709" s="41">
        <v>126.8</v>
      </c>
      <c r="BJ709" s="41">
        <v>126.5</v>
      </c>
      <c r="BK709" s="41">
        <v>125.7</v>
      </c>
      <c r="BL709" s="41">
        <v>125.7</v>
      </c>
      <c r="BM709" s="41">
        <v>125.7</v>
      </c>
      <c r="BN709" s="41">
        <v>125.7</v>
      </c>
      <c r="BO709" s="41">
        <v>125.7</v>
      </c>
      <c r="BP709" s="41">
        <v>125.7</v>
      </c>
      <c r="BQ709" s="41">
        <v>125.7</v>
      </c>
      <c r="BR709" s="41">
        <v>125.7</v>
      </c>
      <c r="BS709" s="41">
        <v>125.7</v>
      </c>
      <c r="BT709" s="41">
        <v>125.7</v>
      </c>
      <c r="BU709" s="41">
        <v>125.7</v>
      </c>
      <c r="BV709" s="41">
        <v>125.7</v>
      </c>
      <c r="BW709" s="41">
        <v>125.7</v>
      </c>
      <c r="BX709" s="41">
        <v>127.8</v>
      </c>
      <c r="BY709" s="41">
        <v>127.8</v>
      </c>
      <c r="BZ709" s="41">
        <v>127.8</v>
      </c>
      <c r="CA709" s="41">
        <v>127.8</v>
      </c>
      <c r="CB709" s="41">
        <v>130.30000000000001</v>
      </c>
      <c r="CC709" s="41">
        <v>131.1</v>
      </c>
      <c r="CD709" s="41">
        <v>131.1</v>
      </c>
      <c r="CE709" s="41">
        <v>131.1</v>
      </c>
      <c r="CF709" s="41">
        <v>131.19999999999999</v>
      </c>
      <c r="CG709" s="41">
        <v>131.5</v>
      </c>
      <c r="CH709" s="41">
        <v>131.5</v>
      </c>
      <c r="CI709" s="41">
        <v>131.5</v>
      </c>
      <c r="CJ709" s="41">
        <v>131.5</v>
      </c>
      <c r="CK709" s="41">
        <v>131.5</v>
      </c>
      <c r="CL709" s="41">
        <v>132</v>
      </c>
    </row>
    <row r="710" spans="1:90" x14ac:dyDescent="0.25">
      <c r="A710" s="38" t="s">
        <v>3016</v>
      </c>
      <c r="B710" s="38" t="s">
        <v>3017</v>
      </c>
      <c r="C710" s="39">
        <v>0.42902000000000001</v>
      </c>
      <c r="D710" s="41">
        <v>100</v>
      </c>
      <c r="E710" s="41">
        <v>100</v>
      </c>
      <c r="F710" s="41">
        <v>100</v>
      </c>
      <c r="G710" s="41">
        <v>102.6</v>
      </c>
      <c r="H710" s="41">
        <v>102.2</v>
      </c>
      <c r="I710" s="41">
        <v>102.2</v>
      </c>
      <c r="J710" s="41">
        <v>102.2</v>
      </c>
      <c r="K710" s="41">
        <v>102.2</v>
      </c>
      <c r="L710" s="41">
        <v>102.2</v>
      </c>
      <c r="M710" s="41">
        <v>102.2</v>
      </c>
      <c r="N710" s="41">
        <v>102.2</v>
      </c>
      <c r="O710" s="41">
        <v>102.2</v>
      </c>
      <c r="P710" s="41">
        <v>102.2</v>
      </c>
      <c r="Q710" s="41">
        <v>102.2</v>
      </c>
      <c r="R710" s="41">
        <v>102.2</v>
      </c>
      <c r="S710" s="41">
        <v>105.2</v>
      </c>
      <c r="T710" s="41">
        <v>105.2</v>
      </c>
      <c r="U710" s="41">
        <v>106.1</v>
      </c>
      <c r="V710" s="41">
        <v>106.1</v>
      </c>
      <c r="W710" s="41">
        <v>106.1</v>
      </c>
      <c r="X710" s="41">
        <v>106.1</v>
      </c>
      <c r="Y710" s="41">
        <v>106.3</v>
      </c>
      <c r="Z710" s="41">
        <v>106.3</v>
      </c>
      <c r="AA710" s="41">
        <v>106.3</v>
      </c>
      <c r="AB710" s="41">
        <v>106.3</v>
      </c>
      <c r="AC710" s="41">
        <v>106.3</v>
      </c>
      <c r="AD710" s="41">
        <v>106.3</v>
      </c>
      <c r="AE710" s="41">
        <v>110.1</v>
      </c>
      <c r="AF710" s="41">
        <v>109.8</v>
      </c>
      <c r="AG710" s="41">
        <v>110.8</v>
      </c>
      <c r="AH710" s="41">
        <v>109.7</v>
      </c>
      <c r="AI710" s="41">
        <v>109.8</v>
      </c>
      <c r="AJ710" s="41">
        <v>109.7</v>
      </c>
      <c r="AK710" s="41">
        <v>109.8</v>
      </c>
      <c r="AL710" s="41">
        <v>109.8</v>
      </c>
      <c r="AM710" s="41">
        <v>109.8</v>
      </c>
      <c r="AN710" s="41">
        <v>109.8</v>
      </c>
      <c r="AO710" s="41">
        <v>109.8</v>
      </c>
      <c r="AP710" s="41">
        <v>109.8</v>
      </c>
      <c r="AQ710" s="41">
        <v>109.9</v>
      </c>
      <c r="AR710" s="41">
        <v>109.9</v>
      </c>
      <c r="AS710" s="41">
        <v>114.5</v>
      </c>
      <c r="AT710" s="41">
        <v>115.4</v>
      </c>
      <c r="AU710" s="41">
        <v>115.6</v>
      </c>
      <c r="AV710" s="41">
        <v>115.6</v>
      </c>
      <c r="AW710" s="41">
        <v>115.5</v>
      </c>
      <c r="AX710" s="41">
        <v>115.5</v>
      </c>
      <c r="AY710" s="41">
        <v>114.7</v>
      </c>
      <c r="AZ710" s="41">
        <v>113.2</v>
      </c>
      <c r="BA710" s="41">
        <v>113.1</v>
      </c>
      <c r="BB710" s="41">
        <v>112.6</v>
      </c>
      <c r="BC710" s="41">
        <v>113.2</v>
      </c>
      <c r="BD710" s="41">
        <v>113.4</v>
      </c>
      <c r="BE710" s="41">
        <v>112.9</v>
      </c>
      <c r="BF710" s="41">
        <v>112.5</v>
      </c>
      <c r="BG710" s="41">
        <v>112.9</v>
      </c>
      <c r="BH710" s="41">
        <v>109.9</v>
      </c>
      <c r="BI710" s="41">
        <v>111.7</v>
      </c>
      <c r="BJ710" s="41">
        <v>111.5</v>
      </c>
      <c r="BK710" s="41">
        <v>111.6</v>
      </c>
      <c r="BL710" s="41">
        <v>111.7</v>
      </c>
      <c r="BM710" s="41">
        <v>111.8</v>
      </c>
      <c r="BN710" s="41">
        <v>112.2</v>
      </c>
      <c r="BO710" s="41">
        <v>108.3</v>
      </c>
      <c r="BP710" s="41">
        <v>107.9</v>
      </c>
      <c r="BQ710" s="41">
        <v>108</v>
      </c>
      <c r="BR710" s="41">
        <v>108</v>
      </c>
      <c r="BS710" s="41">
        <v>108.2</v>
      </c>
      <c r="BT710" s="41">
        <v>108.2</v>
      </c>
      <c r="BU710" s="41">
        <v>108.2</v>
      </c>
      <c r="BV710" s="41">
        <v>108.2</v>
      </c>
      <c r="BW710" s="41">
        <v>108.5</v>
      </c>
      <c r="BX710" s="41">
        <v>111.7</v>
      </c>
      <c r="BY710" s="41">
        <v>112.1</v>
      </c>
      <c r="BZ710" s="41">
        <v>114.5</v>
      </c>
      <c r="CA710" s="41">
        <v>115.6</v>
      </c>
      <c r="CB710" s="41">
        <v>115.1</v>
      </c>
      <c r="CC710" s="41">
        <v>115.1</v>
      </c>
      <c r="CD710" s="41">
        <v>115.1</v>
      </c>
      <c r="CE710" s="41">
        <v>116.4</v>
      </c>
      <c r="CF710" s="41">
        <v>116.4</v>
      </c>
      <c r="CG710" s="41">
        <v>115.4</v>
      </c>
      <c r="CH710" s="41">
        <v>115.4</v>
      </c>
      <c r="CI710" s="41">
        <v>115.4</v>
      </c>
      <c r="CJ710" s="41">
        <v>115.4</v>
      </c>
      <c r="CK710" s="41">
        <v>115.4</v>
      </c>
      <c r="CL710" s="41">
        <v>115.5</v>
      </c>
    </row>
    <row r="711" spans="1:90" x14ac:dyDescent="0.25">
      <c r="A711" s="38" t="s">
        <v>3018</v>
      </c>
      <c r="B711" s="38" t="s">
        <v>3019</v>
      </c>
      <c r="C711" s="39">
        <v>3.3189999999999997E-2</v>
      </c>
      <c r="D711" s="41">
        <v>99.8</v>
      </c>
      <c r="E711" s="41">
        <v>100</v>
      </c>
      <c r="F711" s="41">
        <v>100</v>
      </c>
      <c r="G711" s="41">
        <v>100.5</v>
      </c>
      <c r="H711" s="41">
        <v>100.5</v>
      </c>
      <c r="I711" s="41">
        <v>100.5</v>
      </c>
      <c r="J711" s="41">
        <v>100.5</v>
      </c>
      <c r="K711" s="41">
        <v>100.5</v>
      </c>
      <c r="L711" s="41">
        <v>100.5</v>
      </c>
      <c r="M711" s="41">
        <v>101</v>
      </c>
      <c r="N711" s="41">
        <v>101</v>
      </c>
      <c r="O711" s="41">
        <v>101</v>
      </c>
      <c r="P711" s="41">
        <v>101</v>
      </c>
      <c r="Q711" s="41">
        <v>101</v>
      </c>
      <c r="R711" s="41">
        <v>101</v>
      </c>
      <c r="S711" s="41">
        <v>103.7</v>
      </c>
      <c r="T711" s="41">
        <v>105.2</v>
      </c>
      <c r="U711" s="41">
        <v>106.2</v>
      </c>
      <c r="V711" s="41">
        <v>106.2</v>
      </c>
      <c r="W711" s="41">
        <v>106.2</v>
      </c>
      <c r="X711" s="41">
        <v>106.2</v>
      </c>
      <c r="Y711" s="41">
        <v>106.2</v>
      </c>
      <c r="Z711" s="41">
        <v>107</v>
      </c>
      <c r="AA711" s="41">
        <v>107</v>
      </c>
      <c r="AB711" s="41">
        <v>107</v>
      </c>
      <c r="AC711" s="41">
        <v>107</v>
      </c>
      <c r="AD711" s="41">
        <v>107</v>
      </c>
      <c r="AE711" s="41">
        <v>108.4</v>
      </c>
      <c r="AF711" s="41">
        <v>108.4</v>
      </c>
      <c r="AG711" s="41">
        <v>108.4</v>
      </c>
      <c r="AH711" s="41">
        <v>108.7</v>
      </c>
      <c r="AI711" s="41">
        <v>108.8</v>
      </c>
      <c r="AJ711" s="41">
        <v>108.8</v>
      </c>
      <c r="AK711" s="41">
        <v>108.8</v>
      </c>
      <c r="AL711" s="41">
        <v>108.8</v>
      </c>
      <c r="AM711" s="41">
        <v>108.8</v>
      </c>
      <c r="AN711" s="41">
        <v>108.8</v>
      </c>
      <c r="AO711" s="41">
        <v>108.8</v>
      </c>
      <c r="AP711" s="41">
        <v>108.3</v>
      </c>
      <c r="AQ711" s="41">
        <v>108.3</v>
      </c>
      <c r="AR711" s="41">
        <v>109.3</v>
      </c>
      <c r="AS711" s="41">
        <v>109.3</v>
      </c>
      <c r="AT711" s="41">
        <v>109.2</v>
      </c>
      <c r="AU711" s="41">
        <v>109.2</v>
      </c>
      <c r="AV711" s="41">
        <v>109.2</v>
      </c>
      <c r="AW711" s="41">
        <v>109.1</v>
      </c>
      <c r="AX711" s="41">
        <v>109.1</v>
      </c>
      <c r="AY711" s="41">
        <v>105</v>
      </c>
      <c r="AZ711" s="41">
        <v>105.1</v>
      </c>
      <c r="BA711" s="41">
        <v>105</v>
      </c>
      <c r="BB711" s="41">
        <v>104.8</v>
      </c>
      <c r="BC711" s="41">
        <v>104.8</v>
      </c>
      <c r="BD711" s="41">
        <v>104.8</v>
      </c>
      <c r="BE711" s="41">
        <v>104.8</v>
      </c>
      <c r="BF711" s="41">
        <v>104.8</v>
      </c>
      <c r="BG711" s="41">
        <v>104.8</v>
      </c>
      <c r="BH711" s="41">
        <v>103.7</v>
      </c>
      <c r="BI711" s="41">
        <v>103.6</v>
      </c>
      <c r="BJ711" s="41">
        <v>103.6</v>
      </c>
      <c r="BK711" s="41">
        <v>103.6</v>
      </c>
      <c r="BL711" s="41">
        <v>103.6</v>
      </c>
      <c r="BM711" s="41">
        <v>103.9</v>
      </c>
      <c r="BN711" s="41">
        <v>104.2</v>
      </c>
      <c r="BO711" s="41">
        <v>104.4</v>
      </c>
      <c r="BP711" s="41">
        <v>103.7</v>
      </c>
      <c r="BQ711" s="41">
        <v>103.7</v>
      </c>
      <c r="BR711" s="41">
        <v>103.7</v>
      </c>
      <c r="BS711" s="41">
        <v>103.7</v>
      </c>
      <c r="BT711" s="41">
        <v>104.3</v>
      </c>
      <c r="BU711" s="41">
        <v>104.3</v>
      </c>
      <c r="BV711" s="41">
        <v>104.3</v>
      </c>
      <c r="BW711" s="41">
        <v>104.3</v>
      </c>
      <c r="BX711" s="41">
        <v>106.5</v>
      </c>
      <c r="BY711" s="41">
        <v>106.8</v>
      </c>
      <c r="BZ711" s="41">
        <v>107.2</v>
      </c>
      <c r="CA711" s="41">
        <v>107.5</v>
      </c>
      <c r="CB711" s="41">
        <v>108.1</v>
      </c>
      <c r="CC711" s="41">
        <v>108.3</v>
      </c>
      <c r="CD711" s="41">
        <v>108.3</v>
      </c>
      <c r="CE711" s="41">
        <v>108.3</v>
      </c>
      <c r="CF711" s="41">
        <v>108.3</v>
      </c>
      <c r="CG711" s="41">
        <v>108.3</v>
      </c>
      <c r="CH711" s="41">
        <v>108.3</v>
      </c>
      <c r="CI711" s="41">
        <v>108.3</v>
      </c>
      <c r="CJ711" s="41">
        <v>108.3</v>
      </c>
      <c r="CK711" s="41">
        <v>108.3</v>
      </c>
      <c r="CL711" s="41">
        <v>108.5</v>
      </c>
    </row>
    <row r="712" spans="1:90" x14ac:dyDescent="0.25">
      <c r="A712" s="38" t="s">
        <v>3020</v>
      </c>
      <c r="B712" s="38" t="s">
        <v>3021</v>
      </c>
      <c r="C712" s="39">
        <v>0.25827</v>
      </c>
      <c r="D712" s="41">
        <v>100</v>
      </c>
      <c r="E712" s="41">
        <v>100</v>
      </c>
      <c r="F712" s="41">
        <v>100</v>
      </c>
      <c r="G712" s="41">
        <v>104.6</v>
      </c>
      <c r="H712" s="41">
        <v>101</v>
      </c>
      <c r="I712" s="41">
        <v>99.9</v>
      </c>
      <c r="J712" s="41">
        <v>100.9</v>
      </c>
      <c r="K712" s="41">
        <v>104.2</v>
      </c>
      <c r="L712" s="41">
        <v>104.5</v>
      </c>
      <c r="M712" s="41">
        <v>100.3</v>
      </c>
      <c r="N712" s="41">
        <v>99.5</v>
      </c>
      <c r="O712" s="41">
        <v>97.5</v>
      </c>
      <c r="P712" s="41">
        <v>100.7</v>
      </c>
      <c r="Q712" s="41">
        <v>98.8</v>
      </c>
      <c r="R712" s="41">
        <v>98.1</v>
      </c>
      <c r="S712" s="41">
        <v>103.7</v>
      </c>
      <c r="T712" s="41">
        <v>103.2</v>
      </c>
      <c r="U712" s="41">
        <v>99.6</v>
      </c>
      <c r="V712" s="41">
        <v>99.6</v>
      </c>
      <c r="W712" s="41">
        <v>99.6</v>
      </c>
      <c r="X712" s="41">
        <v>99.8</v>
      </c>
      <c r="Y712" s="41">
        <v>99.8</v>
      </c>
      <c r="Z712" s="41">
        <v>99.8</v>
      </c>
      <c r="AA712" s="41">
        <v>99.8</v>
      </c>
      <c r="AB712" s="41">
        <v>106.9</v>
      </c>
      <c r="AC712" s="41">
        <v>106.9</v>
      </c>
      <c r="AD712" s="41">
        <v>106.9</v>
      </c>
      <c r="AE712" s="41">
        <v>118.2</v>
      </c>
      <c r="AF712" s="41">
        <v>117.6</v>
      </c>
      <c r="AG712" s="41">
        <v>117.7</v>
      </c>
      <c r="AH712" s="41">
        <v>118.2</v>
      </c>
      <c r="AI712" s="41">
        <v>118.2</v>
      </c>
      <c r="AJ712" s="41">
        <v>118.6</v>
      </c>
      <c r="AK712" s="41">
        <v>118.6</v>
      </c>
      <c r="AL712" s="41">
        <v>118</v>
      </c>
      <c r="AM712" s="41">
        <v>117.1</v>
      </c>
      <c r="AN712" s="41">
        <v>116.4</v>
      </c>
      <c r="AO712" s="41">
        <v>115.9</v>
      </c>
      <c r="AP712" s="41">
        <v>115.9</v>
      </c>
      <c r="AQ712" s="41">
        <v>109.3</v>
      </c>
      <c r="AR712" s="41">
        <v>109.3</v>
      </c>
      <c r="AS712" s="41">
        <v>109.6</v>
      </c>
      <c r="AT712" s="41">
        <v>110.7</v>
      </c>
      <c r="AU712" s="41">
        <v>110.7</v>
      </c>
      <c r="AV712" s="41">
        <v>110.7</v>
      </c>
      <c r="AW712" s="41">
        <v>110.7</v>
      </c>
      <c r="AX712" s="41">
        <v>110.7</v>
      </c>
      <c r="AY712" s="41">
        <v>110.7</v>
      </c>
      <c r="AZ712" s="41">
        <v>112.3</v>
      </c>
      <c r="BA712" s="41">
        <v>111.4</v>
      </c>
      <c r="BB712" s="41">
        <v>111.4</v>
      </c>
      <c r="BC712" s="41">
        <v>109.1</v>
      </c>
      <c r="BD712" s="41">
        <v>109.1</v>
      </c>
      <c r="BE712" s="41">
        <v>109.1</v>
      </c>
      <c r="BF712" s="41">
        <v>109.1</v>
      </c>
      <c r="BG712" s="41">
        <v>109.1</v>
      </c>
      <c r="BH712" s="41">
        <v>109.1</v>
      </c>
      <c r="BI712" s="41">
        <v>109.1</v>
      </c>
      <c r="BJ712" s="41">
        <v>107.9</v>
      </c>
      <c r="BK712" s="41">
        <v>107.9</v>
      </c>
      <c r="BL712" s="41">
        <v>105.4</v>
      </c>
      <c r="BM712" s="41">
        <v>105.5</v>
      </c>
      <c r="BN712" s="41">
        <v>106.1</v>
      </c>
      <c r="BO712" s="41">
        <v>105.1</v>
      </c>
      <c r="BP712" s="41">
        <v>104.8</v>
      </c>
      <c r="BQ712" s="41">
        <v>104.8</v>
      </c>
      <c r="BR712" s="41">
        <v>104.8</v>
      </c>
      <c r="BS712" s="41">
        <v>104.8</v>
      </c>
      <c r="BT712" s="41">
        <v>104.8</v>
      </c>
      <c r="BU712" s="41">
        <v>104.8</v>
      </c>
      <c r="BV712" s="41">
        <v>104.8</v>
      </c>
      <c r="BW712" s="41">
        <v>104.8</v>
      </c>
      <c r="BX712" s="41">
        <v>105</v>
      </c>
      <c r="BY712" s="41">
        <v>106.1</v>
      </c>
      <c r="BZ712" s="41">
        <v>107.7</v>
      </c>
      <c r="CA712" s="41">
        <v>112.5</v>
      </c>
      <c r="CB712" s="41">
        <v>112.5</v>
      </c>
      <c r="CC712" s="41">
        <v>112.6</v>
      </c>
      <c r="CD712" s="41">
        <v>112.3</v>
      </c>
      <c r="CE712" s="41">
        <v>112.9</v>
      </c>
      <c r="CF712" s="41">
        <v>119.5</v>
      </c>
      <c r="CG712" s="41">
        <v>120.3</v>
      </c>
      <c r="CH712" s="41">
        <v>120.3</v>
      </c>
      <c r="CI712" s="41">
        <v>120.8</v>
      </c>
      <c r="CJ712" s="41">
        <v>120.3</v>
      </c>
      <c r="CK712" s="41">
        <v>120.2</v>
      </c>
      <c r="CL712" s="41">
        <v>118.3</v>
      </c>
    </row>
    <row r="713" spans="1:90" x14ac:dyDescent="0.25">
      <c r="A713" s="38" t="s">
        <v>3022</v>
      </c>
      <c r="B713" s="38" t="s">
        <v>3023</v>
      </c>
      <c r="C713" s="39">
        <v>4.5900000000000003E-2</v>
      </c>
      <c r="D713" s="41">
        <v>100.5</v>
      </c>
      <c r="E713" s="41">
        <v>100.5</v>
      </c>
      <c r="F713" s="41">
        <v>100.5</v>
      </c>
      <c r="G713" s="41">
        <v>97.8</v>
      </c>
      <c r="H713" s="41">
        <v>99.1</v>
      </c>
      <c r="I713" s="41">
        <v>99.8</v>
      </c>
      <c r="J713" s="41">
        <v>100.1</v>
      </c>
      <c r="K713" s="41">
        <v>100.1</v>
      </c>
      <c r="L713" s="41">
        <v>100.1</v>
      </c>
      <c r="M713" s="41">
        <v>100.1</v>
      </c>
      <c r="N713" s="41">
        <v>100.1</v>
      </c>
      <c r="O713" s="41">
        <v>100</v>
      </c>
      <c r="P713" s="41">
        <v>99.5</v>
      </c>
      <c r="Q713" s="41">
        <v>99.5</v>
      </c>
      <c r="R713" s="41">
        <v>99.5</v>
      </c>
      <c r="S713" s="41">
        <v>99.7</v>
      </c>
      <c r="T713" s="41">
        <v>99.6</v>
      </c>
      <c r="U713" s="41">
        <v>99.3</v>
      </c>
      <c r="V713" s="41">
        <v>99.3</v>
      </c>
      <c r="W713" s="41">
        <v>99.3</v>
      </c>
      <c r="X713" s="41">
        <v>99.3</v>
      </c>
      <c r="Y713" s="41">
        <v>99.3</v>
      </c>
      <c r="Z713" s="41">
        <v>99.3</v>
      </c>
      <c r="AA713" s="41">
        <v>99.6</v>
      </c>
      <c r="AB713" s="41">
        <v>99.7</v>
      </c>
      <c r="AC713" s="41">
        <v>99.7</v>
      </c>
      <c r="AD713" s="41">
        <v>99.7</v>
      </c>
      <c r="AE713" s="41">
        <v>99.7</v>
      </c>
      <c r="AF713" s="41">
        <v>99.7</v>
      </c>
      <c r="AG713" s="41">
        <v>99.7</v>
      </c>
      <c r="AH713" s="41">
        <v>99.7</v>
      </c>
      <c r="AI713" s="41">
        <v>100.1</v>
      </c>
      <c r="AJ713" s="41">
        <v>100.1</v>
      </c>
      <c r="AK713" s="41">
        <v>100.1</v>
      </c>
      <c r="AL713" s="41">
        <v>100.1</v>
      </c>
      <c r="AM713" s="41">
        <v>100.1</v>
      </c>
      <c r="AN713" s="41">
        <v>104.1</v>
      </c>
      <c r="AO713" s="41">
        <v>104.1</v>
      </c>
      <c r="AP713" s="41">
        <v>103.9</v>
      </c>
      <c r="AQ713" s="41">
        <v>103.5</v>
      </c>
      <c r="AR713" s="41">
        <v>100.9</v>
      </c>
      <c r="AS713" s="41">
        <v>100.3</v>
      </c>
      <c r="AT713" s="41">
        <v>100.3</v>
      </c>
      <c r="AU713" s="41">
        <v>100.3</v>
      </c>
      <c r="AV713" s="41">
        <v>100.3</v>
      </c>
      <c r="AW713" s="41">
        <v>100.3</v>
      </c>
      <c r="AX713" s="41">
        <v>100.3</v>
      </c>
      <c r="AY713" s="41">
        <v>99.8</v>
      </c>
      <c r="AZ713" s="41">
        <v>101.4</v>
      </c>
      <c r="BA713" s="41">
        <v>100.8</v>
      </c>
      <c r="BB713" s="41">
        <v>99.7</v>
      </c>
      <c r="BC713" s="41">
        <v>99.1</v>
      </c>
      <c r="BD713" s="41">
        <v>99.6</v>
      </c>
      <c r="BE713" s="41">
        <v>100</v>
      </c>
      <c r="BF713" s="41">
        <v>100.4</v>
      </c>
      <c r="BG713" s="41">
        <v>100.4</v>
      </c>
      <c r="BH713" s="41">
        <v>100.4</v>
      </c>
      <c r="BI713" s="41">
        <v>100.4</v>
      </c>
      <c r="BJ713" s="41">
        <v>101.9</v>
      </c>
      <c r="BK713" s="41">
        <v>101.4</v>
      </c>
      <c r="BL713" s="41">
        <v>100.7</v>
      </c>
      <c r="BM713" s="41">
        <v>100.7</v>
      </c>
      <c r="BN713" s="41">
        <v>100.8</v>
      </c>
      <c r="BO713" s="41">
        <v>101.6</v>
      </c>
      <c r="BP713" s="41">
        <v>101.6</v>
      </c>
      <c r="BQ713" s="41">
        <v>101.6</v>
      </c>
      <c r="BR713" s="41">
        <v>101.6</v>
      </c>
      <c r="BS713" s="41">
        <v>101.6</v>
      </c>
      <c r="BT713" s="41">
        <v>101.6</v>
      </c>
      <c r="BU713" s="41">
        <v>101.6</v>
      </c>
      <c r="BV713" s="41">
        <v>101.6</v>
      </c>
      <c r="BW713" s="41">
        <v>101.3</v>
      </c>
      <c r="BX713" s="41">
        <v>101.4</v>
      </c>
      <c r="BY713" s="41">
        <v>101.6</v>
      </c>
      <c r="BZ713" s="41">
        <v>101.7</v>
      </c>
      <c r="CA713" s="41">
        <v>101.7</v>
      </c>
      <c r="CB713" s="41">
        <v>101.8</v>
      </c>
      <c r="CC713" s="41">
        <v>101.7</v>
      </c>
      <c r="CD713" s="41">
        <v>101.8</v>
      </c>
      <c r="CE713" s="41">
        <v>101.9</v>
      </c>
      <c r="CF713" s="41">
        <v>101.9</v>
      </c>
      <c r="CG713" s="41">
        <v>101.9</v>
      </c>
      <c r="CH713" s="41">
        <v>101.9</v>
      </c>
      <c r="CI713" s="41">
        <v>101.9</v>
      </c>
      <c r="CJ713" s="41">
        <v>101.9</v>
      </c>
      <c r="CK713" s="41">
        <v>101.9</v>
      </c>
      <c r="CL713" s="41">
        <v>102</v>
      </c>
    </row>
    <row r="714" spans="1:90" x14ac:dyDescent="0.25">
      <c r="A714" s="38" t="s">
        <v>3024</v>
      </c>
      <c r="B714" s="38" t="s">
        <v>3025</v>
      </c>
      <c r="C714" s="39">
        <v>1.8620000000000001E-2</v>
      </c>
      <c r="D714" s="41">
        <v>100</v>
      </c>
      <c r="E714" s="41">
        <v>100</v>
      </c>
      <c r="F714" s="41">
        <v>100</v>
      </c>
      <c r="G714" s="41">
        <v>107.4</v>
      </c>
      <c r="H714" s="41">
        <v>107.4</v>
      </c>
      <c r="I714" s="41">
        <v>107.4</v>
      </c>
      <c r="J714" s="41">
        <v>107.4</v>
      </c>
      <c r="K714" s="41">
        <v>107.4</v>
      </c>
      <c r="L714" s="41">
        <v>107.4</v>
      </c>
      <c r="M714" s="41">
        <v>107.4</v>
      </c>
      <c r="N714" s="41">
        <v>107.4</v>
      </c>
      <c r="O714" s="41">
        <v>107.4</v>
      </c>
      <c r="P714" s="41">
        <v>107.4</v>
      </c>
      <c r="Q714" s="41">
        <v>107.4</v>
      </c>
      <c r="R714" s="41">
        <v>107.4</v>
      </c>
      <c r="S714" s="41">
        <v>120.4</v>
      </c>
      <c r="T714" s="41">
        <v>120.4</v>
      </c>
      <c r="U714" s="41">
        <v>120.4</v>
      </c>
      <c r="V714" s="41">
        <v>120.4</v>
      </c>
      <c r="W714" s="41">
        <v>120.4</v>
      </c>
      <c r="X714" s="41">
        <v>120.7</v>
      </c>
      <c r="Y714" s="41">
        <v>120.8</v>
      </c>
      <c r="Z714" s="41">
        <v>120.8</v>
      </c>
      <c r="AA714" s="41">
        <v>120.8</v>
      </c>
      <c r="AB714" s="41">
        <v>120.8</v>
      </c>
      <c r="AC714" s="41">
        <v>120.8</v>
      </c>
      <c r="AD714" s="41">
        <v>121.5</v>
      </c>
      <c r="AE714" s="41">
        <v>123.8</v>
      </c>
      <c r="AF714" s="41">
        <v>124.8</v>
      </c>
      <c r="AG714" s="41">
        <v>125.1</v>
      </c>
      <c r="AH714" s="41">
        <v>125.1</v>
      </c>
      <c r="AI714" s="41">
        <v>125.1</v>
      </c>
      <c r="AJ714" s="41">
        <v>125.1</v>
      </c>
      <c r="AK714" s="41">
        <v>125.1</v>
      </c>
      <c r="AL714" s="41">
        <v>125.1</v>
      </c>
      <c r="AM714" s="41">
        <v>125.1</v>
      </c>
      <c r="AN714" s="41">
        <v>125.1</v>
      </c>
      <c r="AO714" s="41">
        <v>125.1</v>
      </c>
      <c r="AP714" s="41">
        <v>125.1</v>
      </c>
      <c r="AQ714" s="41">
        <v>125.5</v>
      </c>
      <c r="AR714" s="41">
        <v>125.5</v>
      </c>
      <c r="AS714" s="41">
        <v>125.5</v>
      </c>
      <c r="AT714" s="41">
        <v>125.5</v>
      </c>
      <c r="AU714" s="41">
        <v>125.5</v>
      </c>
      <c r="AV714" s="41">
        <v>125.5</v>
      </c>
      <c r="AW714" s="41">
        <v>125.5</v>
      </c>
      <c r="AX714" s="41">
        <v>125.5</v>
      </c>
      <c r="AY714" s="41">
        <v>125.5</v>
      </c>
      <c r="AZ714" s="41">
        <v>122.8</v>
      </c>
      <c r="BA714" s="41">
        <v>122.7</v>
      </c>
      <c r="BB714" s="41">
        <v>121.5</v>
      </c>
      <c r="BC714" s="41">
        <v>121.5</v>
      </c>
      <c r="BD714" s="41">
        <v>121.5</v>
      </c>
      <c r="BE714" s="41">
        <v>121.5</v>
      </c>
      <c r="BF714" s="41">
        <v>121.5</v>
      </c>
      <c r="BG714" s="41">
        <v>121.5</v>
      </c>
      <c r="BH714" s="41">
        <v>121.5</v>
      </c>
      <c r="BI714" s="41">
        <v>121.5</v>
      </c>
      <c r="BJ714" s="41">
        <v>121.5</v>
      </c>
      <c r="BK714" s="41">
        <v>121.5</v>
      </c>
      <c r="BL714" s="41">
        <v>121.5</v>
      </c>
      <c r="BM714" s="41">
        <v>121.5</v>
      </c>
      <c r="BN714" s="41">
        <v>121.5</v>
      </c>
      <c r="BO714" s="41">
        <v>121.8</v>
      </c>
      <c r="BP714" s="41">
        <v>121.8</v>
      </c>
      <c r="BQ714" s="41">
        <v>121.8</v>
      </c>
      <c r="BR714" s="41">
        <v>121.8</v>
      </c>
      <c r="BS714" s="41">
        <v>121.8</v>
      </c>
      <c r="BT714" s="41">
        <v>121.8</v>
      </c>
      <c r="BU714" s="41">
        <v>121.8</v>
      </c>
      <c r="BV714" s="41">
        <v>121.8</v>
      </c>
      <c r="BW714" s="41">
        <v>121.8</v>
      </c>
      <c r="BX714" s="41">
        <v>121.8</v>
      </c>
      <c r="BY714" s="41">
        <v>121.8</v>
      </c>
      <c r="BZ714" s="41">
        <v>122.9</v>
      </c>
      <c r="CA714" s="41">
        <v>124.5</v>
      </c>
      <c r="CB714" s="41">
        <v>124.5</v>
      </c>
      <c r="CC714" s="41">
        <v>124.5</v>
      </c>
      <c r="CD714" s="41">
        <v>124.5</v>
      </c>
      <c r="CE714" s="41">
        <v>124.5</v>
      </c>
      <c r="CF714" s="41">
        <v>124.5</v>
      </c>
      <c r="CG714" s="41">
        <v>124.5</v>
      </c>
      <c r="CH714" s="41">
        <v>124.5</v>
      </c>
      <c r="CI714" s="41">
        <v>124.5</v>
      </c>
      <c r="CJ714" s="41">
        <v>124.5</v>
      </c>
      <c r="CK714" s="41">
        <v>124.5</v>
      </c>
      <c r="CL714" s="41">
        <v>124.5</v>
      </c>
    </row>
    <row r="715" spans="1:90" x14ac:dyDescent="0.25">
      <c r="A715" s="38" t="s">
        <v>3026</v>
      </c>
      <c r="B715" s="38" t="s">
        <v>3027</v>
      </c>
      <c r="C715" s="39">
        <v>8.2659999999999997E-2</v>
      </c>
      <c r="D715" s="41">
        <v>99.8</v>
      </c>
      <c r="E715" s="41">
        <v>99.8</v>
      </c>
      <c r="F715" s="41">
        <v>99.8</v>
      </c>
      <c r="G715" s="41">
        <v>103.4</v>
      </c>
      <c r="H715" s="41">
        <v>104.3</v>
      </c>
      <c r="I715" s="41">
        <v>104.3</v>
      </c>
      <c r="J715" s="41">
        <v>104.3</v>
      </c>
      <c r="K715" s="41">
        <v>104.3</v>
      </c>
      <c r="L715" s="41">
        <v>104.3</v>
      </c>
      <c r="M715" s="41">
        <v>104.3</v>
      </c>
      <c r="N715" s="41">
        <v>104.3</v>
      </c>
      <c r="O715" s="41">
        <v>104.3</v>
      </c>
      <c r="P715" s="41">
        <v>103.7</v>
      </c>
      <c r="Q715" s="41">
        <v>103.7</v>
      </c>
      <c r="R715" s="41">
        <v>103.7</v>
      </c>
      <c r="S715" s="41">
        <v>101.2</v>
      </c>
      <c r="T715" s="41">
        <v>102.2</v>
      </c>
      <c r="U715" s="41">
        <v>102.2</v>
      </c>
      <c r="V715" s="41">
        <v>102.2</v>
      </c>
      <c r="W715" s="41">
        <v>102.2</v>
      </c>
      <c r="X715" s="41">
        <v>102.2</v>
      </c>
      <c r="Y715" s="41">
        <v>102.2</v>
      </c>
      <c r="Z715" s="41">
        <v>102.2</v>
      </c>
      <c r="AA715" s="41">
        <v>107.2</v>
      </c>
      <c r="AB715" s="41">
        <v>110</v>
      </c>
      <c r="AC715" s="41">
        <v>113.4</v>
      </c>
      <c r="AD715" s="41">
        <v>112.4</v>
      </c>
      <c r="AE715" s="41">
        <v>110.9</v>
      </c>
      <c r="AF715" s="41">
        <v>112</v>
      </c>
      <c r="AG715" s="41">
        <v>113.2</v>
      </c>
      <c r="AH715" s="41">
        <v>113.2</v>
      </c>
      <c r="AI715" s="41">
        <v>113.2</v>
      </c>
      <c r="AJ715" s="41">
        <v>113.2</v>
      </c>
      <c r="AK715" s="41">
        <v>113.2</v>
      </c>
      <c r="AL715" s="41">
        <v>113.2</v>
      </c>
      <c r="AM715" s="41">
        <v>113.4</v>
      </c>
      <c r="AN715" s="41">
        <v>113.8</v>
      </c>
      <c r="AO715" s="41">
        <v>113.8</v>
      </c>
      <c r="AP715" s="41">
        <v>113.8</v>
      </c>
      <c r="AQ715" s="41">
        <v>113.8</v>
      </c>
      <c r="AR715" s="41">
        <v>113.8</v>
      </c>
      <c r="AS715" s="41">
        <v>114.5</v>
      </c>
      <c r="AT715" s="41">
        <v>114.5</v>
      </c>
      <c r="AU715" s="41">
        <v>114.5</v>
      </c>
      <c r="AV715" s="41">
        <v>114.5</v>
      </c>
      <c r="AW715" s="41">
        <v>114.5</v>
      </c>
      <c r="AX715" s="41">
        <v>114.5</v>
      </c>
      <c r="AY715" s="41">
        <v>114.8</v>
      </c>
      <c r="AZ715" s="41">
        <v>117.5</v>
      </c>
      <c r="BA715" s="41">
        <v>117.5</v>
      </c>
      <c r="BB715" s="41">
        <v>117.5</v>
      </c>
      <c r="BC715" s="41">
        <v>117.5</v>
      </c>
      <c r="BD715" s="41">
        <v>117.5</v>
      </c>
      <c r="BE715" s="41">
        <v>117.5</v>
      </c>
      <c r="BF715" s="41">
        <v>117.5</v>
      </c>
      <c r="BG715" s="41">
        <v>117.5</v>
      </c>
      <c r="BH715" s="41">
        <v>117.5</v>
      </c>
      <c r="BI715" s="41">
        <v>117.5</v>
      </c>
      <c r="BJ715" s="41">
        <v>117.5</v>
      </c>
      <c r="BK715" s="41">
        <v>117.5</v>
      </c>
      <c r="BL715" s="41">
        <v>115.7</v>
      </c>
      <c r="BM715" s="41">
        <v>115.7</v>
      </c>
      <c r="BN715" s="41">
        <v>115.7</v>
      </c>
      <c r="BO715" s="41">
        <v>117.5</v>
      </c>
      <c r="BP715" s="41">
        <v>117.5</v>
      </c>
      <c r="BQ715" s="41">
        <v>117.5</v>
      </c>
      <c r="BR715" s="41">
        <v>117.5</v>
      </c>
      <c r="BS715" s="41">
        <v>117.5</v>
      </c>
      <c r="BT715" s="41">
        <v>117.5</v>
      </c>
      <c r="BU715" s="41">
        <v>117.5</v>
      </c>
      <c r="BV715" s="41">
        <v>117.5</v>
      </c>
      <c r="BW715" s="41">
        <v>117.5</v>
      </c>
      <c r="BX715" s="41">
        <v>117.5</v>
      </c>
      <c r="BY715" s="41">
        <v>117.5</v>
      </c>
      <c r="BZ715" s="41">
        <v>117.5</v>
      </c>
      <c r="CA715" s="41">
        <v>117.5</v>
      </c>
      <c r="CB715" s="41">
        <v>117.5</v>
      </c>
      <c r="CC715" s="41">
        <v>117.5</v>
      </c>
      <c r="CD715" s="41">
        <v>117.5</v>
      </c>
      <c r="CE715" s="41">
        <v>121.1</v>
      </c>
      <c r="CF715" s="41">
        <v>125.4</v>
      </c>
      <c r="CG715" s="41">
        <v>125.4</v>
      </c>
      <c r="CH715" s="41">
        <v>125.4</v>
      </c>
      <c r="CI715" s="41">
        <v>125.4</v>
      </c>
      <c r="CJ715" s="41">
        <v>125.4</v>
      </c>
      <c r="CK715" s="41">
        <v>125.4</v>
      </c>
      <c r="CL715" s="41">
        <v>125.4</v>
      </c>
    </row>
    <row r="716" spans="1:90" x14ac:dyDescent="0.25">
      <c r="A716" s="38" t="s">
        <v>3028</v>
      </c>
      <c r="B716" s="38" t="s">
        <v>3029</v>
      </c>
      <c r="C716" s="39">
        <v>3.9410000000000001E-2</v>
      </c>
      <c r="D716" s="41">
        <v>101</v>
      </c>
      <c r="E716" s="41">
        <v>101</v>
      </c>
      <c r="F716" s="41">
        <v>101</v>
      </c>
      <c r="G716" s="41">
        <v>114.2</v>
      </c>
      <c r="H716" s="41">
        <v>115.1</v>
      </c>
      <c r="I716" s="41">
        <v>115.1</v>
      </c>
      <c r="J716" s="41">
        <v>115.1</v>
      </c>
      <c r="K716" s="41">
        <v>115.1</v>
      </c>
      <c r="L716" s="41">
        <v>115.3</v>
      </c>
      <c r="M716" s="41">
        <v>115.4</v>
      </c>
      <c r="N716" s="41">
        <v>115.6</v>
      </c>
      <c r="O716" s="41">
        <v>115.6</v>
      </c>
      <c r="P716" s="41">
        <v>115.9</v>
      </c>
      <c r="Q716" s="41">
        <v>115.9</v>
      </c>
      <c r="R716" s="41">
        <v>115.9</v>
      </c>
      <c r="S716" s="41">
        <v>119.5</v>
      </c>
      <c r="T716" s="41">
        <v>119.7</v>
      </c>
      <c r="U716" s="41">
        <v>119.7</v>
      </c>
      <c r="V716" s="41">
        <v>119.7</v>
      </c>
      <c r="W716" s="41">
        <v>119.7</v>
      </c>
      <c r="X716" s="41">
        <v>119.7</v>
      </c>
      <c r="Y716" s="41">
        <v>119.4</v>
      </c>
      <c r="Z716" s="41">
        <v>119.3</v>
      </c>
      <c r="AA716" s="41">
        <v>122.8</v>
      </c>
      <c r="AB716" s="41">
        <v>122.8</v>
      </c>
      <c r="AC716" s="41">
        <v>122.8</v>
      </c>
      <c r="AD716" s="41">
        <v>122.2</v>
      </c>
      <c r="AE716" s="41">
        <v>126.6</v>
      </c>
      <c r="AF716" s="41">
        <v>126.6</v>
      </c>
      <c r="AG716" s="41">
        <v>126.6</v>
      </c>
      <c r="AH716" s="41">
        <v>126.6</v>
      </c>
      <c r="AI716" s="41">
        <v>126.5</v>
      </c>
      <c r="AJ716" s="41">
        <v>126.5</v>
      </c>
      <c r="AK716" s="41">
        <v>126.5</v>
      </c>
      <c r="AL716" s="41">
        <v>126.5</v>
      </c>
      <c r="AM716" s="41">
        <v>127</v>
      </c>
      <c r="AN716" s="41">
        <v>127.6</v>
      </c>
      <c r="AO716" s="41">
        <v>127</v>
      </c>
      <c r="AP716" s="41">
        <v>127.4</v>
      </c>
      <c r="AQ716" s="41">
        <v>129.9</v>
      </c>
      <c r="AR716" s="41">
        <v>130.6</v>
      </c>
      <c r="AS716" s="41">
        <v>130.80000000000001</v>
      </c>
      <c r="AT716" s="41">
        <v>130.69999999999999</v>
      </c>
      <c r="AU716" s="41">
        <v>130.69999999999999</v>
      </c>
      <c r="AV716" s="41">
        <v>130.69999999999999</v>
      </c>
      <c r="AW716" s="41">
        <v>130.69999999999999</v>
      </c>
      <c r="AX716" s="41">
        <v>130.69999999999999</v>
      </c>
      <c r="AY716" s="41">
        <v>130.69999999999999</v>
      </c>
      <c r="AZ716" s="41">
        <v>128.4</v>
      </c>
      <c r="BA716" s="41">
        <v>128.4</v>
      </c>
      <c r="BB716" s="41">
        <v>128.4</v>
      </c>
      <c r="BC716" s="41">
        <v>128.9</v>
      </c>
      <c r="BD716" s="41">
        <v>128.9</v>
      </c>
      <c r="BE716" s="41">
        <v>128.9</v>
      </c>
      <c r="BF716" s="41">
        <v>128.9</v>
      </c>
      <c r="BG716" s="41">
        <v>128.9</v>
      </c>
      <c r="BH716" s="41">
        <v>130.19999999999999</v>
      </c>
      <c r="BI716" s="41">
        <v>130.19999999999999</v>
      </c>
      <c r="BJ716" s="41">
        <v>131.19999999999999</v>
      </c>
      <c r="BK716" s="41">
        <v>129.19999999999999</v>
      </c>
      <c r="BL716" s="41">
        <v>121.8</v>
      </c>
      <c r="BM716" s="41">
        <v>123.3</v>
      </c>
      <c r="BN716" s="41">
        <v>126.9</v>
      </c>
      <c r="BO716" s="41">
        <v>130.9</v>
      </c>
      <c r="BP716" s="41">
        <v>132.5</v>
      </c>
      <c r="BQ716" s="41">
        <v>133.69999999999999</v>
      </c>
      <c r="BR716" s="41">
        <v>134</v>
      </c>
      <c r="BS716" s="41">
        <v>134</v>
      </c>
      <c r="BT716" s="41">
        <v>134</v>
      </c>
      <c r="BU716" s="41">
        <v>130.6</v>
      </c>
      <c r="BV716" s="41">
        <v>130.6</v>
      </c>
      <c r="BW716" s="41">
        <v>132.1</v>
      </c>
      <c r="BX716" s="41">
        <v>132.1</v>
      </c>
      <c r="BY716" s="41">
        <v>128.5</v>
      </c>
      <c r="BZ716" s="41">
        <v>128.4</v>
      </c>
      <c r="CA716" s="41">
        <v>128.1</v>
      </c>
      <c r="CB716" s="41">
        <v>128.1</v>
      </c>
      <c r="CC716" s="41">
        <v>128.1</v>
      </c>
      <c r="CD716" s="41">
        <v>125.8</v>
      </c>
      <c r="CE716" s="41">
        <v>126.3</v>
      </c>
      <c r="CF716" s="41">
        <v>126.7</v>
      </c>
      <c r="CG716" s="41">
        <v>126.7</v>
      </c>
      <c r="CH716" s="41">
        <v>126.7</v>
      </c>
      <c r="CI716" s="41">
        <v>126.7</v>
      </c>
      <c r="CJ716" s="41">
        <v>126.5</v>
      </c>
      <c r="CK716" s="41">
        <v>126.5</v>
      </c>
      <c r="CL716" s="41">
        <v>126.7</v>
      </c>
    </row>
    <row r="717" spans="1:90" x14ac:dyDescent="0.25">
      <c r="A717" s="38" t="s">
        <v>3030</v>
      </c>
      <c r="B717" s="38" t="s">
        <v>3031</v>
      </c>
      <c r="C717" s="39">
        <v>6.6100000000000004E-3</v>
      </c>
      <c r="D717" s="41">
        <v>98.8</v>
      </c>
      <c r="E717" s="41">
        <v>98.8</v>
      </c>
      <c r="F717" s="41">
        <v>98.8</v>
      </c>
      <c r="G717" s="41">
        <v>99.3</v>
      </c>
      <c r="H717" s="41">
        <v>99.3</v>
      </c>
      <c r="I717" s="41">
        <v>99.3</v>
      </c>
      <c r="J717" s="41">
        <v>99.3</v>
      </c>
      <c r="K717" s="41">
        <v>99.3</v>
      </c>
      <c r="L717" s="41">
        <v>99.3</v>
      </c>
      <c r="M717" s="41">
        <v>99.3</v>
      </c>
      <c r="N717" s="41">
        <v>99.3</v>
      </c>
      <c r="O717" s="41">
        <v>99.3</v>
      </c>
      <c r="P717" s="41">
        <v>99.3</v>
      </c>
      <c r="Q717" s="41">
        <v>99.3</v>
      </c>
      <c r="R717" s="41">
        <v>99.3</v>
      </c>
      <c r="S717" s="41">
        <v>111.3</v>
      </c>
      <c r="T717" s="41">
        <v>111.3</v>
      </c>
      <c r="U717" s="41">
        <v>111.3</v>
      </c>
      <c r="V717" s="41">
        <v>111.3</v>
      </c>
      <c r="W717" s="41">
        <v>111.3</v>
      </c>
      <c r="X717" s="41">
        <v>111.3</v>
      </c>
      <c r="Y717" s="41">
        <v>111.3</v>
      </c>
      <c r="Z717" s="41">
        <v>111.3</v>
      </c>
      <c r="AA717" s="41">
        <v>111.3</v>
      </c>
      <c r="AB717" s="41">
        <v>111.3</v>
      </c>
      <c r="AC717" s="41">
        <v>111.3</v>
      </c>
      <c r="AD717" s="41">
        <v>111.3</v>
      </c>
      <c r="AE717" s="41">
        <v>113.4</v>
      </c>
      <c r="AF717" s="41">
        <v>113.4</v>
      </c>
      <c r="AG717" s="41">
        <v>113.4</v>
      </c>
      <c r="AH717" s="41">
        <v>113.4</v>
      </c>
      <c r="AI717" s="41">
        <v>113.4</v>
      </c>
      <c r="AJ717" s="41">
        <v>113.4</v>
      </c>
      <c r="AK717" s="41">
        <v>113.4</v>
      </c>
      <c r="AL717" s="41">
        <v>113.4</v>
      </c>
      <c r="AM717" s="41">
        <v>113.4</v>
      </c>
      <c r="AN717" s="41">
        <v>113.4</v>
      </c>
      <c r="AO717" s="41">
        <v>113.4</v>
      </c>
      <c r="AP717" s="41">
        <v>113.4</v>
      </c>
      <c r="AQ717" s="41">
        <v>113.4</v>
      </c>
      <c r="AR717" s="41">
        <v>113.4</v>
      </c>
      <c r="AS717" s="41">
        <v>113.4</v>
      </c>
      <c r="AT717" s="41">
        <v>113.4</v>
      </c>
      <c r="AU717" s="41">
        <v>113.4</v>
      </c>
      <c r="AV717" s="41">
        <v>113.4</v>
      </c>
      <c r="AW717" s="41">
        <v>113.4</v>
      </c>
      <c r="AX717" s="41">
        <v>113.4</v>
      </c>
      <c r="AY717" s="41">
        <v>113.4</v>
      </c>
      <c r="AZ717" s="41">
        <v>113.4</v>
      </c>
      <c r="BA717" s="41">
        <v>113.4</v>
      </c>
      <c r="BB717" s="41">
        <v>113.4</v>
      </c>
      <c r="BC717" s="41">
        <v>115.7</v>
      </c>
      <c r="BD717" s="41">
        <v>115.7</v>
      </c>
      <c r="BE717" s="41">
        <v>115.7</v>
      </c>
      <c r="BF717" s="41">
        <v>115.7</v>
      </c>
      <c r="BG717" s="41">
        <v>115.7</v>
      </c>
      <c r="BH717" s="41">
        <v>115.7</v>
      </c>
      <c r="BI717" s="41">
        <v>115.7</v>
      </c>
      <c r="BJ717" s="41">
        <v>115.7</v>
      </c>
      <c r="BK717" s="41">
        <v>115.7</v>
      </c>
      <c r="BL717" s="41">
        <v>115.7</v>
      </c>
      <c r="BM717" s="41">
        <v>109.2</v>
      </c>
      <c r="BN717" s="41">
        <v>109.5</v>
      </c>
      <c r="BO717" s="41">
        <v>108.1</v>
      </c>
      <c r="BP717" s="41">
        <v>107.7</v>
      </c>
      <c r="BQ717" s="41">
        <v>107.7</v>
      </c>
      <c r="BR717" s="41">
        <v>107.7</v>
      </c>
      <c r="BS717" s="41">
        <v>107.7</v>
      </c>
      <c r="BT717" s="41">
        <v>107.7</v>
      </c>
      <c r="BU717" s="41">
        <v>107.7</v>
      </c>
      <c r="BV717" s="41">
        <v>107.7</v>
      </c>
      <c r="BW717" s="41">
        <v>107.9</v>
      </c>
      <c r="BX717" s="41">
        <v>108.7</v>
      </c>
      <c r="BY717" s="41">
        <v>109.1</v>
      </c>
      <c r="BZ717" s="41">
        <v>109.2</v>
      </c>
      <c r="CA717" s="41">
        <v>109.2</v>
      </c>
      <c r="CB717" s="41">
        <v>109.2</v>
      </c>
      <c r="CC717" s="41">
        <v>109.2</v>
      </c>
      <c r="CD717" s="41">
        <v>109.2</v>
      </c>
      <c r="CE717" s="41">
        <v>109</v>
      </c>
      <c r="CF717" s="41">
        <v>108.9</v>
      </c>
      <c r="CG717" s="41">
        <v>108.9</v>
      </c>
      <c r="CH717" s="41">
        <v>108.9</v>
      </c>
      <c r="CI717" s="41">
        <v>108.9</v>
      </c>
      <c r="CJ717" s="41">
        <v>108.9</v>
      </c>
      <c r="CK717" s="41">
        <v>108.9</v>
      </c>
      <c r="CL717" s="41">
        <v>109.6</v>
      </c>
    </row>
    <row r="718" spans="1:90" x14ac:dyDescent="0.25">
      <c r="A718" s="38" t="s">
        <v>3032</v>
      </c>
      <c r="B718" s="38" t="s">
        <v>3033</v>
      </c>
      <c r="C718" s="39">
        <v>0.12073</v>
      </c>
      <c r="D718" s="41">
        <v>102</v>
      </c>
      <c r="E718" s="41">
        <v>102</v>
      </c>
      <c r="F718" s="41">
        <v>102</v>
      </c>
      <c r="G718" s="41">
        <v>102.1</v>
      </c>
      <c r="H718" s="41">
        <v>102.1</v>
      </c>
      <c r="I718" s="41">
        <v>102.5</v>
      </c>
      <c r="J718" s="41">
        <v>102.5</v>
      </c>
      <c r="K718" s="41">
        <v>102.8</v>
      </c>
      <c r="L718" s="41">
        <v>102.8</v>
      </c>
      <c r="M718" s="41">
        <v>102.8</v>
      </c>
      <c r="N718" s="41">
        <v>102.8</v>
      </c>
      <c r="O718" s="41">
        <v>102.8</v>
      </c>
      <c r="P718" s="41">
        <v>102.9</v>
      </c>
      <c r="Q718" s="41">
        <v>102.9</v>
      </c>
      <c r="R718" s="41">
        <v>103.3</v>
      </c>
      <c r="S718" s="41">
        <v>105.6</v>
      </c>
      <c r="T718" s="41">
        <v>105.9</v>
      </c>
      <c r="U718" s="41">
        <v>107.3</v>
      </c>
      <c r="V718" s="41">
        <v>107.9</v>
      </c>
      <c r="W718" s="41">
        <v>107.9</v>
      </c>
      <c r="X718" s="41">
        <v>109.4</v>
      </c>
      <c r="Y718" s="41">
        <v>109.8</v>
      </c>
      <c r="Z718" s="41">
        <v>110.9</v>
      </c>
      <c r="AA718" s="41">
        <v>110.9</v>
      </c>
      <c r="AB718" s="41">
        <v>115.5</v>
      </c>
      <c r="AC718" s="41">
        <v>116.2</v>
      </c>
      <c r="AD718" s="41">
        <v>116.2</v>
      </c>
      <c r="AE718" s="41">
        <v>113.2</v>
      </c>
      <c r="AF718" s="41">
        <v>116.5</v>
      </c>
      <c r="AG718" s="41">
        <v>118.4</v>
      </c>
      <c r="AH718" s="41">
        <v>119</v>
      </c>
      <c r="AI718" s="41">
        <v>120.3</v>
      </c>
      <c r="AJ718" s="41">
        <v>121.9</v>
      </c>
      <c r="AK718" s="41">
        <v>121.2</v>
      </c>
      <c r="AL718" s="41">
        <v>123.4</v>
      </c>
      <c r="AM718" s="41">
        <v>124.2</v>
      </c>
      <c r="AN718" s="41">
        <v>129.1</v>
      </c>
      <c r="AO718" s="41">
        <v>129.1</v>
      </c>
      <c r="AP718" s="41">
        <v>130</v>
      </c>
      <c r="AQ718" s="41">
        <v>136.5</v>
      </c>
      <c r="AR718" s="41">
        <v>136.19999999999999</v>
      </c>
      <c r="AS718" s="41">
        <v>135.19999999999999</v>
      </c>
      <c r="AT718" s="41">
        <v>135</v>
      </c>
      <c r="AU718" s="41">
        <v>134.4</v>
      </c>
      <c r="AV718" s="41">
        <v>132.69999999999999</v>
      </c>
      <c r="AW718" s="41">
        <v>132.69999999999999</v>
      </c>
      <c r="AX718" s="41">
        <v>135.6</v>
      </c>
      <c r="AY718" s="41">
        <v>135.6</v>
      </c>
      <c r="AZ718" s="41">
        <v>129.9</v>
      </c>
      <c r="BA718" s="41">
        <v>129.6</v>
      </c>
      <c r="BB718" s="41">
        <v>128.30000000000001</v>
      </c>
      <c r="BC718" s="41">
        <v>125.3</v>
      </c>
      <c r="BD718" s="41">
        <v>124.6</v>
      </c>
      <c r="BE718" s="41">
        <v>124.6</v>
      </c>
      <c r="BF718" s="41">
        <v>124.6</v>
      </c>
      <c r="BG718" s="41">
        <v>124.6</v>
      </c>
      <c r="BH718" s="41">
        <v>124.6</v>
      </c>
      <c r="BI718" s="41">
        <v>125.1</v>
      </c>
      <c r="BJ718" s="41">
        <v>125.5</v>
      </c>
      <c r="BK718" s="41">
        <v>125.5</v>
      </c>
      <c r="BL718" s="41">
        <v>125.5</v>
      </c>
      <c r="BM718" s="41">
        <v>127.4</v>
      </c>
      <c r="BN718" s="41">
        <v>127.6</v>
      </c>
      <c r="BO718" s="41">
        <v>122.1</v>
      </c>
      <c r="BP718" s="41">
        <v>122.1</v>
      </c>
      <c r="BQ718" s="41">
        <v>122.1</v>
      </c>
      <c r="BR718" s="41">
        <v>125.9</v>
      </c>
      <c r="BS718" s="41">
        <v>128.4</v>
      </c>
      <c r="BT718" s="41">
        <v>128.4</v>
      </c>
      <c r="BU718" s="41">
        <v>128.4</v>
      </c>
      <c r="BV718" s="41">
        <v>128.4</v>
      </c>
      <c r="BW718" s="41">
        <v>130.4</v>
      </c>
      <c r="BX718" s="41">
        <v>131.19999999999999</v>
      </c>
      <c r="BY718" s="41">
        <v>131.5</v>
      </c>
      <c r="BZ718" s="41">
        <v>132.4</v>
      </c>
      <c r="CA718" s="41">
        <v>133.80000000000001</v>
      </c>
      <c r="CB718" s="41">
        <v>137</v>
      </c>
      <c r="CC718" s="41">
        <v>136.1</v>
      </c>
      <c r="CD718" s="41">
        <v>133.1</v>
      </c>
      <c r="CE718" s="41">
        <v>133.1</v>
      </c>
      <c r="CF718" s="41">
        <v>133.1</v>
      </c>
      <c r="CG718" s="41">
        <v>132.80000000000001</v>
      </c>
      <c r="CH718" s="41">
        <v>132.80000000000001</v>
      </c>
      <c r="CI718" s="41">
        <v>132.80000000000001</v>
      </c>
      <c r="CJ718" s="41">
        <v>132.80000000000001</v>
      </c>
      <c r="CK718" s="41">
        <v>132.80000000000001</v>
      </c>
      <c r="CL718" s="41">
        <v>133.5</v>
      </c>
    </row>
    <row r="719" spans="1:90" x14ac:dyDescent="0.25">
      <c r="A719" s="38" t="s">
        <v>3034</v>
      </c>
      <c r="B719" s="38" t="s">
        <v>3035</v>
      </c>
      <c r="C719" s="39">
        <v>6.9860000000000005E-2</v>
      </c>
      <c r="D719" s="41">
        <v>100</v>
      </c>
      <c r="E719" s="41">
        <v>100</v>
      </c>
      <c r="F719" s="41">
        <v>100</v>
      </c>
      <c r="G719" s="41">
        <v>100</v>
      </c>
      <c r="H719" s="41">
        <v>101</v>
      </c>
      <c r="I719" s="41">
        <v>102.2</v>
      </c>
      <c r="J719" s="41">
        <v>102.2</v>
      </c>
      <c r="K719" s="41">
        <v>102.2</v>
      </c>
      <c r="L719" s="41">
        <v>102.2</v>
      </c>
      <c r="M719" s="41">
        <v>102.3</v>
      </c>
      <c r="N719" s="41">
        <v>103</v>
      </c>
      <c r="O719" s="41">
        <v>103.7</v>
      </c>
      <c r="P719" s="41">
        <v>103.8</v>
      </c>
      <c r="Q719" s="41">
        <v>105.1</v>
      </c>
      <c r="R719" s="41">
        <v>106.8</v>
      </c>
      <c r="S719" s="41">
        <v>118</v>
      </c>
      <c r="T719" s="41">
        <v>118</v>
      </c>
      <c r="U719" s="41">
        <v>120</v>
      </c>
      <c r="V719" s="41">
        <v>129.5</v>
      </c>
      <c r="W719" s="41">
        <v>130.9</v>
      </c>
      <c r="X719" s="41">
        <v>130.9</v>
      </c>
      <c r="Y719" s="41">
        <v>131.6</v>
      </c>
      <c r="Z719" s="41">
        <v>131.6</v>
      </c>
      <c r="AA719" s="41">
        <v>132.30000000000001</v>
      </c>
      <c r="AB719" s="41">
        <v>129.1</v>
      </c>
      <c r="AC719" s="41">
        <v>129.9</v>
      </c>
      <c r="AD719" s="41">
        <v>128.9</v>
      </c>
      <c r="AE719" s="41">
        <v>129.19999999999999</v>
      </c>
      <c r="AF719" s="41">
        <v>129.19999999999999</v>
      </c>
      <c r="AG719" s="41">
        <v>129.19999999999999</v>
      </c>
      <c r="AH719" s="41">
        <v>131.9</v>
      </c>
      <c r="AI719" s="41">
        <v>131.9</v>
      </c>
      <c r="AJ719" s="41">
        <v>131.9</v>
      </c>
      <c r="AK719" s="41">
        <v>130</v>
      </c>
      <c r="AL719" s="41">
        <v>126.9</v>
      </c>
      <c r="AM719" s="41">
        <v>126.9</v>
      </c>
      <c r="AN719" s="41">
        <v>126.7</v>
      </c>
      <c r="AO719" s="41">
        <v>126.7</v>
      </c>
      <c r="AP719" s="41">
        <v>126.7</v>
      </c>
      <c r="AQ719" s="41">
        <v>126.7</v>
      </c>
      <c r="AR719" s="41">
        <v>126.7</v>
      </c>
      <c r="AS719" s="41">
        <v>126</v>
      </c>
      <c r="AT719" s="41">
        <v>126</v>
      </c>
      <c r="AU719" s="41">
        <v>126</v>
      </c>
      <c r="AV719" s="41">
        <v>126</v>
      </c>
      <c r="AW719" s="41">
        <v>130.30000000000001</v>
      </c>
      <c r="AX719" s="41">
        <v>130</v>
      </c>
      <c r="AY719" s="41">
        <v>130</v>
      </c>
      <c r="AZ719" s="41">
        <v>134.69999999999999</v>
      </c>
      <c r="BA719" s="41">
        <v>134.69999999999999</v>
      </c>
      <c r="BB719" s="41">
        <v>134.69999999999999</v>
      </c>
      <c r="BC719" s="41">
        <v>134.69999999999999</v>
      </c>
      <c r="BD719" s="41">
        <v>134.69999999999999</v>
      </c>
      <c r="BE719" s="41">
        <v>134.69999999999999</v>
      </c>
      <c r="BF719" s="41">
        <v>134.69999999999999</v>
      </c>
      <c r="BG719" s="41">
        <v>134.69999999999999</v>
      </c>
      <c r="BH719" s="41">
        <v>132.5</v>
      </c>
      <c r="BI719" s="41">
        <v>132.5</v>
      </c>
      <c r="BJ719" s="41">
        <v>132.5</v>
      </c>
      <c r="BK719" s="41">
        <v>123.5</v>
      </c>
      <c r="BL719" s="41">
        <v>123.5</v>
      </c>
      <c r="BM719" s="41">
        <v>123.5</v>
      </c>
      <c r="BN719" s="41">
        <v>123.5</v>
      </c>
      <c r="BO719" s="41">
        <v>127.6</v>
      </c>
      <c r="BP719" s="41">
        <v>126.8</v>
      </c>
      <c r="BQ719" s="41">
        <v>126.8</v>
      </c>
      <c r="BR719" s="41">
        <v>126.8</v>
      </c>
      <c r="BS719" s="41">
        <v>126.8</v>
      </c>
      <c r="BT719" s="41">
        <v>125.2</v>
      </c>
      <c r="BU719" s="41">
        <v>124.7</v>
      </c>
      <c r="BV719" s="41">
        <v>127.2</v>
      </c>
      <c r="BW719" s="41">
        <v>127.2</v>
      </c>
      <c r="BX719" s="41">
        <v>127</v>
      </c>
      <c r="BY719" s="41">
        <v>113.8</v>
      </c>
      <c r="BZ719" s="41">
        <v>115.1</v>
      </c>
      <c r="CA719" s="41">
        <v>116</v>
      </c>
      <c r="CB719" s="41">
        <v>116.2</v>
      </c>
      <c r="CC719" s="41">
        <v>116.4</v>
      </c>
      <c r="CD719" s="41">
        <v>116.6</v>
      </c>
      <c r="CE719" s="41">
        <v>116.6</v>
      </c>
      <c r="CF719" s="41">
        <v>116.7</v>
      </c>
      <c r="CG719" s="41">
        <v>116.4</v>
      </c>
      <c r="CH719" s="41">
        <v>116.4</v>
      </c>
      <c r="CI719" s="41">
        <v>116.4</v>
      </c>
      <c r="CJ719" s="41">
        <v>115.8</v>
      </c>
      <c r="CK719" s="41">
        <v>116</v>
      </c>
      <c r="CL719" s="41">
        <v>115</v>
      </c>
    </row>
    <row r="720" spans="1:90" x14ac:dyDescent="0.25">
      <c r="A720" s="38" t="s">
        <v>3036</v>
      </c>
      <c r="B720" s="38" t="s">
        <v>3037</v>
      </c>
      <c r="C720" s="39">
        <v>1.7049999999999999E-2</v>
      </c>
      <c r="D720" s="41">
        <v>100.7</v>
      </c>
      <c r="E720" s="41">
        <v>100.7</v>
      </c>
      <c r="F720" s="41">
        <v>100.7</v>
      </c>
      <c r="G720" s="41">
        <v>98.4</v>
      </c>
      <c r="H720" s="41">
        <v>98.4</v>
      </c>
      <c r="I720" s="41">
        <v>98.4</v>
      </c>
      <c r="J720" s="41">
        <v>98.4</v>
      </c>
      <c r="K720" s="41">
        <v>98.4</v>
      </c>
      <c r="L720" s="41">
        <v>98.4</v>
      </c>
      <c r="M720" s="41">
        <v>98.4</v>
      </c>
      <c r="N720" s="41">
        <v>101.1</v>
      </c>
      <c r="O720" s="41">
        <v>101.1</v>
      </c>
      <c r="P720" s="41">
        <v>101.1</v>
      </c>
      <c r="Q720" s="41">
        <v>101.1</v>
      </c>
      <c r="R720" s="41">
        <v>101.1</v>
      </c>
      <c r="S720" s="41">
        <v>101.6</v>
      </c>
      <c r="T720" s="41">
        <v>101.6</v>
      </c>
      <c r="U720" s="41">
        <v>100.4</v>
      </c>
      <c r="V720" s="41">
        <v>96.9</v>
      </c>
      <c r="W720" s="41">
        <v>96.9</v>
      </c>
      <c r="X720" s="41">
        <v>96.9</v>
      </c>
      <c r="Y720" s="41">
        <v>96.9</v>
      </c>
      <c r="Z720" s="41">
        <v>96.9</v>
      </c>
      <c r="AA720" s="41">
        <v>96.9</v>
      </c>
      <c r="AB720" s="41">
        <v>96.9</v>
      </c>
      <c r="AC720" s="41">
        <v>96.9</v>
      </c>
      <c r="AD720" s="41">
        <v>96.9</v>
      </c>
      <c r="AE720" s="41">
        <v>101.1</v>
      </c>
      <c r="AF720" s="41">
        <v>110.2</v>
      </c>
      <c r="AG720" s="41">
        <v>110.2</v>
      </c>
      <c r="AH720" s="41">
        <v>110.2</v>
      </c>
      <c r="AI720" s="41">
        <v>110.2</v>
      </c>
      <c r="AJ720" s="41">
        <v>110.2</v>
      </c>
      <c r="AK720" s="41">
        <v>110.2</v>
      </c>
      <c r="AL720" s="41">
        <v>110.2</v>
      </c>
      <c r="AM720" s="41">
        <v>110.2</v>
      </c>
      <c r="AN720" s="41">
        <v>110.2</v>
      </c>
      <c r="AO720" s="41">
        <v>110.2</v>
      </c>
      <c r="AP720" s="41">
        <v>110.2</v>
      </c>
      <c r="AQ720" s="41">
        <v>111.2</v>
      </c>
      <c r="AR720" s="41">
        <v>111.2</v>
      </c>
      <c r="AS720" s="41">
        <v>111.2</v>
      </c>
      <c r="AT720" s="41">
        <v>110.6</v>
      </c>
      <c r="AU720" s="41">
        <v>108.7</v>
      </c>
      <c r="AV720" s="41">
        <v>108.7</v>
      </c>
      <c r="AW720" s="41">
        <v>108.7</v>
      </c>
      <c r="AX720" s="41">
        <v>108.7</v>
      </c>
      <c r="AY720" s="41">
        <v>108.7</v>
      </c>
      <c r="AZ720" s="41">
        <v>113.8</v>
      </c>
      <c r="BA720" s="41">
        <v>113.8</v>
      </c>
      <c r="BB720" s="41">
        <v>113.8</v>
      </c>
      <c r="BC720" s="41">
        <v>113.8</v>
      </c>
      <c r="BD720" s="41">
        <v>109</v>
      </c>
      <c r="BE720" s="41">
        <v>109.2</v>
      </c>
      <c r="BF720" s="41">
        <v>109.2</v>
      </c>
      <c r="BG720" s="41">
        <v>109.2</v>
      </c>
      <c r="BH720" s="41">
        <v>109.2</v>
      </c>
      <c r="BI720" s="41">
        <v>110.2</v>
      </c>
      <c r="BJ720" s="41">
        <v>109.2</v>
      </c>
      <c r="BK720" s="41">
        <v>109.2</v>
      </c>
      <c r="BL720" s="41">
        <v>109.2</v>
      </c>
      <c r="BM720" s="41">
        <v>109.2</v>
      </c>
      <c r="BN720" s="41">
        <v>117.1</v>
      </c>
      <c r="BO720" s="41">
        <v>122.6</v>
      </c>
      <c r="BP720" s="41">
        <v>122.6</v>
      </c>
      <c r="BQ720" s="41">
        <v>122.6</v>
      </c>
      <c r="BR720" s="41">
        <v>122.6</v>
      </c>
      <c r="BS720" s="41">
        <v>122.6</v>
      </c>
      <c r="BT720" s="41">
        <v>122.6</v>
      </c>
      <c r="BU720" s="41">
        <v>122.6</v>
      </c>
      <c r="BV720" s="41">
        <v>122.6</v>
      </c>
      <c r="BW720" s="41">
        <v>122.6</v>
      </c>
      <c r="BX720" s="41">
        <v>122.6</v>
      </c>
      <c r="BY720" s="41">
        <v>122.6</v>
      </c>
      <c r="BZ720" s="41">
        <v>122.6</v>
      </c>
      <c r="CA720" s="41">
        <v>125.7</v>
      </c>
      <c r="CB720" s="41">
        <v>126.5</v>
      </c>
      <c r="CC720" s="41">
        <v>126.5</v>
      </c>
      <c r="CD720" s="41">
        <v>128.19999999999999</v>
      </c>
      <c r="CE720" s="41">
        <v>128.19999999999999</v>
      </c>
      <c r="CF720" s="41">
        <v>128.19999999999999</v>
      </c>
      <c r="CG720" s="41">
        <v>128.19999999999999</v>
      </c>
      <c r="CH720" s="41">
        <v>128.19999999999999</v>
      </c>
      <c r="CI720" s="41">
        <v>128.19999999999999</v>
      </c>
      <c r="CJ720" s="41">
        <v>139.30000000000001</v>
      </c>
      <c r="CK720" s="41">
        <v>141.5</v>
      </c>
      <c r="CL720" s="41">
        <v>141.5</v>
      </c>
    </row>
    <row r="721" spans="1:90" x14ac:dyDescent="0.25">
      <c r="A721" s="38" t="s">
        <v>3038</v>
      </c>
      <c r="B721" s="38" t="s">
        <v>3039</v>
      </c>
      <c r="C721" s="39">
        <v>0.10600999999999999</v>
      </c>
      <c r="D721" s="41">
        <v>100.3</v>
      </c>
      <c r="E721" s="41">
        <v>101.9</v>
      </c>
      <c r="F721" s="41">
        <v>102.6</v>
      </c>
      <c r="G721" s="41">
        <v>105.9</v>
      </c>
      <c r="H721" s="41">
        <v>105.9</v>
      </c>
      <c r="I721" s="41">
        <v>105.9</v>
      </c>
      <c r="J721" s="41">
        <v>105.9</v>
      </c>
      <c r="K721" s="41">
        <v>105.9</v>
      </c>
      <c r="L721" s="41">
        <v>105.9</v>
      </c>
      <c r="M721" s="41">
        <v>106.3</v>
      </c>
      <c r="N721" s="41">
        <v>106.3</v>
      </c>
      <c r="O721" s="41">
        <v>106.3</v>
      </c>
      <c r="P721" s="41">
        <v>110.7</v>
      </c>
      <c r="Q721" s="41">
        <v>110.7</v>
      </c>
      <c r="R721" s="41">
        <v>110.7</v>
      </c>
      <c r="S721" s="41">
        <v>114.4</v>
      </c>
      <c r="T721" s="41">
        <v>114.4</v>
      </c>
      <c r="U721" s="41">
        <v>114.4</v>
      </c>
      <c r="V721" s="41">
        <v>114.7</v>
      </c>
      <c r="W721" s="41">
        <v>114.6</v>
      </c>
      <c r="X721" s="41">
        <v>114.6</v>
      </c>
      <c r="Y721" s="41">
        <v>114.8</v>
      </c>
      <c r="Z721" s="41">
        <v>114.8</v>
      </c>
      <c r="AA721" s="41">
        <v>114.9</v>
      </c>
      <c r="AB721" s="41">
        <v>116.2</v>
      </c>
      <c r="AC721" s="41">
        <v>116.2</v>
      </c>
      <c r="AD721" s="41">
        <v>116.2</v>
      </c>
      <c r="AE721" s="41">
        <v>111.8</v>
      </c>
      <c r="AF721" s="41">
        <v>111.8</v>
      </c>
      <c r="AG721" s="41">
        <v>111.9</v>
      </c>
      <c r="AH721" s="41">
        <v>111.9</v>
      </c>
      <c r="AI721" s="41">
        <v>111.9</v>
      </c>
      <c r="AJ721" s="41">
        <v>111.9</v>
      </c>
      <c r="AK721" s="41">
        <v>111.6</v>
      </c>
      <c r="AL721" s="41">
        <v>111.6</v>
      </c>
      <c r="AM721" s="41">
        <v>111.3</v>
      </c>
      <c r="AN721" s="41">
        <v>111.9</v>
      </c>
      <c r="AO721" s="41">
        <v>113.5</v>
      </c>
      <c r="AP721" s="41">
        <v>113.3</v>
      </c>
      <c r="AQ721" s="41">
        <v>112.3</v>
      </c>
      <c r="AR721" s="41">
        <v>109.6</v>
      </c>
      <c r="AS721" s="41">
        <v>108.9</v>
      </c>
      <c r="AT721" s="41">
        <v>111</v>
      </c>
      <c r="AU721" s="41">
        <v>111</v>
      </c>
      <c r="AV721" s="41">
        <v>111</v>
      </c>
      <c r="AW721" s="41">
        <v>111</v>
      </c>
      <c r="AX721" s="41">
        <v>111</v>
      </c>
      <c r="AY721" s="41">
        <v>111</v>
      </c>
      <c r="AZ721" s="41">
        <v>111</v>
      </c>
      <c r="BA721" s="41">
        <v>111</v>
      </c>
      <c r="BB721" s="41">
        <v>111</v>
      </c>
      <c r="BC721" s="41">
        <v>112.8</v>
      </c>
      <c r="BD721" s="41">
        <v>112.8</v>
      </c>
      <c r="BE721" s="41">
        <v>112.8</v>
      </c>
      <c r="BF721" s="41">
        <v>112.8</v>
      </c>
      <c r="BG721" s="41">
        <v>112.8</v>
      </c>
      <c r="BH721" s="41">
        <v>112.8</v>
      </c>
      <c r="BI721" s="41">
        <v>112.8</v>
      </c>
      <c r="BJ721" s="41">
        <v>113.8</v>
      </c>
      <c r="BK721" s="41">
        <v>114.8</v>
      </c>
      <c r="BL721" s="41">
        <v>115.5</v>
      </c>
      <c r="BM721" s="41">
        <v>116.1</v>
      </c>
      <c r="BN721" s="41">
        <v>115.2</v>
      </c>
      <c r="BO721" s="41">
        <v>115.9</v>
      </c>
      <c r="BP721" s="41">
        <v>116.2</v>
      </c>
      <c r="BQ721" s="41">
        <v>116.2</v>
      </c>
      <c r="BR721" s="41">
        <v>116.2</v>
      </c>
      <c r="BS721" s="41">
        <v>116.2</v>
      </c>
      <c r="BT721" s="41">
        <v>116.2</v>
      </c>
      <c r="BU721" s="41">
        <v>116.2</v>
      </c>
      <c r="BV721" s="41">
        <v>116.2</v>
      </c>
      <c r="BW721" s="41">
        <v>116.1</v>
      </c>
      <c r="BX721" s="41">
        <v>116.4</v>
      </c>
      <c r="BY721" s="41">
        <v>116.6</v>
      </c>
      <c r="BZ721" s="41">
        <v>115.4</v>
      </c>
      <c r="CA721" s="41">
        <v>115.4</v>
      </c>
      <c r="CB721" s="41">
        <v>115.5</v>
      </c>
      <c r="CC721" s="41">
        <v>115.5</v>
      </c>
      <c r="CD721" s="41">
        <v>115.5</v>
      </c>
      <c r="CE721" s="41">
        <v>115.8</v>
      </c>
      <c r="CF721" s="41">
        <v>115.8</v>
      </c>
      <c r="CG721" s="41">
        <v>115.8</v>
      </c>
      <c r="CH721" s="41">
        <v>115.8</v>
      </c>
      <c r="CI721" s="41">
        <v>116.3</v>
      </c>
      <c r="CJ721" s="41">
        <v>116.3</v>
      </c>
      <c r="CK721" s="41">
        <v>116.3</v>
      </c>
      <c r="CL721" s="41">
        <v>114.8</v>
      </c>
    </row>
    <row r="722" spans="1:90" x14ac:dyDescent="0.25">
      <c r="A722" s="38" t="s">
        <v>3040</v>
      </c>
      <c r="B722" s="38" t="s">
        <v>3041</v>
      </c>
      <c r="C722" s="39">
        <v>1.0627800000000001</v>
      </c>
      <c r="D722" s="41">
        <v>102.2</v>
      </c>
      <c r="E722" s="41">
        <v>102.5</v>
      </c>
      <c r="F722" s="41">
        <v>103.5</v>
      </c>
      <c r="G722" s="41">
        <v>105.2</v>
      </c>
      <c r="H722" s="41">
        <v>105.6</v>
      </c>
      <c r="I722" s="41">
        <v>105.9</v>
      </c>
      <c r="J722" s="41">
        <v>107.2</v>
      </c>
      <c r="K722" s="41">
        <v>107.2</v>
      </c>
      <c r="L722" s="41">
        <v>107.2</v>
      </c>
      <c r="M722" s="41">
        <v>107.9</v>
      </c>
      <c r="N722" s="41">
        <v>109</v>
      </c>
      <c r="O722" s="41">
        <v>109.4</v>
      </c>
      <c r="P722" s="41">
        <v>110.7</v>
      </c>
      <c r="Q722" s="41">
        <v>112.4</v>
      </c>
      <c r="R722" s="41">
        <v>113.4</v>
      </c>
      <c r="S722" s="41">
        <v>121.9</v>
      </c>
      <c r="T722" s="41">
        <v>124</v>
      </c>
      <c r="U722" s="41">
        <v>125.1</v>
      </c>
      <c r="V722" s="41">
        <v>126.7</v>
      </c>
      <c r="W722" s="41">
        <v>128</v>
      </c>
      <c r="X722" s="41">
        <v>128.4</v>
      </c>
      <c r="Y722" s="41">
        <v>128.6</v>
      </c>
      <c r="Z722" s="41">
        <v>128.6</v>
      </c>
      <c r="AA722" s="41">
        <v>129</v>
      </c>
      <c r="AB722" s="41">
        <v>127.4</v>
      </c>
      <c r="AC722" s="41">
        <v>130.80000000000001</v>
      </c>
      <c r="AD722" s="41">
        <v>131.69999999999999</v>
      </c>
      <c r="AE722" s="41">
        <v>133.80000000000001</v>
      </c>
      <c r="AF722" s="41">
        <v>133.30000000000001</v>
      </c>
      <c r="AG722" s="41">
        <v>133.5</v>
      </c>
      <c r="AH722" s="41">
        <v>133.1</v>
      </c>
      <c r="AI722" s="41">
        <v>133.30000000000001</v>
      </c>
      <c r="AJ722" s="41">
        <v>133.1</v>
      </c>
      <c r="AK722" s="41">
        <v>133.69999999999999</v>
      </c>
      <c r="AL722" s="41">
        <v>133.69999999999999</v>
      </c>
      <c r="AM722" s="41">
        <v>131.80000000000001</v>
      </c>
      <c r="AN722" s="41">
        <v>133.69999999999999</v>
      </c>
      <c r="AO722" s="41">
        <v>133.5</v>
      </c>
      <c r="AP722" s="41">
        <v>133.9</v>
      </c>
      <c r="AQ722" s="41">
        <v>134.5</v>
      </c>
      <c r="AR722" s="41">
        <v>135.1</v>
      </c>
      <c r="AS722" s="41">
        <v>135.80000000000001</v>
      </c>
      <c r="AT722" s="41">
        <v>135.6</v>
      </c>
      <c r="AU722" s="41">
        <v>135.9</v>
      </c>
      <c r="AV722" s="41">
        <v>135.80000000000001</v>
      </c>
      <c r="AW722" s="41">
        <v>135.6</v>
      </c>
      <c r="AX722" s="41">
        <v>135.69999999999999</v>
      </c>
      <c r="AY722" s="41">
        <v>135.19999999999999</v>
      </c>
      <c r="AZ722" s="41">
        <v>134.4</v>
      </c>
      <c r="BA722" s="41">
        <v>132.69999999999999</v>
      </c>
      <c r="BB722" s="41">
        <v>132.6</v>
      </c>
      <c r="BC722" s="41">
        <v>132.4</v>
      </c>
      <c r="BD722" s="41">
        <v>131.80000000000001</v>
      </c>
      <c r="BE722" s="41">
        <v>132.4</v>
      </c>
      <c r="BF722" s="41">
        <v>132.5</v>
      </c>
      <c r="BG722" s="41">
        <v>133</v>
      </c>
      <c r="BH722" s="41">
        <v>132.80000000000001</v>
      </c>
      <c r="BI722" s="41">
        <v>132</v>
      </c>
      <c r="BJ722" s="41">
        <v>132.5</v>
      </c>
      <c r="BK722" s="41">
        <v>132.6</v>
      </c>
      <c r="BL722" s="41">
        <v>135.5</v>
      </c>
      <c r="BM722" s="41">
        <v>131.5</v>
      </c>
      <c r="BN722" s="41">
        <v>131.9</v>
      </c>
      <c r="BO722" s="41">
        <v>131.80000000000001</v>
      </c>
      <c r="BP722" s="41">
        <v>131.9</v>
      </c>
      <c r="BQ722" s="41">
        <v>131.9</v>
      </c>
      <c r="BR722" s="41">
        <v>131.69999999999999</v>
      </c>
      <c r="BS722" s="41">
        <v>131.69999999999999</v>
      </c>
      <c r="BT722" s="41">
        <v>131.80000000000001</v>
      </c>
      <c r="BU722" s="41">
        <v>132.1</v>
      </c>
      <c r="BV722" s="41">
        <v>132.5</v>
      </c>
      <c r="BW722" s="41">
        <v>139.19999999999999</v>
      </c>
      <c r="BX722" s="41">
        <v>135</v>
      </c>
      <c r="BY722" s="41">
        <v>135.5</v>
      </c>
      <c r="BZ722" s="41">
        <v>136.69999999999999</v>
      </c>
      <c r="CA722" s="41">
        <v>137.1</v>
      </c>
      <c r="CB722" s="41">
        <v>135.80000000000001</v>
      </c>
      <c r="CC722" s="41">
        <v>136.80000000000001</v>
      </c>
      <c r="CD722" s="41">
        <v>137.30000000000001</v>
      </c>
      <c r="CE722" s="41">
        <v>137.6</v>
      </c>
      <c r="CF722" s="41">
        <v>137.30000000000001</v>
      </c>
      <c r="CG722" s="41">
        <v>138.30000000000001</v>
      </c>
      <c r="CH722" s="41">
        <v>138.5</v>
      </c>
      <c r="CI722" s="41">
        <v>138.69999999999999</v>
      </c>
      <c r="CJ722" s="41">
        <v>139.19999999999999</v>
      </c>
      <c r="CK722" s="41">
        <v>139.69999999999999</v>
      </c>
      <c r="CL722" s="41">
        <v>140</v>
      </c>
    </row>
    <row r="723" spans="1:90" x14ac:dyDescent="0.25">
      <c r="A723" s="38" t="s">
        <v>3042</v>
      </c>
      <c r="B723" s="38" t="s">
        <v>3043</v>
      </c>
      <c r="C723" s="39">
        <v>0.15495999999999999</v>
      </c>
      <c r="D723" s="41">
        <v>101.8</v>
      </c>
      <c r="E723" s="41">
        <v>101.8</v>
      </c>
      <c r="F723" s="41">
        <v>101.5</v>
      </c>
      <c r="G723" s="41">
        <v>111.5</v>
      </c>
      <c r="H723" s="41">
        <v>111.5</v>
      </c>
      <c r="I723" s="41">
        <v>111.5</v>
      </c>
      <c r="J723" s="41">
        <v>111.5</v>
      </c>
      <c r="K723" s="41">
        <v>111.5</v>
      </c>
      <c r="L723" s="41">
        <v>111.5</v>
      </c>
      <c r="M723" s="41">
        <v>112.2</v>
      </c>
      <c r="N723" s="41">
        <v>112.5</v>
      </c>
      <c r="O723" s="41">
        <v>112</v>
      </c>
      <c r="P723" s="41">
        <v>113.8</v>
      </c>
      <c r="Q723" s="41">
        <v>113.8</v>
      </c>
      <c r="R723" s="41">
        <v>113.8</v>
      </c>
      <c r="S723" s="41">
        <v>131.80000000000001</v>
      </c>
      <c r="T723" s="41">
        <v>131.69999999999999</v>
      </c>
      <c r="U723" s="41">
        <v>136.5</v>
      </c>
      <c r="V723" s="41">
        <v>137.6</v>
      </c>
      <c r="W723" s="41">
        <v>137.6</v>
      </c>
      <c r="X723" s="41">
        <v>137.6</v>
      </c>
      <c r="Y723" s="41">
        <v>137.6</v>
      </c>
      <c r="Z723" s="41">
        <v>137.6</v>
      </c>
      <c r="AA723" s="41">
        <v>138</v>
      </c>
      <c r="AB723" s="41">
        <v>138.9</v>
      </c>
      <c r="AC723" s="41">
        <v>140.5</v>
      </c>
      <c r="AD723" s="41">
        <v>142.5</v>
      </c>
      <c r="AE723" s="41">
        <v>143.4</v>
      </c>
      <c r="AF723" s="41">
        <v>143.19999999999999</v>
      </c>
      <c r="AG723" s="41">
        <v>143.19999999999999</v>
      </c>
      <c r="AH723" s="41">
        <v>143.19999999999999</v>
      </c>
      <c r="AI723" s="41">
        <v>143.19999999999999</v>
      </c>
      <c r="AJ723" s="41">
        <v>143.19999999999999</v>
      </c>
      <c r="AK723" s="41">
        <v>143.19999999999999</v>
      </c>
      <c r="AL723" s="41">
        <v>143.19999999999999</v>
      </c>
      <c r="AM723" s="41">
        <v>139.6</v>
      </c>
      <c r="AN723" s="41">
        <v>138.9</v>
      </c>
      <c r="AO723" s="41">
        <v>137.69999999999999</v>
      </c>
      <c r="AP723" s="41">
        <v>138.6</v>
      </c>
      <c r="AQ723" s="41">
        <v>140.1</v>
      </c>
      <c r="AR723" s="41">
        <v>140.9</v>
      </c>
      <c r="AS723" s="41">
        <v>140.69999999999999</v>
      </c>
      <c r="AT723" s="41">
        <v>138.80000000000001</v>
      </c>
      <c r="AU723" s="41">
        <v>138.69999999999999</v>
      </c>
      <c r="AV723" s="41">
        <v>138</v>
      </c>
      <c r="AW723" s="41">
        <v>137.6</v>
      </c>
      <c r="AX723" s="41">
        <v>139</v>
      </c>
      <c r="AY723" s="41">
        <v>138.30000000000001</v>
      </c>
      <c r="AZ723" s="41">
        <v>130.19999999999999</v>
      </c>
      <c r="BA723" s="41">
        <v>131.1</v>
      </c>
      <c r="BB723" s="41">
        <v>133.6</v>
      </c>
      <c r="BC723" s="41">
        <v>133.69999999999999</v>
      </c>
      <c r="BD723" s="41">
        <v>133.69999999999999</v>
      </c>
      <c r="BE723" s="41">
        <v>133.69999999999999</v>
      </c>
      <c r="BF723" s="41">
        <v>133.69999999999999</v>
      </c>
      <c r="BG723" s="41">
        <v>135.9</v>
      </c>
      <c r="BH723" s="41">
        <v>135.4</v>
      </c>
      <c r="BI723" s="41">
        <v>133.6</v>
      </c>
      <c r="BJ723" s="41">
        <v>138.9</v>
      </c>
      <c r="BK723" s="41">
        <v>139</v>
      </c>
      <c r="BL723" s="41">
        <v>140.1</v>
      </c>
      <c r="BM723" s="41">
        <v>138.30000000000001</v>
      </c>
      <c r="BN723" s="41">
        <v>143.69999999999999</v>
      </c>
      <c r="BO723" s="41">
        <v>144.6</v>
      </c>
      <c r="BP723" s="41">
        <v>144</v>
      </c>
      <c r="BQ723" s="41">
        <v>144.1</v>
      </c>
      <c r="BR723" s="41">
        <v>143.1</v>
      </c>
      <c r="BS723" s="41">
        <v>143.1</v>
      </c>
      <c r="BT723" s="41">
        <v>143.1</v>
      </c>
      <c r="BU723" s="41">
        <v>143.1</v>
      </c>
      <c r="BV723" s="41">
        <v>143.1</v>
      </c>
      <c r="BW723" s="41">
        <v>143.1</v>
      </c>
      <c r="BX723" s="41">
        <v>142.9</v>
      </c>
      <c r="BY723" s="41">
        <v>143.30000000000001</v>
      </c>
      <c r="BZ723" s="41">
        <v>147.6</v>
      </c>
      <c r="CA723" s="41">
        <v>149.6</v>
      </c>
      <c r="CB723" s="41">
        <v>149.30000000000001</v>
      </c>
      <c r="CC723" s="41">
        <v>153.6</v>
      </c>
      <c r="CD723" s="41">
        <v>153.6</v>
      </c>
      <c r="CE723" s="41">
        <v>153.6</v>
      </c>
      <c r="CF723" s="41">
        <v>153.6</v>
      </c>
      <c r="CG723" s="41">
        <v>153.6</v>
      </c>
      <c r="CH723" s="41">
        <v>153.80000000000001</v>
      </c>
      <c r="CI723" s="41">
        <v>153.80000000000001</v>
      </c>
      <c r="CJ723" s="41">
        <v>153.80000000000001</v>
      </c>
      <c r="CK723" s="41">
        <v>153.80000000000001</v>
      </c>
      <c r="CL723" s="41">
        <v>156</v>
      </c>
    </row>
    <row r="724" spans="1:90" x14ac:dyDescent="0.25">
      <c r="A724" s="38" t="s">
        <v>3044</v>
      </c>
      <c r="B724" s="38" t="s">
        <v>3045</v>
      </c>
      <c r="C724" s="39">
        <v>5.2249999999999998E-2</v>
      </c>
      <c r="D724" s="41">
        <v>101.9</v>
      </c>
      <c r="E724" s="41">
        <v>104.8</v>
      </c>
      <c r="F724" s="41">
        <v>106.7</v>
      </c>
      <c r="G724" s="41">
        <v>107.6</v>
      </c>
      <c r="H724" s="41">
        <v>107.7</v>
      </c>
      <c r="I724" s="41">
        <v>109.8</v>
      </c>
      <c r="J724" s="41">
        <v>109</v>
      </c>
      <c r="K724" s="41">
        <v>110.2</v>
      </c>
      <c r="L724" s="41">
        <v>109.7</v>
      </c>
      <c r="M724" s="41">
        <v>110.6</v>
      </c>
      <c r="N724" s="41">
        <v>112.1</v>
      </c>
      <c r="O724" s="41">
        <v>112.2</v>
      </c>
      <c r="P724" s="41">
        <v>113.6</v>
      </c>
      <c r="Q724" s="41">
        <v>117.3</v>
      </c>
      <c r="R724" s="41">
        <v>116.7</v>
      </c>
      <c r="S724" s="41">
        <v>120.3</v>
      </c>
      <c r="T724" s="41">
        <v>119.5</v>
      </c>
      <c r="U724" s="41">
        <v>121.1</v>
      </c>
      <c r="V724" s="41">
        <v>120.6</v>
      </c>
      <c r="W724" s="41">
        <v>123.2</v>
      </c>
      <c r="X724" s="41">
        <v>123.8</v>
      </c>
      <c r="Y724" s="41">
        <v>123.2</v>
      </c>
      <c r="Z724" s="41">
        <v>126.9</v>
      </c>
      <c r="AA724" s="41">
        <v>123.3</v>
      </c>
      <c r="AB724" s="41">
        <v>127.8</v>
      </c>
      <c r="AC724" s="41">
        <v>130.1</v>
      </c>
      <c r="AD724" s="41">
        <v>132</v>
      </c>
      <c r="AE724" s="41">
        <v>133.4</v>
      </c>
      <c r="AF724" s="41">
        <v>133.80000000000001</v>
      </c>
      <c r="AG724" s="41">
        <v>132.80000000000001</v>
      </c>
      <c r="AH724" s="41">
        <v>133.19999999999999</v>
      </c>
      <c r="AI724" s="41">
        <v>135</v>
      </c>
      <c r="AJ724" s="41">
        <v>134.4</v>
      </c>
      <c r="AK724" s="41">
        <v>135</v>
      </c>
      <c r="AL724" s="41">
        <v>134.69999999999999</v>
      </c>
      <c r="AM724" s="41">
        <v>134.69999999999999</v>
      </c>
      <c r="AN724" s="41">
        <v>144.30000000000001</v>
      </c>
      <c r="AO724" s="41">
        <v>143.30000000000001</v>
      </c>
      <c r="AP724" s="41">
        <v>144.1</v>
      </c>
      <c r="AQ724" s="41">
        <v>143.1</v>
      </c>
      <c r="AR724" s="41">
        <v>143.4</v>
      </c>
      <c r="AS724" s="41">
        <v>143.19999999999999</v>
      </c>
      <c r="AT724" s="41">
        <v>143.80000000000001</v>
      </c>
      <c r="AU724" s="41">
        <v>143.80000000000001</v>
      </c>
      <c r="AV724" s="41">
        <v>143.80000000000001</v>
      </c>
      <c r="AW724" s="41">
        <v>143.80000000000001</v>
      </c>
      <c r="AX724" s="41">
        <v>143.9</v>
      </c>
      <c r="AY724" s="41">
        <v>143.5</v>
      </c>
      <c r="AZ724" s="41">
        <v>139.5</v>
      </c>
      <c r="BA724" s="41">
        <v>139.80000000000001</v>
      </c>
      <c r="BB724" s="41">
        <v>139.1</v>
      </c>
      <c r="BC724" s="41">
        <v>137.30000000000001</v>
      </c>
      <c r="BD724" s="41">
        <v>139.5</v>
      </c>
      <c r="BE724" s="41">
        <v>139.30000000000001</v>
      </c>
      <c r="BF724" s="41">
        <v>140.9</v>
      </c>
      <c r="BG724" s="41">
        <v>140.6</v>
      </c>
      <c r="BH724" s="41">
        <v>139.19999999999999</v>
      </c>
      <c r="BI724" s="41">
        <v>138</v>
      </c>
      <c r="BJ724" s="41">
        <v>139.6</v>
      </c>
      <c r="BK724" s="41">
        <v>138.9</v>
      </c>
      <c r="BL724" s="41">
        <v>136.9</v>
      </c>
      <c r="BM724" s="41">
        <v>137.80000000000001</v>
      </c>
      <c r="BN724" s="41">
        <v>137.69999999999999</v>
      </c>
      <c r="BO724" s="41">
        <v>139.9</v>
      </c>
      <c r="BP724" s="41">
        <v>140.4</v>
      </c>
      <c r="BQ724" s="41">
        <v>140.80000000000001</v>
      </c>
      <c r="BR724" s="41">
        <v>141</v>
      </c>
      <c r="BS724" s="41">
        <v>141.69999999999999</v>
      </c>
      <c r="BT724" s="41">
        <v>141.69999999999999</v>
      </c>
      <c r="BU724" s="41">
        <v>141.80000000000001</v>
      </c>
      <c r="BV724" s="41">
        <v>142</v>
      </c>
      <c r="BW724" s="41">
        <v>144</v>
      </c>
      <c r="BX724" s="41">
        <v>144.69999999999999</v>
      </c>
      <c r="BY724" s="41">
        <v>145.30000000000001</v>
      </c>
      <c r="BZ724" s="41">
        <v>146.19999999999999</v>
      </c>
      <c r="CA724" s="41">
        <v>144.4</v>
      </c>
      <c r="CB724" s="41">
        <v>143.1</v>
      </c>
      <c r="CC724" s="41">
        <v>143.69999999999999</v>
      </c>
      <c r="CD724" s="41">
        <v>145.6</v>
      </c>
      <c r="CE724" s="41">
        <v>145.80000000000001</v>
      </c>
      <c r="CF724" s="41">
        <v>146</v>
      </c>
      <c r="CG724" s="41">
        <v>146</v>
      </c>
      <c r="CH724" s="41">
        <v>146.5</v>
      </c>
      <c r="CI724" s="41">
        <v>146.4</v>
      </c>
      <c r="CJ724" s="41">
        <v>147.4</v>
      </c>
      <c r="CK724" s="41">
        <v>146.1</v>
      </c>
      <c r="CL724" s="41">
        <v>145.4</v>
      </c>
    </row>
    <row r="725" spans="1:90" x14ac:dyDescent="0.25">
      <c r="A725" s="38" t="s">
        <v>3046</v>
      </c>
      <c r="B725" s="38" t="s">
        <v>3047</v>
      </c>
      <c r="C725" s="39">
        <v>3.755E-2</v>
      </c>
      <c r="D725" s="41">
        <v>100</v>
      </c>
      <c r="E725" s="41">
        <v>100</v>
      </c>
      <c r="F725" s="41">
        <v>100</v>
      </c>
      <c r="G725" s="41">
        <v>101.1</v>
      </c>
      <c r="H725" s="41">
        <v>101.3</v>
      </c>
      <c r="I725" s="41">
        <v>101.3</v>
      </c>
      <c r="J725" s="41">
        <v>101.3</v>
      </c>
      <c r="K725" s="41">
        <v>101.3</v>
      </c>
      <c r="L725" s="41">
        <v>101.1</v>
      </c>
      <c r="M725" s="41">
        <v>101.1</v>
      </c>
      <c r="N725" s="41">
        <v>101.1</v>
      </c>
      <c r="O725" s="41">
        <v>101.2</v>
      </c>
      <c r="P725" s="41">
        <v>101.5</v>
      </c>
      <c r="Q725" s="41">
        <v>101.5</v>
      </c>
      <c r="R725" s="41">
        <v>101</v>
      </c>
      <c r="S725" s="41">
        <v>102.6</v>
      </c>
      <c r="T725" s="41">
        <v>102.9</v>
      </c>
      <c r="U725" s="41">
        <v>103</v>
      </c>
      <c r="V725" s="41">
        <v>103</v>
      </c>
      <c r="W725" s="41">
        <v>103</v>
      </c>
      <c r="X725" s="41">
        <v>103.2</v>
      </c>
      <c r="Y725" s="41">
        <v>103.6</v>
      </c>
      <c r="Z725" s="41">
        <v>103.6</v>
      </c>
      <c r="AA725" s="41">
        <v>103.6</v>
      </c>
      <c r="AB725" s="41">
        <v>103.9</v>
      </c>
      <c r="AC725" s="41">
        <v>103.9</v>
      </c>
      <c r="AD725" s="41">
        <v>104</v>
      </c>
      <c r="AE725" s="41">
        <v>103.2</v>
      </c>
      <c r="AF725" s="41">
        <v>103.2</v>
      </c>
      <c r="AG725" s="41">
        <v>103.2</v>
      </c>
      <c r="AH725" s="41">
        <v>103.2</v>
      </c>
      <c r="AI725" s="41">
        <v>103.2</v>
      </c>
      <c r="AJ725" s="41">
        <v>103.2</v>
      </c>
      <c r="AK725" s="41">
        <v>103.3</v>
      </c>
      <c r="AL725" s="41">
        <v>103.1</v>
      </c>
      <c r="AM725" s="41">
        <v>103.1</v>
      </c>
      <c r="AN725" s="41">
        <v>103.7</v>
      </c>
      <c r="AO725" s="41">
        <v>103.7</v>
      </c>
      <c r="AP725" s="41">
        <v>103.8</v>
      </c>
      <c r="AQ725" s="41">
        <v>104.4</v>
      </c>
      <c r="AR725" s="41">
        <v>104.4</v>
      </c>
      <c r="AS725" s="41">
        <v>104.7</v>
      </c>
      <c r="AT725" s="41">
        <v>104.7</v>
      </c>
      <c r="AU725" s="41">
        <v>104.9</v>
      </c>
      <c r="AV725" s="41">
        <v>104.9</v>
      </c>
      <c r="AW725" s="41">
        <v>104.9</v>
      </c>
      <c r="AX725" s="41">
        <v>104.9</v>
      </c>
      <c r="AY725" s="41">
        <v>103.1</v>
      </c>
      <c r="AZ725" s="41">
        <v>102.6</v>
      </c>
      <c r="BA725" s="41">
        <v>102.6</v>
      </c>
      <c r="BB725" s="41">
        <v>102.7</v>
      </c>
      <c r="BC725" s="41">
        <v>106</v>
      </c>
      <c r="BD725" s="41">
        <v>105.9</v>
      </c>
      <c r="BE725" s="41">
        <v>105.9</v>
      </c>
      <c r="BF725" s="41">
        <v>105.9</v>
      </c>
      <c r="BG725" s="41">
        <v>105.9</v>
      </c>
      <c r="BH725" s="41">
        <v>105.5</v>
      </c>
      <c r="BI725" s="41">
        <v>105.5</v>
      </c>
      <c r="BJ725" s="41">
        <v>105.4</v>
      </c>
      <c r="BK725" s="41">
        <v>105.2</v>
      </c>
      <c r="BL725" s="41">
        <v>106.6</v>
      </c>
      <c r="BM725" s="41">
        <v>106.9</v>
      </c>
      <c r="BN725" s="41">
        <v>107</v>
      </c>
      <c r="BO725" s="41">
        <v>110.7</v>
      </c>
      <c r="BP725" s="41">
        <v>113.3</v>
      </c>
      <c r="BQ725" s="41">
        <v>114</v>
      </c>
      <c r="BR725" s="41">
        <v>114</v>
      </c>
      <c r="BS725" s="41">
        <v>114</v>
      </c>
      <c r="BT725" s="41">
        <v>114</v>
      </c>
      <c r="BU725" s="41">
        <v>114</v>
      </c>
      <c r="BV725" s="41">
        <v>114</v>
      </c>
      <c r="BW725" s="41">
        <v>114.3</v>
      </c>
      <c r="BX725" s="41">
        <v>114.4</v>
      </c>
      <c r="BY725" s="41">
        <v>114.8</v>
      </c>
      <c r="BZ725" s="41">
        <v>115.5</v>
      </c>
      <c r="CA725" s="41">
        <v>115</v>
      </c>
      <c r="CB725" s="41">
        <v>115</v>
      </c>
      <c r="CC725" s="41">
        <v>115.4</v>
      </c>
      <c r="CD725" s="41">
        <v>115.8</v>
      </c>
      <c r="CE725" s="41">
        <v>116.7</v>
      </c>
      <c r="CF725" s="41">
        <v>116.4</v>
      </c>
      <c r="CG725" s="41">
        <v>116.4</v>
      </c>
      <c r="CH725" s="41">
        <v>116.5</v>
      </c>
      <c r="CI725" s="41">
        <v>117.1</v>
      </c>
      <c r="CJ725" s="41">
        <v>117.1</v>
      </c>
      <c r="CK725" s="41">
        <v>117.3</v>
      </c>
      <c r="CL725" s="41">
        <v>117.2</v>
      </c>
    </row>
    <row r="726" spans="1:90" x14ac:dyDescent="0.25">
      <c r="A726" s="38" t="s">
        <v>3048</v>
      </c>
      <c r="B726" s="38" t="s">
        <v>3049</v>
      </c>
      <c r="C726" s="39">
        <v>2.8989999999999998E-2</v>
      </c>
      <c r="D726" s="41">
        <v>100.9</v>
      </c>
      <c r="E726" s="41">
        <v>102.6</v>
      </c>
      <c r="F726" s="41">
        <v>104.1</v>
      </c>
      <c r="G726" s="41">
        <v>104.1</v>
      </c>
      <c r="H726" s="41">
        <v>104.1</v>
      </c>
      <c r="I726" s="41">
        <v>104.1</v>
      </c>
      <c r="J726" s="41">
        <v>104.1</v>
      </c>
      <c r="K726" s="41">
        <v>105.6</v>
      </c>
      <c r="L726" s="41">
        <v>105.6</v>
      </c>
      <c r="M726" s="41">
        <v>105.6</v>
      </c>
      <c r="N726" s="41">
        <v>114</v>
      </c>
      <c r="O726" s="41">
        <v>122.4</v>
      </c>
      <c r="P726" s="41">
        <v>122.4</v>
      </c>
      <c r="Q726" s="41">
        <v>122.4</v>
      </c>
      <c r="R726" s="41">
        <v>122.4</v>
      </c>
      <c r="S726" s="41">
        <v>123.4</v>
      </c>
      <c r="T726" s="41">
        <v>123.4</v>
      </c>
      <c r="U726" s="41">
        <v>123.4</v>
      </c>
      <c r="V726" s="41">
        <v>123.4</v>
      </c>
      <c r="W726" s="41">
        <v>123.4</v>
      </c>
      <c r="X726" s="41">
        <v>123.4</v>
      </c>
      <c r="Y726" s="41">
        <v>123.4</v>
      </c>
      <c r="Z726" s="41">
        <v>123.4</v>
      </c>
      <c r="AA726" s="41">
        <v>123.4</v>
      </c>
      <c r="AB726" s="41">
        <v>123.4</v>
      </c>
      <c r="AC726" s="41">
        <v>123.4</v>
      </c>
      <c r="AD726" s="41">
        <v>123.4</v>
      </c>
      <c r="AE726" s="41">
        <v>123.4</v>
      </c>
      <c r="AF726" s="41">
        <v>123.4</v>
      </c>
      <c r="AG726" s="41">
        <v>123.4</v>
      </c>
      <c r="AH726" s="41">
        <v>123.4</v>
      </c>
      <c r="AI726" s="41">
        <v>123.4</v>
      </c>
      <c r="AJ726" s="41">
        <v>123.4</v>
      </c>
      <c r="AK726" s="41">
        <v>123.4</v>
      </c>
      <c r="AL726" s="41">
        <v>123.4</v>
      </c>
      <c r="AM726" s="41">
        <v>123.4</v>
      </c>
      <c r="AN726" s="41">
        <v>123.4</v>
      </c>
      <c r="AO726" s="41">
        <v>123.4</v>
      </c>
      <c r="AP726" s="41">
        <v>123.4</v>
      </c>
      <c r="AQ726" s="41">
        <v>123.4</v>
      </c>
      <c r="AR726" s="41">
        <v>127.5</v>
      </c>
      <c r="AS726" s="41">
        <v>127.5</v>
      </c>
      <c r="AT726" s="41">
        <v>127.5</v>
      </c>
      <c r="AU726" s="41">
        <v>127.5</v>
      </c>
      <c r="AV726" s="41">
        <v>127.5</v>
      </c>
      <c r="AW726" s="41">
        <v>127.5</v>
      </c>
      <c r="AX726" s="41">
        <v>127.5</v>
      </c>
      <c r="AY726" s="41">
        <v>127.5</v>
      </c>
      <c r="AZ726" s="41">
        <v>135.30000000000001</v>
      </c>
      <c r="BA726" s="41">
        <v>135.30000000000001</v>
      </c>
      <c r="BB726" s="41">
        <v>135.30000000000001</v>
      </c>
      <c r="BC726" s="41">
        <v>135.30000000000001</v>
      </c>
      <c r="BD726" s="41">
        <v>135.30000000000001</v>
      </c>
      <c r="BE726" s="41">
        <v>137.1</v>
      </c>
      <c r="BF726" s="41">
        <v>137.1</v>
      </c>
      <c r="BG726" s="41">
        <v>137.1</v>
      </c>
      <c r="BH726" s="41">
        <v>137.1</v>
      </c>
      <c r="BI726" s="41">
        <v>137.9</v>
      </c>
      <c r="BJ726" s="41">
        <v>124.3</v>
      </c>
      <c r="BK726" s="41">
        <v>126.9</v>
      </c>
      <c r="BL726" s="41">
        <v>126.9</v>
      </c>
      <c r="BM726" s="41">
        <v>126.9</v>
      </c>
      <c r="BN726" s="41">
        <v>127.3</v>
      </c>
      <c r="BO726" s="41">
        <v>124.3</v>
      </c>
      <c r="BP726" s="41">
        <v>127.6</v>
      </c>
      <c r="BQ726" s="41">
        <v>127.6</v>
      </c>
      <c r="BR726" s="41">
        <v>127.6</v>
      </c>
      <c r="BS726" s="41">
        <v>127.6</v>
      </c>
      <c r="BT726" s="41">
        <v>127.6</v>
      </c>
      <c r="BU726" s="41">
        <v>127.6</v>
      </c>
      <c r="BV726" s="41">
        <v>127.6</v>
      </c>
      <c r="BW726" s="41">
        <v>127.6</v>
      </c>
      <c r="BX726" s="41">
        <v>127.6</v>
      </c>
      <c r="BY726" s="41">
        <v>127.7</v>
      </c>
      <c r="BZ726" s="41">
        <v>127.8</v>
      </c>
      <c r="CA726" s="41">
        <v>127.8</v>
      </c>
      <c r="CB726" s="41">
        <v>131.30000000000001</v>
      </c>
      <c r="CC726" s="41">
        <v>132.5</v>
      </c>
      <c r="CD726" s="41">
        <v>132.5</v>
      </c>
      <c r="CE726" s="41">
        <v>132.5</v>
      </c>
      <c r="CF726" s="41">
        <v>132.5</v>
      </c>
      <c r="CG726" s="41">
        <v>132.5</v>
      </c>
      <c r="CH726" s="41">
        <v>132.5</v>
      </c>
      <c r="CI726" s="41">
        <v>132.5</v>
      </c>
      <c r="CJ726" s="41">
        <v>132.5</v>
      </c>
      <c r="CK726" s="41">
        <v>132.5</v>
      </c>
      <c r="CL726" s="41">
        <v>132.9</v>
      </c>
    </row>
    <row r="727" spans="1:90" x14ac:dyDescent="0.25">
      <c r="A727" s="38" t="s">
        <v>3050</v>
      </c>
      <c r="B727" s="38" t="s">
        <v>3051</v>
      </c>
      <c r="C727" s="39">
        <v>3.7440000000000001E-2</v>
      </c>
      <c r="D727" s="41">
        <v>100.4</v>
      </c>
      <c r="E727" s="41">
        <v>100.4</v>
      </c>
      <c r="F727" s="41">
        <v>100.4</v>
      </c>
      <c r="G727" s="41">
        <v>100.5</v>
      </c>
      <c r="H727" s="41">
        <v>100.5</v>
      </c>
      <c r="I727" s="41">
        <v>100.5</v>
      </c>
      <c r="J727" s="41">
        <v>100.4</v>
      </c>
      <c r="K727" s="41">
        <v>100.4</v>
      </c>
      <c r="L727" s="41">
        <v>100.4</v>
      </c>
      <c r="M727" s="41">
        <v>100.5</v>
      </c>
      <c r="N727" s="41">
        <v>100.5</v>
      </c>
      <c r="O727" s="41">
        <v>100.3</v>
      </c>
      <c r="P727" s="41">
        <v>100.5</v>
      </c>
      <c r="Q727" s="41">
        <v>100.5</v>
      </c>
      <c r="R727" s="41">
        <v>100.5</v>
      </c>
      <c r="S727" s="41">
        <v>99.5</v>
      </c>
      <c r="T727" s="41">
        <v>99.5</v>
      </c>
      <c r="U727" s="41">
        <v>99.5</v>
      </c>
      <c r="V727" s="41">
        <v>99.6</v>
      </c>
      <c r="W727" s="41">
        <v>99.6</v>
      </c>
      <c r="X727" s="41">
        <v>99.3</v>
      </c>
      <c r="Y727" s="41">
        <v>99.3</v>
      </c>
      <c r="Z727" s="41">
        <v>99.3</v>
      </c>
      <c r="AA727" s="41">
        <v>99.3</v>
      </c>
      <c r="AB727" s="41">
        <v>99.1</v>
      </c>
      <c r="AC727" s="41">
        <v>99.1</v>
      </c>
      <c r="AD727" s="41">
        <v>99.1</v>
      </c>
      <c r="AE727" s="41">
        <v>98.6</v>
      </c>
      <c r="AF727" s="41">
        <v>98.6</v>
      </c>
      <c r="AG727" s="41">
        <v>98.6</v>
      </c>
      <c r="AH727" s="41">
        <v>97.2</v>
      </c>
      <c r="AI727" s="41">
        <v>95.5</v>
      </c>
      <c r="AJ727" s="41">
        <v>95.5</v>
      </c>
      <c r="AK727" s="41">
        <v>95.6</v>
      </c>
      <c r="AL727" s="41">
        <v>95.6</v>
      </c>
      <c r="AM727" s="41">
        <v>95.6</v>
      </c>
      <c r="AN727" s="41">
        <v>95.6</v>
      </c>
      <c r="AO727" s="41">
        <v>95.6</v>
      </c>
      <c r="AP727" s="41">
        <v>95.6</v>
      </c>
      <c r="AQ727" s="41">
        <v>95.5</v>
      </c>
      <c r="AR727" s="41">
        <v>95.5</v>
      </c>
      <c r="AS727" s="41">
        <v>95.5</v>
      </c>
      <c r="AT727" s="41">
        <v>96.3</v>
      </c>
      <c r="AU727" s="41">
        <v>96.3</v>
      </c>
      <c r="AV727" s="41">
        <v>98</v>
      </c>
      <c r="AW727" s="41">
        <v>97.7</v>
      </c>
      <c r="AX727" s="41">
        <v>98.8</v>
      </c>
      <c r="AY727" s="41">
        <v>98.8</v>
      </c>
      <c r="AZ727" s="41">
        <v>100</v>
      </c>
      <c r="BA727" s="41">
        <v>99.3</v>
      </c>
      <c r="BB727" s="41">
        <v>93.4</v>
      </c>
      <c r="BC727" s="41">
        <v>96.7</v>
      </c>
      <c r="BD727" s="41">
        <v>96.7</v>
      </c>
      <c r="BE727" s="41">
        <v>96.7</v>
      </c>
      <c r="BF727" s="41">
        <v>96.4</v>
      </c>
      <c r="BG727" s="41">
        <v>96.4</v>
      </c>
      <c r="BH727" s="41">
        <v>96.4</v>
      </c>
      <c r="BI727" s="41">
        <v>99.2</v>
      </c>
      <c r="BJ727" s="41">
        <v>102.3</v>
      </c>
      <c r="BK727" s="41">
        <v>101.8</v>
      </c>
      <c r="BL727" s="41">
        <v>101.6</v>
      </c>
      <c r="BM727" s="41">
        <v>101.8</v>
      </c>
      <c r="BN727" s="41">
        <v>98.1</v>
      </c>
      <c r="BO727" s="41">
        <v>98.8</v>
      </c>
      <c r="BP727" s="41">
        <v>98</v>
      </c>
      <c r="BQ727" s="41">
        <v>97.7</v>
      </c>
      <c r="BR727" s="41">
        <v>96.8</v>
      </c>
      <c r="BS727" s="41">
        <v>94.4</v>
      </c>
      <c r="BT727" s="41">
        <v>93.3</v>
      </c>
      <c r="BU727" s="41">
        <v>93.3</v>
      </c>
      <c r="BV727" s="41">
        <v>93.3</v>
      </c>
      <c r="BW727" s="41">
        <v>93.2</v>
      </c>
      <c r="BX727" s="41">
        <v>93.1</v>
      </c>
      <c r="BY727" s="41">
        <v>93.2</v>
      </c>
      <c r="BZ727" s="41">
        <v>93.2</v>
      </c>
      <c r="CA727" s="41">
        <v>90.2</v>
      </c>
      <c r="CB727" s="41">
        <v>90.5</v>
      </c>
      <c r="CC727" s="41">
        <v>90.6</v>
      </c>
      <c r="CD727" s="41">
        <v>90.4</v>
      </c>
      <c r="CE727" s="41">
        <v>90.1</v>
      </c>
      <c r="CF727" s="41">
        <v>90.2</v>
      </c>
      <c r="CG727" s="41">
        <v>90.2</v>
      </c>
      <c r="CH727" s="41">
        <v>90.2</v>
      </c>
      <c r="CI727" s="41">
        <v>90.2</v>
      </c>
      <c r="CJ727" s="41">
        <v>90.4</v>
      </c>
      <c r="CK727" s="41">
        <v>90.8</v>
      </c>
      <c r="CL727" s="41">
        <v>90.9</v>
      </c>
    </row>
    <row r="728" spans="1:90" x14ac:dyDescent="0.25">
      <c r="A728" s="38" t="s">
        <v>3052</v>
      </c>
      <c r="B728" s="38" t="s">
        <v>3053</v>
      </c>
      <c r="C728" s="39">
        <v>7.3770000000000002E-2</v>
      </c>
      <c r="D728" s="41">
        <v>102.7</v>
      </c>
      <c r="E728" s="41">
        <v>102.3</v>
      </c>
      <c r="F728" s="41">
        <v>102.3</v>
      </c>
      <c r="G728" s="41">
        <v>100.3</v>
      </c>
      <c r="H728" s="41">
        <v>103.4</v>
      </c>
      <c r="I728" s="41">
        <v>103.4</v>
      </c>
      <c r="J728" s="41">
        <v>103.4</v>
      </c>
      <c r="K728" s="41">
        <v>103.4</v>
      </c>
      <c r="L728" s="41">
        <v>103.8</v>
      </c>
      <c r="M728" s="41">
        <v>103.8</v>
      </c>
      <c r="N728" s="41">
        <v>103.8</v>
      </c>
      <c r="O728" s="41">
        <v>103.8</v>
      </c>
      <c r="P728" s="41">
        <v>103.8</v>
      </c>
      <c r="Q728" s="41">
        <v>103.8</v>
      </c>
      <c r="R728" s="41">
        <v>104.9</v>
      </c>
      <c r="S728" s="41">
        <v>113.4</v>
      </c>
      <c r="T728" s="41">
        <v>113.4</v>
      </c>
      <c r="U728" s="41">
        <v>113.8</v>
      </c>
      <c r="V728" s="41">
        <v>113.8</v>
      </c>
      <c r="W728" s="41">
        <v>114.6</v>
      </c>
      <c r="X728" s="41">
        <v>112.4</v>
      </c>
      <c r="Y728" s="41">
        <v>113.2</v>
      </c>
      <c r="Z728" s="41">
        <v>112.8</v>
      </c>
      <c r="AA728" s="41">
        <v>112.8</v>
      </c>
      <c r="AB728" s="41">
        <v>112.8</v>
      </c>
      <c r="AC728" s="41">
        <v>112.8</v>
      </c>
      <c r="AD728" s="41">
        <v>112.8</v>
      </c>
      <c r="AE728" s="41">
        <v>112.4</v>
      </c>
      <c r="AF728" s="41">
        <v>113.1</v>
      </c>
      <c r="AG728" s="41">
        <v>113.4</v>
      </c>
      <c r="AH728" s="41">
        <v>112.9</v>
      </c>
      <c r="AI728" s="41">
        <v>112.9</v>
      </c>
      <c r="AJ728" s="41">
        <v>112.7</v>
      </c>
      <c r="AK728" s="41">
        <v>112.5</v>
      </c>
      <c r="AL728" s="41">
        <v>113.1</v>
      </c>
      <c r="AM728" s="41">
        <v>111.6</v>
      </c>
      <c r="AN728" s="41">
        <v>112.4</v>
      </c>
      <c r="AO728" s="41">
        <v>112.4</v>
      </c>
      <c r="AP728" s="41">
        <v>112.4</v>
      </c>
      <c r="AQ728" s="41">
        <v>112.1</v>
      </c>
      <c r="AR728" s="41">
        <v>112.1</v>
      </c>
      <c r="AS728" s="41">
        <v>112.1</v>
      </c>
      <c r="AT728" s="41">
        <v>112.1</v>
      </c>
      <c r="AU728" s="41">
        <v>112.1</v>
      </c>
      <c r="AV728" s="41">
        <v>112.1</v>
      </c>
      <c r="AW728" s="41">
        <v>112.1</v>
      </c>
      <c r="AX728" s="41">
        <v>112.1</v>
      </c>
      <c r="AY728" s="41">
        <v>112.1</v>
      </c>
      <c r="AZ728" s="41">
        <v>108.8</v>
      </c>
      <c r="BA728" s="41">
        <v>108.8</v>
      </c>
      <c r="BB728" s="41">
        <v>109</v>
      </c>
      <c r="BC728" s="41">
        <v>108.8</v>
      </c>
      <c r="BD728" s="41">
        <v>108.8</v>
      </c>
      <c r="BE728" s="41">
        <v>107</v>
      </c>
      <c r="BF728" s="41">
        <v>107</v>
      </c>
      <c r="BG728" s="41">
        <v>107.5</v>
      </c>
      <c r="BH728" s="41">
        <v>107.1</v>
      </c>
      <c r="BI728" s="41">
        <v>107.1</v>
      </c>
      <c r="BJ728" s="41">
        <v>107.1</v>
      </c>
      <c r="BK728" s="41">
        <v>107.2</v>
      </c>
      <c r="BL728" s="41">
        <v>106.8</v>
      </c>
      <c r="BM728" s="41">
        <v>107.2</v>
      </c>
      <c r="BN728" s="41">
        <v>107.7</v>
      </c>
      <c r="BO728" s="41">
        <v>107.9</v>
      </c>
      <c r="BP728" s="41">
        <v>108</v>
      </c>
      <c r="BQ728" s="41">
        <v>107.8</v>
      </c>
      <c r="BR728" s="41">
        <v>108</v>
      </c>
      <c r="BS728" s="41">
        <v>107.9</v>
      </c>
      <c r="BT728" s="41">
        <v>109.9</v>
      </c>
      <c r="BU728" s="41">
        <v>108.7</v>
      </c>
      <c r="BV728" s="41">
        <v>109.9</v>
      </c>
      <c r="BW728" s="41">
        <v>110</v>
      </c>
      <c r="BX728" s="41">
        <v>112.4</v>
      </c>
      <c r="BY728" s="41">
        <v>111.9</v>
      </c>
      <c r="BZ728" s="41">
        <v>114.2</v>
      </c>
      <c r="CA728" s="41">
        <v>114.3</v>
      </c>
      <c r="CB728" s="41">
        <v>114.6</v>
      </c>
      <c r="CC728" s="41">
        <v>114.7</v>
      </c>
      <c r="CD728" s="41">
        <v>114.7</v>
      </c>
      <c r="CE728" s="41">
        <v>115.7</v>
      </c>
      <c r="CF728" s="41">
        <v>115.7</v>
      </c>
      <c r="CG728" s="41">
        <v>115.7</v>
      </c>
      <c r="CH728" s="41">
        <v>115.7</v>
      </c>
      <c r="CI728" s="41">
        <v>115.7</v>
      </c>
      <c r="CJ728" s="41">
        <v>115.9</v>
      </c>
      <c r="CK728" s="41">
        <v>116</v>
      </c>
      <c r="CL728" s="41">
        <v>116.2</v>
      </c>
    </row>
    <row r="729" spans="1:90" x14ac:dyDescent="0.25">
      <c r="A729" s="38" t="s">
        <v>3054</v>
      </c>
      <c r="B729" s="38" t="s">
        <v>3055</v>
      </c>
      <c r="C729" s="39">
        <v>0.38442999999999999</v>
      </c>
      <c r="D729" s="41">
        <v>102.6</v>
      </c>
      <c r="E729" s="41">
        <v>103.2</v>
      </c>
      <c r="F729" s="41">
        <v>104.5</v>
      </c>
      <c r="G729" s="41">
        <v>104.4</v>
      </c>
      <c r="H729" s="41">
        <v>104.8</v>
      </c>
      <c r="I729" s="41">
        <v>104.5</v>
      </c>
      <c r="J729" s="41">
        <v>108.5</v>
      </c>
      <c r="K729" s="41">
        <v>107.2</v>
      </c>
      <c r="L729" s="41">
        <v>107.1</v>
      </c>
      <c r="M729" s="41">
        <v>107.1</v>
      </c>
      <c r="N729" s="41">
        <v>107.8</v>
      </c>
      <c r="O729" s="41">
        <v>108.4</v>
      </c>
      <c r="P729" s="41">
        <v>109.3</v>
      </c>
      <c r="Q729" s="41">
        <v>113.5</v>
      </c>
      <c r="R729" s="41">
        <v>114.1</v>
      </c>
      <c r="S729" s="41">
        <v>122</v>
      </c>
      <c r="T729" s="41">
        <v>123.2</v>
      </c>
      <c r="U729" s="41">
        <v>121.1</v>
      </c>
      <c r="V729" s="41">
        <v>122.7</v>
      </c>
      <c r="W729" s="41">
        <v>124.6</v>
      </c>
      <c r="X729" s="41">
        <v>124.8</v>
      </c>
      <c r="Y729" s="41">
        <v>125.1</v>
      </c>
      <c r="Z729" s="41">
        <v>125.7</v>
      </c>
      <c r="AA729" s="41">
        <v>128.4</v>
      </c>
      <c r="AB729" s="41">
        <v>127.7</v>
      </c>
      <c r="AC729" s="41">
        <v>134.9</v>
      </c>
      <c r="AD729" s="41">
        <v>135.1</v>
      </c>
      <c r="AE729" s="41">
        <v>139.4</v>
      </c>
      <c r="AF729" s="41">
        <v>138.1</v>
      </c>
      <c r="AG729" s="41">
        <v>139.30000000000001</v>
      </c>
      <c r="AH729" s="41">
        <v>137.80000000000001</v>
      </c>
      <c r="AI729" s="41">
        <v>138.6</v>
      </c>
      <c r="AJ729" s="41">
        <v>138.19999999999999</v>
      </c>
      <c r="AK729" s="41">
        <v>139.4</v>
      </c>
      <c r="AL729" s="41">
        <v>140.6</v>
      </c>
      <c r="AM729" s="41">
        <v>138</v>
      </c>
      <c r="AN729" s="41">
        <v>140.5</v>
      </c>
      <c r="AO729" s="41">
        <v>140.30000000000001</v>
      </c>
      <c r="AP729" s="41">
        <v>140.6</v>
      </c>
      <c r="AQ729" s="41">
        <v>140.80000000000001</v>
      </c>
      <c r="AR729" s="41">
        <v>141.4</v>
      </c>
      <c r="AS729" s="41">
        <v>142.80000000000001</v>
      </c>
      <c r="AT729" s="41">
        <v>142.80000000000001</v>
      </c>
      <c r="AU729" s="41">
        <v>142.80000000000001</v>
      </c>
      <c r="AV729" s="41">
        <v>142.80000000000001</v>
      </c>
      <c r="AW729" s="41">
        <v>142.80000000000001</v>
      </c>
      <c r="AX729" s="41">
        <v>142.80000000000001</v>
      </c>
      <c r="AY729" s="41">
        <v>142.9</v>
      </c>
      <c r="AZ729" s="41">
        <v>143.30000000000001</v>
      </c>
      <c r="BA729" s="41">
        <v>138.4</v>
      </c>
      <c r="BB729" s="41">
        <v>137.9</v>
      </c>
      <c r="BC729" s="41">
        <v>137.1</v>
      </c>
      <c r="BD729" s="41">
        <v>136.69999999999999</v>
      </c>
      <c r="BE729" s="41">
        <v>136.80000000000001</v>
      </c>
      <c r="BF729" s="41">
        <v>137</v>
      </c>
      <c r="BG729" s="41">
        <v>137.4</v>
      </c>
      <c r="BH729" s="41">
        <v>137.69999999999999</v>
      </c>
      <c r="BI729" s="41">
        <v>137.69999999999999</v>
      </c>
      <c r="BJ729" s="41">
        <v>137.19999999999999</v>
      </c>
      <c r="BK729" s="41">
        <v>136.30000000000001</v>
      </c>
      <c r="BL729" s="41">
        <v>142.6</v>
      </c>
      <c r="BM729" s="41">
        <v>131.80000000000001</v>
      </c>
      <c r="BN729" s="41">
        <v>130.5</v>
      </c>
      <c r="BO729" s="41">
        <v>130.80000000000001</v>
      </c>
      <c r="BP729" s="41">
        <v>130.6</v>
      </c>
      <c r="BQ729" s="41">
        <v>130.6</v>
      </c>
      <c r="BR729" s="41">
        <v>130.69999999999999</v>
      </c>
      <c r="BS729" s="41">
        <v>130.6</v>
      </c>
      <c r="BT729" s="41">
        <v>130.69999999999999</v>
      </c>
      <c r="BU729" s="41">
        <v>130.6</v>
      </c>
      <c r="BV729" s="41">
        <v>130.80000000000001</v>
      </c>
      <c r="BW729" s="41">
        <v>148.69999999999999</v>
      </c>
      <c r="BX729" s="41">
        <v>134.30000000000001</v>
      </c>
      <c r="BY729" s="41">
        <v>135.30000000000001</v>
      </c>
      <c r="BZ729" s="41">
        <v>135.80000000000001</v>
      </c>
      <c r="CA729" s="41">
        <v>136.19999999999999</v>
      </c>
      <c r="CB729" s="41">
        <v>134.69999999999999</v>
      </c>
      <c r="CC729" s="41">
        <v>134.9</v>
      </c>
      <c r="CD729" s="41">
        <v>135.69999999999999</v>
      </c>
      <c r="CE729" s="41">
        <v>135.80000000000001</v>
      </c>
      <c r="CF729" s="41">
        <v>135.69999999999999</v>
      </c>
      <c r="CG729" s="41">
        <v>137.4</v>
      </c>
      <c r="CH729" s="41">
        <v>137.4</v>
      </c>
      <c r="CI729" s="41">
        <v>137.69999999999999</v>
      </c>
      <c r="CJ729" s="41">
        <v>137.9</v>
      </c>
      <c r="CK729" s="41">
        <v>138.19999999999999</v>
      </c>
      <c r="CL729" s="41">
        <v>138.30000000000001</v>
      </c>
    </row>
    <row r="730" spans="1:90" x14ac:dyDescent="0.25">
      <c r="A730" s="38" t="s">
        <v>3056</v>
      </c>
      <c r="B730" s="38" t="s">
        <v>3057</v>
      </c>
      <c r="C730" s="39">
        <v>6.1900000000000002E-3</v>
      </c>
      <c r="D730" s="41">
        <v>100.6</v>
      </c>
      <c r="E730" s="41">
        <v>100.6</v>
      </c>
      <c r="F730" s="41">
        <v>100.6</v>
      </c>
      <c r="G730" s="41">
        <v>106.3</v>
      </c>
      <c r="H730" s="41">
        <v>109.8</v>
      </c>
      <c r="I730" s="41">
        <v>113.4</v>
      </c>
      <c r="J730" s="41">
        <v>113.4</v>
      </c>
      <c r="K730" s="41">
        <v>113.4</v>
      </c>
      <c r="L730" s="41">
        <v>113.4</v>
      </c>
      <c r="M730" s="41">
        <v>114.5</v>
      </c>
      <c r="N730" s="41">
        <v>114.3</v>
      </c>
      <c r="O730" s="41">
        <v>114.2</v>
      </c>
      <c r="P730" s="41">
        <v>114.2</v>
      </c>
      <c r="Q730" s="41">
        <v>114.2</v>
      </c>
      <c r="R730" s="41">
        <v>114.2</v>
      </c>
      <c r="S730" s="41">
        <v>114.3</v>
      </c>
      <c r="T730" s="41">
        <v>114.3</v>
      </c>
      <c r="U730" s="41">
        <v>114.3</v>
      </c>
      <c r="V730" s="41">
        <v>114.3</v>
      </c>
      <c r="W730" s="41">
        <v>112</v>
      </c>
      <c r="X730" s="41">
        <v>112</v>
      </c>
      <c r="Y730" s="41">
        <v>119.4</v>
      </c>
      <c r="Z730" s="41">
        <v>119.4</v>
      </c>
      <c r="AA730" s="41">
        <v>119.7</v>
      </c>
      <c r="AB730" s="41">
        <v>120.4</v>
      </c>
      <c r="AC730" s="41">
        <v>120.4</v>
      </c>
      <c r="AD730" s="41">
        <v>120.4</v>
      </c>
      <c r="AE730" s="41">
        <v>127.8</v>
      </c>
      <c r="AF730" s="41">
        <v>128</v>
      </c>
      <c r="AG730" s="41">
        <v>128</v>
      </c>
      <c r="AH730" s="41">
        <v>128</v>
      </c>
      <c r="AI730" s="41">
        <v>128</v>
      </c>
      <c r="AJ730" s="41">
        <v>124.5</v>
      </c>
      <c r="AK730" s="41">
        <v>124.5</v>
      </c>
      <c r="AL730" s="41">
        <v>124.5</v>
      </c>
      <c r="AM730" s="41">
        <v>124.5</v>
      </c>
      <c r="AN730" s="41">
        <v>124.3</v>
      </c>
      <c r="AO730" s="41">
        <v>124.3</v>
      </c>
      <c r="AP730" s="41">
        <v>125.4</v>
      </c>
      <c r="AQ730" s="41">
        <v>131.1</v>
      </c>
      <c r="AR730" s="41">
        <v>131.19999999999999</v>
      </c>
      <c r="AS730" s="41">
        <v>131.30000000000001</v>
      </c>
      <c r="AT730" s="41">
        <v>131.4</v>
      </c>
      <c r="AU730" s="41">
        <v>131.4</v>
      </c>
      <c r="AV730" s="41">
        <v>131.4</v>
      </c>
      <c r="AW730" s="41">
        <v>131.4</v>
      </c>
      <c r="AX730" s="41">
        <v>131.4</v>
      </c>
      <c r="AY730" s="41">
        <v>131.4</v>
      </c>
      <c r="AZ730" s="41">
        <v>126.9</v>
      </c>
      <c r="BA730" s="41">
        <v>125.9</v>
      </c>
      <c r="BB730" s="41">
        <v>125.9</v>
      </c>
      <c r="BC730" s="41">
        <v>123.7</v>
      </c>
      <c r="BD730" s="41">
        <v>123.1</v>
      </c>
      <c r="BE730" s="41">
        <v>121</v>
      </c>
      <c r="BF730" s="41">
        <v>122.5</v>
      </c>
      <c r="BG730" s="41">
        <v>123.5</v>
      </c>
      <c r="BH730" s="41">
        <v>124.2</v>
      </c>
      <c r="BI730" s="41">
        <v>124.2</v>
      </c>
      <c r="BJ730" s="41">
        <v>126.3</v>
      </c>
      <c r="BK730" s="41">
        <v>126.3</v>
      </c>
      <c r="BL730" s="41">
        <v>125</v>
      </c>
      <c r="BM730" s="41">
        <v>132.19999999999999</v>
      </c>
      <c r="BN730" s="41">
        <v>133.30000000000001</v>
      </c>
      <c r="BO730" s="41">
        <v>133.80000000000001</v>
      </c>
      <c r="BP730" s="41">
        <v>133.80000000000001</v>
      </c>
      <c r="BQ730" s="41">
        <v>133.80000000000001</v>
      </c>
      <c r="BR730" s="41">
        <v>133.80000000000001</v>
      </c>
      <c r="BS730" s="41">
        <v>133.80000000000001</v>
      </c>
      <c r="BT730" s="41">
        <v>133.80000000000001</v>
      </c>
      <c r="BU730" s="41">
        <v>133.80000000000001</v>
      </c>
      <c r="BV730" s="41">
        <v>133.80000000000001</v>
      </c>
      <c r="BW730" s="41">
        <v>133.30000000000001</v>
      </c>
      <c r="BX730" s="41">
        <v>137.80000000000001</v>
      </c>
      <c r="BY730" s="41">
        <v>138.80000000000001</v>
      </c>
      <c r="BZ730" s="41">
        <v>140.9</v>
      </c>
      <c r="CA730" s="41">
        <v>140.30000000000001</v>
      </c>
      <c r="CB730" s="41">
        <v>139.30000000000001</v>
      </c>
      <c r="CC730" s="41">
        <v>139.30000000000001</v>
      </c>
      <c r="CD730" s="41">
        <v>139.30000000000001</v>
      </c>
      <c r="CE730" s="41">
        <v>139.30000000000001</v>
      </c>
      <c r="CF730" s="41">
        <v>137</v>
      </c>
      <c r="CG730" s="41">
        <v>137.30000000000001</v>
      </c>
      <c r="CH730" s="41">
        <v>138.4</v>
      </c>
      <c r="CI730" s="41">
        <v>138.6</v>
      </c>
      <c r="CJ730" s="41">
        <v>140.19999999999999</v>
      </c>
      <c r="CK730" s="41">
        <v>141.6</v>
      </c>
      <c r="CL730" s="41">
        <v>141.6</v>
      </c>
    </row>
    <row r="731" spans="1:90" x14ac:dyDescent="0.25">
      <c r="A731" s="38" t="s">
        <v>3058</v>
      </c>
      <c r="B731" s="38" t="s">
        <v>3059</v>
      </c>
      <c r="C731" s="39">
        <v>0.15809999999999999</v>
      </c>
      <c r="D731" s="41">
        <v>102.9</v>
      </c>
      <c r="E731" s="41">
        <v>102.7</v>
      </c>
      <c r="F731" s="41">
        <v>105.2</v>
      </c>
      <c r="G731" s="41">
        <v>105.4</v>
      </c>
      <c r="H731" s="41">
        <v>106</v>
      </c>
      <c r="I731" s="41">
        <v>107.8</v>
      </c>
      <c r="J731" s="41">
        <v>107.2</v>
      </c>
      <c r="K731" s="41">
        <v>108.6</v>
      </c>
      <c r="L731" s="41">
        <v>108.8</v>
      </c>
      <c r="M731" s="41">
        <v>112.1</v>
      </c>
      <c r="N731" s="41">
        <v>115.3</v>
      </c>
      <c r="O731" s="41">
        <v>115</v>
      </c>
      <c r="P731" s="41">
        <v>119.2</v>
      </c>
      <c r="Q731" s="41">
        <v>118.4</v>
      </c>
      <c r="R731" s="41">
        <v>123.9</v>
      </c>
      <c r="S731" s="41">
        <v>135.9</v>
      </c>
      <c r="T731" s="41">
        <v>145.80000000000001</v>
      </c>
      <c r="U731" s="41">
        <v>152.19999999999999</v>
      </c>
      <c r="V731" s="41">
        <v>158.19999999999999</v>
      </c>
      <c r="W731" s="41">
        <v>160.69999999999999</v>
      </c>
      <c r="X731" s="41">
        <v>164.1</v>
      </c>
      <c r="Y731" s="41">
        <v>164.4</v>
      </c>
      <c r="Z731" s="41">
        <v>163.1</v>
      </c>
      <c r="AA731" s="41">
        <v>160.69999999999999</v>
      </c>
      <c r="AB731" s="41">
        <v>152</v>
      </c>
      <c r="AC731" s="41">
        <v>155.30000000000001</v>
      </c>
      <c r="AD731" s="41">
        <v>156.6</v>
      </c>
      <c r="AE731" s="41">
        <v>159.19999999999999</v>
      </c>
      <c r="AF731" s="41">
        <v>159.80000000000001</v>
      </c>
      <c r="AG731" s="41">
        <v>159</v>
      </c>
      <c r="AH731" s="41">
        <v>159.1</v>
      </c>
      <c r="AI731" s="41">
        <v>159.5</v>
      </c>
      <c r="AJ731" s="41">
        <v>159.5</v>
      </c>
      <c r="AK731" s="41">
        <v>160.30000000000001</v>
      </c>
      <c r="AL731" s="41">
        <v>158</v>
      </c>
      <c r="AM731" s="41">
        <v>156</v>
      </c>
      <c r="AN731" s="41">
        <v>158.19999999999999</v>
      </c>
      <c r="AO731" s="41">
        <v>158.6</v>
      </c>
      <c r="AP731" s="41">
        <v>159.30000000000001</v>
      </c>
      <c r="AQ731" s="41">
        <v>161.4</v>
      </c>
      <c r="AR731" s="41">
        <v>162.69999999999999</v>
      </c>
      <c r="AS731" s="41">
        <v>163.4</v>
      </c>
      <c r="AT731" s="41">
        <v>163.69999999999999</v>
      </c>
      <c r="AU731" s="41">
        <v>166.5</v>
      </c>
      <c r="AV731" s="41">
        <v>166.3</v>
      </c>
      <c r="AW731" s="41">
        <v>165.5</v>
      </c>
      <c r="AX731" s="41">
        <v>163.9</v>
      </c>
      <c r="AY731" s="41">
        <v>162.30000000000001</v>
      </c>
      <c r="AZ731" s="41">
        <v>162.1</v>
      </c>
      <c r="BA731" s="41">
        <v>162</v>
      </c>
      <c r="BB731" s="41">
        <v>162</v>
      </c>
      <c r="BC731" s="41">
        <v>162</v>
      </c>
      <c r="BD731" s="41">
        <v>157.6</v>
      </c>
      <c r="BE731" s="41">
        <v>162</v>
      </c>
      <c r="BF731" s="41">
        <v>162</v>
      </c>
      <c r="BG731" s="41">
        <v>161.6</v>
      </c>
      <c r="BH731" s="41">
        <v>159.6</v>
      </c>
      <c r="BI731" s="41">
        <v>159.19999999999999</v>
      </c>
      <c r="BJ731" s="41">
        <v>159.9</v>
      </c>
      <c r="BK731" s="41">
        <v>160.9</v>
      </c>
      <c r="BL731" s="41">
        <v>162.80000000000001</v>
      </c>
      <c r="BM731" s="41">
        <v>162.9</v>
      </c>
      <c r="BN731" s="41">
        <v>163.30000000000001</v>
      </c>
      <c r="BO731" s="41">
        <v>163.1</v>
      </c>
      <c r="BP731" s="41">
        <v>163</v>
      </c>
      <c r="BQ731" s="41">
        <v>162.9</v>
      </c>
      <c r="BR731" s="41">
        <v>163</v>
      </c>
      <c r="BS731" s="41">
        <v>163</v>
      </c>
      <c r="BT731" s="41">
        <v>163.30000000000001</v>
      </c>
      <c r="BU731" s="41">
        <v>166.1</v>
      </c>
      <c r="BV731" s="41">
        <v>166.5</v>
      </c>
      <c r="BW731" s="41">
        <v>166.8</v>
      </c>
      <c r="BX731" s="41">
        <v>169.1</v>
      </c>
      <c r="BY731" s="41">
        <v>169.2</v>
      </c>
      <c r="BZ731" s="41">
        <v>170.2</v>
      </c>
      <c r="CA731" s="41">
        <v>171.4</v>
      </c>
      <c r="CB731" s="41">
        <v>168.9</v>
      </c>
      <c r="CC731" s="41">
        <v>170</v>
      </c>
      <c r="CD731" s="41">
        <v>170.4</v>
      </c>
      <c r="CE731" s="41">
        <v>170.7</v>
      </c>
      <c r="CF731" s="41">
        <v>169.6</v>
      </c>
      <c r="CG731" s="41">
        <v>172.1</v>
      </c>
      <c r="CH731" s="41">
        <v>172.7</v>
      </c>
      <c r="CI731" s="41">
        <v>173.1</v>
      </c>
      <c r="CJ731" s="41">
        <v>173.9</v>
      </c>
      <c r="CK731" s="41">
        <v>174.3</v>
      </c>
      <c r="CL731" s="41">
        <v>174.3</v>
      </c>
    </row>
    <row r="732" spans="1:90" x14ac:dyDescent="0.25">
      <c r="A732" s="38" t="s">
        <v>3060</v>
      </c>
      <c r="B732" s="38" t="s">
        <v>3061</v>
      </c>
      <c r="C732" s="39">
        <v>1.2659999999999999E-2</v>
      </c>
      <c r="D732" s="41">
        <v>100.9</v>
      </c>
      <c r="E732" s="41">
        <v>100.2</v>
      </c>
      <c r="F732" s="41">
        <v>104</v>
      </c>
      <c r="G732" s="41">
        <v>107.5</v>
      </c>
      <c r="H732" s="41">
        <v>103.8</v>
      </c>
      <c r="I732" s="41">
        <v>103.8</v>
      </c>
      <c r="J732" s="41">
        <v>103.8</v>
      </c>
      <c r="K732" s="41">
        <v>108.4</v>
      </c>
      <c r="L732" s="41">
        <v>106.8</v>
      </c>
      <c r="M732" s="41">
        <v>106.8</v>
      </c>
      <c r="N732" s="41">
        <v>103.7</v>
      </c>
      <c r="O732" s="41">
        <v>103.7</v>
      </c>
      <c r="P732" s="41">
        <v>110</v>
      </c>
      <c r="Q732" s="41">
        <v>112.3</v>
      </c>
      <c r="R732" s="41">
        <v>110.2</v>
      </c>
      <c r="S732" s="41">
        <v>113.2</v>
      </c>
      <c r="T732" s="41">
        <v>109.3</v>
      </c>
      <c r="U732" s="41">
        <v>117.9</v>
      </c>
      <c r="V732" s="41">
        <v>117.9</v>
      </c>
      <c r="W732" s="41">
        <v>117.9</v>
      </c>
      <c r="X732" s="41">
        <v>117.9</v>
      </c>
      <c r="Y732" s="41">
        <v>117.9</v>
      </c>
      <c r="Z732" s="41">
        <v>107.6</v>
      </c>
      <c r="AA732" s="41">
        <v>107.6</v>
      </c>
      <c r="AB732" s="41">
        <v>108.7</v>
      </c>
      <c r="AC732" s="41">
        <v>107.7</v>
      </c>
      <c r="AD732" s="41">
        <v>105.7</v>
      </c>
      <c r="AE732" s="41">
        <v>105.4</v>
      </c>
      <c r="AF732" s="41">
        <v>99.6</v>
      </c>
      <c r="AG732" s="41">
        <v>100.4</v>
      </c>
      <c r="AH732" s="41">
        <v>100</v>
      </c>
      <c r="AI732" s="41">
        <v>102</v>
      </c>
      <c r="AJ732" s="41">
        <v>102</v>
      </c>
      <c r="AK732" s="41">
        <v>104.8</v>
      </c>
      <c r="AL732" s="41">
        <v>108.8</v>
      </c>
      <c r="AM732" s="41">
        <v>115.8</v>
      </c>
      <c r="AN732" s="41">
        <v>116.7</v>
      </c>
      <c r="AO732" s="41">
        <v>116.7</v>
      </c>
      <c r="AP732" s="41">
        <v>116.7</v>
      </c>
      <c r="AQ732" s="41">
        <v>116.7</v>
      </c>
      <c r="AR732" s="41">
        <v>116.7</v>
      </c>
      <c r="AS732" s="41">
        <v>116.7</v>
      </c>
      <c r="AT732" s="41">
        <v>116.7</v>
      </c>
      <c r="AU732" s="41">
        <v>116.7</v>
      </c>
      <c r="AV732" s="41">
        <v>116.7</v>
      </c>
      <c r="AW732" s="41">
        <v>116.7</v>
      </c>
      <c r="AX732" s="41">
        <v>116.7</v>
      </c>
      <c r="AY732" s="41">
        <v>116.7</v>
      </c>
      <c r="AZ732" s="41">
        <v>116.2</v>
      </c>
      <c r="BA732" s="41">
        <v>116.2</v>
      </c>
      <c r="BB732" s="41">
        <v>116.2</v>
      </c>
      <c r="BC732" s="41">
        <v>116.2</v>
      </c>
      <c r="BD732" s="41">
        <v>116.2</v>
      </c>
      <c r="BE732" s="41">
        <v>116.2</v>
      </c>
      <c r="BF732" s="41">
        <v>116.2</v>
      </c>
      <c r="BG732" s="41">
        <v>116.2</v>
      </c>
      <c r="BH732" s="41">
        <v>116.2</v>
      </c>
      <c r="BI732" s="41">
        <v>116.2</v>
      </c>
      <c r="BJ732" s="41">
        <v>116.2</v>
      </c>
      <c r="BK732" s="41">
        <v>116.2</v>
      </c>
      <c r="BL732" s="41">
        <v>116.2</v>
      </c>
      <c r="BM732" s="41">
        <v>116.2</v>
      </c>
      <c r="BN732" s="41">
        <v>116.2</v>
      </c>
      <c r="BO732" s="41">
        <v>116.2</v>
      </c>
      <c r="BP732" s="41">
        <v>116.2</v>
      </c>
      <c r="BQ732" s="41">
        <v>116.2</v>
      </c>
      <c r="BR732" s="41">
        <v>116.2</v>
      </c>
      <c r="BS732" s="41">
        <v>116.2</v>
      </c>
      <c r="BT732" s="41">
        <v>116.2</v>
      </c>
      <c r="BU732" s="41">
        <v>116.2</v>
      </c>
      <c r="BV732" s="41">
        <v>116.2</v>
      </c>
      <c r="BW732" s="41">
        <v>116.2</v>
      </c>
      <c r="BX732" s="41">
        <v>118.6</v>
      </c>
      <c r="BY732" s="41">
        <v>118</v>
      </c>
      <c r="BZ732" s="41">
        <v>118.8</v>
      </c>
      <c r="CA732" s="41">
        <v>118.9</v>
      </c>
      <c r="CB732" s="41">
        <v>118.9</v>
      </c>
      <c r="CC732" s="41">
        <v>118.9</v>
      </c>
      <c r="CD732" s="41">
        <v>118.9</v>
      </c>
      <c r="CE732" s="41">
        <v>118.9</v>
      </c>
      <c r="CF732" s="41">
        <v>118.9</v>
      </c>
      <c r="CG732" s="41">
        <v>118.9</v>
      </c>
      <c r="CH732" s="41">
        <v>118.9</v>
      </c>
      <c r="CI732" s="41">
        <v>118.9</v>
      </c>
      <c r="CJ732" s="41">
        <v>118.9</v>
      </c>
      <c r="CK732" s="41">
        <v>118.9</v>
      </c>
      <c r="CL732" s="41">
        <v>119</v>
      </c>
    </row>
    <row r="733" spans="1:90" x14ac:dyDescent="0.25">
      <c r="A733" s="38" t="s">
        <v>3062</v>
      </c>
      <c r="B733" s="38" t="s">
        <v>3063</v>
      </c>
      <c r="C733" s="39">
        <v>0.11644</v>
      </c>
      <c r="D733" s="41">
        <v>101.7</v>
      </c>
      <c r="E733" s="41">
        <v>101.7</v>
      </c>
      <c r="F733" s="41">
        <v>101.6</v>
      </c>
      <c r="G733" s="41">
        <v>103.8</v>
      </c>
      <c r="H733" s="41">
        <v>103.5</v>
      </c>
      <c r="I733" s="41">
        <v>104</v>
      </c>
      <c r="J733" s="41">
        <v>104.1</v>
      </c>
      <c r="K733" s="41">
        <v>104.7</v>
      </c>
      <c r="L733" s="41">
        <v>104.8</v>
      </c>
      <c r="M733" s="41">
        <v>105.4</v>
      </c>
      <c r="N733" s="41">
        <v>105.9</v>
      </c>
      <c r="O733" s="41">
        <v>106.5</v>
      </c>
      <c r="P733" s="41">
        <v>106.2</v>
      </c>
      <c r="Q733" s="41">
        <v>106.7</v>
      </c>
      <c r="R733" s="41">
        <v>106.8</v>
      </c>
      <c r="S733" s="41">
        <v>110.2</v>
      </c>
      <c r="T733" s="41">
        <v>113</v>
      </c>
      <c r="U733" s="41">
        <v>111.7</v>
      </c>
      <c r="V733" s="41">
        <v>112.8</v>
      </c>
      <c r="W733" s="41">
        <v>112.8</v>
      </c>
      <c r="X733" s="41">
        <v>112.8</v>
      </c>
      <c r="Y733" s="41">
        <v>112.2</v>
      </c>
      <c r="Z733" s="41">
        <v>111.2</v>
      </c>
      <c r="AA733" s="41">
        <v>110.5</v>
      </c>
      <c r="AB733" s="41">
        <v>107.1</v>
      </c>
      <c r="AC733" s="41">
        <v>107.1</v>
      </c>
      <c r="AD733" s="41">
        <v>108.7</v>
      </c>
      <c r="AE733" s="41">
        <v>108.6</v>
      </c>
      <c r="AF733" s="41">
        <v>108.4</v>
      </c>
      <c r="AG733" s="41">
        <v>107.9</v>
      </c>
      <c r="AH733" s="41">
        <v>108.3</v>
      </c>
      <c r="AI733" s="41">
        <v>107.4</v>
      </c>
      <c r="AJ733" s="41">
        <v>107.3</v>
      </c>
      <c r="AK733" s="41">
        <v>107.3</v>
      </c>
      <c r="AL733" s="41">
        <v>105.6</v>
      </c>
      <c r="AM733" s="41">
        <v>105</v>
      </c>
      <c r="AN733" s="41">
        <v>106.6</v>
      </c>
      <c r="AO733" s="41">
        <v>107</v>
      </c>
      <c r="AP733" s="41">
        <v>107.3</v>
      </c>
      <c r="AQ733" s="41">
        <v>107.1</v>
      </c>
      <c r="AR733" s="41">
        <v>107.1</v>
      </c>
      <c r="AS733" s="41">
        <v>107.1</v>
      </c>
      <c r="AT733" s="41">
        <v>107</v>
      </c>
      <c r="AU733" s="41">
        <v>106.4</v>
      </c>
      <c r="AV733" s="41">
        <v>106.3</v>
      </c>
      <c r="AW733" s="41">
        <v>106.2</v>
      </c>
      <c r="AX733" s="41">
        <v>107.2</v>
      </c>
      <c r="AY733" s="41">
        <v>106.3</v>
      </c>
      <c r="AZ733" s="41">
        <v>110.2</v>
      </c>
      <c r="BA733" s="41">
        <v>110</v>
      </c>
      <c r="BB733" s="41">
        <v>109.7</v>
      </c>
      <c r="BC733" s="41">
        <v>109.7</v>
      </c>
      <c r="BD733" s="41">
        <v>109.7</v>
      </c>
      <c r="BE733" s="41">
        <v>109.7</v>
      </c>
      <c r="BF733" s="41">
        <v>109.8</v>
      </c>
      <c r="BG733" s="41">
        <v>110.2</v>
      </c>
      <c r="BH733" s="41">
        <v>111.3</v>
      </c>
      <c r="BI733" s="41">
        <v>106.6</v>
      </c>
      <c r="BJ733" s="41">
        <v>106.7</v>
      </c>
      <c r="BK733" s="41">
        <v>109.5</v>
      </c>
      <c r="BL733" s="41">
        <v>112.1</v>
      </c>
      <c r="BM733" s="41">
        <v>111.9</v>
      </c>
      <c r="BN733" s="41">
        <v>112.3</v>
      </c>
      <c r="BO733" s="41">
        <v>108.2</v>
      </c>
      <c r="BP733" s="41">
        <v>108.3</v>
      </c>
      <c r="BQ733" s="41">
        <v>108.3</v>
      </c>
      <c r="BR733" s="41">
        <v>108</v>
      </c>
      <c r="BS733" s="41">
        <v>108</v>
      </c>
      <c r="BT733" s="41">
        <v>108</v>
      </c>
      <c r="BU733" s="41">
        <v>108</v>
      </c>
      <c r="BV733" s="41">
        <v>109.5</v>
      </c>
      <c r="BW733" s="41">
        <v>109.5</v>
      </c>
      <c r="BX733" s="41">
        <v>113.9</v>
      </c>
      <c r="BY733" s="41">
        <v>114.1</v>
      </c>
      <c r="BZ733" s="41">
        <v>114.5</v>
      </c>
      <c r="CA733" s="41">
        <v>114.7</v>
      </c>
      <c r="CB733" s="41">
        <v>111.3</v>
      </c>
      <c r="CC733" s="41">
        <v>111.4</v>
      </c>
      <c r="CD733" s="41">
        <v>112.1</v>
      </c>
      <c r="CE733" s="41">
        <v>112.4</v>
      </c>
      <c r="CF733" s="41">
        <v>112.4</v>
      </c>
      <c r="CG733" s="41">
        <v>112.3</v>
      </c>
      <c r="CH733" s="41">
        <v>112.1</v>
      </c>
      <c r="CI733" s="41">
        <v>112.2</v>
      </c>
      <c r="CJ733" s="41">
        <v>114.9</v>
      </c>
      <c r="CK733" s="41">
        <v>118.4</v>
      </c>
      <c r="CL733" s="41">
        <v>117.7</v>
      </c>
    </row>
    <row r="734" spans="1:90" x14ac:dyDescent="0.25">
      <c r="A734" s="38" t="s">
        <v>3064</v>
      </c>
      <c r="B734" s="38" t="s">
        <v>3065</v>
      </c>
      <c r="C734" s="39">
        <v>0.33666000000000001</v>
      </c>
      <c r="D734" s="41">
        <v>99.7</v>
      </c>
      <c r="E734" s="41">
        <v>99.7</v>
      </c>
      <c r="F734" s="41">
        <v>99.6</v>
      </c>
      <c r="G734" s="41">
        <v>102.7</v>
      </c>
      <c r="H734" s="41">
        <v>103</v>
      </c>
      <c r="I734" s="41">
        <v>102.8</v>
      </c>
      <c r="J734" s="41">
        <v>102.4</v>
      </c>
      <c r="K734" s="41">
        <v>102.6</v>
      </c>
      <c r="L734" s="41">
        <v>102.6</v>
      </c>
      <c r="M734" s="41">
        <v>102.8</v>
      </c>
      <c r="N734" s="41">
        <v>103.3</v>
      </c>
      <c r="O734" s="41">
        <v>103.3</v>
      </c>
      <c r="P734" s="41">
        <v>103.5</v>
      </c>
      <c r="Q734" s="41">
        <v>103.5</v>
      </c>
      <c r="R734" s="41">
        <v>103.5</v>
      </c>
      <c r="S734" s="41">
        <v>105.9</v>
      </c>
      <c r="T734" s="41">
        <v>106.1</v>
      </c>
      <c r="U734" s="41">
        <v>106.4</v>
      </c>
      <c r="V734" s="41">
        <v>105.7</v>
      </c>
      <c r="W734" s="41">
        <v>105.6</v>
      </c>
      <c r="X734" s="41">
        <v>105.7</v>
      </c>
      <c r="Y734" s="41">
        <v>105.6</v>
      </c>
      <c r="Z734" s="41">
        <v>105.7</v>
      </c>
      <c r="AA734" s="41">
        <v>105.8</v>
      </c>
      <c r="AB734" s="41">
        <v>106.1</v>
      </c>
      <c r="AC734" s="41">
        <v>106.1</v>
      </c>
      <c r="AD734" s="41">
        <v>106.1</v>
      </c>
      <c r="AE734" s="41">
        <v>105.9</v>
      </c>
      <c r="AF734" s="41">
        <v>105.9</v>
      </c>
      <c r="AG734" s="41">
        <v>106.2</v>
      </c>
      <c r="AH734" s="41">
        <v>106.6</v>
      </c>
      <c r="AI734" s="41">
        <v>106.6</v>
      </c>
      <c r="AJ734" s="41">
        <v>106.6</v>
      </c>
      <c r="AK734" s="41">
        <v>106.3</v>
      </c>
      <c r="AL734" s="41">
        <v>106</v>
      </c>
      <c r="AM734" s="41">
        <v>105.7</v>
      </c>
      <c r="AN734" s="41">
        <v>106.1</v>
      </c>
      <c r="AO734" s="41">
        <v>106.1</v>
      </c>
      <c r="AP734" s="41">
        <v>106.1</v>
      </c>
      <c r="AQ734" s="41">
        <v>106.5</v>
      </c>
      <c r="AR734" s="41">
        <v>106.5</v>
      </c>
      <c r="AS734" s="41">
        <v>106.6</v>
      </c>
      <c r="AT734" s="41">
        <v>106.7</v>
      </c>
      <c r="AU734" s="41">
        <v>106.7</v>
      </c>
      <c r="AV734" s="41">
        <v>107</v>
      </c>
      <c r="AW734" s="41">
        <v>107</v>
      </c>
      <c r="AX734" s="41">
        <v>107</v>
      </c>
      <c r="AY734" s="41">
        <v>107.1</v>
      </c>
      <c r="AZ734" s="41">
        <v>108.2</v>
      </c>
      <c r="BA734" s="41">
        <v>108.2</v>
      </c>
      <c r="BB734" s="41">
        <v>108.1</v>
      </c>
      <c r="BC734" s="41">
        <v>108.2</v>
      </c>
      <c r="BD734" s="41">
        <v>108.2</v>
      </c>
      <c r="BE734" s="41">
        <v>108.2</v>
      </c>
      <c r="BF734" s="41">
        <v>108.2</v>
      </c>
      <c r="BG734" s="41">
        <v>108</v>
      </c>
      <c r="BH734" s="41">
        <v>106.3</v>
      </c>
      <c r="BI734" s="41">
        <v>106.3</v>
      </c>
      <c r="BJ734" s="41">
        <v>106.4</v>
      </c>
      <c r="BK734" s="41">
        <v>109.6</v>
      </c>
      <c r="BL734" s="41">
        <v>108.8</v>
      </c>
      <c r="BM734" s="41">
        <v>109.8</v>
      </c>
      <c r="BN734" s="41">
        <v>108.7</v>
      </c>
      <c r="BO734" s="41">
        <v>110.7</v>
      </c>
      <c r="BP734" s="41">
        <v>108.6</v>
      </c>
      <c r="BQ734" s="41">
        <v>110.3</v>
      </c>
      <c r="BR734" s="41">
        <v>109.3</v>
      </c>
      <c r="BS734" s="41">
        <v>109.5</v>
      </c>
      <c r="BT734" s="41">
        <v>109.7</v>
      </c>
      <c r="BU734" s="41">
        <v>109.7</v>
      </c>
      <c r="BV734" s="41">
        <v>111.3</v>
      </c>
      <c r="BW734" s="41">
        <v>112.8</v>
      </c>
      <c r="BX734" s="41">
        <v>113.3</v>
      </c>
      <c r="BY734" s="41">
        <v>114.3</v>
      </c>
      <c r="BZ734" s="41">
        <v>114.3</v>
      </c>
      <c r="CA734" s="41">
        <v>115.5</v>
      </c>
      <c r="CB734" s="41">
        <v>116.1</v>
      </c>
      <c r="CC734" s="41">
        <v>116.1</v>
      </c>
      <c r="CD734" s="41">
        <v>116.2</v>
      </c>
      <c r="CE734" s="41">
        <v>116.3</v>
      </c>
      <c r="CF734" s="41">
        <v>115.1</v>
      </c>
      <c r="CG734" s="41">
        <v>116.5</v>
      </c>
      <c r="CH734" s="41">
        <v>116.5</v>
      </c>
      <c r="CI734" s="41">
        <v>116.5</v>
      </c>
      <c r="CJ734" s="41">
        <v>116.8</v>
      </c>
      <c r="CK734" s="41">
        <v>116.8</v>
      </c>
      <c r="CL734" s="41">
        <v>116.8</v>
      </c>
    </row>
    <row r="735" spans="1:90" x14ac:dyDescent="0.25">
      <c r="A735" s="38" t="s">
        <v>3066</v>
      </c>
      <c r="B735" s="38" t="s">
        <v>3067</v>
      </c>
      <c r="C735" s="39">
        <v>7.2239999999999999E-2</v>
      </c>
      <c r="D735" s="41">
        <v>100</v>
      </c>
      <c r="E735" s="41">
        <v>100.4</v>
      </c>
      <c r="F735" s="41">
        <v>100.4</v>
      </c>
      <c r="G735" s="41">
        <v>101</v>
      </c>
      <c r="H735" s="41">
        <v>102.2</v>
      </c>
      <c r="I735" s="41">
        <v>101.1</v>
      </c>
      <c r="J735" s="41">
        <v>99.4</v>
      </c>
      <c r="K735" s="41">
        <v>99.4</v>
      </c>
      <c r="L735" s="41">
        <v>99.4</v>
      </c>
      <c r="M735" s="41">
        <v>99.4</v>
      </c>
      <c r="N735" s="41">
        <v>99.4</v>
      </c>
      <c r="O735" s="41">
        <v>99.4</v>
      </c>
      <c r="P735" s="41">
        <v>98.8</v>
      </c>
      <c r="Q735" s="41">
        <v>98.8</v>
      </c>
      <c r="R735" s="41">
        <v>98.8</v>
      </c>
      <c r="S735" s="41">
        <v>100.3</v>
      </c>
      <c r="T735" s="41">
        <v>101.6</v>
      </c>
      <c r="U735" s="41">
        <v>101.8</v>
      </c>
      <c r="V735" s="41">
        <v>101.8</v>
      </c>
      <c r="W735" s="41">
        <v>101.8</v>
      </c>
      <c r="X735" s="41">
        <v>101.8</v>
      </c>
      <c r="Y735" s="41">
        <v>101.8</v>
      </c>
      <c r="Z735" s="41">
        <v>101.8</v>
      </c>
      <c r="AA735" s="41">
        <v>101.8</v>
      </c>
      <c r="AB735" s="41">
        <v>102.3</v>
      </c>
      <c r="AC735" s="41">
        <v>102.3</v>
      </c>
      <c r="AD735" s="41">
        <v>102.3</v>
      </c>
      <c r="AE735" s="41">
        <v>101.8</v>
      </c>
      <c r="AF735" s="41">
        <v>101.5</v>
      </c>
      <c r="AG735" s="41">
        <v>101.5</v>
      </c>
      <c r="AH735" s="41">
        <v>101.5</v>
      </c>
      <c r="AI735" s="41">
        <v>101.5</v>
      </c>
      <c r="AJ735" s="41">
        <v>101.5</v>
      </c>
      <c r="AK735" s="41">
        <v>101.5</v>
      </c>
      <c r="AL735" s="41">
        <v>101.5</v>
      </c>
      <c r="AM735" s="41">
        <v>100.2</v>
      </c>
      <c r="AN735" s="41">
        <v>100.2</v>
      </c>
      <c r="AO735" s="41">
        <v>100.2</v>
      </c>
      <c r="AP735" s="41">
        <v>100.2</v>
      </c>
      <c r="AQ735" s="41">
        <v>100.7</v>
      </c>
      <c r="AR735" s="41">
        <v>100.9</v>
      </c>
      <c r="AS735" s="41">
        <v>100.9</v>
      </c>
      <c r="AT735" s="41">
        <v>100.9</v>
      </c>
      <c r="AU735" s="41">
        <v>100.9</v>
      </c>
      <c r="AV735" s="41">
        <v>100.9</v>
      </c>
      <c r="AW735" s="41">
        <v>100.9</v>
      </c>
      <c r="AX735" s="41">
        <v>100.9</v>
      </c>
      <c r="AY735" s="41">
        <v>104.1</v>
      </c>
      <c r="AZ735" s="41">
        <v>108.3</v>
      </c>
      <c r="BA735" s="41">
        <v>108.3</v>
      </c>
      <c r="BB735" s="41">
        <v>107.8</v>
      </c>
      <c r="BC735" s="41">
        <v>109.8</v>
      </c>
      <c r="BD735" s="41">
        <v>109.8</v>
      </c>
      <c r="BE735" s="41">
        <v>109.8</v>
      </c>
      <c r="BF735" s="41">
        <v>109.8</v>
      </c>
      <c r="BG735" s="41">
        <v>109.7</v>
      </c>
      <c r="BH735" s="41">
        <v>101.5</v>
      </c>
      <c r="BI735" s="41">
        <v>101.5</v>
      </c>
      <c r="BJ735" s="41">
        <v>102.5</v>
      </c>
      <c r="BK735" s="41">
        <v>103.2</v>
      </c>
      <c r="BL735" s="41">
        <v>103.5</v>
      </c>
      <c r="BM735" s="41">
        <v>104.4</v>
      </c>
      <c r="BN735" s="41">
        <v>104</v>
      </c>
      <c r="BO735" s="41">
        <v>101.8</v>
      </c>
      <c r="BP735" s="41">
        <v>100.9</v>
      </c>
      <c r="BQ735" s="41">
        <v>100.9</v>
      </c>
      <c r="BR735" s="41">
        <v>100.9</v>
      </c>
      <c r="BS735" s="41">
        <v>100.9</v>
      </c>
      <c r="BT735" s="41">
        <v>100.9</v>
      </c>
      <c r="BU735" s="41">
        <v>100.9</v>
      </c>
      <c r="BV735" s="41">
        <v>100.9</v>
      </c>
      <c r="BW735" s="41">
        <v>100.9</v>
      </c>
      <c r="BX735" s="41">
        <v>101.7</v>
      </c>
      <c r="BY735" s="41">
        <v>103.2</v>
      </c>
      <c r="BZ735" s="41">
        <v>103.8</v>
      </c>
      <c r="CA735" s="41">
        <v>103.8</v>
      </c>
      <c r="CB735" s="41">
        <v>103.8</v>
      </c>
      <c r="CC735" s="41">
        <v>103.8</v>
      </c>
      <c r="CD735" s="41">
        <v>103.8</v>
      </c>
      <c r="CE735" s="41">
        <v>103.8</v>
      </c>
      <c r="CF735" s="41">
        <v>103.8</v>
      </c>
      <c r="CG735" s="41">
        <v>103.8</v>
      </c>
      <c r="CH735" s="41">
        <v>103.8</v>
      </c>
      <c r="CI735" s="41">
        <v>104.1</v>
      </c>
      <c r="CJ735" s="41">
        <v>104.1</v>
      </c>
      <c r="CK735" s="41">
        <v>104.2</v>
      </c>
      <c r="CL735" s="41">
        <v>104.6</v>
      </c>
    </row>
    <row r="736" spans="1:90" x14ac:dyDescent="0.25">
      <c r="A736" s="38" t="s">
        <v>3068</v>
      </c>
      <c r="B736" s="38" t="s">
        <v>3069</v>
      </c>
      <c r="C736" s="39">
        <v>0.10242</v>
      </c>
      <c r="D736" s="41">
        <v>99.6</v>
      </c>
      <c r="E736" s="41">
        <v>99.4</v>
      </c>
      <c r="F736" s="41">
        <v>99.4</v>
      </c>
      <c r="G736" s="41">
        <v>99.6</v>
      </c>
      <c r="H736" s="41">
        <v>99.4</v>
      </c>
      <c r="I736" s="41">
        <v>99.4</v>
      </c>
      <c r="J736" s="41">
        <v>99.4</v>
      </c>
      <c r="K736" s="41">
        <v>100</v>
      </c>
      <c r="L736" s="41">
        <v>100</v>
      </c>
      <c r="M736" s="41">
        <v>100.2</v>
      </c>
      <c r="N736" s="41">
        <v>101.8</v>
      </c>
      <c r="O736" s="41">
        <v>101.8</v>
      </c>
      <c r="P736" s="41">
        <v>101.8</v>
      </c>
      <c r="Q736" s="41">
        <v>102</v>
      </c>
      <c r="R736" s="41">
        <v>102</v>
      </c>
      <c r="S736" s="41">
        <v>100.9</v>
      </c>
      <c r="T736" s="41">
        <v>100.9</v>
      </c>
      <c r="U736" s="41">
        <v>101</v>
      </c>
      <c r="V736" s="41">
        <v>98.5</v>
      </c>
      <c r="W736" s="41">
        <v>98</v>
      </c>
      <c r="X736" s="41">
        <v>98</v>
      </c>
      <c r="Y736" s="41">
        <v>98</v>
      </c>
      <c r="Z736" s="41">
        <v>98.2</v>
      </c>
      <c r="AA736" s="41">
        <v>98.3</v>
      </c>
      <c r="AB736" s="41">
        <v>99.1</v>
      </c>
      <c r="AC736" s="41">
        <v>99.1</v>
      </c>
      <c r="AD736" s="41">
        <v>99.1</v>
      </c>
      <c r="AE736" s="41">
        <v>102.9</v>
      </c>
      <c r="AF736" s="41">
        <v>102.9</v>
      </c>
      <c r="AG736" s="41">
        <v>104.1</v>
      </c>
      <c r="AH736" s="41">
        <v>105.4</v>
      </c>
      <c r="AI736" s="41">
        <v>105.4</v>
      </c>
      <c r="AJ736" s="41">
        <v>105.4</v>
      </c>
      <c r="AK736" s="41">
        <v>104.5</v>
      </c>
      <c r="AL736" s="41">
        <v>103.6</v>
      </c>
      <c r="AM736" s="41">
        <v>103.6</v>
      </c>
      <c r="AN736" s="41">
        <v>103.4</v>
      </c>
      <c r="AO736" s="41">
        <v>103.4</v>
      </c>
      <c r="AP736" s="41">
        <v>103.6</v>
      </c>
      <c r="AQ736" s="41">
        <v>104.5</v>
      </c>
      <c r="AR736" s="41">
        <v>104.6</v>
      </c>
      <c r="AS736" s="41">
        <v>104.6</v>
      </c>
      <c r="AT736" s="41">
        <v>104.7</v>
      </c>
      <c r="AU736" s="41">
        <v>104.7</v>
      </c>
      <c r="AV736" s="41">
        <v>104.7</v>
      </c>
      <c r="AW736" s="41">
        <v>104.7</v>
      </c>
      <c r="AX736" s="41">
        <v>104.7</v>
      </c>
      <c r="AY736" s="41">
        <v>103.1</v>
      </c>
      <c r="AZ736" s="41">
        <v>104.3</v>
      </c>
      <c r="BA736" s="41">
        <v>104.3</v>
      </c>
      <c r="BB736" s="41">
        <v>104.5</v>
      </c>
      <c r="BC736" s="41">
        <v>103.4</v>
      </c>
      <c r="BD736" s="41">
        <v>103.4</v>
      </c>
      <c r="BE736" s="41">
        <v>103.4</v>
      </c>
      <c r="BF736" s="41">
        <v>103.5</v>
      </c>
      <c r="BG736" s="41">
        <v>102.9</v>
      </c>
      <c r="BH736" s="41">
        <v>102.8</v>
      </c>
      <c r="BI736" s="41">
        <v>103.1</v>
      </c>
      <c r="BJ736" s="41">
        <v>103.1</v>
      </c>
      <c r="BK736" s="41">
        <v>103.1</v>
      </c>
      <c r="BL736" s="41">
        <v>103.1</v>
      </c>
      <c r="BM736" s="41">
        <v>105.4</v>
      </c>
      <c r="BN736" s="41">
        <v>105.2</v>
      </c>
      <c r="BO736" s="41">
        <v>105.5</v>
      </c>
      <c r="BP736" s="41">
        <v>105.3</v>
      </c>
      <c r="BQ736" s="41">
        <v>105.3</v>
      </c>
      <c r="BR736" s="41">
        <v>105.3</v>
      </c>
      <c r="BS736" s="41">
        <v>105.3</v>
      </c>
      <c r="BT736" s="41">
        <v>105.3</v>
      </c>
      <c r="BU736" s="41">
        <v>105.3</v>
      </c>
      <c r="BV736" s="41">
        <v>105.3</v>
      </c>
      <c r="BW736" s="41">
        <v>105.3</v>
      </c>
      <c r="BX736" s="41">
        <v>106.3</v>
      </c>
      <c r="BY736" s="41">
        <v>108</v>
      </c>
      <c r="BZ736" s="41">
        <v>109.3</v>
      </c>
      <c r="CA736" s="41">
        <v>112.1</v>
      </c>
      <c r="CB736" s="41">
        <v>112.1</v>
      </c>
      <c r="CC736" s="41">
        <v>112</v>
      </c>
      <c r="CD736" s="41">
        <v>112.1</v>
      </c>
      <c r="CE736" s="41">
        <v>113.1</v>
      </c>
      <c r="CF736" s="41">
        <v>113.1</v>
      </c>
      <c r="CG736" s="41">
        <v>113.1</v>
      </c>
      <c r="CH736" s="41">
        <v>113.1</v>
      </c>
      <c r="CI736" s="41">
        <v>113.1</v>
      </c>
      <c r="CJ736" s="41">
        <v>113.1</v>
      </c>
      <c r="CK736" s="41">
        <v>113.1</v>
      </c>
      <c r="CL736" s="41">
        <v>113.1</v>
      </c>
    </row>
    <row r="737" spans="1:90" x14ac:dyDescent="0.25">
      <c r="A737" s="38" t="s">
        <v>3070</v>
      </c>
      <c r="B737" s="38" t="s">
        <v>3071</v>
      </c>
      <c r="C737" s="39">
        <v>2.3519999999999999E-2</v>
      </c>
      <c r="D737" s="41">
        <v>100</v>
      </c>
      <c r="E737" s="41">
        <v>99.9</v>
      </c>
      <c r="F737" s="41">
        <v>99.8</v>
      </c>
      <c r="G737" s="41">
        <v>107.2</v>
      </c>
      <c r="H737" s="41">
        <v>107.2</v>
      </c>
      <c r="I737" s="41">
        <v>107.2</v>
      </c>
      <c r="J737" s="41">
        <v>107.3</v>
      </c>
      <c r="K737" s="41">
        <v>107.3</v>
      </c>
      <c r="L737" s="41">
        <v>107.3</v>
      </c>
      <c r="M737" s="41">
        <v>107.3</v>
      </c>
      <c r="N737" s="41">
        <v>107.3</v>
      </c>
      <c r="O737" s="41">
        <v>107.4</v>
      </c>
      <c r="P737" s="41">
        <v>107.5</v>
      </c>
      <c r="Q737" s="41">
        <v>107.5</v>
      </c>
      <c r="R737" s="41">
        <v>107.5</v>
      </c>
      <c r="S737" s="41">
        <v>111.9</v>
      </c>
      <c r="T737" s="41">
        <v>111.9</v>
      </c>
      <c r="U737" s="41">
        <v>113.7</v>
      </c>
      <c r="V737" s="41">
        <v>115.5</v>
      </c>
      <c r="W737" s="41">
        <v>116.3</v>
      </c>
      <c r="X737" s="41">
        <v>116.5</v>
      </c>
      <c r="Y737" s="41">
        <v>116.4</v>
      </c>
      <c r="Z737" s="41">
        <v>116.4</v>
      </c>
      <c r="AA737" s="41">
        <v>116.4</v>
      </c>
      <c r="AB737" s="41">
        <v>117.4</v>
      </c>
      <c r="AC737" s="41">
        <v>117.5</v>
      </c>
      <c r="AD737" s="41">
        <v>117.6</v>
      </c>
      <c r="AE737" s="41">
        <v>117.9</v>
      </c>
      <c r="AF737" s="41">
        <v>118.2</v>
      </c>
      <c r="AG737" s="41">
        <v>118.2</v>
      </c>
      <c r="AH737" s="41">
        <v>118.2</v>
      </c>
      <c r="AI737" s="41">
        <v>118.2</v>
      </c>
      <c r="AJ737" s="41">
        <v>118.2</v>
      </c>
      <c r="AK737" s="41">
        <v>118.2</v>
      </c>
      <c r="AL737" s="41">
        <v>118.2</v>
      </c>
      <c r="AM737" s="41">
        <v>118.2</v>
      </c>
      <c r="AN737" s="41">
        <v>118.2</v>
      </c>
      <c r="AO737" s="41">
        <v>118.2</v>
      </c>
      <c r="AP737" s="41">
        <v>116.3</v>
      </c>
      <c r="AQ737" s="41">
        <v>116.3</v>
      </c>
      <c r="AR737" s="41">
        <v>116.3</v>
      </c>
      <c r="AS737" s="41">
        <v>116.3</v>
      </c>
      <c r="AT737" s="41">
        <v>116.3</v>
      </c>
      <c r="AU737" s="41">
        <v>117.2</v>
      </c>
      <c r="AV737" s="41">
        <v>120</v>
      </c>
      <c r="AW737" s="41">
        <v>120.5</v>
      </c>
      <c r="AX737" s="41">
        <v>120.1</v>
      </c>
      <c r="AY737" s="41">
        <v>118.3</v>
      </c>
      <c r="AZ737" s="41">
        <v>125.8</v>
      </c>
      <c r="BA737" s="41">
        <v>125.3</v>
      </c>
      <c r="BB737" s="41">
        <v>124.6</v>
      </c>
      <c r="BC737" s="41">
        <v>124.9</v>
      </c>
      <c r="BD737" s="41">
        <v>125.2</v>
      </c>
      <c r="BE737" s="41">
        <v>125.2</v>
      </c>
      <c r="BF737" s="41">
        <v>125.2</v>
      </c>
      <c r="BG737" s="41">
        <v>125.5</v>
      </c>
      <c r="BH737" s="41">
        <v>125.9</v>
      </c>
      <c r="BI737" s="41">
        <v>126.1</v>
      </c>
      <c r="BJ737" s="41">
        <v>126.1</v>
      </c>
      <c r="BK737" s="41">
        <v>126.1</v>
      </c>
      <c r="BL737" s="41">
        <v>118.2</v>
      </c>
      <c r="BM737" s="41">
        <v>118.8</v>
      </c>
      <c r="BN737" s="41">
        <v>120.6</v>
      </c>
      <c r="BO737" s="41">
        <v>120.9</v>
      </c>
      <c r="BP737" s="41">
        <v>118.7</v>
      </c>
      <c r="BQ737" s="41">
        <v>118.7</v>
      </c>
      <c r="BR737" s="41">
        <v>118.3</v>
      </c>
      <c r="BS737" s="41">
        <v>118.3</v>
      </c>
      <c r="BT737" s="41">
        <v>118.3</v>
      </c>
      <c r="BU737" s="41">
        <v>118.3</v>
      </c>
      <c r="BV737" s="41">
        <v>118.3</v>
      </c>
      <c r="BW737" s="41">
        <v>118.3</v>
      </c>
      <c r="BX737" s="41">
        <v>118.3</v>
      </c>
      <c r="BY737" s="41">
        <v>118.3</v>
      </c>
      <c r="BZ737" s="41">
        <v>119</v>
      </c>
      <c r="CA737" s="41">
        <v>119.5</v>
      </c>
      <c r="CB737" s="41">
        <v>122</v>
      </c>
      <c r="CC737" s="41">
        <v>123.4</v>
      </c>
      <c r="CD737" s="41">
        <v>123.4</v>
      </c>
      <c r="CE737" s="41">
        <v>123.4</v>
      </c>
      <c r="CF737" s="41">
        <v>123.4</v>
      </c>
      <c r="CG737" s="41">
        <v>123.4</v>
      </c>
      <c r="CH737" s="41">
        <v>123.4</v>
      </c>
      <c r="CI737" s="41">
        <v>123.4</v>
      </c>
      <c r="CJ737" s="41">
        <v>126.5</v>
      </c>
      <c r="CK737" s="41">
        <v>126.5</v>
      </c>
      <c r="CL737" s="41">
        <v>125.8</v>
      </c>
    </row>
    <row r="738" spans="1:90" x14ac:dyDescent="0.25">
      <c r="A738" s="38" t="s">
        <v>3072</v>
      </c>
      <c r="B738" s="38" t="s">
        <v>3073</v>
      </c>
      <c r="C738" s="39">
        <v>1.289E-2</v>
      </c>
      <c r="D738" s="41">
        <v>100</v>
      </c>
      <c r="E738" s="41">
        <v>100</v>
      </c>
      <c r="F738" s="41">
        <v>100</v>
      </c>
      <c r="G738" s="41">
        <v>103.8</v>
      </c>
      <c r="H738" s="41">
        <v>104.3</v>
      </c>
      <c r="I738" s="41">
        <v>106.1</v>
      </c>
      <c r="J738" s="41">
        <v>106.1</v>
      </c>
      <c r="K738" s="41">
        <v>106.1</v>
      </c>
      <c r="L738" s="41">
        <v>106.9</v>
      </c>
      <c r="M738" s="41">
        <v>109.5</v>
      </c>
      <c r="N738" s="41">
        <v>109.5</v>
      </c>
      <c r="O738" s="41">
        <v>109.5</v>
      </c>
      <c r="P738" s="41">
        <v>115.5</v>
      </c>
      <c r="Q738" s="41">
        <v>115.5</v>
      </c>
      <c r="R738" s="41">
        <v>115.5</v>
      </c>
      <c r="S738" s="41">
        <v>117.6</v>
      </c>
      <c r="T738" s="41">
        <v>117.6</v>
      </c>
      <c r="U738" s="41">
        <v>117.6</v>
      </c>
      <c r="V738" s="41">
        <v>117.6</v>
      </c>
      <c r="W738" s="41">
        <v>117.6</v>
      </c>
      <c r="X738" s="41">
        <v>117.6</v>
      </c>
      <c r="Y738" s="41">
        <v>117.6</v>
      </c>
      <c r="Z738" s="41">
        <v>117.6</v>
      </c>
      <c r="AA738" s="41">
        <v>118.3</v>
      </c>
      <c r="AB738" s="41">
        <v>118.3</v>
      </c>
      <c r="AC738" s="41">
        <v>118.3</v>
      </c>
      <c r="AD738" s="41">
        <v>117.9</v>
      </c>
      <c r="AE738" s="41">
        <v>117.9</v>
      </c>
      <c r="AF738" s="41">
        <v>117.9</v>
      </c>
      <c r="AG738" s="41">
        <v>117.9</v>
      </c>
      <c r="AH738" s="41">
        <v>117.3</v>
      </c>
      <c r="AI738" s="41">
        <v>116.6</v>
      </c>
      <c r="AJ738" s="41">
        <v>116.6</v>
      </c>
      <c r="AK738" s="41">
        <v>116.6</v>
      </c>
      <c r="AL738" s="41">
        <v>116.6</v>
      </c>
      <c r="AM738" s="41">
        <v>116.6</v>
      </c>
      <c r="AN738" s="41">
        <v>116.6</v>
      </c>
      <c r="AO738" s="41">
        <v>116.6</v>
      </c>
      <c r="AP738" s="41">
        <v>116.6</v>
      </c>
      <c r="AQ738" s="41">
        <v>116.6</v>
      </c>
      <c r="AR738" s="41">
        <v>116.6</v>
      </c>
      <c r="AS738" s="41">
        <v>116.6</v>
      </c>
      <c r="AT738" s="41">
        <v>116.6</v>
      </c>
      <c r="AU738" s="41">
        <v>116.6</v>
      </c>
      <c r="AV738" s="41">
        <v>118.1</v>
      </c>
      <c r="AW738" s="41">
        <v>117.6</v>
      </c>
      <c r="AX738" s="41">
        <v>118.6</v>
      </c>
      <c r="AY738" s="41">
        <v>118.7</v>
      </c>
      <c r="AZ738" s="41">
        <v>118.7</v>
      </c>
      <c r="BA738" s="41">
        <v>118.7</v>
      </c>
      <c r="BB738" s="41">
        <v>118.7</v>
      </c>
      <c r="BC738" s="41">
        <v>118.7</v>
      </c>
      <c r="BD738" s="41">
        <v>118.7</v>
      </c>
      <c r="BE738" s="41">
        <v>118.7</v>
      </c>
      <c r="BF738" s="41">
        <v>118.7</v>
      </c>
      <c r="BG738" s="41">
        <v>118.7</v>
      </c>
      <c r="BH738" s="41">
        <v>118.7</v>
      </c>
      <c r="BI738" s="41">
        <v>118.7</v>
      </c>
      <c r="BJ738" s="41">
        <v>118.7</v>
      </c>
      <c r="BK738" s="41">
        <v>118.7</v>
      </c>
      <c r="BL738" s="41">
        <v>118.7</v>
      </c>
      <c r="BM738" s="41">
        <v>118.7</v>
      </c>
      <c r="BN738" s="41">
        <v>112.7</v>
      </c>
      <c r="BO738" s="41">
        <v>112.7</v>
      </c>
      <c r="BP738" s="41">
        <v>112.7</v>
      </c>
      <c r="BQ738" s="41">
        <v>112.7</v>
      </c>
      <c r="BR738" s="41">
        <v>112.9</v>
      </c>
      <c r="BS738" s="41">
        <v>112.9</v>
      </c>
      <c r="BT738" s="41">
        <v>112.9</v>
      </c>
      <c r="BU738" s="41">
        <v>112.9</v>
      </c>
      <c r="BV738" s="41">
        <v>112.9</v>
      </c>
      <c r="BW738" s="41">
        <v>112.8</v>
      </c>
      <c r="BX738" s="41">
        <v>112.8</v>
      </c>
      <c r="BY738" s="41">
        <v>112.9</v>
      </c>
      <c r="BZ738" s="41">
        <v>113</v>
      </c>
      <c r="CA738" s="41">
        <v>113</v>
      </c>
      <c r="CB738" s="41">
        <v>113</v>
      </c>
      <c r="CC738" s="41">
        <v>113.5</v>
      </c>
      <c r="CD738" s="41">
        <v>114</v>
      </c>
      <c r="CE738" s="41">
        <v>114</v>
      </c>
      <c r="CF738" s="41">
        <v>114</v>
      </c>
      <c r="CG738" s="41">
        <v>114</v>
      </c>
      <c r="CH738" s="41">
        <v>114.5</v>
      </c>
      <c r="CI738" s="41">
        <v>114.5</v>
      </c>
      <c r="CJ738" s="41">
        <v>114.5</v>
      </c>
      <c r="CK738" s="41">
        <v>114.5</v>
      </c>
      <c r="CL738" s="41">
        <v>114.6</v>
      </c>
    </row>
    <row r="739" spans="1:90" x14ac:dyDescent="0.25">
      <c r="A739" s="38" t="s">
        <v>3074</v>
      </c>
      <c r="B739" s="38" t="s">
        <v>3075</v>
      </c>
      <c r="C739" s="39">
        <v>0.11541999999999999</v>
      </c>
      <c r="D739" s="41">
        <v>99.4</v>
      </c>
      <c r="E739" s="41">
        <v>99.4</v>
      </c>
      <c r="F739" s="41">
        <v>99.4</v>
      </c>
      <c r="G739" s="41">
        <v>106.1</v>
      </c>
      <c r="H739" s="41">
        <v>106.1</v>
      </c>
      <c r="I739" s="41">
        <v>106.1</v>
      </c>
      <c r="J739" s="41">
        <v>106.1</v>
      </c>
      <c r="K739" s="41">
        <v>106.1</v>
      </c>
      <c r="L739" s="41">
        <v>106.1</v>
      </c>
      <c r="M739" s="41">
        <v>106.1</v>
      </c>
      <c r="N739" s="41">
        <v>106.1</v>
      </c>
      <c r="O739" s="41">
        <v>106.1</v>
      </c>
      <c r="P739" s="41">
        <v>106.4</v>
      </c>
      <c r="Q739" s="41">
        <v>106.4</v>
      </c>
      <c r="R739" s="41">
        <v>106.4</v>
      </c>
      <c r="S739" s="41">
        <v>112.2</v>
      </c>
      <c r="T739" s="41">
        <v>112.2</v>
      </c>
      <c r="U739" s="41">
        <v>112.2</v>
      </c>
      <c r="V739" s="41">
        <v>112.2</v>
      </c>
      <c r="W739" s="41">
        <v>112.2</v>
      </c>
      <c r="X739" s="41">
        <v>112.2</v>
      </c>
      <c r="Y739" s="41">
        <v>112.2</v>
      </c>
      <c r="Z739" s="41">
        <v>112.2</v>
      </c>
      <c r="AA739" s="41">
        <v>112.2</v>
      </c>
      <c r="AB739" s="41">
        <v>111.9</v>
      </c>
      <c r="AC739" s="41">
        <v>111.9</v>
      </c>
      <c r="AD739" s="41">
        <v>111.9</v>
      </c>
      <c r="AE739" s="41">
        <v>108.3</v>
      </c>
      <c r="AF739" s="41">
        <v>108.3</v>
      </c>
      <c r="AG739" s="41">
        <v>108.3</v>
      </c>
      <c r="AH739" s="41">
        <v>108.3</v>
      </c>
      <c r="AI739" s="41">
        <v>108.3</v>
      </c>
      <c r="AJ739" s="41">
        <v>108.3</v>
      </c>
      <c r="AK739" s="41">
        <v>108.3</v>
      </c>
      <c r="AL739" s="41">
        <v>108.3</v>
      </c>
      <c r="AM739" s="41">
        <v>108.3</v>
      </c>
      <c r="AN739" s="41">
        <v>109.7</v>
      </c>
      <c r="AO739" s="41">
        <v>109.7</v>
      </c>
      <c r="AP739" s="41">
        <v>109.7</v>
      </c>
      <c r="AQ739" s="41">
        <v>109.6</v>
      </c>
      <c r="AR739" s="41">
        <v>109.6</v>
      </c>
      <c r="AS739" s="41">
        <v>110</v>
      </c>
      <c r="AT739" s="41">
        <v>110</v>
      </c>
      <c r="AU739" s="41">
        <v>110</v>
      </c>
      <c r="AV739" s="41">
        <v>110</v>
      </c>
      <c r="AW739" s="41">
        <v>110</v>
      </c>
      <c r="AX739" s="41">
        <v>110</v>
      </c>
      <c r="AY739" s="41">
        <v>110</v>
      </c>
      <c r="AZ739" s="41">
        <v>108.1</v>
      </c>
      <c r="BA739" s="41">
        <v>108.1</v>
      </c>
      <c r="BB739" s="41">
        <v>108</v>
      </c>
      <c r="BC739" s="41">
        <v>108</v>
      </c>
      <c r="BD739" s="41">
        <v>108</v>
      </c>
      <c r="BE739" s="41">
        <v>108</v>
      </c>
      <c r="BF739" s="41">
        <v>108</v>
      </c>
      <c r="BG739" s="41">
        <v>108</v>
      </c>
      <c r="BH739" s="41">
        <v>108</v>
      </c>
      <c r="BI739" s="41">
        <v>107.8</v>
      </c>
      <c r="BJ739" s="41">
        <v>107.9</v>
      </c>
      <c r="BK739" s="41">
        <v>116.7</v>
      </c>
      <c r="BL739" s="41">
        <v>115.8</v>
      </c>
      <c r="BM739" s="41">
        <v>115.8</v>
      </c>
      <c r="BN739" s="41">
        <v>113.5</v>
      </c>
      <c r="BO739" s="41">
        <v>120.2</v>
      </c>
      <c r="BP739" s="41">
        <v>115.4</v>
      </c>
      <c r="BQ739" s="41">
        <v>120.6</v>
      </c>
      <c r="BR739" s="41">
        <v>117.6</v>
      </c>
      <c r="BS739" s="41">
        <v>118.1</v>
      </c>
      <c r="BT739" s="41">
        <v>118.7</v>
      </c>
      <c r="BU739" s="41">
        <v>118.7</v>
      </c>
      <c r="BV739" s="41">
        <v>123.5</v>
      </c>
      <c r="BW739" s="41">
        <v>127.8</v>
      </c>
      <c r="BX739" s="41">
        <v>127.8</v>
      </c>
      <c r="BY739" s="41">
        <v>128</v>
      </c>
      <c r="BZ739" s="41">
        <v>126.4</v>
      </c>
      <c r="CA739" s="41">
        <v>127.2</v>
      </c>
      <c r="CB739" s="41">
        <v>128.4</v>
      </c>
      <c r="CC739" s="41">
        <v>128.4</v>
      </c>
      <c r="CD739" s="41">
        <v>128.4</v>
      </c>
      <c r="CE739" s="41">
        <v>128.4</v>
      </c>
      <c r="CF739" s="41">
        <v>124.6</v>
      </c>
      <c r="CG739" s="41">
        <v>128.4</v>
      </c>
      <c r="CH739" s="41">
        <v>128.4</v>
      </c>
      <c r="CI739" s="41">
        <v>128.4</v>
      </c>
      <c r="CJ739" s="41">
        <v>128.4</v>
      </c>
      <c r="CK739" s="41">
        <v>128.4</v>
      </c>
      <c r="CL739" s="41">
        <v>128.4</v>
      </c>
    </row>
    <row r="740" spans="1:90" x14ac:dyDescent="0.25">
      <c r="A740" s="38" t="s">
        <v>3076</v>
      </c>
      <c r="B740" s="38" t="s">
        <v>3077</v>
      </c>
      <c r="C740" s="39">
        <v>1.017E-2</v>
      </c>
      <c r="D740" s="41">
        <v>99</v>
      </c>
      <c r="E740" s="41">
        <v>98.9</v>
      </c>
      <c r="F740" s="41">
        <v>97.6</v>
      </c>
      <c r="G740" s="41">
        <v>97.6</v>
      </c>
      <c r="H740" s="41">
        <v>97.6</v>
      </c>
      <c r="I740" s="41">
        <v>97.5</v>
      </c>
      <c r="J740" s="41">
        <v>96.9</v>
      </c>
      <c r="K740" s="41">
        <v>96.7</v>
      </c>
      <c r="L740" s="41">
        <v>96.7</v>
      </c>
      <c r="M740" s="41">
        <v>96.7</v>
      </c>
      <c r="N740" s="41">
        <v>96.7</v>
      </c>
      <c r="O740" s="41">
        <v>96.7</v>
      </c>
      <c r="P740" s="41">
        <v>95.9</v>
      </c>
      <c r="Q740" s="41">
        <v>95.6</v>
      </c>
      <c r="R740" s="41">
        <v>95.6</v>
      </c>
      <c r="S740" s="41">
        <v>95.6</v>
      </c>
      <c r="T740" s="41">
        <v>95.6</v>
      </c>
      <c r="U740" s="41">
        <v>95.6</v>
      </c>
      <c r="V740" s="41">
        <v>95.6</v>
      </c>
      <c r="W740" s="41">
        <v>95.6</v>
      </c>
      <c r="X740" s="41">
        <v>95.6</v>
      </c>
      <c r="Y740" s="41">
        <v>95.6</v>
      </c>
      <c r="Z740" s="41">
        <v>95.6</v>
      </c>
      <c r="AA740" s="41">
        <v>95.6</v>
      </c>
      <c r="AB740" s="41">
        <v>95.6</v>
      </c>
      <c r="AC740" s="41">
        <v>95.6</v>
      </c>
      <c r="AD740" s="41">
        <v>95.6</v>
      </c>
      <c r="AE740" s="41">
        <v>95.6</v>
      </c>
      <c r="AF740" s="41">
        <v>95.6</v>
      </c>
      <c r="AG740" s="41">
        <v>95.6</v>
      </c>
      <c r="AH740" s="41">
        <v>95.6</v>
      </c>
      <c r="AI740" s="41">
        <v>95.6</v>
      </c>
      <c r="AJ740" s="41">
        <v>95.4</v>
      </c>
      <c r="AK740" s="41">
        <v>94.7</v>
      </c>
      <c r="AL740" s="41">
        <v>94.7</v>
      </c>
      <c r="AM740" s="41">
        <v>94.7</v>
      </c>
      <c r="AN740" s="41">
        <v>94.7</v>
      </c>
      <c r="AO740" s="41">
        <v>94.7</v>
      </c>
      <c r="AP740" s="41">
        <v>94.7</v>
      </c>
      <c r="AQ740" s="41">
        <v>94.7</v>
      </c>
      <c r="AR740" s="41">
        <v>94.7</v>
      </c>
      <c r="AS740" s="41">
        <v>94.7</v>
      </c>
      <c r="AT740" s="41">
        <v>94.7</v>
      </c>
      <c r="AU740" s="41">
        <v>94.7</v>
      </c>
      <c r="AV740" s="41">
        <v>94.7</v>
      </c>
      <c r="AW740" s="41">
        <v>94.7</v>
      </c>
      <c r="AX740" s="41">
        <v>94.7</v>
      </c>
      <c r="AY740" s="41">
        <v>94.7</v>
      </c>
      <c r="AZ740" s="41">
        <v>94.7</v>
      </c>
      <c r="BA740" s="41">
        <v>94.7</v>
      </c>
      <c r="BB740" s="41">
        <v>94.7</v>
      </c>
      <c r="BC740" s="41">
        <v>94.7</v>
      </c>
      <c r="BD740" s="41">
        <v>94.7</v>
      </c>
      <c r="BE740" s="41">
        <v>94.7</v>
      </c>
      <c r="BF740" s="41">
        <v>94.7</v>
      </c>
      <c r="BG740" s="41">
        <v>94.7</v>
      </c>
      <c r="BH740" s="41">
        <v>94.7</v>
      </c>
      <c r="BI740" s="41">
        <v>93.8</v>
      </c>
      <c r="BJ740" s="41">
        <v>90.2</v>
      </c>
      <c r="BK740" s="41">
        <v>90.2</v>
      </c>
      <c r="BL740" s="41">
        <v>90.2</v>
      </c>
      <c r="BM740" s="41">
        <v>90.2</v>
      </c>
      <c r="BN740" s="41">
        <v>90.2</v>
      </c>
      <c r="BO740" s="41">
        <v>90.2</v>
      </c>
      <c r="BP740" s="41">
        <v>90.2</v>
      </c>
      <c r="BQ740" s="41">
        <v>90.2</v>
      </c>
      <c r="BR740" s="41">
        <v>90.2</v>
      </c>
      <c r="BS740" s="41">
        <v>90.2</v>
      </c>
      <c r="BT740" s="41">
        <v>90.2</v>
      </c>
      <c r="BU740" s="41">
        <v>90.2</v>
      </c>
      <c r="BV740" s="41">
        <v>90.2</v>
      </c>
      <c r="BW740" s="41">
        <v>90.8</v>
      </c>
      <c r="BX740" s="41">
        <v>91.3</v>
      </c>
      <c r="BY740" s="41">
        <v>93.1</v>
      </c>
      <c r="BZ740" s="41">
        <v>93.5</v>
      </c>
      <c r="CA740" s="41">
        <v>92.8</v>
      </c>
      <c r="CB740" s="41">
        <v>93.7</v>
      </c>
      <c r="CC740" s="41">
        <v>92.7</v>
      </c>
      <c r="CD740" s="41">
        <v>92.7</v>
      </c>
      <c r="CE740" s="41">
        <v>88</v>
      </c>
      <c r="CF740" s="41">
        <v>90.9</v>
      </c>
      <c r="CG740" s="41">
        <v>92.3</v>
      </c>
      <c r="CH740" s="41">
        <v>91.9</v>
      </c>
      <c r="CI740" s="41">
        <v>91.9</v>
      </c>
      <c r="CJ740" s="41">
        <v>92.2</v>
      </c>
      <c r="CK740" s="41">
        <v>92.4</v>
      </c>
      <c r="CL740" s="41">
        <v>91.5</v>
      </c>
    </row>
    <row r="741" spans="1:90" x14ac:dyDescent="0.25">
      <c r="A741" s="38" t="s">
        <v>3078</v>
      </c>
      <c r="B741" s="38" t="s">
        <v>3079</v>
      </c>
      <c r="C741" s="39">
        <v>0.96116999999999997</v>
      </c>
      <c r="D741" s="41">
        <v>99.7</v>
      </c>
      <c r="E741" s="41">
        <v>98.6</v>
      </c>
      <c r="F741" s="41">
        <v>99</v>
      </c>
      <c r="G741" s="41">
        <v>95.2</v>
      </c>
      <c r="H741" s="41">
        <v>95.3</v>
      </c>
      <c r="I741" s="41">
        <v>95.5</v>
      </c>
      <c r="J741" s="41">
        <v>95</v>
      </c>
      <c r="K741" s="41">
        <v>95</v>
      </c>
      <c r="L741" s="41">
        <v>94.9</v>
      </c>
      <c r="M741" s="41">
        <v>94.9</v>
      </c>
      <c r="N741" s="41">
        <v>95.3</v>
      </c>
      <c r="O741" s="41">
        <v>95.3</v>
      </c>
      <c r="P741" s="41">
        <v>94.2</v>
      </c>
      <c r="Q741" s="41">
        <v>94.1</v>
      </c>
      <c r="R741" s="41">
        <v>94.3</v>
      </c>
      <c r="S741" s="41">
        <v>91.9</v>
      </c>
      <c r="T741" s="41">
        <v>92</v>
      </c>
      <c r="U741" s="41">
        <v>91.8</v>
      </c>
      <c r="V741" s="41">
        <v>92</v>
      </c>
      <c r="W741" s="41">
        <v>92</v>
      </c>
      <c r="X741" s="41">
        <v>92</v>
      </c>
      <c r="Y741" s="41">
        <v>92</v>
      </c>
      <c r="Z741" s="41">
        <v>92</v>
      </c>
      <c r="AA741" s="41">
        <v>92.5</v>
      </c>
      <c r="AB741" s="41">
        <v>92.5</v>
      </c>
      <c r="AC741" s="41">
        <v>92.5</v>
      </c>
      <c r="AD741" s="41">
        <v>92.4</v>
      </c>
      <c r="AE741" s="41">
        <v>92</v>
      </c>
      <c r="AF741" s="41">
        <v>91.9</v>
      </c>
      <c r="AG741" s="41">
        <v>91.9</v>
      </c>
      <c r="AH741" s="41">
        <v>91.8</v>
      </c>
      <c r="AI741" s="41">
        <v>88.9</v>
      </c>
      <c r="AJ741" s="41">
        <v>88.5</v>
      </c>
      <c r="AK741" s="41">
        <v>88.1</v>
      </c>
      <c r="AL741" s="41">
        <v>88.2</v>
      </c>
      <c r="AM741" s="41">
        <v>88.2</v>
      </c>
      <c r="AN741" s="41">
        <v>87.3</v>
      </c>
      <c r="AO741" s="41">
        <v>87.3</v>
      </c>
      <c r="AP741" s="41">
        <v>87.5</v>
      </c>
      <c r="AQ741" s="41">
        <v>88.5</v>
      </c>
      <c r="AR741" s="41">
        <v>88.3</v>
      </c>
      <c r="AS741" s="41">
        <v>88.2</v>
      </c>
      <c r="AT741" s="41">
        <v>88.3</v>
      </c>
      <c r="AU741" s="41">
        <v>88.2</v>
      </c>
      <c r="AV741" s="41">
        <v>88.2</v>
      </c>
      <c r="AW741" s="41">
        <v>88.1</v>
      </c>
      <c r="AX741" s="41">
        <v>88.1</v>
      </c>
      <c r="AY741" s="41">
        <v>86.7</v>
      </c>
      <c r="AZ741" s="41">
        <v>87.2</v>
      </c>
      <c r="BA741" s="41">
        <v>86.7</v>
      </c>
      <c r="BB741" s="41">
        <v>87.4</v>
      </c>
      <c r="BC741" s="41">
        <v>86.8</v>
      </c>
      <c r="BD741" s="41">
        <v>86.6</v>
      </c>
      <c r="BE741" s="41">
        <v>86.5</v>
      </c>
      <c r="BF741" s="41">
        <v>86.4</v>
      </c>
      <c r="BG741" s="41">
        <v>86.6</v>
      </c>
      <c r="BH741" s="41">
        <v>87.2</v>
      </c>
      <c r="BI741" s="41">
        <v>87.2</v>
      </c>
      <c r="BJ741" s="41">
        <v>86.9</v>
      </c>
      <c r="BK741" s="41">
        <v>85.8</v>
      </c>
      <c r="BL741" s="41">
        <v>84.5</v>
      </c>
      <c r="BM741" s="41">
        <v>84.4</v>
      </c>
      <c r="BN741" s="41">
        <v>84.9</v>
      </c>
      <c r="BO741" s="41">
        <v>85.6</v>
      </c>
      <c r="BP741" s="41">
        <v>84.1</v>
      </c>
      <c r="BQ741" s="41">
        <v>84.1</v>
      </c>
      <c r="BR741" s="41">
        <v>84.1</v>
      </c>
      <c r="BS741" s="41">
        <v>84.5</v>
      </c>
      <c r="BT741" s="41">
        <v>84.6</v>
      </c>
      <c r="BU741" s="41">
        <v>84.6</v>
      </c>
      <c r="BV741" s="41">
        <v>84.8</v>
      </c>
      <c r="BW741" s="41">
        <v>84.7</v>
      </c>
      <c r="BX741" s="41">
        <v>84.5</v>
      </c>
      <c r="BY741" s="41">
        <v>84</v>
      </c>
      <c r="BZ741" s="41">
        <v>84.4</v>
      </c>
      <c r="CA741" s="41">
        <v>84.3</v>
      </c>
      <c r="CB741" s="41">
        <v>84.2</v>
      </c>
      <c r="CC741" s="41">
        <v>84.2</v>
      </c>
      <c r="CD741" s="41">
        <v>84.1</v>
      </c>
      <c r="CE741" s="41">
        <v>84.2</v>
      </c>
      <c r="CF741" s="41">
        <v>85.2</v>
      </c>
      <c r="CG741" s="41">
        <v>85.2</v>
      </c>
      <c r="CH741" s="41">
        <v>85.3</v>
      </c>
      <c r="CI741" s="41">
        <v>85.2</v>
      </c>
      <c r="CJ741" s="41">
        <v>85.2</v>
      </c>
      <c r="CK741" s="41">
        <v>85.3</v>
      </c>
      <c r="CL741" s="41">
        <v>85.7</v>
      </c>
    </row>
    <row r="742" spans="1:90" x14ac:dyDescent="0.25">
      <c r="A742" s="38" t="s">
        <v>3080</v>
      </c>
      <c r="B742" s="38" t="s">
        <v>3081</v>
      </c>
      <c r="C742" s="39">
        <v>0.48620999999999998</v>
      </c>
      <c r="D742" s="41">
        <v>100.3</v>
      </c>
      <c r="E742" s="41">
        <v>98.6</v>
      </c>
      <c r="F742" s="41">
        <v>98.6</v>
      </c>
      <c r="G742" s="41">
        <v>93.3</v>
      </c>
      <c r="H742" s="41">
        <v>93.3</v>
      </c>
      <c r="I742" s="41">
        <v>93.3</v>
      </c>
      <c r="J742" s="41">
        <v>93.3</v>
      </c>
      <c r="K742" s="41">
        <v>93.3</v>
      </c>
      <c r="L742" s="41">
        <v>93.3</v>
      </c>
      <c r="M742" s="41">
        <v>93.3</v>
      </c>
      <c r="N742" s="41">
        <v>93.3</v>
      </c>
      <c r="O742" s="41">
        <v>93.3</v>
      </c>
      <c r="P742" s="41">
        <v>92.5</v>
      </c>
      <c r="Q742" s="41">
        <v>91.7</v>
      </c>
      <c r="R742" s="41">
        <v>91.7</v>
      </c>
      <c r="S742" s="41">
        <v>88.5</v>
      </c>
      <c r="T742" s="41">
        <v>88.5</v>
      </c>
      <c r="U742" s="41">
        <v>88.5</v>
      </c>
      <c r="V742" s="41">
        <v>88.5</v>
      </c>
      <c r="W742" s="41">
        <v>88.5</v>
      </c>
      <c r="X742" s="41">
        <v>88.5</v>
      </c>
      <c r="Y742" s="41">
        <v>88.5</v>
      </c>
      <c r="Z742" s="41">
        <v>88.5</v>
      </c>
      <c r="AA742" s="41">
        <v>88.5</v>
      </c>
      <c r="AB742" s="41">
        <v>88.5</v>
      </c>
      <c r="AC742" s="41">
        <v>88.5</v>
      </c>
      <c r="AD742" s="41">
        <v>88.5</v>
      </c>
      <c r="AE742" s="41">
        <v>87.6</v>
      </c>
      <c r="AF742" s="41">
        <v>87.6</v>
      </c>
      <c r="AG742" s="41">
        <v>87.6</v>
      </c>
      <c r="AH742" s="41">
        <v>87.5</v>
      </c>
      <c r="AI742" s="41">
        <v>81.5</v>
      </c>
      <c r="AJ742" s="41">
        <v>80.5</v>
      </c>
      <c r="AK742" s="41">
        <v>79.7</v>
      </c>
      <c r="AL742" s="41">
        <v>79.7</v>
      </c>
      <c r="AM742" s="41">
        <v>79.7</v>
      </c>
      <c r="AN742" s="41">
        <v>79.7</v>
      </c>
      <c r="AO742" s="41">
        <v>79.599999999999994</v>
      </c>
      <c r="AP742" s="41">
        <v>79.900000000000006</v>
      </c>
      <c r="AQ742" s="41">
        <v>79.900000000000006</v>
      </c>
      <c r="AR742" s="41">
        <v>79.900000000000006</v>
      </c>
      <c r="AS742" s="41">
        <v>79.900000000000006</v>
      </c>
      <c r="AT742" s="41">
        <v>79.900000000000006</v>
      </c>
      <c r="AU742" s="41">
        <v>79.900000000000006</v>
      </c>
      <c r="AV742" s="41">
        <v>79.900000000000006</v>
      </c>
      <c r="AW742" s="41">
        <v>79.900000000000006</v>
      </c>
      <c r="AX742" s="41">
        <v>79.900000000000006</v>
      </c>
      <c r="AY742" s="41">
        <v>77.099999999999994</v>
      </c>
      <c r="AZ742" s="41">
        <v>77.7</v>
      </c>
      <c r="BA742" s="41">
        <v>76.5</v>
      </c>
      <c r="BB742" s="41">
        <v>77.599999999999994</v>
      </c>
      <c r="BC742" s="41">
        <v>75.099999999999994</v>
      </c>
      <c r="BD742" s="41">
        <v>74.7</v>
      </c>
      <c r="BE742" s="41">
        <v>74.7</v>
      </c>
      <c r="BF742" s="41">
        <v>74.7</v>
      </c>
      <c r="BG742" s="41">
        <v>74.7</v>
      </c>
      <c r="BH742" s="41">
        <v>75.7</v>
      </c>
      <c r="BI742" s="41">
        <v>75.7</v>
      </c>
      <c r="BJ742" s="41">
        <v>75.900000000000006</v>
      </c>
      <c r="BK742" s="41">
        <v>73.7</v>
      </c>
      <c r="BL742" s="41">
        <v>71.099999999999994</v>
      </c>
      <c r="BM742" s="41">
        <v>70.8</v>
      </c>
      <c r="BN742" s="41">
        <v>71.8</v>
      </c>
      <c r="BO742" s="41">
        <v>73.8</v>
      </c>
      <c r="BP742" s="41">
        <v>70.8</v>
      </c>
      <c r="BQ742" s="41">
        <v>70.8</v>
      </c>
      <c r="BR742" s="41">
        <v>70.8</v>
      </c>
      <c r="BS742" s="41">
        <v>70.8</v>
      </c>
      <c r="BT742" s="41">
        <v>70.8</v>
      </c>
      <c r="BU742" s="41">
        <v>70.8</v>
      </c>
      <c r="BV742" s="41">
        <v>70.8</v>
      </c>
      <c r="BW742" s="41">
        <v>70.8</v>
      </c>
      <c r="BX742" s="41">
        <v>70.8</v>
      </c>
      <c r="BY742" s="41">
        <v>70.099999999999994</v>
      </c>
      <c r="BZ742" s="41">
        <v>70.099999999999994</v>
      </c>
      <c r="CA742" s="41">
        <v>70.7</v>
      </c>
      <c r="CB742" s="41">
        <v>69.8</v>
      </c>
      <c r="CC742" s="41">
        <v>69.8</v>
      </c>
      <c r="CD742" s="41">
        <v>69.8</v>
      </c>
      <c r="CE742" s="41">
        <v>69.900000000000006</v>
      </c>
      <c r="CF742" s="41">
        <v>72.5</v>
      </c>
      <c r="CG742" s="41">
        <v>72.5</v>
      </c>
      <c r="CH742" s="41">
        <v>72.5</v>
      </c>
      <c r="CI742" s="41">
        <v>72.5</v>
      </c>
      <c r="CJ742" s="41">
        <v>72.3</v>
      </c>
      <c r="CK742" s="41">
        <v>72.400000000000006</v>
      </c>
      <c r="CL742" s="41">
        <v>73.099999999999994</v>
      </c>
    </row>
    <row r="743" spans="1:90" x14ac:dyDescent="0.25">
      <c r="A743" s="38" t="s">
        <v>3082</v>
      </c>
      <c r="B743" s="38" t="s">
        <v>3083</v>
      </c>
      <c r="C743" s="39">
        <v>0.17011999999999999</v>
      </c>
      <c r="D743" s="41">
        <v>96.9</v>
      </c>
      <c r="E743" s="41">
        <v>96.9</v>
      </c>
      <c r="F743" s="41">
        <v>96.9</v>
      </c>
      <c r="G743" s="41">
        <v>90.5</v>
      </c>
      <c r="H743" s="41">
        <v>90</v>
      </c>
      <c r="I743" s="41">
        <v>90</v>
      </c>
      <c r="J743" s="41">
        <v>89.3</v>
      </c>
      <c r="K743" s="41">
        <v>89.3</v>
      </c>
      <c r="L743" s="41">
        <v>89.1</v>
      </c>
      <c r="M743" s="41">
        <v>88.3</v>
      </c>
      <c r="N743" s="41">
        <v>88.3</v>
      </c>
      <c r="O743" s="41">
        <v>88.3</v>
      </c>
      <c r="P743" s="41">
        <v>87.8</v>
      </c>
      <c r="Q743" s="41">
        <v>87.8</v>
      </c>
      <c r="R743" s="41">
        <v>87.8</v>
      </c>
      <c r="S743" s="41">
        <v>84.1</v>
      </c>
      <c r="T743" s="41">
        <v>84.1</v>
      </c>
      <c r="U743" s="41">
        <v>84.1</v>
      </c>
      <c r="V743" s="41">
        <v>84.1</v>
      </c>
      <c r="W743" s="41">
        <v>84.1</v>
      </c>
      <c r="X743" s="41">
        <v>84.1</v>
      </c>
      <c r="Y743" s="41">
        <v>84.1</v>
      </c>
      <c r="Z743" s="41">
        <v>84.1</v>
      </c>
      <c r="AA743" s="41">
        <v>84.1</v>
      </c>
      <c r="AB743" s="41">
        <v>83.9</v>
      </c>
      <c r="AC743" s="41">
        <v>83.9</v>
      </c>
      <c r="AD743" s="41">
        <v>83.9</v>
      </c>
      <c r="AE743" s="41">
        <v>81.400000000000006</v>
      </c>
      <c r="AF743" s="41">
        <v>81.400000000000006</v>
      </c>
      <c r="AG743" s="41">
        <v>81.400000000000006</v>
      </c>
      <c r="AH743" s="41">
        <v>81.2</v>
      </c>
      <c r="AI743" s="41">
        <v>81.2</v>
      </c>
      <c r="AJ743" s="41">
        <v>81.2</v>
      </c>
      <c r="AK743" s="41">
        <v>81.599999999999994</v>
      </c>
      <c r="AL743" s="41">
        <v>81.599999999999994</v>
      </c>
      <c r="AM743" s="41">
        <v>81.599999999999994</v>
      </c>
      <c r="AN743" s="41">
        <v>83</v>
      </c>
      <c r="AO743" s="41">
        <v>83</v>
      </c>
      <c r="AP743" s="41">
        <v>83.2</v>
      </c>
      <c r="AQ743" s="41">
        <v>83.3</v>
      </c>
      <c r="AR743" s="41">
        <v>82.6</v>
      </c>
      <c r="AS743" s="41">
        <v>82.6</v>
      </c>
      <c r="AT743" s="41">
        <v>82.6</v>
      </c>
      <c r="AU743" s="41">
        <v>82.6</v>
      </c>
      <c r="AV743" s="41">
        <v>82.6</v>
      </c>
      <c r="AW743" s="41">
        <v>82.6</v>
      </c>
      <c r="AX743" s="41">
        <v>82.6</v>
      </c>
      <c r="AY743" s="41">
        <v>82.2</v>
      </c>
      <c r="AZ743" s="41">
        <v>83.1</v>
      </c>
      <c r="BA743" s="41">
        <v>82.9</v>
      </c>
      <c r="BB743" s="41">
        <v>82.8</v>
      </c>
      <c r="BC743" s="41">
        <v>82.9</v>
      </c>
      <c r="BD743" s="41">
        <v>83</v>
      </c>
      <c r="BE743" s="41">
        <v>82.9</v>
      </c>
      <c r="BF743" s="41">
        <v>82.9</v>
      </c>
      <c r="BG743" s="41">
        <v>82.9</v>
      </c>
      <c r="BH743" s="41">
        <v>82.9</v>
      </c>
      <c r="BI743" s="41">
        <v>82.9</v>
      </c>
      <c r="BJ743" s="41">
        <v>82.9</v>
      </c>
      <c r="BK743" s="41">
        <v>82.9</v>
      </c>
      <c r="BL743" s="41">
        <v>82.9</v>
      </c>
      <c r="BM743" s="41">
        <v>83</v>
      </c>
      <c r="BN743" s="41">
        <v>83.2</v>
      </c>
      <c r="BO743" s="41">
        <v>83.2</v>
      </c>
      <c r="BP743" s="41">
        <v>83.4</v>
      </c>
      <c r="BQ743" s="41">
        <v>83.2</v>
      </c>
      <c r="BR743" s="41">
        <v>83.2</v>
      </c>
      <c r="BS743" s="41">
        <v>83.2</v>
      </c>
      <c r="BT743" s="41">
        <v>83.2</v>
      </c>
      <c r="BU743" s="41">
        <v>83.2</v>
      </c>
      <c r="BV743" s="41">
        <v>83.2</v>
      </c>
      <c r="BW743" s="41">
        <v>83.2</v>
      </c>
      <c r="BX743" s="41">
        <v>82.1</v>
      </c>
      <c r="BY743" s="41">
        <v>82</v>
      </c>
      <c r="BZ743" s="41">
        <v>82</v>
      </c>
      <c r="CA743" s="41">
        <v>82</v>
      </c>
      <c r="CB743" s="41">
        <v>82</v>
      </c>
      <c r="CC743" s="41">
        <v>82</v>
      </c>
      <c r="CD743" s="41">
        <v>82.2</v>
      </c>
      <c r="CE743" s="41">
        <v>82.3</v>
      </c>
      <c r="CF743" s="41">
        <v>82.3</v>
      </c>
      <c r="CG743" s="41">
        <v>82.4</v>
      </c>
      <c r="CH743" s="41">
        <v>82.6</v>
      </c>
      <c r="CI743" s="41">
        <v>82.6</v>
      </c>
      <c r="CJ743" s="41">
        <v>82.6</v>
      </c>
      <c r="CK743" s="41">
        <v>82.6</v>
      </c>
      <c r="CL743" s="41">
        <v>82.7</v>
      </c>
    </row>
    <row r="744" spans="1:90" x14ac:dyDescent="0.25">
      <c r="A744" s="38" t="s">
        <v>3084</v>
      </c>
      <c r="B744" s="38" t="s">
        <v>3085</v>
      </c>
      <c r="C744" s="39">
        <v>8.5599999999999999E-3</v>
      </c>
      <c r="D744" s="41">
        <v>97.8</v>
      </c>
      <c r="E744" s="41">
        <v>97.8</v>
      </c>
      <c r="F744" s="41">
        <v>97.8</v>
      </c>
      <c r="G744" s="41">
        <v>97.5</v>
      </c>
      <c r="H744" s="41">
        <v>97.5</v>
      </c>
      <c r="I744" s="41">
        <v>97.5</v>
      </c>
      <c r="J744" s="41">
        <v>97.5</v>
      </c>
      <c r="K744" s="41">
        <v>97.5</v>
      </c>
      <c r="L744" s="41">
        <v>97.5</v>
      </c>
      <c r="M744" s="41">
        <v>97.5</v>
      </c>
      <c r="N744" s="41">
        <v>97.5</v>
      </c>
      <c r="O744" s="41">
        <v>97.5</v>
      </c>
      <c r="P744" s="41">
        <v>98.1</v>
      </c>
      <c r="Q744" s="41">
        <v>98.1</v>
      </c>
      <c r="R744" s="41">
        <v>98.1</v>
      </c>
      <c r="S744" s="41">
        <v>102</v>
      </c>
      <c r="T744" s="41">
        <v>102</v>
      </c>
      <c r="U744" s="41">
        <v>102</v>
      </c>
      <c r="V744" s="41">
        <v>102</v>
      </c>
      <c r="W744" s="41">
        <v>102</v>
      </c>
      <c r="X744" s="41">
        <v>102</v>
      </c>
      <c r="Y744" s="41">
        <v>102</v>
      </c>
      <c r="Z744" s="41">
        <v>102</v>
      </c>
      <c r="AA744" s="41">
        <v>102</v>
      </c>
      <c r="AB744" s="41">
        <v>110.3</v>
      </c>
      <c r="AC744" s="41">
        <v>110.3</v>
      </c>
      <c r="AD744" s="41">
        <v>111.8</v>
      </c>
      <c r="AE744" s="41">
        <v>117.5</v>
      </c>
      <c r="AF744" s="41">
        <v>117.5</v>
      </c>
      <c r="AG744" s="41">
        <v>117.5</v>
      </c>
      <c r="AH744" s="41">
        <v>117.5</v>
      </c>
      <c r="AI744" s="41">
        <v>117.5</v>
      </c>
      <c r="AJ744" s="41">
        <v>117.5</v>
      </c>
      <c r="AK744" s="41">
        <v>117.5</v>
      </c>
      <c r="AL744" s="41">
        <v>117.5</v>
      </c>
      <c r="AM744" s="41">
        <v>117.5</v>
      </c>
      <c r="AN744" s="41">
        <v>123.1</v>
      </c>
      <c r="AO744" s="41">
        <v>123.1</v>
      </c>
      <c r="AP744" s="41">
        <v>123.1</v>
      </c>
      <c r="AQ744" s="41">
        <v>122.4</v>
      </c>
      <c r="AR744" s="41">
        <v>122.4</v>
      </c>
      <c r="AS744" s="41">
        <v>122.4</v>
      </c>
      <c r="AT744" s="41">
        <v>122.4</v>
      </c>
      <c r="AU744" s="41">
        <v>122.5</v>
      </c>
      <c r="AV744" s="41">
        <v>122.5</v>
      </c>
      <c r="AW744" s="41">
        <v>123.6</v>
      </c>
      <c r="AX744" s="41">
        <v>121.7</v>
      </c>
      <c r="AY744" s="41">
        <v>122</v>
      </c>
      <c r="AZ744" s="41">
        <v>127.1</v>
      </c>
      <c r="BA744" s="41">
        <v>126.8</v>
      </c>
      <c r="BB744" s="41">
        <v>127.3</v>
      </c>
      <c r="BC744" s="41">
        <v>127.3</v>
      </c>
      <c r="BD744" s="41">
        <v>127.3</v>
      </c>
      <c r="BE744" s="41">
        <v>127.1</v>
      </c>
      <c r="BF744" s="41">
        <v>127.5</v>
      </c>
      <c r="BG744" s="41">
        <v>127.5</v>
      </c>
      <c r="BH744" s="41">
        <v>127.4</v>
      </c>
      <c r="BI744" s="41">
        <v>127</v>
      </c>
      <c r="BJ744" s="41">
        <v>127.7</v>
      </c>
      <c r="BK744" s="41">
        <v>127.1</v>
      </c>
      <c r="BL744" s="41">
        <v>127.1</v>
      </c>
      <c r="BM744" s="41">
        <v>126.7</v>
      </c>
      <c r="BN744" s="41">
        <v>126.4</v>
      </c>
      <c r="BO744" s="41">
        <v>126.4</v>
      </c>
      <c r="BP744" s="41">
        <v>126.4</v>
      </c>
      <c r="BQ744" s="41">
        <v>126.4</v>
      </c>
      <c r="BR744" s="41">
        <v>126.4</v>
      </c>
      <c r="BS744" s="41">
        <v>127.1</v>
      </c>
      <c r="BT744" s="41">
        <v>127.3</v>
      </c>
      <c r="BU744" s="41">
        <v>127.3</v>
      </c>
      <c r="BV744" s="41">
        <v>127.3</v>
      </c>
      <c r="BW744" s="41">
        <v>127.3</v>
      </c>
      <c r="BX744" s="41">
        <v>127.3</v>
      </c>
      <c r="BY744" s="41">
        <v>127.3</v>
      </c>
      <c r="BZ744" s="41">
        <v>127.3</v>
      </c>
      <c r="CA744" s="41">
        <v>127.3</v>
      </c>
      <c r="CB744" s="41">
        <v>127.3</v>
      </c>
      <c r="CC744" s="41">
        <v>127.3</v>
      </c>
      <c r="CD744" s="41">
        <v>127.3</v>
      </c>
      <c r="CE744" s="41">
        <v>127.3</v>
      </c>
      <c r="CF744" s="41">
        <v>127.3</v>
      </c>
      <c r="CG744" s="41">
        <v>127.3</v>
      </c>
      <c r="CH744" s="41">
        <v>127.3</v>
      </c>
      <c r="CI744" s="41">
        <v>129.4</v>
      </c>
      <c r="CJ744" s="41">
        <v>129.4</v>
      </c>
      <c r="CK744" s="41">
        <v>129.4</v>
      </c>
      <c r="CL744" s="41">
        <v>129.5</v>
      </c>
    </row>
    <row r="745" spans="1:90" x14ac:dyDescent="0.25">
      <c r="A745" s="38" t="s">
        <v>3086</v>
      </c>
      <c r="B745" s="38" t="s">
        <v>3087</v>
      </c>
      <c r="C745" s="39">
        <v>8.0999999999999996E-3</v>
      </c>
      <c r="D745" s="41">
        <v>100.6</v>
      </c>
      <c r="E745" s="41">
        <v>100.6</v>
      </c>
      <c r="F745" s="41">
        <v>105.2</v>
      </c>
      <c r="G745" s="41">
        <v>118.2</v>
      </c>
      <c r="H745" s="41">
        <v>118.2</v>
      </c>
      <c r="I745" s="41">
        <v>119.8</v>
      </c>
      <c r="J745" s="41">
        <v>118.7</v>
      </c>
      <c r="K745" s="41">
        <v>118.7</v>
      </c>
      <c r="L745" s="41">
        <v>118.7</v>
      </c>
      <c r="M745" s="41">
        <v>118.7</v>
      </c>
      <c r="N745" s="41">
        <v>118.7</v>
      </c>
      <c r="O745" s="41">
        <v>118.7</v>
      </c>
      <c r="P745" s="41">
        <v>118.7</v>
      </c>
      <c r="Q745" s="41">
        <v>118.7</v>
      </c>
      <c r="R745" s="41">
        <v>114.6</v>
      </c>
      <c r="S745" s="41">
        <v>126.5</v>
      </c>
      <c r="T745" s="41">
        <v>126.5</v>
      </c>
      <c r="U745" s="41">
        <v>126.5</v>
      </c>
      <c r="V745" s="41">
        <v>126.4</v>
      </c>
      <c r="W745" s="41">
        <v>126.4</v>
      </c>
      <c r="X745" s="41">
        <v>126.4</v>
      </c>
      <c r="Y745" s="41">
        <v>127.6</v>
      </c>
      <c r="Z745" s="41">
        <v>127.6</v>
      </c>
      <c r="AA745" s="41">
        <v>130.69999999999999</v>
      </c>
      <c r="AB745" s="41">
        <v>130.69999999999999</v>
      </c>
      <c r="AC745" s="41">
        <v>130.69999999999999</v>
      </c>
      <c r="AD745" s="41">
        <v>132.19999999999999</v>
      </c>
      <c r="AE745" s="41">
        <v>132.19999999999999</v>
      </c>
      <c r="AF745" s="41">
        <v>132.19999999999999</v>
      </c>
      <c r="AG745" s="41">
        <v>132.19999999999999</v>
      </c>
      <c r="AH745" s="41">
        <v>132.19999999999999</v>
      </c>
      <c r="AI745" s="41">
        <v>132.19999999999999</v>
      </c>
      <c r="AJ745" s="41">
        <v>132.19999999999999</v>
      </c>
      <c r="AK745" s="41">
        <v>130.30000000000001</v>
      </c>
      <c r="AL745" s="41">
        <v>130.30000000000001</v>
      </c>
      <c r="AM745" s="41">
        <v>130.30000000000001</v>
      </c>
      <c r="AN745" s="41">
        <v>130.30000000000001</v>
      </c>
      <c r="AO745" s="41">
        <v>130.30000000000001</v>
      </c>
      <c r="AP745" s="41">
        <v>130.30000000000001</v>
      </c>
      <c r="AQ745" s="41">
        <v>130.30000000000001</v>
      </c>
      <c r="AR745" s="41">
        <v>130.30000000000001</v>
      </c>
      <c r="AS745" s="41">
        <v>130.30000000000001</v>
      </c>
      <c r="AT745" s="41">
        <v>130.30000000000001</v>
      </c>
      <c r="AU745" s="41">
        <v>130.30000000000001</v>
      </c>
      <c r="AV745" s="41">
        <v>130.30000000000001</v>
      </c>
      <c r="AW745" s="41">
        <v>130.30000000000001</v>
      </c>
      <c r="AX745" s="41">
        <v>130.30000000000001</v>
      </c>
      <c r="AY745" s="41">
        <v>130.30000000000001</v>
      </c>
      <c r="AZ745" s="41">
        <v>130.30000000000001</v>
      </c>
      <c r="BA745" s="41">
        <v>130.30000000000001</v>
      </c>
      <c r="BB745" s="41">
        <v>130.30000000000001</v>
      </c>
      <c r="BC745" s="41">
        <v>130.30000000000001</v>
      </c>
      <c r="BD745" s="41">
        <v>130.30000000000001</v>
      </c>
      <c r="BE745" s="41">
        <v>130.30000000000001</v>
      </c>
      <c r="BF745" s="41">
        <v>130.30000000000001</v>
      </c>
      <c r="BG745" s="41">
        <v>130.30000000000001</v>
      </c>
      <c r="BH745" s="41">
        <v>130.30000000000001</v>
      </c>
      <c r="BI745" s="41">
        <v>130.30000000000001</v>
      </c>
      <c r="BJ745" s="41">
        <v>130.30000000000001</v>
      </c>
      <c r="BK745" s="41">
        <v>130.30000000000001</v>
      </c>
      <c r="BL745" s="41">
        <v>130.30000000000001</v>
      </c>
      <c r="BM745" s="41">
        <v>130.30000000000001</v>
      </c>
      <c r="BN745" s="41">
        <v>130.30000000000001</v>
      </c>
      <c r="BO745" s="41">
        <v>130.30000000000001</v>
      </c>
      <c r="BP745" s="41">
        <v>130.30000000000001</v>
      </c>
      <c r="BQ745" s="41">
        <v>130.30000000000001</v>
      </c>
      <c r="BR745" s="41">
        <v>130.30000000000001</v>
      </c>
      <c r="BS745" s="41">
        <v>130.30000000000001</v>
      </c>
      <c r="BT745" s="41">
        <v>130.30000000000001</v>
      </c>
      <c r="BU745" s="41">
        <v>130.30000000000001</v>
      </c>
      <c r="BV745" s="41">
        <v>130.30000000000001</v>
      </c>
      <c r="BW745" s="41">
        <v>130.30000000000001</v>
      </c>
      <c r="BX745" s="41">
        <v>130.30000000000001</v>
      </c>
      <c r="BY745" s="41">
        <v>130.30000000000001</v>
      </c>
      <c r="BZ745" s="41">
        <v>130.30000000000001</v>
      </c>
      <c r="CA745" s="41">
        <v>130.30000000000001</v>
      </c>
      <c r="CB745" s="41">
        <v>130.30000000000001</v>
      </c>
      <c r="CC745" s="41">
        <v>130.30000000000001</v>
      </c>
      <c r="CD745" s="41">
        <v>130.30000000000001</v>
      </c>
      <c r="CE745" s="41">
        <v>130.30000000000001</v>
      </c>
      <c r="CF745" s="41">
        <v>130.30000000000001</v>
      </c>
      <c r="CG745" s="41">
        <v>130.30000000000001</v>
      </c>
      <c r="CH745" s="41">
        <v>130.30000000000001</v>
      </c>
      <c r="CI745" s="41">
        <v>130.30000000000001</v>
      </c>
      <c r="CJ745" s="41">
        <v>130.30000000000001</v>
      </c>
      <c r="CK745" s="41">
        <v>130.30000000000001</v>
      </c>
      <c r="CL745" s="41">
        <v>130.30000000000001</v>
      </c>
    </row>
    <row r="746" spans="1:90" x14ac:dyDescent="0.25">
      <c r="A746" s="38" t="s">
        <v>3088</v>
      </c>
      <c r="B746" s="38" t="s">
        <v>3089</v>
      </c>
      <c r="C746" s="39">
        <v>8.7899999999999992E-3</v>
      </c>
      <c r="D746" s="41">
        <v>100</v>
      </c>
      <c r="E746" s="41">
        <v>100</v>
      </c>
      <c r="F746" s="41">
        <v>100</v>
      </c>
      <c r="G746" s="41">
        <v>96.5</v>
      </c>
      <c r="H746" s="41">
        <v>96.5</v>
      </c>
      <c r="I746" s="41">
        <v>96.5</v>
      </c>
      <c r="J746" s="41">
        <v>96.5</v>
      </c>
      <c r="K746" s="41">
        <v>96.5</v>
      </c>
      <c r="L746" s="41">
        <v>96.5</v>
      </c>
      <c r="M746" s="41">
        <v>96.5</v>
      </c>
      <c r="N746" s="41">
        <v>96.5</v>
      </c>
      <c r="O746" s="41">
        <v>96.5</v>
      </c>
      <c r="P746" s="41">
        <v>80.400000000000006</v>
      </c>
      <c r="Q746" s="41">
        <v>80.400000000000006</v>
      </c>
      <c r="R746" s="41">
        <v>80.400000000000006</v>
      </c>
      <c r="S746" s="41">
        <v>80.400000000000006</v>
      </c>
      <c r="T746" s="41">
        <v>80.400000000000006</v>
      </c>
      <c r="U746" s="41">
        <v>80.400000000000006</v>
      </c>
      <c r="V746" s="41">
        <v>80.400000000000006</v>
      </c>
      <c r="W746" s="41">
        <v>80.400000000000006</v>
      </c>
      <c r="X746" s="41">
        <v>80.400000000000006</v>
      </c>
      <c r="Y746" s="41">
        <v>80.400000000000006</v>
      </c>
      <c r="Z746" s="41">
        <v>80.400000000000006</v>
      </c>
      <c r="AA746" s="41">
        <v>80.400000000000006</v>
      </c>
      <c r="AB746" s="41">
        <v>80.400000000000006</v>
      </c>
      <c r="AC746" s="41">
        <v>80.400000000000006</v>
      </c>
      <c r="AD746" s="41">
        <v>80.400000000000006</v>
      </c>
      <c r="AE746" s="41">
        <v>80.400000000000006</v>
      </c>
      <c r="AF746" s="41">
        <v>80.400000000000006</v>
      </c>
      <c r="AG746" s="41">
        <v>80.400000000000006</v>
      </c>
      <c r="AH746" s="41">
        <v>80.400000000000006</v>
      </c>
      <c r="AI746" s="41">
        <v>80.400000000000006</v>
      </c>
      <c r="AJ746" s="41">
        <v>80.400000000000006</v>
      </c>
      <c r="AK746" s="41">
        <v>80.400000000000006</v>
      </c>
      <c r="AL746" s="41">
        <v>80.400000000000006</v>
      </c>
      <c r="AM746" s="41">
        <v>80.400000000000006</v>
      </c>
      <c r="AN746" s="41">
        <v>80.400000000000006</v>
      </c>
      <c r="AO746" s="41">
        <v>80.400000000000006</v>
      </c>
      <c r="AP746" s="41">
        <v>80.400000000000006</v>
      </c>
      <c r="AQ746" s="41">
        <v>80.400000000000006</v>
      </c>
      <c r="AR746" s="41">
        <v>80.400000000000006</v>
      </c>
      <c r="AS746" s="41">
        <v>80.400000000000006</v>
      </c>
      <c r="AT746" s="41">
        <v>80.400000000000006</v>
      </c>
      <c r="AU746" s="41">
        <v>80.400000000000006</v>
      </c>
      <c r="AV746" s="41">
        <v>80.400000000000006</v>
      </c>
      <c r="AW746" s="41">
        <v>80.400000000000006</v>
      </c>
      <c r="AX746" s="41">
        <v>80.400000000000006</v>
      </c>
      <c r="AY746" s="41">
        <v>80.400000000000006</v>
      </c>
      <c r="AZ746" s="41">
        <v>80.400000000000006</v>
      </c>
      <c r="BA746" s="41">
        <v>80.400000000000006</v>
      </c>
      <c r="BB746" s="41">
        <v>80.400000000000006</v>
      </c>
      <c r="BC746" s="41">
        <v>80.400000000000006</v>
      </c>
      <c r="BD746" s="41">
        <v>80.400000000000006</v>
      </c>
      <c r="BE746" s="41">
        <v>80.400000000000006</v>
      </c>
      <c r="BF746" s="41">
        <v>80.400000000000006</v>
      </c>
      <c r="BG746" s="41">
        <v>80.400000000000006</v>
      </c>
      <c r="BH746" s="41">
        <v>80.400000000000006</v>
      </c>
      <c r="BI746" s="41">
        <v>80.400000000000006</v>
      </c>
      <c r="BJ746" s="41">
        <v>80.400000000000006</v>
      </c>
      <c r="BK746" s="41">
        <v>80.400000000000006</v>
      </c>
      <c r="BL746" s="41">
        <v>80.400000000000006</v>
      </c>
      <c r="BM746" s="41">
        <v>80.400000000000006</v>
      </c>
      <c r="BN746" s="41">
        <v>80.400000000000006</v>
      </c>
      <c r="BO746" s="41">
        <v>80.400000000000006</v>
      </c>
      <c r="BP746" s="41">
        <v>80.400000000000006</v>
      </c>
      <c r="BQ746" s="41">
        <v>80.400000000000006</v>
      </c>
      <c r="BR746" s="41">
        <v>80.400000000000006</v>
      </c>
      <c r="BS746" s="41">
        <v>80.400000000000006</v>
      </c>
      <c r="BT746" s="41">
        <v>80.400000000000006</v>
      </c>
      <c r="BU746" s="41">
        <v>80.400000000000006</v>
      </c>
      <c r="BV746" s="41">
        <v>80.400000000000006</v>
      </c>
      <c r="BW746" s="41">
        <v>80.400000000000006</v>
      </c>
      <c r="BX746" s="41">
        <v>80.400000000000006</v>
      </c>
      <c r="BY746" s="41">
        <v>80.400000000000006</v>
      </c>
      <c r="BZ746" s="41">
        <v>80.400000000000006</v>
      </c>
      <c r="CA746" s="41">
        <v>80.400000000000006</v>
      </c>
      <c r="CB746" s="41">
        <v>80.400000000000006</v>
      </c>
      <c r="CC746" s="41">
        <v>80.400000000000006</v>
      </c>
      <c r="CD746" s="41">
        <v>80.400000000000006</v>
      </c>
      <c r="CE746" s="41">
        <v>80.400000000000006</v>
      </c>
      <c r="CF746" s="41">
        <v>80.400000000000006</v>
      </c>
      <c r="CG746" s="41">
        <v>80.400000000000006</v>
      </c>
      <c r="CH746" s="41">
        <v>80.400000000000006</v>
      </c>
      <c r="CI746" s="41">
        <v>80.400000000000006</v>
      </c>
      <c r="CJ746" s="41">
        <v>80.400000000000006</v>
      </c>
      <c r="CK746" s="41">
        <v>80.400000000000006</v>
      </c>
      <c r="CL746" s="41">
        <v>80.400000000000006</v>
      </c>
    </row>
    <row r="747" spans="1:90" x14ac:dyDescent="0.25">
      <c r="A747" s="38" t="s">
        <v>3090</v>
      </c>
      <c r="B747" s="38" t="s">
        <v>3091</v>
      </c>
      <c r="C747" s="39">
        <v>7.5500000000000003E-3</v>
      </c>
      <c r="D747" s="41">
        <v>99.5</v>
      </c>
      <c r="E747" s="41">
        <v>100.3</v>
      </c>
      <c r="F747" s="41">
        <v>100.3</v>
      </c>
      <c r="G747" s="41">
        <v>112.2</v>
      </c>
      <c r="H747" s="41">
        <v>112</v>
      </c>
      <c r="I747" s="41">
        <v>111.7</v>
      </c>
      <c r="J747" s="41">
        <v>111.7</v>
      </c>
      <c r="K747" s="41">
        <v>111.7</v>
      </c>
      <c r="L747" s="41">
        <v>111.7</v>
      </c>
      <c r="M747" s="41">
        <v>111.7</v>
      </c>
      <c r="N747" s="41">
        <v>111.7</v>
      </c>
      <c r="O747" s="41">
        <v>111.7</v>
      </c>
      <c r="P747" s="41">
        <v>111.7</v>
      </c>
      <c r="Q747" s="41">
        <v>111.7</v>
      </c>
      <c r="R747" s="41">
        <v>117.6</v>
      </c>
      <c r="S747" s="41">
        <v>126.7</v>
      </c>
      <c r="T747" s="41">
        <v>132.30000000000001</v>
      </c>
      <c r="U747" s="41">
        <v>134.1</v>
      </c>
      <c r="V747" s="41">
        <v>134.1</v>
      </c>
      <c r="W747" s="41">
        <v>134.1</v>
      </c>
      <c r="X747" s="41">
        <v>134.1</v>
      </c>
      <c r="Y747" s="41">
        <v>134.1</v>
      </c>
      <c r="Z747" s="41">
        <v>134.1</v>
      </c>
      <c r="AA747" s="41">
        <v>134.1</v>
      </c>
      <c r="AB747" s="41">
        <v>134.1</v>
      </c>
      <c r="AC747" s="41">
        <v>134.1</v>
      </c>
      <c r="AD747" s="41">
        <v>134.19999999999999</v>
      </c>
      <c r="AE747" s="41">
        <v>130</v>
      </c>
      <c r="AF747" s="41">
        <v>130</v>
      </c>
      <c r="AG747" s="41">
        <v>130</v>
      </c>
      <c r="AH747" s="41">
        <v>130</v>
      </c>
      <c r="AI747" s="41">
        <v>131.5</v>
      </c>
      <c r="AJ747" s="41">
        <v>132.6</v>
      </c>
      <c r="AK747" s="41">
        <v>133.4</v>
      </c>
      <c r="AL747" s="41">
        <v>133.4</v>
      </c>
      <c r="AM747" s="41">
        <v>133.4</v>
      </c>
      <c r="AN747" s="41">
        <v>133.4</v>
      </c>
      <c r="AO747" s="41">
        <v>137.69999999999999</v>
      </c>
      <c r="AP747" s="41">
        <v>137.19999999999999</v>
      </c>
      <c r="AQ747" s="41">
        <v>137.19999999999999</v>
      </c>
      <c r="AR747" s="41">
        <v>136.80000000000001</v>
      </c>
      <c r="AS747" s="41">
        <v>136.5</v>
      </c>
      <c r="AT747" s="41">
        <v>136.5</v>
      </c>
      <c r="AU747" s="41">
        <v>136.5</v>
      </c>
      <c r="AV747" s="41">
        <v>136.5</v>
      </c>
      <c r="AW747" s="41">
        <v>136.5</v>
      </c>
      <c r="AX747" s="41">
        <v>136.5</v>
      </c>
      <c r="AY747" s="41">
        <v>135.19999999999999</v>
      </c>
      <c r="AZ747" s="41">
        <v>141.1</v>
      </c>
      <c r="BA747" s="41">
        <v>140.5</v>
      </c>
      <c r="BB747" s="41">
        <v>140</v>
      </c>
      <c r="BC747" s="41">
        <v>140</v>
      </c>
      <c r="BD747" s="41">
        <v>140</v>
      </c>
      <c r="BE747" s="41">
        <v>139.9</v>
      </c>
      <c r="BF747" s="41">
        <v>139.9</v>
      </c>
      <c r="BG747" s="41">
        <v>139.9</v>
      </c>
      <c r="BH747" s="41">
        <v>142.69999999999999</v>
      </c>
      <c r="BI747" s="41">
        <v>145.5</v>
      </c>
      <c r="BJ747" s="41">
        <v>145.5</v>
      </c>
      <c r="BK747" s="41">
        <v>145.5</v>
      </c>
      <c r="BL747" s="41">
        <v>145.5</v>
      </c>
      <c r="BM747" s="41">
        <v>145.5</v>
      </c>
      <c r="BN747" s="41">
        <v>145.5</v>
      </c>
      <c r="BO747" s="41">
        <v>146</v>
      </c>
      <c r="BP747" s="41">
        <v>146.19999999999999</v>
      </c>
      <c r="BQ747" s="41">
        <v>146.19999999999999</v>
      </c>
      <c r="BR747" s="41">
        <v>146.19999999999999</v>
      </c>
      <c r="BS747" s="41">
        <v>146.19999999999999</v>
      </c>
      <c r="BT747" s="41">
        <v>146.19999999999999</v>
      </c>
      <c r="BU747" s="41">
        <v>146.19999999999999</v>
      </c>
      <c r="BV747" s="41">
        <v>146.19999999999999</v>
      </c>
      <c r="BW747" s="41">
        <v>146.19999999999999</v>
      </c>
      <c r="BX747" s="41">
        <v>146.19999999999999</v>
      </c>
      <c r="BY747" s="41">
        <v>146.19999999999999</v>
      </c>
      <c r="BZ747" s="41">
        <v>146.19999999999999</v>
      </c>
      <c r="CA747" s="41">
        <v>146.19999999999999</v>
      </c>
      <c r="CB747" s="41">
        <v>143.69999999999999</v>
      </c>
      <c r="CC747" s="41">
        <v>144.4</v>
      </c>
      <c r="CD747" s="41">
        <v>146.4</v>
      </c>
      <c r="CE747" s="41">
        <v>146.4</v>
      </c>
      <c r="CF747" s="41">
        <v>146.4</v>
      </c>
      <c r="CG747" s="41">
        <v>146.4</v>
      </c>
      <c r="CH747" s="41">
        <v>146.4</v>
      </c>
      <c r="CI747" s="41">
        <v>146.4</v>
      </c>
      <c r="CJ747" s="41">
        <v>146.4</v>
      </c>
      <c r="CK747" s="41">
        <v>146.4</v>
      </c>
      <c r="CL747" s="41">
        <v>146.6</v>
      </c>
    </row>
    <row r="748" spans="1:90" x14ac:dyDescent="0.25">
      <c r="A748" s="38" t="s">
        <v>3092</v>
      </c>
      <c r="B748" s="38" t="s">
        <v>3093</v>
      </c>
      <c r="C748" s="39">
        <v>1.485E-2</v>
      </c>
      <c r="D748" s="41">
        <v>99.6</v>
      </c>
      <c r="E748" s="41">
        <v>99.6</v>
      </c>
      <c r="F748" s="41">
        <v>99.5</v>
      </c>
      <c r="G748" s="41">
        <v>98.2</v>
      </c>
      <c r="H748" s="41">
        <v>98</v>
      </c>
      <c r="I748" s="41">
        <v>97.8</v>
      </c>
      <c r="J748" s="41">
        <v>98</v>
      </c>
      <c r="K748" s="41">
        <v>98</v>
      </c>
      <c r="L748" s="41">
        <v>98</v>
      </c>
      <c r="M748" s="41">
        <v>103.5</v>
      </c>
      <c r="N748" s="41">
        <v>103.5</v>
      </c>
      <c r="O748" s="41">
        <v>103.5</v>
      </c>
      <c r="P748" s="41">
        <v>104.5</v>
      </c>
      <c r="Q748" s="41">
        <v>104.5</v>
      </c>
      <c r="R748" s="41">
        <v>103.7</v>
      </c>
      <c r="S748" s="41">
        <v>107.2</v>
      </c>
      <c r="T748" s="41">
        <v>107.2</v>
      </c>
      <c r="U748" s="41">
        <v>107.2</v>
      </c>
      <c r="V748" s="41">
        <v>106.1</v>
      </c>
      <c r="W748" s="41">
        <v>106.1</v>
      </c>
      <c r="X748" s="41">
        <v>109.7</v>
      </c>
      <c r="Y748" s="41">
        <v>111.4</v>
      </c>
      <c r="Z748" s="41">
        <v>110.4</v>
      </c>
      <c r="AA748" s="41">
        <v>107.4</v>
      </c>
      <c r="AB748" s="41">
        <v>109.3</v>
      </c>
      <c r="AC748" s="41">
        <v>109.3</v>
      </c>
      <c r="AD748" s="41">
        <v>109.3</v>
      </c>
      <c r="AE748" s="41">
        <v>107.5</v>
      </c>
      <c r="AF748" s="41">
        <v>108</v>
      </c>
      <c r="AG748" s="41">
        <v>108.4</v>
      </c>
      <c r="AH748" s="41">
        <v>108.3</v>
      </c>
      <c r="AI748" s="41">
        <v>119.3</v>
      </c>
      <c r="AJ748" s="41">
        <v>119.3</v>
      </c>
      <c r="AK748" s="41">
        <v>119.4</v>
      </c>
      <c r="AL748" s="41">
        <v>124.5</v>
      </c>
      <c r="AM748" s="41">
        <v>124.5</v>
      </c>
      <c r="AN748" s="41">
        <v>122.5</v>
      </c>
      <c r="AO748" s="41">
        <v>122.5</v>
      </c>
      <c r="AP748" s="41">
        <v>122</v>
      </c>
      <c r="AQ748" s="41">
        <v>113.8</v>
      </c>
      <c r="AR748" s="41">
        <v>113.8</v>
      </c>
      <c r="AS748" s="41">
        <v>113.8</v>
      </c>
      <c r="AT748" s="41">
        <v>113.8</v>
      </c>
      <c r="AU748" s="41">
        <v>113.8</v>
      </c>
      <c r="AV748" s="41">
        <v>113.8</v>
      </c>
      <c r="AW748" s="41">
        <v>113.8</v>
      </c>
      <c r="AX748" s="41">
        <v>113.8</v>
      </c>
      <c r="AY748" s="41">
        <v>112.9</v>
      </c>
      <c r="AZ748" s="41">
        <v>112.9</v>
      </c>
      <c r="BA748" s="41">
        <v>112.9</v>
      </c>
      <c r="BB748" s="41">
        <v>112.4</v>
      </c>
      <c r="BC748" s="41">
        <v>115.1</v>
      </c>
      <c r="BD748" s="41">
        <v>115.1</v>
      </c>
      <c r="BE748" s="41">
        <v>115.1</v>
      </c>
      <c r="BF748" s="41">
        <v>115.1</v>
      </c>
      <c r="BG748" s="41">
        <v>115.1</v>
      </c>
      <c r="BH748" s="41">
        <v>115.1</v>
      </c>
      <c r="BI748" s="41">
        <v>112.5</v>
      </c>
      <c r="BJ748" s="41">
        <v>112.5</v>
      </c>
      <c r="BK748" s="41">
        <v>112.5</v>
      </c>
      <c r="BL748" s="41">
        <v>109</v>
      </c>
      <c r="BM748" s="41">
        <v>108.3</v>
      </c>
      <c r="BN748" s="41">
        <v>108.3</v>
      </c>
      <c r="BO748" s="41">
        <v>108.3</v>
      </c>
      <c r="BP748" s="41">
        <v>108.3</v>
      </c>
      <c r="BQ748" s="41">
        <v>108.3</v>
      </c>
      <c r="BR748" s="41">
        <v>108.3</v>
      </c>
      <c r="BS748" s="41">
        <v>108.3</v>
      </c>
      <c r="BT748" s="41">
        <v>108.3</v>
      </c>
      <c r="BU748" s="41">
        <v>108.3</v>
      </c>
      <c r="BV748" s="41">
        <v>108.3</v>
      </c>
      <c r="BW748" s="41">
        <v>108.3</v>
      </c>
      <c r="BX748" s="41">
        <v>108.3</v>
      </c>
      <c r="BY748" s="41">
        <v>108.3</v>
      </c>
      <c r="BZ748" s="41">
        <v>108.3</v>
      </c>
      <c r="CA748" s="41">
        <v>114.5</v>
      </c>
      <c r="CB748" s="41">
        <v>114.5</v>
      </c>
      <c r="CC748" s="41">
        <v>114.5</v>
      </c>
      <c r="CD748" s="41">
        <v>114.5</v>
      </c>
      <c r="CE748" s="41">
        <v>114.5</v>
      </c>
      <c r="CF748" s="41">
        <v>114.5</v>
      </c>
      <c r="CG748" s="41">
        <v>114.5</v>
      </c>
      <c r="CH748" s="41">
        <v>114.5</v>
      </c>
      <c r="CI748" s="41">
        <v>114.5</v>
      </c>
      <c r="CJ748" s="41">
        <v>114.5</v>
      </c>
      <c r="CK748" s="41">
        <v>114.5</v>
      </c>
      <c r="CL748" s="41">
        <v>114.5</v>
      </c>
    </row>
    <row r="749" spans="1:90" x14ac:dyDescent="0.25">
      <c r="A749" s="38" t="s">
        <v>3094</v>
      </c>
      <c r="B749" s="38" t="s">
        <v>3095</v>
      </c>
      <c r="C749" s="39">
        <v>2.4539999999999999E-2</v>
      </c>
      <c r="D749" s="41">
        <v>98.4</v>
      </c>
      <c r="E749" s="41">
        <v>98.4</v>
      </c>
      <c r="F749" s="41">
        <v>98.4</v>
      </c>
      <c r="G749" s="41">
        <v>99.6</v>
      </c>
      <c r="H749" s="41">
        <v>99.6</v>
      </c>
      <c r="I749" s="41">
        <v>94.8</v>
      </c>
      <c r="J749" s="41">
        <v>94.8</v>
      </c>
      <c r="K749" s="41">
        <v>94.8</v>
      </c>
      <c r="L749" s="41">
        <v>94.8</v>
      </c>
      <c r="M749" s="41">
        <v>97.9</v>
      </c>
      <c r="N749" s="41">
        <v>97.9</v>
      </c>
      <c r="O749" s="41">
        <v>97.9</v>
      </c>
      <c r="P749" s="41">
        <v>97.9</v>
      </c>
      <c r="Q749" s="41">
        <v>97.9</v>
      </c>
      <c r="R749" s="41">
        <v>97.9</v>
      </c>
      <c r="S749" s="41">
        <v>99.1</v>
      </c>
      <c r="T749" s="41">
        <v>99.1</v>
      </c>
      <c r="U749" s="41">
        <v>96.2</v>
      </c>
      <c r="V749" s="41">
        <v>96.2</v>
      </c>
      <c r="W749" s="41">
        <v>96.2</v>
      </c>
      <c r="X749" s="41">
        <v>96.2</v>
      </c>
      <c r="Y749" s="41">
        <v>94.1</v>
      </c>
      <c r="Z749" s="41">
        <v>94.1</v>
      </c>
      <c r="AA749" s="41">
        <v>94.1</v>
      </c>
      <c r="AB749" s="41">
        <v>94.1</v>
      </c>
      <c r="AC749" s="41">
        <v>94.1</v>
      </c>
      <c r="AD749" s="41">
        <v>94.1</v>
      </c>
      <c r="AE749" s="41">
        <v>92.9</v>
      </c>
      <c r="AF749" s="41">
        <v>92.4</v>
      </c>
      <c r="AG749" s="41">
        <v>91.9</v>
      </c>
      <c r="AH749" s="41">
        <v>91.9</v>
      </c>
      <c r="AI749" s="41">
        <v>91.9</v>
      </c>
      <c r="AJ749" s="41">
        <v>91.9</v>
      </c>
      <c r="AK749" s="41">
        <v>86.9</v>
      </c>
      <c r="AL749" s="41">
        <v>86.9</v>
      </c>
      <c r="AM749" s="41">
        <v>86.9</v>
      </c>
      <c r="AN749" s="41">
        <v>93.1</v>
      </c>
      <c r="AO749" s="41">
        <v>91.3</v>
      </c>
      <c r="AP749" s="41">
        <v>90.6</v>
      </c>
      <c r="AQ749" s="41">
        <v>93.8</v>
      </c>
      <c r="AR749" s="41">
        <v>89</v>
      </c>
      <c r="AS749" s="41">
        <v>88.9</v>
      </c>
      <c r="AT749" s="41">
        <v>93.5</v>
      </c>
      <c r="AU749" s="41">
        <v>93.5</v>
      </c>
      <c r="AV749" s="41">
        <v>93.5</v>
      </c>
      <c r="AW749" s="41">
        <v>93.5</v>
      </c>
      <c r="AX749" s="41">
        <v>93.5</v>
      </c>
      <c r="AY749" s="41">
        <v>93.5</v>
      </c>
      <c r="AZ749" s="41">
        <v>93.5</v>
      </c>
      <c r="BA749" s="41">
        <v>93.5</v>
      </c>
      <c r="BB749" s="41">
        <v>93.5</v>
      </c>
      <c r="BC749" s="41">
        <v>93.5</v>
      </c>
      <c r="BD749" s="41">
        <v>94.7</v>
      </c>
      <c r="BE749" s="41">
        <v>94.7</v>
      </c>
      <c r="BF749" s="41">
        <v>94.7</v>
      </c>
      <c r="BG749" s="41">
        <v>94.7</v>
      </c>
      <c r="BH749" s="41">
        <v>94.7</v>
      </c>
      <c r="BI749" s="41">
        <v>94.7</v>
      </c>
      <c r="BJ749" s="41">
        <v>105</v>
      </c>
      <c r="BK749" s="41">
        <v>105.1</v>
      </c>
      <c r="BL749" s="41">
        <v>99.9</v>
      </c>
      <c r="BM749" s="41">
        <v>100.8</v>
      </c>
      <c r="BN749" s="41">
        <v>102.4</v>
      </c>
      <c r="BO749" s="41">
        <v>103.1</v>
      </c>
      <c r="BP749" s="41">
        <v>103.1</v>
      </c>
      <c r="BQ749" s="41">
        <v>103.1</v>
      </c>
      <c r="BR749" s="41">
        <v>103.1</v>
      </c>
      <c r="BS749" s="41">
        <v>117.9</v>
      </c>
      <c r="BT749" s="41">
        <v>122.9</v>
      </c>
      <c r="BU749" s="41">
        <v>122.9</v>
      </c>
      <c r="BV749" s="41">
        <v>122.9</v>
      </c>
      <c r="BW749" s="41">
        <v>122.9</v>
      </c>
      <c r="BX749" s="41">
        <v>127.5</v>
      </c>
      <c r="BY749" s="41">
        <v>127.5</v>
      </c>
      <c r="BZ749" s="41">
        <v>127.5</v>
      </c>
      <c r="CA749" s="41">
        <v>127.5</v>
      </c>
      <c r="CB749" s="41">
        <v>127.4</v>
      </c>
      <c r="CC749" s="41">
        <v>127.4</v>
      </c>
      <c r="CD749" s="41">
        <v>121.2</v>
      </c>
      <c r="CE749" s="41">
        <v>121.2</v>
      </c>
      <c r="CF749" s="41">
        <v>121.2</v>
      </c>
      <c r="CG749" s="41">
        <v>121.2</v>
      </c>
      <c r="CH749" s="41">
        <v>121.2</v>
      </c>
      <c r="CI749" s="41">
        <v>121.2</v>
      </c>
      <c r="CJ749" s="41">
        <v>121.2</v>
      </c>
      <c r="CK749" s="41">
        <v>121.2</v>
      </c>
      <c r="CL749" s="41">
        <v>121.4</v>
      </c>
    </row>
    <row r="750" spans="1:90" x14ac:dyDescent="0.25">
      <c r="A750" s="38" t="s">
        <v>3096</v>
      </c>
      <c r="B750" s="38" t="s">
        <v>3097</v>
      </c>
      <c r="C750" s="39">
        <v>6.0830000000000002E-2</v>
      </c>
      <c r="D750" s="41">
        <v>99.4</v>
      </c>
      <c r="E750" s="41">
        <v>99.2</v>
      </c>
      <c r="F750" s="41">
        <v>99.2</v>
      </c>
      <c r="G750" s="41">
        <v>103.6</v>
      </c>
      <c r="H750" s="41">
        <v>103.9</v>
      </c>
      <c r="I750" s="41">
        <v>103.9</v>
      </c>
      <c r="J750" s="41">
        <v>103.9</v>
      </c>
      <c r="K750" s="41">
        <v>103.9</v>
      </c>
      <c r="L750" s="41">
        <v>103.5</v>
      </c>
      <c r="M750" s="41">
        <v>103.5</v>
      </c>
      <c r="N750" s="41">
        <v>103.5</v>
      </c>
      <c r="O750" s="41">
        <v>103.4</v>
      </c>
      <c r="P750" s="41">
        <v>103.3</v>
      </c>
      <c r="Q750" s="41">
        <v>103.3</v>
      </c>
      <c r="R750" s="41">
        <v>103.3</v>
      </c>
      <c r="S750" s="41">
        <v>104</v>
      </c>
      <c r="T750" s="41">
        <v>102.2</v>
      </c>
      <c r="U750" s="41">
        <v>102.4</v>
      </c>
      <c r="V750" s="41">
        <v>102.5</v>
      </c>
      <c r="W750" s="41">
        <v>102.7</v>
      </c>
      <c r="X750" s="41">
        <v>101.4</v>
      </c>
      <c r="Y750" s="41">
        <v>101.3</v>
      </c>
      <c r="Z750" s="41">
        <v>101.3</v>
      </c>
      <c r="AA750" s="41">
        <v>99.9</v>
      </c>
      <c r="AB750" s="41">
        <v>99.6</v>
      </c>
      <c r="AC750" s="41">
        <v>99.4</v>
      </c>
      <c r="AD750" s="41">
        <v>99</v>
      </c>
      <c r="AE750" s="41">
        <v>104.6</v>
      </c>
      <c r="AF750" s="41">
        <v>104.3</v>
      </c>
      <c r="AG750" s="41">
        <v>104.3</v>
      </c>
      <c r="AH750" s="41">
        <v>104.1</v>
      </c>
      <c r="AI750" s="41">
        <v>104.5</v>
      </c>
      <c r="AJ750" s="41">
        <v>104.1</v>
      </c>
      <c r="AK750" s="41">
        <v>105.2</v>
      </c>
      <c r="AL750" s="41">
        <v>104.4</v>
      </c>
      <c r="AM750" s="41">
        <v>104.3</v>
      </c>
      <c r="AN750" s="41">
        <v>103.5</v>
      </c>
      <c r="AO750" s="41">
        <v>103.5</v>
      </c>
      <c r="AP750" s="41">
        <v>103.8</v>
      </c>
      <c r="AQ750" s="41">
        <v>122.7</v>
      </c>
      <c r="AR750" s="41">
        <v>122.7</v>
      </c>
      <c r="AS750" s="41">
        <v>120.7</v>
      </c>
      <c r="AT750" s="41">
        <v>120.7</v>
      </c>
      <c r="AU750" s="41">
        <v>120.7</v>
      </c>
      <c r="AV750" s="41">
        <v>120.7</v>
      </c>
      <c r="AW750" s="41">
        <v>120.7</v>
      </c>
      <c r="AX750" s="41">
        <v>120.7</v>
      </c>
      <c r="AY750" s="41">
        <v>121.3</v>
      </c>
      <c r="AZ750" s="41">
        <v>122</v>
      </c>
      <c r="BA750" s="41">
        <v>122.5</v>
      </c>
      <c r="BB750" s="41">
        <v>122.3</v>
      </c>
      <c r="BC750" s="41">
        <v>132.80000000000001</v>
      </c>
      <c r="BD750" s="41">
        <v>132.80000000000001</v>
      </c>
      <c r="BE750" s="41">
        <v>131</v>
      </c>
      <c r="BF750" s="41">
        <v>130.1</v>
      </c>
      <c r="BG750" s="41">
        <v>132.1</v>
      </c>
      <c r="BH750" s="41">
        <v>133</v>
      </c>
      <c r="BI750" s="41">
        <v>132.80000000000001</v>
      </c>
      <c r="BJ750" s="41">
        <v>123.2</v>
      </c>
      <c r="BK750" s="41">
        <v>122.8</v>
      </c>
      <c r="BL750" s="41">
        <v>123.2</v>
      </c>
      <c r="BM750" s="41">
        <v>124</v>
      </c>
      <c r="BN750" s="41">
        <v>123.9</v>
      </c>
      <c r="BO750" s="41">
        <v>121.9</v>
      </c>
      <c r="BP750" s="41">
        <v>121.8</v>
      </c>
      <c r="BQ750" s="41">
        <v>121.7</v>
      </c>
      <c r="BR750" s="41">
        <v>121.4</v>
      </c>
      <c r="BS750" s="41">
        <v>121.6</v>
      </c>
      <c r="BT750" s="41">
        <v>121.6</v>
      </c>
      <c r="BU750" s="41">
        <v>121.6</v>
      </c>
      <c r="BV750" s="41">
        <v>124</v>
      </c>
      <c r="BW750" s="41">
        <v>124</v>
      </c>
      <c r="BX750" s="41">
        <v>124.6</v>
      </c>
      <c r="BY750" s="41">
        <v>125.3</v>
      </c>
      <c r="BZ750" s="41">
        <v>131.30000000000001</v>
      </c>
      <c r="CA750" s="41">
        <v>125</v>
      </c>
      <c r="CB750" s="41">
        <v>129.80000000000001</v>
      </c>
      <c r="CC750" s="41">
        <v>130.4</v>
      </c>
      <c r="CD750" s="41">
        <v>130.19999999999999</v>
      </c>
      <c r="CE750" s="41">
        <v>130.19999999999999</v>
      </c>
      <c r="CF750" s="41">
        <v>130.1</v>
      </c>
      <c r="CG750" s="41">
        <v>130.30000000000001</v>
      </c>
      <c r="CH750" s="41">
        <v>130.30000000000001</v>
      </c>
      <c r="CI750" s="41">
        <v>130.5</v>
      </c>
      <c r="CJ750" s="41">
        <v>130.80000000000001</v>
      </c>
      <c r="CK750" s="41">
        <v>131.69999999999999</v>
      </c>
      <c r="CL750" s="41">
        <v>131.5</v>
      </c>
    </row>
    <row r="751" spans="1:90" x14ac:dyDescent="0.25">
      <c r="A751" s="38" t="s">
        <v>3098</v>
      </c>
      <c r="B751" s="38" t="s">
        <v>3099</v>
      </c>
      <c r="C751" s="39">
        <v>5.2500000000000003E-3</v>
      </c>
      <c r="D751" s="41">
        <v>99.9</v>
      </c>
      <c r="E751" s="41">
        <v>99.9</v>
      </c>
      <c r="F751" s="41">
        <v>99.9</v>
      </c>
      <c r="G751" s="41">
        <v>99.9</v>
      </c>
      <c r="H751" s="41">
        <v>99.9</v>
      </c>
      <c r="I751" s="41">
        <v>99.9</v>
      </c>
      <c r="J751" s="41">
        <v>99.9</v>
      </c>
      <c r="K751" s="41">
        <v>99.9</v>
      </c>
      <c r="L751" s="41">
        <v>99.9</v>
      </c>
      <c r="M751" s="41">
        <v>99.9</v>
      </c>
      <c r="N751" s="41">
        <v>99.9</v>
      </c>
      <c r="O751" s="41">
        <v>99.9</v>
      </c>
      <c r="P751" s="41">
        <v>99.9</v>
      </c>
      <c r="Q751" s="41">
        <v>99.9</v>
      </c>
      <c r="R751" s="41">
        <v>99.9</v>
      </c>
      <c r="S751" s="41">
        <v>99.9</v>
      </c>
      <c r="T751" s="41">
        <v>99.9</v>
      </c>
      <c r="U751" s="41">
        <v>102.4</v>
      </c>
      <c r="V751" s="41">
        <v>102.4</v>
      </c>
      <c r="W751" s="41">
        <v>104.4</v>
      </c>
      <c r="X751" s="41">
        <v>104.4</v>
      </c>
      <c r="Y751" s="41">
        <v>104.4</v>
      </c>
      <c r="Z751" s="41">
        <v>104.4</v>
      </c>
      <c r="AA751" s="41">
        <v>104.4</v>
      </c>
      <c r="AB751" s="41">
        <v>106</v>
      </c>
      <c r="AC751" s="41">
        <v>106</v>
      </c>
      <c r="AD751" s="41">
        <v>106</v>
      </c>
      <c r="AE751" s="41">
        <v>106</v>
      </c>
      <c r="AF751" s="41">
        <v>106</v>
      </c>
      <c r="AG751" s="41">
        <v>100.2</v>
      </c>
      <c r="AH751" s="41">
        <v>100.5</v>
      </c>
      <c r="AI751" s="41">
        <v>100.5</v>
      </c>
      <c r="AJ751" s="41">
        <v>100.5</v>
      </c>
      <c r="AK751" s="41">
        <v>107.1</v>
      </c>
      <c r="AL751" s="41">
        <v>107.1</v>
      </c>
      <c r="AM751" s="41">
        <v>107.1</v>
      </c>
      <c r="AN751" s="41">
        <v>107.1</v>
      </c>
      <c r="AO751" s="41">
        <v>107.1</v>
      </c>
      <c r="AP751" s="41">
        <v>107.1</v>
      </c>
      <c r="AQ751" s="41">
        <v>105.7</v>
      </c>
      <c r="AR751" s="41">
        <v>105.7</v>
      </c>
      <c r="AS751" s="41">
        <v>105.7</v>
      </c>
      <c r="AT751" s="41">
        <v>105.7</v>
      </c>
      <c r="AU751" s="41">
        <v>105.7</v>
      </c>
      <c r="AV751" s="41">
        <v>105.7</v>
      </c>
      <c r="AW751" s="41">
        <v>105.7</v>
      </c>
      <c r="AX751" s="41">
        <v>105.7</v>
      </c>
      <c r="AY751" s="41">
        <v>105.7</v>
      </c>
      <c r="AZ751" s="41">
        <v>105.7</v>
      </c>
      <c r="BA751" s="41">
        <v>105.7</v>
      </c>
      <c r="BB751" s="41">
        <v>105.7</v>
      </c>
      <c r="BC751" s="41">
        <v>111</v>
      </c>
      <c r="BD751" s="41">
        <v>111</v>
      </c>
      <c r="BE751" s="41">
        <v>111</v>
      </c>
      <c r="BF751" s="41">
        <v>111</v>
      </c>
      <c r="BG751" s="41">
        <v>112.9</v>
      </c>
      <c r="BH751" s="41">
        <v>120.4</v>
      </c>
      <c r="BI751" s="41">
        <v>120.5</v>
      </c>
      <c r="BJ751" s="41">
        <v>120.5</v>
      </c>
      <c r="BK751" s="41">
        <v>120.6</v>
      </c>
      <c r="BL751" s="41">
        <v>120.6</v>
      </c>
      <c r="BM751" s="41">
        <v>120.6</v>
      </c>
      <c r="BN751" s="41">
        <v>120.6</v>
      </c>
      <c r="BO751" s="41">
        <v>121.4</v>
      </c>
      <c r="BP751" s="41">
        <v>121.2</v>
      </c>
      <c r="BQ751" s="41">
        <v>120.9</v>
      </c>
      <c r="BR751" s="41">
        <v>120.9</v>
      </c>
      <c r="BS751" s="41">
        <v>120.9</v>
      </c>
      <c r="BT751" s="41">
        <v>120.9</v>
      </c>
      <c r="BU751" s="41">
        <v>120.9</v>
      </c>
      <c r="BV751" s="41">
        <v>120.9</v>
      </c>
      <c r="BW751" s="41">
        <v>120.9</v>
      </c>
      <c r="BX751" s="41">
        <v>120.5</v>
      </c>
      <c r="BY751" s="41">
        <v>126.2</v>
      </c>
      <c r="BZ751" s="41">
        <v>121.3</v>
      </c>
      <c r="CA751" s="41">
        <v>121.3</v>
      </c>
      <c r="CB751" s="41">
        <v>126.2</v>
      </c>
      <c r="CC751" s="41">
        <v>121.3</v>
      </c>
      <c r="CD751" s="41">
        <v>121.3</v>
      </c>
      <c r="CE751" s="41">
        <v>121.3</v>
      </c>
      <c r="CF751" s="41">
        <v>121.3</v>
      </c>
      <c r="CG751" s="41">
        <v>121.3</v>
      </c>
      <c r="CH751" s="41">
        <v>121.3</v>
      </c>
      <c r="CI751" s="41">
        <v>121.3</v>
      </c>
      <c r="CJ751" s="41">
        <v>121.3</v>
      </c>
      <c r="CK751" s="41">
        <v>121.3</v>
      </c>
      <c r="CL751" s="41">
        <v>125.6</v>
      </c>
    </row>
    <row r="752" spans="1:90" x14ac:dyDescent="0.25">
      <c r="A752" s="38" t="s">
        <v>3100</v>
      </c>
      <c r="B752" s="38" t="s">
        <v>3101</v>
      </c>
      <c r="C752" s="39">
        <v>3.2230000000000002E-2</v>
      </c>
      <c r="D752" s="41">
        <v>100.9</v>
      </c>
      <c r="E752" s="41">
        <v>100.9</v>
      </c>
      <c r="F752" s="41">
        <v>100.9</v>
      </c>
      <c r="G752" s="41">
        <v>103.4</v>
      </c>
      <c r="H752" s="41">
        <v>103.4</v>
      </c>
      <c r="I752" s="41">
        <v>103.4</v>
      </c>
      <c r="J752" s="41">
        <v>103.4</v>
      </c>
      <c r="K752" s="41">
        <v>103.4</v>
      </c>
      <c r="L752" s="41">
        <v>103.4</v>
      </c>
      <c r="M752" s="41">
        <v>103.4</v>
      </c>
      <c r="N752" s="41">
        <v>103.4</v>
      </c>
      <c r="O752" s="41">
        <v>103.4</v>
      </c>
      <c r="P752" s="41">
        <v>103.4</v>
      </c>
      <c r="Q752" s="41">
        <v>103.4</v>
      </c>
      <c r="R752" s="41">
        <v>103.4</v>
      </c>
      <c r="S752" s="41">
        <v>103.3</v>
      </c>
      <c r="T752" s="41">
        <v>103.3</v>
      </c>
      <c r="U752" s="41">
        <v>103.3</v>
      </c>
      <c r="V752" s="41">
        <v>103.3</v>
      </c>
      <c r="W752" s="41">
        <v>103.3</v>
      </c>
      <c r="X752" s="41">
        <v>103.3</v>
      </c>
      <c r="Y752" s="41">
        <v>103.3</v>
      </c>
      <c r="Z752" s="41">
        <v>103.3</v>
      </c>
      <c r="AA752" s="41">
        <v>103.3</v>
      </c>
      <c r="AB752" s="41">
        <v>103.3</v>
      </c>
      <c r="AC752" s="41">
        <v>103.3</v>
      </c>
      <c r="AD752" s="41">
        <v>103.3</v>
      </c>
      <c r="AE752" s="41">
        <v>103.3</v>
      </c>
      <c r="AF752" s="41">
        <v>103.3</v>
      </c>
      <c r="AG752" s="41">
        <v>103.3</v>
      </c>
      <c r="AH752" s="41">
        <v>103.3</v>
      </c>
      <c r="AI752" s="41">
        <v>103.3</v>
      </c>
      <c r="AJ752" s="41">
        <v>103.3</v>
      </c>
      <c r="AK752" s="41">
        <v>103.3</v>
      </c>
      <c r="AL752" s="41">
        <v>103.3</v>
      </c>
      <c r="AM752" s="41">
        <v>103.3</v>
      </c>
      <c r="AN752" s="41">
        <v>103.4</v>
      </c>
      <c r="AO752" s="41">
        <v>103.4</v>
      </c>
      <c r="AP752" s="41">
        <v>103.4</v>
      </c>
      <c r="AQ752" s="41">
        <v>103.4</v>
      </c>
      <c r="AR752" s="41">
        <v>103.4</v>
      </c>
      <c r="AS752" s="41">
        <v>103.4</v>
      </c>
      <c r="AT752" s="41">
        <v>103.4</v>
      </c>
      <c r="AU752" s="41">
        <v>103.4</v>
      </c>
      <c r="AV752" s="41">
        <v>103.4</v>
      </c>
      <c r="AW752" s="41">
        <v>103.4</v>
      </c>
      <c r="AX752" s="41">
        <v>103.4</v>
      </c>
      <c r="AY752" s="41">
        <v>103.4</v>
      </c>
      <c r="AZ752" s="41">
        <v>103.4</v>
      </c>
      <c r="BA752" s="41">
        <v>103.4</v>
      </c>
      <c r="BB752" s="41">
        <v>103.4</v>
      </c>
      <c r="BC752" s="41">
        <v>103.4</v>
      </c>
      <c r="BD752" s="41">
        <v>103.4</v>
      </c>
      <c r="BE752" s="41">
        <v>103.4</v>
      </c>
      <c r="BF752" s="41">
        <v>103.4</v>
      </c>
      <c r="BG752" s="41">
        <v>103.4</v>
      </c>
      <c r="BH752" s="41">
        <v>103.4</v>
      </c>
      <c r="BI752" s="41">
        <v>103.4</v>
      </c>
      <c r="BJ752" s="41">
        <v>103.4</v>
      </c>
      <c r="BK752" s="41">
        <v>103.4</v>
      </c>
      <c r="BL752" s="41">
        <v>103.4</v>
      </c>
      <c r="BM752" s="41">
        <v>103.4</v>
      </c>
      <c r="BN752" s="41">
        <v>103.4</v>
      </c>
      <c r="BO752" s="41">
        <v>103.4</v>
      </c>
      <c r="BP752" s="41">
        <v>103.4</v>
      </c>
      <c r="BQ752" s="41">
        <v>103.4</v>
      </c>
      <c r="BR752" s="41">
        <v>103.4</v>
      </c>
      <c r="BS752" s="41">
        <v>103.4</v>
      </c>
      <c r="BT752" s="41">
        <v>103.4</v>
      </c>
      <c r="BU752" s="41">
        <v>103.4</v>
      </c>
      <c r="BV752" s="41">
        <v>103.4</v>
      </c>
      <c r="BW752" s="41">
        <v>103.4</v>
      </c>
      <c r="BX752" s="41">
        <v>103.4</v>
      </c>
      <c r="BY752" s="41">
        <v>103.4</v>
      </c>
      <c r="BZ752" s="41">
        <v>103.4</v>
      </c>
      <c r="CA752" s="41">
        <v>103.4</v>
      </c>
      <c r="CB752" s="41">
        <v>103.4</v>
      </c>
      <c r="CC752" s="41">
        <v>103.4</v>
      </c>
      <c r="CD752" s="41">
        <v>103.4</v>
      </c>
      <c r="CE752" s="41">
        <v>103.4</v>
      </c>
      <c r="CF752" s="41">
        <v>103.4</v>
      </c>
      <c r="CG752" s="41">
        <v>103.4</v>
      </c>
      <c r="CH752" s="41">
        <v>103.4</v>
      </c>
      <c r="CI752" s="41">
        <v>102.2</v>
      </c>
      <c r="CJ752" s="41">
        <v>102.2</v>
      </c>
      <c r="CK752" s="41">
        <v>102.2</v>
      </c>
      <c r="CL752" s="41">
        <v>102.2</v>
      </c>
    </row>
    <row r="753" spans="1:90" x14ac:dyDescent="0.25">
      <c r="A753" s="38" t="s">
        <v>3102</v>
      </c>
      <c r="B753" s="38" t="s">
        <v>3103</v>
      </c>
      <c r="C753" s="39">
        <v>2.0500000000000001E-2</v>
      </c>
      <c r="D753" s="41">
        <v>96.8</v>
      </c>
      <c r="E753" s="41">
        <v>96.3</v>
      </c>
      <c r="F753" s="41">
        <v>96.4</v>
      </c>
      <c r="G753" s="41">
        <v>101</v>
      </c>
      <c r="H753" s="41">
        <v>100.9</v>
      </c>
      <c r="I753" s="41">
        <v>99.9</v>
      </c>
      <c r="J753" s="41">
        <v>100.6</v>
      </c>
      <c r="K753" s="41">
        <v>100.3</v>
      </c>
      <c r="L753" s="41">
        <v>100.3</v>
      </c>
      <c r="M753" s="41">
        <v>100.3</v>
      </c>
      <c r="N753" s="41">
        <v>100.3</v>
      </c>
      <c r="O753" s="41">
        <v>100.5</v>
      </c>
      <c r="P753" s="41">
        <v>100</v>
      </c>
      <c r="Q753" s="41">
        <v>99.9</v>
      </c>
      <c r="R753" s="41">
        <v>100.3</v>
      </c>
      <c r="S753" s="41">
        <v>93.4</v>
      </c>
      <c r="T753" s="41">
        <v>94.3</v>
      </c>
      <c r="U753" s="41">
        <v>94</v>
      </c>
      <c r="V753" s="41">
        <v>93.1</v>
      </c>
      <c r="W753" s="41">
        <v>92.6</v>
      </c>
      <c r="X753" s="41">
        <v>93</v>
      </c>
      <c r="Y753" s="41">
        <v>93.1</v>
      </c>
      <c r="Z753" s="41">
        <v>93.1</v>
      </c>
      <c r="AA753" s="41">
        <v>91.8</v>
      </c>
      <c r="AB753" s="41">
        <v>88.1</v>
      </c>
      <c r="AC753" s="41">
        <v>88.5</v>
      </c>
      <c r="AD753" s="41">
        <v>88.2</v>
      </c>
      <c r="AE753" s="41">
        <v>94.1</v>
      </c>
      <c r="AF753" s="41">
        <v>94.1</v>
      </c>
      <c r="AG753" s="41">
        <v>94.2</v>
      </c>
      <c r="AH753" s="41">
        <v>94.3</v>
      </c>
      <c r="AI753" s="41">
        <v>94</v>
      </c>
      <c r="AJ753" s="41">
        <v>95</v>
      </c>
      <c r="AK753" s="41">
        <v>94.8</v>
      </c>
      <c r="AL753" s="41">
        <v>95.1</v>
      </c>
      <c r="AM753" s="41">
        <v>95.3</v>
      </c>
      <c r="AN753" s="41">
        <v>95.3</v>
      </c>
      <c r="AO753" s="41">
        <v>95.3</v>
      </c>
      <c r="AP753" s="41">
        <v>95.3</v>
      </c>
      <c r="AQ753" s="41">
        <v>95.3</v>
      </c>
      <c r="AR753" s="41">
        <v>95.3</v>
      </c>
      <c r="AS753" s="41">
        <v>95.3</v>
      </c>
      <c r="AT753" s="41">
        <v>95.3</v>
      </c>
      <c r="AU753" s="41">
        <v>95.3</v>
      </c>
      <c r="AV753" s="41">
        <v>95.3</v>
      </c>
      <c r="AW753" s="41">
        <v>95.3</v>
      </c>
      <c r="AX753" s="41">
        <v>95.3</v>
      </c>
      <c r="AY753" s="41">
        <v>95.3</v>
      </c>
      <c r="AZ753" s="41">
        <v>95.3</v>
      </c>
      <c r="BA753" s="41">
        <v>95.3</v>
      </c>
      <c r="BB753" s="41">
        <v>95.3</v>
      </c>
      <c r="BC753" s="41">
        <v>95.3</v>
      </c>
      <c r="BD753" s="41">
        <v>95.3</v>
      </c>
      <c r="BE753" s="41">
        <v>95.3</v>
      </c>
      <c r="BF753" s="41">
        <v>95.3</v>
      </c>
      <c r="BG753" s="41">
        <v>95.3</v>
      </c>
      <c r="BH753" s="41">
        <v>95.3</v>
      </c>
      <c r="BI753" s="41">
        <v>94.9</v>
      </c>
      <c r="BJ753" s="41">
        <v>94.9</v>
      </c>
      <c r="BK753" s="41">
        <v>94.9</v>
      </c>
      <c r="BL753" s="41">
        <v>94.9</v>
      </c>
      <c r="BM753" s="41">
        <v>93.8</v>
      </c>
      <c r="BN753" s="41">
        <v>93.8</v>
      </c>
      <c r="BO753" s="41">
        <v>94.1</v>
      </c>
      <c r="BP753" s="41">
        <v>93.8</v>
      </c>
      <c r="BQ753" s="41">
        <v>93.9</v>
      </c>
      <c r="BR753" s="41">
        <v>94.2</v>
      </c>
      <c r="BS753" s="41">
        <v>95.2</v>
      </c>
      <c r="BT753" s="41">
        <v>95.6</v>
      </c>
      <c r="BU753" s="41">
        <v>95.6</v>
      </c>
      <c r="BV753" s="41">
        <v>95.6</v>
      </c>
      <c r="BW753" s="41">
        <v>94.6</v>
      </c>
      <c r="BX753" s="41">
        <v>93.5</v>
      </c>
      <c r="BY753" s="41">
        <v>91.9</v>
      </c>
      <c r="BZ753" s="41">
        <v>91.9</v>
      </c>
      <c r="CA753" s="41">
        <v>90.5</v>
      </c>
      <c r="CB753" s="41">
        <v>91</v>
      </c>
      <c r="CC753" s="41">
        <v>93.3</v>
      </c>
      <c r="CD753" s="41">
        <v>93.3</v>
      </c>
      <c r="CE753" s="41">
        <v>93.3</v>
      </c>
      <c r="CF753" s="41">
        <v>92.5</v>
      </c>
      <c r="CG753" s="41">
        <v>92.8</v>
      </c>
      <c r="CH753" s="41">
        <v>93.3</v>
      </c>
      <c r="CI753" s="41">
        <v>93.2</v>
      </c>
      <c r="CJ753" s="41">
        <v>93.3</v>
      </c>
      <c r="CK753" s="41">
        <v>93.3</v>
      </c>
      <c r="CL753" s="41">
        <v>94.4</v>
      </c>
    </row>
    <row r="754" spans="1:90" x14ac:dyDescent="0.25">
      <c r="A754" s="38" t="s">
        <v>3104</v>
      </c>
      <c r="B754" s="38" t="s">
        <v>3105</v>
      </c>
      <c r="C754" s="39">
        <v>0.11364</v>
      </c>
      <c r="D754" s="41">
        <v>102.4</v>
      </c>
      <c r="E754" s="41">
        <v>99.8</v>
      </c>
      <c r="F754" s="41">
        <v>102.8</v>
      </c>
      <c r="G754" s="41">
        <v>97.5</v>
      </c>
      <c r="H754" s="41">
        <v>99.5</v>
      </c>
      <c r="I754" s="41">
        <v>102.2</v>
      </c>
      <c r="J754" s="41">
        <v>98.8</v>
      </c>
      <c r="K754" s="41">
        <v>99.4</v>
      </c>
      <c r="L754" s="41">
        <v>99</v>
      </c>
      <c r="M754" s="41">
        <v>98.6</v>
      </c>
      <c r="N754" s="41">
        <v>102</v>
      </c>
      <c r="O754" s="41">
        <v>101.9</v>
      </c>
      <c r="P754" s="41">
        <v>98</v>
      </c>
      <c r="Q754" s="41">
        <v>100.4</v>
      </c>
      <c r="R754" s="41">
        <v>102.2</v>
      </c>
      <c r="S754" s="41">
        <v>99.4</v>
      </c>
      <c r="T754" s="41">
        <v>100.9</v>
      </c>
      <c r="U754" s="41">
        <v>99.9</v>
      </c>
      <c r="V754" s="41">
        <v>101.7</v>
      </c>
      <c r="W754" s="41">
        <v>101.7</v>
      </c>
      <c r="X754" s="41">
        <v>101.7</v>
      </c>
      <c r="Y754" s="41">
        <v>101.7</v>
      </c>
      <c r="Z754" s="41">
        <v>101.7</v>
      </c>
      <c r="AA754" s="41">
        <v>107.1</v>
      </c>
      <c r="AB754" s="41">
        <v>107.1</v>
      </c>
      <c r="AC754" s="41">
        <v>107.1</v>
      </c>
      <c r="AD754" s="41">
        <v>107.1</v>
      </c>
      <c r="AE754" s="41">
        <v>106.9</v>
      </c>
      <c r="AF754" s="41">
        <v>106.9</v>
      </c>
      <c r="AG754" s="41">
        <v>106.9</v>
      </c>
      <c r="AH754" s="41">
        <v>106.9</v>
      </c>
      <c r="AI754" s="41">
        <v>106.9</v>
      </c>
      <c r="AJ754" s="41">
        <v>106.9</v>
      </c>
      <c r="AK754" s="41">
        <v>106.9</v>
      </c>
      <c r="AL754" s="41">
        <v>107.1</v>
      </c>
      <c r="AM754" s="41">
        <v>107.3</v>
      </c>
      <c r="AN754" s="41">
        <v>96.8</v>
      </c>
      <c r="AO754" s="41">
        <v>96.8</v>
      </c>
      <c r="AP754" s="41">
        <v>96.8</v>
      </c>
      <c r="AQ754" s="41">
        <v>96.2</v>
      </c>
      <c r="AR754" s="41">
        <v>96.2</v>
      </c>
      <c r="AS754" s="41">
        <v>96.2</v>
      </c>
      <c r="AT754" s="41">
        <v>96</v>
      </c>
      <c r="AU754" s="41">
        <v>95.2</v>
      </c>
      <c r="AV754" s="41">
        <v>95.2</v>
      </c>
      <c r="AW754" s="41">
        <v>95.2</v>
      </c>
      <c r="AX754" s="41">
        <v>95.2</v>
      </c>
      <c r="AY754" s="41">
        <v>95.3</v>
      </c>
      <c r="AZ754" s="41">
        <v>95.1</v>
      </c>
      <c r="BA754" s="41">
        <v>96</v>
      </c>
      <c r="BB754" s="41">
        <v>96.6</v>
      </c>
      <c r="BC754" s="41">
        <v>96.2</v>
      </c>
      <c r="BD754" s="41">
        <v>95.9</v>
      </c>
      <c r="BE754" s="41">
        <v>95.9</v>
      </c>
      <c r="BF754" s="41">
        <v>96.1</v>
      </c>
      <c r="BG754" s="41">
        <v>96.3</v>
      </c>
      <c r="BH754" s="41">
        <v>96.5</v>
      </c>
      <c r="BI754" s="41">
        <v>96.3</v>
      </c>
      <c r="BJ754" s="41">
        <v>96.3</v>
      </c>
      <c r="BK754" s="41">
        <v>96.7</v>
      </c>
      <c r="BL754" s="41">
        <v>97.8</v>
      </c>
      <c r="BM754" s="41">
        <v>97.8</v>
      </c>
      <c r="BN754" s="41">
        <v>96.7</v>
      </c>
      <c r="BO754" s="41">
        <v>95.6</v>
      </c>
      <c r="BP754" s="41">
        <v>95.6</v>
      </c>
      <c r="BQ754" s="41">
        <v>95.6</v>
      </c>
      <c r="BR754" s="41">
        <v>95.6</v>
      </c>
      <c r="BS754" s="41">
        <v>95.6</v>
      </c>
      <c r="BT754" s="41">
        <v>95.6</v>
      </c>
      <c r="BU754" s="41">
        <v>95.6</v>
      </c>
      <c r="BV754" s="41">
        <v>95.6</v>
      </c>
      <c r="BW754" s="41">
        <v>95.3</v>
      </c>
      <c r="BX754" s="41">
        <v>94</v>
      </c>
      <c r="BY754" s="41">
        <v>92.3</v>
      </c>
      <c r="BZ754" s="41">
        <v>92.3</v>
      </c>
      <c r="CA754" s="41">
        <v>92.3</v>
      </c>
      <c r="CB754" s="41">
        <v>92.3</v>
      </c>
      <c r="CC754" s="41">
        <v>92.3</v>
      </c>
      <c r="CD754" s="41">
        <v>92.3</v>
      </c>
      <c r="CE754" s="41">
        <v>92.2</v>
      </c>
      <c r="CF754" s="41">
        <v>89.8</v>
      </c>
      <c r="CG754" s="41">
        <v>89.8</v>
      </c>
      <c r="CH754" s="41">
        <v>89.8</v>
      </c>
      <c r="CI754" s="41">
        <v>89.8</v>
      </c>
      <c r="CJ754" s="41">
        <v>89.8</v>
      </c>
      <c r="CK754" s="41">
        <v>89.8</v>
      </c>
      <c r="CL754" s="41">
        <v>89.8</v>
      </c>
    </row>
    <row r="755" spans="1:90" x14ac:dyDescent="0.25">
      <c r="A755" s="38" t="s">
        <v>3106</v>
      </c>
      <c r="B755" s="38" t="s">
        <v>3107</v>
      </c>
      <c r="C755" s="39">
        <v>0.26700000000000002</v>
      </c>
      <c r="D755" s="41">
        <v>100.2</v>
      </c>
      <c r="E755" s="41">
        <v>100.7</v>
      </c>
      <c r="F755" s="41">
        <v>100.7</v>
      </c>
      <c r="G755" s="41">
        <v>94.7</v>
      </c>
      <c r="H755" s="41">
        <v>94.5</v>
      </c>
      <c r="I755" s="41">
        <v>94.9</v>
      </c>
      <c r="J755" s="41">
        <v>94.8</v>
      </c>
      <c r="K755" s="41">
        <v>94</v>
      </c>
      <c r="L755" s="41">
        <v>93.1</v>
      </c>
      <c r="M755" s="41">
        <v>93.6</v>
      </c>
      <c r="N755" s="41">
        <v>93.8</v>
      </c>
      <c r="O755" s="41">
        <v>93.1</v>
      </c>
      <c r="P755" s="41">
        <v>92.2</v>
      </c>
      <c r="Q755" s="41">
        <v>93.2</v>
      </c>
      <c r="R755" s="41">
        <v>92.7</v>
      </c>
      <c r="S755" s="41">
        <v>90.6</v>
      </c>
      <c r="T755" s="41">
        <v>92</v>
      </c>
      <c r="U755" s="41">
        <v>91.6</v>
      </c>
      <c r="V755" s="41">
        <v>90.8</v>
      </c>
      <c r="W755" s="41">
        <v>91.1</v>
      </c>
      <c r="X755" s="41">
        <v>91.8</v>
      </c>
      <c r="Y755" s="41">
        <v>91.2</v>
      </c>
      <c r="Z755" s="41">
        <v>91.1</v>
      </c>
      <c r="AA755" s="41">
        <v>90.6</v>
      </c>
      <c r="AB755" s="41">
        <v>91.2</v>
      </c>
      <c r="AC755" s="41">
        <v>91.9</v>
      </c>
      <c r="AD755" s="41">
        <v>88.6</v>
      </c>
      <c r="AE755" s="41">
        <v>88</v>
      </c>
      <c r="AF755" s="41">
        <v>88.3</v>
      </c>
      <c r="AG755" s="41">
        <v>89.2</v>
      </c>
      <c r="AH755" s="41">
        <v>89.4</v>
      </c>
      <c r="AI755" s="41">
        <v>89</v>
      </c>
      <c r="AJ755" s="41">
        <v>89.1</v>
      </c>
      <c r="AK755" s="41">
        <v>90</v>
      </c>
      <c r="AL755" s="41">
        <v>90</v>
      </c>
      <c r="AM755" s="41">
        <v>90</v>
      </c>
      <c r="AN755" s="41">
        <v>89.9</v>
      </c>
      <c r="AO755" s="41">
        <v>89.9</v>
      </c>
      <c r="AP755" s="41">
        <v>89.9</v>
      </c>
      <c r="AQ755" s="41">
        <v>88.7</v>
      </c>
      <c r="AR755" s="41">
        <v>88</v>
      </c>
      <c r="AS755" s="41">
        <v>88</v>
      </c>
      <c r="AT755" s="41">
        <v>88</v>
      </c>
      <c r="AU755" s="41">
        <v>87.6</v>
      </c>
      <c r="AV755" s="41">
        <v>87.6</v>
      </c>
      <c r="AW755" s="41">
        <v>87.6</v>
      </c>
      <c r="AX755" s="41">
        <v>87.6</v>
      </c>
      <c r="AY755" s="41">
        <v>87.6</v>
      </c>
      <c r="AZ755" s="41">
        <v>87.6</v>
      </c>
      <c r="BA755" s="41">
        <v>87.7</v>
      </c>
      <c r="BB755" s="41">
        <v>87.7</v>
      </c>
      <c r="BC755" s="41">
        <v>86.8</v>
      </c>
      <c r="BD755" s="41">
        <v>86.8</v>
      </c>
      <c r="BE755" s="41">
        <v>86.8</v>
      </c>
      <c r="BF755" s="41">
        <v>86.8</v>
      </c>
      <c r="BG755" s="41">
        <v>86</v>
      </c>
      <c r="BH755" s="41">
        <v>86.2</v>
      </c>
      <c r="BI755" s="41">
        <v>86.1</v>
      </c>
      <c r="BJ755" s="41">
        <v>86.1</v>
      </c>
      <c r="BK755" s="41">
        <v>86.1</v>
      </c>
      <c r="BL755" s="41">
        <v>88.2</v>
      </c>
      <c r="BM755" s="41">
        <v>86.7</v>
      </c>
      <c r="BN755" s="41">
        <v>86.9</v>
      </c>
      <c r="BO755" s="41">
        <v>87</v>
      </c>
      <c r="BP755" s="41">
        <v>87</v>
      </c>
      <c r="BQ755" s="41">
        <v>87</v>
      </c>
      <c r="BR755" s="41">
        <v>87</v>
      </c>
      <c r="BS755" s="41">
        <v>87</v>
      </c>
      <c r="BT755" s="41">
        <v>87</v>
      </c>
      <c r="BU755" s="41">
        <v>87</v>
      </c>
      <c r="BV755" s="41">
        <v>87</v>
      </c>
      <c r="BW755" s="41">
        <v>87</v>
      </c>
      <c r="BX755" s="41">
        <v>87.5</v>
      </c>
      <c r="BY755" s="41">
        <v>87.2</v>
      </c>
      <c r="BZ755" s="41">
        <v>86.5</v>
      </c>
      <c r="CA755" s="41">
        <v>87.1</v>
      </c>
      <c r="CB755" s="41">
        <v>87.1</v>
      </c>
      <c r="CC755" s="41">
        <v>87.1</v>
      </c>
      <c r="CD755" s="41">
        <v>87.8</v>
      </c>
      <c r="CE755" s="41">
        <v>89.1</v>
      </c>
      <c r="CF755" s="41">
        <v>89.1</v>
      </c>
      <c r="CG755" s="41">
        <v>89.1</v>
      </c>
      <c r="CH755" s="41">
        <v>89.1</v>
      </c>
      <c r="CI755" s="41">
        <v>89.1</v>
      </c>
      <c r="CJ755" s="41">
        <v>89.1</v>
      </c>
      <c r="CK755" s="41">
        <v>89.1</v>
      </c>
      <c r="CL755" s="41">
        <v>89.1</v>
      </c>
    </row>
    <row r="756" spans="1:90" x14ac:dyDescent="0.25">
      <c r="A756" s="38" t="s">
        <v>3108</v>
      </c>
      <c r="B756" s="38" t="s">
        <v>3109</v>
      </c>
      <c r="C756" s="39">
        <v>0.17865</v>
      </c>
      <c r="D756" s="41">
        <v>100.3</v>
      </c>
      <c r="E756" s="41">
        <v>101</v>
      </c>
      <c r="F756" s="41">
        <v>101</v>
      </c>
      <c r="G756" s="41">
        <v>92.6</v>
      </c>
      <c r="H756" s="41">
        <v>92.2</v>
      </c>
      <c r="I756" s="41">
        <v>92.7</v>
      </c>
      <c r="J756" s="41">
        <v>92.7</v>
      </c>
      <c r="K756" s="41">
        <v>91.4</v>
      </c>
      <c r="L756" s="41">
        <v>90.1</v>
      </c>
      <c r="M756" s="41">
        <v>91.1</v>
      </c>
      <c r="N756" s="41">
        <v>91.3</v>
      </c>
      <c r="O756" s="41">
        <v>90.2</v>
      </c>
      <c r="P756" s="41">
        <v>88.9</v>
      </c>
      <c r="Q756" s="41">
        <v>90.5</v>
      </c>
      <c r="R756" s="41">
        <v>89.7</v>
      </c>
      <c r="S756" s="41">
        <v>86.1</v>
      </c>
      <c r="T756" s="41">
        <v>88.3</v>
      </c>
      <c r="U756" s="41">
        <v>87.9</v>
      </c>
      <c r="V756" s="41">
        <v>86.9</v>
      </c>
      <c r="W756" s="41">
        <v>87.7</v>
      </c>
      <c r="X756" s="41">
        <v>88.7</v>
      </c>
      <c r="Y756" s="41">
        <v>88.1</v>
      </c>
      <c r="Z756" s="41">
        <v>88</v>
      </c>
      <c r="AA756" s="41">
        <v>87.4</v>
      </c>
      <c r="AB756" s="41">
        <v>88.3</v>
      </c>
      <c r="AC756" s="41">
        <v>89.3</v>
      </c>
      <c r="AD756" s="41">
        <v>84.4</v>
      </c>
      <c r="AE756" s="41">
        <v>82</v>
      </c>
      <c r="AF756" s="41">
        <v>82.5</v>
      </c>
      <c r="AG756" s="41">
        <v>83.9</v>
      </c>
      <c r="AH756" s="41">
        <v>84.2</v>
      </c>
      <c r="AI756" s="41">
        <v>83.6</v>
      </c>
      <c r="AJ756" s="41">
        <v>83.8</v>
      </c>
      <c r="AK756" s="41">
        <v>85.2</v>
      </c>
      <c r="AL756" s="41">
        <v>85</v>
      </c>
      <c r="AM756" s="41">
        <v>85.2</v>
      </c>
      <c r="AN756" s="41">
        <v>85.5</v>
      </c>
      <c r="AO756" s="41">
        <v>85.5</v>
      </c>
      <c r="AP756" s="41">
        <v>85.5</v>
      </c>
      <c r="AQ756" s="41">
        <v>84.7</v>
      </c>
      <c r="AR756" s="41">
        <v>84.7</v>
      </c>
      <c r="AS756" s="41">
        <v>84.7</v>
      </c>
      <c r="AT756" s="41">
        <v>84.7</v>
      </c>
      <c r="AU756" s="41">
        <v>84.1</v>
      </c>
      <c r="AV756" s="41">
        <v>84.1</v>
      </c>
      <c r="AW756" s="41">
        <v>84.1</v>
      </c>
      <c r="AX756" s="41">
        <v>84.1</v>
      </c>
      <c r="AY756" s="41">
        <v>84.1</v>
      </c>
      <c r="AZ756" s="41">
        <v>84.1</v>
      </c>
      <c r="BA756" s="41">
        <v>84.1</v>
      </c>
      <c r="BB756" s="41">
        <v>84.1</v>
      </c>
      <c r="BC756" s="41">
        <v>82.8</v>
      </c>
      <c r="BD756" s="41">
        <v>82.8</v>
      </c>
      <c r="BE756" s="41">
        <v>82.8</v>
      </c>
      <c r="BF756" s="41">
        <v>82.8</v>
      </c>
      <c r="BG756" s="41">
        <v>81.5</v>
      </c>
      <c r="BH756" s="41">
        <v>81.8</v>
      </c>
      <c r="BI756" s="41">
        <v>81.8</v>
      </c>
      <c r="BJ756" s="41">
        <v>81.8</v>
      </c>
      <c r="BK756" s="41">
        <v>81.8</v>
      </c>
      <c r="BL756" s="41">
        <v>84.9</v>
      </c>
      <c r="BM756" s="41">
        <v>82.7</v>
      </c>
      <c r="BN756" s="41">
        <v>82.9</v>
      </c>
      <c r="BO756" s="41">
        <v>83</v>
      </c>
      <c r="BP756" s="41">
        <v>83.1</v>
      </c>
      <c r="BQ756" s="41">
        <v>83.1</v>
      </c>
      <c r="BR756" s="41">
        <v>83.1</v>
      </c>
      <c r="BS756" s="41">
        <v>83.1</v>
      </c>
      <c r="BT756" s="41">
        <v>83.1</v>
      </c>
      <c r="BU756" s="41">
        <v>83.1</v>
      </c>
      <c r="BV756" s="41">
        <v>83.1</v>
      </c>
      <c r="BW756" s="41">
        <v>83.1</v>
      </c>
      <c r="BX756" s="41">
        <v>83.8</v>
      </c>
      <c r="BY756" s="41">
        <v>84</v>
      </c>
      <c r="BZ756" s="41">
        <v>83.1</v>
      </c>
      <c r="CA756" s="41">
        <v>84.1</v>
      </c>
      <c r="CB756" s="41">
        <v>84.1</v>
      </c>
      <c r="CC756" s="41">
        <v>84.1</v>
      </c>
      <c r="CD756" s="41">
        <v>85.1</v>
      </c>
      <c r="CE756" s="41">
        <v>87</v>
      </c>
      <c r="CF756" s="41">
        <v>87</v>
      </c>
      <c r="CG756" s="41">
        <v>87</v>
      </c>
      <c r="CH756" s="41">
        <v>87</v>
      </c>
      <c r="CI756" s="41">
        <v>87</v>
      </c>
      <c r="CJ756" s="41">
        <v>87</v>
      </c>
      <c r="CK756" s="41">
        <v>87</v>
      </c>
      <c r="CL756" s="41">
        <v>87</v>
      </c>
    </row>
    <row r="757" spans="1:90" x14ac:dyDescent="0.25">
      <c r="A757" s="38" t="s">
        <v>3110</v>
      </c>
      <c r="B757" s="38" t="s">
        <v>3111</v>
      </c>
      <c r="C757" s="39">
        <v>8.8349999999999998E-2</v>
      </c>
      <c r="D757" s="41">
        <v>100</v>
      </c>
      <c r="E757" s="41">
        <v>100</v>
      </c>
      <c r="F757" s="41">
        <v>100</v>
      </c>
      <c r="G757" s="41">
        <v>99.2</v>
      </c>
      <c r="H757" s="41">
        <v>99.2</v>
      </c>
      <c r="I757" s="41">
        <v>99.2</v>
      </c>
      <c r="J757" s="41">
        <v>99.2</v>
      </c>
      <c r="K757" s="41">
        <v>99.2</v>
      </c>
      <c r="L757" s="41">
        <v>99.2</v>
      </c>
      <c r="M757" s="41">
        <v>98.8</v>
      </c>
      <c r="N757" s="41">
        <v>98.8</v>
      </c>
      <c r="O757" s="41">
        <v>98.8</v>
      </c>
      <c r="P757" s="41">
        <v>98.8</v>
      </c>
      <c r="Q757" s="41">
        <v>98.8</v>
      </c>
      <c r="R757" s="41">
        <v>98.8</v>
      </c>
      <c r="S757" s="41">
        <v>99.7</v>
      </c>
      <c r="T757" s="41">
        <v>99.3</v>
      </c>
      <c r="U757" s="41">
        <v>99.1</v>
      </c>
      <c r="V757" s="41">
        <v>98.8</v>
      </c>
      <c r="W757" s="41">
        <v>98.3</v>
      </c>
      <c r="X757" s="41">
        <v>98.2</v>
      </c>
      <c r="Y757" s="41">
        <v>97.6</v>
      </c>
      <c r="Z757" s="41">
        <v>97.5</v>
      </c>
      <c r="AA757" s="41">
        <v>97.1</v>
      </c>
      <c r="AB757" s="41">
        <v>97.1</v>
      </c>
      <c r="AC757" s="41">
        <v>97.1</v>
      </c>
      <c r="AD757" s="41">
        <v>97.1</v>
      </c>
      <c r="AE757" s="41">
        <v>100.2</v>
      </c>
      <c r="AF757" s="41">
        <v>100</v>
      </c>
      <c r="AG757" s="41">
        <v>99.9</v>
      </c>
      <c r="AH757" s="41">
        <v>99.9</v>
      </c>
      <c r="AI757" s="41">
        <v>99.9</v>
      </c>
      <c r="AJ757" s="41">
        <v>99.9</v>
      </c>
      <c r="AK757" s="41">
        <v>99.9</v>
      </c>
      <c r="AL757" s="41">
        <v>99.9</v>
      </c>
      <c r="AM757" s="41">
        <v>99.8</v>
      </c>
      <c r="AN757" s="41">
        <v>98.8</v>
      </c>
      <c r="AO757" s="41">
        <v>98.8</v>
      </c>
      <c r="AP757" s="41">
        <v>98.7</v>
      </c>
      <c r="AQ757" s="41">
        <v>96.8</v>
      </c>
      <c r="AR757" s="41">
        <v>94.8</v>
      </c>
      <c r="AS757" s="41">
        <v>94.8</v>
      </c>
      <c r="AT757" s="41">
        <v>94.8</v>
      </c>
      <c r="AU757" s="41">
        <v>94.8</v>
      </c>
      <c r="AV757" s="41">
        <v>94.8</v>
      </c>
      <c r="AW757" s="41">
        <v>94.8</v>
      </c>
      <c r="AX757" s="41">
        <v>94.8</v>
      </c>
      <c r="AY757" s="41">
        <v>94.8</v>
      </c>
      <c r="AZ757" s="41">
        <v>94.8</v>
      </c>
      <c r="BA757" s="41">
        <v>94.9</v>
      </c>
      <c r="BB757" s="41">
        <v>95</v>
      </c>
      <c r="BC757" s="41">
        <v>94.9</v>
      </c>
      <c r="BD757" s="41">
        <v>94.9</v>
      </c>
      <c r="BE757" s="41">
        <v>95</v>
      </c>
      <c r="BF757" s="41">
        <v>95</v>
      </c>
      <c r="BG757" s="41">
        <v>95</v>
      </c>
      <c r="BH757" s="41">
        <v>95</v>
      </c>
      <c r="BI757" s="41">
        <v>94.9</v>
      </c>
      <c r="BJ757" s="41">
        <v>94.9</v>
      </c>
      <c r="BK757" s="41">
        <v>94.9</v>
      </c>
      <c r="BL757" s="41">
        <v>94.9</v>
      </c>
      <c r="BM757" s="41">
        <v>94.9</v>
      </c>
      <c r="BN757" s="41">
        <v>94.9</v>
      </c>
      <c r="BO757" s="41">
        <v>94.9</v>
      </c>
      <c r="BP757" s="41">
        <v>94.9</v>
      </c>
      <c r="BQ757" s="41">
        <v>94.9</v>
      </c>
      <c r="BR757" s="41">
        <v>94.9</v>
      </c>
      <c r="BS757" s="41">
        <v>94.9</v>
      </c>
      <c r="BT757" s="41">
        <v>94.9</v>
      </c>
      <c r="BU757" s="41">
        <v>94.9</v>
      </c>
      <c r="BV757" s="41">
        <v>94.9</v>
      </c>
      <c r="BW757" s="41">
        <v>94.9</v>
      </c>
      <c r="BX757" s="41">
        <v>94.9</v>
      </c>
      <c r="BY757" s="41">
        <v>93.7</v>
      </c>
      <c r="BZ757" s="41">
        <v>93.3</v>
      </c>
      <c r="CA757" s="41">
        <v>93.3</v>
      </c>
      <c r="CB757" s="41">
        <v>93.3</v>
      </c>
      <c r="CC757" s="41">
        <v>93.3</v>
      </c>
      <c r="CD757" s="41">
        <v>93.3</v>
      </c>
      <c r="CE757" s="41">
        <v>93.3</v>
      </c>
      <c r="CF757" s="41">
        <v>93.3</v>
      </c>
      <c r="CG757" s="41">
        <v>93.3</v>
      </c>
      <c r="CH757" s="41">
        <v>93.3</v>
      </c>
      <c r="CI757" s="41">
        <v>93.3</v>
      </c>
      <c r="CJ757" s="41">
        <v>93.3</v>
      </c>
      <c r="CK757" s="41">
        <v>93.3</v>
      </c>
      <c r="CL757" s="41">
        <v>93.3</v>
      </c>
    </row>
    <row r="758" spans="1:90" x14ac:dyDescent="0.25">
      <c r="A758" s="38" t="s">
        <v>3112</v>
      </c>
      <c r="B758" s="38" t="s">
        <v>3113</v>
      </c>
      <c r="C758" s="39">
        <v>0.11821</v>
      </c>
      <c r="D758" s="41">
        <v>99.7</v>
      </c>
      <c r="E758" s="41">
        <v>99.7</v>
      </c>
      <c r="F758" s="41">
        <v>99.3</v>
      </c>
      <c r="G758" s="41">
        <v>97</v>
      </c>
      <c r="H758" s="41">
        <v>97</v>
      </c>
      <c r="I758" s="41">
        <v>97</v>
      </c>
      <c r="J758" s="41">
        <v>97</v>
      </c>
      <c r="K758" s="41">
        <v>97</v>
      </c>
      <c r="L758" s="41">
        <v>97</v>
      </c>
      <c r="M758" s="41">
        <v>97</v>
      </c>
      <c r="N758" s="41">
        <v>97</v>
      </c>
      <c r="O758" s="41">
        <v>97</v>
      </c>
      <c r="P758" s="41">
        <v>94.2</v>
      </c>
      <c r="Q758" s="41">
        <v>94.2</v>
      </c>
      <c r="R758" s="41">
        <v>94.2</v>
      </c>
      <c r="S758" s="41">
        <v>92.8</v>
      </c>
      <c r="T758" s="41">
        <v>92.8</v>
      </c>
      <c r="U758" s="41">
        <v>92.8</v>
      </c>
      <c r="V758" s="41">
        <v>92.8</v>
      </c>
      <c r="W758" s="41">
        <v>92.8</v>
      </c>
      <c r="X758" s="41">
        <v>92.8</v>
      </c>
      <c r="Y758" s="41">
        <v>92.8</v>
      </c>
      <c r="Z758" s="41">
        <v>92.8</v>
      </c>
      <c r="AA758" s="41">
        <v>92.8</v>
      </c>
      <c r="AB758" s="41">
        <v>93.5</v>
      </c>
      <c r="AC758" s="41">
        <v>93.5</v>
      </c>
      <c r="AD758" s="41">
        <v>93.3</v>
      </c>
      <c r="AE758" s="41">
        <v>95.5</v>
      </c>
      <c r="AF758" s="41">
        <v>95.5</v>
      </c>
      <c r="AG758" s="41">
        <v>95.5</v>
      </c>
      <c r="AH758" s="41">
        <v>95.5</v>
      </c>
      <c r="AI758" s="41">
        <v>95.5</v>
      </c>
      <c r="AJ758" s="41">
        <v>95.5</v>
      </c>
      <c r="AK758" s="41">
        <v>95.5</v>
      </c>
      <c r="AL758" s="41">
        <v>95.4</v>
      </c>
      <c r="AM758" s="41">
        <v>95.3</v>
      </c>
      <c r="AN758" s="41">
        <v>95.6</v>
      </c>
      <c r="AO758" s="41">
        <v>95.9</v>
      </c>
      <c r="AP758" s="41">
        <v>95.8</v>
      </c>
      <c r="AQ758" s="41">
        <v>95.8</v>
      </c>
      <c r="AR758" s="41">
        <v>95.8</v>
      </c>
      <c r="AS758" s="41">
        <v>95.8</v>
      </c>
      <c r="AT758" s="41">
        <v>95.8</v>
      </c>
      <c r="AU758" s="41">
        <v>95.8</v>
      </c>
      <c r="AV758" s="41">
        <v>95.8</v>
      </c>
      <c r="AW758" s="41">
        <v>95.8</v>
      </c>
      <c r="AX758" s="41">
        <v>95.8</v>
      </c>
      <c r="AY758" s="41">
        <v>95.8</v>
      </c>
      <c r="AZ758" s="41">
        <v>95.8</v>
      </c>
      <c r="BA758" s="41">
        <v>95.8</v>
      </c>
      <c r="BB758" s="41">
        <v>95.8</v>
      </c>
      <c r="BC758" s="41">
        <v>95.8</v>
      </c>
      <c r="BD758" s="41">
        <v>95.8</v>
      </c>
      <c r="BE758" s="41">
        <v>95.8</v>
      </c>
      <c r="BF758" s="41">
        <v>95.8</v>
      </c>
      <c r="BG758" s="41">
        <v>95.8</v>
      </c>
      <c r="BH758" s="41">
        <v>95.8</v>
      </c>
      <c r="BI758" s="41">
        <v>95.8</v>
      </c>
      <c r="BJ758" s="41">
        <v>95.7</v>
      </c>
      <c r="BK758" s="41">
        <v>95.8</v>
      </c>
      <c r="BL758" s="41">
        <v>95.8</v>
      </c>
      <c r="BM758" s="41">
        <v>95</v>
      </c>
      <c r="BN758" s="41">
        <v>95</v>
      </c>
      <c r="BO758" s="41">
        <v>92.3</v>
      </c>
      <c r="BP758" s="41">
        <v>91.9</v>
      </c>
      <c r="BQ758" s="41">
        <v>91.9</v>
      </c>
      <c r="BR758" s="41">
        <v>91.9</v>
      </c>
      <c r="BS758" s="41">
        <v>91.9</v>
      </c>
      <c r="BT758" s="41">
        <v>91.9</v>
      </c>
      <c r="BU758" s="41">
        <v>91.9</v>
      </c>
      <c r="BV758" s="41">
        <v>91.9</v>
      </c>
      <c r="BW758" s="41">
        <v>91.9</v>
      </c>
      <c r="BX758" s="41">
        <v>91.9</v>
      </c>
      <c r="BY758" s="41">
        <v>92</v>
      </c>
      <c r="BZ758" s="41">
        <v>92.5</v>
      </c>
      <c r="CA758" s="41">
        <v>92.7</v>
      </c>
      <c r="CB758" s="41">
        <v>94.2</v>
      </c>
      <c r="CC758" s="41">
        <v>94.2</v>
      </c>
      <c r="CD758" s="41">
        <v>94.2</v>
      </c>
      <c r="CE758" s="41">
        <v>94.2</v>
      </c>
      <c r="CF758" s="41">
        <v>94.2</v>
      </c>
      <c r="CG758" s="41">
        <v>94.2</v>
      </c>
      <c r="CH758" s="41">
        <v>94.2</v>
      </c>
      <c r="CI758" s="41">
        <v>94.2</v>
      </c>
      <c r="CJ758" s="41">
        <v>94.2</v>
      </c>
      <c r="CK758" s="41">
        <v>94.4</v>
      </c>
      <c r="CL758" s="41">
        <v>95.1</v>
      </c>
    </row>
    <row r="759" spans="1:90" x14ac:dyDescent="0.25">
      <c r="A759" s="38" t="s">
        <v>3114</v>
      </c>
      <c r="B759" s="38" t="s">
        <v>3115</v>
      </c>
      <c r="C759" s="39">
        <v>4.197E-2</v>
      </c>
      <c r="D759" s="41">
        <v>100</v>
      </c>
      <c r="E759" s="41">
        <v>100</v>
      </c>
      <c r="F759" s="41">
        <v>100</v>
      </c>
      <c r="G759" s="41">
        <v>97.7</v>
      </c>
      <c r="H759" s="41">
        <v>97.7</v>
      </c>
      <c r="I759" s="41">
        <v>97.7</v>
      </c>
      <c r="J759" s="41">
        <v>97.7</v>
      </c>
      <c r="K759" s="41">
        <v>97.7</v>
      </c>
      <c r="L759" s="41">
        <v>97.7</v>
      </c>
      <c r="M759" s="41">
        <v>97.7</v>
      </c>
      <c r="N759" s="41">
        <v>97.7</v>
      </c>
      <c r="O759" s="41">
        <v>97.7</v>
      </c>
      <c r="P759" s="41">
        <v>95.7</v>
      </c>
      <c r="Q759" s="41">
        <v>95.7</v>
      </c>
      <c r="R759" s="41">
        <v>95.7</v>
      </c>
      <c r="S759" s="41">
        <v>94.7</v>
      </c>
      <c r="T759" s="41">
        <v>94.7</v>
      </c>
      <c r="U759" s="41">
        <v>94.7</v>
      </c>
      <c r="V759" s="41">
        <v>94.7</v>
      </c>
      <c r="W759" s="41">
        <v>94.7</v>
      </c>
      <c r="X759" s="41">
        <v>94.7</v>
      </c>
      <c r="Y759" s="41">
        <v>94.7</v>
      </c>
      <c r="Z759" s="41">
        <v>94.7</v>
      </c>
      <c r="AA759" s="41">
        <v>94.7</v>
      </c>
      <c r="AB759" s="41">
        <v>96.6</v>
      </c>
      <c r="AC759" s="41">
        <v>96.6</v>
      </c>
      <c r="AD759" s="41">
        <v>96.6</v>
      </c>
      <c r="AE759" s="41">
        <v>100.2</v>
      </c>
      <c r="AF759" s="41">
        <v>100.2</v>
      </c>
      <c r="AG759" s="41">
        <v>100.2</v>
      </c>
      <c r="AH759" s="41">
        <v>100.2</v>
      </c>
      <c r="AI759" s="41">
        <v>100.2</v>
      </c>
      <c r="AJ759" s="41">
        <v>100.2</v>
      </c>
      <c r="AK759" s="41">
        <v>100.2</v>
      </c>
      <c r="AL759" s="41">
        <v>100.2</v>
      </c>
      <c r="AM759" s="41">
        <v>100.2</v>
      </c>
      <c r="AN759" s="41">
        <v>100.2</v>
      </c>
      <c r="AO759" s="41">
        <v>100.2</v>
      </c>
      <c r="AP759" s="41">
        <v>100.2</v>
      </c>
      <c r="AQ759" s="41">
        <v>100.2</v>
      </c>
      <c r="AR759" s="41">
        <v>100.2</v>
      </c>
      <c r="AS759" s="41">
        <v>100.2</v>
      </c>
      <c r="AT759" s="41">
        <v>100.2</v>
      </c>
      <c r="AU759" s="41">
        <v>100.2</v>
      </c>
      <c r="AV759" s="41">
        <v>100.2</v>
      </c>
      <c r="AW759" s="41">
        <v>100.2</v>
      </c>
      <c r="AX759" s="41">
        <v>100.2</v>
      </c>
      <c r="AY759" s="41">
        <v>100.2</v>
      </c>
      <c r="AZ759" s="41">
        <v>100.2</v>
      </c>
      <c r="BA759" s="41">
        <v>100.2</v>
      </c>
      <c r="BB759" s="41">
        <v>100.2</v>
      </c>
      <c r="BC759" s="41">
        <v>100.2</v>
      </c>
      <c r="BD759" s="41">
        <v>100.2</v>
      </c>
      <c r="BE759" s="41">
        <v>100.2</v>
      </c>
      <c r="BF759" s="41">
        <v>100.2</v>
      </c>
      <c r="BG759" s="41">
        <v>100.2</v>
      </c>
      <c r="BH759" s="41">
        <v>100.2</v>
      </c>
      <c r="BI759" s="41">
        <v>100.2</v>
      </c>
      <c r="BJ759" s="41">
        <v>100.2</v>
      </c>
      <c r="BK759" s="41">
        <v>100.2</v>
      </c>
      <c r="BL759" s="41">
        <v>100.2</v>
      </c>
      <c r="BM759" s="41">
        <v>97.9</v>
      </c>
      <c r="BN759" s="41">
        <v>97.9</v>
      </c>
      <c r="BO759" s="41">
        <v>97.9</v>
      </c>
      <c r="BP759" s="41">
        <v>97.9</v>
      </c>
      <c r="BQ759" s="41">
        <v>97.9</v>
      </c>
      <c r="BR759" s="41">
        <v>97.9</v>
      </c>
      <c r="BS759" s="41">
        <v>97.9</v>
      </c>
      <c r="BT759" s="41">
        <v>97.9</v>
      </c>
      <c r="BU759" s="41">
        <v>97.9</v>
      </c>
      <c r="BV759" s="41">
        <v>97.9</v>
      </c>
      <c r="BW759" s="41">
        <v>97.9</v>
      </c>
      <c r="BX759" s="41">
        <v>97.9</v>
      </c>
      <c r="BY759" s="41">
        <v>97.9</v>
      </c>
      <c r="BZ759" s="41">
        <v>97.9</v>
      </c>
      <c r="CA759" s="41">
        <v>97.9</v>
      </c>
      <c r="CB759" s="41">
        <v>97.9</v>
      </c>
      <c r="CC759" s="41">
        <v>97.9</v>
      </c>
      <c r="CD759" s="41">
        <v>97.9</v>
      </c>
      <c r="CE759" s="41">
        <v>97.9</v>
      </c>
      <c r="CF759" s="41">
        <v>97.9</v>
      </c>
      <c r="CG759" s="41">
        <v>97.9</v>
      </c>
      <c r="CH759" s="41">
        <v>97.9</v>
      </c>
      <c r="CI759" s="41">
        <v>97.9</v>
      </c>
      <c r="CJ759" s="41">
        <v>97.9</v>
      </c>
      <c r="CK759" s="41">
        <v>98.5</v>
      </c>
      <c r="CL759" s="41">
        <v>100.4</v>
      </c>
    </row>
    <row r="760" spans="1:90" x14ac:dyDescent="0.25">
      <c r="A760" s="38" t="s">
        <v>3116</v>
      </c>
      <c r="B760" s="38" t="s">
        <v>3117</v>
      </c>
      <c r="C760" s="39">
        <v>7.8100000000000001E-3</v>
      </c>
      <c r="D760" s="41">
        <v>100</v>
      </c>
      <c r="E760" s="41">
        <v>100</v>
      </c>
      <c r="F760" s="41">
        <v>100</v>
      </c>
      <c r="G760" s="41">
        <v>98.1</v>
      </c>
      <c r="H760" s="41">
        <v>98.1</v>
      </c>
      <c r="I760" s="41">
        <v>98.1</v>
      </c>
      <c r="J760" s="41">
        <v>98.1</v>
      </c>
      <c r="K760" s="41">
        <v>98.1</v>
      </c>
      <c r="L760" s="41">
        <v>98.1</v>
      </c>
      <c r="M760" s="41">
        <v>98.1</v>
      </c>
      <c r="N760" s="41">
        <v>98.1</v>
      </c>
      <c r="O760" s="41">
        <v>98.1</v>
      </c>
      <c r="P760" s="41">
        <v>98.1</v>
      </c>
      <c r="Q760" s="41">
        <v>98.1</v>
      </c>
      <c r="R760" s="41">
        <v>98.1</v>
      </c>
      <c r="S760" s="41">
        <v>98.1</v>
      </c>
      <c r="T760" s="41">
        <v>98.1</v>
      </c>
      <c r="U760" s="41">
        <v>98.1</v>
      </c>
      <c r="V760" s="41">
        <v>98.1</v>
      </c>
      <c r="W760" s="41">
        <v>98.1</v>
      </c>
      <c r="X760" s="41">
        <v>98.1</v>
      </c>
      <c r="Y760" s="41">
        <v>98.1</v>
      </c>
      <c r="Z760" s="41">
        <v>98.1</v>
      </c>
      <c r="AA760" s="41">
        <v>98.1</v>
      </c>
      <c r="AB760" s="41">
        <v>98.1</v>
      </c>
      <c r="AC760" s="41">
        <v>98.1</v>
      </c>
      <c r="AD760" s="41">
        <v>98.1</v>
      </c>
      <c r="AE760" s="41">
        <v>98.1</v>
      </c>
      <c r="AF760" s="41">
        <v>98.1</v>
      </c>
      <c r="AG760" s="41">
        <v>98.1</v>
      </c>
      <c r="AH760" s="41">
        <v>98.1</v>
      </c>
      <c r="AI760" s="41">
        <v>98.1</v>
      </c>
      <c r="AJ760" s="41">
        <v>98.1</v>
      </c>
      <c r="AK760" s="41">
        <v>98.1</v>
      </c>
      <c r="AL760" s="41">
        <v>98.1</v>
      </c>
      <c r="AM760" s="41">
        <v>96.4</v>
      </c>
      <c r="AN760" s="41">
        <v>96.4</v>
      </c>
      <c r="AO760" s="41">
        <v>96.4</v>
      </c>
      <c r="AP760" s="41">
        <v>96.4</v>
      </c>
      <c r="AQ760" s="41">
        <v>96.4</v>
      </c>
      <c r="AR760" s="41">
        <v>96.4</v>
      </c>
      <c r="AS760" s="41">
        <v>96.4</v>
      </c>
      <c r="AT760" s="41">
        <v>96.4</v>
      </c>
      <c r="AU760" s="41">
        <v>96.4</v>
      </c>
      <c r="AV760" s="41">
        <v>96.4</v>
      </c>
      <c r="AW760" s="41">
        <v>96.4</v>
      </c>
      <c r="AX760" s="41">
        <v>96.4</v>
      </c>
      <c r="AY760" s="41">
        <v>96.4</v>
      </c>
      <c r="AZ760" s="41">
        <v>96.4</v>
      </c>
      <c r="BA760" s="41">
        <v>96.4</v>
      </c>
      <c r="BB760" s="41">
        <v>96.4</v>
      </c>
      <c r="BC760" s="41">
        <v>96.4</v>
      </c>
      <c r="BD760" s="41">
        <v>96.4</v>
      </c>
      <c r="BE760" s="41">
        <v>96.4</v>
      </c>
      <c r="BF760" s="41">
        <v>96.4</v>
      </c>
      <c r="BG760" s="41">
        <v>96.4</v>
      </c>
      <c r="BH760" s="41">
        <v>96.4</v>
      </c>
      <c r="BI760" s="41">
        <v>96.4</v>
      </c>
      <c r="BJ760" s="41">
        <v>98.7</v>
      </c>
      <c r="BK760" s="41">
        <v>100.9</v>
      </c>
      <c r="BL760" s="41">
        <v>100.9</v>
      </c>
      <c r="BM760" s="41">
        <v>100.9</v>
      </c>
      <c r="BN760" s="41">
        <v>100.9</v>
      </c>
      <c r="BO760" s="41">
        <v>100.9</v>
      </c>
      <c r="BP760" s="41">
        <v>100.9</v>
      </c>
      <c r="BQ760" s="41">
        <v>100.9</v>
      </c>
      <c r="BR760" s="41">
        <v>100.9</v>
      </c>
      <c r="BS760" s="41">
        <v>100.9</v>
      </c>
      <c r="BT760" s="41">
        <v>100.9</v>
      </c>
      <c r="BU760" s="41">
        <v>100.9</v>
      </c>
      <c r="BV760" s="41">
        <v>100.9</v>
      </c>
      <c r="BW760" s="41">
        <v>100.9</v>
      </c>
      <c r="BX760" s="41">
        <v>100.9</v>
      </c>
      <c r="BY760" s="41">
        <v>102.1</v>
      </c>
      <c r="BZ760" s="41">
        <v>105.6</v>
      </c>
      <c r="CA760" s="41">
        <v>105.6</v>
      </c>
      <c r="CB760" s="41">
        <v>105.6</v>
      </c>
      <c r="CC760" s="41">
        <v>105.6</v>
      </c>
      <c r="CD760" s="41">
        <v>105.6</v>
      </c>
      <c r="CE760" s="41">
        <v>105.6</v>
      </c>
      <c r="CF760" s="41">
        <v>105.6</v>
      </c>
      <c r="CG760" s="41">
        <v>105.6</v>
      </c>
      <c r="CH760" s="41">
        <v>105.6</v>
      </c>
      <c r="CI760" s="41">
        <v>105.6</v>
      </c>
      <c r="CJ760" s="41">
        <v>105.6</v>
      </c>
      <c r="CK760" s="41">
        <v>105.6</v>
      </c>
      <c r="CL760" s="41">
        <v>105.6</v>
      </c>
    </row>
    <row r="761" spans="1:90" x14ac:dyDescent="0.25">
      <c r="A761" s="38" t="s">
        <v>3118</v>
      </c>
      <c r="B761" s="38" t="s">
        <v>3119</v>
      </c>
      <c r="C761" s="39">
        <v>6.8430000000000005E-2</v>
      </c>
      <c r="D761" s="41">
        <v>99.4</v>
      </c>
      <c r="E761" s="41">
        <v>99.4</v>
      </c>
      <c r="F761" s="41">
        <v>98.7</v>
      </c>
      <c r="G761" s="41">
        <v>96.5</v>
      </c>
      <c r="H761" s="41">
        <v>96.5</v>
      </c>
      <c r="I761" s="41">
        <v>96.5</v>
      </c>
      <c r="J761" s="41">
        <v>96.5</v>
      </c>
      <c r="K761" s="41">
        <v>96.5</v>
      </c>
      <c r="L761" s="41">
        <v>96.5</v>
      </c>
      <c r="M761" s="41">
        <v>96.5</v>
      </c>
      <c r="N761" s="41">
        <v>96.5</v>
      </c>
      <c r="O761" s="41">
        <v>96.5</v>
      </c>
      <c r="P761" s="41">
        <v>92.9</v>
      </c>
      <c r="Q761" s="41">
        <v>92.9</v>
      </c>
      <c r="R761" s="41">
        <v>92.9</v>
      </c>
      <c r="S761" s="41">
        <v>91</v>
      </c>
      <c r="T761" s="41">
        <v>91</v>
      </c>
      <c r="U761" s="41">
        <v>91</v>
      </c>
      <c r="V761" s="41">
        <v>91</v>
      </c>
      <c r="W761" s="41">
        <v>91</v>
      </c>
      <c r="X761" s="41">
        <v>91</v>
      </c>
      <c r="Y761" s="41">
        <v>91</v>
      </c>
      <c r="Z761" s="41">
        <v>91</v>
      </c>
      <c r="AA761" s="41">
        <v>91</v>
      </c>
      <c r="AB761" s="41">
        <v>91</v>
      </c>
      <c r="AC761" s="41">
        <v>91</v>
      </c>
      <c r="AD761" s="41">
        <v>90.8</v>
      </c>
      <c r="AE761" s="41">
        <v>92.4</v>
      </c>
      <c r="AF761" s="41">
        <v>92.4</v>
      </c>
      <c r="AG761" s="41">
        <v>92.4</v>
      </c>
      <c r="AH761" s="41">
        <v>92.4</v>
      </c>
      <c r="AI761" s="41">
        <v>92.4</v>
      </c>
      <c r="AJ761" s="41">
        <v>92.4</v>
      </c>
      <c r="AK761" s="41">
        <v>92.3</v>
      </c>
      <c r="AL761" s="41">
        <v>92.1</v>
      </c>
      <c r="AM761" s="41">
        <v>92.1</v>
      </c>
      <c r="AN761" s="41">
        <v>92.6</v>
      </c>
      <c r="AO761" s="41">
        <v>93.2</v>
      </c>
      <c r="AP761" s="41">
        <v>93.1</v>
      </c>
      <c r="AQ761" s="41">
        <v>93.1</v>
      </c>
      <c r="AR761" s="41">
        <v>93.1</v>
      </c>
      <c r="AS761" s="41">
        <v>93.1</v>
      </c>
      <c r="AT761" s="41">
        <v>93.1</v>
      </c>
      <c r="AU761" s="41">
        <v>93.1</v>
      </c>
      <c r="AV761" s="41">
        <v>93.1</v>
      </c>
      <c r="AW761" s="41">
        <v>93.1</v>
      </c>
      <c r="AX761" s="41">
        <v>93.1</v>
      </c>
      <c r="AY761" s="41">
        <v>93.1</v>
      </c>
      <c r="AZ761" s="41">
        <v>93.1</v>
      </c>
      <c r="BA761" s="41">
        <v>93.1</v>
      </c>
      <c r="BB761" s="41">
        <v>93.1</v>
      </c>
      <c r="BC761" s="41">
        <v>93.1</v>
      </c>
      <c r="BD761" s="41">
        <v>93.1</v>
      </c>
      <c r="BE761" s="41">
        <v>93.1</v>
      </c>
      <c r="BF761" s="41">
        <v>93.1</v>
      </c>
      <c r="BG761" s="41">
        <v>93.1</v>
      </c>
      <c r="BH761" s="41">
        <v>93.1</v>
      </c>
      <c r="BI761" s="41">
        <v>93.1</v>
      </c>
      <c r="BJ761" s="41">
        <v>92.7</v>
      </c>
      <c r="BK761" s="41">
        <v>92.6</v>
      </c>
      <c r="BL761" s="41">
        <v>92.6</v>
      </c>
      <c r="BM761" s="41">
        <v>92.6</v>
      </c>
      <c r="BN761" s="41">
        <v>92.6</v>
      </c>
      <c r="BO761" s="41">
        <v>87.9</v>
      </c>
      <c r="BP761" s="41">
        <v>87.2</v>
      </c>
      <c r="BQ761" s="41">
        <v>87.2</v>
      </c>
      <c r="BR761" s="41">
        <v>87.2</v>
      </c>
      <c r="BS761" s="41">
        <v>87.2</v>
      </c>
      <c r="BT761" s="41">
        <v>87.2</v>
      </c>
      <c r="BU761" s="41">
        <v>87.2</v>
      </c>
      <c r="BV761" s="41">
        <v>87.2</v>
      </c>
      <c r="BW761" s="41">
        <v>87.2</v>
      </c>
      <c r="BX761" s="41">
        <v>87.2</v>
      </c>
      <c r="BY761" s="41">
        <v>87.2</v>
      </c>
      <c r="BZ761" s="41">
        <v>87.7</v>
      </c>
      <c r="CA761" s="41">
        <v>88.1</v>
      </c>
      <c r="CB761" s="41">
        <v>90.7</v>
      </c>
      <c r="CC761" s="41">
        <v>90.7</v>
      </c>
      <c r="CD761" s="41">
        <v>90.7</v>
      </c>
      <c r="CE761" s="41">
        <v>90.7</v>
      </c>
      <c r="CF761" s="41">
        <v>90.7</v>
      </c>
      <c r="CG761" s="41">
        <v>90.7</v>
      </c>
      <c r="CH761" s="41">
        <v>90.7</v>
      </c>
      <c r="CI761" s="41">
        <v>90.7</v>
      </c>
      <c r="CJ761" s="41">
        <v>90.7</v>
      </c>
      <c r="CK761" s="41">
        <v>90.7</v>
      </c>
      <c r="CL761" s="41">
        <v>90.7</v>
      </c>
    </row>
    <row r="762" spans="1:90" x14ac:dyDescent="0.25">
      <c r="A762" s="38" t="s">
        <v>3120</v>
      </c>
      <c r="B762" s="38" t="s">
        <v>3121</v>
      </c>
      <c r="C762" s="39">
        <v>5.2128199999999998</v>
      </c>
      <c r="D762" s="41">
        <v>100.5</v>
      </c>
      <c r="E762" s="41">
        <v>100.7</v>
      </c>
      <c r="F762" s="41">
        <v>100.9</v>
      </c>
      <c r="G762" s="41">
        <v>101.9</v>
      </c>
      <c r="H762" s="41">
        <v>102</v>
      </c>
      <c r="I762" s="41">
        <v>102.1</v>
      </c>
      <c r="J762" s="41">
        <v>102.4</v>
      </c>
      <c r="K762" s="41">
        <v>102.3</v>
      </c>
      <c r="L762" s="41">
        <v>102.4</v>
      </c>
      <c r="M762" s="41">
        <v>102.5</v>
      </c>
      <c r="N762" s="41">
        <v>102.8</v>
      </c>
      <c r="O762" s="41">
        <v>103.2</v>
      </c>
      <c r="P762" s="41">
        <v>103.6</v>
      </c>
      <c r="Q762" s="41">
        <v>103.5</v>
      </c>
      <c r="R762" s="41">
        <v>103.6</v>
      </c>
      <c r="S762" s="41">
        <v>104</v>
      </c>
      <c r="T762" s="41">
        <v>104.1</v>
      </c>
      <c r="U762" s="41">
        <v>104.7</v>
      </c>
      <c r="V762" s="41">
        <v>104.9</v>
      </c>
      <c r="W762" s="41">
        <v>105</v>
      </c>
      <c r="X762" s="41">
        <v>104.8</v>
      </c>
      <c r="Y762" s="41">
        <v>105.5</v>
      </c>
      <c r="Z762" s="41">
        <v>104.3</v>
      </c>
      <c r="AA762" s="41">
        <v>104.6</v>
      </c>
      <c r="AB762" s="41">
        <v>105.6</v>
      </c>
      <c r="AC762" s="41">
        <v>106</v>
      </c>
      <c r="AD762" s="41">
        <v>106.1</v>
      </c>
      <c r="AE762" s="41">
        <v>106.6</v>
      </c>
      <c r="AF762" s="41">
        <v>106.8</v>
      </c>
      <c r="AG762" s="41">
        <v>106.5</v>
      </c>
      <c r="AH762" s="41">
        <v>106.5</v>
      </c>
      <c r="AI762" s="41">
        <v>106.8</v>
      </c>
      <c r="AJ762" s="41">
        <v>106.9</v>
      </c>
      <c r="AK762" s="41">
        <v>107.1</v>
      </c>
      <c r="AL762" s="41">
        <v>106.9</v>
      </c>
      <c r="AM762" s="41">
        <v>107.1</v>
      </c>
      <c r="AN762" s="41">
        <v>109.6</v>
      </c>
      <c r="AO762" s="41">
        <v>110.5</v>
      </c>
      <c r="AP762" s="41">
        <v>109.4</v>
      </c>
      <c r="AQ762" s="41">
        <v>111</v>
      </c>
      <c r="AR762" s="41">
        <v>111.3</v>
      </c>
      <c r="AS762" s="41">
        <v>111.9</v>
      </c>
      <c r="AT762" s="41">
        <v>112.3</v>
      </c>
      <c r="AU762" s="41">
        <v>112.5</v>
      </c>
      <c r="AV762" s="41">
        <v>112.5</v>
      </c>
      <c r="AW762" s="41">
        <v>112.7</v>
      </c>
      <c r="AX762" s="41">
        <v>112.8</v>
      </c>
      <c r="AY762" s="41">
        <v>113.1</v>
      </c>
      <c r="AZ762" s="41">
        <v>116.7</v>
      </c>
      <c r="BA762" s="41">
        <v>116.4</v>
      </c>
      <c r="BB762" s="41">
        <v>116.7</v>
      </c>
      <c r="BC762" s="41">
        <v>116.9</v>
      </c>
      <c r="BD762" s="41">
        <v>116.7</v>
      </c>
      <c r="BE762" s="41">
        <v>116.8</v>
      </c>
      <c r="BF762" s="41">
        <v>116</v>
      </c>
      <c r="BG762" s="41">
        <v>115.9</v>
      </c>
      <c r="BH762" s="41">
        <v>115.9</v>
      </c>
      <c r="BI762" s="41">
        <v>116.1</v>
      </c>
      <c r="BJ762" s="41">
        <v>116.5</v>
      </c>
      <c r="BK762" s="41">
        <v>116.7</v>
      </c>
      <c r="BL762" s="41">
        <v>118.1</v>
      </c>
      <c r="BM762" s="41">
        <v>118.1</v>
      </c>
      <c r="BN762" s="41">
        <v>118.1</v>
      </c>
      <c r="BO762" s="41">
        <v>120.1</v>
      </c>
      <c r="BP762" s="41">
        <v>120.1</v>
      </c>
      <c r="BQ762" s="41">
        <v>120.2</v>
      </c>
      <c r="BR762" s="41">
        <v>120.4</v>
      </c>
      <c r="BS762" s="41">
        <v>119.3</v>
      </c>
      <c r="BT762" s="41">
        <v>119.3</v>
      </c>
      <c r="BU762" s="41">
        <v>119.6</v>
      </c>
      <c r="BV762" s="41">
        <v>119.7</v>
      </c>
      <c r="BW762" s="41">
        <v>119.9</v>
      </c>
      <c r="BX762" s="41">
        <v>121.5</v>
      </c>
      <c r="BY762" s="41">
        <v>121.6</v>
      </c>
      <c r="BZ762" s="41">
        <v>122.4</v>
      </c>
      <c r="CA762" s="41">
        <v>122.6</v>
      </c>
      <c r="CB762" s="41">
        <v>121.8</v>
      </c>
      <c r="CC762" s="41">
        <v>123.8</v>
      </c>
      <c r="CD762" s="41">
        <v>124.2</v>
      </c>
      <c r="CE762" s="41">
        <v>124.6</v>
      </c>
      <c r="CF762" s="41">
        <v>124.8</v>
      </c>
      <c r="CG762" s="41">
        <v>124.9</v>
      </c>
      <c r="CH762" s="41">
        <v>125.3</v>
      </c>
      <c r="CI762" s="41">
        <v>125.3</v>
      </c>
      <c r="CJ762" s="41">
        <v>125.5</v>
      </c>
      <c r="CK762" s="41">
        <v>125.8</v>
      </c>
      <c r="CL762" s="41">
        <v>126.4</v>
      </c>
    </row>
    <row r="763" spans="1:90" x14ac:dyDescent="0.25">
      <c r="A763" s="38" t="s">
        <v>3122</v>
      </c>
      <c r="B763" s="38" t="s">
        <v>3123</v>
      </c>
      <c r="C763" s="39">
        <v>4.2310600000000003</v>
      </c>
      <c r="D763" s="41">
        <v>100.4</v>
      </c>
      <c r="E763" s="41">
        <v>100.6</v>
      </c>
      <c r="F763" s="41">
        <v>100.7</v>
      </c>
      <c r="G763" s="41">
        <v>101.6</v>
      </c>
      <c r="H763" s="41">
        <v>101.7</v>
      </c>
      <c r="I763" s="41">
        <v>101.7</v>
      </c>
      <c r="J763" s="41">
        <v>102.1</v>
      </c>
      <c r="K763" s="41">
        <v>101.9</v>
      </c>
      <c r="L763" s="41">
        <v>101.9</v>
      </c>
      <c r="M763" s="41">
        <v>102</v>
      </c>
      <c r="N763" s="41">
        <v>102.4</v>
      </c>
      <c r="O763" s="41">
        <v>102.8</v>
      </c>
      <c r="P763" s="41">
        <v>102.8</v>
      </c>
      <c r="Q763" s="41">
        <v>102.7</v>
      </c>
      <c r="R763" s="41">
        <v>102.7</v>
      </c>
      <c r="S763" s="41">
        <v>103.2</v>
      </c>
      <c r="T763" s="41">
        <v>103.2</v>
      </c>
      <c r="U763" s="41">
        <v>103.7</v>
      </c>
      <c r="V763" s="41">
        <v>103.9</v>
      </c>
      <c r="W763" s="41">
        <v>104.1</v>
      </c>
      <c r="X763" s="41">
        <v>103.8</v>
      </c>
      <c r="Y763" s="41">
        <v>104.6</v>
      </c>
      <c r="Z763" s="41">
        <v>103.1</v>
      </c>
      <c r="AA763" s="41">
        <v>103.5</v>
      </c>
      <c r="AB763" s="41">
        <v>104.6</v>
      </c>
      <c r="AC763" s="41">
        <v>105</v>
      </c>
      <c r="AD763" s="41">
        <v>105.2</v>
      </c>
      <c r="AE763" s="41">
        <v>105.2</v>
      </c>
      <c r="AF763" s="41">
        <v>105.3</v>
      </c>
      <c r="AG763" s="41">
        <v>105</v>
      </c>
      <c r="AH763" s="41">
        <v>105</v>
      </c>
      <c r="AI763" s="41">
        <v>105.3</v>
      </c>
      <c r="AJ763" s="41">
        <v>105.5</v>
      </c>
      <c r="AK763" s="41">
        <v>105.6</v>
      </c>
      <c r="AL763" s="41">
        <v>105.4</v>
      </c>
      <c r="AM763" s="41">
        <v>105.5</v>
      </c>
      <c r="AN763" s="41">
        <v>108.2</v>
      </c>
      <c r="AO763" s="41">
        <v>109.3</v>
      </c>
      <c r="AP763" s="41">
        <v>107.9</v>
      </c>
      <c r="AQ763" s="41">
        <v>109.6</v>
      </c>
      <c r="AR763" s="41">
        <v>109.7</v>
      </c>
      <c r="AS763" s="41">
        <v>110.4</v>
      </c>
      <c r="AT763" s="41">
        <v>110.8</v>
      </c>
      <c r="AU763" s="41">
        <v>110.9</v>
      </c>
      <c r="AV763" s="41">
        <v>110.9</v>
      </c>
      <c r="AW763" s="41">
        <v>111.1</v>
      </c>
      <c r="AX763" s="41">
        <v>111.1</v>
      </c>
      <c r="AY763" s="41">
        <v>111.6</v>
      </c>
      <c r="AZ763" s="41">
        <v>115.5</v>
      </c>
      <c r="BA763" s="41">
        <v>115.2</v>
      </c>
      <c r="BB763" s="41">
        <v>115.7</v>
      </c>
      <c r="BC763" s="41">
        <v>115.9</v>
      </c>
      <c r="BD763" s="41">
        <v>115.7</v>
      </c>
      <c r="BE763" s="41">
        <v>115.8</v>
      </c>
      <c r="BF763" s="41">
        <v>114.8</v>
      </c>
      <c r="BG763" s="41">
        <v>114.8</v>
      </c>
      <c r="BH763" s="41">
        <v>114.8</v>
      </c>
      <c r="BI763" s="41">
        <v>115</v>
      </c>
      <c r="BJ763" s="41">
        <v>115.5</v>
      </c>
      <c r="BK763" s="41">
        <v>115.8</v>
      </c>
      <c r="BL763" s="41">
        <v>117.7</v>
      </c>
      <c r="BM763" s="41">
        <v>117.6</v>
      </c>
      <c r="BN763" s="41">
        <v>117.6</v>
      </c>
      <c r="BO763" s="41">
        <v>119.8</v>
      </c>
      <c r="BP763" s="41">
        <v>120</v>
      </c>
      <c r="BQ763" s="41">
        <v>120</v>
      </c>
      <c r="BR763" s="41">
        <v>120.3</v>
      </c>
      <c r="BS763" s="41">
        <v>119</v>
      </c>
      <c r="BT763" s="41">
        <v>119</v>
      </c>
      <c r="BU763" s="41">
        <v>119.3</v>
      </c>
      <c r="BV763" s="41">
        <v>119.4</v>
      </c>
      <c r="BW763" s="41">
        <v>119.6</v>
      </c>
      <c r="BX763" s="41">
        <v>121.1</v>
      </c>
      <c r="BY763" s="41">
        <v>120.8</v>
      </c>
      <c r="BZ763" s="41">
        <v>121.6</v>
      </c>
      <c r="CA763" s="41">
        <v>121.8</v>
      </c>
      <c r="CB763" s="41">
        <v>120.6</v>
      </c>
      <c r="CC763" s="41">
        <v>123</v>
      </c>
      <c r="CD763" s="41">
        <v>123.5</v>
      </c>
      <c r="CE763" s="41">
        <v>123.9</v>
      </c>
      <c r="CF763" s="41">
        <v>124.1</v>
      </c>
      <c r="CG763" s="41">
        <v>124.1</v>
      </c>
      <c r="CH763" s="41">
        <v>124.5</v>
      </c>
      <c r="CI763" s="41">
        <v>124.5</v>
      </c>
      <c r="CJ763" s="41">
        <v>124.8</v>
      </c>
      <c r="CK763" s="41">
        <v>125</v>
      </c>
      <c r="CL763" s="41">
        <v>125.6</v>
      </c>
    </row>
    <row r="764" spans="1:90" x14ac:dyDescent="0.25">
      <c r="A764" s="38" t="s">
        <v>3124</v>
      </c>
      <c r="B764" s="38" t="s">
        <v>3125</v>
      </c>
      <c r="C764" s="39">
        <v>1.8976</v>
      </c>
      <c r="D764" s="41">
        <v>100.3</v>
      </c>
      <c r="E764" s="41">
        <v>100.5</v>
      </c>
      <c r="F764" s="41">
        <v>100.7</v>
      </c>
      <c r="G764" s="41">
        <v>101.2</v>
      </c>
      <c r="H764" s="41">
        <v>101.3</v>
      </c>
      <c r="I764" s="41">
        <v>101.3</v>
      </c>
      <c r="J764" s="41">
        <v>101.3</v>
      </c>
      <c r="K764" s="41">
        <v>101.4</v>
      </c>
      <c r="L764" s="41">
        <v>101.2</v>
      </c>
      <c r="M764" s="41">
        <v>101</v>
      </c>
      <c r="N764" s="41">
        <v>101</v>
      </c>
      <c r="O764" s="41">
        <v>101.5</v>
      </c>
      <c r="P764" s="41">
        <v>101.6</v>
      </c>
      <c r="Q764" s="41">
        <v>101.6</v>
      </c>
      <c r="R764" s="41">
        <v>101.6</v>
      </c>
      <c r="S764" s="41">
        <v>101.9</v>
      </c>
      <c r="T764" s="41">
        <v>101.9</v>
      </c>
      <c r="U764" s="41">
        <v>102.9</v>
      </c>
      <c r="V764" s="41">
        <v>103.1</v>
      </c>
      <c r="W764" s="41">
        <v>103.2</v>
      </c>
      <c r="X764" s="41">
        <v>102.5</v>
      </c>
      <c r="Y764" s="41">
        <v>103.4</v>
      </c>
      <c r="Z764" s="41">
        <v>102.7</v>
      </c>
      <c r="AA764" s="41">
        <v>102.6</v>
      </c>
      <c r="AB764" s="41">
        <v>104.3</v>
      </c>
      <c r="AC764" s="41">
        <v>105.2</v>
      </c>
      <c r="AD764" s="41">
        <v>105.3</v>
      </c>
      <c r="AE764" s="41">
        <v>104.7</v>
      </c>
      <c r="AF764" s="41">
        <v>104.7</v>
      </c>
      <c r="AG764" s="41">
        <v>104</v>
      </c>
      <c r="AH764" s="41">
        <v>103.9</v>
      </c>
      <c r="AI764" s="41">
        <v>103.9</v>
      </c>
      <c r="AJ764" s="41">
        <v>103.9</v>
      </c>
      <c r="AK764" s="41">
        <v>103.9</v>
      </c>
      <c r="AL764" s="41">
        <v>103.8</v>
      </c>
      <c r="AM764" s="41">
        <v>103.9</v>
      </c>
      <c r="AN764" s="41">
        <v>108.9</v>
      </c>
      <c r="AO764" s="41">
        <v>108.9</v>
      </c>
      <c r="AP764" s="41">
        <v>108.8</v>
      </c>
      <c r="AQ764" s="41">
        <v>108.9</v>
      </c>
      <c r="AR764" s="41">
        <v>108.9</v>
      </c>
      <c r="AS764" s="41">
        <v>109</v>
      </c>
      <c r="AT764" s="41">
        <v>109.7</v>
      </c>
      <c r="AU764" s="41">
        <v>109.9</v>
      </c>
      <c r="AV764" s="41">
        <v>109.9</v>
      </c>
      <c r="AW764" s="41">
        <v>110</v>
      </c>
      <c r="AX764" s="41">
        <v>110</v>
      </c>
      <c r="AY764" s="41">
        <v>110.2</v>
      </c>
      <c r="AZ764" s="41">
        <v>111.8</v>
      </c>
      <c r="BA764" s="41">
        <v>111.1</v>
      </c>
      <c r="BB764" s="41">
        <v>111.5</v>
      </c>
      <c r="BC764" s="41">
        <v>112.2</v>
      </c>
      <c r="BD764" s="41">
        <v>112.2</v>
      </c>
      <c r="BE764" s="41">
        <v>112.2</v>
      </c>
      <c r="BF764" s="41">
        <v>110.2</v>
      </c>
      <c r="BG764" s="41">
        <v>110.2</v>
      </c>
      <c r="BH764" s="41">
        <v>110.1</v>
      </c>
      <c r="BI764" s="41">
        <v>110.1</v>
      </c>
      <c r="BJ764" s="41">
        <v>110.1</v>
      </c>
      <c r="BK764" s="41">
        <v>110.1</v>
      </c>
      <c r="BL764" s="41">
        <v>114.2</v>
      </c>
      <c r="BM764" s="41">
        <v>114</v>
      </c>
      <c r="BN764" s="41">
        <v>114</v>
      </c>
      <c r="BO764" s="41">
        <v>113.7</v>
      </c>
      <c r="BP764" s="41">
        <v>113.9</v>
      </c>
      <c r="BQ764" s="41">
        <v>114.1</v>
      </c>
      <c r="BR764" s="41">
        <v>114.2</v>
      </c>
      <c r="BS764" s="41">
        <v>114.2</v>
      </c>
      <c r="BT764" s="41">
        <v>114.2</v>
      </c>
      <c r="BU764" s="41">
        <v>114.2</v>
      </c>
      <c r="BV764" s="41">
        <v>114.4</v>
      </c>
      <c r="BW764" s="41">
        <v>114.3</v>
      </c>
      <c r="BX764" s="41">
        <v>113.7</v>
      </c>
      <c r="BY764" s="41">
        <v>112.2</v>
      </c>
      <c r="BZ764" s="41">
        <v>112.9</v>
      </c>
      <c r="CA764" s="41">
        <v>112.4</v>
      </c>
      <c r="CB764" s="41">
        <v>111.8</v>
      </c>
      <c r="CC764" s="41">
        <v>116.8</v>
      </c>
      <c r="CD764" s="41">
        <v>117.3</v>
      </c>
      <c r="CE764" s="41">
        <v>118</v>
      </c>
      <c r="CF764" s="41">
        <v>118</v>
      </c>
      <c r="CG764" s="41">
        <v>118</v>
      </c>
      <c r="CH764" s="41">
        <v>118.1</v>
      </c>
      <c r="CI764" s="41">
        <v>118.1</v>
      </c>
      <c r="CJ764" s="41">
        <v>118.3</v>
      </c>
      <c r="CK764" s="41">
        <v>118.4</v>
      </c>
      <c r="CL764" s="41">
        <v>118.9</v>
      </c>
    </row>
    <row r="765" spans="1:90" x14ac:dyDescent="0.25">
      <c r="A765" s="38" t="s">
        <v>3126</v>
      </c>
      <c r="B765" s="38" t="s">
        <v>3127</v>
      </c>
      <c r="C765" s="39">
        <v>0.40572000000000003</v>
      </c>
      <c r="D765" s="41">
        <v>100.6</v>
      </c>
      <c r="E765" s="41">
        <v>100.8</v>
      </c>
      <c r="F765" s="41">
        <v>101.1</v>
      </c>
      <c r="G765" s="41">
        <v>102.2</v>
      </c>
      <c r="H765" s="41">
        <v>102.2</v>
      </c>
      <c r="I765" s="41">
        <v>102.7</v>
      </c>
      <c r="J765" s="41">
        <v>102.7</v>
      </c>
      <c r="K765" s="41">
        <v>102.7</v>
      </c>
      <c r="L765" s="41">
        <v>102.7</v>
      </c>
      <c r="M765" s="41">
        <v>103.8</v>
      </c>
      <c r="N765" s="41">
        <v>103.9</v>
      </c>
      <c r="O765" s="41">
        <v>103.9</v>
      </c>
      <c r="P765" s="41">
        <v>104</v>
      </c>
      <c r="Q765" s="41">
        <v>104.4</v>
      </c>
      <c r="R765" s="41">
        <v>104.7</v>
      </c>
      <c r="S765" s="41">
        <v>105.3</v>
      </c>
      <c r="T765" s="41">
        <v>105.3</v>
      </c>
      <c r="U765" s="41">
        <v>105.3</v>
      </c>
      <c r="V765" s="41">
        <v>106.5</v>
      </c>
      <c r="W765" s="41">
        <v>107.4</v>
      </c>
      <c r="X765" s="41">
        <v>107.4</v>
      </c>
      <c r="Y765" s="41">
        <v>107.4</v>
      </c>
      <c r="Z765" s="41">
        <v>107.4</v>
      </c>
      <c r="AA765" s="41">
        <v>107.4</v>
      </c>
      <c r="AB765" s="41">
        <v>107.4</v>
      </c>
      <c r="AC765" s="41">
        <v>108</v>
      </c>
      <c r="AD765" s="41">
        <v>108.7</v>
      </c>
      <c r="AE765" s="41">
        <v>109.5</v>
      </c>
      <c r="AF765" s="41">
        <v>109.5</v>
      </c>
      <c r="AG765" s="41">
        <v>109.5</v>
      </c>
      <c r="AH765" s="41">
        <v>109.5</v>
      </c>
      <c r="AI765" s="41">
        <v>110.3</v>
      </c>
      <c r="AJ765" s="41">
        <v>110.5</v>
      </c>
      <c r="AK765" s="41">
        <v>110.5</v>
      </c>
      <c r="AL765" s="41">
        <v>110.5</v>
      </c>
      <c r="AM765" s="41">
        <v>111.1</v>
      </c>
      <c r="AN765" s="41">
        <v>111.2</v>
      </c>
      <c r="AO765" s="41">
        <v>111.2</v>
      </c>
      <c r="AP765" s="41">
        <v>111.2</v>
      </c>
      <c r="AQ765" s="41">
        <v>111.9</v>
      </c>
      <c r="AR765" s="41">
        <v>112.1</v>
      </c>
      <c r="AS765" s="41">
        <v>112.8</v>
      </c>
      <c r="AT765" s="41">
        <v>112.8</v>
      </c>
      <c r="AU765" s="41">
        <v>112.8</v>
      </c>
      <c r="AV765" s="41">
        <v>112.8</v>
      </c>
      <c r="AW765" s="41">
        <v>112.8</v>
      </c>
      <c r="AX765" s="41">
        <v>112.8</v>
      </c>
      <c r="AY765" s="41">
        <v>112.8</v>
      </c>
      <c r="AZ765" s="41">
        <v>122</v>
      </c>
      <c r="BA765" s="41">
        <v>122</v>
      </c>
      <c r="BB765" s="41">
        <v>122.1</v>
      </c>
      <c r="BC765" s="41">
        <v>122.6</v>
      </c>
      <c r="BD765" s="41">
        <v>122.7</v>
      </c>
      <c r="BE765" s="41">
        <v>122.7</v>
      </c>
      <c r="BF765" s="41">
        <v>122.7</v>
      </c>
      <c r="BG765" s="41">
        <v>122.7</v>
      </c>
      <c r="BH765" s="41">
        <v>122.6</v>
      </c>
      <c r="BI765" s="41">
        <v>123.2</v>
      </c>
      <c r="BJ765" s="41">
        <v>123.2</v>
      </c>
      <c r="BK765" s="41">
        <v>123.2</v>
      </c>
      <c r="BL765" s="41">
        <v>123.5</v>
      </c>
      <c r="BM765" s="41">
        <v>123.5</v>
      </c>
      <c r="BN765" s="41">
        <v>123.7</v>
      </c>
      <c r="BO765" s="41">
        <v>123.5</v>
      </c>
      <c r="BP765" s="41">
        <v>123.9</v>
      </c>
      <c r="BQ765" s="41">
        <v>124</v>
      </c>
      <c r="BR765" s="41">
        <v>124</v>
      </c>
      <c r="BS765" s="41">
        <v>124</v>
      </c>
      <c r="BT765" s="41">
        <v>124.2</v>
      </c>
      <c r="BU765" s="41">
        <v>125</v>
      </c>
      <c r="BV765" s="41">
        <v>125.6</v>
      </c>
      <c r="BW765" s="41">
        <v>125.6</v>
      </c>
      <c r="BX765" s="41">
        <v>128</v>
      </c>
      <c r="BY765" s="41">
        <v>128.30000000000001</v>
      </c>
      <c r="BZ765" s="41">
        <v>128.9</v>
      </c>
      <c r="CA765" s="41">
        <v>131.4</v>
      </c>
      <c r="CB765" s="41">
        <v>134.80000000000001</v>
      </c>
      <c r="CC765" s="41">
        <v>134.80000000000001</v>
      </c>
      <c r="CD765" s="41">
        <v>136</v>
      </c>
      <c r="CE765" s="41">
        <v>136.4</v>
      </c>
      <c r="CF765" s="41">
        <v>137.19999999999999</v>
      </c>
      <c r="CG765" s="41">
        <v>137.5</v>
      </c>
      <c r="CH765" s="41">
        <v>137.80000000000001</v>
      </c>
      <c r="CI765" s="41">
        <v>137.80000000000001</v>
      </c>
      <c r="CJ765" s="41">
        <v>137.9</v>
      </c>
      <c r="CK765" s="41">
        <v>138</v>
      </c>
      <c r="CL765" s="41">
        <v>138.4</v>
      </c>
    </row>
    <row r="766" spans="1:90" x14ac:dyDescent="0.25">
      <c r="A766" s="38" t="s">
        <v>3128</v>
      </c>
      <c r="B766" s="38" t="s">
        <v>3129</v>
      </c>
      <c r="C766" s="39">
        <v>0.74744999999999995</v>
      </c>
      <c r="D766" s="41">
        <v>101</v>
      </c>
      <c r="E766" s="41">
        <v>101.3</v>
      </c>
      <c r="F766" s="41">
        <v>101.3</v>
      </c>
      <c r="G766" s="41">
        <v>103.7</v>
      </c>
      <c r="H766" s="41">
        <v>103.7</v>
      </c>
      <c r="I766" s="41">
        <v>103.6</v>
      </c>
      <c r="J766" s="41">
        <v>103.4</v>
      </c>
      <c r="K766" s="41">
        <v>103.4</v>
      </c>
      <c r="L766" s="41">
        <v>103.3</v>
      </c>
      <c r="M766" s="41">
        <v>102.8</v>
      </c>
      <c r="N766" s="41">
        <v>103</v>
      </c>
      <c r="O766" s="41">
        <v>103.6</v>
      </c>
      <c r="P766" s="41">
        <v>103.6</v>
      </c>
      <c r="Q766" s="41">
        <v>102.5</v>
      </c>
      <c r="R766" s="41">
        <v>102.2</v>
      </c>
      <c r="S766" s="41">
        <v>104</v>
      </c>
      <c r="T766" s="41">
        <v>104</v>
      </c>
      <c r="U766" s="41">
        <v>104.1</v>
      </c>
      <c r="V766" s="41">
        <v>104.3</v>
      </c>
      <c r="W766" s="41">
        <v>104.4</v>
      </c>
      <c r="X766" s="41">
        <v>104.4</v>
      </c>
      <c r="Y766" s="41">
        <v>104.5</v>
      </c>
      <c r="Z766" s="41">
        <v>104.5</v>
      </c>
      <c r="AA766" s="41">
        <v>104.5</v>
      </c>
      <c r="AB766" s="41">
        <v>104.8</v>
      </c>
      <c r="AC766" s="41">
        <v>104.8</v>
      </c>
      <c r="AD766" s="41">
        <v>104.9</v>
      </c>
      <c r="AE766" s="41">
        <v>106.4</v>
      </c>
      <c r="AF766" s="41">
        <v>106.5</v>
      </c>
      <c r="AG766" s="41">
        <v>106.5</v>
      </c>
      <c r="AH766" s="41">
        <v>106.7</v>
      </c>
      <c r="AI766" s="41">
        <v>107.8</v>
      </c>
      <c r="AJ766" s="41">
        <v>109</v>
      </c>
      <c r="AK766" s="41">
        <v>109.5</v>
      </c>
      <c r="AL766" s="41">
        <v>108.6</v>
      </c>
      <c r="AM766" s="41">
        <v>108.5</v>
      </c>
      <c r="AN766" s="41">
        <v>108.7</v>
      </c>
      <c r="AO766" s="41">
        <v>111.7</v>
      </c>
      <c r="AP766" s="41">
        <v>112.3</v>
      </c>
      <c r="AQ766" s="41">
        <v>115.7</v>
      </c>
      <c r="AR766" s="41">
        <v>115.7</v>
      </c>
      <c r="AS766" s="41">
        <v>117.6</v>
      </c>
      <c r="AT766" s="41">
        <v>117.8</v>
      </c>
      <c r="AU766" s="41">
        <v>117.9</v>
      </c>
      <c r="AV766" s="41">
        <v>117.9</v>
      </c>
      <c r="AW766" s="41">
        <v>118.6</v>
      </c>
      <c r="AX766" s="41">
        <v>118.6</v>
      </c>
      <c r="AY766" s="41">
        <v>118.6</v>
      </c>
      <c r="AZ766" s="41">
        <v>122.9</v>
      </c>
      <c r="BA766" s="41">
        <v>122.8</v>
      </c>
      <c r="BB766" s="41">
        <v>121.9</v>
      </c>
      <c r="BC766" s="41">
        <v>121.9</v>
      </c>
      <c r="BD766" s="41">
        <v>122.1</v>
      </c>
      <c r="BE766" s="41">
        <v>122.1</v>
      </c>
      <c r="BF766" s="41">
        <v>121.5</v>
      </c>
      <c r="BG766" s="41">
        <v>121.5</v>
      </c>
      <c r="BH766" s="41">
        <v>122.1</v>
      </c>
      <c r="BI766" s="41">
        <v>122.1</v>
      </c>
      <c r="BJ766" s="41">
        <v>124</v>
      </c>
      <c r="BK766" s="41">
        <v>125.9</v>
      </c>
      <c r="BL766" s="41">
        <v>125.9</v>
      </c>
      <c r="BM766" s="41">
        <v>125</v>
      </c>
      <c r="BN766" s="41">
        <v>125.1</v>
      </c>
      <c r="BO766" s="41">
        <v>132.30000000000001</v>
      </c>
      <c r="BP766" s="41">
        <v>132.80000000000001</v>
      </c>
      <c r="BQ766" s="41">
        <v>132.80000000000001</v>
      </c>
      <c r="BR766" s="41">
        <v>132.80000000000001</v>
      </c>
      <c r="BS766" s="41">
        <v>125.1</v>
      </c>
      <c r="BT766" s="41">
        <v>125.1</v>
      </c>
      <c r="BU766" s="41">
        <v>125.5</v>
      </c>
      <c r="BV766" s="41">
        <v>125.6</v>
      </c>
      <c r="BW766" s="41">
        <v>125.9</v>
      </c>
      <c r="BX766" s="41">
        <v>128.6</v>
      </c>
      <c r="BY766" s="41">
        <v>129.19999999999999</v>
      </c>
      <c r="BZ766" s="41">
        <v>128.5</v>
      </c>
      <c r="CA766" s="41">
        <v>128.6</v>
      </c>
      <c r="CB766" s="41">
        <v>121.3</v>
      </c>
      <c r="CC766" s="41">
        <v>121.4</v>
      </c>
      <c r="CD766" s="41">
        <v>122.1</v>
      </c>
      <c r="CE766" s="41">
        <v>122</v>
      </c>
      <c r="CF766" s="41">
        <v>122.6</v>
      </c>
      <c r="CG766" s="41">
        <v>122.3</v>
      </c>
      <c r="CH766" s="41">
        <v>123.3</v>
      </c>
      <c r="CI766" s="41">
        <v>123.7</v>
      </c>
      <c r="CJ766" s="41">
        <v>124.4</v>
      </c>
      <c r="CK766" s="41">
        <v>124.4</v>
      </c>
      <c r="CL766" s="41">
        <v>124.5</v>
      </c>
    </row>
    <row r="767" spans="1:90" x14ac:dyDescent="0.25">
      <c r="A767" s="38" t="s">
        <v>3130</v>
      </c>
      <c r="B767" s="38" t="s">
        <v>3131</v>
      </c>
      <c r="C767" s="39">
        <v>0.29308000000000001</v>
      </c>
      <c r="D767" s="41">
        <v>99.9</v>
      </c>
      <c r="E767" s="41">
        <v>99.9</v>
      </c>
      <c r="F767" s="41">
        <v>100</v>
      </c>
      <c r="G767" s="41">
        <v>101</v>
      </c>
      <c r="H767" s="41">
        <v>101</v>
      </c>
      <c r="I767" s="41">
        <v>101.2</v>
      </c>
      <c r="J767" s="41">
        <v>101.2</v>
      </c>
      <c r="K767" s="41">
        <v>101.2</v>
      </c>
      <c r="L767" s="41">
        <v>101.2</v>
      </c>
      <c r="M767" s="41">
        <v>101.2</v>
      </c>
      <c r="N767" s="41">
        <v>101.2</v>
      </c>
      <c r="O767" s="41">
        <v>101.2</v>
      </c>
      <c r="P767" s="41">
        <v>101.8</v>
      </c>
      <c r="Q767" s="41">
        <v>101.8</v>
      </c>
      <c r="R767" s="41">
        <v>101.8</v>
      </c>
      <c r="S767" s="41">
        <v>102.5</v>
      </c>
      <c r="T767" s="41">
        <v>102.5</v>
      </c>
      <c r="U767" s="41">
        <v>103</v>
      </c>
      <c r="V767" s="41">
        <v>103.1</v>
      </c>
      <c r="W767" s="41">
        <v>103.1</v>
      </c>
      <c r="X767" s="41">
        <v>103.1</v>
      </c>
      <c r="Y767" s="41">
        <v>103.1</v>
      </c>
      <c r="Z767" s="41">
        <v>103.1</v>
      </c>
      <c r="AA767" s="41">
        <v>103.1</v>
      </c>
      <c r="AB767" s="41">
        <v>104.4</v>
      </c>
      <c r="AC767" s="41">
        <v>104.4</v>
      </c>
      <c r="AD767" s="41">
        <v>104.4</v>
      </c>
      <c r="AE767" s="41">
        <v>105.5</v>
      </c>
      <c r="AF767" s="41">
        <v>105.7</v>
      </c>
      <c r="AG767" s="41">
        <v>105.7</v>
      </c>
      <c r="AH767" s="41">
        <v>105.7</v>
      </c>
      <c r="AI767" s="41">
        <v>105.7</v>
      </c>
      <c r="AJ767" s="41">
        <v>105.7</v>
      </c>
      <c r="AK767" s="41">
        <v>106.1</v>
      </c>
      <c r="AL767" s="41">
        <v>106.1</v>
      </c>
      <c r="AM767" s="41">
        <v>106.1</v>
      </c>
      <c r="AN767" s="41">
        <v>106.1</v>
      </c>
      <c r="AO767" s="41">
        <v>106.1</v>
      </c>
      <c r="AP767" s="41">
        <v>106.2</v>
      </c>
      <c r="AQ767" s="41">
        <v>107</v>
      </c>
      <c r="AR767" s="41">
        <v>107.8</v>
      </c>
      <c r="AS767" s="41">
        <v>107.8</v>
      </c>
      <c r="AT767" s="41">
        <v>107.8</v>
      </c>
      <c r="AU767" s="41">
        <v>107.8</v>
      </c>
      <c r="AV767" s="41">
        <v>107.8</v>
      </c>
      <c r="AW767" s="41">
        <v>107.8</v>
      </c>
      <c r="AX767" s="41">
        <v>107.8</v>
      </c>
      <c r="AY767" s="41">
        <v>109.1</v>
      </c>
      <c r="AZ767" s="41">
        <v>115</v>
      </c>
      <c r="BA767" s="41">
        <v>115</v>
      </c>
      <c r="BB767" s="41">
        <v>115</v>
      </c>
      <c r="BC767" s="41">
        <v>115</v>
      </c>
      <c r="BD767" s="41">
        <v>115</v>
      </c>
      <c r="BE767" s="41">
        <v>115</v>
      </c>
      <c r="BF767" s="41">
        <v>115</v>
      </c>
      <c r="BG767" s="41">
        <v>115</v>
      </c>
      <c r="BH767" s="41">
        <v>114.8</v>
      </c>
      <c r="BI767" s="41">
        <v>115</v>
      </c>
      <c r="BJ767" s="41">
        <v>115.6</v>
      </c>
      <c r="BK767" s="41">
        <v>115.6</v>
      </c>
      <c r="BL767" s="41">
        <v>115.6</v>
      </c>
      <c r="BM767" s="41">
        <v>115.6</v>
      </c>
      <c r="BN767" s="41">
        <v>115.6</v>
      </c>
      <c r="BO767" s="41">
        <v>117.9</v>
      </c>
      <c r="BP767" s="41">
        <v>117.9</v>
      </c>
      <c r="BQ767" s="41">
        <v>117.9</v>
      </c>
      <c r="BR767" s="41">
        <v>117.9</v>
      </c>
      <c r="BS767" s="41">
        <v>117.9</v>
      </c>
      <c r="BT767" s="41">
        <v>117.9</v>
      </c>
      <c r="BU767" s="41">
        <v>117.9</v>
      </c>
      <c r="BV767" s="41">
        <v>117.9</v>
      </c>
      <c r="BW767" s="41">
        <v>119.1</v>
      </c>
      <c r="BX767" s="41">
        <v>121</v>
      </c>
      <c r="BY767" s="41">
        <v>122.1</v>
      </c>
      <c r="BZ767" s="41">
        <v>123.4</v>
      </c>
      <c r="CA767" s="41">
        <v>123.4</v>
      </c>
      <c r="CB767" s="41">
        <v>123.4</v>
      </c>
      <c r="CC767" s="41">
        <v>124.1</v>
      </c>
      <c r="CD767" s="41">
        <v>124.3</v>
      </c>
      <c r="CE767" s="41">
        <v>124.3</v>
      </c>
      <c r="CF767" s="41">
        <v>124.4</v>
      </c>
      <c r="CG767" s="41">
        <v>124.5</v>
      </c>
      <c r="CH767" s="41">
        <v>124.5</v>
      </c>
      <c r="CI767" s="41">
        <v>124.5</v>
      </c>
      <c r="CJ767" s="41">
        <v>124.5</v>
      </c>
      <c r="CK767" s="41">
        <v>124.5</v>
      </c>
      <c r="CL767" s="41">
        <v>124.9</v>
      </c>
    </row>
    <row r="768" spans="1:90" x14ac:dyDescent="0.25">
      <c r="A768" s="38" t="s">
        <v>3132</v>
      </c>
      <c r="B768" s="38" t="s">
        <v>3133</v>
      </c>
      <c r="C768" s="39">
        <v>0.88049999999999995</v>
      </c>
      <c r="D768" s="41">
        <v>100.3</v>
      </c>
      <c r="E768" s="41">
        <v>100.3</v>
      </c>
      <c r="F768" s="41">
        <v>100.3</v>
      </c>
      <c r="G768" s="41">
        <v>100.7</v>
      </c>
      <c r="H768" s="41">
        <v>100.8</v>
      </c>
      <c r="I768" s="41">
        <v>100.8</v>
      </c>
      <c r="J768" s="41">
        <v>102.5</v>
      </c>
      <c r="K768" s="41">
        <v>101.5</v>
      </c>
      <c r="L768" s="41">
        <v>102.3</v>
      </c>
      <c r="M768" s="41">
        <v>103</v>
      </c>
      <c r="N768" s="41">
        <v>104.7</v>
      </c>
      <c r="O768" s="41">
        <v>104.7</v>
      </c>
      <c r="P768" s="41">
        <v>104.7</v>
      </c>
      <c r="Q768" s="41">
        <v>104.7</v>
      </c>
      <c r="R768" s="41">
        <v>104.7</v>
      </c>
      <c r="S768" s="41">
        <v>104.3</v>
      </c>
      <c r="T768" s="41">
        <v>104.3</v>
      </c>
      <c r="U768" s="41">
        <v>104.3</v>
      </c>
      <c r="V768" s="41">
        <v>104.3</v>
      </c>
      <c r="W768" s="41">
        <v>104.5</v>
      </c>
      <c r="X768" s="41">
        <v>104.5</v>
      </c>
      <c r="Y768" s="41">
        <v>106.3</v>
      </c>
      <c r="Z768" s="41">
        <v>100.5</v>
      </c>
      <c r="AA768" s="41">
        <v>103</v>
      </c>
      <c r="AB768" s="41">
        <v>103.5</v>
      </c>
      <c r="AC768" s="41">
        <v>103.5</v>
      </c>
      <c r="AD768" s="41">
        <v>103.6</v>
      </c>
      <c r="AE768" s="41">
        <v>103.3</v>
      </c>
      <c r="AF768" s="41">
        <v>103.3</v>
      </c>
      <c r="AG768" s="41">
        <v>103.3</v>
      </c>
      <c r="AH768" s="41">
        <v>103.4</v>
      </c>
      <c r="AI768" s="41">
        <v>103.5</v>
      </c>
      <c r="AJ768" s="41">
        <v>103.5</v>
      </c>
      <c r="AK768" s="41">
        <v>103.5</v>
      </c>
      <c r="AL768" s="41">
        <v>103.5</v>
      </c>
      <c r="AM768" s="41">
        <v>103.5</v>
      </c>
      <c r="AN768" s="41">
        <v>105.5</v>
      </c>
      <c r="AO768" s="41">
        <v>108</v>
      </c>
      <c r="AP768" s="41">
        <v>101.3</v>
      </c>
      <c r="AQ768" s="41">
        <v>105.8</v>
      </c>
      <c r="AR768" s="41">
        <v>105.9</v>
      </c>
      <c r="AS768" s="41">
        <v>107.1</v>
      </c>
      <c r="AT768" s="41">
        <v>107.1</v>
      </c>
      <c r="AU768" s="41">
        <v>107.1</v>
      </c>
      <c r="AV768" s="41">
        <v>107.1</v>
      </c>
      <c r="AW768" s="41">
        <v>107.1</v>
      </c>
      <c r="AX768" s="41">
        <v>107.1</v>
      </c>
      <c r="AY768" s="41">
        <v>108.6</v>
      </c>
      <c r="AZ768" s="41">
        <v>114.5</v>
      </c>
      <c r="BA768" s="41">
        <v>114.2</v>
      </c>
      <c r="BB768" s="41">
        <v>116.5</v>
      </c>
      <c r="BC768" s="41">
        <v>115.8</v>
      </c>
      <c r="BD768" s="41">
        <v>114.9</v>
      </c>
      <c r="BE768" s="41">
        <v>115.3</v>
      </c>
      <c r="BF768" s="41">
        <v>115.2</v>
      </c>
      <c r="BG768" s="41">
        <v>115.1</v>
      </c>
      <c r="BH768" s="41">
        <v>115.1</v>
      </c>
      <c r="BI768" s="41">
        <v>115.8</v>
      </c>
      <c r="BJ768" s="41">
        <v>116</v>
      </c>
      <c r="BK768" s="41">
        <v>116.1</v>
      </c>
      <c r="BL768" s="41">
        <v>116.4</v>
      </c>
      <c r="BM768" s="41">
        <v>116.8</v>
      </c>
      <c r="BN768" s="41">
        <v>116.9</v>
      </c>
      <c r="BO768" s="41">
        <v>120.9</v>
      </c>
      <c r="BP768" s="41">
        <v>120.9</v>
      </c>
      <c r="BQ768" s="41">
        <v>120.6</v>
      </c>
      <c r="BR768" s="41">
        <v>122</v>
      </c>
      <c r="BS768" s="41">
        <v>122</v>
      </c>
      <c r="BT768" s="41">
        <v>122.2</v>
      </c>
      <c r="BU768" s="41">
        <v>122.8</v>
      </c>
      <c r="BV768" s="41">
        <v>122.7</v>
      </c>
      <c r="BW768" s="41">
        <v>123.1</v>
      </c>
      <c r="BX768" s="41">
        <v>127.6</v>
      </c>
      <c r="BY768" s="41">
        <v>128.4</v>
      </c>
      <c r="BZ768" s="41">
        <v>130.5</v>
      </c>
      <c r="CA768" s="41">
        <v>131.19999999999999</v>
      </c>
      <c r="CB768" s="41">
        <v>131.4</v>
      </c>
      <c r="CC768" s="41">
        <v>131.69999999999999</v>
      </c>
      <c r="CD768" s="41">
        <v>132.1</v>
      </c>
      <c r="CE768" s="41">
        <v>132.19999999999999</v>
      </c>
      <c r="CF768" s="41">
        <v>132.19999999999999</v>
      </c>
      <c r="CG768" s="41">
        <v>132.5</v>
      </c>
      <c r="CH768" s="41">
        <v>132.9</v>
      </c>
      <c r="CI768" s="41">
        <v>132.9</v>
      </c>
      <c r="CJ768" s="41">
        <v>132.9</v>
      </c>
      <c r="CK768" s="41">
        <v>133.6</v>
      </c>
      <c r="CL768" s="41">
        <v>135.1</v>
      </c>
    </row>
    <row r="769" spans="1:90" x14ac:dyDescent="0.25">
      <c r="A769" s="38" t="s">
        <v>3134</v>
      </c>
      <c r="B769" s="38" t="s">
        <v>3135</v>
      </c>
      <c r="C769" s="39">
        <v>6.7099999999999998E-3</v>
      </c>
      <c r="D769" s="41">
        <v>100.4</v>
      </c>
      <c r="E769" s="41">
        <v>100.4</v>
      </c>
      <c r="F769" s="41">
        <v>100.4</v>
      </c>
      <c r="G769" s="41">
        <v>106.7</v>
      </c>
      <c r="H769" s="41">
        <v>106.7</v>
      </c>
      <c r="I769" s="41">
        <v>106.7</v>
      </c>
      <c r="J769" s="41">
        <v>106.7</v>
      </c>
      <c r="K769" s="41">
        <v>106.2</v>
      </c>
      <c r="L769" s="41">
        <v>106.2</v>
      </c>
      <c r="M769" s="41">
        <v>106.4</v>
      </c>
      <c r="N769" s="41">
        <v>106.8</v>
      </c>
      <c r="O769" s="41">
        <v>106.8</v>
      </c>
      <c r="P769" s="41">
        <v>106.8</v>
      </c>
      <c r="Q769" s="41">
        <v>106.8</v>
      </c>
      <c r="R769" s="41">
        <v>106.8</v>
      </c>
      <c r="S769" s="41">
        <v>112.5</v>
      </c>
      <c r="T769" s="41">
        <v>113.2</v>
      </c>
      <c r="U769" s="41">
        <v>113.2</v>
      </c>
      <c r="V769" s="41">
        <v>113.2</v>
      </c>
      <c r="W769" s="41">
        <v>113.2</v>
      </c>
      <c r="X769" s="41">
        <v>113.2</v>
      </c>
      <c r="Y769" s="41">
        <v>114.8</v>
      </c>
      <c r="Z769" s="41">
        <v>116.4</v>
      </c>
      <c r="AA769" s="41">
        <v>116.4</v>
      </c>
      <c r="AB769" s="41">
        <v>116.6</v>
      </c>
      <c r="AC769" s="41">
        <v>116.6</v>
      </c>
      <c r="AD769" s="41">
        <v>118</v>
      </c>
      <c r="AE769" s="41">
        <v>118.4</v>
      </c>
      <c r="AF769" s="41">
        <v>118.9</v>
      </c>
      <c r="AG769" s="41">
        <v>118.5</v>
      </c>
      <c r="AH769" s="41">
        <v>118.4</v>
      </c>
      <c r="AI769" s="41">
        <v>118.4</v>
      </c>
      <c r="AJ769" s="41">
        <v>118.4</v>
      </c>
      <c r="AK769" s="41">
        <v>118.4</v>
      </c>
      <c r="AL769" s="41">
        <v>119.4</v>
      </c>
      <c r="AM769" s="41">
        <v>122.1</v>
      </c>
      <c r="AN769" s="41">
        <v>127.5</v>
      </c>
      <c r="AO769" s="41">
        <v>127.5</v>
      </c>
      <c r="AP769" s="41">
        <v>127.5</v>
      </c>
      <c r="AQ769" s="41">
        <v>127.8</v>
      </c>
      <c r="AR769" s="41">
        <v>128.19999999999999</v>
      </c>
      <c r="AS769" s="41">
        <v>128.19999999999999</v>
      </c>
      <c r="AT769" s="41">
        <v>128.19999999999999</v>
      </c>
      <c r="AU769" s="41">
        <v>128.19999999999999</v>
      </c>
      <c r="AV769" s="41">
        <v>128.19999999999999</v>
      </c>
      <c r="AW769" s="41">
        <v>123.3</v>
      </c>
      <c r="AX769" s="41">
        <v>123.3</v>
      </c>
      <c r="AY769" s="41">
        <v>122.7</v>
      </c>
      <c r="AZ769" s="41">
        <v>123.6</v>
      </c>
      <c r="BA769" s="41">
        <v>123.8</v>
      </c>
      <c r="BB769" s="41">
        <v>123.3</v>
      </c>
      <c r="BC769" s="41">
        <v>123.3</v>
      </c>
      <c r="BD769" s="41">
        <v>123.3</v>
      </c>
      <c r="BE769" s="41">
        <v>123.3</v>
      </c>
      <c r="BF769" s="41">
        <v>123.4</v>
      </c>
      <c r="BG769" s="41">
        <v>123.4</v>
      </c>
      <c r="BH769" s="41">
        <v>123.5</v>
      </c>
      <c r="BI769" s="41">
        <v>123.5</v>
      </c>
      <c r="BJ769" s="41">
        <v>119.2</v>
      </c>
      <c r="BK769" s="41">
        <v>119.6</v>
      </c>
      <c r="BL769" s="41">
        <v>119</v>
      </c>
      <c r="BM769" s="41">
        <v>119.9</v>
      </c>
      <c r="BN769" s="41">
        <v>119.9</v>
      </c>
      <c r="BO769" s="41">
        <v>126.2</v>
      </c>
      <c r="BP769" s="41">
        <v>126.7</v>
      </c>
      <c r="BQ769" s="41">
        <v>126.7</v>
      </c>
      <c r="BR769" s="41">
        <v>126.7</v>
      </c>
      <c r="BS769" s="41">
        <v>126.7</v>
      </c>
      <c r="BT769" s="41">
        <v>126.7</v>
      </c>
      <c r="BU769" s="41">
        <v>126.7</v>
      </c>
      <c r="BV769" s="41">
        <v>126.7</v>
      </c>
      <c r="BW769" s="41">
        <v>126.7</v>
      </c>
      <c r="BX769" s="41">
        <v>132.5</v>
      </c>
      <c r="BY769" s="41">
        <v>134.80000000000001</v>
      </c>
      <c r="BZ769" s="41">
        <v>135.5</v>
      </c>
      <c r="CA769" s="41">
        <v>135.5</v>
      </c>
      <c r="CB769" s="41">
        <v>134.5</v>
      </c>
      <c r="CC769" s="41">
        <v>134.5</v>
      </c>
      <c r="CD769" s="41">
        <v>134.9</v>
      </c>
      <c r="CE769" s="41">
        <v>135.6</v>
      </c>
      <c r="CF769" s="41">
        <v>135.5</v>
      </c>
      <c r="CG769" s="41">
        <v>135.5</v>
      </c>
      <c r="CH769" s="41">
        <v>136.9</v>
      </c>
      <c r="CI769" s="41">
        <v>137.4</v>
      </c>
      <c r="CJ769" s="41">
        <v>137.4</v>
      </c>
      <c r="CK769" s="41">
        <v>137.4</v>
      </c>
      <c r="CL769" s="41">
        <v>137.4</v>
      </c>
    </row>
    <row r="770" spans="1:90" x14ac:dyDescent="0.25">
      <c r="A770" s="38" t="s">
        <v>3136</v>
      </c>
      <c r="B770" s="38" t="s">
        <v>3137</v>
      </c>
      <c r="C770" s="39">
        <v>0.80388000000000004</v>
      </c>
      <c r="D770" s="41">
        <v>100.8</v>
      </c>
      <c r="E770" s="41">
        <v>100.8</v>
      </c>
      <c r="F770" s="41">
        <v>101.3</v>
      </c>
      <c r="G770" s="41">
        <v>102.5</v>
      </c>
      <c r="H770" s="41">
        <v>102.5</v>
      </c>
      <c r="I770" s="41">
        <v>102.8</v>
      </c>
      <c r="J770" s="41">
        <v>102.8</v>
      </c>
      <c r="K770" s="41">
        <v>103</v>
      </c>
      <c r="L770" s="41">
        <v>103.1</v>
      </c>
      <c r="M770" s="41">
        <v>103.8</v>
      </c>
      <c r="N770" s="41">
        <v>103.5</v>
      </c>
      <c r="O770" s="41">
        <v>103.8</v>
      </c>
      <c r="P770" s="41">
        <v>105.8</v>
      </c>
      <c r="Q770" s="41">
        <v>106</v>
      </c>
      <c r="R770" s="41">
        <v>106.3</v>
      </c>
      <c r="S770" s="41">
        <v>106.4</v>
      </c>
      <c r="T770" s="41">
        <v>107.1</v>
      </c>
      <c r="U770" s="41">
        <v>107.9</v>
      </c>
      <c r="V770" s="41">
        <v>108</v>
      </c>
      <c r="W770" s="41">
        <v>108</v>
      </c>
      <c r="X770" s="41">
        <v>108.1</v>
      </c>
      <c r="Y770" s="41">
        <v>108.3</v>
      </c>
      <c r="Z770" s="41">
        <v>108.2</v>
      </c>
      <c r="AA770" s="41">
        <v>108.3</v>
      </c>
      <c r="AB770" s="41">
        <v>109</v>
      </c>
      <c r="AC770" s="41">
        <v>109.1</v>
      </c>
      <c r="AD770" s="41">
        <v>109.2</v>
      </c>
      <c r="AE770" s="41">
        <v>111.8</v>
      </c>
      <c r="AF770" s="41">
        <v>112.1</v>
      </c>
      <c r="AG770" s="41">
        <v>112.1</v>
      </c>
      <c r="AH770" s="41">
        <v>111.8</v>
      </c>
      <c r="AI770" s="41">
        <v>112.1</v>
      </c>
      <c r="AJ770" s="41">
        <v>112</v>
      </c>
      <c r="AK770" s="41">
        <v>112.2</v>
      </c>
      <c r="AL770" s="41">
        <v>112.2</v>
      </c>
      <c r="AM770" s="41">
        <v>112.9</v>
      </c>
      <c r="AN770" s="41">
        <v>113.8</v>
      </c>
      <c r="AO770" s="41">
        <v>114.1</v>
      </c>
      <c r="AP770" s="41">
        <v>114.4</v>
      </c>
      <c r="AQ770" s="41">
        <v>115.7</v>
      </c>
      <c r="AR770" s="41">
        <v>116.9</v>
      </c>
      <c r="AS770" s="41">
        <v>117.3</v>
      </c>
      <c r="AT770" s="41">
        <v>117.7</v>
      </c>
      <c r="AU770" s="41">
        <v>118.4</v>
      </c>
      <c r="AV770" s="41">
        <v>118.4</v>
      </c>
      <c r="AW770" s="41">
        <v>118.3</v>
      </c>
      <c r="AX770" s="41">
        <v>119</v>
      </c>
      <c r="AY770" s="41">
        <v>118.3</v>
      </c>
      <c r="AZ770" s="41">
        <v>118.6</v>
      </c>
      <c r="BA770" s="41">
        <v>119</v>
      </c>
      <c r="BB770" s="41">
        <v>118.4</v>
      </c>
      <c r="BC770" s="41">
        <v>118.8</v>
      </c>
      <c r="BD770" s="41">
        <v>118.7</v>
      </c>
      <c r="BE770" s="41">
        <v>118.7</v>
      </c>
      <c r="BF770" s="41">
        <v>118.5</v>
      </c>
      <c r="BG770" s="41">
        <v>118.2</v>
      </c>
      <c r="BH770" s="41">
        <v>118.1</v>
      </c>
      <c r="BI770" s="41">
        <v>118.5</v>
      </c>
      <c r="BJ770" s="41">
        <v>118.4</v>
      </c>
      <c r="BK770" s="41">
        <v>118.6</v>
      </c>
      <c r="BL770" s="41">
        <v>118.4</v>
      </c>
      <c r="BM770" s="41">
        <v>118.7</v>
      </c>
      <c r="BN770" s="41">
        <v>119</v>
      </c>
      <c r="BO770" s="41">
        <v>120.4</v>
      </c>
      <c r="BP770" s="41">
        <v>119.1</v>
      </c>
      <c r="BQ770" s="41">
        <v>119.2</v>
      </c>
      <c r="BR770" s="41">
        <v>119.3</v>
      </c>
      <c r="BS770" s="41">
        <v>119</v>
      </c>
      <c r="BT770" s="41">
        <v>119.1</v>
      </c>
      <c r="BU770" s="41">
        <v>119</v>
      </c>
      <c r="BV770" s="41">
        <v>119.1</v>
      </c>
      <c r="BW770" s="41">
        <v>119.5</v>
      </c>
      <c r="BX770" s="41">
        <v>121.4</v>
      </c>
      <c r="BY770" s="41">
        <v>122.8</v>
      </c>
      <c r="BZ770" s="41">
        <v>123.8</v>
      </c>
      <c r="CA770" s="41">
        <v>123.3</v>
      </c>
      <c r="CB770" s="41">
        <v>124.7</v>
      </c>
      <c r="CC770" s="41">
        <v>124.6</v>
      </c>
      <c r="CD770" s="41">
        <v>124.3</v>
      </c>
      <c r="CE770" s="41">
        <v>124.8</v>
      </c>
      <c r="CF770" s="41">
        <v>125.1</v>
      </c>
      <c r="CG770" s="41">
        <v>125.6</v>
      </c>
      <c r="CH770" s="41">
        <v>125.9</v>
      </c>
      <c r="CI770" s="41">
        <v>126</v>
      </c>
      <c r="CJ770" s="41">
        <v>126.1</v>
      </c>
      <c r="CK770" s="41">
        <v>126.5</v>
      </c>
      <c r="CL770" s="41">
        <v>127</v>
      </c>
    </row>
    <row r="771" spans="1:90" x14ac:dyDescent="0.25">
      <c r="A771" s="38" t="s">
        <v>3138</v>
      </c>
      <c r="B771" s="38" t="s">
        <v>3139</v>
      </c>
      <c r="C771" s="39">
        <v>0.18625</v>
      </c>
      <c r="D771" s="41">
        <v>99.4</v>
      </c>
      <c r="E771" s="41">
        <v>99.6</v>
      </c>
      <c r="F771" s="41">
        <v>99.9</v>
      </c>
      <c r="G771" s="41">
        <v>103.5</v>
      </c>
      <c r="H771" s="41">
        <v>103.6</v>
      </c>
      <c r="I771" s="41">
        <v>104</v>
      </c>
      <c r="J771" s="41">
        <v>103.6</v>
      </c>
      <c r="K771" s="41">
        <v>103.8</v>
      </c>
      <c r="L771" s="41">
        <v>103.5</v>
      </c>
      <c r="M771" s="41">
        <v>103.5</v>
      </c>
      <c r="N771" s="41">
        <v>103.5</v>
      </c>
      <c r="O771" s="41">
        <v>103.7</v>
      </c>
      <c r="P771" s="41">
        <v>104.9</v>
      </c>
      <c r="Q771" s="41">
        <v>104.9</v>
      </c>
      <c r="R771" s="41">
        <v>105</v>
      </c>
      <c r="S771" s="41">
        <v>105.6</v>
      </c>
      <c r="T771" s="41">
        <v>105.6</v>
      </c>
      <c r="U771" s="41">
        <v>105.4</v>
      </c>
      <c r="V771" s="41">
        <v>105.9</v>
      </c>
      <c r="W771" s="41">
        <v>105.9</v>
      </c>
      <c r="X771" s="41">
        <v>105.7</v>
      </c>
      <c r="Y771" s="41">
        <v>105.5</v>
      </c>
      <c r="Z771" s="41">
        <v>105.5</v>
      </c>
      <c r="AA771" s="41">
        <v>105.7</v>
      </c>
      <c r="AB771" s="41">
        <v>107.7</v>
      </c>
      <c r="AC771" s="41">
        <v>107.8</v>
      </c>
      <c r="AD771" s="41">
        <v>107.6</v>
      </c>
      <c r="AE771" s="41">
        <v>110.4</v>
      </c>
      <c r="AF771" s="41">
        <v>110.7</v>
      </c>
      <c r="AG771" s="41">
        <v>110.8</v>
      </c>
      <c r="AH771" s="41">
        <v>110.8</v>
      </c>
      <c r="AI771" s="41">
        <v>111.7</v>
      </c>
      <c r="AJ771" s="41">
        <v>111.6</v>
      </c>
      <c r="AK771" s="41">
        <v>112.3</v>
      </c>
      <c r="AL771" s="41">
        <v>112.2</v>
      </c>
      <c r="AM771" s="41">
        <v>112.5</v>
      </c>
      <c r="AN771" s="41">
        <v>112.7</v>
      </c>
      <c r="AO771" s="41">
        <v>112.9</v>
      </c>
      <c r="AP771" s="41">
        <v>113.2</v>
      </c>
      <c r="AQ771" s="41">
        <v>115.4</v>
      </c>
      <c r="AR771" s="41">
        <v>115.2</v>
      </c>
      <c r="AS771" s="41">
        <v>115.6</v>
      </c>
      <c r="AT771" s="41">
        <v>116.1</v>
      </c>
      <c r="AU771" s="41">
        <v>117.6</v>
      </c>
      <c r="AV771" s="41">
        <v>117.6</v>
      </c>
      <c r="AW771" s="41">
        <v>117.6</v>
      </c>
      <c r="AX771" s="41">
        <v>117.5</v>
      </c>
      <c r="AY771" s="41">
        <v>117.4</v>
      </c>
      <c r="AZ771" s="41">
        <v>120.8</v>
      </c>
      <c r="BA771" s="41">
        <v>124.5</v>
      </c>
      <c r="BB771" s="41">
        <v>124.4</v>
      </c>
      <c r="BC771" s="41">
        <v>124</v>
      </c>
      <c r="BD771" s="41">
        <v>123.9</v>
      </c>
      <c r="BE771" s="41">
        <v>123.9</v>
      </c>
      <c r="BF771" s="41">
        <v>123.9</v>
      </c>
      <c r="BG771" s="41">
        <v>123.5</v>
      </c>
      <c r="BH771" s="41">
        <v>123.4</v>
      </c>
      <c r="BI771" s="41">
        <v>125</v>
      </c>
      <c r="BJ771" s="41">
        <v>125.6</v>
      </c>
      <c r="BK771" s="41">
        <v>125.8</v>
      </c>
      <c r="BL771" s="41">
        <v>124.8</v>
      </c>
      <c r="BM771" s="41">
        <v>125.1</v>
      </c>
      <c r="BN771" s="41">
        <v>125.4</v>
      </c>
      <c r="BO771" s="41">
        <v>124.3</v>
      </c>
      <c r="BP771" s="41">
        <v>124.1</v>
      </c>
      <c r="BQ771" s="41">
        <v>123.9</v>
      </c>
      <c r="BR771" s="41">
        <v>123.7</v>
      </c>
      <c r="BS771" s="41">
        <v>122.9</v>
      </c>
      <c r="BT771" s="41">
        <v>123.4</v>
      </c>
      <c r="BU771" s="41">
        <v>123.6</v>
      </c>
      <c r="BV771" s="41">
        <v>123.7</v>
      </c>
      <c r="BW771" s="41">
        <v>123.8</v>
      </c>
      <c r="BX771" s="41">
        <v>125.1</v>
      </c>
      <c r="BY771" s="41">
        <v>126</v>
      </c>
      <c r="BZ771" s="41">
        <v>126.3</v>
      </c>
      <c r="CA771" s="41">
        <v>124.3</v>
      </c>
      <c r="CB771" s="41">
        <v>127.2</v>
      </c>
      <c r="CC771" s="41">
        <v>127</v>
      </c>
      <c r="CD771" s="41">
        <v>127.4</v>
      </c>
      <c r="CE771" s="41">
        <v>126.4</v>
      </c>
      <c r="CF771" s="41">
        <v>126.6</v>
      </c>
      <c r="CG771" s="41">
        <v>127.6</v>
      </c>
      <c r="CH771" s="41">
        <v>128</v>
      </c>
      <c r="CI771" s="41">
        <v>128.69999999999999</v>
      </c>
      <c r="CJ771" s="41">
        <v>128.4</v>
      </c>
      <c r="CK771" s="41">
        <v>128.6</v>
      </c>
      <c r="CL771" s="41">
        <v>128.80000000000001</v>
      </c>
    </row>
    <row r="772" spans="1:90" x14ac:dyDescent="0.25">
      <c r="A772" s="38" t="s">
        <v>3140</v>
      </c>
      <c r="B772" s="38" t="s">
        <v>3141</v>
      </c>
      <c r="C772" s="39">
        <v>2.478E-2</v>
      </c>
      <c r="D772" s="41">
        <v>99.4</v>
      </c>
      <c r="E772" s="41">
        <v>99.4</v>
      </c>
      <c r="F772" s="41">
        <v>99.5</v>
      </c>
      <c r="G772" s="41">
        <v>96.4</v>
      </c>
      <c r="H772" s="41">
        <v>95.6</v>
      </c>
      <c r="I772" s="41">
        <v>95.6</v>
      </c>
      <c r="J772" s="41">
        <v>95.6</v>
      </c>
      <c r="K772" s="41">
        <v>94.2</v>
      </c>
      <c r="L772" s="41">
        <v>94.2</v>
      </c>
      <c r="M772" s="41">
        <v>93</v>
      </c>
      <c r="N772" s="41">
        <v>93</v>
      </c>
      <c r="O772" s="41">
        <v>94</v>
      </c>
      <c r="P772" s="41">
        <v>94</v>
      </c>
      <c r="Q772" s="41">
        <v>94</v>
      </c>
      <c r="R772" s="41">
        <v>94</v>
      </c>
      <c r="S772" s="41">
        <v>98.9</v>
      </c>
      <c r="T772" s="41">
        <v>98.9</v>
      </c>
      <c r="U772" s="41">
        <v>99.8</v>
      </c>
      <c r="V772" s="41">
        <v>99.8</v>
      </c>
      <c r="W772" s="41">
        <v>99.8</v>
      </c>
      <c r="X772" s="41">
        <v>99.8</v>
      </c>
      <c r="Y772" s="41">
        <v>99.8</v>
      </c>
      <c r="Z772" s="41">
        <v>99.8</v>
      </c>
      <c r="AA772" s="41">
        <v>99.8</v>
      </c>
      <c r="AB772" s="41">
        <v>104</v>
      </c>
      <c r="AC772" s="41">
        <v>104</v>
      </c>
      <c r="AD772" s="41">
        <v>103.6</v>
      </c>
      <c r="AE772" s="41">
        <v>102.7</v>
      </c>
      <c r="AF772" s="41">
        <v>103.1</v>
      </c>
      <c r="AG772" s="41">
        <v>103.1</v>
      </c>
      <c r="AH772" s="41">
        <v>103.2</v>
      </c>
      <c r="AI772" s="41">
        <v>103.2</v>
      </c>
      <c r="AJ772" s="41">
        <v>103.2</v>
      </c>
      <c r="AK772" s="41">
        <v>103.2</v>
      </c>
      <c r="AL772" s="41">
        <v>103.2</v>
      </c>
      <c r="AM772" s="41">
        <v>103.3</v>
      </c>
      <c r="AN772" s="41">
        <v>98.7</v>
      </c>
      <c r="AO772" s="41">
        <v>98.7</v>
      </c>
      <c r="AP772" s="41">
        <v>98.4</v>
      </c>
      <c r="AQ772" s="41">
        <v>105.5</v>
      </c>
      <c r="AR772" s="41">
        <v>105.5</v>
      </c>
      <c r="AS772" s="41">
        <v>105.5</v>
      </c>
      <c r="AT772" s="41">
        <v>105.5</v>
      </c>
      <c r="AU772" s="41">
        <v>105.5</v>
      </c>
      <c r="AV772" s="41">
        <v>105.5</v>
      </c>
      <c r="AW772" s="41">
        <v>105.5</v>
      </c>
      <c r="AX772" s="41">
        <v>105.5</v>
      </c>
      <c r="AY772" s="41">
        <v>104</v>
      </c>
      <c r="AZ772" s="41">
        <v>102.7</v>
      </c>
      <c r="BA772" s="41">
        <v>102.4</v>
      </c>
      <c r="BB772" s="41">
        <v>101.3</v>
      </c>
      <c r="BC772" s="41">
        <v>101.9</v>
      </c>
      <c r="BD772" s="41">
        <v>101.9</v>
      </c>
      <c r="BE772" s="41">
        <v>101.9</v>
      </c>
      <c r="BF772" s="41">
        <v>101.9</v>
      </c>
      <c r="BG772" s="41">
        <v>101.9</v>
      </c>
      <c r="BH772" s="41">
        <v>101.9</v>
      </c>
      <c r="BI772" s="41">
        <v>104.1</v>
      </c>
      <c r="BJ772" s="41">
        <v>105.6</v>
      </c>
      <c r="BK772" s="41">
        <v>105.6</v>
      </c>
      <c r="BL772" s="41">
        <v>105.6</v>
      </c>
      <c r="BM772" s="41">
        <v>105.6</v>
      </c>
      <c r="BN772" s="41">
        <v>105.6</v>
      </c>
      <c r="BO772" s="41">
        <v>104.5</v>
      </c>
      <c r="BP772" s="41">
        <v>104.5</v>
      </c>
      <c r="BQ772" s="41">
        <v>104.5</v>
      </c>
      <c r="BR772" s="41">
        <v>104.5</v>
      </c>
      <c r="BS772" s="41">
        <v>104.5</v>
      </c>
      <c r="BT772" s="41">
        <v>104.5</v>
      </c>
      <c r="BU772" s="41">
        <v>104.5</v>
      </c>
      <c r="BV772" s="41">
        <v>104.5</v>
      </c>
      <c r="BW772" s="41">
        <v>104.3</v>
      </c>
      <c r="BX772" s="41">
        <v>103.7</v>
      </c>
      <c r="BY772" s="41">
        <v>103.7</v>
      </c>
      <c r="BZ772" s="41">
        <v>103.7</v>
      </c>
      <c r="CA772" s="41">
        <v>104.7</v>
      </c>
      <c r="CB772" s="41">
        <v>104.7</v>
      </c>
      <c r="CC772" s="41">
        <v>105.6</v>
      </c>
      <c r="CD772" s="41">
        <v>105.6</v>
      </c>
      <c r="CE772" s="41">
        <v>105.6</v>
      </c>
      <c r="CF772" s="41">
        <v>105.6</v>
      </c>
      <c r="CG772" s="41">
        <v>105.6</v>
      </c>
      <c r="CH772" s="41">
        <v>105.6</v>
      </c>
      <c r="CI772" s="41">
        <v>105.4</v>
      </c>
      <c r="CJ772" s="41">
        <v>104.7</v>
      </c>
      <c r="CK772" s="41">
        <v>104.7</v>
      </c>
      <c r="CL772" s="41">
        <v>104.7</v>
      </c>
    </row>
    <row r="773" spans="1:90" x14ac:dyDescent="0.25">
      <c r="A773" s="38" t="s">
        <v>3142</v>
      </c>
      <c r="B773" s="38" t="s">
        <v>3143</v>
      </c>
      <c r="C773" s="39">
        <v>1.6899999999999998E-2</v>
      </c>
      <c r="D773" s="41">
        <v>100.4</v>
      </c>
      <c r="E773" s="41">
        <v>100.4</v>
      </c>
      <c r="F773" s="41">
        <v>100.4</v>
      </c>
      <c r="G773" s="41">
        <v>105.1</v>
      </c>
      <c r="H773" s="41">
        <v>105.1</v>
      </c>
      <c r="I773" s="41">
        <v>105.1</v>
      </c>
      <c r="J773" s="41">
        <v>105.1</v>
      </c>
      <c r="K773" s="41">
        <v>105.1</v>
      </c>
      <c r="L773" s="41">
        <v>105.1</v>
      </c>
      <c r="M773" s="41">
        <v>105.1</v>
      </c>
      <c r="N773" s="41">
        <v>105.1</v>
      </c>
      <c r="O773" s="41">
        <v>105.1</v>
      </c>
      <c r="P773" s="41">
        <v>109.4</v>
      </c>
      <c r="Q773" s="41">
        <v>109.4</v>
      </c>
      <c r="R773" s="41">
        <v>109.4</v>
      </c>
      <c r="S773" s="41">
        <v>112.9</v>
      </c>
      <c r="T773" s="41">
        <v>112.9</v>
      </c>
      <c r="U773" s="41">
        <v>114</v>
      </c>
      <c r="V773" s="41">
        <v>118.1</v>
      </c>
      <c r="W773" s="41">
        <v>118.1</v>
      </c>
      <c r="X773" s="41">
        <v>123.4</v>
      </c>
      <c r="Y773" s="41">
        <v>128.6</v>
      </c>
      <c r="Z773" s="41">
        <v>128.6</v>
      </c>
      <c r="AA773" s="41">
        <v>128.6</v>
      </c>
      <c r="AB773" s="41">
        <v>131.1</v>
      </c>
      <c r="AC773" s="41">
        <v>131.1</v>
      </c>
      <c r="AD773" s="41">
        <v>131.1</v>
      </c>
      <c r="AE773" s="41">
        <v>129.9</v>
      </c>
      <c r="AF773" s="41">
        <v>129.9</v>
      </c>
      <c r="AG773" s="41">
        <v>131</v>
      </c>
      <c r="AH773" s="41">
        <v>130.69999999999999</v>
      </c>
      <c r="AI773" s="41">
        <v>130.69999999999999</v>
      </c>
      <c r="AJ773" s="41">
        <v>130.69999999999999</v>
      </c>
      <c r="AK773" s="41">
        <v>129</v>
      </c>
      <c r="AL773" s="41">
        <v>129</v>
      </c>
      <c r="AM773" s="41">
        <v>129</v>
      </c>
      <c r="AN773" s="41">
        <v>128.1</v>
      </c>
      <c r="AO773" s="41">
        <v>124.3</v>
      </c>
      <c r="AP773" s="41">
        <v>123.7</v>
      </c>
      <c r="AQ773" s="41">
        <v>123.7</v>
      </c>
      <c r="AR773" s="41">
        <v>123.7</v>
      </c>
      <c r="AS773" s="41">
        <v>123.7</v>
      </c>
      <c r="AT773" s="41">
        <v>123.7</v>
      </c>
      <c r="AU773" s="41">
        <v>123.7</v>
      </c>
      <c r="AV773" s="41">
        <v>123.3</v>
      </c>
      <c r="AW773" s="41">
        <v>124.2</v>
      </c>
      <c r="AX773" s="41">
        <v>124</v>
      </c>
      <c r="AY773" s="41">
        <v>122.6</v>
      </c>
      <c r="AZ773" s="41">
        <v>121.2</v>
      </c>
      <c r="BA773" s="41">
        <v>121.6</v>
      </c>
      <c r="BB773" s="41">
        <v>122.1</v>
      </c>
      <c r="BC773" s="41">
        <v>121.5</v>
      </c>
      <c r="BD773" s="41">
        <v>121.5</v>
      </c>
      <c r="BE773" s="41">
        <v>121.5</v>
      </c>
      <c r="BF773" s="41">
        <v>121.5</v>
      </c>
      <c r="BG773" s="41">
        <v>121.5</v>
      </c>
      <c r="BH773" s="41">
        <v>121.5</v>
      </c>
      <c r="BI773" s="41">
        <v>121.2</v>
      </c>
      <c r="BJ773" s="41">
        <v>121.5</v>
      </c>
      <c r="BK773" s="41">
        <v>121.8</v>
      </c>
      <c r="BL773" s="41">
        <v>121.8</v>
      </c>
      <c r="BM773" s="41">
        <v>121.8</v>
      </c>
      <c r="BN773" s="41">
        <v>122.3</v>
      </c>
      <c r="BO773" s="41">
        <v>122.9</v>
      </c>
      <c r="BP773" s="41">
        <v>120.6</v>
      </c>
      <c r="BQ773" s="41">
        <v>120.6</v>
      </c>
      <c r="BR773" s="41">
        <v>120.6</v>
      </c>
      <c r="BS773" s="41">
        <v>120.1</v>
      </c>
      <c r="BT773" s="41">
        <v>119.7</v>
      </c>
      <c r="BU773" s="41">
        <v>119.7</v>
      </c>
      <c r="BV773" s="41">
        <v>119.7</v>
      </c>
      <c r="BW773" s="41">
        <v>120.5</v>
      </c>
      <c r="BX773" s="41">
        <v>125.3</v>
      </c>
      <c r="BY773" s="41">
        <v>125.4</v>
      </c>
      <c r="BZ773" s="41">
        <v>125.4</v>
      </c>
      <c r="CA773" s="41">
        <v>128.19999999999999</v>
      </c>
      <c r="CB773" s="41">
        <v>128.5</v>
      </c>
      <c r="CC773" s="41">
        <v>130.30000000000001</v>
      </c>
      <c r="CD773" s="41">
        <v>130</v>
      </c>
      <c r="CE773" s="41">
        <v>130.30000000000001</v>
      </c>
      <c r="CF773" s="41">
        <v>128.30000000000001</v>
      </c>
      <c r="CG773" s="41">
        <v>127.4</v>
      </c>
      <c r="CH773" s="41">
        <v>127</v>
      </c>
      <c r="CI773" s="41">
        <v>126.7</v>
      </c>
      <c r="CJ773" s="41">
        <v>127.8</v>
      </c>
      <c r="CK773" s="41">
        <v>130.4</v>
      </c>
      <c r="CL773" s="41">
        <v>130.6</v>
      </c>
    </row>
    <row r="774" spans="1:90" x14ac:dyDescent="0.25">
      <c r="A774" s="38" t="s">
        <v>3144</v>
      </c>
      <c r="B774" s="38" t="s">
        <v>3145</v>
      </c>
      <c r="C774" s="39">
        <v>2.9919999999999999E-2</v>
      </c>
      <c r="D774" s="41">
        <v>100.4</v>
      </c>
      <c r="E774" s="41">
        <v>100.7</v>
      </c>
      <c r="F774" s="41">
        <v>100.7</v>
      </c>
      <c r="G774" s="41">
        <v>100.6</v>
      </c>
      <c r="H774" s="41">
        <v>100.5</v>
      </c>
      <c r="I774" s="41">
        <v>100.5</v>
      </c>
      <c r="J774" s="41">
        <v>100.5</v>
      </c>
      <c r="K774" s="41">
        <v>100.5</v>
      </c>
      <c r="L774" s="41">
        <v>100.5</v>
      </c>
      <c r="M774" s="41">
        <v>100.5</v>
      </c>
      <c r="N774" s="41">
        <v>99.1</v>
      </c>
      <c r="O774" s="41">
        <v>99.5</v>
      </c>
      <c r="P774" s="41">
        <v>99.8</v>
      </c>
      <c r="Q774" s="41">
        <v>100.9</v>
      </c>
      <c r="R774" s="41">
        <v>101</v>
      </c>
      <c r="S774" s="41">
        <v>101</v>
      </c>
      <c r="T774" s="41">
        <v>102.1</v>
      </c>
      <c r="U774" s="41">
        <v>100.8</v>
      </c>
      <c r="V774" s="41">
        <v>100.2</v>
      </c>
      <c r="W774" s="41">
        <v>100.5</v>
      </c>
      <c r="X774" s="41">
        <v>100.7</v>
      </c>
      <c r="Y774" s="41">
        <v>100.7</v>
      </c>
      <c r="Z774" s="41">
        <v>100.7</v>
      </c>
      <c r="AA774" s="41">
        <v>100.7</v>
      </c>
      <c r="AB774" s="41">
        <v>100.7</v>
      </c>
      <c r="AC774" s="41">
        <v>100.6</v>
      </c>
      <c r="AD774" s="41">
        <v>101.4</v>
      </c>
      <c r="AE774" s="41">
        <v>103.8</v>
      </c>
      <c r="AF774" s="41">
        <v>103.8</v>
      </c>
      <c r="AG774" s="41">
        <v>103.8</v>
      </c>
      <c r="AH774" s="41">
        <v>103.7</v>
      </c>
      <c r="AI774" s="41">
        <v>103.7</v>
      </c>
      <c r="AJ774" s="41">
        <v>103.7</v>
      </c>
      <c r="AK774" s="41">
        <v>103.7</v>
      </c>
      <c r="AL774" s="41">
        <v>104.7</v>
      </c>
      <c r="AM774" s="41">
        <v>104.8</v>
      </c>
      <c r="AN774" s="41">
        <v>104.8</v>
      </c>
      <c r="AO774" s="41">
        <v>104.7</v>
      </c>
      <c r="AP774" s="41">
        <v>106</v>
      </c>
      <c r="AQ774" s="41">
        <v>106.4</v>
      </c>
      <c r="AR774" s="41">
        <v>107.2</v>
      </c>
      <c r="AS774" s="41">
        <v>108.4</v>
      </c>
      <c r="AT774" s="41">
        <v>107.4</v>
      </c>
      <c r="AU774" s="41">
        <v>107.1</v>
      </c>
      <c r="AV774" s="41">
        <v>107.1</v>
      </c>
      <c r="AW774" s="41">
        <v>107.1</v>
      </c>
      <c r="AX774" s="41">
        <v>107.1</v>
      </c>
      <c r="AY774" s="41">
        <v>107.1</v>
      </c>
      <c r="AZ774" s="41">
        <v>106.5</v>
      </c>
      <c r="BA774" s="41">
        <v>106.4</v>
      </c>
      <c r="BB774" s="41">
        <v>105.9</v>
      </c>
      <c r="BC774" s="41">
        <v>105.7</v>
      </c>
      <c r="BD774" s="41">
        <v>105.7</v>
      </c>
      <c r="BE774" s="41">
        <v>105.7</v>
      </c>
      <c r="BF774" s="41">
        <v>105.7</v>
      </c>
      <c r="BG774" s="41">
        <v>105.7</v>
      </c>
      <c r="BH774" s="41">
        <v>105.7</v>
      </c>
      <c r="BI774" s="41">
        <v>105.7</v>
      </c>
      <c r="BJ774" s="41">
        <v>103</v>
      </c>
      <c r="BK774" s="41">
        <v>106.6</v>
      </c>
      <c r="BL774" s="41">
        <v>106</v>
      </c>
      <c r="BM774" s="41">
        <v>106.4</v>
      </c>
      <c r="BN774" s="41">
        <v>107.5</v>
      </c>
      <c r="BO774" s="41">
        <v>105.3</v>
      </c>
      <c r="BP774" s="41">
        <v>95.9</v>
      </c>
      <c r="BQ774" s="41">
        <v>95.9</v>
      </c>
      <c r="BR774" s="41">
        <v>95.9</v>
      </c>
      <c r="BS774" s="41">
        <v>95.9</v>
      </c>
      <c r="BT774" s="41">
        <v>95.9</v>
      </c>
      <c r="BU774" s="41">
        <v>95.9</v>
      </c>
      <c r="BV774" s="41">
        <v>95.9</v>
      </c>
      <c r="BW774" s="41">
        <v>98.3</v>
      </c>
      <c r="BX774" s="41">
        <v>100.9</v>
      </c>
      <c r="BY774" s="41">
        <v>103.1</v>
      </c>
      <c r="BZ774" s="41">
        <v>103.3</v>
      </c>
      <c r="CA774" s="41">
        <v>105.3</v>
      </c>
      <c r="CB774" s="41">
        <v>105.6</v>
      </c>
      <c r="CC774" s="41">
        <v>105.9</v>
      </c>
      <c r="CD774" s="41">
        <v>106.2</v>
      </c>
      <c r="CE774" s="41">
        <v>106.2</v>
      </c>
      <c r="CF774" s="41">
        <v>103.1</v>
      </c>
      <c r="CG774" s="41">
        <v>103.1</v>
      </c>
      <c r="CH774" s="41">
        <v>103</v>
      </c>
      <c r="CI774" s="41">
        <v>103</v>
      </c>
      <c r="CJ774" s="41">
        <v>103</v>
      </c>
      <c r="CK774" s="41">
        <v>103</v>
      </c>
      <c r="CL774" s="41">
        <v>103.3</v>
      </c>
    </row>
    <row r="775" spans="1:90" x14ac:dyDescent="0.25">
      <c r="A775" s="38" t="s">
        <v>3146</v>
      </c>
      <c r="B775" s="38" t="s">
        <v>3147</v>
      </c>
      <c r="C775" s="39">
        <v>2.2270000000000002E-2</v>
      </c>
      <c r="D775" s="41">
        <v>101.8</v>
      </c>
      <c r="E775" s="41">
        <v>100.8</v>
      </c>
      <c r="F775" s="41">
        <v>100.8</v>
      </c>
      <c r="G775" s="41">
        <v>101.8</v>
      </c>
      <c r="H775" s="41">
        <v>101.8</v>
      </c>
      <c r="I775" s="41">
        <v>102.8</v>
      </c>
      <c r="J775" s="41">
        <v>104</v>
      </c>
      <c r="K775" s="41">
        <v>109.4</v>
      </c>
      <c r="L775" s="41">
        <v>109.4</v>
      </c>
      <c r="M775" s="41">
        <v>109.2</v>
      </c>
      <c r="N775" s="41">
        <v>109.2</v>
      </c>
      <c r="O775" s="41">
        <v>109.5</v>
      </c>
      <c r="P775" s="41">
        <v>110.5</v>
      </c>
      <c r="Q775" s="41">
        <v>110</v>
      </c>
      <c r="R775" s="41">
        <v>110.1</v>
      </c>
      <c r="S775" s="41">
        <v>116.1</v>
      </c>
      <c r="T775" s="41">
        <v>113.2</v>
      </c>
      <c r="U775" s="41">
        <v>113.2</v>
      </c>
      <c r="V775" s="41">
        <v>119.1</v>
      </c>
      <c r="W775" s="41">
        <v>116.7</v>
      </c>
      <c r="X775" s="41">
        <v>117</v>
      </c>
      <c r="Y775" s="41">
        <v>117.2</v>
      </c>
      <c r="Z775" s="41">
        <v>117.2</v>
      </c>
      <c r="AA775" s="41">
        <v>117.2</v>
      </c>
      <c r="AB775" s="41">
        <v>117.2</v>
      </c>
      <c r="AC775" s="41">
        <v>117.2</v>
      </c>
      <c r="AD775" s="41">
        <v>117.2</v>
      </c>
      <c r="AE775" s="41">
        <v>119</v>
      </c>
      <c r="AF775" s="41">
        <v>118.9</v>
      </c>
      <c r="AG775" s="41">
        <v>119.1</v>
      </c>
      <c r="AH775" s="41">
        <v>119.1</v>
      </c>
      <c r="AI775" s="41">
        <v>120.1</v>
      </c>
      <c r="AJ775" s="41">
        <v>120.1</v>
      </c>
      <c r="AK775" s="41">
        <v>120.1</v>
      </c>
      <c r="AL775" s="41">
        <v>120.1</v>
      </c>
      <c r="AM775" s="41">
        <v>121.2</v>
      </c>
      <c r="AN775" s="41">
        <v>125.8</v>
      </c>
      <c r="AO775" s="41">
        <v>125.8</v>
      </c>
      <c r="AP775" s="41">
        <v>125.5</v>
      </c>
      <c r="AQ775" s="41">
        <v>125.5</v>
      </c>
      <c r="AR775" s="41">
        <v>125.5</v>
      </c>
      <c r="AS775" s="41">
        <v>125.5</v>
      </c>
      <c r="AT775" s="41">
        <v>125.5</v>
      </c>
      <c r="AU775" s="41">
        <v>125.5</v>
      </c>
      <c r="AV775" s="41">
        <v>125.5</v>
      </c>
      <c r="AW775" s="41">
        <v>125.5</v>
      </c>
      <c r="AX775" s="41">
        <v>125.5</v>
      </c>
      <c r="AY775" s="41">
        <v>125.5</v>
      </c>
      <c r="AZ775" s="41">
        <v>131.4</v>
      </c>
      <c r="BA775" s="41">
        <v>131.30000000000001</v>
      </c>
      <c r="BB775" s="41">
        <v>130.9</v>
      </c>
      <c r="BC775" s="41">
        <v>127</v>
      </c>
      <c r="BD775" s="41">
        <v>127</v>
      </c>
      <c r="BE775" s="41">
        <v>127</v>
      </c>
      <c r="BF775" s="41">
        <v>126</v>
      </c>
      <c r="BG775" s="41">
        <v>126</v>
      </c>
      <c r="BH775" s="41">
        <v>126</v>
      </c>
      <c r="BI775" s="41">
        <v>126</v>
      </c>
      <c r="BJ775" s="41">
        <v>126</v>
      </c>
      <c r="BK775" s="41">
        <v>126.6</v>
      </c>
      <c r="BL775" s="41">
        <v>126.6</v>
      </c>
      <c r="BM775" s="41">
        <v>126.6</v>
      </c>
      <c r="BN775" s="41">
        <v>128.30000000000001</v>
      </c>
      <c r="BO775" s="41">
        <v>128.80000000000001</v>
      </c>
      <c r="BP775" s="41">
        <v>128.80000000000001</v>
      </c>
      <c r="BQ775" s="41">
        <v>128.80000000000001</v>
      </c>
      <c r="BR775" s="41">
        <v>128.80000000000001</v>
      </c>
      <c r="BS775" s="41">
        <v>128.80000000000001</v>
      </c>
      <c r="BT775" s="41">
        <v>128.80000000000001</v>
      </c>
      <c r="BU775" s="41">
        <v>128.80000000000001</v>
      </c>
      <c r="BV775" s="41">
        <v>128.80000000000001</v>
      </c>
      <c r="BW775" s="41">
        <v>129.4</v>
      </c>
      <c r="BX775" s="41">
        <v>142.19999999999999</v>
      </c>
      <c r="BY775" s="41">
        <v>140.1</v>
      </c>
      <c r="BZ775" s="41">
        <v>148.19999999999999</v>
      </c>
      <c r="CA775" s="41">
        <v>141.1</v>
      </c>
      <c r="CB775" s="41">
        <v>142.6</v>
      </c>
      <c r="CC775" s="41">
        <v>143.1</v>
      </c>
      <c r="CD775" s="41">
        <v>144</v>
      </c>
      <c r="CE775" s="41">
        <v>144.30000000000001</v>
      </c>
      <c r="CF775" s="41">
        <v>144.30000000000001</v>
      </c>
      <c r="CG775" s="41">
        <v>148.19999999999999</v>
      </c>
      <c r="CH775" s="41">
        <v>150.6</v>
      </c>
      <c r="CI775" s="41">
        <v>150.6</v>
      </c>
      <c r="CJ775" s="41">
        <v>150.6</v>
      </c>
      <c r="CK775" s="41">
        <v>150.6</v>
      </c>
      <c r="CL775" s="41">
        <v>150.6</v>
      </c>
    </row>
    <row r="776" spans="1:90" x14ac:dyDescent="0.25">
      <c r="A776" s="38" t="s">
        <v>3148</v>
      </c>
      <c r="B776" s="38" t="s">
        <v>3149</v>
      </c>
      <c r="C776" s="39">
        <v>4.4729999999999999E-2</v>
      </c>
      <c r="D776" s="41">
        <v>98.9</v>
      </c>
      <c r="E776" s="41">
        <v>98.9</v>
      </c>
      <c r="F776" s="41">
        <v>99</v>
      </c>
      <c r="G776" s="41">
        <v>101.5</v>
      </c>
      <c r="H776" s="41">
        <v>101.5</v>
      </c>
      <c r="I776" s="41">
        <v>101.5</v>
      </c>
      <c r="J776" s="41">
        <v>102</v>
      </c>
      <c r="K776" s="41">
        <v>102.2</v>
      </c>
      <c r="L776" s="41">
        <v>104.3</v>
      </c>
      <c r="M776" s="41">
        <v>104.3</v>
      </c>
      <c r="N776" s="41">
        <v>104.3</v>
      </c>
      <c r="O776" s="41">
        <v>104.3</v>
      </c>
      <c r="P776" s="41">
        <v>104.2</v>
      </c>
      <c r="Q776" s="41">
        <v>104.2</v>
      </c>
      <c r="R776" s="41">
        <v>104.2</v>
      </c>
      <c r="S776" s="41">
        <v>105.7</v>
      </c>
      <c r="T776" s="41">
        <v>105.7</v>
      </c>
      <c r="U776" s="41">
        <v>105.7</v>
      </c>
      <c r="V776" s="41">
        <v>105.7</v>
      </c>
      <c r="W776" s="41">
        <v>105.7</v>
      </c>
      <c r="X776" s="41">
        <v>105.7</v>
      </c>
      <c r="Y776" s="41">
        <v>105.6</v>
      </c>
      <c r="Z776" s="41">
        <v>105.8</v>
      </c>
      <c r="AA776" s="41">
        <v>105.5</v>
      </c>
      <c r="AB776" s="41">
        <v>105.5</v>
      </c>
      <c r="AC776" s="41">
        <v>105.5</v>
      </c>
      <c r="AD776" s="41">
        <v>106.2</v>
      </c>
      <c r="AE776" s="41">
        <v>107.5</v>
      </c>
      <c r="AF776" s="41">
        <v>107.5</v>
      </c>
      <c r="AG776" s="41">
        <v>107.5</v>
      </c>
      <c r="AH776" s="41">
        <v>107.6</v>
      </c>
      <c r="AI776" s="41">
        <v>107.6</v>
      </c>
      <c r="AJ776" s="41">
        <v>107.6</v>
      </c>
      <c r="AK776" s="41">
        <v>107.6</v>
      </c>
      <c r="AL776" s="41">
        <v>107.6</v>
      </c>
      <c r="AM776" s="41">
        <v>107.6</v>
      </c>
      <c r="AN776" s="41">
        <v>107.3</v>
      </c>
      <c r="AO776" s="41">
        <v>107.3</v>
      </c>
      <c r="AP776" s="41">
        <v>107.3</v>
      </c>
      <c r="AQ776" s="41">
        <v>108.5</v>
      </c>
      <c r="AR776" s="41">
        <v>106.3</v>
      </c>
      <c r="AS776" s="41">
        <v>106.3</v>
      </c>
      <c r="AT776" s="41">
        <v>106.3</v>
      </c>
      <c r="AU776" s="41">
        <v>106.3</v>
      </c>
      <c r="AV776" s="41">
        <v>106.4</v>
      </c>
      <c r="AW776" s="41">
        <v>106.4</v>
      </c>
      <c r="AX776" s="41">
        <v>106.4</v>
      </c>
      <c r="AY776" s="41">
        <v>105.8</v>
      </c>
      <c r="AZ776" s="41">
        <v>102.2</v>
      </c>
      <c r="BA776" s="41">
        <v>102.1</v>
      </c>
      <c r="BB776" s="41">
        <v>101.8</v>
      </c>
      <c r="BC776" s="41">
        <v>101.8</v>
      </c>
      <c r="BD776" s="41">
        <v>101.8</v>
      </c>
      <c r="BE776" s="41">
        <v>101.8</v>
      </c>
      <c r="BF776" s="41">
        <v>101.8</v>
      </c>
      <c r="BG776" s="41">
        <v>101.8</v>
      </c>
      <c r="BH776" s="41">
        <v>101.8</v>
      </c>
      <c r="BI776" s="41">
        <v>101.8</v>
      </c>
      <c r="BJ776" s="41">
        <v>98</v>
      </c>
      <c r="BK776" s="41">
        <v>96.7</v>
      </c>
      <c r="BL776" s="41">
        <v>96.8</v>
      </c>
      <c r="BM776" s="41">
        <v>96.8</v>
      </c>
      <c r="BN776" s="41">
        <v>96.8</v>
      </c>
      <c r="BO776" s="41">
        <v>114.9</v>
      </c>
      <c r="BP776" s="41">
        <v>105.4</v>
      </c>
      <c r="BQ776" s="41">
        <v>102.6</v>
      </c>
      <c r="BR776" s="41">
        <v>102.6</v>
      </c>
      <c r="BS776" s="41">
        <v>102.6</v>
      </c>
      <c r="BT776" s="41">
        <v>102.6</v>
      </c>
      <c r="BU776" s="41">
        <v>102.6</v>
      </c>
      <c r="BV776" s="41">
        <v>102.6</v>
      </c>
      <c r="BW776" s="41">
        <v>102.6</v>
      </c>
      <c r="BX776" s="41">
        <v>104</v>
      </c>
      <c r="BY776" s="41">
        <v>103.5</v>
      </c>
      <c r="BZ776" s="41">
        <v>103.2</v>
      </c>
      <c r="CA776" s="41">
        <v>104.2</v>
      </c>
      <c r="CB776" s="41">
        <v>104.2</v>
      </c>
      <c r="CC776" s="41">
        <v>104.8</v>
      </c>
      <c r="CD776" s="41">
        <v>105.2</v>
      </c>
      <c r="CE776" s="41">
        <v>105.2</v>
      </c>
      <c r="CF776" s="41">
        <v>105.7</v>
      </c>
      <c r="CG776" s="41">
        <v>105.7</v>
      </c>
      <c r="CH776" s="41">
        <v>105.7</v>
      </c>
      <c r="CI776" s="41">
        <v>105.6</v>
      </c>
      <c r="CJ776" s="41">
        <v>105</v>
      </c>
      <c r="CK776" s="41">
        <v>105</v>
      </c>
      <c r="CL776" s="41">
        <v>105.8</v>
      </c>
    </row>
    <row r="777" spans="1:90" x14ac:dyDescent="0.25">
      <c r="A777" s="38" t="s">
        <v>3150</v>
      </c>
      <c r="B777" s="38" t="s">
        <v>3151</v>
      </c>
      <c r="C777" s="39">
        <v>7.1599999999999997E-2</v>
      </c>
      <c r="D777" s="41">
        <v>107.4</v>
      </c>
      <c r="E777" s="41">
        <v>107.4</v>
      </c>
      <c r="F777" s="41">
        <v>107.4</v>
      </c>
      <c r="G777" s="41">
        <v>107.6</v>
      </c>
      <c r="H777" s="41">
        <v>107</v>
      </c>
      <c r="I777" s="41">
        <v>107</v>
      </c>
      <c r="J777" s="41">
        <v>107</v>
      </c>
      <c r="K777" s="41">
        <v>107</v>
      </c>
      <c r="L777" s="41">
        <v>107</v>
      </c>
      <c r="M777" s="41">
        <v>107</v>
      </c>
      <c r="N777" s="41">
        <v>107</v>
      </c>
      <c r="O777" s="41">
        <v>107</v>
      </c>
      <c r="P777" s="41">
        <v>121.7</v>
      </c>
      <c r="Q777" s="41">
        <v>121.7</v>
      </c>
      <c r="R777" s="41">
        <v>121.7</v>
      </c>
      <c r="S777" s="41">
        <v>112.6</v>
      </c>
      <c r="T777" s="41">
        <v>112.6</v>
      </c>
      <c r="U777" s="41">
        <v>122.7</v>
      </c>
      <c r="V777" s="41">
        <v>122.7</v>
      </c>
      <c r="W777" s="41">
        <v>122.7</v>
      </c>
      <c r="X777" s="41">
        <v>122.7</v>
      </c>
      <c r="Y777" s="41">
        <v>122.7</v>
      </c>
      <c r="Z777" s="41">
        <v>122.7</v>
      </c>
      <c r="AA777" s="41">
        <v>122.7</v>
      </c>
      <c r="AB777" s="41">
        <v>123.2</v>
      </c>
      <c r="AC777" s="41">
        <v>123.2</v>
      </c>
      <c r="AD777" s="41">
        <v>123.2</v>
      </c>
      <c r="AE777" s="41">
        <v>132.80000000000001</v>
      </c>
      <c r="AF777" s="41">
        <v>132.80000000000001</v>
      </c>
      <c r="AG777" s="41">
        <v>132.80000000000001</v>
      </c>
      <c r="AH777" s="41">
        <v>132.80000000000001</v>
      </c>
      <c r="AI777" s="41">
        <v>132.80000000000001</v>
      </c>
      <c r="AJ777" s="41">
        <v>132.80000000000001</v>
      </c>
      <c r="AK777" s="41">
        <v>132.80000000000001</v>
      </c>
      <c r="AL777" s="41">
        <v>132.80000000000001</v>
      </c>
      <c r="AM777" s="41">
        <v>132.80000000000001</v>
      </c>
      <c r="AN777" s="41">
        <v>137</v>
      </c>
      <c r="AO777" s="41">
        <v>139.9</v>
      </c>
      <c r="AP777" s="41">
        <v>139.9</v>
      </c>
      <c r="AQ777" s="41">
        <v>139.5</v>
      </c>
      <c r="AR777" s="41">
        <v>151.19999999999999</v>
      </c>
      <c r="AS777" s="41">
        <v>151.19999999999999</v>
      </c>
      <c r="AT777" s="41">
        <v>152</v>
      </c>
      <c r="AU777" s="41">
        <v>154.1</v>
      </c>
      <c r="AV777" s="41">
        <v>154.1</v>
      </c>
      <c r="AW777" s="41">
        <v>154.1</v>
      </c>
      <c r="AX777" s="41">
        <v>154.1</v>
      </c>
      <c r="AY777" s="41">
        <v>154.1</v>
      </c>
      <c r="AZ777" s="41">
        <v>153.30000000000001</v>
      </c>
      <c r="BA777" s="41">
        <v>145.80000000000001</v>
      </c>
      <c r="BB777" s="41">
        <v>144.80000000000001</v>
      </c>
      <c r="BC777" s="41">
        <v>144.80000000000001</v>
      </c>
      <c r="BD777" s="41">
        <v>144.80000000000001</v>
      </c>
      <c r="BE777" s="41">
        <v>144.80000000000001</v>
      </c>
      <c r="BF777" s="41">
        <v>144.80000000000001</v>
      </c>
      <c r="BG777" s="41">
        <v>144.80000000000001</v>
      </c>
      <c r="BH777" s="41">
        <v>140.30000000000001</v>
      </c>
      <c r="BI777" s="41">
        <v>138.9</v>
      </c>
      <c r="BJ777" s="41">
        <v>138.9</v>
      </c>
      <c r="BK777" s="41">
        <v>138.80000000000001</v>
      </c>
      <c r="BL777" s="41">
        <v>138.80000000000001</v>
      </c>
      <c r="BM777" s="41">
        <v>139</v>
      </c>
      <c r="BN777" s="41">
        <v>139.4</v>
      </c>
      <c r="BO777" s="41">
        <v>140.30000000000001</v>
      </c>
      <c r="BP777" s="41">
        <v>139.1</v>
      </c>
      <c r="BQ777" s="41">
        <v>137.30000000000001</v>
      </c>
      <c r="BR777" s="41">
        <v>137.30000000000001</v>
      </c>
      <c r="BS777" s="41">
        <v>137.30000000000001</v>
      </c>
      <c r="BT777" s="41">
        <v>137.30000000000001</v>
      </c>
      <c r="BU777" s="41">
        <v>137.30000000000001</v>
      </c>
      <c r="BV777" s="41">
        <v>137.30000000000001</v>
      </c>
      <c r="BW777" s="41">
        <v>137.30000000000001</v>
      </c>
      <c r="BX777" s="41">
        <v>154</v>
      </c>
      <c r="BY777" s="41">
        <v>160.4</v>
      </c>
      <c r="BZ777" s="41">
        <v>161.5</v>
      </c>
      <c r="CA777" s="41">
        <v>161.5</v>
      </c>
      <c r="CB777" s="41">
        <v>164.2</v>
      </c>
      <c r="CC777" s="41">
        <v>161.69999999999999</v>
      </c>
      <c r="CD777" s="41">
        <v>161.69999999999999</v>
      </c>
      <c r="CE777" s="41">
        <v>162.5</v>
      </c>
      <c r="CF777" s="41">
        <v>163.1</v>
      </c>
      <c r="CG777" s="41">
        <v>163.1</v>
      </c>
      <c r="CH777" s="41">
        <v>163.1</v>
      </c>
      <c r="CI777" s="41">
        <v>163.1</v>
      </c>
      <c r="CJ777" s="41">
        <v>163.1</v>
      </c>
      <c r="CK777" s="41">
        <v>163.1</v>
      </c>
      <c r="CL777" s="41">
        <v>163.1</v>
      </c>
    </row>
    <row r="778" spans="1:90" x14ac:dyDescent="0.25">
      <c r="A778" s="38" t="s">
        <v>3152</v>
      </c>
      <c r="B778" s="38" t="s">
        <v>3153</v>
      </c>
      <c r="C778" s="39">
        <v>4.3979999999999998E-2</v>
      </c>
      <c r="D778" s="41">
        <v>100.7</v>
      </c>
      <c r="E778" s="41">
        <v>101</v>
      </c>
      <c r="F778" s="41">
        <v>102.1</v>
      </c>
      <c r="G778" s="41">
        <v>105.6</v>
      </c>
      <c r="H778" s="41">
        <v>105.8</v>
      </c>
      <c r="I778" s="41">
        <v>106.2</v>
      </c>
      <c r="J778" s="41">
        <v>106.5</v>
      </c>
      <c r="K778" s="41">
        <v>107.3</v>
      </c>
      <c r="L778" s="41">
        <v>107.8</v>
      </c>
      <c r="M778" s="41">
        <v>107.7</v>
      </c>
      <c r="N778" s="41">
        <v>107.3</v>
      </c>
      <c r="O778" s="41">
        <v>107.1</v>
      </c>
      <c r="P778" s="41">
        <v>107.1</v>
      </c>
      <c r="Q778" s="41">
        <v>107.3</v>
      </c>
      <c r="R778" s="41">
        <v>107.8</v>
      </c>
      <c r="S778" s="41">
        <v>108.1</v>
      </c>
      <c r="T778" s="41">
        <v>108.5</v>
      </c>
      <c r="U778" s="41">
        <v>109</v>
      </c>
      <c r="V778" s="41">
        <v>110</v>
      </c>
      <c r="W778" s="41">
        <v>110.6</v>
      </c>
      <c r="X778" s="41">
        <v>111.5</v>
      </c>
      <c r="Y778" s="41">
        <v>113.3</v>
      </c>
      <c r="Z778" s="41">
        <v>114.2</v>
      </c>
      <c r="AA778" s="41">
        <v>116.3</v>
      </c>
      <c r="AB778" s="41">
        <v>118.4</v>
      </c>
      <c r="AC778" s="41">
        <v>118.3</v>
      </c>
      <c r="AD778" s="41">
        <v>119.3</v>
      </c>
      <c r="AE778" s="41">
        <v>122.1</v>
      </c>
      <c r="AF778" s="41">
        <v>122.6</v>
      </c>
      <c r="AG778" s="41">
        <v>122.4</v>
      </c>
      <c r="AH778" s="41">
        <v>121.6</v>
      </c>
      <c r="AI778" s="41">
        <v>122</v>
      </c>
      <c r="AJ778" s="41">
        <v>121.1</v>
      </c>
      <c r="AK778" s="41">
        <v>123.2</v>
      </c>
      <c r="AL778" s="41">
        <v>123.2</v>
      </c>
      <c r="AM778" s="41">
        <v>124.4</v>
      </c>
      <c r="AN778" s="41">
        <v>126.8</v>
      </c>
      <c r="AO778" s="41">
        <v>125.7</v>
      </c>
      <c r="AP778" s="41">
        <v>125.4</v>
      </c>
      <c r="AQ778" s="41">
        <v>130.6</v>
      </c>
      <c r="AR778" s="41">
        <v>130.9</v>
      </c>
      <c r="AS778" s="41">
        <v>131.1</v>
      </c>
      <c r="AT778" s="41">
        <v>131.69999999999999</v>
      </c>
      <c r="AU778" s="41">
        <v>133.69999999999999</v>
      </c>
      <c r="AV778" s="41">
        <v>133.80000000000001</v>
      </c>
      <c r="AW778" s="41">
        <v>132.6</v>
      </c>
      <c r="AX778" s="41">
        <v>136.19999999999999</v>
      </c>
      <c r="AY778" s="41">
        <v>135.9</v>
      </c>
      <c r="AZ778" s="41">
        <v>133.30000000000001</v>
      </c>
      <c r="BA778" s="41">
        <v>134.9</v>
      </c>
      <c r="BB778" s="41">
        <v>133.80000000000001</v>
      </c>
      <c r="BC778" s="41">
        <v>132.69999999999999</v>
      </c>
      <c r="BD778" s="41">
        <v>133.5</v>
      </c>
      <c r="BE778" s="41">
        <v>131.69999999999999</v>
      </c>
      <c r="BF778" s="41">
        <v>131.4</v>
      </c>
      <c r="BG778" s="41">
        <v>131.4</v>
      </c>
      <c r="BH778" s="41">
        <v>131.30000000000001</v>
      </c>
      <c r="BI778" s="41">
        <v>131.9</v>
      </c>
      <c r="BJ778" s="41">
        <v>133.19999999999999</v>
      </c>
      <c r="BK778" s="41">
        <v>134.4</v>
      </c>
      <c r="BL778" s="41">
        <v>133.9</v>
      </c>
      <c r="BM778" s="41">
        <v>134</v>
      </c>
      <c r="BN778" s="41">
        <v>134.30000000000001</v>
      </c>
      <c r="BO778" s="41">
        <v>134.69999999999999</v>
      </c>
      <c r="BP778" s="41">
        <v>134.80000000000001</v>
      </c>
      <c r="BQ778" s="41">
        <v>135.1</v>
      </c>
      <c r="BR778" s="41">
        <v>135.1</v>
      </c>
      <c r="BS778" s="41">
        <v>134.69999999999999</v>
      </c>
      <c r="BT778" s="41">
        <v>134.5</v>
      </c>
      <c r="BU778" s="41">
        <v>134.5</v>
      </c>
      <c r="BV778" s="41">
        <v>134.5</v>
      </c>
      <c r="BW778" s="41">
        <v>135.9</v>
      </c>
      <c r="BX778" s="41">
        <v>141.1</v>
      </c>
      <c r="BY778" s="41">
        <v>141.9</v>
      </c>
      <c r="BZ778" s="41">
        <v>141.5</v>
      </c>
      <c r="CA778" s="41">
        <v>142.30000000000001</v>
      </c>
      <c r="CB778" s="41">
        <v>142.6</v>
      </c>
      <c r="CC778" s="41">
        <v>144.4</v>
      </c>
      <c r="CD778" s="41">
        <v>144</v>
      </c>
      <c r="CE778" s="41">
        <v>143.6</v>
      </c>
      <c r="CF778" s="41">
        <v>142.19999999999999</v>
      </c>
      <c r="CG778" s="41">
        <v>144.6</v>
      </c>
      <c r="CH778" s="41">
        <v>145.5</v>
      </c>
      <c r="CI778" s="41">
        <v>145.5</v>
      </c>
      <c r="CJ778" s="41">
        <v>145.5</v>
      </c>
      <c r="CK778" s="41">
        <v>145.6</v>
      </c>
      <c r="CL778" s="41">
        <v>145.6</v>
      </c>
    </row>
    <row r="779" spans="1:90" x14ac:dyDescent="0.25">
      <c r="A779" s="38" t="s">
        <v>3154</v>
      </c>
      <c r="B779" s="38" t="s">
        <v>3155</v>
      </c>
      <c r="C779" s="39">
        <v>0.10538</v>
      </c>
      <c r="D779" s="41">
        <v>99.7</v>
      </c>
      <c r="E779" s="41">
        <v>99.8</v>
      </c>
      <c r="F779" s="41">
        <v>102.8</v>
      </c>
      <c r="G779" s="41">
        <v>100.6</v>
      </c>
      <c r="H779" s="41">
        <v>100.7</v>
      </c>
      <c r="I779" s="41">
        <v>100.9</v>
      </c>
      <c r="J779" s="41">
        <v>101.6</v>
      </c>
      <c r="K779" s="41">
        <v>101.5</v>
      </c>
      <c r="L779" s="41">
        <v>101.5</v>
      </c>
      <c r="M779" s="41">
        <v>101.4</v>
      </c>
      <c r="N779" s="41">
        <v>101.3</v>
      </c>
      <c r="O779" s="41">
        <v>101.3</v>
      </c>
      <c r="P779" s="41">
        <v>102.6</v>
      </c>
      <c r="Q779" s="41">
        <v>102.9</v>
      </c>
      <c r="R779" s="41">
        <v>103.7</v>
      </c>
      <c r="S779" s="41">
        <v>102.6</v>
      </c>
      <c r="T779" s="41">
        <v>102.6</v>
      </c>
      <c r="U779" s="41">
        <v>103.4</v>
      </c>
      <c r="V779" s="41">
        <v>103.4</v>
      </c>
      <c r="W779" s="41">
        <v>103.4</v>
      </c>
      <c r="X779" s="41">
        <v>103.4</v>
      </c>
      <c r="Y779" s="41">
        <v>102.6</v>
      </c>
      <c r="Z779" s="41">
        <v>101.5</v>
      </c>
      <c r="AA779" s="41">
        <v>100.7</v>
      </c>
      <c r="AB779" s="41">
        <v>100.7</v>
      </c>
      <c r="AC779" s="41">
        <v>100.7</v>
      </c>
      <c r="AD779" s="41">
        <v>100.7</v>
      </c>
      <c r="AE779" s="41">
        <v>101.6</v>
      </c>
      <c r="AF779" s="41">
        <v>102.5</v>
      </c>
      <c r="AG779" s="41">
        <v>102.5</v>
      </c>
      <c r="AH779" s="41">
        <v>102.5</v>
      </c>
      <c r="AI779" s="41">
        <v>102.5</v>
      </c>
      <c r="AJ779" s="41">
        <v>102.5</v>
      </c>
      <c r="AK779" s="41">
        <v>102.5</v>
      </c>
      <c r="AL779" s="41">
        <v>102.2</v>
      </c>
      <c r="AM779" s="41">
        <v>102.2</v>
      </c>
      <c r="AN779" s="41">
        <v>102.2</v>
      </c>
      <c r="AO779" s="41">
        <v>102.2</v>
      </c>
      <c r="AP779" s="41">
        <v>102.2</v>
      </c>
      <c r="AQ779" s="41">
        <v>101.6</v>
      </c>
      <c r="AR779" s="41">
        <v>101.6</v>
      </c>
      <c r="AS779" s="41">
        <v>101.6</v>
      </c>
      <c r="AT779" s="41">
        <v>101.6</v>
      </c>
      <c r="AU779" s="41">
        <v>101.6</v>
      </c>
      <c r="AV779" s="41">
        <v>101.6</v>
      </c>
      <c r="AW779" s="41">
        <v>101.6</v>
      </c>
      <c r="AX779" s="41">
        <v>102.7</v>
      </c>
      <c r="AY779" s="41">
        <v>101.6</v>
      </c>
      <c r="AZ779" s="41">
        <v>102</v>
      </c>
      <c r="BA779" s="41">
        <v>102.2</v>
      </c>
      <c r="BB779" s="41">
        <v>102.2</v>
      </c>
      <c r="BC779" s="41">
        <v>106.6</v>
      </c>
      <c r="BD779" s="41">
        <v>106.6</v>
      </c>
      <c r="BE779" s="41">
        <v>106.6</v>
      </c>
      <c r="BF779" s="41">
        <v>106.6</v>
      </c>
      <c r="BG779" s="41">
        <v>106.6</v>
      </c>
      <c r="BH779" s="41">
        <v>107.6</v>
      </c>
      <c r="BI779" s="41">
        <v>107.9</v>
      </c>
      <c r="BJ779" s="41">
        <v>107.8</v>
      </c>
      <c r="BK779" s="41">
        <v>107.5</v>
      </c>
      <c r="BL779" s="41">
        <v>107.4</v>
      </c>
      <c r="BM779" s="41">
        <v>107.6</v>
      </c>
      <c r="BN779" s="41">
        <v>108.3</v>
      </c>
      <c r="BO779" s="41">
        <v>106.5</v>
      </c>
      <c r="BP779" s="41">
        <v>106.3</v>
      </c>
      <c r="BQ779" s="41">
        <v>108.3</v>
      </c>
      <c r="BR779" s="41">
        <v>109</v>
      </c>
      <c r="BS779" s="41">
        <v>109</v>
      </c>
      <c r="BT779" s="41">
        <v>109</v>
      </c>
      <c r="BU779" s="41">
        <v>109</v>
      </c>
      <c r="BV779" s="41">
        <v>109</v>
      </c>
      <c r="BW779" s="41">
        <v>109</v>
      </c>
      <c r="BX779" s="41">
        <v>100.3</v>
      </c>
      <c r="BY779" s="41">
        <v>99.4</v>
      </c>
      <c r="BZ779" s="41">
        <v>107.7</v>
      </c>
      <c r="CA779" s="41">
        <v>106.4</v>
      </c>
      <c r="CB779" s="41">
        <v>106.4</v>
      </c>
      <c r="CC779" s="41">
        <v>105.5</v>
      </c>
      <c r="CD779" s="41">
        <v>107</v>
      </c>
      <c r="CE779" s="41">
        <v>108.3</v>
      </c>
      <c r="CF779" s="41">
        <v>109.7</v>
      </c>
      <c r="CG779" s="41">
        <v>109.9</v>
      </c>
      <c r="CH779" s="41">
        <v>109.8</v>
      </c>
      <c r="CI779" s="41">
        <v>110.1</v>
      </c>
      <c r="CJ779" s="41">
        <v>109.8</v>
      </c>
      <c r="CK779" s="41">
        <v>109.1</v>
      </c>
      <c r="CL779" s="41">
        <v>110.5</v>
      </c>
    </row>
    <row r="780" spans="1:90" x14ac:dyDescent="0.25">
      <c r="A780" s="38" t="s">
        <v>3156</v>
      </c>
      <c r="B780" s="38" t="s">
        <v>3157</v>
      </c>
      <c r="C780" s="39">
        <v>1.422E-2</v>
      </c>
      <c r="D780" s="41">
        <v>101.4</v>
      </c>
      <c r="E780" s="41">
        <v>101.4</v>
      </c>
      <c r="F780" s="41">
        <v>101.4</v>
      </c>
      <c r="G780" s="41">
        <v>100.1</v>
      </c>
      <c r="H780" s="41">
        <v>100.1</v>
      </c>
      <c r="I780" s="41">
        <v>100.1</v>
      </c>
      <c r="J780" s="41">
        <v>101.5</v>
      </c>
      <c r="K780" s="41">
        <v>101.5</v>
      </c>
      <c r="L780" s="41">
        <v>101.5</v>
      </c>
      <c r="M780" s="41">
        <v>101.5</v>
      </c>
      <c r="N780" s="41">
        <v>101.5</v>
      </c>
      <c r="O780" s="41">
        <v>101.2</v>
      </c>
      <c r="P780" s="41">
        <v>100.2</v>
      </c>
      <c r="Q780" s="41">
        <v>100.2</v>
      </c>
      <c r="R780" s="41">
        <v>100.2</v>
      </c>
      <c r="S780" s="41">
        <v>100.3</v>
      </c>
      <c r="T780" s="41">
        <v>100.3</v>
      </c>
      <c r="U780" s="41">
        <v>100.3</v>
      </c>
      <c r="V780" s="41">
        <v>100.3</v>
      </c>
      <c r="W780" s="41">
        <v>100.3</v>
      </c>
      <c r="X780" s="41">
        <v>100.4</v>
      </c>
      <c r="Y780" s="41">
        <v>100.6</v>
      </c>
      <c r="Z780" s="41">
        <v>100.6</v>
      </c>
      <c r="AA780" s="41">
        <v>100.6</v>
      </c>
      <c r="AB780" s="41">
        <v>99.8</v>
      </c>
      <c r="AC780" s="41">
        <v>99.8</v>
      </c>
      <c r="AD780" s="41">
        <v>99.9</v>
      </c>
      <c r="AE780" s="41">
        <v>104</v>
      </c>
      <c r="AF780" s="41">
        <v>104</v>
      </c>
      <c r="AG780" s="41">
        <v>104</v>
      </c>
      <c r="AH780" s="41">
        <v>104.2</v>
      </c>
      <c r="AI780" s="41">
        <v>104.2</v>
      </c>
      <c r="AJ780" s="41">
        <v>104.2</v>
      </c>
      <c r="AK780" s="41">
        <v>104.4</v>
      </c>
      <c r="AL780" s="41">
        <v>104.4</v>
      </c>
      <c r="AM780" s="41">
        <v>104.4</v>
      </c>
      <c r="AN780" s="41">
        <v>105</v>
      </c>
      <c r="AO780" s="41">
        <v>105</v>
      </c>
      <c r="AP780" s="41">
        <v>105</v>
      </c>
      <c r="AQ780" s="41">
        <v>105</v>
      </c>
      <c r="AR780" s="41">
        <v>105</v>
      </c>
      <c r="AS780" s="41">
        <v>105</v>
      </c>
      <c r="AT780" s="41">
        <v>111.1</v>
      </c>
      <c r="AU780" s="41">
        <v>111.1</v>
      </c>
      <c r="AV780" s="41">
        <v>111.1</v>
      </c>
      <c r="AW780" s="41">
        <v>112.5</v>
      </c>
      <c r="AX780" s="41">
        <v>112.5</v>
      </c>
      <c r="AY780" s="41">
        <v>111.5</v>
      </c>
      <c r="AZ780" s="41">
        <v>113.1</v>
      </c>
      <c r="BA780" s="41">
        <v>110.1</v>
      </c>
      <c r="BB780" s="41">
        <v>106.1</v>
      </c>
      <c r="BC780" s="41">
        <v>103</v>
      </c>
      <c r="BD780" s="41">
        <v>103.5</v>
      </c>
      <c r="BE780" s="41">
        <v>103.9</v>
      </c>
      <c r="BF780" s="41">
        <v>105.8</v>
      </c>
      <c r="BG780" s="41">
        <v>105.7</v>
      </c>
      <c r="BH780" s="41">
        <v>105.1</v>
      </c>
      <c r="BI780" s="41">
        <v>106</v>
      </c>
      <c r="BJ780" s="41">
        <v>107.2</v>
      </c>
      <c r="BK780" s="41">
        <v>111</v>
      </c>
      <c r="BL780" s="41">
        <v>118.1</v>
      </c>
      <c r="BM780" s="41">
        <v>119.7</v>
      </c>
      <c r="BN780" s="41">
        <v>119.3</v>
      </c>
      <c r="BO780" s="41">
        <v>121.7</v>
      </c>
      <c r="BP780" s="41">
        <v>119.1</v>
      </c>
      <c r="BQ780" s="41">
        <v>118.4</v>
      </c>
      <c r="BR780" s="41">
        <v>118.4</v>
      </c>
      <c r="BS780" s="41">
        <v>118.4</v>
      </c>
      <c r="BT780" s="41">
        <v>119.7</v>
      </c>
      <c r="BU780" s="41">
        <v>120.3</v>
      </c>
      <c r="BV780" s="41">
        <v>120.2</v>
      </c>
      <c r="BW780" s="41">
        <v>120.5</v>
      </c>
      <c r="BX780" s="41">
        <v>120.2</v>
      </c>
      <c r="BY780" s="41">
        <v>120.1</v>
      </c>
      <c r="BZ780" s="41">
        <v>123.3</v>
      </c>
      <c r="CA780" s="41">
        <v>125.1</v>
      </c>
      <c r="CB780" s="41">
        <v>129.19999999999999</v>
      </c>
      <c r="CC780" s="41">
        <v>129.19999999999999</v>
      </c>
      <c r="CD780" s="41">
        <v>129.19999999999999</v>
      </c>
      <c r="CE780" s="41">
        <v>129.19999999999999</v>
      </c>
      <c r="CF780" s="41">
        <v>129.19999999999999</v>
      </c>
      <c r="CG780" s="41">
        <v>129.4</v>
      </c>
      <c r="CH780" s="41">
        <v>129.6</v>
      </c>
      <c r="CI780" s="41">
        <v>129.6</v>
      </c>
      <c r="CJ780" s="41">
        <v>128</v>
      </c>
      <c r="CK780" s="41">
        <v>128.80000000000001</v>
      </c>
      <c r="CL780" s="41">
        <v>128.69999999999999</v>
      </c>
    </row>
    <row r="781" spans="1:90" x14ac:dyDescent="0.25">
      <c r="A781" s="38" t="s">
        <v>3158</v>
      </c>
      <c r="B781" s="38" t="s">
        <v>3159</v>
      </c>
      <c r="C781" s="39">
        <v>3.6800000000000001E-3</v>
      </c>
      <c r="D781" s="41">
        <v>100</v>
      </c>
      <c r="E781" s="41">
        <v>100</v>
      </c>
      <c r="F781" s="41">
        <v>100</v>
      </c>
      <c r="G781" s="41">
        <v>101.8</v>
      </c>
      <c r="H781" s="41">
        <v>101.8</v>
      </c>
      <c r="I781" s="41">
        <v>101.8</v>
      </c>
      <c r="J781" s="41">
        <v>101.8</v>
      </c>
      <c r="K781" s="41">
        <v>101.8</v>
      </c>
      <c r="L781" s="41">
        <v>101.8</v>
      </c>
      <c r="M781" s="41">
        <v>101.8</v>
      </c>
      <c r="N781" s="41">
        <v>101.8</v>
      </c>
      <c r="O781" s="41">
        <v>101.8</v>
      </c>
      <c r="P781" s="41">
        <v>104.7</v>
      </c>
      <c r="Q781" s="41">
        <v>104.7</v>
      </c>
      <c r="R781" s="41">
        <v>104.7</v>
      </c>
      <c r="S781" s="41">
        <v>111</v>
      </c>
      <c r="T781" s="41">
        <v>111</v>
      </c>
      <c r="U781" s="41">
        <v>111</v>
      </c>
      <c r="V781" s="41">
        <v>111</v>
      </c>
      <c r="W781" s="41">
        <v>111</v>
      </c>
      <c r="X781" s="41">
        <v>111</v>
      </c>
      <c r="Y781" s="41">
        <v>111</v>
      </c>
      <c r="Z781" s="41">
        <v>111</v>
      </c>
      <c r="AA781" s="41">
        <v>111</v>
      </c>
      <c r="AB781" s="41">
        <v>111</v>
      </c>
      <c r="AC781" s="41">
        <v>111</v>
      </c>
      <c r="AD781" s="41">
        <v>111</v>
      </c>
      <c r="AE781" s="41">
        <v>110.4</v>
      </c>
      <c r="AF781" s="41">
        <v>110.4</v>
      </c>
      <c r="AG781" s="41">
        <v>110.4</v>
      </c>
      <c r="AH781" s="41">
        <v>110.4</v>
      </c>
      <c r="AI781" s="41">
        <v>110.4</v>
      </c>
      <c r="AJ781" s="41">
        <v>110.4</v>
      </c>
      <c r="AK781" s="41">
        <v>110.4</v>
      </c>
      <c r="AL781" s="41">
        <v>110.4</v>
      </c>
      <c r="AM781" s="41">
        <v>110.4</v>
      </c>
      <c r="AN781" s="41">
        <v>110.4</v>
      </c>
      <c r="AO781" s="41">
        <v>110.4</v>
      </c>
      <c r="AP781" s="41">
        <v>110.4</v>
      </c>
      <c r="AQ781" s="41">
        <v>110.4</v>
      </c>
      <c r="AR781" s="41">
        <v>117.6</v>
      </c>
      <c r="AS781" s="41">
        <v>117.6</v>
      </c>
      <c r="AT781" s="41">
        <v>117.6</v>
      </c>
      <c r="AU781" s="41">
        <v>117.6</v>
      </c>
      <c r="AV781" s="41">
        <v>117.6</v>
      </c>
      <c r="AW781" s="41">
        <v>117.6</v>
      </c>
      <c r="AX781" s="41">
        <v>117.6</v>
      </c>
      <c r="AY781" s="41">
        <v>117.1</v>
      </c>
      <c r="AZ781" s="41">
        <v>125.2</v>
      </c>
      <c r="BA781" s="41">
        <v>125.1</v>
      </c>
      <c r="BB781" s="41">
        <v>124.9</v>
      </c>
      <c r="BC781" s="41">
        <v>124.3</v>
      </c>
      <c r="BD781" s="41">
        <v>124.3</v>
      </c>
      <c r="BE781" s="41">
        <v>124.3</v>
      </c>
      <c r="BF781" s="41">
        <v>122.4</v>
      </c>
      <c r="BG781" s="41">
        <v>122.4</v>
      </c>
      <c r="BH781" s="41">
        <v>122.3</v>
      </c>
      <c r="BI781" s="41">
        <v>122.3</v>
      </c>
      <c r="BJ781" s="41">
        <v>122.3</v>
      </c>
      <c r="BK781" s="41">
        <v>122.3</v>
      </c>
      <c r="BL781" s="41">
        <v>119.8</v>
      </c>
      <c r="BM781" s="41">
        <v>119.8</v>
      </c>
      <c r="BN781" s="41">
        <v>119.8</v>
      </c>
      <c r="BO781" s="41">
        <v>120.1</v>
      </c>
      <c r="BP781" s="41">
        <v>120.1</v>
      </c>
      <c r="BQ781" s="41">
        <v>120.3</v>
      </c>
      <c r="BR781" s="41">
        <v>120.3</v>
      </c>
      <c r="BS781" s="41">
        <v>120.3</v>
      </c>
      <c r="BT781" s="41">
        <v>120.3</v>
      </c>
      <c r="BU781" s="41">
        <v>120.3</v>
      </c>
      <c r="BV781" s="41">
        <v>120.3</v>
      </c>
      <c r="BW781" s="41">
        <v>120.4</v>
      </c>
      <c r="BX781" s="41">
        <v>120.4</v>
      </c>
      <c r="BY781" s="41">
        <v>120.4</v>
      </c>
      <c r="BZ781" s="41">
        <v>120.4</v>
      </c>
      <c r="CA781" s="41">
        <v>120.4</v>
      </c>
      <c r="CB781" s="41">
        <v>120.4</v>
      </c>
      <c r="CC781" s="41">
        <v>121.2</v>
      </c>
      <c r="CD781" s="41">
        <v>123.6</v>
      </c>
      <c r="CE781" s="41">
        <v>123.6</v>
      </c>
      <c r="CF781" s="41">
        <v>123.6</v>
      </c>
      <c r="CG781" s="41">
        <v>123.6</v>
      </c>
      <c r="CH781" s="41">
        <v>123.6</v>
      </c>
      <c r="CI781" s="41">
        <v>123.6</v>
      </c>
      <c r="CJ781" s="41">
        <v>123.6</v>
      </c>
      <c r="CK781" s="41">
        <v>123.6</v>
      </c>
      <c r="CL781" s="41">
        <v>123.8</v>
      </c>
    </row>
    <row r="782" spans="1:90" x14ac:dyDescent="0.25">
      <c r="A782" s="38" t="s">
        <v>3160</v>
      </c>
      <c r="B782" s="38" t="s">
        <v>3161</v>
      </c>
      <c r="C782" s="39">
        <v>6.3229999999999995E-2</v>
      </c>
      <c r="D782" s="41">
        <v>100.1</v>
      </c>
      <c r="E782" s="41">
        <v>100.1</v>
      </c>
      <c r="F782" s="41">
        <v>100.1</v>
      </c>
      <c r="G782" s="41">
        <v>100.2</v>
      </c>
      <c r="H782" s="41">
        <v>100.4</v>
      </c>
      <c r="I782" s="41">
        <v>100.4</v>
      </c>
      <c r="J782" s="41">
        <v>100.4</v>
      </c>
      <c r="K782" s="41">
        <v>100.4</v>
      </c>
      <c r="L782" s="41">
        <v>100.4</v>
      </c>
      <c r="M782" s="41">
        <v>100.4</v>
      </c>
      <c r="N782" s="41">
        <v>100.5</v>
      </c>
      <c r="O782" s="41">
        <v>100.6</v>
      </c>
      <c r="P782" s="41">
        <v>101</v>
      </c>
      <c r="Q782" s="41">
        <v>101.3</v>
      </c>
      <c r="R782" s="41">
        <v>101.5</v>
      </c>
      <c r="S782" s="41">
        <v>108.4</v>
      </c>
      <c r="T782" s="41">
        <v>108.8</v>
      </c>
      <c r="U782" s="41">
        <v>109.2</v>
      </c>
      <c r="V782" s="41">
        <v>109.3</v>
      </c>
      <c r="W782" s="41">
        <v>109.3</v>
      </c>
      <c r="X782" s="41">
        <v>109.3</v>
      </c>
      <c r="Y782" s="41">
        <v>109.7</v>
      </c>
      <c r="Z782" s="41">
        <v>109.2</v>
      </c>
      <c r="AA782" s="41">
        <v>109.2</v>
      </c>
      <c r="AB782" s="41">
        <v>109.6</v>
      </c>
      <c r="AC782" s="41">
        <v>109.6</v>
      </c>
      <c r="AD782" s="41">
        <v>110.4</v>
      </c>
      <c r="AE782" s="41">
        <v>111</v>
      </c>
      <c r="AF782" s="41">
        <v>111</v>
      </c>
      <c r="AG782" s="41">
        <v>111</v>
      </c>
      <c r="AH782" s="41">
        <v>110.7</v>
      </c>
      <c r="AI782" s="41">
        <v>110.7</v>
      </c>
      <c r="AJ782" s="41">
        <v>110.7</v>
      </c>
      <c r="AK782" s="41">
        <v>110.6</v>
      </c>
      <c r="AL782" s="41">
        <v>110.6</v>
      </c>
      <c r="AM782" s="41">
        <v>110.6</v>
      </c>
      <c r="AN782" s="41">
        <v>118.3</v>
      </c>
      <c r="AO782" s="41">
        <v>119.5</v>
      </c>
      <c r="AP782" s="41">
        <v>119.5</v>
      </c>
      <c r="AQ782" s="41">
        <v>122.9</v>
      </c>
      <c r="AR782" s="41">
        <v>123.5</v>
      </c>
      <c r="AS782" s="41">
        <v>125.2</v>
      </c>
      <c r="AT782" s="41">
        <v>126.5</v>
      </c>
      <c r="AU782" s="41">
        <v>127.3</v>
      </c>
      <c r="AV782" s="41">
        <v>127.4</v>
      </c>
      <c r="AW782" s="41">
        <v>125.3</v>
      </c>
      <c r="AX782" s="41">
        <v>125.4</v>
      </c>
      <c r="AY782" s="41">
        <v>124</v>
      </c>
      <c r="AZ782" s="41">
        <v>123.7</v>
      </c>
      <c r="BA782" s="41">
        <v>125.7</v>
      </c>
      <c r="BB782" s="41">
        <v>126.5</v>
      </c>
      <c r="BC782" s="41">
        <v>126.7</v>
      </c>
      <c r="BD782" s="41">
        <v>125.2</v>
      </c>
      <c r="BE782" s="41">
        <v>125.8</v>
      </c>
      <c r="BF782" s="41">
        <v>124</v>
      </c>
      <c r="BG782" s="41">
        <v>121.1</v>
      </c>
      <c r="BH782" s="41">
        <v>122.5</v>
      </c>
      <c r="BI782" s="41">
        <v>122.9</v>
      </c>
      <c r="BJ782" s="41">
        <v>122.2</v>
      </c>
      <c r="BK782" s="41">
        <v>124.2</v>
      </c>
      <c r="BL782" s="41">
        <v>124.7</v>
      </c>
      <c r="BM782" s="41">
        <v>122.7</v>
      </c>
      <c r="BN782" s="41">
        <v>123</v>
      </c>
      <c r="BO782" s="41">
        <v>137</v>
      </c>
      <c r="BP782" s="41">
        <v>136</v>
      </c>
      <c r="BQ782" s="41">
        <v>138</v>
      </c>
      <c r="BR782" s="41">
        <v>137.5</v>
      </c>
      <c r="BS782" s="41">
        <v>137.69999999999999</v>
      </c>
      <c r="BT782" s="41">
        <v>137.80000000000001</v>
      </c>
      <c r="BU782" s="41">
        <v>137</v>
      </c>
      <c r="BV782" s="41">
        <v>137.6</v>
      </c>
      <c r="BW782" s="41">
        <v>137.69999999999999</v>
      </c>
      <c r="BX782" s="41">
        <v>140</v>
      </c>
      <c r="BY782" s="41">
        <v>148.19999999999999</v>
      </c>
      <c r="BZ782" s="41">
        <v>151.30000000000001</v>
      </c>
      <c r="CA782" s="41">
        <v>150.19999999999999</v>
      </c>
      <c r="CB782" s="41">
        <v>152.30000000000001</v>
      </c>
      <c r="CC782" s="41">
        <v>152.19999999999999</v>
      </c>
      <c r="CD782" s="41">
        <v>145</v>
      </c>
      <c r="CE782" s="41">
        <v>150.30000000000001</v>
      </c>
      <c r="CF782" s="41">
        <v>150.6</v>
      </c>
      <c r="CG782" s="41">
        <v>151.30000000000001</v>
      </c>
      <c r="CH782" s="41">
        <v>152.19999999999999</v>
      </c>
      <c r="CI782" s="41">
        <v>151.5</v>
      </c>
      <c r="CJ782" s="41">
        <v>155.30000000000001</v>
      </c>
      <c r="CK782" s="41">
        <v>155.80000000000001</v>
      </c>
      <c r="CL782" s="41">
        <v>156</v>
      </c>
    </row>
    <row r="783" spans="1:90" x14ac:dyDescent="0.25">
      <c r="A783" s="38" t="s">
        <v>3162</v>
      </c>
      <c r="B783" s="38" t="s">
        <v>3163</v>
      </c>
      <c r="C783" s="39">
        <v>9.2999999999999992E-3</v>
      </c>
      <c r="D783" s="41">
        <v>99.7</v>
      </c>
      <c r="E783" s="41">
        <v>99.7</v>
      </c>
      <c r="F783" s="41">
        <v>99.7</v>
      </c>
      <c r="G783" s="41">
        <v>106.9</v>
      </c>
      <c r="H783" s="41">
        <v>108.3</v>
      </c>
      <c r="I783" s="41">
        <v>108.3</v>
      </c>
      <c r="J783" s="41">
        <v>108.3</v>
      </c>
      <c r="K783" s="41">
        <v>108.3</v>
      </c>
      <c r="L783" s="41">
        <v>108.3</v>
      </c>
      <c r="M783" s="41">
        <v>108.3</v>
      </c>
      <c r="N783" s="41">
        <v>108.3</v>
      </c>
      <c r="O783" s="41">
        <v>108.3</v>
      </c>
      <c r="P783" s="41">
        <v>108.3</v>
      </c>
      <c r="Q783" s="41">
        <v>108.3</v>
      </c>
      <c r="R783" s="41">
        <v>108.3</v>
      </c>
      <c r="S783" s="41">
        <v>134.69999999999999</v>
      </c>
      <c r="T783" s="41">
        <v>134.9</v>
      </c>
      <c r="U783" s="41">
        <v>139</v>
      </c>
      <c r="V783" s="41">
        <v>140.6</v>
      </c>
      <c r="W783" s="41">
        <v>140.6</v>
      </c>
      <c r="X783" s="41">
        <v>140.6</v>
      </c>
      <c r="Y783" s="41">
        <v>140.6</v>
      </c>
      <c r="Z783" s="41">
        <v>140.6</v>
      </c>
      <c r="AA783" s="41">
        <v>140.6</v>
      </c>
      <c r="AB783" s="41">
        <v>140</v>
      </c>
      <c r="AC783" s="41">
        <v>140</v>
      </c>
      <c r="AD783" s="41">
        <v>140</v>
      </c>
      <c r="AE783" s="41">
        <v>154.5</v>
      </c>
      <c r="AF783" s="41">
        <v>154.5</v>
      </c>
      <c r="AG783" s="41">
        <v>154.5</v>
      </c>
      <c r="AH783" s="41">
        <v>154.5</v>
      </c>
      <c r="AI783" s="41">
        <v>154.5</v>
      </c>
      <c r="AJ783" s="41">
        <v>154.5</v>
      </c>
      <c r="AK783" s="41">
        <v>154.5</v>
      </c>
      <c r="AL783" s="41">
        <v>154.5</v>
      </c>
      <c r="AM783" s="41">
        <v>154.5</v>
      </c>
      <c r="AN783" s="41">
        <v>156</v>
      </c>
      <c r="AO783" s="41">
        <v>156</v>
      </c>
      <c r="AP783" s="41">
        <v>155.69999999999999</v>
      </c>
      <c r="AQ783" s="41">
        <v>163.4</v>
      </c>
      <c r="AR783" s="41">
        <v>163.4</v>
      </c>
      <c r="AS783" s="41">
        <v>163.4</v>
      </c>
      <c r="AT783" s="41">
        <v>163.4</v>
      </c>
      <c r="AU783" s="41">
        <v>163.4</v>
      </c>
      <c r="AV783" s="41">
        <v>163.4</v>
      </c>
      <c r="AW783" s="41">
        <v>163.4</v>
      </c>
      <c r="AX783" s="41">
        <v>163.4</v>
      </c>
      <c r="AY783" s="41">
        <v>163.4</v>
      </c>
      <c r="AZ783" s="41">
        <v>159.30000000000001</v>
      </c>
      <c r="BA783" s="41">
        <v>159.6</v>
      </c>
      <c r="BB783" s="41">
        <v>158.6</v>
      </c>
      <c r="BC783" s="41">
        <v>159</v>
      </c>
      <c r="BD783" s="41">
        <v>159</v>
      </c>
      <c r="BE783" s="41">
        <v>159.4</v>
      </c>
      <c r="BF783" s="41">
        <v>158.69999999999999</v>
      </c>
      <c r="BG783" s="41">
        <v>159.5</v>
      </c>
      <c r="BH783" s="41">
        <v>166.4</v>
      </c>
      <c r="BI783" s="41">
        <v>166.5</v>
      </c>
      <c r="BJ783" s="41">
        <v>157.5</v>
      </c>
      <c r="BK783" s="41">
        <v>146.9</v>
      </c>
      <c r="BL783" s="41">
        <v>149.4</v>
      </c>
      <c r="BM783" s="41">
        <v>159.5</v>
      </c>
      <c r="BN783" s="41">
        <v>153.80000000000001</v>
      </c>
      <c r="BO783" s="41">
        <v>143.30000000000001</v>
      </c>
      <c r="BP783" s="41">
        <v>142.6</v>
      </c>
      <c r="BQ783" s="41">
        <v>142.6</v>
      </c>
      <c r="BR783" s="41">
        <v>142.6</v>
      </c>
      <c r="BS783" s="41">
        <v>142.6</v>
      </c>
      <c r="BT783" s="41">
        <v>142.6</v>
      </c>
      <c r="BU783" s="41">
        <v>142.6</v>
      </c>
      <c r="BV783" s="41">
        <v>142.6</v>
      </c>
      <c r="BW783" s="41">
        <v>142.6</v>
      </c>
      <c r="BX783" s="41">
        <v>143.5</v>
      </c>
      <c r="BY783" s="41">
        <v>143.5</v>
      </c>
      <c r="BZ783" s="41">
        <v>145.9</v>
      </c>
      <c r="CA783" s="41">
        <v>145.5</v>
      </c>
      <c r="CB783" s="41">
        <v>145</v>
      </c>
      <c r="CC783" s="41">
        <v>145</v>
      </c>
      <c r="CD783" s="41">
        <v>145</v>
      </c>
      <c r="CE783" s="41">
        <v>145</v>
      </c>
      <c r="CF783" s="41">
        <v>145</v>
      </c>
      <c r="CG783" s="41">
        <v>145</v>
      </c>
      <c r="CH783" s="41">
        <v>145</v>
      </c>
      <c r="CI783" s="41">
        <v>145</v>
      </c>
      <c r="CJ783" s="41">
        <v>145</v>
      </c>
      <c r="CK783" s="41">
        <v>145</v>
      </c>
      <c r="CL783" s="41">
        <v>145</v>
      </c>
    </row>
    <row r="784" spans="1:90" x14ac:dyDescent="0.25">
      <c r="A784" s="38" t="s">
        <v>3164</v>
      </c>
      <c r="B784" s="38" t="s">
        <v>3165</v>
      </c>
      <c r="C784" s="39">
        <v>1.09E-3</v>
      </c>
      <c r="D784" s="41">
        <v>100.8</v>
      </c>
      <c r="E784" s="41">
        <v>100.8</v>
      </c>
      <c r="F784" s="41">
        <v>100.8</v>
      </c>
      <c r="G784" s="41">
        <v>104.6</v>
      </c>
      <c r="H784" s="41">
        <v>104.6</v>
      </c>
      <c r="I784" s="41">
        <v>104.6</v>
      </c>
      <c r="J784" s="41">
        <v>104.6</v>
      </c>
      <c r="K784" s="41">
        <v>104.6</v>
      </c>
      <c r="L784" s="41">
        <v>104.6</v>
      </c>
      <c r="M784" s="41">
        <v>104.6</v>
      </c>
      <c r="N784" s="41">
        <v>104.6</v>
      </c>
      <c r="O784" s="41">
        <v>104.6</v>
      </c>
      <c r="P784" s="41">
        <v>122.4</v>
      </c>
      <c r="Q784" s="41">
        <v>122.4</v>
      </c>
      <c r="R784" s="41">
        <v>122.4</v>
      </c>
      <c r="S784" s="41">
        <v>144.80000000000001</v>
      </c>
      <c r="T784" s="41">
        <v>144.80000000000001</v>
      </c>
      <c r="U784" s="41">
        <v>144.80000000000001</v>
      </c>
      <c r="V784" s="41">
        <v>144.80000000000001</v>
      </c>
      <c r="W784" s="41">
        <v>144.80000000000001</v>
      </c>
      <c r="X784" s="41">
        <v>144.80000000000001</v>
      </c>
      <c r="Y784" s="41">
        <v>144.80000000000001</v>
      </c>
      <c r="Z784" s="41">
        <v>144.80000000000001</v>
      </c>
      <c r="AA784" s="41">
        <v>144.80000000000001</v>
      </c>
      <c r="AB784" s="41">
        <v>149.30000000000001</v>
      </c>
      <c r="AC784" s="41">
        <v>149.30000000000001</v>
      </c>
      <c r="AD784" s="41">
        <v>149.30000000000001</v>
      </c>
      <c r="AE784" s="41">
        <v>205</v>
      </c>
      <c r="AF784" s="41">
        <v>205</v>
      </c>
      <c r="AG784" s="41">
        <v>205</v>
      </c>
      <c r="AH784" s="41">
        <v>205</v>
      </c>
      <c r="AI784" s="41">
        <v>205</v>
      </c>
      <c r="AJ784" s="41">
        <v>205</v>
      </c>
      <c r="AK784" s="41">
        <v>205</v>
      </c>
      <c r="AL784" s="41">
        <v>205</v>
      </c>
      <c r="AM784" s="41">
        <v>205</v>
      </c>
      <c r="AN784" s="41">
        <v>203.8</v>
      </c>
      <c r="AO784" s="41">
        <v>205</v>
      </c>
      <c r="AP784" s="41">
        <v>205</v>
      </c>
      <c r="AQ784" s="41">
        <v>205</v>
      </c>
      <c r="AR784" s="41">
        <v>205</v>
      </c>
      <c r="AS784" s="41">
        <v>205</v>
      </c>
      <c r="AT784" s="41">
        <v>205</v>
      </c>
      <c r="AU784" s="41">
        <v>201.1</v>
      </c>
      <c r="AV784" s="41">
        <v>201.1</v>
      </c>
      <c r="AW784" s="41">
        <v>201.1</v>
      </c>
      <c r="AX784" s="41">
        <v>201.1</v>
      </c>
      <c r="AY784" s="41">
        <v>201.1</v>
      </c>
      <c r="AZ784" s="41">
        <v>195.5</v>
      </c>
      <c r="BA784" s="41">
        <v>195.3</v>
      </c>
      <c r="BB784" s="41">
        <v>194.5</v>
      </c>
      <c r="BC784" s="41">
        <v>194.5</v>
      </c>
      <c r="BD784" s="41">
        <v>194.5</v>
      </c>
      <c r="BE784" s="41">
        <v>194.5</v>
      </c>
      <c r="BF784" s="41">
        <v>195.4</v>
      </c>
      <c r="BG784" s="41">
        <v>195.7</v>
      </c>
      <c r="BH784" s="41">
        <v>203.5</v>
      </c>
      <c r="BI784" s="41">
        <v>203.5</v>
      </c>
      <c r="BJ784" s="41">
        <v>221.4</v>
      </c>
      <c r="BK784" s="41">
        <v>234.6</v>
      </c>
      <c r="BL784" s="41">
        <v>234.6</v>
      </c>
      <c r="BM784" s="41">
        <v>234.6</v>
      </c>
      <c r="BN784" s="41">
        <v>235.1</v>
      </c>
      <c r="BO784" s="41">
        <v>235.6</v>
      </c>
      <c r="BP784" s="41">
        <v>235.6</v>
      </c>
      <c r="BQ784" s="41">
        <v>235.6</v>
      </c>
      <c r="BR784" s="41">
        <v>235.6</v>
      </c>
      <c r="BS784" s="41">
        <v>235.6</v>
      </c>
      <c r="BT784" s="41">
        <v>235.6</v>
      </c>
      <c r="BU784" s="41">
        <v>235.6</v>
      </c>
      <c r="BV784" s="41">
        <v>235.6</v>
      </c>
      <c r="BW784" s="41">
        <v>235.6</v>
      </c>
      <c r="BX784" s="41">
        <v>226.2</v>
      </c>
      <c r="BY784" s="41">
        <v>226.2</v>
      </c>
      <c r="BZ784" s="41">
        <v>228.8</v>
      </c>
      <c r="CA784" s="41">
        <v>229.2</v>
      </c>
      <c r="CB784" s="41">
        <v>226.2</v>
      </c>
      <c r="CC784" s="41">
        <v>226.2</v>
      </c>
      <c r="CD784" s="41">
        <v>227.8</v>
      </c>
      <c r="CE784" s="41">
        <v>227.8</v>
      </c>
      <c r="CF784" s="41">
        <v>227.8</v>
      </c>
      <c r="CG784" s="41">
        <v>227.8</v>
      </c>
      <c r="CH784" s="41">
        <v>227.8</v>
      </c>
      <c r="CI784" s="41">
        <v>230.4</v>
      </c>
      <c r="CJ784" s="41">
        <v>230.4</v>
      </c>
      <c r="CK784" s="41">
        <v>230.4</v>
      </c>
      <c r="CL784" s="41">
        <v>231.7</v>
      </c>
    </row>
    <row r="785" spans="1:90" x14ac:dyDescent="0.25">
      <c r="A785" s="38" t="s">
        <v>3166</v>
      </c>
      <c r="B785" s="38" t="s">
        <v>3167</v>
      </c>
      <c r="C785" s="39">
        <v>8.5800000000000001E-2</v>
      </c>
      <c r="D785" s="41">
        <v>101.5</v>
      </c>
      <c r="E785" s="41">
        <v>100.8</v>
      </c>
      <c r="F785" s="41">
        <v>99.8</v>
      </c>
      <c r="G785" s="41">
        <v>100.8</v>
      </c>
      <c r="H785" s="41">
        <v>101.1</v>
      </c>
      <c r="I785" s="41">
        <v>102.9</v>
      </c>
      <c r="J785" s="41">
        <v>102.5</v>
      </c>
      <c r="K785" s="41">
        <v>102.4</v>
      </c>
      <c r="L785" s="41">
        <v>102.4</v>
      </c>
      <c r="M785" s="41">
        <v>102.6</v>
      </c>
      <c r="N785" s="41">
        <v>101.2</v>
      </c>
      <c r="O785" s="41">
        <v>103.1</v>
      </c>
      <c r="P785" s="41">
        <v>102.7</v>
      </c>
      <c r="Q785" s="41">
        <v>102</v>
      </c>
      <c r="R785" s="41">
        <v>102</v>
      </c>
      <c r="S785" s="41">
        <v>100.7</v>
      </c>
      <c r="T785" s="41">
        <v>102.3</v>
      </c>
      <c r="U785" s="41">
        <v>101.4</v>
      </c>
      <c r="V785" s="41">
        <v>101.7</v>
      </c>
      <c r="W785" s="41">
        <v>102.2</v>
      </c>
      <c r="X785" s="41">
        <v>102.1</v>
      </c>
      <c r="Y785" s="41">
        <v>101.8</v>
      </c>
      <c r="Z785" s="41">
        <v>102.3</v>
      </c>
      <c r="AA785" s="41">
        <v>101.6</v>
      </c>
      <c r="AB785" s="41">
        <v>101.3</v>
      </c>
      <c r="AC785" s="41">
        <v>101.2</v>
      </c>
      <c r="AD785" s="41">
        <v>101.3</v>
      </c>
      <c r="AE785" s="41">
        <v>103.1</v>
      </c>
      <c r="AF785" s="41">
        <v>102.9</v>
      </c>
      <c r="AG785" s="41">
        <v>102.7</v>
      </c>
      <c r="AH785" s="41">
        <v>101.8</v>
      </c>
      <c r="AI785" s="41">
        <v>101.6</v>
      </c>
      <c r="AJ785" s="41">
        <v>101.7</v>
      </c>
      <c r="AK785" s="41">
        <v>100.6</v>
      </c>
      <c r="AL785" s="41">
        <v>100.8</v>
      </c>
      <c r="AM785" s="41">
        <v>101.3</v>
      </c>
      <c r="AN785" s="41">
        <v>102.2</v>
      </c>
      <c r="AO785" s="41">
        <v>102.2</v>
      </c>
      <c r="AP785" s="41">
        <v>104.3</v>
      </c>
      <c r="AQ785" s="41">
        <v>104.3</v>
      </c>
      <c r="AR785" s="41">
        <v>105</v>
      </c>
      <c r="AS785" s="41">
        <v>105</v>
      </c>
      <c r="AT785" s="41">
        <v>105</v>
      </c>
      <c r="AU785" s="41">
        <v>105</v>
      </c>
      <c r="AV785" s="41">
        <v>105</v>
      </c>
      <c r="AW785" s="41">
        <v>105</v>
      </c>
      <c r="AX785" s="41">
        <v>105</v>
      </c>
      <c r="AY785" s="41">
        <v>105.9</v>
      </c>
      <c r="AZ785" s="41">
        <v>109.9</v>
      </c>
      <c r="BA785" s="41">
        <v>109.6</v>
      </c>
      <c r="BB785" s="41">
        <v>108.6</v>
      </c>
      <c r="BC785" s="41">
        <v>108.6</v>
      </c>
      <c r="BD785" s="41">
        <v>108.6</v>
      </c>
      <c r="BE785" s="41">
        <v>108.6</v>
      </c>
      <c r="BF785" s="41">
        <v>108.6</v>
      </c>
      <c r="BG785" s="41">
        <v>108.6</v>
      </c>
      <c r="BH785" s="41">
        <v>108.6</v>
      </c>
      <c r="BI785" s="41">
        <v>108.6</v>
      </c>
      <c r="BJ785" s="41">
        <v>108.6</v>
      </c>
      <c r="BK785" s="41">
        <v>108.6</v>
      </c>
      <c r="BL785" s="41">
        <v>106.8</v>
      </c>
      <c r="BM785" s="41">
        <v>107.3</v>
      </c>
      <c r="BN785" s="41">
        <v>107.5</v>
      </c>
      <c r="BO785" s="41">
        <v>106.7</v>
      </c>
      <c r="BP785" s="41">
        <v>106.2</v>
      </c>
      <c r="BQ785" s="41">
        <v>106.5</v>
      </c>
      <c r="BR785" s="41">
        <v>106.5</v>
      </c>
      <c r="BS785" s="41">
        <v>106.5</v>
      </c>
      <c r="BT785" s="41">
        <v>106.5</v>
      </c>
      <c r="BU785" s="41">
        <v>105.7</v>
      </c>
      <c r="BV785" s="41">
        <v>105.7</v>
      </c>
      <c r="BW785" s="41">
        <v>106.2</v>
      </c>
      <c r="BX785" s="41">
        <v>107.1</v>
      </c>
      <c r="BY785" s="41">
        <v>106.4</v>
      </c>
      <c r="BZ785" s="41">
        <v>103</v>
      </c>
      <c r="CA785" s="41">
        <v>103.6</v>
      </c>
      <c r="CB785" s="41">
        <v>103.5</v>
      </c>
      <c r="CC785" s="41">
        <v>102.9</v>
      </c>
      <c r="CD785" s="41">
        <v>102.6</v>
      </c>
      <c r="CE785" s="41">
        <v>102.5</v>
      </c>
      <c r="CF785" s="41">
        <v>102.8</v>
      </c>
      <c r="CG785" s="41">
        <v>102.8</v>
      </c>
      <c r="CH785" s="41">
        <v>103.1</v>
      </c>
      <c r="CI785" s="41">
        <v>103</v>
      </c>
      <c r="CJ785" s="41">
        <v>103</v>
      </c>
      <c r="CK785" s="41">
        <v>105.5</v>
      </c>
      <c r="CL785" s="41">
        <v>108</v>
      </c>
    </row>
    <row r="786" spans="1:90" x14ac:dyDescent="0.25">
      <c r="A786" s="38" t="s">
        <v>3168</v>
      </c>
      <c r="B786" s="38" t="s">
        <v>3169</v>
      </c>
      <c r="C786" s="39">
        <v>1.1199999999999999E-3</v>
      </c>
      <c r="D786" s="41">
        <v>100.2</v>
      </c>
      <c r="E786" s="41">
        <v>100.2</v>
      </c>
      <c r="F786" s="41">
        <v>100.2</v>
      </c>
      <c r="G786" s="41">
        <v>103.7</v>
      </c>
      <c r="H786" s="41">
        <v>103.7</v>
      </c>
      <c r="I786" s="41">
        <v>103.7</v>
      </c>
      <c r="J786" s="41">
        <v>103.7</v>
      </c>
      <c r="K786" s="41">
        <v>103.7</v>
      </c>
      <c r="L786" s="41">
        <v>106.7</v>
      </c>
      <c r="M786" s="41">
        <v>106.7</v>
      </c>
      <c r="N786" s="41">
        <v>106.7</v>
      </c>
      <c r="O786" s="41">
        <v>104.6</v>
      </c>
      <c r="P786" s="41">
        <v>104.6</v>
      </c>
      <c r="Q786" s="41">
        <v>104.6</v>
      </c>
      <c r="R786" s="41">
        <v>104.6</v>
      </c>
      <c r="S786" s="41">
        <v>111.3</v>
      </c>
      <c r="T786" s="41">
        <v>113.1</v>
      </c>
      <c r="U786" s="41">
        <v>113.1</v>
      </c>
      <c r="V786" s="41">
        <v>113.1</v>
      </c>
      <c r="W786" s="41">
        <v>113.1</v>
      </c>
      <c r="X786" s="41">
        <v>112.5</v>
      </c>
      <c r="Y786" s="41">
        <v>112.5</v>
      </c>
      <c r="Z786" s="41">
        <v>112.5</v>
      </c>
      <c r="AA786" s="41">
        <v>112.5</v>
      </c>
      <c r="AB786" s="41">
        <v>112.6</v>
      </c>
      <c r="AC786" s="41">
        <v>112.6</v>
      </c>
      <c r="AD786" s="41">
        <v>112.6</v>
      </c>
      <c r="AE786" s="41">
        <v>114.8</v>
      </c>
      <c r="AF786" s="41">
        <v>115</v>
      </c>
      <c r="AG786" s="41">
        <v>115</v>
      </c>
      <c r="AH786" s="41">
        <v>115</v>
      </c>
      <c r="AI786" s="41">
        <v>115.1</v>
      </c>
      <c r="AJ786" s="41">
        <v>115.1</v>
      </c>
      <c r="AK786" s="41">
        <v>115.1</v>
      </c>
      <c r="AL786" s="41">
        <v>114.8</v>
      </c>
      <c r="AM786" s="41">
        <v>115</v>
      </c>
      <c r="AN786" s="41">
        <v>117.2</v>
      </c>
      <c r="AO786" s="41">
        <v>117.2</v>
      </c>
      <c r="AP786" s="41">
        <v>116.8</v>
      </c>
      <c r="AQ786" s="41">
        <v>116.8</v>
      </c>
      <c r="AR786" s="41">
        <v>116.8</v>
      </c>
      <c r="AS786" s="41">
        <v>116.8</v>
      </c>
      <c r="AT786" s="41">
        <v>116.8</v>
      </c>
      <c r="AU786" s="41">
        <v>117.2</v>
      </c>
      <c r="AV786" s="41">
        <v>117.2</v>
      </c>
      <c r="AW786" s="41">
        <v>117.2</v>
      </c>
      <c r="AX786" s="41">
        <v>117.2</v>
      </c>
      <c r="AY786" s="41">
        <v>117.2</v>
      </c>
      <c r="AZ786" s="41">
        <v>117.5</v>
      </c>
      <c r="BA786" s="41">
        <v>117.5</v>
      </c>
      <c r="BB786" s="41">
        <v>117</v>
      </c>
      <c r="BC786" s="41">
        <v>117</v>
      </c>
      <c r="BD786" s="41">
        <v>117</v>
      </c>
      <c r="BE786" s="41">
        <v>117</v>
      </c>
      <c r="BF786" s="41">
        <v>113.1</v>
      </c>
      <c r="BG786" s="41">
        <v>115.7</v>
      </c>
      <c r="BH786" s="41">
        <v>113.7</v>
      </c>
      <c r="BI786" s="41">
        <v>113.5</v>
      </c>
      <c r="BJ786" s="41">
        <v>116.1</v>
      </c>
      <c r="BK786" s="41">
        <v>116.4</v>
      </c>
      <c r="BL786" s="41">
        <v>116.4</v>
      </c>
      <c r="BM786" s="41">
        <v>116.4</v>
      </c>
      <c r="BN786" s="41">
        <v>116.4</v>
      </c>
      <c r="BO786" s="41">
        <v>116.4</v>
      </c>
      <c r="BP786" s="41">
        <v>116.4</v>
      </c>
      <c r="BQ786" s="41">
        <v>116.4</v>
      </c>
      <c r="BR786" s="41">
        <v>116.4</v>
      </c>
      <c r="BS786" s="41">
        <v>116.4</v>
      </c>
      <c r="BT786" s="41">
        <v>116.4</v>
      </c>
      <c r="BU786" s="41">
        <v>116.4</v>
      </c>
      <c r="BV786" s="41">
        <v>116.4</v>
      </c>
      <c r="BW786" s="41">
        <v>116.4</v>
      </c>
      <c r="BX786" s="41">
        <v>122.8</v>
      </c>
      <c r="BY786" s="41">
        <v>122.6</v>
      </c>
      <c r="BZ786" s="41">
        <v>117</v>
      </c>
      <c r="CA786" s="41">
        <v>112.1</v>
      </c>
      <c r="CB786" s="41">
        <v>111.6</v>
      </c>
      <c r="CC786" s="41">
        <v>112.1</v>
      </c>
      <c r="CD786" s="41">
        <v>112.1</v>
      </c>
      <c r="CE786" s="41">
        <v>112.1</v>
      </c>
      <c r="CF786" s="41">
        <v>112.1</v>
      </c>
      <c r="CG786" s="41">
        <v>112.1</v>
      </c>
      <c r="CH786" s="41">
        <v>112.8</v>
      </c>
      <c r="CI786" s="41">
        <v>113.1</v>
      </c>
      <c r="CJ786" s="41">
        <v>113</v>
      </c>
      <c r="CK786" s="41">
        <v>113</v>
      </c>
      <c r="CL786" s="41">
        <v>113</v>
      </c>
    </row>
    <row r="787" spans="1:90" x14ac:dyDescent="0.25">
      <c r="A787" s="38" t="s">
        <v>3170</v>
      </c>
      <c r="B787" s="38" t="s">
        <v>3171</v>
      </c>
      <c r="C787" s="39">
        <v>5.9800000000000001E-3</v>
      </c>
      <c r="D787" s="41">
        <v>105.9</v>
      </c>
      <c r="E787" s="41">
        <v>105.9</v>
      </c>
      <c r="F787" s="41">
        <v>105.9</v>
      </c>
      <c r="G787" s="41">
        <v>120.3</v>
      </c>
      <c r="H787" s="41">
        <v>120.3</v>
      </c>
      <c r="I787" s="41">
        <v>120.3</v>
      </c>
      <c r="J787" s="41">
        <v>120.3</v>
      </c>
      <c r="K787" s="41">
        <v>120.3</v>
      </c>
      <c r="L787" s="41">
        <v>120.3</v>
      </c>
      <c r="M787" s="41">
        <v>120.3</v>
      </c>
      <c r="N787" s="41">
        <v>120.3</v>
      </c>
      <c r="O787" s="41">
        <v>120.3</v>
      </c>
      <c r="P787" s="41">
        <v>126.5</v>
      </c>
      <c r="Q787" s="41">
        <v>126.5</v>
      </c>
      <c r="R787" s="41">
        <v>126.5</v>
      </c>
      <c r="S787" s="41">
        <v>143.1</v>
      </c>
      <c r="T787" s="41">
        <v>143.1</v>
      </c>
      <c r="U787" s="41">
        <v>143.1</v>
      </c>
      <c r="V787" s="41">
        <v>143.1</v>
      </c>
      <c r="W787" s="41">
        <v>143.1</v>
      </c>
      <c r="X787" s="41">
        <v>143.1</v>
      </c>
      <c r="Y787" s="41">
        <v>143.1</v>
      </c>
      <c r="Z787" s="41">
        <v>143.1</v>
      </c>
      <c r="AA787" s="41">
        <v>143.1</v>
      </c>
      <c r="AB787" s="41">
        <v>147.9</v>
      </c>
      <c r="AC787" s="41">
        <v>147.9</v>
      </c>
      <c r="AD787" s="41">
        <v>147.9</v>
      </c>
      <c r="AE787" s="41">
        <v>153.19999999999999</v>
      </c>
      <c r="AF787" s="41">
        <v>153.19999999999999</v>
      </c>
      <c r="AG787" s="41">
        <v>153.19999999999999</v>
      </c>
      <c r="AH787" s="41">
        <v>153.19999999999999</v>
      </c>
      <c r="AI787" s="41">
        <v>153.19999999999999</v>
      </c>
      <c r="AJ787" s="41">
        <v>153.19999999999999</v>
      </c>
      <c r="AK787" s="41">
        <v>153.19999999999999</v>
      </c>
      <c r="AL787" s="41">
        <v>153.19999999999999</v>
      </c>
      <c r="AM787" s="41">
        <v>153.19999999999999</v>
      </c>
      <c r="AN787" s="41">
        <v>131.4</v>
      </c>
      <c r="AO787" s="41">
        <v>131.4</v>
      </c>
      <c r="AP787" s="41">
        <v>131.4</v>
      </c>
      <c r="AQ787" s="41">
        <v>123.1</v>
      </c>
      <c r="AR787" s="41">
        <v>123.1</v>
      </c>
      <c r="AS787" s="41">
        <v>123.1</v>
      </c>
      <c r="AT787" s="41">
        <v>123.1</v>
      </c>
      <c r="AU787" s="41">
        <v>123.1</v>
      </c>
      <c r="AV787" s="41">
        <v>123.1</v>
      </c>
      <c r="AW787" s="41">
        <v>123.1</v>
      </c>
      <c r="AX787" s="41">
        <v>123.1</v>
      </c>
      <c r="AY787" s="41">
        <v>123.1</v>
      </c>
      <c r="AZ787" s="41">
        <v>123.1</v>
      </c>
      <c r="BA787" s="41">
        <v>123.3</v>
      </c>
      <c r="BB787" s="41">
        <v>124.1</v>
      </c>
      <c r="BC787" s="41">
        <v>122.9</v>
      </c>
      <c r="BD787" s="41">
        <v>122.9</v>
      </c>
      <c r="BE787" s="41">
        <v>122.9</v>
      </c>
      <c r="BF787" s="41">
        <v>122.9</v>
      </c>
      <c r="BG787" s="41">
        <v>122.9</v>
      </c>
      <c r="BH787" s="41">
        <v>122.9</v>
      </c>
      <c r="BI787" s="41">
        <v>122.9</v>
      </c>
      <c r="BJ787" s="41">
        <v>122.8</v>
      </c>
      <c r="BK787" s="41">
        <v>122.8</v>
      </c>
      <c r="BL787" s="41">
        <v>134.19999999999999</v>
      </c>
      <c r="BM787" s="41">
        <v>136.4</v>
      </c>
      <c r="BN787" s="41">
        <v>135.4</v>
      </c>
      <c r="BO787" s="41">
        <v>132.6</v>
      </c>
      <c r="BP787" s="41">
        <v>132.6</v>
      </c>
      <c r="BQ787" s="41">
        <v>132.6</v>
      </c>
      <c r="BR787" s="41">
        <v>132.6</v>
      </c>
      <c r="BS787" s="41">
        <v>132.6</v>
      </c>
      <c r="BT787" s="41">
        <v>132.6</v>
      </c>
      <c r="BU787" s="41">
        <v>132.6</v>
      </c>
      <c r="BV787" s="41">
        <v>132.6</v>
      </c>
      <c r="BW787" s="41">
        <v>132.6</v>
      </c>
      <c r="BX787" s="41">
        <v>136</v>
      </c>
      <c r="BY787" s="41">
        <v>136</v>
      </c>
      <c r="BZ787" s="41">
        <v>133.30000000000001</v>
      </c>
      <c r="CA787" s="41">
        <v>129.5</v>
      </c>
      <c r="CB787" s="41">
        <v>140.19999999999999</v>
      </c>
      <c r="CC787" s="41">
        <v>140.19999999999999</v>
      </c>
      <c r="CD787" s="41">
        <v>140.19999999999999</v>
      </c>
      <c r="CE787" s="41">
        <v>140.19999999999999</v>
      </c>
      <c r="CF787" s="41">
        <v>140.19999999999999</v>
      </c>
      <c r="CG787" s="41">
        <v>140.19999999999999</v>
      </c>
      <c r="CH787" s="41">
        <v>140.19999999999999</v>
      </c>
      <c r="CI787" s="41">
        <v>133</v>
      </c>
      <c r="CJ787" s="41">
        <v>131.19999999999999</v>
      </c>
      <c r="CK787" s="41">
        <v>131.19999999999999</v>
      </c>
      <c r="CL787" s="41">
        <v>131.19999999999999</v>
      </c>
    </row>
    <row r="788" spans="1:90" x14ac:dyDescent="0.25">
      <c r="A788" s="38" t="s">
        <v>3172</v>
      </c>
      <c r="B788" s="38" t="s">
        <v>3173</v>
      </c>
      <c r="C788" s="39">
        <v>3.9010000000000003E-2</v>
      </c>
      <c r="D788" s="41">
        <v>100</v>
      </c>
      <c r="E788" s="41">
        <v>100</v>
      </c>
      <c r="F788" s="41">
        <v>100</v>
      </c>
      <c r="G788" s="41">
        <v>100</v>
      </c>
      <c r="H788" s="41">
        <v>100</v>
      </c>
      <c r="I788" s="41">
        <v>100</v>
      </c>
      <c r="J788" s="41">
        <v>100</v>
      </c>
      <c r="K788" s="41">
        <v>100</v>
      </c>
      <c r="L788" s="41">
        <v>100</v>
      </c>
      <c r="M788" s="41">
        <v>100</v>
      </c>
      <c r="N788" s="41">
        <v>100</v>
      </c>
      <c r="O788" s="41">
        <v>100</v>
      </c>
      <c r="P788" s="41">
        <v>100</v>
      </c>
      <c r="Q788" s="41">
        <v>100</v>
      </c>
      <c r="R788" s="41">
        <v>100</v>
      </c>
      <c r="S788" s="41">
        <v>103.3</v>
      </c>
      <c r="T788" s="41">
        <v>103.3</v>
      </c>
      <c r="U788" s="41">
        <v>103.3</v>
      </c>
      <c r="V788" s="41">
        <v>103.3</v>
      </c>
      <c r="W788" s="41">
        <v>103.3</v>
      </c>
      <c r="X788" s="41">
        <v>103.3</v>
      </c>
      <c r="Y788" s="41">
        <v>103.3</v>
      </c>
      <c r="Z788" s="41">
        <v>103.3</v>
      </c>
      <c r="AA788" s="41">
        <v>103.3</v>
      </c>
      <c r="AB788" s="41">
        <v>103.3</v>
      </c>
      <c r="AC788" s="41">
        <v>103.3</v>
      </c>
      <c r="AD788" s="41">
        <v>103.3</v>
      </c>
      <c r="AE788" s="41">
        <v>107.4</v>
      </c>
      <c r="AF788" s="41">
        <v>107.4</v>
      </c>
      <c r="AG788" s="41">
        <v>107.4</v>
      </c>
      <c r="AH788" s="41">
        <v>107.4</v>
      </c>
      <c r="AI788" s="41">
        <v>107.4</v>
      </c>
      <c r="AJ788" s="41">
        <v>107.4</v>
      </c>
      <c r="AK788" s="41">
        <v>107.4</v>
      </c>
      <c r="AL788" s="41">
        <v>107.4</v>
      </c>
      <c r="AM788" s="41">
        <v>107.4</v>
      </c>
      <c r="AN788" s="41">
        <v>107.4</v>
      </c>
      <c r="AO788" s="41">
        <v>107.4</v>
      </c>
      <c r="AP788" s="41">
        <v>107.4</v>
      </c>
      <c r="AQ788" s="41">
        <v>108.6</v>
      </c>
      <c r="AR788" s="41">
        <v>109.6</v>
      </c>
      <c r="AS788" s="41">
        <v>111.4</v>
      </c>
      <c r="AT788" s="41">
        <v>112.4</v>
      </c>
      <c r="AU788" s="41">
        <v>113.9</v>
      </c>
      <c r="AV788" s="41">
        <v>112.7</v>
      </c>
      <c r="AW788" s="41">
        <v>112.9</v>
      </c>
      <c r="AX788" s="41">
        <v>122.5</v>
      </c>
      <c r="AY788" s="41">
        <v>114.5</v>
      </c>
      <c r="AZ788" s="41">
        <v>101.3</v>
      </c>
      <c r="BA788" s="41">
        <v>102</v>
      </c>
      <c r="BB788" s="41">
        <v>97.9</v>
      </c>
      <c r="BC788" s="41">
        <v>97.9</v>
      </c>
      <c r="BD788" s="41">
        <v>98.1</v>
      </c>
      <c r="BE788" s="41">
        <v>98.1</v>
      </c>
      <c r="BF788" s="41">
        <v>98.1</v>
      </c>
      <c r="BG788" s="41">
        <v>98.1</v>
      </c>
      <c r="BH788" s="41">
        <v>98.1</v>
      </c>
      <c r="BI788" s="41">
        <v>98.1</v>
      </c>
      <c r="BJ788" s="41">
        <v>98.1</v>
      </c>
      <c r="BK788" s="41">
        <v>98.1</v>
      </c>
      <c r="BL788" s="41">
        <v>98.1</v>
      </c>
      <c r="BM788" s="41">
        <v>98.5</v>
      </c>
      <c r="BN788" s="41">
        <v>98.9</v>
      </c>
      <c r="BO788" s="41">
        <v>98.9</v>
      </c>
      <c r="BP788" s="41">
        <v>98.9</v>
      </c>
      <c r="BQ788" s="41">
        <v>98.9</v>
      </c>
      <c r="BR788" s="41">
        <v>98.9</v>
      </c>
      <c r="BS788" s="41">
        <v>98.9</v>
      </c>
      <c r="BT788" s="41">
        <v>98.6</v>
      </c>
      <c r="BU788" s="41">
        <v>97.7</v>
      </c>
      <c r="BV788" s="41">
        <v>97.7</v>
      </c>
      <c r="BW788" s="41">
        <v>100.1</v>
      </c>
      <c r="BX788" s="41">
        <v>101.7</v>
      </c>
      <c r="BY788" s="41">
        <v>105</v>
      </c>
      <c r="BZ788" s="41">
        <v>107.4</v>
      </c>
      <c r="CA788" s="41">
        <v>107.4</v>
      </c>
      <c r="CB788" s="41">
        <v>107.4</v>
      </c>
      <c r="CC788" s="41">
        <v>107.4</v>
      </c>
      <c r="CD788" s="41">
        <v>107.4</v>
      </c>
      <c r="CE788" s="41">
        <v>107.4</v>
      </c>
      <c r="CF788" s="41">
        <v>111.5</v>
      </c>
      <c r="CG788" s="41">
        <v>111.5</v>
      </c>
      <c r="CH788" s="41">
        <v>111.5</v>
      </c>
      <c r="CI788" s="41">
        <v>111.4</v>
      </c>
      <c r="CJ788" s="41">
        <v>111.4</v>
      </c>
      <c r="CK788" s="41">
        <v>111.4</v>
      </c>
      <c r="CL788" s="41">
        <v>111.6</v>
      </c>
    </row>
    <row r="789" spans="1:90" x14ac:dyDescent="0.25">
      <c r="A789" s="38" t="s">
        <v>3174</v>
      </c>
      <c r="B789" s="38" t="s">
        <v>3175</v>
      </c>
      <c r="C789" s="39">
        <v>7.9000000000000008E-3</v>
      </c>
      <c r="D789" s="41">
        <v>99.7</v>
      </c>
      <c r="E789" s="41">
        <v>99.7</v>
      </c>
      <c r="F789" s="41">
        <v>104.2</v>
      </c>
      <c r="G789" s="41">
        <v>105.8</v>
      </c>
      <c r="H789" s="41">
        <v>100</v>
      </c>
      <c r="I789" s="41">
        <v>94.3</v>
      </c>
      <c r="J789" s="41">
        <v>94.3</v>
      </c>
      <c r="K789" s="41">
        <v>94.3</v>
      </c>
      <c r="L789" s="41">
        <v>94.3</v>
      </c>
      <c r="M789" s="41">
        <v>94.3</v>
      </c>
      <c r="N789" s="41">
        <v>94.3</v>
      </c>
      <c r="O789" s="41">
        <v>94.3</v>
      </c>
      <c r="P789" s="41">
        <v>94.3</v>
      </c>
      <c r="Q789" s="41">
        <v>94.3</v>
      </c>
      <c r="R789" s="41">
        <v>94.3</v>
      </c>
      <c r="S789" s="41">
        <v>96.3</v>
      </c>
      <c r="T789" s="41">
        <v>96.3</v>
      </c>
      <c r="U789" s="41">
        <v>96.4</v>
      </c>
      <c r="V789" s="41">
        <v>96.6</v>
      </c>
      <c r="W789" s="41">
        <v>96.6</v>
      </c>
      <c r="X789" s="41">
        <v>95.8</v>
      </c>
      <c r="Y789" s="41">
        <v>94.6</v>
      </c>
      <c r="Z789" s="41">
        <v>95.2</v>
      </c>
      <c r="AA789" s="41">
        <v>95.8</v>
      </c>
      <c r="AB789" s="41">
        <v>95.8</v>
      </c>
      <c r="AC789" s="41">
        <v>95.8</v>
      </c>
      <c r="AD789" s="41">
        <v>95.8</v>
      </c>
      <c r="AE789" s="41">
        <v>103.3</v>
      </c>
      <c r="AF789" s="41">
        <v>106.7</v>
      </c>
      <c r="AG789" s="41">
        <v>106.7</v>
      </c>
      <c r="AH789" s="41">
        <v>105.6</v>
      </c>
      <c r="AI789" s="41">
        <v>105.6</v>
      </c>
      <c r="AJ789" s="41">
        <v>105.6</v>
      </c>
      <c r="AK789" s="41">
        <v>105.6</v>
      </c>
      <c r="AL789" s="41">
        <v>110.9</v>
      </c>
      <c r="AM789" s="41">
        <v>110.9</v>
      </c>
      <c r="AN789" s="41">
        <v>110.9</v>
      </c>
      <c r="AO789" s="41">
        <v>107.8</v>
      </c>
      <c r="AP789" s="41">
        <v>106.2</v>
      </c>
      <c r="AQ789" s="41">
        <v>111</v>
      </c>
      <c r="AR789" s="41">
        <v>112.7</v>
      </c>
      <c r="AS789" s="41">
        <v>112.7</v>
      </c>
      <c r="AT789" s="41">
        <v>112.7</v>
      </c>
      <c r="AU789" s="41">
        <v>112.7</v>
      </c>
      <c r="AV789" s="41">
        <v>112.7</v>
      </c>
      <c r="AW789" s="41">
        <v>112.7</v>
      </c>
      <c r="AX789" s="41">
        <v>112.7</v>
      </c>
      <c r="AY789" s="41">
        <v>112.7</v>
      </c>
      <c r="AZ789" s="41">
        <v>112.7</v>
      </c>
      <c r="BA789" s="41">
        <v>112.7</v>
      </c>
      <c r="BB789" s="41">
        <v>112.7</v>
      </c>
      <c r="BC789" s="41">
        <v>134.4</v>
      </c>
      <c r="BD789" s="41">
        <v>134.4</v>
      </c>
      <c r="BE789" s="41">
        <v>134.4</v>
      </c>
      <c r="BF789" s="41">
        <v>134.4</v>
      </c>
      <c r="BG789" s="41">
        <v>134.4</v>
      </c>
      <c r="BH789" s="41">
        <v>134.4</v>
      </c>
      <c r="BI789" s="41">
        <v>134.4</v>
      </c>
      <c r="BJ789" s="41">
        <v>134.4</v>
      </c>
      <c r="BK789" s="41">
        <v>134.4</v>
      </c>
      <c r="BL789" s="41">
        <v>134.4</v>
      </c>
      <c r="BM789" s="41">
        <v>134.4</v>
      </c>
      <c r="BN789" s="41">
        <v>134.4</v>
      </c>
      <c r="BO789" s="41">
        <v>134.80000000000001</v>
      </c>
      <c r="BP789" s="41">
        <v>134.80000000000001</v>
      </c>
      <c r="BQ789" s="41">
        <v>134.80000000000001</v>
      </c>
      <c r="BR789" s="41">
        <v>134.80000000000001</v>
      </c>
      <c r="BS789" s="41">
        <v>134.80000000000001</v>
      </c>
      <c r="BT789" s="41">
        <v>134.80000000000001</v>
      </c>
      <c r="BU789" s="41">
        <v>134.80000000000001</v>
      </c>
      <c r="BV789" s="41">
        <v>134.80000000000001</v>
      </c>
      <c r="BW789" s="41">
        <v>134.80000000000001</v>
      </c>
      <c r="BX789" s="41">
        <v>134.80000000000001</v>
      </c>
      <c r="BY789" s="41">
        <v>134.80000000000001</v>
      </c>
      <c r="BZ789" s="41">
        <v>134.80000000000001</v>
      </c>
      <c r="CA789" s="41">
        <v>143</v>
      </c>
      <c r="CB789" s="41">
        <v>143</v>
      </c>
      <c r="CC789" s="41">
        <v>143</v>
      </c>
      <c r="CD789" s="41">
        <v>143</v>
      </c>
      <c r="CE789" s="41">
        <v>143</v>
      </c>
      <c r="CF789" s="41">
        <v>143</v>
      </c>
      <c r="CG789" s="41">
        <v>143</v>
      </c>
      <c r="CH789" s="41">
        <v>143</v>
      </c>
      <c r="CI789" s="41">
        <v>143</v>
      </c>
      <c r="CJ789" s="41">
        <v>143</v>
      </c>
      <c r="CK789" s="41">
        <v>143</v>
      </c>
      <c r="CL789" s="41">
        <v>143.19999999999999</v>
      </c>
    </row>
    <row r="790" spans="1:90" x14ac:dyDescent="0.25">
      <c r="A790" s="38" t="s">
        <v>3176</v>
      </c>
      <c r="B790" s="38" t="s">
        <v>3177</v>
      </c>
      <c r="C790" s="39">
        <v>2.1360000000000001E-2</v>
      </c>
      <c r="D790" s="41">
        <v>101.3</v>
      </c>
      <c r="E790" s="41">
        <v>102.6</v>
      </c>
      <c r="F790" s="41">
        <v>102.7</v>
      </c>
      <c r="G790" s="41">
        <v>103.7</v>
      </c>
      <c r="H790" s="41">
        <v>102.9</v>
      </c>
      <c r="I790" s="41">
        <v>103.3</v>
      </c>
      <c r="J790" s="41">
        <v>103.4</v>
      </c>
      <c r="K790" s="41">
        <v>103.4</v>
      </c>
      <c r="L790" s="41">
        <v>103.3</v>
      </c>
      <c r="M790" s="41">
        <v>128.5</v>
      </c>
      <c r="N790" s="41">
        <v>128.30000000000001</v>
      </c>
      <c r="O790" s="41">
        <v>129.19999999999999</v>
      </c>
      <c r="P790" s="41">
        <v>128.9</v>
      </c>
      <c r="Q790" s="41">
        <v>136.6</v>
      </c>
      <c r="R790" s="41">
        <v>142.19999999999999</v>
      </c>
      <c r="S790" s="41">
        <v>116.3</v>
      </c>
      <c r="T790" s="41">
        <v>136.80000000000001</v>
      </c>
      <c r="U790" s="41">
        <v>130.69999999999999</v>
      </c>
      <c r="V790" s="41">
        <v>116.1</v>
      </c>
      <c r="W790" s="41">
        <v>115.8</v>
      </c>
      <c r="X790" s="41">
        <v>115.5</v>
      </c>
      <c r="Y790" s="41">
        <v>119.6</v>
      </c>
      <c r="Z790" s="41">
        <v>119.9</v>
      </c>
      <c r="AA790" s="41">
        <v>121.8</v>
      </c>
      <c r="AB790" s="41">
        <v>117.8</v>
      </c>
      <c r="AC790" s="41">
        <v>122.4</v>
      </c>
      <c r="AD790" s="41">
        <v>119.9</v>
      </c>
      <c r="AE790" s="41">
        <v>111.9</v>
      </c>
      <c r="AF790" s="41">
        <v>116.3</v>
      </c>
      <c r="AG790" s="41">
        <v>114.8</v>
      </c>
      <c r="AH790" s="41">
        <v>110.7</v>
      </c>
      <c r="AI790" s="41">
        <v>111.9</v>
      </c>
      <c r="AJ790" s="41">
        <v>111.9</v>
      </c>
      <c r="AK790" s="41">
        <v>114.5</v>
      </c>
      <c r="AL790" s="41">
        <v>111.9</v>
      </c>
      <c r="AM790" s="41">
        <v>128.4</v>
      </c>
      <c r="AN790" s="41">
        <v>125.8</v>
      </c>
      <c r="AO790" s="41">
        <v>125.8</v>
      </c>
      <c r="AP790" s="41">
        <v>124.5</v>
      </c>
      <c r="AQ790" s="41">
        <v>125.5</v>
      </c>
      <c r="AR790" s="41">
        <v>125.5</v>
      </c>
      <c r="AS790" s="41">
        <v>125.5</v>
      </c>
      <c r="AT790" s="41">
        <v>125.5</v>
      </c>
      <c r="AU790" s="41">
        <v>125.5</v>
      </c>
      <c r="AV790" s="41">
        <v>125.5</v>
      </c>
      <c r="AW790" s="41">
        <v>125.5</v>
      </c>
      <c r="AX790" s="41">
        <v>125.5</v>
      </c>
      <c r="AY790" s="41">
        <v>124.9</v>
      </c>
      <c r="AZ790" s="41">
        <v>125.5</v>
      </c>
      <c r="BA790" s="41">
        <v>125.2</v>
      </c>
      <c r="BB790" s="41">
        <v>124.2</v>
      </c>
      <c r="BC790" s="41">
        <v>123.1</v>
      </c>
      <c r="BD790" s="41">
        <v>123.1</v>
      </c>
      <c r="BE790" s="41">
        <v>123.1</v>
      </c>
      <c r="BF790" s="41">
        <v>123.2</v>
      </c>
      <c r="BG790" s="41">
        <v>123.2</v>
      </c>
      <c r="BH790" s="41">
        <v>123.2</v>
      </c>
      <c r="BI790" s="41">
        <v>123.6</v>
      </c>
      <c r="BJ790" s="41">
        <v>123.6</v>
      </c>
      <c r="BK790" s="41">
        <v>123.6</v>
      </c>
      <c r="BL790" s="41">
        <v>123.6</v>
      </c>
      <c r="BM790" s="41">
        <v>123.6</v>
      </c>
      <c r="BN790" s="41">
        <v>123.8</v>
      </c>
      <c r="BO790" s="41">
        <v>124</v>
      </c>
      <c r="BP790" s="41">
        <v>124</v>
      </c>
      <c r="BQ790" s="41">
        <v>124.5</v>
      </c>
      <c r="BR790" s="41">
        <v>124.7</v>
      </c>
      <c r="BS790" s="41">
        <v>124.3</v>
      </c>
      <c r="BT790" s="41">
        <v>124.2</v>
      </c>
      <c r="BU790" s="41">
        <v>124.4</v>
      </c>
      <c r="BV790" s="41">
        <v>124.8</v>
      </c>
      <c r="BW790" s="41">
        <v>124.8</v>
      </c>
      <c r="BX790" s="41">
        <v>124.1</v>
      </c>
      <c r="BY790" s="41">
        <v>123.1</v>
      </c>
      <c r="BZ790" s="41">
        <v>103.6</v>
      </c>
      <c r="CA790" s="41">
        <v>103.6</v>
      </c>
      <c r="CB790" s="41">
        <v>105.9</v>
      </c>
      <c r="CC790" s="41">
        <v>113.2</v>
      </c>
      <c r="CD790" s="41">
        <v>113.2</v>
      </c>
      <c r="CE790" s="41">
        <v>113.1</v>
      </c>
      <c r="CF790" s="41">
        <v>113.1</v>
      </c>
      <c r="CG790" s="41">
        <v>113.1</v>
      </c>
      <c r="CH790" s="41">
        <v>113.2</v>
      </c>
      <c r="CI790" s="41">
        <v>113.2</v>
      </c>
      <c r="CJ790" s="41">
        <v>113.2</v>
      </c>
      <c r="CK790" s="41">
        <v>113.1</v>
      </c>
      <c r="CL790" s="41">
        <v>113.9</v>
      </c>
    </row>
    <row r="791" spans="1:90" x14ac:dyDescent="0.25">
      <c r="A791" s="38" t="s">
        <v>3178</v>
      </c>
      <c r="B791" s="38" t="s">
        <v>3179</v>
      </c>
      <c r="C791" s="39">
        <v>5.3800000000000002E-3</v>
      </c>
      <c r="D791" s="41">
        <v>100.2</v>
      </c>
      <c r="E791" s="41">
        <v>100.2</v>
      </c>
      <c r="F791" s="41">
        <v>100.2</v>
      </c>
      <c r="G791" s="41">
        <v>98</v>
      </c>
      <c r="H791" s="41">
        <v>98</v>
      </c>
      <c r="I791" s="41">
        <v>98</v>
      </c>
      <c r="J791" s="41">
        <v>98</v>
      </c>
      <c r="K791" s="41">
        <v>98</v>
      </c>
      <c r="L791" s="41">
        <v>98</v>
      </c>
      <c r="M791" s="41">
        <v>98</v>
      </c>
      <c r="N791" s="41">
        <v>98</v>
      </c>
      <c r="O791" s="41">
        <v>98</v>
      </c>
      <c r="P791" s="41">
        <v>98</v>
      </c>
      <c r="Q791" s="41">
        <v>98</v>
      </c>
      <c r="R791" s="41">
        <v>97.5</v>
      </c>
      <c r="S791" s="41">
        <v>98.4</v>
      </c>
      <c r="T791" s="41">
        <v>98.4</v>
      </c>
      <c r="U791" s="41">
        <v>98.8</v>
      </c>
      <c r="V791" s="41">
        <v>100.2</v>
      </c>
      <c r="W791" s="41">
        <v>100.2</v>
      </c>
      <c r="X791" s="41">
        <v>100.2</v>
      </c>
      <c r="Y791" s="41">
        <v>100.2</v>
      </c>
      <c r="Z791" s="41">
        <v>100.2</v>
      </c>
      <c r="AA791" s="41">
        <v>100.2</v>
      </c>
      <c r="AB791" s="41">
        <v>100.1</v>
      </c>
      <c r="AC791" s="41">
        <v>100.1</v>
      </c>
      <c r="AD791" s="41">
        <v>100.1</v>
      </c>
      <c r="AE791" s="41">
        <v>100.2</v>
      </c>
      <c r="AF791" s="41">
        <v>100.2</v>
      </c>
      <c r="AG791" s="41">
        <v>100.2</v>
      </c>
      <c r="AH791" s="41">
        <v>100.2</v>
      </c>
      <c r="AI791" s="41">
        <v>100.2</v>
      </c>
      <c r="AJ791" s="41">
        <v>100.2</v>
      </c>
      <c r="AK791" s="41">
        <v>100.2</v>
      </c>
      <c r="AL791" s="41">
        <v>100.2</v>
      </c>
      <c r="AM791" s="41">
        <v>100.2</v>
      </c>
      <c r="AN791" s="41">
        <v>99.9</v>
      </c>
      <c r="AO791" s="41">
        <v>99.9</v>
      </c>
      <c r="AP791" s="41">
        <v>100.4</v>
      </c>
      <c r="AQ791" s="41">
        <v>98</v>
      </c>
      <c r="AR791" s="41">
        <v>100.4</v>
      </c>
      <c r="AS791" s="41">
        <v>102.1</v>
      </c>
      <c r="AT791" s="41">
        <v>100.5</v>
      </c>
      <c r="AU791" s="41">
        <v>100.5</v>
      </c>
      <c r="AV791" s="41">
        <v>100.5</v>
      </c>
      <c r="AW791" s="41">
        <v>100.5</v>
      </c>
      <c r="AX791" s="41">
        <v>100.5</v>
      </c>
      <c r="AY791" s="41">
        <v>100.9</v>
      </c>
      <c r="AZ791" s="41">
        <v>102.9</v>
      </c>
      <c r="BA791" s="41">
        <v>102.9</v>
      </c>
      <c r="BB791" s="41">
        <v>102.2</v>
      </c>
      <c r="BC791" s="41">
        <v>102.2</v>
      </c>
      <c r="BD791" s="41">
        <v>102.2</v>
      </c>
      <c r="BE791" s="41">
        <v>102.2</v>
      </c>
      <c r="BF791" s="41">
        <v>102.2</v>
      </c>
      <c r="BG791" s="41">
        <v>102.2</v>
      </c>
      <c r="BH791" s="41">
        <v>102.2</v>
      </c>
      <c r="BI791" s="41">
        <v>102.7</v>
      </c>
      <c r="BJ791" s="41">
        <v>102.7</v>
      </c>
      <c r="BK791" s="41">
        <v>102.7</v>
      </c>
      <c r="BL791" s="41">
        <v>102.2</v>
      </c>
      <c r="BM791" s="41">
        <v>102.2</v>
      </c>
      <c r="BN791" s="41">
        <v>102.2</v>
      </c>
      <c r="BO791" s="41">
        <v>103.4</v>
      </c>
      <c r="BP791" s="41">
        <v>103.4</v>
      </c>
      <c r="BQ791" s="41">
        <v>103.4</v>
      </c>
      <c r="BR791" s="41">
        <v>103.4</v>
      </c>
      <c r="BS791" s="41">
        <v>104</v>
      </c>
      <c r="BT791" s="41">
        <v>104.2</v>
      </c>
      <c r="BU791" s="41">
        <v>104.2</v>
      </c>
      <c r="BV791" s="41">
        <v>104.2</v>
      </c>
      <c r="BW791" s="41">
        <v>104.2</v>
      </c>
      <c r="BX791" s="41">
        <v>104.2</v>
      </c>
      <c r="BY791" s="41">
        <v>104.7</v>
      </c>
      <c r="BZ791" s="41">
        <v>104.8</v>
      </c>
      <c r="CA791" s="41">
        <v>104.8</v>
      </c>
      <c r="CB791" s="41">
        <v>104.8</v>
      </c>
      <c r="CC791" s="41">
        <v>106.9</v>
      </c>
      <c r="CD791" s="41">
        <v>108.7</v>
      </c>
      <c r="CE791" s="41">
        <v>108.8</v>
      </c>
      <c r="CF791" s="41">
        <v>108.7</v>
      </c>
      <c r="CG791" s="41">
        <v>108.7</v>
      </c>
      <c r="CH791" s="41">
        <v>108.8</v>
      </c>
      <c r="CI791" s="41">
        <v>108.8</v>
      </c>
      <c r="CJ791" s="41">
        <v>108.7</v>
      </c>
      <c r="CK791" s="41">
        <v>108.6</v>
      </c>
      <c r="CL791" s="41">
        <v>108.8</v>
      </c>
    </row>
    <row r="792" spans="1:90" x14ac:dyDescent="0.25">
      <c r="A792" s="38" t="s">
        <v>3180</v>
      </c>
      <c r="B792" s="38" t="s">
        <v>3181</v>
      </c>
      <c r="C792" s="39">
        <v>0.17788000000000001</v>
      </c>
      <c r="D792" s="41">
        <v>102</v>
      </c>
      <c r="E792" s="41">
        <v>102.5</v>
      </c>
      <c r="F792" s="41">
        <v>103.1</v>
      </c>
      <c r="G792" s="41">
        <v>107</v>
      </c>
      <c r="H792" s="41">
        <v>107</v>
      </c>
      <c r="I792" s="41">
        <v>108.6</v>
      </c>
      <c r="J792" s="41">
        <v>108.9</v>
      </c>
      <c r="K792" s="41">
        <v>108.9</v>
      </c>
      <c r="L792" s="41">
        <v>108.8</v>
      </c>
      <c r="M792" s="41">
        <v>108.8</v>
      </c>
      <c r="N792" s="41">
        <v>108.8</v>
      </c>
      <c r="O792" s="41">
        <v>108.6</v>
      </c>
      <c r="P792" s="41">
        <v>110.8</v>
      </c>
      <c r="Q792" s="41">
        <v>111.4</v>
      </c>
      <c r="R792" s="41">
        <v>111.9</v>
      </c>
      <c r="S792" s="41">
        <v>111.9</v>
      </c>
      <c r="T792" s="41">
        <v>113.1</v>
      </c>
      <c r="U792" s="41">
        <v>113.5</v>
      </c>
      <c r="V792" s="41">
        <v>113.6</v>
      </c>
      <c r="W792" s="41">
        <v>113.9</v>
      </c>
      <c r="X792" s="41">
        <v>114.1</v>
      </c>
      <c r="Y792" s="41">
        <v>114.2</v>
      </c>
      <c r="Z792" s="41">
        <v>114.6</v>
      </c>
      <c r="AA792" s="41">
        <v>114.3</v>
      </c>
      <c r="AB792" s="41">
        <v>114.7</v>
      </c>
      <c r="AC792" s="41">
        <v>114.7</v>
      </c>
      <c r="AD792" s="41">
        <v>114.5</v>
      </c>
      <c r="AE792" s="41">
        <v>117.8</v>
      </c>
      <c r="AF792" s="41">
        <v>117.2</v>
      </c>
      <c r="AG792" s="41">
        <v>117.4</v>
      </c>
      <c r="AH792" s="41">
        <v>117.8</v>
      </c>
      <c r="AI792" s="41">
        <v>117.5</v>
      </c>
      <c r="AJ792" s="41">
        <v>117.5</v>
      </c>
      <c r="AK792" s="41">
        <v>118.9</v>
      </c>
      <c r="AL792" s="41">
        <v>118.9</v>
      </c>
      <c r="AM792" s="41">
        <v>119.7</v>
      </c>
      <c r="AN792" s="41">
        <v>122.2</v>
      </c>
      <c r="AO792" s="41">
        <v>121.6</v>
      </c>
      <c r="AP792" s="41">
        <v>122</v>
      </c>
      <c r="AQ792" s="41">
        <v>123.4</v>
      </c>
      <c r="AR792" s="41">
        <v>123.6</v>
      </c>
      <c r="AS792" s="41">
        <v>123.2</v>
      </c>
      <c r="AT792" s="41">
        <v>124.7</v>
      </c>
      <c r="AU792" s="41">
        <v>125.5</v>
      </c>
      <c r="AV792" s="41">
        <v>125.1</v>
      </c>
      <c r="AW792" s="41">
        <v>125.1</v>
      </c>
      <c r="AX792" s="41">
        <v>125.3</v>
      </c>
      <c r="AY792" s="41">
        <v>125.6</v>
      </c>
      <c r="AZ792" s="41">
        <v>135.1</v>
      </c>
      <c r="BA792" s="41">
        <v>134.6</v>
      </c>
      <c r="BB792" s="41">
        <v>133.9</v>
      </c>
      <c r="BC792" s="41">
        <v>132.80000000000001</v>
      </c>
      <c r="BD792" s="41">
        <v>132.19999999999999</v>
      </c>
      <c r="BE792" s="41">
        <v>131.9</v>
      </c>
      <c r="BF792" s="41">
        <v>131.69999999999999</v>
      </c>
      <c r="BG792" s="41">
        <v>131.5</v>
      </c>
      <c r="BH792" s="41">
        <v>131.6</v>
      </c>
      <c r="BI792" s="41">
        <v>131.5</v>
      </c>
      <c r="BJ792" s="41">
        <v>131.80000000000001</v>
      </c>
      <c r="BK792" s="41">
        <v>129.6</v>
      </c>
      <c r="BL792" s="41">
        <v>126.8</v>
      </c>
      <c r="BM792" s="41">
        <v>126.7</v>
      </c>
      <c r="BN792" s="41">
        <v>126.8</v>
      </c>
      <c r="BO792" s="41">
        <v>127.6</v>
      </c>
      <c r="BP792" s="41">
        <v>127.9</v>
      </c>
      <c r="BQ792" s="41">
        <v>127.9</v>
      </c>
      <c r="BR792" s="41">
        <v>127.9</v>
      </c>
      <c r="BS792" s="41">
        <v>127.9</v>
      </c>
      <c r="BT792" s="41">
        <v>128.5</v>
      </c>
      <c r="BU792" s="41">
        <v>128.4</v>
      </c>
      <c r="BV792" s="41">
        <v>128.4</v>
      </c>
      <c r="BW792" s="41">
        <v>128.5</v>
      </c>
      <c r="BX792" s="41">
        <v>130</v>
      </c>
      <c r="BY792" s="41">
        <v>134.9</v>
      </c>
      <c r="BZ792" s="41">
        <v>136.6</v>
      </c>
      <c r="CA792" s="41">
        <v>137.30000000000001</v>
      </c>
      <c r="CB792" s="41">
        <v>137.9</v>
      </c>
      <c r="CC792" s="41">
        <v>138.5</v>
      </c>
      <c r="CD792" s="41">
        <v>139.30000000000001</v>
      </c>
      <c r="CE792" s="41">
        <v>140</v>
      </c>
      <c r="CF792" s="41">
        <v>140.4</v>
      </c>
      <c r="CG792" s="41">
        <v>140.4</v>
      </c>
      <c r="CH792" s="41">
        <v>140.9</v>
      </c>
      <c r="CI792" s="41">
        <v>141.80000000000001</v>
      </c>
      <c r="CJ792" s="41">
        <v>141.6</v>
      </c>
      <c r="CK792" s="41">
        <v>142.1</v>
      </c>
      <c r="CL792" s="41">
        <v>142.9</v>
      </c>
    </row>
    <row r="793" spans="1:90" x14ac:dyDescent="0.25">
      <c r="A793" s="38" t="s">
        <v>3182</v>
      </c>
      <c r="B793" s="38" t="s">
        <v>3183</v>
      </c>
      <c r="C793" s="39">
        <v>4.1700000000000001E-3</v>
      </c>
      <c r="D793" s="41">
        <v>100</v>
      </c>
      <c r="E793" s="41">
        <v>100</v>
      </c>
      <c r="F793" s="41">
        <v>100.2</v>
      </c>
      <c r="G793" s="41">
        <v>102.5</v>
      </c>
      <c r="H793" s="41">
        <v>107.2</v>
      </c>
      <c r="I793" s="41">
        <v>107.2</v>
      </c>
      <c r="J793" s="41">
        <v>107.2</v>
      </c>
      <c r="K793" s="41">
        <v>107.2</v>
      </c>
      <c r="L793" s="41">
        <v>107.2</v>
      </c>
      <c r="M793" s="41">
        <v>106.4</v>
      </c>
      <c r="N793" s="41">
        <v>106.4</v>
      </c>
      <c r="O793" s="41">
        <v>106.4</v>
      </c>
      <c r="P793" s="41">
        <v>106</v>
      </c>
      <c r="Q793" s="41">
        <v>106</v>
      </c>
      <c r="R793" s="41">
        <v>106</v>
      </c>
      <c r="S793" s="41">
        <v>108.8</v>
      </c>
      <c r="T793" s="41">
        <v>108.8</v>
      </c>
      <c r="U793" s="41">
        <v>108.8</v>
      </c>
      <c r="V793" s="41">
        <v>108.8</v>
      </c>
      <c r="W793" s="41">
        <v>108.8</v>
      </c>
      <c r="X793" s="41">
        <v>108.8</v>
      </c>
      <c r="Y793" s="41">
        <v>108.8</v>
      </c>
      <c r="Z793" s="41">
        <v>108.8</v>
      </c>
      <c r="AA793" s="41">
        <v>108.8</v>
      </c>
      <c r="AB793" s="41">
        <v>110</v>
      </c>
      <c r="AC793" s="41">
        <v>110</v>
      </c>
      <c r="AD793" s="41">
        <v>110</v>
      </c>
      <c r="AE793" s="41">
        <v>110</v>
      </c>
      <c r="AF793" s="41">
        <v>110</v>
      </c>
      <c r="AG793" s="41">
        <v>110</v>
      </c>
      <c r="AH793" s="41">
        <v>110</v>
      </c>
      <c r="AI793" s="41">
        <v>110</v>
      </c>
      <c r="AJ793" s="41">
        <v>110</v>
      </c>
      <c r="AK793" s="41">
        <v>110</v>
      </c>
      <c r="AL793" s="41">
        <v>110</v>
      </c>
      <c r="AM793" s="41">
        <v>110</v>
      </c>
      <c r="AN793" s="41">
        <v>109.6</v>
      </c>
      <c r="AO793" s="41">
        <v>109.6</v>
      </c>
      <c r="AP793" s="41">
        <v>109.6</v>
      </c>
      <c r="AQ793" s="41">
        <v>113.8</v>
      </c>
      <c r="AR793" s="41">
        <v>113.8</v>
      </c>
      <c r="AS793" s="41">
        <v>113.8</v>
      </c>
      <c r="AT793" s="41">
        <v>113.8</v>
      </c>
      <c r="AU793" s="41">
        <v>113.8</v>
      </c>
      <c r="AV793" s="41">
        <v>113.8</v>
      </c>
      <c r="AW793" s="41">
        <v>113.8</v>
      </c>
      <c r="AX793" s="41">
        <v>115.6</v>
      </c>
      <c r="AY793" s="41">
        <v>116.1</v>
      </c>
      <c r="AZ793" s="41">
        <v>117.9</v>
      </c>
      <c r="BA793" s="41">
        <v>117.7</v>
      </c>
      <c r="BB793" s="41">
        <v>117.5</v>
      </c>
      <c r="BC793" s="41">
        <v>117.2</v>
      </c>
      <c r="BD793" s="41">
        <v>117.2</v>
      </c>
      <c r="BE793" s="41">
        <v>117.2</v>
      </c>
      <c r="BF793" s="41">
        <v>117.2</v>
      </c>
      <c r="BG793" s="41">
        <v>117.2</v>
      </c>
      <c r="BH793" s="41">
        <v>116.8</v>
      </c>
      <c r="BI793" s="41">
        <v>116.8</v>
      </c>
      <c r="BJ793" s="41">
        <v>117.2</v>
      </c>
      <c r="BK793" s="41">
        <v>116.8</v>
      </c>
      <c r="BL793" s="41">
        <v>116.8</v>
      </c>
      <c r="BM793" s="41">
        <v>116.2</v>
      </c>
      <c r="BN793" s="41">
        <v>116.6</v>
      </c>
      <c r="BO793" s="41">
        <v>116.4</v>
      </c>
      <c r="BP793" s="41">
        <v>116.4</v>
      </c>
      <c r="BQ793" s="41">
        <v>116.4</v>
      </c>
      <c r="BR793" s="41">
        <v>116.4</v>
      </c>
      <c r="BS793" s="41">
        <v>116.4</v>
      </c>
      <c r="BT793" s="41">
        <v>116.4</v>
      </c>
      <c r="BU793" s="41">
        <v>116.4</v>
      </c>
      <c r="BV793" s="41">
        <v>116.4</v>
      </c>
      <c r="BW793" s="41">
        <v>116.4</v>
      </c>
      <c r="BX793" s="41">
        <v>118</v>
      </c>
      <c r="BY793" s="41">
        <v>118.1</v>
      </c>
      <c r="BZ793" s="41">
        <v>128.1</v>
      </c>
      <c r="CA793" s="41">
        <v>128.9</v>
      </c>
      <c r="CB793" s="41">
        <v>125.4</v>
      </c>
      <c r="CC793" s="41">
        <v>126.2</v>
      </c>
      <c r="CD793" s="41">
        <v>126.2</v>
      </c>
      <c r="CE793" s="41">
        <v>126.2</v>
      </c>
      <c r="CF793" s="41">
        <v>126.1</v>
      </c>
      <c r="CG793" s="41">
        <v>125.8</v>
      </c>
      <c r="CH793" s="41">
        <v>125.5</v>
      </c>
      <c r="CI793" s="41">
        <v>125.5</v>
      </c>
      <c r="CJ793" s="41">
        <v>125.3</v>
      </c>
      <c r="CK793" s="41">
        <v>125.2</v>
      </c>
      <c r="CL793" s="41">
        <v>128.1</v>
      </c>
    </row>
    <row r="794" spans="1:90" x14ac:dyDescent="0.25">
      <c r="A794" s="38" t="s">
        <v>3184</v>
      </c>
      <c r="B794" s="38" t="s">
        <v>3185</v>
      </c>
      <c r="C794" s="39">
        <v>3.1829999999999997E-2</v>
      </c>
      <c r="D794" s="41">
        <v>99.3</v>
      </c>
      <c r="E794" s="41">
        <v>99.3</v>
      </c>
      <c r="F794" s="41">
        <v>99.3</v>
      </c>
      <c r="G794" s="41">
        <v>113.6</v>
      </c>
      <c r="H794" s="41">
        <v>113.6</v>
      </c>
      <c r="I794" s="41">
        <v>113.6</v>
      </c>
      <c r="J794" s="41">
        <v>113.6</v>
      </c>
      <c r="K794" s="41">
        <v>113.2</v>
      </c>
      <c r="L794" s="41">
        <v>113.2</v>
      </c>
      <c r="M794" s="41">
        <v>113.2</v>
      </c>
      <c r="N794" s="41">
        <v>113.2</v>
      </c>
      <c r="O794" s="41">
        <v>113.2</v>
      </c>
      <c r="P794" s="41">
        <v>119.3</v>
      </c>
      <c r="Q794" s="41">
        <v>119.3</v>
      </c>
      <c r="R794" s="41">
        <v>119.3</v>
      </c>
      <c r="S794" s="41">
        <v>117.8</v>
      </c>
      <c r="T794" s="41">
        <v>117.8</v>
      </c>
      <c r="U794" s="41">
        <v>117.8</v>
      </c>
      <c r="V794" s="41">
        <v>117.8</v>
      </c>
      <c r="W794" s="41">
        <v>117.8</v>
      </c>
      <c r="X794" s="41">
        <v>117.8</v>
      </c>
      <c r="Y794" s="41">
        <v>117.8</v>
      </c>
      <c r="Z794" s="41">
        <v>117.8</v>
      </c>
      <c r="AA794" s="41">
        <v>117.8</v>
      </c>
      <c r="AB794" s="41">
        <v>117.8</v>
      </c>
      <c r="AC794" s="41">
        <v>117.8</v>
      </c>
      <c r="AD794" s="41">
        <v>117.8</v>
      </c>
      <c r="AE794" s="41">
        <v>122</v>
      </c>
      <c r="AF794" s="41">
        <v>122</v>
      </c>
      <c r="AG794" s="41">
        <v>122</v>
      </c>
      <c r="AH794" s="41">
        <v>122</v>
      </c>
      <c r="AI794" s="41">
        <v>122</v>
      </c>
      <c r="AJ794" s="41">
        <v>122</v>
      </c>
      <c r="AK794" s="41">
        <v>122</v>
      </c>
      <c r="AL794" s="41">
        <v>122</v>
      </c>
      <c r="AM794" s="41">
        <v>122</v>
      </c>
      <c r="AN794" s="41">
        <v>135</v>
      </c>
      <c r="AO794" s="41">
        <v>135</v>
      </c>
      <c r="AP794" s="41">
        <v>135</v>
      </c>
      <c r="AQ794" s="41">
        <v>135</v>
      </c>
      <c r="AR794" s="41">
        <v>135</v>
      </c>
      <c r="AS794" s="41">
        <v>135</v>
      </c>
      <c r="AT794" s="41">
        <v>135</v>
      </c>
      <c r="AU794" s="41">
        <v>135</v>
      </c>
      <c r="AV794" s="41">
        <v>135</v>
      </c>
      <c r="AW794" s="41">
        <v>135</v>
      </c>
      <c r="AX794" s="41">
        <v>135</v>
      </c>
      <c r="AY794" s="41">
        <v>135</v>
      </c>
      <c r="AZ794" s="41">
        <v>151</v>
      </c>
      <c r="BA794" s="41">
        <v>150.80000000000001</v>
      </c>
      <c r="BB794" s="41">
        <v>150.30000000000001</v>
      </c>
      <c r="BC794" s="41">
        <v>138.30000000000001</v>
      </c>
      <c r="BD794" s="41">
        <v>138.30000000000001</v>
      </c>
      <c r="BE794" s="41">
        <v>138.30000000000001</v>
      </c>
      <c r="BF794" s="41">
        <v>138.5</v>
      </c>
      <c r="BG794" s="41">
        <v>138.5</v>
      </c>
      <c r="BH794" s="41">
        <v>138.5</v>
      </c>
      <c r="BI794" s="41">
        <v>138.5</v>
      </c>
      <c r="BJ794" s="41">
        <v>138.5</v>
      </c>
      <c r="BK794" s="41">
        <v>126.5</v>
      </c>
      <c r="BL794" s="41">
        <v>125.9</v>
      </c>
      <c r="BM794" s="41">
        <v>125.9</v>
      </c>
      <c r="BN794" s="41">
        <v>126.8</v>
      </c>
      <c r="BO794" s="41">
        <v>128.5</v>
      </c>
      <c r="BP794" s="41">
        <v>126.5</v>
      </c>
      <c r="BQ794" s="41">
        <v>126.5</v>
      </c>
      <c r="BR794" s="41">
        <v>126.5</v>
      </c>
      <c r="BS794" s="41">
        <v>126.5</v>
      </c>
      <c r="BT794" s="41">
        <v>126.5</v>
      </c>
      <c r="BU794" s="41">
        <v>126.5</v>
      </c>
      <c r="BV794" s="41">
        <v>126.5</v>
      </c>
      <c r="BW794" s="41">
        <v>127.3</v>
      </c>
      <c r="BX794" s="41">
        <v>126.8</v>
      </c>
      <c r="BY794" s="41">
        <v>129.9</v>
      </c>
      <c r="BZ794" s="41">
        <v>128.9</v>
      </c>
      <c r="CA794" s="41">
        <v>133.6</v>
      </c>
      <c r="CB794" s="41">
        <v>133.6</v>
      </c>
      <c r="CC794" s="41">
        <v>133.6</v>
      </c>
      <c r="CD794" s="41">
        <v>133.6</v>
      </c>
      <c r="CE794" s="41">
        <v>133.6</v>
      </c>
      <c r="CF794" s="41">
        <v>133.6</v>
      </c>
      <c r="CG794" s="41">
        <v>133.6</v>
      </c>
      <c r="CH794" s="41">
        <v>133.6</v>
      </c>
      <c r="CI794" s="41">
        <v>133.6</v>
      </c>
      <c r="CJ794" s="41">
        <v>133.6</v>
      </c>
      <c r="CK794" s="41">
        <v>133.6</v>
      </c>
      <c r="CL794" s="41">
        <v>133.6</v>
      </c>
    </row>
    <row r="795" spans="1:90" x14ac:dyDescent="0.25">
      <c r="A795" s="38" t="s">
        <v>3186</v>
      </c>
      <c r="B795" s="38" t="s">
        <v>3187</v>
      </c>
      <c r="C795" s="39">
        <v>8.1200000000000005E-3</v>
      </c>
      <c r="D795" s="41">
        <v>100.5</v>
      </c>
      <c r="E795" s="41">
        <v>100.5</v>
      </c>
      <c r="F795" s="41">
        <v>100.5</v>
      </c>
      <c r="G795" s="41">
        <v>104</v>
      </c>
      <c r="H795" s="41">
        <v>104</v>
      </c>
      <c r="I795" s="41">
        <v>104</v>
      </c>
      <c r="J795" s="41">
        <v>104</v>
      </c>
      <c r="K795" s="41">
        <v>104.9</v>
      </c>
      <c r="L795" s="41">
        <v>104.9</v>
      </c>
      <c r="M795" s="41">
        <v>104.9</v>
      </c>
      <c r="N795" s="41">
        <v>104.9</v>
      </c>
      <c r="O795" s="41">
        <v>104.9</v>
      </c>
      <c r="P795" s="41">
        <v>104.9</v>
      </c>
      <c r="Q795" s="41">
        <v>104.9</v>
      </c>
      <c r="R795" s="41">
        <v>104.9</v>
      </c>
      <c r="S795" s="41">
        <v>113</v>
      </c>
      <c r="T795" s="41">
        <v>113</v>
      </c>
      <c r="U795" s="41">
        <v>113</v>
      </c>
      <c r="V795" s="41">
        <v>113.3</v>
      </c>
      <c r="W795" s="41">
        <v>113.3</v>
      </c>
      <c r="X795" s="41">
        <v>113.3</v>
      </c>
      <c r="Y795" s="41">
        <v>113.3</v>
      </c>
      <c r="Z795" s="41">
        <v>113.3</v>
      </c>
      <c r="AA795" s="41">
        <v>113.3</v>
      </c>
      <c r="AB795" s="41">
        <v>113.3</v>
      </c>
      <c r="AC795" s="41">
        <v>113.3</v>
      </c>
      <c r="AD795" s="41">
        <v>113.3</v>
      </c>
      <c r="AE795" s="41">
        <v>107.9</v>
      </c>
      <c r="AF795" s="41">
        <v>107.9</v>
      </c>
      <c r="AG795" s="41">
        <v>107.9</v>
      </c>
      <c r="AH795" s="41">
        <v>107.9</v>
      </c>
      <c r="AI795" s="41">
        <v>107.9</v>
      </c>
      <c r="AJ795" s="41">
        <v>107.9</v>
      </c>
      <c r="AK795" s="41">
        <v>107.9</v>
      </c>
      <c r="AL795" s="41">
        <v>108.6</v>
      </c>
      <c r="AM795" s="41">
        <v>108.6</v>
      </c>
      <c r="AN795" s="41">
        <v>106.4</v>
      </c>
      <c r="AO795" s="41">
        <v>106.4</v>
      </c>
      <c r="AP795" s="41">
        <v>106.4</v>
      </c>
      <c r="AQ795" s="41">
        <v>106.9</v>
      </c>
      <c r="AR795" s="41">
        <v>106.9</v>
      </c>
      <c r="AS795" s="41">
        <v>106.9</v>
      </c>
      <c r="AT795" s="41">
        <v>109.1</v>
      </c>
      <c r="AU795" s="41">
        <v>109.1</v>
      </c>
      <c r="AV795" s="41">
        <v>109.1</v>
      </c>
      <c r="AW795" s="41">
        <v>109.1</v>
      </c>
      <c r="AX795" s="41">
        <v>109.1</v>
      </c>
      <c r="AY795" s="41">
        <v>109.1</v>
      </c>
      <c r="AZ795" s="41">
        <v>109.1</v>
      </c>
      <c r="BA795" s="41">
        <v>109.1</v>
      </c>
      <c r="BB795" s="41">
        <v>109.1</v>
      </c>
      <c r="BC795" s="41">
        <v>109.1</v>
      </c>
      <c r="BD795" s="41">
        <v>109.1</v>
      </c>
      <c r="BE795" s="41">
        <v>109.1</v>
      </c>
      <c r="BF795" s="41">
        <v>109.1</v>
      </c>
      <c r="BG795" s="41">
        <v>109.1</v>
      </c>
      <c r="BH795" s="41">
        <v>109.1</v>
      </c>
      <c r="BI795" s="41">
        <v>109.1</v>
      </c>
      <c r="BJ795" s="41">
        <v>109.1</v>
      </c>
      <c r="BK795" s="41">
        <v>109.1</v>
      </c>
      <c r="BL795" s="41">
        <v>109.1</v>
      </c>
      <c r="BM795" s="41">
        <v>109.1</v>
      </c>
      <c r="BN795" s="41">
        <v>109.1</v>
      </c>
      <c r="BO795" s="41">
        <v>109.1</v>
      </c>
      <c r="BP795" s="41">
        <v>109.1</v>
      </c>
      <c r="BQ795" s="41">
        <v>109.1</v>
      </c>
      <c r="BR795" s="41">
        <v>109.1</v>
      </c>
      <c r="BS795" s="41">
        <v>109.1</v>
      </c>
      <c r="BT795" s="41">
        <v>109.1</v>
      </c>
      <c r="BU795" s="41">
        <v>109.1</v>
      </c>
      <c r="BV795" s="41">
        <v>109.1</v>
      </c>
      <c r="BW795" s="41">
        <v>109.1</v>
      </c>
      <c r="BX795" s="41">
        <v>109.1</v>
      </c>
      <c r="BY795" s="41">
        <v>109.1</v>
      </c>
      <c r="BZ795" s="41">
        <v>136.6</v>
      </c>
      <c r="CA795" s="41">
        <v>136.6</v>
      </c>
      <c r="CB795" s="41">
        <v>136.6</v>
      </c>
      <c r="CC795" s="41">
        <v>136.6</v>
      </c>
      <c r="CD795" s="41">
        <v>136.6</v>
      </c>
      <c r="CE795" s="41">
        <v>136.6</v>
      </c>
      <c r="CF795" s="41">
        <v>136.6</v>
      </c>
      <c r="CG795" s="41">
        <v>136.6</v>
      </c>
      <c r="CH795" s="41">
        <v>136.6</v>
      </c>
      <c r="CI795" s="41">
        <v>136.6</v>
      </c>
      <c r="CJ795" s="41">
        <v>136.6</v>
      </c>
      <c r="CK795" s="41">
        <v>136.6</v>
      </c>
      <c r="CL795" s="41">
        <v>137.19999999999999</v>
      </c>
    </row>
    <row r="796" spans="1:90" x14ac:dyDescent="0.25">
      <c r="A796" s="38" t="s">
        <v>3188</v>
      </c>
      <c r="B796" s="38" t="s">
        <v>3189</v>
      </c>
      <c r="C796" s="39">
        <v>7.7060000000000003E-2</v>
      </c>
      <c r="D796" s="41">
        <v>100.3</v>
      </c>
      <c r="E796" s="41">
        <v>101.7</v>
      </c>
      <c r="F796" s="41">
        <v>101.7</v>
      </c>
      <c r="G796" s="41">
        <v>102.2</v>
      </c>
      <c r="H796" s="41">
        <v>102.3</v>
      </c>
      <c r="I796" s="41">
        <v>105.2</v>
      </c>
      <c r="J796" s="41">
        <v>105.2</v>
      </c>
      <c r="K796" s="41">
        <v>105.2</v>
      </c>
      <c r="L796" s="41">
        <v>105.2</v>
      </c>
      <c r="M796" s="41">
        <v>105.2</v>
      </c>
      <c r="N796" s="41">
        <v>105.2</v>
      </c>
      <c r="O796" s="41">
        <v>105.2</v>
      </c>
      <c r="P796" s="41">
        <v>105.2</v>
      </c>
      <c r="Q796" s="41">
        <v>105.2</v>
      </c>
      <c r="R796" s="41">
        <v>106.5</v>
      </c>
      <c r="S796" s="41">
        <v>107</v>
      </c>
      <c r="T796" s="41">
        <v>109</v>
      </c>
      <c r="U796" s="41">
        <v>109.9</v>
      </c>
      <c r="V796" s="41">
        <v>110.6</v>
      </c>
      <c r="W796" s="41">
        <v>111</v>
      </c>
      <c r="X796" s="41">
        <v>111.4</v>
      </c>
      <c r="Y796" s="41">
        <v>112.5</v>
      </c>
      <c r="Z796" s="41">
        <v>112.5</v>
      </c>
      <c r="AA796" s="41">
        <v>112.5</v>
      </c>
      <c r="AB796" s="41">
        <v>112.5</v>
      </c>
      <c r="AC796" s="41">
        <v>112.5</v>
      </c>
      <c r="AD796" s="41">
        <v>112.5</v>
      </c>
      <c r="AE796" s="41">
        <v>114.4</v>
      </c>
      <c r="AF796" s="41">
        <v>115</v>
      </c>
      <c r="AG796" s="41">
        <v>115</v>
      </c>
      <c r="AH796" s="41">
        <v>115.2</v>
      </c>
      <c r="AI796" s="41">
        <v>115.4</v>
      </c>
      <c r="AJ796" s="41">
        <v>115.4</v>
      </c>
      <c r="AK796" s="41">
        <v>115.4</v>
      </c>
      <c r="AL796" s="41">
        <v>116</v>
      </c>
      <c r="AM796" s="41">
        <v>116.7</v>
      </c>
      <c r="AN796" s="41">
        <v>117</v>
      </c>
      <c r="AO796" s="41">
        <v>117</v>
      </c>
      <c r="AP796" s="41">
        <v>117.8</v>
      </c>
      <c r="AQ796" s="41">
        <v>119.3</v>
      </c>
      <c r="AR796" s="41">
        <v>119.3</v>
      </c>
      <c r="AS796" s="41">
        <v>119.8</v>
      </c>
      <c r="AT796" s="41">
        <v>120.2</v>
      </c>
      <c r="AU796" s="41">
        <v>120.4</v>
      </c>
      <c r="AV796" s="41">
        <v>121.2</v>
      </c>
      <c r="AW796" s="41">
        <v>121.2</v>
      </c>
      <c r="AX796" s="41">
        <v>121.2</v>
      </c>
      <c r="AY796" s="41">
        <v>121.2</v>
      </c>
      <c r="AZ796" s="41">
        <v>130.19999999999999</v>
      </c>
      <c r="BA796" s="41">
        <v>130.19999999999999</v>
      </c>
      <c r="BB796" s="41">
        <v>130.19999999999999</v>
      </c>
      <c r="BC796" s="41">
        <v>133.80000000000001</v>
      </c>
      <c r="BD796" s="41">
        <v>133.80000000000001</v>
      </c>
      <c r="BE796" s="41">
        <v>132.69999999999999</v>
      </c>
      <c r="BF796" s="41">
        <v>131.80000000000001</v>
      </c>
      <c r="BG796" s="41">
        <v>131.9</v>
      </c>
      <c r="BH796" s="41">
        <v>132</v>
      </c>
      <c r="BI796" s="41">
        <v>132</v>
      </c>
      <c r="BJ796" s="41">
        <v>132</v>
      </c>
      <c r="BK796" s="41">
        <v>132.5</v>
      </c>
      <c r="BL796" s="41">
        <v>134.1</v>
      </c>
      <c r="BM796" s="41">
        <v>134.1</v>
      </c>
      <c r="BN796" s="41">
        <v>134.1</v>
      </c>
      <c r="BO796" s="41">
        <v>134.1</v>
      </c>
      <c r="BP796" s="41">
        <v>134.1</v>
      </c>
      <c r="BQ796" s="41">
        <v>134.1</v>
      </c>
      <c r="BR796" s="41">
        <v>134.1</v>
      </c>
      <c r="BS796" s="41">
        <v>134.1</v>
      </c>
      <c r="BT796" s="41">
        <v>134.1</v>
      </c>
      <c r="BU796" s="41">
        <v>134.1</v>
      </c>
      <c r="BV796" s="41">
        <v>134.1</v>
      </c>
      <c r="BW796" s="41">
        <v>134.1</v>
      </c>
      <c r="BX796" s="41">
        <v>140.19999999999999</v>
      </c>
      <c r="BY796" s="41">
        <v>150.6</v>
      </c>
      <c r="BZ796" s="41">
        <v>151.19999999999999</v>
      </c>
      <c r="CA796" s="41">
        <v>150</v>
      </c>
      <c r="CB796" s="41">
        <v>151.69999999999999</v>
      </c>
      <c r="CC796" s="41">
        <v>152</v>
      </c>
      <c r="CD796" s="41">
        <v>153.69999999999999</v>
      </c>
      <c r="CE796" s="41">
        <v>155.1</v>
      </c>
      <c r="CF796" s="41">
        <v>156.1</v>
      </c>
      <c r="CG796" s="41">
        <v>156</v>
      </c>
      <c r="CH796" s="41">
        <v>157.30000000000001</v>
      </c>
      <c r="CI796" s="41">
        <v>157.30000000000001</v>
      </c>
      <c r="CJ796" s="41">
        <v>157.30000000000001</v>
      </c>
      <c r="CK796" s="41">
        <v>157.5</v>
      </c>
      <c r="CL796" s="41">
        <v>158.9</v>
      </c>
    </row>
    <row r="797" spans="1:90" x14ac:dyDescent="0.25">
      <c r="A797" s="38" t="s">
        <v>3190</v>
      </c>
      <c r="B797" s="38" t="s">
        <v>3191</v>
      </c>
      <c r="C797" s="39">
        <v>1.321E-2</v>
      </c>
      <c r="D797" s="41">
        <v>117.3</v>
      </c>
      <c r="E797" s="41">
        <v>117.3</v>
      </c>
      <c r="F797" s="41">
        <v>117.3</v>
      </c>
      <c r="G797" s="41">
        <v>117.3</v>
      </c>
      <c r="H797" s="41">
        <v>117.3</v>
      </c>
      <c r="I797" s="41">
        <v>117.3</v>
      </c>
      <c r="J797" s="41">
        <v>117.3</v>
      </c>
      <c r="K797" s="41">
        <v>117.3</v>
      </c>
      <c r="L797" s="41">
        <v>117.3</v>
      </c>
      <c r="M797" s="41">
        <v>117.3</v>
      </c>
      <c r="N797" s="41">
        <v>113</v>
      </c>
      <c r="O797" s="41">
        <v>111.5</v>
      </c>
      <c r="P797" s="41">
        <v>122.3</v>
      </c>
      <c r="Q797" s="41">
        <v>137</v>
      </c>
      <c r="R797" s="41">
        <v>137</v>
      </c>
      <c r="S797" s="41">
        <v>141.69999999999999</v>
      </c>
      <c r="T797" s="41">
        <v>141.69999999999999</v>
      </c>
      <c r="U797" s="41">
        <v>141.69999999999999</v>
      </c>
      <c r="V797" s="41">
        <v>141.69999999999999</v>
      </c>
      <c r="W797" s="41">
        <v>141.69999999999999</v>
      </c>
      <c r="X797" s="41">
        <v>141.69999999999999</v>
      </c>
      <c r="Y797" s="41">
        <v>141.69999999999999</v>
      </c>
      <c r="Z797" s="41">
        <v>141.69999999999999</v>
      </c>
      <c r="AA797" s="41">
        <v>141.69999999999999</v>
      </c>
      <c r="AB797" s="41">
        <v>141.69999999999999</v>
      </c>
      <c r="AC797" s="41">
        <v>141.69999999999999</v>
      </c>
      <c r="AD797" s="41">
        <v>141.69999999999999</v>
      </c>
      <c r="AE797" s="41">
        <v>144.1</v>
      </c>
      <c r="AF797" s="41">
        <v>144.1</v>
      </c>
      <c r="AG797" s="41">
        <v>144.1</v>
      </c>
      <c r="AH797" s="41">
        <v>144.1</v>
      </c>
      <c r="AI797" s="41">
        <v>144.1</v>
      </c>
      <c r="AJ797" s="41">
        <v>144.1</v>
      </c>
      <c r="AK797" s="41">
        <v>144.1</v>
      </c>
      <c r="AL797" s="41">
        <v>144.1</v>
      </c>
      <c r="AM797" s="41">
        <v>144.1</v>
      </c>
      <c r="AN797" s="41">
        <v>145.6</v>
      </c>
      <c r="AO797" s="41">
        <v>144.69999999999999</v>
      </c>
      <c r="AP797" s="41">
        <v>144.69999999999999</v>
      </c>
      <c r="AQ797" s="41">
        <v>144.69999999999999</v>
      </c>
      <c r="AR797" s="41">
        <v>144.69999999999999</v>
      </c>
      <c r="AS797" s="41">
        <v>144.69999999999999</v>
      </c>
      <c r="AT797" s="41">
        <v>158.19999999999999</v>
      </c>
      <c r="AU797" s="41">
        <v>158.19999999999999</v>
      </c>
      <c r="AV797" s="41">
        <v>158.19999999999999</v>
      </c>
      <c r="AW797" s="41">
        <v>158.19999999999999</v>
      </c>
      <c r="AX797" s="41">
        <v>158.19999999999999</v>
      </c>
      <c r="AY797" s="41">
        <v>158.19999999999999</v>
      </c>
      <c r="AZ797" s="41">
        <v>167.5</v>
      </c>
      <c r="BA797" s="41">
        <v>167.5</v>
      </c>
      <c r="BB797" s="41">
        <v>167.5</v>
      </c>
      <c r="BC797" s="41">
        <v>167.5</v>
      </c>
      <c r="BD797" s="41">
        <v>167.5</v>
      </c>
      <c r="BE797" s="41">
        <v>167.5</v>
      </c>
      <c r="BF797" s="41">
        <v>167.5</v>
      </c>
      <c r="BG797" s="41">
        <v>167.5</v>
      </c>
      <c r="BH797" s="41">
        <v>167.5</v>
      </c>
      <c r="BI797" s="41">
        <v>167.5</v>
      </c>
      <c r="BJ797" s="41">
        <v>167.5</v>
      </c>
      <c r="BK797" s="41">
        <v>167.5</v>
      </c>
      <c r="BL797" s="41">
        <v>122.9</v>
      </c>
      <c r="BM797" s="41">
        <v>122.9</v>
      </c>
      <c r="BN797" s="41">
        <v>122.9</v>
      </c>
      <c r="BO797" s="41">
        <v>122.9</v>
      </c>
      <c r="BP797" s="41">
        <v>122.9</v>
      </c>
      <c r="BQ797" s="41">
        <v>122.9</v>
      </c>
      <c r="BR797" s="41">
        <v>122.9</v>
      </c>
      <c r="BS797" s="41">
        <v>122.9</v>
      </c>
      <c r="BT797" s="41">
        <v>122.9</v>
      </c>
      <c r="BU797" s="41">
        <v>122.9</v>
      </c>
      <c r="BV797" s="41">
        <v>122.9</v>
      </c>
      <c r="BW797" s="41">
        <v>122.9</v>
      </c>
      <c r="BX797" s="41">
        <v>107.9</v>
      </c>
      <c r="BY797" s="41">
        <v>104.9</v>
      </c>
      <c r="BZ797" s="41">
        <v>104.9</v>
      </c>
      <c r="CA797" s="41">
        <v>104.9</v>
      </c>
      <c r="CB797" s="41">
        <v>104.9</v>
      </c>
      <c r="CC797" s="41">
        <v>112.3</v>
      </c>
      <c r="CD797" s="41">
        <v>112.3</v>
      </c>
      <c r="CE797" s="41">
        <v>112.3</v>
      </c>
      <c r="CF797" s="41">
        <v>112.3</v>
      </c>
      <c r="CG797" s="41">
        <v>112.3</v>
      </c>
      <c r="CH797" s="41">
        <v>112.3</v>
      </c>
      <c r="CI797" s="41">
        <v>112.3</v>
      </c>
      <c r="CJ797" s="41">
        <v>104.9</v>
      </c>
      <c r="CK797" s="41">
        <v>104.9</v>
      </c>
      <c r="CL797" s="41">
        <v>104.9</v>
      </c>
    </row>
    <row r="798" spans="1:90" x14ac:dyDescent="0.25">
      <c r="A798" s="38" t="s">
        <v>3192</v>
      </c>
      <c r="B798" s="38" t="s">
        <v>3193</v>
      </c>
      <c r="C798" s="39">
        <v>4.3490000000000001E-2</v>
      </c>
      <c r="D798" s="41">
        <v>102.6</v>
      </c>
      <c r="E798" s="41">
        <v>102.3</v>
      </c>
      <c r="F798" s="41">
        <v>104.7</v>
      </c>
      <c r="G798" s="41">
        <v>108.5</v>
      </c>
      <c r="H798" s="41">
        <v>107.9</v>
      </c>
      <c r="I798" s="41">
        <v>109.3</v>
      </c>
      <c r="J798" s="41">
        <v>110.6</v>
      </c>
      <c r="K798" s="41">
        <v>110.5</v>
      </c>
      <c r="L798" s="41">
        <v>110.4</v>
      </c>
      <c r="M798" s="41">
        <v>110.4</v>
      </c>
      <c r="N798" s="41">
        <v>111.5</v>
      </c>
      <c r="O798" s="41">
        <v>111.3</v>
      </c>
      <c r="P798" s="41">
        <v>112.5</v>
      </c>
      <c r="Q798" s="41">
        <v>110.4</v>
      </c>
      <c r="R798" s="41">
        <v>110.2</v>
      </c>
      <c r="S798" s="41">
        <v>107.3</v>
      </c>
      <c r="T798" s="41">
        <v>108.8</v>
      </c>
      <c r="U798" s="41">
        <v>108.8</v>
      </c>
      <c r="V798" s="41">
        <v>108</v>
      </c>
      <c r="W798" s="41">
        <v>108.4</v>
      </c>
      <c r="X798" s="41">
        <v>108.4</v>
      </c>
      <c r="Y798" s="41">
        <v>107</v>
      </c>
      <c r="Z798" s="41">
        <v>108.5</v>
      </c>
      <c r="AA798" s="41">
        <v>107.2</v>
      </c>
      <c r="AB798" s="41">
        <v>108.9</v>
      </c>
      <c r="AC798" s="41">
        <v>108.8</v>
      </c>
      <c r="AD798" s="41">
        <v>107.9</v>
      </c>
      <c r="AE798" s="41">
        <v>115.4</v>
      </c>
      <c r="AF798" s="41">
        <v>111.7</v>
      </c>
      <c r="AG798" s="41">
        <v>112.6</v>
      </c>
      <c r="AH798" s="41">
        <v>113.9</v>
      </c>
      <c r="AI798" s="41">
        <v>112.5</v>
      </c>
      <c r="AJ798" s="41">
        <v>112.5</v>
      </c>
      <c r="AK798" s="41">
        <v>117.9</v>
      </c>
      <c r="AL798" s="41">
        <v>116.9</v>
      </c>
      <c r="AM798" s="41">
        <v>119</v>
      </c>
      <c r="AN798" s="41">
        <v>119</v>
      </c>
      <c r="AO798" s="41">
        <v>116.8</v>
      </c>
      <c r="AP798" s="41">
        <v>117.4</v>
      </c>
      <c r="AQ798" s="41">
        <v>119.9</v>
      </c>
      <c r="AR798" s="41">
        <v>120.4</v>
      </c>
      <c r="AS798" s="41">
        <v>118.3</v>
      </c>
      <c r="AT798" s="41">
        <v>118.8</v>
      </c>
      <c r="AU798" s="41">
        <v>121.9</v>
      </c>
      <c r="AV798" s="41">
        <v>118.6</v>
      </c>
      <c r="AW798" s="41">
        <v>119</v>
      </c>
      <c r="AX798" s="41">
        <v>119.4</v>
      </c>
      <c r="AY798" s="41">
        <v>120.5</v>
      </c>
      <c r="AZ798" s="41">
        <v>129.1</v>
      </c>
      <c r="BA798" s="41">
        <v>126.8</v>
      </c>
      <c r="BB798" s="41">
        <v>124.4</v>
      </c>
      <c r="BC798" s="41">
        <v>122.4</v>
      </c>
      <c r="BD798" s="41">
        <v>119.7</v>
      </c>
      <c r="BE798" s="41">
        <v>120.9</v>
      </c>
      <c r="BF798" s="41">
        <v>121.2</v>
      </c>
      <c r="BG798" s="41">
        <v>120.5</v>
      </c>
      <c r="BH798" s="41">
        <v>120.8</v>
      </c>
      <c r="BI798" s="41">
        <v>120.1</v>
      </c>
      <c r="BJ798" s="41">
        <v>121.2</v>
      </c>
      <c r="BK798" s="41">
        <v>120.4</v>
      </c>
      <c r="BL798" s="41">
        <v>120.1</v>
      </c>
      <c r="BM798" s="41">
        <v>119.5</v>
      </c>
      <c r="BN798" s="41">
        <v>119.4</v>
      </c>
      <c r="BO798" s="41">
        <v>121.5</v>
      </c>
      <c r="BP798" s="41">
        <v>124.1</v>
      </c>
      <c r="BQ798" s="41">
        <v>124.1</v>
      </c>
      <c r="BR798" s="41">
        <v>124.1</v>
      </c>
      <c r="BS798" s="41">
        <v>124.1</v>
      </c>
      <c r="BT798" s="41">
        <v>126.4</v>
      </c>
      <c r="BU798" s="41">
        <v>126</v>
      </c>
      <c r="BV798" s="41">
        <v>126</v>
      </c>
      <c r="BW798" s="41">
        <v>126</v>
      </c>
      <c r="BX798" s="41">
        <v>126.2</v>
      </c>
      <c r="BY798" s="41">
        <v>126.4</v>
      </c>
      <c r="BZ798" s="41">
        <v>126.8</v>
      </c>
      <c r="CA798" s="41">
        <v>128.30000000000001</v>
      </c>
      <c r="CB798" s="41">
        <v>128.30000000000001</v>
      </c>
      <c r="CC798" s="41">
        <v>127.9</v>
      </c>
      <c r="CD798" s="41">
        <v>127.9</v>
      </c>
      <c r="CE798" s="41">
        <v>128.30000000000001</v>
      </c>
      <c r="CF798" s="41">
        <v>128.30000000000001</v>
      </c>
      <c r="CG798" s="41">
        <v>128.30000000000001</v>
      </c>
      <c r="CH798" s="41">
        <v>128.30000000000001</v>
      </c>
      <c r="CI798" s="41">
        <v>131.6</v>
      </c>
      <c r="CJ798" s="41">
        <v>133.5</v>
      </c>
      <c r="CK798" s="41">
        <v>135.1</v>
      </c>
      <c r="CL798" s="41">
        <v>135.4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870"/>
  <sheetViews>
    <sheetView topLeftCell="DK1" workbookViewId="0">
      <pane ySplit="1" topLeftCell="A597" activePane="bottomLeft" state="frozen"/>
      <selection pane="bottomLeft" activeCell="EF614" sqref="EF614"/>
    </sheetView>
  </sheetViews>
  <sheetFormatPr defaultRowHeight="15" x14ac:dyDescent="0.25"/>
  <cols>
    <col min="1" max="1" width="39.85546875" customWidth="1"/>
    <col min="3" max="3" width="10.7109375" bestFit="1" customWidth="1"/>
    <col min="4" max="133" width="10.140625" bestFit="1" customWidth="1"/>
  </cols>
  <sheetData>
    <row r="1" spans="1:133" x14ac:dyDescent="0.25">
      <c r="A1" s="42" t="s">
        <v>1598</v>
      </c>
      <c r="B1" s="42" t="s">
        <v>1599</v>
      </c>
      <c r="C1" s="42" t="s">
        <v>1600</v>
      </c>
      <c r="D1" s="42">
        <v>41000</v>
      </c>
      <c r="E1" s="42">
        <v>41030</v>
      </c>
      <c r="F1" s="42">
        <v>41061</v>
      </c>
      <c r="G1" s="42">
        <v>41091</v>
      </c>
      <c r="H1" s="42">
        <v>41122</v>
      </c>
      <c r="I1" s="42">
        <v>41153</v>
      </c>
      <c r="J1" s="42">
        <v>41183</v>
      </c>
      <c r="K1" s="42">
        <v>41214</v>
      </c>
      <c r="L1" s="42">
        <v>41244</v>
      </c>
      <c r="M1" s="42">
        <v>41275</v>
      </c>
      <c r="N1" s="42">
        <v>41306</v>
      </c>
      <c r="O1" s="42">
        <v>41334</v>
      </c>
      <c r="P1" s="42">
        <v>41365</v>
      </c>
      <c r="Q1" s="42">
        <v>41395</v>
      </c>
      <c r="R1" s="42">
        <v>41426</v>
      </c>
      <c r="S1" s="42">
        <v>41456</v>
      </c>
      <c r="T1" s="42">
        <v>41487</v>
      </c>
      <c r="U1" s="42">
        <v>41518</v>
      </c>
      <c r="V1" s="42">
        <v>41548</v>
      </c>
      <c r="W1" s="42">
        <v>41579</v>
      </c>
      <c r="X1" s="42">
        <v>41609</v>
      </c>
      <c r="Y1" s="42">
        <v>41640</v>
      </c>
      <c r="Z1" s="42">
        <v>41671</v>
      </c>
      <c r="AA1" s="42">
        <v>41699</v>
      </c>
      <c r="AB1" s="42">
        <v>41730</v>
      </c>
      <c r="AC1" s="42">
        <v>41760</v>
      </c>
      <c r="AD1" s="42">
        <v>41791</v>
      </c>
      <c r="AE1" s="42">
        <v>41821</v>
      </c>
      <c r="AF1" s="42">
        <v>41852</v>
      </c>
      <c r="AG1" s="42">
        <v>41883</v>
      </c>
      <c r="AH1" s="42">
        <v>41913</v>
      </c>
      <c r="AI1" s="42">
        <v>41944</v>
      </c>
      <c r="AJ1" s="42">
        <v>41974</v>
      </c>
      <c r="AK1" s="42">
        <v>42005</v>
      </c>
      <c r="AL1" s="42">
        <v>42036</v>
      </c>
      <c r="AM1" s="42">
        <v>42064</v>
      </c>
      <c r="AN1" s="42">
        <v>42095</v>
      </c>
      <c r="AO1" s="42">
        <v>42125</v>
      </c>
      <c r="AP1" s="42">
        <v>42156</v>
      </c>
      <c r="AQ1" s="42">
        <v>42186</v>
      </c>
      <c r="AR1" s="42">
        <v>42217</v>
      </c>
      <c r="AS1" s="42">
        <v>42248</v>
      </c>
      <c r="AT1" s="42">
        <v>42278</v>
      </c>
      <c r="AU1" s="42">
        <v>42309</v>
      </c>
      <c r="AV1" s="42">
        <v>42339</v>
      </c>
      <c r="AW1" s="42">
        <v>42370</v>
      </c>
      <c r="AX1" s="42">
        <v>42401</v>
      </c>
      <c r="AY1" s="42">
        <v>42430</v>
      </c>
      <c r="AZ1" s="42">
        <v>42461</v>
      </c>
      <c r="BA1" s="42">
        <v>42491</v>
      </c>
      <c r="BB1" s="42">
        <v>42522</v>
      </c>
      <c r="BC1" s="42">
        <v>42552</v>
      </c>
      <c r="BD1" s="42">
        <v>42583</v>
      </c>
      <c r="BE1" s="42">
        <v>42614</v>
      </c>
      <c r="BF1" s="42">
        <v>42644</v>
      </c>
      <c r="BG1" s="42">
        <v>42675</v>
      </c>
      <c r="BH1" s="42">
        <v>42705</v>
      </c>
      <c r="BI1" s="42">
        <v>42736</v>
      </c>
      <c r="BJ1" s="42">
        <v>42767</v>
      </c>
      <c r="BK1" s="42">
        <v>42795</v>
      </c>
      <c r="BL1" s="42">
        <v>42826</v>
      </c>
      <c r="BM1" s="42">
        <v>42856</v>
      </c>
      <c r="BN1" s="42">
        <v>42887</v>
      </c>
      <c r="BO1" s="42">
        <v>42917</v>
      </c>
      <c r="BP1" s="42">
        <v>42948</v>
      </c>
      <c r="BQ1" s="42">
        <v>42979</v>
      </c>
      <c r="BR1" s="42">
        <v>43009</v>
      </c>
      <c r="BS1" s="42">
        <v>43040</v>
      </c>
      <c r="BT1" s="42">
        <v>43070</v>
      </c>
      <c r="BU1" s="42">
        <v>43101</v>
      </c>
      <c r="BV1" s="42">
        <v>43132</v>
      </c>
      <c r="BW1" s="42">
        <v>43160</v>
      </c>
      <c r="BX1" s="42">
        <v>43191</v>
      </c>
      <c r="BY1" s="42">
        <v>43221</v>
      </c>
      <c r="BZ1" s="42">
        <v>43252</v>
      </c>
      <c r="CA1" s="42">
        <v>43282</v>
      </c>
      <c r="CB1" s="42">
        <v>43313</v>
      </c>
      <c r="CC1" s="42">
        <v>43344</v>
      </c>
      <c r="CD1" s="42">
        <v>43374</v>
      </c>
      <c r="CE1" s="42">
        <v>43405</v>
      </c>
      <c r="CF1" s="42">
        <v>43435</v>
      </c>
      <c r="CG1" s="42">
        <v>43466</v>
      </c>
      <c r="CH1" s="42">
        <v>43497</v>
      </c>
      <c r="CI1" s="42">
        <v>43525</v>
      </c>
      <c r="CJ1" s="42">
        <v>43556</v>
      </c>
      <c r="CK1" s="42">
        <v>43586</v>
      </c>
      <c r="CL1" s="42">
        <v>43617</v>
      </c>
      <c r="CM1" s="42">
        <v>43647</v>
      </c>
      <c r="CN1" s="42">
        <v>43678</v>
      </c>
      <c r="CO1" s="42">
        <v>43709</v>
      </c>
      <c r="CP1" s="42">
        <v>43739</v>
      </c>
      <c r="CQ1" s="42">
        <v>43770</v>
      </c>
      <c r="CR1" s="42">
        <v>43800</v>
      </c>
      <c r="CS1" s="42">
        <v>43831</v>
      </c>
      <c r="CT1" s="42">
        <v>43862</v>
      </c>
      <c r="CU1" s="42">
        <v>43891</v>
      </c>
      <c r="CV1" s="42">
        <v>43922</v>
      </c>
      <c r="CW1" s="42">
        <v>43952</v>
      </c>
      <c r="CX1" s="42">
        <v>43983</v>
      </c>
      <c r="CY1" s="42">
        <v>44013</v>
      </c>
      <c r="CZ1" s="42">
        <v>44044</v>
      </c>
      <c r="DA1" s="42">
        <v>44075</v>
      </c>
      <c r="DB1" s="42">
        <v>44105</v>
      </c>
      <c r="DC1" s="42">
        <v>44136</v>
      </c>
      <c r="DD1" s="42">
        <v>44166</v>
      </c>
      <c r="DE1" s="42">
        <v>44197</v>
      </c>
      <c r="DF1" s="42">
        <v>44228</v>
      </c>
      <c r="DG1" s="42">
        <v>44256</v>
      </c>
      <c r="DH1" s="42">
        <v>44287</v>
      </c>
      <c r="DI1" s="42">
        <v>44317</v>
      </c>
      <c r="DJ1" s="42">
        <v>44348</v>
      </c>
      <c r="DK1" s="42">
        <v>44378</v>
      </c>
      <c r="DL1" s="42">
        <v>44409</v>
      </c>
      <c r="DM1" s="42">
        <v>44440</v>
      </c>
      <c r="DN1" s="42">
        <v>44470</v>
      </c>
      <c r="DO1" s="42">
        <v>44501</v>
      </c>
      <c r="DP1" s="42">
        <v>44531</v>
      </c>
      <c r="DQ1" s="42">
        <v>44562</v>
      </c>
      <c r="DR1" s="42">
        <v>44593</v>
      </c>
      <c r="DS1" s="42">
        <v>44621</v>
      </c>
      <c r="DT1" s="42">
        <v>44652</v>
      </c>
      <c r="DU1" s="42">
        <v>44682</v>
      </c>
      <c r="DV1" s="42">
        <v>44713</v>
      </c>
      <c r="DW1" s="42">
        <v>44743</v>
      </c>
      <c r="DX1" s="42">
        <v>44774</v>
      </c>
      <c r="DY1" s="42">
        <v>44805</v>
      </c>
      <c r="DZ1" s="42">
        <v>44835</v>
      </c>
      <c r="EA1" s="42">
        <v>44866</v>
      </c>
      <c r="EB1" s="42">
        <v>44896</v>
      </c>
      <c r="EC1" s="42">
        <v>44927</v>
      </c>
    </row>
    <row r="2" spans="1:133" x14ac:dyDescent="0.25">
      <c r="A2" s="43" t="s">
        <v>3194</v>
      </c>
      <c r="B2" s="43" t="s">
        <v>1602</v>
      </c>
      <c r="C2" s="44">
        <v>100</v>
      </c>
      <c r="D2" s="45">
        <v>104.7</v>
      </c>
      <c r="E2" s="45">
        <v>105.3</v>
      </c>
      <c r="F2" s="45">
        <v>105.3</v>
      </c>
      <c r="G2" s="45">
        <v>106.2</v>
      </c>
      <c r="H2" s="45">
        <v>106.9</v>
      </c>
      <c r="I2" s="45">
        <v>107.6</v>
      </c>
      <c r="J2" s="45">
        <v>107.4</v>
      </c>
      <c r="K2" s="45">
        <v>107.3</v>
      </c>
      <c r="L2" s="45">
        <v>107.1</v>
      </c>
      <c r="M2" s="45">
        <v>108</v>
      </c>
      <c r="N2" s="45">
        <v>108.4</v>
      </c>
      <c r="O2" s="45">
        <v>108.6</v>
      </c>
      <c r="P2" s="45">
        <v>108.6</v>
      </c>
      <c r="Q2" s="45">
        <v>108.6</v>
      </c>
      <c r="R2" s="45">
        <v>110.1</v>
      </c>
      <c r="S2" s="45">
        <v>111.2</v>
      </c>
      <c r="T2" s="45">
        <v>112.9</v>
      </c>
      <c r="U2" s="45">
        <v>114.3</v>
      </c>
      <c r="V2" s="45">
        <v>114.6</v>
      </c>
      <c r="W2" s="45">
        <v>114.3</v>
      </c>
      <c r="X2" s="45">
        <v>113.4</v>
      </c>
      <c r="Y2" s="45">
        <v>113.6</v>
      </c>
      <c r="Z2" s="45">
        <v>113.6</v>
      </c>
      <c r="AA2" s="45">
        <v>114.3</v>
      </c>
      <c r="AB2" s="45">
        <v>114.1</v>
      </c>
      <c r="AC2" s="45">
        <v>114.8</v>
      </c>
      <c r="AD2" s="45">
        <v>115.2</v>
      </c>
      <c r="AE2" s="45">
        <v>116.7</v>
      </c>
      <c r="AF2" s="45">
        <v>117.2</v>
      </c>
      <c r="AG2" s="45">
        <v>116.4</v>
      </c>
      <c r="AH2" s="45">
        <v>115.6</v>
      </c>
      <c r="AI2" s="45">
        <v>114.1</v>
      </c>
      <c r="AJ2" s="45">
        <v>112.1</v>
      </c>
      <c r="AK2" s="45">
        <v>110.8</v>
      </c>
      <c r="AL2" s="45">
        <v>109.6</v>
      </c>
      <c r="AM2" s="45">
        <v>109.9</v>
      </c>
      <c r="AN2" s="45">
        <v>110.2</v>
      </c>
      <c r="AO2" s="45">
        <v>111.4</v>
      </c>
      <c r="AP2" s="45">
        <v>111.8</v>
      </c>
      <c r="AQ2" s="45">
        <v>111.1</v>
      </c>
      <c r="AR2" s="45">
        <v>110</v>
      </c>
      <c r="AS2" s="45">
        <v>109.9</v>
      </c>
      <c r="AT2" s="45">
        <v>110.1</v>
      </c>
      <c r="AU2" s="45">
        <v>109.9</v>
      </c>
      <c r="AV2" s="45">
        <v>109.4</v>
      </c>
      <c r="AW2" s="45">
        <v>108</v>
      </c>
      <c r="AX2" s="45">
        <v>107.1</v>
      </c>
      <c r="AY2" s="45">
        <v>107.7</v>
      </c>
      <c r="AZ2" s="45">
        <v>109</v>
      </c>
      <c r="BA2" s="45">
        <v>110.4</v>
      </c>
      <c r="BB2" s="45">
        <v>111.7</v>
      </c>
      <c r="BC2" s="45">
        <v>111.8</v>
      </c>
      <c r="BD2" s="45">
        <v>111.2</v>
      </c>
      <c r="BE2" s="45">
        <v>111.4</v>
      </c>
      <c r="BF2" s="45">
        <v>111.5</v>
      </c>
      <c r="BG2" s="45">
        <v>111.9</v>
      </c>
      <c r="BH2" s="45">
        <v>111.7</v>
      </c>
      <c r="BI2" s="45">
        <v>112.6</v>
      </c>
      <c r="BJ2" s="45">
        <v>113</v>
      </c>
      <c r="BK2" s="45">
        <v>113.2</v>
      </c>
      <c r="BL2" s="45">
        <v>113.2</v>
      </c>
      <c r="BM2" s="45">
        <v>112.9</v>
      </c>
      <c r="BN2" s="45">
        <v>112.7</v>
      </c>
      <c r="BO2" s="45">
        <v>113.9</v>
      </c>
      <c r="BP2" s="45">
        <v>114.8</v>
      </c>
      <c r="BQ2" s="45">
        <v>114.9</v>
      </c>
      <c r="BR2" s="45">
        <v>115.6</v>
      </c>
      <c r="BS2" s="45">
        <v>116.4</v>
      </c>
      <c r="BT2" s="45">
        <v>115.7</v>
      </c>
      <c r="BU2" s="45">
        <v>116</v>
      </c>
      <c r="BV2" s="45">
        <v>116.1</v>
      </c>
      <c r="BW2" s="45">
        <v>116.3</v>
      </c>
      <c r="BX2" s="45">
        <v>117.3</v>
      </c>
      <c r="BY2" s="45">
        <v>118.3</v>
      </c>
      <c r="BZ2" s="45">
        <v>119.1</v>
      </c>
      <c r="CA2" s="45">
        <v>119.9</v>
      </c>
      <c r="CB2" s="45">
        <v>120.1</v>
      </c>
      <c r="CC2" s="45">
        <v>120.9</v>
      </c>
      <c r="CD2" s="45">
        <v>122</v>
      </c>
      <c r="CE2" s="45">
        <v>121.6</v>
      </c>
      <c r="CF2" s="45">
        <v>119.7</v>
      </c>
      <c r="CG2" s="45">
        <v>119.2</v>
      </c>
      <c r="CH2" s="45">
        <v>119.5</v>
      </c>
      <c r="CI2" s="45">
        <v>119.9</v>
      </c>
      <c r="CJ2" s="45">
        <v>121.1</v>
      </c>
      <c r="CK2" s="45">
        <v>121.6</v>
      </c>
      <c r="CL2" s="45">
        <v>121.5</v>
      </c>
      <c r="CM2" s="45">
        <v>121.3</v>
      </c>
      <c r="CN2" s="45">
        <v>121.5</v>
      </c>
      <c r="CO2" s="45">
        <v>121.3</v>
      </c>
      <c r="CP2" s="45">
        <v>122</v>
      </c>
      <c r="CQ2" s="45">
        <v>122.3</v>
      </c>
      <c r="CR2" s="45">
        <v>123</v>
      </c>
      <c r="CS2" s="45">
        <v>123.4</v>
      </c>
      <c r="CT2" s="45">
        <v>122.2</v>
      </c>
      <c r="CU2" s="45">
        <v>120.4</v>
      </c>
      <c r="CV2" s="45">
        <v>119.2</v>
      </c>
      <c r="CW2" s="45">
        <v>117.5</v>
      </c>
      <c r="CX2" s="45">
        <v>119.3</v>
      </c>
      <c r="CY2" s="45">
        <v>121</v>
      </c>
      <c r="CZ2" s="45">
        <v>122</v>
      </c>
      <c r="DA2" s="45">
        <v>122.9</v>
      </c>
      <c r="DB2" s="45">
        <v>123.6</v>
      </c>
      <c r="DC2" s="45">
        <v>125.1</v>
      </c>
      <c r="DD2" s="45">
        <v>125.4</v>
      </c>
      <c r="DE2" s="45">
        <v>126.5</v>
      </c>
      <c r="DF2" s="45">
        <v>128.1</v>
      </c>
      <c r="DG2" s="45">
        <v>129.9</v>
      </c>
      <c r="DH2" s="45">
        <v>132</v>
      </c>
      <c r="DI2" s="45">
        <v>132.9</v>
      </c>
      <c r="DJ2" s="45">
        <v>133.69999999999999</v>
      </c>
      <c r="DK2" s="45">
        <v>135</v>
      </c>
      <c r="DL2" s="45">
        <v>136.19999999999999</v>
      </c>
      <c r="DM2" s="45">
        <v>137.4</v>
      </c>
      <c r="DN2" s="45">
        <v>140.69999999999999</v>
      </c>
      <c r="DO2" s="45">
        <v>143.69999999999999</v>
      </c>
      <c r="DP2" s="45">
        <v>143.30000000000001</v>
      </c>
      <c r="DQ2" s="45">
        <v>143.80000000000001</v>
      </c>
      <c r="DR2" s="45">
        <v>145.30000000000001</v>
      </c>
      <c r="DS2" s="45">
        <v>148.80000000000001</v>
      </c>
      <c r="DT2" s="45">
        <v>151.9</v>
      </c>
      <c r="DU2" s="45">
        <v>155</v>
      </c>
      <c r="DV2" s="45">
        <v>154</v>
      </c>
      <c r="DW2" s="45">
        <v>153.80000000000001</v>
      </c>
      <c r="DX2" s="46">
        <v>153.19999999999999</v>
      </c>
      <c r="DY2" s="46">
        <v>151.9</v>
      </c>
      <c r="DZ2" s="46">
        <v>152.5</v>
      </c>
      <c r="EA2">
        <v>152.1</v>
      </c>
      <c r="EB2" s="47">
        <v>150.4</v>
      </c>
      <c r="EC2" s="47">
        <v>150.6</v>
      </c>
    </row>
    <row r="3" spans="1:133" x14ac:dyDescent="0.25">
      <c r="A3" s="43" t="s">
        <v>1603</v>
      </c>
      <c r="B3" s="43" t="s">
        <v>1604</v>
      </c>
      <c r="C3" s="44">
        <v>22.617560000000001</v>
      </c>
      <c r="D3" s="45">
        <v>107.1</v>
      </c>
      <c r="E3" s="45">
        <v>107.5</v>
      </c>
      <c r="F3" s="45">
        <v>107.9</v>
      </c>
      <c r="G3" s="45">
        <v>111.4</v>
      </c>
      <c r="H3" s="45">
        <v>112.7</v>
      </c>
      <c r="I3" s="45">
        <v>112</v>
      </c>
      <c r="J3" s="45">
        <v>111</v>
      </c>
      <c r="K3" s="45">
        <v>112.2</v>
      </c>
      <c r="L3" s="45">
        <v>111.9</v>
      </c>
      <c r="M3" s="45">
        <v>113.8</v>
      </c>
      <c r="N3" s="45">
        <v>115.2</v>
      </c>
      <c r="O3" s="45">
        <v>114.6</v>
      </c>
      <c r="P3" s="45">
        <v>114.6</v>
      </c>
      <c r="Q3" s="45">
        <v>116.8</v>
      </c>
      <c r="R3" s="45">
        <v>120.5</v>
      </c>
      <c r="S3" s="45">
        <v>121.7</v>
      </c>
      <c r="T3" s="45">
        <v>125.6</v>
      </c>
      <c r="U3" s="45">
        <v>126</v>
      </c>
      <c r="V3" s="45">
        <v>128.4</v>
      </c>
      <c r="W3" s="45">
        <v>128.4</v>
      </c>
      <c r="X3" s="45">
        <v>123.3</v>
      </c>
      <c r="Y3" s="45">
        <v>121.2</v>
      </c>
      <c r="Z3" s="45">
        <v>121.1</v>
      </c>
      <c r="AA3" s="45">
        <v>121.4</v>
      </c>
      <c r="AB3" s="45">
        <v>121.5</v>
      </c>
      <c r="AC3" s="45">
        <v>124</v>
      </c>
      <c r="AD3" s="45">
        <v>125.7</v>
      </c>
      <c r="AE3" s="45">
        <v>130.1</v>
      </c>
      <c r="AF3" s="45">
        <v>131.5</v>
      </c>
      <c r="AG3" s="45">
        <v>129.4</v>
      </c>
      <c r="AH3" s="45">
        <v>127.3</v>
      </c>
      <c r="AI3" s="45">
        <v>126.5</v>
      </c>
      <c r="AJ3" s="45">
        <v>123.1</v>
      </c>
      <c r="AK3" s="45">
        <v>120.8</v>
      </c>
      <c r="AL3" s="45">
        <v>120.7</v>
      </c>
      <c r="AM3" s="45">
        <v>120.1</v>
      </c>
      <c r="AN3" s="45">
        <v>121.5</v>
      </c>
      <c r="AO3" s="45">
        <v>123.4</v>
      </c>
      <c r="AP3" s="45">
        <v>124.9</v>
      </c>
      <c r="AQ3" s="45">
        <v>124.3</v>
      </c>
      <c r="AR3" s="45">
        <v>125.4</v>
      </c>
      <c r="AS3" s="45">
        <v>125.9</v>
      </c>
      <c r="AT3" s="45">
        <v>126.4</v>
      </c>
      <c r="AU3" s="45">
        <v>127.1</v>
      </c>
      <c r="AV3" s="45">
        <v>126.7</v>
      </c>
      <c r="AW3" s="45">
        <v>124.3</v>
      </c>
      <c r="AX3" s="45">
        <v>122.1</v>
      </c>
      <c r="AY3" s="45">
        <v>123</v>
      </c>
      <c r="AZ3" s="45">
        <v>126.1</v>
      </c>
      <c r="BA3" s="45">
        <v>128.80000000000001</v>
      </c>
      <c r="BB3" s="45">
        <v>132</v>
      </c>
      <c r="BC3" s="45">
        <v>131.80000000000001</v>
      </c>
      <c r="BD3" s="45">
        <v>131.4</v>
      </c>
      <c r="BE3" s="45">
        <v>130.6</v>
      </c>
      <c r="BF3" s="45">
        <v>129.1</v>
      </c>
      <c r="BG3" s="45">
        <v>128.80000000000001</v>
      </c>
      <c r="BH3" s="45">
        <v>126.8</v>
      </c>
      <c r="BI3" s="45">
        <v>126.7</v>
      </c>
      <c r="BJ3" s="45">
        <v>127</v>
      </c>
      <c r="BK3" s="45">
        <v>127.1</v>
      </c>
      <c r="BL3" s="45">
        <v>127.4</v>
      </c>
      <c r="BM3" s="45">
        <v>126.6</v>
      </c>
      <c r="BN3" s="45">
        <v>126.5</v>
      </c>
      <c r="BO3" s="45">
        <v>132.6</v>
      </c>
      <c r="BP3" s="45">
        <v>135.30000000000001</v>
      </c>
      <c r="BQ3" s="45">
        <v>131.5</v>
      </c>
      <c r="BR3" s="45">
        <v>133.9</v>
      </c>
      <c r="BS3" s="45">
        <v>136</v>
      </c>
      <c r="BT3" s="45">
        <v>131.69999999999999</v>
      </c>
      <c r="BU3" s="45">
        <v>129.9</v>
      </c>
      <c r="BV3" s="45">
        <v>128</v>
      </c>
      <c r="BW3" s="45">
        <v>128.19999999999999</v>
      </c>
      <c r="BX3" s="45">
        <v>130.69999999999999</v>
      </c>
      <c r="BY3" s="45">
        <v>131.4</v>
      </c>
      <c r="BZ3" s="45">
        <v>132.5</v>
      </c>
      <c r="CA3" s="45">
        <v>135.30000000000001</v>
      </c>
      <c r="CB3" s="45">
        <v>135.19999999999999</v>
      </c>
      <c r="CC3" s="45">
        <v>135.5</v>
      </c>
      <c r="CD3" s="45">
        <v>137.19999999999999</v>
      </c>
      <c r="CE3" s="45">
        <v>136.80000000000001</v>
      </c>
      <c r="CF3" s="45">
        <v>133.5</v>
      </c>
      <c r="CG3" s="45">
        <v>133.80000000000001</v>
      </c>
      <c r="CH3" s="45">
        <v>134.1</v>
      </c>
      <c r="CI3" s="45">
        <v>134.5</v>
      </c>
      <c r="CJ3" s="45">
        <v>139.30000000000001</v>
      </c>
      <c r="CK3" s="45">
        <v>140.30000000000001</v>
      </c>
      <c r="CL3" s="45">
        <v>141</v>
      </c>
      <c r="CM3" s="45">
        <v>142.80000000000001</v>
      </c>
      <c r="CN3" s="45">
        <v>144</v>
      </c>
      <c r="CO3" s="45">
        <v>143</v>
      </c>
      <c r="CP3" s="45">
        <v>145.5</v>
      </c>
      <c r="CQ3" s="45">
        <v>147.19999999999999</v>
      </c>
      <c r="CR3" s="45">
        <v>148.9</v>
      </c>
      <c r="CS3" s="45">
        <v>147.19999999999999</v>
      </c>
      <c r="CT3" s="45">
        <v>142.80000000000001</v>
      </c>
      <c r="CU3" s="45">
        <v>137.4</v>
      </c>
      <c r="CV3" s="45">
        <v>137.80000000000001</v>
      </c>
      <c r="CW3" s="45">
        <v>137.30000000000001</v>
      </c>
      <c r="CX3" s="45">
        <v>140.9</v>
      </c>
      <c r="CY3" s="45">
        <v>145.1</v>
      </c>
      <c r="CZ3" s="45">
        <v>146.69999999999999</v>
      </c>
      <c r="DA3" s="45">
        <v>148.80000000000001</v>
      </c>
      <c r="DB3" s="45">
        <v>151.80000000000001</v>
      </c>
      <c r="DC3" s="45">
        <v>152.80000000000001</v>
      </c>
      <c r="DD3" s="45">
        <v>148</v>
      </c>
      <c r="DE3" s="45">
        <v>144.9</v>
      </c>
      <c r="DF3" s="45">
        <v>147.1</v>
      </c>
      <c r="DG3" s="45">
        <v>147.4</v>
      </c>
      <c r="DH3" s="45">
        <v>151.5</v>
      </c>
      <c r="DI3" s="45">
        <v>150.19999999999999</v>
      </c>
      <c r="DJ3" s="45">
        <v>153</v>
      </c>
      <c r="DK3" s="45">
        <v>154.30000000000001</v>
      </c>
      <c r="DL3" s="45">
        <v>155.4</v>
      </c>
      <c r="DM3" s="45">
        <v>157.69999999999999</v>
      </c>
      <c r="DN3" s="45">
        <v>163</v>
      </c>
      <c r="DO3" s="45">
        <v>168.4</v>
      </c>
      <c r="DP3" s="45">
        <v>168.4</v>
      </c>
      <c r="DQ3" s="45">
        <v>167.5</v>
      </c>
      <c r="DR3" s="45">
        <v>167.5</v>
      </c>
      <c r="DS3" s="45">
        <v>170.3</v>
      </c>
      <c r="DT3" s="45">
        <v>174.9</v>
      </c>
      <c r="DU3" s="45">
        <v>178.5</v>
      </c>
      <c r="DV3" s="45">
        <v>182.4</v>
      </c>
      <c r="DW3" s="45">
        <v>177.5</v>
      </c>
      <c r="DX3" s="46">
        <v>178.3</v>
      </c>
      <c r="DY3" s="46">
        <v>175.9</v>
      </c>
      <c r="DZ3" s="46">
        <v>181</v>
      </c>
      <c r="EA3">
        <v>177.7</v>
      </c>
      <c r="EB3" s="47">
        <v>172.4</v>
      </c>
      <c r="EC3" s="47">
        <v>174</v>
      </c>
    </row>
    <row r="4" spans="1:133" x14ac:dyDescent="0.25">
      <c r="A4" s="43" t="s">
        <v>3195</v>
      </c>
      <c r="B4" s="43" t="s">
        <v>1606</v>
      </c>
      <c r="C4" s="44">
        <v>15.255850000000001</v>
      </c>
      <c r="D4" s="45">
        <v>106.2</v>
      </c>
      <c r="E4" s="45">
        <v>106.7</v>
      </c>
      <c r="F4" s="45">
        <v>109.3</v>
      </c>
      <c r="G4" s="45">
        <v>111.3</v>
      </c>
      <c r="H4" s="45">
        <v>111.2</v>
      </c>
      <c r="I4" s="45">
        <v>111.3</v>
      </c>
      <c r="J4" s="45">
        <v>111</v>
      </c>
      <c r="K4" s="45">
        <v>112</v>
      </c>
      <c r="L4" s="45">
        <v>110.8</v>
      </c>
      <c r="M4" s="45">
        <v>113.2</v>
      </c>
      <c r="N4" s="45">
        <v>113.9</v>
      </c>
      <c r="O4" s="45">
        <v>113.5</v>
      </c>
      <c r="P4" s="45">
        <v>114.7</v>
      </c>
      <c r="Q4" s="45">
        <v>117.8</v>
      </c>
      <c r="R4" s="45">
        <v>122.2</v>
      </c>
      <c r="S4" s="45">
        <v>123.6</v>
      </c>
      <c r="T4" s="45">
        <v>128.19999999999999</v>
      </c>
      <c r="U4" s="45">
        <v>128.5</v>
      </c>
      <c r="V4" s="45">
        <v>132.6</v>
      </c>
      <c r="W4" s="45">
        <v>133.19999999999999</v>
      </c>
      <c r="X4" s="45">
        <v>125.6</v>
      </c>
      <c r="Y4" s="45">
        <v>122.7</v>
      </c>
      <c r="Z4" s="45">
        <v>122.2</v>
      </c>
      <c r="AA4" s="45">
        <v>122.9</v>
      </c>
      <c r="AB4" s="45">
        <v>123.1</v>
      </c>
      <c r="AC4" s="45">
        <v>126.3</v>
      </c>
      <c r="AD4" s="45">
        <v>129.69999999999999</v>
      </c>
      <c r="AE4" s="45">
        <v>136.30000000000001</v>
      </c>
      <c r="AF4" s="45">
        <v>138.5</v>
      </c>
      <c r="AG4" s="45">
        <v>136</v>
      </c>
      <c r="AH4" s="45">
        <v>134.80000000000001</v>
      </c>
      <c r="AI4" s="45">
        <v>134.5</v>
      </c>
      <c r="AJ4" s="45">
        <v>131</v>
      </c>
      <c r="AK4" s="45">
        <v>130.1</v>
      </c>
      <c r="AL4" s="45">
        <v>129.1</v>
      </c>
      <c r="AM4" s="45">
        <v>128.69999999999999</v>
      </c>
      <c r="AN4" s="45">
        <v>130.69999999999999</v>
      </c>
      <c r="AO4" s="45">
        <v>131.9</v>
      </c>
      <c r="AP4" s="45">
        <v>133.6</v>
      </c>
      <c r="AQ4" s="45">
        <v>133.80000000000001</v>
      </c>
      <c r="AR4" s="45">
        <v>135.9</v>
      </c>
      <c r="AS4" s="45">
        <v>136.19999999999999</v>
      </c>
      <c r="AT4" s="45">
        <v>137.80000000000001</v>
      </c>
      <c r="AU4" s="45">
        <v>138.6</v>
      </c>
      <c r="AV4" s="45">
        <v>137.5</v>
      </c>
      <c r="AW4" s="45">
        <v>136.1</v>
      </c>
      <c r="AX4" s="45">
        <v>133.19999999999999</v>
      </c>
      <c r="AY4" s="45">
        <v>133.4</v>
      </c>
      <c r="AZ4" s="45">
        <v>137.80000000000001</v>
      </c>
      <c r="BA4" s="45">
        <v>140.9</v>
      </c>
      <c r="BB4" s="45">
        <v>144</v>
      </c>
      <c r="BC4" s="45">
        <v>144.5</v>
      </c>
      <c r="BD4" s="45">
        <v>142.6</v>
      </c>
      <c r="BE4" s="45">
        <v>141.9</v>
      </c>
      <c r="BF4" s="45">
        <v>141.9</v>
      </c>
      <c r="BG4" s="45">
        <v>142</v>
      </c>
      <c r="BH4" s="45">
        <v>137.6</v>
      </c>
      <c r="BI4" s="45">
        <v>136.5</v>
      </c>
      <c r="BJ4" s="45">
        <v>136.6</v>
      </c>
      <c r="BK4" s="45">
        <v>137.6</v>
      </c>
      <c r="BL4" s="45">
        <v>138.6</v>
      </c>
      <c r="BM4" s="45">
        <v>137.9</v>
      </c>
      <c r="BN4" s="45">
        <v>139.19999999999999</v>
      </c>
      <c r="BO4" s="45">
        <v>147.9</v>
      </c>
      <c r="BP4" s="45">
        <v>150.9</v>
      </c>
      <c r="BQ4" s="45">
        <v>144.80000000000001</v>
      </c>
      <c r="BR4" s="45">
        <v>148</v>
      </c>
      <c r="BS4" s="45">
        <v>151.1</v>
      </c>
      <c r="BT4" s="45">
        <v>144.1</v>
      </c>
      <c r="BU4" s="45">
        <v>140.80000000000001</v>
      </c>
      <c r="BV4" s="45">
        <v>137.9</v>
      </c>
      <c r="BW4" s="45">
        <v>137.30000000000001</v>
      </c>
      <c r="BX4" s="45">
        <v>139.80000000000001</v>
      </c>
      <c r="BY4" s="45">
        <v>140.30000000000001</v>
      </c>
      <c r="BZ4" s="45">
        <v>141.80000000000001</v>
      </c>
      <c r="CA4" s="45">
        <v>144.80000000000001</v>
      </c>
      <c r="CB4" s="45">
        <v>144.80000000000001</v>
      </c>
      <c r="CC4" s="45">
        <v>144.5</v>
      </c>
      <c r="CD4" s="45">
        <v>145.9</v>
      </c>
      <c r="CE4" s="45">
        <v>146.19999999999999</v>
      </c>
      <c r="CF4" s="45">
        <v>143.5</v>
      </c>
      <c r="CG4" s="45">
        <v>144.19999999999999</v>
      </c>
      <c r="CH4" s="45">
        <v>143.69999999999999</v>
      </c>
      <c r="CI4" s="45">
        <v>144.5</v>
      </c>
      <c r="CJ4" s="45">
        <v>148.80000000000001</v>
      </c>
      <c r="CK4" s="45">
        <v>150.6</v>
      </c>
      <c r="CL4" s="45">
        <v>152.19999999999999</v>
      </c>
      <c r="CM4" s="45">
        <v>154.30000000000001</v>
      </c>
      <c r="CN4" s="45">
        <v>156.1</v>
      </c>
      <c r="CO4" s="45">
        <v>155.4</v>
      </c>
      <c r="CP4" s="45">
        <v>160.19999999999999</v>
      </c>
      <c r="CQ4" s="45">
        <v>162.6</v>
      </c>
      <c r="CR4" s="45">
        <v>162.6</v>
      </c>
      <c r="CS4" s="45">
        <v>160.5</v>
      </c>
      <c r="CT4" s="45">
        <v>154.69999999999999</v>
      </c>
      <c r="CU4" s="45">
        <v>151.19999999999999</v>
      </c>
      <c r="CV4" s="45">
        <v>154.5</v>
      </c>
      <c r="CW4" s="45">
        <v>153.1</v>
      </c>
      <c r="CX4" s="45">
        <v>155.4</v>
      </c>
      <c r="CY4" s="45">
        <v>161.30000000000001</v>
      </c>
      <c r="CZ4" s="45">
        <v>163</v>
      </c>
      <c r="DA4" s="45">
        <v>168.4</v>
      </c>
      <c r="DB4" s="45">
        <v>171.5</v>
      </c>
      <c r="DC4" s="45">
        <v>170.1</v>
      </c>
      <c r="DD4" s="45">
        <v>161.1</v>
      </c>
      <c r="DE4" s="45">
        <v>155.80000000000001</v>
      </c>
      <c r="DF4" s="45">
        <v>157.5</v>
      </c>
      <c r="DG4" s="45">
        <v>156.4</v>
      </c>
      <c r="DH4" s="45">
        <v>161.6</v>
      </c>
      <c r="DI4" s="45">
        <v>159.6</v>
      </c>
      <c r="DJ4" s="45">
        <v>160.5</v>
      </c>
      <c r="DK4" s="45">
        <v>161.5</v>
      </c>
      <c r="DL4" s="45">
        <v>161.69999999999999</v>
      </c>
      <c r="DM4" s="45">
        <v>164.1</v>
      </c>
      <c r="DN4" s="45">
        <v>171.6</v>
      </c>
      <c r="DO4" s="45">
        <v>178.3</v>
      </c>
      <c r="DP4" s="45">
        <v>176.7</v>
      </c>
      <c r="DQ4" s="45">
        <v>172</v>
      </c>
      <c r="DR4" s="45">
        <v>170.4</v>
      </c>
      <c r="DS4" s="45">
        <v>169</v>
      </c>
      <c r="DT4" s="45">
        <v>175.1</v>
      </c>
      <c r="DU4" s="45">
        <v>178.4</v>
      </c>
      <c r="DV4" s="45">
        <v>183.6</v>
      </c>
      <c r="DW4" s="45">
        <v>178.9</v>
      </c>
      <c r="DX4" s="46">
        <v>182</v>
      </c>
      <c r="DY4" s="46">
        <v>182.2</v>
      </c>
      <c r="DZ4" s="46">
        <v>185.9</v>
      </c>
      <c r="EA4">
        <v>180.2</v>
      </c>
      <c r="EB4" s="47">
        <v>174.5</v>
      </c>
      <c r="EC4" s="47">
        <v>176.1</v>
      </c>
    </row>
    <row r="5" spans="1:133" x14ac:dyDescent="0.25">
      <c r="A5" s="43" t="s">
        <v>3196</v>
      </c>
      <c r="B5" s="43" t="s">
        <v>1608</v>
      </c>
      <c r="C5" s="44">
        <v>3.46238</v>
      </c>
      <c r="D5" s="45">
        <v>104.8</v>
      </c>
      <c r="E5" s="45">
        <v>106</v>
      </c>
      <c r="F5" s="45">
        <v>107.4</v>
      </c>
      <c r="G5" s="45">
        <v>111.5</v>
      </c>
      <c r="H5" s="45">
        <v>117.4</v>
      </c>
      <c r="I5" s="45">
        <v>119.4</v>
      </c>
      <c r="J5" s="45">
        <v>118.4</v>
      </c>
      <c r="K5" s="45">
        <v>119.3</v>
      </c>
      <c r="L5" s="45">
        <v>119.1</v>
      </c>
      <c r="M5" s="45">
        <v>119.2</v>
      </c>
      <c r="N5" s="45">
        <v>119.6</v>
      </c>
      <c r="O5" s="45">
        <v>119.6</v>
      </c>
      <c r="P5" s="45">
        <v>119.9</v>
      </c>
      <c r="Q5" s="45">
        <v>120</v>
      </c>
      <c r="R5" s="45">
        <v>122.2</v>
      </c>
      <c r="S5" s="45">
        <v>124</v>
      </c>
      <c r="T5" s="45">
        <v>124.8</v>
      </c>
      <c r="U5" s="45">
        <v>125.4</v>
      </c>
      <c r="V5" s="45">
        <v>125.5</v>
      </c>
      <c r="W5" s="45">
        <v>126.3</v>
      </c>
      <c r="X5" s="45">
        <v>126.2</v>
      </c>
      <c r="Y5" s="45">
        <v>126.3</v>
      </c>
      <c r="Z5" s="45">
        <v>126.4</v>
      </c>
      <c r="AA5" s="45">
        <v>126.8</v>
      </c>
      <c r="AB5" s="45">
        <v>126.3</v>
      </c>
      <c r="AC5" s="45">
        <v>126.7</v>
      </c>
      <c r="AD5" s="45">
        <v>126.8</v>
      </c>
      <c r="AE5" s="45">
        <v>129</v>
      </c>
      <c r="AF5" s="45">
        <v>129.80000000000001</v>
      </c>
      <c r="AG5" s="45">
        <v>129.4</v>
      </c>
      <c r="AH5" s="45">
        <v>129.1</v>
      </c>
      <c r="AI5" s="45">
        <v>128.5</v>
      </c>
      <c r="AJ5" s="45">
        <v>127.9</v>
      </c>
      <c r="AK5" s="45">
        <v>129.1</v>
      </c>
      <c r="AL5" s="45">
        <v>129.4</v>
      </c>
      <c r="AM5" s="45">
        <v>129</v>
      </c>
      <c r="AN5" s="45">
        <v>129.5</v>
      </c>
      <c r="AO5" s="45">
        <v>131.69999999999999</v>
      </c>
      <c r="AP5" s="45">
        <v>132.9</v>
      </c>
      <c r="AQ5" s="45">
        <v>133.69999999999999</v>
      </c>
      <c r="AR5" s="45">
        <v>135.30000000000001</v>
      </c>
      <c r="AS5" s="45">
        <v>137</v>
      </c>
      <c r="AT5" s="45">
        <v>140.30000000000001</v>
      </c>
      <c r="AU5" s="45">
        <v>141.19999999999999</v>
      </c>
      <c r="AV5" s="45">
        <v>141.80000000000001</v>
      </c>
      <c r="AW5" s="45">
        <v>142.30000000000001</v>
      </c>
      <c r="AX5" s="45">
        <v>141.19999999999999</v>
      </c>
      <c r="AY5" s="45">
        <v>140.80000000000001</v>
      </c>
      <c r="AZ5" s="45">
        <v>143.5</v>
      </c>
      <c r="BA5" s="45">
        <v>147</v>
      </c>
      <c r="BB5" s="45">
        <v>150.6</v>
      </c>
      <c r="BC5" s="45">
        <v>154.80000000000001</v>
      </c>
      <c r="BD5" s="45">
        <v>153.6</v>
      </c>
      <c r="BE5" s="45">
        <v>153</v>
      </c>
      <c r="BF5" s="45">
        <v>155.19999999999999</v>
      </c>
      <c r="BG5" s="45">
        <v>158.19999999999999</v>
      </c>
      <c r="BH5" s="45">
        <v>157.5</v>
      </c>
      <c r="BI5" s="45">
        <v>153</v>
      </c>
      <c r="BJ5" s="45">
        <v>150.19999999999999</v>
      </c>
      <c r="BK5" s="45">
        <v>146.80000000000001</v>
      </c>
      <c r="BL5" s="45">
        <v>146.6</v>
      </c>
      <c r="BM5" s="45">
        <v>144.80000000000001</v>
      </c>
      <c r="BN5" s="45">
        <v>143.5</v>
      </c>
      <c r="BO5" s="45">
        <v>143.19999999999999</v>
      </c>
      <c r="BP5" s="45">
        <v>143</v>
      </c>
      <c r="BQ5" s="45">
        <v>144</v>
      </c>
      <c r="BR5" s="45">
        <v>143.1</v>
      </c>
      <c r="BS5" s="45">
        <v>141.69999999999999</v>
      </c>
      <c r="BT5" s="45">
        <v>140.6</v>
      </c>
      <c r="BU5" s="45">
        <v>140.4</v>
      </c>
      <c r="BV5" s="45">
        <v>139.9</v>
      </c>
      <c r="BW5" s="45">
        <v>140.5</v>
      </c>
      <c r="BX5" s="45">
        <v>140.4</v>
      </c>
      <c r="BY5" s="45">
        <v>140.80000000000001</v>
      </c>
      <c r="BZ5" s="45">
        <v>141</v>
      </c>
      <c r="CA5" s="45">
        <v>142.6</v>
      </c>
      <c r="CB5" s="45">
        <v>145.1</v>
      </c>
      <c r="CC5" s="45">
        <v>145.4</v>
      </c>
      <c r="CD5" s="45">
        <v>146.69999999999999</v>
      </c>
      <c r="CE5" s="45">
        <v>148.6</v>
      </c>
      <c r="CF5" s="45">
        <v>150.4</v>
      </c>
      <c r="CG5" s="45">
        <v>151.80000000000001</v>
      </c>
      <c r="CH5" s="45">
        <v>153.80000000000001</v>
      </c>
      <c r="CI5" s="45">
        <v>153.4</v>
      </c>
      <c r="CJ5" s="45">
        <v>153.5</v>
      </c>
      <c r="CK5" s="45">
        <v>154.30000000000001</v>
      </c>
      <c r="CL5" s="45">
        <v>155.4</v>
      </c>
      <c r="CM5" s="45">
        <v>157.5</v>
      </c>
      <c r="CN5" s="45">
        <v>159.19999999999999</v>
      </c>
      <c r="CO5" s="45">
        <v>160.1</v>
      </c>
      <c r="CP5" s="45">
        <v>160.80000000000001</v>
      </c>
      <c r="CQ5" s="45">
        <v>162.5</v>
      </c>
      <c r="CR5" s="45">
        <v>163.5</v>
      </c>
      <c r="CS5" s="45">
        <v>165</v>
      </c>
      <c r="CT5" s="45">
        <v>163.4</v>
      </c>
      <c r="CU5" s="45">
        <v>159.80000000000001</v>
      </c>
      <c r="CV5" s="45">
        <v>161.80000000000001</v>
      </c>
      <c r="CW5" s="45">
        <v>162.1</v>
      </c>
      <c r="CX5" s="45">
        <v>161.6</v>
      </c>
      <c r="CY5" s="45">
        <v>161.1</v>
      </c>
      <c r="CZ5" s="45">
        <v>159.69999999999999</v>
      </c>
      <c r="DA5" s="45">
        <v>158.6</v>
      </c>
      <c r="DB5" s="45">
        <v>158.1</v>
      </c>
      <c r="DC5" s="45">
        <v>158.80000000000001</v>
      </c>
      <c r="DD5" s="45">
        <v>157.4</v>
      </c>
      <c r="DE5" s="45">
        <v>157.19999999999999</v>
      </c>
      <c r="DF5" s="45">
        <v>157.4</v>
      </c>
      <c r="DG5" s="45">
        <v>158.1</v>
      </c>
      <c r="DH5" s="45">
        <v>161</v>
      </c>
      <c r="DI5" s="45">
        <v>162.19999999999999</v>
      </c>
      <c r="DJ5" s="45">
        <v>161.30000000000001</v>
      </c>
      <c r="DK5" s="45">
        <v>159.69999999999999</v>
      </c>
      <c r="DL5" s="45">
        <v>161.1</v>
      </c>
      <c r="DM5" s="45">
        <v>163</v>
      </c>
      <c r="DN5" s="45">
        <v>163.69999999999999</v>
      </c>
      <c r="DO5" s="45">
        <v>164.7</v>
      </c>
      <c r="DP5" s="45">
        <v>165.1</v>
      </c>
      <c r="DQ5" s="45">
        <v>165.5</v>
      </c>
      <c r="DR5" s="45">
        <v>165.9</v>
      </c>
      <c r="DS5" s="45">
        <v>169.1</v>
      </c>
      <c r="DT5" s="45">
        <v>170.8</v>
      </c>
      <c r="DU5" s="45">
        <v>171.7</v>
      </c>
      <c r="DV5" s="45">
        <v>170.7</v>
      </c>
      <c r="DW5" s="45">
        <v>172.6</v>
      </c>
      <c r="DX5" s="46">
        <v>177</v>
      </c>
      <c r="DY5" s="46">
        <v>178.4</v>
      </c>
      <c r="DZ5" s="46">
        <v>179.6</v>
      </c>
      <c r="EA5">
        <v>181.9</v>
      </c>
      <c r="EB5" s="47">
        <v>184.2</v>
      </c>
      <c r="EC5" s="47">
        <v>187</v>
      </c>
    </row>
    <row r="6" spans="1:133" x14ac:dyDescent="0.25">
      <c r="A6" s="43" t="s">
        <v>1609</v>
      </c>
      <c r="B6" s="43" t="s">
        <v>1610</v>
      </c>
      <c r="C6" s="44">
        <v>2.8237800000000002</v>
      </c>
      <c r="D6" s="45">
        <v>104.6</v>
      </c>
      <c r="E6" s="45">
        <v>104.8</v>
      </c>
      <c r="F6" s="45">
        <v>105.9</v>
      </c>
      <c r="G6" s="45">
        <v>108.8</v>
      </c>
      <c r="H6" s="45">
        <v>114.8</v>
      </c>
      <c r="I6" s="45">
        <v>117.2</v>
      </c>
      <c r="J6" s="45">
        <v>116.5</v>
      </c>
      <c r="K6" s="45">
        <v>117.8</v>
      </c>
      <c r="L6" s="45">
        <v>118.4</v>
      </c>
      <c r="M6" s="45">
        <v>119</v>
      </c>
      <c r="N6" s="45">
        <v>120.4</v>
      </c>
      <c r="O6" s="45">
        <v>120.6</v>
      </c>
      <c r="P6" s="45">
        <v>120.5</v>
      </c>
      <c r="Q6" s="45">
        <v>120.7</v>
      </c>
      <c r="R6" s="45">
        <v>123.7</v>
      </c>
      <c r="S6" s="45">
        <v>126.2</v>
      </c>
      <c r="T6" s="45">
        <v>127.5</v>
      </c>
      <c r="U6" s="45">
        <v>127.9</v>
      </c>
      <c r="V6" s="45">
        <v>127.6</v>
      </c>
      <c r="W6" s="45">
        <v>128.6</v>
      </c>
      <c r="X6" s="45">
        <v>128.69999999999999</v>
      </c>
      <c r="Y6" s="45">
        <v>129.30000000000001</v>
      </c>
      <c r="Z6" s="45">
        <v>129.4</v>
      </c>
      <c r="AA6" s="45">
        <v>129.5</v>
      </c>
      <c r="AB6" s="45">
        <v>128.6</v>
      </c>
      <c r="AC6" s="45">
        <v>128.69999999999999</v>
      </c>
      <c r="AD6" s="45">
        <v>129.19999999999999</v>
      </c>
      <c r="AE6" s="45">
        <v>131.5</v>
      </c>
      <c r="AF6" s="45">
        <v>131.80000000000001</v>
      </c>
      <c r="AG6" s="45">
        <v>131.30000000000001</v>
      </c>
      <c r="AH6" s="45">
        <v>131</v>
      </c>
      <c r="AI6" s="45">
        <v>130.19999999999999</v>
      </c>
      <c r="AJ6" s="45">
        <v>129.1</v>
      </c>
      <c r="AK6" s="45">
        <v>129.4</v>
      </c>
      <c r="AL6" s="45">
        <v>129.5</v>
      </c>
      <c r="AM6" s="45">
        <v>128.6</v>
      </c>
      <c r="AN6" s="45">
        <v>128.5</v>
      </c>
      <c r="AO6" s="45">
        <v>128.9</v>
      </c>
      <c r="AP6" s="45">
        <v>127.8</v>
      </c>
      <c r="AQ6" s="45">
        <v>128.5</v>
      </c>
      <c r="AR6" s="45">
        <v>129.4</v>
      </c>
      <c r="AS6" s="45">
        <v>130.30000000000001</v>
      </c>
      <c r="AT6" s="45">
        <v>131.80000000000001</v>
      </c>
      <c r="AU6" s="45">
        <v>132.4</v>
      </c>
      <c r="AV6" s="45">
        <v>133.5</v>
      </c>
      <c r="AW6" s="45">
        <v>134.9</v>
      </c>
      <c r="AX6" s="45">
        <v>134.80000000000001</v>
      </c>
      <c r="AY6" s="45">
        <v>134.9</v>
      </c>
      <c r="AZ6" s="45">
        <v>135.19999999999999</v>
      </c>
      <c r="BA6" s="45">
        <v>137.5</v>
      </c>
      <c r="BB6" s="45">
        <v>139.9</v>
      </c>
      <c r="BC6" s="45">
        <v>141.80000000000001</v>
      </c>
      <c r="BD6" s="45">
        <v>142.19999999999999</v>
      </c>
      <c r="BE6" s="45">
        <v>142.6</v>
      </c>
      <c r="BF6" s="45">
        <v>142.69999999999999</v>
      </c>
      <c r="BG6" s="45">
        <v>145.5</v>
      </c>
      <c r="BH6" s="45">
        <v>146.69999999999999</v>
      </c>
      <c r="BI6" s="45">
        <v>146.30000000000001</v>
      </c>
      <c r="BJ6" s="45">
        <v>147</v>
      </c>
      <c r="BK6" s="45">
        <v>145.19999999999999</v>
      </c>
      <c r="BL6" s="45">
        <v>144.5</v>
      </c>
      <c r="BM6" s="45">
        <v>143.19999999999999</v>
      </c>
      <c r="BN6" s="45">
        <v>142.6</v>
      </c>
      <c r="BO6" s="45">
        <v>142.6</v>
      </c>
      <c r="BP6" s="45">
        <v>142.5</v>
      </c>
      <c r="BQ6" s="45">
        <v>142.5</v>
      </c>
      <c r="BR6" s="45">
        <v>142.6</v>
      </c>
      <c r="BS6" s="45">
        <v>142.4</v>
      </c>
      <c r="BT6" s="45">
        <v>142.30000000000001</v>
      </c>
      <c r="BU6" s="45">
        <v>143.4</v>
      </c>
      <c r="BV6" s="45">
        <v>143.5</v>
      </c>
      <c r="BW6" s="45">
        <v>144.6</v>
      </c>
      <c r="BX6" s="45">
        <v>144.80000000000001</v>
      </c>
      <c r="BY6" s="45">
        <v>145.6</v>
      </c>
      <c r="BZ6" s="45">
        <v>146.30000000000001</v>
      </c>
      <c r="CA6" s="45">
        <v>147.6</v>
      </c>
      <c r="CB6" s="45">
        <v>149.69999999999999</v>
      </c>
      <c r="CC6" s="45">
        <v>150.4</v>
      </c>
      <c r="CD6" s="45">
        <v>151.5</v>
      </c>
      <c r="CE6" s="45">
        <v>152.6</v>
      </c>
      <c r="CF6" s="45">
        <v>153.69999999999999</v>
      </c>
      <c r="CG6" s="45">
        <v>155.30000000000001</v>
      </c>
      <c r="CH6" s="45">
        <v>157.5</v>
      </c>
      <c r="CI6" s="45">
        <v>157.5</v>
      </c>
      <c r="CJ6" s="45">
        <v>157</v>
      </c>
      <c r="CK6" s="45">
        <v>157.1</v>
      </c>
      <c r="CL6" s="45">
        <v>157.9</v>
      </c>
      <c r="CM6" s="45">
        <v>160.4</v>
      </c>
      <c r="CN6" s="45">
        <v>162.4</v>
      </c>
      <c r="CO6" s="45">
        <v>163.5</v>
      </c>
      <c r="CP6" s="45">
        <v>164.1</v>
      </c>
      <c r="CQ6" s="45">
        <v>164.8</v>
      </c>
      <c r="CR6" s="45">
        <v>165.7</v>
      </c>
      <c r="CS6" s="45">
        <v>167.5</v>
      </c>
      <c r="CT6" s="45">
        <v>165.7</v>
      </c>
      <c r="CU6" s="45">
        <v>161.69999999999999</v>
      </c>
      <c r="CV6" s="45">
        <v>162.69999999999999</v>
      </c>
      <c r="CW6" s="45">
        <v>162.69999999999999</v>
      </c>
      <c r="CX6" s="45">
        <v>162.19999999999999</v>
      </c>
      <c r="CY6" s="45">
        <v>161.5</v>
      </c>
      <c r="CZ6" s="45">
        <v>159.80000000000001</v>
      </c>
      <c r="DA6" s="45">
        <v>157.4</v>
      </c>
      <c r="DB6" s="45">
        <v>155.5</v>
      </c>
      <c r="DC6" s="45">
        <v>155.69999999999999</v>
      </c>
      <c r="DD6" s="45">
        <v>154.9</v>
      </c>
      <c r="DE6" s="45">
        <v>155.1</v>
      </c>
      <c r="DF6" s="45">
        <v>154.80000000000001</v>
      </c>
      <c r="DG6" s="45">
        <v>155.1</v>
      </c>
      <c r="DH6" s="45">
        <v>157.69999999999999</v>
      </c>
      <c r="DI6" s="45">
        <v>158.5</v>
      </c>
      <c r="DJ6" s="45">
        <v>157.69999999999999</v>
      </c>
      <c r="DK6" s="45">
        <v>156.80000000000001</v>
      </c>
      <c r="DL6" s="45">
        <v>158</v>
      </c>
      <c r="DM6" s="45">
        <v>159.5</v>
      </c>
      <c r="DN6" s="45">
        <v>160.4</v>
      </c>
      <c r="DO6" s="45">
        <v>161.9</v>
      </c>
      <c r="DP6" s="45">
        <v>162.9</v>
      </c>
      <c r="DQ6" s="45">
        <v>163.6</v>
      </c>
      <c r="DR6" s="45">
        <v>164.2</v>
      </c>
      <c r="DS6" s="45">
        <v>167.7</v>
      </c>
      <c r="DT6" s="45">
        <v>170</v>
      </c>
      <c r="DU6" s="45">
        <v>171.3</v>
      </c>
      <c r="DV6" s="45">
        <v>170.3</v>
      </c>
      <c r="DW6" s="45">
        <v>172.1</v>
      </c>
      <c r="DX6" s="46">
        <v>176.6</v>
      </c>
      <c r="DY6" s="46">
        <v>178.5</v>
      </c>
      <c r="DZ6" s="46">
        <v>179.7</v>
      </c>
      <c r="EA6">
        <v>182.7</v>
      </c>
      <c r="EB6" s="47">
        <v>185.7</v>
      </c>
      <c r="EC6" s="47">
        <v>188.9</v>
      </c>
    </row>
    <row r="7" spans="1:133" x14ac:dyDescent="0.25">
      <c r="A7" s="43" t="s">
        <v>3197</v>
      </c>
      <c r="B7" s="43" t="s">
        <v>1612</v>
      </c>
      <c r="C7" s="44">
        <v>1.43052</v>
      </c>
      <c r="D7" s="45">
        <v>104.2</v>
      </c>
      <c r="E7" s="45">
        <v>104.2</v>
      </c>
      <c r="F7" s="45">
        <v>107</v>
      </c>
      <c r="G7" s="45">
        <v>111</v>
      </c>
      <c r="H7" s="45">
        <v>114</v>
      </c>
      <c r="I7" s="45">
        <v>116.1</v>
      </c>
      <c r="J7" s="45">
        <v>116.6</v>
      </c>
      <c r="K7" s="45">
        <v>116.3</v>
      </c>
      <c r="L7" s="45">
        <v>115.9</v>
      </c>
      <c r="M7" s="45">
        <v>116.7</v>
      </c>
      <c r="N7" s="45">
        <v>117.9</v>
      </c>
      <c r="O7" s="45">
        <v>118.7</v>
      </c>
      <c r="P7" s="45">
        <v>120.4</v>
      </c>
      <c r="Q7" s="45">
        <v>121.9</v>
      </c>
      <c r="R7" s="45">
        <v>124.9</v>
      </c>
      <c r="S7" s="45">
        <v>129.4</v>
      </c>
      <c r="T7" s="45">
        <v>132</v>
      </c>
      <c r="U7" s="45">
        <v>131.30000000000001</v>
      </c>
      <c r="V7" s="45">
        <v>131</v>
      </c>
      <c r="W7" s="45">
        <v>131.30000000000001</v>
      </c>
      <c r="X7" s="45">
        <v>130.6</v>
      </c>
      <c r="Y7" s="45">
        <v>131.1</v>
      </c>
      <c r="Z7" s="45">
        <v>132.30000000000001</v>
      </c>
      <c r="AA7" s="45">
        <v>132.6</v>
      </c>
      <c r="AB7" s="45">
        <v>133.69999999999999</v>
      </c>
      <c r="AC7" s="45">
        <v>136</v>
      </c>
      <c r="AD7" s="45">
        <v>137.19999999999999</v>
      </c>
      <c r="AE7" s="45">
        <v>139.6</v>
      </c>
      <c r="AF7" s="45">
        <v>140.5</v>
      </c>
      <c r="AG7" s="45">
        <v>140.5</v>
      </c>
      <c r="AH7" s="45">
        <v>140</v>
      </c>
      <c r="AI7" s="45">
        <v>138</v>
      </c>
      <c r="AJ7" s="45">
        <v>134.6</v>
      </c>
      <c r="AK7" s="45">
        <v>133.5</v>
      </c>
      <c r="AL7" s="45">
        <v>134.1</v>
      </c>
      <c r="AM7" s="45">
        <v>132</v>
      </c>
      <c r="AN7" s="45">
        <v>132.6</v>
      </c>
      <c r="AO7" s="45">
        <v>134.19999999999999</v>
      </c>
      <c r="AP7" s="45">
        <v>133.6</v>
      </c>
      <c r="AQ7" s="45">
        <v>133.4</v>
      </c>
      <c r="AR7" s="45">
        <v>133.9</v>
      </c>
      <c r="AS7" s="45">
        <v>135.19999999999999</v>
      </c>
      <c r="AT7" s="45">
        <v>135.80000000000001</v>
      </c>
      <c r="AU7" s="45">
        <v>135.6</v>
      </c>
      <c r="AV7" s="45">
        <v>135.4</v>
      </c>
      <c r="AW7" s="45">
        <v>135.80000000000001</v>
      </c>
      <c r="AX7" s="45">
        <v>135.30000000000001</v>
      </c>
      <c r="AY7" s="45">
        <v>135.19999999999999</v>
      </c>
      <c r="AZ7" s="45">
        <v>136.30000000000001</v>
      </c>
      <c r="BA7" s="45">
        <v>139.1</v>
      </c>
      <c r="BB7" s="45">
        <v>142.19999999999999</v>
      </c>
      <c r="BC7" s="45">
        <v>144.19999999999999</v>
      </c>
      <c r="BD7" s="45">
        <v>144.6</v>
      </c>
      <c r="BE7" s="45">
        <v>144.69999999999999</v>
      </c>
      <c r="BF7" s="45">
        <v>145.1</v>
      </c>
      <c r="BG7" s="45">
        <v>145</v>
      </c>
      <c r="BH7" s="45">
        <v>144.19999999999999</v>
      </c>
      <c r="BI7" s="45">
        <v>143.80000000000001</v>
      </c>
      <c r="BJ7" s="45">
        <v>146.4</v>
      </c>
      <c r="BK7" s="45">
        <v>147.69999999999999</v>
      </c>
      <c r="BL7" s="45">
        <v>147.6</v>
      </c>
      <c r="BM7" s="45">
        <v>148</v>
      </c>
      <c r="BN7" s="45">
        <v>148.4</v>
      </c>
      <c r="BO7" s="45">
        <v>149.1</v>
      </c>
      <c r="BP7" s="45">
        <v>148.5</v>
      </c>
      <c r="BQ7" s="45">
        <v>148.80000000000001</v>
      </c>
      <c r="BR7" s="45">
        <v>149.6</v>
      </c>
      <c r="BS7" s="45">
        <v>149.19999999999999</v>
      </c>
      <c r="BT7" s="45">
        <v>148.80000000000001</v>
      </c>
      <c r="BU7" s="45">
        <v>150.4</v>
      </c>
      <c r="BV7" s="45">
        <v>151.4</v>
      </c>
      <c r="BW7" s="45">
        <v>152.6</v>
      </c>
      <c r="BX7" s="45">
        <v>153.30000000000001</v>
      </c>
      <c r="BY7" s="45">
        <v>154.19999999999999</v>
      </c>
      <c r="BZ7" s="45">
        <v>153.9</v>
      </c>
      <c r="CA7" s="45">
        <v>155</v>
      </c>
      <c r="CB7" s="45">
        <v>155.6</v>
      </c>
      <c r="CC7" s="45">
        <v>155.69999999999999</v>
      </c>
      <c r="CD7" s="45">
        <v>155.69999999999999</v>
      </c>
      <c r="CE7" s="45">
        <v>155.5</v>
      </c>
      <c r="CF7" s="45">
        <v>155.69999999999999</v>
      </c>
      <c r="CG7" s="45">
        <v>155.80000000000001</v>
      </c>
      <c r="CH7" s="45">
        <v>156.5</v>
      </c>
      <c r="CI7" s="45">
        <v>156.6</v>
      </c>
      <c r="CJ7" s="45">
        <v>157</v>
      </c>
      <c r="CK7" s="45">
        <v>157.6</v>
      </c>
      <c r="CL7" s="45">
        <v>158.4</v>
      </c>
      <c r="CM7" s="45">
        <v>159.9</v>
      </c>
      <c r="CN7" s="45">
        <v>160.80000000000001</v>
      </c>
      <c r="CO7" s="45">
        <v>161.9</v>
      </c>
      <c r="CP7" s="45">
        <v>162.69999999999999</v>
      </c>
      <c r="CQ7" s="45">
        <v>162.1</v>
      </c>
      <c r="CR7" s="45">
        <v>162</v>
      </c>
      <c r="CS7" s="45">
        <v>162.30000000000001</v>
      </c>
      <c r="CT7" s="45">
        <v>162.30000000000001</v>
      </c>
      <c r="CU7" s="45">
        <v>159.30000000000001</v>
      </c>
      <c r="CV7" s="45">
        <v>162.69999999999999</v>
      </c>
      <c r="CW7" s="45">
        <v>163.1</v>
      </c>
      <c r="CX7" s="45">
        <v>165.6</v>
      </c>
      <c r="CY7" s="45">
        <v>165.8</v>
      </c>
      <c r="CZ7" s="45">
        <v>165.4</v>
      </c>
      <c r="DA7" s="45">
        <v>165</v>
      </c>
      <c r="DB7" s="45">
        <v>163.69999999999999</v>
      </c>
      <c r="DC7" s="45">
        <v>163.1</v>
      </c>
      <c r="DD7" s="45">
        <v>162.19999999999999</v>
      </c>
      <c r="DE7" s="45">
        <v>162</v>
      </c>
      <c r="DF7" s="45">
        <v>161.69999999999999</v>
      </c>
      <c r="DG7" s="45">
        <v>161.5</v>
      </c>
      <c r="DH7" s="45">
        <v>162</v>
      </c>
      <c r="DI7" s="45">
        <v>162.19999999999999</v>
      </c>
      <c r="DJ7" s="45">
        <v>161.69999999999999</v>
      </c>
      <c r="DK7" s="45">
        <v>161.19999999999999</v>
      </c>
      <c r="DL7" s="45">
        <v>161.80000000000001</v>
      </c>
      <c r="DM7" s="45">
        <v>162.30000000000001</v>
      </c>
      <c r="DN7" s="45">
        <v>162.80000000000001</v>
      </c>
      <c r="DO7" s="45">
        <v>162.80000000000001</v>
      </c>
      <c r="DP7" s="45">
        <v>162.6</v>
      </c>
      <c r="DQ7" s="45">
        <v>162.9</v>
      </c>
      <c r="DR7" s="45">
        <v>161.69999999999999</v>
      </c>
      <c r="DS7" s="45">
        <v>163.19999999999999</v>
      </c>
      <c r="DT7" s="45">
        <v>164.4</v>
      </c>
      <c r="DU7" s="45">
        <v>165.1</v>
      </c>
      <c r="DV7" s="45">
        <v>165.5</v>
      </c>
      <c r="DW7" s="45">
        <v>166.2</v>
      </c>
      <c r="DX7" s="46">
        <v>168.8</v>
      </c>
      <c r="DY7" s="46">
        <v>171.7</v>
      </c>
      <c r="DZ7" s="46">
        <v>173.6</v>
      </c>
      <c r="EA7">
        <v>173.3</v>
      </c>
      <c r="EB7" s="47">
        <v>173.7</v>
      </c>
      <c r="EC7" s="47">
        <v>174.6</v>
      </c>
    </row>
    <row r="8" spans="1:133" x14ac:dyDescent="0.25">
      <c r="A8" s="43" t="s">
        <v>1613</v>
      </c>
      <c r="B8" s="43" t="s">
        <v>1614</v>
      </c>
      <c r="C8" s="44">
        <v>1.02823</v>
      </c>
      <c r="D8" s="45">
        <v>104.6</v>
      </c>
      <c r="E8" s="45">
        <v>105.4</v>
      </c>
      <c r="F8" s="45">
        <v>104.4</v>
      </c>
      <c r="G8" s="45">
        <v>105.8</v>
      </c>
      <c r="H8" s="45">
        <v>116</v>
      </c>
      <c r="I8" s="45">
        <v>119.4</v>
      </c>
      <c r="J8" s="45">
        <v>117.4</v>
      </c>
      <c r="K8" s="45">
        <v>120.7</v>
      </c>
      <c r="L8" s="45">
        <v>121.7</v>
      </c>
      <c r="M8" s="45">
        <v>121.6</v>
      </c>
      <c r="N8" s="45">
        <v>123.6</v>
      </c>
      <c r="O8" s="45">
        <v>122.8</v>
      </c>
      <c r="P8" s="45">
        <v>120.1</v>
      </c>
      <c r="Q8" s="45">
        <v>118.9</v>
      </c>
      <c r="R8" s="45">
        <v>121.9</v>
      </c>
      <c r="S8" s="45">
        <v>122.3</v>
      </c>
      <c r="T8" s="45">
        <v>123.1</v>
      </c>
      <c r="U8" s="45">
        <v>124.6</v>
      </c>
      <c r="V8" s="45">
        <v>125.7</v>
      </c>
      <c r="W8" s="45">
        <v>127.6</v>
      </c>
      <c r="X8" s="45">
        <v>128.6</v>
      </c>
      <c r="Y8" s="45">
        <v>130</v>
      </c>
      <c r="Z8" s="45">
        <v>128.80000000000001</v>
      </c>
      <c r="AA8" s="45">
        <v>127.5</v>
      </c>
      <c r="AB8" s="45">
        <v>123.5</v>
      </c>
      <c r="AC8" s="45">
        <v>120.9</v>
      </c>
      <c r="AD8" s="45">
        <v>120.4</v>
      </c>
      <c r="AE8" s="45">
        <v>121.9</v>
      </c>
      <c r="AF8" s="45">
        <v>122.5</v>
      </c>
      <c r="AG8" s="45">
        <v>121.8</v>
      </c>
      <c r="AH8" s="45">
        <v>122.3</v>
      </c>
      <c r="AI8" s="45">
        <v>123.7</v>
      </c>
      <c r="AJ8" s="45">
        <v>125.8</v>
      </c>
      <c r="AK8" s="45">
        <v>126.3</v>
      </c>
      <c r="AL8" s="45">
        <v>125.9</v>
      </c>
      <c r="AM8" s="45">
        <v>125.9</v>
      </c>
      <c r="AN8" s="45">
        <v>125.1</v>
      </c>
      <c r="AO8" s="45">
        <v>124.1</v>
      </c>
      <c r="AP8" s="45">
        <v>122.3</v>
      </c>
      <c r="AQ8" s="45">
        <v>124.8</v>
      </c>
      <c r="AR8" s="45">
        <v>126.1</v>
      </c>
      <c r="AS8" s="45">
        <v>126.2</v>
      </c>
      <c r="AT8" s="45">
        <v>128.5</v>
      </c>
      <c r="AU8" s="45">
        <v>129.9</v>
      </c>
      <c r="AV8" s="45">
        <v>131.9</v>
      </c>
      <c r="AW8" s="45">
        <v>134.1</v>
      </c>
      <c r="AX8" s="45">
        <v>134.1</v>
      </c>
      <c r="AY8" s="45">
        <v>134.1</v>
      </c>
      <c r="AZ8" s="45">
        <v>132.9</v>
      </c>
      <c r="BA8" s="45">
        <v>134.5</v>
      </c>
      <c r="BB8" s="45">
        <v>136.5</v>
      </c>
      <c r="BC8" s="45">
        <v>137.9</v>
      </c>
      <c r="BD8" s="45">
        <v>139.1</v>
      </c>
      <c r="BE8" s="45">
        <v>140</v>
      </c>
      <c r="BF8" s="45">
        <v>140.80000000000001</v>
      </c>
      <c r="BG8" s="45">
        <v>147.9</v>
      </c>
      <c r="BH8" s="45">
        <v>152.30000000000001</v>
      </c>
      <c r="BI8" s="45">
        <v>151.30000000000001</v>
      </c>
      <c r="BJ8" s="45">
        <v>149.30000000000001</v>
      </c>
      <c r="BK8" s="45">
        <v>142.9</v>
      </c>
      <c r="BL8" s="45">
        <v>141</v>
      </c>
      <c r="BM8" s="45">
        <v>137.5</v>
      </c>
      <c r="BN8" s="45">
        <v>136.1</v>
      </c>
      <c r="BO8" s="45">
        <v>136.30000000000001</v>
      </c>
      <c r="BP8" s="45">
        <v>137.1</v>
      </c>
      <c r="BQ8" s="45">
        <v>137.6</v>
      </c>
      <c r="BR8" s="45">
        <v>138</v>
      </c>
      <c r="BS8" s="45">
        <v>139.4</v>
      </c>
      <c r="BT8" s="45">
        <v>139.4</v>
      </c>
      <c r="BU8" s="45">
        <v>140.80000000000001</v>
      </c>
      <c r="BV8" s="45">
        <v>140</v>
      </c>
      <c r="BW8" s="45">
        <v>141.19999999999999</v>
      </c>
      <c r="BX8" s="45">
        <v>140.9</v>
      </c>
      <c r="BY8" s="45">
        <v>141.69999999999999</v>
      </c>
      <c r="BZ8" s="45">
        <v>143.1</v>
      </c>
      <c r="CA8" s="45">
        <v>145</v>
      </c>
      <c r="CB8" s="45">
        <v>148.6</v>
      </c>
      <c r="CC8" s="45">
        <v>149.80000000000001</v>
      </c>
      <c r="CD8" s="45">
        <v>151.1</v>
      </c>
      <c r="CE8" s="45">
        <v>152.19999999999999</v>
      </c>
      <c r="CF8" s="45">
        <v>152.80000000000001</v>
      </c>
      <c r="CG8" s="45">
        <v>154.80000000000001</v>
      </c>
      <c r="CH8" s="45">
        <v>157.19999999999999</v>
      </c>
      <c r="CI8" s="45">
        <v>155.5</v>
      </c>
      <c r="CJ8" s="45">
        <v>151.5</v>
      </c>
      <c r="CK8" s="45">
        <v>150.69999999999999</v>
      </c>
      <c r="CL8" s="45">
        <v>150.80000000000001</v>
      </c>
      <c r="CM8" s="45">
        <v>153.4</v>
      </c>
      <c r="CN8" s="45">
        <v>156.5</v>
      </c>
      <c r="CO8" s="45">
        <v>158.30000000000001</v>
      </c>
      <c r="CP8" s="45">
        <v>160.4</v>
      </c>
      <c r="CQ8" s="45">
        <v>164.5</v>
      </c>
      <c r="CR8" s="45">
        <v>165.7</v>
      </c>
      <c r="CS8" s="45">
        <v>168.7</v>
      </c>
      <c r="CT8" s="45">
        <v>167.3</v>
      </c>
      <c r="CU8" s="45">
        <v>162.9</v>
      </c>
      <c r="CV8" s="45">
        <v>161.19999999999999</v>
      </c>
      <c r="CW8" s="45">
        <v>161.5</v>
      </c>
      <c r="CX8" s="45">
        <v>158.5</v>
      </c>
      <c r="CY8" s="45">
        <v>157.30000000000001</v>
      </c>
      <c r="CZ8" s="45">
        <v>154.19999999999999</v>
      </c>
      <c r="DA8" s="45">
        <v>150</v>
      </c>
      <c r="DB8" s="45">
        <v>147.4</v>
      </c>
      <c r="DC8" s="45">
        <v>147.9</v>
      </c>
      <c r="DD8" s="45">
        <v>147.30000000000001</v>
      </c>
      <c r="DE8" s="45">
        <v>149.1</v>
      </c>
      <c r="DF8" s="45">
        <v>149.6</v>
      </c>
      <c r="DG8" s="45">
        <v>150.30000000000001</v>
      </c>
      <c r="DH8" s="45">
        <v>156.1</v>
      </c>
      <c r="DI8" s="45">
        <v>157.4</v>
      </c>
      <c r="DJ8" s="45">
        <v>155.69999999999999</v>
      </c>
      <c r="DK8" s="45">
        <v>152.80000000000001</v>
      </c>
      <c r="DL8" s="45">
        <v>153.9</v>
      </c>
      <c r="DM8" s="45">
        <v>156.6</v>
      </c>
      <c r="DN8" s="45">
        <v>159.4</v>
      </c>
      <c r="DO8" s="45">
        <v>162.9</v>
      </c>
      <c r="DP8" s="45">
        <v>164.1</v>
      </c>
      <c r="DQ8" s="45">
        <v>164.6</v>
      </c>
      <c r="DR8" s="45">
        <v>166.1</v>
      </c>
      <c r="DS8" s="45">
        <v>171.4</v>
      </c>
      <c r="DT8" s="45">
        <v>172.8</v>
      </c>
      <c r="DU8" s="45">
        <v>174.1</v>
      </c>
      <c r="DV8" s="45">
        <v>171.8</v>
      </c>
      <c r="DW8" s="45">
        <v>173.6</v>
      </c>
      <c r="DX8" s="46">
        <v>180.6</v>
      </c>
      <c r="DY8" s="46">
        <v>181.8</v>
      </c>
      <c r="DZ8" s="46">
        <v>185.3</v>
      </c>
      <c r="EA8">
        <v>192.4</v>
      </c>
      <c r="EB8" s="47">
        <v>198.1</v>
      </c>
      <c r="EC8" s="47">
        <v>203.5</v>
      </c>
    </row>
    <row r="9" spans="1:133" x14ac:dyDescent="0.25">
      <c r="A9" s="43" t="s">
        <v>1615</v>
      </c>
      <c r="B9" s="43" t="s">
        <v>1616</v>
      </c>
      <c r="C9" s="44">
        <v>6.7640000000000006E-2</v>
      </c>
      <c r="D9" s="45">
        <v>98.3</v>
      </c>
      <c r="E9" s="45">
        <v>98.2</v>
      </c>
      <c r="F9" s="45">
        <v>97</v>
      </c>
      <c r="G9" s="45">
        <v>93.7</v>
      </c>
      <c r="H9" s="45">
        <v>96.2</v>
      </c>
      <c r="I9" s="45">
        <v>97.2</v>
      </c>
      <c r="J9" s="45">
        <v>95.5</v>
      </c>
      <c r="K9" s="45">
        <v>95.6</v>
      </c>
      <c r="L9" s="45">
        <v>95</v>
      </c>
      <c r="M9" s="45">
        <v>95.2</v>
      </c>
      <c r="N9" s="45">
        <v>97.9</v>
      </c>
      <c r="O9" s="45">
        <v>101.9</v>
      </c>
      <c r="P9" s="45">
        <v>101.7</v>
      </c>
      <c r="Q9" s="45">
        <v>99.5</v>
      </c>
      <c r="R9" s="45">
        <v>97.7</v>
      </c>
      <c r="S9" s="45">
        <v>99.5</v>
      </c>
      <c r="T9" s="45">
        <v>94.5</v>
      </c>
      <c r="U9" s="45">
        <v>98</v>
      </c>
      <c r="V9" s="45">
        <v>98.4</v>
      </c>
      <c r="W9" s="45">
        <v>99.5</v>
      </c>
      <c r="X9" s="45">
        <v>100.8</v>
      </c>
      <c r="Y9" s="45">
        <v>100.8</v>
      </c>
      <c r="Z9" s="45">
        <v>103</v>
      </c>
      <c r="AA9" s="45">
        <v>111.3</v>
      </c>
      <c r="AB9" s="45">
        <v>115.7</v>
      </c>
      <c r="AC9" s="45">
        <v>112.8</v>
      </c>
      <c r="AD9" s="45">
        <v>113.9</v>
      </c>
      <c r="AE9" s="45">
        <v>120.7</v>
      </c>
      <c r="AF9" s="45">
        <v>116.1</v>
      </c>
      <c r="AG9" s="45">
        <v>115</v>
      </c>
      <c r="AH9" s="45">
        <v>117</v>
      </c>
      <c r="AI9" s="45">
        <v>115.3</v>
      </c>
      <c r="AJ9" s="45">
        <v>110.3</v>
      </c>
      <c r="AK9" s="45">
        <v>119.2</v>
      </c>
      <c r="AL9" s="45">
        <v>119.6</v>
      </c>
      <c r="AM9" s="45">
        <v>114.4</v>
      </c>
      <c r="AN9" s="45">
        <v>111.3</v>
      </c>
      <c r="AO9" s="45">
        <v>117.4</v>
      </c>
      <c r="AP9" s="45">
        <v>115.7</v>
      </c>
      <c r="AQ9" s="45">
        <v>110.7</v>
      </c>
      <c r="AR9" s="45">
        <v>108.4</v>
      </c>
      <c r="AS9" s="45">
        <v>108.4</v>
      </c>
      <c r="AT9" s="45">
        <v>114.4</v>
      </c>
      <c r="AU9" s="45">
        <v>113.4</v>
      </c>
      <c r="AV9" s="45">
        <v>119.2</v>
      </c>
      <c r="AW9" s="45">
        <v>115.4</v>
      </c>
      <c r="AX9" s="45">
        <v>116.1</v>
      </c>
      <c r="AY9" s="45">
        <v>115.8</v>
      </c>
      <c r="AZ9" s="45">
        <v>115.5</v>
      </c>
      <c r="BA9" s="45">
        <v>118.7</v>
      </c>
      <c r="BB9" s="45">
        <v>120.9</v>
      </c>
      <c r="BC9" s="45">
        <v>120.1</v>
      </c>
      <c r="BD9" s="45">
        <v>121.4</v>
      </c>
      <c r="BE9" s="45">
        <v>124</v>
      </c>
      <c r="BF9" s="45">
        <v>121.9</v>
      </c>
      <c r="BG9" s="45">
        <v>123.2</v>
      </c>
      <c r="BH9" s="45">
        <v>127.8</v>
      </c>
      <c r="BI9" s="45">
        <v>132.30000000000001</v>
      </c>
      <c r="BJ9" s="45">
        <v>136</v>
      </c>
      <c r="BK9" s="45">
        <v>132.1</v>
      </c>
      <c r="BL9" s="45">
        <v>131.6</v>
      </c>
      <c r="BM9" s="45">
        <v>130.5</v>
      </c>
      <c r="BN9" s="45">
        <v>126.9</v>
      </c>
      <c r="BO9" s="45">
        <v>126.3</v>
      </c>
      <c r="BP9" s="45">
        <v>124.5</v>
      </c>
      <c r="BQ9" s="45">
        <v>126.1</v>
      </c>
      <c r="BR9" s="45">
        <v>123.3</v>
      </c>
      <c r="BS9" s="45">
        <v>118.5</v>
      </c>
      <c r="BT9" s="45">
        <v>121.3</v>
      </c>
      <c r="BU9" s="45">
        <v>118.3</v>
      </c>
      <c r="BV9" s="45">
        <v>115.9</v>
      </c>
      <c r="BW9" s="45">
        <v>118.1</v>
      </c>
      <c r="BX9" s="45">
        <v>118</v>
      </c>
      <c r="BY9" s="45">
        <v>117</v>
      </c>
      <c r="BZ9" s="45">
        <v>119.3</v>
      </c>
      <c r="CA9" s="45">
        <v>119.6</v>
      </c>
      <c r="CB9" s="45">
        <v>121.9</v>
      </c>
      <c r="CC9" s="45">
        <v>121.4</v>
      </c>
      <c r="CD9" s="45">
        <v>125.8</v>
      </c>
      <c r="CE9" s="45">
        <v>137.69999999999999</v>
      </c>
      <c r="CF9" s="45">
        <v>142.30000000000001</v>
      </c>
      <c r="CG9" s="45">
        <v>143</v>
      </c>
      <c r="CH9" s="45">
        <v>146.6</v>
      </c>
      <c r="CI9" s="45">
        <v>150.4</v>
      </c>
      <c r="CJ9" s="45">
        <v>150.9</v>
      </c>
      <c r="CK9" s="45">
        <v>151.1</v>
      </c>
      <c r="CL9" s="45">
        <v>151.19999999999999</v>
      </c>
      <c r="CM9" s="45">
        <v>157.6</v>
      </c>
      <c r="CN9" s="45">
        <v>163.6</v>
      </c>
      <c r="CO9" s="45">
        <v>160</v>
      </c>
      <c r="CP9" s="45">
        <v>159.6</v>
      </c>
      <c r="CQ9" s="45">
        <v>165</v>
      </c>
      <c r="CR9" s="45">
        <v>173.2</v>
      </c>
      <c r="CS9" s="45">
        <v>177.1</v>
      </c>
      <c r="CT9" s="45">
        <v>165.6</v>
      </c>
      <c r="CU9" s="45">
        <v>158.19999999999999</v>
      </c>
      <c r="CV9" s="45">
        <v>159.1</v>
      </c>
      <c r="CW9" s="45">
        <v>164.7</v>
      </c>
      <c r="CX9" s="45">
        <v>161.30000000000001</v>
      </c>
      <c r="CY9" s="45">
        <v>157.5</v>
      </c>
      <c r="CZ9" s="45">
        <v>154.30000000000001</v>
      </c>
      <c r="DA9" s="45">
        <v>148</v>
      </c>
      <c r="DB9" s="45">
        <v>147.80000000000001</v>
      </c>
      <c r="DC9" s="45">
        <v>155.19999999999999</v>
      </c>
      <c r="DD9" s="45">
        <v>154.6</v>
      </c>
      <c r="DE9" s="45">
        <v>151.9</v>
      </c>
      <c r="DF9" s="45">
        <v>148.69999999999999</v>
      </c>
      <c r="DG9" s="45">
        <v>149</v>
      </c>
      <c r="DH9" s="45">
        <v>150.5</v>
      </c>
      <c r="DI9" s="45">
        <v>148.80000000000001</v>
      </c>
      <c r="DJ9" s="45">
        <v>144.69999999999999</v>
      </c>
      <c r="DK9" s="45">
        <v>142.6</v>
      </c>
      <c r="DL9" s="45">
        <v>140.30000000000001</v>
      </c>
      <c r="DM9" s="45">
        <v>138.4</v>
      </c>
      <c r="DN9" s="45">
        <v>136.80000000000001</v>
      </c>
      <c r="DO9" s="45">
        <v>135.4</v>
      </c>
      <c r="DP9" s="45">
        <v>136.4</v>
      </c>
      <c r="DQ9" s="45">
        <v>142.69999999999999</v>
      </c>
      <c r="DR9" s="45">
        <v>148.9</v>
      </c>
      <c r="DS9" s="45">
        <v>153.9</v>
      </c>
      <c r="DT9" s="45">
        <v>161.9</v>
      </c>
      <c r="DU9" s="45">
        <v>162.69999999999999</v>
      </c>
      <c r="DV9" s="45">
        <v>161.69999999999999</v>
      </c>
      <c r="DW9" s="45">
        <v>167</v>
      </c>
      <c r="DX9" s="46">
        <v>171.7</v>
      </c>
      <c r="DY9" s="46">
        <v>172.9</v>
      </c>
      <c r="DZ9" s="46">
        <v>166</v>
      </c>
      <c r="EA9">
        <v>183.6</v>
      </c>
      <c r="EB9" s="47">
        <v>193.2</v>
      </c>
      <c r="EC9" s="47">
        <v>201.5</v>
      </c>
    </row>
    <row r="10" spans="1:133" x14ac:dyDescent="0.25">
      <c r="A10" s="43" t="s">
        <v>1617</v>
      </c>
      <c r="B10" s="43" t="s">
        <v>1618</v>
      </c>
      <c r="C10" s="44">
        <v>8.6370000000000002E-2</v>
      </c>
      <c r="D10" s="45">
        <v>107.7</v>
      </c>
      <c r="E10" s="45">
        <v>109.3</v>
      </c>
      <c r="F10" s="45">
        <v>107</v>
      </c>
      <c r="G10" s="45">
        <v>113.9</v>
      </c>
      <c r="H10" s="45">
        <v>120.7</v>
      </c>
      <c r="I10" s="45">
        <v>121.7</v>
      </c>
      <c r="J10" s="45">
        <v>114.8</v>
      </c>
      <c r="K10" s="45">
        <v>120.4</v>
      </c>
      <c r="L10" s="45">
        <v>127.7</v>
      </c>
      <c r="M10" s="45">
        <v>131.6</v>
      </c>
      <c r="N10" s="45">
        <v>132.69999999999999</v>
      </c>
      <c r="O10" s="45">
        <v>132.5</v>
      </c>
      <c r="P10" s="45">
        <v>136.4</v>
      </c>
      <c r="Q10" s="45">
        <v>137.6</v>
      </c>
      <c r="R10" s="45">
        <v>136.9</v>
      </c>
      <c r="S10" s="45">
        <v>135.30000000000001</v>
      </c>
      <c r="T10" s="45">
        <v>131</v>
      </c>
      <c r="U10" s="45">
        <v>130.9</v>
      </c>
      <c r="V10" s="45">
        <v>129.69999999999999</v>
      </c>
      <c r="W10" s="45">
        <v>129.5</v>
      </c>
      <c r="X10" s="45">
        <v>131.1</v>
      </c>
      <c r="Y10" s="45">
        <v>132.30000000000001</v>
      </c>
      <c r="Z10" s="45">
        <v>131.5</v>
      </c>
      <c r="AA10" s="45">
        <v>133.6</v>
      </c>
      <c r="AB10" s="45">
        <v>134.4</v>
      </c>
      <c r="AC10" s="45">
        <v>134.6</v>
      </c>
      <c r="AD10" s="45">
        <v>132.5</v>
      </c>
      <c r="AE10" s="45">
        <v>134.4</v>
      </c>
      <c r="AF10" s="45">
        <v>133.19999999999999</v>
      </c>
      <c r="AG10" s="45">
        <v>133.9</v>
      </c>
      <c r="AH10" s="45">
        <v>129.30000000000001</v>
      </c>
      <c r="AI10" s="45">
        <v>125.6</v>
      </c>
      <c r="AJ10" s="45">
        <v>123.9</v>
      </c>
      <c r="AK10" s="45">
        <v>125</v>
      </c>
      <c r="AL10" s="45">
        <v>123.2</v>
      </c>
      <c r="AM10" s="45">
        <v>124.8</v>
      </c>
      <c r="AN10" s="45">
        <v>127.3</v>
      </c>
      <c r="AO10" s="45">
        <v>126.7</v>
      </c>
      <c r="AP10" s="45">
        <v>125.2</v>
      </c>
      <c r="AQ10" s="45">
        <v>124.3</v>
      </c>
      <c r="AR10" s="45">
        <v>127.4</v>
      </c>
      <c r="AS10" s="45">
        <v>132.19999999999999</v>
      </c>
      <c r="AT10" s="45">
        <v>132.69999999999999</v>
      </c>
      <c r="AU10" s="45">
        <v>135.30000000000001</v>
      </c>
      <c r="AV10" s="45">
        <v>139.19999999999999</v>
      </c>
      <c r="AW10" s="45">
        <v>142.9</v>
      </c>
      <c r="AX10" s="45">
        <v>144.19999999999999</v>
      </c>
      <c r="AY10" s="45">
        <v>147.69999999999999</v>
      </c>
      <c r="AZ10" s="45">
        <v>155.80000000000001</v>
      </c>
      <c r="BA10" s="45">
        <v>162.6</v>
      </c>
      <c r="BB10" s="45">
        <v>158.69999999999999</v>
      </c>
      <c r="BC10" s="45">
        <v>159.6</v>
      </c>
      <c r="BD10" s="45">
        <v>159.30000000000001</v>
      </c>
      <c r="BE10" s="45">
        <v>155.1</v>
      </c>
      <c r="BF10" s="45">
        <v>148.1</v>
      </c>
      <c r="BG10" s="45">
        <v>151</v>
      </c>
      <c r="BH10" s="45">
        <v>154.69999999999999</v>
      </c>
      <c r="BI10" s="45">
        <v>151.9</v>
      </c>
      <c r="BJ10" s="45">
        <v>151.30000000000001</v>
      </c>
      <c r="BK10" s="45">
        <v>152.6</v>
      </c>
      <c r="BL10" s="45">
        <v>153.80000000000001</v>
      </c>
      <c r="BM10" s="45">
        <v>153.19999999999999</v>
      </c>
      <c r="BN10" s="45">
        <v>149.69999999999999</v>
      </c>
      <c r="BO10" s="45">
        <v>145.4</v>
      </c>
      <c r="BP10" s="45">
        <v>143.80000000000001</v>
      </c>
      <c r="BQ10" s="45">
        <v>139.4</v>
      </c>
      <c r="BR10" s="45">
        <v>132.9</v>
      </c>
      <c r="BS10" s="45">
        <v>130.19999999999999</v>
      </c>
      <c r="BT10" s="45">
        <v>133.9</v>
      </c>
      <c r="BU10" s="45">
        <v>131.69999999999999</v>
      </c>
      <c r="BV10" s="45">
        <v>127.9</v>
      </c>
      <c r="BW10" s="45">
        <v>126.8</v>
      </c>
      <c r="BX10" s="45">
        <v>127</v>
      </c>
      <c r="BY10" s="45">
        <v>128.1</v>
      </c>
      <c r="BZ10" s="45">
        <v>129.5</v>
      </c>
      <c r="CA10" s="45">
        <v>132.9</v>
      </c>
      <c r="CB10" s="45">
        <v>138.19999999999999</v>
      </c>
      <c r="CC10" s="45">
        <v>141.69999999999999</v>
      </c>
      <c r="CD10" s="45">
        <v>148.6</v>
      </c>
      <c r="CE10" s="45">
        <v>161.69999999999999</v>
      </c>
      <c r="CF10" s="45">
        <v>165.1</v>
      </c>
      <c r="CG10" s="45">
        <v>171.2</v>
      </c>
      <c r="CH10" s="45">
        <v>178.3</v>
      </c>
      <c r="CI10" s="45">
        <v>182</v>
      </c>
      <c r="CJ10" s="45">
        <v>188</v>
      </c>
      <c r="CK10" s="45">
        <v>194.7</v>
      </c>
      <c r="CL10" s="45">
        <v>195.3</v>
      </c>
      <c r="CM10" s="45">
        <v>199.6</v>
      </c>
      <c r="CN10" s="45">
        <v>200.4</v>
      </c>
      <c r="CO10" s="45">
        <v>195.9</v>
      </c>
      <c r="CP10" s="45">
        <v>184.9</v>
      </c>
      <c r="CQ10" s="45">
        <v>188.4</v>
      </c>
      <c r="CR10" s="45">
        <v>194.7</v>
      </c>
      <c r="CS10" s="45">
        <v>201.6</v>
      </c>
      <c r="CT10" s="45">
        <v>193.7</v>
      </c>
      <c r="CU10" s="45">
        <v>187.5</v>
      </c>
      <c r="CV10" s="45">
        <v>188.9</v>
      </c>
      <c r="CW10" s="45">
        <v>185</v>
      </c>
      <c r="CX10" s="45">
        <v>176.1</v>
      </c>
      <c r="CY10" s="45">
        <v>167.3</v>
      </c>
      <c r="CZ10" s="45">
        <v>161.1</v>
      </c>
      <c r="DA10" s="45">
        <v>155.69999999999999</v>
      </c>
      <c r="DB10" s="45">
        <v>155.4</v>
      </c>
      <c r="DC10" s="45">
        <v>154.19999999999999</v>
      </c>
      <c r="DD10" s="45">
        <v>150</v>
      </c>
      <c r="DE10" s="45">
        <v>148.30000000000001</v>
      </c>
      <c r="DF10" s="45">
        <v>145.69999999999999</v>
      </c>
      <c r="DG10" s="45">
        <v>146.9</v>
      </c>
      <c r="DH10" s="45">
        <v>146.6</v>
      </c>
      <c r="DI10" s="45">
        <v>149.1</v>
      </c>
      <c r="DJ10" s="45">
        <v>150.1</v>
      </c>
      <c r="DK10" s="45">
        <v>153.9</v>
      </c>
      <c r="DL10" s="45">
        <v>161.1</v>
      </c>
      <c r="DM10" s="45">
        <v>166.4</v>
      </c>
      <c r="DN10" s="45">
        <v>164.8</v>
      </c>
      <c r="DO10" s="45">
        <v>172.6</v>
      </c>
      <c r="DP10" s="45">
        <v>183.4</v>
      </c>
      <c r="DQ10" s="45">
        <v>183.2</v>
      </c>
      <c r="DR10" s="45">
        <v>187.7</v>
      </c>
      <c r="DS10" s="45">
        <v>196.4</v>
      </c>
      <c r="DT10" s="45">
        <v>205.4</v>
      </c>
      <c r="DU10" s="45">
        <v>209.3</v>
      </c>
      <c r="DV10" s="45">
        <v>207</v>
      </c>
      <c r="DW10" s="45">
        <v>208</v>
      </c>
      <c r="DX10" s="46">
        <v>214.3</v>
      </c>
      <c r="DY10" s="46">
        <v>212.8</v>
      </c>
      <c r="DZ10" s="46">
        <v>201.3</v>
      </c>
      <c r="EA10">
        <v>209.7</v>
      </c>
      <c r="EB10" s="47">
        <v>221.2</v>
      </c>
      <c r="EC10" s="47">
        <v>227.5</v>
      </c>
    </row>
    <row r="11" spans="1:133" x14ac:dyDescent="0.25">
      <c r="A11" s="43" t="s">
        <v>1619</v>
      </c>
      <c r="B11" s="43" t="s">
        <v>1620</v>
      </c>
      <c r="C11" s="44">
        <v>0.18926999999999999</v>
      </c>
      <c r="D11" s="45">
        <v>107.9</v>
      </c>
      <c r="E11" s="45">
        <v>105.5</v>
      </c>
      <c r="F11" s="45">
        <v>107.2</v>
      </c>
      <c r="G11" s="45">
        <v>111.3</v>
      </c>
      <c r="H11" s="45">
        <v>117.8</v>
      </c>
      <c r="I11" s="45">
        <v>117.3</v>
      </c>
      <c r="J11" s="45">
        <v>117.8</v>
      </c>
      <c r="K11" s="45">
        <v>117.9</v>
      </c>
      <c r="L11" s="45">
        <v>121.2</v>
      </c>
      <c r="M11" s="45">
        <v>123.4</v>
      </c>
      <c r="N11" s="45">
        <v>122.9</v>
      </c>
      <c r="O11" s="45">
        <v>121.8</v>
      </c>
      <c r="P11" s="45">
        <v>121.4</v>
      </c>
      <c r="Q11" s="45">
        <v>120.6</v>
      </c>
      <c r="R11" s="45">
        <v>126.1</v>
      </c>
      <c r="S11" s="45">
        <v>127.6</v>
      </c>
      <c r="T11" s="45">
        <v>126.5</v>
      </c>
      <c r="U11" s="45">
        <v>128.9</v>
      </c>
      <c r="V11" s="45">
        <v>121.2</v>
      </c>
      <c r="W11" s="45">
        <v>122.1</v>
      </c>
      <c r="X11" s="45">
        <v>123</v>
      </c>
      <c r="Y11" s="45">
        <v>120.1</v>
      </c>
      <c r="Z11" s="45">
        <v>118.9</v>
      </c>
      <c r="AA11" s="45">
        <v>121</v>
      </c>
      <c r="AB11" s="45">
        <v>119.2</v>
      </c>
      <c r="AC11" s="45">
        <v>118.3</v>
      </c>
      <c r="AD11" s="45">
        <v>119.8</v>
      </c>
      <c r="AE11" s="45">
        <v>124.6</v>
      </c>
      <c r="AF11" s="45">
        <v>121.7</v>
      </c>
      <c r="AG11" s="45">
        <v>117.4</v>
      </c>
      <c r="AH11" s="45">
        <v>114.2</v>
      </c>
      <c r="AI11" s="45">
        <v>113</v>
      </c>
      <c r="AJ11" s="45">
        <v>113.7</v>
      </c>
      <c r="AK11" s="45">
        <v>118.6</v>
      </c>
      <c r="AL11" s="45">
        <v>119.3</v>
      </c>
      <c r="AM11" s="45">
        <v>122.4</v>
      </c>
      <c r="AN11" s="45">
        <v>121.4</v>
      </c>
      <c r="AO11" s="45">
        <v>118.9</v>
      </c>
      <c r="AP11" s="45">
        <v>118.3</v>
      </c>
      <c r="AQ11" s="45">
        <v>119.9</v>
      </c>
      <c r="AR11" s="45">
        <v>120.4</v>
      </c>
      <c r="AS11" s="45">
        <v>121.9</v>
      </c>
      <c r="AT11" s="45">
        <v>123.5</v>
      </c>
      <c r="AU11" s="45">
        <v>126.6</v>
      </c>
      <c r="AV11" s="45">
        <v>129.19999999999999</v>
      </c>
      <c r="AW11" s="45">
        <v>133.80000000000001</v>
      </c>
      <c r="AX11" s="45">
        <v>135.9</v>
      </c>
      <c r="AY11" s="45">
        <v>135.80000000000001</v>
      </c>
      <c r="AZ11" s="45">
        <v>135.19999999999999</v>
      </c>
      <c r="BA11" s="45">
        <v>135.19999999999999</v>
      </c>
      <c r="BB11" s="45">
        <v>136.6</v>
      </c>
      <c r="BC11" s="45">
        <v>142.19999999999999</v>
      </c>
      <c r="BD11" s="45">
        <v>139.30000000000001</v>
      </c>
      <c r="BE11" s="45">
        <v>139.80000000000001</v>
      </c>
      <c r="BF11" s="45">
        <v>138.6</v>
      </c>
      <c r="BG11" s="45">
        <v>137.69999999999999</v>
      </c>
      <c r="BH11" s="45">
        <v>134</v>
      </c>
      <c r="BI11" s="45">
        <v>134.6</v>
      </c>
      <c r="BJ11" s="45">
        <v>135.6</v>
      </c>
      <c r="BK11" s="45">
        <v>135.19999999999999</v>
      </c>
      <c r="BL11" s="45">
        <v>135.5</v>
      </c>
      <c r="BM11" s="45">
        <v>134.19999999999999</v>
      </c>
      <c r="BN11" s="45">
        <v>132.6</v>
      </c>
      <c r="BO11" s="45">
        <v>129.19999999999999</v>
      </c>
      <c r="BP11" s="45">
        <v>127.7</v>
      </c>
      <c r="BQ11" s="45">
        <v>125.1</v>
      </c>
      <c r="BR11" s="45">
        <v>123.7</v>
      </c>
      <c r="BS11" s="45">
        <v>119.1</v>
      </c>
      <c r="BT11" s="45">
        <v>117.9</v>
      </c>
      <c r="BU11" s="45">
        <v>116.4</v>
      </c>
      <c r="BV11" s="45">
        <v>117.3</v>
      </c>
      <c r="BW11" s="45">
        <v>117.3</v>
      </c>
      <c r="BX11" s="45">
        <v>118</v>
      </c>
      <c r="BY11" s="45">
        <v>117.6</v>
      </c>
      <c r="BZ11" s="45">
        <v>121.5</v>
      </c>
      <c r="CA11" s="45">
        <v>121.6</v>
      </c>
      <c r="CB11" s="45">
        <v>123.2</v>
      </c>
      <c r="CC11" s="45">
        <v>125.7</v>
      </c>
      <c r="CD11" s="45">
        <v>129.30000000000001</v>
      </c>
      <c r="CE11" s="45">
        <v>131.9</v>
      </c>
      <c r="CF11" s="45">
        <v>139.19999999999999</v>
      </c>
      <c r="CG11" s="45">
        <v>147.9</v>
      </c>
      <c r="CH11" s="45">
        <v>158.9</v>
      </c>
      <c r="CI11" s="45">
        <v>163.69999999999999</v>
      </c>
      <c r="CJ11" s="45">
        <v>171.3</v>
      </c>
      <c r="CK11" s="45">
        <v>171.3</v>
      </c>
      <c r="CL11" s="45">
        <v>174</v>
      </c>
      <c r="CM11" s="45">
        <v>181.5</v>
      </c>
      <c r="CN11" s="45">
        <v>184.8</v>
      </c>
      <c r="CO11" s="45">
        <v>185.8</v>
      </c>
      <c r="CP11" s="45">
        <v>183.6</v>
      </c>
      <c r="CQ11" s="45">
        <v>172.4</v>
      </c>
      <c r="CR11" s="45">
        <v>175.6</v>
      </c>
      <c r="CS11" s="45">
        <v>178.8</v>
      </c>
      <c r="CT11" s="45">
        <v>167</v>
      </c>
      <c r="CU11" s="45">
        <v>158.5</v>
      </c>
      <c r="CV11" s="45">
        <v>155.4</v>
      </c>
      <c r="CW11" s="45">
        <v>152</v>
      </c>
      <c r="CX11" s="45">
        <v>148.4</v>
      </c>
      <c r="CY11" s="45">
        <v>147.6</v>
      </c>
      <c r="CZ11" s="45">
        <v>146.9</v>
      </c>
      <c r="DA11" s="45">
        <v>142.5</v>
      </c>
      <c r="DB11" s="45">
        <v>137.9</v>
      </c>
      <c r="DC11" s="45">
        <v>139.80000000000001</v>
      </c>
      <c r="DD11" s="45">
        <v>140.5</v>
      </c>
      <c r="DE11" s="45">
        <v>137.4</v>
      </c>
      <c r="DF11" s="45">
        <v>135.4</v>
      </c>
      <c r="DG11" s="45">
        <v>135.69999999999999</v>
      </c>
      <c r="DH11" s="45">
        <v>139.9</v>
      </c>
      <c r="DI11" s="45">
        <v>141.5</v>
      </c>
      <c r="DJ11" s="45">
        <v>142.6</v>
      </c>
      <c r="DK11" s="45">
        <v>147.6</v>
      </c>
      <c r="DL11" s="45">
        <v>153.6</v>
      </c>
      <c r="DM11" s="45">
        <v>154.80000000000001</v>
      </c>
      <c r="DN11" s="45">
        <v>151.6</v>
      </c>
      <c r="DO11" s="45">
        <v>150.4</v>
      </c>
      <c r="DP11" s="45">
        <v>154.19999999999999</v>
      </c>
      <c r="DQ11" s="45">
        <v>157.4</v>
      </c>
      <c r="DR11" s="45">
        <v>162.4</v>
      </c>
      <c r="DS11" s="45">
        <v>169.5</v>
      </c>
      <c r="DT11" s="45">
        <v>178.8</v>
      </c>
      <c r="DU11" s="45">
        <v>182.3</v>
      </c>
      <c r="DV11" s="45">
        <v>178.3</v>
      </c>
      <c r="DW11" s="45">
        <v>186.1</v>
      </c>
      <c r="DX11" s="46">
        <v>192.4</v>
      </c>
      <c r="DY11" s="46">
        <v>193.4</v>
      </c>
      <c r="DZ11" s="46">
        <v>185.7</v>
      </c>
      <c r="EA11">
        <v>182.4</v>
      </c>
      <c r="EB11" s="47">
        <v>185</v>
      </c>
      <c r="EC11" s="47">
        <v>191</v>
      </c>
    </row>
    <row r="12" spans="1:133" x14ac:dyDescent="0.25">
      <c r="A12" s="43" t="s">
        <v>1621</v>
      </c>
      <c r="B12" s="43" t="s">
        <v>1622</v>
      </c>
      <c r="C12" s="44">
        <v>1.4370000000000001E-2</v>
      </c>
      <c r="D12" s="45">
        <v>117.1</v>
      </c>
      <c r="E12" s="45">
        <v>118</v>
      </c>
      <c r="F12" s="45">
        <v>111.2</v>
      </c>
      <c r="G12" s="45">
        <v>113.2</v>
      </c>
      <c r="H12" s="45">
        <v>113.8</v>
      </c>
      <c r="I12" s="45">
        <v>111.8</v>
      </c>
      <c r="J12" s="45">
        <v>110.5</v>
      </c>
      <c r="K12" s="45">
        <v>113.9</v>
      </c>
      <c r="L12" s="45">
        <v>119</v>
      </c>
      <c r="M12" s="45">
        <v>119.4</v>
      </c>
      <c r="N12" s="45">
        <v>120.2</v>
      </c>
      <c r="O12" s="45">
        <v>119.5</v>
      </c>
      <c r="P12" s="45">
        <v>116.5</v>
      </c>
      <c r="Q12" s="45">
        <v>114.7</v>
      </c>
      <c r="R12" s="45">
        <v>115.8</v>
      </c>
      <c r="S12" s="45">
        <v>115.8</v>
      </c>
      <c r="T12" s="45">
        <v>116.3</v>
      </c>
      <c r="U12" s="45">
        <v>118</v>
      </c>
      <c r="V12" s="45">
        <v>118.6</v>
      </c>
      <c r="W12" s="45">
        <v>120.1</v>
      </c>
      <c r="X12" s="45">
        <v>123.3</v>
      </c>
      <c r="Y12" s="45">
        <v>123.9</v>
      </c>
      <c r="Z12" s="45">
        <v>123.5</v>
      </c>
      <c r="AA12" s="45">
        <v>124.1</v>
      </c>
      <c r="AB12" s="45">
        <v>119.2</v>
      </c>
      <c r="AC12" s="45">
        <v>120.7</v>
      </c>
      <c r="AD12" s="45">
        <v>118.2</v>
      </c>
      <c r="AE12" s="45">
        <v>120.1</v>
      </c>
      <c r="AF12" s="45">
        <v>124.2</v>
      </c>
      <c r="AG12" s="45">
        <v>127.1</v>
      </c>
      <c r="AH12" s="45">
        <v>129.80000000000001</v>
      </c>
      <c r="AI12" s="45">
        <v>128.4</v>
      </c>
      <c r="AJ12" s="45">
        <v>131</v>
      </c>
      <c r="AK12" s="45">
        <v>135.4</v>
      </c>
      <c r="AL12" s="45">
        <v>134.69999999999999</v>
      </c>
      <c r="AM12" s="45">
        <v>132.6</v>
      </c>
      <c r="AN12" s="45">
        <v>120.1</v>
      </c>
      <c r="AO12" s="45">
        <v>122.7</v>
      </c>
      <c r="AP12" s="45">
        <v>120.7</v>
      </c>
      <c r="AQ12" s="45">
        <v>121.9</v>
      </c>
      <c r="AR12" s="45">
        <v>122.6</v>
      </c>
      <c r="AS12" s="45">
        <v>124.3</v>
      </c>
      <c r="AT12" s="45">
        <v>128.5</v>
      </c>
      <c r="AU12" s="45">
        <v>133.1</v>
      </c>
      <c r="AV12" s="45">
        <v>136.1</v>
      </c>
      <c r="AW12" s="45">
        <v>138.5</v>
      </c>
      <c r="AX12" s="45">
        <v>141.6</v>
      </c>
      <c r="AY12" s="45">
        <v>139.4</v>
      </c>
      <c r="AZ12" s="45">
        <v>143.4</v>
      </c>
      <c r="BA12" s="45">
        <v>148.69999999999999</v>
      </c>
      <c r="BB12" s="45">
        <v>151.80000000000001</v>
      </c>
      <c r="BC12" s="45">
        <v>154.19999999999999</v>
      </c>
      <c r="BD12" s="45">
        <v>155.5</v>
      </c>
      <c r="BE12" s="45">
        <v>154</v>
      </c>
      <c r="BF12" s="45">
        <v>153.6</v>
      </c>
      <c r="BG12" s="45">
        <v>159.5</v>
      </c>
      <c r="BH12" s="45">
        <v>161.19999999999999</v>
      </c>
      <c r="BI12" s="45">
        <v>161.6</v>
      </c>
      <c r="BJ12" s="45">
        <v>161.9</v>
      </c>
      <c r="BK12" s="45">
        <v>156.9</v>
      </c>
      <c r="BL12" s="45">
        <v>144.5</v>
      </c>
      <c r="BM12" s="45">
        <v>137.69999999999999</v>
      </c>
      <c r="BN12" s="45">
        <v>138.1</v>
      </c>
      <c r="BO12" s="45">
        <v>139.30000000000001</v>
      </c>
      <c r="BP12" s="45">
        <v>139.1</v>
      </c>
      <c r="BQ12" s="45">
        <v>140.30000000000001</v>
      </c>
      <c r="BR12" s="45">
        <v>141.19999999999999</v>
      </c>
      <c r="BS12" s="45">
        <v>140.4</v>
      </c>
      <c r="BT12" s="45">
        <v>142.9</v>
      </c>
      <c r="BU12" s="45">
        <v>141.6</v>
      </c>
      <c r="BV12" s="45">
        <v>141</v>
      </c>
      <c r="BW12" s="45">
        <v>140.80000000000001</v>
      </c>
      <c r="BX12" s="45">
        <v>138.9</v>
      </c>
      <c r="BY12" s="45">
        <v>139.80000000000001</v>
      </c>
      <c r="BZ12" s="45">
        <v>141.69999999999999</v>
      </c>
      <c r="CA12" s="45">
        <v>141</v>
      </c>
      <c r="CB12" s="45">
        <v>145</v>
      </c>
      <c r="CC12" s="45">
        <v>146.69999999999999</v>
      </c>
      <c r="CD12" s="45">
        <v>150.19999999999999</v>
      </c>
      <c r="CE12" s="45">
        <v>153.5</v>
      </c>
      <c r="CF12" s="45">
        <v>154.80000000000001</v>
      </c>
      <c r="CG12" s="45">
        <v>159.19999999999999</v>
      </c>
      <c r="CH12" s="45">
        <v>163.4</v>
      </c>
      <c r="CI12" s="45">
        <v>163.9</v>
      </c>
      <c r="CJ12" s="45">
        <v>159</v>
      </c>
      <c r="CK12" s="45">
        <v>160.9</v>
      </c>
      <c r="CL12" s="45">
        <v>167</v>
      </c>
      <c r="CM12" s="45">
        <v>169</v>
      </c>
      <c r="CN12" s="45">
        <v>173.4</v>
      </c>
      <c r="CO12" s="45">
        <v>175.4</v>
      </c>
      <c r="CP12" s="45">
        <v>174.4</v>
      </c>
      <c r="CQ12" s="45">
        <v>174.9</v>
      </c>
      <c r="CR12" s="45">
        <v>176.8</v>
      </c>
      <c r="CS12" s="45">
        <v>180.4</v>
      </c>
      <c r="CT12" s="45">
        <v>181.7</v>
      </c>
      <c r="CU12" s="45">
        <v>182.3</v>
      </c>
      <c r="CV12" s="45">
        <v>177.8</v>
      </c>
      <c r="CW12" s="45">
        <v>166.3</v>
      </c>
      <c r="CX12" s="45">
        <v>157.4</v>
      </c>
      <c r="CY12" s="45">
        <v>153.1</v>
      </c>
      <c r="CZ12" s="45">
        <v>150.30000000000001</v>
      </c>
      <c r="DA12" s="45">
        <v>149.1</v>
      </c>
      <c r="DB12" s="45">
        <v>148.6</v>
      </c>
      <c r="DC12" s="45">
        <v>149.4</v>
      </c>
      <c r="DD12" s="45">
        <v>152</v>
      </c>
      <c r="DE12" s="45">
        <v>151.6</v>
      </c>
      <c r="DF12" s="45">
        <v>149.1</v>
      </c>
      <c r="DG12" s="45">
        <v>150</v>
      </c>
      <c r="DH12" s="45">
        <v>150</v>
      </c>
      <c r="DI12" s="45">
        <v>154.6</v>
      </c>
      <c r="DJ12" s="45">
        <v>156</v>
      </c>
      <c r="DK12" s="45">
        <v>156.69999999999999</v>
      </c>
      <c r="DL12" s="45">
        <v>160</v>
      </c>
      <c r="DM12" s="45">
        <v>166.4</v>
      </c>
      <c r="DN12" s="45">
        <v>170.7</v>
      </c>
      <c r="DO12" s="45">
        <v>174.8</v>
      </c>
      <c r="DP12" s="45">
        <v>179.9</v>
      </c>
      <c r="DQ12" s="45">
        <v>183.6</v>
      </c>
      <c r="DR12" s="45">
        <v>188.4</v>
      </c>
      <c r="DS12" s="45">
        <v>187</v>
      </c>
      <c r="DT12" s="45">
        <v>201.6</v>
      </c>
      <c r="DU12" s="45">
        <v>233.4</v>
      </c>
      <c r="DV12" s="45">
        <v>234.9</v>
      </c>
      <c r="DW12" s="45">
        <v>235</v>
      </c>
      <c r="DX12" s="46">
        <v>234</v>
      </c>
      <c r="DY12" s="46">
        <v>234.4</v>
      </c>
      <c r="DZ12" s="46">
        <v>231.8</v>
      </c>
      <c r="EA12">
        <v>238.6</v>
      </c>
      <c r="EB12" s="47">
        <v>241.9</v>
      </c>
      <c r="EC12" s="47">
        <v>242</v>
      </c>
    </row>
    <row r="13" spans="1:133" x14ac:dyDescent="0.25">
      <c r="A13" s="43" t="s">
        <v>1623</v>
      </c>
      <c r="B13" s="43" t="s">
        <v>1624</v>
      </c>
      <c r="C13" s="44">
        <v>7.3800000000000003E-3</v>
      </c>
      <c r="D13" s="45">
        <v>107.2</v>
      </c>
      <c r="E13" s="45">
        <v>110.3</v>
      </c>
      <c r="F13" s="45">
        <v>108.9</v>
      </c>
      <c r="G13" s="45">
        <v>115.6</v>
      </c>
      <c r="H13" s="45">
        <v>126.4</v>
      </c>
      <c r="I13" s="45">
        <v>134.1</v>
      </c>
      <c r="J13" s="45">
        <v>149.5</v>
      </c>
      <c r="K13" s="45">
        <v>161.5</v>
      </c>
      <c r="L13" s="45">
        <v>162.1</v>
      </c>
      <c r="M13" s="45">
        <v>159.69999999999999</v>
      </c>
      <c r="N13" s="45">
        <v>170.2</v>
      </c>
      <c r="O13" s="45">
        <v>173.8</v>
      </c>
      <c r="P13" s="45">
        <v>173.1</v>
      </c>
      <c r="Q13" s="45">
        <v>172.9</v>
      </c>
      <c r="R13" s="45">
        <v>170.4</v>
      </c>
      <c r="S13" s="45">
        <v>174.2</v>
      </c>
      <c r="T13" s="45">
        <v>174.5</v>
      </c>
      <c r="U13" s="45">
        <v>169.9</v>
      </c>
      <c r="V13" s="45">
        <v>166.7</v>
      </c>
      <c r="W13" s="45">
        <v>167.2</v>
      </c>
      <c r="X13" s="45">
        <v>164.3</v>
      </c>
      <c r="Y13" s="45">
        <v>156.6</v>
      </c>
      <c r="Z13" s="45">
        <v>158.1</v>
      </c>
      <c r="AA13" s="45">
        <v>162.5</v>
      </c>
      <c r="AB13" s="45">
        <v>163.19999999999999</v>
      </c>
      <c r="AC13" s="45">
        <v>159.19999999999999</v>
      </c>
      <c r="AD13" s="45">
        <v>157.6</v>
      </c>
      <c r="AE13" s="45">
        <v>159.6</v>
      </c>
      <c r="AF13" s="45">
        <v>163.69999999999999</v>
      </c>
      <c r="AG13" s="45">
        <v>163</v>
      </c>
      <c r="AH13" s="45">
        <v>161.69999999999999</v>
      </c>
      <c r="AI13" s="45">
        <v>154.4</v>
      </c>
      <c r="AJ13" s="45">
        <v>160.6</v>
      </c>
      <c r="AK13" s="45">
        <v>160.6</v>
      </c>
      <c r="AL13" s="45">
        <v>161.1</v>
      </c>
      <c r="AM13" s="45">
        <v>166.7</v>
      </c>
      <c r="AN13" s="45">
        <v>164.2</v>
      </c>
      <c r="AO13" s="45">
        <v>159.5</v>
      </c>
      <c r="AP13" s="45">
        <v>158.69999999999999</v>
      </c>
      <c r="AQ13" s="45">
        <v>156.1</v>
      </c>
      <c r="AR13" s="45">
        <v>159.1</v>
      </c>
      <c r="AS13" s="45">
        <v>161.5</v>
      </c>
      <c r="AT13" s="45">
        <v>159.5</v>
      </c>
      <c r="AU13" s="45">
        <v>157</v>
      </c>
      <c r="AV13" s="45">
        <v>158.1</v>
      </c>
      <c r="AW13" s="45">
        <v>164.3</v>
      </c>
      <c r="AX13" s="45">
        <v>166.9</v>
      </c>
      <c r="AY13" s="45">
        <v>167.3</v>
      </c>
      <c r="AZ13" s="45">
        <v>174.1</v>
      </c>
      <c r="BA13" s="45">
        <v>177</v>
      </c>
      <c r="BB13" s="45">
        <v>169.3</v>
      </c>
      <c r="BC13" s="45">
        <v>169.3</v>
      </c>
      <c r="BD13" s="45">
        <v>167.1</v>
      </c>
      <c r="BE13" s="45">
        <v>167.3</v>
      </c>
      <c r="BF13" s="45">
        <v>178.1</v>
      </c>
      <c r="BG13" s="45">
        <v>209</v>
      </c>
      <c r="BH13" s="45">
        <v>228.6</v>
      </c>
      <c r="BI13" s="45">
        <v>242.6</v>
      </c>
      <c r="BJ13" s="45">
        <v>242.9</v>
      </c>
      <c r="BK13" s="45">
        <v>258</v>
      </c>
      <c r="BL13" s="45">
        <v>252.8</v>
      </c>
      <c r="BM13" s="45">
        <v>245</v>
      </c>
      <c r="BN13" s="45">
        <v>237.5</v>
      </c>
      <c r="BO13" s="45">
        <v>247</v>
      </c>
      <c r="BP13" s="45">
        <v>261.89999999999998</v>
      </c>
      <c r="BQ13" s="45">
        <v>252.5</v>
      </c>
      <c r="BR13" s="45">
        <v>233.7</v>
      </c>
      <c r="BS13" s="45">
        <v>217.3</v>
      </c>
      <c r="BT13" s="45">
        <v>217.6</v>
      </c>
      <c r="BU13" s="45">
        <v>207.9</v>
      </c>
      <c r="BV13" s="45">
        <v>214.9</v>
      </c>
      <c r="BW13" s="45">
        <v>220.8</v>
      </c>
      <c r="BX13" s="45">
        <v>213.5</v>
      </c>
      <c r="BY13" s="45">
        <v>211.2</v>
      </c>
      <c r="BZ13" s="45">
        <v>208.3</v>
      </c>
      <c r="CA13" s="45">
        <v>206.6</v>
      </c>
      <c r="CB13" s="45">
        <v>216.2</v>
      </c>
      <c r="CC13" s="45">
        <v>213</v>
      </c>
      <c r="CD13" s="45">
        <v>214.1</v>
      </c>
      <c r="CE13" s="45">
        <v>211.4</v>
      </c>
      <c r="CF13" s="45">
        <v>212.9</v>
      </c>
      <c r="CG13" s="45">
        <v>223.4</v>
      </c>
      <c r="CH13" s="45">
        <v>224.9</v>
      </c>
      <c r="CI13" s="45">
        <v>221.4</v>
      </c>
      <c r="CJ13" s="45">
        <v>221.7</v>
      </c>
      <c r="CK13" s="45">
        <v>223.1</v>
      </c>
      <c r="CL13" s="45">
        <v>220.3</v>
      </c>
      <c r="CM13" s="45">
        <v>221.4</v>
      </c>
      <c r="CN13" s="45">
        <v>228.9</v>
      </c>
      <c r="CO13" s="45">
        <v>233.1</v>
      </c>
      <c r="CP13" s="45">
        <v>226.9</v>
      </c>
      <c r="CQ13" s="45">
        <v>220.9</v>
      </c>
      <c r="CR13" s="45">
        <v>213.5</v>
      </c>
      <c r="CS13" s="45">
        <v>213.8</v>
      </c>
      <c r="CT13" s="45">
        <v>211.9</v>
      </c>
      <c r="CU13" s="45">
        <v>215</v>
      </c>
      <c r="CV13" s="45">
        <v>224.5</v>
      </c>
      <c r="CW13" s="45">
        <v>229.6</v>
      </c>
      <c r="CX13" s="45">
        <v>228.2</v>
      </c>
      <c r="CY13" s="45">
        <v>232.7</v>
      </c>
      <c r="CZ13" s="45">
        <v>231.9</v>
      </c>
      <c r="DA13" s="45">
        <v>225.1</v>
      </c>
      <c r="DB13" s="45">
        <v>223.9</v>
      </c>
      <c r="DC13" s="45">
        <v>228.4</v>
      </c>
      <c r="DD13" s="45">
        <v>230.1</v>
      </c>
      <c r="DE13" s="45">
        <v>226.2</v>
      </c>
      <c r="DF13" s="45">
        <v>226.8</v>
      </c>
      <c r="DG13" s="45">
        <v>232</v>
      </c>
      <c r="DH13" s="45">
        <v>231.8</v>
      </c>
      <c r="DI13" s="45">
        <v>233.7</v>
      </c>
      <c r="DJ13" s="45">
        <v>235.2</v>
      </c>
      <c r="DK13" s="45">
        <v>233.1</v>
      </c>
      <c r="DL13" s="45">
        <v>230.1</v>
      </c>
      <c r="DM13" s="45">
        <v>227.8</v>
      </c>
      <c r="DN13" s="45">
        <v>227.1</v>
      </c>
      <c r="DO13" s="45">
        <v>229.3</v>
      </c>
      <c r="DP13" s="45">
        <v>229.6</v>
      </c>
      <c r="DQ13" s="45">
        <v>232.2</v>
      </c>
      <c r="DR13" s="45">
        <v>235.4</v>
      </c>
      <c r="DS13" s="45">
        <v>234.9</v>
      </c>
      <c r="DT13" s="45">
        <v>233.4</v>
      </c>
      <c r="DU13" s="45">
        <v>231.1</v>
      </c>
      <c r="DV13" s="45">
        <v>225.9</v>
      </c>
      <c r="DW13" s="45">
        <v>219.6</v>
      </c>
      <c r="DX13" s="46">
        <v>209.7</v>
      </c>
      <c r="DY13" s="46">
        <v>203.9</v>
      </c>
      <c r="DZ13" s="46">
        <v>207.1</v>
      </c>
      <c r="EA13">
        <v>208.6</v>
      </c>
      <c r="EB13" s="47">
        <v>213.3</v>
      </c>
      <c r="EC13" s="47">
        <v>221.6</v>
      </c>
    </row>
    <row r="14" spans="1:133" x14ac:dyDescent="0.25">
      <c r="A14" s="43" t="s">
        <v>1625</v>
      </c>
      <c r="B14" s="43" t="s">
        <v>1626</v>
      </c>
      <c r="C14" s="44">
        <v>0.63859999999999995</v>
      </c>
      <c r="D14" s="45">
        <v>105.4</v>
      </c>
      <c r="E14" s="45">
        <v>111.4</v>
      </c>
      <c r="F14" s="45">
        <v>114</v>
      </c>
      <c r="G14" s="45">
        <v>123.4</v>
      </c>
      <c r="H14" s="45">
        <v>128.80000000000001</v>
      </c>
      <c r="I14" s="45">
        <v>129.30000000000001</v>
      </c>
      <c r="J14" s="45">
        <v>127.2</v>
      </c>
      <c r="K14" s="45">
        <v>126.3</v>
      </c>
      <c r="L14" s="45">
        <v>122.5</v>
      </c>
      <c r="M14" s="45">
        <v>120</v>
      </c>
      <c r="N14" s="45">
        <v>116.2</v>
      </c>
      <c r="O14" s="45">
        <v>115.2</v>
      </c>
      <c r="P14" s="45">
        <v>117.2</v>
      </c>
      <c r="Q14" s="45">
        <v>116.6</v>
      </c>
      <c r="R14" s="45">
        <v>115.8</v>
      </c>
      <c r="S14" s="45">
        <v>114.2</v>
      </c>
      <c r="T14" s="45">
        <v>112.8</v>
      </c>
      <c r="U14" s="45">
        <v>114.4</v>
      </c>
      <c r="V14" s="45">
        <v>115.9</v>
      </c>
      <c r="W14" s="45">
        <v>116.3</v>
      </c>
      <c r="X14" s="45">
        <v>115.2</v>
      </c>
      <c r="Y14" s="45">
        <v>112.8</v>
      </c>
      <c r="Z14" s="45">
        <v>112.9</v>
      </c>
      <c r="AA14" s="45">
        <v>114.9</v>
      </c>
      <c r="AB14" s="45">
        <v>116.1</v>
      </c>
      <c r="AC14" s="45">
        <v>117.7</v>
      </c>
      <c r="AD14" s="45">
        <v>116.4</v>
      </c>
      <c r="AE14" s="45">
        <v>117.9</v>
      </c>
      <c r="AF14" s="45">
        <v>120.7</v>
      </c>
      <c r="AG14" s="45">
        <v>120.7</v>
      </c>
      <c r="AH14" s="45">
        <v>120.8</v>
      </c>
      <c r="AI14" s="45">
        <v>121</v>
      </c>
      <c r="AJ14" s="45">
        <v>122.3</v>
      </c>
      <c r="AK14" s="45">
        <v>127.7</v>
      </c>
      <c r="AL14" s="45">
        <v>128.80000000000001</v>
      </c>
      <c r="AM14" s="45">
        <v>130.80000000000001</v>
      </c>
      <c r="AN14" s="45">
        <v>134.30000000000001</v>
      </c>
      <c r="AO14" s="45">
        <v>144.1</v>
      </c>
      <c r="AP14" s="45">
        <v>155.4</v>
      </c>
      <c r="AQ14" s="45">
        <v>156.5</v>
      </c>
      <c r="AR14" s="45">
        <v>161.6</v>
      </c>
      <c r="AS14" s="45">
        <v>166.7</v>
      </c>
      <c r="AT14" s="45">
        <v>178.2</v>
      </c>
      <c r="AU14" s="45">
        <v>180.3</v>
      </c>
      <c r="AV14" s="45">
        <v>178.8</v>
      </c>
      <c r="AW14" s="45">
        <v>175.3</v>
      </c>
      <c r="AX14" s="45">
        <v>169.2</v>
      </c>
      <c r="AY14" s="45">
        <v>167</v>
      </c>
      <c r="AZ14" s="45">
        <v>180.4</v>
      </c>
      <c r="BA14" s="45">
        <v>189.1</v>
      </c>
      <c r="BB14" s="45">
        <v>197.9</v>
      </c>
      <c r="BC14" s="45">
        <v>212.2</v>
      </c>
      <c r="BD14" s="45">
        <v>203.9</v>
      </c>
      <c r="BE14" s="45">
        <v>198.7</v>
      </c>
      <c r="BF14" s="45">
        <v>210.6</v>
      </c>
      <c r="BG14" s="45">
        <v>214.5</v>
      </c>
      <c r="BH14" s="45">
        <v>205.2</v>
      </c>
      <c r="BI14" s="45">
        <v>182.7</v>
      </c>
      <c r="BJ14" s="45">
        <v>164.4</v>
      </c>
      <c r="BK14" s="45">
        <v>154</v>
      </c>
      <c r="BL14" s="45">
        <v>155.80000000000001</v>
      </c>
      <c r="BM14" s="45">
        <v>151.9</v>
      </c>
      <c r="BN14" s="45">
        <v>147.30000000000001</v>
      </c>
      <c r="BO14" s="45">
        <v>145.6</v>
      </c>
      <c r="BP14" s="45">
        <v>145.19999999999999</v>
      </c>
      <c r="BQ14" s="45">
        <v>150.5</v>
      </c>
      <c r="BR14" s="45">
        <v>145.1</v>
      </c>
      <c r="BS14" s="45">
        <v>138.30000000000001</v>
      </c>
      <c r="BT14" s="45">
        <v>133</v>
      </c>
      <c r="BU14" s="45">
        <v>127.1</v>
      </c>
      <c r="BV14" s="45">
        <v>124.1</v>
      </c>
      <c r="BW14" s="45">
        <v>122.3</v>
      </c>
      <c r="BX14" s="45">
        <v>120.8</v>
      </c>
      <c r="BY14" s="45">
        <v>119.8</v>
      </c>
      <c r="BZ14" s="45">
        <v>117.5</v>
      </c>
      <c r="CA14" s="45">
        <v>120.5</v>
      </c>
      <c r="CB14" s="45">
        <v>124.7</v>
      </c>
      <c r="CC14" s="45">
        <v>123.2</v>
      </c>
      <c r="CD14" s="45">
        <v>125.5</v>
      </c>
      <c r="CE14" s="45">
        <v>130.80000000000001</v>
      </c>
      <c r="CF14" s="45">
        <v>135.80000000000001</v>
      </c>
      <c r="CG14" s="45">
        <v>136.6</v>
      </c>
      <c r="CH14" s="45">
        <v>137.5</v>
      </c>
      <c r="CI14" s="45">
        <v>135.30000000000001</v>
      </c>
      <c r="CJ14" s="45">
        <v>138.1</v>
      </c>
      <c r="CK14" s="45">
        <v>141.9</v>
      </c>
      <c r="CL14" s="45">
        <v>144.6</v>
      </c>
      <c r="CM14" s="45">
        <v>144.6</v>
      </c>
      <c r="CN14" s="45">
        <v>145.1</v>
      </c>
      <c r="CO14" s="45">
        <v>145.30000000000001</v>
      </c>
      <c r="CP14" s="45">
        <v>146.30000000000001</v>
      </c>
      <c r="CQ14" s="45">
        <v>152.6</v>
      </c>
      <c r="CR14" s="45">
        <v>153.69999999999999</v>
      </c>
      <c r="CS14" s="45">
        <v>154.1</v>
      </c>
      <c r="CT14" s="45">
        <v>153.19999999999999</v>
      </c>
      <c r="CU14" s="45">
        <v>151.4</v>
      </c>
      <c r="CV14" s="45">
        <v>158.30000000000001</v>
      </c>
      <c r="CW14" s="45">
        <v>159.69999999999999</v>
      </c>
      <c r="CX14" s="45">
        <v>159.19999999999999</v>
      </c>
      <c r="CY14" s="45">
        <v>159.4</v>
      </c>
      <c r="CZ14" s="45">
        <v>159.4</v>
      </c>
      <c r="DA14" s="45">
        <v>163.5</v>
      </c>
      <c r="DB14" s="45">
        <v>169.8</v>
      </c>
      <c r="DC14" s="45">
        <v>172.5</v>
      </c>
      <c r="DD14" s="45">
        <v>168.6</v>
      </c>
      <c r="DE14" s="45">
        <v>166.3</v>
      </c>
      <c r="DF14" s="45">
        <v>168.9</v>
      </c>
      <c r="DG14" s="45">
        <v>171.3</v>
      </c>
      <c r="DH14" s="45">
        <v>175.3</v>
      </c>
      <c r="DI14" s="45">
        <v>179</v>
      </c>
      <c r="DJ14" s="45">
        <v>177.6</v>
      </c>
      <c r="DK14" s="45">
        <v>172.8</v>
      </c>
      <c r="DL14" s="45">
        <v>174.5</v>
      </c>
      <c r="DM14" s="45">
        <v>178.7</v>
      </c>
      <c r="DN14" s="45">
        <v>178.3</v>
      </c>
      <c r="DO14" s="45">
        <v>177.4</v>
      </c>
      <c r="DP14" s="45">
        <v>175.2</v>
      </c>
      <c r="DQ14" s="45">
        <v>174</v>
      </c>
      <c r="DR14" s="45">
        <v>173.5</v>
      </c>
      <c r="DS14" s="45">
        <v>175.1</v>
      </c>
      <c r="DT14" s="45">
        <v>174.7</v>
      </c>
      <c r="DU14" s="45">
        <v>173.5</v>
      </c>
      <c r="DV14" s="45">
        <v>172.6</v>
      </c>
      <c r="DW14" s="45">
        <v>175.1</v>
      </c>
      <c r="DX14" s="46">
        <v>179</v>
      </c>
      <c r="DY14" s="46">
        <v>178.1</v>
      </c>
      <c r="DZ14" s="46">
        <v>179.1</v>
      </c>
      <c r="EA14">
        <v>178.4</v>
      </c>
      <c r="EB14" s="47">
        <v>177.8</v>
      </c>
      <c r="EC14" s="47">
        <v>178.2</v>
      </c>
    </row>
    <row r="15" spans="1:133" x14ac:dyDescent="0.25">
      <c r="A15" s="43" t="s">
        <v>1627</v>
      </c>
      <c r="B15" s="43" t="s">
        <v>1628</v>
      </c>
      <c r="C15" s="44">
        <v>0.26377</v>
      </c>
      <c r="D15" s="45">
        <v>116.1</v>
      </c>
      <c r="E15" s="45">
        <v>127.5</v>
      </c>
      <c r="F15" s="45">
        <v>130.69999999999999</v>
      </c>
      <c r="G15" s="45">
        <v>143.69999999999999</v>
      </c>
      <c r="H15" s="45">
        <v>149.9</v>
      </c>
      <c r="I15" s="45">
        <v>148.9</v>
      </c>
      <c r="J15" s="45">
        <v>145.5</v>
      </c>
      <c r="K15" s="45">
        <v>146</v>
      </c>
      <c r="L15" s="45">
        <v>139.4</v>
      </c>
      <c r="M15" s="45">
        <v>134</v>
      </c>
      <c r="N15" s="45">
        <v>124.1</v>
      </c>
      <c r="O15" s="45">
        <v>117.5</v>
      </c>
      <c r="P15" s="45">
        <v>118.8</v>
      </c>
      <c r="Q15" s="45">
        <v>117</v>
      </c>
      <c r="R15" s="45">
        <v>113.6</v>
      </c>
      <c r="S15" s="45">
        <v>110</v>
      </c>
      <c r="T15" s="45">
        <v>107.9</v>
      </c>
      <c r="U15" s="45">
        <v>109.3</v>
      </c>
      <c r="V15" s="45">
        <v>111</v>
      </c>
      <c r="W15" s="45">
        <v>108.8</v>
      </c>
      <c r="X15" s="45">
        <v>107.3</v>
      </c>
      <c r="Y15" s="45">
        <v>103.6</v>
      </c>
      <c r="Z15" s="45">
        <v>101.7</v>
      </c>
      <c r="AA15" s="45">
        <v>103.5</v>
      </c>
      <c r="AB15" s="45">
        <v>102.8</v>
      </c>
      <c r="AC15" s="45">
        <v>103.1</v>
      </c>
      <c r="AD15" s="45">
        <v>99.6</v>
      </c>
      <c r="AE15" s="45">
        <v>97.8</v>
      </c>
      <c r="AF15" s="45">
        <v>100.4</v>
      </c>
      <c r="AG15" s="45">
        <v>100.2</v>
      </c>
      <c r="AH15" s="45">
        <v>100.8</v>
      </c>
      <c r="AI15" s="45">
        <v>100.5</v>
      </c>
      <c r="AJ15" s="45">
        <v>102.6</v>
      </c>
      <c r="AK15" s="45">
        <v>107.5</v>
      </c>
      <c r="AL15" s="45">
        <v>109.4</v>
      </c>
      <c r="AM15" s="45">
        <v>110.9</v>
      </c>
      <c r="AN15" s="45">
        <v>115.3</v>
      </c>
      <c r="AO15" s="45">
        <v>126.4</v>
      </c>
      <c r="AP15" s="45">
        <v>135</v>
      </c>
      <c r="AQ15" s="45">
        <v>137.9</v>
      </c>
      <c r="AR15" s="45">
        <v>142.30000000000001</v>
      </c>
      <c r="AS15" s="45">
        <v>146.30000000000001</v>
      </c>
      <c r="AT15" s="45">
        <v>153</v>
      </c>
      <c r="AU15" s="45">
        <v>154.80000000000001</v>
      </c>
      <c r="AV15" s="45">
        <v>153.80000000000001</v>
      </c>
      <c r="AW15" s="45">
        <v>149.5</v>
      </c>
      <c r="AX15" s="45">
        <v>145.80000000000001</v>
      </c>
      <c r="AY15" s="45">
        <v>143.80000000000001</v>
      </c>
      <c r="AZ15" s="45">
        <v>159.1</v>
      </c>
      <c r="BA15" s="45">
        <v>172.8</v>
      </c>
      <c r="BB15" s="45">
        <v>188.5</v>
      </c>
      <c r="BC15" s="45">
        <v>227.1</v>
      </c>
      <c r="BD15" s="45">
        <v>225.7</v>
      </c>
      <c r="BE15" s="45">
        <v>227.4</v>
      </c>
      <c r="BF15" s="45">
        <v>262.3</v>
      </c>
      <c r="BG15" s="45">
        <v>278.89999999999998</v>
      </c>
      <c r="BH15" s="45">
        <v>270.3</v>
      </c>
      <c r="BI15" s="45">
        <v>235.9</v>
      </c>
      <c r="BJ15" s="45">
        <v>200.4</v>
      </c>
      <c r="BK15" s="45">
        <v>181.9</v>
      </c>
      <c r="BL15" s="45">
        <v>183.4</v>
      </c>
      <c r="BM15" s="45">
        <v>179.3</v>
      </c>
      <c r="BN15" s="45">
        <v>174</v>
      </c>
      <c r="BO15" s="45">
        <v>176</v>
      </c>
      <c r="BP15" s="45">
        <v>176.7</v>
      </c>
      <c r="BQ15" s="45">
        <v>186.9</v>
      </c>
      <c r="BR15" s="45">
        <v>177.9</v>
      </c>
      <c r="BS15" s="45">
        <v>165</v>
      </c>
      <c r="BT15" s="45">
        <v>152.9</v>
      </c>
      <c r="BU15" s="45">
        <v>140.80000000000001</v>
      </c>
      <c r="BV15" s="45">
        <v>134.69999999999999</v>
      </c>
      <c r="BW15" s="45">
        <v>130.30000000000001</v>
      </c>
      <c r="BX15" s="45">
        <v>127</v>
      </c>
      <c r="BY15" s="45">
        <v>124.3</v>
      </c>
      <c r="BZ15" s="45">
        <v>121.6</v>
      </c>
      <c r="CA15" s="45">
        <v>128.30000000000001</v>
      </c>
      <c r="CB15" s="45">
        <v>135.69999999999999</v>
      </c>
      <c r="CC15" s="45">
        <v>132.5</v>
      </c>
      <c r="CD15" s="45">
        <v>135.69999999999999</v>
      </c>
      <c r="CE15" s="45">
        <v>140.80000000000001</v>
      </c>
      <c r="CF15" s="45">
        <v>146.69999999999999</v>
      </c>
      <c r="CG15" s="45">
        <v>147.4</v>
      </c>
      <c r="CH15" s="45">
        <v>146.5</v>
      </c>
      <c r="CI15" s="45">
        <v>141.5</v>
      </c>
      <c r="CJ15" s="45">
        <v>144.1</v>
      </c>
      <c r="CK15" s="45">
        <v>146.19999999999999</v>
      </c>
      <c r="CL15" s="45">
        <v>146.5</v>
      </c>
      <c r="CM15" s="45">
        <v>145.9</v>
      </c>
      <c r="CN15" s="45">
        <v>145.1</v>
      </c>
      <c r="CO15" s="45">
        <v>145.5</v>
      </c>
      <c r="CP15" s="45">
        <v>146.6</v>
      </c>
      <c r="CQ15" s="45">
        <v>148.30000000000001</v>
      </c>
      <c r="CR15" s="45">
        <v>146.30000000000001</v>
      </c>
      <c r="CS15" s="45">
        <v>145.6</v>
      </c>
      <c r="CT15" s="45">
        <v>142</v>
      </c>
      <c r="CU15" s="45">
        <v>138.5</v>
      </c>
      <c r="CV15" s="45">
        <v>146.69999999999999</v>
      </c>
      <c r="CW15" s="45">
        <v>144.80000000000001</v>
      </c>
      <c r="CX15" s="45">
        <v>143.80000000000001</v>
      </c>
      <c r="CY15" s="45">
        <v>144.30000000000001</v>
      </c>
      <c r="CZ15" s="45">
        <v>144.80000000000001</v>
      </c>
      <c r="DA15" s="45">
        <v>154.80000000000001</v>
      </c>
      <c r="DB15" s="45">
        <v>163.6</v>
      </c>
      <c r="DC15" s="45">
        <v>164.3</v>
      </c>
      <c r="DD15" s="45">
        <v>159.80000000000001</v>
      </c>
      <c r="DE15" s="45">
        <v>155.6</v>
      </c>
      <c r="DF15" s="45">
        <v>156.30000000000001</v>
      </c>
      <c r="DG15" s="45">
        <v>159.6</v>
      </c>
      <c r="DH15" s="45">
        <v>165.1</v>
      </c>
      <c r="DI15" s="45">
        <v>171.5</v>
      </c>
      <c r="DJ15" s="45">
        <v>169.5</v>
      </c>
      <c r="DK15" s="45">
        <v>165</v>
      </c>
      <c r="DL15" s="45">
        <v>167.6</v>
      </c>
      <c r="DM15" s="45">
        <v>172.6</v>
      </c>
      <c r="DN15" s="45">
        <v>170.9</v>
      </c>
      <c r="DO15" s="45">
        <v>168.8</v>
      </c>
      <c r="DP15" s="45">
        <v>166</v>
      </c>
      <c r="DQ15" s="45">
        <v>165.4</v>
      </c>
      <c r="DR15" s="45">
        <v>163.4</v>
      </c>
      <c r="DS15" s="45">
        <v>165.9</v>
      </c>
      <c r="DT15" s="45">
        <v>164.8</v>
      </c>
      <c r="DU15" s="45">
        <v>162</v>
      </c>
      <c r="DV15" s="45">
        <v>161.30000000000001</v>
      </c>
      <c r="DW15" s="45">
        <v>163.19999999999999</v>
      </c>
      <c r="DX15" s="46">
        <v>165.9</v>
      </c>
      <c r="DY15" s="46">
        <v>163.1</v>
      </c>
      <c r="DZ15" s="46">
        <v>162</v>
      </c>
      <c r="EA15">
        <v>161.19999999999999</v>
      </c>
      <c r="EB15" s="47">
        <v>162.9</v>
      </c>
      <c r="EC15" s="47">
        <v>164.9</v>
      </c>
    </row>
    <row r="16" spans="1:133" x14ac:dyDescent="0.25">
      <c r="A16" s="43" t="s">
        <v>1629</v>
      </c>
      <c r="B16" s="43" t="s">
        <v>1630</v>
      </c>
      <c r="C16" s="44">
        <v>0.12914</v>
      </c>
      <c r="D16" s="45">
        <v>97.1</v>
      </c>
      <c r="E16" s="45">
        <v>99.7</v>
      </c>
      <c r="F16" s="45">
        <v>101.6</v>
      </c>
      <c r="G16" s="45">
        <v>108.6</v>
      </c>
      <c r="H16" s="45">
        <v>115.6</v>
      </c>
      <c r="I16" s="45">
        <v>118.6</v>
      </c>
      <c r="J16" s="45">
        <v>116.3</v>
      </c>
      <c r="K16" s="45">
        <v>114.4</v>
      </c>
      <c r="L16" s="45">
        <v>110.2</v>
      </c>
      <c r="M16" s="45">
        <v>109.1</v>
      </c>
      <c r="N16" s="45">
        <v>110.6</v>
      </c>
      <c r="O16" s="45">
        <v>116.3</v>
      </c>
      <c r="P16" s="45">
        <v>118.1</v>
      </c>
      <c r="Q16" s="45">
        <v>118.2</v>
      </c>
      <c r="R16" s="45">
        <v>117.7</v>
      </c>
      <c r="S16" s="45">
        <v>116.5</v>
      </c>
      <c r="T16" s="45">
        <v>116.7</v>
      </c>
      <c r="U16" s="45">
        <v>117.2</v>
      </c>
      <c r="V16" s="45">
        <v>118.4</v>
      </c>
      <c r="W16" s="45">
        <v>119</v>
      </c>
      <c r="X16" s="45">
        <v>118.4</v>
      </c>
      <c r="Y16" s="45">
        <v>118.1</v>
      </c>
      <c r="Z16" s="45">
        <v>118.4</v>
      </c>
      <c r="AA16" s="45">
        <v>119</v>
      </c>
      <c r="AB16" s="45">
        <v>120.6</v>
      </c>
      <c r="AC16" s="45">
        <v>121</v>
      </c>
      <c r="AD16" s="45">
        <v>120.1</v>
      </c>
      <c r="AE16" s="45">
        <v>122.2</v>
      </c>
      <c r="AF16" s="45">
        <v>126.8</v>
      </c>
      <c r="AG16" s="45">
        <v>126.5</v>
      </c>
      <c r="AH16" s="45">
        <v>126.3</v>
      </c>
      <c r="AI16" s="45">
        <v>127.7</v>
      </c>
      <c r="AJ16" s="45">
        <v>128.19999999999999</v>
      </c>
      <c r="AK16" s="45">
        <v>134.30000000000001</v>
      </c>
      <c r="AL16" s="45">
        <v>139.1</v>
      </c>
      <c r="AM16" s="45">
        <v>144.80000000000001</v>
      </c>
      <c r="AN16" s="45">
        <v>148.4</v>
      </c>
      <c r="AO16" s="45">
        <v>157.30000000000001</v>
      </c>
      <c r="AP16" s="45">
        <v>173.7</v>
      </c>
      <c r="AQ16" s="45">
        <v>174.8</v>
      </c>
      <c r="AR16" s="45">
        <v>185.5</v>
      </c>
      <c r="AS16" s="45">
        <v>196.9</v>
      </c>
      <c r="AT16" s="45">
        <v>219</v>
      </c>
      <c r="AU16" s="45">
        <v>217.1</v>
      </c>
      <c r="AV16" s="45">
        <v>222.8</v>
      </c>
      <c r="AW16" s="45">
        <v>215.8</v>
      </c>
      <c r="AX16" s="45">
        <v>205.5</v>
      </c>
      <c r="AY16" s="45">
        <v>201.2</v>
      </c>
      <c r="AZ16" s="45">
        <v>217.5</v>
      </c>
      <c r="BA16" s="45">
        <v>216.8</v>
      </c>
      <c r="BB16" s="45">
        <v>217.2</v>
      </c>
      <c r="BC16" s="45">
        <v>215.1</v>
      </c>
      <c r="BD16" s="45">
        <v>195</v>
      </c>
      <c r="BE16" s="45">
        <v>184.6</v>
      </c>
      <c r="BF16" s="45">
        <v>182.4</v>
      </c>
      <c r="BG16" s="45">
        <v>178.9</v>
      </c>
      <c r="BH16" s="45">
        <v>166</v>
      </c>
      <c r="BI16" s="45">
        <v>140.69999999999999</v>
      </c>
      <c r="BJ16" s="45">
        <v>133.1</v>
      </c>
      <c r="BK16" s="45">
        <v>126</v>
      </c>
      <c r="BL16" s="45">
        <v>127.2</v>
      </c>
      <c r="BM16" s="45">
        <v>121.6</v>
      </c>
      <c r="BN16" s="45">
        <v>118.3</v>
      </c>
      <c r="BO16" s="45">
        <v>114.1</v>
      </c>
      <c r="BP16" s="45">
        <v>115.4</v>
      </c>
      <c r="BQ16" s="45">
        <v>118.4</v>
      </c>
      <c r="BR16" s="45">
        <v>113.8</v>
      </c>
      <c r="BS16" s="45">
        <v>111.6</v>
      </c>
      <c r="BT16" s="45">
        <v>112.6</v>
      </c>
      <c r="BU16" s="45">
        <v>114.9</v>
      </c>
      <c r="BV16" s="45">
        <v>116.5</v>
      </c>
      <c r="BW16" s="45">
        <v>116.6</v>
      </c>
      <c r="BX16" s="45">
        <v>115.3</v>
      </c>
      <c r="BY16" s="45">
        <v>115.9</v>
      </c>
      <c r="BZ16" s="45">
        <v>113.2</v>
      </c>
      <c r="CA16" s="45">
        <v>111.2</v>
      </c>
      <c r="CB16" s="45">
        <v>110.8</v>
      </c>
      <c r="CC16" s="45">
        <v>110.8</v>
      </c>
      <c r="CD16" s="45">
        <v>109.4</v>
      </c>
      <c r="CE16" s="45">
        <v>114</v>
      </c>
      <c r="CF16" s="45">
        <v>123.9</v>
      </c>
      <c r="CG16" s="45">
        <v>127.8</v>
      </c>
      <c r="CH16" s="45">
        <v>133.6</v>
      </c>
      <c r="CI16" s="45">
        <v>132.4</v>
      </c>
      <c r="CJ16" s="45">
        <v>136.80000000000001</v>
      </c>
      <c r="CK16" s="45">
        <v>143.69999999999999</v>
      </c>
      <c r="CL16" s="45">
        <v>149.5</v>
      </c>
      <c r="CM16" s="45">
        <v>150.19999999999999</v>
      </c>
      <c r="CN16" s="45">
        <v>153</v>
      </c>
      <c r="CO16" s="45">
        <v>150.5</v>
      </c>
      <c r="CP16" s="45">
        <v>150.4</v>
      </c>
      <c r="CQ16" s="45">
        <v>153.6</v>
      </c>
      <c r="CR16" s="45">
        <v>154.6</v>
      </c>
      <c r="CS16" s="45">
        <v>152</v>
      </c>
      <c r="CT16" s="45">
        <v>152.80000000000001</v>
      </c>
      <c r="CU16" s="45">
        <v>150.9</v>
      </c>
      <c r="CV16" s="45">
        <v>155.69999999999999</v>
      </c>
      <c r="CW16" s="45">
        <v>157</v>
      </c>
      <c r="CX16" s="45">
        <v>158.6</v>
      </c>
      <c r="CY16" s="45">
        <v>160.1</v>
      </c>
      <c r="CZ16" s="45">
        <v>160.9</v>
      </c>
      <c r="DA16" s="45">
        <v>165.8</v>
      </c>
      <c r="DB16" s="45">
        <v>173.6</v>
      </c>
      <c r="DC16" s="45">
        <v>174.5</v>
      </c>
      <c r="DD16" s="45">
        <v>169.1</v>
      </c>
      <c r="DE16" s="45">
        <v>166.8</v>
      </c>
      <c r="DF16" s="45">
        <v>173.2</v>
      </c>
      <c r="DG16" s="45">
        <v>175</v>
      </c>
      <c r="DH16" s="45">
        <v>177.4</v>
      </c>
      <c r="DI16" s="45">
        <v>179.7</v>
      </c>
      <c r="DJ16" s="45">
        <v>178.8</v>
      </c>
      <c r="DK16" s="45">
        <v>174.4</v>
      </c>
      <c r="DL16" s="45">
        <v>177.4</v>
      </c>
      <c r="DM16" s="45">
        <v>179.9</v>
      </c>
      <c r="DN16" s="45">
        <v>180.8</v>
      </c>
      <c r="DO16" s="45">
        <v>176.2</v>
      </c>
      <c r="DP16" s="45">
        <v>176.5</v>
      </c>
      <c r="DQ16" s="45">
        <v>175.8</v>
      </c>
      <c r="DR16" s="45">
        <v>176.4</v>
      </c>
      <c r="DS16" s="45">
        <v>177.9</v>
      </c>
      <c r="DT16" s="45">
        <v>176.1</v>
      </c>
      <c r="DU16" s="45">
        <v>175.7</v>
      </c>
      <c r="DV16" s="45">
        <v>174.2</v>
      </c>
      <c r="DW16" s="45">
        <v>180.3</v>
      </c>
      <c r="DX16" s="46">
        <v>188.8</v>
      </c>
      <c r="DY16" s="46">
        <v>191.2</v>
      </c>
      <c r="DZ16" s="46">
        <v>192.2</v>
      </c>
      <c r="EA16">
        <v>193.7</v>
      </c>
      <c r="EB16" s="47">
        <v>193.6</v>
      </c>
      <c r="EC16" s="47">
        <v>195.3</v>
      </c>
    </row>
    <row r="17" spans="1:133" x14ac:dyDescent="0.25">
      <c r="A17" s="43" t="s">
        <v>1631</v>
      </c>
      <c r="B17" s="43" t="s">
        <v>1632</v>
      </c>
      <c r="C17" s="44">
        <v>7.0879999999999999E-2</v>
      </c>
      <c r="D17" s="45">
        <v>96.3</v>
      </c>
      <c r="E17" s="45">
        <v>96</v>
      </c>
      <c r="F17" s="45">
        <v>96.6</v>
      </c>
      <c r="G17" s="45">
        <v>103.6</v>
      </c>
      <c r="H17" s="45">
        <v>108.7</v>
      </c>
      <c r="I17" s="45">
        <v>108.4</v>
      </c>
      <c r="J17" s="45">
        <v>112.2</v>
      </c>
      <c r="K17" s="45">
        <v>113.5</v>
      </c>
      <c r="L17" s="45">
        <v>115.4</v>
      </c>
      <c r="M17" s="45">
        <v>116.9</v>
      </c>
      <c r="N17" s="45">
        <v>117.1</v>
      </c>
      <c r="O17" s="45">
        <v>118.3</v>
      </c>
      <c r="P17" s="45">
        <v>120</v>
      </c>
      <c r="Q17" s="45">
        <v>118.9</v>
      </c>
      <c r="R17" s="45">
        <v>119</v>
      </c>
      <c r="S17" s="45">
        <v>118</v>
      </c>
      <c r="T17" s="45">
        <v>113.9</v>
      </c>
      <c r="U17" s="45">
        <v>117.5</v>
      </c>
      <c r="V17" s="45">
        <v>122.9</v>
      </c>
      <c r="W17" s="45">
        <v>126.4</v>
      </c>
      <c r="X17" s="45">
        <v>126.7</v>
      </c>
      <c r="Y17" s="45">
        <v>126.5</v>
      </c>
      <c r="Z17" s="45">
        <v>129.30000000000001</v>
      </c>
      <c r="AA17" s="45">
        <v>132.6</v>
      </c>
      <c r="AB17" s="45">
        <v>135.5</v>
      </c>
      <c r="AC17" s="45">
        <v>137.80000000000001</v>
      </c>
      <c r="AD17" s="45">
        <v>136.80000000000001</v>
      </c>
      <c r="AE17" s="45">
        <v>142.5</v>
      </c>
      <c r="AF17" s="45">
        <v>142.19999999999999</v>
      </c>
      <c r="AG17" s="45">
        <v>141.19999999999999</v>
      </c>
      <c r="AH17" s="45">
        <v>144.6</v>
      </c>
      <c r="AI17" s="45">
        <v>148.5</v>
      </c>
      <c r="AJ17" s="45">
        <v>153.9</v>
      </c>
      <c r="AK17" s="45">
        <v>159.1</v>
      </c>
      <c r="AL17" s="45">
        <v>155.69999999999999</v>
      </c>
      <c r="AM17" s="45">
        <v>150.69999999999999</v>
      </c>
      <c r="AN17" s="45">
        <v>151.4</v>
      </c>
      <c r="AO17" s="45">
        <v>155.69999999999999</v>
      </c>
      <c r="AP17" s="45">
        <v>170.2</v>
      </c>
      <c r="AQ17" s="45">
        <v>165.3</v>
      </c>
      <c r="AR17" s="45">
        <v>164.8</v>
      </c>
      <c r="AS17" s="45">
        <v>167.5</v>
      </c>
      <c r="AT17" s="45">
        <v>173.5</v>
      </c>
      <c r="AU17" s="45">
        <v>178.1</v>
      </c>
      <c r="AV17" s="45">
        <v>168.8</v>
      </c>
      <c r="AW17" s="45">
        <v>167.1</v>
      </c>
      <c r="AX17" s="45">
        <v>161</v>
      </c>
      <c r="AY17" s="45">
        <v>158.69999999999999</v>
      </c>
      <c r="AZ17" s="45">
        <v>162.19999999999999</v>
      </c>
      <c r="BA17" s="45">
        <v>161.9</v>
      </c>
      <c r="BB17" s="45">
        <v>155.4</v>
      </c>
      <c r="BC17" s="45">
        <v>150.4</v>
      </c>
      <c r="BD17" s="45">
        <v>143.5</v>
      </c>
      <c r="BE17" s="45">
        <v>134.69999999999999</v>
      </c>
      <c r="BF17" s="45">
        <v>131.6</v>
      </c>
      <c r="BG17" s="45">
        <v>127.4</v>
      </c>
      <c r="BH17" s="45">
        <v>122.7</v>
      </c>
      <c r="BI17" s="45">
        <v>119.7</v>
      </c>
      <c r="BJ17" s="45">
        <v>116.9</v>
      </c>
      <c r="BK17" s="45">
        <v>115.4</v>
      </c>
      <c r="BL17" s="45">
        <v>120.8</v>
      </c>
      <c r="BM17" s="45">
        <v>120.1</v>
      </c>
      <c r="BN17" s="45">
        <v>116.8</v>
      </c>
      <c r="BO17" s="45">
        <v>113</v>
      </c>
      <c r="BP17" s="45">
        <v>112.6</v>
      </c>
      <c r="BQ17" s="45">
        <v>112.9</v>
      </c>
      <c r="BR17" s="45">
        <v>111.5</v>
      </c>
      <c r="BS17" s="45">
        <v>109.8</v>
      </c>
      <c r="BT17" s="45">
        <v>110.7</v>
      </c>
      <c r="BU17" s="45">
        <v>112.2</v>
      </c>
      <c r="BV17" s="45">
        <v>113</v>
      </c>
      <c r="BW17" s="45">
        <v>114.1</v>
      </c>
      <c r="BX17" s="45">
        <v>111.5</v>
      </c>
      <c r="BY17" s="45">
        <v>113</v>
      </c>
      <c r="BZ17" s="45">
        <v>112.4</v>
      </c>
      <c r="CA17" s="45">
        <v>115</v>
      </c>
      <c r="CB17" s="45">
        <v>118.9</v>
      </c>
      <c r="CC17" s="45">
        <v>119.8</v>
      </c>
      <c r="CD17" s="45">
        <v>118.1</v>
      </c>
      <c r="CE17" s="45">
        <v>121.6</v>
      </c>
      <c r="CF17" s="45">
        <v>123</v>
      </c>
      <c r="CG17" s="45">
        <v>125.8</v>
      </c>
      <c r="CH17" s="45">
        <v>128.19999999999999</v>
      </c>
      <c r="CI17" s="45">
        <v>127.8</v>
      </c>
      <c r="CJ17" s="45">
        <v>128.19999999999999</v>
      </c>
      <c r="CK17" s="45">
        <v>130.9</v>
      </c>
      <c r="CL17" s="45">
        <v>135.6</v>
      </c>
      <c r="CM17" s="45">
        <v>137.1</v>
      </c>
      <c r="CN17" s="45">
        <v>137.19999999999999</v>
      </c>
      <c r="CO17" s="45">
        <v>138.69999999999999</v>
      </c>
      <c r="CP17" s="45">
        <v>139.69999999999999</v>
      </c>
      <c r="CQ17" s="45">
        <v>146.69999999999999</v>
      </c>
      <c r="CR17" s="45">
        <v>149.6</v>
      </c>
      <c r="CS17" s="45">
        <v>151.30000000000001</v>
      </c>
      <c r="CT17" s="45">
        <v>156.6</v>
      </c>
      <c r="CU17" s="45">
        <v>162</v>
      </c>
      <c r="CV17" s="45">
        <v>174.2</v>
      </c>
      <c r="CW17" s="45">
        <v>179.7</v>
      </c>
      <c r="CX17" s="45">
        <v>176.1</v>
      </c>
      <c r="CY17" s="45">
        <v>173.6</v>
      </c>
      <c r="CZ17" s="45">
        <v>170.4</v>
      </c>
      <c r="DA17" s="45">
        <v>164.3</v>
      </c>
      <c r="DB17" s="45">
        <v>162.6</v>
      </c>
      <c r="DC17" s="45">
        <v>165.1</v>
      </c>
      <c r="DD17" s="45">
        <v>168.5</v>
      </c>
      <c r="DE17" s="45">
        <v>166.7</v>
      </c>
      <c r="DF17" s="45">
        <v>169.7</v>
      </c>
      <c r="DG17" s="45">
        <v>169.2</v>
      </c>
      <c r="DH17" s="45">
        <v>169.7</v>
      </c>
      <c r="DI17" s="45">
        <v>169.6</v>
      </c>
      <c r="DJ17" s="45">
        <v>167.4</v>
      </c>
      <c r="DK17" s="45">
        <v>163.5</v>
      </c>
      <c r="DL17" s="45">
        <v>162.5</v>
      </c>
      <c r="DM17" s="45">
        <v>164.9</v>
      </c>
      <c r="DN17" s="45">
        <v>166.3</v>
      </c>
      <c r="DO17" s="45">
        <v>164.7</v>
      </c>
      <c r="DP17" s="45">
        <v>165.1</v>
      </c>
      <c r="DQ17" s="45">
        <v>164.1</v>
      </c>
      <c r="DR17" s="45">
        <v>166.1</v>
      </c>
      <c r="DS17" s="45">
        <v>168.8</v>
      </c>
      <c r="DT17" s="45">
        <v>167.7</v>
      </c>
      <c r="DU17" s="45">
        <v>166.3</v>
      </c>
      <c r="DV17" s="45">
        <v>165.1</v>
      </c>
      <c r="DW17" s="45">
        <v>166.2</v>
      </c>
      <c r="DX17" s="46">
        <v>167.6</v>
      </c>
      <c r="DY17" s="46">
        <v>166.2</v>
      </c>
      <c r="DZ17" s="46">
        <v>165.9</v>
      </c>
      <c r="EA17">
        <v>165.7</v>
      </c>
      <c r="EB17" s="47">
        <v>167.6</v>
      </c>
      <c r="EC17" s="47">
        <v>167.8</v>
      </c>
    </row>
    <row r="18" spans="1:133" x14ac:dyDescent="0.25">
      <c r="A18" s="43" t="s">
        <v>1633</v>
      </c>
      <c r="B18" s="43" t="s">
        <v>1634</v>
      </c>
      <c r="C18" s="44">
        <v>5.2990000000000002E-2</v>
      </c>
      <c r="D18" s="45">
        <v>102.5</v>
      </c>
      <c r="E18" s="45">
        <v>107.4</v>
      </c>
      <c r="F18" s="45">
        <v>109.7</v>
      </c>
      <c r="G18" s="45">
        <v>115.2</v>
      </c>
      <c r="H18" s="45">
        <v>119.2</v>
      </c>
      <c r="I18" s="45">
        <v>119</v>
      </c>
      <c r="J18" s="45">
        <v>118.6</v>
      </c>
      <c r="K18" s="45">
        <v>118.1</v>
      </c>
      <c r="L18" s="45">
        <v>117.4</v>
      </c>
      <c r="M18" s="45">
        <v>119.8</v>
      </c>
      <c r="N18" s="45">
        <v>120.1</v>
      </c>
      <c r="O18" s="45">
        <v>119.5</v>
      </c>
      <c r="P18" s="45">
        <v>126.1</v>
      </c>
      <c r="Q18" s="45">
        <v>127.1</v>
      </c>
      <c r="R18" s="45">
        <v>130.6</v>
      </c>
      <c r="S18" s="45">
        <v>131.5</v>
      </c>
      <c r="T18" s="45">
        <v>132.19999999999999</v>
      </c>
      <c r="U18" s="45">
        <v>132.69999999999999</v>
      </c>
      <c r="V18" s="45">
        <v>130.9</v>
      </c>
      <c r="W18" s="45">
        <v>134.1</v>
      </c>
      <c r="X18" s="45">
        <v>135.6</v>
      </c>
      <c r="Y18" s="45">
        <v>136.4</v>
      </c>
      <c r="Z18" s="45">
        <v>136.6</v>
      </c>
      <c r="AA18" s="45">
        <v>140.80000000000001</v>
      </c>
      <c r="AB18" s="45">
        <v>143.30000000000001</v>
      </c>
      <c r="AC18" s="45">
        <v>145.5</v>
      </c>
      <c r="AD18" s="45">
        <v>146.19999999999999</v>
      </c>
      <c r="AE18" s="45">
        <v>147.9</v>
      </c>
      <c r="AF18" s="45">
        <v>150.19999999999999</v>
      </c>
      <c r="AG18" s="45">
        <v>152.6</v>
      </c>
      <c r="AH18" s="45">
        <v>152.1</v>
      </c>
      <c r="AI18" s="45">
        <v>153.9</v>
      </c>
      <c r="AJ18" s="45">
        <v>157.5</v>
      </c>
      <c r="AK18" s="45">
        <v>166.8</v>
      </c>
      <c r="AL18" s="45">
        <v>166.2</v>
      </c>
      <c r="AM18" s="45">
        <v>164.9</v>
      </c>
      <c r="AN18" s="45">
        <v>165.1</v>
      </c>
      <c r="AO18" s="45">
        <v>177</v>
      </c>
      <c r="AP18" s="45">
        <v>186.3</v>
      </c>
      <c r="AQ18" s="45">
        <v>188.4</v>
      </c>
      <c r="AR18" s="45">
        <v>195.6</v>
      </c>
      <c r="AS18" s="45">
        <v>195.1</v>
      </c>
      <c r="AT18" s="45">
        <v>197</v>
      </c>
      <c r="AU18" s="45">
        <v>198.8</v>
      </c>
      <c r="AV18" s="45">
        <v>195.5</v>
      </c>
      <c r="AW18" s="45">
        <v>190.5</v>
      </c>
      <c r="AX18" s="45">
        <v>184</v>
      </c>
      <c r="AY18" s="45">
        <v>182.3</v>
      </c>
      <c r="AZ18" s="45">
        <v>186.8</v>
      </c>
      <c r="BA18" s="45">
        <v>190.2</v>
      </c>
      <c r="BB18" s="45">
        <v>191</v>
      </c>
      <c r="BC18" s="45">
        <v>190.7</v>
      </c>
      <c r="BD18" s="45">
        <v>185.6</v>
      </c>
      <c r="BE18" s="45">
        <v>182</v>
      </c>
      <c r="BF18" s="45">
        <v>179.2</v>
      </c>
      <c r="BG18" s="45">
        <v>176.8</v>
      </c>
      <c r="BH18" s="45">
        <v>169.6</v>
      </c>
      <c r="BI18" s="45">
        <v>161.1</v>
      </c>
      <c r="BJ18" s="45">
        <v>156.19999999999999</v>
      </c>
      <c r="BK18" s="45">
        <v>154</v>
      </c>
      <c r="BL18" s="45">
        <v>155.30000000000001</v>
      </c>
      <c r="BM18" s="45">
        <v>148.5</v>
      </c>
      <c r="BN18" s="45">
        <v>144.5</v>
      </c>
      <c r="BO18" s="45">
        <v>137.5</v>
      </c>
      <c r="BP18" s="45">
        <v>136</v>
      </c>
      <c r="BQ18" s="45">
        <v>138.30000000000001</v>
      </c>
      <c r="BR18" s="45">
        <v>133.80000000000001</v>
      </c>
      <c r="BS18" s="45">
        <v>130.9</v>
      </c>
      <c r="BT18" s="45">
        <v>130.30000000000001</v>
      </c>
      <c r="BU18" s="45">
        <v>126.7</v>
      </c>
      <c r="BV18" s="45">
        <v>122.1</v>
      </c>
      <c r="BW18" s="45">
        <v>120.6</v>
      </c>
      <c r="BX18" s="45">
        <v>120.8</v>
      </c>
      <c r="BY18" s="45">
        <v>120.7</v>
      </c>
      <c r="BZ18" s="45">
        <v>117.8</v>
      </c>
      <c r="CA18" s="45">
        <v>117.9</v>
      </c>
      <c r="CB18" s="45">
        <v>121</v>
      </c>
      <c r="CC18" s="45">
        <v>121.8</v>
      </c>
      <c r="CD18" s="45">
        <v>121.7</v>
      </c>
      <c r="CE18" s="45">
        <v>121.2</v>
      </c>
      <c r="CF18" s="45">
        <v>124.6</v>
      </c>
      <c r="CG18" s="45">
        <v>127.5</v>
      </c>
      <c r="CH18" s="45">
        <v>129.5</v>
      </c>
      <c r="CI18" s="45">
        <v>130.1</v>
      </c>
      <c r="CJ18" s="45">
        <v>131.80000000000001</v>
      </c>
      <c r="CK18" s="45">
        <v>134.9</v>
      </c>
      <c r="CL18" s="45">
        <v>137.1</v>
      </c>
      <c r="CM18" s="45">
        <v>137.5</v>
      </c>
      <c r="CN18" s="45">
        <v>137.30000000000001</v>
      </c>
      <c r="CO18" s="45">
        <v>137.30000000000001</v>
      </c>
      <c r="CP18" s="45">
        <v>137</v>
      </c>
      <c r="CQ18" s="45">
        <v>140.5</v>
      </c>
      <c r="CR18" s="45">
        <v>143.19999999999999</v>
      </c>
      <c r="CS18" s="45">
        <v>147.9</v>
      </c>
      <c r="CT18" s="45">
        <v>147.1</v>
      </c>
      <c r="CU18" s="45">
        <v>146</v>
      </c>
      <c r="CV18" s="45">
        <v>149.69999999999999</v>
      </c>
      <c r="CW18" s="45">
        <v>150.80000000000001</v>
      </c>
      <c r="CX18" s="45">
        <v>155.1</v>
      </c>
      <c r="CY18" s="45">
        <v>157.5</v>
      </c>
      <c r="CZ18" s="45">
        <v>158</v>
      </c>
      <c r="DA18" s="45">
        <v>159</v>
      </c>
      <c r="DB18" s="45">
        <v>162.80000000000001</v>
      </c>
      <c r="DC18" s="45">
        <v>166.3</v>
      </c>
      <c r="DD18" s="45">
        <v>163.80000000000001</v>
      </c>
      <c r="DE18" s="45">
        <v>165.4</v>
      </c>
      <c r="DF18" s="45">
        <v>166.3</v>
      </c>
      <c r="DG18" s="45">
        <v>168.4</v>
      </c>
      <c r="DH18" s="45">
        <v>171.9</v>
      </c>
      <c r="DI18" s="45">
        <v>176.1</v>
      </c>
      <c r="DJ18" s="45">
        <v>179.6</v>
      </c>
      <c r="DK18" s="45">
        <v>179.9</v>
      </c>
      <c r="DL18" s="45">
        <v>184</v>
      </c>
      <c r="DM18" s="45">
        <v>197.3</v>
      </c>
      <c r="DN18" s="45">
        <v>203.3</v>
      </c>
      <c r="DO18" s="45">
        <v>203.4</v>
      </c>
      <c r="DP18" s="45">
        <v>201.7</v>
      </c>
      <c r="DQ18" s="45">
        <v>202.9</v>
      </c>
      <c r="DR18" s="45">
        <v>204.9</v>
      </c>
      <c r="DS18" s="45">
        <v>205.5</v>
      </c>
      <c r="DT18" s="45">
        <v>202.8</v>
      </c>
      <c r="DU18" s="45">
        <v>202.5</v>
      </c>
      <c r="DV18" s="45">
        <v>200.6</v>
      </c>
      <c r="DW18" s="45">
        <v>202.1</v>
      </c>
      <c r="DX18" s="46">
        <v>204.4</v>
      </c>
      <c r="DY18" s="46">
        <v>199.7</v>
      </c>
      <c r="DZ18" s="46">
        <v>199.8</v>
      </c>
      <c r="EA18">
        <v>202.1</v>
      </c>
      <c r="EB18" s="47">
        <v>200</v>
      </c>
      <c r="EC18" s="47">
        <v>199.2</v>
      </c>
    </row>
    <row r="19" spans="1:133" x14ac:dyDescent="0.25">
      <c r="A19" s="43" t="s">
        <v>1635</v>
      </c>
      <c r="B19" s="43" t="s">
        <v>1636</v>
      </c>
      <c r="C19" s="44">
        <v>9.1649999999999995E-2</v>
      </c>
      <c r="D19" s="45">
        <v>90.7</v>
      </c>
      <c r="E19" s="45">
        <v>90.8</v>
      </c>
      <c r="F19" s="45">
        <v>92.1</v>
      </c>
      <c r="G19" s="45">
        <v>97.9</v>
      </c>
      <c r="H19" s="45">
        <v>102.3</v>
      </c>
      <c r="I19" s="45">
        <v>102.3</v>
      </c>
      <c r="J19" s="45">
        <v>99.3</v>
      </c>
      <c r="K19" s="45">
        <v>97.5</v>
      </c>
      <c r="L19" s="45">
        <v>97.2</v>
      </c>
      <c r="M19" s="45">
        <v>96.5</v>
      </c>
      <c r="N19" s="45">
        <v>96.3</v>
      </c>
      <c r="O19" s="45">
        <v>96.5</v>
      </c>
      <c r="P19" s="45">
        <v>96.2</v>
      </c>
      <c r="Q19" s="45">
        <v>96.3</v>
      </c>
      <c r="R19" s="45">
        <v>95.2</v>
      </c>
      <c r="S19" s="45">
        <v>96.6</v>
      </c>
      <c r="T19" s="45">
        <v>96.3</v>
      </c>
      <c r="U19" s="45">
        <v>97.1</v>
      </c>
      <c r="V19" s="45">
        <v>97.9</v>
      </c>
      <c r="W19" s="45">
        <v>103.1</v>
      </c>
      <c r="X19" s="45">
        <v>103.7</v>
      </c>
      <c r="Y19" s="45">
        <v>105.7</v>
      </c>
      <c r="Z19" s="45">
        <v>108.5</v>
      </c>
      <c r="AA19" s="45">
        <v>108.3</v>
      </c>
      <c r="AB19" s="45">
        <v>109.7</v>
      </c>
      <c r="AC19" s="45">
        <v>115.1</v>
      </c>
      <c r="AD19" s="45">
        <v>116.5</v>
      </c>
      <c r="AE19" s="45">
        <v>122.3</v>
      </c>
      <c r="AF19" s="45">
        <v>127</v>
      </c>
      <c r="AG19" s="45">
        <v>128</v>
      </c>
      <c r="AH19" s="45">
        <v>124.3</v>
      </c>
      <c r="AI19" s="45">
        <v>124</v>
      </c>
      <c r="AJ19" s="45">
        <v>124.7</v>
      </c>
      <c r="AK19" s="45">
        <v>131.6</v>
      </c>
      <c r="AL19" s="45">
        <v>132.1</v>
      </c>
      <c r="AM19" s="45">
        <v>133.69999999999999</v>
      </c>
      <c r="AN19" s="45">
        <v>138.80000000000001</v>
      </c>
      <c r="AO19" s="45">
        <v>149.69999999999999</v>
      </c>
      <c r="AP19" s="45">
        <v>160.4</v>
      </c>
      <c r="AQ19" s="45">
        <v>162.80000000000001</v>
      </c>
      <c r="AR19" s="45">
        <v>167.7</v>
      </c>
      <c r="AS19" s="45">
        <v>171.8</v>
      </c>
      <c r="AT19" s="45">
        <v>196.9</v>
      </c>
      <c r="AU19" s="45">
        <v>204.7</v>
      </c>
      <c r="AV19" s="45">
        <v>203.4</v>
      </c>
      <c r="AW19" s="45">
        <v>206.1</v>
      </c>
      <c r="AX19" s="45">
        <v>199.3</v>
      </c>
      <c r="AY19" s="45">
        <v>198.2</v>
      </c>
      <c r="AZ19" s="45">
        <v>213</v>
      </c>
      <c r="BA19" s="45">
        <v>231</v>
      </c>
      <c r="BB19" s="45">
        <v>247.6</v>
      </c>
      <c r="BC19" s="45">
        <v>243.7</v>
      </c>
      <c r="BD19" s="45">
        <v>229.3</v>
      </c>
      <c r="BE19" s="45">
        <v>211.6</v>
      </c>
      <c r="BF19" s="45">
        <v>199</v>
      </c>
      <c r="BG19" s="45">
        <v>188.4</v>
      </c>
      <c r="BH19" s="45">
        <v>178.4</v>
      </c>
      <c r="BI19" s="45">
        <v>167.6</v>
      </c>
      <c r="BJ19" s="45">
        <v>158.1</v>
      </c>
      <c r="BK19" s="45">
        <v>151.1</v>
      </c>
      <c r="BL19" s="45">
        <v>149.5</v>
      </c>
      <c r="BM19" s="45">
        <v>145.69999999999999</v>
      </c>
      <c r="BN19" s="45">
        <v>140.80000000000001</v>
      </c>
      <c r="BO19" s="45">
        <v>134.1</v>
      </c>
      <c r="BP19" s="45">
        <v>127.2</v>
      </c>
      <c r="BQ19" s="45">
        <v>129.1</v>
      </c>
      <c r="BR19" s="45">
        <v>127.7</v>
      </c>
      <c r="BS19" s="45">
        <v>123.7</v>
      </c>
      <c r="BT19" s="45">
        <v>121</v>
      </c>
      <c r="BU19" s="45">
        <v>114.8</v>
      </c>
      <c r="BV19" s="45">
        <v>112.6</v>
      </c>
      <c r="BW19" s="45">
        <v>112.1</v>
      </c>
      <c r="BX19" s="45">
        <v>110.5</v>
      </c>
      <c r="BY19" s="45">
        <v>108.4</v>
      </c>
      <c r="BZ19" s="45">
        <v>105.9</v>
      </c>
      <c r="CA19" s="45">
        <v>106.9</v>
      </c>
      <c r="CB19" s="45">
        <v>109.8</v>
      </c>
      <c r="CC19" s="45">
        <v>107.6</v>
      </c>
      <c r="CD19" s="45">
        <v>111</v>
      </c>
      <c r="CE19" s="45">
        <v>118.6</v>
      </c>
      <c r="CF19" s="45">
        <v>123.3</v>
      </c>
      <c r="CG19" s="45">
        <v>123.5</v>
      </c>
      <c r="CH19" s="45">
        <v>124.5</v>
      </c>
      <c r="CI19" s="45">
        <v>122.1</v>
      </c>
      <c r="CJ19" s="45">
        <v>123.5</v>
      </c>
      <c r="CK19" s="45">
        <v>128.5</v>
      </c>
      <c r="CL19" s="45">
        <v>132.1</v>
      </c>
      <c r="CM19" s="45">
        <v>131.5</v>
      </c>
      <c r="CN19" s="45">
        <v>131.80000000000001</v>
      </c>
      <c r="CO19" s="45">
        <v>133</v>
      </c>
      <c r="CP19" s="45">
        <v>136.1</v>
      </c>
      <c r="CQ19" s="45">
        <v>162.1</v>
      </c>
      <c r="CR19" s="45">
        <v>177</v>
      </c>
      <c r="CS19" s="45">
        <v>180.9</v>
      </c>
      <c r="CT19" s="45">
        <v>179.6</v>
      </c>
      <c r="CU19" s="45">
        <v>176.9</v>
      </c>
      <c r="CV19" s="45">
        <v>180.6</v>
      </c>
      <c r="CW19" s="45">
        <v>187.7</v>
      </c>
      <c r="CX19" s="45">
        <v>184</v>
      </c>
      <c r="CY19" s="45">
        <v>181.7</v>
      </c>
      <c r="CZ19" s="45">
        <v>180.9</v>
      </c>
      <c r="DA19" s="45">
        <v>177.6</v>
      </c>
      <c r="DB19" s="45">
        <v>181.5</v>
      </c>
      <c r="DC19" s="45">
        <v>188.1</v>
      </c>
      <c r="DD19" s="45">
        <v>191</v>
      </c>
      <c r="DE19" s="45">
        <v>194</v>
      </c>
      <c r="DF19" s="45">
        <v>196.6</v>
      </c>
      <c r="DG19" s="45">
        <v>196.7</v>
      </c>
      <c r="DH19" s="45">
        <v>195.3</v>
      </c>
      <c r="DI19" s="45">
        <v>196.2</v>
      </c>
      <c r="DJ19" s="45">
        <v>194.2</v>
      </c>
      <c r="DK19" s="45">
        <v>182.9</v>
      </c>
      <c r="DL19" s="45">
        <v>179.9</v>
      </c>
      <c r="DM19" s="45">
        <v>181.5</v>
      </c>
      <c r="DN19" s="45">
        <v>179.5</v>
      </c>
      <c r="DO19" s="45">
        <v>179.7</v>
      </c>
      <c r="DP19" s="45">
        <v>181</v>
      </c>
      <c r="DQ19" s="45">
        <v>178</v>
      </c>
      <c r="DR19" s="45">
        <v>175.9</v>
      </c>
      <c r="DS19" s="45">
        <v>176.7</v>
      </c>
      <c r="DT19" s="45">
        <v>176.3</v>
      </c>
      <c r="DU19" s="45">
        <v>174.3</v>
      </c>
      <c r="DV19" s="45">
        <v>175.3</v>
      </c>
      <c r="DW19" s="45">
        <v>177.4</v>
      </c>
      <c r="DX19" s="46">
        <v>178.3</v>
      </c>
      <c r="DY19" s="46">
        <v>179.9</v>
      </c>
      <c r="DZ19" s="46">
        <v>183.8</v>
      </c>
      <c r="EA19">
        <v>186.2</v>
      </c>
      <c r="EB19" s="47">
        <v>190</v>
      </c>
      <c r="EC19" s="47">
        <v>189</v>
      </c>
    </row>
    <row r="20" spans="1:133" x14ac:dyDescent="0.25">
      <c r="A20" s="43" t="s">
        <v>3198</v>
      </c>
      <c r="B20" s="43" t="s">
        <v>3199</v>
      </c>
      <c r="C20" s="44">
        <v>2.444E-2</v>
      </c>
      <c r="D20" s="45">
        <v>113.2</v>
      </c>
      <c r="E20" s="45">
        <v>123.1</v>
      </c>
      <c r="F20" s="45">
        <v>134.30000000000001</v>
      </c>
      <c r="G20" s="45">
        <v>147.4</v>
      </c>
      <c r="H20" s="45">
        <v>143.30000000000001</v>
      </c>
      <c r="I20" s="45">
        <v>153.80000000000001</v>
      </c>
      <c r="J20" s="45">
        <v>146.6</v>
      </c>
      <c r="K20" s="45">
        <v>131.80000000000001</v>
      </c>
      <c r="L20" s="45">
        <v>124.8</v>
      </c>
      <c r="M20" s="45">
        <v>118.4</v>
      </c>
      <c r="N20" s="45">
        <v>113</v>
      </c>
      <c r="O20" s="45">
        <v>123.2</v>
      </c>
      <c r="P20" s="45">
        <v>136.19999999999999</v>
      </c>
      <c r="Q20" s="45">
        <v>139.69999999999999</v>
      </c>
      <c r="R20" s="45">
        <v>153.1</v>
      </c>
      <c r="S20" s="45">
        <v>151.69999999999999</v>
      </c>
      <c r="T20" s="45">
        <v>147.4</v>
      </c>
      <c r="U20" s="45">
        <v>157.1</v>
      </c>
      <c r="V20" s="45">
        <v>157</v>
      </c>
      <c r="W20" s="45">
        <v>150.19999999999999</v>
      </c>
      <c r="X20" s="45">
        <v>131.9</v>
      </c>
      <c r="Y20" s="45">
        <v>103.4</v>
      </c>
      <c r="Z20" s="45">
        <v>105.8</v>
      </c>
      <c r="AA20" s="45">
        <v>116.7</v>
      </c>
      <c r="AB20" s="45">
        <v>129.9</v>
      </c>
      <c r="AC20" s="45">
        <v>135.6</v>
      </c>
      <c r="AD20" s="45">
        <v>139.80000000000001</v>
      </c>
      <c r="AE20" s="45">
        <v>145.69999999999999</v>
      </c>
      <c r="AF20" s="45">
        <v>147.19999999999999</v>
      </c>
      <c r="AG20" s="45">
        <v>146.4</v>
      </c>
      <c r="AH20" s="45">
        <v>147.30000000000001</v>
      </c>
      <c r="AI20" s="45">
        <v>136.5</v>
      </c>
      <c r="AJ20" s="45">
        <v>119.1</v>
      </c>
      <c r="AK20" s="45">
        <v>113.6</v>
      </c>
      <c r="AL20" s="45">
        <v>106.5</v>
      </c>
      <c r="AM20" s="45">
        <v>124.7</v>
      </c>
      <c r="AN20" s="45">
        <v>126.1</v>
      </c>
      <c r="AO20" s="45">
        <v>136.9</v>
      </c>
      <c r="AP20" s="45">
        <v>150</v>
      </c>
      <c r="AQ20" s="45">
        <v>142.1</v>
      </c>
      <c r="AR20" s="45">
        <v>139.69999999999999</v>
      </c>
      <c r="AS20" s="45">
        <v>148.19999999999999</v>
      </c>
      <c r="AT20" s="45">
        <v>142.69999999999999</v>
      </c>
      <c r="AU20" s="45">
        <v>140.30000000000001</v>
      </c>
      <c r="AV20" s="45">
        <v>122.8</v>
      </c>
      <c r="AW20" s="45">
        <v>120.5</v>
      </c>
      <c r="AX20" s="45">
        <v>112.4</v>
      </c>
      <c r="AY20" s="45">
        <v>112.4</v>
      </c>
      <c r="AZ20" s="45">
        <v>136.6</v>
      </c>
      <c r="BA20" s="45">
        <v>146.30000000000001</v>
      </c>
      <c r="BB20" s="45">
        <v>158.19999999999999</v>
      </c>
      <c r="BC20" s="45">
        <v>156.6</v>
      </c>
      <c r="BD20" s="45">
        <v>147.4</v>
      </c>
      <c r="BE20" s="45">
        <v>147.4</v>
      </c>
      <c r="BF20" s="45">
        <v>153.69999999999999</v>
      </c>
      <c r="BG20" s="45">
        <v>152.19999999999999</v>
      </c>
      <c r="BH20" s="45">
        <v>134.69999999999999</v>
      </c>
      <c r="BI20" s="45">
        <v>120.2</v>
      </c>
      <c r="BJ20" s="45">
        <v>119.7</v>
      </c>
      <c r="BK20" s="45">
        <v>122.2</v>
      </c>
      <c r="BL20" s="45">
        <v>133.30000000000001</v>
      </c>
      <c r="BM20" s="45">
        <v>136.1</v>
      </c>
      <c r="BN20" s="45">
        <v>130.19999999999999</v>
      </c>
      <c r="BO20" s="45">
        <v>137.6</v>
      </c>
      <c r="BP20" s="45">
        <v>141.4</v>
      </c>
      <c r="BQ20" s="45">
        <v>142.30000000000001</v>
      </c>
      <c r="BR20" s="45">
        <v>142.4</v>
      </c>
      <c r="BS20" s="45">
        <v>141.19999999999999</v>
      </c>
      <c r="BT20" s="45">
        <v>137.80000000000001</v>
      </c>
      <c r="BU20" s="45">
        <v>130</v>
      </c>
      <c r="BV20" s="45">
        <v>127.3</v>
      </c>
      <c r="BW20" s="45">
        <v>129</v>
      </c>
      <c r="BX20" s="45">
        <v>145.5</v>
      </c>
      <c r="BY20" s="45">
        <v>149.9</v>
      </c>
      <c r="BZ20" s="45">
        <v>150.5</v>
      </c>
      <c r="CA20" s="45">
        <v>154</v>
      </c>
      <c r="CB20" s="45">
        <v>158.4</v>
      </c>
      <c r="CC20" s="45">
        <v>157.6</v>
      </c>
      <c r="CD20" s="45">
        <v>183</v>
      </c>
      <c r="CE20" s="45">
        <v>203.9</v>
      </c>
      <c r="CF20" s="45">
        <v>189.9</v>
      </c>
      <c r="CG20" s="45">
        <v>167.7</v>
      </c>
      <c r="CH20" s="45">
        <v>155.69999999999999</v>
      </c>
      <c r="CI20" s="45">
        <v>168.2</v>
      </c>
      <c r="CJ20" s="45">
        <v>179</v>
      </c>
      <c r="CK20" s="45">
        <v>185.1</v>
      </c>
      <c r="CL20" s="45">
        <v>189.9</v>
      </c>
      <c r="CM20" s="45">
        <v>190.7</v>
      </c>
      <c r="CN20" s="45">
        <v>194.9</v>
      </c>
      <c r="CO20" s="45">
        <v>199.9</v>
      </c>
      <c r="CP20" s="45">
        <v>200.6</v>
      </c>
      <c r="CQ20" s="45">
        <v>202.4</v>
      </c>
      <c r="CR20" s="45">
        <v>177.4</v>
      </c>
      <c r="CS20" s="45">
        <v>182.4</v>
      </c>
      <c r="CT20" s="45">
        <v>182.3</v>
      </c>
      <c r="CU20" s="45">
        <v>180.1</v>
      </c>
      <c r="CV20" s="45">
        <v>187.8</v>
      </c>
      <c r="CW20" s="45">
        <v>194.9</v>
      </c>
      <c r="CX20" s="45">
        <v>199.6</v>
      </c>
      <c r="CY20" s="45">
        <v>200</v>
      </c>
      <c r="CZ20" s="45">
        <v>202.4</v>
      </c>
      <c r="DA20" s="45">
        <v>205.1</v>
      </c>
      <c r="DB20" s="45">
        <v>213.5</v>
      </c>
      <c r="DC20" s="45">
        <v>230.2</v>
      </c>
      <c r="DD20" s="45">
        <v>187.1</v>
      </c>
      <c r="DE20" s="45">
        <v>172.9</v>
      </c>
      <c r="DF20" s="45">
        <v>178.6</v>
      </c>
      <c r="DG20" s="45">
        <v>188.7</v>
      </c>
      <c r="DH20" s="45">
        <v>217.7</v>
      </c>
      <c r="DI20" s="45">
        <v>219</v>
      </c>
      <c r="DJ20" s="45">
        <v>216.5</v>
      </c>
      <c r="DK20" s="45">
        <v>214</v>
      </c>
      <c r="DL20" s="45">
        <v>217.6</v>
      </c>
      <c r="DM20" s="45">
        <v>219</v>
      </c>
      <c r="DN20" s="45">
        <v>209.7</v>
      </c>
      <c r="DO20" s="45">
        <v>237</v>
      </c>
      <c r="DP20" s="45">
        <v>199.2</v>
      </c>
      <c r="DQ20" s="45">
        <v>191.4</v>
      </c>
      <c r="DR20" s="45">
        <v>195.1</v>
      </c>
      <c r="DS20" s="45">
        <v>188</v>
      </c>
      <c r="DT20" s="45">
        <v>209.6</v>
      </c>
      <c r="DU20" s="45">
        <v>223.5</v>
      </c>
      <c r="DV20" s="45">
        <v>220.6</v>
      </c>
      <c r="DW20" s="45">
        <v>218.3</v>
      </c>
      <c r="DX20" s="46">
        <v>230.1</v>
      </c>
      <c r="DY20" s="46">
        <v>235.7</v>
      </c>
      <c r="DZ20" s="46">
        <v>253.8</v>
      </c>
      <c r="EA20">
        <v>223.1</v>
      </c>
      <c r="EB20" s="47">
        <v>175.9</v>
      </c>
      <c r="EC20" s="47">
        <v>160.4</v>
      </c>
    </row>
    <row r="21" spans="1:133" x14ac:dyDescent="0.25">
      <c r="A21" s="43" t="s">
        <v>3200</v>
      </c>
      <c r="B21" s="43" t="s">
        <v>3201</v>
      </c>
      <c r="C21" s="44">
        <v>5.7299999999999999E-3</v>
      </c>
      <c r="D21" s="45">
        <v>134.69999999999999</v>
      </c>
      <c r="E21" s="45">
        <v>138.69999999999999</v>
      </c>
      <c r="F21" s="45">
        <v>146.9</v>
      </c>
      <c r="G21" s="45">
        <v>151.19999999999999</v>
      </c>
      <c r="H21" s="45">
        <v>153.9</v>
      </c>
      <c r="I21" s="45">
        <v>151.19999999999999</v>
      </c>
      <c r="J21" s="45">
        <v>153.9</v>
      </c>
      <c r="K21" s="45">
        <v>157.6</v>
      </c>
      <c r="L21" s="45">
        <v>148.4</v>
      </c>
      <c r="M21" s="45">
        <v>149.19999999999999</v>
      </c>
      <c r="N21" s="45">
        <v>161.4</v>
      </c>
      <c r="O21" s="45">
        <v>164.8</v>
      </c>
      <c r="P21" s="45">
        <v>166.1</v>
      </c>
      <c r="Q21" s="45">
        <v>166.7</v>
      </c>
      <c r="R21" s="45">
        <v>167.2</v>
      </c>
      <c r="S21" s="45">
        <v>171.6</v>
      </c>
      <c r="T21" s="45">
        <v>174.9</v>
      </c>
      <c r="U21" s="45">
        <v>174.6</v>
      </c>
      <c r="V21" s="45">
        <v>175.9</v>
      </c>
      <c r="W21" s="45">
        <v>180.5</v>
      </c>
      <c r="X21" s="45">
        <v>185.8</v>
      </c>
      <c r="Y21" s="45">
        <v>186.6</v>
      </c>
      <c r="Z21" s="45">
        <v>183.8</v>
      </c>
      <c r="AA21" s="45">
        <v>183.2</v>
      </c>
      <c r="AB21" s="45">
        <v>180.2</v>
      </c>
      <c r="AC21" s="45">
        <v>172.6</v>
      </c>
      <c r="AD21" s="45">
        <v>172.5</v>
      </c>
      <c r="AE21" s="45">
        <v>173</v>
      </c>
      <c r="AF21" s="45">
        <v>166.9</v>
      </c>
      <c r="AG21" s="45">
        <v>162.69999999999999</v>
      </c>
      <c r="AH21" s="45">
        <v>162</v>
      </c>
      <c r="AI21" s="45">
        <v>159.9</v>
      </c>
      <c r="AJ21" s="45">
        <v>157.69999999999999</v>
      </c>
      <c r="AK21" s="45">
        <v>157.80000000000001</v>
      </c>
      <c r="AL21" s="45">
        <v>156.19999999999999</v>
      </c>
      <c r="AM21" s="45">
        <v>155</v>
      </c>
      <c r="AN21" s="45">
        <v>157.19999999999999</v>
      </c>
      <c r="AO21" s="45">
        <v>156.69999999999999</v>
      </c>
      <c r="AP21" s="45">
        <v>157</v>
      </c>
      <c r="AQ21" s="45">
        <v>155</v>
      </c>
      <c r="AR21" s="45">
        <v>155</v>
      </c>
      <c r="AS21" s="45">
        <v>155</v>
      </c>
      <c r="AT21" s="45">
        <v>155</v>
      </c>
      <c r="AU21" s="45">
        <v>155</v>
      </c>
      <c r="AV21" s="45">
        <v>155</v>
      </c>
      <c r="AW21" s="45">
        <v>155</v>
      </c>
      <c r="AX21" s="45">
        <v>155</v>
      </c>
      <c r="AY21" s="45">
        <v>155</v>
      </c>
      <c r="AZ21" s="45">
        <v>153.80000000000001</v>
      </c>
      <c r="BA21" s="45">
        <v>158.30000000000001</v>
      </c>
      <c r="BB21" s="45">
        <v>158.4</v>
      </c>
      <c r="BC21" s="45">
        <v>159.5</v>
      </c>
      <c r="BD21" s="45">
        <v>153.9</v>
      </c>
      <c r="BE21" s="45">
        <v>153.80000000000001</v>
      </c>
      <c r="BF21" s="45">
        <v>157.69999999999999</v>
      </c>
      <c r="BG21" s="45">
        <v>160.4</v>
      </c>
      <c r="BH21" s="45">
        <v>166.1</v>
      </c>
      <c r="BI21" s="45">
        <v>165.5</v>
      </c>
      <c r="BJ21" s="45">
        <v>165.1</v>
      </c>
      <c r="BK21" s="45">
        <v>163</v>
      </c>
      <c r="BL21" s="45">
        <v>162.19999999999999</v>
      </c>
      <c r="BM21" s="45">
        <v>160</v>
      </c>
      <c r="BN21" s="45">
        <v>157.5</v>
      </c>
      <c r="BO21" s="45">
        <v>157.9</v>
      </c>
      <c r="BP21" s="45">
        <v>157.30000000000001</v>
      </c>
      <c r="BQ21" s="45">
        <v>157.80000000000001</v>
      </c>
      <c r="BR21" s="45">
        <v>156.1</v>
      </c>
      <c r="BS21" s="45">
        <v>151.30000000000001</v>
      </c>
      <c r="BT21" s="45">
        <v>144.9</v>
      </c>
      <c r="BU21" s="45">
        <v>141.19999999999999</v>
      </c>
      <c r="BV21" s="45">
        <v>137</v>
      </c>
      <c r="BW21" s="45">
        <v>134.1</v>
      </c>
      <c r="BX21" s="45">
        <v>132.6</v>
      </c>
      <c r="BY21" s="45">
        <v>132.5</v>
      </c>
      <c r="BZ21" s="45">
        <v>132.19999999999999</v>
      </c>
      <c r="CA21" s="45">
        <v>132.30000000000001</v>
      </c>
      <c r="CB21" s="45">
        <v>133.19999999999999</v>
      </c>
      <c r="CC21" s="45">
        <v>132.80000000000001</v>
      </c>
      <c r="CD21" s="45">
        <v>132.19999999999999</v>
      </c>
      <c r="CE21" s="45">
        <v>133</v>
      </c>
      <c r="CF21" s="45">
        <v>134.80000000000001</v>
      </c>
      <c r="CG21" s="45">
        <v>133.6</v>
      </c>
      <c r="CH21" s="45">
        <v>133</v>
      </c>
      <c r="CI21" s="45">
        <v>131.19999999999999</v>
      </c>
      <c r="CJ21" s="45">
        <v>131.9</v>
      </c>
      <c r="CK21" s="45">
        <v>132.19999999999999</v>
      </c>
      <c r="CL21" s="45">
        <v>133</v>
      </c>
      <c r="CM21" s="45">
        <v>132.9</v>
      </c>
      <c r="CN21" s="45">
        <v>134.30000000000001</v>
      </c>
      <c r="CO21" s="45">
        <v>135.9</v>
      </c>
      <c r="CP21" s="45">
        <v>137.69999999999999</v>
      </c>
      <c r="CQ21" s="45">
        <v>142.5</v>
      </c>
      <c r="CR21" s="45">
        <v>141.30000000000001</v>
      </c>
      <c r="CS21" s="45">
        <v>141.80000000000001</v>
      </c>
      <c r="CT21" s="45">
        <v>142.69999999999999</v>
      </c>
      <c r="CU21" s="45">
        <v>142.19999999999999</v>
      </c>
      <c r="CV21" s="45">
        <v>142.19999999999999</v>
      </c>
      <c r="CW21" s="45">
        <v>142.9</v>
      </c>
      <c r="CX21" s="45">
        <v>145.5</v>
      </c>
      <c r="CY21" s="45">
        <v>145.9</v>
      </c>
      <c r="CZ21" s="45">
        <v>145.5</v>
      </c>
      <c r="DA21" s="45">
        <v>147.80000000000001</v>
      </c>
      <c r="DB21" s="45">
        <v>153.4</v>
      </c>
      <c r="DC21" s="45">
        <v>155.6</v>
      </c>
      <c r="DD21" s="45">
        <v>167.4</v>
      </c>
      <c r="DE21" s="45">
        <v>179.5</v>
      </c>
      <c r="DF21" s="45">
        <v>183.7</v>
      </c>
      <c r="DG21" s="45">
        <v>197.2</v>
      </c>
      <c r="DH21" s="45">
        <v>199.8</v>
      </c>
      <c r="DI21" s="45">
        <v>200</v>
      </c>
      <c r="DJ21" s="45">
        <v>201.9</v>
      </c>
      <c r="DK21" s="45">
        <v>206.1</v>
      </c>
      <c r="DL21" s="45">
        <v>217.4</v>
      </c>
      <c r="DM21" s="45">
        <v>220.3</v>
      </c>
      <c r="DN21" s="45">
        <v>224</v>
      </c>
      <c r="DO21" s="45">
        <v>227.2</v>
      </c>
      <c r="DP21" s="45">
        <v>250.3</v>
      </c>
      <c r="DQ21" s="45">
        <v>248.7</v>
      </c>
      <c r="DR21" s="45">
        <v>244.9</v>
      </c>
      <c r="DS21" s="45">
        <v>246.7</v>
      </c>
      <c r="DT21" s="45">
        <v>246.3</v>
      </c>
      <c r="DU21" s="45">
        <v>246.8</v>
      </c>
      <c r="DV21" s="45">
        <v>245</v>
      </c>
      <c r="DW21" s="45">
        <v>250.4</v>
      </c>
      <c r="DX21" s="46">
        <v>257.10000000000002</v>
      </c>
      <c r="DY21" s="46">
        <v>253.3</v>
      </c>
      <c r="DZ21" s="46">
        <v>253.2</v>
      </c>
      <c r="EA21">
        <v>246.3</v>
      </c>
      <c r="EB21" s="47">
        <v>237.8</v>
      </c>
      <c r="EC21" s="47">
        <v>239.6</v>
      </c>
    </row>
    <row r="22" spans="1:133" x14ac:dyDescent="0.25">
      <c r="A22" s="43" t="s">
        <v>1637</v>
      </c>
      <c r="B22" s="43" t="s">
        <v>1638</v>
      </c>
      <c r="C22" s="44">
        <v>3.4750800000000002</v>
      </c>
      <c r="D22" s="45">
        <v>114.8</v>
      </c>
      <c r="E22" s="45">
        <v>113.7</v>
      </c>
      <c r="F22" s="45">
        <v>120.5</v>
      </c>
      <c r="G22" s="45">
        <v>123.8</v>
      </c>
      <c r="H22" s="45">
        <v>117.2</v>
      </c>
      <c r="I22" s="45">
        <v>112.7</v>
      </c>
      <c r="J22" s="45">
        <v>112.7</v>
      </c>
      <c r="K22" s="45">
        <v>116.5</v>
      </c>
      <c r="L22" s="45">
        <v>109.8</v>
      </c>
      <c r="M22" s="45">
        <v>113.6</v>
      </c>
      <c r="N22" s="45">
        <v>111.8</v>
      </c>
      <c r="O22" s="45">
        <v>111.7</v>
      </c>
      <c r="P22" s="45">
        <v>115.6</v>
      </c>
      <c r="Q22" s="45">
        <v>125.2</v>
      </c>
      <c r="R22" s="45">
        <v>137.5</v>
      </c>
      <c r="S22" s="45">
        <v>143.5</v>
      </c>
      <c r="T22" s="45">
        <v>160.6</v>
      </c>
      <c r="U22" s="45">
        <v>161.6</v>
      </c>
      <c r="V22" s="45">
        <v>175.6</v>
      </c>
      <c r="W22" s="45">
        <v>173.4</v>
      </c>
      <c r="X22" s="45">
        <v>136.6</v>
      </c>
      <c r="Y22" s="45">
        <v>118.7</v>
      </c>
      <c r="Z22" s="45">
        <v>116.1</v>
      </c>
      <c r="AA22" s="45">
        <v>120.5</v>
      </c>
      <c r="AB22" s="45">
        <v>124.6</v>
      </c>
      <c r="AC22" s="45">
        <v>129.6</v>
      </c>
      <c r="AD22" s="45">
        <v>140.69999999999999</v>
      </c>
      <c r="AE22" s="45">
        <v>167.8</v>
      </c>
      <c r="AF22" s="45">
        <v>175.1</v>
      </c>
      <c r="AG22" s="45">
        <v>165.5</v>
      </c>
      <c r="AH22" s="45">
        <v>158.6</v>
      </c>
      <c r="AI22" s="45">
        <v>155.4</v>
      </c>
      <c r="AJ22" s="45">
        <v>143.6</v>
      </c>
      <c r="AK22" s="45">
        <v>136.5</v>
      </c>
      <c r="AL22" s="45">
        <v>130.69999999999999</v>
      </c>
      <c r="AM22" s="45">
        <v>130.1</v>
      </c>
      <c r="AN22" s="45">
        <v>131.9</v>
      </c>
      <c r="AO22" s="45">
        <v>132</v>
      </c>
      <c r="AP22" s="45">
        <v>138.80000000000001</v>
      </c>
      <c r="AQ22" s="45">
        <v>139.69999999999999</v>
      </c>
      <c r="AR22" s="45">
        <v>149.4</v>
      </c>
      <c r="AS22" s="45">
        <v>149.30000000000001</v>
      </c>
      <c r="AT22" s="45">
        <v>152.1</v>
      </c>
      <c r="AU22" s="45">
        <v>152.80000000000001</v>
      </c>
      <c r="AV22" s="45">
        <v>142.69999999999999</v>
      </c>
      <c r="AW22" s="45">
        <v>134</v>
      </c>
      <c r="AX22" s="45">
        <v>123.5</v>
      </c>
      <c r="AY22" s="45">
        <v>124.7</v>
      </c>
      <c r="AZ22" s="45">
        <v>136.6</v>
      </c>
      <c r="BA22" s="45">
        <v>144.6</v>
      </c>
      <c r="BB22" s="45">
        <v>157</v>
      </c>
      <c r="BC22" s="45">
        <v>155.4</v>
      </c>
      <c r="BD22" s="45">
        <v>149.80000000000001</v>
      </c>
      <c r="BE22" s="45">
        <v>148.69999999999999</v>
      </c>
      <c r="BF22" s="45">
        <v>145.5</v>
      </c>
      <c r="BG22" s="45">
        <v>139.9</v>
      </c>
      <c r="BH22" s="45">
        <v>120.5</v>
      </c>
      <c r="BI22" s="45">
        <v>117.5</v>
      </c>
      <c r="BJ22" s="45">
        <v>120.6</v>
      </c>
      <c r="BK22" s="45">
        <v>128</v>
      </c>
      <c r="BL22" s="45">
        <v>130.80000000000001</v>
      </c>
      <c r="BM22" s="45">
        <v>129.1</v>
      </c>
      <c r="BN22" s="45">
        <v>137.30000000000001</v>
      </c>
      <c r="BO22" s="45">
        <v>176.8</v>
      </c>
      <c r="BP22" s="45">
        <v>191.4</v>
      </c>
      <c r="BQ22" s="45">
        <v>162.80000000000001</v>
      </c>
      <c r="BR22" s="45">
        <v>177.1</v>
      </c>
      <c r="BS22" s="45">
        <v>190.2</v>
      </c>
      <c r="BT22" s="45">
        <v>162.1</v>
      </c>
      <c r="BU22" s="45">
        <v>146.80000000000001</v>
      </c>
      <c r="BV22" s="45">
        <v>134.1</v>
      </c>
      <c r="BW22" s="45">
        <v>132.30000000000001</v>
      </c>
      <c r="BX22" s="45">
        <v>142.9</v>
      </c>
      <c r="BY22" s="45">
        <v>141.1</v>
      </c>
      <c r="BZ22" s="45">
        <v>145.9</v>
      </c>
      <c r="CA22" s="45">
        <v>156.1</v>
      </c>
      <c r="CB22" s="45">
        <v>155.80000000000001</v>
      </c>
      <c r="CC22" s="45">
        <v>154</v>
      </c>
      <c r="CD22" s="45">
        <v>157.80000000000001</v>
      </c>
      <c r="CE22" s="45">
        <v>155.6</v>
      </c>
      <c r="CF22" s="45">
        <v>140.4</v>
      </c>
      <c r="CG22" s="45">
        <v>140.5</v>
      </c>
      <c r="CH22" s="45">
        <v>136.1</v>
      </c>
      <c r="CI22" s="45">
        <v>141.80000000000001</v>
      </c>
      <c r="CJ22" s="45">
        <v>158.5</v>
      </c>
      <c r="CK22" s="45">
        <v>163.69999999999999</v>
      </c>
      <c r="CL22" s="45">
        <v>166.8</v>
      </c>
      <c r="CM22" s="45">
        <v>175.5</v>
      </c>
      <c r="CN22" s="45">
        <v>180.1</v>
      </c>
      <c r="CO22" s="45">
        <v>175.2</v>
      </c>
      <c r="CP22" s="45">
        <v>194.2</v>
      </c>
      <c r="CQ22" s="45">
        <v>199.5</v>
      </c>
      <c r="CR22" s="45">
        <v>195.6</v>
      </c>
      <c r="CS22" s="45">
        <v>180.9</v>
      </c>
      <c r="CT22" s="45">
        <v>157.19999999999999</v>
      </c>
      <c r="CU22" s="45">
        <v>148.69999999999999</v>
      </c>
      <c r="CV22" s="45">
        <v>161.4</v>
      </c>
      <c r="CW22" s="45">
        <v>152.80000000000001</v>
      </c>
      <c r="CX22" s="45">
        <v>159.30000000000001</v>
      </c>
      <c r="CY22" s="45">
        <v>181.8</v>
      </c>
      <c r="CZ22" s="45">
        <v>187.6</v>
      </c>
      <c r="DA22" s="45">
        <v>211.1</v>
      </c>
      <c r="DB22" s="45">
        <v>223.9</v>
      </c>
      <c r="DC22" s="45">
        <v>218.8</v>
      </c>
      <c r="DD22" s="45">
        <v>180.7</v>
      </c>
      <c r="DE22" s="45">
        <v>158.30000000000001</v>
      </c>
      <c r="DF22" s="45">
        <v>160.5</v>
      </c>
      <c r="DG22" s="45">
        <v>154.6</v>
      </c>
      <c r="DH22" s="45">
        <v>170.1</v>
      </c>
      <c r="DI22" s="45">
        <v>159.4</v>
      </c>
      <c r="DJ22" s="45">
        <v>163.5</v>
      </c>
      <c r="DK22" s="45">
        <v>170.1</v>
      </c>
      <c r="DL22" s="45">
        <v>171.5</v>
      </c>
      <c r="DM22" s="45">
        <v>174</v>
      </c>
      <c r="DN22" s="45">
        <v>208.2</v>
      </c>
      <c r="DO22" s="45">
        <v>234.4</v>
      </c>
      <c r="DP22" s="45">
        <v>226.9</v>
      </c>
      <c r="DQ22" s="45">
        <v>201.8</v>
      </c>
      <c r="DR22" s="45">
        <v>192.1</v>
      </c>
      <c r="DS22" s="45">
        <v>178.5</v>
      </c>
      <c r="DT22" s="45">
        <v>198.8</v>
      </c>
      <c r="DU22" s="45">
        <v>208.4</v>
      </c>
      <c r="DV22" s="45">
        <v>229.1</v>
      </c>
      <c r="DW22" s="45">
        <v>208.7</v>
      </c>
      <c r="DX22" s="46">
        <v>216.4</v>
      </c>
      <c r="DY22" s="46">
        <v>215.6</v>
      </c>
      <c r="DZ22" s="46">
        <v>231</v>
      </c>
      <c r="EA22">
        <v>202</v>
      </c>
      <c r="EB22" s="47">
        <v>173.4</v>
      </c>
      <c r="EC22" s="47">
        <v>171.2</v>
      </c>
    </row>
    <row r="23" spans="1:133" x14ac:dyDescent="0.25">
      <c r="A23" s="43" t="s">
        <v>1639</v>
      </c>
      <c r="B23" s="43" t="s">
        <v>1640</v>
      </c>
      <c r="C23" s="44">
        <v>1.8744799999999999</v>
      </c>
      <c r="D23" s="45">
        <v>125.6</v>
      </c>
      <c r="E23" s="45">
        <v>123.2</v>
      </c>
      <c r="F23" s="45">
        <v>137</v>
      </c>
      <c r="G23" s="45">
        <v>141.4</v>
      </c>
      <c r="H23" s="45">
        <v>128.9</v>
      </c>
      <c r="I23" s="45">
        <v>120</v>
      </c>
      <c r="J23" s="45">
        <v>119.4</v>
      </c>
      <c r="K23" s="45">
        <v>124.8</v>
      </c>
      <c r="L23" s="45">
        <v>114.3</v>
      </c>
      <c r="M23" s="45">
        <v>117.5</v>
      </c>
      <c r="N23" s="45">
        <v>115.2</v>
      </c>
      <c r="O23" s="45">
        <v>114.5</v>
      </c>
      <c r="P23" s="45">
        <v>123.3</v>
      </c>
      <c r="Q23" s="45">
        <v>140.80000000000001</v>
      </c>
      <c r="R23" s="45">
        <v>164.2</v>
      </c>
      <c r="S23" s="45">
        <v>177</v>
      </c>
      <c r="T23" s="45">
        <v>206.2</v>
      </c>
      <c r="U23" s="45">
        <v>197.8</v>
      </c>
      <c r="V23" s="45">
        <v>222.4</v>
      </c>
      <c r="W23" s="45">
        <v>220.9</v>
      </c>
      <c r="X23" s="45">
        <v>156.4</v>
      </c>
      <c r="Y23" s="45">
        <v>121.8</v>
      </c>
      <c r="Z23" s="45">
        <v>114.6</v>
      </c>
      <c r="AA23" s="45">
        <v>117.2</v>
      </c>
      <c r="AB23" s="45">
        <v>124</v>
      </c>
      <c r="AC23" s="45">
        <v>132.1</v>
      </c>
      <c r="AD23" s="45">
        <v>152.5</v>
      </c>
      <c r="AE23" s="45">
        <v>199.6</v>
      </c>
      <c r="AF23" s="45">
        <v>211.5</v>
      </c>
      <c r="AG23" s="45">
        <v>187.9</v>
      </c>
      <c r="AH23" s="45">
        <v>175.3</v>
      </c>
      <c r="AI23" s="45">
        <v>175.7</v>
      </c>
      <c r="AJ23" s="45">
        <v>157.5</v>
      </c>
      <c r="AK23" s="45">
        <v>142</v>
      </c>
      <c r="AL23" s="45">
        <v>128.5</v>
      </c>
      <c r="AM23" s="45">
        <v>125.9</v>
      </c>
      <c r="AN23" s="45">
        <v>129.19999999999999</v>
      </c>
      <c r="AO23" s="45">
        <v>132.80000000000001</v>
      </c>
      <c r="AP23" s="45">
        <v>145</v>
      </c>
      <c r="AQ23" s="45">
        <v>146.9</v>
      </c>
      <c r="AR23" s="45">
        <v>163.9</v>
      </c>
      <c r="AS23" s="45">
        <v>160.6</v>
      </c>
      <c r="AT23" s="45">
        <v>166.4</v>
      </c>
      <c r="AU23" s="45">
        <v>173.3</v>
      </c>
      <c r="AV23" s="45">
        <v>155.5</v>
      </c>
      <c r="AW23" s="45">
        <v>138.80000000000001</v>
      </c>
      <c r="AX23" s="45">
        <v>117.5</v>
      </c>
      <c r="AY23" s="45">
        <v>119</v>
      </c>
      <c r="AZ23" s="45">
        <v>134.80000000000001</v>
      </c>
      <c r="BA23" s="45">
        <v>151.30000000000001</v>
      </c>
      <c r="BB23" s="45">
        <v>172</v>
      </c>
      <c r="BC23" s="45">
        <v>165.4</v>
      </c>
      <c r="BD23" s="45">
        <v>151.19999999999999</v>
      </c>
      <c r="BE23" s="45">
        <v>144.69999999999999</v>
      </c>
      <c r="BF23" s="45">
        <v>146.69999999999999</v>
      </c>
      <c r="BG23" s="45">
        <v>143.30000000000001</v>
      </c>
      <c r="BH23" s="45">
        <v>113.7</v>
      </c>
      <c r="BI23" s="45">
        <v>106.2</v>
      </c>
      <c r="BJ23" s="45">
        <v>108.1</v>
      </c>
      <c r="BK23" s="45">
        <v>118.4</v>
      </c>
      <c r="BL23" s="45">
        <v>124</v>
      </c>
      <c r="BM23" s="45">
        <v>123.5</v>
      </c>
      <c r="BN23" s="45">
        <v>135.5</v>
      </c>
      <c r="BO23" s="45">
        <v>201.8</v>
      </c>
      <c r="BP23" s="45">
        <v>219</v>
      </c>
      <c r="BQ23" s="45">
        <v>167</v>
      </c>
      <c r="BR23" s="45">
        <v>200.5</v>
      </c>
      <c r="BS23" s="45">
        <v>229.1</v>
      </c>
      <c r="BT23" s="45">
        <v>177.8</v>
      </c>
      <c r="BU23" s="45">
        <v>149.5</v>
      </c>
      <c r="BV23" s="45">
        <v>124.6</v>
      </c>
      <c r="BW23" s="45">
        <v>115.2</v>
      </c>
      <c r="BX23" s="45">
        <v>123.5</v>
      </c>
      <c r="BY23" s="45">
        <v>127.9</v>
      </c>
      <c r="BZ23" s="45">
        <v>147</v>
      </c>
      <c r="CA23" s="45">
        <v>174.4</v>
      </c>
      <c r="CB23" s="45">
        <v>175.2</v>
      </c>
      <c r="CC23" s="45">
        <v>160.1</v>
      </c>
      <c r="CD23" s="45">
        <v>163.69999999999999</v>
      </c>
      <c r="CE23" s="45">
        <v>167.9</v>
      </c>
      <c r="CF23" s="45">
        <v>143.5</v>
      </c>
      <c r="CG23" s="45">
        <v>143.4</v>
      </c>
      <c r="CH23" s="45">
        <v>132.80000000000001</v>
      </c>
      <c r="CI23" s="45">
        <v>142.9</v>
      </c>
      <c r="CJ23" s="45">
        <v>162.19999999999999</v>
      </c>
      <c r="CK23" s="45">
        <v>174.7</v>
      </c>
      <c r="CL23" s="45">
        <v>183.5</v>
      </c>
      <c r="CM23" s="45">
        <v>192.7</v>
      </c>
      <c r="CN23" s="45">
        <v>197.8</v>
      </c>
      <c r="CO23" s="45">
        <v>191</v>
      </c>
      <c r="CP23" s="45">
        <v>227.5</v>
      </c>
      <c r="CQ23" s="45">
        <v>244.3</v>
      </c>
      <c r="CR23" s="45">
        <v>243.2</v>
      </c>
      <c r="CS23" s="45">
        <v>216.1</v>
      </c>
      <c r="CT23" s="45">
        <v>172.6</v>
      </c>
      <c r="CU23" s="45">
        <v>158.1</v>
      </c>
      <c r="CV23" s="45">
        <v>167.3</v>
      </c>
      <c r="CW23" s="45">
        <v>153.30000000000001</v>
      </c>
      <c r="CX23" s="45">
        <v>166.6</v>
      </c>
      <c r="CY23" s="45">
        <v>208.5</v>
      </c>
      <c r="CZ23" s="45">
        <v>212.1</v>
      </c>
      <c r="DA23" s="45">
        <v>263.8</v>
      </c>
      <c r="DB23" s="45">
        <v>288.3</v>
      </c>
      <c r="DC23" s="45">
        <v>281.60000000000002</v>
      </c>
      <c r="DD23" s="45">
        <v>213.9</v>
      </c>
      <c r="DE23" s="45">
        <v>170.6</v>
      </c>
      <c r="DF23" s="45">
        <v>167.5</v>
      </c>
      <c r="DG23" s="45">
        <v>149.9</v>
      </c>
      <c r="DH23" s="45">
        <v>152.30000000000001</v>
      </c>
      <c r="DI23" s="45">
        <v>142.30000000000001</v>
      </c>
      <c r="DJ23" s="45">
        <v>165.3</v>
      </c>
      <c r="DK23" s="45">
        <v>191.2</v>
      </c>
      <c r="DL23" s="45">
        <v>185.3</v>
      </c>
      <c r="DM23" s="45">
        <v>178.5</v>
      </c>
      <c r="DN23" s="45">
        <v>238</v>
      </c>
      <c r="DO23" s="45">
        <v>291.3</v>
      </c>
      <c r="DP23" s="45">
        <v>281.2</v>
      </c>
      <c r="DQ23" s="45">
        <v>236</v>
      </c>
      <c r="DR23" s="45">
        <v>212.7</v>
      </c>
      <c r="DS23" s="45">
        <v>179.7</v>
      </c>
      <c r="DT23" s="45">
        <v>187.7</v>
      </c>
      <c r="DU23" s="45">
        <v>224.2</v>
      </c>
      <c r="DV23" s="45">
        <v>259.10000000000002</v>
      </c>
      <c r="DW23" s="45">
        <v>226.1</v>
      </c>
      <c r="DX23" s="46">
        <v>226.9</v>
      </c>
      <c r="DY23" s="46">
        <v>249.3</v>
      </c>
      <c r="DZ23" s="46">
        <v>279.89999999999998</v>
      </c>
      <c r="EA23">
        <v>232.8</v>
      </c>
      <c r="EB23" s="47">
        <v>180.1</v>
      </c>
      <c r="EC23" s="47">
        <v>173.5</v>
      </c>
    </row>
    <row r="24" spans="1:133" x14ac:dyDescent="0.25">
      <c r="A24" s="43" t="s">
        <v>1641</v>
      </c>
      <c r="B24" s="43" t="s">
        <v>1642</v>
      </c>
      <c r="C24" s="44">
        <v>0.27737000000000001</v>
      </c>
      <c r="D24" s="45">
        <v>142.4</v>
      </c>
      <c r="E24" s="45">
        <v>155.9</v>
      </c>
      <c r="F24" s="45">
        <v>186.5</v>
      </c>
      <c r="G24" s="45">
        <v>194.6</v>
      </c>
      <c r="H24" s="45">
        <v>198</v>
      </c>
      <c r="I24" s="45">
        <v>189.4</v>
      </c>
      <c r="J24" s="45">
        <v>172.9</v>
      </c>
      <c r="K24" s="45">
        <v>171.1</v>
      </c>
      <c r="L24" s="45">
        <v>147.9</v>
      </c>
      <c r="M24" s="45">
        <v>142.30000000000001</v>
      </c>
      <c r="N24" s="45">
        <v>129.80000000000001</v>
      </c>
      <c r="O24" s="45">
        <v>124.1</v>
      </c>
      <c r="P24" s="45">
        <v>148.9</v>
      </c>
      <c r="Q24" s="45">
        <v>168.5</v>
      </c>
      <c r="R24" s="45">
        <v>176.9</v>
      </c>
      <c r="S24" s="45">
        <v>181.1</v>
      </c>
      <c r="T24" s="45">
        <v>170.8</v>
      </c>
      <c r="U24" s="45">
        <v>162.4</v>
      </c>
      <c r="V24" s="45">
        <v>187.9</v>
      </c>
      <c r="W24" s="45">
        <v>249.9</v>
      </c>
      <c r="X24" s="45">
        <v>213.8</v>
      </c>
      <c r="Y24" s="45">
        <v>155.6</v>
      </c>
      <c r="Z24" s="45">
        <v>144.30000000000001</v>
      </c>
      <c r="AA24" s="45">
        <v>158.30000000000001</v>
      </c>
      <c r="AB24" s="45">
        <v>188.9</v>
      </c>
      <c r="AC24" s="45">
        <v>224</v>
      </c>
      <c r="AD24" s="45">
        <v>248.5</v>
      </c>
      <c r="AE24" s="45">
        <v>265.89999999999998</v>
      </c>
      <c r="AF24" s="45">
        <v>289.89999999999998</v>
      </c>
      <c r="AG24" s="45">
        <v>310.7</v>
      </c>
      <c r="AH24" s="45">
        <v>315.39999999999998</v>
      </c>
      <c r="AI24" s="45">
        <v>320.2</v>
      </c>
      <c r="AJ24" s="45">
        <v>201.1</v>
      </c>
      <c r="AK24" s="45">
        <v>137.5</v>
      </c>
      <c r="AL24" s="45">
        <v>116.2</v>
      </c>
      <c r="AM24" s="45">
        <v>109.2</v>
      </c>
      <c r="AN24" s="45">
        <v>100.5</v>
      </c>
      <c r="AO24" s="45">
        <v>105.5</v>
      </c>
      <c r="AP24" s="45">
        <v>118.4</v>
      </c>
      <c r="AQ24" s="45">
        <v>130.6</v>
      </c>
      <c r="AR24" s="45">
        <v>132</v>
      </c>
      <c r="AS24" s="45">
        <v>131.19999999999999</v>
      </c>
      <c r="AT24" s="45">
        <v>138.19999999999999</v>
      </c>
      <c r="AU24" s="45">
        <v>152.19999999999999</v>
      </c>
      <c r="AV24" s="45">
        <v>137.19999999999999</v>
      </c>
      <c r="AW24" s="45">
        <v>123</v>
      </c>
      <c r="AX24" s="45">
        <v>127.6</v>
      </c>
      <c r="AY24" s="45">
        <v>133.19999999999999</v>
      </c>
      <c r="AZ24" s="45">
        <v>167.7</v>
      </c>
      <c r="BA24" s="45">
        <v>194.1</v>
      </c>
      <c r="BB24" s="45">
        <v>214.3</v>
      </c>
      <c r="BC24" s="45">
        <v>230.4</v>
      </c>
      <c r="BD24" s="45">
        <v>235.5</v>
      </c>
      <c r="BE24" s="45">
        <v>229.8</v>
      </c>
      <c r="BF24" s="45">
        <v>214.7</v>
      </c>
      <c r="BG24" s="45">
        <v>201.8</v>
      </c>
      <c r="BH24" s="45">
        <v>128.5</v>
      </c>
      <c r="BI24" s="45">
        <v>102.5</v>
      </c>
      <c r="BJ24" s="45">
        <v>96.8</v>
      </c>
      <c r="BK24" s="45">
        <v>91.1</v>
      </c>
      <c r="BL24" s="45">
        <v>99.5</v>
      </c>
      <c r="BM24" s="45">
        <v>109</v>
      </c>
      <c r="BN24" s="45">
        <v>112.5</v>
      </c>
      <c r="BO24" s="45">
        <v>132.6</v>
      </c>
      <c r="BP24" s="45">
        <v>132</v>
      </c>
      <c r="BQ24" s="45">
        <v>122.3</v>
      </c>
      <c r="BR24" s="45">
        <v>119.6</v>
      </c>
      <c r="BS24" s="45">
        <v>119.6</v>
      </c>
      <c r="BT24" s="45">
        <v>117.7</v>
      </c>
      <c r="BU24" s="45">
        <v>111.4</v>
      </c>
      <c r="BV24" s="45">
        <v>108.1</v>
      </c>
      <c r="BW24" s="45">
        <v>130.5</v>
      </c>
      <c r="BX24" s="45">
        <v>170.8</v>
      </c>
      <c r="BY24" s="45">
        <v>205.5</v>
      </c>
      <c r="BZ24" s="45">
        <v>224.6</v>
      </c>
      <c r="CA24" s="45">
        <v>232.3</v>
      </c>
      <c r="CB24" s="45">
        <v>226</v>
      </c>
      <c r="CC24" s="45">
        <v>220</v>
      </c>
      <c r="CD24" s="45">
        <v>232.6</v>
      </c>
      <c r="CE24" s="45">
        <v>225.5</v>
      </c>
      <c r="CF24" s="45">
        <v>167</v>
      </c>
      <c r="CG24" s="45">
        <v>141.4</v>
      </c>
      <c r="CH24" s="45">
        <v>131.4</v>
      </c>
      <c r="CI24" s="45">
        <v>133.80000000000001</v>
      </c>
      <c r="CJ24" s="45">
        <v>143.1</v>
      </c>
      <c r="CK24" s="45">
        <v>157.9</v>
      </c>
      <c r="CL24" s="45">
        <v>170.1</v>
      </c>
      <c r="CM24" s="45">
        <v>176.2</v>
      </c>
      <c r="CN24" s="45">
        <v>175.7</v>
      </c>
      <c r="CO24" s="45">
        <v>170.4</v>
      </c>
      <c r="CP24" s="45">
        <v>187</v>
      </c>
      <c r="CQ24" s="45">
        <v>206.3</v>
      </c>
      <c r="CR24" s="45">
        <v>250.6</v>
      </c>
      <c r="CS24" s="45">
        <v>262.3</v>
      </c>
      <c r="CT24" s="45">
        <v>211.2</v>
      </c>
      <c r="CU24" s="45">
        <v>215.9</v>
      </c>
      <c r="CV24" s="45">
        <v>231.9</v>
      </c>
      <c r="CW24" s="45">
        <v>240.9</v>
      </c>
      <c r="CX24" s="45">
        <v>265.7</v>
      </c>
      <c r="CY24" s="45">
        <v>297.89999999999998</v>
      </c>
      <c r="CZ24" s="45">
        <v>322.3</v>
      </c>
      <c r="DA24" s="45">
        <v>372.6</v>
      </c>
      <c r="DB24" s="45">
        <v>410</v>
      </c>
      <c r="DC24" s="45">
        <v>491.1</v>
      </c>
      <c r="DD24" s="45">
        <v>364.4</v>
      </c>
      <c r="DE24" s="45">
        <v>200.7</v>
      </c>
      <c r="DF24" s="45">
        <v>147.5</v>
      </c>
      <c r="DG24" s="45">
        <v>143.80000000000001</v>
      </c>
      <c r="DH24" s="45">
        <v>162.30000000000001</v>
      </c>
      <c r="DI24" s="45">
        <v>178</v>
      </c>
      <c r="DJ24" s="45">
        <v>183.1</v>
      </c>
      <c r="DK24" s="45">
        <v>188.6</v>
      </c>
      <c r="DL24" s="45">
        <v>201.8</v>
      </c>
      <c r="DM24" s="45">
        <v>190.2</v>
      </c>
      <c r="DN24" s="45">
        <v>204.6</v>
      </c>
      <c r="DO24" s="45">
        <v>254.5</v>
      </c>
      <c r="DP24" s="45">
        <v>209.6</v>
      </c>
      <c r="DQ24" s="45">
        <v>171.7</v>
      </c>
      <c r="DR24" s="45">
        <v>170.6</v>
      </c>
      <c r="DS24" s="45">
        <v>179.2</v>
      </c>
      <c r="DT24" s="45">
        <v>194.5</v>
      </c>
      <c r="DU24" s="45">
        <v>232</v>
      </c>
      <c r="DV24" s="45">
        <v>255.2</v>
      </c>
      <c r="DW24" s="45">
        <v>289.5</v>
      </c>
      <c r="DX24" s="46">
        <v>291.39999999999998</v>
      </c>
      <c r="DY24" s="46">
        <v>284.89999999999998</v>
      </c>
      <c r="DZ24" s="46">
        <v>296.60000000000002</v>
      </c>
      <c r="EA24">
        <v>289.5</v>
      </c>
      <c r="EB24" s="47">
        <v>256.5</v>
      </c>
      <c r="EC24" s="47">
        <v>188.5</v>
      </c>
    </row>
    <row r="25" spans="1:133" x14ac:dyDescent="0.25">
      <c r="A25" s="43" t="s">
        <v>1643</v>
      </c>
      <c r="B25" s="43" t="s">
        <v>1644</v>
      </c>
      <c r="C25" s="44">
        <v>2.051E-2</v>
      </c>
      <c r="D25" s="45">
        <v>106.9</v>
      </c>
      <c r="E25" s="45">
        <v>107.8</v>
      </c>
      <c r="F25" s="45">
        <v>103.8</v>
      </c>
      <c r="G25" s="45">
        <v>107.9</v>
      </c>
      <c r="H25" s="45">
        <v>107</v>
      </c>
      <c r="I25" s="45">
        <v>111.9</v>
      </c>
      <c r="J25" s="45">
        <v>113.6</v>
      </c>
      <c r="K25" s="45">
        <v>116.7</v>
      </c>
      <c r="L25" s="45">
        <v>93.7</v>
      </c>
      <c r="M25" s="45">
        <v>78.099999999999994</v>
      </c>
      <c r="N25" s="45">
        <v>77.7</v>
      </c>
      <c r="O25" s="45">
        <v>77.599999999999994</v>
      </c>
      <c r="P25" s="45">
        <v>77.5</v>
      </c>
      <c r="Q25" s="45">
        <v>77.2</v>
      </c>
      <c r="R25" s="45">
        <v>77.2</v>
      </c>
      <c r="S25" s="45">
        <v>77.2</v>
      </c>
      <c r="T25" s="45">
        <v>83</v>
      </c>
      <c r="U25" s="45">
        <v>112.1</v>
      </c>
      <c r="V25" s="45">
        <v>144</v>
      </c>
      <c r="W25" s="45">
        <v>190.6</v>
      </c>
      <c r="X25" s="45">
        <v>120.9</v>
      </c>
      <c r="Y25" s="45">
        <v>99.9</v>
      </c>
      <c r="Z25" s="45">
        <v>99.9</v>
      </c>
      <c r="AA25" s="45">
        <v>96.7</v>
      </c>
      <c r="AB25" s="45">
        <v>93.3</v>
      </c>
      <c r="AC25" s="45">
        <v>89.1</v>
      </c>
      <c r="AD25" s="45">
        <v>103.4</v>
      </c>
      <c r="AE25" s="45">
        <v>171.3</v>
      </c>
      <c r="AF25" s="45">
        <v>174.3</v>
      </c>
      <c r="AG25" s="45">
        <v>157.69999999999999</v>
      </c>
      <c r="AH25" s="45">
        <v>156.6</v>
      </c>
      <c r="AI25" s="45">
        <v>131.80000000000001</v>
      </c>
      <c r="AJ25" s="45">
        <v>122.9</v>
      </c>
      <c r="AK25" s="45">
        <v>71.599999999999994</v>
      </c>
      <c r="AL25" s="45">
        <v>71</v>
      </c>
      <c r="AM25" s="45">
        <v>71</v>
      </c>
      <c r="AN25" s="45">
        <v>71</v>
      </c>
      <c r="AO25" s="45">
        <v>71</v>
      </c>
      <c r="AP25" s="45">
        <v>71</v>
      </c>
      <c r="AQ25" s="45">
        <v>71</v>
      </c>
      <c r="AR25" s="45">
        <v>71</v>
      </c>
      <c r="AS25" s="45">
        <v>71</v>
      </c>
      <c r="AT25" s="45">
        <v>71</v>
      </c>
      <c r="AU25" s="45">
        <v>71</v>
      </c>
      <c r="AV25" s="45">
        <v>71</v>
      </c>
      <c r="AW25" s="45">
        <v>71</v>
      </c>
      <c r="AX25" s="45">
        <v>71</v>
      </c>
      <c r="AY25" s="45">
        <v>71</v>
      </c>
      <c r="AZ25" s="45">
        <v>71</v>
      </c>
      <c r="BA25" s="45">
        <v>71</v>
      </c>
      <c r="BB25" s="45">
        <v>71</v>
      </c>
      <c r="BC25" s="45">
        <v>71</v>
      </c>
      <c r="BD25" s="45">
        <v>71</v>
      </c>
      <c r="BE25" s="45">
        <v>71</v>
      </c>
      <c r="BF25" s="45">
        <v>71</v>
      </c>
      <c r="BG25" s="45">
        <v>71</v>
      </c>
      <c r="BH25" s="45">
        <v>71</v>
      </c>
      <c r="BI25" s="45">
        <v>71</v>
      </c>
      <c r="BJ25" s="45">
        <v>71</v>
      </c>
      <c r="BK25" s="45">
        <v>71</v>
      </c>
      <c r="BL25" s="45">
        <v>71</v>
      </c>
      <c r="BM25" s="45">
        <v>71</v>
      </c>
      <c r="BN25" s="45">
        <v>71</v>
      </c>
      <c r="BO25" s="45">
        <v>71</v>
      </c>
      <c r="BP25" s="45">
        <v>71</v>
      </c>
      <c r="BQ25" s="45">
        <v>71</v>
      </c>
      <c r="BR25" s="45">
        <v>71</v>
      </c>
      <c r="BS25" s="45">
        <v>71</v>
      </c>
      <c r="BT25" s="45">
        <v>71</v>
      </c>
      <c r="BU25" s="45">
        <v>71</v>
      </c>
      <c r="BV25" s="45">
        <v>71</v>
      </c>
      <c r="BW25" s="45">
        <v>71</v>
      </c>
      <c r="BX25" s="45">
        <v>71</v>
      </c>
      <c r="BY25" s="45">
        <v>71</v>
      </c>
      <c r="BZ25" s="45">
        <v>71</v>
      </c>
      <c r="CA25" s="45">
        <v>71</v>
      </c>
      <c r="CB25" s="45">
        <v>71</v>
      </c>
      <c r="CC25" s="45">
        <v>71</v>
      </c>
      <c r="CD25" s="45">
        <v>71</v>
      </c>
      <c r="CE25" s="45">
        <v>71</v>
      </c>
      <c r="CF25" s="45">
        <v>71</v>
      </c>
      <c r="CG25" s="45">
        <v>61.4</v>
      </c>
      <c r="CH25" s="45">
        <v>64.2</v>
      </c>
      <c r="CI25" s="45">
        <v>69.8</v>
      </c>
      <c r="CJ25" s="45">
        <v>68.099999999999994</v>
      </c>
      <c r="CK25" s="45">
        <v>68.099999999999994</v>
      </c>
      <c r="CL25" s="45">
        <v>68.099999999999994</v>
      </c>
      <c r="CM25" s="45">
        <v>68.099999999999994</v>
      </c>
      <c r="CN25" s="45">
        <v>68.099999999999994</v>
      </c>
      <c r="CO25" s="45">
        <v>68.099999999999994</v>
      </c>
      <c r="CP25" s="45">
        <v>68.099999999999994</v>
      </c>
      <c r="CQ25" s="45">
        <v>74.7</v>
      </c>
      <c r="CR25" s="45">
        <v>65.7</v>
      </c>
      <c r="CS25" s="45">
        <v>70.8</v>
      </c>
      <c r="CT25" s="45">
        <v>69.099999999999994</v>
      </c>
      <c r="CU25" s="45">
        <v>66.099999999999994</v>
      </c>
      <c r="CV25" s="45">
        <v>68.099999999999994</v>
      </c>
      <c r="CW25" s="45">
        <v>68.099999999999994</v>
      </c>
      <c r="CX25" s="45">
        <v>68.099999999999994</v>
      </c>
      <c r="CY25" s="45">
        <v>68.099999999999994</v>
      </c>
      <c r="CZ25" s="45">
        <v>68.099999999999994</v>
      </c>
      <c r="DA25" s="45">
        <v>68.099999999999994</v>
      </c>
      <c r="DB25" s="45">
        <v>68.099999999999994</v>
      </c>
      <c r="DC25" s="45">
        <v>73.900000000000006</v>
      </c>
      <c r="DD25" s="45">
        <v>80.3</v>
      </c>
      <c r="DE25" s="45">
        <v>67.099999999999994</v>
      </c>
      <c r="DF25" s="45">
        <v>69.7</v>
      </c>
      <c r="DG25" s="45">
        <v>71.3</v>
      </c>
      <c r="DH25" s="45">
        <v>77.900000000000006</v>
      </c>
      <c r="DI25" s="45">
        <v>77.900000000000006</v>
      </c>
      <c r="DJ25" s="45">
        <v>76.5</v>
      </c>
      <c r="DK25" s="45">
        <v>77.900000000000006</v>
      </c>
      <c r="DL25" s="45">
        <v>77.900000000000006</v>
      </c>
      <c r="DM25" s="45">
        <v>77.900000000000006</v>
      </c>
      <c r="DN25" s="45">
        <v>77.900000000000006</v>
      </c>
      <c r="DO25" s="45">
        <v>83.8</v>
      </c>
      <c r="DP25" s="45">
        <v>98</v>
      </c>
      <c r="DQ25" s="45">
        <v>86.1</v>
      </c>
      <c r="DR25" s="45">
        <v>83.5</v>
      </c>
      <c r="DS25" s="45">
        <v>96</v>
      </c>
      <c r="DT25" s="45">
        <v>106.2</v>
      </c>
      <c r="DU25" s="45">
        <v>106.9</v>
      </c>
      <c r="DV25" s="45">
        <v>106.9</v>
      </c>
      <c r="DW25" s="45">
        <v>106.9</v>
      </c>
      <c r="DX25" s="46">
        <v>106.9</v>
      </c>
      <c r="DY25" s="46">
        <v>106.9</v>
      </c>
      <c r="DZ25" s="46">
        <v>106.9</v>
      </c>
      <c r="EA25">
        <v>102.2</v>
      </c>
      <c r="EB25" s="47">
        <v>80.400000000000006</v>
      </c>
      <c r="EC25" s="47">
        <v>77.900000000000006</v>
      </c>
    </row>
    <row r="26" spans="1:133" x14ac:dyDescent="0.25">
      <c r="A26" s="43" t="s">
        <v>1645</v>
      </c>
      <c r="B26" s="43" t="s">
        <v>1646</v>
      </c>
      <c r="C26" s="44">
        <v>0.16445000000000001</v>
      </c>
      <c r="D26" s="45">
        <v>72.8</v>
      </c>
      <c r="E26" s="45">
        <v>72</v>
      </c>
      <c r="F26" s="45">
        <v>80.099999999999994</v>
      </c>
      <c r="G26" s="45">
        <v>94.1</v>
      </c>
      <c r="H26" s="45">
        <v>105.6</v>
      </c>
      <c r="I26" s="45">
        <v>104.5</v>
      </c>
      <c r="J26" s="45">
        <v>111.8</v>
      </c>
      <c r="K26" s="45">
        <v>145.19999999999999</v>
      </c>
      <c r="L26" s="45">
        <v>161.6</v>
      </c>
      <c r="M26" s="45">
        <v>190</v>
      </c>
      <c r="N26" s="45">
        <v>216.2</v>
      </c>
      <c r="O26" s="45">
        <v>159.1</v>
      </c>
      <c r="P26" s="45">
        <v>145.19999999999999</v>
      </c>
      <c r="Q26" s="45">
        <v>141.69999999999999</v>
      </c>
      <c r="R26" s="45">
        <v>190.8</v>
      </c>
      <c r="S26" s="45">
        <v>279</v>
      </c>
      <c r="T26" s="45">
        <v>441.3</v>
      </c>
      <c r="U26" s="45">
        <v>491</v>
      </c>
      <c r="V26" s="45">
        <v>530.9</v>
      </c>
      <c r="W26" s="45">
        <v>392.7</v>
      </c>
      <c r="X26" s="45">
        <v>210.1</v>
      </c>
      <c r="Y26" s="45">
        <v>163.30000000000001</v>
      </c>
      <c r="Z26" s="45">
        <v>133.1</v>
      </c>
      <c r="AA26" s="45">
        <v>126.8</v>
      </c>
      <c r="AB26" s="45">
        <v>130.69999999999999</v>
      </c>
      <c r="AC26" s="45">
        <v>139.5</v>
      </c>
      <c r="AD26" s="45">
        <v>185</v>
      </c>
      <c r="AE26" s="45">
        <v>243.4</v>
      </c>
      <c r="AF26" s="45">
        <v>232</v>
      </c>
      <c r="AG26" s="45">
        <v>206.1</v>
      </c>
      <c r="AH26" s="45">
        <v>201.8</v>
      </c>
      <c r="AI26" s="45">
        <v>204.4</v>
      </c>
      <c r="AJ26" s="45">
        <v>208.7</v>
      </c>
      <c r="AK26" s="45">
        <v>193.5</v>
      </c>
      <c r="AL26" s="45">
        <v>198</v>
      </c>
      <c r="AM26" s="45">
        <v>185</v>
      </c>
      <c r="AN26" s="45">
        <v>171.8</v>
      </c>
      <c r="AO26" s="45">
        <v>179.9</v>
      </c>
      <c r="AP26" s="45">
        <v>204.2</v>
      </c>
      <c r="AQ26" s="45">
        <v>275.5</v>
      </c>
      <c r="AR26" s="45">
        <v>440.2</v>
      </c>
      <c r="AS26" s="45">
        <v>460.3</v>
      </c>
      <c r="AT26" s="45">
        <v>369.4</v>
      </c>
      <c r="AU26" s="45">
        <v>269.89999999999998</v>
      </c>
      <c r="AV26" s="45">
        <v>209.5</v>
      </c>
      <c r="AW26" s="45">
        <v>184.3</v>
      </c>
      <c r="AX26" s="45">
        <v>144.9</v>
      </c>
      <c r="AY26" s="45">
        <v>133.19999999999999</v>
      </c>
      <c r="AZ26" s="45">
        <v>123.5</v>
      </c>
      <c r="BA26" s="45">
        <v>117.4</v>
      </c>
      <c r="BB26" s="45">
        <v>123.5</v>
      </c>
      <c r="BC26" s="45">
        <v>129.5</v>
      </c>
      <c r="BD26" s="45">
        <v>117</v>
      </c>
      <c r="BE26" s="45">
        <v>107.8</v>
      </c>
      <c r="BF26" s="45">
        <v>104.3</v>
      </c>
      <c r="BG26" s="45">
        <v>120.6</v>
      </c>
      <c r="BH26" s="45">
        <v>122.2</v>
      </c>
      <c r="BI26" s="45">
        <v>117.8</v>
      </c>
      <c r="BJ26" s="45">
        <v>114.5</v>
      </c>
      <c r="BK26" s="45">
        <v>110.6</v>
      </c>
      <c r="BL26" s="45">
        <v>107.9</v>
      </c>
      <c r="BM26" s="45">
        <v>102.3</v>
      </c>
      <c r="BN26" s="45">
        <v>111.8</v>
      </c>
      <c r="BO26" s="45">
        <v>117.2</v>
      </c>
      <c r="BP26" s="45">
        <v>220.5</v>
      </c>
      <c r="BQ26" s="45">
        <v>193.8</v>
      </c>
      <c r="BR26" s="45">
        <v>237.6</v>
      </c>
      <c r="BS26" s="45">
        <v>335.5</v>
      </c>
      <c r="BT26" s="45">
        <v>363</v>
      </c>
      <c r="BU26" s="45">
        <v>346.2</v>
      </c>
      <c r="BV26" s="45">
        <v>250.7</v>
      </c>
      <c r="BW26" s="45">
        <v>157.30000000000001</v>
      </c>
      <c r="BX26" s="45">
        <v>122.6</v>
      </c>
      <c r="BY26" s="45">
        <v>115.8</v>
      </c>
      <c r="BZ26" s="45">
        <v>135.30000000000001</v>
      </c>
      <c r="CA26" s="45">
        <v>169</v>
      </c>
      <c r="CB26" s="45">
        <v>163.30000000000001</v>
      </c>
      <c r="CC26" s="45">
        <v>147.80000000000001</v>
      </c>
      <c r="CD26" s="45">
        <v>162.30000000000001</v>
      </c>
      <c r="CE26" s="45">
        <v>175.8</v>
      </c>
      <c r="CF26" s="45">
        <v>131.30000000000001</v>
      </c>
      <c r="CG26" s="45">
        <v>119.1</v>
      </c>
      <c r="CH26" s="45">
        <v>105.3</v>
      </c>
      <c r="CI26" s="45">
        <v>108</v>
      </c>
      <c r="CJ26" s="45">
        <v>118.6</v>
      </c>
      <c r="CK26" s="45">
        <v>134.19999999999999</v>
      </c>
      <c r="CL26" s="45">
        <v>157.80000000000001</v>
      </c>
      <c r="CM26" s="45">
        <v>181.9</v>
      </c>
      <c r="CN26" s="45">
        <v>217.2</v>
      </c>
      <c r="CO26" s="45">
        <v>328.7</v>
      </c>
      <c r="CP26" s="45">
        <v>356.8</v>
      </c>
      <c r="CQ26" s="45">
        <v>478.7</v>
      </c>
      <c r="CR26" s="45">
        <v>729.8</v>
      </c>
      <c r="CS26" s="45">
        <v>468.5</v>
      </c>
      <c r="CT26" s="45">
        <v>276.2</v>
      </c>
      <c r="CU26" s="45">
        <v>229.3</v>
      </c>
      <c r="CV26" s="45">
        <v>204.4</v>
      </c>
      <c r="CW26" s="45">
        <v>142</v>
      </c>
      <c r="CX26" s="45">
        <v>133.69999999999999</v>
      </c>
      <c r="CY26" s="45">
        <v>135.4</v>
      </c>
      <c r="CZ26" s="45">
        <v>142.4</v>
      </c>
      <c r="DA26" s="45">
        <v>224.7</v>
      </c>
      <c r="DB26" s="45">
        <v>387.1</v>
      </c>
      <c r="DC26" s="45">
        <v>442.3</v>
      </c>
      <c r="DD26" s="45">
        <v>330.7</v>
      </c>
      <c r="DE26" s="45">
        <v>316</v>
      </c>
      <c r="DF26" s="45">
        <v>362.6</v>
      </c>
      <c r="DG26" s="45">
        <v>241.1</v>
      </c>
      <c r="DH26" s="45">
        <v>164.1</v>
      </c>
      <c r="DI26" s="45">
        <v>175</v>
      </c>
      <c r="DJ26" s="45">
        <v>219.7</v>
      </c>
      <c r="DK26" s="45">
        <v>232.9</v>
      </c>
      <c r="DL26" s="45">
        <v>231.8</v>
      </c>
      <c r="DM26" s="45">
        <v>220.4</v>
      </c>
      <c r="DN26" s="45">
        <v>293.10000000000002</v>
      </c>
      <c r="DO26" s="45">
        <v>290.2</v>
      </c>
      <c r="DP26" s="45">
        <v>267.60000000000002</v>
      </c>
      <c r="DQ26" s="45">
        <v>265.5</v>
      </c>
      <c r="DR26" s="45">
        <v>266.8</v>
      </c>
      <c r="DS26" s="45">
        <v>218.6</v>
      </c>
      <c r="DT26" s="45">
        <v>157.5</v>
      </c>
      <c r="DU26" s="45">
        <v>139.30000000000001</v>
      </c>
      <c r="DV26" s="45">
        <v>150.4</v>
      </c>
      <c r="DW26" s="45">
        <v>172.5</v>
      </c>
      <c r="DX26" s="46">
        <v>174.4</v>
      </c>
      <c r="DY26" s="46">
        <v>174.2</v>
      </c>
      <c r="DZ26" s="46">
        <v>205.1</v>
      </c>
      <c r="EA26">
        <v>234.5</v>
      </c>
      <c r="EB26" s="47">
        <v>198.1</v>
      </c>
      <c r="EC26" s="47">
        <v>198.6</v>
      </c>
    </row>
    <row r="27" spans="1:133" x14ac:dyDescent="0.25">
      <c r="A27" s="43" t="s">
        <v>1647</v>
      </c>
      <c r="B27" s="43" t="s">
        <v>1648</v>
      </c>
      <c r="C27" s="44">
        <v>7.213E-2</v>
      </c>
      <c r="D27" s="45">
        <v>87.5</v>
      </c>
      <c r="E27" s="45">
        <v>89.2</v>
      </c>
      <c r="F27" s="45">
        <v>87</v>
      </c>
      <c r="G27" s="45">
        <v>83.6</v>
      </c>
      <c r="H27" s="45">
        <v>80.3</v>
      </c>
      <c r="I27" s="45">
        <v>93.7</v>
      </c>
      <c r="J27" s="45">
        <v>101.9</v>
      </c>
      <c r="K27" s="45">
        <v>94.7</v>
      </c>
      <c r="L27" s="45">
        <v>101.9</v>
      </c>
      <c r="M27" s="45">
        <v>116.8</v>
      </c>
      <c r="N27" s="45">
        <v>143.69999999999999</v>
      </c>
      <c r="O27" s="45">
        <v>157.1</v>
      </c>
      <c r="P27" s="45">
        <v>162.6</v>
      </c>
      <c r="Q27" s="45">
        <v>155.1</v>
      </c>
      <c r="R27" s="45">
        <v>146.6</v>
      </c>
      <c r="S27" s="45">
        <v>150.30000000000001</v>
      </c>
      <c r="T27" s="45">
        <v>175.9</v>
      </c>
      <c r="U27" s="45">
        <v>188.6</v>
      </c>
      <c r="V27" s="45">
        <v>198.2</v>
      </c>
      <c r="W27" s="45">
        <v>196.2</v>
      </c>
      <c r="X27" s="45">
        <v>209.9</v>
      </c>
      <c r="Y27" s="45">
        <v>216</v>
      </c>
      <c r="Z27" s="45">
        <v>220.4</v>
      </c>
      <c r="AA27" s="45">
        <v>199.1</v>
      </c>
      <c r="AB27" s="45">
        <v>191.6</v>
      </c>
      <c r="AC27" s="45">
        <v>171.3</v>
      </c>
      <c r="AD27" s="45">
        <v>151.4</v>
      </c>
      <c r="AE27" s="45">
        <v>140.1</v>
      </c>
      <c r="AF27" s="45">
        <v>134.30000000000001</v>
      </c>
      <c r="AG27" s="45">
        <v>129.9</v>
      </c>
      <c r="AH27" s="45">
        <v>129.4</v>
      </c>
      <c r="AI27" s="45">
        <v>126.5</v>
      </c>
      <c r="AJ27" s="45">
        <v>123.4</v>
      </c>
      <c r="AK27" s="45">
        <v>111.3</v>
      </c>
      <c r="AL27" s="45">
        <v>107.6</v>
      </c>
      <c r="AM27" s="45">
        <v>114.6</v>
      </c>
      <c r="AN27" s="45">
        <v>115.2</v>
      </c>
      <c r="AO27" s="45">
        <v>114</v>
      </c>
      <c r="AP27" s="45">
        <v>112.1</v>
      </c>
      <c r="AQ27" s="45">
        <v>108.5</v>
      </c>
      <c r="AR27" s="45">
        <v>104.8</v>
      </c>
      <c r="AS27" s="45">
        <v>109.2</v>
      </c>
      <c r="AT27" s="45">
        <v>110.7</v>
      </c>
      <c r="AU27" s="45">
        <v>107.5</v>
      </c>
      <c r="AV27" s="45">
        <v>106.6</v>
      </c>
      <c r="AW27" s="45">
        <v>103.2</v>
      </c>
      <c r="AX27" s="45">
        <v>107.1</v>
      </c>
      <c r="AY27" s="45">
        <v>110.4</v>
      </c>
      <c r="AZ27" s="45">
        <v>124.1</v>
      </c>
      <c r="BA27" s="45">
        <v>130.19999999999999</v>
      </c>
      <c r="BB27" s="45">
        <v>132.19999999999999</v>
      </c>
      <c r="BC27" s="45">
        <v>140.9</v>
      </c>
      <c r="BD27" s="45">
        <v>171.7</v>
      </c>
      <c r="BE27" s="45">
        <v>181.6</v>
      </c>
      <c r="BF27" s="45">
        <v>186.8</v>
      </c>
      <c r="BG27" s="45">
        <v>194.6</v>
      </c>
      <c r="BH27" s="45">
        <v>199</v>
      </c>
      <c r="BI27" s="45">
        <v>196.7</v>
      </c>
      <c r="BJ27" s="45">
        <v>197.5</v>
      </c>
      <c r="BK27" s="45">
        <v>207.8</v>
      </c>
      <c r="BL27" s="45">
        <v>205.1</v>
      </c>
      <c r="BM27" s="45">
        <v>206.7</v>
      </c>
      <c r="BN27" s="45">
        <v>197.4</v>
      </c>
      <c r="BO27" s="45">
        <v>199.4</v>
      </c>
      <c r="BP27" s="45">
        <v>194.7</v>
      </c>
      <c r="BQ27" s="45">
        <v>185.9</v>
      </c>
      <c r="BR27" s="45">
        <v>177.6</v>
      </c>
      <c r="BS27" s="45">
        <v>163.4</v>
      </c>
      <c r="BT27" s="45">
        <v>156.1</v>
      </c>
      <c r="BU27" s="45">
        <v>147.1</v>
      </c>
      <c r="BV27" s="45">
        <v>141.5</v>
      </c>
      <c r="BW27" s="45">
        <v>148.80000000000001</v>
      </c>
      <c r="BX27" s="45">
        <v>151.5</v>
      </c>
      <c r="BY27" s="45">
        <v>135.80000000000001</v>
      </c>
      <c r="BZ27" s="45">
        <v>124.8</v>
      </c>
      <c r="CA27" s="45">
        <v>123.4</v>
      </c>
      <c r="CB27" s="45">
        <v>123.2</v>
      </c>
      <c r="CC27" s="45">
        <v>131.5</v>
      </c>
      <c r="CD27" s="45">
        <v>133.5</v>
      </c>
      <c r="CE27" s="45">
        <v>132.4</v>
      </c>
      <c r="CF27" s="45">
        <v>137.9</v>
      </c>
      <c r="CG27" s="45">
        <v>144.30000000000001</v>
      </c>
      <c r="CH27" s="45">
        <v>140.19999999999999</v>
      </c>
      <c r="CI27" s="45">
        <v>145.6</v>
      </c>
      <c r="CJ27" s="45">
        <v>152.4</v>
      </c>
      <c r="CK27" s="45">
        <v>155.5</v>
      </c>
      <c r="CL27" s="45">
        <v>156.5</v>
      </c>
      <c r="CM27" s="45">
        <v>155.19999999999999</v>
      </c>
      <c r="CN27" s="45">
        <v>155.69999999999999</v>
      </c>
      <c r="CO27" s="45">
        <v>156.5</v>
      </c>
      <c r="CP27" s="45">
        <v>153</v>
      </c>
      <c r="CQ27" s="45">
        <v>166.5</v>
      </c>
      <c r="CR27" s="45">
        <v>175.4</v>
      </c>
      <c r="CS27" s="45">
        <v>181.2</v>
      </c>
      <c r="CT27" s="45">
        <v>186.1</v>
      </c>
      <c r="CU27" s="45">
        <v>188.6</v>
      </c>
      <c r="CV27" s="45">
        <v>198.9</v>
      </c>
      <c r="CW27" s="45">
        <v>188.6</v>
      </c>
      <c r="CX27" s="45">
        <v>179.4</v>
      </c>
      <c r="CY27" s="45">
        <v>166.1</v>
      </c>
      <c r="CZ27" s="45">
        <v>162.80000000000001</v>
      </c>
      <c r="DA27" s="45">
        <v>163</v>
      </c>
      <c r="DB27" s="45">
        <v>163.30000000000001</v>
      </c>
      <c r="DC27" s="45">
        <v>156.19999999999999</v>
      </c>
      <c r="DD27" s="45">
        <v>150</v>
      </c>
      <c r="DE27" s="45">
        <v>152.80000000000001</v>
      </c>
      <c r="DF27" s="45">
        <v>154.30000000000001</v>
      </c>
      <c r="DG27" s="45">
        <v>151.4</v>
      </c>
      <c r="DH27" s="45">
        <v>154.4</v>
      </c>
      <c r="DI27" s="45">
        <v>154.30000000000001</v>
      </c>
      <c r="DJ27" s="45">
        <v>149.9</v>
      </c>
      <c r="DK27" s="45">
        <v>149.30000000000001</v>
      </c>
      <c r="DL27" s="45">
        <v>146.80000000000001</v>
      </c>
      <c r="DM27" s="45">
        <v>143.5</v>
      </c>
      <c r="DN27" s="45">
        <v>142.5</v>
      </c>
      <c r="DO27" s="45">
        <v>151.9</v>
      </c>
      <c r="DP27" s="45">
        <v>168.9</v>
      </c>
      <c r="DQ27" s="45">
        <v>180.7</v>
      </c>
      <c r="DR27" s="45">
        <v>181.1</v>
      </c>
      <c r="DS27" s="45">
        <v>196.3</v>
      </c>
      <c r="DT27" s="45">
        <v>211.1</v>
      </c>
      <c r="DU27" s="45">
        <v>214.5</v>
      </c>
      <c r="DV27" s="45">
        <v>223</v>
      </c>
      <c r="DW27" s="45">
        <v>242.5</v>
      </c>
      <c r="DX27" s="46">
        <v>255.9</v>
      </c>
      <c r="DY27" s="46">
        <v>265.7</v>
      </c>
      <c r="DZ27" s="46">
        <v>285.60000000000002</v>
      </c>
      <c r="EA27">
        <v>277.3</v>
      </c>
      <c r="EB27" s="47">
        <v>255.6</v>
      </c>
      <c r="EC27" s="47">
        <v>256.89999999999998</v>
      </c>
    </row>
    <row r="28" spans="1:133" x14ac:dyDescent="0.25">
      <c r="A28" s="43" t="s">
        <v>3202</v>
      </c>
      <c r="B28" s="43" t="s">
        <v>1650</v>
      </c>
      <c r="C28" s="44">
        <v>2.1239999999999998E-2</v>
      </c>
      <c r="D28" s="45">
        <v>74.2</v>
      </c>
      <c r="E28" s="45">
        <v>75.400000000000006</v>
      </c>
      <c r="F28" s="45">
        <v>97.4</v>
      </c>
      <c r="G28" s="45">
        <v>102.7</v>
      </c>
      <c r="H28" s="45">
        <v>107.8</v>
      </c>
      <c r="I28" s="45">
        <v>117.3</v>
      </c>
      <c r="J28" s="45">
        <v>123.6</v>
      </c>
      <c r="K28" s="45">
        <v>128.6</v>
      </c>
      <c r="L28" s="45">
        <v>134.9</v>
      </c>
      <c r="M28" s="45">
        <v>149.80000000000001</v>
      </c>
      <c r="N28" s="45">
        <v>155</v>
      </c>
      <c r="O28" s="45">
        <v>189.5</v>
      </c>
      <c r="P28" s="45">
        <v>237.4</v>
      </c>
      <c r="Q28" s="45">
        <v>296.10000000000002</v>
      </c>
      <c r="R28" s="45">
        <v>340.6</v>
      </c>
      <c r="S28" s="45">
        <v>368.5</v>
      </c>
      <c r="T28" s="45">
        <v>326.7</v>
      </c>
      <c r="U28" s="45">
        <v>258.39999999999998</v>
      </c>
      <c r="V28" s="45">
        <v>238</v>
      </c>
      <c r="W28" s="45">
        <v>220.3</v>
      </c>
      <c r="X28" s="45">
        <v>235.6</v>
      </c>
      <c r="Y28" s="45">
        <v>265.5</v>
      </c>
      <c r="Z28" s="45">
        <v>275.60000000000002</v>
      </c>
      <c r="AA28" s="45">
        <v>299.89999999999998</v>
      </c>
      <c r="AB28" s="45">
        <v>351.5</v>
      </c>
      <c r="AC28" s="45">
        <v>362.5</v>
      </c>
      <c r="AD28" s="45">
        <v>353.4</v>
      </c>
      <c r="AE28" s="45">
        <v>360.3</v>
      </c>
      <c r="AF28" s="45">
        <v>313.5</v>
      </c>
      <c r="AG28" s="45">
        <v>240.4</v>
      </c>
      <c r="AH28" s="45">
        <v>224.4</v>
      </c>
      <c r="AI28" s="45">
        <v>190.7</v>
      </c>
      <c r="AJ28" s="45">
        <v>182.6</v>
      </c>
      <c r="AK28" s="45">
        <v>199</v>
      </c>
      <c r="AL28" s="45">
        <v>213</v>
      </c>
      <c r="AM28" s="45">
        <v>203.4</v>
      </c>
      <c r="AN28" s="45">
        <v>202.8</v>
      </c>
      <c r="AO28" s="45">
        <v>220.4</v>
      </c>
      <c r="AP28" s="45">
        <v>271.2</v>
      </c>
      <c r="AQ28" s="45">
        <v>245.2</v>
      </c>
      <c r="AR28" s="45">
        <v>195</v>
      </c>
      <c r="AS28" s="45">
        <v>187.6</v>
      </c>
      <c r="AT28" s="45">
        <v>176</v>
      </c>
      <c r="AU28" s="45">
        <v>151.30000000000001</v>
      </c>
      <c r="AV28" s="45">
        <v>148.30000000000001</v>
      </c>
      <c r="AW28" s="45">
        <v>147.69999999999999</v>
      </c>
      <c r="AX28" s="45">
        <v>137</v>
      </c>
      <c r="AY28" s="45">
        <v>134.6</v>
      </c>
      <c r="AZ28" s="45">
        <v>130.1</v>
      </c>
      <c r="BA28" s="45">
        <v>152.1</v>
      </c>
      <c r="BB28" s="45">
        <v>160.69999999999999</v>
      </c>
      <c r="BC28" s="45">
        <v>152.5</v>
      </c>
      <c r="BD28" s="45">
        <v>169.6</v>
      </c>
      <c r="BE28" s="45">
        <v>170.1</v>
      </c>
      <c r="BF28" s="45">
        <v>161.9</v>
      </c>
      <c r="BG28" s="45">
        <v>139</v>
      </c>
      <c r="BH28" s="45">
        <v>129.30000000000001</v>
      </c>
      <c r="BI28" s="45">
        <v>119.6</v>
      </c>
      <c r="BJ28" s="45">
        <v>108</v>
      </c>
      <c r="BK28" s="45">
        <v>110</v>
      </c>
      <c r="BL28" s="45">
        <v>113.1</v>
      </c>
      <c r="BM28" s="45">
        <v>115.9</v>
      </c>
      <c r="BN28" s="45">
        <v>126.7</v>
      </c>
      <c r="BO28" s="45">
        <v>138.9</v>
      </c>
      <c r="BP28" s="45">
        <v>151.69999999999999</v>
      </c>
      <c r="BQ28" s="45">
        <v>158.19999999999999</v>
      </c>
      <c r="BR28" s="45">
        <v>149.4</v>
      </c>
      <c r="BS28" s="45">
        <v>129.1</v>
      </c>
      <c r="BT28" s="45">
        <v>123.5</v>
      </c>
      <c r="BU28" s="45">
        <v>121.1</v>
      </c>
      <c r="BV28" s="45">
        <v>120.5</v>
      </c>
      <c r="BW28" s="45">
        <v>124.2</v>
      </c>
      <c r="BX28" s="45">
        <v>135.6</v>
      </c>
      <c r="BY28" s="45">
        <v>193.2</v>
      </c>
      <c r="BZ28" s="45">
        <v>193.8</v>
      </c>
      <c r="CA28" s="45">
        <v>200.9</v>
      </c>
      <c r="CB28" s="45">
        <v>217.1</v>
      </c>
      <c r="CC28" s="45">
        <v>213.4</v>
      </c>
      <c r="CD28" s="45">
        <v>235</v>
      </c>
      <c r="CE28" s="45">
        <v>228.6</v>
      </c>
      <c r="CF28" s="45">
        <v>218.3</v>
      </c>
      <c r="CG28" s="45">
        <v>237.6</v>
      </c>
      <c r="CH28" s="45">
        <v>252.5</v>
      </c>
      <c r="CI28" s="45">
        <v>264.39999999999998</v>
      </c>
      <c r="CJ28" s="45">
        <v>285.5</v>
      </c>
      <c r="CK28" s="45">
        <v>299</v>
      </c>
      <c r="CL28" s="45">
        <v>336.1</v>
      </c>
      <c r="CM28" s="45">
        <v>414.5</v>
      </c>
      <c r="CN28" s="45">
        <v>440.6</v>
      </c>
      <c r="CO28" s="45">
        <v>378.7</v>
      </c>
      <c r="CP28" s="45">
        <v>346.6</v>
      </c>
      <c r="CQ28" s="45">
        <v>307.7</v>
      </c>
      <c r="CR28" s="45">
        <v>248.2</v>
      </c>
      <c r="CS28" s="45">
        <v>238.5</v>
      </c>
      <c r="CT28" s="45">
        <v>218.8</v>
      </c>
      <c r="CU28" s="45">
        <v>213.1</v>
      </c>
      <c r="CV28" s="45">
        <v>231.3</v>
      </c>
      <c r="CW28" s="45">
        <v>232.8</v>
      </c>
      <c r="CX28" s="45">
        <v>252.1</v>
      </c>
      <c r="CY28" s="45">
        <v>256.10000000000002</v>
      </c>
      <c r="CZ28" s="45">
        <v>258.8</v>
      </c>
      <c r="DA28" s="45">
        <v>225.5</v>
      </c>
      <c r="DB28" s="45">
        <v>201.8</v>
      </c>
      <c r="DC28" s="45">
        <v>156.5</v>
      </c>
      <c r="DD28" s="45">
        <v>130.9</v>
      </c>
      <c r="DE28" s="45">
        <v>127.8</v>
      </c>
      <c r="DF28" s="45">
        <v>109.1</v>
      </c>
      <c r="DG28" s="45">
        <v>113.4</v>
      </c>
      <c r="DH28" s="45">
        <v>119.6</v>
      </c>
      <c r="DI28" s="45">
        <v>125.4</v>
      </c>
      <c r="DJ28" s="45">
        <v>148.69999999999999</v>
      </c>
      <c r="DK28" s="45">
        <v>168</v>
      </c>
      <c r="DL28" s="45">
        <v>153.5</v>
      </c>
      <c r="DM28" s="45">
        <v>156</v>
      </c>
      <c r="DN28" s="45">
        <v>158.5</v>
      </c>
      <c r="DO28" s="45">
        <v>155.19999999999999</v>
      </c>
      <c r="DP28" s="45">
        <v>129.80000000000001</v>
      </c>
      <c r="DQ28" s="45">
        <v>110.6</v>
      </c>
      <c r="DR28" s="45">
        <v>107.6</v>
      </c>
      <c r="DS28" s="45">
        <v>129.6</v>
      </c>
      <c r="DT28" s="45">
        <v>132.69999999999999</v>
      </c>
      <c r="DU28" s="45">
        <v>134.69999999999999</v>
      </c>
      <c r="DV28" s="45">
        <v>137.4</v>
      </c>
      <c r="DW28" s="45">
        <v>157.4</v>
      </c>
      <c r="DX28" s="46">
        <v>158.19999999999999</v>
      </c>
      <c r="DY28" s="46">
        <v>169.8</v>
      </c>
      <c r="DZ28" s="46">
        <v>173.1</v>
      </c>
      <c r="EA28">
        <v>170</v>
      </c>
      <c r="EB28" s="47">
        <v>173.8</v>
      </c>
      <c r="EC28" s="47">
        <v>184.8</v>
      </c>
    </row>
    <row r="29" spans="1:133" x14ac:dyDescent="0.25">
      <c r="A29" s="43" t="s">
        <v>3203</v>
      </c>
      <c r="B29" s="43" t="s">
        <v>1652</v>
      </c>
      <c r="C29" s="44">
        <v>0.13653999999999999</v>
      </c>
      <c r="D29" s="45">
        <v>112.2</v>
      </c>
      <c r="E29" s="45">
        <v>0</v>
      </c>
      <c r="F29" s="45">
        <v>0</v>
      </c>
      <c r="G29" s="45">
        <v>0</v>
      </c>
      <c r="H29" s="45">
        <v>0</v>
      </c>
      <c r="I29" s="45">
        <v>0</v>
      </c>
      <c r="J29" s="45">
        <v>0</v>
      </c>
      <c r="K29" s="45">
        <v>185.2</v>
      </c>
      <c r="L29" s="45">
        <v>122.5</v>
      </c>
      <c r="M29" s="45">
        <v>113.1</v>
      </c>
      <c r="N29" s="45">
        <v>101.1</v>
      </c>
      <c r="O29" s="45">
        <v>103.3</v>
      </c>
      <c r="P29" s="45">
        <v>116.7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236.2</v>
      </c>
      <c r="X29" s="45">
        <v>169.5</v>
      </c>
      <c r="Y29" s="45">
        <v>109.2</v>
      </c>
      <c r="Z29" s="45">
        <v>102.7</v>
      </c>
      <c r="AA29" s="45">
        <v>128.9</v>
      </c>
      <c r="AB29" s="45">
        <v>140.30000000000001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212.8</v>
      </c>
      <c r="AJ29" s="45">
        <v>162.1</v>
      </c>
      <c r="AK29" s="45">
        <v>171.7</v>
      </c>
      <c r="AL29" s="45">
        <v>158.9</v>
      </c>
      <c r="AM29" s="45">
        <v>174.2</v>
      </c>
      <c r="AN29" s="45">
        <v>186.7</v>
      </c>
      <c r="AO29" s="45">
        <v>0</v>
      </c>
      <c r="AP29" s="45">
        <v>0</v>
      </c>
      <c r="AQ29" s="45">
        <v>0</v>
      </c>
      <c r="AR29" s="45">
        <v>0</v>
      </c>
      <c r="AS29" s="45">
        <v>0</v>
      </c>
      <c r="AT29" s="45">
        <v>0</v>
      </c>
      <c r="AU29" s="45">
        <v>242</v>
      </c>
      <c r="AV29" s="45">
        <v>174.1</v>
      </c>
      <c r="AW29" s="45">
        <v>148.19999999999999</v>
      </c>
      <c r="AX29" s="45">
        <v>125.3</v>
      </c>
      <c r="AY29" s="45">
        <v>142.69999999999999</v>
      </c>
      <c r="AZ29" s="45">
        <v>189.8</v>
      </c>
      <c r="BA29" s="45">
        <v>0</v>
      </c>
      <c r="BB29" s="45">
        <v>0</v>
      </c>
      <c r="BC29" s="45">
        <v>0</v>
      </c>
      <c r="BD29" s="45">
        <v>0</v>
      </c>
      <c r="BE29" s="45">
        <v>0</v>
      </c>
      <c r="BF29" s="45">
        <v>0</v>
      </c>
      <c r="BG29" s="45">
        <v>263.5</v>
      </c>
      <c r="BH29" s="45">
        <v>147.6</v>
      </c>
      <c r="BI29" s="45">
        <v>102.8</v>
      </c>
      <c r="BJ29" s="45">
        <v>101.1</v>
      </c>
      <c r="BK29" s="45">
        <v>121.2</v>
      </c>
      <c r="BL29" s="45">
        <v>161.9</v>
      </c>
      <c r="BM29" s="45">
        <v>0</v>
      </c>
      <c r="BN29" s="45">
        <v>0</v>
      </c>
      <c r="BO29" s="45">
        <v>0</v>
      </c>
      <c r="BP29" s="45">
        <v>0</v>
      </c>
      <c r="BQ29" s="45">
        <v>0</v>
      </c>
      <c r="BR29" s="45">
        <v>0</v>
      </c>
      <c r="BS29" s="45">
        <v>191.1</v>
      </c>
      <c r="BT29" s="45">
        <v>137.19999999999999</v>
      </c>
      <c r="BU29" s="45">
        <v>119.5</v>
      </c>
      <c r="BV29" s="45">
        <v>100.9</v>
      </c>
      <c r="BW29" s="45">
        <v>99.3</v>
      </c>
      <c r="BX29" s="45">
        <v>156.1</v>
      </c>
      <c r="BY29" s="45">
        <v>0</v>
      </c>
      <c r="BZ29" s="45">
        <v>0</v>
      </c>
      <c r="CA29" s="45">
        <v>0</v>
      </c>
      <c r="CB29" s="45">
        <v>0</v>
      </c>
      <c r="CC29" s="45">
        <v>0</v>
      </c>
      <c r="CD29" s="45">
        <v>0</v>
      </c>
      <c r="CE29" s="45">
        <v>327.8</v>
      </c>
      <c r="CF29" s="45">
        <v>220.9</v>
      </c>
      <c r="CG29" s="45">
        <v>135</v>
      </c>
      <c r="CH29" s="45">
        <v>107.5</v>
      </c>
      <c r="CI29" s="45">
        <v>126.3</v>
      </c>
      <c r="CJ29" s="45">
        <v>193.9</v>
      </c>
      <c r="CK29" s="45">
        <v>0</v>
      </c>
      <c r="CL29" s="45">
        <v>0</v>
      </c>
      <c r="CM29" s="45">
        <v>0</v>
      </c>
      <c r="CN29" s="45">
        <v>0</v>
      </c>
      <c r="CO29" s="45">
        <v>0</v>
      </c>
      <c r="CP29" s="45">
        <v>0</v>
      </c>
      <c r="CQ29" s="45">
        <v>309.2</v>
      </c>
      <c r="CR29" s="45">
        <v>154.4</v>
      </c>
      <c r="CS29" s="45">
        <v>151.30000000000001</v>
      </c>
      <c r="CT29" s="45">
        <v>147.30000000000001</v>
      </c>
      <c r="CU29" s="45">
        <v>129.4</v>
      </c>
      <c r="CV29" s="45">
        <v>156.4</v>
      </c>
      <c r="CW29" s="45">
        <v>0</v>
      </c>
      <c r="CX29" s="45">
        <v>0</v>
      </c>
      <c r="CY29" s="45">
        <v>0</v>
      </c>
      <c r="CZ29" s="45">
        <v>0</v>
      </c>
      <c r="DA29" s="45">
        <v>0</v>
      </c>
      <c r="DB29" s="45">
        <v>0</v>
      </c>
      <c r="DC29" s="45">
        <v>253.1</v>
      </c>
      <c r="DD29" s="45">
        <v>164</v>
      </c>
      <c r="DE29" s="45">
        <v>106.5</v>
      </c>
      <c r="DF29" s="45">
        <v>115.4</v>
      </c>
      <c r="DG29" s="45">
        <v>151.30000000000001</v>
      </c>
      <c r="DH29" s="45">
        <v>251.9</v>
      </c>
      <c r="DI29" s="45">
        <v>0</v>
      </c>
      <c r="DJ29" s="45">
        <v>0</v>
      </c>
      <c r="DK29" s="45">
        <v>0</v>
      </c>
      <c r="DL29" s="45">
        <v>0</v>
      </c>
      <c r="DM29" s="45">
        <v>0</v>
      </c>
      <c r="DN29" s="45">
        <v>0</v>
      </c>
      <c r="DO29" s="45">
        <v>335.4</v>
      </c>
      <c r="DP29" s="45">
        <v>192.9</v>
      </c>
      <c r="DQ29" s="45">
        <v>152</v>
      </c>
      <c r="DR29" s="45">
        <v>158.69999999999999</v>
      </c>
      <c r="DS29" s="45">
        <v>159.6</v>
      </c>
      <c r="DT29" s="45">
        <v>238.4</v>
      </c>
      <c r="DU29" s="45">
        <v>0</v>
      </c>
      <c r="DV29" s="45">
        <v>0</v>
      </c>
      <c r="DW29" s="45">
        <v>0</v>
      </c>
      <c r="DX29" s="46">
        <v>0</v>
      </c>
      <c r="DY29" s="46">
        <v>0</v>
      </c>
      <c r="DZ29" s="46">
        <v>0</v>
      </c>
      <c r="EA29">
        <v>353.3</v>
      </c>
      <c r="EB29" s="47">
        <v>157.30000000000001</v>
      </c>
      <c r="EC29" s="47">
        <v>113.5</v>
      </c>
    </row>
    <row r="30" spans="1:133" x14ac:dyDescent="0.25">
      <c r="A30" s="43" t="s">
        <v>1653</v>
      </c>
      <c r="B30" s="43" t="s">
        <v>1654</v>
      </c>
      <c r="C30" s="44">
        <v>0.28445999999999999</v>
      </c>
      <c r="D30" s="45">
        <v>129.30000000000001</v>
      </c>
      <c r="E30" s="45">
        <v>138.30000000000001</v>
      </c>
      <c r="F30" s="45">
        <v>144.80000000000001</v>
      </c>
      <c r="G30" s="45">
        <v>182.3</v>
      </c>
      <c r="H30" s="45">
        <v>147.19999999999999</v>
      </c>
      <c r="I30" s="45">
        <v>107</v>
      </c>
      <c r="J30" s="45">
        <v>105.5</v>
      </c>
      <c r="K30" s="45">
        <v>111.4</v>
      </c>
      <c r="L30" s="45">
        <v>86.6</v>
      </c>
      <c r="M30" s="45">
        <v>88.3</v>
      </c>
      <c r="N30" s="45">
        <v>73.7</v>
      </c>
      <c r="O30" s="45">
        <v>84.1</v>
      </c>
      <c r="P30" s="45">
        <v>106.9</v>
      </c>
      <c r="Q30" s="45">
        <v>162.9</v>
      </c>
      <c r="R30" s="45">
        <v>186.1</v>
      </c>
      <c r="S30" s="45">
        <v>158.30000000000001</v>
      </c>
      <c r="T30" s="45">
        <v>184.8</v>
      </c>
      <c r="U30" s="45">
        <v>206.4</v>
      </c>
      <c r="V30" s="45">
        <v>269.5</v>
      </c>
      <c r="W30" s="45">
        <v>258.8</v>
      </c>
      <c r="X30" s="45">
        <v>151</v>
      </c>
      <c r="Y30" s="45">
        <v>79.5</v>
      </c>
      <c r="Z30" s="45">
        <v>79.599999999999994</v>
      </c>
      <c r="AA30" s="45">
        <v>82.1</v>
      </c>
      <c r="AB30" s="45">
        <v>102.4</v>
      </c>
      <c r="AC30" s="45">
        <v>101.1</v>
      </c>
      <c r="AD30" s="45">
        <v>108.3</v>
      </c>
      <c r="AE30" s="45">
        <v>248.3</v>
      </c>
      <c r="AF30" s="45">
        <v>325.10000000000002</v>
      </c>
      <c r="AG30" s="45">
        <v>213.9</v>
      </c>
      <c r="AH30" s="45">
        <v>168.4</v>
      </c>
      <c r="AI30" s="45">
        <v>139.1</v>
      </c>
      <c r="AJ30" s="45">
        <v>147.19999999999999</v>
      </c>
      <c r="AK30" s="45">
        <v>131.30000000000001</v>
      </c>
      <c r="AL30" s="45">
        <v>119.2</v>
      </c>
      <c r="AM30" s="45">
        <v>122.7</v>
      </c>
      <c r="AN30" s="45">
        <v>166.7</v>
      </c>
      <c r="AO30" s="45">
        <v>168.7</v>
      </c>
      <c r="AP30" s="45">
        <v>196</v>
      </c>
      <c r="AQ30" s="45">
        <v>164.1</v>
      </c>
      <c r="AR30" s="45">
        <v>149.30000000000001</v>
      </c>
      <c r="AS30" s="45">
        <v>164.4</v>
      </c>
      <c r="AT30" s="45">
        <v>220.9</v>
      </c>
      <c r="AU30" s="45">
        <v>293.89999999999998</v>
      </c>
      <c r="AV30" s="45">
        <v>211.3</v>
      </c>
      <c r="AW30" s="45">
        <v>144.80000000000001</v>
      </c>
      <c r="AX30" s="45">
        <v>103.6</v>
      </c>
      <c r="AY30" s="45">
        <v>99.4</v>
      </c>
      <c r="AZ30" s="45">
        <v>142.69999999999999</v>
      </c>
      <c r="BA30" s="45">
        <v>179</v>
      </c>
      <c r="BB30" s="45">
        <v>209.4</v>
      </c>
      <c r="BC30" s="45">
        <v>147.5</v>
      </c>
      <c r="BD30" s="45">
        <v>114.9</v>
      </c>
      <c r="BE30" s="45">
        <v>116.6</v>
      </c>
      <c r="BF30" s="45">
        <v>132.30000000000001</v>
      </c>
      <c r="BG30" s="45">
        <v>114.4</v>
      </c>
      <c r="BH30" s="45">
        <v>95.3</v>
      </c>
      <c r="BI30" s="45">
        <v>91.4</v>
      </c>
      <c r="BJ30" s="45">
        <v>110.1</v>
      </c>
      <c r="BK30" s="45">
        <v>126.1</v>
      </c>
      <c r="BL30" s="45">
        <v>118.8</v>
      </c>
      <c r="BM30" s="45">
        <v>98.6</v>
      </c>
      <c r="BN30" s="45">
        <v>147.80000000000001</v>
      </c>
      <c r="BO30" s="45">
        <v>456.6</v>
      </c>
      <c r="BP30" s="45">
        <v>413.3</v>
      </c>
      <c r="BQ30" s="45">
        <v>219.3</v>
      </c>
      <c r="BR30" s="45">
        <v>260.3</v>
      </c>
      <c r="BS30" s="45">
        <v>422.6</v>
      </c>
      <c r="BT30" s="45">
        <v>224.5</v>
      </c>
      <c r="BU30" s="45">
        <v>119.7</v>
      </c>
      <c r="BV30" s="45">
        <v>95.5</v>
      </c>
      <c r="BW30" s="45">
        <v>92.7</v>
      </c>
      <c r="BX30" s="45">
        <v>111.2</v>
      </c>
      <c r="BY30" s="45">
        <v>104.6</v>
      </c>
      <c r="BZ30" s="45">
        <v>147.19999999999999</v>
      </c>
      <c r="CA30" s="45">
        <v>232.3</v>
      </c>
      <c r="CB30" s="45">
        <v>190.4</v>
      </c>
      <c r="CC30" s="45">
        <v>140.19999999999999</v>
      </c>
      <c r="CD30" s="45">
        <v>141</v>
      </c>
      <c r="CE30" s="45">
        <v>144.1</v>
      </c>
      <c r="CF30" s="45">
        <v>139.69999999999999</v>
      </c>
      <c r="CG30" s="45">
        <v>167.5</v>
      </c>
      <c r="CH30" s="45">
        <v>133.4</v>
      </c>
      <c r="CI30" s="45">
        <v>161.80000000000001</v>
      </c>
      <c r="CJ30" s="45">
        <v>208.8</v>
      </c>
      <c r="CK30" s="45">
        <v>287.2</v>
      </c>
      <c r="CL30" s="45">
        <v>318.89999999999998</v>
      </c>
      <c r="CM30" s="45">
        <v>326.3</v>
      </c>
      <c r="CN30" s="45">
        <v>299.3</v>
      </c>
      <c r="CO30" s="45">
        <v>217.8</v>
      </c>
      <c r="CP30" s="45">
        <v>341.9</v>
      </c>
      <c r="CQ30" s="45">
        <v>302.7</v>
      </c>
      <c r="CR30" s="45">
        <v>191.5</v>
      </c>
      <c r="CS30" s="45">
        <v>200</v>
      </c>
      <c r="CT30" s="45">
        <v>158.4</v>
      </c>
      <c r="CU30" s="45">
        <v>135.69999999999999</v>
      </c>
      <c r="CV30" s="45">
        <v>146.69999999999999</v>
      </c>
      <c r="CW30" s="45">
        <v>125.8</v>
      </c>
      <c r="CX30" s="45">
        <v>173.5</v>
      </c>
      <c r="CY30" s="45">
        <v>388.4</v>
      </c>
      <c r="CZ30" s="45">
        <v>345.3</v>
      </c>
      <c r="DA30" s="45">
        <v>434</v>
      </c>
      <c r="DB30" s="45">
        <v>389.9</v>
      </c>
      <c r="DC30" s="45">
        <v>339.6</v>
      </c>
      <c r="DD30" s="45">
        <v>268.5</v>
      </c>
      <c r="DE30" s="45">
        <v>175.7</v>
      </c>
      <c r="DF30" s="45">
        <v>163.4</v>
      </c>
      <c r="DG30" s="45">
        <v>142.1</v>
      </c>
      <c r="DH30" s="45">
        <v>147.19999999999999</v>
      </c>
      <c r="DI30" s="45">
        <v>132.19999999999999</v>
      </c>
      <c r="DJ30" s="45">
        <v>145.19999999999999</v>
      </c>
      <c r="DK30" s="45">
        <v>228.5</v>
      </c>
      <c r="DL30" s="45">
        <v>235.7</v>
      </c>
      <c r="DM30" s="45">
        <v>214.3</v>
      </c>
      <c r="DN30" s="45">
        <v>415.3</v>
      </c>
      <c r="DO30" s="45">
        <v>560.9</v>
      </c>
      <c r="DP30" s="45">
        <v>520.1</v>
      </c>
      <c r="DQ30" s="45">
        <v>272.8</v>
      </c>
      <c r="DR30" s="45">
        <v>194.1</v>
      </c>
      <c r="DS30" s="45">
        <v>162.1</v>
      </c>
      <c r="DT30" s="45">
        <v>204</v>
      </c>
      <c r="DU30" s="45">
        <v>421.9</v>
      </c>
      <c r="DV30" s="45">
        <v>553.29999999999995</v>
      </c>
      <c r="DW30" s="45">
        <v>301.8</v>
      </c>
      <c r="DX30" s="46">
        <v>249.8</v>
      </c>
      <c r="DY30" s="46">
        <v>354.3</v>
      </c>
      <c r="DZ30" s="46">
        <v>437.4</v>
      </c>
      <c r="EA30">
        <v>266.60000000000002</v>
      </c>
      <c r="EB30" s="47">
        <v>181.8</v>
      </c>
      <c r="EC30" s="47">
        <v>162.5</v>
      </c>
    </row>
    <row r="31" spans="1:133" x14ac:dyDescent="0.25">
      <c r="A31" s="43" t="s">
        <v>1655</v>
      </c>
      <c r="B31" s="43" t="s">
        <v>1656</v>
      </c>
      <c r="C31" s="44">
        <v>0.16697000000000001</v>
      </c>
      <c r="D31" s="45">
        <v>119.1</v>
      </c>
      <c r="E31" s="45">
        <v>0</v>
      </c>
      <c r="F31" s="45">
        <v>0</v>
      </c>
      <c r="G31" s="45">
        <v>0</v>
      </c>
      <c r="H31" s="45">
        <v>0</v>
      </c>
      <c r="I31" s="45">
        <v>134.6</v>
      </c>
      <c r="J31" s="45">
        <v>129.4</v>
      </c>
      <c r="K31" s="45">
        <v>101.7</v>
      </c>
      <c r="L31" s="45">
        <v>92.6</v>
      </c>
      <c r="M31" s="45">
        <v>103.1</v>
      </c>
      <c r="N31" s="45">
        <v>99.6</v>
      </c>
      <c r="O31" s="45">
        <v>103.6</v>
      </c>
      <c r="P31" s="45">
        <v>109</v>
      </c>
      <c r="Q31" s="45">
        <v>0</v>
      </c>
      <c r="R31" s="45">
        <v>0</v>
      </c>
      <c r="S31" s="45">
        <v>0</v>
      </c>
      <c r="T31" s="45">
        <v>0</v>
      </c>
      <c r="U31" s="45">
        <v>146.4</v>
      </c>
      <c r="V31" s="45">
        <v>162.9</v>
      </c>
      <c r="W31" s="45">
        <v>178.3</v>
      </c>
      <c r="X31" s="45">
        <v>119</v>
      </c>
      <c r="Y31" s="45">
        <v>99.6</v>
      </c>
      <c r="Z31" s="45">
        <v>91.7</v>
      </c>
      <c r="AA31" s="45">
        <v>97.9</v>
      </c>
      <c r="AB31" s="45">
        <v>105.8</v>
      </c>
      <c r="AC31" s="45">
        <v>0</v>
      </c>
      <c r="AD31" s="45">
        <v>0</v>
      </c>
      <c r="AE31" s="45">
        <v>0</v>
      </c>
      <c r="AF31" s="45">
        <v>0</v>
      </c>
      <c r="AG31" s="45">
        <v>162</v>
      </c>
      <c r="AH31" s="45">
        <v>148.30000000000001</v>
      </c>
      <c r="AI31" s="45">
        <v>129.69999999999999</v>
      </c>
      <c r="AJ31" s="45">
        <v>119.7</v>
      </c>
      <c r="AK31" s="45">
        <v>110.7</v>
      </c>
      <c r="AL31" s="45">
        <v>102</v>
      </c>
      <c r="AM31" s="45">
        <v>102.7</v>
      </c>
      <c r="AN31" s="45">
        <v>101.6</v>
      </c>
      <c r="AO31" s="45">
        <v>0</v>
      </c>
      <c r="AP31" s="45">
        <v>0</v>
      </c>
      <c r="AQ31" s="45">
        <v>0</v>
      </c>
      <c r="AR31" s="45">
        <v>0</v>
      </c>
      <c r="AS31" s="45">
        <v>123.6</v>
      </c>
      <c r="AT31" s="45">
        <v>121</v>
      </c>
      <c r="AU31" s="45">
        <v>122</v>
      </c>
      <c r="AV31" s="45">
        <v>126.1</v>
      </c>
      <c r="AW31" s="45">
        <v>111.9</v>
      </c>
      <c r="AX31" s="45">
        <v>93.5</v>
      </c>
      <c r="AY31" s="45">
        <v>87.5</v>
      </c>
      <c r="AZ31" s="45">
        <v>90.4</v>
      </c>
      <c r="BA31" s="45">
        <v>0</v>
      </c>
      <c r="BB31" s="45">
        <v>0</v>
      </c>
      <c r="BC31" s="45">
        <v>0</v>
      </c>
      <c r="BD31" s="45">
        <v>0</v>
      </c>
      <c r="BE31" s="45">
        <v>154.1</v>
      </c>
      <c r="BF31" s="45">
        <v>171.3</v>
      </c>
      <c r="BG31" s="45">
        <v>145.4</v>
      </c>
      <c r="BH31" s="45">
        <v>110.4</v>
      </c>
      <c r="BI31" s="45">
        <v>88</v>
      </c>
      <c r="BJ31" s="45">
        <v>80.8</v>
      </c>
      <c r="BK31" s="45">
        <v>104.8</v>
      </c>
      <c r="BL31" s="45">
        <v>115.2</v>
      </c>
      <c r="BM31" s="45">
        <v>0</v>
      </c>
      <c r="BN31" s="45">
        <v>0</v>
      </c>
      <c r="BO31" s="45">
        <v>0</v>
      </c>
      <c r="BP31" s="45">
        <v>0</v>
      </c>
      <c r="BQ31" s="45">
        <v>118.8</v>
      </c>
      <c r="BR31" s="45">
        <v>142.19999999999999</v>
      </c>
      <c r="BS31" s="45">
        <v>141.5</v>
      </c>
      <c r="BT31" s="45">
        <v>106.2</v>
      </c>
      <c r="BU31" s="45">
        <v>92</v>
      </c>
      <c r="BV31" s="45">
        <v>76.599999999999994</v>
      </c>
      <c r="BW31" s="45">
        <v>68.5</v>
      </c>
      <c r="BX31" s="45">
        <v>80.8</v>
      </c>
      <c r="BY31" s="45">
        <v>0</v>
      </c>
      <c r="BZ31" s="45">
        <v>0</v>
      </c>
      <c r="CA31" s="45">
        <v>0</v>
      </c>
      <c r="CB31" s="45">
        <v>0</v>
      </c>
      <c r="CC31" s="45">
        <v>174.9</v>
      </c>
      <c r="CD31" s="45">
        <v>178.5</v>
      </c>
      <c r="CE31" s="45">
        <v>161</v>
      </c>
      <c r="CF31" s="45">
        <v>132.30000000000001</v>
      </c>
      <c r="CG31" s="45">
        <v>130.5</v>
      </c>
      <c r="CH31" s="45">
        <v>114</v>
      </c>
      <c r="CI31" s="45">
        <v>149.19999999999999</v>
      </c>
      <c r="CJ31" s="45">
        <v>178.9</v>
      </c>
      <c r="CK31" s="45">
        <v>0</v>
      </c>
      <c r="CL31" s="45">
        <v>0</v>
      </c>
      <c r="CM31" s="45">
        <v>0</v>
      </c>
      <c r="CN31" s="45">
        <v>0</v>
      </c>
      <c r="CO31" s="45">
        <v>191.1</v>
      </c>
      <c r="CP31" s="45">
        <v>227.7</v>
      </c>
      <c r="CQ31" s="45">
        <v>246.1</v>
      </c>
      <c r="CR31" s="45">
        <v>196.6</v>
      </c>
      <c r="CS31" s="45">
        <v>198.3</v>
      </c>
      <c r="CT31" s="45">
        <v>154.69999999999999</v>
      </c>
      <c r="CU31" s="45">
        <v>142.9</v>
      </c>
      <c r="CV31" s="45">
        <v>160.69999999999999</v>
      </c>
      <c r="CW31" s="45">
        <v>0</v>
      </c>
      <c r="CX31" s="45">
        <v>0</v>
      </c>
      <c r="CY31" s="45">
        <v>0</v>
      </c>
      <c r="CZ31" s="45">
        <v>0</v>
      </c>
      <c r="DA31" s="45">
        <v>226.4</v>
      </c>
      <c r="DB31" s="45">
        <v>239.6</v>
      </c>
      <c r="DC31" s="45">
        <v>215.1</v>
      </c>
      <c r="DD31" s="45">
        <v>162.19999999999999</v>
      </c>
      <c r="DE31" s="45">
        <v>141.1</v>
      </c>
      <c r="DF31" s="45">
        <v>137.30000000000001</v>
      </c>
      <c r="DG31" s="45">
        <v>139.1</v>
      </c>
      <c r="DH31" s="45">
        <v>159.69999999999999</v>
      </c>
      <c r="DI31" s="45">
        <v>0</v>
      </c>
      <c r="DJ31" s="45">
        <v>0</v>
      </c>
      <c r="DK31" s="45">
        <v>0</v>
      </c>
      <c r="DL31" s="45">
        <v>0</v>
      </c>
      <c r="DM31" s="45">
        <v>231.2</v>
      </c>
      <c r="DN31" s="45">
        <v>250.1</v>
      </c>
      <c r="DO31" s="45">
        <v>293.10000000000002</v>
      </c>
      <c r="DP31" s="45">
        <v>282</v>
      </c>
      <c r="DQ31" s="45">
        <v>245.7</v>
      </c>
      <c r="DR31" s="45">
        <v>208.7</v>
      </c>
      <c r="DS31" s="45">
        <v>184.5</v>
      </c>
      <c r="DT31" s="45">
        <v>209.2</v>
      </c>
      <c r="DU31" s="45">
        <v>0</v>
      </c>
      <c r="DV31" s="45">
        <v>0</v>
      </c>
      <c r="DW31" s="45">
        <v>0</v>
      </c>
      <c r="DX31" s="46">
        <v>0</v>
      </c>
      <c r="DY31" s="46">
        <v>291.7</v>
      </c>
      <c r="DZ31" s="46">
        <v>332.3</v>
      </c>
      <c r="EA31">
        <v>234.2</v>
      </c>
      <c r="EB31" s="47">
        <v>164.3</v>
      </c>
      <c r="EC31" s="47">
        <v>161.1</v>
      </c>
    </row>
    <row r="32" spans="1:133" x14ac:dyDescent="0.25">
      <c r="A32" s="43" t="s">
        <v>1657</v>
      </c>
      <c r="B32" s="43" t="s">
        <v>1658</v>
      </c>
      <c r="C32" s="44">
        <v>0.24124999999999999</v>
      </c>
      <c r="D32" s="45">
        <v>122.4</v>
      </c>
      <c r="E32" s="45">
        <v>108.3</v>
      </c>
      <c r="F32" s="45">
        <v>132.19999999999999</v>
      </c>
      <c r="G32" s="45">
        <v>112.4</v>
      </c>
      <c r="H32" s="45">
        <v>109.9</v>
      </c>
      <c r="I32" s="45">
        <v>110.4</v>
      </c>
      <c r="J32" s="45">
        <v>107.2</v>
      </c>
      <c r="K32" s="45">
        <v>103.2</v>
      </c>
      <c r="L32" s="45">
        <v>98.2</v>
      </c>
      <c r="M32" s="45">
        <v>103.2</v>
      </c>
      <c r="N32" s="45">
        <v>102.8</v>
      </c>
      <c r="O32" s="45">
        <v>112.4</v>
      </c>
      <c r="P32" s="45">
        <v>115.3</v>
      </c>
      <c r="Q32" s="45">
        <v>141.4</v>
      </c>
      <c r="R32" s="45">
        <v>170.7</v>
      </c>
      <c r="S32" s="45">
        <v>182.1</v>
      </c>
      <c r="T32" s="45">
        <v>198.4</v>
      </c>
      <c r="U32" s="45">
        <v>145.19999999999999</v>
      </c>
      <c r="V32" s="45">
        <v>179.6</v>
      </c>
      <c r="W32" s="45">
        <v>145.19999999999999</v>
      </c>
      <c r="X32" s="45">
        <v>88.6</v>
      </c>
      <c r="Y32" s="45">
        <v>80.599999999999994</v>
      </c>
      <c r="Z32" s="45">
        <v>79</v>
      </c>
      <c r="AA32" s="45">
        <v>88.6</v>
      </c>
      <c r="AB32" s="45">
        <v>86.3</v>
      </c>
      <c r="AC32" s="45">
        <v>99.2</v>
      </c>
      <c r="AD32" s="45">
        <v>120.6</v>
      </c>
      <c r="AE32" s="45">
        <v>154.1</v>
      </c>
      <c r="AF32" s="45">
        <v>137.80000000000001</v>
      </c>
      <c r="AG32" s="45">
        <v>140.9</v>
      </c>
      <c r="AH32" s="45">
        <v>119.4</v>
      </c>
      <c r="AI32" s="45">
        <v>135.30000000000001</v>
      </c>
      <c r="AJ32" s="45">
        <v>132.30000000000001</v>
      </c>
      <c r="AK32" s="45">
        <v>122.9</v>
      </c>
      <c r="AL32" s="45">
        <v>109.7</v>
      </c>
      <c r="AM32" s="45">
        <v>109.9</v>
      </c>
      <c r="AN32" s="45">
        <v>105.8</v>
      </c>
      <c r="AO32" s="45">
        <v>124.4</v>
      </c>
      <c r="AP32" s="45">
        <v>127.1</v>
      </c>
      <c r="AQ32" s="45">
        <v>107.4</v>
      </c>
      <c r="AR32" s="45">
        <v>122</v>
      </c>
      <c r="AS32" s="45">
        <v>101.6</v>
      </c>
      <c r="AT32" s="45">
        <v>125.4</v>
      </c>
      <c r="AU32" s="45">
        <v>110.8</v>
      </c>
      <c r="AV32" s="45">
        <v>157.9</v>
      </c>
      <c r="AW32" s="45">
        <v>157</v>
      </c>
      <c r="AX32" s="45">
        <v>106.5</v>
      </c>
      <c r="AY32" s="45">
        <v>130.19999999999999</v>
      </c>
      <c r="AZ32" s="45">
        <v>128.80000000000001</v>
      </c>
      <c r="BA32" s="45">
        <v>133.80000000000001</v>
      </c>
      <c r="BB32" s="45">
        <v>158</v>
      </c>
      <c r="BC32" s="45">
        <v>164.7</v>
      </c>
      <c r="BD32" s="45">
        <v>162.9</v>
      </c>
      <c r="BE32" s="45">
        <v>138.6</v>
      </c>
      <c r="BF32" s="45">
        <v>130</v>
      </c>
      <c r="BG32" s="45">
        <v>96.1</v>
      </c>
      <c r="BH32" s="45">
        <v>78.599999999999994</v>
      </c>
      <c r="BI32" s="45">
        <v>94.4</v>
      </c>
      <c r="BJ32" s="45">
        <v>99.6</v>
      </c>
      <c r="BK32" s="45">
        <v>124</v>
      </c>
      <c r="BL32" s="45">
        <v>130.6</v>
      </c>
      <c r="BM32" s="45">
        <v>137.19999999999999</v>
      </c>
      <c r="BN32" s="45">
        <v>153.1</v>
      </c>
      <c r="BO32" s="45">
        <v>199.5</v>
      </c>
      <c r="BP32" s="45">
        <v>259.5</v>
      </c>
      <c r="BQ32" s="45">
        <v>198.5</v>
      </c>
      <c r="BR32" s="45">
        <v>227.3</v>
      </c>
      <c r="BS32" s="45">
        <v>216.3</v>
      </c>
      <c r="BT32" s="45">
        <v>156.30000000000001</v>
      </c>
      <c r="BU32" s="45">
        <v>170.9</v>
      </c>
      <c r="BV32" s="45">
        <v>143.30000000000001</v>
      </c>
      <c r="BW32" s="45">
        <v>137.9</v>
      </c>
      <c r="BX32" s="45">
        <v>135.6</v>
      </c>
      <c r="BY32" s="45">
        <v>133.5</v>
      </c>
      <c r="BZ32" s="45">
        <v>157.9</v>
      </c>
      <c r="CA32" s="45">
        <v>160.30000000000001</v>
      </c>
      <c r="CB32" s="45">
        <v>205.6</v>
      </c>
      <c r="CC32" s="45">
        <v>185.2</v>
      </c>
      <c r="CD32" s="45">
        <v>175.8</v>
      </c>
      <c r="CE32" s="45">
        <v>139.4</v>
      </c>
      <c r="CF32" s="45">
        <v>138.4</v>
      </c>
      <c r="CG32" s="45">
        <v>164.5</v>
      </c>
      <c r="CH32" s="45">
        <v>162.6</v>
      </c>
      <c r="CI32" s="45">
        <v>161.4</v>
      </c>
      <c r="CJ32" s="45">
        <v>172.5</v>
      </c>
      <c r="CK32" s="45">
        <v>166.4</v>
      </c>
      <c r="CL32" s="45">
        <v>164.5</v>
      </c>
      <c r="CM32" s="45">
        <v>160.5</v>
      </c>
      <c r="CN32" s="45">
        <v>194.3</v>
      </c>
      <c r="CO32" s="45">
        <v>203.5</v>
      </c>
      <c r="CP32" s="45">
        <v>227.2</v>
      </c>
      <c r="CQ32" s="45">
        <v>190</v>
      </c>
      <c r="CR32" s="45">
        <v>190</v>
      </c>
      <c r="CS32" s="45">
        <v>167.7</v>
      </c>
      <c r="CT32" s="45">
        <v>158.80000000000001</v>
      </c>
      <c r="CU32" s="45">
        <v>154.4</v>
      </c>
      <c r="CV32" s="45">
        <v>171.1</v>
      </c>
      <c r="CW32" s="45">
        <v>162.6</v>
      </c>
      <c r="CX32" s="45">
        <v>159.69999999999999</v>
      </c>
      <c r="CY32" s="45">
        <v>151.1</v>
      </c>
      <c r="CZ32" s="45">
        <v>169.4</v>
      </c>
      <c r="DA32" s="45">
        <v>230.6</v>
      </c>
      <c r="DB32" s="45">
        <v>211.1</v>
      </c>
      <c r="DC32" s="45">
        <v>203</v>
      </c>
      <c r="DD32" s="45">
        <v>155.6</v>
      </c>
      <c r="DE32" s="45">
        <v>155.69999999999999</v>
      </c>
      <c r="DF32" s="45">
        <v>156</v>
      </c>
      <c r="DG32" s="45">
        <v>143.19999999999999</v>
      </c>
      <c r="DH32" s="45">
        <v>147.19999999999999</v>
      </c>
      <c r="DI32" s="45">
        <v>139.80000000000001</v>
      </c>
      <c r="DJ32" s="45">
        <v>200.3</v>
      </c>
      <c r="DK32" s="45">
        <v>229.6</v>
      </c>
      <c r="DL32" s="45">
        <v>200</v>
      </c>
      <c r="DM32" s="45">
        <v>173.9</v>
      </c>
      <c r="DN32" s="45">
        <v>228.8</v>
      </c>
      <c r="DO32" s="45">
        <v>243.6</v>
      </c>
      <c r="DP32" s="45">
        <v>257.60000000000002</v>
      </c>
      <c r="DQ32" s="45">
        <v>283.8</v>
      </c>
      <c r="DR32" s="45">
        <v>275.3</v>
      </c>
      <c r="DS32" s="45">
        <v>198.7</v>
      </c>
      <c r="DT32" s="45">
        <v>194.6</v>
      </c>
      <c r="DU32" s="45">
        <v>204.9</v>
      </c>
      <c r="DV32" s="45">
        <v>202.3</v>
      </c>
      <c r="DW32" s="45">
        <v>201.8</v>
      </c>
      <c r="DX32" s="46">
        <v>216.9</v>
      </c>
      <c r="DY32" s="46">
        <v>230.8</v>
      </c>
      <c r="DZ32" s="46">
        <v>260.2</v>
      </c>
      <c r="EA32">
        <v>181.4</v>
      </c>
      <c r="EB32" s="47">
        <v>144.5</v>
      </c>
      <c r="EC32" s="47">
        <v>165.6</v>
      </c>
    </row>
    <row r="33" spans="1:133" x14ac:dyDescent="0.25">
      <c r="A33" s="43" t="s">
        <v>1659</v>
      </c>
      <c r="B33" s="43" t="s">
        <v>1660</v>
      </c>
      <c r="C33" s="44">
        <v>0.14591999999999999</v>
      </c>
      <c r="D33" s="45">
        <v>152.19999999999999</v>
      </c>
      <c r="E33" s="45">
        <v>92.6</v>
      </c>
      <c r="F33" s="45">
        <v>90.3</v>
      </c>
      <c r="G33" s="45">
        <v>87</v>
      </c>
      <c r="H33" s="45">
        <v>78</v>
      </c>
      <c r="I33" s="45">
        <v>75.099999999999994</v>
      </c>
      <c r="J33" s="45">
        <v>89.3</v>
      </c>
      <c r="K33" s="45">
        <v>94.2</v>
      </c>
      <c r="L33" s="45">
        <v>112.4</v>
      </c>
      <c r="M33" s="45">
        <v>112.7</v>
      </c>
      <c r="N33" s="45">
        <v>117.1</v>
      </c>
      <c r="O33" s="45">
        <v>115.8</v>
      </c>
      <c r="P33" s="45">
        <v>99.6</v>
      </c>
      <c r="Q33" s="45">
        <v>61.5</v>
      </c>
      <c r="R33" s="45">
        <v>69.8</v>
      </c>
      <c r="S33" s="45">
        <v>86.5</v>
      </c>
      <c r="T33" s="45">
        <v>89.7</v>
      </c>
      <c r="U33" s="45">
        <v>91.6</v>
      </c>
      <c r="V33" s="45">
        <v>109.6</v>
      </c>
      <c r="W33" s="45">
        <v>142.80000000000001</v>
      </c>
      <c r="X33" s="45">
        <v>144.80000000000001</v>
      </c>
      <c r="Y33" s="45">
        <v>142.4</v>
      </c>
      <c r="Z33" s="45">
        <v>143.6</v>
      </c>
      <c r="AA33" s="45">
        <v>134.5</v>
      </c>
      <c r="AB33" s="45">
        <v>94</v>
      </c>
      <c r="AC33" s="45">
        <v>61.3</v>
      </c>
      <c r="AD33" s="45">
        <v>61.5</v>
      </c>
      <c r="AE33" s="45">
        <v>89.9</v>
      </c>
      <c r="AF33" s="45">
        <v>84</v>
      </c>
      <c r="AG33" s="45">
        <v>85.8</v>
      </c>
      <c r="AH33" s="45">
        <v>83.4</v>
      </c>
      <c r="AI33" s="45">
        <v>106.5</v>
      </c>
      <c r="AJ33" s="45">
        <v>125.4</v>
      </c>
      <c r="AK33" s="45">
        <v>137.80000000000001</v>
      </c>
      <c r="AL33" s="45">
        <v>109.2</v>
      </c>
      <c r="AM33" s="45">
        <v>110.2</v>
      </c>
      <c r="AN33" s="45">
        <v>99.8</v>
      </c>
      <c r="AO33" s="45">
        <v>74.400000000000006</v>
      </c>
      <c r="AP33" s="45">
        <v>80.400000000000006</v>
      </c>
      <c r="AQ33" s="45">
        <v>77.099999999999994</v>
      </c>
      <c r="AR33" s="45">
        <v>65.099999999999994</v>
      </c>
      <c r="AS33" s="45">
        <v>65.400000000000006</v>
      </c>
      <c r="AT33" s="45">
        <v>83.8</v>
      </c>
      <c r="AU33" s="45">
        <v>94.7</v>
      </c>
      <c r="AV33" s="45">
        <v>117.4</v>
      </c>
      <c r="AW33" s="45">
        <v>125.3</v>
      </c>
      <c r="AX33" s="45">
        <v>117</v>
      </c>
      <c r="AY33" s="45">
        <v>95.6</v>
      </c>
      <c r="AZ33" s="45">
        <v>84.8</v>
      </c>
      <c r="BA33" s="45">
        <v>79.7</v>
      </c>
      <c r="BB33" s="45">
        <v>73</v>
      </c>
      <c r="BC33" s="45">
        <v>79.2</v>
      </c>
      <c r="BD33" s="45">
        <v>82</v>
      </c>
      <c r="BE33" s="45">
        <v>80.8</v>
      </c>
      <c r="BF33" s="45">
        <v>86.5</v>
      </c>
      <c r="BG33" s="45">
        <v>74</v>
      </c>
      <c r="BH33" s="45">
        <v>89.9</v>
      </c>
      <c r="BI33" s="45">
        <v>112.8</v>
      </c>
      <c r="BJ33" s="45">
        <v>122.1</v>
      </c>
      <c r="BK33" s="45">
        <v>115.3</v>
      </c>
      <c r="BL33" s="45">
        <v>99</v>
      </c>
      <c r="BM33" s="45">
        <v>97.3</v>
      </c>
      <c r="BN33" s="45">
        <v>87.4</v>
      </c>
      <c r="BO33" s="45">
        <v>104.9</v>
      </c>
      <c r="BP33" s="45">
        <v>129</v>
      </c>
      <c r="BQ33" s="45">
        <v>98.5</v>
      </c>
      <c r="BR33" s="45">
        <v>132.9</v>
      </c>
      <c r="BS33" s="45">
        <v>149.19999999999999</v>
      </c>
      <c r="BT33" s="45">
        <v>158.1</v>
      </c>
      <c r="BU33" s="45">
        <v>160.19999999999999</v>
      </c>
      <c r="BV33" s="45">
        <v>151.30000000000001</v>
      </c>
      <c r="BW33" s="45">
        <v>154.4</v>
      </c>
      <c r="BX33" s="45">
        <v>114.8</v>
      </c>
      <c r="BY33" s="45">
        <v>80.2</v>
      </c>
      <c r="BZ33" s="45">
        <v>83.3</v>
      </c>
      <c r="CA33" s="45">
        <v>114.7</v>
      </c>
      <c r="CB33" s="45">
        <v>128.69999999999999</v>
      </c>
      <c r="CC33" s="45">
        <v>110.3</v>
      </c>
      <c r="CD33" s="45">
        <v>117.1</v>
      </c>
      <c r="CE33" s="45">
        <v>108.3</v>
      </c>
      <c r="CF33" s="45">
        <v>135.6</v>
      </c>
      <c r="CG33" s="45">
        <v>166.2</v>
      </c>
      <c r="CH33" s="45">
        <v>173.3</v>
      </c>
      <c r="CI33" s="45">
        <v>168.5</v>
      </c>
      <c r="CJ33" s="45">
        <v>142.4</v>
      </c>
      <c r="CK33" s="45">
        <v>119.6</v>
      </c>
      <c r="CL33" s="45">
        <v>87</v>
      </c>
      <c r="CM33" s="45">
        <v>91.8</v>
      </c>
      <c r="CN33" s="45">
        <v>87.6</v>
      </c>
      <c r="CO33" s="45">
        <v>80.3</v>
      </c>
      <c r="CP33" s="45">
        <v>110.2</v>
      </c>
      <c r="CQ33" s="45">
        <v>156.69999999999999</v>
      </c>
      <c r="CR33" s="45">
        <v>196.2</v>
      </c>
      <c r="CS33" s="45">
        <v>191.9</v>
      </c>
      <c r="CT33" s="45">
        <v>191.1</v>
      </c>
      <c r="CU33" s="45">
        <v>173</v>
      </c>
      <c r="CV33" s="45">
        <v>156</v>
      </c>
      <c r="CW33" s="45">
        <v>97.5</v>
      </c>
      <c r="CX33" s="45">
        <v>87.6</v>
      </c>
      <c r="CY33" s="45">
        <v>82.6</v>
      </c>
      <c r="CZ33" s="45">
        <v>93.7</v>
      </c>
      <c r="DA33" s="45">
        <v>131.6</v>
      </c>
      <c r="DB33" s="45">
        <v>161</v>
      </c>
      <c r="DC33" s="45">
        <v>131.4</v>
      </c>
      <c r="DD33" s="45">
        <v>152.19999999999999</v>
      </c>
      <c r="DE33" s="45">
        <v>194.1</v>
      </c>
      <c r="DF33" s="45">
        <v>225.9</v>
      </c>
      <c r="DG33" s="45">
        <v>190.4</v>
      </c>
      <c r="DH33" s="45">
        <v>149.69999999999999</v>
      </c>
      <c r="DI33" s="45">
        <v>120.5</v>
      </c>
      <c r="DJ33" s="45">
        <v>129.4</v>
      </c>
      <c r="DK33" s="45">
        <v>153</v>
      </c>
      <c r="DL33" s="45">
        <v>113</v>
      </c>
      <c r="DM33" s="45">
        <v>97.8</v>
      </c>
      <c r="DN33" s="45">
        <v>129.19999999999999</v>
      </c>
      <c r="DO33" s="45">
        <v>195.6</v>
      </c>
      <c r="DP33" s="45">
        <v>274.39999999999998</v>
      </c>
      <c r="DQ33" s="45">
        <v>279.8</v>
      </c>
      <c r="DR33" s="45">
        <v>273.7</v>
      </c>
      <c r="DS33" s="45">
        <v>212.9</v>
      </c>
      <c r="DT33" s="45">
        <v>179.6</v>
      </c>
      <c r="DU33" s="45">
        <v>106.6</v>
      </c>
      <c r="DV33" s="45">
        <v>88.7</v>
      </c>
      <c r="DW33" s="45">
        <v>102.8</v>
      </c>
      <c r="DX33" s="46">
        <v>113.7</v>
      </c>
      <c r="DY33" s="46">
        <v>125.3</v>
      </c>
      <c r="DZ33" s="46">
        <v>144.19999999999999</v>
      </c>
      <c r="EA33">
        <v>132.6</v>
      </c>
      <c r="EB33" s="47">
        <v>152.6</v>
      </c>
      <c r="EC33" s="47">
        <v>246.8</v>
      </c>
    </row>
    <row r="34" spans="1:133" x14ac:dyDescent="0.25">
      <c r="A34" s="43" t="s">
        <v>1661</v>
      </c>
      <c r="B34" s="43" t="s">
        <v>1662</v>
      </c>
      <c r="C34" s="44">
        <v>0.12250999999999999</v>
      </c>
      <c r="D34" s="45">
        <v>182</v>
      </c>
      <c r="E34" s="45">
        <v>202.4</v>
      </c>
      <c r="F34" s="45">
        <v>216.4</v>
      </c>
      <c r="G34" s="45">
        <v>189.6</v>
      </c>
      <c r="H34" s="45">
        <v>122.4</v>
      </c>
      <c r="I34" s="45">
        <v>111.8</v>
      </c>
      <c r="J34" s="45">
        <v>114.4</v>
      </c>
      <c r="K34" s="45">
        <v>110.5</v>
      </c>
      <c r="L34" s="45">
        <v>97.1</v>
      </c>
      <c r="M34" s="45">
        <v>87.4</v>
      </c>
      <c r="N34" s="45">
        <v>84.1</v>
      </c>
      <c r="O34" s="45">
        <v>79.400000000000006</v>
      </c>
      <c r="P34" s="45">
        <v>86.3</v>
      </c>
      <c r="Q34" s="45">
        <v>106.9</v>
      </c>
      <c r="R34" s="45">
        <v>170.8</v>
      </c>
      <c r="S34" s="45">
        <v>240.9</v>
      </c>
      <c r="T34" s="45">
        <v>275</v>
      </c>
      <c r="U34" s="45">
        <v>252.8</v>
      </c>
      <c r="V34" s="45">
        <v>201.9</v>
      </c>
      <c r="W34" s="45">
        <v>277.5</v>
      </c>
      <c r="X34" s="45">
        <v>151.80000000000001</v>
      </c>
      <c r="Y34" s="45">
        <v>105.9</v>
      </c>
      <c r="Z34" s="45">
        <v>86.8</v>
      </c>
      <c r="AA34" s="45">
        <v>79</v>
      </c>
      <c r="AB34" s="45">
        <v>83</v>
      </c>
      <c r="AC34" s="45">
        <v>104.9</v>
      </c>
      <c r="AD34" s="45">
        <v>155.69999999999999</v>
      </c>
      <c r="AE34" s="45">
        <v>212.1</v>
      </c>
      <c r="AF34" s="45">
        <v>196.1</v>
      </c>
      <c r="AG34" s="45">
        <v>182</v>
      </c>
      <c r="AH34" s="45">
        <v>173.8</v>
      </c>
      <c r="AI34" s="45">
        <v>157.4</v>
      </c>
      <c r="AJ34" s="45">
        <v>171.3</v>
      </c>
      <c r="AK34" s="45">
        <v>174.3</v>
      </c>
      <c r="AL34" s="45">
        <v>151.5</v>
      </c>
      <c r="AM34" s="45">
        <v>126.5</v>
      </c>
      <c r="AN34" s="45">
        <v>130.80000000000001</v>
      </c>
      <c r="AO34" s="45">
        <v>132.6</v>
      </c>
      <c r="AP34" s="45">
        <v>163.4</v>
      </c>
      <c r="AQ34" s="45">
        <v>170.4</v>
      </c>
      <c r="AR34" s="45">
        <v>194.9</v>
      </c>
      <c r="AS34" s="45">
        <v>182.1</v>
      </c>
      <c r="AT34" s="45">
        <v>174.3</v>
      </c>
      <c r="AU34" s="45">
        <v>149.1</v>
      </c>
      <c r="AV34" s="45">
        <v>134.6</v>
      </c>
      <c r="AW34" s="45">
        <v>142.6</v>
      </c>
      <c r="AX34" s="45">
        <v>114.3</v>
      </c>
      <c r="AY34" s="45">
        <v>115.2</v>
      </c>
      <c r="AZ34" s="45">
        <v>113.6</v>
      </c>
      <c r="BA34" s="45">
        <v>162.19999999999999</v>
      </c>
      <c r="BB34" s="45">
        <v>230.3</v>
      </c>
      <c r="BC34" s="45">
        <v>284.2</v>
      </c>
      <c r="BD34" s="45">
        <v>200.2</v>
      </c>
      <c r="BE34" s="45">
        <v>159.19999999999999</v>
      </c>
      <c r="BF34" s="45">
        <v>152.5</v>
      </c>
      <c r="BG34" s="45">
        <v>145.9</v>
      </c>
      <c r="BH34" s="45">
        <v>98.7</v>
      </c>
      <c r="BI34" s="45">
        <v>83.5</v>
      </c>
      <c r="BJ34" s="45">
        <v>78.2</v>
      </c>
      <c r="BK34" s="45">
        <v>90</v>
      </c>
      <c r="BL34" s="45">
        <v>117.4</v>
      </c>
      <c r="BM34" s="45">
        <v>153.9</v>
      </c>
      <c r="BN34" s="45">
        <v>156</v>
      </c>
      <c r="BO34" s="45">
        <v>142.5</v>
      </c>
      <c r="BP34" s="45">
        <v>191.2</v>
      </c>
      <c r="BQ34" s="45">
        <v>259.10000000000002</v>
      </c>
      <c r="BR34" s="45">
        <v>436</v>
      </c>
      <c r="BS34" s="45">
        <v>397.1</v>
      </c>
      <c r="BT34" s="45">
        <v>273.60000000000002</v>
      </c>
      <c r="BU34" s="45">
        <v>157.6</v>
      </c>
      <c r="BV34" s="45">
        <v>112.8</v>
      </c>
      <c r="BW34" s="45">
        <v>83.5</v>
      </c>
      <c r="BX34" s="45">
        <v>91.1</v>
      </c>
      <c r="BY34" s="45">
        <v>109.2</v>
      </c>
      <c r="BZ34" s="45">
        <v>118.5</v>
      </c>
      <c r="CA34" s="45">
        <v>162.9</v>
      </c>
      <c r="CB34" s="45">
        <v>195.9</v>
      </c>
      <c r="CC34" s="45">
        <v>184.1</v>
      </c>
      <c r="CD34" s="45">
        <v>174.5</v>
      </c>
      <c r="CE34" s="45">
        <v>142.80000000000001</v>
      </c>
      <c r="CF34" s="45">
        <v>104.1</v>
      </c>
      <c r="CG34" s="45">
        <v>108.6</v>
      </c>
      <c r="CH34" s="45">
        <v>116</v>
      </c>
      <c r="CI34" s="45">
        <v>119.1</v>
      </c>
      <c r="CJ34" s="45">
        <v>150.19999999999999</v>
      </c>
      <c r="CK34" s="45">
        <v>157.9</v>
      </c>
      <c r="CL34" s="45">
        <v>157.5</v>
      </c>
      <c r="CM34" s="45">
        <v>190.9</v>
      </c>
      <c r="CN34" s="45">
        <v>213.1</v>
      </c>
      <c r="CO34" s="45">
        <v>182.1</v>
      </c>
      <c r="CP34" s="45">
        <v>192.2</v>
      </c>
      <c r="CQ34" s="45">
        <v>216.1</v>
      </c>
      <c r="CR34" s="45">
        <v>193.6</v>
      </c>
      <c r="CS34" s="45">
        <v>155.1</v>
      </c>
      <c r="CT34" s="45">
        <v>101.5</v>
      </c>
      <c r="CU34" s="45">
        <v>79.599999999999994</v>
      </c>
      <c r="CV34" s="45">
        <v>89.5</v>
      </c>
      <c r="CW34" s="45">
        <v>92.3</v>
      </c>
      <c r="CX34" s="45">
        <v>115.7</v>
      </c>
      <c r="CY34" s="45">
        <v>126.9</v>
      </c>
      <c r="CZ34" s="45">
        <v>141.30000000000001</v>
      </c>
      <c r="DA34" s="45">
        <v>186.8</v>
      </c>
      <c r="DB34" s="45">
        <v>307.60000000000002</v>
      </c>
      <c r="DC34" s="45">
        <v>252.3</v>
      </c>
      <c r="DD34" s="45">
        <v>124</v>
      </c>
      <c r="DE34" s="45">
        <v>92.4</v>
      </c>
      <c r="DF34" s="45">
        <v>72.099999999999994</v>
      </c>
      <c r="DG34" s="45">
        <v>68.3</v>
      </c>
      <c r="DH34" s="45">
        <v>68.2</v>
      </c>
      <c r="DI34" s="45">
        <v>92</v>
      </c>
      <c r="DJ34" s="45">
        <v>104.9</v>
      </c>
      <c r="DK34" s="45">
        <v>136.6</v>
      </c>
      <c r="DL34" s="45">
        <v>145.9</v>
      </c>
      <c r="DM34" s="45">
        <v>146.4</v>
      </c>
      <c r="DN34" s="45">
        <v>163.19999999999999</v>
      </c>
      <c r="DO34" s="45">
        <v>201.2</v>
      </c>
      <c r="DP34" s="45">
        <v>262.3</v>
      </c>
      <c r="DQ34" s="45">
        <v>269</v>
      </c>
      <c r="DR34" s="45">
        <v>215.9</v>
      </c>
      <c r="DS34" s="45">
        <v>136.19999999999999</v>
      </c>
      <c r="DT34" s="45">
        <v>128.4</v>
      </c>
      <c r="DU34" s="45">
        <v>165.9</v>
      </c>
      <c r="DV34" s="45">
        <v>231.1</v>
      </c>
      <c r="DW34" s="45">
        <v>245.9</v>
      </c>
      <c r="DX34" s="46">
        <v>298.3</v>
      </c>
      <c r="DY34" s="46">
        <v>257.5</v>
      </c>
      <c r="DZ34" s="46">
        <v>278.10000000000002</v>
      </c>
      <c r="EA34">
        <v>171.5</v>
      </c>
      <c r="EB34" s="47">
        <v>111.5</v>
      </c>
      <c r="EC34" s="47">
        <v>104</v>
      </c>
    </row>
    <row r="35" spans="1:133" x14ac:dyDescent="0.25">
      <c r="A35" s="43" t="s">
        <v>3204</v>
      </c>
      <c r="B35" s="43" t="s">
        <v>3205</v>
      </c>
      <c r="C35" s="44">
        <v>1.874E-2</v>
      </c>
      <c r="D35" s="45">
        <v>133</v>
      </c>
      <c r="E35" s="45">
        <v>132.80000000000001</v>
      </c>
      <c r="F35" s="45">
        <v>156.4</v>
      </c>
      <c r="G35" s="45">
        <v>182</v>
      </c>
      <c r="H35" s="45">
        <v>155.69999999999999</v>
      </c>
      <c r="I35" s="45">
        <v>140.5</v>
      </c>
      <c r="J35" s="45">
        <v>166.2</v>
      </c>
      <c r="K35" s="45">
        <v>150.1</v>
      </c>
      <c r="L35" s="45">
        <v>104.3</v>
      </c>
      <c r="M35" s="45">
        <v>102.7</v>
      </c>
      <c r="N35" s="45">
        <v>78.599999999999994</v>
      </c>
      <c r="O35" s="45">
        <v>75.3</v>
      </c>
      <c r="P35" s="45">
        <v>108</v>
      </c>
      <c r="Q35" s="45">
        <v>131.6</v>
      </c>
      <c r="R35" s="45">
        <v>122.9</v>
      </c>
      <c r="S35" s="45">
        <v>130.80000000000001</v>
      </c>
      <c r="T35" s="45">
        <v>137.4</v>
      </c>
      <c r="U35" s="45">
        <v>138.30000000000001</v>
      </c>
      <c r="V35" s="45">
        <v>160.5</v>
      </c>
      <c r="W35" s="45">
        <v>222</v>
      </c>
      <c r="X35" s="45">
        <v>98.5</v>
      </c>
      <c r="Y35" s="45">
        <v>73.5</v>
      </c>
      <c r="Z35" s="45">
        <v>81.900000000000006</v>
      </c>
      <c r="AA35" s="45">
        <v>92</v>
      </c>
      <c r="AB35" s="45">
        <v>109.1</v>
      </c>
      <c r="AC35" s="45">
        <v>116.2</v>
      </c>
      <c r="AD35" s="45">
        <v>149.5</v>
      </c>
      <c r="AE35" s="45">
        <v>179.5</v>
      </c>
      <c r="AF35" s="45">
        <v>157.6</v>
      </c>
      <c r="AG35" s="45">
        <v>230</v>
      </c>
      <c r="AH35" s="45">
        <v>221.7</v>
      </c>
      <c r="AI35" s="45">
        <v>209.1</v>
      </c>
      <c r="AJ35" s="45">
        <v>140.80000000000001</v>
      </c>
      <c r="AK35" s="45">
        <v>140.4</v>
      </c>
      <c r="AL35" s="45">
        <v>94.9</v>
      </c>
      <c r="AM35" s="45">
        <v>121.3</v>
      </c>
      <c r="AN35" s="45">
        <v>110.8</v>
      </c>
      <c r="AO35" s="45">
        <v>133.9</v>
      </c>
      <c r="AP35" s="45">
        <v>135.6</v>
      </c>
      <c r="AQ35" s="45">
        <v>174.7</v>
      </c>
      <c r="AR35" s="45">
        <v>174.7</v>
      </c>
      <c r="AS35" s="45">
        <v>174.7</v>
      </c>
      <c r="AT35" s="45">
        <v>174.7</v>
      </c>
      <c r="AU35" s="45">
        <v>174.7</v>
      </c>
      <c r="AV35" s="45">
        <v>174.7</v>
      </c>
      <c r="AW35" s="45">
        <v>174.7</v>
      </c>
      <c r="AX35" s="45">
        <v>174.7</v>
      </c>
      <c r="AY35" s="45">
        <v>174.7</v>
      </c>
      <c r="AZ35" s="45">
        <v>136.80000000000001</v>
      </c>
      <c r="BA35" s="45">
        <v>133.80000000000001</v>
      </c>
      <c r="BB35" s="45">
        <v>158.80000000000001</v>
      </c>
      <c r="BC35" s="45">
        <v>179.6</v>
      </c>
      <c r="BD35" s="45">
        <v>164.4</v>
      </c>
      <c r="BE35" s="45">
        <v>163.5</v>
      </c>
      <c r="BF35" s="45">
        <v>162.80000000000001</v>
      </c>
      <c r="BG35" s="45">
        <v>145.9</v>
      </c>
      <c r="BH35" s="45">
        <v>115.1</v>
      </c>
      <c r="BI35" s="45">
        <v>101.7</v>
      </c>
      <c r="BJ35" s="45">
        <v>85.6</v>
      </c>
      <c r="BK35" s="45">
        <v>98.5</v>
      </c>
      <c r="BL35" s="45">
        <v>115.3</v>
      </c>
      <c r="BM35" s="45">
        <v>138.5</v>
      </c>
      <c r="BN35" s="45">
        <v>146.5</v>
      </c>
      <c r="BO35" s="45">
        <v>135.80000000000001</v>
      </c>
      <c r="BP35" s="45">
        <v>132.30000000000001</v>
      </c>
      <c r="BQ35" s="45">
        <v>133.19999999999999</v>
      </c>
      <c r="BR35" s="45">
        <v>149.1</v>
      </c>
      <c r="BS35" s="45">
        <v>189.5</v>
      </c>
      <c r="BT35" s="45">
        <v>156.9</v>
      </c>
      <c r="BU35" s="45">
        <v>136.80000000000001</v>
      </c>
      <c r="BV35" s="45">
        <v>112.9</v>
      </c>
      <c r="BW35" s="45">
        <v>102.8</v>
      </c>
      <c r="BX35" s="45">
        <v>99.1</v>
      </c>
      <c r="BY35" s="45">
        <v>99.3</v>
      </c>
      <c r="BZ35" s="45">
        <v>101.8</v>
      </c>
      <c r="CA35" s="45">
        <v>121.2</v>
      </c>
      <c r="CB35" s="45">
        <v>125.5</v>
      </c>
      <c r="CC35" s="45">
        <v>113.6</v>
      </c>
      <c r="CD35" s="45">
        <v>137.69999999999999</v>
      </c>
      <c r="CE35" s="45">
        <v>135.5</v>
      </c>
      <c r="CF35" s="45">
        <v>112.3</v>
      </c>
      <c r="CG35" s="45">
        <v>96</v>
      </c>
      <c r="CH35" s="45">
        <v>89.5</v>
      </c>
      <c r="CI35" s="45">
        <v>94.7</v>
      </c>
      <c r="CJ35" s="45">
        <v>110.9</v>
      </c>
      <c r="CK35" s="45">
        <v>123</v>
      </c>
      <c r="CL35" s="45">
        <v>131.1</v>
      </c>
      <c r="CM35" s="45">
        <v>154.5</v>
      </c>
      <c r="CN35" s="45">
        <v>168.4</v>
      </c>
      <c r="CO35" s="45">
        <v>176.3</v>
      </c>
      <c r="CP35" s="45">
        <v>214.3</v>
      </c>
      <c r="CQ35" s="45">
        <v>248.9</v>
      </c>
      <c r="CR35" s="45">
        <v>202.3</v>
      </c>
      <c r="CS35" s="45">
        <v>177.8</v>
      </c>
      <c r="CT35" s="45">
        <v>141.5</v>
      </c>
      <c r="CU35" s="45">
        <v>140</v>
      </c>
      <c r="CV35" s="45">
        <v>138.9</v>
      </c>
      <c r="CW35" s="45">
        <v>139.30000000000001</v>
      </c>
      <c r="CX35" s="45">
        <v>139.80000000000001</v>
      </c>
      <c r="CY35" s="45">
        <v>138.80000000000001</v>
      </c>
      <c r="CZ35" s="45">
        <v>141</v>
      </c>
      <c r="DA35" s="45">
        <v>167.3</v>
      </c>
      <c r="DB35" s="45">
        <v>193.4</v>
      </c>
      <c r="DC35" s="45">
        <v>226</v>
      </c>
      <c r="DD35" s="45">
        <v>164.4</v>
      </c>
      <c r="DE35" s="45">
        <v>121</v>
      </c>
      <c r="DF35" s="45">
        <v>108</v>
      </c>
      <c r="DG35" s="45">
        <v>113</v>
      </c>
      <c r="DH35" s="45">
        <v>124</v>
      </c>
      <c r="DI35" s="45">
        <v>119.1</v>
      </c>
      <c r="DJ35" s="45">
        <v>144.5</v>
      </c>
      <c r="DK35" s="45">
        <v>164.7</v>
      </c>
      <c r="DL35" s="45">
        <v>176.9</v>
      </c>
      <c r="DM35" s="45">
        <v>183.6</v>
      </c>
      <c r="DN35" s="45">
        <v>176.6</v>
      </c>
      <c r="DO35" s="45">
        <v>209.1</v>
      </c>
      <c r="DP35" s="45">
        <v>198.7</v>
      </c>
      <c r="DQ35" s="45">
        <v>186.1</v>
      </c>
      <c r="DR35" s="45">
        <v>170.3</v>
      </c>
      <c r="DS35" s="45">
        <v>155.19999999999999</v>
      </c>
      <c r="DT35" s="45">
        <v>180.3</v>
      </c>
      <c r="DU35" s="45">
        <v>171.9</v>
      </c>
      <c r="DV35" s="45">
        <v>189.1</v>
      </c>
      <c r="DW35" s="45">
        <v>218.6</v>
      </c>
      <c r="DX35" s="46">
        <v>247.6</v>
      </c>
      <c r="DY35" s="46">
        <v>259.10000000000002</v>
      </c>
      <c r="DZ35" s="46">
        <v>261.89999999999998</v>
      </c>
      <c r="EA35">
        <v>245.8</v>
      </c>
      <c r="EB35" s="47">
        <v>169.7</v>
      </c>
      <c r="EC35" s="47">
        <v>145.1</v>
      </c>
    </row>
    <row r="36" spans="1:133" x14ac:dyDescent="0.25">
      <c r="A36" s="43" t="s">
        <v>3206</v>
      </c>
      <c r="B36" s="43" t="s">
        <v>3207</v>
      </c>
      <c r="C36" s="44">
        <v>3.9419999999999997E-2</v>
      </c>
      <c r="D36" s="45">
        <v>107.7</v>
      </c>
      <c r="E36" s="45">
        <v>103.7</v>
      </c>
      <c r="F36" s="45">
        <v>118.7</v>
      </c>
      <c r="G36" s="45">
        <v>163.6</v>
      </c>
      <c r="H36" s="45">
        <v>145.19999999999999</v>
      </c>
      <c r="I36" s="45">
        <v>151.6</v>
      </c>
      <c r="J36" s="45">
        <v>142.4</v>
      </c>
      <c r="K36" s="45">
        <v>99.9</v>
      </c>
      <c r="L36" s="45">
        <v>75.599999999999994</v>
      </c>
      <c r="M36" s="45">
        <v>89.4</v>
      </c>
      <c r="N36" s="45">
        <v>88.2</v>
      </c>
      <c r="O36" s="45">
        <v>93.2</v>
      </c>
      <c r="P36" s="45">
        <v>103.3</v>
      </c>
      <c r="Q36" s="45">
        <v>101.6</v>
      </c>
      <c r="R36" s="45">
        <v>132.30000000000001</v>
      </c>
      <c r="S36" s="45">
        <v>165</v>
      </c>
      <c r="T36" s="45">
        <v>259.8</v>
      </c>
      <c r="U36" s="45">
        <v>229.1</v>
      </c>
      <c r="V36" s="45">
        <v>204.4</v>
      </c>
      <c r="W36" s="45">
        <v>118.9</v>
      </c>
      <c r="X36" s="45">
        <v>101</v>
      </c>
      <c r="Y36" s="45">
        <v>81.8</v>
      </c>
      <c r="Z36" s="45">
        <v>95.5</v>
      </c>
      <c r="AA36" s="45">
        <v>78.599999999999994</v>
      </c>
      <c r="AB36" s="45">
        <v>91.9</v>
      </c>
      <c r="AC36" s="45">
        <v>94.6</v>
      </c>
      <c r="AD36" s="45">
        <v>111.2</v>
      </c>
      <c r="AE36" s="45">
        <v>128.6</v>
      </c>
      <c r="AF36" s="45">
        <v>179.2</v>
      </c>
      <c r="AG36" s="45">
        <v>188.1</v>
      </c>
      <c r="AH36" s="45">
        <v>156.19999999999999</v>
      </c>
      <c r="AI36" s="45">
        <v>111.7</v>
      </c>
      <c r="AJ36" s="45">
        <v>97.5</v>
      </c>
      <c r="AK36" s="45">
        <v>80.3</v>
      </c>
      <c r="AL36" s="45">
        <v>67.599999999999994</v>
      </c>
      <c r="AM36" s="45">
        <v>105.1</v>
      </c>
      <c r="AN36" s="45">
        <v>98.5</v>
      </c>
      <c r="AO36" s="45">
        <v>86.7</v>
      </c>
      <c r="AP36" s="45">
        <v>84.1</v>
      </c>
      <c r="AQ36" s="45">
        <v>121.9</v>
      </c>
      <c r="AR36" s="45">
        <v>121.9</v>
      </c>
      <c r="AS36" s="45">
        <v>121.9</v>
      </c>
      <c r="AT36" s="45">
        <v>121.9</v>
      </c>
      <c r="AU36" s="45">
        <v>121.9</v>
      </c>
      <c r="AV36" s="45">
        <v>121.9</v>
      </c>
      <c r="AW36" s="45">
        <v>121.9</v>
      </c>
      <c r="AX36" s="45">
        <v>121.9</v>
      </c>
      <c r="AY36" s="45">
        <v>121.9</v>
      </c>
      <c r="AZ36" s="45">
        <v>131.5</v>
      </c>
      <c r="BA36" s="45">
        <v>126.7</v>
      </c>
      <c r="BB36" s="45">
        <v>139.5</v>
      </c>
      <c r="BC36" s="45">
        <v>152.6</v>
      </c>
      <c r="BD36" s="45">
        <v>158.80000000000001</v>
      </c>
      <c r="BE36" s="45">
        <v>153.69999999999999</v>
      </c>
      <c r="BF36" s="45">
        <v>160.19999999999999</v>
      </c>
      <c r="BG36" s="45">
        <v>145.19999999999999</v>
      </c>
      <c r="BH36" s="45">
        <v>104</v>
      </c>
      <c r="BI36" s="45">
        <v>102.9</v>
      </c>
      <c r="BJ36" s="45">
        <v>100.7</v>
      </c>
      <c r="BK36" s="45">
        <v>109</v>
      </c>
      <c r="BL36" s="45">
        <v>121.3</v>
      </c>
      <c r="BM36" s="45">
        <v>119.5</v>
      </c>
      <c r="BN36" s="45">
        <v>116.5</v>
      </c>
      <c r="BO36" s="45">
        <v>121.3</v>
      </c>
      <c r="BP36" s="45">
        <v>133.80000000000001</v>
      </c>
      <c r="BQ36" s="45">
        <v>124.1</v>
      </c>
      <c r="BR36" s="45">
        <v>123.9</v>
      </c>
      <c r="BS36" s="45">
        <v>110.1</v>
      </c>
      <c r="BT36" s="45">
        <v>105.9</v>
      </c>
      <c r="BU36" s="45">
        <v>105.6</v>
      </c>
      <c r="BV36" s="45">
        <v>103.4</v>
      </c>
      <c r="BW36" s="45">
        <v>102.4</v>
      </c>
      <c r="BX36" s="45">
        <v>100.7</v>
      </c>
      <c r="BY36" s="45">
        <v>98.5</v>
      </c>
      <c r="BZ36" s="45">
        <v>96.6</v>
      </c>
      <c r="CA36" s="45">
        <v>105.5</v>
      </c>
      <c r="CB36" s="45">
        <v>107.7</v>
      </c>
      <c r="CC36" s="45">
        <v>124</v>
      </c>
      <c r="CD36" s="45">
        <v>112.4</v>
      </c>
      <c r="CE36" s="45">
        <v>94.8</v>
      </c>
      <c r="CF36" s="45">
        <v>92.7</v>
      </c>
      <c r="CG36" s="45">
        <v>92</v>
      </c>
      <c r="CH36" s="45">
        <v>97.6</v>
      </c>
      <c r="CI36" s="45">
        <v>121.6</v>
      </c>
      <c r="CJ36" s="45">
        <v>135.5</v>
      </c>
      <c r="CK36" s="45">
        <v>154.69999999999999</v>
      </c>
      <c r="CL36" s="45">
        <v>166.7</v>
      </c>
      <c r="CM36" s="45">
        <v>164.3</v>
      </c>
      <c r="CN36" s="45">
        <v>151.80000000000001</v>
      </c>
      <c r="CO36" s="45">
        <v>158.30000000000001</v>
      </c>
      <c r="CP36" s="45">
        <v>157.1</v>
      </c>
      <c r="CQ36" s="45">
        <v>124.8</v>
      </c>
      <c r="CR36" s="45">
        <v>109.9</v>
      </c>
      <c r="CS36" s="45">
        <v>96.4</v>
      </c>
      <c r="CT36" s="45">
        <v>104.3</v>
      </c>
      <c r="CU36" s="45">
        <v>114.1</v>
      </c>
      <c r="CV36" s="45">
        <v>121.2</v>
      </c>
      <c r="CW36" s="45">
        <v>135.6</v>
      </c>
      <c r="CX36" s="45">
        <v>152.80000000000001</v>
      </c>
      <c r="CY36" s="45">
        <v>169.3</v>
      </c>
      <c r="CZ36" s="45">
        <v>188.2</v>
      </c>
      <c r="DA36" s="45">
        <v>231.5</v>
      </c>
      <c r="DB36" s="45">
        <v>213.5</v>
      </c>
      <c r="DC36" s="45">
        <v>122.9</v>
      </c>
      <c r="DD36" s="45">
        <v>87.9</v>
      </c>
      <c r="DE36" s="45">
        <v>78.7</v>
      </c>
      <c r="DF36" s="45">
        <v>90.8</v>
      </c>
      <c r="DG36" s="45">
        <v>102.2</v>
      </c>
      <c r="DH36" s="45">
        <v>117.1</v>
      </c>
      <c r="DI36" s="45">
        <v>135</v>
      </c>
      <c r="DJ36" s="45">
        <v>146.80000000000001</v>
      </c>
      <c r="DK36" s="45">
        <v>173.1</v>
      </c>
      <c r="DL36" s="45">
        <v>175.7</v>
      </c>
      <c r="DM36" s="45">
        <v>173.6</v>
      </c>
      <c r="DN36" s="45">
        <v>214.4</v>
      </c>
      <c r="DO36" s="45">
        <v>220.9</v>
      </c>
      <c r="DP36" s="45">
        <v>195.6</v>
      </c>
      <c r="DQ36" s="45">
        <v>166.1</v>
      </c>
      <c r="DR36" s="45">
        <v>179.3</v>
      </c>
      <c r="DS36" s="45">
        <v>180.3</v>
      </c>
      <c r="DT36" s="45">
        <v>208.1</v>
      </c>
      <c r="DU36" s="45">
        <v>234.7</v>
      </c>
      <c r="DV36" s="45">
        <v>258.8</v>
      </c>
      <c r="DW36" s="45">
        <v>260.5</v>
      </c>
      <c r="DX36" s="46">
        <v>262.10000000000002</v>
      </c>
      <c r="DY36" s="46">
        <v>226.9</v>
      </c>
      <c r="DZ36" s="46">
        <v>216.2</v>
      </c>
      <c r="EA36">
        <v>221</v>
      </c>
      <c r="EB36" s="47">
        <v>151.9</v>
      </c>
      <c r="EC36" s="47">
        <v>117</v>
      </c>
    </row>
    <row r="37" spans="1:133" x14ac:dyDescent="0.25">
      <c r="A37" s="43" t="s">
        <v>3208</v>
      </c>
      <c r="B37" s="43" t="s">
        <v>3209</v>
      </c>
      <c r="C37" s="44">
        <v>9.0600000000000003E-3</v>
      </c>
      <c r="D37" s="45">
        <v>134.69999999999999</v>
      </c>
      <c r="E37" s="45">
        <v>74.7</v>
      </c>
      <c r="F37" s="45">
        <v>95.9</v>
      </c>
      <c r="G37" s="45">
        <v>105.8</v>
      </c>
      <c r="H37" s="45">
        <v>104.5</v>
      </c>
      <c r="I37" s="45">
        <v>87.5</v>
      </c>
      <c r="J37" s="45">
        <v>85.9</v>
      </c>
      <c r="K37" s="45">
        <v>102</v>
      </c>
      <c r="L37" s="45">
        <v>123.8</v>
      </c>
      <c r="M37" s="45">
        <v>116.6</v>
      </c>
      <c r="N37" s="45">
        <v>119.6</v>
      </c>
      <c r="O37" s="45">
        <v>149.5</v>
      </c>
      <c r="P37" s="45">
        <v>132.5</v>
      </c>
      <c r="Q37" s="45">
        <v>114.8</v>
      </c>
      <c r="R37" s="45">
        <v>97.7</v>
      </c>
      <c r="S37" s="45">
        <v>115.5</v>
      </c>
      <c r="T37" s="45">
        <v>110.2</v>
      </c>
      <c r="U37" s="45">
        <v>113</v>
      </c>
      <c r="V37" s="45">
        <v>107.2</v>
      </c>
      <c r="W37" s="45">
        <v>117.7</v>
      </c>
      <c r="X37" s="45">
        <v>136.4</v>
      </c>
      <c r="Y37" s="45">
        <v>156.9</v>
      </c>
      <c r="Z37" s="45">
        <v>136.5</v>
      </c>
      <c r="AA37" s="45">
        <v>137.6</v>
      </c>
      <c r="AB37" s="45">
        <v>121.8</v>
      </c>
      <c r="AC37" s="45">
        <v>89.7</v>
      </c>
      <c r="AD37" s="45">
        <v>119</v>
      </c>
      <c r="AE37" s="45">
        <v>97.1</v>
      </c>
      <c r="AF37" s="45">
        <v>86.2</v>
      </c>
      <c r="AG37" s="45">
        <v>86.6</v>
      </c>
      <c r="AH37" s="45">
        <v>102.7</v>
      </c>
      <c r="AI37" s="45">
        <v>106.4</v>
      </c>
      <c r="AJ37" s="45">
        <v>112</v>
      </c>
      <c r="AK37" s="45">
        <v>156.5</v>
      </c>
      <c r="AL37" s="45">
        <v>164.3</v>
      </c>
      <c r="AM37" s="45">
        <v>120.7</v>
      </c>
      <c r="AN37" s="45">
        <v>109</v>
      </c>
      <c r="AO37" s="45">
        <v>112.6</v>
      </c>
      <c r="AP37" s="45">
        <v>121.2</v>
      </c>
      <c r="AQ37" s="45">
        <v>120.7</v>
      </c>
      <c r="AR37" s="45">
        <v>120.7</v>
      </c>
      <c r="AS37" s="45">
        <v>120.7</v>
      </c>
      <c r="AT37" s="45">
        <v>120.7</v>
      </c>
      <c r="AU37" s="45">
        <v>120.7</v>
      </c>
      <c r="AV37" s="45">
        <v>120.7</v>
      </c>
      <c r="AW37" s="45">
        <v>120.7</v>
      </c>
      <c r="AX37" s="45">
        <v>120.7</v>
      </c>
      <c r="AY37" s="45">
        <v>120.7</v>
      </c>
      <c r="AZ37" s="45">
        <v>154.80000000000001</v>
      </c>
      <c r="BA37" s="45">
        <v>144.5</v>
      </c>
      <c r="BB37" s="45">
        <v>159.5</v>
      </c>
      <c r="BC37" s="45">
        <v>116.9</v>
      </c>
      <c r="BD37" s="45">
        <v>104.4</v>
      </c>
      <c r="BE37" s="45">
        <v>106.6</v>
      </c>
      <c r="BF37" s="45">
        <v>114.5</v>
      </c>
      <c r="BG37" s="45">
        <v>142.4</v>
      </c>
      <c r="BH37" s="45">
        <v>148.6</v>
      </c>
      <c r="BI37" s="45">
        <v>129.5</v>
      </c>
      <c r="BJ37" s="45">
        <v>127.3</v>
      </c>
      <c r="BK37" s="45">
        <v>134.69999999999999</v>
      </c>
      <c r="BL37" s="45">
        <v>134.4</v>
      </c>
      <c r="BM37" s="45">
        <v>115.9</v>
      </c>
      <c r="BN37" s="45">
        <v>126.8</v>
      </c>
      <c r="BO37" s="45">
        <v>186.3</v>
      </c>
      <c r="BP37" s="45">
        <v>146.4</v>
      </c>
      <c r="BQ37" s="45">
        <v>124.9</v>
      </c>
      <c r="BR37" s="45">
        <v>123.1</v>
      </c>
      <c r="BS37" s="45">
        <v>136.1</v>
      </c>
      <c r="BT37" s="45">
        <v>121.8</v>
      </c>
      <c r="BU37" s="45">
        <v>123.6</v>
      </c>
      <c r="BV37" s="45">
        <v>131.30000000000001</v>
      </c>
      <c r="BW37" s="45">
        <v>115.3</v>
      </c>
      <c r="BX37" s="45">
        <v>117.9</v>
      </c>
      <c r="BY37" s="45">
        <v>121.4</v>
      </c>
      <c r="BZ37" s="45">
        <v>133.30000000000001</v>
      </c>
      <c r="CA37" s="45">
        <v>155.19999999999999</v>
      </c>
      <c r="CB37" s="45">
        <v>156.19999999999999</v>
      </c>
      <c r="CC37" s="45">
        <v>146.19999999999999</v>
      </c>
      <c r="CD37" s="45">
        <v>142.4</v>
      </c>
      <c r="CE37" s="45">
        <v>143</v>
      </c>
      <c r="CF37" s="45">
        <v>146.4</v>
      </c>
      <c r="CG37" s="45">
        <v>164.4</v>
      </c>
      <c r="CH37" s="45">
        <v>180</v>
      </c>
      <c r="CI37" s="45">
        <v>170.9</v>
      </c>
      <c r="CJ37" s="45">
        <v>143.6</v>
      </c>
      <c r="CK37" s="45">
        <v>136.6</v>
      </c>
      <c r="CL37" s="45">
        <v>151.69999999999999</v>
      </c>
      <c r="CM37" s="45">
        <v>185.4</v>
      </c>
      <c r="CN37" s="45">
        <v>202.6</v>
      </c>
      <c r="CO37" s="45">
        <v>193.7</v>
      </c>
      <c r="CP37" s="45">
        <v>184.1</v>
      </c>
      <c r="CQ37" s="45">
        <v>182.5</v>
      </c>
      <c r="CR37" s="45">
        <v>181</v>
      </c>
      <c r="CS37" s="45">
        <v>189.3</v>
      </c>
      <c r="CT37" s="45">
        <v>145.30000000000001</v>
      </c>
      <c r="CU37" s="45">
        <v>134.6</v>
      </c>
      <c r="CV37" s="45">
        <v>146.1</v>
      </c>
      <c r="CW37" s="45">
        <v>157</v>
      </c>
      <c r="CX37" s="45">
        <v>171.1</v>
      </c>
      <c r="CY37" s="45">
        <v>169.1</v>
      </c>
      <c r="CZ37" s="45">
        <v>152.69999999999999</v>
      </c>
      <c r="DA37" s="45">
        <v>193.2</v>
      </c>
      <c r="DB37" s="45">
        <v>193</v>
      </c>
      <c r="DC37" s="45">
        <v>145.1</v>
      </c>
      <c r="DD37" s="45">
        <v>127.5</v>
      </c>
      <c r="DE37" s="45">
        <v>159</v>
      </c>
      <c r="DF37" s="45">
        <v>170.2</v>
      </c>
      <c r="DG37" s="45">
        <v>180.6</v>
      </c>
      <c r="DH37" s="45">
        <v>169</v>
      </c>
      <c r="DI37" s="45">
        <v>151.1</v>
      </c>
      <c r="DJ37" s="45">
        <v>165.1</v>
      </c>
      <c r="DK37" s="45">
        <v>167.1</v>
      </c>
      <c r="DL37" s="45">
        <v>130.9</v>
      </c>
      <c r="DM37" s="45">
        <v>131.80000000000001</v>
      </c>
      <c r="DN37" s="45">
        <v>163.6</v>
      </c>
      <c r="DO37" s="45">
        <v>205.5</v>
      </c>
      <c r="DP37" s="45">
        <v>218.3</v>
      </c>
      <c r="DQ37" s="45">
        <v>181.1</v>
      </c>
      <c r="DR37" s="45">
        <v>179.8</v>
      </c>
      <c r="DS37" s="45">
        <v>154.6</v>
      </c>
      <c r="DT37" s="45">
        <v>163.5</v>
      </c>
      <c r="DU37" s="45">
        <v>138.80000000000001</v>
      </c>
      <c r="DV37" s="45">
        <v>165.5</v>
      </c>
      <c r="DW37" s="45">
        <v>167.2</v>
      </c>
      <c r="DX37" s="46">
        <v>174.5</v>
      </c>
      <c r="DY37" s="46">
        <v>172</v>
      </c>
      <c r="DZ37" s="46">
        <v>162.69999999999999</v>
      </c>
      <c r="EA37">
        <v>163.19999999999999</v>
      </c>
      <c r="EB37" s="47">
        <v>170.9</v>
      </c>
      <c r="EC37" s="47">
        <v>182.8</v>
      </c>
    </row>
    <row r="38" spans="1:133" x14ac:dyDescent="0.25">
      <c r="A38" s="43" t="s">
        <v>3210</v>
      </c>
      <c r="B38" s="43" t="s">
        <v>3211</v>
      </c>
      <c r="C38" s="44">
        <v>2.0999999999999999E-3</v>
      </c>
      <c r="D38" s="45">
        <v>146.5</v>
      </c>
      <c r="E38" s="45">
        <v>83.3</v>
      </c>
      <c r="F38" s="45">
        <v>80.2</v>
      </c>
      <c r="G38" s="45">
        <v>71.3</v>
      </c>
      <c r="H38" s="45">
        <v>54.1</v>
      </c>
      <c r="I38" s="45">
        <v>69</v>
      </c>
      <c r="J38" s="45">
        <v>75.5</v>
      </c>
      <c r="K38" s="45">
        <v>81.2</v>
      </c>
      <c r="L38" s="45">
        <v>113.1</v>
      </c>
      <c r="M38" s="45">
        <v>191.3</v>
      </c>
      <c r="N38" s="45">
        <v>221.9</v>
      </c>
      <c r="O38" s="45">
        <v>205.7</v>
      </c>
      <c r="P38" s="45">
        <v>117.5</v>
      </c>
      <c r="Q38" s="45">
        <v>85.4</v>
      </c>
      <c r="R38" s="45">
        <v>98.8</v>
      </c>
      <c r="S38" s="45">
        <v>86.4</v>
      </c>
      <c r="T38" s="45">
        <v>139.1</v>
      </c>
      <c r="U38" s="45">
        <v>134.5</v>
      </c>
      <c r="V38" s="45">
        <v>179.8</v>
      </c>
      <c r="W38" s="45">
        <v>169.8</v>
      </c>
      <c r="X38" s="45">
        <v>185.8</v>
      </c>
      <c r="Y38" s="45">
        <v>248.1</v>
      </c>
      <c r="Z38" s="45">
        <v>153.9</v>
      </c>
      <c r="AA38" s="45">
        <v>120.1</v>
      </c>
      <c r="AB38" s="45">
        <v>106.2</v>
      </c>
      <c r="AC38" s="45">
        <v>87.1</v>
      </c>
      <c r="AD38" s="45">
        <v>118</v>
      </c>
      <c r="AE38" s="45">
        <v>111</v>
      </c>
      <c r="AF38" s="45">
        <v>112.9</v>
      </c>
      <c r="AG38" s="45">
        <v>105.1</v>
      </c>
      <c r="AH38" s="45">
        <v>116.6</v>
      </c>
      <c r="AI38" s="45">
        <v>128.9</v>
      </c>
      <c r="AJ38" s="45">
        <v>163.69999999999999</v>
      </c>
      <c r="AK38" s="45">
        <v>262.89999999999998</v>
      </c>
      <c r="AL38" s="45">
        <v>109.4</v>
      </c>
      <c r="AM38" s="45">
        <v>107.3</v>
      </c>
      <c r="AN38" s="45">
        <v>101.2</v>
      </c>
      <c r="AO38" s="45">
        <v>92.5</v>
      </c>
      <c r="AP38" s="45">
        <v>89.8</v>
      </c>
      <c r="AQ38" s="45">
        <v>114.7</v>
      </c>
      <c r="AR38" s="45">
        <v>114.7</v>
      </c>
      <c r="AS38" s="45">
        <v>114.7</v>
      </c>
      <c r="AT38" s="45">
        <v>114.7</v>
      </c>
      <c r="AU38" s="45">
        <v>114.7</v>
      </c>
      <c r="AV38" s="45">
        <v>114.7</v>
      </c>
      <c r="AW38" s="45">
        <v>114.7</v>
      </c>
      <c r="AX38" s="45">
        <v>114.7</v>
      </c>
      <c r="AY38" s="45">
        <v>114.7</v>
      </c>
      <c r="AZ38" s="45">
        <v>135</v>
      </c>
      <c r="BA38" s="45">
        <v>111.6</v>
      </c>
      <c r="BB38" s="45">
        <v>113.7</v>
      </c>
      <c r="BC38" s="45">
        <v>82.8</v>
      </c>
      <c r="BD38" s="45">
        <v>76.599999999999994</v>
      </c>
      <c r="BE38" s="45">
        <v>70.400000000000006</v>
      </c>
      <c r="BF38" s="45">
        <v>95.9</v>
      </c>
      <c r="BG38" s="45">
        <v>108.8</v>
      </c>
      <c r="BH38" s="45">
        <v>123.6</v>
      </c>
      <c r="BI38" s="45">
        <v>147.1</v>
      </c>
      <c r="BJ38" s="45">
        <v>172</v>
      </c>
      <c r="BK38" s="45">
        <v>168.2</v>
      </c>
      <c r="BL38" s="45">
        <v>156.80000000000001</v>
      </c>
      <c r="BM38" s="45">
        <v>106.4</v>
      </c>
      <c r="BN38" s="45">
        <v>87.4</v>
      </c>
      <c r="BO38" s="45">
        <v>65.3</v>
      </c>
      <c r="BP38" s="45">
        <v>81.900000000000006</v>
      </c>
      <c r="BQ38" s="45">
        <v>81.400000000000006</v>
      </c>
      <c r="BR38" s="45">
        <v>86.1</v>
      </c>
      <c r="BS38" s="45">
        <v>105.9</v>
      </c>
      <c r="BT38" s="45">
        <v>99</v>
      </c>
      <c r="BU38" s="45">
        <v>115.7</v>
      </c>
      <c r="BV38" s="45">
        <v>143.6</v>
      </c>
      <c r="BW38" s="45">
        <v>156.30000000000001</v>
      </c>
      <c r="BX38" s="45">
        <v>115.8</v>
      </c>
      <c r="BY38" s="45">
        <v>87.7</v>
      </c>
      <c r="BZ38" s="45">
        <v>86.5</v>
      </c>
      <c r="CA38" s="45">
        <v>74.7</v>
      </c>
      <c r="CB38" s="45">
        <v>108.8</v>
      </c>
      <c r="CC38" s="45">
        <v>95.7</v>
      </c>
      <c r="CD38" s="45">
        <v>93.6</v>
      </c>
      <c r="CE38" s="45">
        <v>99.4</v>
      </c>
      <c r="CF38" s="45">
        <v>113.6</v>
      </c>
      <c r="CG38" s="45">
        <v>126.4</v>
      </c>
      <c r="CH38" s="45">
        <v>150</v>
      </c>
      <c r="CI38" s="45">
        <v>212.3</v>
      </c>
      <c r="CJ38" s="45">
        <v>174</v>
      </c>
      <c r="CK38" s="45">
        <v>147.1</v>
      </c>
      <c r="CL38" s="45">
        <v>99.8</v>
      </c>
      <c r="CM38" s="45">
        <v>82.5</v>
      </c>
      <c r="CN38" s="45">
        <v>99.4</v>
      </c>
      <c r="CO38" s="45">
        <v>112.3</v>
      </c>
      <c r="CP38" s="45">
        <v>136</v>
      </c>
      <c r="CQ38" s="45">
        <v>136.1</v>
      </c>
      <c r="CR38" s="45">
        <v>126.9</v>
      </c>
      <c r="CS38" s="45">
        <v>157.9</v>
      </c>
      <c r="CT38" s="45">
        <v>226.5</v>
      </c>
      <c r="CU38" s="45">
        <v>195.2</v>
      </c>
      <c r="CV38" s="45">
        <v>181.9</v>
      </c>
      <c r="CW38" s="45">
        <v>92.4</v>
      </c>
      <c r="CX38" s="45">
        <v>78.8</v>
      </c>
      <c r="CY38" s="45">
        <v>68.2</v>
      </c>
      <c r="CZ38" s="45">
        <v>85.2</v>
      </c>
      <c r="DA38" s="45">
        <v>170.2</v>
      </c>
      <c r="DB38" s="45">
        <v>145.30000000000001</v>
      </c>
      <c r="DC38" s="45">
        <v>143.69999999999999</v>
      </c>
      <c r="DD38" s="45">
        <v>114.6</v>
      </c>
      <c r="DE38" s="45">
        <v>188</v>
      </c>
      <c r="DF38" s="45">
        <v>245</v>
      </c>
      <c r="DG38" s="45">
        <v>228.6</v>
      </c>
      <c r="DH38" s="45">
        <v>168.6</v>
      </c>
      <c r="DI38" s="45">
        <v>128.19999999999999</v>
      </c>
      <c r="DJ38" s="45">
        <v>112.2</v>
      </c>
      <c r="DK38" s="45">
        <v>83.3</v>
      </c>
      <c r="DL38" s="45">
        <v>75.099999999999994</v>
      </c>
      <c r="DM38" s="45">
        <v>95.2</v>
      </c>
      <c r="DN38" s="45">
        <v>153.9</v>
      </c>
      <c r="DO38" s="45">
        <v>171.2</v>
      </c>
      <c r="DP38" s="45">
        <v>156.4</v>
      </c>
      <c r="DQ38" s="45">
        <v>253.8</v>
      </c>
      <c r="DR38" s="45">
        <v>323.39999999999998</v>
      </c>
      <c r="DS38" s="45">
        <v>291.3</v>
      </c>
      <c r="DT38" s="45">
        <v>203.6</v>
      </c>
      <c r="DU38" s="45">
        <v>131.30000000000001</v>
      </c>
      <c r="DV38" s="45">
        <v>125.6</v>
      </c>
      <c r="DW38" s="45">
        <v>128.5</v>
      </c>
      <c r="DX38" s="46">
        <v>152.30000000000001</v>
      </c>
      <c r="DY38" s="46">
        <v>136.80000000000001</v>
      </c>
      <c r="DZ38" s="46">
        <v>131.1</v>
      </c>
      <c r="EA38">
        <v>120.2</v>
      </c>
      <c r="EB38" s="47">
        <v>133.9</v>
      </c>
      <c r="EC38" s="47">
        <v>225.3</v>
      </c>
    </row>
    <row r="39" spans="1:133" x14ac:dyDescent="0.25">
      <c r="A39" s="43" t="s">
        <v>3212</v>
      </c>
      <c r="B39" s="43" t="s">
        <v>3213</v>
      </c>
      <c r="C39" s="44">
        <v>2.2610000000000002E-2</v>
      </c>
      <c r="D39" s="45">
        <v>137.19999999999999</v>
      </c>
      <c r="E39" s="45">
        <v>99</v>
      </c>
      <c r="F39" s="45">
        <v>126.1</v>
      </c>
      <c r="G39" s="45">
        <v>98.1</v>
      </c>
      <c r="H39" s="45">
        <v>77.3</v>
      </c>
      <c r="I39" s="45">
        <v>90.5</v>
      </c>
      <c r="J39" s="45">
        <v>99.8</v>
      </c>
      <c r="K39" s="45">
        <v>106.9</v>
      </c>
      <c r="L39" s="45">
        <v>120</v>
      </c>
      <c r="M39" s="45">
        <v>157.5</v>
      </c>
      <c r="N39" s="45">
        <v>166.5</v>
      </c>
      <c r="O39" s="45">
        <v>174.9</v>
      </c>
      <c r="P39" s="45">
        <v>131.5</v>
      </c>
      <c r="Q39" s="45">
        <v>104.8</v>
      </c>
      <c r="R39" s="45">
        <v>126.2</v>
      </c>
      <c r="S39" s="45">
        <v>124.1</v>
      </c>
      <c r="T39" s="45">
        <v>129.9</v>
      </c>
      <c r="U39" s="45">
        <v>118.9</v>
      </c>
      <c r="V39" s="45">
        <v>148.4</v>
      </c>
      <c r="W39" s="45">
        <v>189.6</v>
      </c>
      <c r="X39" s="45">
        <v>187.9</v>
      </c>
      <c r="Y39" s="45">
        <v>181.4</v>
      </c>
      <c r="Z39" s="45">
        <v>191.8</v>
      </c>
      <c r="AA39" s="45">
        <v>174.4</v>
      </c>
      <c r="AB39" s="45">
        <v>140.9</v>
      </c>
      <c r="AC39" s="45">
        <v>105.7</v>
      </c>
      <c r="AD39" s="45">
        <v>130.80000000000001</v>
      </c>
      <c r="AE39" s="45">
        <v>128.6</v>
      </c>
      <c r="AF39" s="45">
        <v>142.80000000000001</v>
      </c>
      <c r="AG39" s="45">
        <v>143.6</v>
      </c>
      <c r="AH39" s="45">
        <v>130.9</v>
      </c>
      <c r="AI39" s="45">
        <v>164.7</v>
      </c>
      <c r="AJ39" s="45">
        <v>188.6</v>
      </c>
      <c r="AK39" s="45">
        <v>218.6</v>
      </c>
      <c r="AL39" s="45">
        <v>224.9</v>
      </c>
      <c r="AM39" s="45">
        <v>193.9</v>
      </c>
      <c r="AN39" s="45">
        <v>151</v>
      </c>
      <c r="AO39" s="45">
        <v>132.4</v>
      </c>
      <c r="AP39" s="45">
        <v>133.6</v>
      </c>
      <c r="AQ39" s="45">
        <v>136.4</v>
      </c>
      <c r="AR39" s="45">
        <v>136.4</v>
      </c>
      <c r="AS39" s="45">
        <v>136.4</v>
      </c>
      <c r="AT39" s="45">
        <v>136.4</v>
      </c>
      <c r="AU39" s="45">
        <v>136.4</v>
      </c>
      <c r="AV39" s="45">
        <v>136.4</v>
      </c>
      <c r="AW39" s="45">
        <v>136.4</v>
      </c>
      <c r="AX39" s="45">
        <v>136.4</v>
      </c>
      <c r="AY39" s="45">
        <v>136.4</v>
      </c>
      <c r="AZ39" s="45">
        <v>198.3</v>
      </c>
      <c r="BA39" s="45">
        <v>155.6</v>
      </c>
      <c r="BB39" s="45">
        <v>159.6</v>
      </c>
      <c r="BC39" s="45">
        <v>193.1</v>
      </c>
      <c r="BD39" s="45">
        <v>184.8</v>
      </c>
      <c r="BE39" s="45">
        <v>178.6</v>
      </c>
      <c r="BF39" s="45">
        <v>166.7</v>
      </c>
      <c r="BG39" s="45">
        <v>157.9</v>
      </c>
      <c r="BH39" s="45">
        <v>166</v>
      </c>
      <c r="BI39" s="45">
        <v>205.9</v>
      </c>
      <c r="BJ39" s="45">
        <v>216.1</v>
      </c>
      <c r="BK39" s="45">
        <v>214.1</v>
      </c>
      <c r="BL39" s="45">
        <v>211.7</v>
      </c>
      <c r="BM39" s="45">
        <v>207.4</v>
      </c>
      <c r="BN39" s="45">
        <v>218.7</v>
      </c>
      <c r="BO39" s="45">
        <v>116.4</v>
      </c>
      <c r="BP39" s="45">
        <v>113.1</v>
      </c>
      <c r="BQ39" s="45">
        <v>103.2</v>
      </c>
      <c r="BR39" s="45">
        <v>97.8</v>
      </c>
      <c r="BS39" s="45">
        <v>103.1</v>
      </c>
      <c r="BT39" s="45">
        <v>108.6</v>
      </c>
      <c r="BU39" s="45">
        <v>116.4</v>
      </c>
      <c r="BV39" s="45">
        <v>111.5</v>
      </c>
      <c r="BW39" s="45">
        <v>112.7</v>
      </c>
      <c r="BX39" s="45">
        <v>107.2</v>
      </c>
      <c r="BY39" s="45">
        <v>101.4</v>
      </c>
      <c r="BZ39" s="45">
        <v>103.2</v>
      </c>
      <c r="CA39" s="45">
        <v>107.5</v>
      </c>
      <c r="CB39" s="45">
        <v>110.2</v>
      </c>
      <c r="CC39" s="45">
        <v>105.1</v>
      </c>
      <c r="CD39" s="45">
        <v>93.8</v>
      </c>
      <c r="CE39" s="45">
        <v>114.5</v>
      </c>
      <c r="CF39" s="45">
        <v>122.3</v>
      </c>
      <c r="CG39" s="45">
        <v>147</v>
      </c>
      <c r="CH39" s="45">
        <v>175.3</v>
      </c>
      <c r="CI39" s="45">
        <v>175.7</v>
      </c>
      <c r="CJ39" s="45">
        <v>171.7</v>
      </c>
      <c r="CK39" s="45">
        <v>153.1</v>
      </c>
      <c r="CL39" s="45">
        <v>145.5</v>
      </c>
      <c r="CM39" s="45">
        <v>141.1</v>
      </c>
      <c r="CN39" s="45">
        <v>132.9</v>
      </c>
      <c r="CO39" s="45">
        <v>127.9</v>
      </c>
      <c r="CP39" s="45">
        <v>129.9</v>
      </c>
      <c r="CQ39" s="45">
        <v>152.19999999999999</v>
      </c>
      <c r="CR39" s="45">
        <v>154.1</v>
      </c>
      <c r="CS39" s="45">
        <v>155.30000000000001</v>
      </c>
      <c r="CT39" s="45">
        <v>162</v>
      </c>
      <c r="CU39" s="45">
        <v>133.69999999999999</v>
      </c>
      <c r="CV39" s="45">
        <v>127.6</v>
      </c>
      <c r="CW39" s="45">
        <v>112.2</v>
      </c>
      <c r="CX39" s="45">
        <v>113.7</v>
      </c>
      <c r="CY39" s="45">
        <v>114</v>
      </c>
      <c r="CZ39" s="45">
        <v>112.5</v>
      </c>
      <c r="DA39" s="45">
        <v>135.5</v>
      </c>
      <c r="DB39" s="45">
        <v>140.6</v>
      </c>
      <c r="DC39" s="45">
        <v>128.69999999999999</v>
      </c>
      <c r="DD39" s="45">
        <v>119.1</v>
      </c>
      <c r="DE39" s="45">
        <v>130.19999999999999</v>
      </c>
      <c r="DF39" s="45">
        <v>135.69999999999999</v>
      </c>
      <c r="DG39" s="45">
        <v>134.80000000000001</v>
      </c>
      <c r="DH39" s="45">
        <v>121</v>
      </c>
      <c r="DI39" s="45">
        <v>113</v>
      </c>
      <c r="DJ39" s="45">
        <v>124.7</v>
      </c>
      <c r="DK39" s="45">
        <v>137.80000000000001</v>
      </c>
      <c r="DL39" s="45">
        <v>118.6</v>
      </c>
      <c r="DM39" s="45">
        <v>134.5</v>
      </c>
      <c r="DN39" s="45">
        <v>148.5</v>
      </c>
      <c r="DO39" s="45">
        <v>209.4</v>
      </c>
      <c r="DP39" s="45">
        <v>247.9</v>
      </c>
      <c r="DQ39" s="45">
        <v>289.89999999999998</v>
      </c>
      <c r="DR39" s="45">
        <v>279.2</v>
      </c>
      <c r="DS39" s="45">
        <v>231.3</v>
      </c>
      <c r="DT39" s="45">
        <v>212.2</v>
      </c>
      <c r="DU39" s="45">
        <v>146.69999999999999</v>
      </c>
      <c r="DV39" s="45">
        <v>156.9</v>
      </c>
      <c r="DW39" s="45">
        <v>159.19999999999999</v>
      </c>
      <c r="DX39" s="46">
        <v>178</v>
      </c>
      <c r="DY39" s="46">
        <v>183.7</v>
      </c>
      <c r="DZ39" s="46">
        <v>186</v>
      </c>
      <c r="EA39">
        <v>191</v>
      </c>
      <c r="EB39" s="47">
        <v>191.5</v>
      </c>
      <c r="EC39" s="47">
        <v>228.7</v>
      </c>
    </row>
    <row r="40" spans="1:133" x14ac:dyDescent="0.25">
      <c r="A40" s="43" t="s">
        <v>3214</v>
      </c>
      <c r="B40" s="43" t="s">
        <v>3215</v>
      </c>
      <c r="C40" s="44">
        <v>2.3230000000000001E-2</v>
      </c>
      <c r="D40" s="45">
        <v>137.80000000000001</v>
      </c>
      <c r="E40" s="45">
        <v>74.400000000000006</v>
      </c>
      <c r="F40" s="45">
        <v>87.4</v>
      </c>
      <c r="G40" s="45">
        <v>107.3</v>
      </c>
      <c r="H40" s="45">
        <v>102.8</v>
      </c>
      <c r="I40" s="45">
        <v>96.5</v>
      </c>
      <c r="J40" s="45">
        <v>106.3</v>
      </c>
      <c r="K40" s="45">
        <v>101.2</v>
      </c>
      <c r="L40" s="45">
        <v>115.3</v>
      </c>
      <c r="M40" s="45">
        <v>133.80000000000001</v>
      </c>
      <c r="N40" s="45">
        <v>139.69999999999999</v>
      </c>
      <c r="O40" s="45">
        <v>166.3</v>
      </c>
      <c r="P40" s="45">
        <v>154.69999999999999</v>
      </c>
      <c r="Q40" s="45">
        <v>122.9</v>
      </c>
      <c r="R40" s="45">
        <v>161.80000000000001</v>
      </c>
      <c r="S40" s="45">
        <v>193.3</v>
      </c>
      <c r="T40" s="45">
        <v>267.10000000000002</v>
      </c>
      <c r="U40" s="45">
        <v>195.9</v>
      </c>
      <c r="V40" s="45">
        <v>258.89999999999998</v>
      </c>
      <c r="W40" s="45">
        <v>147.19999999999999</v>
      </c>
      <c r="X40" s="45">
        <v>111.5</v>
      </c>
      <c r="Y40" s="45">
        <v>95.6</v>
      </c>
      <c r="Z40" s="45">
        <v>117</v>
      </c>
      <c r="AA40" s="45">
        <v>112.3</v>
      </c>
      <c r="AB40" s="45">
        <v>115.8</v>
      </c>
      <c r="AC40" s="45">
        <v>96.9</v>
      </c>
      <c r="AD40" s="45">
        <v>155.69999999999999</v>
      </c>
      <c r="AE40" s="45">
        <v>207.9</v>
      </c>
      <c r="AF40" s="45">
        <v>232</v>
      </c>
      <c r="AG40" s="45">
        <v>214.7</v>
      </c>
      <c r="AH40" s="45">
        <v>120.6</v>
      </c>
      <c r="AI40" s="45">
        <v>149.80000000000001</v>
      </c>
      <c r="AJ40" s="45">
        <v>205</v>
      </c>
      <c r="AK40" s="45">
        <v>145</v>
      </c>
      <c r="AL40" s="45">
        <v>156.5</v>
      </c>
      <c r="AM40" s="45">
        <v>138.9</v>
      </c>
      <c r="AN40" s="45">
        <v>105.6</v>
      </c>
      <c r="AO40" s="45">
        <v>97.5</v>
      </c>
      <c r="AP40" s="45">
        <v>131.5</v>
      </c>
      <c r="AQ40" s="45">
        <v>147.4</v>
      </c>
      <c r="AR40" s="45">
        <v>147.4</v>
      </c>
      <c r="AS40" s="45">
        <v>147.4</v>
      </c>
      <c r="AT40" s="45">
        <v>147.4</v>
      </c>
      <c r="AU40" s="45">
        <v>147.4</v>
      </c>
      <c r="AV40" s="45">
        <v>147.4</v>
      </c>
      <c r="AW40" s="45">
        <v>147.4</v>
      </c>
      <c r="AX40" s="45">
        <v>147.4</v>
      </c>
      <c r="AY40" s="45">
        <v>147.4</v>
      </c>
      <c r="AZ40" s="45">
        <v>154.1</v>
      </c>
      <c r="BA40" s="45">
        <v>161.4</v>
      </c>
      <c r="BB40" s="45">
        <v>200.7</v>
      </c>
      <c r="BC40" s="45">
        <v>185.2</v>
      </c>
      <c r="BD40" s="45">
        <v>110.7</v>
      </c>
      <c r="BE40" s="45">
        <v>100.8</v>
      </c>
      <c r="BF40" s="45">
        <v>104.3</v>
      </c>
      <c r="BG40" s="45">
        <v>108.6</v>
      </c>
      <c r="BH40" s="45">
        <v>105.8</v>
      </c>
      <c r="BI40" s="45">
        <v>99.9</v>
      </c>
      <c r="BJ40" s="45">
        <v>103.1</v>
      </c>
      <c r="BK40" s="45">
        <v>115.8</v>
      </c>
      <c r="BL40" s="45">
        <v>115.3</v>
      </c>
      <c r="BM40" s="45">
        <v>105.1</v>
      </c>
      <c r="BN40" s="45">
        <v>106.4</v>
      </c>
      <c r="BO40" s="45">
        <v>131.9</v>
      </c>
      <c r="BP40" s="45">
        <v>140.1</v>
      </c>
      <c r="BQ40" s="45">
        <v>138.9</v>
      </c>
      <c r="BR40" s="45">
        <v>144.69999999999999</v>
      </c>
      <c r="BS40" s="45">
        <v>141.4</v>
      </c>
      <c r="BT40" s="45">
        <v>138.19999999999999</v>
      </c>
      <c r="BU40" s="45">
        <v>137.9</v>
      </c>
      <c r="BV40" s="45">
        <v>132</v>
      </c>
      <c r="BW40" s="45">
        <v>125.7</v>
      </c>
      <c r="BX40" s="45">
        <v>121</v>
      </c>
      <c r="BY40" s="45">
        <v>105.3</v>
      </c>
      <c r="BZ40" s="45">
        <v>137.6</v>
      </c>
      <c r="CA40" s="45">
        <v>159.1</v>
      </c>
      <c r="CB40" s="45">
        <v>155</v>
      </c>
      <c r="CC40" s="45">
        <v>137.5</v>
      </c>
      <c r="CD40" s="45">
        <v>124</v>
      </c>
      <c r="CE40" s="45">
        <v>118.4</v>
      </c>
      <c r="CF40" s="45">
        <v>117.7</v>
      </c>
      <c r="CG40" s="45">
        <v>119</v>
      </c>
      <c r="CH40" s="45">
        <v>133.9</v>
      </c>
      <c r="CI40" s="45">
        <v>167.5</v>
      </c>
      <c r="CJ40" s="45">
        <v>151.19999999999999</v>
      </c>
      <c r="CK40" s="45">
        <v>131.9</v>
      </c>
      <c r="CL40" s="45">
        <v>127.2</v>
      </c>
      <c r="CM40" s="45">
        <v>136.5</v>
      </c>
      <c r="CN40" s="45">
        <v>161.4</v>
      </c>
      <c r="CO40" s="45">
        <v>168.8</v>
      </c>
      <c r="CP40" s="45">
        <v>190.7</v>
      </c>
      <c r="CQ40" s="45">
        <v>192.4</v>
      </c>
      <c r="CR40" s="45">
        <v>164.1</v>
      </c>
      <c r="CS40" s="45">
        <v>142.19999999999999</v>
      </c>
      <c r="CT40" s="45">
        <v>128.19999999999999</v>
      </c>
      <c r="CU40" s="45">
        <v>130.19999999999999</v>
      </c>
      <c r="CV40" s="45">
        <v>138.1</v>
      </c>
      <c r="CW40" s="45">
        <v>138.5</v>
      </c>
      <c r="CX40" s="45">
        <v>142.80000000000001</v>
      </c>
      <c r="CY40" s="45">
        <v>134.5</v>
      </c>
      <c r="CZ40" s="45">
        <v>135.80000000000001</v>
      </c>
      <c r="DA40" s="45">
        <v>189.8</v>
      </c>
      <c r="DB40" s="45">
        <v>201.6</v>
      </c>
      <c r="DC40" s="45">
        <v>160</v>
      </c>
      <c r="DD40" s="45">
        <v>131.19999999999999</v>
      </c>
      <c r="DE40" s="45">
        <v>132</v>
      </c>
      <c r="DF40" s="45">
        <v>128.80000000000001</v>
      </c>
      <c r="DG40" s="45">
        <v>134.80000000000001</v>
      </c>
      <c r="DH40" s="45">
        <v>119.4</v>
      </c>
      <c r="DI40" s="45">
        <v>125.3</v>
      </c>
      <c r="DJ40" s="45">
        <v>151.5</v>
      </c>
      <c r="DK40" s="45">
        <v>162.5</v>
      </c>
      <c r="DL40" s="45">
        <v>141.9</v>
      </c>
      <c r="DM40" s="45">
        <v>137.80000000000001</v>
      </c>
      <c r="DN40" s="45">
        <v>180.2</v>
      </c>
      <c r="DO40" s="45">
        <v>204.5</v>
      </c>
      <c r="DP40" s="45">
        <v>212.9</v>
      </c>
      <c r="DQ40" s="45">
        <v>207.3</v>
      </c>
      <c r="DR40" s="45">
        <v>177.4</v>
      </c>
      <c r="DS40" s="45">
        <v>156.30000000000001</v>
      </c>
      <c r="DT40" s="45">
        <v>139.1</v>
      </c>
      <c r="DU40" s="45">
        <v>133.9</v>
      </c>
      <c r="DV40" s="45">
        <v>154.69999999999999</v>
      </c>
      <c r="DW40" s="45">
        <v>170.8</v>
      </c>
      <c r="DX40" s="46">
        <v>200.6</v>
      </c>
      <c r="DY40" s="46">
        <v>177.7</v>
      </c>
      <c r="DZ40" s="46">
        <v>202.5</v>
      </c>
      <c r="EA40">
        <v>167.7</v>
      </c>
      <c r="EB40" s="47">
        <v>154.4</v>
      </c>
      <c r="EC40" s="47">
        <v>171.5</v>
      </c>
    </row>
    <row r="41" spans="1:133" x14ac:dyDescent="0.25">
      <c r="A41" s="43" t="s">
        <v>3216</v>
      </c>
      <c r="B41" s="43" t="s">
        <v>3217</v>
      </c>
      <c r="C41" s="44">
        <v>8.3089999999999997E-2</v>
      </c>
      <c r="D41" s="45">
        <v>140.4</v>
      </c>
      <c r="E41" s="45">
        <v>137.4</v>
      </c>
      <c r="F41" s="45">
        <v>138.30000000000001</v>
      </c>
      <c r="G41" s="45">
        <v>111.2</v>
      </c>
      <c r="H41" s="45">
        <v>113.3</v>
      </c>
      <c r="I41" s="45">
        <v>90.3</v>
      </c>
      <c r="J41" s="45">
        <v>96.5</v>
      </c>
      <c r="K41" s="45">
        <v>113.1</v>
      </c>
      <c r="L41" s="45">
        <v>113.6</v>
      </c>
      <c r="M41" s="45">
        <v>106.4</v>
      </c>
      <c r="N41" s="45">
        <v>108.9</v>
      </c>
      <c r="O41" s="45">
        <v>136.9</v>
      </c>
      <c r="P41" s="45">
        <v>172</v>
      </c>
      <c r="Q41" s="45">
        <v>179.2</v>
      </c>
      <c r="R41" s="45">
        <v>181.8</v>
      </c>
      <c r="S41" s="45">
        <v>119.1</v>
      </c>
      <c r="T41" s="45">
        <v>112.3</v>
      </c>
      <c r="U41" s="45">
        <v>131.9</v>
      </c>
      <c r="V41" s="45">
        <v>125.1</v>
      </c>
      <c r="W41" s="45">
        <v>99.5</v>
      </c>
      <c r="X41" s="45">
        <v>117</v>
      </c>
      <c r="Y41" s="45">
        <v>109.2</v>
      </c>
      <c r="Z41" s="45">
        <v>103.8</v>
      </c>
      <c r="AA41" s="45">
        <v>109.5</v>
      </c>
      <c r="AB41" s="45">
        <v>116.7</v>
      </c>
      <c r="AC41" s="45">
        <v>148.80000000000001</v>
      </c>
      <c r="AD41" s="45">
        <v>153.1</v>
      </c>
      <c r="AE41" s="45">
        <v>135.30000000000001</v>
      </c>
      <c r="AF41" s="45">
        <v>110.5</v>
      </c>
      <c r="AG41" s="45">
        <v>90.3</v>
      </c>
      <c r="AH41" s="45">
        <v>127.5</v>
      </c>
      <c r="AI41" s="45">
        <v>129</v>
      </c>
      <c r="AJ41" s="45">
        <v>127.9</v>
      </c>
      <c r="AK41" s="45">
        <v>99.5</v>
      </c>
      <c r="AL41" s="45">
        <v>112.4</v>
      </c>
      <c r="AM41" s="45">
        <v>107.6</v>
      </c>
      <c r="AN41" s="45">
        <v>124.2</v>
      </c>
      <c r="AO41" s="45">
        <v>176.5</v>
      </c>
      <c r="AP41" s="45">
        <v>137.30000000000001</v>
      </c>
      <c r="AQ41" s="45">
        <v>134.80000000000001</v>
      </c>
      <c r="AR41" s="45">
        <v>134.80000000000001</v>
      </c>
      <c r="AS41" s="45">
        <v>134.80000000000001</v>
      </c>
      <c r="AT41" s="45">
        <v>134.80000000000001</v>
      </c>
      <c r="AU41" s="45">
        <v>134.80000000000001</v>
      </c>
      <c r="AV41" s="45">
        <v>134.80000000000001</v>
      </c>
      <c r="AW41" s="45">
        <v>134.80000000000001</v>
      </c>
      <c r="AX41" s="45">
        <v>134.80000000000001</v>
      </c>
      <c r="AY41" s="45">
        <v>134.80000000000001</v>
      </c>
      <c r="AZ41" s="45">
        <v>170.3</v>
      </c>
      <c r="BA41" s="45">
        <v>203.5</v>
      </c>
      <c r="BB41" s="45">
        <v>210.2</v>
      </c>
      <c r="BC41" s="45">
        <v>110.7</v>
      </c>
      <c r="BD41" s="45">
        <v>88.9</v>
      </c>
      <c r="BE41" s="45">
        <v>110.9</v>
      </c>
      <c r="BF41" s="45">
        <v>142</v>
      </c>
      <c r="BG41" s="45">
        <v>125.3</v>
      </c>
      <c r="BH41" s="45">
        <v>125.3</v>
      </c>
      <c r="BI41" s="45">
        <v>116.9</v>
      </c>
      <c r="BJ41" s="45">
        <v>140.1</v>
      </c>
      <c r="BK41" s="45">
        <v>175.4</v>
      </c>
      <c r="BL41" s="45">
        <v>180.2</v>
      </c>
      <c r="BM41" s="45">
        <v>187.3</v>
      </c>
      <c r="BN41" s="45">
        <v>182.6</v>
      </c>
      <c r="BO41" s="45">
        <v>154.69999999999999</v>
      </c>
      <c r="BP41" s="45">
        <v>136.69999999999999</v>
      </c>
      <c r="BQ41" s="45">
        <v>143.5</v>
      </c>
      <c r="BR41" s="45">
        <v>161.5</v>
      </c>
      <c r="BS41" s="45">
        <v>148.6</v>
      </c>
      <c r="BT41" s="45">
        <v>110.6</v>
      </c>
      <c r="BU41" s="45">
        <v>92.6</v>
      </c>
      <c r="BV41" s="45">
        <v>71.599999999999994</v>
      </c>
      <c r="BW41" s="45">
        <v>75.400000000000006</v>
      </c>
      <c r="BX41" s="45">
        <v>83</v>
      </c>
      <c r="BY41" s="45">
        <v>99.3</v>
      </c>
      <c r="BZ41" s="45">
        <v>114.2</v>
      </c>
      <c r="CA41" s="45">
        <v>99</v>
      </c>
      <c r="CB41" s="45">
        <v>84.5</v>
      </c>
      <c r="CC41" s="45">
        <v>100.9</v>
      </c>
      <c r="CD41" s="45">
        <v>119.9</v>
      </c>
      <c r="CE41" s="45">
        <v>125.7</v>
      </c>
      <c r="CF41" s="45">
        <v>116.3</v>
      </c>
      <c r="CG41" s="45">
        <v>113.1</v>
      </c>
      <c r="CH41" s="45">
        <v>105.3</v>
      </c>
      <c r="CI41" s="45">
        <v>122</v>
      </c>
      <c r="CJ41" s="45">
        <v>134.1</v>
      </c>
      <c r="CK41" s="45">
        <v>142.80000000000001</v>
      </c>
      <c r="CL41" s="45">
        <v>157.4</v>
      </c>
      <c r="CM41" s="45">
        <v>150.4</v>
      </c>
      <c r="CN41" s="45">
        <v>143.1</v>
      </c>
      <c r="CO41" s="45">
        <v>134</v>
      </c>
      <c r="CP41" s="45">
        <v>142.1</v>
      </c>
      <c r="CQ41" s="45">
        <v>134.9</v>
      </c>
      <c r="CR41" s="45">
        <v>136.1</v>
      </c>
      <c r="CS41" s="45">
        <v>145.19999999999999</v>
      </c>
      <c r="CT41" s="45">
        <v>117.8</v>
      </c>
      <c r="CU41" s="45">
        <v>108.4</v>
      </c>
      <c r="CV41" s="45">
        <v>146.5</v>
      </c>
      <c r="CW41" s="45">
        <v>149.30000000000001</v>
      </c>
      <c r="CX41" s="45">
        <v>143.9</v>
      </c>
      <c r="CY41" s="45">
        <v>108.4</v>
      </c>
      <c r="CZ41" s="45">
        <v>124.3</v>
      </c>
      <c r="DA41" s="45">
        <v>173.1</v>
      </c>
      <c r="DB41" s="45">
        <v>196</v>
      </c>
      <c r="DC41" s="45">
        <v>166.5</v>
      </c>
      <c r="DD41" s="45">
        <v>134.4</v>
      </c>
      <c r="DE41" s="45">
        <v>137.69999999999999</v>
      </c>
      <c r="DF41" s="45">
        <v>165.8</v>
      </c>
      <c r="DG41" s="45">
        <v>147.19999999999999</v>
      </c>
      <c r="DH41" s="45">
        <v>152.1</v>
      </c>
      <c r="DI41" s="45">
        <v>152.30000000000001</v>
      </c>
      <c r="DJ41" s="45">
        <v>181.2</v>
      </c>
      <c r="DK41" s="45">
        <v>141.1</v>
      </c>
      <c r="DL41" s="45">
        <v>129.9</v>
      </c>
      <c r="DM41" s="45">
        <v>130.19999999999999</v>
      </c>
      <c r="DN41" s="45">
        <v>158.69999999999999</v>
      </c>
      <c r="DO41" s="45">
        <v>172.5</v>
      </c>
      <c r="DP41" s="45">
        <v>200.5</v>
      </c>
      <c r="DQ41" s="45">
        <v>181.3</v>
      </c>
      <c r="DR41" s="45">
        <v>148.6</v>
      </c>
      <c r="DS41" s="45">
        <v>133.4</v>
      </c>
      <c r="DT41" s="45">
        <v>152.9</v>
      </c>
      <c r="DU41" s="45">
        <v>184.2</v>
      </c>
      <c r="DV41" s="45">
        <v>188.5</v>
      </c>
      <c r="DW41" s="45">
        <v>198.8</v>
      </c>
      <c r="DX41" s="46">
        <v>204.5</v>
      </c>
      <c r="DY41" s="46">
        <v>200.1</v>
      </c>
      <c r="DZ41" s="46">
        <v>186.2</v>
      </c>
      <c r="EA41">
        <v>163.4</v>
      </c>
      <c r="EB41" s="47">
        <v>121.5</v>
      </c>
      <c r="EC41" s="47">
        <v>129.5</v>
      </c>
    </row>
    <row r="42" spans="1:133" x14ac:dyDescent="0.25">
      <c r="A42" s="43" t="s">
        <v>3218</v>
      </c>
      <c r="B42" s="43" t="s">
        <v>3219</v>
      </c>
      <c r="C42" s="44">
        <v>4.6499999999999996E-3</v>
      </c>
      <c r="D42" s="45">
        <v>133.6</v>
      </c>
      <c r="E42" s="45">
        <v>107.6</v>
      </c>
      <c r="F42" s="45">
        <v>103.3</v>
      </c>
      <c r="G42" s="45">
        <v>144.69999999999999</v>
      </c>
      <c r="H42" s="45">
        <v>128.5</v>
      </c>
      <c r="I42" s="45">
        <v>118.8</v>
      </c>
      <c r="J42" s="45">
        <v>103.2</v>
      </c>
      <c r="K42" s="45">
        <v>94.6</v>
      </c>
      <c r="L42" s="45">
        <v>111</v>
      </c>
      <c r="M42" s="45">
        <v>133.5</v>
      </c>
      <c r="N42" s="45">
        <v>142.69999999999999</v>
      </c>
      <c r="O42" s="45">
        <v>164.2</v>
      </c>
      <c r="P42" s="45">
        <v>146.19999999999999</v>
      </c>
      <c r="Q42" s="45">
        <v>113.4</v>
      </c>
      <c r="R42" s="45">
        <v>118.9</v>
      </c>
      <c r="S42" s="45">
        <v>152.30000000000001</v>
      </c>
      <c r="T42" s="45">
        <v>166.5</v>
      </c>
      <c r="U42" s="45">
        <v>180.7</v>
      </c>
      <c r="V42" s="45">
        <v>224.3</v>
      </c>
      <c r="W42" s="45">
        <v>211.3</v>
      </c>
      <c r="X42" s="45">
        <v>136.69999999999999</v>
      </c>
      <c r="Y42" s="45">
        <v>169.8</v>
      </c>
      <c r="Z42" s="45">
        <v>143.5</v>
      </c>
      <c r="AA42" s="45">
        <v>145.1</v>
      </c>
      <c r="AB42" s="45">
        <v>119.6</v>
      </c>
      <c r="AC42" s="45">
        <v>88.3</v>
      </c>
      <c r="AD42" s="45">
        <v>116.3</v>
      </c>
      <c r="AE42" s="45">
        <v>142.5</v>
      </c>
      <c r="AF42" s="45">
        <v>148.1</v>
      </c>
      <c r="AG42" s="45">
        <v>173.8</v>
      </c>
      <c r="AH42" s="45">
        <v>159.9</v>
      </c>
      <c r="AI42" s="45">
        <v>182</v>
      </c>
      <c r="AJ42" s="45">
        <v>145</v>
      </c>
      <c r="AK42" s="45">
        <v>167.9</v>
      </c>
      <c r="AL42" s="45">
        <v>162.6</v>
      </c>
      <c r="AM42" s="45">
        <v>187.9</v>
      </c>
      <c r="AN42" s="45">
        <v>135.9</v>
      </c>
      <c r="AO42" s="45">
        <v>115.3</v>
      </c>
      <c r="AP42" s="45">
        <v>104.2</v>
      </c>
      <c r="AQ42" s="45">
        <v>118.5</v>
      </c>
      <c r="AR42" s="45">
        <v>118.5</v>
      </c>
      <c r="AS42" s="45">
        <v>118.5</v>
      </c>
      <c r="AT42" s="45">
        <v>118.5</v>
      </c>
      <c r="AU42" s="45">
        <v>118.5</v>
      </c>
      <c r="AV42" s="45">
        <v>118.5</v>
      </c>
      <c r="AW42" s="45">
        <v>118.5</v>
      </c>
      <c r="AX42" s="45">
        <v>118.5</v>
      </c>
      <c r="AY42" s="45">
        <v>118.5</v>
      </c>
      <c r="AZ42" s="45">
        <v>153.30000000000001</v>
      </c>
      <c r="BA42" s="45">
        <v>134.19999999999999</v>
      </c>
      <c r="BB42" s="45">
        <v>130.80000000000001</v>
      </c>
      <c r="BC42" s="45">
        <v>165.5</v>
      </c>
      <c r="BD42" s="45">
        <v>161.1</v>
      </c>
      <c r="BE42" s="45">
        <v>150.9</v>
      </c>
      <c r="BF42" s="45">
        <v>126.2</v>
      </c>
      <c r="BG42" s="45">
        <v>133</v>
      </c>
      <c r="BH42" s="45">
        <v>128</v>
      </c>
      <c r="BI42" s="45">
        <v>126.9</v>
      </c>
      <c r="BJ42" s="45">
        <v>132.4</v>
      </c>
      <c r="BK42" s="45">
        <v>141.1</v>
      </c>
      <c r="BL42" s="45">
        <v>143.1</v>
      </c>
      <c r="BM42" s="45">
        <v>131.9</v>
      </c>
      <c r="BN42" s="45">
        <v>122.1</v>
      </c>
      <c r="BO42" s="45">
        <v>140.69999999999999</v>
      </c>
      <c r="BP42" s="45">
        <v>155</v>
      </c>
      <c r="BQ42" s="45">
        <v>143.80000000000001</v>
      </c>
      <c r="BR42" s="45">
        <v>137.1</v>
      </c>
      <c r="BS42" s="45">
        <v>145.4</v>
      </c>
      <c r="BT42" s="45">
        <v>148.80000000000001</v>
      </c>
      <c r="BU42" s="45">
        <v>154.5</v>
      </c>
      <c r="BV42" s="45">
        <v>144.6</v>
      </c>
      <c r="BW42" s="45">
        <v>134.4</v>
      </c>
      <c r="BX42" s="45">
        <v>112.9</v>
      </c>
      <c r="BY42" s="45">
        <v>119.4</v>
      </c>
      <c r="BZ42" s="45">
        <v>116.7</v>
      </c>
      <c r="CA42" s="45">
        <v>122.7</v>
      </c>
      <c r="CB42" s="45">
        <v>144.80000000000001</v>
      </c>
      <c r="CC42" s="45">
        <v>121</v>
      </c>
      <c r="CD42" s="45">
        <v>122.6</v>
      </c>
      <c r="CE42" s="45">
        <v>126.8</v>
      </c>
      <c r="CF42" s="45">
        <v>125.8</v>
      </c>
      <c r="CG42" s="45">
        <v>123.9</v>
      </c>
      <c r="CH42" s="45">
        <v>127.3</v>
      </c>
      <c r="CI42" s="45">
        <v>151.69999999999999</v>
      </c>
      <c r="CJ42" s="45">
        <v>165</v>
      </c>
      <c r="CK42" s="45">
        <v>174.3</v>
      </c>
      <c r="CL42" s="45">
        <v>156.1</v>
      </c>
      <c r="CM42" s="45">
        <v>151.80000000000001</v>
      </c>
      <c r="CN42" s="45">
        <v>134.30000000000001</v>
      </c>
      <c r="CO42" s="45">
        <v>139.5</v>
      </c>
      <c r="CP42" s="45">
        <v>154.1</v>
      </c>
      <c r="CQ42" s="45">
        <v>165.3</v>
      </c>
      <c r="CR42" s="45">
        <v>196.1</v>
      </c>
      <c r="CS42" s="45">
        <v>190.5</v>
      </c>
      <c r="CT42" s="45">
        <v>176.1</v>
      </c>
      <c r="CU42" s="45">
        <v>167</v>
      </c>
      <c r="CV42" s="45">
        <v>172.3</v>
      </c>
      <c r="CW42" s="45">
        <v>150.4</v>
      </c>
      <c r="CX42" s="45">
        <v>157.6</v>
      </c>
      <c r="CY42" s="45">
        <v>166.5</v>
      </c>
      <c r="CZ42" s="45">
        <v>170.4</v>
      </c>
      <c r="DA42" s="45">
        <v>175.9</v>
      </c>
      <c r="DB42" s="45">
        <v>190.2</v>
      </c>
      <c r="DC42" s="45">
        <v>169.8</v>
      </c>
      <c r="DD42" s="45">
        <v>177.1</v>
      </c>
      <c r="DE42" s="45">
        <v>153.6</v>
      </c>
      <c r="DF42" s="45">
        <v>163</v>
      </c>
      <c r="DG42" s="45">
        <v>158.30000000000001</v>
      </c>
      <c r="DH42" s="45">
        <v>151.19999999999999</v>
      </c>
      <c r="DI42" s="45">
        <v>145.69999999999999</v>
      </c>
      <c r="DJ42" s="45">
        <v>147.9</v>
      </c>
      <c r="DK42" s="45">
        <v>177.7</v>
      </c>
      <c r="DL42" s="45">
        <v>167</v>
      </c>
      <c r="DM42" s="45">
        <v>131.4</v>
      </c>
      <c r="DN42" s="45">
        <v>129.80000000000001</v>
      </c>
      <c r="DO42" s="45">
        <v>144.19999999999999</v>
      </c>
      <c r="DP42" s="45">
        <v>160.1</v>
      </c>
      <c r="DQ42" s="45">
        <v>189.9</v>
      </c>
      <c r="DR42" s="45">
        <v>204.7</v>
      </c>
      <c r="DS42" s="45">
        <v>190.2</v>
      </c>
      <c r="DT42" s="45">
        <v>158.80000000000001</v>
      </c>
      <c r="DU42" s="45">
        <v>146.6</v>
      </c>
      <c r="DV42" s="45">
        <v>146.69999999999999</v>
      </c>
      <c r="DW42" s="45">
        <v>185.9</v>
      </c>
      <c r="DX42" s="46">
        <v>212.6</v>
      </c>
      <c r="DY42" s="46">
        <v>212.2</v>
      </c>
      <c r="DZ42" s="46">
        <v>209.6</v>
      </c>
      <c r="EA42">
        <v>194.4</v>
      </c>
      <c r="EB42" s="47">
        <v>170.8</v>
      </c>
      <c r="EC42" s="47">
        <v>150.80000000000001</v>
      </c>
    </row>
    <row r="43" spans="1:133" x14ac:dyDescent="0.25">
      <c r="A43" s="43" t="s">
        <v>3220</v>
      </c>
      <c r="B43" s="43" t="s">
        <v>3221</v>
      </c>
      <c r="C43" s="44">
        <v>1.823E-2</v>
      </c>
      <c r="D43" s="45">
        <v>59</v>
      </c>
      <c r="E43" s="45">
        <v>59.5</v>
      </c>
      <c r="F43" s="45">
        <v>90.9</v>
      </c>
      <c r="G43" s="45">
        <v>94.1</v>
      </c>
      <c r="H43" s="45">
        <v>74.3</v>
      </c>
      <c r="I43" s="45">
        <v>64.8</v>
      </c>
      <c r="J43" s="45">
        <v>81.900000000000006</v>
      </c>
      <c r="K43" s="45">
        <v>114</v>
      </c>
      <c r="L43" s="45">
        <v>227.1</v>
      </c>
      <c r="M43" s="45">
        <v>189.2</v>
      </c>
      <c r="N43" s="45">
        <v>122.5</v>
      </c>
      <c r="O43" s="45">
        <v>69.3</v>
      </c>
      <c r="P43" s="45">
        <v>61.5</v>
      </c>
      <c r="Q43" s="45">
        <v>69.5</v>
      </c>
      <c r="R43" s="45">
        <v>112</v>
      </c>
      <c r="S43" s="45">
        <v>134.30000000000001</v>
      </c>
      <c r="T43" s="45">
        <v>115.8</v>
      </c>
      <c r="U43" s="45">
        <v>115.3</v>
      </c>
      <c r="V43" s="45">
        <v>203</v>
      </c>
      <c r="W43" s="45">
        <v>256.89999999999998</v>
      </c>
      <c r="X43" s="45">
        <v>276.10000000000002</v>
      </c>
      <c r="Y43" s="45">
        <v>273.39999999999998</v>
      </c>
      <c r="Z43" s="45">
        <v>178.7</v>
      </c>
      <c r="AA43" s="45">
        <v>88.3</v>
      </c>
      <c r="AB43" s="45">
        <v>89.7</v>
      </c>
      <c r="AC43" s="45">
        <v>94.4</v>
      </c>
      <c r="AD43" s="45">
        <v>182.4</v>
      </c>
      <c r="AE43" s="45">
        <v>133</v>
      </c>
      <c r="AF43" s="45">
        <v>122.8</v>
      </c>
      <c r="AG43" s="45">
        <v>147.69999999999999</v>
      </c>
      <c r="AH43" s="45">
        <v>172.9</v>
      </c>
      <c r="AI43" s="45">
        <v>276</v>
      </c>
      <c r="AJ43" s="45">
        <v>352.5</v>
      </c>
      <c r="AK43" s="45">
        <v>379.2</v>
      </c>
      <c r="AL43" s="45">
        <v>204.1</v>
      </c>
      <c r="AM43" s="45">
        <v>121.5</v>
      </c>
      <c r="AN43" s="45">
        <v>113.3</v>
      </c>
      <c r="AO43" s="45">
        <v>151.80000000000001</v>
      </c>
      <c r="AP43" s="45">
        <v>158.19999999999999</v>
      </c>
      <c r="AQ43" s="45">
        <v>129.69999999999999</v>
      </c>
      <c r="AR43" s="45">
        <v>129.69999999999999</v>
      </c>
      <c r="AS43" s="45">
        <v>129.69999999999999</v>
      </c>
      <c r="AT43" s="45">
        <v>129.69999999999999</v>
      </c>
      <c r="AU43" s="45">
        <v>129.69999999999999</v>
      </c>
      <c r="AV43" s="45">
        <v>129.69999999999999</v>
      </c>
      <c r="AW43" s="45">
        <v>129.69999999999999</v>
      </c>
      <c r="AX43" s="45">
        <v>129.69999999999999</v>
      </c>
      <c r="AY43" s="45">
        <v>129.69999999999999</v>
      </c>
      <c r="AZ43" s="45">
        <v>76.5</v>
      </c>
      <c r="BA43" s="45">
        <v>102.8</v>
      </c>
      <c r="BB43" s="45">
        <v>163</v>
      </c>
      <c r="BC43" s="45">
        <v>139.69999999999999</v>
      </c>
      <c r="BD43" s="45">
        <v>91</v>
      </c>
      <c r="BE43" s="45">
        <v>91.9</v>
      </c>
      <c r="BF43" s="45">
        <v>103</v>
      </c>
      <c r="BG43" s="45">
        <v>138.6</v>
      </c>
      <c r="BH43" s="45">
        <v>214</v>
      </c>
      <c r="BI43" s="45">
        <v>229.6</v>
      </c>
      <c r="BJ43" s="45">
        <v>131.19999999999999</v>
      </c>
      <c r="BK43" s="45">
        <v>89</v>
      </c>
      <c r="BL43" s="45">
        <v>76.2</v>
      </c>
      <c r="BM43" s="45">
        <v>112.8</v>
      </c>
      <c r="BN43" s="45">
        <v>125.8</v>
      </c>
      <c r="BO43" s="45">
        <v>162.9</v>
      </c>
      <c r="BP43" s="45">
        <v>160.6</v>
      </c>
      <c r="BQ43" s="45">
        <v>176.8</v>
      </c>
      <c r="BR43" s="45">
        <v>256.2</v>
      </c>
      <c r="BS43" s="45">
        <v>254.2</v>
      </c>
      <c r="BT43" s="45">
        <v>380.2</v>
      </c>
      <c r="BU43" s="45">
        <v>315.7</v>
      </c>
      <c r="BV43" s="45">
        <v>218.5</v>
      </c>
      <c r="BW43" s="45">
        <v>112.5</v>
      </c>
      <c r="BX43" s="45">
        <v>97.1</v>
      </c>
      <c r="BY43" s="45">
        <v>103</v>
      </c>
      <c r="BZ43" s="45">
        <v>134</v>
      </c>
      <c r="CA43" s="45">
        <v>148.6</v>
      </c>
      <c r="CB43" s="45">
        <v>117.1</v>
      </c>
      <c r="CC43" s="45">
        <v>112.7</v>
      </c>
      <c r="CD43" s="45">
        <v>128.69999999999999</v>
      </c>
      <c r="CE43" s="45">
        <v>199.1</v>
      </c>
      <c r="CF43" s="45">
        <v>219.3</v>
      </c>
      <c r="CG43" s="45">
        <v>269.8</v>
      </c>
      <c r="CH43" s="45">
        <v>227.5</v>
      </c>
      <c r="CI43" s="45">
        <v>106.3</v>
      </c>
      <c r="CJ43" s="45">
        <v>79.5</v>
      </c>
      <c r="CK43" s="45">
        <v>95.9</v>
      </c>
      <c r="CL43" s="45">
        <v>120.4</v>
      </c>
      <c r="CM43" s="45">
        <v>192.5</v>
      </c>
      <c r="CN43" s="45">
        <v>161.80000000000001</v>
      </c>
      <c r="CO43" s="45">
        <v>156.80000000000001</v>
      </c>
      <c r="CP43" s="45">
        <v>178.7</v>
      </c>
      <c r="CQ43" s="45">
        <v>321.39999999999998</v>
      </c>
      <c r="CR43" s="45">
        <v>601.4</v>
      </c>
      <c r="CS43" s="45">
        <v>472</v>
      </c>
      <c r="CT43" s="45">
        <v>248.9</v>
      </c>
      <c r="CU43" s="45">
        <v>127.3</v>
      </c>
      <c r="CV43" s="45">
        <v>105.3</v>
      </c>
      <c r="CW43" s="45">
        <v>98.7</v>
      </c>
      <c r="CX43" s="45">
        <v>138.80000000000001</v>
      </c>
      <c r="CY43" s="45">
        <v>157.1</v>
      </c>
      <c r="CZ43" s="45">
        <v>173.6</v>
      </c>
      <c r="DA43" s="45">
        <v>228.7</v>
      </c>
      <c r="DB43" s="45">
        <v>228.2</v>
      </c>
      <c r="DC43" s="45">
        <v>255.7</v>
      </c>
      <c r="DD43" s="45">
        <v>208.2</v>
      </c>
      <c r="DE43" s="45">
        <v>345.8</v>
      </c>
      <c r="DF43" s="45">
        <v>307.7</v>
      </c>
      <c r="DG43" s="45">
        <v>232.5</v>
      </c>
      <c r="DH43" s="45">
        <v>102.6</v>
      </c>
      <c r="DI43" s="45">
        <v>103.2</v>
      </c>
      <c r="DJ43" s="45">
        <v>194</v>
      </c>
      <c r="DK43" s="45">
        <v>181.9</v>
      </c>
      <c r="DL43" s="45">
        <v>147.19999999999999</v>
      </c>
      <c r="DM43" s="45">
        <v>161.5</v>
      </c>
      <c r="DN43" s="45">
        <v>251.6</v>
      </c>
      <c r="DO43" s="45">
        <v>335.6</v>
      </c>
      <c r="DP43" s="45">
        <v>581.4</v>
      </c>
      <c r="DQ43" s="45">
        <v>698.3</v>
      </c>
      <c r="DR43" s="45">
        <v>525.5</v>
      </c>
      <c r="DS43" s="45">
        <v>275.8</v>
      </c>
      <c r="DT43" s="45">
        <v>129.9</v>
      </c>
      <c r="DU43" s="45">
        <v>150.9</v>
      </c>
      <c r="DV43" s="45">
        <v>208.4</v>
      </c>
      <c r="DW43" s="45">
        <v>153.30000000000001</v>
      </c>
      <c r="DX43" s="46">
        <v>159.9</v>
      </c>
      <c r="DY43" s="46">
        <v>223.7</v>
      </c>
      <c r="DZ43" s="46">
        <v>310.60000000000002</v>
      </c>
      <c r="EA43">
        <v>374.4</v>
      </c>
      <c r="EB43" s="47">
        <v>485.2</v>
      </c>
      <c r="EC43" s="47">
        <v>480.1</v>
      </c>
    </row>
    <row r="44" spans="1:133" x14ac:dyDescent="0.25">
      <c r="A44" s="43" t="s">
        <v>1663</v>
      </c>
      <c r="B44" s="43" t="s">
        <v>1664</v>
      </c>
      <c r="C44" s="44">
        <v>1.6006</v>
      </c>
      <c r="D44" s="45">
        <v>102.2</v>
      </c>
      <c r="E44" s="45">
        <v>102.6</v>
      </c>
      <c r="F44" s="45">
        <v>101.2</v>
      </c>
      <c r="G44" s="45">
        <v>103.2</v>
      </c>
      <c r="H44" s="45">
        <v>103.5</v>
      </c>
      <c r="I44" s="45">
        <v>104.1</v>
      </c>
      <c r="J44" s="45">
        <v>104.9</v>
      </c>
      <c r="K44" s="45">
        <v>106.7</v>
      </c>
      <c r="L44" s="45">
        <v>104.5</v>
      </c>
      <c r="M44" s="45">
        <v>109</v>
      </c>
      <c r="N44" s="45">
        <v>107.9</v>
      </c>
      <c r="O44" s="45">
        <v>108.4</v>
      </c>
      <c r="P44" s="45">
        <v>106.6</v>
      </c>
      <c r="Q44" s="45">
        <v>106.9</v>
      </c>
      <c r="R44" s="45">
        <v>106.2</v>
      </c>
      <c r="S44" s="45">
        <v>104.4</v>
      </c>
      <c r="T44" s="45">
        <v>107.2</v>
      </c>
      <c r="U44" s="45">
        <v>119.3</v>
      </c>
      <c r="V44" s="45">
        <v>120.7</v>
      </c>
      <c r="W44" s="45">
        <v>117.9</v>
      </c>
      <c r="X44" s="45">
        <v>113.4</v>
      </c>
      <c r="Y44" s="45">
        <v>115</v>
      </c>
      <c r="Z44" s="45">
        <v>117.9</v>
      </c>
      <c r="AA44" s="45">
        <v>124.5</v>
      </c>
      <c r="AB44" s="45">
        <v>125.3</v>
      </c>
      <c r="AC44" s="45">
        <v>126.6</v>
      </c>
      <c r="AD44" s="45">
        <v>126.9</v>
      </c>
      <c r="AE44" s="45">
        <v>130.5</v>
      </c>
      <c r="AF44" s="45">
        <v>132.4</v>
      </c>
      <c r="AG44" s="45">
        <v>139.30000000000001</v>
      </c>
      <c r="AH44" s="45">
        <v>139</v>
      </c>
      <c r="AI44" s="45">
        <v>131.6</v>
      </c>
      <c r="AJ44" s="45">
        <v>127.3</v>
      </c>
      <c r="AK44" s="45">
        <v>130</v>
      </c>
      <c r="AL44" s="45">
        <v>133.4</v>
      </c>
      <c r="AM44" s="45">
        <v>135.1</v>
      </c>
      <c r="AN44" s="45">
        <v>135.1</v>
      </c>
      <c r="AO44" s="45">
        <v>131.1</v>
      </c>
      <c r="AP44" s="45">
        <v>131.6</v>
      </c>
      <c r="AQ44" s="45">
        <v>131.30000000000001</v>
      </c>
      <c r="AR44" s="45">
        <v>132.4</v>
      </c>
      <c r="AS44" s="45">
        <v>136</v>
      </c>
      <c r="AT44" s="45">
        <v>135.4</v>
      </c>
      <c r="AU44" s="45">
        <v>128.80000000000001</v>
      </c>
      <c r="AV44" s="45">
        <v>127.6</v>
      </c>
      <c r="AW44" s="45">
        <v>128.30000000000001</v>
      </c>
      <c r="AX44" s="45">
        <v>130.6</v>
      </c>
      <c r="AY44" s="45">
        <v>131.4</v>
      </c>
      <c r="AZ44" s="45">
        <v>138.69999999999999</v>
      </c>
      <c r="BA44" s="45">
        <v>136.69999999999999</v>
      </c>
      <c r="BB44" s="45">
        <v>139.5</v>
      </c>
      <c r="BC44" s="45">
        <v>143.69999999999999</v>
      </c>
      <c r="BD44" s="45">
        <v>148.19999999999999</v>
      </c>
      <c r="BE44" s="45">
        <v>153.4</v>
      </c>
      <c r="BF44" s="45">
        <v>144.1</v>
      </c>
      <c r="BG44" s="45">
        <v>135.9</v>
      </c>
      <c r="BH44" s="45">
        <v>128.4</v>
      </c>
      <c r="BI44" s="45">
        <v>130.69999999999999</v>
      </c>
      <c r="BJ44" s="45">
        <v>135.30000000000001</v>
      </c>
      <c r="BK44" s="45">
        <v>139.30000000000001</v>
      </c>
      <c r="BL44" s="45">
        <v>138.69999999999999</v>
      </c>
      <c r="BM44" s="45">
        <v>135.69999999999999</v>
      </c>
      <c r="BN44" s="45">
        <v>139.5</v>
      </c>
      <c r="BO44" s="45">
        <v>147.6</v>
      </c>
      <c r="BP44" s="45">
        <v>159.1</v>
      </c>
      <c r="BQ44" s="45">
        <v>157.9</v>
      </c>
      <c r="BR44" s="45">
        <v>149.80000000000001</v>
      </c>
      <c r="BS44" s="45">
        <v>144.69999999999999</v>
      </c>
      <c r="BT44" s="45">
        <v>143.80000000000001</v>
      </c>
      <c r="BU44" s="45">
        <v>143.6</v>
      </c>
      <c r="BV44" s="45">
        <v>145.30000000000001</v>
      </c>
      <c r="BW44" s="45">
        <v>152.19999999999999</v>
      </c>
      <c r="BX44" s="45">
        <v>165.6</v>
      </c>
      <c r="BY44" s="45">
        <v>156.6</v>
      </c>
      <c r="BZ44" s="45">
        <v>144.69999999999999</v>
      </c>
      <c r="CA44" s="45">
        <v>134.6</v>
      </c>
      <c r="CB44" s="45">
        <v>133</v>
      </c>
      <c r="CC44" s="45">
        <v>146.9</v>
      </c>
      <c r="CD44" s="45">
        <v>151</v>
      </c>
      <c r="CE44" s="45">
        <v>141.1</v>
      </c>
      <c r="CF44" s="45">
        <v>136.80000000000001</v>
      </c>
      <c r="CG44" s="45">
        <v>137.1</v>
      </c>
      <c r="CH44" s="45">
        <v>140</v>
      </c>
      <c r="CI44" s="45">
        <v>140.5</v>
      </c>
      <c r="CJ44" s="45">
        <v>154.19999999999999</v>
      </c>
      <c r="CK44" s="45">
        <v>150.9</v>
      </c>
      <c r="CL44" s="45">
        <v>147.4</v>
      </c>
      <c r="CM44" s="45">
        <v>155.30000000000001</v>
      </c>
      <c r="CN44" s="45">
        <v>159.30000000000001</v>
      </c>
      <c r="CO44" s="45">
        <v>156.69999999999999</v>
      </c>
      <c r="CP44" s="45">
        <v>155.1</v>
      </c>
      <c r="CQ44" s="45">
        <v>147.19999999999999</v>
      </c>
      <c r="CR44" s="45">
        <v>139.9</v>
      </c>
      <c r="CS44" s="45">
        <v>139.69999999999999</v>
      </c>
      <c r="CT44" s="45">
        <v>139.30000000000001</v>
      </c>
      <c r="CU44" s="45">
        <v>137.80000000000001</v>
      </c>
      <c r="CV44" s="45">
        <v>154.6</v>
      </c>
      <c r="CW44" s="45">
        <v>152.19999999999999</v>
      </c>
      <c r="CX44" s="45">
        <v>150.80000000000001</v>
      </c>
      <c r="CY44" s="45">
        <v>150.6</v>
      </c>
      <c r="CZ44" s="45">
        <v>158.9</v>
      </c>
      <c r="DA44" s="45">
        <v>149.5</v>
      </c>
      <c r="DB44" s="45">
        <v>148.5</v>
      </c>
      <c r="DC44" s="45">
        <v>145.19999999999999</v>
      </c>
      <c r="DD44" s="45">
        <v>141.80000000000001</v>
      </c>
      <c r="DE44" s="45">
        <v>144</v>
      </c>
      <c r="DF44" s="45">
        <v>152.4</v>
      </c>
      <c r="DG44" s="45">
        <v>160.1</v>
      </c>
      <c r="DH44" s="45">
        <v>191</v>
      </c>
      <c r="DI44" s="45">
        <v>179.3</v>
      </c>
      <c r="DJ44" s="45">
        <v>161.30000000000001</v>
      </c>
      <c r="DK44" s="45">
        <v>145.4</v>
      </c>
      <c r="DL44" s="45">
        <v>155.30000000000001</v>
      </c>
      <c r="DM44" s="45">
        <v>168.6</v>
      </c>
      <c r="DN44" s="45">
        <v>173.3</v>
      </c>
      <c r="DO44" s="45">
        <v>167.7</v>
      </c>
      <c r="DP44" s="45">
        <v>163.30000000000001</v>
      </c>
      <c r="DQ44" s="45">
        <v>161.80000000000001</v>
      </c>
      <c r="DR44" s="45">
        <v>168</v>
      </c>
      <c r="DS44" s="45">
        <v>177.1</v>
      </c>
      <c r="DT44" s="45">
        <v>211.8</v>
      </c>
      <c r="DU44" s="45">
        <v>189.9</v>
      </c>
      <c r="DV44" s="45">
        <v>194.1</v>
      </c>
      <c r="DW44" s="45">
        <v>188.2</v>
      </c>
      <c r="DX44" s="46">
        <v>204.2</v>
      </c>
      <c r="DY44" s="46">
        <v>176.2</v>
      </c>
      <c r="DZ44" s="46">
        <v>173.7</v>
      </c>
      <c r="EA44">
        <v>165.9</v>
      </c>
      <c r="EB44" s="47">
        <v>165.5</v>
      </c>
      <c r="EC44" s="47">
        <v>168.5</v>
      </c>
    </row>
    <row r="45" spans="1:133" x14ac:dyDescent="0.25">
      <c r="A45" s="43" t="s">
        <v>1665</v>
      </c>
      <c r="B45" s="43" t="s">
        <v>1666</v>
      </c>
      <c r="C45" s="44">
        <v>0.32937</v>
      </c>
      <c r="D45" s="45">
        <v>101.2</v>
      </c>
      <c r="E45" s="45">
        <v>109.5</v>
      </c>
      <c r="F45" s="45">
        <v>109.1</v>
      </c>
      <c r="G45" s="45">
        <v>113.3</v>
      </c>
      <c r="H45" s="45">
        <v>117.5</v>
      </c>
      <c r="I45" s="45">
        <v>108.8</v>
      </c>
      <c r="J45" s="45">
        <v>111.3</v>
      </c>
      <c r="K45" s="45">
        <v>121.6</v>
      </c>
      <c r="L45" s="45">
        <v>115.8</v>
      </c>
      <c r="M45" s="45">
        <v>116.5</v>
      </c>
      <c r="N45" s="45">
        <v>115.4</v>
      </c>
      <c r="O45" s="45">
        <v>118</v>
      </c>
      <c r="P45" s="45">
        <v>122.5</v>
      </c>
      <c r="Q45" s="45">
        <v>123.1</v>
      </c>
      <c r="R45" s="45">
        <v>124.8</v>
      </c>
      <c r="S45" s="45">
        <v>127.6</v>
      </c>
      <c r="T45" s="45">
        <v>133.1</v>
      </c>
      <c r="U45" s="45">
        <v>136.4</v>
      </c>
      <c r="V45" s="45">
        <v>139.19999999999999</v>
      </c>
      <c r="W45" s="45">
        <v>140.5</v>
      </c>
      <c r="X45" s="45">
        <v>134.69999999999999</v>
      </c>
      <c r="Y45" s="45">
        <v>136.1</v>
      </c>
      <c r="Z45" s="45">
        <v>136.1</v>
      </c>
      <c r="AA45" s="45">
        <v>136.30000000000001</v>
      </c>
      <c r="AB45" s="45">
        <v>141.1</v>
      </c>
      <c r="AC45" s="45">
        <v>144</v>
      </c>
      <c r="AD45" s="45">
        <v>148.30000000000001</v>
      </c>
      <c r="AE45" s="45">
        <v>152.19999999999999</v>
      </c>
      <c r="AF45" s="45">
        <v>154.19999999999999</v>
      </c>
      <c r="AG45" s="45">
        <v>151.69999999999999</v>
      </c>
      <c r="AH45" s="45">
        <v>147.1</v>
      </c>
      <c r="AI45" s="45">
        <v>146.1</v>
      </c>
      <c r="AJ45" s="45">
        <v>140.69999999999999</v>
      </c>
      <c r="AK45" s="45">
        <v>140.5</v>
      </c>
      <c r="AL45" s="45">
        <v>145.19999999999999</v>
      </c>
      <c r="AM45" s="45">
        <v>142.9</v>
      </c>
      <c r="AN45" s="45">
        <v>137.6</v>
      </c>
      <c r="AO45" s="45">
        <v>136.1</v>
      </c>
      <c r="AP45" s="45">
        <v>145.6</v>
      </c>
      <c r="AQ45" s="45">
        <v>144.1</v>
      </c>
      <c r="AR45" s="45">
        <v>143.30000000000001</v>
      </c>
      <c r="AS45" s="45">
        <v>141.1</v>
      </c>
      <c r="AT45" s="45">
        <v>139.4</v>
      </c>
      <c r="AU45" s="45">
        <v>136.19999999999999</v>
      </c>
      <c r="AV45" s="45">
        <v>130.6</v>
      </c>
      <c r="AW45" s="45">
        <v>128.9</v>
      </c>
      <c r="AX45" s="45">
        <v>133.1</v>
      </c>
      <c r="AY45" s="45">
        <v>129.30000000000001</v>
      </c>
      <c r="AZ45" s="45">
        <v>136</v>
      </c>
      <c r="BA45" s="45">
        <v>140.6</v>
      </c>
      <c r="BB45" s="45">
        <v>154.19999999999999</v>
      </c>
      <c r="BC45" s="45">
        <v>153.1</v>
      </c>
      <c r="BD45" s="45">
        <v>162.80000000000001</v>
      </c>
      <c r="BE45" s="45">
        <v>156.19999999999999</v>
      </c>
      <c r="BF45" s="45">
        <v>147</v>
      </c>
      <c r="BG45" s="45">
        <v>142</v>
      </c>
      <c r="BH45" s="45">
        <v>127.8</v>
      </c>
      <c r="BI45" s="45">
        <v>134.30000000000001</v>
      </c>
      <c r="BJ45" s="45">
        <v>140.19999999999999</v>
      </c>
      <c r="BK45" s="45">
        <v>145</v>
      </c>
      <c r="BL45" s="45">
        <v>155.1</v>
      </c>
      <c r="BM45" s="45">
        <v>159.9</v>
      </c>
      <c r="BN45" s="45">
        <v>167.2</v>
      </c>
      <c r="BO45" s="45">
        <v>168.4</v>
      </c>
      <c r="BP45" s="45">
        <v>177.7</v>
      </c>
      <c r="BQ45" s="45">
        <v>164.6</v>
      </c>
      <c r="BR45" s="45">
        <v>152.4</v>
      </c>
      <c r="BS45" s="45">
        <v>152.6</v>
      </c>
      <c r="BT45" s="45">
        <v>148.69999999999999</v>
      </c>
      <c r="BU45" s="45">
        <v>149.1</v>
      </c>
      <c r="BV45" s="45">
        <v>150.6</v>
      </c>
      <c r="BW45" s="45">
        <v>152.80000000000001</v>
      </c>
      <c r="BX45" s="45">
        <v>155.80000000000001</v>
      </c>
      <c r="BY45" s="45">
        <v>147.6</v>
      </c>
      <c r="BZ45" s="45">
        <v>148.5</v>
      </c>
      <c r="CA45" s="45">
        <v>143.5</v>
      </c>
      <c r="CB45" s="45">
        <v>140.1</v>
      </c>
      <c r="CC45" s="45">
        <v>139.4</v>
      </c>
      <c r="CD45" s="45">
        <v>141.69999999999999</v>
      </c>
      <c r="CE45" s="45">
        <v>140</v>
      </c>
      <c r="CF45" s="45">
        <v>132.80000000000001</v>
      </c>
      <c r="CG45" s="45">
        <v>133.1</v>
      </c>
      <c r="CH45" s="45">
        <v>134.4</v>
      </c>
      <c r="CI45" s="45">
        <v>130.6</v>
      </c>
      <c r="CJ45" s="45">
        <v>132.19999999999999</v>
      </c>
      <c r="CK45" s="45">
        <v>133.80000000000001</v>
      </c>
      <c r="CL45" s="45">
        <v>137.80000000000001</v>
      </c>
      <c r="CM45" s="45">
        <v>143.30000000000001</v>
      </c>
      <c r="CN45" s="45">
        <v>141.19999999999999</v>
      </c>
      <c r="CO45" s="45">
        <v>138.1</v>
      </c>
      <c r="CP45" s="45">
        <v>137.30000000000001</v>
      </c>
      <c r="CQ45" s="45">
        <v>126.4</v>
      </c>
      <c r="CR45" s="45">
        <v>123.6</v>
      </c>
      <c r="CS45" s="45">
        <v>127.2</v>
      </c>
      <c r="CT45" s="45">
        <v>131.9</v>
      </c>
      <c r="CU45" s="45">
        <v>132.69999999999999</v>
      </c>
      <c r="CV45" s="45">
        <v>128</v>
      </c>
      <c r="CW45" s="45">
        <v>130.19999999999999</v>
      </c>
      <c r="CX45" s="45">
        <v>132.5</v>
      </c>
      <c r="CY45" s="45">
        <v>134.1</v>
      </c>
      <c r="CZ45" s="45">
        <v>140.19999999999999</v>
      </c>
      <c r="DA45" s="45">
        <v>136.69999999999999</v>
      </c>
      <c r="DB45" s="45">
        <v>130.9</v>
      </c>
      <c r="DC45" s="45">
        <v>129.9</v>
      </c>
      <c r="DD45" s="45">
        <v>123.1</v>
      </c>
      <c r="DE45" s="45">
        <v>124.9</v>
      </c>
      <c r="DF45" s="45">
        <v>122.4</v>
      </c>
      <c r="DG45" s="45">
        <v>125.6</v>
      </c>
      <c r="DH45" s="45">
        <v>129.19999999999999</v>
      </c>
      <c r="DI45" s="45">
        <v>133.4</v>
      </c>
      <c r="DJ45" s="45">
        <v>136</v>
      </c>
      <c r="DK45" s="45">
        <v>135.1</v>
      </c>
      <c r="DL45" s="45">
        <v>138.9</v>
      </c>
      <c r="DM45" s="45">
        <v>167.3</v>
      </c>
      <c r="DN45" s="45">
        <v>163.9</v>
      </c>
      <c r="DO45" s="45">
        <v>152.5</v>
      </c>
      <c r="DP45" s="45">
        <v>146.19999999999999</v>
      </c>
      <c r="DQ45" s="45">
        <v>144.19999999999999</v>
      </c>
      <c r="DR45" s="45">
        <v>150.19999999999999</v>
      </c>
      <c r="DS45" s="45">
        <v>159.30000000000001</v>
      </c>
      <c r="DT45" s="45">
        <v>166</v>
      </c>
      <c r="DU45" s="45">
        <v>146.5</v>
      </c>
      <c r="DV45" s="45">
        <v>181.5</v>
      </c>
      <c r="DW45" s="45">
        <v>161.9</v>
      </c>
      <c r="DX45" s="46">
        <v>164.3</v>
      </c>
      <c r="DY45" s="46">
        <v>159.6</v>
      </c>
      <c r="DZ45" s="46">
        <v>151.30000000000001</v>
      </c>
      <c r="EA45">
        <v>147</v>
      </c>
      <c r="EB45" s="47">
        <v>145</v>
      </c>
      <c r="EC45" s="47">
        <v>146.19999999999999</v>
      </c>
    </row>
    <row r="46" spans="1:133" x14ac:dyDescent="0.25">
      <c r="A46" s="43" t="s">
        <v>1667</v>
      </c>
      <c r="B46" s="43" t="s">
        <v>1668</v>
      </c>
      <c r="C46" s="44">
        <v>0.46209</v>
      </c>
      <c r="D46" s="45">
        <v>101.3</v>
      </c>
      <c r="E46" s="45">
        <v>95.6</v>
      </c>
      <c r="F46" s="45">
        <v>91.7</v>
      </c>
      <c r="G46" s="45">
        <v>94.2</v>
      </c>
      <c r="H46" s="45">
        <v>97.3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95.7</v>
      </c>
      <c r="Q46" s="45">
        <v>87.6</v>
      </c>
      <c r="R46" s="45">
        <v>82.2</v>
      </c>
      <c r="S46" s="45">
        <v>81.099999999999994</v>
      </c>
      <c r="T46" s="45">
        <v>87.4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105.3</v>
      </c>
      <c r="AC46" s="45">
        <v>103.4</v>
      </c>
      <c r="AD46" s="45">
        <v>102.5</v>
      </c>
      <c r="AE46" s="45">
        <v>108.2</v>
      </c>
      <c r="AF46" s="45">
        <v>117.3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136.1</v>
      </c>
      <c r="AO46" s="45">
        <v>120.6</v>
      </c>
      <c r="AP46" s="45">
        <v>113.6</v>
      </c>
      <c r="AQ46" s="45">
        <v>114.7</v>
      </c>
      <c r="AR46" s="45">
        <v>121.2</v>
      </c>
      <c r="AS46" s="45">
        <v>0</v>
      </c>
      <c r="AT46" s="45">
        <v>0</v>
      </c>
      <c r="AU46" s="45">
        <v>0</v>
      </c>
      <c r="AV46" s="45">
        <v>0</v>
      </c>
      <c r="AW46" s="45">
        <v>0</v>
      </c>
      <c r="AX46" s="45">
        <v>0</v>
      </c>
      <c r="AY46" s="45">
        <v>0</v>
      </c>
      <c r="AZ46" s="45">
        <v>142.30000000000001</v>
      </c>
      <c r="BA46" s="45">
        <v>127.5</v>
      </c>
      <c r="BB46" s="45">
        <v>120.5</v>
      </c>
      <c r="BC46" s="45">
        <v>131.4</v>
      </c>
      <c r="BD46" s="45">
        <v>138.80000000000001</v>
      </c>
      <c r="BE46" s="45">
        <v>0</v>
      </c>
      <c r="BF46" s="45">
        <v>0</v>
      </c>
      <c r="BG46" s="45">
        <v>0</v>
      </c>
      <c r="BH46" s="45">
        <v>0</v>
      </c>
      <c r="BI46" s="45">
        <v>0</v>
      </c>
      <c r="BJ46" s="45">
        <v>0</v>
      </c>
      <c r="BK46" s="45">
        <v>0</v>
      </c>
      <c r="BL46" s="45">
        <v>131.1</v>
      </c>
      <c r="BM46" s="45">
        <v>107.1</v>
      </c>
      <c r="BN46" s="45">
        <v>111.7</v>
      </c>
      <c r="BO46" s="45">
        <v>129.30000000000001</v>
      </c>
      <c r="BP46" s="45">
        <v>154.30000000000001</v>
      </c>
      <c r="BQ46" s="45">
        <v>0</v>
      </c>
      <c r="BR46" s="45">
        <v>0</v>
      </c>
      <c r="BS46" s="45">
        <v>0</v>
      </c>
      <c r="BT46" s="45">
        <v>0</v>
      </c>
      <c r="BU46" s="45">
        <v>0</v>
      </c>
      <c r="BV46" s="45">
        <v>0</v>
      </c>
      <c r="BW46" s="45">
        <v>0</v>
      </c>
      <c r="BX46" s="45">
        <v>181.4</v>
      </c>
      <c r="BY46" s="45">
        <v>147.1</v>
      </c>
      <c r="BZ46" s="45">
        <v>113.3</v>
      </c>
      <c r="CA46" s="45">
        <v>100.8</v>
      </c>
      <c r="CB46" s="45">
        <v>108.2</v>
      </c>
      <c r="CC46" s="45">
        <v>0</v>
      </c>
      <c r="CD46" s="45">
        <v>0</v>
      </c>
      <c r="CE46" s="45">
        <v>0</v>
      </c>
      <c r="CF46" s="45">
        <v>0</v>
      </c>
      <c r="CG46" s="45">
        <v>0</v>
      </c>
      <c r="CH46" s="45">
        <v>0</v>
      </c>
      <c r="CI46" s="45">
        <v>0</v>
      </c>
      <c r="CJ46" s="45">
        <v>179.5</v>
      </c>
      <c r="CK46" s="45">
        <v>155.9</v>
      </c>
      <c r="CL46" s="45">
        <v>138.19999999999999</v>
      </c>
      <c r="CM46" s="45">
        <v>142.80000000000001</v>
      </c>
      <c r="CN46" s="45">
        <v>160.6</v>
      </c>
      <c r="CO46" s="45">
        <v>0</v>
      </c>
      <c r="CP46" s="45">
        <v>0</v>
      </c>
      <c r="CQ46" s="45">
        <v>0</v>
      </c>
      <c r="CR46" s="45">
        <v>0</v>
      </c>
      <c r="CS46" s="45">
        <v>0</v>
      </c>
      <c r="CT46" s="45">
        <v>0</v>
      </c>
      <c r="CU46" s="45">
        <v>0</v>
      </c>
      <c r="CV46" s="45">
        <v>196.4</v>
      </c>
      <c r="CW46" s="45">
        <v>185.8</v>
      </c>
      <c r="CX46" s="45">
        <v>177</v>
      </c>
      <c r="CY46" s="45">
        <v>163.1</v>
      </c>
      <c r="CZ46" s="45">
        <v>181.8</v>
      </c>
      <c r="DA46" s="45">
        <v>0</v>
      </c>
      <c r="DB46" s="45">
        <v>0</v>
      </c>
      <c r="DC46" s="45">
        <v>0</v>
      </c>
      <c r="DD46" s="45">
        <v>0</v>
      </c>
      <c r="DE46" s="45">
        <v>0</v>
      </c>
      <c r="DF46" s="45">
        <v>0</v>
      </c>
      <c r="DG46" s="45">
        <v>0</v>
      </c>
      <c r="DH46" s="45">
        <v>227.8</v>
      </c>
      <c r="DI46" s="45">
        <v>175.7</v>
      </c>
      <c r="DJ46" s="45">
        <v>126.1</v>
      </c>
      <c r="DK46" s="45">
        <v>120.8</v>
      </c>
      <c r="DL46" s="45">
        <v>160.9</v>
      </c>
      <c r="DM46" s="45">
        <v>0</v>
      </c>
      <c r="DN46" s="45">
        <v>0</v>
      </c>
      <c r="DO46" s="45">
        <v>0</v>
      </c>
      <c r="DP46" s="45">
        <v>0</v>
      </c>
      <c r="DQ46" s="45">
        <v>0</v>
      </c>
      <c r="DR46" s="45">
        <v>0</v>
      </c>
      <c r="DS46" s="45">
        <v>0</v>
      </c>
      <c r="DT46" s="45">
        <v>245.1</v>
      </c>
      <c r="DU46" s="45">
        <v>195.2</v>
      </c>
      <c r="DV46" s="45">
        <v>179.5</v>
      </c>
      <c r="DW46" s="45">
        <v>202.8</v>
      </c>
      <c r="DX46" s="46">
        <v>257.5</v>
      </c>
      <c r="DY46" s="46">
        <v>0</v>
      </c>
      <c r="DZ46" s="46">
        <v>0</v>
      </c>
      <c r="EA46">
        <v>0</v>
      </c>
      <c r="EB46" s="47">
        <v>0</v>
      </c>
      <c r="EC46" s="47">
        <v>0</v>
      </c>
    </row>
    <row r="47" spans="1:133" x14ac:dyDescent="0.25">
      <c r="A47" s="43" t="s">
        <v>1669</v>
      </c>
      <c r="B47" s="43" t="s">
        <v>1670</v>
      </c>
      <c r="C47" s="44">
        <v>7.5050000000000006E-2</v>
      </c>
      <c r="D47" s="45">
        <v>107.1</v>
      </c>
      <c r="E47" s="45">
        <v>118.2</v>
      </c>
      <c r="F47" s="45">
        <v>118.1</v>
      </c>
      <c r="G47" s="45">
        <v>118.1</v>
      </c>
      <c r="H47" s="45">
        <v>105.5</v>
      </c>
      <c r="I47" s="45">
        <v>97.1</v>
      </c>
      <c r="J47" s="45">
        <v>97</v>
      </c>
      <c r="K47" s="45">
        <v>98.5</v>
      </c>
      <c r="L47" s="45">
        <v>95.8</v>
      </c>
      <c r="M47" s="45">
        <v>102</v>
      </c>
      <c r="N47" s="45">
        <v>108.8</v>
      </c>
      <c r="O47" s="45">
        <v>116.3</v>
      </c>
      <c r="P47" s="45">
        <v>121.8</v>
      </c>
      <c r="Q47" s="45">
        <v>127.5</v>
      </c>
      <c r="R47" s="45">
        <v>126.7</v>
      </c>
      <c r="S47" s="45">
        <v>115.2</v>
      </c>
      <c r="T47" s="45">
        <v>105</v>
      </c>
      <c r="U47" s="45">
        <v>95.4</v>
      </c>
      <c r="V47" s="45">
        <v>91.7</v>
      </c>
      <c r="W47" s="45">
        <v>85.2</v>
      </c>
      <c r="X47" s="45">
        <v>89.2</v>
      </c>
      <c r="Y47" s="45">
        <v>94.2</v>
      </c>
      <c r="Z47" s="45">
        <v>84.9</v>
      </c>
      <c r="AA47" s="45">
        <v>114.5</v>
      </c>
      <c r="AB47" s="45">
        <v>126.4</v>
      </c>
      <c r="AC47" s="45">
        <v>129.9</v>
      </c>
      <c r="AD47" s="45">
        <v>131.5</v>
      </c>
      <c r="AE47" s="45">
        <v>132.5</v>
      </c>
      <c r="AF47" s="45">
        <v>124.3</v>
      </c>
      <c r="AG47" s="45">
        <v>104.6</v>
      </c>
      <c r="AH47" s="45">
        <v>96.2</v>
      </c>
      <c r="AI47" s="45">
        <v>93.7</v>
      </c>
      <c r="AJ47" s="45">
        <v>91.7</v>
      </c>
      <c r="AK47" s="45">
        <v>92.2</v>
      </c>
      <c r="AL47" s="45">
        <v>95.9</v>
      </c>
      <c r="AM47" s="45">
        <v>100.5</v>
      </c>
      <c r="AN47" s="45">
        <v>107.9</v>
      </c>
      <c r="AO47" s="45">
        <v>118.4</v>
      </c>
      <c r="AP47" s="45">
        <v>123.2</v>
      </c>
      <c r="AQ47" s="45">
        <v>114.8</v>
      </c>
      <c r="AR47" s="45">
        <v>108.1</v>
      </c>
      <c r="AS47" s="45">
        <v>94.8</v>
      </c>
      <c r="AT47" s="45">
        <v>88.1</v>
      </c>
      <c r="AU47" s="45">
        <v>90.1</v>
      </c>
      <c r="AV47" s="45">
        <v>88.4</v>
      </c>
      <c r="AW47" s="45">
        <v>88.5</v>
      </c>
      <c r="AX47" s="45">
        <v>94.1</v>
      </c>
      <c r="AY47" s="45">
        <v>95.6</v>
      </c>
      <c r="AZ47" s="45">
        <v>109.4</v>
      </c>
      <c r="BA47" s="45">
        <v>115.5</v>
      </c>
      <c r="BB47" s="45">
        <v>101.8</v>
      </c>
      <c r="BC47" s="45">
        <v>108.4</v>
      </c>
      <c r="BD47" s="45">
        <v>94.1</v>
      </c>
      <c r="BE47" s="45">
        <v>109.5</v>
      </c>
      <c r="BF47" s="45">
        <v>99.4</v>
      </c>
      <c r="BG47" s="45">
        <v>96.6</v>
      </c>
      <c r="BH47" s="45">
        <v>103.1</v>
      </c>
      <c r="BI47" s="45">
        <v>115</v>
      </c>
      <c r="BJ47" s="45">
        <v>125.2</v>
      </c>
      <c r="BK47" s="45">
        <v>131.5</v>
      </c>
      <c r="BL47" s="45">
        <v>136.69999999999999</v>
      </c>
      <c r="BM47" s="45">
        <v>140.6</v>
      </c>
      <c r="BN47" s="45">
        <v>144</v>
      </c>
      <c r="BO47" s="45">
        <v>139.4</v>
      </c>
      <c r="BP47" s="45">
        <v>117.9</v>
      </c>
      <c r="BQ47" s="45">
        <v>107.1</v>
      </c>
      <c r="BR47" s="45">
        <v>97</v>
      </c>
      <c r="BS47" s="45">
        <v>92.9</v>
      </c>
      <c r="BT47" s="45">
        <v>90.8</v>
      </c>
      <c r="BU47" s="45">
        <v>95.1</v>
      </c>
      <c r="BV47" s="45">
        <v>100.2</v>
      </c>
      <c r="BW47" s="45">
        <v>109.9</v>
      </c>
      <c r="BX47" s="45">
        <v>116.6</v>
      </c>
      <c r="BY47" s="45">
        <v>129.30000000000001</v>
      </c>
      <c r="BZ47" s="45">
        <v>144.9</v>
      </c>
      <c r="CA47" s="45">
        <v>144.1</v>
      </c>
      <c r="CB47" s="45">
        <v>114.1</v>
      </c>
      <c r="CC47" s="45">
        <v>93.4</v>
      </c>
      <c r="CD47" s="45">
        <v>88.9</v>
      </c>
      <c r="CE47" s="45">
        <v>88.5</v>
      </c>
      <c r="CF47" s="45">
        <v>90.2</v>
      </c>
      <c r="CG47" s="45">
        <v>91.1</v>
      </c>
      <c r="CH47" s="45">
        <v>99.6</v>
      </c>
      <c r="CI47" s="45">
        <v>103.9</v>
      </c>
      <c r="CJ47" s="45">
        <v>112.2</v>
      </c>
      <c r="CK47" s="45">
        <v>116.2</v>
      </c>
      <c r="CL47" s="45">
        <v>124.7</v>
      </c>
      <c r="CM47" s="45">
        <v>131</v>
      </c>
      <c r="CN47" s="45">
        <v>117.5</v>
      </c>
      <c r="CO47" s="45">
        <v>92.9</v>
      </c>
      <c r="CP47" s="45">
        <v>90.3</v>
      </c>
      <c r="CQ47" s="45">
        <v>83.5</v>
      </c>
      <c r="CR47" s="45">
        <v>87</v>
      </c>
      <c r="CS47" s="45">
        <v>91.6</v>
      </c>
      <c r="CT47" s="45">
        <v>98.9</v>
      </c>
      <c r="CU47" s="45">
        <v>102.9</v>
      </c>
      <c r="CV47" s="45">
        <v>107.9</v>
      </c>
      <c r="CW47" s="45">
        <v>109.9</v>
      </c>
      <c r="CX47" s="45">
        <v>126.9</v>
      </c>
      <c r="CY47" s="45">
        <v>130.4</v>
      </c>
      <c r="CZ47" s="45">
        <v>127.3</v>
      </c>
      <c r="DA47" s="45">
        <v>108.1</v>
      </c>
      <c r="DB47" s="45">
        <v>95</v>
      </c>
      <c r="DC47" s="45">
        <v>94.7</v>
      </c>
      <c r="DD47" s="45">
        <v>103.1</v>
      </c>
      <c r="DE47" s="45">
        <v>110</v>
      </c>
      <c r="DF47" s="45">
        <v>121.8</v>
      </c>
      <c r="DG47" s="45">
        <v>131.19999999999999</v>
      </c>
      <c r="DH47" s="45">
        <v>149</v>
      </c>
      <c r="DI47" s="45">
        <v>167</v>
      </c>
      <c r="DJ47" s="45">
        <v>185.5</v>
      </c>
      <c r="DK47" s="45">
        <v>173.6</v>
      </c>
      <c r="DL47" s="45">
        <v>119.2</v>
      </c>
      <c r="DM47" s="45">
        <v>96.6</v>
      </c>
      <c r="DN47" s="45">
        <v>99.3</v>
      </c>
      <c r="DO47" s="45">
        <v>106.4</v>
      </c>
      <c r="DP47" s="45">
        <v>110.1</v>
      </c>
      <c r="DQ47" s="45">
        <v>115</v>
      </c>
      <c r="DR47" s="45">
        <v>118.1</v>
      </c>
      <c r="DS47" s="45">
        <v>125.1</v>
      </c>
      <c r="DT47" s="45">
        <v>140.69999999999999</v>
      </c>
      <c r="DU47" s="45">
        <v>148.69999999999999</v>
      </c>
      <c r="DV47" s="45">
        <v>159.30000000000001</v>
      </c>
      <c r="DW47" s="45">
        <v>156.1</v>
      </c>
      <c r="DX47" s="46">
        <v>129</v>
      </c>
      <c r="DY47" s="46">
        <v>118</v>
      </c>
      <c r="DZ47" s="46">
        <v>109.2</v>
      </c>
      <c r="EA47">
        <v>97.9</v>
      </c>
      <c r="EB47" s="47">
        <v>94.6</v>
      </c>
      <c r="EC47" s="47">
        <v>101.1</v>
      </c>
    </row>
    <row r="48" spans="1:133" x14ac:dyDescent="0.25">
      <c r="A48" s="43" t="s">
        <v>1671</v>
      </c>
      <c r="B48" s="43" t="s">
        <v>1672</v>
      </c>
      <c r="C48" s="44">
        <v>0.12653</v>
      </c>
      <c r="D48" s="45">
        <v>107.9</v>
      </c>
      <c r="E48" s="45">
        <v>109.9</v>
      </c>
      <c r="F48" s="45">
        <v>112.2</v>
      </c>
      <c r="G48" s="45">
        <v>0</v>
      </c>
      <c r="H48" s="45">
        <v>0</v>
      </c>
      <c r="I48" s="45">
        <v>0</v>
      </c>
      <c r="J48" s="45">
        <v>0</v>
      </c>
      <c r="K48" s="45">
        <v>113.3</v>
      </c>
      <c r="L48" s="45">
        <v>109.9</v>
      </c>
      <c r="M48" s="45">
        <v>109.7</v>
      </c>
      <c r="N48" s="45">
        <v>111</v>
      </c>
      <c r="O48" s="45">
        <v>110</v>
      </c>
      <c r="P48" s="45">
        <v>110.2</v>
      </c>
      <c r="Q48" s="45">
        <v>120.1</v>
      </c>
      <c r="R48" s="45">
        <v>120.4</v>
      </c>
      <c r="S48" s="45">
        <v>0</v>
      </c>
      <c r="T48" s="45">
        <v>0</v>
      </c>
      <c r="U48" s="45">
        <v>0</v>
      </c>
      <c r="V48" s="45">
        <v>0</v>
      </c>
      <c r="W48" s="45">
        <v>108</v>
      </c>
      <c r="X48" s="45">
        <v>99.3</v>
      </c>
      <c r="Y48" s="45">
        <v>95.2</v>
      </c>
      <c r="Z48" s="45">
        <v>100.1</v>
      </c>
      <c r="AA48" s="45">
        <v>109.2</v>
      </c>
      <c r="AB48" s="45">
        <v>114</v>
      </c>
      <c r="AC48" s="45">
        <v>119.9</v>
      </c>
      <c r="AD48" s="45">
        <v>121.2</v>
      </c>
      <c r="AE48" s="45">
        <v>0</v>
      </c>
      <c r="AF48" s="45">
        <v>0</v>
      </c>
      <c r="AG48" s="45">
        <v>0</v>
      </c>
      <c r="AH48" s="45">
        <v>0</v>
      </c>
      <c r="AI48" s="45">
        <v>106.8</v>
      </c>
      <c r="AJ48" s="45">
        <v>101.4</v>
      </c>
      <c r="AK48" s="45">
        <v>106.6</v>
      </c>
      <c r="AL48" s="45">
        <v>111.8</v>
      </c>
      <c r="AM48" s="45">
        <v>112.3</v>
      </c>
      <c r="AN48" s="45">
        <v>113.3</v>
      </c>
      <c r="AO48" s="45">
        <v>114.7</v>
      </c>
      <c r="AP48" s="45">
        <v>116.4</v>
      </c>
      <c r="AQ48" s="45">
        <v>0</v>
      </c>
      <c r="AR48" s="45">
        <v>0</v>
      </c>
      <c r="AS48" s="45">
        <v>0</v>
      </c>
      <c r="AT48" s="45">
        <v>0</v>
      </c>
      <c r="AU48" s="45">
        <v>94.2</v>
      </c>
      <c r="AV48" s="45">
        <v>97.4</v>
      </c>
      <c r="AW48" s="45">
        <v>105.4</v>
      </c>
      <c r="AX48" s="45">
        <v>105.6</v>
      </c>
      <c r="AY48" s="45">
        <v>108.1</v>
      </c>
      <c r="AZ48" s="45">
        <v>124.2</v>
      </c>
      <c r="BA48" s="45">
        <v>124.6</v>
      </c>
      <c r="BB48" s="45">
        <v>130.19999999999999</v>
      </c>
      <c r="BC48" s="45">
        <v>0</v>
      </c>
      <c r="BD48" s="45">
        <v>0</v>
      </c>
      <c r="BE48" s="45">
        <v>0</v>
      </c>
      <c r="BF48" s="45">
        <v>0</v>
      </c>
      <c r="BG48" s="45">
        <v>124.5</v>
      </c>
      <c r="BH48" s="45">
        <v>122.2</v>
      </c>
      <c r="BI48" s="45">
        <v>121.7</v>
      </c>
      <c r="BJ48" s="45">
        <v>122.2</v>
      </c>
      <c r="BK48" s="45">
        <v>122.6</v>
      </c>
      <c r="BL48" s="45">
        <v>122.9</v>
      </c>
      <c r="BM48" s="45">
        <v>126.5</v>
      </c>
      <c r="BN48" s="45">
        <v>132.5</v>
      </c>
      <c r="BO48" s="45">
        <v>0</v>
      </c>
      <c r="BP48" s="45">
        <v>0</v>
      </c>
      <c r="BQ48" s="45">
        <v>0</v>
      </c>
      <c r="BR48" s="45">
        <v>0</v>
      </c>
      <c r="BS48" s="45">
        <v>125.1</v>
      </c>
      <c r="BT48" s="45">
        <v>126</v>
      </c>
      <c r="BU48" s="45">
        <v>123.3</v>
      </c>
      <c r="BV48" s="45">
        <v>123.7</v>
      </c>
      <c r="BW48" s="45">
        <v>121.2</v>
      </c>
      <c r="BX48" s="45">
        <v>123.7</v>
      </c>
      <c r="BY48" s="45">
        <v>136.1</v>
      </c>
      <c r="BZ48" s="45">
        <v>145.1</v>
      </c>
      <c r="CA48" s="45">
        <v>0</v>
      </c>
      <c r="CB48" s="45">
        <v>0</v>
      </c>
      <c r="CC48" s="45">
        <v>0</v>
      </c>
      <c r="CD48" s="45">
        <v>0</v>
      </c>
      <c r="CE48" s="45">
        <v>108.4</v>
      </c>
      <c r="CF48" s="45">
        <v>93.9</v>
      </c>
      <c r="CG48" s="45">
        <v>94.7</v>
      </c>
      <c r="CH48" s="45">
        <v>99.2</v>
      </c>
      <c r="CI48" s="45">
        <v>101.3</v>
      </c>
      <c r="CJ48" s="45">
        <v>112.3</v>
      </c>
      <c r="CK48" s="45">
        <v>117.7</v>
      </c>
      <c r="CL48" s="45">
        <v>120.1</v>
      </c>
      <c r="CM48" s="45">
        <v>0</v>
      </c>
      <c r="CN48" s="45">
        <v>0</v>
      </c>
      <c r="CO48" s="45">
        <v>0</v>
      </c>
      <c r="CP48" s="45">
        <v>0</v>
      </c>
      <c r="CQ48" s="45">
        <v>120.2</v>
      </c>
      <c r="CR48" s="45">
        <v>111.4</v>
      </c>
      <c r="CS48" s="45">
        <v>111.6</v>
      </c>
      <c r="CT48" s="45">
        <v>99</v>
      </c>
      <c r="CU48" s="45">
        <v>96.7</v>
      </c>
      <c r="CV48" s="45">
        <v>104.7</v>
      </c>
      <c r="CW48" s="45">
        <v>115</v>
      </c>
      <c r="CX48" s="45">
        <v>121</v>
      </c>
      <c r="CY48" s="45">
        <v>0</v>
      </c>
      <c r="CZ48" s="45">
        <v>0</v>
      </c>
      <c r="DA48" s="45">
        <v>0</v>
      </c>
      <c r="DB48" s="45">
        <v>0</v>
      </c>
      <c r="DC48" s="45">
        <v>130.4</v>
      </c>
      <c r="DD48" s="45">
        <v>110.8</v>
      </c>
      <c r="DE48" s="45">
        <v>117.7</v>
      </c>
      <c r="DF48" s="45">
        <v>154.4</v>
      </c>
      <c r="DG48" s="45">
        <v>186.1</v>
      </c>
      <c r="DH48" s="45">
        <v>253.8</v>
      </c>
      <c r="DI48" s="45">
        <v>285.7</v>
      </c>
      <c r="DJ48" s="45">
        <v>284.89999999999998</v>
      </c>
      <c r="DK48" s="45">
        <v>0</v>
      </c>
      <c r="DL48" s="45">
        <v>0</v>
      </c>
      <c r="DM48" s="45">
        <v>0</v>
      </c>
      <c r="DN48" s="45">
        <v>0</v>
      </c>
      <c r="DO48" s="45">
        <v>168.2</v>
      </c>
      <c r="DP48" s="45">
        <v>177.7</v>
      </c>
      <c r="DQ48" s="45">
        <v>184.7</v>
      </c>
      <c r="DR48" s="45">
        <v>201.2</v>
      </c>
      <c r="DS48" s="45">
        <v>217.3</v>
      </c>
      <c r="DT48" s="45">
        <v>254</v>
      </c>
      <c r="DU48" s="45">
        <v>259</v>
      </c>
      <c r="DV48" s="45">
        <v>265.39999999999998</v>
      </c>
      <c r="DW48" s="45">
        <v>0</v>
      </c>
      <c r="DX48" s="46">
        <v>0</v>
      </c>
      <c r="DY48" s="46">
        <v>0</v>
      </c>
      <c r="DZ48" s="46">
        <v>0</v>
      </c>
      <c r="EA48">
        <v>124.4</v>
      </c>
      <c r="EB48" s="47">
        <v>181.8</v>
      </c>
      <c r="EC48" s="47">
        <v>211.6</v>
      </c>
    </row>
    <row r="49" spans="1:133" x14ac:dyDescent="0.25">
      <c r="A49" s="43" t="s">
        <v>1673</v>
      </c>
      <c r="B49" s="43" t="s">
        <v>1674</v>
      </c>
      <c r="C49" s="44">
        <v>6.583E-2</v>
      </c>
      <c r="D49" s="45">
        <v>90.3</v>
      </c>
      <c r="E49" s="45">
        <v>96.1</v>
      </c>
      <c r="F49" s="45">
        <v>96</v>
      </c>
      <c r="G49" s="45">
        <v>99.5</v>
      </c>
      <c r="H49" s="45">
        <v>103.5</v>
      </c>
      <c r="I49" s="45">
        <v>103.1</v>
      </c>
      <c r="J49" s="45">
        <v>101.5</v>
      </c>
      <c r="K49" s="45">
        <v>102.7</v>
      </c>
      <c r="L49" s="45">
        <v>101.2</v>
      </c>
      <c r="M49" s="45">
        <v>103</v>
      </c>
      <c r="N49" s="45">
        <v>104.6</v>
      </c>
      <c r="O49" s="45">
        <v>98.3</v>
      </c>
      <c r="P49" s="45">
        <v>95.8</v>
      </c>
      <c r="Q49" s="45">
        <v>96.7</v>
      </c>
      <c r="R49" s="45">
        <v>99.1</v>
      </c>
      <c r="S49" s="45">
        <v>101.9</v>
      </c>
      <c r="T49" s="45">
        <v>103.9</v>
      </c>
      <c r="U49" s="45">
        <v>106.6</v>
      </c>
      <c r="V49" s="45">
        <v>109.8</v>
      </c>
      <c r="W49" s="45">
        <v>113.5</v>
      </c>
      <c r="X49" s="45">
        <v>114.3</v>
      </c>
      <c r="Y49" s="45">
        <v>115.3</v>
      </c>
      <c r="Z49" s="45">
        <v>116.4</v>
      </c>
      <c r="AA49" s="45">
        <v>115.3</v>
      </c>
      <c r="AB49" s="45">
        <v>115.2</v>
      </c>
      <c r="AC49" s="45">
        <v>107.7</v>
      </c>
      <c r="AD49" s="45">
        <v>112.8</v>
      </c>
      <c r="AE49" s="45">
        <v>115.3</v>
      </c>
      <c r="AF49" s="45">
        <v>112.6</v>
      </c>
      <c r="AG49" s="45">
        <v>116.5</v>
      </c>
      <c r="AH49" s="45">
        <v>123.9</v>
      </c>
      <c r="AI49" s="45">
        <v>124.5</v>
      </c>
      <c r="AJ49" s="45">
        <v>122.8</v>
      </c>
      <c r="AK49" s="45">
        <v>127.8</v>
      </c>
      <c r="AL49" s="45">
        <v>131.4</v>
      </c>
      <c r="AM49" s="45">
        <v>128.5</v>
      </c>
      <c r="AN49" s="45">
        <v>126.3</v>
      </c>
      <c r="AO49" s="45">
        <v>131.69999999999999</v>
      </c>
      <c r="AP49" s="45">
        <v>132.4</v>
      </c>
      <c r="AQ49" s="45">
        <v>134.9</v>
      </c>
      <c r="AR49" s="45">
        <v>136</v>
      </c>
      <c r="AS49" s="45">
        <v>138.6</v>
      </c>
      <c r="AT49" s="45">
        <v>145.1</v>
      </c>
      <c r="AU49" s="45">
        <v>144.19999999999999</v>
      </c>
      <c r="AV49" s="45">
        <v>145.80000000000001</v>
      </c>
      <c r="AW49" s="45">
        <v>142.69999999999999</v>
      </c>
      <c r="AX49" s="45">
        <v>145.19999999999999</v>
      </c>
      <c r="AY49" s="45">
        <v>144.4</v>
      </c>
      <c r="AZ49" s="45">
        <v>145.4</v>
      </c>
      <c r="BA49" s="45">
        <v>148.5</v>
      </c>
      <c r="BB49" s="45">
        <v>150.80000000000001</v>
      </c>
      <c r="BC49" s="45">
        <v>150.5</v>
      </c>
      <c r="BD49" s="45">
        <v>154.1</v>
      </c>
      <c r="BE49" s="45">
        <v>164.8</v>
      </c>
      <c r="BF49" s="45">
        <v>166.6</v>
      </c>
      <c r="BG49" s="45">
        <v>165.6</v>
      </c>
      <c r="BH49" s="45">
        <v>169.5</v>
      </c>
      <c r="BI49" s="45">
        <v>171.7</v>
      </c>
      <c r="BJ49" s="45">
        <v>172.3</v>
      </c>
      <c r="BK49" s="45">
        <v>171.1</v>
      </c>
      <c r="BL49" s="45">
        <v>166.8</v>
      </c>
      <c r="BM49" s="45">
        <v>170.9</v>
      </c>
      <c r="BN49" s="45">
        <v>173.2</v>
      </c>
      <c r="BO49" s="45">
        <v>173.8</v>
      </c>
      <c r="BP49" s="45">
        <v>178.6</v>
      </c>
      <c r="BQ49" s="45">
        <v>179.9</v>
      </c>
      <c r="BR49" s="45">
        <v>181.3</v>
      </c>
      <c r="BS49" s="45">
        <v>177.6</v>
      </c>
      <c r="BT49" s="45">
        <v>181.6</v>
      </c>
      <c r="BU49" s="45">
        <v>183.5</v>
      </c>
      <c r="BV49" s="45">
        <v>182.6</v>
      </c>
      <c r="BW49" s="45">
        <v>181</v>
      </c>
      <c r="BX49" s="45">
        <v>177.3</v>
      </c>
      <c r="BY49" s="45">
        <v>173.7</v>
      </c>
      <c r="BZ49" s="45">
        <v>171.5</v>
      </c>
      <c r="CA49" s="45">
        <v>172.9</v>
      </c>
      <c r="CB49" s="45">
        <v>173.2</v>
      </c>
      <c r="CC49" s="45">
        <v>170.8</v>
      </c>
      <c r="CD49" s="45">
        <v>168.6</v>
      </c>
      <c r="CE49" s="45">
        <v>171.3</v>
      </c>
      <c r="CF49" s="45">
        <v>170.9</v>
      </c>
      <c r="CG49" s="45">
        <v>169.7</v>
      </c>
      <c r="CH49" s="45">
        <v>165.7</v>
      </c>
      <c r="CI49" s="45">
        <v>163.30000000000001</v>
      </c>
      <c r="CJ49" s="45">
        <v>159.19999999999999</v>
      </c>
      <c r="CK49" s="45">
        <v>156.9</v>
      </c>
      <c r="CL49" s="45">
        <v>158.80000000000001</v>
      </c>
      <c r="CM49" s="45">
        <v>157.1</v>
      </c>
      <c r="CN49" s="45">
        <v>155.19999999999999</v>
      </c>
      <c r="CO49" s="45">
        <v>158</v>
      </c>
      <c r="CP49" s="45">
        <v>160.30000000000001</v>
      </c>
      <c r="CQ49" s="45">
        <v>161.69999999999999</v>
      </c>
      <c r="CR49" s="45">
        <v>163.30000000000001</v>
      </c>
      <c r="CS49" s="45">
        <v>163.69999999999999</v>
      </c>
      <c r="CT49" s="45">
        <v>163.1</v>
      </c>
      <c r="CU49" s="45">
        <v>159.6</v>
      </c>
      <c r="CV49" s="45">
        <v>160.30000000000001</v>
      </c>
      <c r="CW49" s="45">
        <v>160.4</v>
      </c>
      <c r="CX49" s="45">
        <v>159.1</v>
      </c>
      <c r="CY49" s="45">
        <v>154.80000000000001</v>
      </c>
      <c r="CZ49" s="45">
        <v>156.80000000000001</v>
      </c>
      <c r="DA49" s="45">
        <v>156.69999999999999</v>
      </c>
      <c r="DB49" s="45">
        <v>158.5</v>
      </c>
      <c r="DC49" s="45">
        <v>161.69999999999999</v>
      </c>
      <c r="DD49" s="45">
        <v>158.80000000000001</v>
      </c>
      <c r="DE49" s="45">
        <v>164.7</v>
      </c>
      <c r="DF49" s="45">
        <v>161.80000000000001</v>
      </c>
      <c r="DG49" s="45">
        <v>162.1</v>
      </c>
      <c r="DH49" s="45">
        <v>158.30000000000001</v>
      </c>
      <c r="DI49" s="45">
        <v>154.4</v>
      </c>
      <c r="DJ49" s="45">
        <v>152.5</v>
      </c>
      <c r="DK49" s="45">
        <v>150.4</v>
      </c>
      <c r="DL49" s="45">
        <v>156.9</v>
      </c>
      <c r="DM49" s="45">
        <v>163</v>
      </c>
      <c r="DN49" s="45">
        <v>167.5</v>
      </c>
      <c r="DO49" s="45">
        <v>168.3</v>
      </c>
      <c r="DP49" s="45">
        <v>163</v>
      </c>
      <c r="DQ49" s="45">
        <v>162.30000000000001</v>
      </c>
      <c r="DR49" s="45">
        <v>160.30000000000001</v>
      </c>
      <c r="DS49" s="45">
        <v>160.80000000000001</v>
      </c>
      <c r="DT49" s="45">
        <v>161.6</v>
      </c>
      <c r="DU49" s="45">
        <v>163.19999999999999</v>
      </c>
      <c r="DV49" s="45">
        <v>161.1</v>
      </c>
      <c r="DW49" s="45">
        <v>157.1</v>
      </c>
      <c r="DX49" s="46">
        <v>154.9</v>
      </c>
      <c r="DY49" s="46">
        <v>155.1</v>
      </c>
      <c r="DZ49" s="46">
        <v>154.1</v>
      </c>
      <c r="EA49">
        <v>153.9</v>
      </c>
      <c r="EB49" s="47">
        <v>153.5</v>
      </c>
      <c r="EC49" s="47">
        <v>151.80000000000001</v>
      </c>
    </row>
    <row r="50" spans="1:133" x14ac:dyDescent="0.25">
      <c r="A50" s="43" t="s">
        <v>3222</v>
      </c>
      <c r="B50" s="43" t="s">
        <v>1676</v>
      </c>
      <c r="C50" s="44">
        <v>7.8729999999999994E-2</v>
      </c>
      <c r="D50" s="45">
        <v>95.2</v>
      </c>
      <c r="E50" s="45">
        <v>93.5</v>
      </c>
      <c r="F50" s="45">
        <v>94.4</v>
      </c>
      <c r="G50" s="45">
        <v>96.2</v>
      </c>
      <c r="H50" s="45">
        <v>95.8</v>
      </c>
      <c r="I50" s="45">
        <v>93.7</v>
      </c>
      <c r="J50" s="45">
        <v>94.8</v>
      </c>
      <c r="K50" s="45">
        <v>93.7</v>
      </c>
      <c r="L50" s="45">
        <v>98.2</v>
      </c>
      <c r="M50" s="45">
        <v>109.6</v>
      </c>
      <c r="N50" s="45">
        <v>110.9</v>
      </c>
      <c r="O50" s="45">
        <v>112.4</v>
      </c>
      <c r="P50" s="45">
        <v>106.4</v>
      </c>
      <c r="Q50" s="45">
        <v>109.6</v>
      </c>
      <c r="R50" s="45">
        <v>108.5</v>
      </c>
      <c r="S50" s="45">
        <v>107</v>
      </c>
      <c r="T50" s="45">
        <v>112.6</v>
      </c>
      <c r="U50" s="45">
        <v>112.8</v>
      </c>
      <c r="V50" s="45">
        <v>122.8</v>
      </c>
      <c r="W50" s="45">
        <v>128</v>
      </c>
      <c r="X50" s="45">
        <v>126</v>
      </c>
      <c r="Y50" s="45">
        <v>130.5</v>
      </c>
      <c r="Z50" s="45">
        <v>134.30000000000001</v>
      </c>
      <c r="AA50" s="45">
        <v>141.6</v>
      </c>
      <c r="AB50" s="45">
        <v>149.30000000000001</v>
      </c>
      <c r="AC50" s="45">
        <v>160.6</v>
      </c>
      <c r="AD50" s="45">
        <v>160.6</v>
      </c>
      <c r="AE50" s="45">
        <v>162.4</v>
      </c>
      <c r="AF50" s="45">
        <v>168.2</v>
      </c>
      <c r="AG50" s="45">
        <v>174.5</v>
      </c>
      <c r="AH50" s="45">
        <v>171.6</v>
      </c>
      <c r="AI50" s="45">
        <v>174.2</v>
      </c>
      <c r="AJ50" s="45">
        <v>170.1</v>
      </c>
      <c r="AK50" s="45">
        <v>175</v>
      </c>
      <c r="AL50" s="45">
        <v>177.7</v>
      </c>
      <c r="AM50" s="45">
        <v>183.2</v>
      </c>
      <c r="AN50" s="45">
        <v>189.9</v>
      </c>
      <c r="AO50" s="45">
        <v>186.8</v>
      </c>
      <c r="AP50" s="45">
        <v>187.7</v>
      </c>
      <c r="AQ50" s="45">
        <v>177</v>
      </c>
      <c r="AR50" s="45">
        <v>178.3</v>
      </c>
      <c r="AS50" s="45">
        <v>184</v>
      </c>
      <c r="AT50" s="45">
        <v>184.1</v>
      </c>
      <c r="AU50" s="45">
        <v>179.8</v>
      </c>
      <c r="AV50" s="45">
        <v>178.1</v>
      </c>
      <c r="AW50" s="45">
        <v>173.7</v>
      </c>
      <c r="AX50" s="45">
        <v>161.5</v>
      </c>
      <c r="AY50" s="45">
        <v>159.9</v>
      </c>
      <c r="AZ50" s="45">
        <v>157.80000000000001</v>
      </c>
      <c r="BA50" s="45">
        <v>155.6</v>
      </c>
      <c r="BB50" s="45">
        <v>149.9</v>
      </c>
      <c r="BC50" s="45">
        <v>138.69999999999999</v>
      </c>
      <c r="BD50" s="45">
        <v>141.6</v>
      </c>
      <c r="BE50" s="45">
        <v>139</v>
      </c>
      <c r="BF50" s="45">
        <v>142.9</v>
      </c>
      <c r="BG50" s="45">
        <v>141.19999999999999</v>
      </c>
      <c r="BH50" s="45">
        <v>143.4</v>
      </c>
      <c r="BI50" s="45">
        <v>151.69999999999999</v>
      </c>
      <c r="BJ50" s="45">
        <v>159.80000000000001</v>
      </c>
      <c r="BK50" s="45">
        <v>161.80000000000001</v>
      </c>
      <c r="BL50" s="45">
        <v>175.4</v>
      </c>
      <c r="BM50" s="45">
        <v>184.2</v>
      </c>
      <c r="BN50" s="45">
        <v>183.2</v>
      </c>
      <c r="BO50" s="45">
        <v>181.4</v>
      </c>
      <c r="BP50" s="45">
        <v>193.4</v>
      </c>
      <c r="BQ50" s="45">
        <v>207.1</v>
      </c>
      <c r="BR50" s="45">
        <v>206.1</v>
      </c>
      <c r="BS50" s="45">
        <v>208.6</v>
      </c>
      <c r="BT50" s="45">
        <v>222.4</v>
      </c>
      <c r="BU50" s="45">
        <v>230</v>
      </c>
      <c r="BV50" s="45">
        <v>229.9</v>
      </c>
      <c r="BW50" s="45">
        <v>222.6</v>
      </c>
      <c r="BX50" s="45">
        <v>224.2</v>
      </c>
      <c r="BY50" s="45">
        <v>233.3</v>
      </c>
      <c r="BZ50" s="45">
        <v>223.4</v>
      </c>
      <c r="CA50" s="45">
        <v>221.1</v>
      </c>
      <c r="CB50" s="45">
        <v>222.2</v>
      </c>
      <c r="CC50" s="45">
        <v>223.5</v>
      </c>
      <c r="CD50" s="45">
        <v>214.2</v>
      </c>
      <c r="CE50" s="45">
        <v>200.7</v>
      </c>
      <c r="CF50" s="45">
        <v>205.7</v>
      </c>
      <c r="CG50" s="45">
        <v>217.1</v>
      </c>
      <c r="CH50" s="45">
        <v>216.9</v>
      </c>
      <c r="CI50" s="45">
        <v>212.1</v>
      </c>
      <c r="CJ50" s="45">
        <v>205.1</v>
      </c>
      <c r="CK50" s="45">
        <v>206.7</v>
      </c>
      <c r="CL50" s="45">
        <v>205.8</v>
      </c>
      <c r="CM50" s="45">
        <v>206.5</v>
      </c>
      <c r="CN50" s="45">
        <v>206.7</v>
      </c>
      <c r="CO50" s="45">
        <v>207.8</v>
      </c>
      <c r="CP50" s="45">
        <v>204.4</v>
      </c>
      <c r="CQ50" s="45">
        <v>210.1</v>
      </c>
      <c r="CR50" s="45">
        <v>207.3</v>
      </c>
      <c r="CS50" s="45">
        <v>210.7</v>
      </c>
      <c r="CT50" s="45">
        <v>220.1</v>
      </c>
      <c r="CU50" s="45">
        <v>221.9</v>
      </c>
      <c r="CV50" s="45">
        <v>219.4</v>
      </c>
      <c r="CW50" s="45">
        <v>207.8</v>
      </c>
      <c r="CX50" s="45">
        <v>210.5</v>
      </c>
      <c r="CY50" s="45">
        <v>215.1</v>
      </c>
      <c r="CZ50" s="45">
        <v>207.9</v>
      </c>
      <c r="DA50" s="45">
        <v>213.8</v>
      </c>
      <c r="DB50" s="45">
        <v>231.3</v>
      </c>
      <c r="DC50" s="45">
        <v>232.2</v>
      </c>
      <c r="DD50" s="45">
        <v>240.6</v>
      </c>
      <c r="DE50" s="45">
        <v>240.4</v>
      </c>
      <c r="DF50" s="45">
        <v>237.3</v>
      </c>
      <c r="DG50" s="45">
        <v>237.5</v>
      </c>
      <c r="DH50" s="45">
        <v>245</v>
      </c>
      <c r="DI50" s="45">
        <v>257.10000000000002</v>
      </c>
      <c r="DJ50" s="45">
        <v>261.10000000000002</v>
      </c>
      <c r="DK50" s="45">
        <v>262.3</v>
      </c>
      <c r="DL50" s="45">
        <v>252.8</v>
      </c>
      <c r="DM50" s="45">
        <v>316.89999999999998</v>
      </c>
      <c r="DN50" s="45">
        <v>315.3</v>
      </c>
      <c r="DO50" s="45">
        <v>299.7</v>
      </c>
      <c r="DP50" s="45">
        <v>294.39999999999998</v>
      </c>
      <c r="DQ50" s="45">
        <v>290.7</v>
      </c>
      <c r="DR50" s="45">
        <v>286</v>
      </c>
      <c r="DS50" s="45">
        <v>283.89999999999998</v>
      </c>
      <c r="DT50" s="45">
        <v>301.5</v>
      </c>
      <c r="DU50" s="45">
        <v>238.6</v>
      </c>
      <c r="DV50" s="45">
        <v>289</v>
      </c>
      <c r="DW50" s="45">
        <v>226.6</v>
      </c>
      <c r="DX50" s="46">
        <v>234.3</v>
      </c>
      <c r="DY50" s="46">
        <v>231.9</v>
      </c>
      <c r="DZ50" s="46">
        <v>236</v>
      </c>
      <c r="EA50">
        <v>243.7</v>
      </c>
      <c r="EB50" s="47">
        <v>245.1</v>
      </c>
      <c r="EC50" s="47">
        <v>252</v>
      </c>
    </row>
    <row r="51" spans="1:133" x14ac:dyDescent="0.25">
      <c r="A51" s="43" t="s">
        <v>1677</v>
      </c>
      <c r="B51" s="43" t="s">
        <v>1678</v>
      </c>
      <c r="C51" s="44">
        <v>6.368E-2</v>
      </c>
      <c r="D51" s="45">
        <v>73.2</v>
      </c>
      <c r="E51" s="45">
        <v>60.2</v>
      </c>
      <c r="F51" s="45">
        <v>62.3</v>
      </c>
      <c r="G51" s="45">
        <v>70.5</v>
      </c>
      <c r="H51" s="45">
        <v>79.900000000000006</v>
      </c>
      <c r="I51" s="45">
        <v>68.7</v>
      </c>
      <c r="J51" s="45">
        <v>68.3</v>
      </c>
      <c r="K51" s="45">
        <v>67.5</v>
      </c>
      <c r="L51" s="45">
        <v>66.5</v>
      </c>
      <c r="M51" s="45">
        <v>65</v>
      </c>
      <c r="N51" s="45">
        <v>66</v>
      </c>
      <c r="O51" s="45">
        <v>66</v>
      </c>
      <c r="P51" s="45">
        <v>69.5</v>
      </c>
      <c r="Q51" s="45">
        <v>78.2</v>
      </c>
      <c r="R51" s="45">
        <v>77.400000000000006</v>
      </c>
      <c r="S51" s="45">
        <v>75.8</v>
      </c>
      <c r="T51" s="45">
        <v>78.3</v>
      </c>
      <c r="U51" s="45">
        <v>77.5</v>
      </c>
      <c r="V51" s="45">
        <v>76.5</v>
      </c>
      <c r="W51" s="45">
        <v>77.3</v>
      </c>
      <c r="X51" s="45">
        <v>73.900000000000006</v>
      </c>
      <c r="Y51" s="45">
        <v>68.3</v>
      </c>
      <c r="Z51" s="45">
        <v>68.2</v>
      </c>
      <c r="AA51" s="45">
        <v>74.5</v>
      </c>
      <c r="AB51" s="45">
        <v>69.2</v>
      </c>
      <c r="AC51" s="45">
        <v>68.900000000000006</v>
      </c>
      <c r="AD51" s="45">
        <v>64.5</v>
      </c>
      <c r="AE51" s="45">
        <v>79.400000000000006</v>
      </c>
      <c r="AF51" s="45">
        <v>71.099999999999994</v>
      </c>
      <c r="AG51" s="45">
        <v>70.099999999999994</v>
      </c>
      <c r="AH51" s="45">
        <v>69.599999999999994</v>
      </c>
      <c r="AI51" s="45">
        <v>67.7</v>
      </c>
      <c r="AJ51" s="45">
        <v>69.7</v>
      </c>
      <c r="AK51" s="45">
        <v>70.900000000000006</v>
      </c>
      <c r="AL51" s="45">
        <v>69.3</v>
      </c>
      <c r="AM51" s="45">
        <v>69.8</v>
      </c>
      <c r="AN51" s="45">
        <v>70.400000000000006</v>
      </c>
      <c r="AO51" s="45">
        <v>71</v>
      </c>
      <c r="AP51" s="45">
        <v>75.7</v>
      </c>
      <c r="AQ51" s="45">
        <v>76.099999999999994</v>
      </c>
      <c r="AR51" s="45">
        <v>75</v>
      </c>
      <c r="AS51" s="45">
        <v>68.099999999999994</v>
      </c>
      <c r="AT51" s="45">
        <v>68.8</v>
      </c>
      <c r="AU51" s="45">
        <v>65.3</v>
      </c>
      <c r="AV51" s="45">
        <v>68.5</v>
      </c>
      <c r="AW51" s="45">
        <v>66.900000000000006</v>
      </c>
      <c r="AX51" s="45">
        <v>70</v>
      </c>
      <c r="AY51" s="45">
        <v>70.599999999999994</v>
      </c>
      <c r="AZ51" s="45">
        <v>69.099999999999994</v>
      </c>
      <c r="BA51" s="45">
        <v>71.5</v>
      </c>
      <c r="BB51" s="45">
        <v>87.9</v>
      </c>
      <c r="BC51" s="45">
        <v>82.1</v>
      </c>
      <c r="BD51" s="45">
        <v>79</v>
      </c>
      <c r="BE51" s="45">
        <v>82.3</v>
      </c>
      <c r="BF51" s="45">
        <v>75.099999999999994</v>
      </c>
      <c r="BG51" s="45">
        <v>74.099999999999994</v>
      </c>
      <c r="BH51" s="45">
        <v>63.6</v>
      </c>
      <c r="BI51" s="45">
        <v>66.400000000000006</v>
      </c>
      <c r="BJ51" s="45">
        <v>66.7</v>
      </c>
      <c r="BK51" s="45">
        <v>62.1</v>
      </c>
      <c r="BL51" s="45">
        <v>56.7</v>
      </c>
      <c r="BM51" s="45">
        <v>56.8</v>
      </c>
      <c r="BN51" s="45">
        <v>64.099999999999994</v>
      </c>
      <c r="BO51" s="45">
        <v>64.099999999999994</v>
      </c>
      <c r="BP51" s="45">
        <v>77.400000000000006</v>
      </c>
      <c r="BQ51" s="45">
        <v>74.2</v>
      </c>
      <c r="BR51" s="45">
        <v>75.400000000000006</v>
      </c>
      <c r="BS51" s="45">
        <v>72.8</v>
      </c>
      <c r="BT51" s="45">
        <v>67.900000000000006</v>
      </c>
      <c r="BU51" s="45">
        <v>66.5</v>
      </c>
      <c r="BV51" s="45">
        <v>67.5</v>
      </c>
      <c r="BW51" s="45">
        <v>69.3</v>
      </c>
      <c r="BX51" s="45">
        <v>67.5</v>
      </c>
      <c r="BY51" s="45">
        <v>82</v>
      </c>
      <c r="BZ51" s="45">
        <v>95.1</v>
      </c>
      <c r="CA51" s="45">
        <v>70</v>
      </c>
      <c r="CB51" s="45">
        <v>70.7</v>
      </c>
      <c r="CC51" s="45">
        <v>73.7</v>
      </c>
      <c r="CD51" s="45">
        <v>83</v>
      </c>
      <c r="CE51" s="45">
        <v>75.900000000000006</v>
      </c>
      <c r="CF51" s="45">
        <v>66.8</v>
      </c>
      <c r="CG51" s="45">
        <v>65.099999999999994</v>
      </c>
      <c r="CH51" s="45">
        <v>67.2</v>
      </c>
      <c r="CI51" s="45">
        <v>68.3</v>
      </c>
      <c r="CJ51" s="45">
        <v>58.9</v>
      </c>
      <c r="CK51" s="45">
        <v>65.900000000000006</v>
      </c>
      <c r="CL51" s="45">
        <v>60.4</v>
      </c>
      <c r="CM51" s="45">
        <v>71</v>
      </c>
      <c r="CN51" s="45">
        <v>86</v>
      </c>
      <c r="CO51" s="45">
        <v>95.9</v>
      </c>
      <c r="CP51" s="45">
        <v>102.4</v>
      </c>
      <c r="CQ51" s="45">
        <v>97.4</v>
      </c>
      <c r="CR51" s="45">
        <v>91.4</v>
      </c>
      <c r="CS51" s="45">
        <v>91.8</v>
      </c>
      <c r="CT51" s="45">
        <v>92</v>
      </c>
      <c r="CU51" s="45">
        <v>82.6</v>
      </c>
      <c r="CV51" s="45">
        <v>79.8</v>
      </c>
      <c r="CW51" s="45">
        <v>67.599999999999994</v>
      </c>
      <c r="CX51" s="45">
        <v>61.7</v>
      </c>
      <c r="CY51" s="45">
        <v>62.4</v>
      </c>
      <c r="CZ51" s="45">
        <v>68.599999999999994</v>
      </c>
      <c r="DA51" s="45">
        <v>75.7</v>
      </c>
      <c r="DB51" s="45">
        <v>84.3</v>
      </c>
      <c r="DC51" s="45">
        <v>111.2</v>
      </c>
      <c r="DD51" s="45">
        <v>105.8</v>
      </c>
      <c r="DE51" s="45">
        <v>94.7</v>
      </c>
      <c r="DF51" s="45">
        <v>99.1</v>
      </c>
      <c r="DG51" s="45">
        <v>107.7</v>
      </c>
      <c r="DH51" s="45">
        <v>122.7</v>
      </c>
      <c r="DI51" s="45">
        <v>127</v>
      </c>
      <c r="DJ51" s="45">
        <v>119.8</v>
      </c>
      <c r="DK51" s="45">
        <v>128.6</v>
      </c>
      <c r="DL51" s="45">
        <v>123.1</v>
      </c>
      <c r="DM51" s="45">
        <v>124.7</v>
      </c>
      <c r="DN51" s="45">
        <v>133.30000000000001</v>
      </c>
      <c r="DO51" s="45">
        <v>132.80000000000001</v>
      </c>
      <c r="DP51" s="45">
        <v>116.7</v>
      </c>
      <c r="DQ51" s="45">
        <v>99.3</v>
      </c>
      <c r="DR51" s="45">
        <v>107.6</v>
      </c>
      <c r="DS51" s="45">
        <v>111.8</v>
      </c>
      <c r="DT51" s="45">
        <v>125.7</v>
      </c>
      <c r="DU51" s="45">
        <v>107.9</v>
      </c>
      <c r="DV51" s="45">
        <v>110.9</v>
      </c>
      <c r="DW51" s="45">
        <v>138.1</v>
      </c>
      <c r="DX51" s="46">
        <v>162.5</v>
      </c>
      <c r="DY51" s="46">
        <v>134.9</v>
      </c>
      <c r="DZ51" s="46">
        <v>146.30000000000001</v>
      </c>
      <c r="EA51">
        <v>185.5</v>
      </c>
      <c r="EB51" s="47">
        <v>167.6</v>
      </c>
      <c r="EC51" s="47">
        <v>152.9</v>
      </c>
    </row>
    <row r="52" spans="1:133" x14ac:dyDescent="0.25">
      <c r="A52" s="43" t="s">
        <v>1679</v>
      </c>
      <c r="B52" s="43" t="s">
        <v>1680</v>
      </c>
      <c r="C52" s="44">
        <v>4.9320000000000003E-2</v>
      </c>
      <c r="D52" s="45">
        <v>88.1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93.5</v>
      </c>
      <c r="K52" s="45">
        <v>101.3</v>
      </c>
      <c r="L52" s="45">
        <v>104.1</v>
      </c>
      <c r="M52" s="45">
        <v>102.4</v>
      </c>
      <c r="N52" s="45">
        <v>94.8</v>
      </c>
      <c r="O52" s="45">
        <v>92.2</v>
      </c>
      <c r="P52" s="45">
        <v>94.2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105.4</v>
      </c>
      <c r="W52" s="45">
        <v>107.7</v>
      </c>
      <c r="X52" s="45">
        <v>109.1</v>
      </c>
      <c r="Y52" s="45">
        <v>103.9</v>
      </c>
      <c r="Z52" s="45">
        <v>99</v>
      </c>
      <c r="AA52" s="45">
        <v>98</v>
      </c>
      <c r="AB52" s="45">
        <v>101.6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118.2</v>
      </c>
      <c r="AI52" s="45">
        <v>123.8</v>
      </c>
      <c r="AJ52" s="45">
        <v>121.9</v>
      </c>
      <c r="AK52" s="45">
        <v>130.5</v>
      </c>
      <c r="AL52" s="45">
        <v>120.5</v>
      </c>
      <c r="AM52" s="45">
        <v>108.1</v>
      </c>
      <c r="AN52" s="45">
        <v>110</v>
      </c>
      <c r="AO52" s="45">
        <v>0</v>
      </c>
      <c r="AP52" s="45">
        <v>0</v>
      </c>
      <c r="AQ52" s="45">
        <v>0</v>
      </c>
      <c r="AR52" s="45">
        <v>0</v>
      </c>
      <c r="AS52" s="45">
        <v>0</v>
      </c>
      <c r="AT52" s="45">
        <v>135.5</v>
      </c>
      <c r="AU52" s="45">
        <v>128.6</v>
      </c>
      <c r="AV52" s="45">
        <v>125.1</v>
      </c>
      <c r="AW52" s="45">
        <v>116.4</v>
      </c>
      <c r="AX52" s="45">
        <v>128</v>
      </c>
      <c r="AY52" s="45">
        <v>119.4</v>
      </c>
      <c r="AZ52" s="45">
        <v>108.7</v>
      </c>
      <c r="BA52" s="45">
        <v>0</v>
      </c>
      <c r="BB52" s="45">
        <v>0</v>
      </c>
      <c r="BC52" s="45">
        <v>0</v>
      </c>
      <c r="BD52" s="45">
        <v>0</v>
      </c>
      <c r="BE52" s="45">
        <v>0</v>
      </c>
      <c r="BF52" s="45">
        <v>111.5</v>
      </c>
      <c r="BG52" s="45">
        <v>113.8</v>
      </c>
      <c r="BH52" s="45">
        <v>120</v>
      </c>
      <c r="BI52" s="45">
        <v>112.8</v>
      </c>
      <c r="BJ52" s="45">
        <v>115.4</v>
      </c>
      <c r="BK52" s="45">
        <v>105.2</v>
      </c>
      <c r="BL52" s="45">
        <v>102.1</v>
      </c>
      <c r="BM52" s="45">
        <v>0</v>
      </c>
      <c r="BN52" s="45">
        <v>0</v>
      </c>
      <c r="BO52" s="45">
        <v>0</v>
      </c>
      <c r="BP52" s="45">
        <v>0</v>
      </c>
      <c r="BQ52" s="45">
        <v>0</v>
      </c>
      <c r="BR52" s="45">
        <v>122</v>
      </c>
      <c r="BS52" s="45">
        <v>123.5</v>
      </c>
      <c r="BT52" s="45">
        <v>128.6</v>
      </c>
      <c r="BU52" s="45">
        <v>119.2</v>
      </c>
      <c r="BV52" s="45">
        <v>113.7</v>
      </c>
      <c r="BW52" s="45">
        <v>111.1</v>
      </c>
      <c r="BX52" s="45">
        <v>119.2</v>
      </c>
      <c r="BY52" s="45">
        <v>0</v>
      </c>
      <c r="BZ52" s="45">
        <v>0</v>
      </c>
      <c r="CA52" s="45">
        <v>0</v>
      </c>
      <c r="CB52" s="45">
        <v>0</v>
      </c>
      <c r="CC52" s="45">
        <v>0</v>
      </c>
      <c r="CD52" s="45">
        <v>119.6</v>
      </c>
      <c r="CE52" s="45">
        <v>118.5</v>
      </c>
      <c r="CF52" s="45">
        <v>121.6</v>
      </c>
      <c r="CG52" s="45">
        <v>118.8</v>
      </c>
      <c r="CH52" s="45">
        <v>111</v>
      </c>
      <c r="CI52" s="45">
        <v>109.6</v>
      </c>
      <c r="CJ52" s="45">
        <v>118.1</v>
      </c>
      <c r="CK52" s="45">
        <v>0</v>
      </c>
      <c r="CL52" s="45">
        <v>0</v>
      </c>
      <c r="CM52" s="45">
        <v>0</v>
      </c>
      <c r="CN52" s="45">
        <v>0</v>
      </c>
      <c r="CO52" s="45">
        <v>0</v>
      </c>
      <c r="CP52" s="45">
        <v>154.5</v>
      </c>
      <c r="CQ52" s="45">
        <v>176.9</v>
      </c>
      <c r="CR52" s="45">
        <v>139.5</v>
      </c>
      <c r="CS52" s="45">
        <v>138.5</v>
      </c>
      <c r="CT52" s="45">
        <v>143</v>
      </c>
      <c r="CU52" s="45">
        <v>139.19999999999999</v>
      </c>
      <c r="CV52" s="45">
        <v>132.19999999999999</v>
      </c>
      <c r="CW52" s="45">
        <v>0</v>
      </c>
      <c r="CX52" s="45">
        <v>0</v>
      </c>
      <c r="CY52" s="45">
        <v>0</v>
      </c>
      <c r="CZ52" s="45">
        <v>0</v>
      </c>
      <c r="DA52" s="45">
        <v>0</v>
      </c>
      <c r="DB52" s="45">
        <v>120.3</v>
      </c>
      <c r="DC52" s="45">
        <v>123</v>
      </c>
      <c r="DD52" s="45">
        <v>139.80000000000001</v>
      </c>
      <c r="DE52" s="45">
        <v>142.69999999999999</v>
      </c>
      <c r="DF52" s="45">
        <v>145.1</v>
      </c>
      <c r="DG52" s="45">
        <v>132.80000000000001</v>
      </c>
      <c r="DH52" s="45">
        <v>143.4</v>
      </c>
      <c r="DI52" s="45">
        <v>0</v>
      </c>
      <c r="DJ52" s="45">
        <v>0</v>
      </c>
      <c r="DK52" s="45">
        <v>0</v>
      </c>
      <c r="DL52" s="45">
        <v>0</v>
      </c>
      <c r="DM52" s="45">
        <v>0</v>
      </c>
      <c r="DN52" s="45">
        <v>169.7</v>
      </c>
      <c r="DO52" s="45">
        <v>199.3</v>
      </c>
      <c r="DP52" s="45">
        <v>161.6</v>
      </c>
      <c r="DQ52" s="45">
        <v>159.9</v>
      </c>
      <c r="DR52" s="45">
        <v>146.30000000000001</v>
      </c>
      <c r="DS52" s="45">
        <v>149</v>
      </c>
      <c r="DT52" s="45">
        <v>159.5</v>
      </c>
      <c r="DU52" s="45">
        <v>0</v>
      </c>
      <c r="DV52" s="45">
        <v>0</v>
      </c>
      <c r="DW52" s="45">
        <v>0</v>
      </c>
      <c r="DX52" s="46">
        <v>0</v>
      </c>
      <c r="DY52" s="46">
        <v>0</v>
      </c>
      <c r="DZ52" s="46">
        <v>185.3</v>
      </c>
      <c r="EA52">
        <v>217.7</v>
      </c>
      <c r="EB52" s="47">
        <v>195.4</v>
      </c>
      <c r="EC52" s="47">
        <v>179.4</v>
      </c>
    </row>
    <row r="53" spans="1:133" x14ac:dyDescent="0.25">
      <c r="A53" s="43" t="s">
        <v>1681</v>
      </c>
      <c r="B53" s="43" t="s">
        <v>1682</v>
      </c>
      <c r="C53" s="44">
        <v>3.0890000000000001E-2</v>
      </c>
      <c r="D53" s="45">
        <v>124.7</v>
      </c>
      <c r="E53" s="45">
        <v>116.5</v>
      </c>
      <c r="F53" s="45">
        <v>120.7</v>
      </c>
      <c r="G53" s="45">
        <v>134.30000000000001</v>
      </c>
      <c r="H53" s="45">
        <v>114.3</v>
      </c>
      <c r="I53" s="45">
        <v>123</v>
      </c>
      <c r="J53" s="45">
        <v>121.8</v>
      </c>
      <c r="K53" s="45">
        <v>102</v>
      </c>
      <c r="L53" s="45">
        <v>112.2</v>
      </c>
      <c r="M53" s="45">
        <v>116</v>
      </c>
      <c r="N53" s="45">
        <v>124.5</v>
      </c>
      <c r="O53" s="45">
        <v>130.19999999999999</v>
      </c>
      <c r="P53" s="45">
        <v>125.9</v>
      </c>
      <c r="Q53" s="45">
        <v>135.80000000000001</v>
      </c>
      <c r="R53" s="45">
        <v>138.9</v>
      </c>
      <c r="S53" s="45">
        <v>126.5</v>
      </c>
      <c r="T53" s="45">
        <v>149.30000000000001</v>
      </c>
      <c r="U53" s="45">
        <v>143.5</v>
      </c>
      <c r="V53" s="45">
        <v>137.6</v>
      </c>
      <c r="W53" s="45">
        <v>136.19999999999999</v>
      </c>
      <c r="X53" s="45">
        <v>111</v>
      </c>
      <c r="Y53" s="45">
        <v>117.4</v>
      </c>
      <c r="Z53" s="45">
        <v>130.6</v>
      </c>
      <c r="AA53" s="45">
        <v>126.7</v>
      </c>
      <c r="AB53" s="45">
        <v>134.69999999999999</v>
      </c>
      <c r="AC53" s="45">
        <v>125.2</v>
      </c>
      <c r="AD53" s="45">
        <v>142.80000000000001</v>
      </c>
      <c r="AE53" s="45">
        <v>149.80000000000001</v>
      </c>
      <c r="AF53" s="45">
        <v>137.9</v>
      </c>
      <c r="AG53" s="45">
        <v>127.1</v>
      </c>
      <c r="AH53" s="45">
        <v>123.8</v>
      </c>
      <c r="AI53" s="45">
        <v>111.4</v>
      </c>
      <c r="AJ53" s="45">
        <v>128.80000000000001</v>
      </c>
      <c r="AK53" s="45">
        <v>123.6</v>
      </c>
      <c r="AL53" s="45">
        <v>120</v>
      </c>
      <c r="AM53" s="45">
        <v>130.6</v>
      </c>
      <c r="AN53" s="45">
        <v>129.80000000000001</v>
      </c>
      <c r="AO53" s="45">
        <v>126.6</v>
      </c>
      <c r="AP53" s="45">
        <v>132</v>
      </c>
      <c r="AQ53" s="45">
        <v>131.69999999999999</v>
      </c>
      <c r="AR53" s="45">
        <v>138</v>
      </c>
      <c r="AS53" s="45">
        <v>132.1</v>
      </c>
      <c r="AT53" s="45">
        <v>125.4</v>
      </c>
      <c r="AU53" s="45">
        <v>118.1</v>
      </c>
      <c r="AV53" s="45">
        <v>112.2</v>
      </c>
      <c r="AW53" s="45">
        <v>118.7</v>
      </c>
      <c r="AX53" s="45">
        <v>136.1</v>
      </c>
      <c r="AY53" s="45">
        <v>140.5</v>
      </c>
      <c r="AZ53" s="45">
        <v>149.30000000000001</v>
      </c>
      <c r="BA53" s="45">
        <v>132.69999999999999</v>
      </c>
      <c r="BB53" s="45">
        <v>148.80000000000001</v>
      </c>
      <c r="BC53" s="45">
        <v>168.6</v>
      </c>
      <c r="BD53" s="45">
        <v>165.2</v>
      </c>
      <c r="BE53" s="45">
        <v>165</v>
      </c>
      <c r="BF53" s="45">
        <v>152.4</v>
      </c>
      <c r="BG53" s="45">
        <v>144.9</v>
      </c>
      <c r="BH53" s="45">
        <v>126.3</v>
      </c>
      <c r="BI53" s="45">
        <v>143</v>
      </c>
      <c r="BJ53" s="45">
        <v>144.9</v>
      </c>
      <c r="BK53" s="45">
        <v>137.80000000000001</v>
      </c>
      <c r="BL53" s="45">
        <v>146.80000000000001</v>
      </c>
      <c r="BM53" s="45">
        <v>149.6</v>
      </c>
      <c r="BN53" s="45">
        <v>150.4</v>
      </c>
      <c r="BO53" s="45">
        <v>156.4</v>
      </c>
      <c r="BP53" s="45">
        <v>147.69999999999999</v>
      </c>
      <c r="BQ53" s="45">
        <v>148.1</v>
      </c>
      <c r="BR53" s="45">
        <v>153.9</v>
      </c>
      <c r="BS53" s="45">
        <v>144.30000000000001</v>
      </c>
      <c r="BT53" s="45">
        <v>140</v>
      </c>
      <c r="BU53" s="45">
        <v>148.80000000000001</v>
      </c>
      <c r="BV53" s="45">
        <v>146.19999999999999</v>
      </c>
      <c r="BW53" s="45">
        <v>144.30000000000001</v>
      </c>
      <c r="BX53" s="45">
        <v>155</v>
      </c>
      <c r="BY53" s="45">
        <v>163.5</v>
      </c>
      <c r="BZ53" s="45">
        <v>150.1</v>
      </c>
      <c r="CA53" s="45">
        <v>162.4</v>
      </c>
      <c r="CB53" s="45">
        <v>155.1</v>
      </c>
      <c r="CC53" s="45">
        <v>158.80000000000001</v>
      </c>
      <c r="CD53" s="45">
        <v>181.3</v>
      </c>
      <c r="CE53" s="45">
        <v>160.5</v>
      </c>
      <c r="CF53" s="45">
        <v>144.30000000000001</v>
      </c>
      <c r="CG53" s="45">
        <v>124.5</v>
      </c>
      <c r="CH53" s="45">
        <v>125.7</v>
      </c>
      <c r="CI53" s="45">
        <v>150.9</v>
      </c>
      <c r="CJ53" s="45">
        <v>169.7</v>
      </c>
      <c r="CK53" s="45">
        <v>196.7</v>
      </c>
      <c r="CL53" s="45">
        <v>161.9</v>
      </c>
      <c r="CM53" s="45">
        <v>185.5</v>
      </c>
      <c r="CN53" s="45">
        <v>176.4</v>
      </c>
      <c r="CO53" s="45">
        <v>162.69999999999999</v>
      </c>
      <c r="CP53" s="45">
        <v>165.4</v>
      </c>
      <c r="CQ53" s="45">
        <v>151.80000000000001</v>
      </c>
      <c r="CR53" s="45">
        <v>175.4</v>
      </c>
      <c r="CS53" s="45">
        <v>173.9</v>
      </c>
      <c r="CT53" s="45">
        <v>171</v>
      </c>
      <c r="CU53" s="45">
        <v>161.4</v>
      </c>
      <c r="CV53" s="45">
        <v>137.80000000000001</v>
      </c>
      <c r="CW53" s="45">
        <v>129.1</v>
      </c>
      <c r="CX53" s="45">
        <v>128</v>
      </c>
      <c r="CY53" s="45">
        <v>126.8</v>
      </c>
      <c r="CZ53" s="45">
        <v>128.1</v>
      </c>
      <c r="DA53" s="45">
        <v>160.19999999999999</v>
      </c>
      <c r="DB53" s="45">
        <v>155</v>
      </c>
      <c r="DC53" s="45">
        <v>139.4</v>
      </c>
      <c r="DD53" s="45">
        <v>134.9</v>
      </c>
      <c r="DE53" s="45">
        <v>116.7</v>
      </c>
      <c r="DF53" s="45">
        <v>118</v>
      </c>
      <c r="DG53" s="45">
        <v>127.3</v>
      </c>
      <c r="DH53" s="45">
        <v>174.7</v>
      </c>
      <c r="DI53" s="45">
        <v>137.19999999999999</v>
      </c>
      <c r="DJ53" s="45">
        <v>121.5</v>
      </c>
      <c r="DK53" s="45">
        <v>138.80000000000001</v>
      </c>
      <c r="DL53" s="45">
        <v>160.4</v>
      </c>
      <c r="DM53" s="45">
        <v>166.2</v>
      </c>
      <c r="DN53" s="45">
        <v>158.9</v>
      </c>
      <c r="DO53" s="45">
        <v>138.9</v>
      </c>
      <c r="DP53" s="45">
        <v>152.69999999999999</v>
      </c>
      <c r="DQ53" s="45">
        <v>145.9</v>
      </c>
      <c r="DR53" s="45">
        <v>169.2</v>
      </c>
      <c r="DS53" s="45">
        <v>210.2</v>
      </c>
      <c r="DT53" s="45">
        <v>210.9</v>
      </c>
      <c r="DU53" s="45">
        <v>148.4</v>
      </c>
      <c r="DV53" s="45">
        <v>200.9</v>
      </c>
      <c r="DW53" s="45">
        <v>189.1</v>
      </c>
      <c r="DX53" s="46">
        <v>166.2</v>
      </c>
      <c r="DY53" s="46">
        <v>234.6</v>
      </c>
      <c r="DZ53" s="46">
        <v>204.3</v>
      </c>
      <c r="EA53">
        <v>176.7</v>
      </c>
      <c r="EB53" s="47">
        <v>190.8</v>
      </c>
      <c r="EC53" s="47">
        <v>178.4</v>
      </c>
    </row>
    <row r="54" spans="1:133" x14ac:dyDescent="0.25">
      <c r="A54" s="43" t="s">
        <v>1683</v>
      </c>
      <c r="B54" s="43" t="s">
        <v>1684</v>
      </c>
      <c r="C54" s="44">
        <v>4.5600000000000002E-2</v>
      </c>
      <c r="D54" s="45">
        <v>77.099999999999994</v>
      </c>
      <c r="E54" s="45">
        <v>77.099999999999994</v>
      </c>
      <c r="F54" s="45">
        <v>77.099999999999994</v>
      </c>
      <c r="G54" s="45">
        <v>77.099999999999994</v>
      </c>
      <c r="H54" s="45">
        <v>67.8</v>
      </c>
      <c r="I54" s="45">
        <v>58.9</v>
      </c>
      <c r="J54" s="45">
        <v>85.3</v>
      </c>
      <c r="K54" s="45">
        <v>82.4</v>
      </c>
      <c r="L54" s="45">
        <v>64.599999999999994</v>
      </c>
      <c r="M54" s="45">
        <v>62.9</v>
      </c>
      <c r="N54" s="45">
        <v>76</v>
      </c>
      <c r="O54" s="45">
        <v>82.1</v>
      </c>
      <c r="P54" s="45">
        <v>80.5</v>
      </c>
      <c r="Q54" s="45">
        <v>86.5</v>
      </c>
      <c r="R54" s="45">
        <v>108</v>
      </c>
      <c r="S54" s="45">
        <v>109.7</v>
      </c>
      <c r="T54" s="45">
        <v>104.9</v>
      </c>
      <c r="U54" s="45">
        <v>131.1</v>
      </c>
      <c r="V54" s="45">
        <v>137.4</v>
      </c>
      <c r="W54" s="45">
        <v>133.19999999999999</v>
      </c>
      <c r="X54" s="45">
        <v>111</v>
      </c>
      <c r="Y54" s="45">
        <v>109.9</v>
      </c>
      <c r="Z54" s="45">
        <v>108.6</v>
      </c>
      <c r="AA54" s="45">
        <v>146.30000000000001</v>
      </c>
      <c r="AB54" s="45">
        <v>208.1</v>
      </c>
      <c r="AC54" s="45">
        <v>229.1</v>
      </c>
      <c r="AD54" s="45">
        <v>229.1</v>
      </c>
      <c r="AE54" s="45">
        <v>229.1</v>
      </c>
      <c r="AF54" s="45">
        <v>217.5</v>
      </c>
      <c r="AG54" s="45">
        <v>197.4</v>
      </c>
      <c r="AH54" s="45">
        <v>214.7</v>
      </c>
      <c r="AI54" s="45">
        <v>222.5</v>
      </c>
      <c r="AJ54" s="45">
        <v>220.7</v>
      </c>
      <c r="AK54" s="45">
        <v>198.4</v>
      </c>
      <c r="AL54" s="45">
        <v>208.2</v>
      </c>
      <c r="AM54" s="45">
        <v>209.3</v>
      </c>
      <c r="AN54" s="45">
        <v>239.6</v>
      </c>
      <c r="AO54" s="45">
        <v>253.7</v>
      </c>
      <c r="AP54" s="45">
        <v>259.7</v>
      </c>
      <c r="AQ54" s="45">
        <v>259.7</v>
      </c>
      <c r="AR54" s="45">
        <v>267.7</v>
      </c>
      <c r="AS54" s="45">
        <v>249.7</v>
      </c>
      <c r="AT54" s="45">
        <v>225.5</v>
      </c>
      <c r="AU54" s="45">
        <v>217.2</v>
      </c>
      <c r="AV54" s="45">
        <v>263.3</v>
      </c>
      <c r="AW54" s="45">
        <v>279.39999999999998</v>
      </c>
      <c r="AX54" s="45">
        <v>265.3</v>
      </c>
      <c r="AY54" s="45">
        <v>285.10000000000002</v>
      </c>
      <c r="AZ54" s="45">
        <v>250.9</v>
      </c>
      <c r="BA54" s="45">
        <v>272.39999999999998</v>
      </c>
      <c r="BB54" s="45">
        <v>294.8</v>
      </c>
      <c r="BC54" s="45">
        <v>297</v>
      </c>
      <c r="BD54" s="45">
        <v>274.10000000000002</v>
      </c>
      <c r="BE54" s="45">
        <v>249.4</v>
      </c>
      <c r="BF54" s="45">
        <v>255.3</v>
      </c>
      <c r="BG54" s="45">
        <v>220.4</v>
      </c>
      <c r="BH54" s="45">
        <v>198.6</v>
      </c>
      <c r="BI54" s="45">
        <v>198.8</v>
      </c>
      <c r="BJ54" s="45">
        <v>233.6</v>
      </c>
      <c r="BK54" s="45">
        <v>230.8</v>
      </c>
      <c r="BL54" s="45">
        <v>196.8</v>
      </c>
      <c r="BM54" s="45">
        <v>229.4</v>
      </c>
      <c r="BN54" s="45">
        <v>231.4</v>
      </c>
      <c r="BO54" s="45">
        <v>240.2</v>
      </c>
      <c r="BP54" s="45">
        <v>237.8</v>
      </c>
      <c r="BQ54" s="45">
        <v>241.8</v>
      </c>
      <c r="BR54" s="45">
        <v>226.1</v>
      </c>
      <c r="BS54" s="45">
        <v>208.2</v>
      </c>
      <c r="BT54" s="45">
        <v>223.2</v>
      </c>
      <c r="BU54" s="45">
        <v>234.8</v>
      </c>
      <c r="BV54" s="45">
        <v>244.6</v>
      </c>
      <c r="BW54" s="45">
        <v>297</v>
      </c>
      <c r="BX54" s="45">
        <v>325.8</v>
      </c>
      <c r="BY54" s="45">
        <v>367.3</v>
      </c>
      <c r="BZ54" s="45">
        <v>362.7</v>
      </c>
      <c r="CA54" s="45">
        <v>303.8</v>
      </c>
      <c r="CB54" s="45">
        <v>254.5</v>
      </c>
      <c r="CC54" s="45">
        <v>255.2</v>
      </c>
      <c r="CD54" s="45">
        <v>265.7</v>
      </c>
      <c r="CE54" s="45">
        <v>256.8</v>
      </c>
      <c r="CF54" s="45">
        <v>290.8</v>
      </c>
      <c r="CG54" s="45">
        <v>324.89999999999998</v>
      </c>
      <c r="CH54" s="45">
        <v>366.5</v>
      </c>
      <c r="CI54" s="45">
        <v>360.9</v>
      </c>
      <c r="CJ54" s="45">
        <v>339.3</v>
      </c>
      <c r="CK54" s="45">
        <v>339.3</v>
      </c>
      <c r="CL54" s="45">
        <v>334.1</v>
      </c>
      <c r="CM54" s="45">
        <v>344.2</v>
      </c>
      <c r="CN54" s="45">
        <v>320.3</v>
      </c>
      <c r="CO54" s="45">
        <v>295.5</v>
      </c>
      <c r="CP54" s="45">
        <v>317.39999999999998</v>
      </c>
      <c r="CQ54" s="45">
        <v>368.5</v>
      </c>
      <c r="CR54" s="45">
        <v>343.5</v>
      </c>
      <c r="CS54" s="45">
        <v>316.39999999999998</v>
      </c>
      <c r="CT54" s="45">
        <v>296.2</v>
      </c>
      <c r="CU54" s="45">
        <v>253</v>
      </c>
      <c r="CV54" s="45">
        <v>262</v>
      </c>
      <c r="CW54" s="45">
        <v>254.3</v>
      </c>
      <c r="CX54" s="45">
        <v>250.9</v>
      </c>
      <c r="CY54" s="45">
        <v>290.89999999999998</v>
      </c>
      <c r="CZ54" s="45">
        <v>263.10000000000002</v>
      </c>
      <c r="DA54" s="45">
        <v>271.89999999999998</v>
      </c>
      <c r="DB54" s="45">
        <v>329.1</v>
      </c>
      <c r="DC54" s="45">
        <v>285.3</v>
      </c>
      <c r="DD54" s="45">
        <v>270.2</v>
      </c>
      <c r="DE54" s="45">
        <v>252.6</v>
      </c>
      <c r="DF54" s="45">
        <v>316.39999999999998</v>
      </c>
      <c r="DG54" s="45">
        <v>317.2</v>
      </c>
      <c r="DH54" s="45">
        <v>299.5</v>
      </c>
      <c r="DI54" s="45">
        <v>314.10000000000002</v>
      </c>
      <c r="DJ54" s="45">
        <v>315.10000000000002</v>
      </c>
      <c r="DK54" s="45">
        <v>291.10000000000002</v>
      </c>
      <c r="DL54" s="45">
        <v>206.3</v>
      </c>
      <c r="DM54" s="45">
        <v>194.8</v>
      </c>
      <c r="DN54" s="45">
        <v>278.2</v>
      </c>
      <c r="DO54" s="45">
        <v>280.89999999999998</v>
      </c>
      <c r="DP54" s="45">
        <v>301.7</v>
      </c>
      <c r="DQ54" s="45">
        <v>280.5</v>
      </c>
      <c r="DR54" s="45">
        <v>311.10000000000002</v>
      </c>
      <c r="DS54" s="45">
        <v>252.2</v>
      </c>
      <c r="DT54" s="45">
        <v>322.89999999999998</v>
      </c>
      <c r="DU54" s="45">
        <v>411.1</v>
      </c>
      <c r="DV54" s="45">
        <v>432.9</v>
      </c>
      <c r="DW54" s="45">
        <v>360.7</v>
      </c>
      <c r="DX54" s="46">
        <v>327.7</v>
      </c>
      <c r="DY54" s="46">
        <v>309</v>
      </c>
      <c r="DZ54" s="46">
        <v>320.10000000000002</v>
      </c>
      <c r="EA54">
        <v>274.89999999999998</v>
      </c>
      <c r="EB54" s="47">
        <v>231</v>
      </c>
      <c r="EC54" s="47">
        <v>248.2</v>
      </c>
    </row>
    <row r="55" spans="1:133" x14ac:dyDescent="0.25">
      <c r="A55" s="43" t="s">
        <v>1685</v>
      </c>
      <c r="B55" s="43" t="s">
        <v>1686</v>
      </c>
      <c r="C55" s="44">
        <v>2.955E-2</v>
      </c>
      <c r="D55" s="45">
        <v>0</v>
      </c>
      <c r="E55" s="45">
        <v>0</v>
      </c>
      <c r="F55" s="45">
        <v>125.7</v>
      </c>
      <c r="G55" s="45">
        <v>156.69999999999999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129.5</v>
      </c>
      <c r="S55" s="45">
        <v>147.5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170</v>
      </c>
      <c r="AE55" s="45">
        <v>159.30000000000001</v>
      </c>
      <c r="AF55" s="45">
        <v>0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5">
        <v>0</v>
      </c>
      <c r="AP55" s="45">
        <v>161</v>
      </c>
      <c r="AQ55" s="45">
        <v>178.5</v>
      </c>
      <c r="AR55" s="45">
        <v>0</v>
      </c>
      <c r="AS55" s="45">
        <v>0</v>
      </c>
      <c r="AT55" s="45">
        <v>0</v>
      </c>
      <c r="AU55" s="45">
        <v>0</v>
      </c>
      <c r="AV55" s="45">
        <v>0</v>
      </c>
      <c r="AW55" s="45">
        <v>0</v>
      </c>
      <c r="AX55" s="45">
        <v>0</v>
      </c>
      <c r="AY55" s="45">
        <v>0</v>
      </c>
      <c r="AZ55" s="45">
        <v>0</v>
      </c>
      <c r="BA55" s="45">
        <v>0</v>
      </c>
      <c r="BB55" s="45">
        <v>181.1</v>
      </c>
      <c r="BC55" s="45">
        <v>191.2</v>
      </c>
      <c r="BD55" s="45">
        <v>0</v>
      </c>
      <c r="BE55" s="45">
        <v>0</v>
      </c>
      <c r="BF55" s="45">
        <v>0</v>
      </c>
      <c r="BG55" s="45">
        <v>0</v>
      </c>
      <c r="BH55" s="45">
        <v>0</v>
      </c>
      <c r="BI55" s="45">
        <v>0</v>
      </c>
      <c r="BJ55" s="45">
        <v>0</v>
      </c>
      <c r="BK55" s="45">
        <v>0</v>
      </c>
      <c r="BL55" s="45">
        <v>0</v>
      </c>
      <c r="BM55" s="45">
        <v>0</v>
      </c>
      <c r="BN55" s="45">
        <v>132.6</v>
      </c>
      <c r="BO55" s="45">
        <v>194.1</v>
      </c>
      <c r="BP55" s="45">
        <v>0</v>
      </c>
      <c r="BQ55" s="45">
        <v>0</v>
      </c>
      <c r="BR55" s="45">
        <v>0</v>
      </c>
      <c r="BS55" s="45">
        <v>0</v>
      </c>
      <c r="BT55" s="45">
        <v>0</v>
      </c>
      <c r="BU55" s="45">
        <v>0</v>
      </c>
      <c r="BV55" s="45">
        <v>0</v>
      </c>
      <c r="BW55" s="45">
        <v>0</v>
      </c>
      <c r="BX55" s="45">
        <v>0</v>
      </c>
      <c r="BY55" s="45">
        <v>0</v>
      </c>
      <c r="BZ55" s="45">
        <v>126.7</v>
      </c>
      <c r="CA55" s="45">
        <v>132.80000000000001</v>
      </c>
      <c r="CB55" s="45">
        <v>0</v>
      </c>
      <c r="CC55" s="45">
        <v>0</v>
      </c>
      <c r="CD55" s="45">
        <v>0</v>
      </c>
      <c r="CE55" s="45">
        <v>0</v>
      </c>
      <c r="CF55" s="45">
        <v>0</v>
      </c>
      <c r="CG55" s="45">
        <v>0</v>
      </c>
      <c r="CH55" s="45">
        <v>0</v>
      </c>
      <c r="CI55" s="45">
        <v>0</v>
      </c>
      <c r="CJ55" s="45">
        <v>0</v>
      </c>
      <c r="CK55" s="45">
        <v>0</v>
      </c>
      <c r="CL55" s="45">
        <v>135.9</v>
      </c>
      <c r="CM55" s="45">
        <v>127.5</v>
      </c>
      <c r="CN55" s="45">
        <v>0</v>
      </c>
      <c r="CO55" s="45">
        <v>0</v>
      </c>
      <c r="CP55" s="45">
        <v>0</v>
      </c>
      <c r="CQ55" s="45">
        <v>0</v>
      </c>
      <c r="CR55" s="45">
        <v>0</v>
      </c>
      <c r="CS55" s="45">
        <v>0</v>
      </c>
      <c r="CT55" s="45">
        <v>0</v>
      </c>
      <c r="CU55" s="45">
        <v>0</v>
      </c>
      <c r="CV55" s="45">
        <v>0</v>
      </c>
      <c r="CW55" s="45">
        <v>0</v>
      </c>
      <c r="CX55" s="45">
        <v>127.5</v>
      </c>
      <c r="CY55" s="45">
        <v>127.5</v>
      </c>
      <c r="CZ55" s="45">
        <v>0</v>
      </c>
      <c r="DA55" s="45">
        <v>0</v>
      </c>
      <c r="DB55" s="45">
        <v>0</v>
      </c>
      <c r="DC55" s="45">
        <v>0</v>
      </c>
      <c r="DD55" s="45">
        <v>0</v>
      </c>
      <c r="DE55" s="45">
        <v>0</v>
      </c>
      <c r="DF55" s="45">
        <v>0</v>
      </c>
      <c r="DG55" s="45">
        <v>0</v>
      </c>
      <c r="DH55" s="45">
        <v>0</v>
      </c>
      <c r="DI55" s="45">
        <v>0</v>
      </c>
      <c r="DJ55" s="45">
        <v>121.8</v>
      </c>
      <c r="DK55" s="45">
        <v>131.5</v>
      </c>
      <c r="DL55" s="45">
        <v>0</v>
      </c>
      <c r="DM55" s="45">
        <v>0</v>
      </c>
      <c r="DN55" s="45">
        <v>0</v>
      </c>
      <c r="DO55" s="45">
        <v>0</v>
      </c>
      <c r="DP55" s="45">
        <v>0</v>
      </c>
      <c r="DQ55" s="45">
        <v>0</v>
      </c>
      <c r="DR55" s="45">
        <v>0</v>
      </c>
      <c r="DS55" s="45">
        <v>0</v>
      </c>
      <c r="DT55" s="45">
        <v>0</v>
      </c>
      <c r="DU55" s="45">
        <v>0</v>
      </c>
      <c r="DV55" s="45">
        <v>148.69999999999999</v>
      </c>
      <c r="DW55" s="45">
        <v>287.7</v>
      </c>
      <c r="DX55" s="46">
        <v>0</v>
      </c>
      <c r="DY55" s="46">
        <v>0</v>
      </c>
      <c r="DZ55" s="46">
        <v>0</v>
      </c>
      <c r="EA55">
        <v>0</v>
      </c>
      <c r="EB55" s="47">
        <v>0</v>
      </c>
      <c r="EC55" s="47">
        <v>0</v>
      </c>
    </row>
    <row r="56" spans="1:133" x14ac:dyDescent="0.25">
      <c r="A56" s="43" t="s">
        <v>1687</v>
      </c>
      <c r="B56" s="43" t="s">
        <v>1688</v>
      </c>
      <c r="C56" s="44">
        <v>6.5750000000000003E-2</v>
      </c>
      <c r="D56" s="45">
        <v>160</v>
      </c>
      <c r="E56" s="45">
        <v>153.4</v>
      </c>
      <c r="F56" s="45">
        <v>133.5</v>
      </c>
      <c r="G56" s="45">
        <v>121.6</v>
      </c>
      <c r="H56" s="45">
        <v>125.8</v>
      </c>
      <c r="I56" s="45">
        <v>144.69999999999999</v>
      </c>
      <c r="J56" s="45">
        <v>127.1</v>
      </c>
      <c r="K56" s="45">
        <v>85.8</v>
      </c>
      <c r="L56" s="45">
        <v>82.3</v>
      </c>
      <c r="M56" s="45">
        <v>98.4</v>
      </c>
      <c r="N56" s="45">
        <v>100.2</v>
      </c>
      <c r="O56" s="45">
        <v>103.8</v>
      </c>
      <c r="P56" s="45">
        <v>124.7</v>
      </c>
      <c r="Q56" s="45">
        <v>130.5</v>
      </c>
      <c r="R56" s="45">
        <v>118.8</v>
      </c>
      <c r="S56" s="45">
        <v>100.6</v>
      </c>
      <c r="T56" s="45">
        <v>98</v>
      </c>
      <c r="U56" s="45">
        <v>117</v>
      </c>
      <c r="V56" s="45">
        <v>116.9</v>
      </c>
      <c r="W56" s="45">
        <v>92.3</v>
      </c>
      <c r="X56" s="45">
        <v>74.400000000000006</v>
      </c>
      <c r="Y56" s="45">
        <v>87.5</v>
      </c>
      <c r="Z56" s="45">
        <v>126.2</v>
      </c>
      <c r="AA56" s="45">
        <v>144.1</v>
      </c>
      <c r="AB56" s="45">
        <v>197.7</v>
      </c>
      <c r="AC56" s="45">
        <v>171.4</v>
      </c>
      <c r="AD56" s="45">
        <v>120.6</v>
      </c>
      <c r="AE56" s="45">
        <v>103.9</v>
      </c>
      <c r="AF56" s="45">
        <v>111.3</v>
      </c>
      <c r="AG56" s="45">
        <v>156.69999999999999</v>
      </c>
      <c r="AH56" s="45">
        <v>197.1</v>
      </c>
      <c r="AI56" s="45">
        <v>135</v>
      </c>
      <c r="AJ56" s="45">
        <v>105.1</v>
      </c>
      <c r="AK56" s="45">
        <v>117</v>
      </c>
      <c r="AL56" s="45">
        <v>129</v>
      </c>
      <c r="AM56" s="45">
        <v>147.30000000000001</v>
      </c>
      <c r="AN56" s="45">
        <v>155.4</v>
      </c>
      <c r="AO56" s="45">
        <v>143.9</v>
      </c>
      <c r="AP56" s="45">
        <v>127.2</v>
      </c>
      <c r="AQ56" s="45">
        <v>99</v>
      </c>
      <c r="AR56" s="45">
        <v>104.9</v>
      </c>
      <c r="AS56" s="45">
        <v>115.5</v>
      </c>
      <c r="AT56" s="45">
        <v>132</v>
      </c>
      <c r="AU56" s="45">
        <v>136.9</v>
      </c>
      <c r="AV56" s="45">
        <v>119.6</v>
      </c>
      <c r="AW56" s="45">
        <v>125.8</v>
      </c>
      <c r="AX56" s="45">
        <v>144.19999999999999</v>
      </c>
      <c r="AY56" s="45">
        <v>163.80000000000001</v>
      </c>
      <c r="AZ56" s="45">
        <v>176.4</v>
      </c>
      <c r="BA56" s="45">
        <v>183.2</v>
      </c>
      <c r="BB56" s="45">
        <v>144.69999999999999</v>
      </c>
      <c r="BC56" s="45">
        <v>142.5</v>
      </c>
      <c r="BD56" s="45">
        <v>155.5</v>
      </c>
      <c r="BE56" s="45">
        <v>180.8</v>
      </c>
      <c r="BF56" s="45">
        <v>138</v>
      </c>
      <c r="BG56" s="45">
        <v>92.8</v>
      </c>
      <c r="BH56" s="45">
        <v>73.3</v>
      </c>
      <c r="BI56" s="45">
        <v>63.5</v>
      </c>
      <c r="BJ56" s="45">
        <v>67.099999999999994</v>
      </c>
      <c r="BK56" s="45">
        <v>115.4</v>
      </c>
      <c r="BL56" s="45">
        <v>128</v>
      </c>
      <c r="BM56" s="45">
        <v>123.6</v>
      </c>
      <c r="BN56" s="45">
        <v>104</v>
      </c>
      <c r="BO56" s="45">
        <v>83</v>
      </c>
      <c r="BP56" s="45">
        <v>90.2</v>
      </c>
      <c r="BQ56" s="45">
        <v>113.7</v>
      </c>
      <c r="BR56" s="45">
        <v>113.2</v>
      </c>
      <c r="BS56" s="45">
        <v>87.2</v>
      </c>
      <c r="BT56" s="45">
        <v>76.099999999999994</v>
      </c>
      <c r="BU56" s="45">
        <v>77</v>
      </c>
      <c r="BV56" s="45">
        <v>83.4</v>
      </c>
      <c r="BW56" s="45">
        <v>149.30000000000001</v>
      </c>
      <c r="BX56" s="45">
        <v>217.3</v>
      </c>
      <c r="BY56" s="45">
        <v>158.80000000000001</v>
      </c>
      <c r="BZ56" s="45">
        <v>108.1</v>
      </c>
      <c r="CA56" s="45">
        <v>90.2</v>
      </c>
      <c r="CB56" s="45">
        <v>97.5</v>
      </c>
      <c r="CC56" s="45">
        <v>135.1</v>
      </c>
      <c r="CD56" s="45">
        <v>164.3</v>
      </c>
      <c r="CE56" s="45">
        <v>138.6</v>
      </c>
      <c r="CF56" s="45">
        <v>126.8</v>
      </c>
      <c r="CG56" s="45">
        <v>120.4</v>
      </c>
      <c r="CH56" s="45">
        <v>119.8</v>
      </c>
      <c r="CI56" s="45">
        <v>134.80000000000001</v>
      </c>
      <c r="CJ56" s="45">
        <v>164.5</v>
      </c>
      <c r="CK56" s="45">
        <v>174.9</v>
      </c>
      <c r="CL56" s="45">
        <v>184.8</v>
      </c>
      <c r="CM56" s="45">
        <v>180.6</v>
      </c>
      <c r="CN56" s="45">
        <v>172.8</v>
      </c>
      <c r="CO56" s="45">
        <v>206.7</v>
      </c>
      <c r="CP56" s="45">
        <v>173.9</v>
      </c>
      <c r="CQ56" s="45">
        <v>106.5</v>
      </c>
      <c r="CR56" s="45">
        <v>65.5</v>
      </c>
      <c r="CS56" s="45">
        <v>66.099999999999994</v>
      </c>
      <c r="CT56" s="45">
        <v>70.8</v>
      </c>
      <c r="CU56" s="45">
        <v>88.4</v>
      </c>
      <c r="CV56" s="45">
        <v>98.5</v>
      </c>
      <c r="CW56" s="45">
        <v>111.6</v>
      </c>
      <c r="CX56" s="45">
        <v>98.9</v>
      </c>
      <c r="CY56" s="45">
        <v>87.6</v>
      </c>
      <c r="CZ56" s="45">
        <v>83.3</v>
      </c>
      <c r="DA56" s="45">
        <v>102.1</v>
      </c>
      <c r="DB56" s="45">
        <v>89.9</v>
      </c>
      <c r="DC56" s="45">
        <v>80.2</v>
      </c>
      <c r="DD56" s="45">
        <v>79.2</v>
      </c>
      <c r="DE56" s="45">
        <v>104.8</v>
      </c>
      <c r="DF56" s="45">
        <v>126.5</v>
      </c>
      <c r="DG56" s="45">
        <v>174</v>
      </c>
      <c r="DH56" s="45">
        <v>222.8</v>
      </c>
      <c r="DI56" s="45">
        <v>178.8</v>
      </c>
      <c r="DJ56" s="45">
        <v>107.8</v>
      </c>
      <c r="DK56" s="45">
        <v>73.7</v>
      </c>
      <c r="DL56" s="45">
        <v>87.4</v>
      </c>
      <c r="DM56" s="45">
        <v>110.9</v>
      </c>
      <c r="DN56" s="45">
        <v>123.1</v>
      </c>
      <c r="DO56" s="45">
        <v>84.7</v>
      </c>
      <c r="DP56" s="45">
        <v>71.099999999999994</v>
      </c>
      <c r="DQ56" s="45">
        <v>71.900000000000006</v>
      </c>
      <c r="DR56" s="45">
        <v>84.3</v>
      </c>
      <c r="DS56" s="45">
        <v>163.1</v>
      </c>
      <c r="DT56" s="45">
        <v>270.39999999999998</v>
      </c>
      <c r="DU56" s="45">
        <v>222.5</v>
      </c>
      <c r="DV56" s="45">
        <v>140.69999999999999</v>
      </c>
      <c r="DW56" s="45">
        <v>124.2</v>
      </c>
      <c r="DX56" s="46">
        <v>134.4</v>
      </c>
      <c r="DY56" s="46">
        <v>165.3</v>
      </c>
      <c r="DZ56" s="46">
        <v>141.80000000000001</v>
      </c>
      <c r="EA56">
        <v>110.3</v>
      </c>
      <c r="EB56" s="47">
        <v>94.3</v>
      </c>
      <c r="EC56" s="47">
        <v>95</v>
      </c>
    </row>
    <row r="57" spans="1:133" x14ac:dyDescent="0.25">
      <c r="A57" s="43" t="s">
        <v>1689</v>
      </c>
      <c r="B57" s="43" t="s">
        <v>1690</v>
      </c>
      <c r="C57" s="44">
        <v>2.8139999999999998E-2</v>
      </c>
      <c r="D57" s="45">
        <v>105.9</v>
      </c>
      <c r="E57" s="45">
        <v>103.5</v>
      </c>
      <c r="F57" s="45">
        <v>104.8</v>
      </c>
      <c r="G57" s="45">
        <v>112.8</v>
      </c>
      <c r="H57" s="45">
        <v>114.5</v>
      </c>
      <c r="I57" s="45">
        <v>113.8</v>
      </c>
      <c r="J57" s="45">
        <v>114.9</v>
      </c>
      <c r="K57" s="45">
        <v>133.9</v>
      </c>
      <c r="L57" s="45">
        <v>133</v>
      </c>
      <c r="M57" s="45">
        <v>117</v>
      </c>
      <c r="N57" s="45">
        <v>113.2</v>
      </c>
      <c r="O57" s="45">
        <v>112.2</v>
      </c>
      <c r="P57" s="45">
        <v>118.4</v>
      </c>
      <c r="Q57" s="45">
        <v>92.5</v>
      </c>
      <c r="R57" s="45">
        <v>79.400000000000006</v>
      </c>
      <c r="S57" s="45">
        <v>100.3</v>
      </c>
      <c r="T57" s="45">
        <v>120.6</v>
      </c>
      <c r="U57" s="45">
        <v>114.8</v>
      </c>
      <c r="V57" s="45">
        <v>122.8</v>
      </c>
      <c r="W57" s="45">
        <v>128.19999999999999</v>
      </c>
      <c r="X57" s="45">
        <v>129.6</v>
      </c>
      <c r="Y57" s="45">
        <v>119.1</v>
      </c>
      <c r="Z57" s="45">
        <v>111.6</v>
      </c>
      <c r="AA57" s="45">
        <v>105.8</v>
      </c>
      <c r="AB57" s="45">
        <v>105</v>
      </c>
      <c r="AC57" s="45">
        <v>103.6</v>
      </c>
      <c r="AD57" s="45">
        <v>99.4</v>
      </c>
      <c r="AE57" s="45">
        <v>111.8</v>
      </c>
      <c r="AF57" s="45">
        <v>133.80000000000001</v>
      </c>
      <c r="AG57" s="45">
        <v>129.80000000000001</v>
      </c>
      <c r="AH57" s="45">
        <v>129.19999999999999</v>
      </c>
      <c r="AI57" s="45">
        <v>128</v>
      </c>
      <c r="AJ57" s="45">
        <v>122.6</v>
      </c>
      <c r="AK57" s="45">
        <v>97.6</v>
      </c>
      <c r="AL57" s="45">
        <v>102.1</v>
      </c>
      <c r="AM57" s="45">
        <v>116.8</v>
      </c>
      <c r="AN57" s="45">
        <v>103.8</v>
      </c>
      <c r="AO57" s="45">
        <v>91.8</v>
      </c>
      <c r="AP57" s="45">
        <v>93.7</v>
      </c>
      <c r="AQ57" s="45">
        <v>104.5</v>
      </c>
      <c r="AR57" s="45">
        <v>98.6</v>
      </c>
      <c r="AS57" s="45">
        <v>101.5</v>
      </c>
      <c r="AT57" s="45">
        <v>120.1</v>
      </c>
      <c r="AU57" s="45">
        <v>128</v>
      </c>
      <c r="AV57" s="45">
        <v>110.7</v>
      </c>
      <c r="AW57" s="45">
        <v>108.3</v>
      </c>
      <c r="AX57" s="45">
        <v>92.9</v>
      </c>
      <c r="AY57" s="45">
        <v>91.1</v>
      </c>
      <c r="AZ57" s="45">
        <v>96.4</v>
      </c>
      <c r="BA57" s="45">
        <v>92.5</v>
      </c>
      <c r="BB57" s="45">
        <v>96.6</v>
      </c>
      <c r="BC57" s="45">
        <v>100.7</v>
      </c>
      <c r="BD57" s="45">
        <v>113.1</v>
      </c>
      <c r="BE57" s="45">
        <v>130.5</v>
      </c>
      <c r="BF57" s="45">
        <v>138.6</v>
      </c>
      <c r="BG57" s="45">
        <v>138.19999999999999</v>
      </c>
      <c r="BH57" s="45">
        <v>101</v>
      </c>
      <c r="BI57" s="45">
        <v>94.3</v>
      </c>
      <c r="BJ57" s="45">
        <v>93.3</v>
      </c>
      <c r="BK57" s="45">
        <v>88.6</v>
      </c>
      <c r="BL57" s="45">
        <v>90.8</v>
      </c>
      <c r="BM57" s="45">
        <v>83.7</v>
      </c>
      <c r="BN57" s="45">
        <v>88.7</v>
      </c>
      <c r="BO57" s="45">
        <v>120.1</v>
      </c>
      <c r="BP57" s="45">
        <v>129.19999999999999</v>
      </c>
      <c r="BQ57" s="45">
        <v>128.30000000000001</v>
      </c>
      <c r="BR57" s="45">
        <v>134.6</v>
      </c>
      <c r="BS57" s="45">
        <v>144.1</v>
      </c>
      <c r="BT57" s="45">
        <v>126.1</v>
      </c>
      <c r="BU57" s="45">
        <v>120.1</v>
      </c>
      <c r="BV57" s="45">
        <v>113.1</v>
      </c>
      <c r="BW57" s="45">
        <v>111</v>
      </c>
      <c r="BX57" s="45">
        <v>109.7</v>
      </c>
      <c r="BY57" s="45">
        <v>129.5</v>
      </c>
      <c r="BZ57" s="45">
        <v>154.9</v>
      </c>
      <c r="CA57" s="45">
        <v>151.69999999999999</v>
      </c>
      <c r="CB57" s="45">
        <v>146</v>
      </c>
      <c r="CC57" s="45">
        <v>161.30000000000001</v>
      </c>
      <c r="CD57" s="45">
        <v>225.3</v>
      </c>
      <c r="CE57" s="45">
        <v>186</v>
      </c>
      <c r="CF57" s="45">
        <v>144.9</v>
      </c>
      <c r="CG57" s="45">
        <v>122.8</v>
      </c>
      <c r="CH57" s="45">
        <v>129.6</v>
      </c>
      <c r="CI57" s="45">
        <v>126.6</v>
      </c>
      <c r="CJ57" s="45">
        <v>125</v>
      </c>
      <c r="CK57" s="45">
        <v>132.1</v>
      </c>
      <c r="CL57" s="45">
        <v>150.6</v>
      </c>
      <c r="CM57" s="45">
        <v>180.1</v>
      </c>
      <c r="CN57" s="45">
        <v>178.6</v>
      </c>
      <c r="CO57" s="45">
        <v>171</v>
      </c>
      <c r="CP57" s="45">
        <v>187.5</v>
      </c>
      <c r="CQ57" s="45">
        <v>204</v>
      </c>
      <c r="CR57" s="45">
        <v>187</v>
      </c>
      <c r="CS57" s="45">
        <v>158.19999999999999</v>
      </c>
      <c r="CT57" s="45">
        <v>144.80000000000001</v>
      </c>
      <c r="CU57" s="45">
        <v>136.30000000000001</v>
      </c>
      <c r="CV57" s="45">
        <v>131.1</v>
      </c>
      <c r="CW57" s="45">
        <v>129.5</v>
      </c>
      <c r="CX57" s="45">
        <v>140.6</v>
      </c>
      <c r="CY57" s="45">
        <v>137.5</v>
      </c>
      <c r="CZ57" s="45">
        <v>145.69999999999999</v>
      </c>
      <c r="DA57" s="45">
        <v>151.19999999999999</v>
      </c>
      <c r="DB57" s="45">
        <v>155.19999999999999</v>
      </c>
      <c r="DC57" s="45">
        <v>155.5</v>
      </c>
      <c r="DD57" s="45">
        <v>159.9</v>
      </c>
      <c r="DE57" s="45">
        <v>160.5</v>
      </c>
      <c r="DF57" s="45">
        <v>155.5</v>
      </c>
      <c r="DG57" s="45">
        <v>149.6</v>
      </c>
      <c r="DH57" s="45">
        <v>149.19999999999999</v>
      </c>
      <c r="DI57" s="45">
        <v>145</v>
      </c>
      <c r="DJ57" s="45">
        <v>151.9</v>
      </c>
      <c r="DK57" s="45">
        <v>156.5</v>
      </c>
      <c r="DL57" s="45">
        <v>169.9</v>
      </c>
      <c r="DM57" s="45">
        <v>176.8</v>
      </c>
      <c r="DN57" s="45">
        <v>193.1</v>
      </c>
      <c r="DO57" s="45">
        <v>198.8</v>
      </c>
      <c r="DP57" s="45">
        <v>158</v>
      </c>
      <c r="DQ57" s="45">
        <v>167.1</v>
      </c>
      <c r="DR57" s="45">
        <v>157.5</v>
      </c>
      <c r="DS57" s="45">
        <v>150.69999999999999</v>
      </c>
      <c r="DT57" s="45">
        <v>166</v>
      </c>
      <c r="DU57" s="45">
        <v>160.80000000000001</v>
      </c>
      <c r="DV57" s="45">
        <v>201.1</v>
      </c>
      <c r="DW57" s="45">
        <v>246.1</v>
      </c>
      <c r="DX57" s="46">
        <v>247.5</v>
      </c>
      <c r="DY57" s="46">
        <v>239.1</v>
      </c>
      <c r="DZ57" s="46">
        <v>284.10000000000002</v>
      </c>
      <c r="EA57">
        <v>271.60000000000002</v>
      </c>
      <c r="EB57" s="47">
        <v>205.8</v>
      </c>
      <c r="EC57" s="47">
        <v>188.1</v>
      </c>
    </row>
    <row r="58" spans="1:133" x14ac:dyDescent="0.25">
      <c r="A58" s="43" t="s">
        <v>3223</v>
      </c>
      <c r="B58" s="43" t="s">
        <v>3224</v>
      </c>
      <c r="C58" s="44">
        <v>2.521E-2</v>
      </c>
      <c r="D58" s="45">
        <v>106.6</v>
      </c>
      <c r="E58" s="45">
        <v>116.9</v>
      </c>
      <c r="F58" s="45">
        <v>111.2</v>
      </c>
      <c r="G58" s="45">
        <v>109.8</v>
      </c>
      <c r="H58" s="45">
        <v>84.5</v>
      </c>
      <c r="I58" s="45">
        <v>92.1</v>
      </c>
      <c r="J58" s="45">
        <v>107.9</v>
      </c>
      <c r="K58" s="45">
        <v>107.2</v>
      </c>
      <c r="L58" s="45">
        <v>104.6</v>
      </c>
      <c r="M58" s="45">
        <v>93.7</v>
      </c>
      <c r="N58" s="45">
        <v>73.8</v>
      </c>
      <c r="O58" s="45">
        <v>95.6</v>
      </c>
      <c r="P58" s="45">
        <v>107.7</v>
      </c>
      <c r="Q58" s="45">
        <v>125.2</v>
      </c>
      <c r="R58" s="45">
        <v>135.6</v>
      </c>
      <c r="S58" s="45">
        <v>125.9</v>
      </c>
      <c r="T58" s="45">
        <v>102.6</v>
      </c>
      <c r="U58" s="45">
        <v>100.4</v>
      </c>
      <c r="V58" s="45">
        <v>110.1</v>
      </c>
      <c r="W58" s="45">
        <v>108.8</v>
      </c>
      <c r="X58" s="45">
        <v>103.8</v>
      </c>
      <c r="Y58" s="45">
        <v>93.4</v>
      </c>
      <c r="Z58" s="45">
        <v>84.8</v>
      </c>
      <c r="AA58" s="45">
        <v>94.2</v>
      </c>
      <c r="AB58" s="45">
        <v>112.2</v>
      </c>
      <c r="AC58" s="45">
        <v>129.1</v>
      </c>
      <c r="AD58" s="45">
        <v>142.5</v>
      </c>
      <c r="AE58" s="45">
        <v>134.80000000000001</v>
      </c>
      <c r="AF58" s="45">
        <v>115.2</v>
      </c>
      <c r="AG58" s="45">
        <v>109.9</v>
      </c>
      <c r="AH58" s="45">
        <v>115.2</v>
      </c>
      <c r="AI58" s="45">
        <v>99.3</v>
      </c>
      <c r="AJ58" s="45">
        <v>97.1</v>
      </c>
      <c r="AK58" s="45">
        <v>109.4</v>
      </c>
      <c r="AL58" s="45">
        <v>108.1</v>
      </c>
      <c r="AM58" s="45">
        <v>113.6</v>
      </c>
      <c r="AN58" s="45">
        <v>108</v>
      </c>
      <c r="AO58" s="45">
        <v>122.3</v>
      </c>
      <c r="AP58" s="45">
        <v>116.3</v>
      </c>
      <c r="AQ58" s="45">
        <v>112.2</v>
      </c>
      <c r="AR58" s="45">
        <v>112.2</v>
      </c>
      <c r="AS58" s="45">
        <v>112.2</v>
      </c>
      <c r="AT58" s="45">
        <v>112.2</v>
      </c>
      <c r="AU58" s="45">
        <v>112.2</v>
      </c>
      <c r="AV58" s="45">
        <v>112.2</v>
      </c>
      <c r="AW58" s="45">
        <v>112.2</v>
      </c>
      <c r="AX58" s="45">
        <v>112.2</v>
      </c>
      <c r="AY58" s="45">
        <v>112.2</v>
      </c>
      <c r="AZ58" s="45">
        <v>146.4</v>
      </c>
      <c r="BA58" s="45">
        <v>133</v>
      </c>
      <c r="BB58" s="45">
        <v>156.9</v>
      </c>
      <c r="BC58" s="45">
        <v>131.4</v>
      </c>
      <c r="BD58" s="45">
        <v>126.6</v>
      </c>
      <c r="BE58" s="45">
        <v>134.30000000000001</v>
      </c>
      <c r="BF58" s="45">
        <v>151.1</v>
      </c>
      <c r="BG58" s="45">
        <v>163.9</v>
      </c>
      <c r="BH58" s="45">
        <v>156.9</v>
      </c>
      <c r="BI58" s="45">
        <v>143.4</v>
      </c>
      <c r="BJ58" s="45">
        <v>134.30000000000001</v>
      </c>
      <c r="BK58" s="45">
        <v>133</v>
      </c>
      <c r="BL58" s="45">
        <v>125.3</v>
      </c>
      <c r="BM58" s="45">
        <v>119.9</v>
      </c>
      <c r="BN58" s="45">
        <v>116.9</v>
      </c>
      <c r="BO58" s="45">
        <v>115.2</v>
      </c>
      <c r="BP58" s="45">
        <v>110.5</v>
      </c>
      <c r="BQ58" s="45">
        <v>111.5</v>
      </c>
      <c r="BR58" s="45">
        <v>115.8</v>
      </c>
      <c r="BS58" s="45">
        <v>110.7</v>
      </c>
      <c r="BT58" s="45">
        <v>110.6</v>
      </c>
      <c r="BU58" s="45">
        <v>104</v>
      </c>
      <c r="BV58" s="45">
        <v>109.3</v>
      </c>
      <c r="BW58" s="45">
        <v>114.9</v>
      </c>
      <c r="BX58" s="45">
        <v>127.9</v>
      </c>
      <c r="BY58" s="45">
        <v>142.4</v>
      </c>
      <c r="BZ58" s="45">
        <v>154.9</v>
      </c>
      <c r="CA58" s="45">
        <v>142.6</v>
      </c>
      <c r="CB58" s="45">
        <v>121.9</v>
      </c>
      <c r="CC58" s="45">
        <v>109</v>
      </c>
      <c r="CD58" s="45">
        <v>109.2</v>
      </c>
      <c r="CE58" s="45">
        <v>113.3</v>
      </c>
      <c r="CF58" s="45">
        <v>118</v>
      </c>
      <c r="CG58" s="45">
        <v>117.3</v>
      </c>
      <c r="CH58" s="45">
        <v>119.9</v>
      </c>
      <c r="CI58" s="45">
        <v>125.9</v>
      </c>
      <c r="CJ58" s="45">
        <v>146.30000000000001</v>
      </c>
      <c r="CK58" s="45">
        <v>160.80000000000001</v>
      </c>
      <c r="CL58" s="45">
        <v>160.69999999999999</v>
      </c>
      <c r="CM58" s="45">
        <v>160.6</v>
      </c>
      <c r="CN58" s="45">
        <v>152.5</v>
      </c>
      <c r="CO58" s="45">
        <v>165.8</v>
      </c>
      <c r="CP58" s="45">
        <v>171.3</v>
      </c>
      <c r="CQ58" s="45">
        <v>191.4</v>
      </c>
      <c r="CR58" s="45">
        <v>179.8</v>
      </c>
      <c r="CS58" s="45">
        <v>159.80000000000001</v>
      </c>
      <c r="CT58" s="45">
        <v>134.80000000000001</v>
      </c>
      <c r="CU58" s="45">
        <v>127</v>
      </c>
      <c r="CV58" s="45">
        <v>128</v>
      </c>
      <c r="CW58" s="45">
        <v>125.8</v>
      </c>
      <c r="CX58" s="45">
        <v>134.4</v>
      </c>
      <c r="CY58" s="45">
        <v>135.6</v>
      </c>
      <c r="CZ58" s="45">
        <v>137.5</v>
      </c>
      <c r="DA58" s="45">
        <v>138.80000000000001</v>
      </c>
      <c r="DB58" s="45">
        <v>138.5</v>
      </c>
      <c r="DC58" s="45">
        <v>146.9</v>
      </c>
      <c r="DD58" s="45">
        <v>143.30000000000001</v>
      </c>
      <c r="DE58" s="45">
        <v>155.4</v>
      </c>
      <c r="DF58" s="45">
        <v>167.4</v>
      </c>
      <c r="DG58" s="45">
        <v>177.4</v>
      </c>
      <c r="DH58" s="45">
        <v>187.8</v>
      </c>
      <c r="DI58" s="45">
        <v>188.8</v>
      </c>
      <c r="DJ58" s="45">
        <v>205.5</v>
      </c>
      <c r="DK58" s="45">
        <v>171.1</v>
      </c>
      <c r="DL58" s="45">
        <v>156.9</v>
      </c>
      <c r="DM58" s="45">
        <v>145</v>
      </c>
      <c r="DN58" s="45">
        <v>150</v>
      </c>
      <c r="DO58" s="45">
        <v>147.6</v>
      </c>
      <c r="DP58" s="45">
        <v>149.4</v>
      </c>
      <c r="DQ58" s="45">
        <v>140.1</v>
      </c>
      <c r="DR58" s="45">
        <v>150.6</v>
      </c>
      <c r="DS58" s="45">
        <v>165.1</v>
      </c>
      <c r="DT58" s="45">
        <v>187.2</v>
      </c>
      <c r="DU58" s="45">
        <v>193.2</v>
      </c>
      <c r="DV58" s="45">
        <v>194.3</v>
      </c>
      <c r="DW58" s="45">
        <v>181.4</v>
      </c>
      <c r="DX58" s="46">
        <v>160</v>
      </c>
      <c r="DY58" s="46">
        <v>152.5</v>
      </c>
      <c r="DZ58" s="46">
        <v>156.19999999999999</v>
      </c>
      <c r="EA58">
        <v>169.7</v>
      </c>
      <c r="EB58" s="47">
        <v>175.7</v>
      </c>
      <c r="EC58" s="47">
        <v>180.3</v>
      </c>
    </row>
    <row r="59" spans="1:133" x14ac:dyDescent="0.25">
      <c r="A59" s="43" t="s">
        <v>3225</v>
      </c>
      <c r="B59" s="43" t="s">
        <v>3226</v>
      </c>
      <c r="C59" s="44">
        <v>2.1219999999999999E-2</v>
      </c>
      <c r="D59" s="45">
        <v>99</v>
      </c>
      <c r="E59" s="45">
        <v>92.6</v>
      </c>
      <c r="F59" s="45">
        <v>90.5</v>
      </c>
      <c r="G59" s="45">
        <v>97.4</v>
      </c>
      <c r="H59" s="45">
        <v>94.1</v>
      </c>
      <c r="I59" s="45">
        <v>92.9</v>
      </c>
      <c r="J59" s="45">
        <v>104.5</v>
      </c>
      <c r="K59" s="45">
        <v>106.8</v>
      </c>
      <c r="L59" s="45">
        <v>94.4</v>
      </c>
      <c r="M59" s="45">
        <v>96.7</v>
      </c>
      <c r="N59" s="45">
        <v>113.2</v>
      </c>
      <c r="O59" s="45">
        <v>104.9</v>
      </c>
      <c r="P59" s="45">
        <v>102.3</v>
      </c>
      <c r="Q59" s="45">
        <v>103.2</v>
      </c>
      <c r="R59" s="45">
        <v>100.1</v>
      </c>
      <c r="S59" s="45">
        <v>95.9</v>
      </c>
      <c r="T59" s="45">
        <v>86.5</v>
      </c>
      <c r="U59" s="45">
        <v>91.5</v>
      </c>
      <c r="V59" s="45">
        <v>106.4</v>
      </c>
      <c r="W59" s="45">
        <v>101.1</v>
      </c>
      <c r="X59" s="45">
        <v>102.2</v>
      </c>
      <c r="Y59" s="45">
        <v>110.6</v>
      </c>
      <c r="Z59" s="45">
        <v>120.5</v>
      </c>
      <c r="AA59" s="45">
        <v>114.4</v>
      </c>
      <c r="AB59" s="45">
        <v>102.7</v>
      </c>
      <c r="AC59" s="45">
        <v>98</v>
      </c>
      <c r="AD59" s="45">
        <v>94.3</v>
      </c>
      <c r="AE59" s="45">
        <v>93.3</v>
      </c>
      <c r="AF59" s="45">
        <v>80.8</v>
      </c>
      <c r="AG59" s="45">
        <v>76.099999999999994</v>
      </c>
      <c r="AH59" s="45">
        <v>92.7</v>
      </c>
      <c r="AI59" s="45">
        <v>97.6</v>
      </c>
      <c r="AJ59" s="45">
        <v>96.3</v>
      </c>
      <c r="AK59" s="45">
        <v>90.8</v>
      </c>
      <c r="AL59" s="45">
        <v>99</v>
      </c>
      <c r="AM59" s="45">
        <v>105.4</v>
      </c>
      <c r="AN59" s="45">
        <v>99.5</v>
      </c>
      <c r="AO59" s="45">
        <v>88.4</v>
      </c>
      <c r="AP59" s="45">
        <v>82.4</v>
      </c>
      <c r="AQ59" s="45">
        <v>73.7</v>
      </c>
      <c r="AR59" s="45">
        <v>73.7</v>
      </c>
      <c r="AS59" s="45">
        <v>74.5</v>
      </c>
      <c r="AT59" s="45">
        <v>73.7</v>
      </c>
      <c r="AU59" s="45">
        <v>70.2</v>
      </c>
      <c r="AV59" s="45">
        <v>72.099999999999994</v>
      </c>
      <c r="AW59" s="45">
        <v>76.400000000000006</v>
      </c>
      <c r="AX59" s="45">
        <v>72.099999999999994</v>
      </c>
      <c r="AY59" s="45">
        <v>72.099999999999994</v>
      </c>
      <c r="AZ59" s="45">
        <v>73.3</v>
      </c>
      <c r="BA59" s="45">
        <v>72.599999999999994</v>
      </c>
      <c r="BB59" s="45">
        <v>76.5</v>
      </c>
      <c r="BC59" s="45">
        <v>71.5</v>
      </c>
      <c r="BD59" s="45">
        <v>71.8</v>
      </c>
      <c r="BE59" s="45">
        <v>74</v>
      </c>
      <c r="BF59" s="45">
        <v>79.5</v>
      </c>
      <c r="BG59" s="45">
        <v>81.2</v>
      </c>
      <c r="BH59" s="45">
        <v>74.8</v>
      </c>
      <c r="BI59" s="45">
        <v>71.8</v>
      </c>
      <c r="BJ59" s="45">
        <v>80.400000000000006</v>
      </c>
      <c r="BK59" s="45">
        <v>82.7</v>
      </c>
      <c r="BL59" s="45">
        <v>73.8</v>
      </c>
      <c r="BM59" s="45">
        <v>67.3</v>
      </c>
      <c r="BN59" s="45">
        <v>63.9</v>
      </c>
      <c r="BO59" s="45">
        <v>65</v>
      </c>
      <c r="BP59" s="45">
        <v>68.7</v>
      </c>
      <c r="BQ59" s="45">
        <v>70.599999999999994</v>
      </c>
      <c r="BR59" s="45">
        <v>74.3</v>
      </c>
      <c r="BS59" s="45">
        <v>77.400000000000006</v>
      </c>
      <c r="BT59" s="45">
        <v>68.400000000000006</v>
      </c>
      <c r="BU59" s="45">
        <v>70.2</v>
      </c>
      <c r="BV59" s="45">
        <v>72.2</v>
      </c>
      <c r="BW59" s="45">
        <v>78.7</v>
      </c>
      <c r="BX59" s="45">
        <v>88.6</v>
      </c>
      <c r="BY59" s="45">
        <v>93.6</v>
      </c>
      <c r="BZ59" s="45">
        <v>82.9</v>
      </c>
      <c r="CA59" s="45">
        <v>68.900000000000006</v>
      </c>
      <c r="CB59" s="45">
        <v>62.2</v>
      </c>
      <c r="CC59" s="45">
        <v>65.3</v>
      </c>
      <c r="CD59" s="45">
        <v>72.5</v>
      </c>
      <c r="CE59" s="45">
        <v>76.2</v>
      </c>
      <c r="CF59" s="45">
        <v>65.7</v>
      </c>
      <c r="CG59" s="45">
        <v>64</v>
      </c>
      <c r="CH59" s="45">
        <v>64.8</v>
      </c>
      <c r="CI59" s="45">
        <v>63.8</v>
      </c>
      <c r="CJ59" s="45">
        <v>66.3</v>
      </c>
      <c r="CK59" s="45">
        <v>63.3</v>
      </c>
      <c r="CL59" s="45">
        <v>65</v>
      </c>
      <c r="CM59" s="45">
        <v>69</v>
      </c>
      <c r="CN59" s="45">
        <v>74.3</v>
      </c>
      <c r="CO59" s="45">
        <v>81.400000000000006</v>
      </c>
      <c r="CP59" s="45">
        <v>88.5</v>
      </c>
      <c r="CQ59" s="45">
        <v>85.1</v>
      </c>
      <c r="CR59" s="45">
        <v>74.599999999999994</v>
      </c>
      <c r="CS59" s="45">
        <v>67.099999999999994</v>
      </c>
      <c r="CT59" s="45">
        <v>66.900000000000006</v>
      </c>
      <c r="CU59" s="45">
        <v>73.900000000000006</v>
      </c>
      <c r="CV59" s="45">
        <v>67.599999999999994</v>
      </c>
      <c r="CW59" s="45">
        <v>69.400000000000006</v>
      </c>
      <c r="CX59" s="45">
        <v>80</v>
      </c>
      <c r="CY59" s="45">
        <v>78.7</v>
      </c>
      <c r="CZ59" s="45">
        <v>76</v>
      </c>
      <c r="DA59" s="45">
        <v>76.099999999999994</v>
      </c>
      <c r="DB59" s="45">
        <v>88</v>
      </c>
      <c r="DC59" s="45">
        <v>92.9</v>
      </c>
      <c r="DD59" s="45">
        <v>102.2</v>
      </c>
      <c r="DE59" s="45">
        <v>112</v>
      </c>
      <c r="DF59" s="45">
        <v>120.2</v>
      </c>
      <c r="DG59" s="45">
        <v>111.1</v>
      </c>
      <c r="DH59" s="45">
        <v>108.4</v>
      </c>
      <c r="DI59" s="45">
        <v>107.8</v>
      </c>
      <c r="DJ59" s="45">
        <v>101.9</v>
      </c>
      <c r="DK59" s="45">
        <v>87.2</v>
      </c>
      <c r="DL59" s="45">
        <v>87.2</v>
      </c>
      <c r="DM59" s="45">
        <v>94.1</v>
      </c>
      <c r="DN59" s="45">
        <v>100.5</v>
      </c>
      <c r="DO59" s="45">
        <v>116.1</v>
      </c>
      <c r="DP59" s="45">
        <v>107.4</v>
      </c>
      <c r="DQ59" s="45">
        <v>95.7</v>
      </c>
      <c r="DR59" s="45">
        <v>103</v>
      </c>
      <c r="DS59" s="45">
        <v>100.1</v>
      </c>
      <c r="DT59" s="45">
        <v>105.9</v>
      </c>
      <c r="DU59" s="45">
        <v>125.7</v>
      </c>
      <c r="DV59" s="45">
        <v>119.2</v>
      </c>
      <c r="DW59" s="45">
        <v>111.2</v>
      </c>
      <c r="DX59" s="46">
        <v>108.3</v>
      </c>
      <c r="DY59" s="46">
        <v>107.5</v>
      </c>
      <c r="DZ59" s="46">
        <v>119.5</v>
      </c>
      <c r="EA59">
        <v>127.4</v>
      </c>
      <c r="EB59" s="47">
        <v>122.1</v>
      </c>
      <c r="EC59" s="47">
        <v>119.3</v>
      </c>
    </row>
    <row r="60" spans="1:133" x14ac:dyDescent="0.25">
      <c r="A60" s="43" t="s">
        <v>3227</v>
      </c>
      <c r="B60" s="43" t="s">
        <v>3228</v>
      </c>
      <c r="C60" s="44">
        <v>1.8370000000000001E-2</v>
      </c>
      <c r="D60" s="45">
        <v>100</v>
      </c>
      <c r="E60" s="45">
        <v>108.6</v>
      </c>
      <c r="F60" s="45">
        <v>107.4</v>
      </c>
      <c r="G60" s="45">
        <v>107.1</v>
      </c>
      <c r="H60" s="45">
        <v>144.4</v>
      </c>
      <c r="I60" s="45">
        <v>142.5</v>
      </c>
      <c r="J60" s="45">
        <v>121.1</v>
      </c>
      <c r="K60" s="45">
        <v>99.4</v>
      </c>
      <c r="L60" s="45">
        <v>86.9</v>
      </c>
      <c r="M60" s="45">
        <v>99.8</v>
      </c>
      <c r="N60" s="45">
        <v>107.6</v>
      </c>
      <c r="O60" s="45">
        <v>110.1</v>
      </c>
      <c r="P60" s="45">
        <v>117.7</v>
      </c>
      <c r="Q60" s="45">
        <v>131.19999999999999</v>
      </c>
      <c r="R60" s="45">
        <v>151.80000000000001</v>
      </c>
      <c r="S60" s="45">
        <v>163.30000000000001</v>
      </c>
      <c r="T60" s="45">
        <v>174</v>
      </c>
      <c r="U60" s="45">
        <v>131.9</v>
      </c>
      <c r="V60" s="45">
        <v>101.9</v>
      </c>
      <c r="W60" s="45">
        <v>86.7</v>
      </c>
      <c r="X60" s="45">
        <v>87.5</v>
      </c>
      <c r="Y60" s="45">
        <v>92.5</v>
      </c>
      <c r="Z60" s="45">
        <v>102.7</v>
      </c>
      <c r="AA60" s="45">
        <v>123.1</v>
      </c>
      <c r="AB60" s="45">
        <v>141.1</v>
      </c>
      <c r="AC60" s="45">
        <v>158.4</v>
      </c>
      <c r="AD60" s="45">
        <v>198.9</v>
      </c>
      <c r="AE60" s="45">
        <v>219.4</v>
      </c>
      <c r="AF60" s="45">
        <v>214.1</v>
      </c>
      <c r="AG60" s="45">
        <v>181.8</v>
      </c>
      <c r="AH60" s="45">
        <v>113</v>
      </c>
      <c r="AI60" s="45">
        <v>95.8</v>
      </c>
      <c r="AJ60" s="45">
        <v>90.5</v>
      </c>
      <c r="AK60" s="45">
        <v>106.7</v>
      </c>
      <c r="AL60" s="45">
        <v>121.1</v>
      </c>
      <c r="AM60" s="45">
        <v>157.19999999999999</v>
      </c>
      <c r="AN60" s="45">
        <v>160.80000000000001</v>
      </c>
      <c r="AO60" s="45">
        <v>151.6</v>
      </c>
      <c r="AP60" s="45">
        <v>145.4</v>
      </c>
      <c r="AQ60" s="45">
        <v>162.19999999999999</v>
      </c>
      <c r="AR60" s="45">
        <v>153.1</v>
      </c>
      <c r="AS60" s="45">
        <v>144.5</v>
      </c>
      <c r="AT60" s="45">
        <v>133.30000000000001</v>
      </c>
      <c r="AU60" s="45">
        <v>125.3</v>
      </c>
      <c r="AV60" s="45">
        <v>125.3</v>
      </c>
      <c r="AW60" s="45">
        <v>121.6</v>
      </c>
      <c r="AX60" s="45">
        <v>131.4</v>
      </c>
      <c r="AY60" s="45">
        <v>131.4</v>
      </c>
      <c r="AZ60" s="45">
        <v>153.1</v>
      </c>
      <c r="BA60" s="45">
        <v>158.4</v>
      </c>
      <c r="BB60" s="45">
        <v>236.6</v>
      </c>
      <c r="BC60" s="45">
        <v>258.89999999999998</v>
      </c>
      <c r="BD60" s="45">
        <v>276.2</v>
      </c>
      <c r="BE60" s="45">
        <v>245.7</v>
      </c>
      <c r="BF60" s="45">
        <v>173.6</v>
      </c>
      <c r="BG60" s="45">
        <v>150.4</v>
      </c>
      <c r="BH60" s="45">
        <v>133.9</v>
      </c>
      <c r="BI60" s="45">
        <v>124.7</v>
      </c>
      <c r="BJ60" s="45">
        <v>123.7</v>
      </c>
      <c r="BK60" s="45">
        <v>136.9</v>
      </c>
      <c r="BL60" s="45">
        <v>142.30000000000001</v>
      </c>
      <c r="BM60" s="45">
        <v>189.3</v>
      </c>
      <c r="BN60" s="45">
        <v>250.4</v>
      </c>
      <c r="BO60" s="45">
        <v>295.89999999999998</v>
      </c>
      <c r="BP60" s="45">
        <v>345.2</v>
      </c>
      <c r="BQ60" s="45">
        <v>276.10000000000002</v>
      </c>
      <c r="BR60" s="45">
        <v>153.9</v>
      </c>
      <c r="BS60" s="45">
        <v>124.4</v>
      </c>
      <c r="BT60" s="45">
        <v>137.4</v>
      </c>
      <c r="BU60" s="45">
        <v>155.4</v>
      </c>
      <c r="BV60" s="45">
        <v>184.6</v>
      </c>
      <c r="BW60" s="45">
        <v>200.1</v>
      </c>
      <c r="BX60" s="45">
        <v>194.8</v>
      </c>
      <c r="BY60" s="45">
        <v>196</v>
      </c>
      <c r="BZ60" s="45">
        <v>185.2</v>
      </c>
      <c r="CA60" s="45">
        <v>145.69999999999999</v>
      </c>
      <c r="CB60" s="45">
        <v>170.1</v>
      </c>
      <c r="CC60" s="45">
        <v>175.3</v>
      </c>
      <c r="CD60" s="45">
        <v>169.3</v>
      </c>
      <c r="CE60" s="45">
        <v>151.30000000000001</v>
      </c>
      <c r="CF60" s="45">
        <v>140.4</v>
      </c>
      <c r="CG60" s="45">
        <v>132</v>
      </c>
      <c r="CH60" s="45">
        <v>150.5</v>
      </c>
      <c r="CI60" s="45">
        <v>167.4</v>
      </c>
      <c r="CJ60" s="45">
        <v>174.7</v>
      </c>
      <c r="CK60" s="45">
        <v>191.7</v>
      </c>
      <c r="CL60" s="45">
        <v>254.2</v>
      </c>
      <c r="CM60" s="45">
        <v>323.5</v>
      </c>
      <c r="CN60" s="45">
        <v>307.7</v>
      </c>
      <c r="CO60" s="45">
        <v>253.1</v>
      </c>
      <c r="CP60" s="45">
        <v>178.7</v>
      </c>
      <c r="CQ60" s="45">
        <v>155.6</v>
      </c>
      <c r="CR60" s="45">
        <v>147</v>
      </c>
      <c r="CS60" s="45">
        <v>155.9</v>
      </c>
      <c r="CT60" s="45">
        <v>177.2</v>
      </c>
      <c r="CU60" s="45">
        <v>191.9</v>
      </c>
      <c r="CV60" s="45">
        <v>192.7</v>
      </c>
      <c r="CW60" s="45">
        <v>177.7</v>
      </c>
      <c r="CX60" s="45">
        <v>187.3</v>
      </c>
      <c r="CY60" s="45">
        <v>202</v>
      </c>
      <c r="CZ60" s="45">
        <v>245.3</v>
      </c>
      <c r="DA60" s="45">
        <v>261.10000000000002</v>
      </c>
      <c r="DB60" s="45">
        <v>193.2</v>
      </c>
      <c r="DC60" s="45">
        <v>171.1</v>
      </c>
      <c r="DD60" s="45">
        <v>180</v>
      </c>
      <c r="DE60" s="45">
        <v>183.6</v>
      </c>
      <c r="DF60" s="45">
        <v>201.1</v>
      </c>
      <c r="DG60" s="45">
        <v>198.6</v>
      </c>
      <c r="DH60" s="45">
        <v>229.8</v>
      </c>
      <c r="DI60" s="45">
        <v>231.3</v>
      </c>
      <c r="DJ60" s="45">
        <v>215.1</v>
      </c>
      <c r="DK60" s="45">
        <v>199.8</v>
      </c>
      <c r="DL60" s="45">
        <v>210.8</v>
      </c>
      <c r="DM60" s="45">
        <v>215.1</v>
      </c>
      <c r="DN60" s="45">
        <v>190.8</v>
      </c>
      <c r="DO60" s="45">
        <v>166.4</v>
      </c>
      <c r="DP60" s="45">
        <v>169.1</v>
      </c>
      <c r="DQ60" s="45">
        <v>173.5</v>
      </c>
      <c r="DR60" s="45">
        <v>177.3</v>
      </c>
      <c r="DS60" s="45">
        <v>206.6</v>
      </c>
      <c r="DT60" s="45">
        <v>240.2</v>
      </c>
      <c r="DU60" s="45">
        <v>224.1</v>
      </c>
      <c r="DV60" s="45">
        <v>222.3</v>
      </c>
      <c r="DW60" s="45">
        <v>212.1</v>
      </c>
      <c r="DX60" s="46">
        <v>243</v>
      </c>
      <c r="DY60" s="46">
        <v>247.3</v>
      </c>
      <c r="DZ60" s="46">
        <v>201.6</v>
      </c>
      <c r="EA60">
        <v>183.8</v>
      </c>
      <c r="EB60" s="47">
        <v>194.6</v>
      </c>
      <c r="EC60" s="47">
        <v>201.8</v>
      </c>
    </row>
    <row r="61" spans="1:133" x14ac:dyDescent="0.25">
      <c r="A61" s="43" t="s">
        <v>3229</v>
      </c>
      <c r="B61" s="43" t="s">
        <v>3230</v>
      </c>
      <c r="C61" s="44">
        <v>2.4580000000000001E-2</v>
      </c>
      <c r="D61" s="45">
        <v>113.8</v>
      </c>
      <c r="E61" s="45">
        <v>104</v>
      </c>
      <c r="F61" s="45">
        <v>96.5</v>
      </c>
      <c r="G61" s="45">
        <v>102.3</v>
      </c>
      <c r="H61" s="45">
        <v>108.4</v>
      </c>
      <c r="I61" s="45">
        <v>139.69999999999999</v>
      </c>
      <c r="J61" s="45">
        <v>140.80000000000001</v>
      </c>
      <c r="K61" s="45">
        <v>141.5</v>
      </c>
      <c r="L61" s="45">
        <v>164.8</v>
      </c>
      <c r="M61" s="45">
        <v>269.7</v>
      </c>
      <c r="N61" s="45">
        <v>188.9</v>
      </c>
      <c r="O61" s="45">
        <v>130.80000000000001</v>
      </c>
      <c r="P61" s="45">
        <v>119.8</v>
      </c>
      <c r="Q61" s="45">
        <v>112.4</v>
      </c>
      <c r="R61" s="45">
        <v>107.8</v>
      </c>
      <c r="S61" s="45">
        <v>118.1</v>
      </c>
      <c r="T61" s="45">
        <v>114.5</v>
      </c>
      <c r="U61" s="45">
        <v>114.5</v>
      </c>
      <c r="V61" s="45">
        <v>114.5</v>
      </c>
      <c r="W61" s="45">
        <v>113.9</v>
      </c>
      <c r="X61" s="45">
        <v>128.4</v>
      </c>
      <c r="Y61" s="45">
        <v>140.4</v>
      </c>
      <c r="Z61" s="45">
        <v>153.4</v>
      </c>
      <c r="AA61" s="45">
        <v>147.1</v>
      </c>
      <c r="AB61" s="45">
        <v>128.30000000000001</v>
      </c>
      <c r="AC61" s="45">
        <v>103.6</v>
      </c>
      <c r="AD61" s="45">
        <v>102.1</v>
      </c>
      <c r="AE61" s="45">
        <v>106.5</v>
      </c>
      <c r="AF61" s="45">
        <v>118</v>
      </c>
      <c r="AG61" s="45">
        <v>118</v>
      </c>
      <c r="AH61" s="45">
        <v>118</v>
      </c>
      <c r="AI61" s="45">
        <v>131.1</v>
      </c>
      <c r="AJ61" s="45">
        <v>131.1</v>
      </c>
      <c r="AK61" s="45">
        <v>184</v>
      </c>
      <c r="AL61" s="45">
        <v>174.4</v>
      </c>
      <c r="AM61" s="45">
        <v>159.1</v>
      </c>
      <c r="AN61" s="45">
        <v>144.9</v>
      </c>
      <c r="AO61" s="45">
        <v>119.6</v>
      </c>
      <c r="AP61" s="45">
        <v>117.4</v>
      </c>
      <c r="AQ61" s="45">
        <v>107.8</v>
      </c>
      <c r="AR61" s="45">
        <v>107.8</v>
      </c>
      <c r="AS61" s="45">
        <v>107.8</v>
      </c>
      <c r="AT61" s="45">
        <v>107.8</v>
      </c>
      <c r="AU61" s="45">
        <v>107.8</v>
      </c>
      <c r="AV61" s="45">
        <v>107.8</v>
      </c>
      <c r="AW61" s="45">
        <v>107.8</v>
      </c>
      <c r="AX61" s="45">
        <v>107.8</v>
      </c>
      <c r="AY61" s="45">
        <v>107.8</v>
      </c>
      <c r="AZ61" s="45">
        <v>137.30000000000001</v>
      </c>
      <c r="BA61" s="45">
        <v>134.80000000000001</v>
      </c>
      <c r="BB61" s="45">
        <v>130.9</v>
      </c>
      <c r="BC61" s="45">
        <v>155.9</v>
      </c>
      <c r="BD61" s="45">
        <v>198.4</v>
      </c>
      <c r="BE61" s="45">
        <v>198.4</v>
      </c>
      <c r="BF61" s="45">
        <v>198.4</v>
      </c>
      <c r="BG61" s="45">
        <v>198.4</v>
      </c>
      <c r="BH61" s="45">
        <v>225.3</v>
      </c>
      <c r="BI61" s="45">
        <v>208.3</v>
      </c>
      <c r="BJ61" s="45">
        <v>193.8</v>
      </c>
      <c r="BK61" s="45">
        <v>198</v>
      </c>
      <c r="BL61" s="45">
        <v>185.2</v>
      </c>
      <c r="BM61" s="45">
        <v>179.6</v>
      </c>
      <c r="BN61" s="45">
        <v>174.1</v>
      </c>
      <c r="BO61" s="45">
        <v>185.5</v>
      </c>
      <c r="BP61" s="45">
        <v>194.4</v>
      </c>
      <c r="BQ61" s="45">
        <v>195.7</v>
      </c>
      <c r="BR61" s="45">
        <v>198.4</v>
      </c>
      <c r="BS61" s="45">
        <v>241.2</v>
      </c>
      <c r="BT61" s="45">
        <v>235.4</v>
      </c>
      <c r="BU61" s="45">
        <v>236.4</v>
      </c>
      <c r="BV61" s="45">
        <v>234.7</v>
      </c>
      <c r="BW61" s="45">
        <v>228.8</v>
      </c>
      <c r="BX61" s="45">
        <v>191.3</v>
      </c>
      <c r="BY61" s="45">
        <v>164.9</v>
      </c>
      <c r="BZ61" s="45">
        <v>116.6</v>
      </c>
      <c r="CA61" s="45">
        <v>99.2</v>
      </c>
      <c r="CB61" s="45">
        <v>102.3</v>
      </c>
      <c r="CC61" s="45">
        <v>109.8</v>
      </c>
      <c r="CD61" s="45">
        <v>118.9</v>
      </c>
      <c r="CE61" s="45">
        <v>129.5</v>
      </c>
      <c r="CF61" s="45">
        <v>140.5</v>
      </c>
      <c r="CG61" s="45">
        <v>136.9</v>
      </c>
      <c r="CH61" s="45">
        <v>124</v>
      </c>
      <c r="CI61" s="45">
        <v>121.7</v>
      </c>
      <c r="CJ61" s="45">
        <v>112.8</v>
      </c>
      <c r="CK61" s="45">
        <v>103.8</v>
      </c>
      <c r="CL61" s="45">
        <v>102.5</v>
      </c>
      <c r="CM61" s="45">
        <v>102.7</v>
      </c>
      <c r="CN61" s="45">
        <v>101.7</v>
      </c>
      <c r="CO61" s="45">
        <v>104.3</v>
      </c>
      <c r="CP61" s="45">
        <v>106.9</v>
      </c>
      <c r="CQ61" s="45">
        <v>110</v>
      </c>
      <c r="CR61" s="45">
        <v>121.3</v>
      </c>
      <c r="CS61" s="45">
        <v>139</v>
      </c>
      <c r="CT61" s="45">
        <v>117.6</v>
      </c>
      <c r="CU61" s="45">
        <v>131.6</v>
      </c>
      <c r="CV61" s="45">
        <v>135</v>
      </c>
      <c r="CW61" s="45">
        <v>124.2</v>
      </c>
      <c r="CX61" s="45">
        <v>131</v>
      </c>
      <c r="CY61" s="45">
        <v>145.9</v>
      </c>
      <c r="CZ61" s="45">
        <v>151.30000000000001</v>
      </c>
      <c r="DA61" s="45">
        <v>152.30000000000001</v>
      </c>
      <c r="DB61" s="45">
        <v>167.5</v>
      </c>
      <c r="DC61" s="45">
        <v>167.9</v>
      </c>
      <c r="DD61" s="45">
        <v>170.9</v>
      </c>
      <c r="DE61" s="45">
        <v>158.5</v>
      </c>
      <c r="DF61" s="45">
        <v>150.69999999999999</v>
      </c>
      <c r="DG61" s="45">
        <v>142.5</v>
      </c>
      <c r="DH61" s="45">
        <v>130</v>
      </c>
      <c r="DI61" s="45">
        <v>120.6</v>
      </c>
      <c r="DJ61" s="45">
        <v>113.6</v>
      </c>
      <c r="DK61" s="45">
        <v>105.6</v>
      </c>
      <c r="DL61" s="45">
        <v>109.6</v>
      </c>
      <c r="DM61" s="45">
        <v>112.2</v>
      </c>
      <c r="DN61" s="45">
        <v>121</v>
      </c>
      <c r="DO61" s="45">
        <v>137.80000000000001</v>
      </c>
      <c r="DP61" s="45">
        <v>136.6</v>
      </c>
      <c r="DQ61" s="45">
        <v>136.5</v>
      </c>
      <c r="DR61" s="45">
        <v>137.30000000000001</v>
      </c>
      <c r="DS61" s="45">
        <v>133</v>
      </c>
      <c r="DT61" s="45">
        <v>138.80000000000001</v>
      </c>
      <c r="DU61" s="45">
        <v>110.6</v>
      </c>
      <c r="DV61" s="45">
        <v>102.9</v>
      </c>
      <c r="DW61" s="45">
        <v>108.9</v>
      </c>
      <c r="DX61" s="46">
        <v>133</v>
      </c>
      <c r="DY61" s="46">
        <v>136.30000000000001</v>
      </c>
      <c r="DZ61" s="46">
        <v>140.6</v>
      </c>
      <c r="EA61">
        <v>147.5</v>
      </c>
      <c r="EB61" s="47">
        <v>143.4</v>
      </c>
      <c r="EC61" s="47">
        <v>139.30000000000001</v>
      </c>
    </row>
    <row r="62" spans="1:133" x14ac:dyDescent="0.25">
      <c r="A62" s="43" t="s">
        <v>3231</v>
      </c>
      <c r="B62" s="43" t="s">
        <v>3232</v>
      </c>
      <c r="C62" s="44">
        <v>1.001E-2</v>
      </c>
      <c r="D62" s="45">
        <v>115.6</v>
      </c>
      <c r="E62" s="45">
        <v>115.6</v>
      </c>
      <c r="F62" s="45">
        <v>99.7</v>
      </c>
      <c r="G62" s="45">
        <v>86</v>
      </c>
      <c r="H62" s="45">
        <v>63.9</v>
      </c>
      <c r="I62" s="45">
        <v>74.2</v>
      </c>
      <c r="J62" s="45">
        <v>84.5</v>
      </c>
      <c r="K62" s="45">
        <v>95.6</v>
      </c>
      <c r="L62" s="45">
        <v>90.2</v>
      </c>
      <c r="M62" s="45">
        <v>82.1</v>
      </c>
      <c r="N62" s="45">
        <v>85</v>
      </c>
      <c r="O62" s="45">
        <v>83.2</v>
      </c>
      <c r="P62" s="45">
        <v>72.900000000000006</v>
      </c>
      <c r="Q62" s="45">
        <v>72.900000000000006</v>
      </c>
      <c r="R62" s="45">
        <v>63.4</v>
      </c>
      <c r="S62" s="45">
        <v>50.6</v>
      </c>
      <c r="T62" s="45">
        <v>55.5</v>
      </c>
      <c r="U62" s="45">
        <v>58.5</v>
      </c>
      <c r="V62" s="45">
        <v>62.5</v>
      </c>
      <c r="W62" s="45">
        <v>64.2</v>
      </c>
      <c r="X62" s="45">
        <v>82.7</v>
      </c>
      <c r="Y62" s="45">
        <v>149.4</v>
      </c>
      <c r="Z62" s="45">
        <v>146.80000000000001</v>
      </c>
      <c r="AA62" s="45">
        <v>146.80000000000001</v>
      </c>
      <c r="AB62" s="45">
        <v>146.80000000000001</v>
      </c>
      <c r="AC62" s="45">
        <v>158.9</v>
      </c>
      <c r="AD62" s="45">
        <v>158.9</v>
      </c>
      <c r="AE62" s="45">
        <v>122.9</v>
      </c>
      <c r="AF62" s="45">
        <v>107.8</v>
      </c>
      <c r="AG62" s="45">
        <v>128.19999999999999</v>
      </c>
      <c r="AH62" s="45">
        <v>119.3</v>
      </c>
      <c r="AI62" s="45">
        <v>147.5</v>
      </c>
      <c r="AJ62" s="45">
        <v>146.19999999999999</v>
      </c>
      <c r="AK62" s="45">
        <v>154.1</v>
      </c>
      <c r="AL62" s="45">
        <v>154.1</v>
      </c>
      <c r="AM62" s="45">
        <v>158.5</v>
      </c>
      <c r="AN62" s="45">
        <v>129.30000000000001</v>
      </c>
      <c r="AO62" s="45">
        <v>129.30000000000001</v>
      </c>
      <c r="AP62" s="45">
        <v>129.30000000000001</v>
      </c>
      <c r="AQ62" s="45">
        <v>131.5</v>
      </c>
      <c r="AR62" s="45">
        <v>131.5</v>
      </c>
      <c r="AS62" s="45">
        <v>131.5</v>
      </c>
      <c r="AT62" s="45">
        <v>131.5</v>
      </c>
      <c r="AU62" s="45">
        <v>131.5</v>
      </c>
      <c r="AV62" s="45">
        <v>131.5</v>
      </c>
      <c r="AW62" s="45">
        <v>131.5</v>
      </c>
      <c r="AX62" s="45">
        <v>131.5</v>
      </c>
      <c r="AY62" s="45">
        <v>131.5</v>
      </c>
      <c r="AZ62" s="45">
        <v>131.5</v>
      </c>
      <c r="BA62" s="45">
        <v>131.5</v>
      </c>
      <c r="BB62" s="45">
        <v>179.3</v>
      </c>
      <c r="BC62" s="45">
        <v>153.19999999999999</v>
      </c>
      <c r="BD62" s="45">
        <v>150.9</v>
      </c>
      <c r="BE62" s="45">
        <v>159.4</v>
      </c>
      <c r="BF62" s="45">
        <v>162.9</v>
      </c>
      <c r="BG62" s="45">
        <v>181.8</v>
      </c>
      <c r="BH62" s="45">
        <v>170.1</v>
      </c>
      <c r="BI62" s="45">
        <v>153</v>
      </c>
      <c r="BJ62" s="45">
        <v>145</v>
      </c>
      <c r="BK62" s="45">
        <v>142.6</v>
      </c>
      <c r="BL62" s="45">
        <v>139.19999999999999</v>
      </c>
      <c r="BM62" s="45">
        <v>137.4</v>
      </c>
      <c r="BN62" s="45">
        <v>146.4</v>
      </c>
      <c r="BO62" s="45">
        <v>135.69999999999999</v>
      </c>
      <c r="BP62" s="45">
        <v>127.8</v>
      </c>
      <c r="BQ62" s="45">
        <v>124.2</v>
      </c>
      <c r="BR62" s="45">
        <v>126.9</v>
      </c>
      <c r="BS62" s="45">
        <v>133.5</v>
      </c>
      <c r="BT62" s="45">
        <v>140.6</v>
      </c>
      <c r="BU62" s="45">
        <v>128.30000000000001</v>
      </c>
      <c r="BV62" s="45">
        <v>128.30000000000001</v>
      </c>
      <c r="BW62" s="45">
        <v>134.69999999999999</v>
      </c>
      <c r="BX62" s="45">
        <v>138.69999999999999</v>
      </c>
      <c r="BY62" s="45">
        <v>146.1</v>
      </c>
      <c r="BZ62" s="45">
        <v>145.80000000000001</v>
      </c>
      <c r="CA62" s="45">
        <v>130.1</v>
      </c>
      <c r="CB62" s="45">
        <v>116</v>
      </c>
      <c r="CC62" s="45">
        <v>114</v>
      </c>
      <c r="CD62" s="45">
        <v>113.9</v>
      </c>
      <c r="CE62" s="45">
        <v>114.6</v>
      </c>
      <c r="CF62" s="45">
        <v>125.8</v>
      </c>
      <c r="CG62" s="45">
        <v>126.1</v>
      </c>
      <c r="CH62" s="45">
        <v>127.5</v>
      </c>
      <c r="CI62" s="45">
        <v>126.9</v>
      </c>
      <c r="CJ62" s="45">
        <v>137.19999999999999</v>
      </c>
      <c r="CK62" s="45">
        <v>144.1</v>
      </c>
      <c r="CL62" s="45">
        <v>164.5</v>
      </c>
      <c r="CM62" s="45">
        <v>159.5</v>
      </c>
      <c r="CN62" s="45">
        <v>123.7</v>
      </c>
      <c r="CO62" s="45">
        <v>125.3</v>
      </c>
      <c r="CP62" s="45">
        <v>133.6</v>
      </c>
      <c r="CQ62" s="45">
        <v>144.5</v>
      </c>
      <c r="CR62" s="45">
        <v>130.5</v>
      </c>
      <c r="CS62" s="45">
        <v>126.5</v>
      </c>
      <c r="CT62" s="45">
        <v>120.9</v>
      </c>
      <c r="CU62" s="45">
        <v>110</v>
      </c>
      <c r="CV62" s="45">
        <v>110</v>
      </c>
      <c r="CW62" s="45">
        <v>111.9</v>
      </c>
      <c r="CX62" s="45">
        <v>120</v>
      </c>
      <c r="CY62" s="45">
        <v>111.6</v>
      </c>
      <c r="CZ62" s="45">
        <v>106.7</v>
      </c>
      <c r="DA62" s="45">
        <v>116</v>
      </c>
      <c r="DB62" s="45">
        <v>126.8</v>
      </c>
      <c r="DC62" s="45">
        <v>133.30000000000001</v>
      </c>
      <c r="DD62" s="45">
        <v>133.5</v>
      </c>
      <c r="DE62" s="45">
        <v>133.5</v>
      </c>
      <c r="DF62" s="45">
        <v>133.5</v>
      </c>
      <c r="DG62" s="45">
        <v>133.5</v>
      </c>
      <c r="DH62" s="45">
        <v>133.5</v>
      </c>
      <c r="DI62" s="45">
        <v>133.5</v>
      </c>
      <c r="DJ62" s="45">
        <v>130.30000000000001</v>
      </c>
      <c r="DK62" s="45">
        <v>120</v>
      </c>
      <c r="DL62" s="45">
        <v>104.1</v>
      </c>
      <c r="DM62" s="45">
        <v>114</v>
      </c>
      <c r="DN62" s="45">
        <v>116.6</v>
      </c>
      <c r="DO62" s="45">
        <v>112</v>
      </c>
      <c r="DP62" s="45">
        <v>113</v>
      </c>
      <c r="DQ62" s="45">
        <v>113</v>
      </c>
      <c r="DR62" s="45">
        <v>113</v>
      </c>
      <c r="DS62" s="45">
        <v>113</v>
      </c>
      <c r="DT62" s="45">
        <v>113</v>
      </c>
      <c r="DU62" s="45">
        <v>113</v>
      </c>
      <c r="DV62" s="45">
        <v>111.9</v>
      </c>
      <c r="DW62" s="45">
        <v>119.5</v>
      </c>
      <c r="DX62" s="46">
        <v>115.3</v>
      </c>
      <c r="DY62" s="46">
        <v>120.6</v>
      </c>
      <c r="DZ62" s="46">
        <v>134.6</v>
      </c>
      <c r="EA62">
        <v>148.6</v>
      </c>
      <c r="EB62" s="47">
        <v>149.80000000000001</v>
      </c>
      <c r="EC62" s="47">
        <v>149.80000000000001</v>
      </c>
    </row>
    <row r="63" spans="1:133" x14ac:dyDescent="0.25">
      <c r="A63" s="43" t="s">
        <v>3233</v>
      </c>
      <c r="B63" s="43" t="s">
        <v>3234</v>
      </c>
      <c r="C63" s="44">
        <v>2.469E-2</v>
      </c>
      <c r="D63" s="45">
        <v>91.8</v>
      </c>
      <c r="E63" s="45">
        <v>94.3</v>
      </c>
      <c r="F63" s="45">
        <v>98.1</v>
      </c>
      <c r="G63" s="45">
        <v>99</v>
      </c>
      <c r="H63" s="45">
        <v>98.5</v>
      </c>
      <c r="I63" s="45">
        <v>102</v>
      </c>
      <c r="J63" s="45">
        <v>101.7</v>
      </c>
      <c r="K63" s="45">
        <v>104.1</v>
      </c>
      <c r="L63" s="45">
        <v>103.9</v>
      </c>
      <c r="M63" s="45">
        <v>112.2</v>
      </c>
      <c r="N63" s="45">
        <v>105.2</v>
      </c>
      <c r="O63" s="45">
        <v>104.1</v>
      </c>
      <c r="P63" s="45">
        <v>104.7</v>
      </c>
      <c r="Q63" s="45">
        <v>112.3</v>
      </c>
      <c r="R63" s="45">
        <v>110.5</v>
      </c>
      <c r="S63" s="45">
        <v>110.2</v>
      </c>
      <c r="T63" s="45">
        <v>112.6</v>
      </c>
      <c r="U63" s="45">
        <v>120.3</v>
      </c>
      <c r="V63" s="45">
        <v>124.5</v>
      </c>
      <c r="W63" s="45">
        <v>129</v>
      </c>
      <c r="X63" s="45">
        <v>131</v>
      </c>
      <c r="Y63" s="45">
        <v>125.6</v>
      </c>
      <c r="Z63" s="45">
        <v>126</v>
      </c>
      <c r="AA63" s="45">
        <v>127.8</v>
      </c>
      <c r="AB63" s="45">
        <v>127.8</v>
      </c>
      <c r="AC63" s="45">
        <v>126.8</v>
      </c>
      <c r="AD63" s="45">
        <v>132.19999999999999</v>
      </c>
      <c r="AE63" s="45">
        <v>134.69999999999999</v>
      </c>
      <c r="AF63" s="45">
        <v>135.80000000000001</v>
      </c>
      <c r="AG63" s="45">
        <v>136.9</v>
      </c>
      <c r="AH63" s="45">
        <v>141</v>
      </c>
      <c r="AI63" s="45">
        <v>141.4</v>
      </c>
      <c r="AJ63" s="45">
        <v>144.5</v>
      </c>
      <c r="AK63" s="45">
        <v>154</v>
      </c>
      <c r="AL63" s="45">
        <v>154</v>
      </c>
      <c r="AM63" s="45">
        <v>152.80000000000001</v>
      </c>
      <c r="AN63" s="45">
        <v>154.5</v>
      </c>
      <c r="AO63" s="45">
        <v>155</v>
      </c>
      <c r="AP63" s="45">
        <v>153.69999999999999</v>
      </c>
      <c r="AQ63" s="45">
        <v>158.80000000000001</v>
      </c>
      <c r="AR63" s="45">
        <v>158.80000000000001</v>
      </c>
      <c r="AS63" s="45">
        <v>158.80000000000001</v>
      </c>
      <c r="AT63" s="45">
        <v>158.80000000000001</v>
      </c>
      <c r="AU63" s="45">
        <v>158.80000000000001</v>
      </c>
      <c r="AV63" s="45">
        <v>158.80000000000001</v>
      </c>
      <c r="AW63" s="45">
        <v>158.80000000000001</v>
      </c>
      <c r="AX63" s="45">
        <v>158.80000000000001</v>
      </c>
      <c r="AY63" s="45">
        <v>158.80000000000001</v>
      </c>
      <c r="AZ63" s="45">
        <v>168.6</v>
      </c>
      <c r="BA63" s="45">
        <v>160.5</v>
      </c>
      <c r="BB63" s="45">
        <v>156.19999999999999</v>
      </c>
      <c r="BC63" s="45">
        <v>158.4</v>
      </c>
      <c r="BD63" s="45">
        <v>168.6</v>
      </c>
      <c r="BE63" s="45">
        <v>171.8</v>
      </c>
      <c r="BF63" s="45">
        <v>174.6</v>
      </c>
      <c r="BG63" s="45">
        <v>172.8</v>
      </c>
      <c r="BH63" s="45">
        <v>171.8</v>
      </c>
      <c r="BI63" s="45">
        <v>175.3</v>
      </c>
      <c r="BJ63" s="45">
        <v>178.1</v>
      </c>
      <c r="BK63" s="45">
        <v>178</v>
      </c>
      <c r="BL63" s="45">
        <v>177.8</v>
      </c>
      <c r="BM63" s="45">
        <v>171.6</v>
      </c>
      <c r="BN63" s="45">
        <v>172.1</v>
      </c>
      <c r="BO63" s="45">
        <v>166.5</v>
      </c>
      <c r="BP63" s="45">
        <v>169</v>
      </c>
      <c r="BQ63" s="45">
        <v>181</v>
      </c>
      <c r="BR63" s="45">
        <v>194.7</v>
      </c>
      <c r="BS63" s="45">
        <v>191.8</v>
      </c>
      <c r="BT63" s="45">
        <v>188.2</v>
      </c>
      <c r="BU63" s="45">
        <v>188.5</v>
      </c>
      <c r="BV63" s="45">
        <v>187.3</v>
      </c>
      <c r="BW63" s="45">
        <v>189.1</v>
      </c>
      <c r="BX63" s="45">
        <v>186.5</v>
      </c>
      <c r="BY63" s="45">
        <v>186.3</v>
      </c>
      <c r="BZ63" s="45">
        <v>184.5</v>
      </c>
      <c r="CA63" s="45">
        <v>189.9</v>
      </c>
      <c r="CB63" s="45">
        <v>187.1</v>
      </c>
      <c r="CC63" s="45">
        <v>185.2</v>
      </c>
      <c r="CD63" s="45">
        <v>190.8</v>
      </c>
      <c r="CE63" s="45">
        <v>194</v>
      </c>
      <c r="CF63" s="45">
        <v>199.3</v>
      </c>
      <c r="CG63" s="45">
        <v>197.6</v>
      </c>
      <c r="CH63" s="45">
        <v>192.5</v>
      </c>
      <c r="CI63" s="45">
        <v>191.6</v>
      </c>
      <c r="CJ63" s="45">
        <v>191.3</v>
      </c>
      <c r="CK63" s="45">
        <v>192.3</v>
      </c>
      <c r="CL63" s="45">
        <v>193.2</v>
      </c>
      <c r="CM63" s="45">
        <v>193.8</v>
      </c>
      <c r="CN63" s="45">
        <v>194.2</v>
      </c>
      <c r="CO63" s="45">
        <v>189.7</v>
      </c>
      <c r="CP63" s="45">
        <v>198.3</v>
      </c>
      <c r="CQ63" s="45">
        <v>197.6</v>
      </c>
      <c r="CR63" s="45">
        <v>201.3</v>
      </c>
      <c r="CS63" s="45">
        <v>201</v>
      </c>
      <c r="CT63" s="45">
        <v>200</v>
      </c>
      <c r="CU63" s="45">
        <v>194.2</v>
      </c>
      <c r="CV63" s="45">
        <v>192.4</v>
      </c>
      <c r="CW63" s="45">
        <v>194</v>
      </c>
      <c r="CX63" s="45">
        <v>194.8</v>
      </c>
      <c r="CY63" s="45">
        <v>193.5</v>
      </c>
      <c r="CZ63" s="45">
        <v>209.7</v>
      </c>
      <c r="DA63" s="45">
        <v>210.8</v>
      </c>
      <c r="DB63" s="45">
        <v>214.4</v>
      </c>
      <c r="DC63" s="45">
        <v>215.9</v>
      </c>
      <c r="DD63" s="45">
        <v>206.5</v>
      </c>
      <c r="DE63" s="45">
        <v>210.4</v>
      </c>
      <c r="DF63" s="45">
        <v>206.8</v>
      </c>
      <c r="DG63" s="45">
        <v>202.4</v>
      </c>
      <c r="DH63" s="45">
        <v>202.3</v>
      </c>
      <c r="DI63" s="45">
        <v>201.9</v>
      </c>
      <c r="DJ63" s="45">
        <v>198.6</v>
      </c>
      <c r="DK63" s="45">
        <v>203.5</v>
      </c>
      <c r="DL63" s="45">
        <v>224.8</v>
      </c>
      <c r="DM63" s="45">
        <v>234.6</v>
      </c>
      <c r="DN63" s="45">
        <v>232.7</v>
      </c>
      <c r="DO63" s="45">
        <v>234</v>
      </c>
      <c r="DP63" s="45">
        <v>234.5</v>
      </c>
      <c r="DQ63" s="45">
        <v>238.3</v>
      </c>
      <c r="DR63" s="45">
        <v>244.1</v>
      </c>
      <c r="DS63" s="45">
        <v>242.3</v>
      </c>
      <c r="DT63" s="45">
        <v>242.3</v>
      </c>
      <c r="DU63" s="45">
        <v>242.2</v>
      </c>
      <c r="DV63" s="45">
        <v>233.5</v>
      </c>
      <c r="DW63" s="45">
        <v>224.5</v>
      </c>
      <c r="DX63" s="46">
        <v>222.5</v>
      </c>
      <c r="DY63" s="46">
        <v>220</v>
      </c>
      <c r="DZ63" s="46">
        <v>224.2</v>
      </c>
      <c r="EA63">
        <v>228.9</v>
      </c>
      <c r="EB63" s="47">
        <v>231</v>
      </c>
      <c r="EC63" s="47">
        <v>228.5</v>
      </c>
    </row>
    <row r="64" spans="1:133" x14ac:dyDescent="0.25">
      <c r="A64" s="43" t="s">
        <v>3235</v>
      </c>
      <c r="B64" s="43" t="s">
        <v>3236</v>
      </c>
      <c r="C64" s="44">
        <v>2.5989999999999999E-2</v>
      </c>
      <c r="D64" s="45">
        <v>99.3</v>
      </c>
      <c r="E64" s="45">
        <v>99.8</v>
      </c>
      <c r="F64" s="45">
        <v>101.9</v>
      </c>
      <c r="G64" s="45">
        <v>102.6</v>
      </c>
      <c r="H64" s="45">
        <v>106.9</v>
      </c>
      <c r="I64" s="45">
        <v>103.3</v>
      </c>
      <c r="J64" s="45">
        <v>107.2</v>
      </c>
      <c r="K64" s="45">
        <v>114.5</v>
      </c>
      <c r="L64" s="45">
        <v>138.69999999999999</v>
      </c>
      <c r="M64" s="45">
        <v>140.9</v>
      </c>
      <c r="N64" s="45">
        <v>136.6</v>
      </c>
      <c r="O64" s="45">
        <v>140.4</v>
      </c>
      <c r="P64" s="45">
        <v>140.19999999999999</v>
      </c>
      <c r="Q64" s="45">
        <v>139.9</v>
      </c>
      <c r="R64" s="45">
        <v>136.6</v>
      </c>
      <c r="S64" s="45">
        <v>137</v>
      </c>
      <c r="T64" s="45">
        <v>142.4</v>
      </c>
      <c r="U64" s="45">
        <v>145.5</v>
      </c>
      <c r="V64" s="45">
        <v>145.19999999999999</v>
      </c>
      <c r="W64" s="45">
        <v>136.5</v>
      </c>
      <c r="X64" s="45">
        <v>149.9</v>
      </c>
      <c r="Y64" s="45">
        <v>155</v>
      </c>
      <c r="Z64" s="45">
        <v>154.6</v>
      </c>
      <c r="AA64" s="45">
        <v>155.80000000000001</v>
      </c>
      <c r="AB64" s="45">
        <v>156</v>
      </c>
      <c r="AC64" s="45">
        <v>172</v>
      </c>
      <c r="AD64" s="45">
        <v>155.9</v>
      </c>
      <c r="AE64" s="45">
        <v>155.9</v>
      </c>
      <c r="AF64" s="45">
        <v>157.4</v>
      </c>
      <c r="AG64" s="45">
        <v>156.5</v>
      </c>
      <c r="AH64" s="45">
        <v>162.5</v>
      </c>
      <c r="AI64" s="45">
        <v>167.8</v>
      </c>
      <c r="AJ64" s="45">
        <v>168.9</v>
      </c>
      <c r="AK64" s="45">
        <v>174.6</v>
      </c>
      <c r="AL64" s="45">
        <v>174.6</v>
      </c>
      <c r="AM64" s="45">
        <v>172.7</v>
      </c>
      <c r="AN64" s="45">
        <v>150</v>
      </c>
      <c r="AO64" s="45">
        <v>166.9</v>
      </c>
      <c r="AP64" s="45">
        <v>168</v>
      </c>
      <c r="AQ64" s="45">
        <v>171.1</v>
      </c>
      <c r="AR64" s="45">
        <v>171.1</v>
      </c>
      <c r="AS64" s="45">
        <v>171.1</v>
      </c>
      <c r="AT64" s="45">
        <v>171.1</v>
      </c>
      <c r="AU64" s="45">
        <v>171.1</v>
      </c>
      <c r="AV64" s="45">
        <v>171.1</v>
      </c>
      <c r="AW64" s="45">
        <v>171.1</v>
      </c>
      <c r="AX64" s="45">
        <v>171.1</v>
      </c>
      <c r="AY64" s="45">
        <v>171.1</v>
      </c>
      <c r="AZ64" s="45">
        <v>167.6</v>
      </c>
      <c r="BA64" s="45">
        <v>162.4</v>
      </c>
      <c r="BB64" s="45">
        <v>155.30000000000001</v>
      </c>
      <c r="BC64" s="45">
        <v>154.80000000000001</v>
      </c>
      <c r="BD64" s="45">
        <v>161.80000000000001</v>
      </c>
      <c r="BE64" s="45">
        <v>162.5</v>
      </c>
      <c r="BF64" s="45">
        <v>166.9</v>
      </c>
      <c r="BG64" s="45">
        <v>174.8</v>
      </c>
      <c r="BH64" s="45">
        <v>177.3</v>
      </c>
      <c r="BI64" s="45">
        <v>187.7</v>
      </c>
      <c r="BJ64" s="45">
        <v>191.5</v>
      </c>
      <c r="BK64" s="45">
        <v>192</v>
      </c>
      <c r="BL64" s="45">
        <v>190.1</v>
      </c>
      <c r="BM64" s="45">
        <v>185.4</v>
      </c>
      <c r="BN64" s="45">
        <v>185.3</v>
      </c>
      <c r="BO64" s="45">
        <v>178.6</v>
      </c>
      <c r="BP64" s="45">
        <v>180.2</v>
      </c>
      <c r="BQ64" s="45">
        <v>181.4</v>
      </c>
      <c r="BR64" s="45">
        <v>190.8</v>
      </c>
      <c r="BS64" s="45">
        <v>183.4</v>
      </c>
      <c r="BT64" s="45">
        <v>176.2</v>
      </c>
      <c r="BU64" s="45">
        <v>177.1</v>
      </c>
      <c r="BV64" s="45">
        <v>176.8</v>
      </c>
      <c r="BW64" s="45">
        <v>180.8</v>
      </c>
      <c r="BX64" s="45">
        <v>181.7</v>
      </c>
      <c r="BY64" s="45">
        <v>179.7</v>
      </c>
      <c r="BZ64" s="45">
        <v>177.6</v>
      </c>
      <c r="CA64" s="45">
        <v>181</v>
      </c>
      <c r="CB64" s="45">
        <v>184.2</v>
      </c>
      <c r="CC64" s="45">
        <v>188.1</v>
      </c>
      <c r="CD64" s="45">
        <v>186.1</v>
      </c>
      <c r="CE64" s="45">
        <v>187.9</v>
      </c>
      <c r="CF64" s="45">
        <v>187.8</v>
      </c>
      <c r="CG64" s="45">
        <v>185.1</v>
      </c>
      <c r="CH64" s="45">
        <v>184.9</v>
      </c>
      <c r="CI64" s="45">
        <v>186.3</v>
      </c>
      <c r="CJ64" s="45">
        <v>184</v>
      </c>
      <c r="CK64" s="45">
        <v>178.9</v>
      </c>
      <c r="CL64" s="45">
        <v>178.2</v>
      </c>
      <c r="CM64" s="45">
        <v>176.4</v>
      </c>
      <c r="CN64" s="45">
        <v>181.8</v>
      </c>
      <c r="CO64" s="45">
        <v>188.9</v>
      </c>
      <c r="CP64" s="45">
        <v>190.7</v>
      </c>
      <c r="CQ64" s="45">
        <v>201</v>
      </c>
      <c r="CR64" s="45">
        <v>206</v>
      </c>
      <c r="CS64" s="45">
        <v>207.1</v>
      </c>
      <c r="CT64" s="45">
        <v>208.5</v>
      </c>
      <c r="CU64" s="45">
        <v>207.9</v>
      </c>
      <c r="CV64" s="45">
        <v>208.3</v>
      </c>
      <c r="CW64" s="45">
        <v>211.7</v>
      </c>
      <c r="CX64" s="45">
        <v>201.2</v>
      </c>
      <c r="CY64" s="45">
        <v>204.9</v>
      </c>
      <c r="CZ64" s="45">
        <v>225.8</v>
      </c>
      <c r="DA64" s="45">
        <v>231.3</v>
      </c>
      <c r="DB64" s="45">
        <v>233.5</v>
      </c>
      <c r="DC64" s="45">
        <v>232.5</v>
      </c>
      <c r="DD64" s="45">
        <v>232.6</v>
      </c>
      <c r="DE64" s="45">
        <v>229.9</v>
      </c>
      <c r="DF64" s="45">
        <v>226</v>
      </c>
      <c r="DG64" s="45">
        <v>219</v>
      </c>
      <c r="DH64" s="45">
        <v>216.1</v>
      </c>
      <c r="DI64" s="45">
        <v>215.9</v>
      </c>
      <c r="DJ64" s="45">
        <v>218.1</v>
      </c>
      <c r="DK64" s="45">
        <v>218.1</v>
      </c>
      <c r="DL64" s="45">
        <v>219.6</v>
      </c>
      <c r="DM64" s="45">
        <v>223.4</v>
      </c>
      <c r="DN64" s="45">
        <v>220.4</v>
      </c>
      <c r="DO64" s="45">
        <v>221.5</v>
      </c>
      <c r="DP64" s="45">
        <v>225.3</v>
      </c>
      <c r="DQ64" s="45">
        <v>242.4</v>
      </c>
      <c r="DR64" s="45">
        <v>240</v>
      </c>
      <c r="DS64" s="45">
        <v>240.7</v>
      </c>
      <c r="DT64" s="45">
        <v>240.5</v>
      </c>
      <c r="DU64" s="45">
        <v>241.5</v>
      </c>
      <c r="DV64" s="45">
        <v>240.2</v>
      </c>
      <c r="DW64" s="45">
        <v>244</v>
      </c>
      <c r="DX64" s="46">
        <v>251.8</v>
      </c>
      <c r="DY64" s="46">
        <v>243.4</v>
      </c>
      <c r="DZ64" s="46">
        <v>257.39999999999998</v>
      </c>
      <c r="EA64">
        <v>255</v>
      </c>
      <c r="EB64" s="47">
        <v>238.8</v>
      </c>
      <c r="EC64" s="47">
        <v>238.2</v>
      </c>
    </row>
    <row r="65" spans="1:133" x14ac:dyDescent="0.25">
      <c r="A65" s="43" t="s">
        <v>1691</v>
      </c>
      <c r="B65" s="43" t="s">
        <v>1692</v>
      </c>
      <c r="C65" s="44">
        <v>4.4399899999999999</v>
      </c>
      <c r="D65" s="45">
        <v>105.1</v>
      </c>
      <c r="E65" s="45">
        <v>105.4</v>
      </c>
      <c r="F65" s="45">
        <v>106.2</v>
      </c>
      <c r="G65" s="45">
        <v>107.2</v>
      </c>
      <c r="H65" s="45">
        <v>106.7</v>
      </c>
      <c r="I65" s="45">
        <v>107.5</v>
      </c>
      <c r="J65" s="45">
        <v>108.3</v>
      </c>
      <c r="K65" s="45">
        <v>108.5</v>
      </c>
      <c r="L65" s="45">
        <v>108</v>
      </c>
      <c r="M65" s="45">
        <v>108.7</v>
      </c>
      <c r="N65" s="45">
        <v>109.8</v>
      </c>
      <c r="O65" s="45">
        <v>109.8</v>
      </c>
      <c r="P65" s="45">
        <v>110.3</v>
      </c>
      <c r="Q65" s="45">
        <v>111.8</v>
      </c>
      <c r="R65" s="45">
        <v>112.6</v>
      </c>
      <c r="S65" s="45">
        <v>113.5</v>
      </c>
      <c r="T65" s="45">
        <v>114.4</v>
      </c>
      <c r="U65" s="45">
        <v>115.4</v>
      </c>
      <c r="V65" s="45">
        <v>116.6</v>
      </c>
      <c r="W65" s="45">
        <v>117.4</v>
      </c>
      <c r="X65" s="45">
        <v>118.6</v>
      </c>
      <c r="Y65" s="45">
        <v>118.6</v>
      </c>
      <c r="Z65" s="45">
        <v>120.9</v>
      </c>
      <c r="AA65" s="45">
        <v>121.6</v>
      </c>
      <c r="AB65" s="45">
        <v>120.9</v>
      </c>
      <c r="AC65" s="45">
        <v>123.4</v>
      </c>
      <c r="AD65" s="45">
        <v>124.8</v>
      </c>
      <c r="AE65" s="45">
        <v>125.2</v>
      </c>
      <c r="AF65" s="45">
        <v>126.5</v>
      </c>
      <c r="AG65" s="45">
        <v>126.6</v>
      </c>
      <c r="AH65" s="45">
        <v>127</v>
      </c>
      <c r="AI65" s="45">
        <v>128.5</v>
      </c>
      <c r="AJ65" s="45">
        <v>129</v>
      </c>
      <c r="AK65" s="45">
        <v>129.19999999999999</v>
      </c>
      <c r="AL65" s="45">
        <v>129.1</v>
      </c>
      <c r="AM65" s="45">
        <v>129.19999999999999</v>
      </c>
      <c r="AN65" s="45">
        <v>129.69999999999999</v>
      </c>
      <c r="AO65" s="45">
        <v>130.19999999999999</v>
      </c>
      <c r="AP65" s="45">
        <v>130.4</v>
      </c>
      <c r="AQ65" s="45">
        <v>130.30000000000001</v>
      </c>
      <c r="AR65" s="45">
        <v>130.30000000000001</v>
      </c>
      <c r="AS65" s="45">
        <v>130.30000000000001</v>
      </c>
      <c r="AT65" s="45">
        <v>130.30000000000001</v>
      </c>
      <c r="AU65" s="45">
        <v>130.30000000000001</v>
      </c>
      <c r="AV65" s="45">
        <v>130.4</v>
      </c>
      <c r="AW65" s="45">
        <v>131.1</v>
      </c>
      <c r="AX65" s="45">
        <v>131.30000000000001</v>
      </c>
      <c r="AY65" s="45">
        <v>131.69999999999999</v>
      </c>
      <c r="AZ65" s="45">
        <v>131.9</v>
      </c>
      <c r="BA65" s="45">
        <v>132.1</v>
      </c>
      <c r="BB65" s="45">
        <v>133.4</v>
      </c>
      <c r="BC65" s="45">
        <v>134.19999999999999</v>
      </c>
      <c r="BD65" s="45">
        <v>134.4</v>
      </c>
      <c r="BE65" s="45">
        <v>134.6</v>
      </c>
      <c r="BF65" s="45">
        <v>134.80000000000001</v>
      </c>
      <c r="BG65" s="45">
        <v>134.69999999999999</v>
      </c>
      <c r="BH65" s="45">
        <v>135</v>
      </c>
      <c r="BI65" s="45">
        <v>135</v>
      </c>
      <c r="BJ65" s="45">
        <v>135.4</v>
      </c>
      <c r="BK65" s="45">
        <v>136.5</v>
      </c>
      <c r="BL65" s="45">
        <v>137.69999999999999</v>
      </c>
      <c r="BM65" s="45">
        <v>138.5</v>
      </c>
      <c r="BN65" s="45">
        <v>139.19999999999999</v>
      </c>
      <c r="BO65" s="45">
        <v>139.19999999999999</v>
      </c>
      <c r="BP65" s="45">
        <v>139.69999999999999</v>
      </c>
      <c r="BQ65" s="45">
        <v>140.4</v>
      </c>
      <c r="BR65" s="45">
        <v>140.19999999999999</v>
      </c>
      <c r="BS65" s="45">
        <v>140.19999999999999</v>
      </c>
      <c r="BT65" s="45">
        <v>140.19999999999999</v>
      </c>
      <c r="BU65" s="45">
        <v>140.30000000000001</v>
      </c>
      <c r="BV65" s="45">
        <v>140.6</v>
      </c>
      <c r="BW65" s="45">
        <v>140.69999999999999</v>
      </c>
      <c r="BX65" s="45">
        <v>141.19999999999999</v>
      </c>
      <c r="BY65" s="45">
        <v>141.80000000000001</v>
      </c>
      <c r="BZ65" s="45">
        <v>142.5</v>
      </c>
      <c r="CA65" s="45">
        <v>143.19999999999999</v>
      </c>
      <c r="CB65" s="45">
        <v>143.69999999999999</v>
      </c>
      <c r="CC65" s="45">
        <v>143.5</v>
      </c>
      <c r="CD65" s="45">
        <v>144.1</v>
      </c>
      <c r="CE65" s="45">
        <v>144.1</v>
      </c>
      <c r="CF65" s="45">
        <v>143.69999999999999</v>
      </c>
      <c r="CG65" s="45">
        <v>143.4</v>
      </c>
      <c r="CH65" s="45">
        <v>142.9</v>
      </c>
      <c r="CI65" s="45">
        <v>143.19999999999999</v>
      </c>
      <c r="CJ65" s="45">
        <v>143.19999999999999</v>
      </c>
      <c r="CK65" s="45">
        <v>143.4</v>
      </c>
      <c r="CL65" s="45">
        <v>145.5</v>
      </c>
      <c r="CM65" s="45">
        <v>145.30000000000001</v>
      </c>
      <c r="CN65" s="45">
        <v>145.9</v>
      </c>
      <c r="CO65" s="45">
        <v>145.69999999999999</v>
      </c>
      <c r="CP65" s="45">
        <v>146.19999999999999</v>
      </c>
      <c r="CQ65" s="45">
        <v>146.6</v>
      </c>
      <c r="CR65" s="45">
        <v>148.5</v>
      </c>
      <c r="CS65" s="45">
        <v>149</v>
      </c>
      <c r="CT65" s="45">
        <v>149.6</v>
      </c>
      <c r="CU65" s="45">
        <v>151.19999999999999</v>
      </c>
      <c r="CV65" s="45">
        <v>151.6</v>
      </c>
      <c r="CW65" s="45">
        <v>151.4</v>
      </c>
      <c r="CX65" s="45">
        <v>151.9</v>
      </c>
      <c r="CY65" s="45">
        <v>152.1</v>
      </c>
      <c r="CZ65" s="45">
        <v>152.30000000000001</v>
      </c>
      <c r="DA65" s="45">
        <v>153.80000000000001</v>
      </c>
      <c r="DB65" s="45">
        <v>154.6</v>
      </c>
      <c r="DC65" s="45">
        <v>154.69999999999999</v>
      </c>
      <c r="DD65" s="45">
        <v>154.1</v>
      </c>
      <c r="DE65" s="45">
        <v>154</v>
      </c>
      <c r="DF65" s="45">
        <v>154.9</v>
      </c>
      <c r="DG65" s="45">
        <v>155.19999999999999</v>
      </c>
      <c r="DH65" s="45">
        <v>154.69999999999999</v>
      </c>
      <c r="DI65" s="45">
        <v>154.9</v>
      </c>
      <c r="DJ65" s="45">
        <v>154.4</v>
      </c>
      <c r="DK65" s="45">
        <v>155.9</v>
      </c>
      <c r="DL65" s="45">
        <v>157</v>
      </c>
      <c r="DM65" s="45">
        <v>156.80000000000001</v>
      </c>
      <c r="DN65" s="45">
        <v>157.30000000000001</v>
      </c>
      <c r="DO65" s="45">
        <v>157.5</v>
      </c>
      <c r="DP65" s="45">
        <v>157.30000000000001</v>
      </c>
      <c r="DQ65" s="45">
        <v>157.4</v>
      </c>
      <c r="DR65" s="45">
        <v>157.80000000000001</v>
      </c>
      <c r="DS65" s="45">
        <v>159.69999999999999</v>
      </c>
      <c r="DT65" s="45">
        <v>162.6</v>
      </c>
      <c r="DU65" s="45">
        <v>163.9</v>
      </c>
      <c r="DV65" s="45">
        <v>164.2</v>
      </c>
      <c r="DW65" s="45">
        <v>164.4</v>
      </c>
      <c r="DX65" s="46">
        <v>165.5</v>
      </c>
      <c r="DY65" s="46">
        <v>165.5</v>
      </c>
      <c r="DZ65" s="46">
        <v>166</v>
      </c>
      <c r="EA65">
        <v>167</v>
      </c>
      <c r="EB65" s="47">
        <v>168.3</v>
      </c>
      <c r="EC65" s="47">
        <v>171.5</v>
      </c>
    </row>
    <row r="66" spans="1:133" x14ac:dyDescent="0.25">
      <c r="A66" s="43" t="s">
        <v>1693</v>
      </c>
      <c r="B66" s="43" t="s">
        <v>1694</v>
      </c>
      <c r="C66" s="44">
        <v>4.4399899999999999</v>
      </c>
      <c r="D66" s="45">
        <v>105.1</v>
      </c>
      <c r="E66" s="45">
        <v>105.4</v>
      </c>
      <c r="F66" s="45">
        <v>106.2</v>
      </c>
      <c r="G66" s="45">
        <v>107.2</v>
      </c>
      <c r="H66" s="45">
        <v>106.7</v>
      </c>
      <c r="I66" s="45">
        <v>107.5</v>
      </c>
      <c r="J66" s="45">
        <v>108.3</v>
      </c>
      <c r="K66" s="45">
        <v>108.5</v>
      </c>
      <c r="L66" s="45">
        <v>108</v>
      </c>
      <c r="M66" s="45">
        <v>108.7</v>
      </c>
      <c r="N66" s="45">
        <v>109.8</v>
      </c>
      <c r="O66" s="45">
        <v>109.8</v>
      </c>
      <c r="P66" s="45">
        <v>110.3</v>
      </c>
      <c r="Q66" s="45">
        <v>111.8</v>
      </c>
      <c r="R66" s="45">
        <v>112.6</v>
      </c>
      <c r="S66" s="45">
        <v>113.5</v>
      </c>
      <c r="T66" s="45">
        <v>114.4</v>
      </c>
      <c r="U66" s="45">
        <v>115.4</v>
      </c>
      <c r="V66" s="45">
        <v>116.6</v>
      </c>
      <c r="W66" s="45">
        <v>117.4</v>
      </c>
      <c r="X66" s="45">
        <v>118.6</v>
      </c>
      <c r="Y66" s="45">
        <v>118.6</v>
      </c>
      <c r="Z66" s="45">
        <v>120.9</v>
      </c>
      <c r="AA66" s="45">
        <v>121.6</v>
      </c>
      <c r="AB66" s="45">
        <v>120.9</v>
      </c>
      <c r="AC66" s="45">
        <v>123.4</v>
      </c>
      <c r="AD66" s="45">
        <v>124.8</v>
      </c>
      <c r="AE66" s="45">
        <v>125.2</v>
      </c>
      <c r="AF66" s="45">
        <v>126.5</v>
      </c>
      <c r="AG66" s="45">
        <v>126.6</v>
      </c>
      <c r="AH66" s="45">
        <v>127</v>
      </c>
      <c r="AI66" s="45">
        <v>128.5</v>
      </c>
      <c r="AJ66" s="45">
        <v>129</v>
      </c>
      <c r="AK66" s="45">
        <v>129.19999999999999</v>
      </c>
      <c r="AL66" s="45">
        <v>129.1</v>
      </c>
      <c r="AM66" s="45">
        <v>129.19999999999999</v>
      </c>
      <c r="AN66" s="45">
        <v>129.69999999999999</v>
      </c>
      <c r="AO66" s="45">
        <v>130.19999999999999</v>
      </c>
      <c r="AP66" s="45">
        <v>130.4</v>
      </c>
      <c r="AQ66" s="45">
        <v>130.30000000000001</v>
      </c>
      <c r="AR66" s="45">
        <v>130.30000000000001</v>
      </c>
      <c r="AS66" s="45">
        <v>130.30000000000001</v>
      </c>
      <c r="AT66" s="45">
        <v>130.30000000000001</v>
      </c>
      <c r="AU66" s="45">
        <v>130.30000000000001</v>
      </c>
      <c r="AV66" s="45">
        <v>130.4</v>
      </c>
      <c r="AW66" s="45">
        <v>131.1</v>
      </c>
      <c r="AX66" s="45">
        <v>131.30000000000001</v>
      </c>
      <c r="AY66" s="45">
        <v>131.69999999999999</v>
      </c>
      <c r="AZ66" s="45">
        <v>131.9</v>
      </c>
      <c r="BA66" s="45">
        <v>132.1</v>
      </c>
      <c r="BB66" s="45">
        <v>133.4</v>
      </c>
      <c r="BC66" s="45">
        <v>134.19999999999999</v>
      </c>
      <c r="BD66" s="45">
        <v>134.4</v>
      </c>
      <c r="BE66" s="45">
        <v>134.6</v>
      </c>
      <c r="BF66" s="45">
        <v>134.80000000000001</v>
      </c>
      <c r="BG66" s="45">
        <v>134.69999999999999</v>
      </c>
      <c r="BH66" s="45">
        <v>135</v>
      </c>
      <c r="BI66" s="45">
        <v>135</v>
      </c>
      <c r="BJ66" s="45">
        <v>135.4</v>
      </c>
      <c r="BK66" s="45">
        <v>136.5</v>
      </c>
      <c r="BL66" s="45">
        <v>137.69999999999999</v>
      </c>
      <c r="BM66" s="45">
        <v>138.5</v>
      </c>
      <c r="BN66" s="45">
        <v>139.19999999999999</v>
      </c>
      <c r="BO66" s="45">
        <v>139.19999999999999</v>
      </c>
      <c r="BP66" s="45">
        <v>139.69999999999999</v>
      </c>
      <c r="BQ66" s="45">
        <v>140.4</v>
      </c>
      <c r="BR66" s="45">
        <v>140.19999999999999</v>
      </c>
      <c r="BS66" s="45">
        <v>140.19999999999999</v>
      </c>
      <c r="BT66" s="45">
        <v>140.19999999999999</v>
      </c>
      <c r="BU66" s="45">
        <v>140.30000000000001</v>
      </c>
      <c r="BV66" s="45">
        <v>140.6</v>
      </c>
      <c r="BW66" s="45">
        <v>140.69999999999999</v>
      </c>
      <c r="BX66" s="45">
        <v>141.19999999999999</v>
      </c>
      <c r="BY66" s="45">
        <v>141.80000000000001</v>
      </c>
      <c r="BZ66" s="45">
        <v>142.5</v>
      </c>
      <c r="CA66" s="45">
        <v>143.19999999999999</v>
      </c>
      <c r="CB66" s="45">
        <v>143.69999999999999</v>
      </c>
      <c r="CC66" s="45">
        <v>143.5</v>
      </c>
      <c r="CD66" s="45">
        <v>144.1</v>
      </c>
      <c r="CE66" s="45">
        <v>144.1</v>
      </c>
      <c r="CF66" s="45">
        <v>143.69999999999999</v>
      </c>
      <c r="CG66" s="45">
        <v>143.4</v>
      </c>
      <c r="CH66" s="45">
        <v>142.9</v>
      </c>
      <c r="CI66" s="45">
        <v>143.19999999999999</v>
      </c>
      <c r="CJ66" s="45">
        <v>143.19999999999999</v>
      </c>
      <c r="CK66" s="45">
        <v>143.4</v>
      </c>
      <c r="CL66" s="45">
        <v>145.5</v>
      </c>
      <c r="CM66" s="45">
        <v>145.30000000000001</v>
      </c>
      <c r="CN66" s="45">
        <v>145.9</v>
      </c>
      <c r="CO66" s="45">
        <v>145.69999999999999</v>
      </c>
      <c r="CP66" s="45">
        <v>146.19999999999999</v>
      </c>
      <c r="CQ66" s="45">
        <v>146.6</v>
      </c>
      <c r="CR66" s="45">
        <v>148.5</v>
      </c>
      <c r="CS66" s="45">
        <v>149</v>
      </c>
      <c r="CT66" s="45">
        <v>149.6</v>
      </c>
      <c r="CU66" s="45">
        <v>151.19999999999999</v>
      </c>
      <c r="CV66" s="45">
        <v>151.6</v>
      </c>
      <c r="CW66" s="45">
        <v>151.4</v>
      </c>
      <c r="CX66" s="45">
        <v>151.9</v>
      </c>
      <c r="CY66" s="45">
        <v>152.1</v>
      </c>
      <c r="CZ66" s="45">
        <v>152.30000000000001</v>
      </c>
      <c r="DA66" s="45">
        <v>153.80000000000001</v>
      </c>
      <c r="DB66" s="45">
        <v>154.6</v>
      </c>
      <c r="DC66" s="45">
        <v>154.69999999999999</v>
      </c>
      <c r="DD66" s="45">
        <v>154.1</v>
      </c>
      <c r="DE66" s="45">
        <v>154</v>
      </c>
      <c r="DF66" s="45">
        <v>154.9</v>
      </c>
      <c r="DG66" s="45">
        <v>155.19999999999999</v>
      </c>
      <c r="DH66" s="45">
        <v>154.69999999999999</v>
      </c>
      <c r="DI66" s="45">
        <v>154.9</v>
      </c>
      <c r="DJ66" s="45">
        <v>154.4</v>
      </c>
      <c r="DK66" s="45">
        <v>155.9</v>
      </c>
      <c r="DL66" s="45">
        <v>157</v>
      </c>
      <c r="DM66" s="45">
        <v>156.80000000000001</v>
      </c>
      <c r="DN66" s="45">
        <v>157.30000000000001</v>
      </c>
      <c r="DO66" s="45">
        <v>157.5</v>
      </c>
      <c r="DP66" s="45">
        <v>157.30000000000001</v>
      </c>
      <c r="DQ66" s="45">
        <v>157.4</v>
      </c>
      <c r="DR66" s="45">
        <v>157.80000000000001</v>
      </c>
      <c r="DS66" s="45">
        <v>159.69999999999999</v>
      </c>
      <c r="DT66" s="45">
        <v>162.6</v>
      </c>
      <c r="DU66" s="45">
        <v>163.9</v>
      </c>
      <c r="DV66" s="45">
        <v>164.2</v>
      </c>
      <c r="DW66" s="45">
        <v>164.4</v>
      </c>
      <c r="DX66" s="46">
        <v>165.5</v>
      </c>
      <c r="DY66" s="46">
        <v>165.5</v>
      </c>
      <c r="DZ66" s="46">
        <v>166</v>
      </c>
      <c r="EA66">
        <v>167</v>
      </c>
      <c r="EB66" s="47">
        <v>168.3</v>
      </c>
      <c r="EC66" s="47">
        <v>171.5</v>
      </c>
    </row>
    <row r="67" spans="1:133" x14ac:dyDescent="0.25">
      <c r="A67" s="43" t="s">
        <v>1695</v>
      </c>
      <c r="B67" s="43" t="s">
        <v>1696</v>
      </c>
      <c r="C67" s="44">
        <v>2.4015599999999999</v>
      </c>
      <c r="D67" s="45">
        <v>105.8</v>
      </c>
      <c r="E67" s="45">
        <v>108.3</v>
      </c>
      <c r="F67" s="45">
        <v>111.3</v>
      </c>
      <c r="G67" s="45">
        <v>111.2</v>
      </c>
      <c r="H67" s="45">
        <v>111.4</v>
      </c>
      <c r="I67" s="45">
        <v>114</v>
      </c>
      <c r="J67" s="45">
        <v>111.7</v>
      </c>
      <c r="K67" s="45">
        <v>110.9</v>
      </c>
      <c r="L67" s="45">
        <v>112.4</v>
      </c>
      <c r="M67" s="45">
        <v>119.4</v>
      </c>
      <c r="N67" s="45">
        <v>122.8</v>
      </c>
      <c r="O67" s="45">
        <v>120.2</v>
      </c>
      <c r="P67" s="45">
        <v>119.1</v>
      </c>
      <c r="Q67" s="45">
        <v>121.8</v>
      </c>
      <c r="R67" s="45">
        <v>127.7</v>
      </c>
      <c r="S67" s="45">
        <v>124.9</v>
      </c>
      <c r="T67" s="45">
        <v>126.5</v>
      </c>
      <c r="U67" s="45">
        <v>123.6</v>
      </c>
      <c r="V67" s="45">
        <v>125.6</v>
      </c>
      <c r="W67" s="45">
        <v>125.4</v>
      </c>
      <c r="X67" s="45">
        <v>127.9</v>
      </c>
      <c r="Y67" s="45">
        <v>132.80000000000001</v>
      </c>
      <c r="Z67" s="45">
        <v>130</v>
      </c>
      <c r="AA67" s="45">
        <v>127.6</v>
      </c>
      <c r="AB67" s="45">
        <v>124.2</v>
      </c>
      <c r="AC67" s="45">
        <v>130.69999999999999</v>
      </c>
      <c r="AD67" s="45">
        <v>133.4</v>
      </c>
      <c r="AE67" s="45">
        <v>131.5</v>
      </c>
      <c r="AF67" s="45">
        <v>131.19999999999999</v>
      </c>
      <c r="AG67" s="45">
        <v>130.69999999999999</v>
      </c>
      <c r="AH67" s="45">
        <v>132.5</v>
      </c>
      <c r="AI67" s="45">
        <v>133</v>
      </c>
      <c r="AJ67" s="45">
        <v>127.9</v>
      </c>
      <c r="AK67" s="45">
        <v>127.7</v>
      </c>
      <c r="AL67" s="45">
        <v>128.30000000000001</v>
      </c>
      <c r="AM67" s="45">
        <v>129.30000000000001</v>
      </c>
      <c r="AN67" s="45">
        <v>129.80000000000001</v>
      </c>
      <c r="AO67" s="45">
        <v>133.80000000000001</v>
      </c>
      <c r="AP67" s="45">
        <v>132.30000000000001</v>
      </c>
      <c r="AQ67" s="45">
        <v>131.19999999999999</v>
      </c>
      <c r="AR67" s="45">
        <v>128.5</v>
      </c>
      <c r="AS67" s="45">
        <v>127.6</v>
      </c>
      <c r="AT67" s="45">
        <v>128.6</v>
      </c>
      <c r="AU67" s="45">
        <v>130.1</v>
      </c>
      <c r="AV67" s="45">
        <v>135.69999999999999</v>
      </c>
      <c r="AW67" s="45">
        <v>135.80000000000001</v>
      </c>
      <c r="AX67" s="45">
        <v>134.30000000000001</v>
      </c>
      <c r="AY67" s="45">
        <v>135.1</v>
      </c>
      <c r="AZ67" s="45">
        <v>136.30000000000001</v>
      </c>
      <c r="BA67" s="45">
        <v>137.80000000000001</v>
      </c>
      <c r="BB67" s="45">
        <v>135.30000000000001</v>
      </c>
      <c r="BC67" s="45">
        <v>133.19999999999999</v>
      </c>
      <c r="BD67" s="45">
        <v>129.69999999999999</v>
      </c>
      <c r="BE67" s="45">
        <v>127.9</v>
      </c>
      <c r="BF67" s="45">
        <v>128.5</v>
      </c>
      <c r="BG67" s="45">
        <v>131.19999999999999</v>
      </c>
      <c r="BH67" s="45">
        <v>132</v>
      </c>
      <c r="BI67" s="45">
        <v>134.69999999999999</v>
      </c>
      <c r="BJ67" s="45">
        <v>135</v>
      </c>
      <c r="BK67" s="45">
        <v>134.19999999999999</v>
      </c>
      <c r="BL67" s="45">
        <v>135.19999999999999</v>
      </c>
      <c r="BM67" s="45">
        <v>136.4</v>
      </c>
      <c r="BN67" s="45">
        <v>138.30000000000001</v>
      </c>
      <c r="BO67" s="45">
        <v>138.1</v>
      </c>
      <c r="BP67" s="45">
        <v>134.9</v>
      </c>
      <c r="BQ67" s="45">
        <v>134.9</v>
      </c>
      <c r="BR67" s="45">
        <v>135.9</v>
      </c>
      <c r="BS67" s="45">
        <v>137.4</v>
      </c>
      <c r="BT67" s="45">
        <v>134.19999999999999</v>
      </c>
      <c r="BU67" s="45">
        <v>135.19999999999999</v>
      </c>
      <c r="BV67" s="45">
        <v>134.69999999999999</v>
      </c>
      <c r="BW67" s="45">
        <v>133.1</v>
      </c>
      <c r="BX67" s="45">
        <v>132.5</v>
      </c>
      <c r="BY67" s="45">
        <v>136.6</v>
      </c>
      <c r="BZ67" s="45">
        <v>138.19999999999999</v>
      </c>
      <c r="CA67" s="45">
        <v>139.30000000000001</v>
      </c>
      <c r="CB67" s="45">
        <v>134.9</v>
      </c>
      <c r="CC67" s="45">
        <v>134.30000000000001</v>
      </c>
      <c r="CD67" s="45">
        <v>135.30000000000001</v>
      </c>
      <c r="CE67" s="45">
        <v>137.4</v>
      </c>
      <c r="CF67" s="45">
        <v>140.1</v>
      </c>
      <c r="CG67" s="45">
        <v>142.6</v>
      </c>
      <c r="CH67" s="45">
        <v>143.80000000000001</v>
      </c>
      <c r="CI67" s="45">
        <v>140.9</v>
      </c>
      <c r="CJ67" s="45">
        <v>142.9</v>
      </c>
      <c r="CK67" s="45">
        <v>144.30000000000001</v>
      </c>
      <c r="CL67" s="45">
        <v>146</v>
      </c>
      <c r="CM67" s="45">
        <v>144.30000000000001</v>
      </c>
      <c r="CN67" s="45">
        <v>144.4</v>
      </c>
      <c r="CO67" s="45">
        <v>144.69999999999999</v>
      </c>
      <c r="CP67" s="45">
        <v>145.6</v>
      </c>
      <c r="CQ67" s="45">
        <v>148.69999999999999</v>
      </c>
      <c r="CR67" s="45">
        <v>149.19999999999999</v>
      </c>
      <c r="CS67" s="45">
        <v>153.1</v>
      </c>
      <c r="CT67" s="45">
        <v>153.69999999999999</v>
      </c>
      <c r="CU67" s="45">
        <v>146.80000000000001</v>
      </c>
      <c r="CV67" s="45">
        <v>146.19999999999999</v>
      </c>
      <c r="CW67" s="45">
        <v>147.30000000000001</v>
      </c>
      <c r="CX67" s="45">
        <v>152.5</v>
      </c>
      <c r="CY67" s="45">
        <v>151.9</v>
      </c>
      <c r="CZ67" s="45">
        <v>153.4</v>
      </c>
      <c r="DA67" s="45">
        <v>150.69999999999999</v>
      </c>
      <c r="DB67" s="45">
        <v>151.69999999999999</v>
      </c>
      <c r="DC67" s="45">
        <v>149</v>
      </c>
      <c r="DD67" s="45">
        <v>151.19999999999999</v>
      </c>
      <c r="DE67" s="45">
        <v>150.30000000000001</v>
      </c>
      <c r="DF67" s="45">
        <v>154.69999999999999</v>
      </c>
      <c r="DG67" s="45">
        <v>155</v>
      </c>
      <c r="DH67" s="45">
        <v>162.1</v>
      </c>
      <c r="DI67" s="45">
        <v>163.19999999999999</v>
      </c>
      <c r="DJ67" s="45">
        <v>165.8</v>
      </c>
      <c r="DK67" s="45">
        <v>164</v>
      </c>
      <c r="DL67" s="45">
        <v>158.69999999999999</v>
      </c>
      <c r="DM67" s="45">
        <v>165.3</v>
      </c>
      <c r="DN67" s="45">
        <v>161.4</v>
      </c>
      <c r="DO67" s="45">
        <v>163</v>
      </c>
      <c r="DP67" s="45">
        <v>161.5</v>
      </c>
      <c r="DQ67" s="45">
        <v>165.6</v>
      </c>
      <c r="DR67" s="45">
        <v>167.3</v>
      </c>
      <c r="DS67" s="45">
        <v>169.6</v>
      </c>
      <c r="DT67" s="45">
        <v>169.4</v>
      </c>
      <c r="DU67" s="45">
        <v>173.6</v>
      </c>
      <c r="DV67" s="45">
        <v>177.8</v>
      </c>
      <c r="DW67" s="45">
        <v>173.1</v>
      </c>
      <c r="DX67" s="46">
        <v>171.2</v>
      </c>
      <c r="DY67" s="46">
        <v>171.3</v>
      </c>
      <c r="DZ67" s="46">
        <v>167.8</v>
      </c>
      <c r="EA67">
        <v>166.7</v>
      </c>
      <c r="EB67" s="47">
        <v>166.9</v>
      </c>
      <c r="EC67" s="47">
        <v>169.3</v>
      </c>
    </row>
    <row r="68" spans="1:133" x14ac:dyDescent="0.25">
      <c r="A68" s="43" t="s">
        <v>1697</v>
      </c>
      <c r="B68" s="43" t="s">
        <v>1698</v>
      </c>
      <c r="C68" s="44">
        <v>0.23264000000000001</v>
      </c>
      <c r="D68" s="45">
        <v>98.1</v>
      </c>
      <c r="E68" s="45">
        <v>99.6</v>
      </c>
      <c r="F68" s="45">
        <v>106.4</v>
      </c>
      <c r="G68" s="45">
        <v>106.5</v>
      </c>
      <c r="H68" s="45">
        <v>113.8</v>
      </c>
      <c r="I68" s="45">
        <v>117</v>
      </c>
      <c r="J68" s="45">
        <v>115.3</v>
      </c>
      <c r="K68" s="45">
        <v>110.9</v>
      </c>
      <c r="L68" s="45">
        <v>115.1</v>
      </c>
      <c r="M68" s="45">
        <v>116.6</v>
      </c>
      <c r="N68" s="45">
        <v>119.3</v>
      </c>
      <c r="O68" s="45">
        <v>108.3</v>
      </c>
      <c r="P68" s="45">
        <v>107.4</v>
      </c>
      <c r="Q68" s="45">
        <v>108.4</v>
      </c>
      <c r="R68" s="45">
        <v>116.3</v>
      </c>
      <c r="S68" s="45">
        <v>114</v>
      </c>
      <c r="T68" s="45">
        <v>113.5</v>
      </c>
      <c r="U68" s="45">
        <v>118.2</v>
      </c>
      <c r="V68" s="45">
        <v>122.3</v>
      </c>
      <c r="W68" s="45">
        <v>133.6</v>
      </c>
      <c r="X68" s="45">
        <v>138.4</v>
      </c>
      <c r="Y68" s="45">
        <v>137.9</v>
      </c>
      <c r="Z68" s="45">
        <v>133.30000000000001</v>
      </c>
      <c r="AA68" s="45">
        <v>121.9</v>
      </c>
      <c r="AB68" s="45">
        <v>113.2</v>
      </c>
      <c r="AC68" s="45">
        <v>115.2</v>
      </c>
      <c r="AD68" s="45">
        <v>119.9</v>
      </c>
      <c r="AE68" s="45">
        <v>116.8</v>
      </c>
      <c r="AF68" s="45">
        <v>117.2</v>
      </c>
      <c r="AG68" s="45">
        <v>124.9</v>
      </c>
      <c r="AH68" s="45">
        <v>124.5</v>
      </c>
      <c r="AI68" s="45">
        <v>134.30000000000001</v>
      </c>
      <c r="AJ68" s="45">
        <v>137.1</v>
      </c>
      <c r="AK68" s="45">
        <v>131.30000000000001</v>
      </c>
      <c r="AL68" s="45">
        <v>120.1</v>
      </c>
      <c r="AM68" s="45">
        <v>118.4</v>
      </c>
      <c r="AN68" s="45">
        <v>113.5</v>
      </c>
      <c r="AO68" s="45">
        <v>119.8</v>
      </c>
      <c r="AP68" s="45">
        <v>129.9</v>
      </c>
      <c r="AQ68" s="45">
        <v>126.1</v>
      </c>
      <c r="AR68" s="45">
        <v>122.1</v>
      </c>
      <c r="AS68" s="45">
        <v>122</v>
      </c>
      <c r="AT68" s="45">
        <v>124.4</v>
      </c>
      <c r="AU68" s="45">
        <v>129.69999999999999</v>
      </c>
      <c r="AV68" s="45">
        <v>136.1</v>
      </c>
      <c r="AW68" s="45">
        <v>139.5</v>
      </c>
      <c r="AX68" s="45">
        <v>127.9</v>
      </c>
      <c r="AY68" s="45">
        <v>124.7</v>
      </c>
      <c r="AZ68" s="45">
        <v>117.4</v>
      </c>
      <c r="BA68" s="45">
        <v>133</v>
      </c>
      <c r="BB68" s="45">
        <v>135.5</v>
      </c>
      <c r="BC68" s="45">
        <v>139.4</v>
      </c>
      <c r="BD68" s="45">
        <v>133.19999999999999</v>
      </c>
      <c r="BE68" s="45">
        <v>133.19999999999999</v>
      </c>
      <c r="BF68" s="45">
        <v>133.69999999999999</v>
      </c>
      <c r="BG68" s="45">
        <v>135.5</v>
      </c>
      <c r="BH68" s="45">
        <v>138</v>
      </c>
      <c r="BI68" s="45">
        <v>132</v>
      </c>
      <c r="BJ68" s="45">
        <v>129.30000000000001</v>
      </c>
      <c r="BK68" s="45">
        <v>132.80000000000001</v>
      </c>
      <c r="BL68" s="45">
        <v>125.3</v>
      </c>
      <c r="BM68" s="45">
        <v>130.69999999999999</v>
      </c>
      <c r="BN68" s="45">
        <v>132.5</v>
      </c>
      <c r="BO68" s="45">
        <v>132.9</v>
      </c>
      <c r="BP68" s="45">
        <v>132.30000000000001</v>
      </c>
      <c r="BQ68" s="45">
        <v>133.5</v>
      </c>
      <c r="BR68" s="45">
        <v>136.4</v>
      </c>
      <c r="BS68" s="45">
        <v>150.9</v>
      </c>
      <c r="BT68" s="45">
        <v>143.6</v>
      </c>
      <c r="BU68" s="45">
        <v>146.6</v>
      </c>
      <c r="BV68" s="45">
        <v>143.30000000000001</v>
      </c>
      <c r="BW68" s="45">
        <v>136.5</v>
      </c>
      <c r="BX68" s="45">
        <v>131</v>
      </c>
      <c r="BY68" s="45">
        <v>135.1</v>
      </c>
      <c r="BZ68" s="45">
        <v>141.30000000000001</v>
      </c>
      <c r="CA68" s="45">
        <v>144.5</v>
      </c>
      <c r="CB68" s="45">
        <v>135.6</v>
      </c>
      <c r="CC68" s="45">
        <v>131.4</v>
      </c>
      <c r="CD68" s="45">
        <v>133.69999999999999</v>
      </c>
      <c r="CE68" s="45">
        <v>142</v>
      </c>
      <c r="CF68" s="45">
        <v>142.6</v>
      </c>
      <c r="CG68" s="45">
        <v>147.9</v>
      </c>
      <c r="CH68" s="45">
        <v>148.80000000000001</v>
      </c>
      <c r="CI68" s="45">
        <v>141.1</v>
      </c>
      <c r="CJ68" s="45">
        <v>133.19999999999999</v>
      </c>
      <c r="CK68" s="45">
        <v>137.80000000000001</v>
      </c>
      <c r="CL68" s="45">
        <v>138.1</v>
      </c>
      <c r="CM68" s="45">
        <v>144.1</v>
      </c>
      <c r="CN68" s="45">
        <v>134.19999999999999</v>
      </c>
      <c r="CO68" s="45">
        <v>136.80000000000001</v>
      </c>
      <c r="CP68" s="45">
        <v>142.4</v>
      </c>
      <c r="CQ68" s="45">
        <v>146.9</v>
      </c>
      <c r="CR68" s="45">
        <v>153.9</v>
      </c>
      <c r="CS68" s="45">
        <v>157</v>
      </c>
      <c r="CT68" s="45">
        <v>146</v>
      </c>
      <c r="CU68" s="45">
        <v>121.7</v>
      </c>
      <c r="CV68" s="45">
        <v>113.7</v>
      </c>
      <c r="CW68" s="45">
        <v>118</v>
      </c>
      <c r="CX68" s="45">
        <v>136.19999999999999</v>
      </c>
      <c r="CY68" s="45">
        <v>139.9</v>
      </c>
      <c r="CZ68" s="45">
        <v>143.9</v>
      </c>
      <c r="DA68" s="45">
        <v>155.9</v>
      </c>
      <c r="DB68" s="45">
        <v>173.7</v>
      </c>
      <c r="DC68" s="45">
        <v>168.5</v>
      </c>
      <c r="DD68" s="45">
        <v>170.4</v>
      </c>
      <c r="DE68" s="45">
        <v>158.80000000000001</v>
      </c>
      <c r="DF68" s="45">
        <v>152.19999999999999</v>
      </c>
      <c r="DG68" s="45">
        <v>145.9</v>
      </c>
      <c r="DH68" s="45">
        <v>155.19999999999999</v>
      </c>
      <c r="DI68" s="45">
        <v>163.5</v>
      </c>
      <c r="DJ68" s="45">
        <v>176.7</v>
      </c>
      <c r="DK68" s="45">
        <v>171.8</v>
      </c>
      <c r="DL68" s="45">
        <v>156.9</v>
      </c>
      <c r="DM68" s="45">
        <v>185.7</v>
      </c>
      <c r="DN68" s="45">
        <v>182.3</v>
      </c>
      <c r="DO68" s="45">
        <v>193.2</v>
      </c>
      <c r="DP68" s="45">
        <v>202.2</v>
      </c>
      <c r="DQ68" s="45">
        <v>197.9</v>
      </c>
      <c r="DR68" s="45">
        <v>189.3</v>
      </c>
      <c r="DS68" s="45">
        <v>173.6</v>
      </c>
      <c r="DT68" s="45">
        <v>172.3</v>
      </c>
      <c r="DU68" s="45">
        <v>153.69999999999999</v>
      </c>
      <c r="DV68" s="45">
        <v>196.1</v>
      </c>
      <c r="DW68" s="45">
        <v>168.3</v>
      </c>
      <c r="DX68" s="46">
        <v>157.30000000000001</v>
      </c>
      <c r="DY68" s="46">
        <v>160.30000000000001</v>
      </c>
      <c r="DZ68" s="46">
        <v>164</v>
      </c>
      <c r="EA68">
        <v>181.3</v>
      </c>
      <c r="EB68" s="47">
        <v>187.4</v>
      </c>
      <c r="EC68" s="47">
        <v>185.1</v>
      </c>
    </row>
    <row r="69" spans="1:133" x14ac:dyDescent="0.25">
      <c r="A69" s="43" t="s">
        <v>1699</v>
      </c>
      <c r="B69" s="43" t="s">
        <v>1700</v>
      </c>
      <c r="C69" s="44">
        <v>0.52500000000000002</v>
      </c>
      <c r="D69" s="45">
        <v>102.1</v>
      </c>
      <c r="E69" s="45">
        <v>103.9</v>
      </c>
      <c r="F69" s="45">
        <v>106.3</v>
      </c>
      <c r="G69" s="45">
        <v>107.9</v>
      </c>
      <c r="H69" s="45">
        <v>109.9</v>
      </c>
      <c r="I69" s="45">
        <v>111.8</v>
      </c>
      <c r="J69" s="45">
        <v>114.1</v>
      </c>
      <c r="K69" s="45">
        <v>114.4</v>
      </c>
      <c r="L69" s="45">
        <v>115.6</v>
      </c>
      <c r="M69" s="45">
        <v>129.30000000000001</v>
      </c>
      <c r="N69" s="45">
        <v>134.19999999999999</v>
      </c>
      <c r="O69" s="45">
        <v>131.19999999999999</v>
      </c>
      <c r="P69" s="45">
        <v>131.6</v>
      </c>
      <c r="Q69" s="45">
        <v>130.19999999999999</v>
      </c>
      <c r="R69" s="45">
        <v>133.5</v>
      </c>
      <c r="S69" s="45">
        <v>133.6</v>
      </c>
      <c r="T69" s="45">
        <v>138.80000000000001</v>
      </c>
      <c r="U69" s="45">
        <v>131.5</v>
      </c>
      <c r="V69" s="45">
        <v>141.1</v>
      </c>
      <c r="W69" s="45">
        <v>137.30000000000001</v>
      </c>
      <c r="X69" s="45">
        <v>137</v>
      </c>
      <c r="Y69" s="45">
        <v>142.30000000000001</v>
      </c>
      <c r="Z69" s="45">
        <v>143.69999999999999</v>
      </c>
      <c r="AA69" s="45">
        <v>142.30000000000001</v>
      </c>
      <c r="AB69" s="45">
        <v>137.9</v>
      </c>
      <c r="AC69" s="45">
        <v>139.80000000000001</v>
      </c>
      <c r="AD69" s="45">
        <v>140.1</v>
      </c>
      <c r="AE69" s="45">
        <v>133.9</v>
      </c>
      <c r="AF69" s="45">
        <v>132.1</v>
      </c>
      <c r="AG69" s="45">
        <v>137.6</v>
      </c>
      <c r="AH69" s="45">
        <v>141.6</v>
      </c>
      <c r="AI69" s="45">
        <v>140.1</v>
      </c>
      <c r="AJ69" s="45">
        <v>139.19999999999999</v>
      </c>
      <c r="AK69" s="45">
        <v>133.80000000000001</v>
      </c>
      <c r="AL69" s="45">
        <v>135.30000000000001</v>
      </c>
      <c r="AM69" s="45">
        <v>136.4</v>
      </c>
      <c r="AN69" s="45">
        <v>139.4</v>
      </c>
      <c r="AO69" s="45">
        <v>134.4</v>
      </c>
      <c r="AP69" s="45">
        <v>134.1</v>
      </c>
      <c r="AQ69" s="45">
        <v>132.9</v>
      </c>
      <c r="AR69" s="45">
        <v>131.30000000000001</v>
      </c>
      <c r="AS69" s="45">
        <v>138.6</v>
      </c>
      <c r="AT69" s="45">
        <v>143.6</v>
      </c>
      <c r="AU69" s="45">
        <v>143.9</v>
      </c>
      <c r="AV69" s="45">
        <v>146.4</v>
      </c>
      <c r="AW69" s="45">
        <v>147.6</v>
      </c>
      <c r="AX69" s="45">
        <v>147.6</v>
      </c>
      <c r="AY69" s="45">
        <v>145.9</v>
      </c>
      <c r="AZ69" s="45">
        <v>148.1</v>
      </c>
      <c r="BA69" s="45">
        <v>149.9</v>
      </c>
      <c r="BB69" s="45">
        <v>140.9</v>
      </c>
      <c r="BC69" s="45">
        <v>135.5</v>
      </c>
      <c r="BD69" s="45">
        <v>132.1</v>
      </c>
      <c r="BE69" s="45">
        <v>134</v>
      </c>
      <c r="BF69" s="45">
        <v>132.4</v>
      </c>
      <c r="BG69" s="45">
        <v>135.80000000000001</v>
      </c>
      <c r="BH69" s="45">
        <v>137.30000000000001</v>
      </c>
      <c r="BI69" s="45">
        <v>143.6</v>
      </c>
      <c r="BJ69" s="45">
        <v>144.4</v>
      </c>
      <c r="BK69" s="45">
        <v>143</v>
      </c>
      <c r="BL69" s="45">
        <v>143.1</v>
      </c>
      <c r="BM69" s="45">
        <v>141.4</v>
      </c>
      <c r="BN69" s="45">
        <v>143.1</v>
      </c>
      <c r="BO69" s="45">
        <v>140.80000000000001</v>
      </c>
      <c r="BP69" s="45">
        <v>142.30000000000001</v>
      </c>
      <c r="BQ69" s="45">
        <v>144.4</v>
      </c>
      <c r="BR69" s="45">
        <v>144.30000000000001</v>
      </c>
      <c r="BS69" s="45">
        <v>144.19999999999999</v>
      </c>
      <c r="BT69" s="45">
        <v>139.4</v>
      </c>
      <c r="BU69" s="45">
        <v>142.4</v>
      </c>
      <c r="BV69" s="45">
        <v>143.4</v>
      </c>
      <c r="BW69" s="45">
        <v>141.6</v>
      </c>
      <c r="BX69" s="45">
        <v>140.4</v>
      </c>
      <c r="BY69" s="45">
        <v>143.6</v>
      </c>
      <c r="BZ69" s="45">
        <v>143.6</v>
      </c>
      <c r="CA69" s="45">
        <v>145.69999999999999</v>
      </c>
      <c r="CB69" s="45">
        <v>141.19999999999999</v>
      </c>
      <c r="CC69" s="45">
        <v>144.6</v>
      </c>
      <c r="CD69" s="45">
        <v>144.6</v>
      </c>
      <c r="CE69" s="45">
        <v>147.30000000000001</v>
      </c>
      <c r="CF69" s="45">
        <v>148.9</v>
      </c>
      <c r="CG69" s="45">
        <v>149.1</v>
      </c>
      <c r="CH69" s="45">
        <v>149.80000000000001</v>
      </c>
      <c r="CI69" s="45">
        <v>150.1</v>
      </c>
      <c r="CJ69" s="45">
        <v>150</v>
      </c>
      <c r="CK69" s="45">
        <v>150.80000000000001</v>
      </c>
      <c r="CL69" s="45">
        <v>150.69999999999999</v>
      </c>
      <c r="CM69" s="45">
        <v>149.80000000000001</v>
      </c>
      <c r="CN69" s="45">
        <v>152.9</v>
      </c>
      <c r="CO69" s="45">
        <v>154.6</v>
      </c>
      <c r="CP69" s="45">
        <v>154.80000000000001</v>
      </c>
      <c r="CQ69" s="45">
        <v>156.69999999999999</v>
      </c>
      <c r="CR69" s="45">
        <v>154.69999999999999</v>
      </c>
      <c r="CS69" s="45">
        <v>156.5</v>
      </c>
      <c r="CT69" s="45">
        <v>154.4</v>
      </c>
      <c r="CU69" s="45">
        <v>152.1</v>
      </c>
      <c r="CV69" s="45">
        <v>151</v>
      </c>
      <c r="CW69" s="45">
        <v>150.1</v>
      </c>
      <c r="CX69" s="45">
        <v>151.19999999999999</v>
      </c>
      <c r="CY69" s="45">
        <v>149.5</v>
      </c>
      <c r="CZ69" s="45">
        <v>150.30000000000001</v>
      </c>
      <c r="DA69" s="45">
        <v>150.6</v>
      </c>
      <c r="DB69" s="45">
        <v>143.80000000000001</v>
      </c>
      <c r="DC69" s="45">
        <v>131.80000000000001</v>
      </c>
      <c r="DD69" s="45">
        <v>134.1</v>
      </c>
      <c r="DE69" s="45">
        <v>136.6</v>
      </c>
      <c r="DF69" s="45">
        <v>139.6</v>
      </c>
      <c r="DG69" s="45">
        <v>132.9</v>
      </c>
      <c r="DH69" s="45">
        <v>135.30000000000001</v>
      </c>
      <c r="DI69" s="45">
        <v>134.69999999999999</v>
      </c>
      <c r="DJ69" s="45">
        <v>135.80000000000001</v>
      </c>
      <c r="DK69" s="45">
        <v>138.5</v>
      </c>
      <c r="DL69" s="45">
        <v>139.1</v>
      </c>
      <c r="DM69" s="45">
        <v>154.69999999999999</v>
      </c>
      <c r="DN69" s="45">
        <v>155.6</v>
      </c>
      <c r="DO69" s="45">
        <v>155.80000000000001</v>
      </c>
      <c r="DP69" s="45">
        <v>155.80000000000001</v>
      </c>
      <c r="DQ69" s="45">
        <v>163.80000000000001</v>
      </c>
      <c r="DR69" s="45">
        <v>164.1</v>
      </c>
      <c r="DS69" s="45">
        <v>164.5</v>
      </c>
      <c r="DT69" s="45">
        <v>162.5</v>
      </c>
      <c r="DU69" s="45">
        <v>162.6</v>
      </c>
      <c r="DV69" s="45">
        <v>163.69999999999999</v>
      </c>
      <c r="DW69" s="45">
        <v>167.8</v>
      </c>
      <c r="DX69" s="46">
        <v>170.2</v>
      </c>
      <c r="DY69" s="46">
        <v>170.4</v>
      </c>
      <c r="DZ69" s="46">
        <v>173.1</v>
      </c>
      <c r="EA69">
        <v>174</v>
      </c>
      <c r="EB69" s="47">
        <v>174.5</v>
      </c>
      <c r="EC69" s="47">
        <v>174.6</v>
      </c>
    </row>
    <row r="70" spans="1:133" x14ac:dyDescent="0.25">
      <c r="A70" s="43" t="s">
        <v>1701</v>
      </c>
      <c r="B70" s="43" t="s">
        <v>1702</v>
      </c>
      <c r="C70" s="44">
        <v>0.42181999999999997</v>
      </c>
      <c r="D70" s="45">
        <v>112.9</v>
      </c>
      <c r="E70" s="45">
        <v>113.9</v>
      </c>
      <c r="F70" s="45">
        <v>115.3</v>
      </c>
      <c r="G70" s="45">
        <v>116.7</v>
      </c>
      <c r="H70" s="45">
        <v>116.4</v>
      </c>
      <c r="I70" s="45">
        <v>116.4</v>
      </c>
      <c r="J70" s="45">
        <v>109.9</v>
      </c>
      <c r="K70" s="45">
        <v>116.9</v>
      </c>
      <c r="L70" s="45">
        <v>112.8</v>
      </c>
      <c r="M70" s="45">
        <v>112.5</v>
      </c>
      <c r="N70" s="45">
        <v>115.6</v>
      </c>
      <c r="O70" s="45">
        <v>115.9</v>
      </c>
      <c r="P70" s="45">
        <v>118.6</v>
      </c>
      <c r="Q70" s="45">
        <v>119.3</v>
      </c>
      <c r="R70" s="45">
        <v>117.5</v>
      </c>
      <c r="S70" s="45">
        <v>120.7</v>
      </c>
      <c r="T70" s="45">
        <v>120.8</v>
      </c>
      <c r="U70" s="45">
        <v>120.4</v>
      </c>
      <c r="V70" s="45">
        <v>118.9</v>
      </c>
      <c r="W70" s="45">
        <v>122.2</v>
      </c>
      <c r="X70" s="45">
        <v>121.8</v>
      </c>
      <c r="Y70" s="45">
        <v>123.1</v>
      </c>
      <c r="Z70" s="45">
        <v>122.6</v>
      </c>
      <c r="AA70" s="45">
        <v>119.5</v>
      </c>
      <c r="AB70" s="45">
        <v>122.3</v>
      </c>
      <c r="AC70" s="45">
        <v>125.7</v>
      </c>
      <c r="AD70" s="45">
        <v>128.1</v>
      </c>
      <c r="AE70" s="45">
        <v>128.9</v>
      </c>
      <c r="AF70" s="45">
        <v>127.4</v>
      </c>
      <c r="AG70" s="45">
        <v>121.2</v>
      </c>
      <c r="AH70" s="45">
        <v>122.1</v>
      </c>
      <c r="AI70" s="45">
        <v>122</v>
      </c>
      <c r="AJ70" s="45">
        <v>125.3</v>
      </c>
      <c r="AK70" s="45">
        <v>127.7</v>
      </c>
      <c r="AL70" s="45">
        <v>128.6</v>
      </c>
      <c r="AM70" s="45">
        <v>128.9</v>
      </c>
      <c r="AN70" s="45">
        <v>130.1</v>
      </c>
      <c r="AO70" s="45">
        <v>133.6</v>
      </c>
      <c r="AP70" s="45">
        <v>133.19999999999999</v>
      </c>
      <c r="AQ70" s="45">
        <v>135.1</v>
      </c>
      <c r="AR70" s="45">
        <v>132.19999999999999</v>
      </c>
      <c r="AS70" s="45">
        <v>126.3</v>
      </c>
      <c r="AT70" s="45">
        <v>124.3</v>
      </c>
      <c r="AU70" s="45">
        <v>125.2</v>
      </c>
      <c r="AV70" s="45">
        <v>128.80000000000001</v>
      </c>
      <c r="AW70" s="45">
        <v>131.19999999999999</v>
      </c>
      <c r="AX70" s="45">
        <v>132.9</v>
      </c>
      <c r="AY70" s="45">
        <v>133.69999999999999</v>
      </c>
      <c r="AZ70" s="45">
        <v>132.19999999999999</v>
      </c>
      <c r="BA70" s="45">
        <v>121.2</v>
      </c>
      <c r="BB70" s="45">
        <v>118.9</v>
      </c>
      <c r="BC70" s="45">
        <v>117.9</v>
      </c>
      <c r="BD70" s="45">
        <v>113.7</v>
      </c>
      <c r="BE70" s="45">
        <v>112.9</v>
      </c>
      <c r="BF70" s="45">
        <v>112.8</v>
      </c>
      <c r="BG70" s="45">
        <v>112.9</v>
      </c>
      <c r="BH70" s="45">
        <v>114.7</v>
      </c>
      <c r="BI70" s="45">
        <v>119.8</v>
      </c>
      <c r="BJ70" s="45">
        <v>119.3</v>
      </c>
      <c r="BK70" s="45">
        <v>118.8</v>
      </c>
      <c r="BL70" s="45">
        <v>118.9</v>
      </c>
      <c r="BM70" s="45">
        <v>118.4</v>
      </c>
      <c r="BN70" s="45">
        <v>124</v>
      </c>
      <c r="BO70" s="45">
        <v>123.5</v>
      </c>
      <c r="BP70" s="45">
        <v>122.7</v>
      </c>
      <c r="BQ70" s="45">
        <v>122.2</v>
      </c>
      <c r="BR70" s="45">
        <v>121.9</v>
      </c>
      <c r="BS70" s="45">
        <v>123.5</v>
      </c>
      <c r="BT70" s="45">
        <v>123.2</v>
      </c>
      <c r="BU70" s="45">
        <v>124.6</v>
      </c>
      <c r="BV70" s="45">
        <v>121.7</v>
      </c>
      <c r="BW70" s="45">
        <v>123.9</v>
      </c>
      <c r="BX70" s="45">
        <v>128.6</v>
      </c>
      <c r="BY70" s="45">
        <v>138.80000000000001</v>
      </c>
      <c r="BZ70" s="45">
        <v>143</v>
      </c>
      <c r="CA70" s="45">
        <v>143.19999999999999</v>
      </c>
      <c r="CB70" s="45">
        <v>137.9</v>
      </c>
      <c r="CC70" s="45">
        <v>126.2</v>
      </c>
      <c r="CD70" s="45">
        <v>124.1</v>
      </c>
      <c r="CE70" s="45">
        <v>125.6</v>
      </c>
      <c r="CF70" s="45">
        <v>129.69999999999999</v>
      </c>
      <c r="CG70" s="45">
        <v>138</v>
      </c>
      <c r="CH70" s="45">
        <v>140.80000000000001</v>
      </c>
      <c r="CI70" s="45">
        <v>133.1</v>
      </c>
      <c r="CJ70" s="45">
        <v>139.69999999999999</v>
      </c>
      <c r="CK70" s="45">
        <v>142.6</v>
      </c>
      <c r="CL70" s="45">
        <v>150.4</v>
      </c>
      <c r="CM70" s="45">
        <v>143</v>
      </c>
      <c r="CN70" s="45">
        <v>144.9</v>
      </c>
      <c r="CO70" s="45">
        <v>141.5</v>
      </c>
      <c r="CP70" s="45">
        <v>141.6</v>
      </c>
      <c r="CQ70" s="45">
        <v>150.30000000000001</v>
      </c>
      <c r="CR70" s="45">
        <v>147.4</v>
      </c>
      <c r="CS70" s="45">
        <v>161.4</v>
      </c>
      <c r="CT70" s="45">
        <v>163.30000000000001</v>
      </c>
      <c r="CU70" s="45">
        <v>153.6</v>
      </c>
      <c r="CV70" s="45">
        <v>148.80000000000001</v>
      </c>
      <c r="CW70" s="45">
        <v>146.1</v>
      </c>
      <c r="CX70" s="45">
        <v>148.69999999999999</v>
      </c>
      <c r="CY70" s="45">
        <v>147.1</v>
      </c>
      <c r="CZ70" s="45">
        <v>152.80000000000001</v>
      </c>
      <c r="DA70" s="45">
        <v>150.6</v>
      </c>
      <c r="DB70" s="45">
        <v>147.19999999999999</v>
      </c>
      <c r="DC70" s="45">
        <v>147.6</v>
      </c>
      <c r="DD70" s="45">
        <v>148.5</v>
      </c>
      <c r="DE70" s="45">
        <v>145.6</v>
      </c>
      <c r="DF70" s="45">
        <v>155.6</v>
      </c>
      <c r="DG70" s="45">
        <v>145.6</v>
      </c>
      <c r="DH70" s="45">
        <v>159.80000000000001</v>
      </c>
      <c r="DI70" s="45">
        <v>172.3</v>
      </c>
      <c r="DJ70" s="45">
        <v>174.1</v>
      </c>
      <c r="DK70" s="45">
        <v>162.6</v>
      </c>
      <c r="DL70" s="45">
        <v>164</v>
      </c>
      <c r="DM70" s="45">
        <v>164.2</v>
      </c>
      <c r="DN70" s="45">
        <v>149.6</v>
      </c>
      <c r="DO70" s="45">
        <v>153.4</v>
      </c>
      <c r="DP70" s="45">
        <v>146.9</v>
      </c>
      <c r="DQ70" s="45">
        <v>159.19999999999999</v>
      </c>
      <c r="DR70" s="45">
        <v>165.8</v>
      </c>
      <c r="DS70" s="45">
        <v>163.5</v>
      </c>
      <c r="DT70" s="45">
        <v>174.4</v>
      </c>
      <c r="DU70" s="45">
        <v>193.6</v>
      </c>
      <c r="DV70" s="45">
        <v>194.5</v>
      </c>
      <c r="DW70" s="45">
        <v>190.5</v>
      </c>
      <c r="DX70" s="46">
        <v>190.8</v>
      </c>
      <c r="DY70" s="46">
        <v>176.8</v>
      </c>
      <c r="DZ70" s="46">
        <v>161.19999999999999</v>
      </c>
      <c r="EA70">
        <v>163.69999999999999</v>
      </c>
      <c r="EB70" s="47">
        <v>160.80000000000001</v>
      </c>
      <c r="EC70" s="47">
        <v>169.6</v>
      </c>
    </row>
    <row r="71" spans="1:133" x14ac:dyDescent="0.25">
      <c r="A71" s="43" t="s">
        <v>1703</v>
      </c>
      <c r="B71" s="43" t="s">
        <v>1704</v>
      </c>
      <c r="C71" s="44">
        <v>0.44094</v>
      </c>
      <c r="D71" s="45">
        <v>104.8</v>
      </c>
      <c r="E71" s="45">
        <v>105.6</v>
      </c>
      <c r="F71" s="45">
        <v>107.9</v>
      </c>
      <c r="G71" s="45">
        <v>107.9</v>
      </c>
      <c r="H71" s="45">
        <v>107.9</v>
      </c>
      <c r="I71" s="45">
        <v>108.6</v>
      </c>
      <c r="J71" s="45">
        <v>110.2</v>
      </c>
      <c r="K71" s="45">
        <v>111</v>
      </c>
      <c r="L71" s="45">
        <v>111.7</v>
      </c>
      <c r="M71" s="45">
        <v>112.5</v>
      </c>
      <c r="N71" s="45">
        <v>113</v>
      </c>
      <c r="O71" s="45">
        <v>115.5</v>
      </c>
      <c r="P71" s="45">
        <v>117.1</v>
      </c>
      <c r="Q71" s="45">
        <v>117.8</v>
      </c>
      <c r="R71" s="45">
        <v>118.6</v>
      </c>
      <c r="S71" s="45">
        <v>118.4</v>
      </c>
      <c r="T71" s="45">
        <v>119.4</v>
      </c>
      <c r="U71" s="45">
        <v>120.9</v>
      </c>
      <c r="V71" s="45">
        <v>121.9</v>
      </c>
      <c r="W71" s="45">
        <v>123.2</v>
      </c>
      <c r="X71" s="45">
        <v>122.5</v>
      </c>
      <c r="Y71" s="45">
        <v>122.5</v>
      </c>
      <c r="Z71" s="45">
        <v>123</v>
      </c>
      <c r="AA71" s="45">
        <v>123.9</v>
      </c>
      <c r="AB71" s="45">
        <v>124.5</v>
      </c>
      <c r="AC71" s="45">
        <v>125.6</v>
      </c>
      <c r="AD71" s="45">
        <v>127.2</v>
      </c>
      <c r="AE71" s="45">
        <v>126.7</v>
      </c>
      <c r="AF71" s="45">
        <v>126.9</v>
      </c>
      <c r="AG71" s="45">
        <v>127</v>
      </c>
      <c r="AH71" s="45">
        <v>127.9</v>
      </c>
      <c r="AI71" s="45">
        <v>130.69999999999999</v>
      </c>
      <c r="AJ71" s="45">
        <v>131</v>
      </c>
      <c r="AK71" s="45">
        <v>129.19999999999999</v>
      </c>
      <c r="AL71" s="45">
        <v>134.80000000000001</v>
      </c>
      <c r="AM71" s="45">
        <v>137.69999999999999</v>
      </c>
      <c r="AN71" s="45">
        <v>135.1</v>
      </c>
      <c r="AO71" s="45">
        <v>135.1</v>
      </c>
      <c r="AP71" s="45">
        <v>135.1</v>
      </c>
      <c r="AQ71" s="45">
        <v>134.6</v>
      </c>
      <c r="AR71" s="45">
        <v>134.69999999999999</v>
      </c>
      <c r="AS71" s="45">
        <v>135.1</v>
      </c>
      <c r="AT71" s="45">
        <v>136.6</v>
      </c>
      <c r="AU71" s="45">
        <v>135.80000000000001</v>
      </c>
      <c r="AV71" s="45">
        <v>134.80000000000001</v>
      </c>
      <c r="AW71" s="45">
        <v>134.4</v>
      </c>
      <c r="AX71" s="45">
        <v>134.1</v>
      </c>
      <c r="AY71" s="45">
        <v>133.6</v>
      </c>
      <c r="AZ71" s="45">
        <v>133.6</v>
      </c>
      <c r="BA71" s="45">
        <v>134.80000000000001</v>
      </c>
      <c r="BB71" s="45">
        <v>135.69999999999999</v>
      </c>
      <c r="BC71" s="45">
        <v>133</v>
      </c>
      <c r="BD71" s="45">
        <v>138.5</v>
      </c>
      <c r="BE71" s="45">
        <v>135.4</v>
      </c>
      <c r="BF71" s="45">
        <v>132.5</v>
      </c>
      <c r="BG71" s="45">
        <v>132.6</v>
      </c>
      <c r="BH71" s="45">
        <v>133</v>
      </c>
      <c r="BI71" s="45">
        <v>132.9</v>
      </c>
      <c r="BJ71" s="45">
        <v>132.1</v>
      </c>
      <c r="BK71" s="45">
        <v>132.1</v>
      </c>
      <c r="BL71" s="45">
        <v>131.9</v>
      </c>
      <c r="BM71" s="45">
        <v>131.9</v>
      </c>
      <c r="BN71" s="45">
        <v>131.9</v>
      </c>
      <c r="BO71" s="45">
        <v>131.9</v>
      </c>
      <c r="BP71" s="45">
        <v>131.9</v>
      </c>
      <c r="BQ71" s="45">
        <v>131.9</v>
      </c>
      <c r="BR71" s="45">
        <v>131.9</v>
      </c>
      <c r="BS71" s="45">
        <v>131.9</v>
      </c>
      <c r="BT71" s="45">
        <v>131.9</v>
      </c>
      <c r="BU71" s="45">
        <v>131.9</v>
      </c>
      <c r="BV71" s="45">
        <v>131.9</v>
      </c>
      <c r="BW71" s="45">
        <v>131.9</v>
      </c>
      <c r="BX71" s="45">
        <v>131.9</v>
      </c>
      <c r="BY71" s="45">
        <v>131.9</v>
      </c>
      <c r="BZ71" s="45">
        <v>131.9</v>
      </c>
      <c r="CA71" s="45">
        <v>131.9</v>
      </c>
      <c r="CB71" s="45">
        <v>132.6</v>
      </c>
      <c r="CC71" s="45">
        <v>133.5</v>
      </c>
      <c r="CD71" s="45">
        <v>133.19999999999999</v>
      </c>
      <c r="CE71" s="45">
        <v>130.30000000000001</v>
      </c>
      <c r="CF71" s="45">
        <v>129.80000000000001</v>
      </c>
      <c r="CG71" s="45">
        <v>130.30000000000001</v>
      </c>
      <c r="CH71" s="45">
        <v>129.1</v>
      </c>
      <c r="CI71" s="45">
        <v>126.1</v>
      </c>
      <c r="CJ71" s="45">
        <v>127.3</v>
      </c>
      <c r="CK71" s="45">
        <v>127.8</v>
      </c>
      <c r="CL71" s="45">
        <v>129.5</v>
      </c>
      <c r="CM71" s="45">
        <v>129.5</v>
      </c>
      <c r="CN71" s="45">
        <v>130.30000000000001</v>
      </c>
      <c r="CO71" s="45">
        <v>129.5</v>
      </c>
      <c r="CP71" s="45">
        <v>129.5</v>
      </c>
      <c r="CQ71" s="45">
        <v>130.1</v>
      </c>
      <c r="CR71" s="45">
        <v>135.6</v>
      </c>
      <c r="CS71" s="45">
        <v>136.9</v>
      </c>
      <c r="CT71" s="45">
        <v>139</v>
      </c>
      <c r="CU71" s="45">
        <v>138.69999999999999</v>
      </c>
      <c r="CV71" s="45">
        <v>146.19999999999999</v>
      </c>
      <c r="CW71" s="45">
        <v>147.9</v>
      </c>
      <c r="CX71" s="45">
        <v>147.9</v>
      </c>
      <c r="CY71" s="45">
        <v>145.6</v>
      </c>
      <c r="CZ71" s="45">
        <v>143.30000000000001</v>
      </c>
      <c r="DA71" s="45">
        <v>141.4</v>
      </c>
      <c r="DB71" s="45">
        <v>156.19999999999999</v>
      </c>
      <c r="DC71" s="45">
        <v>170.4</v>
      </c>
      <c r="DD71" s="45">
        <v>169.8</v>
      </c>
      <c r="DE71" s="45">
        <v>171.2</v>
      </c>
      <c r="DF71" s="45">
        <v>171.5</v>
      </c>
      <c r="DG71" s="45">
        <v>171.5</v>
      </c>
      <c r="DH71" s="45">
        <v>171.5</v>
      </c>
      <c r="DI71" s="45">
        <v>171.5</v>
      </c>
      <c r="DJ71" s="45">
        <v>171.9</v>
      </c>
      <c r="DK71" s="45">
        <v>172</v>
      </c>
      <c r="DL71" s="45">
        <v>172.3</v>
      </c>
      <c r="DM71" s="45">
        <v>172.7</v>
      </c>
      <c r="DN71" s="45">
        <v>172.9</v>
      </c>
      <c r="DO71" s="45">
        <v>173.5</v>
      </c>
      <c r="DP71" s="45">
        <v>172.9</v>
      </c>
      <c r="DQ71" s="45">
        <v>172.9</v>
      </c>
      <c r="DR71" s="45">
        <v>173.7</v>
      </c>
      <c r="DS71" s="45">
        <v>173.7</v>
      </c>
      <c r="DT71" s="45">
        <v>173.7</v>
      </c>
      <c r="DU71" s="45">
        <v>173.7</v>
      </c>
      <c r="DV71" s="45">
        <v>173.7</v>
      </c>
      <c r="DW71" s="45">
        <v>178.6</v>
      </c>
      <c r="DX71" s="46">
        <v>180.5</v>
      </c>
      <c r="DY71" s="46">
        <v>181.1</v>
      </c>
      <c r="DZ71" s="46">
        <v>185.3</v>
      </c>
      <c r="EA71">
        <v>184.3</v>
      </c>
      <c r="EB71" s="47">
        <v>184.3</v>
      </c>
      <c r="EC71" s="47">
        <v>185.2</v>
      </c>
    </row>
    <row r="72" spans="1:133" x14ac:dyDescent="0.25">
      <c r="A72" s="43" t="s">
        <v>3237</v>
      </c>
      <c r="B72" s="43" t="s">
        <v>1706</v>
      </c>
      <c r="C72" s="44">
        <v>0.16159000000000001</v>
      </c>
      <c r="D72" s="45">
        <v>103.5</v>
      </c>
      <c r="E72" s="45">
        <v>103.6</v>
      </c>
      <c r="F72" s="45">
        <v>103.4</v>
      </c>
      <c r="G72" s="45">
        <v>103.2</v>
      </c>
      <c r="H72" s="45">
        <v>103.2</v>
      </c>
      <c r="I72" s="45">
        <v>103.2</v>
      </c>
      <c r="J72" s="45">
        <v>103.2</v>
      </c>
      <c r="K72" s="45">
        <v>103.2</v>
      </c>
      <c r="L72" s="45">
        <v>103.2</v>
      </c>
      <c r="M72" s="45">
        <v>103.6</v>
      </c>
      <c r="N72" s="45">
        <v>103.6</v>
      </c>
      <c r="O72" s="45">
        <v>105.5</v>
      </c>
      <c r="P72" s="45">
        <v>105.5</v>
      </c>
      <c r="Q72" s="45">
        <v>108</v>
      </c>
      <c r="R72" s="45">
        <v>107.6</v>
      </c>
      <c r="S72" s="45">
        <v>112.3</v>
      </c>
      <c r="T72" s="45">
        <v>113.1</v>
      </c>
      <c r="U72" s="45">
        <v>112.6</v>
      </c>
      <c r="V72" s="45">
        <v>112.7</v>
      </c>
      <c r="W72" s="45">
        <v>115.6</v>
      </c>
      <c r="X72" s="45">
        <v>116.4</v>
      </c>
      <c r="Y72" s="45">
        <v>116.7</v>
      </c>
      <c r="Z72" s="45">
        <v>116.3</v>
      </c>
      <c r="AA72" s="45">
        <v>115.9</v>
      </c>
      <c r="AB72" s="45">
        <v>116.3</v>
      </c>
      <c r="AC72" s="45">
        <v>117.7</v>
      </c>
      <c r="AD72" s="45">
        <v>117.7</v>
      </c>
      <c r="AE72" s="45">
        <v>119.4</v>
      </c>
      <c r="AF72" s="45">
        <v>123.1</v>
      </c>
      <c r="AG72" s="45">
        <v>122.8</v>
      </c>
      <c r="AH72" s="45">
        <v>122.9</v>
      </c>
      <c r="AI72" s="45">
        <v>121.9</v>
      </c>
      <c r="AJ72" s="45">
        <v>120.2</v>
      </c>
      <c r="AK72" s="45">
        <v>119.5</v>
      </c>
      <c r="AL72" s="45">
        <v>119.7</v>
      </c>
      <c r="AM72" s="45">
        <v>119.7</v>
      </c>
      <c r="AN72" s="45">
        <v>118.5</v>
      </c>
      <c r="AO72" s="45">
        <v>117.5</v>
      </c>
      <c r="AP72" s="45">
        <v>115.5</v>
      </c>
      <c r="AQ72" s="45">
        <v>118.3</v>
      </c>
      <c r="AR72" s="45">
        <v>119.6</v>
      </c>
      <c r="AS72" s="45">
        <v>118.8</v>
      </c>
      <c r="AT72" s="45">
        <v>118.6</v>
      </c>
      <c r="AU72" s="45">
        <v>118.1</v>
      </c>
      <c r="AV72" s="45">
        <v>123.7</v>
      </c>
      <c r="AW72" s="45">
        <v>124.2</v>
      </c>
      <c r="AX72" s="45">
        <v>124.1</v>
      </c>
      <c r="AY72" s="45">
        <v>124.4</v>
      </c>
      <c r="AZ72" s="45">
        <v>126.1</v>
      </c>
      <c r="BA72" s="45">
        <v>125.5</v>
      </c>
      <c r="BB72" s="45">
        <v>126.5</v>
      </c>
      <c r="BC72" s="45">
        <v>127</v>
      </c>
      <c r="BD72" s="45">
        <v>127</v>
      </c>
      <c r="BE72" s="45">
        <v>127</v>
      </c>
      <c r="BF72" s="45">
        <v>127.1</v>
      </c>
      <c r="BG72" s="45">
        <v>127.3</v>
      </c>
      <c r="BH72" s="45">
        <v>126.9</v>
      </c>
      <c r="BI72" s="45">
        <v>128</v>
      </c>
      <c r="BJ72" s="45">
        <v>128.19999999999999</v>
      </c>
      <c r="BK72" s="45">
        <v>128.1</v>
      </c>
      <c r="BL72" s="45">
        <v>142.6</v>
      </c>
      <c r="BM72" s="45">
        <v>146.4</v>
      </c>
      <c r="BN72" s="45">
        <v>146.4</v>
      </c>
      <c r="BO72" s="45">
        <v>146.80000000000001</v>
      </c>
      <c r="BP72" s="45">
        <v>148.30000000000001</v>
      </c>
      <c r="BQ72" s="45">
        <v>148.1</v>
      </c>
      <c r="BR72" s="45">
        <v>148.19999999999999</v>
      </c>
      <c r="BS72" s="45">
        <v>149.69999999999999</v>
      </c>
      <c r="BT72" s="45">
        <v>149.30000000000001</v>
      </c>
      <c r="BU72" s="45">
        <v>149.69999999999999</v>
      </c>
      <c r="BV72" s="45">
        <v>149.4</v>
      </c>
      <c r="BW72" s="45">
        <v>148.6</v>
      </c>
      <c r="BX72" s="45">
        <v>146.9</v>
      </c>
      <c r="BY72" s="45">
        <v>146.30000000000001</v>
      </c>
      <c r="BZ72" s="45">
        <v>147.9</v>
      </c>
      <c r="CA72" s="45">
        <v>147.4</v>
      </c>
      <c r="CB72" s="45">
        <v>145.5</v>
      </c>
      <c r="CC72" s="45">
        <v>150.5</v>
      </c>
      <c r="CD72" s="45">
        <v>151.4</v>
      </c>
      <c r="CE72" s="45">
        <v>152.9</v>
      </c>
      <c r="CF72" s="45">
        <v>152.9</v>
      </c>
      <c r="CG72" s="45">
        <v>152.9</v>
      </c>
      <c r="CH72" s="45">
        <v>152.9</v>
      </c>
      <c r="CI72" s="45">
        <v>152.9</v>
      </c>
      <c r="CJ72" s="45">
        <v>150.69999999999999</v>
      </c>
      <c r="CK72" s="45">
        <v>150.30000000000001</v>
      </c>
      <c r="CL72" s="45">
        <v>153.9</v>
      </c>
      <c r="CM72" s="45">
        <v>157.4</v>
      </c>
      <c r="CN72" s="45">
        <v>159.69999999999999</v>
      </c>
      <c r="CO72" s="45">
        <v>161.5</v>
      </c>
      <c r="CP72" s="45">
        <v>161.5</v>
      </c>
      <c r="CQ72" s="45">
        <v>159.19999999999999</v>
      </c>
      <c r="CR72" s="45">
        <v>156.80000000000001</v>
      </c>
      <c r="CS72" s="45">
        <v>155.9</v>
      </c>
      <c r="CT72" s="45">
        <v>164.3</v>
      </c>
      <c r="CU72" s="45">
        <v>177.7</v>
      </c>
      <c r="CV72" s="45">
        <v>174.7</v>
      </c>
      <c r="CW72" s="45">
        <v>174.9</v>
      </c>
      <c r="CX72" s="45">
        <v>166.6</v>
      </c>
      <c r="CY72" s="45">
        <v>166.6</v>
      </c>
      <c r="CZ72" s="45">
        <v>165.1</v>
      </c>
      <c r="DA72" s="45">
        <v>152.80000000000001</v>
      </c>
      <c r="DB72" s="45">
        <v>140.6</v>
      </c>
      <c r="DC72" s="45">
        <v>145.30000000000001</v>
      </c>
      <c r="DD72" s="45">
        <v>159.6</v>
      </c>
      <c r="DE72" s="45">
        <v>166.5</v>
      </c>
      <c r="DF72" s="45">
        <v>174.6</v>
      </c>
      <c r="DG72" s="45">
        <v>170</v>
      </c>
      <c r="DH72" s="45">
        <v>165.9</v>
      </c>
      <c r="DI72" s="45">
        <v>169.5</v>
      </c>
      <c r="DJ72" s="45">
        <v>169.3</v>
      </c>
      <c r="DK72" s="45">
        <v>163.9</v>
      </c>
      <c r="DL72" s="45">
        <v>164.1</v>
      </c>
      <c r="DM72" s="45">
        <v>163.30000000000001</v>
      </c>
      <c r="DN72" s="45">
        <v>166.9</v>
      </c>
      <c r="DO72" s="45">
        <v>166.3</v>
      </c>
      <c r="DP72" s="45">
        <v>159.4</v>
      </c>
      <c r="DQ72" s="45">
        <v>161.69999999999999</v>
      </c>
      <c r="DR72" s="45">
        <v>160.4</v>
      </c>
      <c r="DS72" s="45">
        <v>155.5</v>
      </c>
      <c r="DT72" s="45">
        <v>156.30000000000001</v>
      </c>
      <c r="DU72" s="45">
        <v>155</v>
      </c>
      <c r="DV72" s="45">
        <v>156</v>
      </c>
      <c r="DW72" s="45">
        <v>160.6</v>
      </c>
      <c r="DX72" s="46">
        <v>155.5</v>
      </c>
      <c r="DY72" s="46">
        <v>155</v>
      </c>
      <c r="DZ72" s="46">
        <v>154.69999999999999</v>
      </c>
      <c r="EA72">
        <v>156.4</v>
      </c>
      <c r="EB72" s="47">
        <v>158.69999999999999</v>
      </c>
      <c r="EC72" s="47">
        <v>155.5</v>
      </c>
    </row>
    <row r="73" spans="1:133" x14ac:dyDescent="0.25">
      <c r="A73" s="43" t="s">
        <v>1707</v>
      </c>
      <c r="B73" s="43" t="s">
        <v>1708</v>
      </c>
      <c r="C73" s="44">
        <v>0.55906</v>
      </c>
      <c r="D73" s="45">
        <v>108.8</v>
      </c>
      <c r="E73" s="45">
        <v>115.5</v>
      </c>
      <c r="F73" s="45">
        <v>120.5</v>
      </c>
      <c r="G73" s="45">
        <v>117.5</v>
      </c>
      <c r="H73" s="45">
        <v>113.5</v>
      </c>
      <c r="I73" s="45">
        <v>121.4</v>
      </c>
      <c r="J73" s="45">
        <v>113.6</v>
      </c>
      <c r="K73" s="45">
        <v>105.6</v>
      </c>
      <c r="L73" s="45">
        <v>112</v>
      </c>
      <c r="M73" s="45">
        <v>127.9</v>
      </c>
      <c r="N73" s="45">
        <v>133.9</v>
      </c>
      <c r="O73" s="45">
        <v>127.3</v>
      </c>
      <c r="P73" s="45">
        <v>119.1</v>
      </c>
      <c r="Q73" s="45">
        <v>129.69999999999999</v>
      </c>
      <c r="R73" s="45">
        <v>149.69999999999999</v>
      </c>
      <c r="S73" s="45">
        <v>134.80000000000001</v>
      </c>
      <c r="T73" s="45">
        <v>135.69999999999999</v>
      </c>
      <c r="U73" s="45">
        <v>127.1</v>
      </c>
      <c r="V73" s="45">
        <v>125.1</v>
      </c>
      <c r="W73" s="45">
        <v>118.7</v>
      </c>
      <c r="X73" s="45">
        <v>127.8</v>
      </c>
      <c r="Y73" s="45">
        <v>143.30000000000001</v>
      </c>
      <c r="Z73" s="45">
        <v>131.69999999999999</v>
      </c>
      <c r="AA73" s="45">
        <v>129</v>
      </c>
      <c r="AB73" s="45">
        <v>119.5</v>
      </c>
      <c r="AC73" s="45">
        <v>140.6</v>
      </c>
      <c r="AD73" s="45">
        <v>146.80000000000001</v>
      </c>
      <c r="AE73" s="45">
        <v>145.1</v>
      </c>
      <c r="AF73" s="45">
        <v>145.1</v>
      </c>
      <c r="AG73" s="45">
        <v>139.4</v>
      </c>
      <c r="AH73" s="45">
        <v>142.19999999999999</v>
      </c>
      <c r="AI73" s="45">
        <v>140</v>
      </c>
      <c r="AJ73" s="45">
        <v>115.8</v>
      </c>
      <c r="AK73" s="45">
        <v>122.1</v>
      </c>
      <c r="AL73" s="45">
        <v>123</v>
      </c>
      <c r="AM73" s="45">
        <v>124.5</v>
      </c>
      <c r="AN73" s="45">
        <v>128</v>
      </c>
      <c r="AO73" s="45">
        <v>144.5</v>
      </c>
      <c r="AP73" s="45">
        <v>135.30000000000001</v>
      </c>
      <c r="AQ73" s="45">
        <v>131.4</v>
      </c>
      <c r="AR73" s="45">
        <v>124.3</v>
      </c>
      <c r="AS73" s="45">
        <v>117.8</v>
      </c>
      <c r="AT73" s="45">
        <v>116.9</v>
      </c>
      <c r="AU73" s="45">
        <v>120.3</v>
      </c>
      <c r="AV73" s="45">
        <v>135.5</v>
      </c>
      <c r="AW73" s="45">
        <v>132</v>
      </c>
      <c r="AX73" s="45">
        <v>128.80000000000001</v>
      </c>
      <c r="AY73" s="45">
        <v>134.9</v>
      </c>
      <c r="AZ73" s="45">
        <v>141.6</v>
      </c>
      <c r="BA73" s="45">
        <v>147.6</v>
      </c>
      <c r="BB73" s="45">
        <v>144.9</v>
      </c>
      <c r="BC73" s="45">
        <v>141.9</v>
      </c>
      <c r="BD73" s="45">
        <v>131.6</v>
      </c>
      <c r="BE73" s="45">
        <v>125.3</v>
      </c>
      <c r="BF73" s="45">
        <v>131.30000000000001</v>
      </c>
      <c r="BG73" s="45">
        <v>138.9</v>
      </c>
      <c r="BH73" s="45">
        <v>137.80000000000001</v>
      </c>
      <c r="BI73" s="45">
        <v>141.80000000000001</v>
      </c>
      <c r="BJ73" s="45">
        <v>144.5</v>
      </c>
      <c r="BK73" s="45">
        <v>141.1</v>
      </c>
      <c r="BL73" s="45">
        <v>144.4</v>
      </c>
      <c r="BM73" s="45">
        <v>148</v>
      </c>
      <c r="BN73" s="45">
        <v>149.9</v>
      </c>
      <c r="BO73" s="45">
        <v>150.9</v>
      </c>
      <c r="BP73" s="45">
        <v>136.30000000000001</v>
      </c>
      <c r="BQ73" s="45">
        <v>134.4</v>
      </c>
      <c r="BR73" s="45">
        <v>138.5</v>
      </c>
      <c r="BS73" s="45">
        <v>136.9</v>
      </c>
      <c r="BT73" s="45">
        <v>131.19999999999999</v>
      </c>
      <c r="BU73" s="45">
        <v>130</v>
      </c>
      <c r="BV73" s="45">
        <v>130.69999999999999</v>
      </c>
      <c r="BW73" s="45">
        <v>126.8</v>
      </c>
      <c r="BX73" s="45">
        <v>124.6</v>
      </c>
      <c r="BY73" s="45">
        <v>129.80000000000001</v>
      </c>
      <c r="BZ73" s="45">
        <v>130.5</v>
      </c>
      <c r="CA73" s="45">
        <v>132.19999999999999</v>
      </c>
      <c r="CB73" s="45">
        <v>125.2</v>
      </c>
      <c r="CC73" s="45">
        <v>127.1</v>
      </c>
      <c r="CD73" s="45">
        <v>131.69999999999999</v>
      </c>
      <c r="CE73" s="45">
        <v>135.30000000000001</v>
      </c>
      <c r="CF73" s="45">
        <v>142.69999999999999</v>
      </c>
      <c r="CG73" s="45">
        <v>143.69999999999999</v>
      </c>
      <c r="CH73" s="45">
        <v>146.69999999999999</v>
      </c>
      <c r="CI73" s="45">
        <v>145.6</v>
      </c>
      <c r="CJ73" s="45">
        <v>151.69999999999999</v>
      </c>
      <c r="CK73" s="45">
        <v>152.4</v>
      </c>
      <c r="CL73" s="45">
        <v>150.4</v>
      </c>
      <c r="CM73" s="45">
        <v>145.9</v>
      </c>
      <c r="CN73" s="45">
        <v>144.19999999999999</v>
      </c>
      <c r="CO73" s="45">
        <v>145.30000000000001</v>
      </c>
      <c r="CP73" s="45">
        <v>146.5</v>
      </c>
      <c r="CQ73" s="45">
        <v>149.69999999999999</v>
      </c>
      <c r="CR73" s="45">
        <v>149.1</v>
      </c>
      <c r="CS73" s="45">
        <v>151.80000000000001</v>
      </c>
      <c r="CT73" s="45">
        <v>155.69999999999999</v>
      </c>
      <c r="CU73" s="45">
        <v>142.30000000000001</v>
      </c>
      <c r="CV73" s="45">
        <v>141.9</v>
      </c>
      <c r="CW73" s="45">
        <v>146.4</v>
      </c>
      <c r="CX73" s="45">
        <v>160.30000000000001</v>
      </c>
      <c r="CY73" s="45">
        <v>160.30000000000001</v>
      </c>
      <c r="CZ73" s="45">
        <v>161.9</v>
      </c>
      <c r="DA73" s="45">
        <v>150.30000000000001</v>
      </c>
      <c r="DB73" s="45">
        <v>149</v>
      </c>
      <c r="DC73" s="45">
        <v>137.80000000000001</v>
      </c>
      <c r="DD73" s="45">
        <v>140.30000000000001</v>
      </c>
      <c r="DE73" s="45">
        <v>138.19999999999999</v>
      </c>
      <c r="DF73" s="45">
        <v>146.30000000000001</v>
      </c>
      <c r="DG73" s="45">
        <v>165.1</v>
      </c>
      <c r="DH73" s="45">
        <v>179.2</v>
      </c>
      <c r="DI73" s="45">
        <v>170.6</v>
      </c>
      <c r="DJ73" s="45">
        <v>173.5</v>
      </c>
      <c r="DK73" s="45">
        <v>175</v>
      </c>
      <c r="DL73" s="45">
        <v>156.5</v>
      </c>
      <c r="DM73" s="45">
        <v>158.19999999999999</v>
      </c>
      <c r="DN73" s="45">
        <v>152.1</v>
      </c>
      <c r="DO73" s="45">
        <v>150.1</v>
      </c>
      <c r="DP73" s="45">
        <v>149.19999999999999</v>
      </c>
      <c r="DQ73" s="45">
        <v>151.80000000000001</v>
      </c>
      <c r="DR73" s="45">
        <v>157.6</v>
      </c>
      <c r="DS73" s="45">
        <v>177.3</v>
      </c>
      <c r="DT73" s="45">
        <v>169.8</v>
      </c>
      <c r="DU73" s="45">
        <v>181.1</v>
      </c>
      <c r="DV73" s="45">
        <v>178.8</v>
      </c>
      <c r="DW73" s="45">
        <v>163.6</v>
      </c>
      <c r="DX73" s="46">
        <v>158.19999999999999</v>
      </c>
      <c r="DY73" s="46">
        <v>166.9</v>
      </c>
      <c r="DZ73" s="46">
        <v>156.6</v>
      </c>
      <c r="EA73">
        <v>142.30000000000001</v>
      </c>
      <c r="EB73" s="47">
        <v>141.6</v>
      </c>
      <c r="EC73" s="47">
        <v>145.69999999999999</v>
      </c>
    </row>
    <row r="74" spans="1:133" x14ac:dyDescent="0.25">
      <c r="A74" s="43" t="s">
        <v>1709</v>
      </c>
      <c r="B74" s="43" t="s">
        <v>1710</v>
      </c>
      <c r="C74" s="44">
        <v>6.0510000000000001E-2</v>
      </c>
      <c r="D74" s="45">
        <v>105.3</v>
      </c>
      <c r="E74" s="45">
        <v>106</v>
      </c>
      <c r="F74" s="45">
        <v>107</v>
      </c>
      <c r="G74" s="45">
        <v>107.1</v>
      </c>
      <c r="H74" s="45">
        <v>107.1</v>
      </c>
      <c r="I74" s="45">
        <v>107.1</v>
      </c>
      <c r="J74" s="45">
        <v>107.1</v>
      </c>
      <c r="K74" s="45">
        <v>107.1</v>
      </c>
      <c r="L74" s="45">
        <v>107.1</v>
      </c>
      <c r="M74" s="45">
        <v>107.1</v>
      </c>
      <c r="N74" s="45">
        <v>107.2</v>
      </c>
      <c r="O74" s="45">
        <v>108.7</v>
      </c>
      <c r="P74" s="45">
        <v>109.2</v>
      </c>
      <c r="Q74" s="45">
        <v>110.1</v>
      </c>
      <c r="R74" s="45">
        <v>111.1</v>
      </c>
      <c r="S74" s="45">
        <v>111</v>
      </c>
      <c r="T74" s="45">
        <v>111.5</v>
      </c>
      <c r="U74" s="45">
        <v>113.9</v>
      </c>
      <c r="V74" s="45">
        <v>115.6</v>
      </c>
      <c r="W74" s="45">
        <v>118.1</v>
      </c>
      <c r="X74" s="45">
        <v>119.2</v>
      </c>
      <c r="Y74" s="45">
        <v>121</v>
      </c>
      <c r="Z74" s="45">
        <v>121.2</v>
      </c>
      <c r="AA74" s="45">
        <v>123</v>
      </c>
      <c r="AB74" s="45">
        <v>124.2</v>
      </c>
      <c r="AC74" s="45">
        <v>125.6</v>
      </c>
      <c r="AD74" s="45">
        <v>127.8</v>
      </c>
      <c r="AE74" s="45">
        <v>128.6</v>
      </c>
      <c r="AF74" s="45">
        <v>126.6</v>
      </c>
      <c r="AG74" s="45">
        <v>126</v>
      </c>
      <c r="AH74" s="45">
        <v>126.4</v>
      </c>
      <c r="AI74" s="45">
        <v>125.2</v>
      </c>
      <c r="AJ74" s="45">
        <v>121.7</v>
      </c>
      <c r="AK74" s="45">
        <v>123.4</v>
      </c>
      <c r="AL74" s="45">
        <v>120.5</v>
      </c>
      <c r="AM74" s="45">
        <v>119.5</v>
      </c>
      <c r="AN74" s="45">
        <v>117.2</v>
      </c>
      <c r="AO74" s="45">
        <v>117.8</v>
      </c>
      <c r="AP74" s="45">
        <v>117.8</v>
      </c>
      <c r="AQ74" s="45">
        <v>116.8</v>
      </c>
      <c r="AR74" s="45">
        <v>119.1</v>
      </c>
      <c r="AS74" s="45">
        <v>120.7</v>
      </c>
      <c r="AT74" s="45">
        <v>121.8</v>
      </c>
      <c r="AU74" s="45">
        <v>126.1</v>
      </c>
      <c r="AV74" s="45">
        <v>129.4</v>
      </c>
      <c r="AW74" s="45">
        <v>129.69999999999999</v>
      </c>
      <c r="AX74" s="45">
        <v>131.9</v>
      </c>
      <c r="AY74" s="45">
        <v>132.4</v>
      </c>
      <c r="AZ74" s="45">
        <v>134.6</v>
      </c>
      <c r="BA74" s="45">
        <v>132.6</v>
      </c>
      <c r="BB74" s="45">
        <v>131.4</v>
      </c>
      <c r="BC74" s="45">
        <v>132.19999999999999</v>
      </c>
      <c r="BD74" s="45">
        <v>132.30000000000001</v>
      </c>
      <c r="BE74" s="45">
        <v>132.30000000000001</v>
      </c>
      <c r="BF74" s="45">
        <v>132.30000000000001</v>
      </c>
      <c r="BG74" s="45">
        <v>132.30000000000001</v>
      </c>
      <c r="BH74" s="45">
        <v>134.69999999999999</v>
      </c>
      <c r="BI74" s="45">
        <v>136</v>
      </c>
      <c r="BJ74" s="45">
        <v>136.30000000000001</v>
      </c>
      <c r="BK74" s="45">
        <v>136.30000000000001</v>
      </c>
      <c r="BL74" s="45">
        <v>138.5</v>
      </c>
      <c r="BM74" s="45">
        <v>139.1</v>
      </c>
      <c r="BN74" s="45">
        <v>139.1</v>
      </c>
      <c r="BO74" s="45">
        <v>139.1</v>
      </c>
      <c r="BP74" s="45">
        <v>139.1</v>
      </c>
      <c r="BQ74" s="45">
        <v>136.1</v>
      </c>
      <c r="BR74" s="45">
        <v>133.19999999999999</v>
      </c>
      <c r="BS74" s="45">
        <v>134.5</v>
      </c>
      <c r="BT74" s="45">
        <v>135.6</v>
      </c>
      <c r="BU74" s="45">
        <v>135.9</v>
      </c>
      <c r="BV74" s="45">
        <v>135.69999999999999</v>
      </c>
      <c r="BW74" s="45">
        <v>136.6</v>
      </c>
      <c r="BX74" s="45">
        <v>137.9</v>
      </c>
      <c r="BY74" s="45">
        <v>137</v>
      </c>
      <c r="BZ74" s="45">
        <v>136.9</v>
      </c>
      <c r="CA74" s="45">
        <v>135.6</v>
      </c>
      <c r="CB74" s="45">
        <v>134.4</v>
      </c>
      <c r="CC74" s="45">
        <v>139.9</v>
      </c>
      <c r="CD74" s="45">
        <v>142.5</v>
      </c>
      <c r="CE74" s="45">
        <v>144.19999999999999</v>
      </c>
      <c r="CF74" s="45">
        <v>146</v>
      </c>
      <c r="CG74" s="45">
        <v>147.80000000000001</v>
      </c>
      <c r="CH74" s="45">
        <v>149</v>
      </c>
      <c r="CI74" s="45">
        <v>148.9</v>
      </c>
      <c r="CJ74" s="45">
        <v>153</v>
      </c>
      <c r="CK74" s="45">
        <v>155.5</v>
      </c>
      <c r="CL74" s="45">
        <v>161.80000000000001</v>
      </c>
      <c r="CM74" s="45">
        <v>166</v>
      </c>
      <c r="CN74" s="45">
        <v>170.1</v>
      </c>
      <c r="CO74" s="45">
        <v>172.6</v>
      </c>
      <c r="CP74" s="45">
        <v>172.2</v>
      </c>
      <c r="CQ74" s="45">
        <v>173.1</v>
      </c>
      <c r="CR74" s="45">
        <v>174.6</v>
      </c>
      <c r="CS74" s="45">
        <v>173.7</v>
      </c>
      <c r="CT74" s="45">
        <v>171.9</v>
      </c>
      <c r="CU74" s="45">
        <v>169.5</v>
      </c>
      <c r="CV74" s="45">
        <v>173.7</v>
      </c>
      <c r="CW74" s="45">
        <v>174.4</v>
      </c>
      <c r="CX74" s="45">
        <v>175.2</v>
      </c>
      <c r="CY74" s="45">
        <v>182.6</v>
      </c>
      <c r="CZ74" s="45">
        <v>186.6</v>
      </c>
      <c r="DA74" s="45">
        <v>196.1</v>
      </c>
      <c r="DB74" s="45">
        <v>189.8</v>
      </c>
      <c r="DC74" s="45">
        <v>189.8</v>
      </c>
      <c r="DD74" s="45">
        <v>187.9</v>
      </c>
      <c r="DE74" s="45">
        <v>185.1</v>
      </c>
      <c r="DF74" s="45">
        <v>191.1</v>
      </c>
      <c r="DG74" s="45">
        <v>193.3</v>
      </c>
      <c r="DH74" s="45">
        <v>199.6</v>
      </c>
      <c r="DI74" s="45">
        <v>198.7</v>
      </c>
      <c r="DJ74" s="45">
        <v>202.9</v>
      </c>
      <c r="DK74" s="45">
        <v>207</v>
      </c>
      <c r="DL74" s="45">
        <v>204.9</v>
      </c>
      <c r="DM74" s="45">
        <v>202.1</v>
      </c>
      <c r="DN74" s="45">
        <v>202.3</v>
      </c>
      <c r="DO74" s="45">
        <v>209.1</v>
      </c>
      <c r="DP74" s="45">
        <v>194.2</v>
      </c>
      <c r="DQ74" s="45">
        <v>187.1</v>
      </c>
      <c r="DR74" s="45">
        <v>181.7</v>
      </c>
      <c r="DS74" s="45">
        <v>177.7</v>
      </c>
      <c r="DT74" s="45">
        <v>185.2</v>
      </c>
      <c r="DU74" s="45">
        <v>185.3</v>
      </c>
      <c r="DV74" s="45">
        <v>193.5</v>
      </c>
      <c r="DW74" s="45">
        <v>197.8</v>
      </c>
      <c r="DX74" s="46">
        <v>192.4</v>
      </c>
      <c r="DY74" s="46">
        <v>194.6</v>
      </c>
      <c r="DZ74" s="46">
        <v>194.5</v>
      </c>
      <c r="EA74">
        <v>193.5</v>
      </c>
      <c r="EB74" s="47">
        <v>194.1</v>
      </c>
      <c r="EC74" s="47">
        <v>200.5</v>
      </c>
    </row>
    <row r="75" spans="1:133" x14ac:dyDescent="0.25">
      <c r="A75" s="43" t="s">
        <v>1711</v>
      </c>
      <c r="B75" s="43" t="s">
        <v>1712</v>
      </c>
      <c r="C75" s="44">
        <v>0.52885000000000004</v>
      </c>
      <c r="D75" s="45">
        <v>84.4</v>
      </c>
      <c r="E75" s="45">
        <v>81.8</v>
      </c>
      <c r="F75" s="45">
        <v>81.2</v>
      </c>
      <c r="G75" s="45">
        <v>84.8</v>
      </c>
      <c r="H75" s="45">
        <v>87.5</v>
      </c>
      <c r="I75" s="45">
        <v>87</v>
      </c>
      <c r="J75" s="45">
        <v>86.6</v>
      </c>
      <c r="K75" s="45">
        <v>86.5</v>
      </c>
      <c r="L75" s="45">
        <v>88.7</v>
      </c>
      <c r="M75" s="45">
        <v>91.2</v>
      </c>
      <c r="N75" s="45">
        <v>92.4</v>
      </c>
      <c r="O75" s="45">
        <v>93.1</v>
      </c>
      <c r="P75" s="45">
        <v>96.8</v>
      </c>
      <c r="Q75" s="45">
        <v>98.5</v>
      </c>
      <c r="R75" s="45">
        <v>97.1</v>
      </c>
      <c r="S75" s="45">
        <v>98</v>
      </c>
      <c r="T75" s="45">
        <v>98</v>
      </c>
      <c r="U75" s="45">
        <v>99.4</v>
      </c>
      <c r="V75" s="45">
        <v>101.9</v>
      </c>
      <c r="W75" s="45">
        <v>106.1</v>
      </c>
      <c r="X75" s="45">
        <v>108.4</v>
      </c>
      <c r="Y75" s="45">
        <v>109.2</v>
      </c>
      <c r="Z75" s="45">
        <v>110.2</v>
      </c>
      <c r="AA75" s="45">
        <v>109.2</v>
      </c>
      <c r="AB75" s="45">
        <v>109.6</v>
      </c>
      <c r="AC75" s="45">
        <v>112.2</v>
      </c>
      <c r="AD75" s="45">
        <v>114.2</v>
      </c>
      <c r="AE75" s="45">
        <v>121.2</v>
      </c>
      <c r="AF75" s="45">
        <v>122.7</v>
      </c>
      <c r="AG75" s="45">
        <v>122.3</v>
      </c>
      <c r="AH75" s="45">
        <v>121.6</v>
      </c>
      <c r="AI75" s="45">
        <v>121.7</v>
      </c>
      <c r="AJ75" s="45">
        <v>123.3</v>
      </c>
      <c r="AK75" s="45">
        <v>125.5</v>
      </c>
      <c r="AL75" s="45">
        <v>128.1</v>
      </c>
      <c r="AM75" s="45">
        <v>126.9</v>
      </c>
      <c r="AN75" s="45">
        <v>127.2</v>
      </c>
      <c r="AO75" s="45">
        <v>129.80000000000001</v>
      </c>
      <c r="AP75" s="45">
        <v>133.30000000000001</v>
      </c>
      <c r="AQ75" s="45">
        <v>137.1</v>
      </c>
      <c r="AR75" s="45">
        <v>136.4</v>
      </c>
      <c r="AS75" s="45">
        <v>139.1</v>
      </c>
      <c r="AT75" s="45">
        <v>140.9</v>
      </c>
      <c r="AU75" s="45">
        <v>146.19999999999999</v>
      </c>
      <c r="AV75" s="45">
        <v>148.5</v>
      </c>
      <c r="AW75" s="45">
        <v>145.30000000000001</v>
      </c>
      <c r="AX75" s="45">
        <v>143.4</v>
      </c>
      <c r="AY75" s="45">
        <v>139.4</v>
      </c>
      <c r="AZ75" s="45">
        <v>140.1</v>
      </c>
      <c r="BA75" s="45">
        <v>142</v>
      </c>
      <c r="BB75" s="45">
        <v>142.19999999999999</v>
      </c>
      <c r="BC75" s="45">
        <v>142.4</v>
      </c>
      <c r="BD75" s="45">
        <v>145.9</v>
      </c>
      <c r="BE75" s="45">
        <v>144.6</v>
      </c>
      <c r="BF75" s="45">
        <v>142</v>
      </c>
      <c r="BG75" s="45">
        <v>140.80000000000001</v>
      </c>
      <c r="BH75" s="45">
        <v>140.6</v>
      </c>
      <c r="BI75" s="45">
        <v>141.80000000000001</v>
      </c>
      <c r="BJ75" s="45">
        <v>135.30000000000001</v>
      </c>
      <c r="BK75" s="45">
        <v>128.30000000000001</v>
      </c>
      <c r="BL75" s="45">
        <v>126.6</v>
      </c>
      <c r="BM75" s="45">
        <v>121.6</v>
      </c>
      <c r="BN75" s="45">
        <v>118.3</v>
      </c>
      <c r="BO75" s="45">
        <v>119.6</v>
      </c>
      <c r="BP75" s="45">
        <v>122.9</v>
      </c>
      <c r="BQ75" s="45">
        <v>124</v>
      </c>
      <c r="BR75" s="45">
        <v>124.9</v>
      </c>
      <c r="BS75" s="45">
        <v>126.1</v>
      </c>
      <c r="BT75" s="45">
        <v>128.19999999999999</v>
      </c>
      <c r="BU75" s="45">
        <v>130.69999999999999</v>
      </c>
      <c r="BV75" s="45">
        <v>131.69999999999999</v>
      </c>
      <c r="BW75" s="45">
        <v>128</v>
      </c>
      <c r="BX75" s="45">
        <v>127.2</v>
      </c>
      <c r="BY75" s="45">
        <v>128.4</v>
      </c>
      <c r="BZ75" s="45">
        <v>129.6</v>
      </c>
      <c r="CA75" s="45">
        <v>130.5</v>
      </c>
      <c r="CB75" s="45">
        <v>131.30000000000001</v>
      </c>
      <c r="CC75" s="45">
        <v>133.30000000000001</v>
      </c>
      <c r="CD75" s="45">
        <v>131.69999999999999</v>
      </c>
      <c r="CE75" s="45">
        <v>131.6</v>
      </c>
      <c r="CF75" s="45">
        <v>129.1</v>
      </c>
      <c r="CG75" s="45">
        <v>129.1</v>
      </c>
      <c r="CH75" s="45">
        <v>127.7</v>
      </c>
      <c r="CI75" s="45">
        <v>125.7</v>
      </c>
      <c r="CJ75" s="45">
        <v>127.4</v>
      </c>
      <c r="CK75" s="45">
        <v>132.30000000000001</v>
      </c>
      <c r="CL75" s="45">
        <v>133.9</v>
      </c>
      <c r="CM75" s="45">
        <v>136</v>
      </c>
      <c r="CN75" s="45">
        <v>141.6</v>
      </c>
      <c r="CO75" s="45">
        <v>145.1</v>
      </c>
      <c r="CP75" s="45">
        <v>148.80000000000001</v>
      </c>
      <c r="CQ75" s="45">
        <v>153</v>
      </c>
      <c r="CR75" s="45">
        <v>154.1</v>
      </c>
      <c r="CS75" s="45">
        <v>156.9</v>
      </c>
      <c r="CT75" s="45">
        <v>150</v>
      </c>
      <c r="CU75" s="45">
        <v>147.69999999999999</v>
      </c>
      <c r="CV75" s="45">
        <v>147.1</v>
      </c>
      <c r="CW75" s="45">
        <v>147.5</v>
      </c>
      <c r="CX75" s="45">
        <v>145.6</v>
      </c>
      <c r="CY75" s="45">
        <v>143</v>
      </c>
      <c r="CZ75" s="45">
        <v>143.80000000000001</v>
      </c>
      <c r="DA75" s="45">
        <v>149.1</v>
      </c>
      <c r="DB75" s="45">
        <v>152.9</v>
      </c>
      <c r="DC75" s="45">
        <v>156.5</v>
      </c>
      <c r="DD75" s="45">
        <v>153.19999999999999</v>
      </c>
      <c r="DE75" s="45">
        <v>151.5</v>
      </c>
      <c r="DF75" s="45">
        <v>151.5</v>
      </c>
      <c r="DG75" s="45">
        <v>151.9</v>
      </c>
      <c r="DH75" s="45">
        <v>151.6</v>
      </c>
      <c r="DI75" s="45">
        <v>150.30000000000001</v>
      </c>
      <c r="DJ75" s="45">
        <v>151.1</v>
      </c>
      <c r="DK75" s="45">
        <v>150.1</v>
      </c>
      <c r="DL75" s="45">
        <v>151.5</v>
      </c>
      <c r="DM75" s="45">
        <v>161.69999999999999</v>
      </c>
      <c r="DN75" s="45">
        <v>161.6</v>
      </c>
      <c r="DO75" s="45">
        <v>161.69999999999999</v>
      </c>
      <c r="DP75" s="45">
        <v>165.9</v>
      </c>
      <c r="DQ75" s="45">
        <v>168.5</v>
      </c>
      <c r="DR75" s="45">
        <v>170.3</v>
      </c>
      <c r="DS75" s="45">
        <v>172.9</v>
      </c>
      <c r="DT75" s="45">
        <v>173.8</v>
      </c>
      <c r="DU75" s="45">
        <v>177.9</v>
      </c>
      <c r="DV75" s="45">
        <v>177.9</v>
      </c>
      <c r="DW75" s="45">
        <v>182.9</v>
      </c>
      <c r="DX75" s="46">
        <v>187</v>
      </c>
      <c r="DY75" s="46">
        <v>191.2</v>
      </c>
      <c r="DZ75" s="46">
        <v>191.4</v>
      </c>
      <c r="EA75">
        <v>193</v>
      </c>
      <c r="EB75" s="47">
        <v>191.5</v>
      </c>
      <c r="EC75" s="47">
        <v>195.7</v>
      </c>
    </row>
    <row r="76" spans="1:133" x14ac:dyDescent="0.25">
      <c r="A76" s="43" t="s">
        <v>1713</v>
      </c>
      <c r="B76" s="43" t="s">
        <v>1714</v>
      </c>
      <c r="C76" s="44">
        <v>2.0979999999999999E-2</v>
      </c>
      <c r="D76" s="45">
        <v>120.8</v>
      </c>
      <c r="E76" s="45">
        <v>122.4</v>
      </c>
      <c r="F76" s="45">
        <v>124.6</v>
      </c>
      <c r="G76" s="45">
        <v>133.30000000000001</v>
      </c>
      <c r="H76" s="45">
        <v>133.19999999999999</v>
      </c>
      <c r="I76" s="45">
        <v>133.30000000000001</v>
      </c>
      <c r="J76" s="45">
        <v>133.30000000000001</v>
      </c>
      <c r="K76" s="45">
        <v>131.9</v>
      </c>
      <c r="L76" s="45">
        <v>130.4</v>
      </c>
      <c r="M76" s="45">
        <v>131.80000000000001</v>
      </c>
      <c r="N76" s="45">
        <v>134.9</v>
      </c>
      <c r="O76" s="45">
        <v>125.5</v>
      </c>
      <c r="P76" s="45">
        <v>124.1</v>
      </c>
      <c r="Q76" s="45">
        <v>122.6</v>
      </c>
      <c r="R76" s="45">
        <v>125.4</v>
      </c>
      <c r="S76" s="45">
        <v>130.4</v>
      </c>
      <c r="T76" s="45">
        <v>133.69999999999999</v>
      </c>
      <c r="U76" s="45">
        <v>134.19999999999999</v>
      </c>
      <c r="V76" s="45">
        <v>139.1</v>
      </c>
      <c r="W76" s="45">
        <v>145.80000000000001</v>
      </c>
      <c r="X76" s="45">
        <v>150.4</v>
      </c>
      <c r="Y76" s="45">
        <v>152.9</v>
      </c>
      <c r="Z76" s="45">
        <v>154.19999999999999</v>
      </c>
      <c r="AA76" s="45">
        <v>156</v>
      </c>
      <c r="AB76" s="45">
        <v>170.3</v>
      </c>
      <c r="AC76" s="45">
        <v>179.4</v>
      </c>
      <c r="AD76" s="45">
        <v>182.7</v>
      </c>
      <c r="AE76" s="45">
        <v>188.9</v>
      </c>
      <c r="AF76" s="45">
        <v>190.3</v>
      </c>
      <c r="AG76" s="45">
        <v>183.1</v>
      </c>
      <c r="AH76" s="45">
        <v>189.4</v>
      </c>
      <c r="AI76" s="45">
        <v>190.9</v>
      </c>
      <c r="AJ76" s="45">
        <v>190.2</v>
      </c>
      <c r="AK76" s="45">
        <v>184.9</v>
      </c>
      <c r="AL76" s="45">
        <v>179.3</v>
      </c>
      <c r="AM76" s="45">
        <v>172.8</v>
      </c>
      <c r="AN76" s="45">
        <v>175.9</v>
      </c>
      <c r="AO76" s="45">
        <v>177.7</v>
      </c>
      <c r="AP76" s="45">
        <v>181.1</v>
      </c>
      <c r="AQ76" s="45">
        <v>185.3</v>
      </c>
      <c r="AR76" s="45">
        <v>185.4</v>
      </c>
      <c r="AS76" s="45">
        <v>184.8</v>
      </c>
      <c r="AT76" s="45">
        <v>186.6</v>
      </c>
      <c r="AU76" s="45">
        <v>191.9</v>
      </c>
      <c r="AV76" s="45">
        <v>187.3</v>
      </c>
      <c r="AW76" s="45">
        <v>181.7</v>
      </c>
      <c r="AX76" s="45">
        <v>179.7</v>
      </c>
      <c r="AY76" s="45">
        <v>185.4</v>
      </c>
      <c r="AZ76" s="45">
        <v>193.8</v>
      </c>
      <c r="BA76" s="45">
        <v>195.5</v>
      </c>
      <c r="BB76" s="45">
        <v>192.3</v>
      </c>
      <c r="BC76" s="45">
        <v>190.3</v>
      </c>
      <c r="BD76" s="45">
        <v>189.7</v>
      </c>
      <c r="BE76" s="45">
        <v>188</v>
      </c>
      <c r="BF76" s="45">
        <v>186.9</v>
      </c>
      <c r="BG76" s="45">
        <v>182.8</v>
      </c>
      <c r="BH76" s="45">
        <v>185.6</v>
      </c>
      <c r="BI76" s="45">
        <v>183.8</v>
      </c>
      <c r="BJ76" s="45">
        <v>176.1</v>
      </c>
      <c r="BK76" s="45">
        <v>175.7</v>
      </c>
      <c r="BL76" s="45">
        <v>171.2</v>
      </c>
      <c r="BM76" s="45">
        <v>167.4</v>
      </c>
      <c r="BN76" s="45">
        <v>165.4</v>
      </c>
      <c r="BO76" s="45">
        <v>159.5</v>
      </c>
      <c r="BP76" s="45">
        <v>162.19999999999999</v>
      </c>
      <c r="BQ76" s="45">
        <v>157.80000000000001</v>
      </c>
      <c r="BR76" s="45">
        <v>154</v>
      </c>
      <c r="BS76" s="45">
        <v>150.9</v>
      </c>
      <c r="BT76" s="45">
        <v>154.4</v>
      </c>
      <c r="BU76" s="45">
        <v>154.6</v>
      </c>
      <c r="BV76" s="45">
        <v>153</v>
      </c>
      <c r="BW76" s="45">
        <v>145.1</v>
      </c>
      <c r="BX76" s="45">
        <v>136.30000000000001</v>
      </c>
      <c r="BY76" s="45">
        <v>136.30000000000001</v>
      </c>
      <c r="BZ76" s="45">
        <v>130.69999999999999</v>
      </c>
      <c r="CA76" s="45">
        <v>124.8</v>
      </c>
      <c r="CB76" s="45">
        <v>135.1</v>
      </c>
      <c r="CC76" s="45">
        <v>142</v>
      </c>
      <c r="CD76" s="45">
        <v>139.5</v>
      </c>
      <c r="CE76" s="45">
        <v>139.80000000000001</v>
      </c>
      <c r="CF76" s="45">
        <v>139.69999999999999</v>
      </c>
      <c r="CG76" s="45">
        <v>136.6</v>
      </c>
      <c r="CH76" s="45">
        <v>136.4</v>
      </c>
      <c r="CI76" s="45">
        <v>130.80000000000001</v>
      </c>
      <c r="CJ76" s="45">
        <v>131.69999999999999</v>
      </c>
      <c r="CK76" s="45">
        <v>136.30000000000001</v>
      </c>
      <c r="CL76" s="45">
        <v>134.30000000000001</v>
      </c>
      <c r="CM76" s="45">
        <v>130.80000000000001</v>
      </c>
      <c r="CN76" s="45">
        <v>131.1</v>
      </c>
      <c r="CO76" s="45">
        <v>129.1</v>
      </c>
      <c r="CP76" s="45">
        <v>123.8</v>
      </c>
      <c r="CQ76" s="45">
        <v>124.8</v>
      </c>
      <c r="CR76" s="45">
        <v>126.5</v>
      </c>
      <c r="CS76" s="45">
        <v>124.8</v>
      </c>
      <c r="CT76" s="45">
        <v>123.8</v>
      </c>
      <c r="CU76" s="45">
        <v>121.9</v>
      </c>
      <c r="CV76" s="45">
        <v>122.3</v>
      </c>
      <c r="CW76" s="45">
        <v>124</v>
      </c>
      <c r="CX76" s="45">
        <v>124.8</v>
      </c>
      <c r="CY76" s="45">
        <v>123.4</v>
      </c>
      <c r="CZ76" s="45">
        <v>123.7</v>
      </c>
      <c r="DA76" s="45">
        <v>123.5</v>
      </c>
      <c r="DB76" s="45">
        <v>123.2</v>
      </c>
      <c r="DC76" s="45">
        <v>124.3</v>
      </c>
      <c r="DD76" s="45">
        <v>125.2</v>
      </c>
      <c r="DE76" s="45">
        <v>122.2</v>
      </c>
      <c r="DF76" s="45">
        <v>121.5</v>
      </c>
      <c r="DG76" s="45">
        <v>126.9</v>
      </c>
      <c r="DH76" s="45">
        <v>130.30000000000001</v>
      </c>
      <c r="DI76" s="45">
        <v>130.6</v>
      </c>
      <c r="DJ76" s="45">
        <v>136.5</v>
      </c>
      <c r="DK76" s="45">
        <v>136</v>
      </c>
      <c r="DL76" s="45">
        <v>135.19999999999999</v>
      </c>
      <c r="DM76" s="45">
        <v>137.9</v>
      </c>
      <c r="DN76" s="45">
        <v>145</v>
      </c>
      <c r="DO76" s="45">
        <v>159.69999999999999</v>
      </c>
      <c r="DP76" s="45">
        <v>163.80000000000001</v>
      </c>
      <c r="DQ76" s="45">
        <v>165</v>
      </c>
      <c r="DR76" s="45">
        <v>166.1</v>
      </c>
      <c r="DS76" s="45">
        <v>167.9</v>
      </c>
      <c r="DT76" s="45">
        <v>168.7</v>
      </c>
      <c r="DU76" s="45">
        <v>166.6</v>
      </c>
      <c r="DV76" s="45">
        <v>165.4</v>
      </c>
      <c r="DW76" s="45">
        <v>164</v>
      </c>
      <c r="DX76" s="46">
        <v>165.6</v>
      </c>
      <c r="DY76" s="46">
        <v>165.7</v>
      </c>
      <c r="DZ76" s="46">
        <v>164.7</v>
      </c>
      <c r="EA76">
        <v>164.1</v>
      </c>
      <c r="EB76" s="47">
        <v>166.5</v>
      </c>
      <c r="EC76" s="47">
        <v>167.9</v>
      </c>
    </row>
    <row r="77" spans="1:133" x14ac:dyDescent="0.25">
      <c r="A77" s="43" t="s">
        <v>3238</v>
      </c>
      <c r="B77" s="43" t="s">
        <v>1716</v>
      </c>
      <c r="C77" s="44">
        <v>0.14055999999999999</v>
      </c>
      <c r="D77" s="45">
        <v>85</v>
      </c>
      <c r="E77" s="45">
        <v>80.2</v>
      </c>
      <c r="F77" s="45">
        <v>79.900000000000006</v>
      </c>
      <c r="G77" s="45">
        <v>82</v>
      </c>
      <c r="H77" s="45">
        <v>84.3</v>
      </c>
      <c r="I77" s="45">
        <v>81.2</v>
      </c>
      <c r="J77" s="45">
        <v>80.599999999999994</v>
      </c>
      <c r="K77" s="45">
        <v>81.900000000000006</v>
      </c>
      <c r="L77" s="45">
        <v>83.8</v>
      </c>
      <c r="M77" s="45">
        <v>85.4</v>
      </c>
      <c r="N77" s="45">
        <v>89.3</v>
      </c>
      <c r="O77" s="45">
        <v>89.7</v>
      </c>
      <c r="P77" s="45">
        <v>89.4</v>
      </c>
      <c r="Q77" s="45">
        <v>87.4</v>
      </c>
      <c r="R77" s="45">
        <v>86</v>
      </c>
      <c r="S77" s="45">
        <v>88</v>
      </c>
      <c r="T77" s="45">
        <v>90.6</v>
      </c>
      <c r="U77" s="45">
        <v>92.3</v>
      </c>
      <c r="V77" s="45">
        <v>93.1</v>
      </c>
      <c r="W77" s="45">
        <v>97.6</v>
      </c>
      <c r="X77" s="45">
        <v>102</v>
      </c>
      <c r="Y77" s="45">
        <v>103.7</v>
      </c>
      <c r="Z77" s="45">
        <v>104.3</v>
      </c>
      <c r="AA77" s="45">
        <v>98.3</v>
      </c>
      <c r="AB77" s="45">
        <v>95.1</v>
      </c>
      <c r="AC77" s="45">
        <v>94.5</v>
      </c>
      <c r="AD77" s="45">
        <v>102.6</v>
      </c>
      <c r="AE77" s="45">
        <v>108.4</v>
      </c>
      <c r="AF77" s="45">
        <v>106.9</v>
      </c>
      <c r="AG77" s="45">
        <v>110</v>
      </c>
      <c r="AH77" s="45">
        <v>111.7</v>
      </c>
      <c r="AI77" s="45">
        <v>113.4</v>
      </c>
      <c r="AJ77" s="45">
        <v>119</v>
      </c>
      <c r="AK77" s="45">
        <v>116.3</v>
      </c>
      <c r="AL77" s="45">
        <v>115.4</v>
      </c>
      <c r="AM77" s="45">
        <v>114.4</v>
      </c>
      <c r="AN77" s="45">
        <v>115.1</v>
      </c>
      <c r="AO77" s="45">
        <v>119.3</v>
      </c>
      <c r="AP77" s="45">
        <v>120.3</v>
      </c>
      <c r="AQ77" s="45">
        <v>123.3</v>
      </c>
      <c r="AR77" s="45">
        <v>120.7</v>
      </c>
      <c r="AS77" s="45">
        <v>127.3</v>
      </c>
      <c r="AT77" s="45">
        <v>132.69999999999999</v>
      </c>
      <c r="AU77" s="45">
        <v>140.5</v>
      </c>
      <c r="AV77" s="45">
        <v>140.6</v>
      </c>
      <c r="AW77" s="45">
        <v>138.69999999999999</v>
      </c>
      <c r="AX77" s="45">
        <v>143.19999999999999</v>
      </c>
      <c r="AY77" s="45">
        <v>142.6</v>
      </c>
      <c r="AZ77" s="45">
        <v>147.1</v>
      </c>
      <c r="BA77" s="45">
        <v>146.5</v>
      </c>
      <c r="BB77" s="45">
        <v>142.9</v>
      </c>
      <c r="BC77" s="45">
        <v>139.4</v>
      </c>
      <c r="BD77" s="45">
        <v>140.5</v>
      </c>
      <c r="BE77" s="45">
        <v>139</v>
      </c>
      <c r="BF77" s="45">
        <v>137.4</v>
      </c>
      <c r="BG77" s="45">
        <v>136.30000000000001</v>
      </c>
      <c r="BH77" s="45">
        <v>133.1</v>
      </c>
      <c r="BI77" s="45">
        <v>132</v>
      </c>
      <c r="BJ77" s="45">
        <v>120.8</v>
      </c>
      <c r="BK77" s="45">
        <v>113.5</v>
      </c>
      <c r="BL77" s="45">
        <v>108.6</v>
      </c>
      <c r="BM77" s="45">
        <v>101.8</v>
      </c>
      <c r="BN77" s="45">
        <v>100.1</v>
      </c>
      <c r="BO77" s="45">
        <v>102.7</v>
      </c>
      <c r="BP77" s="45">
        <v>106.9</v>
      </c>
      <c r="BQ77" s="45">
        <v>107.2</v>
      </c>
      <c r="BR77" s="45">
        <v>109</v>
      </c>
      <c r="BS77" s="45">
        <v>114</v>
      </c>
      <c r="BT77" s="45">
        <v>116.7</v>
      </c>
      <c r="BU77" s="45">
        <v>120.8</v>
      </c>
      <c r="BV77" s="45">
        <v>125.8</v>
      </c>
      <c r="BW77" s="45">
        <v>125.4</v>
      </c>
      <c r="BX77" s="45">
        <v>125.1</v>
      </c>
      <c r="BY77" s="45">
        <v>131.5</v>
      </c>
      <c r="BZ77" s="45">
        <v>135.6</v>
      </c>
      <c r="CA77" s="45">
        <v>135.30000000000001</v>
      </c>
      <c r="CB77" s="45">
        <v>134.69999999999999</v>
      </c>
      <c r="CC77" s="45">
        <v>132.6</v>
      </c>
      <c r="CD77" s="45">
        <v>128.5</v>
      </c>
      <c r="CE77" s="45">
        <v>125</v>
      </c>
      <c r="CF77" s="45">
        <v>120.1</v>
      </c>
      <c r="CG77" s="45">
        <v>119.3</v>
      </c>
      <c r="CH77" s="45">
        <v>117.4</v>
      </c>
      <c r="CI77" s="45">
        <v>115.1</v>
      </c>
      <c r="CJ77" s="45">
        <v>113.9</v>
      </c>
      <c r="CK77" s="45">
        <v>120.6</v>
      </c>
      <c r="CL77" s="45">
        <v>123.3</v>
      </c>
      <c r="CM77" s="45">
        <v>127.2</v>
      </c>
      <c r="CN77" s="45">
        <v>134.4</v>
      </c>
      <c r="CO77" s="45">
        <v>143.69999999999999</v>
      </c>
      <c r="CP77" s="45">
        <v>147.69999999999999</v>
      </c>
      <c r="CQ77" s="45">
        <v>155.4</v>
      </c>
      <c r="CR77" s="45">
        <v>158.9</v>
      </c>
      <c r="CS77" s="45">
        <v>171.9</v>
      </c>
      <c r="CT77" s="45">
        <v>159.4</v>
      </c>
      <c r="CU77" s="45">
        <v>162</v>
      </c>
      <c r="CV77" s="45">
        <v>163.30000000000001</v>
      </c>
      <c r="CW77" s="45">
        <v>164.3</v>
      </c>
      <c r="CX77" s="45">
        <v>158.1</v>
      </c>
      <c r="CY77" s="45">
        <v>147</v>
      </c>
      <c r="CZ77" s="45">
        <v>136.19999999999999</v>
      </c>
      <c r="DA77" s="45">
        <v>149.69999999999999</v>
      </c>
      <c r="DB77" s="45">
        <v>164.3</v>
      </c>
      <c r="DC77" s="45">
        <v>168.6</v>
      </c>
      <c r="DD77" s="45">
        <v>161.19999999999999</v>
      </c>
      <c r="DE77" s="45">
        <v>162.4</v>
      </c>
      <c r="DF77" s="45">
        <v>159.19999999999999</v>
      </c>
      <c r="DG77" s="45">
        <v>160</v>
      </c>
      <c r="DH77" s="45">
        <v>156.80000000000001</v>
      </c>
      <c r="DI77" s="45">
        <v>156.5</v>
      </c>
      <c r="DJ77" s="45">
        <v>153.5</v>
      </c>
      <c r="DK77" s="45">
        <v>153.30000000000001</v>
      </c>
      <c r="DL77" s="45">
        <v>154.69999999999999</v>
      </c>
      <c r="DM77" s="45">
        <v>162.30000000000001</v>
      </c>
      <c r="DN77" s="45">
        <v>158.80000000000001</v>
      </c>
      <c r="DO77" s="45">
        <v>157.6</v>
      </c>
      <c r="DP77" s="45">
        <v>170.5</v>
      </c>
      <c r="DQ77" s="45">
        <v>183.1</v>
      </c>
      <c r="DR77" s="45">
        <v>188.6</v>
      </c>
      <c r="DS77" s="45">
        <v>199.5</v>
      </c>
      <c r="DT77" s="45">
        <v>197.4</v>
      </c>
      <c r="DU77" s="45">
        <v>207.4</v>
      </c>
      <c r="DV77" s="45">
        <v>209.6</v>
      </c>
      <c r="DW77" s="45">
        <v>224.2</v>
      </c>
      <c r="DX77" s="46">
        <v>235</v>
      </c>
      <c r="DY77" s="46">
        <v>249.8</v>
      </c>
      <c r="DZ77" s="46">
        <v>248.5</v>
      </c>
      <c r="EA77">
        <v>258.2</v>
      </c>
      <c r="EB77" s="47">
        <v>250.2</v>
      </c>
      <c r="EC77" s="47">
        <v>249.4</v>
      </c>
    </row>
    <row r="78" spans="1:133" x14ac:dyDescent="0.25">
      <c r="A78" s="43" t="s">
        <v>1717</v>
      </c>
      <c r="B78" s="43" t="s">
        <v>1718</v>
      </c>
      <c r="C78" s="44">
        <v>0.10015</v>
      </c>
      <c r="D78" s="45">
        <v>66.8</v>
      </c>
      <c r="E78" s="45">
        <v>67.3</v>
      </c>
      <c r="F78" s="45">
        <v>65.900000000000006</v>
      </c>
      <c r="G78" s="45">
        <v>76</v>
      </c>
      <c r="H78" s="45">
        <v>84</v>
      </c>
      <c r="I78" s="45">
        <v>83.5</v>
      </c>
      <c r="J78" s="45">
        <v>81.2</v>
      </c>
      <c r="K78" s="45">
        <v>80</v>
      </c>
      <c r="L78" s="45">
        <v>82.2</v>
      </c>
      <c r="M78" s="45">
        <v>85.4</v>
      </c>
      <c r="N78" s="45">
        <v>89.3</v>
      </c>
      <c r="O78" s="45">
        <v>96.2</v>
      </c>
      <c r="P78" s="45">
        <v>104.2</v>
      </c>
      <c r="Q78" s="45">
        <v>107.6</v>
      </c>
      <c r="R78" s="45">
        <v>105.1</v>
      </c>
      <c r="S78" s="45">
        <v>104.5</v>
      </c>
      <c r="T78" s="45">
        <v>100.4</v>
      </c>
      <c r="U78" s="45">
        <v>99</v>
      </c>
      <c r="V78" s="45">
        <v>100</v>
      </c>
      <c r="W78" s="45">
        <v>101.4</v>
      </c>
      <c r="X78" s="45">
        <v>101.4</v>
      </c>
      <c r="Y78" s="45">
        <v>103</v>
      </c>
      <c r="Z78" s="45">
        <v>104.6</v>
      </c>
      <c r="AA78" s="45">
        <v>105.3</v>
      </c>
      <c r="AB78" s="45">
        <v>104.2</v>
      </c>
      <c r="AC78" s="45">
        <v>103.1</v>
      </c>
      <c r="AD78" s="45">
        <v>103.3</v>
      </c>
      <c r="AE78" s="45">
        <v>104.1</v>
      </c>
      <c r="AF78" s="45">
        <v>105.7</v>
      </c>
      <c r="AG78" s="45">
        <v>106.3</v>
      </c>
      <c r="AH78" s="45">
        <v>106.6</v>
      </c>
      <c r="AI78" s="45">
        <v>108.6</v>
      </c>
      <c r="AJ78" s="45">
        <v>113.6</v>
      </c>
      <c r="AK78" s="45">
        <v>116.1</v>
      </c>
      <c r="AL78" s="45">
        <v>120.7</v>
      </c>
      <c r="AM78" s="45">
        <v>119.7</v>
      </c>
      <c r="AN78" s="45">
        <v>119.7</v>
      </c>
      <c r="AO78" s="45">
        <v>119.3</v>
      </c>
      <c r="AP78" s="45">
        <v>117.9</v>
      </c>
      <c r="AQ78" s="45">
        <v>117.4</v>
      </c>
      <c r="AR78" s="45">
        <v>115.5</v>
      </c>
      <c r="AS78" s="45">
        <v>117</v>
      </c>
      <c r="AT78" s="45">
        <v>118.8</v>
      </c>
      <c r="AU78" s="45">
        <v>127.2</v>
      </c>
      <c r="AV78" s="45">
        <v>129</v>
      </c>
      <c r="AW78" s="45">
        <v>126.5</v>
      </c>
      <c r="AX78" s="45">
        <v>125.2</v>
      </c>
      <c r="AY78" s="45">
        <v>125</v>
      </c>
      <c r="AZ78" s="45">
        <v>124.5</v>
      </c>
      <c r="BA78" s="45">
        <v>121.8</v>
      </c>
      <c r="BB78" s="45">
        <v>120.5</v>
      </c>
      <c r="BC78" s="45">
        <v>121</v>
      </c>
      <c r="BD78" s="45">
        <v>118.9</v>
      </c>
      <c r="BE78" s="45">
        <v>115.8</v>
      </c>
      <c r="BF78" s="45">
        <v>115</v>
      </c>
      <c r="BG78" s="45">
        <v>116.4</v>
      </c>
      <c r="BH78" s="45">
        <v>115.7</v>
      </c>
      <c r="BI78" s="45">
        <v>113.8</v>
      </c>
      <c r="BJ78" s="45">
        <v>112.3</v>
      </c>
      <c r="BK78" s="45">
        <v>111.5</v>
      </c>
      <c r="BL78" s="45">
        <v>110.1</v>
      </c>
      <c r="BM78" s="45">
        <v>107</v>
      </c>
      <c r="BN78" s="45">
        <v>108</v>
      </c>
      <c r="BO78" s="45">
        <v>110.5</v>
      </c>
      <c r="BP78" s="45">
        <v>116.8</v>
      </c>
      <c r="BQ78" s="45">
        <v>122.6</v>
      </c>
      <c r="BR78" s="45">
        <v>129.30000000000001</v>
      </c>
      <c r="BS78" s="45">
        <v>128.69999999999999</v>
      </c>
      <c r="BT78" s="45">
        <v>128.30000000000001</v>
      </c>
      <c r="BU78" s="45">
        <v>125.5</v>
      </c>
      <c r="BV78" s="45">
        <v>125</v>
      </c>
      <c r="BW78" s="45">
        <v>124.7</v>
      </c>
      <c r="BX78" s="45">
        <v>122.4</v>
      </c>
      <c r="BY78" s="45">
        <v>124.6</v>
      </c>
      <c r="BZ78" s="45">
        <v>124.2</v>
      </c>
      <c r="CA78" s="45">
        <v>124.2</v>
      </c>
      <c r="CB78" s="45">
        <v>122.5</v>
      </c>
      <c r="CC78" s="45">
        <v>119.1</v>
      </c>
      <c r="CD78" s="45">
        <v>115.3</v>
      </c>
      <c r="CE78" s="45">
        <v>117.4</v>
      </c>
      <c r="CF78" s="45">
        <v>117.2</v>
      </c>
      <c r="CG78" s="45">
        <v>115.6</v>
      </c>
      <c r="CH78" s="45">
        <v>111.9</v>
      </c>
      <c r="CI78" s="45">
        <v>110.5</v>
      </c>
      <c r="CJ78" s="45">
        <v>111.5</v>
      </c>
      <c r="CK78" s="45">
        <v>114.7</v>
      </c>
      <c r="CL78" s="45">
        <v>115</v>
      </c>
      <c r="CM78" s="45">
        <v>113.4</v>
      </c>
      <c r="CN78" s="45">
        <v>116.5</v>
      </c>
      <c r="CO78" s="45">
        <v>118.3</v>
      </c>
      <c r="CP78" s="45">
        <v>114.9</v>
      </c>
      <c r="CQ78" s="45">
        <v>114.7</v>
      </c>
      <c r="CR78" s="45">
        <v>112.9</v>
      </c>
      <c r="CS78" s="45">
        <v>109.7</v>
      </c>
      <c r="CT78" s="45">
        <v>109.3</v>
      </c>
      <c r="CU78" s="45">
        <v>117</v>
      </c>
      <c r="CV78" s="45">
        <v>116.7</v>
      </c>
      <c r="CW78" s="45">
        <v>116.5</v>
      </c>
      <c r="CX78" s="45">
        <v>114.9</v>
      </c>
      <c r="CY78" s="45">
        <v>113.2</v>
      </c>
      <c r="CZ78" s="45">
        <v>115.4</v>
      </c>
      <c r="DA78" s="45">
        <v>113.5</v>
      </c>
      <c r="DB78" s="45">
        <v>111.5</v>
      </c>
      <c r="DC78" s="45">
        <v>112.2</v>
      </c>
      <c r="DD78" s="45">
        <v>113</v>
      </c>
      <c r="DE78" s="45">
        <v>113.7</v>
      </c>
      <c r="DF78" s="45">
        <v>118.6</v>
      </c>
      <c r="DG78" s="45">
        <v>126.3</v>
      </c>
      <c r="DH78" s="45">
        <v>132.6</v>
      </c>
      <c r="DI78" s="45">
        <v>128.5</v>
      </c>
      <c r="DJ78" s="45">
        <v>127.4</v>
      </c>
      <c r="DK78" s="45">
        <v>121.4</v>
      </c>
      <c r="DL78" s="45">
        <v>120.8</v>
      </c>
      <c r="DM78" s="45">
        <v>118.5</v>
      </c>
      <c r="DN78" s="45">
        <v>117.2</v>
      </c>
      <c r="DO78" s="45">
        <v>117.3</v>
      </c>
      <c r="DP78" s="45">
        <v>123.1</v>
      </c>
      <c r="DQ78" s="45">
        <v>127.1</v>
      </c>
      <c r="DR78" s="45">
        <v>127.2</v>
      </c>
      <c r="DS78" s="45">
        <v>126.6</v>
      </c>
      <c r="DT78" s="45">
        <v>120.7</v>
      </c>
      <c r="DU78" s="45">
        <v>119.7</v>
      </c>
      <c r="DV78" s="45">
        <v>118.5</v>
      </c>
      <c r="DW78" s="45">
        <v>117.9</v>
      </c>
      <c r="DX78" s="46">
        <v>115.2</v>
      </c>
      <c r="DY78" s="46">
        <v>114.9</v>
      </c>
      <c r="DZ78" s="46">
        <v>111</v>
      </c>
      <c r="EA78">
        <v>114</v>
      </c>
      <c r="EB78" s="47">
        <v>115.6</v>
      </c>
      <c r="EC78" s="47">
        <v>116.6</v>
      </c>
    </row>
    <row r="79" spans="1:133" x14ac:dyDescent="0.25">
      <c r="A79" s="43" t="s">
        <v>1719</v>
      </c>
      <c r="B79" s="43" t="s">
        <v>1720</v>
      </c>
      <c r="C79" s="44">
        <v>1.434E-2</v>
      </c>
      <c r="D79" s="45">
        <v>118.5</v>
      </c>
      <c r="E79" s="45">
        <v>119.3</v>
      </c>
      <c r="F79" s="45">
        <v>113.6</v>
      </c>
      <c r="G79" s="45">
        <v>112.1</v>
      </c>
      <c r="H79" s="45">
        <v>112.7</v>
      </c>
      <c r="I79" s="45">
        <v>105.2</v>
      </c>
      <c r="J79" s="45">
        <v>101.6</v>
      </c>
      <c r="K79" s="45">
        <v>101.8</v>
      </c>
      <c r="L79" s="45">
        <v>108.9</v>
      </c>
      <c r="M79" s="45">
        <v>109.6</v>
      </c>
      <c r="N79" s="45">
        <v>110.2</v>
      </c>
      <c r="O79" s="45">
        <v>102.3</v>
      </c>
      <c r="P79" s="45">
        <v>100.6</v>
      </c>
      <c r="Q79" s="45">
        <v>97.4</v>
      </c>
      <c r="R79" s="45">
        <v>97.2</v>
      </c>
      <c r="S79" s="45">
        <v>96.4</v>
      </c>
      <c r="T79" s="45">
        <v>100.8</v>
      </c>
      <c r="U79" s="45">
        <v>104.7</v>
      </c>
      <c r="V79" s="45">
        <v>104.2</v>
      </c>
      <c r="W79" s="45">
        <v>103</v>
      </c>
      <c r="X79" s="45">
        <v>103.2</v>
      </c>
      <c r="Y79" s="45">
        <v>103.6</v>
      </c>
      <c r="Z79" s="45">
        <v>105.7</v>
      </c>
      <c r="AA79" s="45">
        <v>108.5</v>
      </c>
      <c r="AB79" s="45">
        <v>113.6</v>
      </c>
      <c r="AC79" s="45">
        <v>118.8</v>
      </c>
      <c r="AD79" s="45">
        <v>115</v>
      </c>
      <c r="AE79" s="45">
        <v>113.8</v>
      </c>
      <c r="AF79" s="45">
        <v>113.5</v>
      </c>
      <c r="AG79" s="45">
        <v>121.3</v>
      </c>
      <c r="AH79" s="45">
        <v>119.9</v>
      </c>
      <c r="AI79" s="45">
        <v>119.1</v>
      </c>
      <c r="AJ79" s="45">
        <v>122.2</v>
      </c>
      <c r="AK79" s="45">
        <v>133</v>
      </c>
      <c r="AL79" s="45">
        <v>138.30000000000001</v>
      </c>
      <c r="AM79" s="45">
        <v>132.80000000000001</v>
      </c>
      <c r="AN79" s="45">
        <v>129.5</v>
      </c>
      <c r="AO79" s="45">
        <v>127</v>
      </c>
      <c r="AP79" s="45">
        <v>124.4</v>
      </c>
      <c r="AQ79" s="45">
        <v>124.1</v>
      </c>
      <c r="AR79" s="45">
        <v>122.3</v>
      </c>
      <c r="AS79" s="45">
        <v>121.4</v>
      </c>
      <c r="AT79" s="45">
        <v>120.6</v>
      </c>
      <c r="AU79" s="45">
        <v>119.9</v>
      </c>
      <c r="AV79" s="45">
        <v>120.3</v>
      </c>
      <c r="AW79" s="45">
        <v>122</v>
      </c>
      <c r="AX79" s="45">
        <v>119</v>
      </c>
      <c r="AY79" s="45">
        <v>116.9</v>
      </c>
      <c r="AZ79" s="45">
        <v>119.5</v>
      </c>
      <c r="BA79" s="45">
        <v>126.2</v>
      </c>
      <c r="BB79" s="45">
        <v>128.30000000000001</v>
      </c>
      <c r="BC79" s="45">
        <v>128</v>
      </c>
      <c r="BD79" s="45">
        <v>137.30000000000001</v>
      </c>
      <c r="BE79" s="45">
        <v>140.4</v>
      </c>
      <c r="BF79" s="45">
        <v>138.19999999999999</v>
      </c>
      <c r="BG79" s="45">
        <v>142</v>
      </c>
      <c r="BH79" s="45">
        <v>148.9</v>
      </c>
      <c r="BI79" s="45">
        <v>154.30000000000001</v>
      </c>
      <c r="BJ79" s="45">
        <v>157</v>
      </c>
      <c r="BK79" s="45">
        <v>151</v>
      </c>
      <c r="BL79" s="45">
        <v>143.80000000000001</v>
      </c>
      <c r="BM79" s="45">
        <v>134.4</v>
      </c>
      <c r="BN79" s="45">
        <v>128.4</v>
      </c>
      <c r="BO79" s="45">
        <v>130.80000000000001</v>
      </c>
      <c r="BP79" s="45">
        <v>136.6</v>
      </c>
      <c r="BQ79" s="45">
        <v>141.5</v>
      </c>
      <c r="BR79" s="45">
        <v>125.6</v>
      </c>
      <c r="BS79" s="45">
        <v>114.8</v>
      </c>
      <c r="BT79" s="45">
        <v>114.9</v>
      </c>
      <c r="BU79" s="45">
        <v>125.9</v>
      </c>
      <c r="BV79" s="45">
        <v>128.9</v>
      </c>
      <c r="BW79" s="45">
        <v>126.9</v>
      </c>
      <c r="BX79" s="45">
        <v>125.7</v>
      </c>
      <c r="BY79" s="45">
        <v>122.1</v>
      </c>
      <c r="BZ79" s="45">
        <v>120.8</v>
      </c>
      <c r="CA79" s="45">
        <v>123.4</v>
      </c>
      <c r="CB79" s="45">
        <v>126.5</v>
      </c>
      <c r="CC79" s="45">
        <v>134.69999999999999</v>
      </c>
      <c r="CD79" s="45">
        <v>130.6</v>
      </c>
      <c r="CE79" s="45">
        <v>131.69999999999999</v>
      </c>
      <c r="CF79" s="45">
        <v>132.19999999999999</v>
      </c>
      <c r="CG79" s="45">
        <v>134.30000000000001</v>
      </c>
      <c r="CH79" s="45">
        <v>138.5</v>
      </c>
      <c r="CI79" s="45">
        <v>134.9</v>
      </c>
      <c r="CJ79" s="45">
        <v>145.69999999999999</v>
      </c>
      <c r="CK79" s="45">
        <v>169</v>
      </c>
      <c r="CL79" s="45">
        <v>180.6</v>
      </c>
      <c r="CM79" s="45">
        <v>196.7</v>
      </c>
      <c r="CN79" s="45">
        <v>203.9</v>
      </c>
      <c r="CO79" s="45">
        <v>189.3</v>
      </c>
      <c r="CP79" s="45">
        <v>180.5</v>
      </c>
      <c r="CQ79" s="45">
        <v>178.5</v>
      </c>
      <c r="CR79" s="45">
        <v>185.5</v>
      </c>
      <c r="CS79" s="45">
        <v>207.7</v>
      </c>
      <c r="CT79" s="45">
        <v>197.6</v>
      </c>
      <c r="CU79" s="45">
        <v>179.9</v>
      </c>
      <c r="CV79" s="45">
        <v>178.2</v>
      </c>
      <c r="CW79" s="45">
        <v>174.1</v>
      </c>
      <c r="CX79" s="45">
        <v>158.19999999999999</v>
      </c>
      <c r="CY79" s="45">
        <v>157.19999999999999</v>
      </c>
      <c r="CZ79" s="45">
        <v>157.5</v>
      </c>
      <c r="DA79" s="45">
        <v>155</v>
      </c>
      <c r="DB79" s="45">
        <v>136.69999999999999</v>
      </c>
      <c r="DC79" s="45">
        <v>137.30000000000001</v>
      </c>
      <c r="DD79" s="45">
        <v>148.9</v>
      </c>
      <c r="DE79" s="45">
        <v>146.19999999999999</v>
      </c>
      <c r="DF79" s="45">
        <v>138.4</v>
      </c>
      <c r="DG79" s="45">
        <v>137.5</v>
      </c>
      <c r="DH79" s="45">
        <v>132.30000000000001</v>
      </c>
      <c r="DI79" s="45">
        <v>119.1</v>
      </c>
      <c r="DJ79" s="45">
        <v>120.9</v>
      </c>
      <c r="DK79" s="45">
        <v>120.7</v>
      </c>
      <c r="DL79" s="45">
        <v>125.3</v>
      </c>
      <c r="DM79" s="45">
        <v>127.9</v>
      </c>
      <c r="DN79" s="45">
        <v>128.69999999999999</v>
      </c>
      <c r="DO79" s="45">
        <v>134.6</v>
      </c>
      <c r="DP79" s="45">
        <v>130.4</v>
      </c>
      <c r="DQ79" s="45">
        <v>120.2</v>
      </c>
      <c r="DR79" s="45">
        <v>120</v>
      </c>
      <c r="DS79" s="45">
        <v>119.3</v>
      </c>
      <c r="DT79" s="45">
        <v>120.8</v>
      </c>
      <c r="DU79" s="45">
        <v>115.7</v>
      </c>
      <c r="DV79" s="45">
        <v>108.5</v>
      </c>
      <c r="DW79" s="45">
        <v>109.3</v>
      </c>
      <c r="DX79" s="46">
        <v>115.5</v>
      </c>
      <c r="DY79" s="46">
        <v>114.1</v>
      </c>
      <c r="DZ79" s="46">
        <v>114.1</v>
      </c>
      <c r="EA79">
        <v>108.1</v>
      </c>
      <c r="EB79" s="47">
        <v>106.5</v>
      </c>
      <c r="EC79" s="47">
        <v>109.2</v>
      </c>
    </row>
    <row r="80" spans="1:133" x14ac:dyDescent="0.25">
      <c r="A80" s="43" t="s">
        <v>3239</v>
      </c>
      <c r="B80" s="43" t="s">
        <v>1722</v>
      </c>
      <c r="C80" s="44">
        <v>2.0979999999999999E-2</v>
      </c>
      <c r="D80" s="45">
        <v>72.400000000000006</v>
      </c>
      <c r="E80" s="45">
        <v>67</v>
      </c>
      <c r="F80" s="45">
        <v>69</v>
      </c>
      <c r="G80" s="45">
        <v>77.3</v>
      </c>
      <c r="H80" s="45">
        <v>82.5</v>
      </c>
      <c r="I80" s="45">
        <v>82.4</v>
      </c>
      <c r="J80" s="45">
        <v>83.1</v>
      </c>
      <c r="K80" s="45">
        <v>95.3</v>
      </c>
      <c r="L80" s="45">
        <v>102.3</v>
      </c>
      <c r="M80" s="45">
        <v>102.4</v>
      </c>
      <c r="N80" s="45">
        <v>102.5</v>
      </c>
      <c r="O80" s="45">
        <v>104.7</v>
      </c>
      <c r="P80" s="45">
        <v>111.8</v>
      </c>
      <c r="Q80" s="45">
        <v>116.1</v>
      </c>
      <c r="R80" s="45">
        <v>120.5</v>
      </c>
      <c r="S80" s="45">
        <v>126.2</v>
      </c>
      <c r="T80" s="45">
        <v>130.19999999999999</v>
      </c>
      <c r="U80" s="45">
        <v>131.9</v>
      </c>
      <c r="V80" s="45">
        <v>132.1</v>
      </c>
      <c r="W80" s="45">
        <v>138.9</v>
      </c>
      <c r="X80" s="45">
        <v>147.6</v>
      </c>
      <c r="Y80" s="45">
        <v>152.5</v>
      </c>
      <c r="Z80" s="45">
        <v>158.80000000000001</v>
      </c>
      <c r="AA80" s="45">
        <v>164.7</v>
      </c>
      <c r="AB80" s="45">
        <v>184</v>
      </c>
      <c r="AC80" s="45">
        <v>197.9</v>
      </c>
      <c r="AD80" s="45">
        <v>186.7</v>
      </c>
      <c r="AE80" s="45">
        <v>181.4</v>
      </c>
      <c r="AF80" s="45">
        <v>175.2</v>
      </c>
      <c r="AG80" s="45">
        <v>162.30000000000001</v>
      </c>
      <c r="AH80" s="45">
        <v>154.4</v>
      </c>
      <c r="AI80" s="45">
        <v>158.4</v>
      </c>
      <c r="AJ80" s="45">
        <v>147.4</v>
      </c>
      <c r="AK80" s="45">
        <v>146</v>
      </c>
      <c r="AL80" s="45">
        <v>152.9</v>
      </c>
      <c r="AM80" s="45">
        <v>164.6</v>
      </c>
      <c r="AN80" s="45">
        <v>167.4</v>
      </c>
      <c r="AO80" s="45">
        <v>163.5</v>
      </c>
      <c r="AP80" s="45">
        <v>167.8</v>
      </c>
      <c r="AQ80" s="45">
        <v>172.1</v>
      </c>
      <c r="AR80" s="45">
        <v>165.9</v>
      </c>
      <c r="AS80" s="45">
        <v>161.30000000000001</v>
      </c>
      <c r="AT80" s="45">
        <v>157.19999999999999</v>
      </c>
      <c r="AU80" s="45">
        <v>158.5</v>
      </c>
      <c r="AV80" s="45">
        <v>159.80000000000001</v>
      </c>
      <c r="AW80" s="45">
        <v>154.19999999999999</v>
      </c>
      <c r="AX80" s="45">
        <v>153</v>
      </c>
      <c r="AY80" s="45">
        <v>151.80000000000001</v>
      </c>
      <c r="AZ80" s="45">
        <v>145.5</v>
      </c>
      <c r="BA80" s="45">
        <v>139.6</v>
      </c>
      <c r="BB80" s="45">
        <v>142.19999999999999</v>
      </c>
      <c r="BC80" s="45">
        <v>141.1</v>
      </c>
      <c r="BD80" s="45">
        <v>135.1</v>
      </c>
      <c r="BE80" s="45">
        <v>131.1</v>
      </c>
      <c r="BF80" s="45">
        <v>129.19999999999999</v>
      </c>
      <c r="BG80" s="45">
        <v>130.4</v>
      </c>
      <c r="BH80" s="45">
        <v>133.1</v>
      </c>
      <c r="BI80" s="45">
        <v>133.4</v>
      </c>
      <c r="BJ80" s="45">
        <v>129.80000000000001</v>
      </c>
      <c r="BK80" s="45">
        <v>126.4</v>
      </c>
      <c r="BL80" s="45">
        <v>121.1</v>
      </c>
      <c r="BM80" s="45">
        <v>114.9</v>
      </c>
      <c r="BN80" s="45">
        <v>111.1</v>
      </c>
      <c r="BO80" s="45">
        <v>109.2</v>
      </c>
      <c r="BP80" s="45">
        <v>114</v>
      </c>
      <c r="BQ80" s="45">
        <v>116.7</v>
      </c>
      <c r="BR80" s="45">
        <v>118.6</v>
      </c>
      <c r="BS80" s="45">
        <v>116.7</v>
      </c>
      <c r="BT80" s="45">
        <v>114.7</v>
      </c>
      <c r="BU80" s="45">
        <v>117.1</v>
      </c>
      <c r="BV80" s="45">
        <v>118.5</v>
      </c>
      <c r="BW80" s="45">
        <v>119.9</v>
      </c>
      <c r="BX80" s="45">
        <v>124.5</v>
      </c>
      <c r="BY80" s="45">
        <v>129.69999999999999</v>
      </c>
      <c r="BZ80" s="45">
        <v>129.19999999999999</v>
      </c>
      <c r="CA80" s="45">
        <v>133.4</v>
      </c>
      <c r="CB80" s="45">
        <v>135.30000000000001</v>
      </c>
      <c r="CC80" s="45">
        <v>151.19999999999999</v>
      </c>
      <c r="CD80" s="45">
        <v>149.30000000000001</v>
      </c>
      <c r="CE80" s="45">
        <v>153.4</v>
      </c>
      <c r="CF80" s="45">
        <v>154</v>
      </c>
      <c r="CG80" s="45">
        <v>164.8</v>
      </c>
      <c r="CH80" s="45">
        <v>174.8</v>
      </c>
      <c r="CI80" s="45">
        <v>174.2</v>
      </c>
      <c r="CJ80" s="45">
        <v>169.4</v>
      </c>
      <c r="CK80" s="45">
        <v>172.3</v>
      </c>
      <c r="CL80" s="45">
        <v>178.2</v>
      </c>
      <c r="CM80" s="45">
        <v>187.9</v>
      </c>
      <c r="CN80" s="45">
        <v>209.2</v>
      </c>
      <c r="CO80" s="45">
        <v>206.9</v>
      </c>
      <c r="CP80" s="45">
        <v>200.6</v>
      </c>
      <c r="CQ80" s="45">
        <v>209.8</v>
      </c>
      <c r="CR80" s="45">
        <v>213.1</v>
      </c>
      <c r="CS80" s="45">
        <v>208.8</v>
      </c>
      <c r="CT80" s="45">
        <v>214</v>
      </c>
      <c r="CU80" s="45">
        <v>209.1</v>
      </c>
      <c r="CV80" s="45">
        <v>212.5</v>
      </c>
      <c r="CW80" s="45">
        <v>213.5</v>
      </c>
      <c r="CX80" s="45">
        <v>212.1</v>
      </c>
      <c r="CY80" s="45">
        <v>213.7</v>
      </c>
      <c r="CZ80" s="45">
        <v>210.2</v>
      </c>
      <c r="DA80" s="45">
        <v>215.1</v>
      </c>
      <c r="DB80" s="45">
        <v>219.3</v>
      </c>
      <c r="DC80" s="45">
        <v>221.1</v>
      </c>
      <c r="DD80" s="45">
        <v>222.8</v>
      </c>
      <c r="DE80" s="45">
        <v>188.8</v>
      </c>
      <c r="DF80" s="45">
        <v>172.1</v>
      </c>
      <c r="DG80" s="45">
        <v>164.6</v>
      </c>
      <c r="DH80" s="45">
        <v>163.6</v>
      </c>
      <c r="DI80" s="45">
        <v>164.1</v>
      </c>
      <c r="DJ80" s="45">
        <v>169.3</v>
      </c>
      <c r="DK80" s="45">
        <v>165.3</v>
      </c>
      <c r="DL80" s="45">
        <v>161.30000000000001</v>
      </c>
      <c r="DM80" s="45">
        <v>299.39999999999998</v>
      </c>
      <c r="DN80" s="45">
        <v>294.60000000000002</v>
      </c>
      <c r="DO80" s="45">
        <v>282.7</v>
      </c>
      <c r="DP80" s="45">
        <v>282.3</v>
      </c>
      <c r="DQ80" s="45">
        <v>281.8</v>
      </c>
      <c r="DR80" s="45">
        <v>260.89999999999998</v>
      </c>
      <c r="DS80" s="45">
        <v>241.8</v>
      </c>
      <c r="DT80" s="45">
        <v>241.8</v>
      </c>
      <c r="DU80" s="45">
        <v>239.5</v>
      </c>
      <c r="DV80" s="45">
        <v>244.6</v>
      </c>
      <c r="DW80" s="45">
        <v>258.2</v>
      </c>
      <c r="DX80" s="46">
        <v>254.5</v>
      </c>
      <c r="DY80" s="46">
        <v>250.8</v>
      </c>
      <c r="DZ80" s="46">
        <v>251.3</v>
      </c>
      <c r="EA80">
        <v>257.60000000000002</v>
      </c>
      <c r="EB80" s="47">
        <v>272.5</v>
      </c>
      <c r="EC80" s="47">
        <v>277.8</v>
      </c>
    </row>
    <row r="81" spans="1:133" x14ac:dyDescent="0.25">
      <c r="A81" s="43" t="s">
        <v>1723</v>
      </c>
      <c r="B81" s="43" t="s">
        <v>1724</v>
      </c>
      <c r="C81" s="44">
        <v>8.4870000000000001E-2</v>
      </c>
      <c r="D81" s="45">
        <v>104.7</v>
      </c>
      <c r="E81" s="45">
        <v>100.2</v>
      </c>
      <c r="F81" s="45">
        <v>98.2</v>
      </c>
      <c r="G81" s="45">
        <v>100.9</v>
      </c>
      <c r="H81" s="45">
        <v>99.4</v>
      </c>
      <c r="I81" s="45">
        <v>104.5</v>
      </c>
      <c r="J81" s="45">
        <v>105.6</v>
      </c>
      <c r="K81" s="45">
        <v>104.1</v>
      </c>
      <c r="L81" s="45">
        <v>106</v>
      </c>
      <c r="M81" s="45">
        <v>112</v>
      </c>
      <c r="N81" s="45">
        <v>107.3</v>
      </c>
      <c r="O81" s="45">
        <v>103.8</v>
      </c>
      <c r="P81" s="45">
        <v>102.7</v>
      </c>
      <c r="Q81" s="45">
        <v>105.6</v>
      </c>
      <c r="R81" s="45">
        <v>102.2</v>
      </c>
      <c r="S81" s="45">
        <v>101.7</v>
      </c>
      <c r="T81" s="45">
        <v>102.7</v>
      </c>
      <c r="U81" s="45">
        <v>107.6</v>
      </c>
      <c r="V81" s="45">
        <v>117.3</v>
      </c>
      <c r="W81" s="45">
        <v>117.1</v>
      </c>
      <c r="X81" s="45">
        <v>118.2</v>
      </c>
      <c r="Y81" s="45">
        <v>118.2</v>
      </c>
      <c r="Z81" s="45">
        <v>118.4</v>
      </c>
      <c r="AA81" s="45">
        <v>120.3</v>
      </c>
      <c r="AB81" s="45">
        <v>122.8</v>
      </c>
      <c r="AC81" s="45">
        <v>129.6</v>
      </c>
      <c r="AD81" s="45">
        <v>136.30000000000001</v>
      </c>
      <c r="AE81" s="45">
        <v>156.6</v>
      </c>
      <c r="AF81" s="45">
        <v>157.19999999999999</v>
      </c>
      <c r="AG81" s="45">
        <v>150.1</v>
      </c>
      <c r="AH81" s="45">
        <v>148.1</v>
      </c>
      <c r="AI81" s="45">
        <v>148.5</v>
      </c>
      <c r="AJ81" s="45">
        <v>146.1</v>
      </c>
      <c r="AK81" s="45">
        <v>156.4</v>
      </c>
      <c r="AL81" s="45">
        <v>169</v>
      </c>
      <c r="AM81" s="45">
        <v>169.1</v>
      </c>
      <c r="AN81" s="45">
        <v>169.8</v>
      </c>
      <c r="AO81" s="45">
        <v>168.4</v>
      </c>
      <c r="AP81" s="45">
        <v>170.8</v>
      </c>
      <c r="AQ81" s="45">
        <v>174.1</v>
      </c>
      <c r="AR81" s="45">
        <v>171.7</v>
      </c>
      <c r="AS81" s="45">
        <v>177.5</v>
      </c>
      <c r="AT81" s="45">
        <v>182.7</v>
      </c>
      <c r="AU81" s="45">
        <v>183.7</v>
      </c>
      <c r="AV81" s="45">
        <v>183.8</v>
      </c>
      <c r="AW81" s="45">
        <v>184.3</v>
      </c>
      <c r="AX81" s="45">
        <v>181.3</v>
      </c>
      <c r="AY81" s="45">
        <v>180.5</v>
      </c>
      <c r="AZ81" s="45">
        <v>176.2</v>
      </c>
      <c r="BA81" s="45">
        <v>175.2</v>
      </c>
      <c r="BB81" s="45">
        <v>173.2</v>
      </c>
      <c r="BC81" s="45">
        <v>171.9</v>
      </c>
      <c r="BD81" s="45">
        <v>169.1</v>
      </c>
      <c r="BE81" s="45">
        <v>167.8</v>
      </c>
      <c r="BF81" s="45">
        <v>160.19999999999999</v>
      </c>
      <c r="BG81" s="45">
        <v>156.1</v>
      </c>
      <c r="BH81" s="45">
        <v>157.30000000000001</v>
      </c>
      <c r="BI81" s="45">
        <v>164.2</v>
      </c>
      <c r="BJ81" s="45">
        <v>163.6</v>
      </c>
      <c r="BK81" s="45">
        <v>165.5</v>
      </c>
      <c r="BL81" s="45">
        <v>173.2</v>
      </c>
      <c r="BM81" s="45">
        <v>166.7</v>
      </c>
      <c r="BN81" s="45">
        <v>156.19999999999999</v>
      </c>
      <c r="BO81" s="45">
        <v>159.1</v>
      </c>
      <c r="BP81" s="45">
        <v>161.69999999999999</v>
      </c>
      <c r="BQ81" s="45">
        <v>166.3</v>
      </c>
      <c r="BR81" s="45">
        <v>165.2</v>
      </c>
      <c r="BS81" s="45">
        <v>167.5</v>
      </c>
      <c r="BT81" s="45">
        <v>171.2</v>
      </c>
      <c r="BU81" s="45">
        <v>184.5</v>
      </c>
      <c r="BV81" s="45">
        <v>183.3</v>
      </c>
      <c r="BW81" s="45">
        <v>178.7</v>
      </c>
      <c r="BX81" s="45">
        <v>179.9</v>
      </c>
      <c r="BY81" s="45">
        <v>178.8</v>
      </c>
      <c r="BZ81" s="45">
        <v>182.9</v>
      </c>
      <c r="CA81" s="45">
        <v>176.6</v>
      </c>
      <c r="CB81" s="45">
        <v>180</v>
      </c>
      <c r="CC81" s="45">
        <v>194.5</v>
      </c>
      <c r="CD81" s="45">
        <v>199.3</v>
      </c>
      <c r="CE81" s="45">
        <v>197.9</v>
      </c>
      <c r="CF81" s="45">
        <v>193</v>
      </c>
      <c r="CG81" s="45">
        <v>194.1</v>
      </c>
      <c r="CH81" s="45">
        <v>190.6</v>
      </c>
      <c r="CI81" s="45">
        <v>185.1</v>
      </c>
      <c r="CJ81" s="45">
        <v>185.2</v>
      </c>
      <c r="CK81" s="45">
        <v>187.1</v>
      </c>
      <c r="CL81" s="45">
        <v>187</v>
      </c>
      <c r="CM81" s="45">
        <v>188.8</v>
      </c>
      <c r="CN81" s="45">
        <v>192.5</v>
      </c>
      <c r="CO81" s="45">
        <v>194.5</v>
      </c>
      <c r="CP81" s="45">
        <v>197.5</v>
      </c>
      <c r="CQ81" s="45">
        <v>198</v>
      </c>
      <c r="CR81" s="45">
        <v>202.1</v>
      </c>
      <c r="CS81" s="45">
        <v>198.9</v>
      </c>
      <c r="CT81" s="45">
        <v>195.2</v>
      </c>
      <c r="CU81" s="45">
        <v>187.8</v>
      </c>
      <c r="CV81" s="45">
        <v>185.4</v>
      </c>
      <c r="CW81" s="45">
        <v>189.6</v>
      </c>
      <c r="CX81" s="45">
        <v>198.5</v>
      </c>
      <c r="CY81" s="45">
        <v>207.7</v>
      </c>
      <c r="CZ81" s="45">
        <v>217.7</v>
      </c>
      <c r="DA81" s="45">
        <v>220.6</v>
      </c>
      <c r="DB81" s="45">
        <v>229</v>
      </c>
      <c r="DC81" s="45">
        <v>241.3</v>
      </c>
      <c r="DD81" s="45">
        <v>230.3</v>
      </c>
      <c r="DE81" s="45">
        <v>226</v>
      </c>
      <c r="DF81" s="45">
        <v>239.4</v>
      </c>
      <c r="DG81" s="45">
        <v>235.2</v>
      </c>
      <c r="DH81" s="45">
        <v>235</v>
      </c>
      <c r="DI81" s="45">
        <v>234.6</v>
      </c>
      <c r="DJ81" s="45">
        <v>239.1</v>
      </c>
      <c r="DK81" s="45">
        <v>242.4</v>
      </c>
      <c r="DL81" s="45">
        <v>253.2</v>
      </c>
      <c r="DM81" s="45">
        <v>269.2</v>
      </c>
      <c r="DN81" s="45">
        <v>279.89999999999998</v>
      </c>
      <c r="DO81" s="45">
        <v>280.5</v>
      </c>
      <c r="DP81" s="45">
        <v>285.60000000000002</v>
      </c>
      <c r="DQ81" s="45">
        <v>279.10000000000002</v>
      </c>
      <c r="DR81" s="45">
        <v>266.5</v>
      </c>
      <c r="DS81" s="45">
        <v>260.8</v>
      </c>
      <c r="DT81" s="45">
        <v>266</v>
      </c>
      <c r="DU81" s="45">
        <v>265.10000000000002</v>
      </c>
      <c r="DV81" s="45">
        <v>264.5</v>
      </c>
      <c r="DW81" s="45">
        <v>265.10000000000002</v>
      </c>
      <c r="DX81" s="46">
        <v>271.10000000000002</v>
      </c>
      <c r="DY81" s="46">
        <v>281.7</v>
      </c>
      <c r="DZ81" s="46">
        <v>287.39999999999998</v>
      </c>
      <c r="EA81">
        <v>272.39999999999998</v>
      </c>
      <c r="EB81" s="47">
        <v>261.5</v>
      </c>
      <c r="EC81" s="47">
        <v>268.10000000000002</v>
      </c>
    </row>
    <row r="82" spans="1:133" x14ac:dyDescent="0.25">
      <c r="A82" s="43" t="s">
        <v>3240</v>
      </c>
      <c r="B82" s="43" t="s">
        <v>1726</v>
      </c>
      <c r="C82" s="44">
        <v>6.2560000000000004E-2</v>
      </c>
      <c r="D82" s="45">
        <v>99.3</v>
      </c>
      <c r="E82" s="45">
        <v>99.2</v>
      </c>
      <c r="F82" s="45">
        <v>99.1</v>
      </c>
      <c r="G82" s="45">
        <v>99.2</v>
      </c>
      <c r="H82" s="45">
        <v>100.9</v>
      </c>
      <c r="I82" s="45">
        <v>102.7</v>
      </c>
      <c r="J82" s="45">
        <v>105.8</v>
      </c>
      <c r="K82" s="45">
        <v>104.7</v>
      </c>
      <c r="L82" s="45">
        <v>108.9</v>
      </c>
      <c r="M82" s="45">
        <v>106.4</v>
      </c>
      <c r="N82" s="45">
        <v>104.4</v>
      </c>
      <c r="O82" s="45">
        <v>99.4</v>
      </c>
      <c r="P82" s="45">
        <v>102.2</v>
      </c>
      <c r="Q82" s="45">
        <v>101.4</v>
      </c>
      <c r="R82" s="45">
        <v>99.1</v>
      </c>
      <c r="S82" s="45">
        <v>101.4</v>
      </c>
      <c r="T82" s="45">
        <v>100.2</v>
      </c>
      <c r="U82" s="45">
        <v>101.8</v>
      </c>
      <c r="V82" s="45">
        <v>101.9</v>
      </c>
      <c r="W82" s="45">
        <v>101.9</v>
      </c>
      <c r="X82" s="45">
        <v>101.7</v>
      </c>
      <c r="Y82" s="45">
        <v>102.6</v>
      </c>
      <c r="Z82" s="45">
        <v>101.2</v>
      </c>
      <c r="AA82" s="45">
        <v>97</v>
      </c>
      <c r="AB82" s="45">
        <v>93.6</v>
      </c>
      <c r="AC82" s="45">
        <v>93.4</v>
      </c>
      <c r="AD82" s="45">
        <v>89.9</v>
      </c>
      <c r="AE82" s="45">
        <v>89.4</v>
      </c>
      <c r="AF82" s="45">
        <v>89.8</v>
      </c>
      <c r="AG82" s="45">
        <v>89.7</v>
      </c>
      <c r="AH82" s="45">
        <v>90.1</v>
      </c>
      <c r="AI82" s="45">
        <v>89.2</v>
      </c>
      <c r="AJ82" s="45">
        <v>89.1</v>
      </c>
      <c r="AK82" s="45">
        <v>90.8</v>
      </c>
      <c r="AL82" s="45">
        <v>94.9</v>
      </c>
      <c r="AM82" s="45">
        <v>99.2</v>
      </c>
      <c r="AN82" s="45">
        <v>104.3</v>
      </c>
      <c r="AO82" s="45">
        <v>108.1</v>
      </c>
      <c r="AP82" s="45">
        <v>111.2</v>
      </c>
      <c r="AQ82" s="45">
        <v>114.7</v>
      </c>
      <c r="AR82" s="45">
        <v>112</v>
      </c>
      <c r="AS82" s="45">
        <v>109.5</v>
      </c>
      <c r="AT82" s="45">
        <v>110</v>
      </c>
      <c r="AU82" s="45">
        <v>107.9</v>
      </c>
      <c r="AV82" s="45">
        <v>107.1</v>
      </c>
      <c r="AW82" s="45">
        <v>105.2</v>
      </c>
      <c r="AX82" s="45">
        <v>104.5</v>
      </c>
      <c r="AY82" s="45">
        <v>102.1</v>
      </c>
      <c r="AZ82" s="45">
        <v>111.1</v>
      </c>
      <c r="BA82" s="45">
        <v>116.5</v>
      </c>
      <c r="BB82" s="45">
        <v>115.9</v>
      </c>
      <c r="BC82" s="45">
        <v>118.7</v>
      </c>
      <c r="BD82" s="45">
        <v>127.4</v>
      </c>
      <c r="BE82" s="45">
        <v>127.3</v>
      </c>
      <c r="BF82" s="45">
        <v>127.7</v>
      </c>
      <c r="BG82" s="45">
        <v>128.69999999999999</v>
      </c>
      <c r="BH82" s="45">
        <v>131.4</v>
      </c>
      <c r="BI82" s="45">
        <v>131.69999999999999</v>
      </c>
      <c r="BJ82" s="45">
        <v>128.19999999999999</v>
      </c>
      <c r="BK82" s="45">
        <v>123.2</v>
      </c>
      <c r="BL82" s="45">
        <v>131.5</v>
      </c>
      <c r="BM82" s="45">
        <v>130.80000000000001</v>
      </c>
      <c r="BN82" s="45">
        <v>129.6</v>
      </c>
      <c r="BO82" s="45">
        <v>132.1</v>
      </c>
      <c r="BP82" s="45">
        <v>133.1</v>
      </c>
      <c r="BQ82" s="45">
        <v>132.19999999999999</v>
      </c>
      <c r="BR82" s="45">
        <v>133.1</v>
      </c>
      <c r="BS82" s="45">
        <v>133.5</v>
      </c>
      <c r="BT82" s="45">
        <v>140.4</v>
      </c>
      <c r="BU82" s="45">
        <v>137.19999999999999</v>
      </c>
      <c r="BV82" s="45">
        <v>133.30000000000001</v>
      </c>
      <c r="BW82" s="45">
        <v>120.7</v>
      </c>
      <c r="BX82" s="45">
        <v>121</v>
      </c>
      <c r="BY82" s="45">
        <v>119.3</v>
      </c>
      <c r="BZ82" s="45">
        <v>120.9</v>
      </c>
      <c r="CA82" s="45">
        <v>130.30000000000001</v>
      </c>
      <c r="CB82" s="45">
        <v>132</v>
      </c>
      <c r="CC82" s="45">
        <v>131.19999999999999</v>
      </c>
      <c r="CD82" s="45">
        <v>131.5</v>
      </c>
      <c r="CE82" s="45">
        <v>134.30000000000001</v>
      </c>
      <c r="CF82" s="45">
        <v>127.9</v>
      </c>
      <c r="CG82" s="45">
        <v>127.5</v>
      </c>
      <c r="CH82" s="45">
        <v>123.5</v>
      </c>
      <c r="CI82" s="45">
        <v>119.4</v>
      </c>
      <c r="CJ82" s="45">
        <v>121</v>
      </c>
      <c r="CK82" s="45">
        <v>123</v>
      </c>
      <c r="CL82" s="45">
        <v>123.2</v>
      </c>
      <c r="CM82" s="45">
        <v>123</v>
      </c>
      <c r="CN82" s="45">
        <v>121.8</v>
      </c>
      <c r="CO82" s="45">
        <v>119.9</v>
      </c>
      <c r="CP82" s="45">
        <v>119.5</v>
      </c>
      <c r="CQ82" s="45">
        <v>119.7</v>
      </c>
      <c r="CR82" s="45">
        <v>119.8</v>
      </c>
      <c r="CS82" s="45">
        <v>119.6</v>
      </c>
      <c r="CT82" s="45">
        <v>116.2</v>
      </c>
      <c r="CU82" s="45">
        <v>113.3</v>
      </c>
      <c r="CV82" s="45">
        <v>111</v>
      </c>
      <c r="CW82" s="45">
        <v>112.8</v>
      </c>
      <c r="CX82" s="45">
        <v>109.9</v>
      </c>
      <c r="CY82" s="45">
        <v>108.1</v>
      </c>
      <c r="CZ82" s="45">
        <v>106.2</v>
      </c>
      <c r="DA82" s="45">
        <v>107.6</v>
      </c>
      <c r="DB82" s="45">
        <v>103.2</v>
      </c>
      <c r="DC82" s="45">
        <v>102</v>
      </c>
      <c r="DD82" s="45">
        <v>104.6</v>
      </c>
      <c r="DE82" s="45">
        <v>103.1</v>
      </c>
      <c r="DF82" s="45">
        <v>101.2</v>
      </c>
      <c r="DG82" s="45">
        <v>105.5</v>
      </c>
      <c r="DH82" s="45">
        <v>103.9</v>
      </c>
      <c r="DI82" s="45">
        <v>100</v>
      </c>
      <c r="DJ82" s="45">
        <v>93.9</v>
      </c>
      <c r="DK82" s="45">
        <v>93.1</v>
      </c>
      <c r="DL82" s="45">
        <v>94.6</v>
      </c>
      <c r="DM82" s="45">
        <v>103.3</v>
      </c>
      <c r="DN82" s="45">
        <v>99.5</v>
      </c>
      <c r="DO82" s="45">
        <v>103.5</v>
      </c>
      <c r="DP82" s="45">
        <v>107.4</v>
      </c>
      <c r="DQ82" s="45">
        <v>113.4</v>
      </c>
      <c r="DR82" s="45">
        <v>123</v>
      </c>
      <c r="DS82" s="45">
        <v>128.5</v>
      </c>
      <c r="DT82" s="45">
        <v>136.80000000000001</v>
      </c>
      <c r="DU82" s="45">
        <v>152.80000000000001</v>
      </c>
      <c r="DV82" s="45">
        <v>148.69999999999999</v>
      </c>
      <c r="DW82" s="45">
        <v>151</v>
      </c>
      <c r="DX82" s="46">
        <v>156.5</v>
      </c>
      <c r="DY82" s="46">
        <v>157.69999999999999</v>
      </c>
      <c r="DZ82" s="46">
        <v>161.5</v>
      </c>
      <c r="EA82">
        <v>161.80000000000001</v>
      </c>
      <c r="EB82" s="47">
        <v>182.3</v>
      </c>
      <c r="EC82" s="47">
        <v>205.2</v>
      </c>
    </row>
    <row r="83" spans="1:133" x14ac:dyDescent="0.25">
      <c r="A83" s="43" t="s">
        <v>1727</v>
      </c>
      <c r="B83" s="43" t="s">
        <v>1728</v>
      </c>
      <c r="C83" s="44">
        <v>5.323E-2</v>
      </c>
      <c r="D83" s="45">
        <v>44.4</v>
      </c>
      <c r="E83" s="45">
        <v>39.700000000000003</v>
      </c>
      <c r="F83" s="45">
        <v>40.799999999999997</v>
      </c>
      <c r="G83" s="45">
        <v>40.9</v>
      </c>
      <c r="H83" s="45">
        <v>42.3</v>
      </c>
      <c r="I83" s="45">
        <v>40</v>
      </c>
      <c r="J83" s="45">
        <v>37.1</v>
      </c>
      <c r="K83" s="45">
        <v>33.200000000000003</v>
      </c>
      <c r="L83" s="45">
        <v>32</v>
      </c>
      <c r="M83" s="45">
        <v>33.700000000000003</v>
      </c>
      <c r="N83" s="45">
        <v>35.5</v>
      </c>
      <c r="O83" s="45">
        <v>39.9</v>
      </c>
      <c r="P83" s="45">
        <v>54.1</v>
      </c>
      <c r="Q83" s="45">
        <v>64.099999999999994</v>
      </c>
      <c r="R83" s="45">
        <v>64</v>
      </c>
      <c r="S83" s="45">
        <v>63.3</v>
      </c>
      <c r="T83" s="45">
        <v>60.9</v>
      </c>
      <c r="U83" s="45">
        <v>61.7</v>
      </c>
      <c r="V83" s="45">
        <v>63.1</v>
      </c>
      <c r="W83" s="45">
        <v>83.1</v>
      </c>
      <c r="X83" s="45">
        <v>86.9</v>
      </c>
      <c r="Y83" s="45">
        <v>81.599999999999994</v>
      </c>
      <c r="Z83" s="45">
        <v>77.900000000000006</v>
      </c>
      <c r="AA83" s="45">
        <v>82.2</v>
      </c>
      <c r="AB83" s="45">
        <v>78.7</v>
      </c>
      <c r="AC83" s="45">
        <v>86.4</v>
      </c>
      <c r="AD83" s="45">
        <v>85</v>
      </c>
      <c r="AE83" s="45">
        <v>95.2</v>
      </c>
      <c r="AF83" s="45">
        <v>104.8</v>
      </c>
      <c r="AG83" s="45">
        <v>107.3</v>
      </c>
      <c r="AH83" s="45">
        <v>101.3</v>
      </c>
      <c r="AI83" s="45">
        <v>94.5</v>
      </c>
      <c r="AJ83" s="45">
        <v>93.1</v>
      </c>
      <c r="AK83" s="45">
        <v>99.4</v>
      </c>
      <c r="AL83" s="45">
        <v>105.2</v>
      </c>
      <c r="AM83" s="45">
        <v>98.5</v>
      </c>
      <c r="AN83" s="45">
        <v>85.6</v>
      </c>
      <c r="AO83" s="45">
        <v>91</v>
      </c>
      <c r="AP83" s="45">
        <v>112.1</v>
      </c>
      <c r="AQ83" s="45">
        <v>130.4</v>
      </c>
      <c r="AR83" s="45">
        <v>143.9</v>
      </c>
      <c r="AS83" s="45">
        <v>143.19999999999999</v>
      </c>
      <c r="AT83" s="45">
        <v>134.1</v>
      </c>
      <c r="AU83" s="45">
        <v>151</v>
      </c>
      <c r="AV83" s="45">
        <v>176.4</v>
      </c>
      <c r="AW83" s="45">
        <v>167</v>
      </c>
      <c r="AX83" s="45">
        <v>153.6</v>
      </c>
      <c r="AY83" s="45">
        <v>120.7</v>
      </c>
      <c r="AZ83" s="45">
        <v>103.7</v>
      </c>
      <c r="BA83" s="45">
        <v>122.5</v>
      </c>
      <c r="BB83" s="45">
        <v>141.5</v>
      </c>
      <c r="BC83" s="45">
        <v>151.69999999999999</v>
      </c>
      <c r="BD83" s="45">
        <v>178.7</v>
      </c>
      <c r="BE83" s="45">
        <v>180.1</v>
      </c>
      <c r="BF83" s="45">
        <v>174.3</v>
      </c>
      <c r="BG83" s="45">
        <v>171.8</v>
      </c>
      <c r="BH83" s="45">
        <v>171.9</v>
      </c>
      <c r="BI83" s="45">
        <v>181.4</v>
      </c>
      <c r="BJ83" s="45">
        <v>160.9</v>
      </c>
      <c r="BK83" s="45">
        <v>119.7</v>
      </c>
      <c r="BL83" s="45">
        <v>96.1</v>
      </c>
      <c r="BM83" s="45">
        <v>89.8</v>
      </c>
      <c r="BN83" s="45">
        <v>86.6</v>
      </c>
      <c r="BO83" s="45">
        <v>84.7</v>
      </c>
      <c r="BP83" s="45">
        <v>84</v>
      </c>
      <c r="BQ83" s="45">
        <v>74.900000000000006</v>
      </c>
      <c r="BR83" s="45">
        <v>73.099999999999994</v>
      </c>
      <c r="BS83" s="45">
        <v>72.7</v>
      </c>
      <c r="BT83" s="45">
        <v>65.2</v>
      </c>
      <c r="BU83" s="45">
        <v>61.6</v>
      </c>
      <c r="BV83" s="45">
        <v>63.5</v>
      </c>
      <c r="BW83" s="45">
        <v>55</v>
      </c>
      <c r="BX83" s="45">
        <v>53.2</v>
      </c>
      <c r="BY83" s="45">
        <v>47.7</v>
      </c>
      <c r="BZ83" s="45">
        <v>45.9</v>
      </c>
      <c r="CA83" s="45">
        <v>50.7</v>
      </c>
      <c r="CB83" s="45">
        <v>50.4</v>
      </c>
      <c r="CC83" s="45">
        <v>47.1</v>
      </c>
      <c r="CD83" s="45">
        <v>43.9</v>
      </c>
      <c r="CE83" s="45">
        <v>41.9</v>
      </c>
      <c r="CF83" s="45">
        <v>42.5</v>
      </c>
      <c r="CG83" s="45">
        <v>41.9</v>
      </c>
      <c r="CH83" s="45">
        <v>48.4</v>
      </c>
      <c r="CI83" s="45">
        <v>56</v>
      </c>
      <c r="CJ83" s="45">
        <v>67.599999999999994</v>
      </c>
      <c r="CK83" s="45">
        <v>79.8</v>
      </c>
      <c r="CL83" s="45">
        <v>83.5</v>
      </c>
      <c r="CM83" s="45">
        <v>86</v>
      </c>
      <c r="CN83" s="45">
        <v>103</v>
      </c>
      <c r="CO83" s="45">
        <v>115.2</v>
      </c>
      <c r="CP83" s="45">
        <v>150.9</v>
      </c>
      <c r="CQ83" s="45">
        <v>166.8</v>
      </c>
      <c r="CR83" s="45">
        <v>159.30000000000001</v>
      </c>
      <c r="CS83" s="45">
        <v>159.19999999999999</v>
      </c>
      <c r="CT83" s="45">
        <v>139.19999999999999</v>
      </c>
      <c r="CU83" s="45">
        <v>113</v>
      </c>
      <c r="CV83" s="45">
        <v>111.4</v>
      </c>
      <c r="CW83" s="45">
        <v>100.2</v>
      </c>
      <c r="CX83" s="45">
        <v>97</v>
      </c>
      <c r="CY83" s="45">
        <v>93.6</v>
      </c>
      <c r="CZ83" s="45">
        <v>109.7</v>
      </c>
      <c r="DA83" s="45">
        <v>120.8</v>
      </c>
      <c r="DB83" s="45">
        <v>118.4</v>
      </c>
      <c r="DC83" s="45">
        <v>121.6</v>
      </c>
      <c r="DD83" s="45">
        <v>119.5</v>
      </c>
      <c r="DE83" s="45">
        <v>120.9</v>
      </c>
      <c r="DF83" s="45">
        <v>107</v>
      </c>
      <c r="DG83" s="45">
        <v>96.4</v>
      </c>
      <c r="DH83" s="45">
        <v>92.8</v>
      </c>
      <c r="DI83" s="45">
        <v>94.1</v>
      </c>
      <c r="DJ83" s="45">
        <v>106.6</v>
      </c>
      <c r="DK83" s="45">
        <v>108.5</v>
      </c>
      <c r="DL83" s="45">
        <v>102.7</v>
      </c>
      <c r="DM83" s="45">
        <v>97.4</v>
      </c>
      <c r="DN83" s="45">
        <v>95.7</v>
      </c>
      <c r="DO83" s="45">
        <v>84.4</v>
      </c>
      <c r="DP83" s="45">
        <v>67.400000000000006</v>
      </c>
      <c r="DQ83" s="45">
        <v>58.6</v>
      </c>
      <c r="DR83" s="45">
        <v>70.8</v>
      </c>
      <c r="DS83" s="45">
        <v>71.099999999999994</v>
      </c>
      <c r="DT83" s="45">
        <v>67.400000000000006</v>
      </c>
      <c r="DU83" s="45">
        <v>66.400000000000006</v>
      </c>
      <c r="DV83" s="45">
        <v>68.099999999999994</v>
      </c>
      <c r="DW83" s="45">
        <v>64.2</v>
      </c>
      <c r="DX83" s="46">
        <v>63.5</v>
      </c>
      <c r="DY83" s="46">
        <v>52.7</v>
      </c>
      <c r="DZ83" s="46">
        <v>51.4</v>
      </c>
      <c r="EA83">
        <v>59</v>
      </c>
      <c r="EB83" s="47">
        <v>56.8</v>
      </c>
      <c r="EC83" s="47">
        <v>60.9</v>
      </c>
    </row>
    <row r="84" spans="1:133" x14ac:dyDescent="0.25">
      <c r="A84" s="43" t="s">
        <v>3241</v>
      </c>
      <c r="B84" s="43" t="s">
        <v>1730</v>
      </c>
      <c r="C84" s="44">
        <v>2.154E-2</v>
      </c>
      <c r="D84" s="45">
        <v>93.6</v>
      </c>
      <c r="E84" s="45">
        <v>92.8</v>
      </c>
      <c r="F84" s="45">
        <v>93.6</v>
      </c>
      <c r="G84" s="45">
        <v>94.3</v>
      </c>
      <c r="H84" s="45">
        <v>99.1</v>
      </c>
      <c r="I84" s="45">
        <v>95.7</v>
      </c>
      <c r="J84" s="45">
        <v>97</v>
      </c>
      <c r="K84" s="45">
        <v>100.1</v>
      </c>
      <c r="L84" s="45">
        <v>104.6</v>
      </c>
      <c r="M84" s="45">
        <v>114.8</v>
      </c>
      <c r="N84" s="45">
        <v>117</v>
      </c>
      <c r="O84" s="45">
        <v>127.4</v>
      </c>
      <c r="P84" s="45">
        <v>139.4</v>
      </c>
      <c r="Q84" s="45">
        <v>143.69999999999999</v>
      </c>
      <c r="R84" s="45">
        <v>139.4</v>
      </c>
      <c r="S84" s="45">
        <v>138.1</v>
      </c>
      <c r="T84" s="45">
        <v>135.1</v>
      </c>
      <c r="U84" s="45">
        <v>135.9</v>
      </c>
      <c r="V84" s="45">
        <v>140.6</v>
      </c>
      <c r="W84" s="45">
        <v>146.5</v>
      </c>
      <c r="X84" s="45">
        <v>148.4</v>
      </c>
      <c r="Y84" s="45">
        <v>150.1</v>
      </c>
      <c r="Z84" s="45">
        <v>167.3</v>
      </c>
      <c r="AA84" s="45">
        <v>165.7</v>
      </c>
      <c r="AB84" s="45">
        <v>171.2</v>
      </c>
      <c r="AC84" s="45">
        <v>173.1</v>
      </c>
      <c r="AD84" s="45">
        <v>169.2</v>
      </c>
      <c r="AE84" s="45">
        <v>188.4</v>
      </c>
      <c r="AF84" s="45">
        <v>204.8</v>
      </c>
      <c r="AG84" s="45">
        <v>208.8</v>
      </c>
      <c r="AH84" s="45">
        <v>204.3</v>
      </c>
      <c r="AI84" s="45">
        <v>202.6</v>
      </c>
      <c r="AJ84" s="45">
        <v>200.9</v>
      </c>
      <c r="AK84" s="45">
        <v>195.5</v>
      </c>
      <c r="AL84" s="45">
        <v>163.69999999999999</v>
      </c>
      <c r="AM84" s="45">
        <v>147.80000000000001</v>
      </c>
      <c r="AN84" s="45">
        <v>163.80000000000001</v>
      </c>
      <c r="AO84" s="45">
        <v>181.4</v>
      </c>
      <c r="AP84" s="45">
        <v>198.9</v>
      </c>
      <c r="AQ84" s="45">
        <v>200</v>
      </c>
      <c r="AR84" s="45">
        <v>198.4</v>
      </c>
      <c r="AS84" s="45">
        <v>207.6</v>
      </c>
      <c r="AT84" s="45">
        <v>211.6</v>
      </c>
      <c r="AU84" s="45">
        <v>205.5</v>
      </c>
      <c r="AV84" s="45">
        <v>195.4</v>
      </c>
      <c r="AW84" s="45">
        <v>177.2</v>
      </c>
      <c r="AX84" s="45">
        <v>159.1</v>
      </c>
      <c r="AY84" s="45">
        <v>156</v>
      </c>
      <c r="AZ84" s="45">
        <v>163.19999999999999</v>
      </c>
      <c r="BA84" s="45">
        <v>165.4</v>
      </c>
      <c r="BB84" s="45">
        <v>164.4</v>
      </c>
      <c r="BC84" s="45">
        <v>166.9</v>
      </c>
      <c r="BD84" s="45">
        <v>164.7</v>
      </c>
      <c r="BE84" s="45">
        <v>162.80000000000001</v>
      </c>
      <c r="BF84" s="45">
        <v>162.69999999999999</v>
      </c>
      <c r="BG84" s="45">
        <v>156.80000000000001</v>
      </c>
      <c r="BH84" s="45">
        <v>154.69999999999999</v>
      </c>
      <c r="BI84" s="45">
        <v>147.9</v>
      </c>
      <c r="BJ84" s="45">
        <v>143</v>
      </c>
      <c r="BK84" s="45">
        <v>137.30000000000001</v>
      </c>
      <c r="BL84" s="45">
        <v>146</v>
      </c>
      <c r="BM84" s="45">
        <v>140</v>
      </c>
      <c r="BN84" s="45">
        <v>130.1</v>
      </c>
      <c r="BO84" s="45">
        <v>125.6</v>
      </c>
      <c r="BP84" s="45">
        <v>124.2</v>
      </c>
      <c r="BQ84" s="45">
        <v>125.1</v>
      </c>
      <c r="BR84" s="45">
        <v>121.4</v>
      </c>
      <c r="BS84" s="45">
        <v>120.5</v>
      </c>
      <c r="BT84" s="45">
        <v>128.4</v>
      </c>
      <c r="BU84" s="45">
        <v>131.6</v>
      </c>
      <c r="BV84" s="45">
        <v>125.8</v>
      </c>
      <c r="BW84" s="45">
        <v>124</v>
      </c>
      <c r="BX84" s="45">
        <v>124.5</v>
      </c>
      <c r="BY84" s="45">
        <v>123.1</v>
      </c>
      <c r="BZ84" s="45">
        <v>120.3</v>
      </c>
      <c r="CA84" s="45">
        <v>125</v>
      </c>
      <c r="CB84" s="45">
        <v>127.9</v>
      </c>
      <c r="CC84" s="45">
        <v>131.19999999999999</v>
      </c>
      <c r="CD84" s="45">
        <v>133.5</v>
      </c>
      <c r="CE84" s="45">
        <v>141.80000000000001</v>
      </c>
      <c r="CF84" s="45">
        <v>148.69999999999999</v>
      </c>
      <c r="CG84" s="45">
        <v>151.69999999999999</v>
      </c>
      <c r="CH84" s="45">
        <v>149.30000000000001</v>
      </c>
      <c r="CI84" s="45">
        <v>145.30000000000001</v>
      </c>
      <c r="CJ84" s="45">
        <v>155.1</v>
      </c>
      <c r="CK84" s="45">
        <v>155.9</v>
      </c>
      <c r="CL84" s="45">
        <v>156.9</v>
      </c>
      <c r="CM84" s="45">
        <v>156.4</v>
      </c>
      <c r="CN84" s="45">
        <v>151.69999999999999</v>
      </c>
      <c r="CO84" s="45">
        <v>148.19999999999999</v>
      </c>
      <c r="CP84" s="45">
        <v>149.5</v>
      </c>
      <c r="CQ84" s="45">
        <v>154.19999999999999</v>
      </c>
      <c r="CR84" s="45">
        <v>158.80000000000001</v>
      </c>
      <c r="CS84" s="45">
        <v>159.69999999999999</v>
      </c>
      <c r="CT84" s="45">
        <v>152</v>
      </c>
      <c r="CU84" s="45">
        <v>145.80000000000001</v>
      </c>
      <c r="CV84" s="45">
        <v>145.1</v>
      </c>
      <c r="CW84" s="45">
        <v>156.1</v>
      </c>
      <c r="CX84" s="45">
        <v>163.69999999999999</v>
      </c>
      <c r="CY84" s="45">
        <v>161.80000000000001</v>
      </c>
      <c r="CZ84" s="45">
        <v>162.69999999999999</v>
      </c>
      <c r="DA84" s="45">
        <v>166.6</v>
      </c>
      <c r="DB84" s="45">
        <v>172</v>
      </c>
      <c r="DC84" s="45">
        <v>174.2</v>
      </c>
      <c r="DD84" s="45">
        <v>167.4</v>
      </c>
      <c r="DE84" s="45">
        <v>166.7</v>
      </c>
      <c r="DF84" s="45">
        <v>167.6</v>
      </c>
      <c r="DG84" s="45">
        <v>174.9</v>
      </c>
      <c r="DH84" s="45">
        <v>180.9</v>
      </c>
      <c r="DI84" s="45">
        <v>191.8</v>
      </c>
      <c r="DJ84" s="45">
        <v>193.6</v>
      </c>
      <c r="DK84" s="45">
        <v>186.7</v>
      </c>
      <c r="DL84" s="45">
        <v>183.2</v>
      </c>
      <c r="DM84" s="45">
        <v>181.7</v>
      </c>
      <c r="DN84" s="45">
        <v>179.5</v>
      </c>
      <c r="DO84" s="45">
        <v>197.1</v>
      </c>
      <c r="DP84" s="45">
        <v>199.7</v>
      </c>
      <c r="DQ84" s="45">
        <v>202.8</v>
      </c>
      <c r="DR84" s="45">
        <v>218.1</v>
      </c>
      <c r="DS84" s="45">
        <v>234.9</v>
      </c>
      <c r="DT84" s="45">
        <v>267.8</v>
      </c>
      <c r="DU84" s="45">
        <v>276.60000000000002</v>
      </c>
      <c r="DV84" s="45">
        <v>277</v>
      </c>
      <c r="DW84" s="45">
        <v>285.5</v>
      </c>
      <c r="DX84" s="46">
        <v>290.39999999999998</v>
      </c>
      <c r="DY84" s="46">
        <v>285.10000000000002</v>
      </c>
      <c r="DZ84" s="46">
        <v>286.3</v>
      </c>
      <c r="EA84">
        <v>286.39999999999998</v>
      </c>
      <c r="EB84" s="47">
        <v>269.7</v>
      </c>
      <c r="EC84" s="47">
        <v>264.89999999999998</v>
      </c>
    </row>
    <row r="85" spans="1:133" x14ac:dyDescent="0.25">
      <c r="A85" s="43" t="s">
        <v>3242</v>
      </c>
      <c r="B85" s="43" t="s">
        <v>3243</v>
      </c>
      <c r="C85" s="44">
        <v>9.6399999999999993E-3</v>
      </c>
      <c r="D85" s="45">
        <v>80.599999999999994</v>
      </c>
      <c r="E85" s="45">
        <v>78.7</v>
      </c>
      <c r="F85" s="45">
        <v>72</v>
      </c>
      <c r="G85" s="45">
        <v>72.400000000000006</v>
      </c>
      <c r="H85" s="45">
        <v>73.7</v>
      </c>
      <c r="I85" s="45">
        <v>73.7</v>
      </c>
      <c r="J85" s="45">
        <v>74.099999999999994</v>
      </c>
      <c r="K85" s="45">
        <v>71.3</v>
      </c>
      <c r="L85" s="45">
        <v>71.599999999999994</v>
      </c>
      <c r="M85" s="45">
        <v>76.8</v>
      </c>
      <c r="N85" s="45">
        <v>76.7</v>
      </c>
      <c r="O85" s="45">
        <v>81.599999999999994</v>
      </c>
      <c r="P85" s="45">
        <v>84.6</v>
      </c>
      <c r="Q85" s="45">
        <v>86.5</v>
      </c>
      <c r="R85" s="45">
        <v>90.7</v>
      </c>
      <c r="S85" s="45">
        <v>93.6</v>
      </c>
      <c r="T85" s="45">
        <v>94.9</v>
      </c>
      <c r="U85" s="45">
        <v>93.1</v>
      </c>
      <c r="V85" s="45">
        <v>93.2</v>
      </c>
      <c r="W85" s="45">
        <v>92</v>
      </c>
      <c r="X85" s="45">
        <v>94.8</v>
      </c>
      <c r="Y85" s="45">
        <v>96.6</v>
      </c>
      <c r="Z85" s="45">
        <v>97.8</v>
      </c>
      <c r="AA85" s="45">
        <v>92.4</v>
      </c>
      <c r="AB85" s="45">
        <v>95.3</v>
      </c>
      <c r="AC85" s="45">
        <v>100.3</v>
      </c>
      <c r="AD85" s="45">
        <v>92.5</v>
      </c>
      <c r="AE85" s="45">
        <v>106.2</v>
      </c>
      <c r="AF85" s="45">
        <v>107</v>
      </c>
      <c r="AG85" s="45">
        <v>105.6</v>
      </c>
      <c r="AH85" s="45">
        <v>105.6</v>
      </c>
      <c r="AI85" s="45">
        <v>99.5</v>
      </c>
      <c r="AJ85" s="45">
        <v>107.6</v>
      </c>
      <c r="AK85" s="45">
        <v>115.8</v>
      </c>
      <c r="AL85" s="45">
        <v>114.1</v>
      </c>
      <c r="AM85" s="45">
        <v>111.8</v>
      </c>
      <c r="AN85" s="45">
        <v>108</v>
      </c>
      <c r="AO85" s="45">
        <v>119.2</v>
      </c>
      <c r="AP85" s="45">
        <v>99.6</v>
      </c>
      <c r="AQ85" s="45">
        <v>98</v>
      </c>
      <c r="AR85" s="45">
        <v>98</v>
      </c>
      <c r="AS85" s="45">
        <v>98</v>
      </c>
      <c r="AT85" s="45">
        <v>98</v>
      </c>
      <c r="AU85" s="45">
        <v>98</v>
      </c>
      <c r="AV85" s="45">
        <v>98</v>
      </c>
      <c r="AW85" s="45">
        <v>98</v>
      </c>
      <c r="AX85" s="45">
        <v>98</v>
      </c>
      <c r="AY85" s="45">
        <v>98</v>
      </c>
      <c r="AZ85" s="45">
        <v>123.5</v>
      </c>
      <c r="BA85" s="45">
        <v>128.30000000000001</v>
      </c>
      <c r="BB85" s="45">
        <v>120.9</v>
      </c>
      <c r="BC85" s="45">
        <v>118.5</v>
      </c>
      <c r="BD85" s="45">
        <v>139.9</v>
      </c>
      <c r="BE85" s="45">
        <v>139.1</v>
      </c>
      <c r="BF85" s="45">
        <v>135.4</v>
      </c>
      <c r="BG85" s="45">
        <v>125.1</v>
      </c>
      <c r="BH85" s="45">
        <v>123.3</v>
      </c>
      <c r="BI85" s="45">
        <v>119.7</v>
      </c>
      <c r="BJ85" s="45">
        <v>112.8</v>
      </c>
      <c r="BK85" s="45">
        <v>120.4</v>
      </c>
      <c r="BL85" s="45">
        <v>133.69999999999999</v>
      </c>
      <c r="BM85" s="45">
        <v>135</v>
      </c>
      <c r="BN85" s="45">
        <v>129.30000000000001</v>
      </c>
      <c r="BO85" s="45">
        <v>132.30000000000001</v>
      </c>
      <c r="BP85" s="45">
        <v>137.9</v>
      </c>
      <c r="BQ85" s="45">
        <v>140.30000000000001</v>
      </c>
      <c r="BR85" s="45">
        <v>147.9</v>
      </c>
      <c r="BS85" s="45">
        <v>154</v>
      </c>
      <c r="BT85" s="45">
        <v>175.7</v>
      </c>
      <c r="BU85" s="45">
        <v>180.1</v>
      </c>
      <c r="BV85" s="45">
        <v>199.3</v>
      </c>
      <c r="BW85" s="45">
        <v>192.8</v>
      </c>
      <c r="BX85" s="45">
        <v>187.6</v>
      </c>
      <c r="BY85" s="45">
        <v>186.2</v>
      </c>
      <c r="BZ85" s="45">
        <v>178</v>
      </c>
      <c r="CA85" s="45">
        <v>190.3</v>
      </c>
      <c r="CB85" s="45">
        <v>184.2</v>
      </c>
      <c r="CC85" s="45">
        <v>189.9</v>
      </c>
      <c r="CD85" s="45">
        <v>184.8</v>
      </c>
      <c r="CE85" s="45">
        <v>183.7</v>
      </c>
      <c r="CF85" s="45">
        <v>182</v>
      </c>
      <c r="CG85" s="45">
        <v>177.5</v>
      </c>
      <c r="CH85" s="45">
        <v>168</v>
      </c>
      <c r="CI85" s="45">
        <v>166.1</v>
      </c>
      <c r="CJ85" s="45">
        <v>161</v>
      </c>
      <c r="CK85" s="45">
        <v>149.69999999999999</v>
      </c>
      <c r="CL85" s="45">
        <v>149.30000000000001</v>
      </c>
      <c r="CM85" s="45">
        <v>158.19999999999999</v>
      </c>
      <c r="CN85" s="45">
        <v>159.9</v>
      </c>
      <c r="CO85" s="45">
        <v>164.4</v>
      </c>
      <c r="CP85" s="45">
        <v>160.5</v>
      </c>
      <c r="CQ85" s="45">
        <v>156.4</v>
      </c>
      <c r="CR85" s="45">
        <v>156.4</v>
      </c>
      <c r="CS85" s="45">
        <v>161.69999999999999</v>
      </c>
      <c r="CT85" s="45">
        <v>161.6</v>
      </c>
      <c r="CU85" s="45">
        <v>195.7</v>
      </c>
      <c r="CV85" s="45">
        <v>192.7</v>
      </c>
      <c r="CW85" s="45">
        <v>191.1</v>
      </c>
      <c r="CX85" s="45">
        <v>159.9</v>
      </c>
      <c r="CY85" s="45">
        <v>151.6</v>
      </c>
      <c r="CZ85" s="45">
        <v>169.9</v>
      </c>
      <c r="DA85" s="45">
        <v>171.9</v>
      </c>
      <c r="DB85" s="45">
        <v>163.30000000000001</v>
      </c>
      <c r="DC85" s="45">
        <v>161.1</v>
      </c>
      <c r="DD85" s="45">
        <v>159.80000000000001</v>
      </c>
      <c r="DE85" s="45">
        <v>170.2</v>
      </c>
      <c r="DF85" s="45">
        <v>184.7</v>
      </c>
      <c r="DG85" s="45">
        <v>170.3</v>
      </c>
      <c r="DH85" s="45">
        <v>155.69999999999999</v>
      </c>
      <c r="DI85" s="45">
        <v>149.1</v>
      </c>
      <c r="DJ85" s="45">
        <v>146.1</v>
      </c>
      <c r="DK85" s="45">
        <v>149.69999999999999</v>
      </c>
      <c r="DL85" s="45">
        <v>148.5</v>
      </c>
      <c r="DM85" s="45">
        <v>146.9</v>
      </c>
      <c r="DN85" s="45">
        <v>144.4</v>
      </c>
      <c r="DO85" s="45">
        <v>141</v>
      </c>
      <c r="DP85" s="45">
        <v>139.30000000000001</v>
      </c>
      <c r="DQ85" s="45">
        <v>135</v>
      </c>
      <c r="DR85" s="45">
        <v>143</v>
      </c>
      <c r="DS85" s="45">
        <v>145.6</v>
      </c>
      <c r="DT85" s="45">
        <v>127.8</v>
      </c>
      <c r="DU85" s="45">
        <v>126.6</v>
      </c>
      <c r="DV85" s="45">
        <v>129.5</v>
      </c>
      <c r="DW85" s="45">
        <v>149.1</v>
      </c>
      <c r="DX85" s="46">
        <v>145.5</v>
      </c>
      <c r="DY85" s="46">
        <v>144.30000000000001</v>
      </c>
      <c r="DZ85" s="46">
        <v>144.80000000000001</v>
      </c>
      <c r="EA85">
        <v>143.80000000000001</v>
      </c>
      <c r="EB85" s="47">
        <v>143.5</v>
      </c>
      <c r="EC85" s="47">
        <v>137.4</v>
      </c>
    </row>
    <row r="86" spans="1:133" x14ac:dyDescent="0.25">
      <c r="A86" s="43" t="s">
        <v>1731</v>
      </c>
      <c r="B86" s="43" t="s">
        <v>1732</v>
      </c>
      <c r="C86" s="44">
        <v>0.94799</v>
      </c>
      <c r="D86" s="45">
        <v>98.5</v>
      </c>
      <c r="E86" s="45">
        <v>98.5</v>
      </c>
      <c r="F86" s="45">
        <v>100.5</v>
      </c>
      <c r="G86" s="45">
        <v>99.2</v>
      </c>
      <c r="H86" s="45">
        <v>100.8</v>
      </c>
      <c r="I86" s="45">
        <v>101.8</v>
      </c>
      <c r="J86" s="45">
        <v>101.5</v>
      </c>
      <c r="K86" s="45">
        <v>101.7</v>
      </c>
      <c r="L86" s="45">
        <v>104.9</v>
      </c>
      <c r="M86" s="45">
        <v>107.8</v>
      </c>
      <c r="N86" s="45">
        <v>109.7</v>
      </c>
      <c r="O86" s="45">
        <v>109.9</v>
      </c>
      <c r="P86" s="45">
        <v>111.8</v>
      </c>
      <c r="Q86" s="45">
        <v>111.3</v>
      </c>
      <c r="R86" s="45">
        <v>110.3</v>
      </c>
      <c r="S86" s="45">
        <v>108</v>
      </c>
      <c r="T86" s="45">
        <v>106.9</v>
      </c>
      <c r="U86" s="45">
        <v>108.1</v>
      </c>
      <c r="V86" s="45">
        <v>110.3</v>
      </c>
      <c r="W86" s="45">
        <v>119.3</v>
      </c>
      <c r="X86" s="45">
        <v>119.2</v>
      </c>
      <c r="Y86" s="45">
        <v>125</v>
      </c>
      <c r="Z86" s="45">
        <v>122.2</v>
      </c>
      <c r="AA86" s="45">
        <v>118.7</v>
      </c>
      <c r="AB86" s="45">
        <v>120.4</v>
      </c>
      <c r="AC86" s="45">
        <v>123.4</v>
      </c>
      <c r="AD86" s="45">
        <v>122.9</v>
      </c>
      <c r="AE86" s="45">
        <v>120.3</v>
      </c>
      <c r="AF86" s="45">
        <v>119</v>
      </c>
      <c r="AG86" s="45">
        <v>118</v>
      </c>
      <c r="AH86" s="45">
        <v>118</v>
      </c>
      <c r="AI86" s="45">
        <v>118.2</v>
      </c>
      <c r="AJ86" s="45">
        <v>118</v>
      </c>
      <c r="AK86" s="45">
        <v>123.9</v>
      </c>
      <c r="AL86" s="45">
        <v>124.5</v>
      </c>
      <c r="AM86" s="45">
        <v>119.9</v>
      </c>
      <c r="AN86" s="45">
        <v>138.5</v>
      </c>
      <c r="AO86" s="45">
        <v>136.5</v>
      </c>
      <c r="AP86" s="45">
        <v>136.1</v>
      </c>
      <c r="AQ86" s="45">
        <v>133.6</v>
      </c>
      <c r="AR86" s="45">
        <v>133.1</v>
      </c>
      <c r="AS86" s="45">
        <v>132.9</v>
      </c>
      <c r="AT86" s="45">
        <v>133.19999999999999</v>
      </c>
      <c r="AU86" s="45">
        <v>133.5</v>
      </c>
      <c r="AV86" s="45">
        <v>133.80000000000001</v>
      </c>
      <c r="AW86" s="45">
        <v>139.9</v>
      </c>
      <c r="AX86" s="45">
        <v>139.80000000000001</v>
      </c>
      <c r="AY86" s="45">
        <v>138.5</v>
      </c>
      <c r="AZ86" s="45">
        <v>150.9</v>
      </c>
      <c r="BA86" s="45">
        <v>153.4</v>
      </c>
      <c r="BB86" s="45">
        <v>145.80000000000001</v>
      </c>
      <c r="BC86" s="45">
        <v>145.69999999999999</v>
      </c>
      <c r="BD86" s="45">
        <v>144.80000000000001</v>
      </c>
      <c r="BE86" s="45">
        <v>144.69999999999999</v>
      </c>
      <c r="BF86" s="45">
        <v>147.9</v>
      </c>
      <c r="BG86" s="45">
        <v>152.30000000000001</v>
      </c>
      <c r="BH86" s="45">
        <v>153.1</v>
      </c>
      <c r="BI86" s="45">
        <v>154.30000000000001</v>
      </c>
      <c r="BJ86" s="45">
        <v>155.80000000000001</v>
      </c>
      <c r="BK86" s="45">
        <v>157</v>
      </c>
      <c r="BL86" s="45">
        <v>157</v>
      </c>
      <c r="BM86" s="45">
        <v>154.6</v>
      </c>
      <c r="BN86" s="45">
        <v>143.69999999999999</v>
      </c>
      <c r="BO86" s="45">
        <v>140</v>
      </c>
      <c r="BP86" s="45">
        <v>140.30000000000001</v>
      </c>
      <c r="BQ86" s="45">
        <v>139.4</v>
      </c>
      <c r="BR86" s="45">
        <v>139</v>
      </c>
      <c r="BS86" s="45">
        <v>141.19999999999999</v>
      </c>
      <c r="BT86" s="45">
        <v>142.6</v>
      </c>
      <c r="BU86" s="45">
        <v>143.1</v>
      </c>
      <c r="BV86" s="45">
        <v>144</v>
      </c>
      <c r="BW86" s="45">
        <v>143.4</v>
      </c>
      <c r="BX86" s="45">
        <v>145.69999999999999</v>
      </c>
      <c r="BY86" s="45">
        <v>144.19999999999999</v>
      </c>
      <c r="BZ86" s="45">
        <v>142.19999999999999</v>
      </c>
      <c r="CA86" s="45">
        <v>140.9</v>
      </c>
      <c r="CB86" s="45">
        <v>141.30000000000001</v>
      </c>
      <c r="CC86" s="45">
        <v>143.69999999999999</v>
      </c>
      <c r="CD86" s="45">
        <v>143.1</v>
      </c>
      <c r="CE86" s="45">
        <v>144.1</v>
      </c>
      <c r="CF86" s="45">
        <v>145.9</v>
      </c>
      <c r="CG86" s="45">
        <v>146.1</v>
      </c>
      <c r="CH86" s="45">
        <v>147.69999999999999</v>
      </c>
      <c r="CI86" s="45">
        <v>147.69999999999999</v>
      </c>
      <c r="CJ86" s="45">
        <v>149.6</v>
      </c>
      <c r="CK86" s="45">
        <v>148.5</v>
      </c>
      <c r="CL86" s="45">
        <v>144.19999999999999</v>
      </c>
      <c r="CM86" s="45">
        <v>142.6</v>
      </c>
      <c r="CN86" s="45">
        <v>142.80000000000001</v>
      </c>
      <c r="CO86" s="45">
        <v>143</v>
      </c>
      <c r="CP86" s="45">
        <v>142.9</v>
      </c>
      <c r="CQ86" s="45">
        <v>142.19999999999999</v>
      </c>
      <c r="CR86" s="45">
        <v>143.5</v>
      </c>
      <c r="CS86" s="45">
        <v>143.5</v>
      </c>
      <c r="CT86" s="45">
        <v>142.69999999999999</v>
      </c>
      <c r="CU86" s="45">
        <v>142.4</v>
      </c>
      <c r="CV86" s="45">
        <v>141.80000000000001</v>
      </c>
      <c r="CW86" s="45">
        <v>146.80000000000001</v>
      </c>
      <c r="CX86" s="45">
        <v>147.9</v>
      </c>
      <c r="CY86" s="45">
        <v>164.7</v>
      </c>
      <c r="CZ86" s="45">
        <v>169.9</v>
      </c>
      <c r="DA86" s="45">
        <v>172.1</v>
      </c>
      <c r="DB86" s="45">
        <v>167.5</v>
      </c>
      <c r="DC86" s="45">
        <v>165.7</v>
      </c>
      <c r="DD86" s="45">
        <v>164.4</v>
      </c>
      <c r="DE86" s="45">
        <v>166</v>
      </c>
      <c r="DF86" s="45">
        <v>169.3</v>
      </c>
      <c r="DG86" s="45">
        <v>168.4</v>
      </c>
      <c r="DH86" s="45">
        <v>169.7</v>
      </c>
      <c r="DI86" s="45">
        <v>169.4</v>
      </c>
      <c r="DJ86" s="45">
        <v>167.2</v>
      </c>
      <c r="DK86" s="45">
        <v>162.80000000000001</v>
      </c>
      <c r="DL86" s="45">
        <v>163.4</v>
      </c>
      <c r="DM86" s="45">
        <v>163.9</v>
      </c>
      <c r="DN86" s="45">
        <v>164.5</v>
      </c>
      <c r="DO86" s="45">
        <v>168.6</v>
      </c>
      <c r="DP86" s="45">
        <v>170.3</v>
      </c>
      <c r="DQ86" s="45">
        <v>172.6</v>
      </c>
      <c r="DR86" s="45">
        <v>173.8</v>
      </c>
      <c r="DS86" s="45">
        <v>173</v>
      </c>
      <c r="DT86" s="45">
        <v>177.3</v>
      </c>
      <c r="DU86" s="45">
        <v>173.5</v>
      </c>
      <c r="DV86" s="45">
        <v>172.1</v>
      </c>
      <c r="DW86" s="45">
        <v>172.3</v>
      </c>
      <c r="DX86" s="46">
        <v>174.9</v>
      </c>
      <c r="DY86" s="46">
        <v>174.7</v>
      </c>
      <c r="DZ86" s="46">
        <v>180.3</v>
      </c>
      <c r="EA86">
        <v>182.8</v>
      </c>
      <c r="EB86" s="47">
        <v>181.3</v>
      </c>
      <c r="EC86" s="47">
        <v>181.9</v>
      </c>
    </row>
    <row r="87" spans="1:133" x14ac:dyDescent="0.25">
      <c r="A87" s="43" t="s">
        <v>1733</v>
      </c>
      <c r="B87" s="43" t="s">
        <v>1734</v>
      </c>
      <c r="C87" s="44">
        <v>0.12359000000000001</v>
      </c>
      <c r="D87" s="45">
        <v>120.7</v>
      </c>
      <c r="E87" s="45">
        <v>134.69999999999999</v>
      </c>
      <c r="F87" s="45">
        <v>136</v>
      </c>
      <c r="G87" s="45">
        <v>128</v>
      </c>
      <c r="H87" s="45">
        <v>132</v>
      </c>
      <c r="I87" s="45">
        <v>132.5</v>
      </c>
      <c r="J87" s="45">
        <v>130.80000000000001</v>
      </c>
      <c r="K87" s="45">
        <v>130.5</v>
      </c>
      <c r="L87" s="45">
        <v>136.69999999999999</v>
      </c>
      <c r="M87" s="45">
        <v>133.69999999999999</v>
      </c>
      <c r="N87" s="45">
        <v>130.4</v>
      </c>
      <c r="O87" s="45">
        <v>141.30000000000001</v>
      </c>
      <c r="P87" s="45">
        <v>148.5</v>
      </c>
      <c r="Q87" s="45">
        <v>140</v>
      </c>
      <c r="R87" s="45">
        <v>140.9</v>
      </c>
      <c r="S87" s="45">
        <v>139.9</v>
      </c>
      <c r="T87" s="45">
        <v>135.69999999999999</v>
      </c>
      <c r="U87" s="45">
        <v>137.4</v>
      </c>
      <c r="V87" s="45">
        <v>131.5</v>
      </c>
      <c r="W87" s="45">
        <v>124.8</v>
      </c>
      <c r="X87" s="45">
        <v>120.4</v>
      </c>
      <c r="Y87" s="45">
        <v>120.7</v>
      </c>
      <c r="Z87" s="45">
        <v>117.5</v>
      </c>
      <c r="AA87" s="45">
        <v>112.7</v>
      </c>
      <c r="AB87" s="45">
        <v>127.4</v>
      </c>
      <c r="AC87" s="45">
        <v>132.19999999999999</v>
      </c>
      <c r="AD87" s="45">
        <v>129.6</v>
      </c>
      <c r="AE87" s="45">
        <v>126.5</v>
      </c>
      <c r="AF87" s="45">
        <v>115.8</v>
      </c>
      <c r="AG87" s="45">
        <v>115.3</v>
      </c>
      <c r="AH87" s="45">
        <v>116.4</v>
      </c>
      <c r="AI87" s="45">
        <v>112.1</v>
      </c>
      <c r="AJ87" s="45">
        <v>113.3</v>
      </c>
      <c r="AK87" s="45">
        <v>112.7</v>
      </c>
      <c r="AL87" s="45">
        <v>107</v>
      </c>
      <c r="AM87" s="45">
        <v>103.2</v>
      </c>
      <c r="AN87" s="45">
        <v>115.4</v>
      </c>
      <c r="AO87" s="45">
        <v>118.6</v>
      </c>
      <c r="AP87" s="45">
        <v>117.2</v>
      </c>
      <c r="AQ87" s="45">
        <v>119.9</v>
      </c>
      <c r="AR87" s="45">
        <v>117.5</v>
      </c>
      <c r="AS87" s="45">
        <v>116.1</v>
      </c>
      <c r="AT87" s="45">
        <v>118.6</v>
      </c>
      <c r="AU87" s="45">
        <v>122.5</v>
      </c>
      <c r="AV87" s="45">
        <v>126</v>
      </c>
      <c r="AW87" s="45">
        <v>129.9</v>
      </c>
      <c r="AX87" s="45">
        <v>128.6</v>
      </c>
      <c r="AY87" s="45">
        <v>120.8</v>
      </c>
      <c r="AZ87" s="45">
        <v>141.19999999999999</v>
      </c>
      <c r="BA87" s="45">
        <v>141.19999999999999</v>
      </c>
      <c r="BB87" s="45">
        <v>145.9</v>
      </c>
      <c r="BC87" s="45">
        <v>141.9</v>
      </c>
      <c r="BD87" s="45">
        <v>137.4</v>
      </c>
      <c r="BE87" s="45">
        <v>140.69999999999999</v>
      </c>
      <c r="BF87" s="45">
        <v>140.5</v>
      </c>
      <c r="BG87" s="45">
        <v>142.19999999999999</v>
      </c>
      <c r="BH87" s="45">
        <v>142.80000000000001</v>
      </c>
      <c r="BI87" s="45">
        <v>139.80000000000001</v>
      </c>
      <c r="BJ87" s="45">
        <v>134.4</v>
      </c>
      <c r="BK87" s="45">
        <v>133</v>
      </c>
      <c r="BL87" s="45">
        <v>147</v>
      </c>
      <c r="BM87" s="45">
        <v>140.1</v>
      </c>
      <c r="BN87" s="45">
        <v>136.5</v>
      </c>
      <c r="BO87" s="45">
        <v>130.4</v>
      </c>
      <c r="BP87" s="45">
        <v>126.7</v>
      </c>
      <c r="BQ87" s="45">
        <v>124.5</v>
      </c>
      <c r="BR87" s="45">
        <v>130.4</v>
      </c>
      <c r="BS87" s="45">
        <v>130.80000000000001</v>
      </c>
      <c r="BT87" s="45">
        <v>128.80000000000001</v>
      </c>
      <c r="BU87" s="45">
        <v>127.5</v>
      </c>
      <c r="BV87" s="45">
        <v>123.6</v>
      </c>
      <c r="BW87" s="45">
        <v>119.7</v>
      </c>
      <c r="BX87" s="45">
        <v>140.6</v>
      </c>
      <c r="BY87" s="45">
        <v>137.1</v>
      </c>
      <c r="BZ87" s="45">
        <v>136.6</v>
      </c>
      <c r="CA87" s="45">
        <v>138.30000000000001</v>
      </c>
      <c r="CB87" s="45">
        <v>141.69999999999999</v>
      </c>
      <c r="CC87" s="45">
        <v>147.9</v>
      </c>
      <c r="CD87" s="45">
        <v>145.1</v>
      </c>
      <c r="CE87" s="45">
        <v>148.6</v>
      </c>
      <c r="CF87" s="45">
        <v>149.30000000000001</v>
      </c>
      <c r="CG87" s="45">
        <v>139.19999999999999</v>
      </c>
      <c r="CH87" s="45">
        <v>132.9</v>
      </c>
      <c r="CI87" s="45">
        <v>133.30000000000001</v>
      </c>
      <c r="CJ87" s="45">
        <v>153</v>
      </c>
      <c r="CK87" s="45">
        <v>150.80000000000001</v>
      </c>
      <c r="CL87" s="45">
        <v>147.9</v>
      </c>
      <c r="CM87" s="45">
        <v>139.5</v>
      </c>
      <c r="CN87" s="45">
        <v>137.1</v>
      </c>
      <c r="CO87" s="45">
        <v>136.1</v>
      </c>
      <c r="CP87" s="45">
        <v>138.19999999999999</v>
      </c>
      <c r="CQ87" s="45">
        <v>134</v>
      </c>
      <c r="CR87" s="45">
        <v>131.80000000000001</v>
      </c>
      <c r="CS87" s="45">
        <v>123.1</v>
      </c>
      <c r="CT87" s="45">
        <v>112.6</v>
      </c>
      <c r="CU87" s="45">
        <v>105.6</v>
      </c>
      <c r="CV87" s="45">
        <v>111.2</v>
      </c>
      <c r="CW87" s="45">
        <v>148.1</v>
      </c>
      <c r="CX87" s="45">
        <v>161</v>
      </c>
      <c r="CY87" s="45">
        <v>203.4</v>
      </c>
      <c r="CZ87" s="45">
        <v>245.4</v>
      </c>
      <c r="DA87" s="45">
        <v>262.8</v>
      </c>
      <c r="DB87" s="45">
        <v>221.8</v>
      </c>
      <c r="DC87" s="45">
        <v>203.4</v>
      </c>
      <c r="DD87" s="45">
        <v>174.2</v>
      </c>
      <c r="DE87" s="45">
        <v>183.2</v>
      </c>
      <c r="DF87" s="45">
        <v>175.8</v>
      </c>
      <c r="DG87" s="45">
        <v>168.3</v>
      </c>
      <c r="DH87" s="45">
        <v>183.2</v>
      </c>
      <c r="DI87" s="45">
        <v>189.7</v>
      </c>
      <c r="DJ87" s="45">
        <v>187.1</v>
      </c>
      <c r="DK87" s="45">
        <v>164.9</v>
      </c>
      <c r="DL87" s="45">
        <v>156.19999999999999</v>
      </c>
      <c r="DM87" s="45">
        <v>155.19999999999999</v>
      </c>
      <c r="DN87" s="45">
        <v>151.19999999999999</v>
      </c>
      <c r="DO87" s="45">
        <v>157.9</v>
      </c>
      <c r="DP87" s="45">
        <v>160</v>
      </c>
      <c r="DQ87" s="45">
        <v>154.9</v>
      </c>
      <c r="DR87" s="45">
        <v>146.80000000000001</v>
      </c>
      <c r="DS87" s="45">
        <v>137.4</v>
      </c>
      <c r="DT87" s="45">
        <v>169.1</v>
      </c>
      <c r="DU87" s="45">
        <v>159.30000000000001</v>
      </c>
      <c r="DV87" s="45">
        <v>163.80000000000001</v>
      </c>
      <c r="DW87" s="45">
        <v>165</v>
      </c>
      <c r="DX87" s="46">
        <v>172.9</v>
      </c>
      <c r="DY87" s="46">
        <v>177.2</v>
      </c>
      <c r="DZ87" s="46">
        <v>172.1</v>
      </c>
      <c r="EA87">
        <v>181.4</v>
      </c>
      <c r="EB87" s="47">
        <v>168.6</v>
      </c>
      <c r="EC87" s="47">
        <v>161.80000000000001</v>
      </c>
    </row>
    <row r="88" spans="1:133" x14ac:dyDescent="0.25">
      <c r="A88" s="43" t="s">
        <v>1735</v>
      </c>
      <c r="B88" s="43" t="s">
        <v>1736</v>
      </c>
      <c r="C88" s="44">
        <v>9.8790000000000003E-2</v>
      </c>
      <c r="D88" s="45">
        <v>92.6</v>
      </c>
      <c r="E88" s="45">
        <v>93.6</v>
      </c>
      <c r="F88" s="45">
        <v>95.8</v>
      </c>
      <c r="G88" s="45">
        <v>97.6</v>
      </c>
      <c r="H88" s="45">
        <v>107.1</v>
      </c>
      <c r="I88" s="45">
        <v>109.2</v>
      </c>
      <c r="J88" s="45">
        <v>100.9</v>
      </c>
      <c r="K88" s="45">
        <v>98.1</v>
      </c>
      <c r="L88" s="45">
        <v>97</v>
      </c>
      <c r="M88" s="45">
        <v>90.5</v>
      </c>
      <c r="N88" s="45">
        <v>91.5</v>
      </c>
      <c r="O88" s="45">
        <v>90</v>
      </c>
      <c r="P88" s="45">
        <v>91.5</v>
      </c>
      <c r="Q88" s="45">
        <v>89.9</v>
      </c>
      <c r="R88" s="45">
        <v>88.3</v>
      </c>
      <c r="S88" s="45">
        <v>88.3</v>
      </c>
      <c r="T88" s="45">
        <v>88.3</v>
      </c>
      <c r="U88" s="45">
        <v>90.6</v>
      </c>
      <c r="V88" s="45">
        <v>88.1</v>
      </c>
      <c r="W88" s="45">
        <v>83.7</v>
      </c>
      <c r="X88" s="45">
        <v>84.4</v>
      </c>
      <c r="Y88" s="45">
        <v>84.9</v>
      </c>
      <c r="Z88" s="45">
        <v>84.9</v>
      </c>
      <c r="AA88" s="45">
        <v>97.1</v>
      </c>
      <c r="AB88" s="45">
        <v>107.8</v>
      </c>
      <c r="AC88" s="45">
        <v>107.8</v>
      </c>
      <c r="AD88" s="45">
        <v>111</v>
      </c>
      <c r="AE88" s="45">
        <v>112.4</v>
      </c>
      <c r="AF88" s="45">
        <v>114.2</v>
      </c>
      <c r="AG88" s="45">
        <v>115.5</v>
      </c>
      <c r="AH88" s="45">
        <v>118.1</v>
      </c>
      <c r="AI88" s="45">
        <v>116.1</v>
      </c>
      <c r="AJ88" s="45">
        <v>112.4</v>
      </c>
      <c r="AK88" s="45">
        <v>111.9</v>
      </c>
      <c r="AL88" s="45">
        <v>108.9</v>
      </c>
      <c r="AM88" s="45">
        <v>108.4</v>
      </c>
      <c r="AN88" s="45">
        <v>110.5</v>
      </c>
      <c r="AO88" s="45">
        <v>109.5</v>
      </c>
      <c r="AP88" s="45">
        <v>109.9</v>
      </c>
      <c r="AQ88" s="45">
        <v>109.9</v>
      </c>
      <c r="AR88" s="45">
        <v>108.3</v>
      </c>
      <c r="AS88" s="45">
        <v>107.8</v>
      </c>
      <c r="AT88" s="45">
        <v>107.8</v>
      </c>
      <c r="AU88" s="45">
        <v>105.4</v>
      </c>
      <c r="AV88" s="45">
        <v>104</v>
      </c>
      <c r="AW88" s="45">
        <v>102.8</v>
      </c>
      <c r="AX88" s="45">
        <v>102.8</v>
      </c>
      <c r="AY88" s="45">
        <v>100.4</v>
      </c>
      <c r="AZ88" s="45">
        <v>95.9</v>
      </c>
      <c r="BA88" s="45">
        <v>93.1</v>
      </c>
      <c r="BB88" s="45">
        <v>94.8</v>
      </c>
      <c r="BC88" s="45">
        <v>94.6</v>
      </c>
      <c r="BD88" s="45">
        <v>96.2</v>
      </c>
      <c r="BE88" s="45">
        <v>97.2</v>
      </c>
      <c r="BF88" s="45">
        <v>102.1</v>
      </c>
      <c r="BG88" s="45">
        <v>104.6</v>
      </c>
      <c r="BH88" s="45">
        <v>102.7</v>
      </c>
      <c r="BI88" s="45">
        <v>103.9</v>
      </c>
      <c r="BJ88" s="45">
        <v>104.3</v>
      </c>
      <c r="BK88" s="45">
        <v>104</v>
      </c>
      <c r="BL88" s="45">
        <v>103.7</v>
      </c>
      <c r="BM88" s="45">
        <v>102.5</v>
      </c>
      <c r="BN88" s="45">
        <v>102.3</v>
      </c>
      <c r="BO88" s="45">
        <v>99.3</v>
      </c>
      <c r="BP88" s="45">
        <v>99.1</v>
      </c>
      <c r="BQ88" s="45">
        <v>98.8</v>
      </c>
      <c r="BR88" s="45">
        <v>96.1</v>
      </c>
      <c r="BS88" s="45">
        <v>95.2</v>
      </c>
      <c r="BT88" s="45">
        <v>95.5</v>
      </c>
      <c r="BU88" s="45">
        <v>97</v>
      </c>
      <c r="BV88" s="45">
        <v>96.1</v>
      </c>
      <c r="BW88" s="45">
        <v>93.3</v>
      </c>
      <c r="BX88" s="45">
        <v>92</v>
      </c>
      <c r="BY88" s="45">
        <v>89.9</v>
      </c>
      <c r="BZ88" s="45">
        <v>90.8</v>
      </c>
      <c r="CA88" s="45">
        <v>91.7</v>
      </c>
      <c r="CB88" s="45">
        <v>92.6</v>
      </c>
      <c r="CC88" s="45">
        <v>92.6</v>
      </c>
      <c r="CD88" s="45">
        <v>94.1</v>
      </c>
      <c r="CE88" s="45">
        <v>95.6</v>
      </c>
      <c r="CF88" s="45">
        <v>97.3</v>
      </c>
      <c r="CG88" s="45">
        <v>97.3</v>
      </c>
      <c r="CH88" s="45">
        <v>97.3</v>
      </c>
      <c r="CI88" s="45">
        <v>97.3</v>
      </c>
      <c r="CJ88" s="45">
        <v>97.3</v>
      </c>
      <c r="CK88" s="45">
        <v>97.3</v>
      </c>
      <c r="CL88" s="45">
        <v>97.3</v>
      </c>
      <c r="CM88" s="45">
        <v>97.3</v>
      </c>
      <c r="CN88" s="45">
        <v>97.3</v>
      </c>
      <c r="CO88" s="45">
        <v>97.3</v>
      </c>
      <c r="CP88" s="45">
        <v>94.6</v>
      </c>
      <c r="CQ88" s="45">
        <v>93.6</v>
      </c>
      <c r="CR88" s="45">
        <v>95.1</v>
      </c>
      <c r="CS88" s="45">
        <v>95.1</v>
      </c>
      <c r="CT88" s="45">
        <v>95.1</v>
      </c>
      <c r="CU88" s="45">
        <v>103.5</v>
      </c>
      <c r="CV88" s="45">
        <v>105</v>
      </c>
      <c r="CW88" s="45">
        <v>105</v>
      </c>
      <c r="CX88" s="45">
        <v>105.6</v>
      </c>
      <c r="CY88" s="45">
        <v>103.9</v>
      </c>
      <c r="CZ88" s="45">
        <v>103.6</v>
      </c>
      <c r="DA88" s="45">
        <v>103.3</v>
      </c>
      <c r="DB88" s="45">
        <v>108</v>
      </c>
      <c r="DC88" s="45">
        <v>104.5</v>
      </c>
      <c r="DD88" s="45">
        <v>102.6</v>
      </c>
      <c r="DE88" s="45">
        <v>98.7</v>
      </c>
      <c r="DF88" s="45">
        <v>95</v>
      </c>
      <c r="DG88" s="45">
        <v>94.7</v>
      </c>
      <c r="DH88" s="45">
        <v>94.7</v>
      </c>
      <c r="DI88" s="45">
        <v>101.5</v>
      </c>
      <c r="DJ88" s="45">
        <v>103.8</v>
      </c>
      <c r="DK88" s="45">
        <v>103.8</v>
      </c>
      <c r="DL88" s="45">
        <v>118.2</v>
      </c>
      <c r="DM88" s="45">
        <v>118.2</v>
      </c>
      <c r="DN88" s="45">
        <v>120.2</v>
      </c>
      <c r="DO88" s="45">
        <v>124.6</v>
      </c>
      <c r="DP88" s="45">
        <v>128.6</v>
      </c>
      <c r="DQ88" s="45">
        <v>134.6</v>
      </c>
      <c r="DR88" s="45">
        <v>138.30000000000001</v>
      </c>
      <c r="DS88" s="45">
        <v>138.30000000000001</v>
      </c>
      <c r="DT88" s="45">
        <v>138.30000000000001</v>
      </c>
      <c r="DU88" s="45">
        <v>151.80000000000001</v>
      </c>
      <c r="DV88" s="45">
        <v>151.80000000000001</v>
      </c>
      <c r="DW88" s="45">
        <v>154.1</v>
      </c>
      <c r="DX88" s="46">
        <v>155.6</v>
      </c>
      <c r="DY88" s="46">
        <v>156.69999999999999</v>
      </c>
      <c r="DZ88" s="46">
        <v>156.69999999999999</v>
      </c>
      <c r="EA88">
        <v>156.69999999999999</v>
      </c>
      <c r="EB88" s="47">
        <v>154.1</v>
      </c>
      <c r="EC88" s="47">
        <v>154.1</v>
      </c>
    </row>
    <row r="89" spans="1:133" x14ac:dyDescent="0.25">
      <c r="A89" s="43" t="s">
        <v>3244</v>
      </c>
      <c r="B89" s="43" t="s">
        <v>3245</v>
      </c>
      <c r="C89" s="44">
        <v>0.14419000000000001</v>
      </c>
      <c r="D89" s="45">
        <v>77.7</v>
      </c>
      <c r="E89" s="45">
        <v>65</v>
      </c>
      <c r="F89" s="45">
        <v>59.9</v>
      </c>
      <c r="G89" s="45">
        <v>67.599999999999994</v>
      </c>
      <c r="H89" s="45">
        <v>53.2</v>
      </c>
      <c r="I89" s="45">
        <v>58</v>
      </c>
      <c r="J89" s="45">
        <v>63.3</v>
      </c>
      <c r="K89" s="45">
        <v>66.8</v>
      </c>
      <c r="L89" s="45">
        <v>83.3</v>
      </c>
      <c r="M89" s="45">
        <v>109.1</v>
      </c>
      <c r="N89" s="45">
        <v>123.7</v>
      </c>
      <c r="O89" s="45">
        <v>117</v>
      </c>
      <c r="P89" s="45">
        <v>122.4</v>
      </c>
      <c r="Q89" s="45">
        <v>127.6</v>
      </c>
      <c r="R89" s="45">
        <v>121.3</v>
      </c>
      <c r="S89" s="45">
        <v>107</v>
      </c>
      <c r="T89" s="45">
        <v>103</v>
      </c>
      <c r="U89" s="45">
        <v>108.3</v>
      </c>
      <c r="V89" s="45">
        <v>111.3</v>
      </c>
      <c r="W89" s="45">
        <v>118.7</v>
      </c>
      <c r="X89" s="45">
        <v>121.5</v>
      </c>
      <c r="Y89" s="45">
        <v>159.4</v>
      </c>
      <c r="Z89" s="45">
        <v>143.5</v>
      </c>
      <c r="AA89" s="45">
        <v>115.9</v>
      </c>
      <c r="AB89" s="45">
        <v>107.1</v>
      </c>
      <c r="AC89" s="45">
        <v>123</v>
      </c>
      <c r="AD89" s="45">
        <v>120.1</v>
      </c>
      <c r="AE89" s="45">
        <v>104</v>
      </c>
      <c r="AF89" s="45">
        <v>103.6</v>
      </c>
      <c r="AG89" s="45">
        <v>96.5</v>
      </c>
      <c r="AH89" s="45">
        <v>93.9</v>
      </c>
      <c r="AI89" s="45">
        <v>100.4</v>
      </c>
      <c r="AJ89" s="45">
        <v>100.4</v>
      </c>
      <c r="AK89" s="45">
        <v>140.4</v>
      </c>
      <c r="AL89" s="45">
        <v>150.9</v>
      </c>
      <c r="AM89" s="45">
        <v>124.4</v>
      </c>
      <c r="AN89" s="45">
        <v>129.6</v>
      </c>
      <c r="AO89" s="45">
        <v>114.3</v>
      </c>
      <c r="AP89" s="45">
        <v>112.9</v>
      </c>
      <c r="AQ89" s="45">
        <v>94.3</v>
      </c>
      <c r="AR89" s="45">
        <v>94.3</v>
      </c>
      <c r="AS89" s="45">
        <v>94.3</v>
      </c>
      <c r="AT89" s="45">
        <v>94.3</v>
      </c>
      <c r="AU89" s="45">
        <v>94.3</v>
      </c>
      <c r="AV89" s="45">
        <v>94.3</v>
      </c>
      <c r="AW89" s="45">
        <v>94.3</v>
      </c>
      <c r="AX89" s="45">
        <v>94.3</v>
      </c>
      <c r="AY89" s="45">
        <v>94.3</v>
      </c>
      <c r="AZ89" s="45">
        <v>161.19999999999999</v>
      </c>
      <c r="BA89" s="45">
        <v>179.9</v>
      </c>
      <c r="BB89" s="45">
        <v>124.5</v>
      </c>
      <c r="BC89" s="45">
        <v>127.6</v>
      </c>
      <c r="BD89" s="45">
        <v>124.6</v>
      </c>
      <c r="BE89" s="45">
        <v>120.2</v>
      </c>
      <c r="BF89" s="45">
        <v>119</v>
      </c>
      <c r="BG89" s="45">
        <v>131.69999999999999</v>
      </c>
      <c r="BH89" s="45">
        <v>137.9</v>
      </c>
      <c r="BI89" s="45">
        <v>147.9</v>
      </c>
      <c r="BJ89" s="45">
        <v>161.9</v>
      </c>
      <c r="BK89" s="45">
        <v>171.4</v>
      </c>
      <c r="BL89" s="45">
        <v>159.4</v>
      </c>
      <c r="BM89" s="45">
        <v>150.1</v>
      </c>
      <c r="BN89" s="45">
        <v>81.7</v>
      </c>
      <c r="BO89" s="45">
        <v>64.7</v>
      </c>
      <c r="BP89" s="45">
        <v>70.400000000000006</v>
      </c>
      <c r="BQ89" s="45">
        <v>66.400000000000006</v>
      </c>
      <c r="BR89" s="45">
        <v>60.3</v>
      </c>
      <c r="BS89" s="45">
        <v>67.7</v>
      </c>
      <c r="BT89" s="45">
        <v>78.400000000000006</v>
      </c>
      <c r="BU89" s="45">
        <v>81.5</v>
      </c>
      <c r="BV89" s="45">
        <v>91.8</v>
      </c>
      <c r="BW89" s="45">
        <v>92.7</v>
      </c>
      <c r="BX89" s="45">
        <v>90.9</v>
      </c>
      <c r="BY89" s="45">
        <v>85.4</v>
      </c>
      <c r="BZ89" s="45">
        <v>72.099999999999994</v>
      </c>
      <c r="CA89" s="45">
        <v>61.8</v>
      </c>
      <c r="CB89" s="45">
        <v>60.4</v>
      </c>
      <c r="CC89" s="45">
        <v>71</v>
      </c>
      <c r="CD89" s="45">
        <v>68.7</v>
      </c>
      <c r="CE89" s="45">
        <v>71.3</v>
      </c>
      <c r="CF89" s="45">
        <v>81.2</v>
      </c>
      <c r="CG89" s="45">
        <v>91.4</v>
      </c>
      <c r="CH89" s="45">
        <v>106.9</v>
      </c>
      <c r="CI89" s="45">
        <v>107</v>
      </c>
      <c r="CJ89" s="45">
        <v>102.4</v>
      </c>
      <c r="CK89" s="45">
        <v>97</v>
      </c>
      <c r="CL89" s="45">
        <v>71.5</v>
      </c>
      <c r="CM89" s="45">
        <v>68.2</v>
      </c>
      <c r="CN89" s="45">
        <v>71.099999999999994</v>
      </c>
      <c r="CO89" s="45">
        <v>73.5</v>
      </c>
      <c r="CP89" s="45">
        <v>73.2</v>
      </c>
      <c r="CQ89" s="45">
        <v>72.7</v>
      </c>
      <c r="CR89" s="45">
        <v>82.2</v>
      </c>
      <c r="CS89" s="45">
        <v>89.6</v>
      </c>
      <c r="CT89" s="45">
        <v>92.8</v>
      </c>
      <c r="CU89" s="45">
        <v>91.3</v>
      </c>
      <c r="CV89" s="45">
        <v>81.5</v>
      </c>
      <c r="CW89" s="45">
        <v>83.2</v>
      </c>
      <c r="CX89" s="45">
        <v>78.7</v>
      </c>
      <c r="CY89" s="45">
        <v>73.7</v>
      </c>
      <c r="CZ89" s="45">
        <v>71.599999999999994</v>
      </c>
      <c r="DA89" s="45">
        <v>71.3</v>
      </c>
      <c r="DB89" s="45">
        <v>73.400000000000006</v>
      </c>
      <c r="DC89" s="45">
        <v>79.5</v>
      </c>
      <c r="DD89" s="45">
        <v>97.2</v>
      </c>
      <c r="DE89" s="45">
        <v>103</v>
      </c>
      <c r="DF89" s="45">
        <v>105.4</v>
      </c>
      <c r="DG89" s="45">
        <v>106.6</v>
      </c>
      <c r="DH89" s="45">
        <v>101.9</v>
      </c>
      <c r="DI89" s="45">
        <v>89.8</v>
      </c>
      <c r="DJ89" s="45">
        <v>75.900000000000006</v>
      </c>
      <c r="DK89" s="45">
        <v>65.900000000000006</v>
      </c>
      <c r="DL89" s="45">
        <v>67.7</v>
      </c>
      <c r="DM89" s="45">
        <v>71.8</v>
      </c>
      <c r="DN89" s="45">
        <v>78.099999999999994</v>
      </c>
      <c r="DO89" s="45">
        <v>81.900000000000006</v>
      </c>
      <c r="DP89" s="45">
        <v>89.1</v>
      </c>
      <c r="DQ89" s="45">
        <v>103.9</v>
      </c>
      <c r="DR89" s="45">
        <v>116.4</v>
      </c>
      <c r="DS89" s="45">
        <v>119.2</v>
      </c>
      <c r="DT89" s="45">
        <v>120.4</v>
      </c>
      <c r="DU89" s="45">
        <v>94.4</v>
      </c>
      <c r="DV89" s="45">
        <v>81.900000000000006</v>
      </c>
      <c r="DW89" s="45">
        <v>80</v>
      </c>
      <c r="DX89" s="46">
        <v>89.6</v>
      </c>
      <c r="DY89" s="46">
        <v>83.7</v>
      </c>
      <c r="DZ89" s="46">
        <v>83.5</v>
      </c>
      <c r="EA89">
        <v>91.9</v>
      </c>
      <c r="EB89" s="47">
        <v>94.3</v>
      </c>
      <c r="EC89" s="47">
        <v>104.4</v>
      </c>
    </row>
    <row r="90" spans="1:133" x14ac:dyDescent="0.25">
      <c r="A90" s="43" t="s">
        <v>1785</v>
      </c>
      <c r="B90" s="43" t="s">
        <v>3246</v>
      </c>
      <c r="C90" s="44">
        <v>0.58142000000000005</v>
      </c>
      <c r="D90" s="45">
        <v>100</v>
      </c>
      <c r="E90" s="45">
        <v>100</v>
      </c>
      <c r="F90" s="45">
        <v>103.9</v>
      </c>
      <c r="G90" s="45">
        <v>101.2</v>
      </c>
      <c r="H90" s="45">
        <v>104.9</v>
      </c>
      <c r="I90" s="45">
        <v>104.9</v>
      </c>
      <c r="J90" s="45">
        <v>104.9</v>
      </c>
      <c r="K90" s="45">
        <v>104.9</v>
      </c>
      <c r="L90" s="45">
        <v>104.9</v>
      </c>
      <c r="M90" s="45">
        <v>104.9</v>
      </c>
      <c r="N90" s="45">
        <v>104.9</v>
      </c>
      <c r="O90" s="45">
        <v>104.9</v>
      </c>
      <c r="P90" s="45">
        <v>104.9</v>
      </c>
      <c r="Q90" s="45">
        <v>104.9</v>
      </c>
      <c r="R90" s="45">
        <v>104.9</v>
      </c>
      <c r="S90" s="45">
        <v>104.9</v>
      </c>
      <c r="T90" s="45">
        <v>104.9</v>
      </c>
      <c r="U90" s="45">
        <v>104.9</v>
      </c>
      <c r="V90" s="45">
        <v>109.4</v>
      </c>
      <c r="W90" s="45">
        <v>124.3</v>
      </c>
      <c r="X90" s="45">
        <v>124.3</v>
      </c>
      <c r="Y90" s="45">
        <v>124.3</v>
      </c>
      <c r="Z90" s="45">
        <v>124.3</v>
      </c>
      <c r="AA90" s="45">
        <v>124.3</v>
      </c>
      <c r="AB90" s="45">
        <v>124.3</v>
      </c>
      <c r="AC90" s="45">
        <v>124.3</v>
      </c>
      <c r="AD90" s="45">
        <v>124.3</v>
      </c>
      <c r="AE90" s="45">
        <v>124.3</v>
      </c>
      <c r="AF90" s="45">
        <v>124.3</v>
      </c>
      <c r="AG90" s="45">
        <v>124.3</v>
      </c>
      <c r="AH90" s="45">
        <v>124.3</v>
      </c>
      <c r="AI90" s="45">
        <v>124.3</v>
      </c>
      <c r="AJ90" s="45">
        <v>124.3</v>
      </c>
      <c r="AK90" s="45">
        <v>124.3</v>
      </c>
      <c r="AL90" s="45">
        <v>124.3</v>
      </c>
      <c r="AM90" s="45">
        <v>124.3</v>
      </c>
      <c r="AN90" s="45">
        <v>150.30000000000001</v>
      </c>
      <c r="AO90" s="45">
        <v>150.30000000000001</v>
      </c>
      <c r="AP90" s="45">
        <v>150.30000000000001</v>
      </c>
      <c r="AQ90" s="45">
        <v>150.30000000000001</v>
      </c>
      <c r="AR90" s="45">
        <v>150.30000000000001</v>
      </c>
      <c r="AS90" s="45">
        <v>150.30000000000001</v>
      </c>
      <c r="AT90" s="45">
        <v>150.30000000000001</v>
      </c>
      <c r="AU90" s="45">
        <v>150.30000000000001</v>
      </c>
      <c r="AV90" s="45">
        <v>150.30000000000001</v>
      </c>
      <c r="AW90" s="45">
        <v>159.69999999999999</v>
      </c>
      <c r="AX90" s="45">
        <v>159.69999999999999</v>
      </c>
      <c r="AY90" s="45">
        <v>159.69999999999999</v>
      </c>
      <c r="AZ90" s="45">
        <v>159.69999999999999</v>
      </c>
      <c r="BA90" s="45">
        <v>159.69999999999999</v>
      </c>
      <c r="BB90" s="45">
        <v>159.69999999999999</v>
      </c>
      <c r="BC90" s="45">
        <v>159.69999999999999</v>
      </c>
      <c r="BD90" s="45">
        <v>159.69999999999999</v>
      </c>
      <c r="BE90" s="45">
        <v>159.69999999999999</v>
      </c>
      <c r="BF90" s="45">
        <v>164.4</v>
      </c>
      <c r="BG90" s="45">
        <v>167.6</v>
      </c>
      <c r="BH90" s="45">
        <v>167.6</v>
      </c>
      <c r="BI90" s="45">
        <v>167.6</v>
      </c>
      <c r="BJ90" s="45">
        <v>167.6</v>
      </c>
      <c r="BK90" s="45">
        <v>167.6</v>
      </c>
      <c r="BL90" s="45">
        <v>167.6</v>
      </c>
      <c r="BM90" s="45">
        <v>167.6</v>
      </c>
      <c r="BN90" s="45">
        <v>167.6</v>
      </c>
      <c r="BO90" s="45">
        <v>167.6</v>
      </c>
      <c r="BP90" s="45">
        <v>167.6</v>
      </c>
      <c r="BQ90" s="45">
        <v>167.6</v>
      </c>
      <c r="BR90" s="45">
        <v>167.6</v>
      </c>
      <c r="BS90" s="45">
        <v>169.5</v>
      </c>
      <c r="BT90" s="45">
        <v>169.5</v>
      </c>
      <c r="BU90" s="45">
        <v>169.5</v>
      </c>
      <c r="BV90" s="45">
        <v>169.5</v>
      </c>
      <c r="BW90" s="45">
        <v>169.5</v>
      </c>
      <c r="BX90" s="45">
        <v>169.5</v>
      </c>
      <c r="BY90" s="45">
        <v>169.5</v>
      </c>
      <c r="BZ90" s="45">
        <v>169.5</v>
      </c>
      <c r="CA90" s="45">
        <v>169.5</v>
      </c>
      <c r="CB90" s="45">
        <v>169.5</v>
      </c>
      <c r="CC90" s="45">
        <v>169.5</v>
      </c>
      <c r="CD90" s="45">
        <v>169.5</v>
      </c>
      <c r="CE90" s="45">
        <v>169.5</v>
      </c>
      <c r="CF90" s="45">
        <v>169.5</v>
      </c>
      <c r="CG90" s="45">
        <v>169.5</v>
      </c>
      <c r="CH90" s="45">
        <v>169.5</v>
      </c>
      <c r="CI90" s="45">
        <v>169.5</v>
      </c>
      <c r="CJ90" s="45">
        <v>169.5</v>
      </c>
      <c r="CK90" s="45">
        <v>169.5</v>
      </c>
      <c r="CL90" s="45">
        <v>169.5</v>
      </c>
      <c r="CM90" s="45">
        <v>169.5</v>
      </c>
      <c r="CN90" s="45">
        <v>169.5</v>
      </c>
      <c r="CO90" s="45">
        <v>169.5</v>
      </c>
      <c r="CP90" s="45">
        <v>169.5</v>
      </c>
      <c r="CQ90" s="45">
        <v>169.5</v>
      </c>
      <c r="CR90" s="45">
        <v>169.5</v>
      </c>
      <c r="CS90" s="45">
        <v>169.5</v>
      </c>
      <c r="CT90" s="45">
        <v>169.5</v>
      </c>
      <c r="CU90" s="45">
        <v>169.5</v>
      </c>
      <c r="CV90" s="45">
        <v>169.5</v>
      </c>
      <c r="CW90" s="45">
        <v>169.5</v>
      </c>
      <c r="CX90" s="45">
        <v>169.5</v>
      </c>
      <c r="CY90" s="45">
        <v>189.4</v>
      </c>
      <c r="CZ90" s="45">
        <v>189.4</v>
      </c>
      <c r="DA90" s="45">
        <v>189.4</v>
      </c>
      <c r="DB90" s="45">
        <v>189.4</v>
      </c>
      <c r="DC90" s="45">
        <v>189.4</v>
      </c>
      <c r="DD90" s="45">
        <v>189.4</v>
      </c>
      <c r="DE90" s="45">
        <v>189.4</v>
      </c>
      <c r="DF90" s="45">
        <v>196.3</v>
      </c>
      <c r="DG90" s="45">
        <v>196.3</v>
      </c>
      <c r="DH90" s="45">
        <v>196.3</v>
      </c>
      <c r="DI90" s="45">
        <v>196.3</v>
      </c>
      <c r="DJ90" s="45">
        <v>196.3</v>
      </c>
      <c r="DK90" s="45">
        <v>196.3</v>
      </c>
      <c r="DL90" s="45">
        <v>196.3</v>
      </c>
      <c r="DM90" s="45">
        <v>196.3</v>
      </c>
      <c r="DN90" s="45">
        <v>196.3</v>
      </c>
      <c r="DO90" s="45">
        <v>199.8</v>
      </c>
      <c r="DP90" s="45">
        <v>199.8</v>
      </c>
      <c r="DQ90" s="45">
        <v>199.8</v>
      </c>
      <c r="DR90" s="45">
        <v>199.8</v>
      </c>
      <c r="DS90" s="45">
        <v>199.8</v>
      </c>
      <c r="DT90" s="45">
        <v>199.8</v>
      </c>
      <c r="DU90" s="45">
        <v>199.8</v>
      </c>
      <c r="DV90" s="45">
        <v>199.8</v>
      </c>
      <c r="DW90" s="45">
        <v>199.8</v>
      </c>
      <c r="DX90" s="46">
        <v>199.8</v>
      </c>
      <c r="DY90" s="46">
        <v>199.8</v>
      </c>
      <c r="DZ90" s="46">
        <v>210.1</v>
      </c>
      <c r="EA90">
        <v>210.1</v>
      </c>
      <c r="EB90" s="47">
        <v>210.1</v>
      </c>
      <c r="EC90" s="47">
        <v>210.1</v>
      </c>
    </row>
    <row r="91" spans="1:133" x14ac:dyDescent="0.25">
      <c r="A91" s="43" t="s">
        <v>3247</v>
      </c>
      <c r="B91" s="43" t="s">
        <v>1738</v>
      </c>
      <c r="C91" s="44">
        <v>4.1189400000000003</v>
      </c>
      <c r="D91" s="45">
        <v>107.6</v>
      </c>
      <c r="E91" s="45">
        <v>107.8</v>
      </c>
      <c r="F91" s="45">
        <v>106.9</v>
      </c>
      <c r="G91" s="45">
        <v>113.9</v>
      </c>
      <c r="H91" s="45">
        <v>115.7</v>
      </c>
      <c r="I91" s="45">
        <v>113.3</v>
      </c>
      <c r="J91" s="45">
        <v>111.7</v>
      </c>
      <c r="K91" s="45">
        <v>113.4</v>
      </c>
      <c r="L91" s="45">
        <v>115</v>
      </c>
      <c r="M91" s="45">
        <v>115.5</v>
      </c>
      <c r="N91" s="45">
        <v>119.5</v>
      </c>
      <c r="O91" s="45">
        <v>119.7</v>
      </c>
      <c r="P91" s="45">
        <v>120.5</v>
      </c>
      <c r="Q91" s="45">
        <v>120.7</v>
      </c>
      <c r="R91" s="45">
        <v>121.2</v>
      </c>
      <c r="S91" s="45">
        <v>120.3</v>
      </c>
      <c r="T91" s="45">
        <v>117.4</v>
      </c>
      <c r="U91" s="45">
        <v>119.2</v>
      </c>
      <c r="V91" s="45">
        <v>117.8</v>
      </c>
      <c r="W91" s="45">
        <v>115.1</v>
      </c>
      <c r="X91" s="45">
        <v>115.4</v>
      </c>
      <c r="Y91" s="45">
        <v>116.7</v>
      </c>
      <c r="Z91" s="45">
        <v>118.1</v>
      </c>
      <c r="AA91" s="45">
        <v>118.2</v>
      </c>
      <c r="AB91" s="45">
        <v>117.3</v>
      </c>
      <c r="AC91" s="45">
        <v>117.6</v>
      </c>
      <c r="AD91" s="45">
        <v>116.9</v>
      </c>
      <c r="AE91" s="45">
        <v>117.3</v>
      </c>
      <c r="AF91" s="45">
        <v>117.1</v>
      </c>
      <c r="AG91" s="45">
        <v>114.8</v>
      </c>
      <c r="AH91" s="45">
        <v>113.7</v>
      </c>
      <c r="AI91" s="45">
        <v>113.1</v>
      </c>
      <c r="AJ91" s="45">
        <v>114.1</v>
      </c>
      <c r="AK91" s="45">
        <v>113.9</v>
      </c>
      <c r="AL91" s="45">
        <v>113.1</v>
      </c>
      <c r="AM91" s="45">
        <v>111.7</v>
      </c>
      <c r="AN91" s="45">
        <v>112.2</v>
      </c>
      <c r="AO91" s="45">
        <v>116.2</v>
      </c>
      <c r="AP91" s="45">
        <v>117</v>
      </c>
      <c r="AQ91" s="45">
        <v>116.1</v>
      </c>
      <c r="AR91" s="45">
        <v>118.2</v>
      </c>
      <c r="AS91" s="45">
        <v>118.6</v>
      </c>
      <c r="AT91" s="45">
        <v>120.2</v>
      </c>
      <c r="AU91" s="45">
        <v>121.1</v>
      </c>
      <c r="AV91" s="45">
        <v>122.2</v>
      </c>
      <c r="AW91" s="45">
        <v>121.3</v>
      </c>
      <c r="AX91" s="45">
        <v>118.4</v>
      </c>
      <c r="AY91" s="45">
        <v>117.4</v>
      </c>
      <c r="AZ91" s="45">
        <v>121.4</v>
      </c>
      <c r="BA91" s="45">
        <v>120.9</v>
      </c>
      <c r="BB91" s="45">
        <v>124.2</v>
      </c>
      <c r="BC91" s="45">
        <v>126.5</v>
      </c>
      <c r="BD91" s="45">
        <v>125.1</v>
      </c>
      <c r="BE91" s="45">
        <v>123</v>
      </c>
      <c r="BF91" s="45">
        <v>120</v>
      </c>
      <c r="BG91" s="45">
        <v>117.7</v>
      </c>
      <c r="BH91" s="45">
        <v>119.4</v>
      </c>
      <c r="BI91" s="45">
        <v>122.2</v>
      </c>
      <c r="BJ91" s="45">
        <v>123.9</v>
      </c>
      <c r="BK91" s="45">
        <v>121.9</v>
      </c>
      <c r="BL91" s="45">
        <v>121.3</v>
      </c>
      <c r="BM91" s="45">
        <v>119.8</v>
      </c>
      <c r="BN91" s="45">
        <v>118</v>
      </c>
      <c r="BO91" s="45">
        <v>118.8</v>
      </c>
      <c r="BP91" s="45">
        <v>120.8</v>
      </c>
      <c r="BQ91" s="45">
        <v>119.8</v>
      </c>
      <c r="BR91" s="45">
        <v>118.5</v>
      </c>
      <c r="BS91" s="45">
        <v>117.1</v>
      </c>
      <c r="BT91" s="45">
        <v>119.2</v>
      </c>
      <c r="BU91" s="45">
        <v>120.6</v>
      </c>
      <c r="BV91" s="45">
        <v>120.7</v>
      </c>
      <c r="BW91" s="45">
        <v>120.1</v>
      </c>
      <c r="BX91" s="45">
        <v>120.4</v>
      </c>
      <c r="BY91" s="45">
        <v>120.3</v>
      </c>
      <c r="BZ91" s="45">
        <v>122.5</v>
      </c>
      <c r="CA91" s="45">
        <v>123.5</v>
      </c>
      <c r="CB91" s="45">
        <v>124</v>
      </c>
      <c r="CC91" s="45">
        <v>124</v>
      </c>
      <c r="CD91" s="45">
        <v>123.4</v>
      </c>
      <c r="CE91" s="45">
        <v>124.6</v>
      </c>
      <c r="CF91" s="45">
        <v>124.4</v>
      </c>
      <c r="CG91" s="45">
        <v>123.4</v>
      </c>
      <c r="CH91" s="45">
        <v>123.2</v>
      </c>
      <c r="CI91" s="45">
        <v>123.7</v>
      </c>
      <c r="CJ91" s="45">
        <v>127.7</v>
      </c>
      <c r="CK91" s="45">
        <v>127.5</v>
      </c>
      <c r="CL91" s="45">
        <v>128.69999999999999</v>
      </c>
      <c r="CM91" s="45">
        <v>128.69999999999999</v>
      </c>
      <c r="CN91" s="45">
        <v>129.80000000000001</v>
      </c>
      <c r="CO91" s="45">
        <v>126.8</v>
      </c>
      <c r="CP91" s="45">
        <v>126.1</v>
      </c>
      <c r="CQ91" s="45">
        <v>127</v>
      </c>
      <c r="CR91" s="45">
        <v>134</v>
      </c>
      <c r="CS91" s="45">
        <v>132.1</v>
      </c>
      <c r="CT91" s="45">
        <v>131.69999999999999</v>
      </c>
      <c r="CU91" s="45">
        <v>124.8</v>
      </c>
      <c r="CV91" s="45">
        <v>123.9</v>
      </c>
      <c r="CW91" s="45">
        <v>122.5</v>
      </c>
      <c r="CX91" s="45">
        <v>125.1</v>
      </c>
      <c r="CY91" s="45">
        <v>123.8</v>
      </c>
      <c r="CZ91" s="45">
        <v>125.5</v>
      </c>
      <c r="DA91" s="45">
        <v>124.5</v>
      </c>
      <c r="DB91" s="45">
        <v>129.80000000000001</v>
      </c>
      <c r="DC91" s="45">
        <v>138</v>
      </c>
      <c r="DD91" s="45">
        <v>138</v>
      </c>
      <c r="DE91" s="45">
        <v>137.69999999999999</v>
      </c>
      <c r="DF91" s="45">
        <v>137</v>
      </c>
      <c r="DG91" s="45">
        <v>139.69999999999999</v>
      </c>
      <c r="DH91" s="45">
        <v>143.19999999999999</v>
      </c>
      <c r="DI91" s="45">
        <v>145</v>
      </c>
      <c r="DJ91" s="45">
        <v>148.4</v>
      </c>
      <c r="DK91" s="45">
        <v>152.19999999999999</v>
      </c>
      <c r="DL91" s="45">
        <v>161.5</v>
      </c>
      <c r="DM91" s="45">
        <v>161.19999999999999</v>
      </c>
      <c r="DN91" s="45">
        <v>153.69999999999999</v>
      </c>
      <c r="DO91" s="45">
        <v>156.5</v>
      </c>
      <c r="DP91" s="45">
        <v>164.6</v>
      </c>
      <c r="DQ91" s="45">
        <v>165.9</v>
      </c>
      <c r="DR91" s="45">
        <v>170.2</v>
      </c>
      <c r="DS91" s="45">
        <v>175.2</v>
      </c>
      <c r="DT91" s="45">
        <v>177.3</v>
      </c>
      <c r="DU91" s="45">
        <v>179.9</v>
      </c>
      <c r="DV91" s="45">
        <v>176.3</v>
      </c>
      <c r="DW91" s="45">
        <v>171.7</v>
      </c>
      <c r="DX91" s="46">
        <v>175.1</v>
      </c>
      <c r="DY91" s="46">
        <v>168.2</v>
      </c>
      <c r="DZ91" s="46">
        <v>167.9</v>
      </c>
      <c r="EA91">
        <v>168.2</v>
      </c>
      <c r="EB91" s="47">
        <v>170.7</v>
      </c>
      <c r="EC91" s="47">
        <v>173.4</v>
      </c>
    </row>
    <row r="92" spans="1:133" x14ac:dyDescent="0.25">
      <c r="A92" s="43" t="s">
        <v>1739</v>
      </c>
      <c r="B92" s="43" t="s">
        <v>1740</v>
      </c>
      <c r="C92" s="44">
        <v>0.83931</v>
      </c>
      <c r="D92" s="45">
        <v>92.3</v>
      </c>
      <c r="E92" s="45">
        <v>94.3</v>
      </c>
      <c r="F92" s="45">
        <v>95.4</v>
      </c>
      <c r="G92" s="45">
        <v>103.7</v>
      </c>
      <c r="H92" s="45">
        <v>106.8</v>
      </c>
      <c r="I92" s="45">
        <v>101.9</v>
      </c>
      <c r="J92" s="45">
        <v>97</v>
      </c>
      <c r="K92" s="45">
        <v>97.2</v>
      </c>
      <c r="L92" s="45">
        <v>97.6</v>
      </c>
      <c r="M92" s="45">
        <v>97.5</v>
      </c>
      <c r="N92" s="45">
        <v>99.4</v>
      </c>
      <c r="O92" s="45">
        <v>105</v>
      </c>
      <c r="P92" s="45">
        <v>104.4</v>
      </c>
      <c r="Q92" s="45">
        <v>105.7</v>
      </c>
      <c r="R92" s="45">
        <v>110.1</v>
      </c>
      <c r="S92" s="45">
        <v>114.9</v>
      </c>
      <c r="T92" s="45">
        <v>118.8</v>
      </c>
      <c r="U92" s="45">
        <v>120.1</v>
      </c>
      <c r="V92" s="45">
        <v>117.7</v>
      </c>
      <c r="W92" s="45">
        <v>113.7</v>
      </c>
      <c r="X92" s="45">
        <v>112</v>
      </c>
      <c r="Y92" s="45">
        <v>116.2</v>
      </c>
      <c r="Z92" s="45">
        <v>117.4</v>
      </c>
      <c r="AA92" s="45">
        <v>113.3</v>
      </c>
      <c r="AB92" s="45">
        <v>112.7</v>
      </c>
      <c r="AC92" s="45">
        <v>112.5</v>
      </c>
      <c r="AD92" s="45">
        <v>114</v>
      </c>
      <c r="AE92" s="45">
        <v>111.4</v>
      </c>
      <c r="AF92" s="45">
        <v>109.3</v>
      </c>
      <c r="AG92" s="45">
        <v>103</v>
      </c>
      <c r="AH92" s="45">
        <v>98.1</v>
      </c>
      <c r="AI92" s="45">
        <v>96.8</v>
      </c>
      <c r="AJ92" s="45">
        <v>97.3</v>
      </c>
      <c r="AK92" s="45">
        <v>95.1</v>
      </c>
      <c r="AL92" s="45">
        <v>92.5</v>
      </c>
      <c r="AM92" s="45">
        <v>93.1</v>
      </c>
      <c r="AN92" s="45">
        <v>97.7</v>
      </c>
      <c r="AO92" s="45">
        <v>99.5</v>
      </c>
      <c r="AP92" s="45">
        <v>99.1</v>
      </c>
      <c r="AQ92" s="45">
        <v>98.5</v>
      </c>
      <c r="AR92" s="45">
        <v>97.9</v>
      </c>
      <c r="AS92" s="45">
        <v>98.8</v>
      </c>
      <c r="AT92" s="45">
        <v>95.8</v>
      </c>
      <c r="AU92" s="45">
        <v>96.8</v>
      </c>
      <c r="AV92" s="45">
        <v>100.5</v>
      </c>
      <c r="AW92" s="45">
        <v>102.6</v>
      </c>
      <c r="AX92" s="45">
        <v>101.3</v>
      </c>
      <c r="AY92" s="45">
        <v>100.6</v>
      </c>
      <c r="AZ92" s="45">
        <v>103.7</v>
      </c>
      <c r="BA92" s="45">
        <v>106.9</v>
      </c>
      <c r="BB92" s="45">
        <v>116.8</v>
      </c>
      <c r="BC92" s="45">
        <v>126.1</v>
      </c>
      <c r="BD92" s="45">
        <v>122.9</v>
      </c>
      <c r="BE92" s="45">
        <v>119.3</v>
      </c>
      <c r="BF92" s="45">
        <v>115</v>
      </c>
      <c r="BG92" s="45">
        <v>112.3</v>
      </c>
      <c r="BH92" s="45">
        <v>113.4</v>
      </c>
      <c r="BI92" s="45">
        <v>121.3</v>
      </c>
      <c r="BJ92" s="45">
        <v>123</v>
      </c>
      <c r="BK92" s="45">
        <v>124.9</v>
      </c>
      <c r="BL92" s="45">
        <v>122.1</v>
      </c>
      <c r="BM92" s="45">
        <v>119.5</v>
      </c>
      <c r="BN92" s="45">
        <v>120.3</v>
      </c>
      <c r="BO92" s="45">
        <v>119.6</v>
      </c>
      <c r="BP92" s="45">
        <v>119</v>
      </c>
      <c r="BQ92" s="45">
        <v>117.5</v>
      </c>
      <c r="BR92" s="45">
        <v>112.8</v>
      </c>
      <c r="BS92" s="45">
        <v>113.7</v>
      </c>
      <c r="BT92" s="45">
        <v>119.4</v>
      </c>
      <c r="BU92" s="45">
        <v>123.2</v>
      </c>
      <c r="BV92" s="45">
        <v>121.4</v>
      </c>
      <c r="BW92" s="45">
        <v>119.1</v>
      </c>
      <c r="BX92" s="45">
        <v>117.8</v>
      </c>
      <c r="BY92" s="45">
        <v>118.5</v>
      </c>
      <c r="BZ92" s="45">
        <v>127.3</v>
      </c>
      <c r="CA92" s="45">
        <v>129.9</v>
      </c>
      <c r="CB92" s="45">
        <v>130.80000000000001</v>
      </c>
      <c r="CC92" s="45">
        <v>130.19999999999999</v>
      </c>
      <c r="CD92" s="45">
        <v>130.1</v>
      </c>
      <c r="CE92" s="45">
        <v>130.9</v>
      </c>
      <c r="CF92" s="45">
        <v>128.6</v>
      </c>
      <c r="CG92" s="45">
        <v>127.2</v>
      </c>
      <c r="CH92" s="45">
        <v>125</v>
      </c>
      <c r="CI92" s="45">
        <v>127.6</v>
      </c>
      <c r="CJ92" s="45">
        <v>133.4</v>
      </c>
      <c r="CK92" s="45">
        <v>134.19999999999999</v>
      </c>
      <c r="CL92" s="45">
        <v>133.9</v>
      </c>
      <c r="CM92" s="45">
        <v>131.9</v>
      </c>
      <c r="CN92" s="45">
        <v>130.1</v>
      </c>
      <c r="CO92" s="45">
        <v>129.4</v>
      </c>
      <c r="CP92" s="45">
        <v>126.4</v>
      </c>
      <c r="CQ92" s="45">
        <v>123.5</v>
      </c>
      <c r="CR92" s="45">
        <v>123.7</v>
      </c>
      <c r="CS92" s="45">
        <v>124.1</v>
      </c>
      <c r="CT92" s="45">
        <v>124.4</v>
      </c>
      <c r="CU92" s="45">
        <v>122.9</v>
      </c>
      <c r="CV92" s="45">
        <v>121.4</v>
      </c>
      <c r="CW92" s="45">
        <v>118</v>
      </c>
      <c r="CX92" s="45">
        <v>116.9</v>
      </c>
      <c r="CY92" s="45">
        <v>116</v>
      </c>
      <c r="CZ92" s="45">
        <v>106.9</v>
      </c>
      <c r="DA92" s="45">
        <v>110.6</v>
      </c>
      <c r="DB92" s="45">
        <v>114.5</v>
      </c>
      <c r="DC92" s="45">
        <v>120.3</v>
      </c>
      <c r="DD92" s="45">
        <v>123.5</v>
      </c>
      <c r="DE92" s="45">
        <v>126.1</v>
      </c>
      <c r="DF92" s="45">
        <v>130.6</v>
      </c>
      <c r="DG92" s="45">
        <v>133.19999999999999</v>
      </c>
      <c r="DH92" s="45">
        <v>133.1</v>
      </c>
      <c r="DI92" s="45">
        <v>134.6</v>
      </c>
      <c r="DJ92" s="45">
        <v>142.5</v>
      </c>
      <c r="DK92" s="45">
        <v>146.30000000000001</v>
      </c>
      <c r="DL92" s="45">
        <v>147.1</v>
      </c>
      <c r="DM92" s="45">
        <v>147.6</v>
      </c>
      <c r="DN92" s="45">
        <v>156.1</v>
      </c>
      <c r="DO92" s="45">
        <v>161.1</v>
      </c>
      <c r="DP92" s="45">
        <v>164.6</v>
      </c>
      <c r="DQ92" s="45">
        <v>177.4</v>
      </c>
      <c r="DR92" s="45">
        <v>190.4</v>
      </c>
      <c r="DS92" s="45">
        <v>201.1</v>
      </c>
      <c r="DT92" s="45">
        <v>214.8</v>
      </c>
      <c r="DU92" s="45">
        <v>234.6</v>
      </c>
      <c r="DV92" s="45">
        <v>228.1</v>
      </c>
      <c r="DW92" s="45">
        <v>208.6</v>
      </c>
      <c r="DX92" s="46">
        <v>220.6</v>
      </c>
      <c r="DY92" s="46">
        <v>208.3</v>
      </c>
      <c r="DZ92" s="46">
        <v>194.2</v>
      </c>
      <c r="EA92">
        <v>193.6</v>
      </c>
      <c r="EB92" s="47">
        <v>188.1</v>
      </c>
      <c r="EC92" s="47">
        <v>185.3</v>
      </c>
    </row>
    <row r="93" spans="1:133" x14ac:dyDescent="0.25">
      <c r="A93" s="43" t="s">
        <v>1741</v>
      </c>
      <c r="B93" s="43" t="s">
        <v>1742</v>
      </c>
      <c r="C93" s="44">
        <v>0.66334000000000004</v>
      </c>
      <c r="D93" s="45">
        <v>89.9</v>
      </c>
      <c r="E93" s="45">
        <v>92.1</v>
      </c>
      <c r="F93" s="45">
        <v>92.7</v>
      </c>
      <c r="G93" s="45">
        <v>102</v>
      </c>
      <c r="H93" s="45">
        <v>103.6</v>
      </c>
      <c r="I93" s="45">
        <v>97.5</v>
      </c>
      <c r="J93" s="45">
        <v>91.8</v>
      </c>
      <c r="K93" s="45">
        <v>92.4</v>
      </c>
      <c r="L93" s="45">
        <v>92.5</v>
      </c>
      <c r="M93" s="45">
        <v>91.8</v>
      </c>
      <c r="N93" s="45">
        <v>93.9</v>
      </c>
      <c r="O93" s="45">
        <v>100.2</v>
      </c>
      <c r="P93" s="45">
        <v>98.8</v>
      </c>
      <c r="Q93" s="45">
        <v>100.2</v>
      </c>
      <c r="R93" s="45">
        <v>105.7</v>
      </c>
      <c r="S93" s="45">
        <v>111.6</v>
      </c>
      <c r="T93" s="45">
        <v>116.3</v>
      </c>
      <c r="U93" s="45">
        <v>115.5</v>
      </c>
      <c r="V93" s="45">
        <v>111.9</v>
      </c>
      <c r="W93" s="45">
        <v>107.5</v>
      </c>
      <c r="X93" s="45">
        <v>105</v>
      </c>
      <c r="Y93" s="45">
        <v>111.7</v>
      </c>
      <c r="Z93" s="45">
        <v>111.8</v>
      </c>
      <c r="AA93" s="45">
        <v>107.4</v>
      </c>
      <c r="AB93" s="45">
        <v>106.3</v>
      </c>
      <c r="AC93" s="45">
        <v>106.1</v>
      </c>
      <c r="AD93" s="45">
        <v>108.2</v>
      </c>
      <c r="AE93" s="45">
        <v>106.4</v>
      </c>
      <c r="AF93" s="45">
        <v>104.8</v>
      </c>
      <c r="AG93" s="45">
        <v>95.9</v>
      </c>
      <c r="AH93" s="45">
        <v>90.6</v>
      </c>
      <c r="AI93" s="45">
        <v>88.3</v>
      </c>
      <c r="AJ93" s="45">
        <v>89.5</v>
      </c>
      <c r="AK93" s="45">
        <v>86.5</v>
      </c>
      <c r="AL93" s="45">
        <v>83.4</v>
      </c>
      <c r="AM93" s="45">
        <v>83.6</v>
      </c>
      <c r="AN93" s="45">
        <v>89.5</v>
      </c>
      <c r="AO93" s="45">
        <v>93</v>
      </c>
      <c r="AP93" s="45">
        <v>91.8</v>
      </c>
      <c r="AQ93" s="45">
        <v>91.5</v>
      </c>
      <c r="AR93" s="45">
        <v>90.8</v>
      </c>
      <c r="AS93" s="45">
        <v>91.3</v>
      </c>
      <c r="AT93" s="45">
        <v>86.7</v>
      </c>
      <c r="AU93" s="45">
        <v>86.2</v>
      </c>
      <c r="AV93" s="45">
        <v>89.4</v>
      </c>
      <c r="AW93" s="45">
        <v>90.4</v>
      </c>
      <c r="AX93" s="45">
        <v>87.7</v>
      </c>
      <c r="AY93" s="45">
        <v>85.7</v>
      </c>
      <c r="AZ93" s="45">
        <v>89.9</v>
      </c>
      <c r="BA93" s="45">
        <v>93.5</v>
      </c>
      <c r="BB93" s="45">
        <v>104.5</v>
      </c>
      <c r="BC93" s="45">
        <v>116.4</v>
      </c>
      <c r="BD93" s="45">
        <v>115.6</v>
      </c>
      <c r="BE93" s="45">
        <v>111</v>
      </c>
      <c r="BF93" s="45">
        <v>105.9</v>
      </c>
      <c r="BG93" s="45">
        <v>102.1</v>
      </c>
      <c r="BH93" s="45">
        <v>103.6</v>
      </c>
      <c r="BI93" s="45">
        <v>111.4</v>
      </c>
      <c r="BJ93" s="45">
        <v>113.9</v>
      </c>
      <c r="BK93" s="45">
        <v>114.3</v>
      </c>
      <c r="BL93" s="45">
        <v>111.5</v>
      </c>
      <c r="BM93" s="45">
        <v>109.4</v>
      </c>
      <c r="BN93" s="45">
        <v>110.7</v>
      </c>
      <c r="BO93" s="45">
        <v>110.7</v>
      </c>
      <c r="BP93" s="45">
        <v>110.1</v>
      </c>
      <c r="BQ93" s="45">
        <v>106.5</v>
      </c>
      <c r="BR93" s="45">
        <v>100.8</v>
      </c>
      <c r="BS93" s="45">
        <v>101.7</v>
      </c>
      <c r="BT93" s="45">
        <v>107.6</v>
      </c>
      <c r="BU93" s="45">
        <v>110.6</v>
      </c>
      <c r="BV93" s="45">
        <v>106.9</v>
      </c>
      <c r="BW93" s="45">
        <v>103.3</v>
      </c>
      <c r="BX93" s="45">
        <v>102.9</v>
      </c>
      <c r="BY93" s="45">
        <v>105</v>
      </c>
      <c r="BZ93" s="45">
        <v>116.7</v>
      </c>
      <c r="CA93" s="45">
        <v>121.9</v>
      </c>
      <c r="CB93" s="45">
        <v>122.6</v>
      </c>
      <c r="CC93" s="45">
        <v>120.9</v>
      </c>
      <c r="CD93" s="45">
        <v>121.1</v>
      </c>
      <c r="CE93" s="45">
        <v>122.6</v>
      </c>
      <c r="CF93" s="45">
        <v>119.3</v>
      </c>
      <c r="CG93" s="45">
        <v>115.5</v>
      </c>
      <c r="CH93" s="45">
        <v>113.1</v>
      </c>
      <c r="CI93" s="45">
        <v>117.1</v>
      </c>
      <c r="CJ93" s="45">
        <v>125</v>
      </c>
      <c r="CK93" s="45">
        <v>125.2</v>
      </c>
      <c r="CL93" s="45">
        <v>124.9</v>
      </c>
      <c r="CM93" s="45">
        <v>123.2</v>
      </c>
      <c r="CN93" s="45">
        <v>120.7</v>
      </c>
      <c r="CO93" s="45">
        <v>117.7</v>
      </c>
      <c r="CP93" s="45">
        <v>113.6</v>
      </c>
      <c r="CQ93" s="45">
        <v>109.6</v>
      </c>
      <c r="CR93" s="45">
        <v>108.9</v>
      </c>
      <c r="CS93" s="45">
        <v>109</v>
      </c>
      <c r="CT93" s="45">
        <v>107.5</v>
      </c>
      <c r="CU93" s="45">
        <v>107</v>
      </c>
      <c r="CV93" s="45">
        <v>106.8</v>
      </c>
      <c r="CW93" s="45">
        <v>104.4</v>
      </c>
      <c r="CX93" s="45">
        <v>106.1</v>
      </c>
      <c r="CY93" s="45">
        <v>106.4</v>
      </c>
      <c r="CZ93" s="45">
        <v>92</v>
      </c>
      <c r="DA93" s="45">
        <v>94.8</v>
      </c>
      <c r="DB93" s="45">
        <v>99.6</v>
      </c>
      <c r="DC93" s="45">
        <v>105.4</v>
      </c>
      <c r="DD93" s="45">
        <v>107.9</v>
      </c>
      <c r="DE93" s="45">
        <v>109.9</v>
      </c>
      <c r="DF93" s="45">
        <v>113.9</v>
      </c>
      <c r="DG93" s="45">
        <v>116.1</v>
      </c>
      <c r="DH93" s="45">
        <v>114.9</v>
      </c>
      <c r="DI93" s="45">
        <v>116.6</v>
      </c>
      <c r="DJ93" s="45">
        <v>125.6</v>
      </c>
      <c r="DK93" s="45">
        <v>131.19999999999999</v>
      </c>
      <c r="DL93" s="45">
        <v>134</v>
      </c>
      <c r="DM93" s="45">
        <v>132.6</v>
      </c>
      <c r="DN93" s="45">
        <v>141.5</v>
      </c>
      <c r="DO93" s="45">
        <v>147.9</v>
      </c>
      <c r="DP93" s="45">
        <v>146.6</v>
      </c>
      <c r="DQ93" s="45">
        <v>159.1</v>
      </c>
      <c r="DR93" s="45">
        <v>173.3</v>
      </c>
      <c r="DS93" s="45">
        <v>185</v>
      </c>
      <c r="DT93" s="45">
        <v>208.2</v>
      </c>
      <c r="DU93" s="45">
        <v>235.1</v>
      </c>
      <c r="DV93" s="45">
        <v>226.2</v>
      </c>
      <c r="DW93" s="45">
        <v>203.6</v>
      </c>
      <c r="DX93" s="46">
        <v>219.6</v>
      </c>
      <c r="DY93" s="46">
        <v>201.5</v>
      </c>
      <c r="DZ93" s="46">
        <v>181</v>
      </c>
      <c r="EA93">
        <v>183</v>
      </c>
      <c r="EB93" s="47">
        <v>179.1</v>
      </c>
      <c r="EC93" s="47">
        <v>172.7</v>
      </c>
    </row>
    <row r="94" spans="1:133" x14ac:dyDescent="0.25">
      <c r="A94" s="43" t="s">
        <v>1743</v>
      </c>
      <c r="B94" s="43" t="s">
        <v>1744</v>
      </c>
      <c r="C94" s="44">
        <v>5.4530000000000002E-2</v>
      </c>
      <c r="D94" s="45">
        <v>101.6</v>
      </c>
      <c r="E94" s="45">
        <v>99.3</v>
      </c>
      <c r="F94" s="45">
        <v>104</v>
      </c>
      <c r="G94" s="45">
        <v>111.6</v>
      </c>
      <c r="H94" s="45">
        <v>114.2</v>
      </c>
      <c r="I94" s="45">
        <v>116.1</v>
      </c>
      <c r="J94" s="45">
        <v>110.8</v>
      </c>
      <c r="K94" s="45">
        <v>108.1</v>
      </c>
      <c r="L94" s="45">
        <v>106.5</v>
      </c>
      <c r="M94" s="45">
        <v>111.5</v>
      </c>
      <c r="N94" s="45">
        <v>116.3</v>
      </c>
      <c r="O94" s="45">
        <v>123.8</v>
      </c>
      <c r="P94" s="45">
        <v>124</v>
      </c>
      <c r="Q94" s="45">
        <v>122.7</v>
      </c>
      <c r="R94" s="45">
        <v>119.3</v>
      </c>
      <c r="S94" s="45">
        <v>117.7</v>
      </c>
      <c r="T94" s="45">
        <v>113.5</v>
      </c>
      <c r="U94" s="45">
        <v>113.7</v>
      </c>
      <c r="V94" s="45">
        <v>119.9</v>
      </c>
      <c r="W94" s="45">
        <v>117.8</v>
      </c>
      <c r="X94" s="45">
        <v>124.9</v>
      </c>
      <c r="Y94" s="45">
        <v>126.3</v>
      </c>
      <c r="Z94" s="45">
        <v>126.2</v>
      </c>
      <c r="AA94" s="45">
        <v>124.8</v>
      </c>
      <c r="AB94" s="45">
        <v>127.6</v>
      </c>
      <c r="AC94" s="45">
        <v>133</v>
      </c>
      <c r="AD94" s="45">
        <v>134.1</v>
      </c>
      <c r="AE94" s="45">
        <v>128.6</v>
      </c>
      <c r="AF94" s="45">
        <v>123.7</v>
      </c>
      <c r="AG94" s="45">
        <v>124.3</v>
      </c>
      <c r="AH94" s="45">
        <v>128</v>
      </c>
      <c r="AI94" s="45">
        <v>133.80000000000001</v>
      </c>
      <c r="AJ94" s="45">
        <v>137.1</v>
      </c>
      <c r="AK94" s="45">
        <v>136.80000000000001</v>
      </c>
      <c r="AL94" s="45">
        <v>140.80000000000001</v>
      </c>
      <c r="AM94" s="45">
        <v>141.6</v>
      </c>
      <c r="AN94" s="45">
        <v>141.1</v>
      </c>
      <c r="AO94" s="45">
        <v>142</v>
      </c>
      <c r="AP94" s="45">
        <v>159.69999999999999</v>
      </c>
      <c r="AQ94" s="45">
        <v>161.9</v>
      </c>
      <c r="AR94" s="45">
        <v>160.1</v>
      </c>
      <c r="AS94" s="45">
        <v>167.2</v>
      </c>
      <c r="AT94" s="45">
        <v>181</v>
      </c>
      <c r="AU94" s="45">
        <v>195.9</v>
      </c>
      <c r="AV94" s="45">
        <v>204.5</v>
      </c>
      <c r="AW94" s="45">
        <v>217.3</v>
      </c>
      <c r="AX94" s="45">
        <v>221.7</v>
      </c>
      <c r="AY94" s="45">
        <v>225.8</v>
      </c>
      <c r="AZ94" s="45">
        <v>229.4</v>
      </c>
      <c r="BA94" s="45">
        <v>231.5</v>
      </c>
      <c r="BB94" s="45">
        <v>251</v>
      </c>
      <c r="BC94" s="45">
        <v>242.9</v>
      </c>
      <c r="BD94" s="45">
        <v>196.8</v>
      </c>
      <c r="BE94" s="45">
        <v>194</v>
      </c>
      <c r="BF94" s="45">
        <v>194.2</v>
      </c>
      <c r="BG94" s="45">
        <v>196.7</v>
      </c>
      <c r="BH94" s="45">
        <v>190.2</v>
      </c>
      <c r="BI94" s="45">
        <v>190.2</v>
      </c>
      <c r="BJ94" s="45">
        <v>190.6</v>
      </c>
      <c r="BK94" s="45">
        <v>188.3</v>
      </c>
      <c r="BL94" s="45">
        <v>168.9</v>
      </c>
      <c r="BM94" s="45">
        <v>163.5</v>
      </c>
      <c r="BN94" s="45">
        <v>163.30000000000001</v>
      </c>
      <c r="BO94" s="45">
        <v>158.1</v>
      </c>
      <c r="BP94" s="45">
        <v>154.6</v>
      </c>
      <c r="BQ94" s="45">
        <v>159.9</v>
      </c>
      <c r="BR94" s="45">
        <v>158</v>
      </c>
      <c r="BS94" s="45">
        <v>152.4</v>
      </c>
      <c r="BT94" s="45">
        <v>154.4</v>
      </c>
      <c r="BU94" s="45">
        <v>159.5</v>
      </c>
      <c r="BV94" s="45">
        <v>166.8</v>
      </c>
      <c r="BW94" s="45">
        <v>165.8</v>
      </c>
      <c r="BX94" s="45">
        <v>166.1</v>
      </c>
      <c r="BY94" s="45">
        <v>166.3</v>
      </c>
      <c r="BZ94" s="45">
        <v>166.9</v>
      </c>
      <c r="CA94" s="45">
        <v>170.2</v>
      </c>
      <c r="CB94" s="45">
        <v>172.7</v>
      </c>
      <c r="CC94" s="45">
        <v>181.7</v>
      </c>
      <c r="CD94" s="45">
        <v>182.8</v>
      </c>
      <c r="CE94" s="45">
        <v>184.8</v>
      </c>
      <c r="CF94" s="45">
        <v>189.3</v>
      </c>
      <c r="CG94" s="45">
        <v>198.5</v>
      </c>
      <c r="CH94" s="45">
        <v>201.3</v>
      </c>
      <c r="CI94" s="45">
        <v>202.6</v>
      </c>
      <c r="CJ94" s="45">
        <v>197.3</v>
      </c>
      <c r="CK94" s="45">
        <v>199.8</v>
      </c>
      <c r="CL94" s="45">
        <v>197.2</v>
      </c>
      <c r="CM94" s="45">
        <v>191.4</v>
      </c>
      <c r="CN94" s="45">
        <v>191</v>
      </c>
      <c r="CO94" s="45">
        <v>194.6</v>
      </c>
      <c r="CP94" s="45">
        <v>199.3</v>
      </c>
      <c r="CQ94" s="45">
        <v>204.1</v>
      </c>
      <c r="CR94" s="45">
        <v>203.4</v>
      </c>
      <c r="CS94" s="45">
        <v>207.1</v>
      </c>
      <c r="CT94" s="45">
        <v>212.4</v>
      </c>
      <c r="CU94" s="45">
        <v>210.2</v>
      </c>
      <c r="CV94" s="45">
        <v>209.1</v>
      </c>
      <c r="CW94" s="45">
        <v>210.9</v>
      </c>
      <c r="CX94" s="45">
        <v>206.6</v>
      </c>
      <c r="CY94" s="45">
        <v>208.4</v>
      </c>
      <c r="CZ94" s="45">
        <v>213.9</v>
      </c>
      <c r="DA94" s="45">
        <v>230.6</v>
      </c>
      <c r="DB94" s="45">
        <v>238.5</v>
      </c>
      <c r="DC94" s="45">
        <v>252.5</v>
      </c>
      <c r="DD94" s="45">
        <v>253.1</v>
      </c>
      <c r="DE94" s="45">
        <v>253.8</v>
      </c>
      <c r="DF94" s="45">
        <v>263</v>
      </c>
      <c r="DG94" s="45">
        <v>282.60000000000002</v>
      </c>
      <c r="DH94" s="45">
        <v>289.89999999999998</v>
      </c>
      <c r="DI94" s="45">
        <v>298.60000000000002</v>
      </c>
      <c r="DJ94" s="45">
        <v>309.3</v>
      </c>
      <c r="DK94" s="45">
        <v>295.8</v>
      </c>
      <c r="DL94" s="45">
        <v>262.39999999999998</v>
      </c>
      <c r="DM94" s="45">
        <v>270.39999999999998</v>
      </c>
      <c r="DN94" s="45">
        <v>279.3</v>
      </c>
      <c r="DO94" s="45">
        <v>284</v>
      </c>
      <c r="DP94" s="45">
        <v>282.7</v>
      </c>
      <c r="DQ94" s="45">
        <v>289.39999999999998</v>
      </c>
      <c r="DR94" s="45">
        <v>291.2</v>
      </c>
      <c r="DS94" s="45">
        <v>291.60000000000002</v>
      </c>
      <c r="DT94" s="45">
        <v>291.39999999999998</v>
      </c>
      <c r="DU94" s="45">
        <v>289</v>
      </c>
      <c r="DV94" s="45">
        <v>284.7</v>
      </c>
      <c r="DW94" s="45">
        <v>277.10000000000002</v>
      </c>
      <c r="DX94" s="46">
        <v>269.2</v>
      </c>
      <c r="DY94" s="46">
        <v>276.60000000000002</v>
      </c>
      <c r="DZ94" s="46">
        <v>274.8</v>
      </c>
      <c r="EA94">
        <v>261.89999999999998</v>
      </c>
      <c r="EB94" s="47">
        <v>258</v>
      </c>
      <c r="EC94" s="47">
        <v>257.3</v>
      </c>
    </row>
    <row r="95" spans="1:133" x14ac:dyDescent="0.25">
      <c r="A95" s="43" t="s">
        <v>1745</v>
      </c>
      <c r="B95" s="43" t="s">
        <v>1746</v>
      </c>
      <c r="C95" s="44">
        <v>2.2499999999999998E-3</v>
      </c>
      <c r="D95" s="45">
        <v>97.7</v>
      </c>
      <c r="E95" s="45">
        <v>96.9</v>
      </c>
      <c r="F95" s="45">
        <v>97.9</v>
      </c>
      <c r="G95" s="45">
        <v>104.8</v>
      </c>
      <c r="H95" s="45">
        <v>102.7</v>
      </c>
      <c r="I95" s="45">
        <v>104.8</v>
      </c>
      <c r="J95" s="45">
        <v>105.2</v>
      </c>
      <c r="K95" s="45">
        <v>110.5</v>
      </c>
      <c r="L95" s="45">
        <v>108.9</v>
      </c>
      <c r="M95" s="45">
        <v>109</v>
      </c>
      <c r="N95" s="45">
        <v>111.5</v>
      </c>
      <c r="O95" s="45">
        <v>119.3</v>
      </c>
      <c r="P95" s="45">
        <v>120</v>
      </c>
      <c r="Q95" s="45">
        <v>120</v>
      </c>
      <c r="R95" s="45">
        <v>117.4</v>
      </c>
      <c r="S95" s="45">
        <v>118.1</v>
      </c>
      <c r="T95" s="45">
        <v>117.4</v>
      </c>
      <c r="U95" s="45">
        <v>117.4</v>
      </c>
      <c r="V95" s="45">
        <v>117.4</v>
      </c>
      <c r="W95" s="45">
        <v>117.8</v>
      </c>
      <c r="X95" s="45">
        <v>119.5</v>
      </c>
      <c r="Y95" s="45">
        <v>122</v>
      </c>
      <c r="Z95" s="45">
        <v>121.3</v>
      </c>
      <c r="AA95" s="45">
        <v>120.7</v>
      </c>
      <c r="AB95" s="45">
        <v>120.5</v>
      </c>
      <c r="AC95" s="45">
        <v>122.5</v>
      </c>
      <c r="AD95" s="45">
        <v>122.9</v>
      </c>
      <c r="AE95" s="45">
        <v>124.2</v>
      </c>
      <c r="AF95" s="45">
        <v>123.4</v>
      </c>
      <c r="AG95" s="45">
        <v>119.3</v>
      </c>
      <c r="AH95" s="45">
        <v>121</v>
      </c>
      <c r="AI95" s="45">
        <v>122.5</v>
      </c>
      <c r="AJ95" s="45">
        <v>128.1</v>
      </c>
      <c r="AK95" s="45">
        <v>129.80000000000001</v>
      </c>
      <c r="AL95" s="45">
        <v>130</v>
      </c>
      <c r="AM95" s="45">
        <v>133.1</v>
      </c>
      <c r="AN95" s="45">
        <v>135.6</v>
      </c>
      <c r="AO95" s="45">
        <v>136.80000000000001</v>
      </c>
      <c r="AP95" s="45">
        <v>138.19999999999999</v>
      </c>
      <c r="AQ95" s="45">
        <v>138.6</v>
      </c>
      <c r="AR95" s="45">
        <v>139.9</v>
      </c>
      <c r="AS95" s="45">
        <v>139.9</v>
      </c>
      <c r="AT95" s="45">
        <v>140.5</v>
      </c>
      <c r="AU95" s="45">
        <v>144.69999999999999</v>
      </c>
      <c r="AV95" s="45">
        <v>158</v>
      </c>
      <c r="AW95" s="45">
        <v>173.2</v>
      </c>
      <c r="AX95" s="45">
        <v>173.9</v>
      </c>
      <c r="AY95" s="45">
        <v>170.7</v>
      </c>
      <c r="AZ95" s="45">
        <v>170.7</v>
      </c>
      <c r="BA95" s="45">
        <v>172.3</v>
      </c>
      <c r="BB95" s="45">
        <v>170.7</v>
      </c>
      <c r="BC95" s="45">
        <v>168.1</v>
      </c>
      <c r="BD95" s="45">
        <v>159.30000000000001</v>
      </c>
      <c r="BE95" s="45">
        <v>153.6</v>
      </c>
      <c r="BF95" s="45">
        <v>153.1</v>
      </c>
      <c r="BG95" s="45">
        <v>147.6</v>
      </c>
      <c r="BH95" s="45">
        <v>147.4</v>
      </c>
      <c r="BI95" s="45">
        <v>127.9</v>
      </c>
      <c r="BJ95" s="45">
        <v>126</v>
      </c>
      <c r="BK95" s="45">
        <v>129.1</v>
      </c>
      <c r="BL95" s="45">
        <v>130.6</v>
      </c>
      <c r="BM95" s="45">
        <v>128.1</v>
      </c>
      <c r="BN95" s="45">
        <v>128.6</v>
      </c>
      <c r="BO95" s="45">
        <v>129.9</v>
      </c>
      <c r="BP95" s="45">
        <v>129.1</v>
      </c>
      <c r="BQ95" s="45">
        <v>130.19999999999999</v>
      </c>
      <c r="BR95" s="45">
        <v>126.6</v>
      </c>
      <c r="BS95" s="45">
        <v>124</v>
      </c>
      <c r="BT95" s="45">
        <v>113.6</v>
      </c>
      <c r="BU95" s="45">
        <v>107.9</v>
      </c>
      <c r="BV95" s="45">
        <v>116.9</v>
      </c>
      <c r="BW95" s="45">
        <v>122.9</v>
      </c>
      <c r="BX95" s="45">
        <v>123.2</v>
      </c>
      <c r="BY95" s="45">
        <v>118.3</v>
      </c>
      <c r="BZ95" s="45">
        <v>120.1</v>
      </c>
      <c r="CA95" s="45">
        <v>122.1</v>
      </c>
      <c r="CB95" s="45">
        <v>124</v>
      </c>
      <c r="CC95" s="45">
        <v>121.4</v>
      </c>
      <c r="CD95" s="45">
        <v>122.6</v>
      </c>
      <c r="CE95" s="45">
        <v>122.6</v>
      </c>
      <c r="CF95" s="45">
        <v>128.1</v>
      </c>
      <c r="CG95" s="45">
        <v>128.5</v>
      </c>
      <c r="CH95" s="45">
        <v>132.80000000000001</v>
      </c>
      <c r="CI95" s="45">
        <v>133.9</v>
      </c>
      <c r="CJ95" s="45">
        <v>130.6</v>
      </c>
      <c r="CK95" s="45">
        <v>132.30000000000001</v>
      </c>
      <c r="CL95" s="45">
        <v>135.30000000000001</v>
      </c>
      <c r="CM95" s="45">
        <v>131.5</v>
      </c>
      <c r="CN95" s="45">
        <v>132.9</v>
      </c>
      <c r="CO95" s="45">
        <v>133.30000000000001</v>
      </c>
      <c r="CP95" s="45">
        <v>133.30000000000001</v>
      </c>
      <c r="CQ95" s="45">
        <v>133.30000000000001</v>
      </c>
      <c r="CR95" s="45">
        <v>136.6</v>
      </c>
      <c r="CS95" s="45">
        <v>138.6</v>
      </c>
      <c r="CT95" s="45">
        <v>137.19999999999999</v>
      </c>
      <c r="CU95" s="45">
        <v>136.6</v>
      </c>
      <c r="CV95" s="45">
        <v>136.6</v>
      </c>
      <c r="CW95" s="45">
        <v>136.6</v>
      </c>
      <c r="CX95" s="45">
        <v>136.19999999999999</v>
      </c>
      <c r="CY95" s="45">
        <v>135</v>
      </c>
      <c r="CZ95" s="45">
        <v>133.30000000000001</v>
      </c>
      <c r="DA95" s="45">
        <v>132.6</v>
      </c>
      <c r="DB95" s="45">
        <v>133.5</v>
      </c>
      <c r="DC95" s="45">
        <v>133.9</v>
      </c>
      <c r="DD95" s="45">
        <v>157.19999999999999</v>
      </c>
      <c r="DE95" s="45">
        <v>183.2</v>
      </c>
      <c r="DF95" s="45">
        <v>181.5</v>
      </c>
      <c r="DG95" s="45">
        <v>186.8</v>
      </c>
      <c r="DH95" s="45">
        <v>189.7</v>
      </c>
      <c r="DI95" s="45">
        <v>188.9</v>
      </c>
      <c r="DJ95" s="45">
        <v>185.9</v>
      </c>
      <c r="DK95" s="45">
        <v>179.4</v>
      </c>
      <c r="DL95" s="45">
        <v>181.2</v>
      </c>
      <c r="DM95" s="45">
        <v>182</v>
      </c>
      <c r="DN95" s="45">
        <v>183.4</v>
      </c>
      <c r="DO95" s="45">
        <v>181.1</v>
      </c>
      <c r="DP95" s="45">
        <v>183.2</v>
      </c>
      <c r="DQ95" s="45">
        <v>187.9</v>
      </c>
      <c r="DR95" s="45">
        <v>192</v>
      </c>
      <c r="DS95" s="45">
        <v>187.6</v>
      </c>
      <c r="DT95" s="45">
        <v>195.2</v>
      </c>
      <c r="DU95" s="45">
        <v>205.1</v>
      </c>
      <c r="DV95" s="45">
        <v>206.9</v>
      </c>
      <c r="DW95" s="45">
        <v>208.2</v>
      </c>
      <c r="DX95" s="46">
        <v>209.5</v>
      </c>
      <c r="DY95" s="46">
        <v>211.9</v>
      </c>
      <c r="DZ95" s="46">
        <v>212.6</v>
      </c>
      <c r="EA95">
        <v>212.8</v>
      </c>
      <c r="EB95" s="47">
        <v>211.1</v>
      </c>
      <c r="EC95" s="47">
        <v>201.5</v>
      </c>
    </row>
    <row r="96" spans="1:133" x14ac:dyDescent="0.25">
      <c r="A96" s="43" t="s">
        <v>1747</v>
      </c>
      <c r="B96" s="43" t="s">
        <v>1748</v>
      </c>
      <c r="C96" s="44">
        <v>2.6290000000000001E-2</v>
      </c>
      <c r="D96" s="45">
        <v>100</v>
      </c>
      <c r="E96" s="45">
        <v>100</v>
      </c>
      <c r="F96" s="45">
        <v>100</v>
      </c>
      <c r="G96" s="45">
        <v>100</v>
      </c>
      <c r="H96" s="45">
        <v>100</v>
      </c>
      <c r="I96" s="45">
        <v>100</v>
      </c>
      <c r="J96" s="45">
        <v>100</v>
      </c>
      <c r="K96" s="45">
        <v>100</v>
      </c>
      <c r="L96" s="45">
        <v>100</v>
      </c>
      <c r="M96" s="45">
        <v>100</v>
      </c>
      <c r="N96" s="45">
        <v>100</v>
      </c>
      <c r="O96" s="45">
        <v>100</v>
      </c>
      <c r="P96" s="45">
        <v>100</v>
      </c>
      <c r="Q96" s="45">
        <v>100</v>
      </c>
      <c r="R96" s="45">
        <v>100</v>
      </c>
      <c r="S96" s="45">
        <v>100</v>
      </c>
      <c r="T96" s="45">
        <v>100</v>
      </c>
      <c r="U96" s="45">
        <v>100</v>
      </c>
      <c r="V96" s="45">
        <v>100</v>
      </c>
      <c r="W96" s="45">
        <v>100</v>
      </c>
      <c r="X96" s="45">
        <v>100</v>
      </c>
      <c r="Y96" s="45">
        <v>100</v>
      </c>
      <c r="Z96" s="45">
        <v>100</v>
      </c>
      <c r="AA96" s="45">
        <v>100</v>
      </c>
      <c r="AB96" s="45">
        <v>100</v>
      </c>
      <c r="AC96" s="45">
        <v>100</v>
      </c>
      <c r="AD96" s="45">
        <v>100</v>
      </c>
      <c r="AE96" s="45">
        <v>100</v>
      </c>
      <c r="AF96" s="45">
        <v>100</v>
      </c>
      <c r="AG96" s="45">
        <v>100</v>
      </c>
      <c r="AH96" s="45">
        <v>100</v>
      </c>
      <c r="AI96" s="45">
        <v>99.5</v>
      </c>
      <c r="AJ96" s="45">
        <v>97.5</v>
      </c>
      <c r="AK96" s="45">
        <v>97.5</v>
      </c>
      <c r="AL96" s="45">
        <v>97.5</v>
      </c>
      <c r="AM96" s="45">
        <v>97.5</v>
      </c>
      <c r="AN96" s="45">
        <v>97.5</v>
      </c>
      <c r="AO96" s="45">
        <v>103.9</v>
      </c>
      <c r="AP96" s="45">
        <v>108.4</v>
      </c>
      <c r="AQ96" s="45">
        <v>108.8</v>
      </c>
      <c r="AR96" s="45">
        <v>108.6</v>
      </c>
      <c r="AS96" s="45">
        <v>108.8</v>
      </c>
      <c r="AT96" s="45">
        <v>109.5</v>
      </c>
      <c r="AU96" s="45">
        <v>117.8</v>
      </c>
      <c r="AV96" s="45">
        <v>125</v>
      </c>
      <c r="AW96" s="45">
        <v>125.5</v>
      </c>
      <c r="AX96" s="45">
        <v>125.5</v>
      </c>
      <c r="AY96" s="45">
        <v>125.2</v>
      </c>
      <c r="AZ96" s="45">
        <v>125.4</v>
      </c>
      <c r="BA96" s="45">
        <v>131.80000000000001</v>
      </c>
      <c r="BB96" s="45">
        <v>132.6</v>
      </c>
      <c r="BC96" s="45">
        <v>136.4</v>
      </c>
      <c r="BD96" s="45">
        <v>137.5</v>
      </c>
      <c r="BE96" s="45">
        <v>137.9</v>
      </c>
      <c r="BF96" s="45">
        <v>135.5</v>
      </c>
      <c r="BG96" s="45">
        <v>134.30000000000001</v>
      </c>
      <c r="BH96" s="45">
        <v>133.30000000000001</v>
      </c>
      <c r="BI96" s="45">
        <v>131.5</v>
      </c>
      <c r="BJ96" s="45">
        <v>130.4</v>
      </c>
      <c r="BK96" s="45">
        <v>130.1</v>
      </c>
      <c r="BL96" s="45">
        <v>130</v>
      </c>
      <c r="BM96" s="45">
        <v>129.80000000000001</v>
      </c>
      <c r="BN96" s="45">
        <v>129.5</v>
      </c>
      <c r="BO96" s="45">
        <v>129.5</v>
      </c>
      <c r="BP96" s="45">
        <v>131.6</v>
      </c>
      <c r="BQ96" s="45">
        <v>133.9</v>
      </c>
      <c r="BR96" s="45">
        <v>136.69999999999999</v>
      </c>
      <c r="BS96" s="45">
        <v>139.69999999999999</v>
      </c>
      <c r="BT96" s="45">
        <v>146.30000000000001</v>
      </c>
      <c r="BU96" s="45">
        <v>166.9</v>
      </c>
      <c r="BV96" s="45">
        <v>170.8</v>
      </c>
      <c r="BW96" s="45">
        <v>172.8</v>
      </c>
      <c r="BX96" s="45">
        <v>175.1</v>
      </c>
      <c r="BY96" s="45">
        <v>179.8</v>
      </c>
      <c r="BZ96" s="45">
        <v>182</v>
      </c>
      <c r="CA96" s="45">
        <v>183.8</v>
      </c>
      <c r="CB96" s="45">
        <v>185.8</v>
      </c>
      <c r="CC96" s="45">
        <v>187.6</v>
      </c>
      <c r="CD96" s="45">
        <v>198.7</v>
      </c>
      <c r="CE96" s="45">
        <v>200.7</v>
      </c>
      <c r="CF96" s="45">
        <v>202.8</v>
      </c>
      <c r="CG96" s="45">
        <v>204.4</v>
      </c>
      <c r="CH96" s="45">
        <v>206.4</v>
      </c>
      <c r="CI96" s="45">
        <v>207.3</v>
      </c>
      <c r="CJ96" s="45">
        <v>207.3</v>
      </c>
      <c r="CK96" s="45">
        <v>207.3</v>
      </c>
      <c r="CL96" s="45">
        <v>207.3</v>
      </c>
      <c r="CM96" s="45">
        <v>207.3</v>
      </c>
      <c r="CN96" s="45">
        <v>207.3</v>
      </c>
      <c r="CO96" s="45">
        <v>207.3</v>
      </c>
      <c r="CP96" s="45">
        <v>207.3</v>
      </c>
      <c r="CQ96" s="45">
        <v>207.3</v>
      </c>
      <c r="CR96" s="45">
        <v>207.3</v>
      </c>
      <c r="CS96" s="45">
        <v>207.3</v>
      </c>
      <c r="CT96" s="45">
        <v>207.3</v>
      </c>
      <c r="CU96" s="45">
        <v>207.3</v>
      </c>
      <c r="CV96" s="45">
        <v>207.3</v>
      </c>
      <c r="CW96" s="45">
        <v>207.3</v>
      </c>
      <c r="CX96" s="45">
        <v>207.3</v>
      </c>
      <c r="CY96" s="45">
        <v>207.3</v>
      </c>
      <c r="CZ96" s="45">
        <v>207.3</v>
      </c>
      <c r="DA96" s="45">
        <v>207.3</v>
      </c>
      <c r="DB96" s="45">
        <v>207.3</v>
      </c>
      <c r="DC96" s="45">
        <v>207.3</v>
      </c>
      <c r="DD96" s="45">
        <v>207.3</v>
      </c>
      <c r="DE96" s="45">
        <v>207.3</v>
      </c>
      <c r="DF96" s="45">
        <v>207.3</v>
      </c>
      <c r="DG96" s="45">
        <v>207.3</v>
      </c>
      <c r="DH96" s="45">
        <v>207.3</v>
      </c>
      <c r="DI96" s="45">
        <v>207.3</v>
      </c>
      <c r="DJ96" s="45">
        <v>207.3</v>
      </c>
      <c r="DK96" s="45">
        <v>207.3</v>
      </c>
      <c r="DL96" s="45">
        <v>207.3</v>
      </c>
      <c r="DM96" s="45">
        <v>207.3</v>
      </c>
      <c r="DN96" s="45">
        <v>207.3</v>
      </c>
      <c r="DO96" s="45">
        <v>207.3</v>
      </c>
      <c r="DP96" s="45">
        <v>207.3</v>
      </c>
      <c r="DQ96" s="45">
        <v>207.3</v>
      </c>
      <c r="DR96" s="45">
        <v>207.3</v>
      </c>
      <c r="DS96" s="45">
        <v>207.3</v>
      </c>
      <c r="DT96" s="45">
        <v>207.3</v>
      </c>
      <c r="DU96" s="45">
        <v>207.3</v>
      </c>
      <c r="DV96" s="45">
        <v>207.3</v>
      </c>
      <c r="DW96" s="45">
        <v>207.3</v>
      </c>
      <c r="DX96" s="46">
        <v>207.3</v>
      </c>
      <c r="DY96" s="46">
        <v>207.3</v>
      </c>
      <c r="DZ96" s="46">
        <v>207.3</v>
      </c>
      <c r="EA96">
        <v>207.3</v>
      </c>
      <c r="EB96" s="47">
        <v>207.3</v>
      </c>
      <c r="EC96" s="47">
        <v>207.3</v>
      </c>
    </row>
    <row r="97" spans="1:133" x14ac:dyDescent="0.25">
      <c r="A97" s="43" t="s">
        <v>1749</v>
      </c>
      <c r="B97" s="43" t="s">
        <v>1750</v>
      </c>
      <c r="C97" s="44">
        <v>7.7350000000000002E-2</v>
      </c>
      <c r="D97" s="45">
        <v>103</v>
      </c>
      <c r="E97" s="45">
        <v>107.4</v>
      </c>
      <c r="F97" s="45">
        <v>111.3</v>
      </c>
      <c r="G97" s="45">
        <v>115.8</v>
      </c>
      <c r="H97" s="45">
        <v>131.19999999999999</v>
      </c>
      <c r="I97" s="45">
        <v>129</v>
      </c>
      <c r="J97" s="45">
        <v>127</v>
      </c>
      <c r="K97" s="45">
        <v>124.8</v>
      </c>
      <c r="L97" s="45">
        <v>129.5</v>
      </c>
      <c r="M97" s="45">
        <v>132.19999999999999</v>
      </c>
      <c r="N97" s="45">
        <v>131.1</v>
      </c>
      <c r="O97" s="45">
        <v>131.80000000000001</v>
      </c>
      <c r="P97" s="45">
        <v>137.6</v>
      </c>
      <c r="Q97" s="45">
        <v>139.80000000000001</v>
      </c>
      <c r="R97" s="45">
        <v>142.4</v>
      </c>
      <c r="S97" s="45">
        <v>145.5</v>
      </c>
      <c r="T97" s="45">
        <v>149.6</v>
      </c>
      <c r="U97" s="45">
        <v>170.3</v>
      </c>
      <c r="V97" s="45">
        <v>169.9</v>
      </c>
      <c r="W97" s="45">
        <v>165.5</v>
      </c>
      <c r="X97" s="45">
        <v>162.9</v>
      </c>
      <c r="Y97" s="45">
        <v>150.69999999999999</v>
      </c>
      <c r="Z97" s="45">
        <v>162.80000000000001</v>
      </c>
      <c r="AA97" s="45">
        <v>156.5</v>
      </c>
      <c r="AB97" s="45">
        <v>157.80000000000001</v>
      </c>
      <c r="AC97" s="45">
        <v>153.6</v>
      </c>
      <c r="AD97" s="45">
        <v>150.19999999999999</v>
      </c>
      <c r="AE97" s="45">
        <v>142.4</v>
      </c>
      <c r="AF97" s="45">
        <v>136.19999999999999</v>
      </c>
      <c r="AG97" s="45">
        <v>144.6</v>
      </c>
      <c r="AH97" s="45">
        <v>134.4</v>
      </c>
      <c r="AI97" s="45">
        <v>135.9</v>
      </c>
      <c r="AJ97" s="45">
        <v>129.19999999999999</v>
      </c>
      <c r="AK97" s="45">
        <v>131.1</v>
      </c>
      <c r="AL97" s="45">
        <v>126.6</v>
      </c>
      <c r="AM97" s="45">
        <v>131.19999999999999</v>
      </c>
      <c r="AN97" s="45">
        <v>130.69999999999999</v>
      </c>
      <c r="AO97" s="45">
        <v>117.4</v>
      </c>
      <c r="AP97" s="45">
        <v>109.8</v>
      </c>
      <c r="AQ97" s="45">
        <v>103.2</v>
      </c>
      <c r="AR97" s="45">
        <v>105.3</v>
      </c>
      <c r="AS97" s="45">
        <v>105</v>
      </c>
      <c r="AT97" s="45">
        <v>101.5</v>
      </c>
      <c r="AU97" s="45">
        <v>103.4</v>
      </c>
      <c r="AV97" s="45">
        <v>108.4</v>
      </c>
      <c r="AW97" s="45">
        <v>113.4</v>
      </c>
      <c r="AX97" s="45">
        <v>119.9</v>
      </c>
      <c r="AY97" s="45">
        <v>126.6</v>
      </c>
      <c r="AZ97" s="45">
        <v>122.1</v>
      </c>
      <c r="BA97" s="45">
        <v>121.1</v>
      </c>
      <c r="BB97" s="45">
        <v>120.1</v>
      </c>
      <c r="BC97" s="45">
        <v>124.2</v>
      </c>
      <c r="BD97" s="45">
        <v>128.69999999999999</v>
      </c>
      <c r="BE97" s="45">
        <v>130.4</v>
      </c>
      <c r="BF97" s="45">
        <v>127.8</v>
      </c>
      <c r="BG97" s="45">
        <v>130.30000000000001</v>
      </c>
      <c r="BH97" s="45">
        <v>135.5</v>
      </c>
      <c r="BI97" s="45">
        <v>155.9</v>
      </c>
      <c r="BJ97" s="45">
        <v>152.6</v>
      </c>
      <c r="BK97" s="45">
        <v>170.7</v>
      </c>
      <c r="BL97" s="45">
        <v>177.9</v>
      </c>
      <c r="BM97" s="45">
        <v>171.3</v>
      </c>
      <c r="BN97" s="45">
        <v>170.7</v>
      </c>
      <c r="BO97" s="45">
        <v>166.3</v>
      </c>
      <c r="BP97" s="45">
        <v>167</v>
      </c>
      <c r="BQ97" s="45">
        <v>176</v>
      </c>
      <c r="BR97" s="45">
        <v>174.1</v>
      </c>
      <c r="BS97" s="45">
        <v>180.4</v>
      </c>
      <c r="BT97" s="45">
        <v>188.4</v>
      </c>
      <c r="BU97" s="45">
        <v>192</v>
      </c>
      <c r="BV97" s="45">
        <v>198.9</v>
      </c>
      <c r="BW97" s="45">
        <v>203.8</v>
      </c>
      <c r="BX97" s="45">
        <v>191.8</v>
      </c>
      <c r="BY97" s="45">
        <v>180</v>
      </c>
      <c r="BZ97" s="45">
        <v>173.2</v>
      </c>
      <c r="CA97" s="45">
        <v>153.9</v>
      </c>
      <c r="CB97" s="45">
        <v>154.19999999999999</v>
      </c>
      <c r="CC97" s="45">
        <v>155.5</v>
      </c>
      <c r="CD97" s="45">
        <v>148.6</v>
      </c>
      <c r="CE97" s="45">
        <v>142.1</v>
      </c>
      <c r="CF97" s="45">
        <v>141.4</v>
      </c>
      <c r="CG97" s="45">
        <v>151.30000000000001</v>
      </c>
      <c r="CH97" s="45">
        <v>146</v>
      </c>
      <c r="CI97" s="45">
        <v>138.4</v>
      </c>
      <c r="CJ97" s="45">
        <v>137.69999999999999</v>
      </c>
      <c r="CK97" s="45">
        <v>142.30000000000001</v>
      </c>
      <c r="CL97" s="45">
        <v>144</v>
      </c>
      <c r="CM97" s="45">
        <v>141.4</v>
      </c>
      <c r="CN97" s="45">
        <v>143.6</v>
      </c>
      <c r="CO97" s="45">
        <v>158.5</v>
      </c>
      <c r="CP97" s="45">
        <v>157.9</v>
      </c>
      <c r="CQ97" s="45">
        <v>158.69999999999999</v>
      </c>
      <c r="CR97" s="45">
        <v>167.6</v>
      </c>
      <c r="CS97" s="45">
        <v>167.2</v>
      </c>
      <c r="CT97" s="45">
        <v>180.3</v>
      </c>
      <c r="CU97" s="45">
        <v>169.4</v>
      </c>
      <c r="CV97" s="45">
        <v>156.1</v>
      </c>
      <c r="CW97" s="45">
        <v>138.80000000000001</v>
      </c>
      <c r="CX97" s="45">
        <v>115.4</v>
      </c>
      <c r="CY97" s="45">
        <v>101.4</v>
      </c>
      <c r="CZ97" s="45">
        <v>122.4</v>
      </c>
      <c r="DA97" s="45">
        <v>125.7</v>
      </c>
      <c r="DB97" s="45">
        <v>120.6</v>
      </c>
      <c r="DC97" s="45">
        <v>124.7</v>
      </c>
      <c r="DD97" s="45">
        <v>136.6</v>
      </c>
      <c r="DE97" s="45">
        <v>145.69999999999999</v>
      </c>
      <c r="DF97" s="45">
        <v>153.9</v>
      </c>
      <c r="DG97" s="45">
        <v>149.30000000000001</v>
      </c>
      <c r="DH97" s="45">
        <v>153.1</v>
      </c>
      <c r="DI97" s="45">
        <v>149.19999999999999</v>
      </c>
      <c r="DJ97" s="45">
        <v>149</v>
      </c>
      <c r="DK97" s="45">
        <v>153</v>
      </c>
      <c r="DL97" s="45">
        <v>161.5</v>
      </c>
      <c r="DM97" s="45">
        <v>173.3</v>
      </c>
      <c r="DN97" s="45">
        <v>183.4</v>
      </c>
      <c r="DO97" s="45">
        <v>179.5</v>
      </c>
      <c r="DP97" s="45">
        <v>229.8</v>
      </c>
      <c r="DQ97" s="45">
        <v>257.39999999999998</v>
      </c>
      <c r="DR97" s="45">
        <v>275.2</v>
      </c>
      <c r="DS97" s="45">
        <v>290.60000000000002</v>
      </c>
      <c r="DT97" s="45">
        <v>239.8</v>
      </c>
      <c r="DU97" s="45">
        <v>225.8</v>
      </c>
      <c r="DV97" s="45">
        <v>234.7</v>
      </c>
      <c r="DW97" s="45">
        <v>222.3</v>
      </c>
      <c r="DX97" s="46">
        <v>220.6</v>
      </c>
      <c r="DY97" s="46">
        <v>237.6</v>
      </c>
      <c r="DZ97" s="46">
        <v>262.3</v>
      </c>
      <c r="EA97">
        <v>247.5</v>
      </c>
      <c r="EB97" s="47">
        <v>223.7</v>
      </c>
      <c r="EC97" s="47">
        <v>249.3</v>
      </c>
    </row>
    <row r="98" spans="1:133" x14ac:dyDescent="0.25">
      <c r="A98" s="43" t="s">
        <v>1751</v>
      </c>
      <c r="B98" s="43" t="s">
        <v>1752</v>
      </c>
      <c r="C98" s="44">
        <v>1.555E-2</v>
      </c>
      <c r="D98" s="45">
        <v>96.9</v>
      </c>
      <c r="E98" s="45">
        <v>94.6</v>
      </c>
      <c r="F98" s="45">
        <v>94.2</v>
      </c>
      <c r="G98" s="45">
        <v>96.6</v>
      </c>
      <c r="H98" s="45">
        <v>107.4</v>
      </c>
      <c r="I98" s="45">
        <v>111</v>
      </c>
      <c r="J98" s="45">
        <v>115.5</v>
      </c>
      <c r="K98" s="45">
        <v>116.7</v>
      </c>
      <c r="L98" s="45">
        <v>117.1</v>
      </c>
      <c r="M98" s="45">
        <v>116.8</v>
      </c>
      <c r="N98" s="45">
        <v>116.3</v>
      </c>
      <c r="O98" s="45">
        <v>116.4</v>
      </c>
      <c r="P98" s="45">
        <v>116.6</v>
      </c>
      <c r="Q98" s="45">
        <v>116.8</v>
      </c>
      <c r="R98" s="45">
        <v>117.5</v>
      </c>
      <c r="S98" s="45">
        <v>118.1</v>
      </c>
      <c r="T98" s="45">
        <v>121</v>
      </c>
      <c r="U98" s="45">
        <v>125.4</v>
      </c>
      <c r="V98" s="45">
        <v>127.7</v>
      </c>
      <c r="W98" s="45">
        <v>130.1</v>
      </c>
      <c r="X98" s="45">
        <v>130</v>
      </c>
      <c r="Y98" s="45">
        <v>130.19999999999999</v>
      </c>
      <c r="Z98" s="45">
        <v>129.19999999999999</v>
      </c>
      <c r="AA98" s="45">
        <v>130.19999999999999</v>
      </c>
      <c r="AB98" s="45">
        <v>130.6</v>
      </c>
      <c r="AC98" s="45">
        <v>131.1</v>
      </c>
      <c r="AD98" s="45">
        <v>131.5</v>
      </c>
      <c r="AE98" s="45">
        <v>131.30000000000001</v>
      </c>
      <c r="AF98" s="45">
        <v>131</v>
      </c>
      <c r="AG98" s="45">
        <v>129.5</v>
      </c>
      <c r="AH98" s="45">
        <v>128</v>
      </c>
      <c r="AI98" s="45">
        <v>127.4</v>
      </c>
      <c r="AJ98" s="45">
        <v>127.6</v>
      </c>
      <c r="AK98" s="45">
        <v>128.30000000000001</v>
      </c>
      <c r="AL98" s="45">
        <v>128</v>
      </c>
      <c r="AM98" s="45">
        <v>125.5</v>
      </c>
      <c r="AN98" s="45">
        <v>126.1</v>
      </c>
      <c r="AO98" s="45">
        <v>125.7</v>
      </c>
      <c r="AP98" s="45">
        <v>125.6</v>
      </c>
      <c r="AQ98" s="45">
        <v>126.1</v>
      </c>
      <c r="AR98" s="45">
        <v>125.4</v>
      </c>
      <c r="AS98" s="45">
        <v>125.6</v>
      </c>
      <c r="AT98" s="45">
        <v>125.5</v>
      </c>
      <c r="AU98" s="45">
        <v>123.4</v>
      </c>
      <c r="AV98" s="45">
        <v>120</v>
      </c>
      <c r="AW98" s="45">
        <v>115.6</v>
      </c>
      <c r="AX98" s="45">
        <v>114.8</v>
      </c>
      <c r="AY98" s="45">
        <v>115.9</v>
      </c>
      <c r="AZ98" s="45">
        <v>116.7</v>
      </c>
      <c r="BA98" s="45">
        <v>117.5</v>
      </c>
      <c r="BB98" s="45">
        <v>118.3</v>
      </c>
      <c r="BC98" s="45">
        <v>118</v>
      </c>
      <c r="BD98" s="45">
        <v>116.7</v>
      </c>
      <c r="BE98" s="45">
        <v>118.6</v>
      </c>
      <c r="BF98" s="45">
        <v>117.4</v>
      </c>
      <c r="BG98" s="45">
        <v>115.1</v>
      </c>
      <c r="BH98" s="45">
        <v>113.8</v>
      </c>
      <c r="BI98" s="45">
        <v>111.3</v>
      </c>
      <c r="BJ98" s="45">
        <v>113.4</v>
      </c>
      <c r="BK98" s="45">
        <v>116.4</v>
      </c>
      <c r="BL98" s="45">
        <v>115.8</v>
      </c>
      <c r="BM98" s="45">
        <v>115.7</v>
      </c>
      <c r="BN98" s="45">
        <v>113.7</v>
      </c>
      <c r="BO98" s="45">
        <v>113.5</v>
      </c>
      <c r="BP98" s="45">
        <v>114</v>
      </c>
      <c r="BQ98" s="45">
        <v>114.9</v>
      </c>
      <c r="BR98" s="45">
        <v>115.5</v>
      </c>
      <c r="BS98" s="45">
        <v>113.4</v>
      </c>
      <c r="BT98" s="45">
        <v>114.4</v>
      </c>
      <c r="BU98" s="45">
        <v>115.8</v>
      </c>
      <c r="BV98" s="45">
        <v>115.4</v>
      </c>
      <c r="BW98" s="45">
        <v>116.8</v>
      </c>
      <c r="BX98" s="45">
        <v>118.4</v>
      </c>
      <c r="BY98" s="45">
        <v>119.6</v>
      </c>
      <c r="BZ98" s="45">
        <v>120.9</v>
      </c>
      <c r="CA98" s="45">
        <v>123.5</v>
      </c>
      <c r="CB98" s="45">
        <v>123.8</v>
      </c>
      <c r="CC98" s="45">
        <v>123.2</v>
      </c>
      <c r="CD98" s="45">
        <v>123.4</v>
      </c>
      <c r="CE98" s="45">
        <v>123.4</v>
      </c>
      <c r="CF98" s="45">
        <v>124.8</v>
      </c>
      <c r="CG98" s="45">
        <v>125.2</v>
      </c>
      <c r="CH98" s="45">
        <v>124.1</v>
      </c>
      <c r="CI98" s="45">
        <v>123.4</v>
      </c>
      <c r="CJ98" s="45">
        <v>122.5</v>
      </c>
      <c r="CK98" s="45">
        <v>120.7</v>
      </c>
      <c r="CL98" s="45">
        <v>121.2</v>
      </c>
      <c r="CM98" s="45">
        <v>121.4</v>
      </c>
      <c r="CN98" s="45">
        <v>121</v>
      </c>
      <c r="CO98" s="45">
        <v>119.8</v>
      </c>
      <c r="CP98" s="45">
        <v>119.2</v>
      </c>
      <c r="CQ98" s="45">
        <v>115.7</v>
      </c>
      <c r="CR98" s="45">
        <v>115.4</v>
      </c>
      <c r="CS98" s="45">
        <v>116.9</v>
      </c>
      <c r="CT98" s="45">
        <v>117.8</v>
      </c>
      <c r="CU98" s="45">
        <v>115.5</v>
      </c>
      <c r="CV98" s="45">
        <v>115.4</v>
      </c>
      <c r="CW98" s="45">
        <v>116.2</v>
      </c>
      <c r="CX98" s="45">
        <v>116.9</v>
      </c>
      <c r="CY98" s="45">
        <v>118.8</v>
      </c>
      <c r="CZ98" s="45">
        <v>119.6</v>
      </c>
      <c r="DA98" s="45">
        <v>120.6</v>
      </c>
      <c r="DB98" s="45">
        <v>124.3</v>
      </c>
      <c r="DC98" s="45">
        <v>124.5</v>
      </c>
      <c r="DD98" s="45">
        <v>125.3</v>
      </c>
      <c r="DE98" s="45">
        <v>126</v>
      </c>
      <c r="DF98" s="45">
        <v>127.2</v>
      </c>
      <c r="DG98" s="45">
        <v>127.7</v>
      </c>
      <c r="DH98" s="45">
        <v>128.9</v>
      </c>
      <c r="DI98" s="45">
        <v>128.30000000000001</v>
      </c>
      <c r="DJ98" s="45">
        <v>127.2</v>
      </c>
      <c r="DK98" s="45">
        <v>125.7</v>
      </c>
      <c r="DL98" s="45">
        <v>125.3</v>
      </c>
      <c r="DM98" s="45">
        <v>123.6</v>
      </c>
      <c r="DN98" s="45">
        <v>120.6</v>
      </c>
      <c r="DO98" s="45">
        <v>117.2</v>
      </c>
      <c r="DP98" s="45">
        <v>117.2</v>
      </c>
      <c r="DQ98" s="45">
        <v>115.2</v>
      </c>
      <c r="DR98" s="45">
        <v>113.6</v>
      </c>
      <c r="DS98" s="45">
        <v>115.6</v>
      </c>
      <c r="DT98" s="45">
        <v>118.4</v>
      </c>
      <c r="DU98" s="45">
        <v>116</v>
      </c>
      <c r="DV98" s="45">
        <v>115.7</v>
      </c>
      <c r="DW98" s="45">
        <v>116.1</v>
      </c>
      <c r="DX98" s="46">
        <v>117.1</v>
      </c>
      <c r="DY98" s="46">
        <v>116.8</v>
      </c>
      <c r="DZ98" s="46">
        <v>114.3</v>
      </c>
      <c r="EA98">
        <v>113.1</v>
      </c>
      <c r="EB98" s="47">
        <v>111.6</v>
      </c>
      <c r="EC98" s="47">
        <v>111</v>
      </c>
    </row>
    <row r="99" spans="1:133" x14ac:dyDescent="0.25">
      <c r="A99" s="43" t="s">
        <v>1753</v>
      </c>
      <c r="B99" s="43" t="s">
        <v>1754</v>
      </c>
      <c r="C99" s="44">
        <v>1.1153</v>
      </c>
      <c r="D99" s="45">
        <v>115.3</v>
      </c>
      <c r="E99" s="45">
        <v>118.1</v>
      </c>
      <c r="F99" s="45">
        <v>120.2</v>
      </c>
      <c r="G99" s="45">
        <v>136.69999999999999</v>
      </c>
      <c r="H99" s="45">
        <v>140.69999999999999</v>
      </c>
      <c r="I99" s="45">
        <v>134.4</v>
      </c>
      <c r="J99" s="45">
        <v>124.2</v>
      </c>
      <c r="K99" s="45">
        <v>126.6</v>
      </c>
      <c r="L99" s="45">
        <v>128.6</v>
      </c>
      <c r="M99" s="45">
        <v>127.3</v>
      </c>
      <c r="N99" s="45">
        <v>124.6</v>
      </c>
      <c r="O99" s="45">
        <v>125.4</v>
      </c>
      <c r="P99" s="45">
        <v>129.4</v>
      </c>
      <c r="Q99" s="45">
        <v>128.9</v>
      </c>
      <c r="R99" s="45">
        <v>125.2</v>
      </c>
      <c r="S99" s="45">
        <v>122.7</v>
      </c>
      <c r="T99" s="45">
        <v>120.8</v>
      </c>
      <c r="U99" s="45">
        <v>121.6</v>
      </c>
      <c r="V99" s="45">
        <v>122.3</v>
      </c>
      <c r="W99" s="45">
        <v>127.2</v>
      </c>
      <c r="X99" s="45">
        <v>127.2</v>
      </c>
      <c r="Y99" s="45">
        <v>125.7</v>
      </c>
      <c r="Z99" s="45">
        <v>126.7</v>
      </c>
      <c r="AA99" s="45">
        <v>129.4</v>
      </c>
      <c r="AB99" s="45">
        <v>132.19999999999999</v>
      </c>
      <c r="AC99" s="45">
        <v>137.5</v>
      </c>
      <c r="AD99" s="45">
        <v>133.5</v>
      </c>
      <c r="AE99" s="45">
        <v>135</v>
      </c>
      <c r="AF99" s="45">
        <v>132.80000000000001</v>
      </c>
      <c r="AG99" s="45">
        <v>126.5</v>
      </c>
      <c r="AH99" s="45">
        <v>122.6</v>
      </c>
      <c r="AI99" s="45">
        <v>123.1</v>
      </c>
      <c r="AJ99" s="45">
        <v>125.4</v>
      </c>
      <c r="AK99" s="45">
        <v>127.9</v>
      </c>
      <c r="AL99" s="45">
        <v>126.9</v>
      </c>
      <c r="AM99" s="45">
        <v>127.1</v>
      </c>
      <c r="AN99" s="45">
        <v>129.9</v>
      </c>
      <c r="AO99" s="45">
        <v>141.30000000000001</v>
      </c>
      <c r="AP99" s="45">
        <v>140.4</v>
      </c>
      <c r="AQ99" s="45">
        <v>136.4</v>
      </c>
      <c r="AR99" s="45">
        <v>135.19999999999999</v>
      </c>
      <c r="AS99" s="45">
        <v>136.19999999999999</v>
      </c>
      <c r="AT99" s="45">
        <v>141</v>
      </c>
      <c r="AU99" s="45">
        <v>141.9</v>
      </c>
      <c r="AV99" s="45">
        <v>139.1</v>
      </c>
      <c r="AW99" s="45">
        <v>135.4</v>
      </c>
      <c r="AX99" s="45">
        <v>130.80000000000001</v>
      </c>
      <c r="AY99" s="45">
        <v>131.19999999999999</v>
      </c>
      <c r="AZ99" s="45">
        <v>142</v>
      </c>
      <c r="BA99" s="45">
        <v>141.9</v>
      </c>
      <c r="BB99" s="45">
        <v>144.19999999999999</v>
      </c>
      <c r="BC99" s="45">
        <v>144.4</v>
      </c>
      <c r="BD99" s="45">
        <v>143.1</v>
      </c>
      <c r="BE99" s="45">
        <v>139.69999999999999</v>
      </c>
      <c r="BF99" s="45">
        <v>131.4</v>
      </c>
      <c r="BG99" s="45">
        <v>128</v>
      </c>
      <c r="BH99" s="45">
        <v>130</v>
      </c>
      <c r="BI99" s="45">
        <v>130.1</v>
      </c>
      <c r="BJ99" s="45">
        <v>128.80000000000001</v>
      </c>
      <c r="BK99" s="45">
        <v>128.69999999999999</v>
      </c>
      <c r="BL99" s="45">
        <v>129.9</v>
      </c>
      <c r="BM99" s="45">
        <v>127.4</v>
      </c>
      <c r="BN99" s="45">
        <v>126.2</v>
      </c>
      <c r="BO99" s="45">
        <v>125.7</v>
      </c>
      <c r="BP99" s="45">
        <v>127.1</v>
      </c>
      <c r="BQ99" s="45">
        <v>128</v>
      </c>
      <c r="BR99" s="45">
        <v>128</v>
      </c>
      <c r="BS99" s="45">
        <v>127.1</v>
      </c>
      <c r="BT99" s="45">
        <v>129.30000000000001</v>
      </c>
      <c r="BU99" s="45">
        <v>132.69999999999999</v>
      </c>
      <c r="BV99" s="45">
        <v>138.19999999999999</v>
      </c>
      <c r="BW99" s="45">
        <v>138.69999999999999</v>
      </c>
      <c r="BX99" s="45">
        <v>138.4</v>
      </c>
      <c r="BY99" s="45">
        <v>137.80000000000001</v>
      </c>
      <c r="BZ99" s="45">
        <v>137.30000000000001</v>
      </c>
      <c r="CA99" s="45">
        <v>138.1</v>
      </c>
      <c r="CB99" s="45">
        <v>140.1</v>
      </c>
      <c r="CC99" s="45">
        <v>138.5</v>
      </c>
      <c r="CD99" s="45">
        <v>137.6</v>
      </c>
      <c r="CE99" s="45">
        <v>140.69999999999999</v>
      </c>
      <c r="CF99" s="45">
        <v>140.9</v>
      </c>
      <c r="CG99" s="45">
        <v>144.1</v>
      </c>
      <c r="CH99" s="45">
        <v>146.9</v>
      </c>
      <c r="CI99" s="45">
        <v>145.5</v>
      </c>
      <c r="CJ99" s="45">
        <v>147.80000000000001</v>
      </c>
      <c r="CK99" s="45">
        <v>147.80000000000001</v>
      </c>
      <c r="CL99" s="45">
        <v>150</v>
      </c>
      <c r="CM99" s="45">
        <v>150.1</v>
      </c>
      <c r="CN99" s="45">
        <v>151.69999999999999</v>
      </c>
      <c r="CO99" s="45">
        <v>154.5</v>
      </c>
      <c r="CP99" s="45">
        <v>151.4</v>
      </c>
      <c r="CQ99" s="45">
        <v>149.6</v>
      </c>
      <c r="CR99" s="45">
        <v>152.9</v>
      </c>
      <c r="CS99" s="45">
        <v>157.1</v>
      </c>
      <c r="CT99" s="45">
        <v>153.69999999999999</v>
      </c>
      <c r="CU99" s="45">
        <v>149.69999999999999</v>
      </c>
      <c r="CV99" s="45">
        <v>150.6</v>
      </c>
      <c r="CW99" s="45">
        <v>153.6</v>
      </c>
      <c r="CX99" s="45">
        <v>154.80000000000001</v>
      </c>
      <c r="CY99" s="45">
        <v>154.1</v>
      </c>
      <c r="CZ99" s="45">
        <v>155.80000000000001</v>
      </c>
      <c r="DA99" s="45">
        <v>155.5</v>
      </c>
      <c r="DB99" s="45">
        <v>158</v>
      </c>
      <c r="DC99" s="45">
        <v>162</v>
      </c>
      <c r="DD99" s="45">
        <v>164.4</v>
      </c>
      <c r="DE99" s="45">
        <v>171</v>
      </c>
      <c r="DF99" s="45">
        <v>175.3</v>
      </c>
      <c r="DG99" s="45">
        <v>185</v>
      </c>
      <c r="DH99" s="45">
        <v>195.7</v>
      </c>
      <c r="DI99" s="45">
        <v>208.9</v>
      </c>
      <c r="DJ99" s="45">
        <v>211.7</v>
      </c>
      <c r="DK99" s="45">
        <v>216.9</v>
      </c>
      <c r="DL99" s="45">
        <v>239.6</v>
      </c>
      <c r="DM99" s="45">
        <v>235</v>
      </c>
      <c r="DN99" s="45">
        <v>199.7</v>
      </c>
      <c r="DO99" s="45">
        <v>202.3</v>
      </c>
      <c r="DP99" s="45">
        <v>210.1</v>
      </c>
      <c r="DQ99" s="45">
        <v>210.8</v>
      </c>
      <c r="DR99" s="45">
        <v>215.4</v>
      </c>
      <c r="DS99" s="45">
        <v>226.6</v>
      </c>
      <c r="DT99" s="45">
        <v>227.2</v>
      </c>
      <c r="DU99" s="45">
        <v>223.7</v>
      </c>
      <c r="DV99" s="45">
        <v>217.5</v>
      </c>
      <c r="DW99" s="45">
        <v>208.1</v>
      </c>
      <c r="DX99" s="46">
        <v>207.3</v>
      </c>
      <c r="DY99" s="46">
        <v>196.1</v>
      </c>
      <c r="DZ99" s="46">
        <v>189</v>
      </c>
      <c r="EA99">
        <v>199.7</v>
      </c>
      <c r="EB99" s="47">
        <v>200</v>
      </c>
      <c r="EC99" s="47">
        <v>201.9</v>
      </c>
    </row>
    <row r="100" spans="1:133" x14ac:dyDescent="0.25">
      <c r="A100" s="43" t="s">
        <v>1755</v>
      </c>
      <c r="B100" s="43" t="s">
        <v>1756</v>
      </c>
      <c r="C100" s="44">
        <v>0.26876</v>
      </c>
      <c r="D100" s="45">
        <v>112.5</v>
      </c>
      <c r="E100" s="45">
        <v>114</v>
      </c>
      <c r="F100" s="45">
        <v>113.9</v>
      </c>
      <c r="G100" s="45">
        <v>116.7</v>
      </c>
      <c r="H100" s="45">
        <v>122.9</v>
      </c>
      <c r="I100" s="45">
        <v>122</v>
      </c>
      <c r="J100" s="45">
        <v>121.5</v>
      </c>
      <c r="K100" s="45">
        <v>121.9</v>
      </c>
      <c r="L100" s="45">
        <v>125.8</v>
      </c>
      <c r="M100" s="45">
        <v>128.69999999999999</v>
      </c>
      <c r="N100" s="45">
        <v>125.3</v>
      </c>
      <c r="O100" s="45">
        <v>121.1</v>
      </c>
      <c r="P100" s="45">
        <v>124.7</v>
      </c>
      <c r="Q100" s="45">
        <v>122.2</v>
      </c>
      <c r="R100" s="45">
        <v>115.8</v>
      </c>
      <c r="S100" s="45">
        <v>110.3</v>
      </c>
      <c r="T100" s="45">
        <v>106.2</v>
      </c>
      <c r="U100" s="45">
        <v>107.1</v>
      </c>
      <c r="V100" s="45">
        <v>107.6</v>
      </c>
      <c r="W100" s="45">
        <v>104.7</v>
      </c>
      <c r="X100" s="45">
        <v>100.4</v>
      </c>
      <c r="Y100" s="45">
        <v>100.7</v>
      </c>
      <c r="Z100" s="45">
        <v>99.4</v>
      </c>
      <c r="AA100" s="45">
        <v>99.3</v>
      </c>
      <c r="AB100" s="45">
        <v>100.4</v>
      </c>
      <c r="AC100" s="45">
        <v>103.9</v>
      </c>
      <c r="AD100" s="45">
        <v>102.5</v>
      </c>
      <c r="AE100" s="45">
        <v>103.5</v>
      </c>
      <c r="AF100" s="45">
        <v>106.3</v>
      </c>
      <c r="AG100" s="45">
        <v>109.8</v>
      </c>
      <c r="AH100" s="45">
        <v>109</v>
      </c>
      <c r="AI100" s="45">
        <v>106.5</v>
      </c>
      <c r="AJ100" s="45">
        <v>105</v>
      </c>
      <c r="AK100" s="45">
        <v>110</v>
      </c>
      <c r="AL100" s="45">
        <v>111.1</v>
      </c>
      <c r="AM100" s="45">
        <v>115</v>
      </c>
      <c r="AN100" s="45">
        <v>119.7</v>
      </c>
      <c r="AO100" s="45">
        <v>127.3</v>
      </c>
      <c r="AP100" s="45">
        <v>135.69999999999999</v>
      </c>
      <c r="AQ100" s="45">
        <v>133.1</v>
      </c>
      <c r="AR100" s="45">
        <v>134.80000000000001</v>
      </c>
      <c r="AS100" s="45">
        <v>136.1</v>
      </c>
      <c r="AT100" s="45">
        <v>122.3</v>
      </c>
      <c r="AU100" s="45">
        <v>122.4</v>
      </c>
      <c r="AV100" s="45">
        <v>126</v>
      </c>
      <c r="AW100" s="45">
        <v>123.3</v>
      </c>
      <c r="AX100" s="45">
        <v>124.6</v>
      </c>
      <c r="AY100" s="45">
        <v>128.9</v>
      </c>
      <c r="AZ100" s="45">
        <v>139.1</v>
      </c>
      <c r="BA100" s="45">
        <v>143.4</v>
      </c>
      <c r="BB100" s="45">
        <v>146.1</v>
      </c>
      <c r="BC100" s="45">
        <v>150</v>
      </c>
      <c r="BD100" s="45">
        <v>145.5</v>
      </c>
      <c r="BE100" s="45">
        <v>140.30000000000001</v>
      </c>
      <c r="BF100" s="45">
        <v>132.30000000000001</v>
      </c>
      <c r="BG100" s="45">
        <v>126.4</v>
      </c>
      <c r="BH100" s="45">
        <v>131.5</v>
      </c>
      <c r="BI100" s="45">
        <v>134.1</v>
      </c>
      <c r="BJ100" s="45">
        <v>132.4</v>
      </c>
      <c r="BK100" s="45">
        <v>137.69999999999999</v>
      </c>
      <c r="BL100" s="45">
        <v>139.80000000000001</v>
      </c>
      <c r="BM100" s="45">
        <v>136.19999999999999</v>
      </c>
      <c r="BN100" s="45">
        <v>133.19999999999999</v>
      </c>
      <c r="BO100" s="45">
        <v>127.6</v>
      </c>
      <c r="BP100" s="45">
        <v>124.3</v>
      </c>
      <c r="BQ100" s="45">
        <v>118</v>
      </c>
      <c r="BR100" s="45">
        <v>116.9</v>
      </c>
      <c r="BS100" s="45">
        <v>117</v>
      </c>
      <c r="BT100" s="45">
        <v>113.9</v>
      </c>
      <c r="BU100" s="45">
        <v>113.4</v>
      </c>
      <c r="BV100" s="45">
        <v>114.9</v>
      </c>
      <c r="BW100" s="45">
        <v>114.3</v>
      </c>
      <c r="BX100" s="45">
        <v>109.6</v>
      </c>
      <c r="BY100" s="45">
        <v>107.5</v>
      </c>
      <c r="BZ100" s="45">
        <v>109.7</v>
      </c>
      <c r="CA100" s="45">
        <v>112.4</v>
      </c>
      <c r="CB100" s="45">
        <v>119.9</v>
      </c>
      <c r="CC100" s="45">
        <v>118.2</v>
      </c>
      <c r="CD100" s="45">
        <v>118.8</v>
      </c>
      <c r="CE100" s="45">
        <v>125.3</v>
      </c>
      <c r="CF100" s="45">
        <v>122.6</v>
      </c>
      <c r="CG100" s="45">
        <v>123.8</v>
      </c>
      <c r="CH100" s="45">
        <v>125.2</v>
      </c>
      <c r="CI100" s="45">
        <v>126.8</v>
      </c>
      <c r="CJ100" s="45">
        <v>129.5</v>
      </c>
      <c r="CK100" s="45">
        <v>134.5</v>
      </c>
      <c r="CL100" s="45">
        <v>140.30000000000001</v>
      </c>
      <c r="CM100" s="45">
        <v>147.1</v>
      </c>
      <c r="CN100" s="45">
        <v>149.6</v>
      </c>
      <c r="CO100" s="45">
        <v>150.19999999999999</v>
      </c>
      <c r="CP100" s="45">
        <v>148.80000000000001</v>
      </c>
      <c r="CQ100" s="45">
        <v>140.6</v>
      </c>
      <c r="CR100" s="45">
        <v>137.30000000000001</v>
      </c>
      <c r="CS100" s="45">
        <v>139</v>
      </c>
      <c r="CT100" s="45">
        <v>142.69999999999999</v>
      </c>
      <c r="CU100" s="45">
        <v>149.80000000000001</v>
      </c>
      <c r="CV100" s="45">
        <v>155.80000000000001</v>
      </c>
      <c r="CW100" s="45">
        <v>157.69999999999999</v>
      </c>
      <c r="CX100" s="45">
        <v>158.80000000000001</v>
      </c>
      <c r="CY100" s="45">
        <v>156.5</v>
      </c>
      <c r="CZ100" s="45">
        <v>154.19999999999999</v>
      </c>
      <c r="DA100" s="45">
        <v>145.5</v>
      </c>
      <c r="DB100" s="45">
        <v>145.1</v>
      </c>
      <c r="DC100" s="45">
        <v>146.30000000000001</v>
      </c>
      <c r="DD100" s="45">
        <v>149.1</v>
      </c>
      <c r="DE100" s="45">
        <v>156.4</v>
      </c>
      <c r="DF100" s="45">
        <v>162.1</v>
      </c>
      <c r="DG100" s="45">
        <v>170.4</v>
      </c>
      <c r="DH100" s="45">
        <v>167.7</v>
      </c>
      <c r="DI100" s="45">
        <v>163.4</v>
      </c>
      <c r="DJ100" s="45">
        <v>163.30000000000001</v>
      </c>
      <c r="DK100" s="45">
        <v>160</v>
      </c>
      <c r="DL100" s="45">
        <v>161.9</v>
      </c>
      <c r="DM100" s="45">
        <v>162.9</v>
      </c>
      <c r="DN100" s="45">
        <v>160.4</v>
      </c>
      <c r="DO100" s="45">
        <v>163.6</v>
      </c>
      <c r="DP100" s="45">
        <v>165.3</v>
      </c>
      <c r="DQ100" s="45">
        <v>167.3</v>
      </c>
      <c r="DR100" s="45">
        <v>165.7</v>
      </c>
      <c r="DS100" s="45">
        <v>169.1</v>
      </c>
      <c r="DT100" s="45">
        <v>171.2</v>
      </c>
      <c r="DU100" s="45">
        <v>174.3</v>
      </c>
      <c r="DV100" s="45">
        <v>171</v>
      </c>
      <c r="DW100" s="45">
        <v>172</v>
      </c>
      <c r="DX100" s="46">
        <v>175.3</v>
      </c>
      <c r="DY100" s="46">
        <v>175.2</v>
      </c>
      <c r="DZ100" s="46">
        <v>175.3</v>
      </c>
      <c r="EA100">
        <v>176.6</v>
      </c>
      <c r="EB100" s="47">
        <v>181.6</v>
      </c>
      <c r="EC100" s="47">
        <v>189.7</v>
      </c>
    </row>
    <row r="101" spans="1:133" x14ac:dyDescent="0.25">
      <c r="A101" s="43" t="s">
        <v>1757</v>
      </c>
      <c r="B101" s="43" t="s">
        <v>1758</v>
      </c>
      <c r="C101" s="44">
        <v>0.24914</v>
      </c>
      <c r="D101" s="45">
        <v>117.9</v>
      </c>
      <c r="E101" s="45">
        <v>118.4</v>
      </c>
      <c r="F101" s="45">
        <v>119.3</v>
      </c>
      <c r="G101" s="45">
        <v>129.5</v>
      </c>
      <c r="H101" s="45">
        <v>134.6</v>
      </c>
      <c r="I101" s="45">
        <v>136.69999999999999</v>
      </c>
      <c r="J101" s="45">
        <v>141</v>
      </c>
      <c r="K101" s="45">
        <v>142.19999999999999</v>
      </c>
      <c r="L101" s="45">
        <v>141.19999999999999</v>
      </c>
      <c r="M101" s="45">
        <v>138</v>
      </c>
      <c r="N101" s="45">
        <v>132.6</v>
      </c>
      <c r="O101" s="45">
        <v>121.6</v>
      </c>
      <c r="P101" s="45">
        <v>117.7</v>
      </c>
      <c r="Q101" s="45">
        <v>117.4</v>
      </c>
      <c r="R101" s="45">
        <v>117.4</v>
      </c>
      <c r="S101" s="45">
        <v>116.5</v>
      </c>
      <c r="T101" s="45">
        <v>116.9</v>
      </c>
      <c r="U101" s="45">
        <v>119</v>
      </c>
      <c r="V101" s="45">
        <v>120.1</v>
      </c>
      <c r="W101" s="45">
        <v>122.9</v>
      </c>
      <c r="X101" s="45">
        <v>122.7</v>
      </c>
      <c r="Y101" s="45">
        <v>120.4</v>
      </c>
      <c r="Z101" s="45">
        <v>119.3</v>
      </c>
      <c r="AA101" s="45">
        <v>118.5</v>
      </c>
      <c r="AB101" s="45">
        <v>116.9</v>
      </c>
      <c r="AC101" s="45">
        <v>115.9</v>
      </c>
      <c r="AD101" s="45">
        <v>117.7</v>
      </c>
      <c r="AE101" s="45">
        <v>121.1</v>
      </c>
      <c r="AF101" s="45">
        <v>121</v>
      </c>
      <c r="AG101" s="45">
        <v>122</v>
      </c>
      <c r="AH101" s="45">
        <v>122.3</v>
      </c>
      <c r="AI101" s="45">
        <v>124.3</v>
      </c>
      <c r="AJ101" s="45">
        <v>129.1</v>
      </c>
      <c r="AK101" s="45">
        <v>127.1</v>
      </c>
      <c r="AL101" s="45">
        <v>128</v>
      </c>
      <c r="AM101" s="45">
        <v>126.7</v>
      </c>
      <c r="AN101" s="45">
        <v>127.5</v>
      </c>
      <c r="AO101" s="45">
        <v>138.6</v>
      </c>
      <c r="AP101" s="45">
        <v>143</v>
      </c>
      <c r="AQ101" s="45">
        <v>143.80000000000001</v>
      </c>
      <c r="AR101" s="45">
        <v>145.1</v>
      </c>
      <c r="AS101" s="45">
        <v>148</v>
      </c>
      <c r="AT101" s="45">
        <v>158.80000000000001</v>
      </c>
      <c r="AU101" s="45">
        <v>163.19999999999999</v>
      </c>
      <c r="AV101" s="45">
        <v>161.30000000000001</v>
      </c>
      <c r="AW101" s="45">
        <v>154.30000000000001</v>
      </c>
      <c r="AX101" s="45">
        <v>135.30000000000001</v>
      </c>
      <c r="AY101" s="45">
        <v>132.30000000000001</v>
      </c>
      <c r="AZ101" s="45">
        <v>144.19999999999999</v>
      </c>
      <c r="BA101" s="45">
        <v>147.4</v>
      </c>
      <c r="BB101" s="45">
        <v>150.80000000000001</v>
      </c>
      <c r="BC101" s="45">
        <v>155</v>
      </c>
      <c r="BD101" s="45">
        <v>155.9</v>
      </c>
      <c r="BE101" s="45">
        <v>155.5</v>
      </c>
      <c r="BF101" s="45">
        <v>152.80000000000001</v>
      </c>
      <c r="BG101" s="45">
        <v>153.5</v>
      </c>
      <c r="BH101" s="45">
        <v>151.19999999999999</v>
      </c>
      <c r="BI101" s="45">
        <v>147.69999999999999</v>
      </c>
      <c r="BJ101" s="45">
        <v>143.4</v>
      </c>
      <c r="BK101" s="45">
        <v>135.30000000000001</v>
      </c>
      <c r="BL101" s="45">
        <v>130.6</v>
      </c>
      <c r="BM101" s="45">
        <v>130.69999999999999</v>
      </c>
      <c r="BN101" s="45">
        <v>129.9</v>
      </c>
      <c r="BO101" s="45">
        <v>131</v>
      </c>
      <c r="BP101" s="45">
        <v>133.30000000000001</v>
      </c>
      <c r="BQ101" s="45">
        <v>134.6</v>
      </c>
      <c r="BR101" s="45">
        <v>134.19999999999999</v>
      </c>
      <c r="BS101" s="45">
        <v>135.6</v>
      </c>
      <c r="BT101" s="45">
        <v>138.19999999999999</v>
      </c>
      <c r="BU101" s="45">
        <v>137.6</v>
      </c>
      <c r="BV101" s="45">
        <v>136.80000000000001</v>
      </c>
      <c r="BW101" s="45">
        <v>136.1</v>
      </c>
      <c r="BX101" s="45">
        <v>136.80000000000001</v>
      </c>
      <c r="BY101" s="45">
        <v>136.9</v>
      </c>
      <c r="BZ101" s="45">
        <v>137.4</v>
      </c>
      <c r="CA101" s="45">
        <v>140.80000000000001</v>
      </c>
      <c r="CB101" s="45">
        <v>143.80000000000001</v>
      </c>
      <c r="CC101" s="45">
        <v>145.6</v>
      </c>
      <c r="CD101" s="45">
        <v>145.80000000000001</v>
      </c>
      <c r="CE101" s="45">
        <v>146.6</v>
      </c>
      <c r="CF101" s="45">
        <v>145.69999999999999</v>
      </c>
      <c r="CG101" s="45">
        <v>144.5</v>
      </c>
      <c r="CH101" s="45">
        <v>143.30000000000001</v>
      </c>
      <c r="CI101" s="45">
        <v>139.4</v>
      </c>
      <c r="CJ101" s="45">
        <v>138.19999999999999</v>
      </c>
      <c r="CK101" s="45">
        <v>139.19999999999999</v>
      </c>
      <c r="CL101" s="45">
        <v>141.5</v>
      </c>
      <c r="CM101" s="45">
        <v>141.9</v>
      </c>
      <c r="CN101" s="45">
        <v>143.19999999999999</v>
      </c>
      <c r="CO101" s="45">
        <v>144</v>
      </c>
      <c r="CP101" s="45">
        <v>144.9</v>
      </c>
      <c r="CQ101" s="45">
        <v>146.5</v>
      </c>
      <c r="CR101" s="45">
        <v>150.1</v>
      </c>
      <c r="CS101" s="45">
        <v>152.9</v>
      </c>
      <c r="CT101" s="45">
        <v>150.5</v>
      </c>
      <c r="CU101" s="45">
        <v>148.19999999999999</v>
      </c>
      <c r="CV101" s="45">
        <v>147.30000000000001</v>
      </c>
      <c r="CW101" s="45">
        <v>148.6</v>
      </c>
      <c r="CX101" s="45">
        <v>151.9</v>
      </c>
      <c r="CY101" s="45">
        <v>154.6</v>
      </c>
      <c r="CZ101" s="45">
        <v>159.30000000000001</v>
      </c>
      <c r="DA101" s="45">
        <v>164</v>
      </c>
      <c r="DB101" s="45">
        <v>166.4</v>
      </c>
      <c r="DC101" s="45">
        <v>171.9</v>
      </c>
      <c r="DD101" s="45">
        <v>171.3</v>
      </c>
      <c r="DE101" s="45">
        <v>177.5</v>
      </c>
      <c r="DF101" s="45">
        <v>178.9</v>
      </c>
      <c r="DG101" s="45">
        <v>172.9</v>
      </c>
      <c r="DH101" s="45">
        <v>181.1</v>
      </c>
      <c r="DI101" s="45">
        <v>196</v>
      </c>
      <c r="DJ101" s="45">
        <v>200.2</v>
      </c>
      <c r="DK101" s="45">
        <v>202.3</v>
      </c>
      <c r="DL101" s="45">
        <v>210.9</v>
      </c>
      <c r="DM101" s="45">
        <v>219.1</v>
      </c>
      <c r="DN101" s="45">
        <v>224</v>
      </c>
      <c r="DO101" s="45">
        <v>225.1</v>
      </c>
      <c r="DP101" s="45">
        <v>222.8</v>
      </c>
      <c r="DQ101" s="45">
        <v>216.8</v>
      </c>
      <c r="DR101" s="45">
        <v>216.6</v>
      </c>
      <c r="DS101" s="45">
        <v>210.9</v>
      </c>
      <c r="DT101" s="45">
        <v>208.3</v>
      </c>
      <c r="DU101" s="45">
        <v>210.8</v>
      </c>
      <c r="DV101" s="45">
        <v>206</v>
      </c>
      <c r="DW101" s="45">
        <v>204</v>
      </c>
      <c r="DX101" s="46">
        <v>201.6</v>
      </c>
      <c r="DY101" s="46">
        <v>198.2</v>
      </c>
      <c r="DZ101" s="46">
        <v>197.4</v>
      </c>
      <c r="EA101">
        <v>201.9</v>
      </c>
      <c r="EB101" s="47">
        <v>199.3</v>
      </c>
      <c r="EC101" s="47">
        <v>196.2</v>
      </c>
    </row>
    <row r="102" spans="1:133" x14ac:dyDescent="0.25">
      <c r="A102" s="43" t="s">
        <v>1759</v>
      </c>
      <c r="B102" s="43" t="s">
        <v>1760</v>
      </c>
      <c r="C102" s="44">
        <v>1.106E-2</v>
      </c>
      <c r="D102" s="45">
        <v>101.2</v>
      </c>
      <c r="E102" s="45">
        <v>101.5</v>
      </c>
      <c r="F102" s="45">
        <v>102.5</v>
      </c>
      <c r="G102" s="45">
        <v>110.7</v>
      </c>
      <c r="H102" s="45">
        <v>115</v>
      </c>
      <c r="I102" s="45">
        <v>112.5</v>
      </c>
      <c r="J102" s="45">
        <v>114</v>
      </c>
      <c r="K102" s="45">
        <v>111.9</v>
      </c>
      <c r="L102" s="45">
        <v>110.8</v>
      </c>
      <c r="M102" s="45">
        <v>106.5</v>
      </c>
      <c r="N102" s="45">
        <v>106.1</v>
      </c>
      <c r="O102" s="45">
        <v>112</v>
      </c>
      <c r="P102" s="45">
        <v>112</v>
      </c>
      <c r="Q102" s="45">
        <v>114.4</v>
      </c>
      <c r="R102" s="45">
        <v>115.9</v>
      </c>
      <c r="S102" s="45">
        <v>119.1</v>
      </c>
      <c r="T102" s="45">
        <v>123.6</v>
      </c>
      <c r="U102" s="45">
        <v>120.4</v>
      </c>
      <c r="V102" s="45">
        <v>118.7</v>
      </c>
      <c r="W102" s="45">
        <v>115.7</v>
      </c>
      <c r="X102" s="45">
        <v>112.9</v>
      </c>
      <c r="Y102" s="45">
        <v>115.7</v>
      </c>
      <c r="Z102" s="45">
        <v>114.2</v>
      </c>
      <c r="AA102" s="45">
        <v>111.7</v>
      </c>
      <c r="AB102" s="45">
        <v>114.9</v>
      </c>
      <c r="AC102" s="45">
        <v>115.5</v>
      </c>
      <c r="AD102" s="45">
        <v>120.9</v>
      </c>
      <c r="AE102" s="45">
        <v>122.8</v>
      </c>
      <c r="AF102" s="45">
        <v>132.6</v>
      </c>
      <c r="AG102" s="45">
        <v>125.2</v>
      </c>
      <c r="AH102" s="45">
        <v>120.7</v>
      </c>
      <c r="AI102" s="45">
        <v>114.5</v>
      </c>
      <c r="AJ102" s="45">
        <v>111.2</v>
      </c>
      <c r="AK102" s="45">
        <v>107.7</v>
      </c>
      <c r="AL102" s="45">
        <v>108.5</v>
      </c>
      <c r="AM102" s="45">
        <v>113.8</v>
      </c>
      <c r="AN102" s="45">
        <v>119.4</v>
      </c>
      <c r="AO102" s="45">
        <v>122.6</v>
      </c>
      <c r="AP102" s="45">
        <v>125</v>
      </c>
      <c r="AQ102" s="45">
        <v>129.80000000000001</v>
      </c>
      <c r="AR102" s="45">
        <v>131.1</v>
      </c>
      <c r="AS102" s="45">
        <v>141.4</v>
      </c>
      <c r="AT102" s="45">
        <v>146.19999999999999</v>
      </c>
      <c r="AU102" s="45">
        <v>136.80000000000001</v>
      </c>
      <c r="AV102" s="45">
        <v>140.69999999999999</v>
      </c>
      <c r="AW102" s="45">
        <v>145.30000000000001</v>
      </c>
      <c r="AX102" s="45">
        <v>148.19999999999999</v>
      </c>
      <c r="AY102" s="45">
        <v>150.30000000000001</v>
      </c>
      <c r="AZ102" s="45">
        <v>157.19999999999999</v>
      </c>
      <c r="BA102" s="45">
        <v>156.80000000000001</v>
      </c>
      <c r="BB102" s="45">
        <v>164</v>
      </c>
      <c r="BC102" s="45">
        <v>167.8</v>
      </c>
      <c r="BD102" s="45">
        <v>166.6</v>
      </c>
      <c r="BE102" s="45">
        <v>164.4</v>
      </c>
      <c r="BF102" s="45">
        <v>161.80000000000001</v>
      </c>
      <c r="BG102" s="45">
        <v>154</v>
      </c>
      <c r="BH102" s="45">
        <v>156.30000000000001</v>
      </c>
      <c r="BI102" s="45">
        <v>159</v>
      </c>
      <c r="BJ102" s="45">
        <v>157.9</v>
      </c>
      <c r="BK102" s="45">
        <v>156.5</v>
      </c>
      <c r="BL102" s="45">
        <v>154.5</v>
      </c>
      <c r="BM102" s="45">
        <v>148.1</v>
      </c>
      <c r="BN102" s="45">
        <v>145.4</v>
      </c>
      <c r="BO102" s="45">
        <v>143.5</v>
      </c>
      <c r="BP102" s="45">
        <v>142.6</v>
      </c>
      <c r="BQ102" s="45">
        <v>142.9</v>
      </c>
      <c r="BR102" s="45">
        <v>138.9</v>
      </c>
      <c r="BS102" s="45">
        <v>141.4</v>
      </c>
      <c r="BT102" s="45">
        <v>144.80000000000001</v>
      </c>
      <c r="BU102" s="45">
        <v>143.4</v>
      </c>
      <c r="BV102" s="45">
        <v>141.9</v>
      </c>
      <c r="BW102" s="45">
        <v>137.69999999999999</v>
      </c>
      <c r="BX102" s="45">
        <v>134.4</v>
      </c>
      <c r="BY102" s="45">
        <v>133.9</v>
      </c>
      <c r="BZ102" s="45">
        <v>136.6</v>
      </c>
      <c r="CA102" s="45">
        <v>138.5</v>
      </c>
      <c r="CB102" s="45">
        <v>140.30000000000001</v>
      </c>
      <c r="CC102" s="45">
        <v>141.1</v>
      </c>
      <c r="CD102" s="45">
        <v>141.80000000000001</v>
      </c>
      <c r="CE102" s="45">
        <v>139.5</v>
      </c>
      <c r="CF102" s="45">
        <v>140.19999999999999</v>
      </c>
      <c r="CG102" s="45">
        <v>140.80000000000001</v>
      </c>
      <c r="CH102" s="45">
        <v>143.4</v>
      </c>
      <c r="CI102" s="45">
        <v>142.80000000000001</v>
      </c>
      <c r="CJ102" s="45">
        <v>146.5</v>
      </c>
      <c r="CK102" s="45">
        <v>148</v>
      </c>
      <c r="CL102" s="45">
        <v>149.19999999999999</v>
      </c>
      <c r="CM102" s="45">
        <v>153.1</v>
      </c>
      <c r="CN102" s="45">
        <v>153</v>
      </c>
      <c r="CO102" s="45">
        <v>152.4</v>
      </c>
      <c r="CP102" s="45">
        <v>152.69999999999999</v>
      </c>
      <c r="CQ102" s="45">
        <v>147</v>
      </c>
      <c r="CR102" s="45">
        <v>149.4</v>
      </c>
      <c r="CS102" s="45">
        <v>149</v>
      </c>
      <c r="CT102" s="45">
        <v>143.5</v>
      </c>
      <c r="CU102" s="45">
        <v>152.6</v>
      </c>
      <c r="CV102" s="45">
        <v>152.9</v>
      </c>
      <c r="CW102" s="45">
        <v>154.30000000000001</v>
      </c>
      <c r="CX102" s="45">
        <v>160.19999999999999</v>
      </c>
      <c r="CY102" s="45">
        <v>158.69999999999999</v>
      </c>
      <c r="CZ102" s="45">
        <v>159.19999999999999</v>
      </c>
      <c r="DA102" s="45">
        <v>159.69999999999999</v>
      </c>
      <c r="DB102" s="45">
        <v>159.5</v>
      </c>
      <c r="DC102" s="45">
        <v>159.5</v>
      </c>
      <c r="DD102" s="45">
        <v>159.30000000000001</v>
      </c>
      <c r="DE102" s="45">
        <v>159.5</v>
      </c>
      <c r="DF102" s="45">
        <v>159.69999999999999</v>
      </c>
      <c r="DG102" s="45">
        <v>162.69999999999999</v>
      </c>
      <c r="DH102" s="45">
        <v>163.19999999999999</v>
      </c>
      <c r="DI102" s="45">
        <v>162.80000000000001</v>
      </c>
      <c r="DJ102" s="45">
        <v>164.5</v>
      </c>
      <c r="DK102" s="45">
        <v>172</v>
      </c>
      <c r="DL102" s="45">
        <v>177.3</v>
      </c>
      <c r="DM102" s="45">
        <v>182.3</v>
      </c>
      <c r="DN102" s="45">
        <v>182.3</v>
      </c>
      <c r="DO102" s="45">
        <v>181.1</v>
      </c>
      <c r="DP102" s="45">
        <v>182.9</v>
      </c>
      <c r="DQ102" s="45">
        <v>187.5</v>
      </c>
      <c r="DR102" s="45">
        <v>193.8</v>
      </c>
      <c r="DS102" s="45">
        <v>192.9</v>
      </c>
      <c r="DT102" s="45">
        <v>194</v>
      </c>
      <c r="DU102" s="45">
        <v>192.5</v>
      </c>
      <c r="DV102" s="45">
        <v>186.6</v>
      </c>
      <c r="DW102" s="45">
        <v>180.9</v>
      </c>
      <c r="DX102" s="46">
        <v>181.9</v>
      </c>
      <c r="DY102" s="46">
        <v>180.3</v>
      </c>
      <c r="DZ102" s="46">
        <v>178</v>
      </c>
      <c r="EA102">
        <v>178.3</v>
      </c>
      <c r="EB102" s="47">
        <v>181.1</v>
      </c>
      <c r="EC102" s="47">
        <v>182.3</v>
      </c>
    </row>
    <row r="103" spans="1:133" x14ac:dyDescent="0.25">
      <c r="A103" s="43" t="s">
        <v>1761</v>
      </c>
      <c r="B103" s="43" t="s">
        <v>1762</v>
      </c>
      <c r="C103" s="44">
        <v>7.3099999999999998E-2</v>
      </c>
      <c r="D103" s="45">
        <v>84.3</v>
      </c>
      <c r="E103" s="45">
        <v>79.5</v>
      </c>
      <c r="F103" s="45">
        <v>80.2</v>
      </c>
      <c r="G103" s="45">
        <v>78.8</v>
      </c>
      <c r="H103" s="45">
        <v>78.099999999999994</v>
      </c>
      <c r="I103" s="45">
        <v>79.3</v>
      </c>
      <c r="J103" s="45">
        <v>78.3</v>
      </c>
      <c r="K103" s="45">
        <v>79.3</v>
      </c>
      <c r="L103" s="45">
        <v>82.1</v>
      </c>
      <c r="M103" s="45">
        <v>85.5</v>
      </c>
      <c r="N103" s="45">
        <v>82.5</v>
      </c>
      <c r="O103" s="45">
        <v>81.5</v>
      </c>
      <c r="P103" s="45">
        <v>81</v>
      </c>
      <c r="Q103" s="45">
        <v>79.7</v>
      </c>
      <c r="R103" s="45">
        <v>83.5</v>
      </c>
      <c r="S103" s="45">
        <v>85.3</v>
      </c>
      <c r="T103" s="45">
        <v>91.7</v>
      </c>
      <c r="U103" s="45">
        <v>94.8</v>
      </c>
      <c r="V103" s="45">
        <v>109.6</v>
      </c>
      <c r="W103" s="45">
        <v>112.4</v>
      </c>
      <c r="X103" s="45">
        <v>112.8</v>
      </c>
      <c r="Y103" s="45">
        <v>116.8</v>
      </c>
      <c r="Z103" s="45">
        <v>121.6</v>
      </c>
      <c r="AA103" s="45">
        <v>127.6</v>
      </c>
      <c r="AB103" s="45">
        <v>141.80000000000001</v>
      </c>
      <c r="AC103" s="45">
        <v>150</v>
      </c>
      <c r="AD103" s="45">
        <v>147.9</v>
      </c>
      <c r="AE103" s="45">
        <v>152</v>
      </c>
      <c r="AF103" s="45">
        <v>172.1</v>
      </c>
      <c r="AG103" s="45">
        <v>170</v>
      </c>
      <c r="AH103" s="45">
        <v>160.9</v>
      </c>
      <c r="AI103" s="45">
        <v>153.19999999999999</v>
      </c>
      <c r="AJ103" s="45">
        <v>148.5</v>
      </c>
      <c r="AK103" s="45">
        <v>162.69999999999999</v>
      </c>
      <c r="AL103" s="45">
        <v>161.9</v>
      </c>
      <c r="AM103" s="45">
        <v>162</v>
      </c>
      <c r="AN103" s="45">
        <v>161.9</v>
      </c>
      <c r="AO103" s="45">
        <v>154.4</v>
      </c>
      <c r="AP103" s="45">
        <v>145.5</v>
      </c>
      <c r="AQ103" s="45">
        <v>134.4</v>
      </c>
      <c r="AR103" s="45">
        <v>143.80000000000001</v>
      </c>
      <c r="AS103" s="45">
        <v>139.6</v>
      </c>
      <c r="AT103" s="45">
        <v>135.1</v>
      </c>
      <c r="AU103" s="45">
        <v>130.19999999999999</v>
      </c>
      <c r="AV103" s="45">
        <v>118.7</v>
      </c>
      <c r="AW103" s="45">
        <v>112.3</v>
      </c>
      <c r="AX103" s="45">
        <v>109.7</v>
      </c>
      <c r="AY103" s="45">
        <v>103.9</v>
      </c>
      <c r="AZ103" s="45">
        <v>103.9</v>
      </c>
      <c r="BA103" s="45">
        <v>102.3</v>
      </c>
      <c r="BB103" s="45">
        <v>100.6</v>
      </c>
      <c r="BC103" s="45">
        <v>99.5</v>
      </c>
      <c r="BD103" s="45">
        <v>105.2</v>
      </c>
      <c r="BE103" s="45">
        <v>107.6</v>
      </c>
      <c r="BF103" s="45">
        <v>109.1</v>
      </c>
      <c r="BG103" s="45">
        <v>110</v>
      </c>
      <c r="BH103" s="45">
        <v>114.6</v>
      </c>
      <c r="BI103" s="45">
        <v>121.6</v>
      </c>
      <c r="BJ103" s="45">
        <v>130.30000000000001</v>
      </c>
      <c r="BK103" s="45">
        <v>128.30000000000001</v>
      </c>
      <c r="BL103" s="45">
        <v>134.6</v>
      </c>
      <c r="BM103" s="45">
        <v>132.1</v>
      </c>
      <c r="BN103" s="45">
        <v>145.80000000000001</v>
      </c>
      <c r="BO103" s="45">
        <v>152</v>
      </c>
      <c r="BP103" s="45">
        <v>168.5</v>
      </c>
      <c r="BQ103" s="45">
        <v>188.6</v>
      </c>
      <c r="BR103" s="45">
        <v>189.8</v>
      </c>
      <c r="BS103" s="45">
        <v>195.4</v>
      </c>
      <c r="BT103" s="45">
        <v>210.1</v>
      </c>
      <c r="BU103" s="45">
        <v>215.5</v>
      </c>
      <c r="BV103" s="45">
        <v>214.4</v>
      </c>
      <c r="BW103" s="45">
        <v>209.4</v>
      </c>
      <c r="BX103" s="45">
        <v>215.3</v>
      </c>
      <c r="BY103" s="45">
        <v>226.1</v>
      </c>
      <c r="BZ103" s="45">
        <v>222.2</v>
      </c>
      <c r="CA103" s="45">
        <v>218.1</v>
      </c>
      <c r="CB103" s="45">
        <v>218.7</v>
      </c>
      <c r="CC103" s="45">
        <v>212.2</v>
      </c>
      <c r="CD103" s="45">
        <v>199</v>
      </c>
      <c r="CE103" s="45">
        <v>191.2</v>
      </c>
      <c r="CF103" s="45">
        <v>198.3</v>
      </c>
      <c r="CG103" s="45">
        <v>209.6</v>
      </c>
      <c r="CH103" s="45">
        <v>206.7</v>
      </c>
      <c r="CI103" s="45">
        <v>204.2</v>
      </c>
      <c r="CJ103" s="45">
        <v>198.6</v>
      </c>
      <c r="CK103" s="45">
        <v>192.3</v>
      </c>
      <c r="CL103" s="45">
        <v>187.3</v>
      </c>
      <c r="CM103" s="45">
        <v>186.6</v>
      </c>
      <c r="CN103" s="45">
        <v>190.8</v>
      </c>
      <c r="CO103" s="45">
        <v>191.2</v>
      </c>
      <c r="CP103" s="45">
        <v>191.2</v>
      </c>
      <c r="CQ103" s="45">
        <v>189.1</v>
      </c>
      <c r="CR103" s="45">
        <v>186.4</v>
      </c>
      <c r="CS103" s="45">
        <v>186</v>
      </c>
      <c r="CT103" s="45">
        <v>186.3</v>
      </c>
      <c r="CU103" s="45">
        <v>184.1</v>
      </c>
      <c r="CV103" s="45">
        <v>184.2</v>
      </c>
      <c r="CW103" s="45">
        <v>181.4</v>
      </c>
      <c r="CX103" s="45">
        <v>179.1</v>
      </c>
      <c r="CY103" s="45">
        <v>180.7</v>
      </c>
      <c r="CZ103" s="45">
        <v>184.7</v>
      </c>
      <c r="DA103" s="45">
        <v>187.8</v>
      </c>
      <c r="DB103" s="45">
        <v>192.4</v>
      </c>
      <c r="DC103" s="45">
        <v>195.9</v>
      </c>
      <c r="DD103" s="45">
        <v>205.9</v>
      </c>
      <c r="DE103" s="45">
        <v>206.4</v>
      </c>
      <c r="DF103" s="45">
        <v>210.2</v>
      </c>
      <c r="DG103" s="45">
        <v>219.6</v>
      </c>
      <c r="DH103" s="45">
        <v>218.5</v>
      </c>
      <c r="DI103" s="45">
        <v>215.2</v>
      </c>
      <c r="DJ103" s="45">
        <v>217.2</v>
      </c>
      <c r="DK103" s="45">
        <v>211.5</v>
      </c>
      <c r="DL103" s="45">
        <v>209</v>
      </c>
      <c r="DM103" s="45">
        <v>208.4</v>
      </c>
      <c r="DN103" s="45">
        <v>207.3</v>
      </c>
      <c r="DO103" s="45">
        <v>206.5</v>
      </c>
      <c r="DP103" s="45">
        <v>206.9</v>
      </c>
      <c r="DQ103" s="45">
        <v>205.7</v>
      </c>
      <c r="DR103" s="45">
        <v>204.9</v>
      </c>
      <c r="DS103" s="45">
        <v>202.6</v>
      </c>
      <c r="DT103" s="45">
        <v>200</v>
      </c>
      <c r="DU103" s="45">
        <v>195.8</v>
      </c>
      <c r="DV103" s="45">
        <v>185.8</v>
      </c>
      <c r="DW103" s="45">
        <v>184.1</v>
      </c>
      <c r="DX103" s="46">
        <v>183.5</v>
      </c>
      <c r="DY103" s="46">
        <v>185.2</v>
      </c>
      <c r="DZ103" s="46">
        <v>183.2</v>
      </c>
      <c r="EA103">
        <v>182.2</v>
      </c>
      <c r="EB103" s="47">
        <v>181.2</v>
      </c>
      <c r="EC103" s="47">
        <v>178.8</v>
      </c>
    </row>
    <row r="104" spans="1:133" x14ac:dyDescent="0.25">
      <c r="A104" s="43" t="s">
        <v>1763</v>
      </c>
      <c r="B104" s="43" t="s">
        <v>1764</v>
      </c>
      <c r="C104" s="44">
        <v>1.201E-2</v>
      </c>
      <c r="D104" s="45">
        <v>123.7</v>
      </c>
      <c r="E104" s="45">
        <v>122.1</v>
      </c>
      <c r="F104" s="45">
        <v>120.4</v>
      </c>
      <c r="G104" s="45">
        <v>125.6</v>
      </c>
      <c r="H104" s="45">
        <v>134.80000000000001</v>
      </c>
      <c r="I104" s="45">
        <v>137.9</v>
      </c>
      <c r="J104" s="45">
        <v>138.1</v>
      </c>
      <c r="K104" s="45">
        <v>143.30000000000001</v>
      </c>
      <c r="L104" s="45">
        <v>149.69999999999999</v>
      </c>
      <c r="M104" s="45">
        <v>159.30000000000001</v>
      </c>
      <c r="N104" s="45">
        <v>161.19999999999999</v>
      </c>
      <c r="O104" s="45">
        <v>161.6</v>
      </c>
      <c r="P104" s="45">
        <v>160.5</v>
      </c>
      <c r="Q104" s="45">
        <v>155.19999999999999</v>
      </c>
      <c r="R104" s="45">
        <v>155</v>
      </c>
      <c r="S104" s="45">
        <v>157.19999999999999</v>
      </c>
      <c r="T104" s="45">
        <v>157.19999999999999</v>
      </c>
      <c r="U104" s="45">
        <v>159.6</v>
      </c>
      <c r="V104" s="45">
        <v>149.69999999999999</v>
      </c>
      <c r="W104" s="45">
        <v>159.69999999999999</v>
      </c>
      <c r="X104" s="45">
        <v>164.5</v>
      </c>
      <c r="Y104" s="45">
        <v>147.80000000000001</v>
      </c>
      <c r="Z104" s="45">
        <v>142.5</v>
      </c>
      <c r="AA104" s="45">
        <v>145.4</v>
      </c>
      <c r="AB104" s="45">
        <v>147.1</v>
      </c>
      <c r="AC104" s="45">
        <v>140.80000000000001</v>
      </c>
      <c r="AD104" s="45">
        <v>138.69999999999999</v>
      </c>
      <c r="AE104" s="45">
        <v>138.5</v>
      </c>
      <c r="AF104" s="45">
        <v>141.9</v>
      </c>
      <c r="AG104" s="45">
        <v>136.80000000000001</v>
      </c>
      <c r="AH104" s="45">
        <v>136</v>
      </c>
      <c r="AI104" s="45">
        <v>130.19999999999999</v>
      </c>
      <c r="AJ104" s="45">
        <v>127.6</v>
      </c>
      <c r="AK104" s="45">
        <v>125.5</v>
      </c>
      <c r="AL104" s="45">
        <v>121.9</v>
      </c>
      <c r="AM104" s="45">
        <v>119.8</v>
      </c>
      <c r="AN104" s="45">
        <v>116.3</v>
      </c>
      <c r="AO104" s="45">
        <v>112.9</v>
      </c>
      <c r="AP104" s="45">
        <v>116.1</v>
      </c>
      <c r="AQ104" s="45">
        <v>116.1</v>
      </c>
      <c r="AR104" s="45">
        <v>114.6</v>
      </c>
      <c r="AS104" s="45">
        <v>110.5</v>
      </c>
      <c r="AT104" s="45">
        <v>110.1</v>
      </c>
      <c r="AU104" s="45">
        <v>109.5</v>
      </c>
      <c r="AV104" s="45">
        <v>108</v>
      </c>
      <c r="AW104" s="45">
        <v>108.5</v>
      </c>
      <c r="AX104" s="45">
        <v>105.7</v>
      </c>
      <c r="AY104" s="45">
        <v>104.7</v>
      </c>
      <c r="AZ104" s="45">
        <v>119.2</v>
      </c>
      <c r="BA104" s="45">
        <v>119.6</v>
      </c>
      <c r="BB104" s="45">
        <v>117.2</v>
      </c>
      <c r="BC104" s="45">
        <v>116</v>
      </c>
      <c r="BD104" s="45">
        <v>123.7</v>
      </c>
      <c r="BE104" s="45">
        <v>122.6</v>
      </c>
      <c r="BF104" s="45">
        <v>118.5</v>
      </c>
      <c r="BG104" s="45">
        <v>118.8</v>
      </c>
      <c r="BH104" s="45">
        <v>117.3</v>
      </c>
      <c r="BI104" s="45">
        <v>116.4</v>
      </c>
      <c r="BJ104" s="45">
        <v>117.8</v>
      </c>
      <c r="BK104" s="45">
        <v>115.6</v>
      </c>
      <c r="BL104" s="45">
        <v>116.4</v>
      </c>
      <c r="BM104" s="45">
        <v>116.3</v>
      </c>
      <c r="BN104" s="45">
        <v>114.3</v>
      </c>
      <c r="BO104" s="45">
        <v>113.2</v>
      </c>
      <c r="BP104" s="45">
        <v>115.9</v>
      </c>
      <c r="BQ104" s="45">
        <v>119.7</v>
      </c>
      <c r="BR104" s="45">
        <v>118.5</v>
      </c>
      <c r="BS104" s="45">
        <v>120.4</v>
      </c>
      <c r="BT104" s="45">
        <v>128.30000000000001</v>
      </c>
      <c r="BU104" s="45">
        <v>132.19999999999999</v>
      </c>
      <c r="BV104" s="45">
        <v>133.4</v>
      </c>
      <c r="BW104" s="45">
        <v>130.1</v>
      </c>
      <c r="BX104" s="45">
        <v>128.1</v>
      </c>
      <c r="BY104" s="45">
        <v>126.8</v>
      </c>
      <c r="BZ104" s="45">
        <v>128.1</v>
      </c>
      <c r="CA104" s="45">
        <v>130</v>
      </c>
      <c r="CB104" s="45">
        <v>133.9</v>
      </c>
      <c r="CC104" s="45">
        <v>141.30000000000001</v>
      </c>
      <c r="CD104" s="45">
        <v>150.1</v>
      </c>
      <c r="CE104" s="45">
        <v>160.80000000000001</v>
      </c>
      <c r="CF104" s="45">
        <v>168.8</v>
      </c>
      <c r="CG104" s="45">
        <v>171</v>
      </c>
      <c r="CH104" s="45">
        <v>174.4</v>
      </c>
      <c r="CI104" s="45">
        <v>170.3</v>
      </c>
      <c r="CJ104" s="45">
        <v>167.3</v>
      </c>
      <c r="CK104" s="45">
        <v>165.6</v>
      </c>
      <c r="CL104" s="45">
        <v>160.69999999999999</v>
      </c>
      <c r="CM104" s="45">
        <v>165</v>
      </c>
      <c r="CN104" s="45">
        <v>169</v>
      </c>
      <c r="CO104" s="45">
        <v>173.2</v>
      </c>
      <c r="CP104" s="45">
        <v>177.8</v>
      </c>
      <c r="CQ104" s="45">
        <v>178.8</v>
      </c>
      <c r="CR104" s="45">
        <v>182</v>
      </c>
      <c r="CS104" s="45">
        <v>184.7</v>
      </c>
      <c r="CT104" s="45">
        <v>188.7</v>
      </c>
      <c r="CU104" s="45">
        <v>189.8</v>
      </c>
      <c r="CV104" s="45">
        <v>191.6</v>
      </c>
      <c r="CW104" s="45">
        <v>193.8</v>
      </c>
      <c r="CX104" s="45">
        <v>194</v>
      </c>
      <c r="CY104" s="45">
        <v>191.7</v>
      </c>
      <c r="CZ104" s="45">
        <v>188.6</v>
      </c>
      <c r="DA104" s="45">
        <v>182.3</v>
      </c>
      <c r="DB104" s="45">
        <v>176.2</v>
      </c>
      <c r="DC104" s="45">
        <v>171.3</v>
      </c>
      <c r="DD104" s="45">
        <v>175</v>
      </c>
      <c r="DE104" s="45">
        <v>173</v>
      </c>
      <c r="DF104" s="45">
        <v>174.1</v>
      </c>
      <c r="DG104" s="45">
        <v>176</v>
      </c>
      <c r="DH104" s="45">
        <v>178.6</v>
      </c>
      <c r="DI104" s="45">
        <v>175.9</v>
      </c>
      <c r="DJ104" s="45">
        <v>179</v>
      </c>
      <c r="DK104" s="45">
        <v>177.4</v>
      </c>
      <c r="DL104" s="45">
        <v>182.1</v>
      </c>
      <c r="DM104" s="45">
        <v>183</v>
      </c>
      <c r="DN104" s="45">
        <v>184.9</v>
      </c>
      <c r="DO104" s="45">
        <v>187.4</v>
      </c>
      <c r="DP104" s="45">
        <v>187.4</v>
      </c>
      <c r="DQ104" s="45">
        <v>184.5</v>
      </c>
      <c r="DR104" s="45">
        <v>184.4</v>
      </c>
      <c r="DS104" s="45">
        <v>186.3</v>
      </c>
      <c r="DT104" s="45">
        <v>187.2</v>
      </c>
      <c r="DU104" s="45">
        <v>189.1</v>
      </c>
      <c r="DV104" s="45">
        <v>184.6</v>
      </c>
      <c r="DW104" s="45">
        <v>177.4</v>
      </c>
      <c r="DX104" s="46">
        <v>181.6</v>
      </c>
      <c r="DY104" s="46">
        <v>181.9</v>
      </c>
      <c r="DZ104" s="46">
        <v>184.9</v>
      </c>
      <c r="EA104">
        <v>189.1</v>
      </c>
      <c r="EB104" s="47">
        <v>191.5</v>
      </c>
      <c r="EC104" s="47">
        <v>201.1</v>
      </c>
    </row>
    <row r="105" spans="1:133" x14ac:dyDescent="0.25">
      <c r="A105" s="43" t="s">
        <v>1765</v>
      </c>
      <c r="B105" s="43" t="s">
        <v>1766</v>
      </c>
      <c r="C105" s="44">
        <v>6.4000000000000003E-3</v>
      </c>
      <c r="D105" s="45">
        <v>114.7</v>
      </c>
      <c r="E105" s="45">
        <v>115.1</v>
      </c>
      <c r="F105" s="45">
        <v>114.8</v>
      </c>
      <c r="G105" s="45">
        <v>117.7</v>
      </c>
      <c r="H105" s="45">
        <v>122.9</v>
      </c>
      <c r="I105" s="45">
        <v>126.6</v>
      </c>
      <c r="J105" s="45">
        <v>128.80000000000001</v>
      </c>
      <c r="K105" s="45">
        <v>131.9</v>
      </c>
      <c r="L105" s="45">
        <v>133.69999999999999</v>
      </c>
      <c r="M105" s="45">
        <v>133.6</v>
      </c>
      <c r="N105" s="45">
        <v>134</v>
      </c>
      <c r="O105" s="45">
        <v>130.6</v>
      </c>
      <c r="P105" s="45">
        <v>126.5</v>
      </c>
      <c r="Q105" s="45">
        <v>125.9</v>
      </c>
      <c r="R105" s="45">
        <v>125.6</v>
      </c>
      <c r="S105" s="45">
        <v>127.7</v>
      </c>
      <c r="T105" s="45">
        <v>126.5</v>
      </c>
      <c r="U105" s="45">
        <v>126.7</v>
      </c>
      <c r="V105" s="45">
        <v>126.1</v>
      </c>
      <c r="W105" s="45">
        <v>126</v>
      </c>
      <c r="X105" s="45">
        <v>126.2</v>
      </c>
      <c r="Y105" s="45">
        <v>127</v>
      </c>
      <c r="Z105" s="45">
        <v>126.4</v>
      </c>
      <c r="AA105" s="45">
        <v>126.7</v>
      </c>
      <c r="AB105" s="45">
        <v>127</v>
      </c>
      <c r="AC105" s="45">
        <v>126.4</v>
      </c>
      <c r="AD105" s="45">
        <v>125.2</v>
      </c>
      <c r="AE105" s="45">
        <v>124.9</v>
      </c>
      <c r="AF105" s="45">
        <v>126.4</v>
      </c>
      <c r="AG105" s="45">
        <v>125.6</v>
      </c>
      <c r="AH105" s="45">
        <v>127.5</v>
      </c>
      <c r="AI105" s="45">
        <v>127.7</v>
      </c>
      <c r="AJ105" s="45">
        <v>128.19999999999999</v>
      </c>
      <c r="AK105" s="45">
        <v>129</v>
      </c>
      <c r="AL105" s="45">
        <v>129.9</v>
      </c>
      <c r="AM105" s="45">
        <v>129.69999999999999</v>
      </c>
      <c r="AN105" s="45">
        <v>129</v>
      </c>
      <c r="AO105" s="45">
        <v>129.1</v>
      </c>
      <c r="AP105" s="45">
        <v>129.69999999999999</v>
      </c>
      <c r="AQ105" s="45">
        <v>130.69999999999999</v>
      </c>
      <c r="AR105" s="45">
        <v>129.5</v>
      </c>
      <c r="AS105" s="45">
        <v>132.6</v>
      </c>
      <c r="AT105" s="45">
        <v>133.30000000000001</v>
      </c>
      <c r="AU105" s="45">
        <v>133.1</v>
      </c>
      <c r="AV105" s="45">
        <v>137.5</v>
      </c>
      <c r="AW105" s="45">
        <v>136.1</v>
      </c>
      <c r="AX105" s="45">
        <v>133.80000000000001</v>
      </c>
      <c r="AY105" s="45">
        <v>135</v>
      </c>
      <c r="AZ105" s="45">
        <v>140.1</v>
      </c>
      <c r="BA105" s="45">
        <v>155.19999999999999</v>
      </c>
      <c r="BB105" s="45">
        <v>166.1</v>
      </c>
      <c r="BC105" s="45">
        <v>171.5</v>
      </c>
      <c r="BD105" s="45">
        <v>174.8</v>
      </c>
      <c r="BE105" s="45">
        <v>175.6</v>
      </c>
      <c r="BF105" s="45">
        <v>177.4</v>
      </c>
      <c r="BG105" s="45">
        <v>173.2</v>
      </c>
      <c r="BH105" s="45">
        <v>174.1</v>
      </c>
      <c r="BI105" s="45">
        <v>171.5</v>
      </c>
      <c r="BJ105" s="45">
        <v>169.7</v>
      </c>
      <c r="BK105" s="45">
        <v>162.30000000000001</v>
      </c>
      <c r="BL105" s="45">
        <v>162</v>
      </c>
      <c r="BM105" s="45">
        <v>161</v>
      </c>
      <c r="BN105" s="45">
        <v>159.6</v>
      </c>
      <c r="BO105" s="45">
        <v>160</v>
      </c>
      <c r="BP105" s="45">
        <v>155.9</v>
      </c>
      <c r="BQ105" s="45">
        <v>154.80000000000001</v>
      </c>
      <c r="BR105" s="45">
        <v>155.4</v>
      </c>
      <c r="BS105" s="45">
        <v>155.4</v>
      </c>
      <c r="BT105" s="45">
        <v>154.5</v>
      </c>
      <c r="BU105" s="45">
        <v>152.5</v>
      </c>
      <c r="BV105" s="45">
        <v>148.6</v>
      </c>
      <c r="BW105" s="45">
        <v>146.5</v>
      </c>
      <c r="BX105" s="45">
        <v>141.1</v>
      </c>
      <c r="BY105" s="45">
        <v>138.80000000000001</v>
      </c>
      <c r="BZ105" s="45">
        <v>141</v>
      </c>
      <c r="CA105" s="45">
        <v>143.4</v>
      </c>
      <c r="CB105" s="45">
        <v>145.6</v>
      </c>
      <c r="CC105" s="45">
        <v>146.5</v>
      </c>
      <c r="CD105" s="45">
        <v>147</v>
      </c>
      <c r="CE105" s="45">
        <v>146.5</v>
      </c>
      <c r="CF105" s="45">
        <v>150.30000000000001</v>
      </c>
      <c r="CG105" s="45">
        <v>151.9</v>
      </c>
      <c r="CH105" s="45">
        <v>150.80000000000001</v>
      </c>
      <c r="CI105" s="45">
        <v>151.5</v>
      </c>
      <c r="CJ105" s="45">
        <v>153</v>
      </c>
      <c r="CK105" s="45">
        <v>157.30000000000001</v>
      </c>
      <c r="CL105" s="45">
        <v>155.4</v>
      </c>
      <c r="CM105" s="45">
        <v>154</v>
      </c>
      <c r="CN105" s="45">
        <v>159.9</v>
      </c>
      <c r="CO105" s="45">
        <v>161.69999999999999</v>
      </c>
      <c r="CP105" s="45">
        <v>161.5</v>
      </c>
      <c r="CQ105" s="45">
        <v>163.5</v>
      </c>
      <c r="CR105" s="45">
        <v>167.2</v>
      </c>
      <c r="CS105" s="45">
        <v>172</v>
      </c>
      <c r="CT105" s="45">
        <v>167.7</v>
      </c>
      <c r="CU105" s="45">
        <v>164.4</v>
      </c>
      <c r="CV105" s="45">
        <v>165.6</v>
      </c>
      <c r="CW105" s="45">
        <v>169.4</v>
      </c>
      <c r="CX105" s="45">
        <v>168.1</v>
      </c>
      <c r="CY105" s="45">
        <v>162</v>
      </c>
      <c r="CZ105" s="45">
        <v>162.6</v>
      </c>
      <c r="DA105" s="45">
        <v>166.4</v>
      </c>
      <c r="DB105" s="45">
        <v>172.5</v>
      </c>
      <c r="DC105" s="45">
        <v>175</v>
      </c>
      <c r="DD105" s="45">
        <v>178.8</v>
      </c>
      <c r="DE105" s="45">
        <v>176.9</v>
      </c>
      <c r="DF105" s="45">
        <v>179.9</v>
      </c>
      <c r="DG105" s="45">
        <v>181.9</v>
      </c>
      <c r="DH105" s="45">
        <v>186.3</v>
      </c>
      <c r="DI105" s="45">
        <v>195.2</v>
      </c>
      <c r="DJ105" s="45">
        <v>189.5</v>
      </c>
      <c r="DK105" s="45">
        <v>183.2</v>
      </c>
      <c r="DL105" s="45">
        <v>189</v>
      </c>
      <c r="DM105" s="45">
        <v>209.8</v>
      </c>
      <c r="DN105" s="45">
        <v>230.7</v>
      </c>
      <c r="DO105" s="45">
        <v>246.4</v>
      </c>
      <c r="DP105" s="45">
        <v>257</v>
      </c>
      <c r="DQ105" s="45">
        <v>251.4</v>
      </c>
      <c r="DR105" s="45">
        <v>248</v>
      </c>
      <c r="DS105" s="45">
        <v>259.3</v>
      </c>
      <c r="DT105" s="45">
        <v>254.8</v>
      </c>
      <c r="DU105" s="45">
        <v>254.2</v>
      </c>
      <c r="DV105" s="45">
        <v>239.6</v>
      </c>
      <c r="DW105" s="45">
        <v>234.8</v>
      </c>
      <c r="DX105" s="46">
        <v>236.2</v>
      </c>
      <c r="DY105" s="46">
        <v>244.9</v>
      </c>
      <c r="DZ105" s="46">
        <v>239.1</v>
      </c>
      <c r="EA105">
        <v>239.8</v>
      </c>
      <c r="EB105" s="47">
        <v>228.1</v>
      </c>
      <c r="EC105" s="47">
        <v>220</v>
      </c>
    </row>
    <row r="106" spans="1:133" x14ac:dyDescent="0.25">
      <c r="A106" s="43" t="s">
        <v>1767</v>
      </c>
      <c r="B106" s="43" t="s">
        <v>1768</v>
      </c>
      <c r="C106" s="44">
        <v>9.7629999999999995E-2</v>
      </c>
      <c r="D106" s="45">
        <v>81.900000000000006</v>
      </c>
      <c r="E106" s="45">
        <v>78.900000000000006</v>
      </c>
      <c r="F106" s="45">
        <v>79.7</v>
      </c>
      <c r="G106" s="45">
        <v>87.6</v>
      </c>
      <c r="H106" s="45">
        <v>96.1</v>
      </c>
      <c r="I106" s="45">
        <v>88.7</v>
      </c>
      <c r="J106" s="45">
        <v>85.7</v>
      </c>
      <c r="K106" s="45">
        <v>85.1</v>
      </c>
      <c r="L106" s="45">
        <v>87.1</v>
      </c>
      <c r="M106" s="45">
        <v>83.7</v>
      </c>
      <c r="N106" s="45">
        <v>81.599999999999994</v>
      </c>
      <c r="O106" s="45">
        <v>80.7</v>
      </c>
      <c r="P106" s="45">
        <v>80.8</v>
      </c>
      <c r="Q106" s="45">
        <v>79.3</v>
      </c>
      <c r="R106" s="45">
        <v>80.099999999999994</v>
      </c>
      <c r="S106" s="45">
        <v>80.3</v>
      </c>
      <c r="T106" s="45">
        <v>83</v>
      </c>
      <c r="U106" s="45">
        <v>81.900000000000006</v>
      </c>
      <c r="V106" s="45">
        <v>80.7</v>
      </c>
      <c r="W106" s="45">
        <v>84.2</v>
      </c>
      <c r="X106" s="45">
        <v>96.6</v>
      </c>
      <c r="Y106" s="45">
        <v>93</v>
      </c>
      <c r="Z106" s="45">
        <v>90.9</v>
      </c>
      <c r="AA106" s="45">
        <v>90.7</v>
      </c>
      <c r="AB106" s="45">
        <v>88.9</v>
      </c>
      <c r="AC106" s="45">
        <v>87.7</v>
      </c>
      <c r="AD106" s="45">
        <v>93</v>
      </c>
      <c r="AE106" s="45">
        <v>94.2</v>
      </c>
      <c r="AF106" s="45">
        <v>96.7</v>
      </c>
      <c r="AG106" s="45">
        <v>95.8</v>
      </c>
      <c r="AH106" s="45">
        <v>98.6</v>
      </c>
      <c r="AI106" s="45">
        <v>100.5</v>
      </c>
      <c r="AJ106" s="45">
        <v>100.6</v>
      </c>
      <c r="AK106" s="45">
        <v>94.9</v>
      </c>
      <c r="AL106" s="45">
        <v>88.6</v>
      </c>
      <c r="AM106" s="45">
        <v>86.5</v>
      </c>
      <c r="AN106" s="45">
        <v>87.1</v>
      </c>
      <c r="AO106" s="45">
        <v>92.7</v>
      </c>
      <c r="AP106" s="45">
        <v>94.4</v>
      </c>
      <c r="AQ106" s="45">
        <v>94.1</v>
      </c>
      <c r="AR106" s="45">
        <v>94.9</v>
      </c>
      <c r="AS106" s="45">
        <v>97</v>
      </c>
      <c r="AT106" s="45">
        <v>96.2</v>
      </c>
      <c r="AU106" s="45">
        <v>93.2</v>
      </c>
      <c r="AV106" s="45">
        <v>89</v>
      </c>
      <c r="AW106" s="45">
        <v>79.900000000000006</v>
      </c>
      <c r="AX106" s="45">
        <v>78.2</v>
      </c>
      <c r="AY106" s="45">
        <v>77.8</v>
      </c>
      <c r="AZ106" s="45">
        <v>78.900000000000006</v>
      </c>
      <c r="BA106" s="45">
        <v>78.400000000000006</v>
      </c>
      <c r="BB106" s="45">
        <v>78.400000000000006</v>
      </c>
      <c r="BC106" s="45">
        <v>83.6</v>
      </c>
      <c r="BD106" s="45">
        <v>83.7</v>
      </c>
      <c r="BE106" s="45">
        <v>85.4</v>
      </c>
      <c r="BF106" s="45">
        <v>84.6</v>
      </c>
      <c r="BG106" s="45">
        <v>84.7</v>
      </c>
      <c r="BH106" s="45">
        <v>85.7</v>
      </c>
      <c r="BI106" s="45">
        <v>87.9</v>
      </c>
      <c r="BJ106" s="45">
        <v>88.6</v>
      </c>
      <c r="BK106" s="45">
        <v>100.5</v>
      </c>
      <c r="BL106" s="45">
        <v>109.3</v>
      </c>
      <c r="BM106" s="45">
        <v>105.6</v>
      </c>
      <c r="BN106" s="45">
        <v>102</v>
      </c>
      <c r="BO106" s="45">
        <v>102.6</v>
      </c>
      <c r="BP106" s="45">
        <v>105.4</v>
      </c>
      <c r="BQ106" s="45">
        <v>106.6</v>
      </c>
      <c r="BR106" s="45">
        <v>104.9</v>
      </c>
      <c r="BS106" s="45">
        <v>101.6</v>
      </c>
      <c r="BT106" s="45">
        <v>103.4</v>
      </c>
      <c r="BU106" s="45">
        <v>97.9</v>
      </c>
      <c r="BV106" s="45">
        <v>99.2</v>
      </c>
      <c r="BW106" s="45">
        <v>98.4</v>
      </c>
      <c r="BX106" s="45">
        <v>96.7</v>
      </c>
      <c r="BY106" s="45">
        <v>95.2</v>
      </c>
      <c r="BZ106" s="45">
        <v>96.2</v>
      </c>
      <c r="CA106" s="45">
        <v>102.5</v>
      </c>
      <c r="CB106" s="45">
        <v>106.8</v>
      </c>
      <c r="CC106" s="45">
        <v>107</v>
      </c>
      <c r="CD106" s="45">
        <v>112.5</v>
      </c>
      <c r="CE106" s="45">
        <v>127.1</v>
      </c>
      <c r="CF106" s="45">
        <v>123.8</v>
      </c>
      <c r="CG106" s="45">
        <v>121.8</v>
      </c>
      <c r="CH106" s="45">
        <v>121.4</v>
      </c>
      <c r="CI106" s="45">
        <v>122.8</v>
      </c>
      <c r="CJ106" s="45">
        <v>129.6</v>
      </c>
      <c r="CK106" s="45">
        <v>129.9</v>
      </c>
      <c r="CL106" s="45">
        <v>127.4</v>
      </c>
      <c r="CM106" s="45">
        <v>128</v>
      </c>
      <c r="CN106" s="45">
        <v>128.1</v>
      </c>
      <c r="CO106" s="45">
        <v>128.1</v>
      </c>
      <c r="CP106" s="45">
        <v>108.9</v>
      </c>
      <c r="CQ106" s="45">
        <v>104.2</v>
      </c>
      <c r="CR106" s="45">
        <v>102.1</v>
      </c>
      <c r="CS106" s="45">
        <v>101.5</v>
      </c>
      <c r="CT106" s="45">
        <v>98.7</v>
      </c>
      <c r="CU106" s="45">
        <v>97.7</v>
      </c>
      <c r="CV106" s="45">
        <v>96.8</v>
      </c>
      <c r="CW106" s="45">
        <v>95.4</v>
      </c>
      <c r="CX106" s="45">
        <v>98</v>
      </c>
      <c r="CY106" s="45">
        <v>100.6</v>
      </c>
      <c r="CZ106" s="45">
        <v>100.6</v>
      </c>
      <c r="DA106" s="45">
        <v>101.3</v>
      </c>
      <c r="DB106" s="45">
        <v>104.6</v>
      </c>
      <c r="DC106" s="45">
        <v>109.6</v>
      </c>
      <c r="DD106" s="45">
        <v>107.4</v>
      </c>
      <c r="DE106" s="45">
        <v>107.5</v>
      </c>
      <c r="DF106" s="45">
        <v>106.6</v>
      </c>
      <c r="DG106" s="45">
        <v>109.8</v>
      </c>
      <c r="DH106" s="45">
        <v>114.9</v>
      </c>
      <c r="DI106" s="45">
        <v>116.9</v>
      </c>
      <c r="DJ106" s="45">
        <v>116.5</v>
      </c>
      <c r="DK106" s="45">
        <v>118.4</v>
      </c>
      <c r="DL106" s="45">
        <v>120.3</v>
      </c>
      <c r="DM106" s="45">
        <v>126</v>
      </c>
      <c r="DN106" s="45">
        <v>126.2</v>
      </c>
      <c r="DO106" s="45">
        <v>129.4</v>
      </c>
      <c r="DP106" s="45">
        <v>126.7</v>
      </c>
      <c r="DQ106" s="45">
        <v>124.6</v>
      </c>
      <c r="DR106" s="45">
        <v>133.80000000000001</v>
      </c>
      <c r="DS106" s="45">
        <v>138.80000000000001</v>
      </c>
      <c r="DT106" s="45">
        <v>137.1</v>
      </c>
      <c r="DU106" s="45">
        <v>139.69999999999999</v>
      </c>
      <c r="DV106" s="45">
        <v>140.9</v>
      </c>
      <c r="DW106" s="45">
        <v>139.6</v>
      </c>
      <c r="DX106" s="46">
        <v>139</v>
      </c>
      <c r="DY106" s="46">
        <v>138.80000000000001</v>
      </c>
      <c r="DZ106" s="46">
        <v>136.9</v>
      </c>
      <c r="EA106">
        <v>138.80000000000001</v>
      </c>
      <c r="EB106" s="47">
        <v>138.6</v>
      </c>
      <c r="EC106" s="47">
        <v>134.5</v>
      </c>
    </row>
    <row r="107" spans="1:133" x14ac:dyDescent="0.25">
      <c r="A107" s="43" t="s">
        <v>1769</v>
      </c>
      <c r="B107" s="43" t="s">
        <v>1770</v>
      </c>
      <c r="C107" s="44">
        <v>2.3400000000000001E-3</v>
      </c>
      <c r="D107" s="45">
        <v>116.4</v>
      </c>
      <c r="E107" s="45">
        <v>120.2</v>
      </c>
      <c r="F107" s="45">
        <v>124.4</v>
      </c>
      <c r="G107" s="45">
        <v>114</v>
      </c>
      <c r="H107" s="45">
        <v>125.2</v>
      </c>
      <c r="I107" s="45">
        <v>124.7</v>
      </c>
      <c r="J107" s="45">
        <v>119</v>
      </c>
      <c r="K107" s="45">
        <v>114.7</v>
      </c>
      <c r="L107" s="45">
        <v>112.5</v>
      </c>
      <c r="M107" s="45">
        <v>116.1</v>
      </c>
      <c r="N107" s="45">
        <v>116.1</v>
      </c>
      <c r="O107" s="45">
        <v>117.9</v>
      </c>
      <c r="P107" s="45">
        <v>117.9</v>
      </c>
      <c r="Q107" s="45">
        <v>119.6</v>
      </c>
      <c r="R107" s="45">
        <v>117.4</v>
      </c>
      <c r="S107" s="45">
        <v>117.1</v>
      </c>
      <c r="T107" s="45">
        <v>116.5</v>
      </c>
      <c r="U107" s="45">
        <v>114.6</v>
      </c>
      <c r="V107" s="45">
        <v>115.5</v>
      </c>
      <c r="W107" s="45">
        <v>116.1</v>
      </c>
      <c r="X107" s="45">
        <v>116.6</v>
      </c>
      <c r="Y107" s="45">
        <v>114.6</v>
      </c>
      <c r="Z107" s="45">
        <v>112.6</v>
      </c>
      <c r="AA107" s="45">
        <v>112.6</v>
      </c>
      <c r="AB107" s="45">
        <v>114.3</v>
      </c>
      <c r="AC107" s="45">
        <v>116.1</v>
      </c>
      <c r="AD107" s="45">
        <v>119.2</v>
      </c>
      <c r="AE107" s="45">
        <v>120.9</v>
      </c>
      <c r="AF107" s="45">
        <v>123.8</v>
      </c>
      <c r="AG107" s="45">
        <v>128.30000000000001</v>
      </c>
      <c r="AH107" s="45">
        <v>128.30000000000001</v>
      </c>
      <c r="AI107" s="45">
        <v>122.7</v>
      </c>
      <c r="AJ107" s="45">
        <v>125.7</v>
      </c>
      <c r="AK107" s="45">
        <v>138.80000000000001</v>
      </c>
      <c r="AL107" s="45">
        <v>143.30000000000001</v>
      </c>
      <c r="AM107" s="45">
        <v>146.69999999999999</v>
      </c>
      <c r="AN107" s="45">
        <v>165.2</v>
      </c>
      <c r="AO107" s="45">
        <v>154.5</v>
      </c>
      <c r="AP107" s="45">
        <v>192.6</v>
      </c>
      <c r="AQ107" s="45">
        <v>220.3</v>
      </c>
      <c r="AR107" s="45">
        <v>227.6</v>
      </c>
      <c r="AS107" s="45">
        <v>234</v>
      </c>
      <c r="AT107" s="45">
        <v>244.2</v>
      </c>
      <c r="AU107" s="45">
        <v>260.39999999999998</v>
      </c>
      <c r="AV107" s="45">
        <v>251.3</v>
      </c>
      <c r="AW107" s="45">
        <v>238.3</v>
      </c>
      <c r="AX107" s="45">
        <v>243.5</v>
      </c>
      <c r="AY107" s="45">
        <v>241.2</v>
      </c>
      <c r="AZ107" s="45">
        <v>221.2</v>
      </c>
      <c r="BA107" s="45">
        <v>215.9</v>
      </c>
      <c r="BB107" s="45">
        <v>210.6</v>
      </c>
      <c r="BC107" s="45">
        <v>212.8</v>
      </c>
      <c r="BD107" s="45">
        <v>208</v>
      </c>
      <c r="BE107" s="45">
        <v>207.6</v>
      </c>
      <c r="BF107" s="45">
        <v>207.6</v>
      </c>
      <c r="BG107" s="45">
        <v>207.6</v>
      </c>
      <c r="BH107" s="45">
        <v>199.7</v>
      </c>
      <c r="BI107" s="45">
        <v>198</v>
      </c>
      <c r="BJ107" s="45">
        <v>200.4</v>
      </c>
      <c r="BK107" s="45">
        <v>202.3</v>
      </c>
      <c r="BL107" s="45">
        <v>201.6</v>
      </c>
      <c r="BM107" s="45">
        <v>204.7</v>
      </c>
      <c r="BN107" s="45">
        <v>206.7</v>
      </c>
      <c r="BO107" s="45">
        <v>207.2</v>
      </c>
      <c r="BP107" s="45">
        <v>205.4</v>
      </c>
      <c r="BQ107" s="45">
        <v>204.8</v>
      </c>
      <c r="BR107" s="45">
        <v>205.9</v>
      </c>
      <c r="BS107" s="45">
        <v>205.5</v>
      </c>
      <c r="BT107" s="45">
        <v>203</v>
      </c>
      <c r="BU107" s="45">
        <v>200.8</v>
      </c>
      <c r="BV107" s="45">
        <v>190.2</v>
      </c>
      <c r="BW107" s="45">
        <v>179.4</v>
      </c>
      <c r="BX107" s="45">
        <v>169.5</v>
      </c>
      <c r="BY107" s="45">
        <v>153.69999999999999</v>
      </c>
      <c r="BZ107" s="45">
        <v>141.69999999999999</v>
      </c>
      <c r="CA107" s="45">
        <v>132.80000000000001</v>
      </c>
      <c r="CB107" s="45">
        <v>130.9</v>
      </c>
      <c r="CC107" s="45">
        <v>139.69999999999999</v>
      </c>
      <c r="CD107" s="45">
        <v>140.80000000000001</v>
      </c>
      <c r="CE107" s="45">
        <v>141.1</v>
      </c>
      <c r="CF107" s="45">
        <v>141.1</v>
      </c>
      <c r="CG107" s="45">
        <v>140.80000000000001</v>
      </c>
      <c r="CH107" s="45">
        <v>143.5</v>
      </c>
      <c r="CI107" s="45">
        <v>165.3</v>
      </c>
      <c r="CJ107" s="45">
        <v>174.7</v>
      </c>
      <c r="CK107" s="45">
        <v>173.1</v>
      </c>
      <c r="CL107" s="45">
        <v>170.7</v>
      </c>
      <c r="CM107" s="45">
        <v>168</v>
      </c>
      <c r="CN107" s="45">
        <v>163.80000000000001</v>
      </c>
      <c r="CO107" s="45">
        <v>166.1</v>
      </c>
      <c r="CP107" s="45">
        <v>174.6</v>
      </c>
      <c r="CQ107" s="45">
        <v>175.4</v>
      </c>
      <c r="CR107" s="45">
        <v>169.4</v>
      </c>
      <c r="CS107" s="45">
        <v>171.5</v>
      </c>
      <c r="CT107" s="45">
        <v>166.9</v>
      </c>
      <c r="CU107" s="45">
        <v>164.5</v>
      </c>
      <c r="CV107" s="45">
        <v>163.6</v>
      </c>
      <c r="CW107" s="45">
        <v>160.4</v>
      </c>
      <c r="CX107" s="45">
        <v>153.1</v>
      </c>
      <c r="CY107" s="45">
        <v>152.5</v>
      </c>
      <c r="CZ107" s="45">
        <v>187.9</v>
      </c>
      <c r="DA107" s="45">
        <v>214.5</v>
      </c>
      <c r="DB107" s="45">
        <v>215.2</v>
      </c>
      <c r="DC107" s="45">
        <v>216.6</v>
      </c>
      <c r="DD107" s="45">
        <v>205.2</v>
      </c>
      <c r="DE107" s="45">
        <v>206.7</v>
      </c>
      <c r="DF107" s="45">
        <v>204.4</v>
      </c>
      <c r="DG107" s="45">
        <v>211.5</v>
      </c>
      <c r="DH107" s="45">
        <v>233.1</v>
      </c>
      <c r="DI107" s="45">
        <v>247.1</v>
      </c>
      <c r="DJ107" s="45">
        <v>249</v>
      </c>
      <c r="DK107" s="45">
        <v>247.5</v>
      </c>
      <c r="DL107" s="45">
        <v>241.8</v>
      </c>
      <c r="DM107" s="45">
        <v>241</v>
      </c>
      <c r="DN107" s="45">
        <v>251.9</v>
      </c>
      <c r="DO107" s="45">
        <v>252.9</v>
      </c>
      <c r="DP107" s="45">
        <v>253.9</v>
      </c>
      <c r="DQ107" s="45">
        <v>254.5</v>
      </c>
      <c r="DR107" s="45">
        <v>256.89999999999998</v>
      </c>
      <c r="DS107" s="45">
        <v>259.89999999999998</v>
      </c>
      <c r="DT107" s="45">
        <v>239.8</v>
      </c>
      <c r="DU107" s="45">
        <v>235.4</v>
      </c>
      <c r="DV107" s="45">
        <v>234.2</v>
      </c>
      <c r="DW107" s="45">
        <v>237.8</v>
      </c>
      <c r="DX107" s="46">
        <v>240.1</v>
      </c>
      <c r="DY107" s="46">
        <v>240.8</v>
      </c>
      <c r="DZ107" s="46">
        <v>243</v>
      </c>
      <c r="EA107">
        <v>244.8</v>
      </c>
      <c r="EB107" s="47">
        <v>248.2</v>
      </c>
      <c r="EC107" s="47">
        <v>248.1</v>
      </c>
    </row>
    <row r="108" spans="1:133" x14ac:dyDescent="0.25">
      <c r="A108" s="43" t="s">
        <v>1771</v>
      </c>
      <c r="B108" s="43" t="s">
        <v>1772</v>
      </c>
      <c r="C108" s="44">
        <v>2.2100000000000002E-3</v>
      </c>
      <c r="D108" s="45">
        <v>103.9</v>
      </c>
      <c r="E108" s="45">
        <v>110.9</v>
      </c>
      <c r="F108" s="45">
        <v>112.7</v>
      </c>
      <c r="G108" s="45">
        <v>116.1</v>
      </c>
      <c r="H108" s="45">
        <v>118.1</v>
      </c>
      <c r="I108" s="45">
        <v>120.3</v>
      </c>
      <c r="J108" s="45">
        <v>117.8</v>
      </c>
      <c r="K108" s="45">
        <v>114.8</v>
      </c>
      <c r="L108" s="45">
        <v>114.8</v>
      </c>
      <c r="M108" s="45">
        <v>112.8</v>
      </c>
      <c r="N108" s="45">
        <v>115.7</v>
      </c>
      <c r="O108" s="45">
        <v>115.2</v>
      </c>
      <c r="P108" s="45">
        <v>119.4</v>
      </c>
      <c r="Q108" s="45">
        <v>115.9</v>
      </c>
      <c r="R108" s="45">
        <v>118.9</v>
      </c>
      <c r="S108" s="45">
        <v>118.9</v>
      </c>
      <c r="T108" s="45">
        <v>114.6</v>
      </c>
      <c r="U108" s="45">
        <v>112.8</v>
      </c>
      <c r="V108" s="45">
        <v>112.3</v>
      </c>
      <c r="W108" s="45">
        <v>112.7</v>
      </c>
      <c r="X108" s="45">
        <v>112.1</v>
      </c>
      <c r="Y108" s="45">
        <v>108.2</v>
      </c>
      <c r="Z108" s="45">
        <v>107.1</v>
      </c>
      <c r="AA108" s="45">
        <v>112</v>
      </c>
      <c r="AB108" s="45">
        <v>125.4</v>
      </c>
      <c r="AC108" s="45">
        <v>124.5</v>
      </c>
      <c r="AD108" s="45">
        <v>93.2</v>
      </c>
      <c r="AE108" s="45">
        <v>94.8</v>
      </c>
      <c r="AF108" s="45">
        <v>94.1</v>
      </c>
      <c r="AG108" s="45">
        <v>94.3</v>
      </c>
      <c r="AH108" s="45">
        <v>93</v>
      </c>
      <c r="AI108" s="45">
        <v>92.3</v>
      </c>
      <c r="AJ108" s="45">
        <v>93.4</v>
      </c>
      <c r="AK108" s="45">
        <v>93.7</v>
      </c>
      <c r="AL108" s="45">
        <v>94.8</v>
      </c>
      <c r="AM108" s="45">
        <v>94.5</v>
      </c>
      <c r="AN108" s="45">
        <v>104.2</v>
      </c>
      <c r="AO108" s="45">
        <v>110.1</v>
      </c>
      <c r="AP108" s="45">
        <v>108.1</v>
      </c>
      <c r="AQ108" s="45">
        <v>105.8</v>
      </c>
      <c r="AR108" s="45">
        <v>107.4</v>
      </c>
      <c r="AS108" s="45">
        <v>105.3</v>
      </c>
      <c r="AT108" s="45">
        <v>105</v>
      </c>
      <c r="AU108" s="45">
        <v>105.9</v>
      </c>
      <c r="AV108" s="45">
        <v>106.4</v>
      </c>
      <c r="AW108" s="45">
        <v>109</v>
      </c>
      <c r="AX108" s="45">
        <v>111.1</v>
      </c>
      <c r="AY108" s="45">
        <v>110.1</v>
      </c>
      <c r="AZ108" s="45">
        <v>108.9</v>
      </c>
      <c r="BA108" s="45">
        <v>115.5</v>
      </c>
      <c r="BB108" s="45">
        <v>111.8</v>
      </c>
      <c r="BC108" s="45">
        <v>111.4</v>
      </c>
      <c r="BD108" s="45">
        <v>112</v>
      </c>
      <c r="BE108" s="45">
        <v>112.9</v>
      </c>
      <c r="BF108" s="45">
        <v>113.5</v>
      </c>
      <c r="BG108" s="45">
        <v>112.3</v>
      </c>
      <c r="BH108" s="45">
        <v>113.9</v>
      </c>
      <c r="BI108" s="45">
        <v>114.1</v>
      </c>
      <c r="BJ108" s="45">
        <v>117</v>
      </c>
      <c r="BK108" s="45">
        <v>124.8</v>
      </c>
      <c r="BL108" s="45">
        <v>126</v>
      </c>
      <c r="BM108" s="45">
        <v>127.8</v>
      </c>
      <c r="BN108" s="45">
        <v>129.30000000000001</v>
      </c>
      <c r="BO108" s="45">
        <v>134.1</v>
      </c>
      <c r="BP108" s="45">
        <v>139.30000000000001</v>
      </c>
      <c r="BQ108" s="45">
        <v>140.19999999999999</v>
      </c>
      <c r="BR108" s="45">
        <v>137.19999999999999</v>
      </c>
      <c r="BS108" s="45">
        <v>135.6</v>
      </c>
      <c r="BT108" s="45">
        <v>133.19999999999999</v>
      </c>
      <c r="BU108" s="45">
        <v>138.80000000000001</v>
      </c>
      <c r="BV108" s="45">
        <v>139.19999999999999</v>
      </c>
      <c r="BW108" s="45">
        <v>139</v>
      </c>
      <c r="BX108" s="45">
        <v>137.80000000000001</v>
      </c>
      <c r="BY108" s="45">
        <v>134.6</v>
      </c>
      <c r="BZ108" s="45">
        <v>137.80000000000001</v>
      </c>
      <c r="CA108" s="45">
        <v>134.80000000000001</v>
      </c>
      <c r="CB108" s="45">
        <v>136</v>
      </c>
      <c r="CC108" s="45">
        <v>139.30000000000001</v>
      </c>
      <c r="CD108" s="45">
        <v>143.5</v>
      </c>
      <c r="CE108" s="45">
        <v>150.5</v>
      </c>
      <c r="CF108" s="45">
        <v>155.5</v>
      </c>
      <c r="CG108" s="45">
        <v>155.30000000000001</v>
      </c>
      <c r="CH108" s="45">
        <v>157.5</v>
      </c>
      <c r="CI108" s="45">
        <v>156.80000000000001</v>
      </c>
      <c r="CJ108" s="45">
        <v>167.6</v>
      </c>
      <c r="CK108" s="45">
        <v>178.1</v>
      </c>
      <c r="CL108" s="45">
        <v>183</v>
      </c>
      <c r="CM108" s="45">
        <v>181.2</v>
      </c>
      <c r="CN108" s="45">
        <v>187.2</v>
      </c>
      <c r="CO108" s="45">
        <v>187.9</v>
      </c>
      <c r="CP108" s="45">
        <v>194.8</v>
      </c>
      <c r="CQ108" s="45">
        <v>196</v>
      </c>
      <c r="CR108" s="45">
        <v>196.3</v>
      </c>
      <c r="CS108" s="45">
        <v>200.3</v>
      </c>
      <c r="CT108" s="45">
        <v>186.7</v>
      </c>
      <c r="CU108" s="45">
        <v>164.5</v>
      </c>
      <c r="CV108" s="45">
        <v>155.6</v>
      </c>
      <c r="CW108" s="45">
        <v>157.19999999999999</v>
      </c>
      <c r="CX108" s="45">
        <v>160.19999999999999</v>
      </c>
      <c r="CY108" s="45">
        <v>162.4</v>
      </c>
      <c r="CZ108" s="45">
        <v>162.69999999999999</v>
      </c>
      <c r="DA108" s="45">
        <v>157.4</v>
      </c>
      <c r="DB108" s="45">
        <v>161.6</v>
      </c>
      <c r="DC108" s="45">
        <v>163.4</v>
      </c>
      <c r="DD108" s="45">
        <v>164.9</v>
      </c>
      <c r="DE108" s="45">
        <v>167.2</v>
      </c>
      <c r="DF108" s="45">
        <v>169.4</v>
      </c>
      <c r="DG108" s="45">
        <v>164.9</v>
      </c>
      <c r="DH108" s="45">
        <v>177</v>
      </c>
      <c r="DI108" s="45">
        <v>179.8</v>
      </c>
      <c r="DJ108" s="45">
        <v>181.8</v>
      </c>
      <c r="DK108" s="45">
        <v>183.8</v>
      </c>
      <c r="DL108" s="45">
        <v>188.4</v>
      </c>
      <c r="DM108" s="45">
        <v>193.8</v>
      </c>
      <c r="DN108" s="45">
        <v>193.9</v>
      </c>
      <c r="DO108" s="45">
        <v>203.9</v>
      </c>
      <c r="DP108" s="45">
        <v>206.4</v>
      </c>
      <c r="DQ108" s="45">
        <v>217.6</v>
      </c>
      <c r="DR108" s="45">
        <v>209.9</v>
      </c>
      <c r="DS108" s="45">
        <v>225.4</v>
      </c>
      <c r="DT108" s="45">
        <v>229.6</v>
      </c>
      <c r="DU108" s="45">
        <v>212.3</v>
      </c>
      <c r="DV108" s="45">
        <v>195.1</v>
      </c>
      <c r="DW108" s="45">
        <v>199.3</v>
      </c>
      <c r="DX108" s="46">
        <v>203.5</v>
      </c>
      <c r="DY108" s="46">
        <v>208.2</v>
      </c>
      <c r="DZ108" s="46">
        <v>204</v>
      </c>
      <c r="EA108">
        <v>208.5</v>
      </c>
      <c r="EB108" s="47">
        <v>212.9</v>
      </c>
      <c r="EC108" s="47">
        <v>208.2</v>
      </c>
    </row>
    <row r="109" spans="1:133" x14ac:dyDescent="0.25">
      <c r="A109" s="43" t="s">
        <v>1773</v>
      </c>
      <c r="B109" s="43" t="s">
        <v>1774</v>
      </c>
      <c r="C109" s="44">
        <v>1.6590000000000001E-2</v>
      </c>
      <c r="D109" s="45">
        <v>101.9</v>
      </c>
      <c r="E109" s="45">
        <v>101.7</v>
      </c>
      <c r="F109" s="45">
        <v>104.8</v>
      </c>
      <c r="G109" s="45">
        <v>112.8</v>
      </c>
      <c r="H109" s="45">
        <v>118.4</v>
      </c>
      <c r="I109" s="45">
        <v>113.7</v>
      </c>
      <c r="J109" s="45">
        <v>115.3</v>
      </c>
      <c r="K109" s="45">
        <v>117.4</v>
      </c>
      <c r="L109" s="45">
        <v>116</v>
      </c>
      <c r="M109" s="45">
        <v>115</v>
      </c>
      <c r="N109" s="45">
        <v>116.1</v>
      </c>
      <c r="O109" s="45">
        <v>111.1</v>
      </c>
      <c r="P109" s="45">
        <v>111.9</v>
      </c>
      <c r="Q109" s="45">
        <v>111.8</v>
      </c>
      <c r="R109" s="45">
        <v>118</v>
      </c>
      <c r="S109" s="45">
        <v>112.3</v>
      </c>
      <c r="T109" s="45">
        <v>121.9</v>
      </c>
      <c r="U109" s="45">
        <v>117.6</v>
      </c>
      <c r="V109" s="45">
        <v>114.4</v>
      </c>
      <c r="W109" s="45">
        <v>112.1</v>
      </c>
      <c r="X109" s="45">
        <v>114.5</v>
      </c>
      <c r="Y109" s="45">
        <v>110.4</v>
      </c>
      <c r="Z109" s="45">
        <v>112.2</v>
      </c>
      <c r="AA109" s="45">
        <v>114.5</v>
      </c>
      <c r="AB109" s="45">
        <v>109.9</v>
      </c>
      <c r="AC109" s="45">
        <v>108.8</v>
      </c>
      <c r="AD109" s="45">
        <v>111.1</v>
      </c>
      <c r="AE109" s="45">
        <v>106.6</v>
      </c>
      <c r="AF109" s="45">
        <v>110.4</v>
      </c>
      <c r="AG109" s="45">
        <v>108.2</v>
      </c>
      <c r="AH109" s="45">
        <v>110.1</v>
      </c>
      <c r="AI109" s="45">
        <v>107.3</v>
      </c>
      <c r="AJ109" s="45">
        <v>107.2</v>
      </c>
      <c r="AK109" s="45">
        <v>108</v>
      </c>
      <c r="AL109" s="45">
        <v>109.8</v>
      </c>
      <c r="AM109" s="45">
        <v>106.9</v>
      </c>
      <c r="AN109" s="45">
        <v>105.8</v>
      </c>
      <c r="AO109" s="45">
        <v>110.2</v>
      </c>
      <c r="AP109" s="45">
        <v>109.4</v>
      </c>
      <c r="AQ109" s="45">
        <v>109</v>
      </c>
      <c r="AR109" s="45">
        <v>112.6</v>
      </c>
      <c r="AS109" s="45">
        <v>116.4</v>
      </c>
      <c r="AT109" s="45">
        <v>117.1</v>
      </c>
      <c r="AU109" s="45">
        <v>119.1</v>
      </c>
      <c r="AV109" s="45">
        <v>119.7</v>
      </c>
      <c r="AW109" s="45">
        <v>118.5</v>
      </c>
      <c r="AX109" s="45">
        <v>118.1</v>
      </c>
      <c r="AY109" s="45">
        <v>118.1</v>
      </c>
      <c r="AZ109" s="45">
        <v>115.5</v>
      </c>
      <c r="BA109" s="45">
        <v>114.3</v>
      </c>
      <c r="BB109" s="45">
        <v>112.7</v>
      </c>
      <c r="BC109" s="45">
        <v>112.5</v>
      </c>
      <c r="BD109" s="45">
        <v>112</v>
      </c>
      <c r="BE109" s="45">
        <v>113.5</v>
      </c>
      <c r="BF109" s="45">
        <v>113</v>
      </c>
      <c r="BG109" s="45">
        <v>110.1</v>
      </c>
      <c r="BH109" s="45">
        <v>109.4</v>
      </c>
      <c r="BI109" s="45">
        <v>110</v>
      </c>
      <c r="BJ109" s="45">
        <v>108.5</v>
      </c>
      <c r="BK109" s="45">
        <v>106.8</v>
      </c>
      <c r="BL109" s="45">
        <v>104.2</v>
      </c>
      <c r="BM109" s="45">
        <v>102.6</v>
      </c>
      <c r="BN109" s="45">
        <v>98.3</v>
      </c>
      <c r="BO109" s="45">
        <v>96.8</v>
      </c>
      <c r="BP109" s="45">
        <v>94.5</v>
      </c>
      <c r="BQ109" s="45">
        <v>98.4</v>
      </c>
      <c r="BR109" s="45">
        <v>99.1</v>
      </c>
      <c r="BS109" s="45">
        <v>99.2</v>
      </c>
      <c r="BT109" s="45">
        <v>100.2</v>
      </c>
      <c r="BU109" s="45">
        <v>99.8</v>
      </c>
      <c r="BV109" s="45">
        <v>100.6</v>
      </c>
      <c r="BW109" s="45">
        <v>104.4</v>
      </c>
      <c r="BX109" s="45">
        <v>107.2</v>
      </c>
      <c r="BY109" s="45">
        <v>98.9</v>
      </c>
      <c r="BZ109" s="45">
        <v>101.3</v>
      </c>
      <c r="CA109" s="45">
        <v>104.8</v>
      </c>
      <c r="CB109" s="45">
        <v>105.9</v>
      </c>
      <c r="CC109" s="45">
        <v>111.4</v>
      </c>
      <c r="CD109" s="45">
        <v>116.6</v>
      </c>
      <c r="CE109" s="45">
        <v>117.5</v>
      </c>
      <c r="CF109" s="45">
        <v>118.2</v>
      </c>
      <c r="CG109" s="45">
        <v>119.7</v>
      </c>
      <c r="CH109" s="45">
        <v>127.4</v>
      </c>
      <c r="CI109" s="45">
        <v>122.9</v>
      </c>
      <c r="CJ109" s="45">
        <v>120.8</v>
      </c>
      <c r="CK109" s="45">
        <v>121.9</v>
      </c>
      <c r="CL109" s="45">
        <v>120.9</v>
      </c>
      <c r="CM109" s="45">
        <v>117.5</v>
      </c>
      <c r="CN109" s="45">
        <v>121.5</v>
      </c>
      <c r="CO109" s="45">
        <v>120.5</v>
      </c>
      <c r="CP109" s="45">
        <v>121.6</v>
      </c>
      <c r="CQ109" s="45">
        <v>121.5</v>
      </c>
      <c r="CR109" s="45">
        <v>124.3</v>
      </c>
      <c r="CS109" s="45">
        <v>124.2</v>
      </c>
      <c r="CT109" s="45">
        <v>123.6</v>
      </c>
      <c r="CU109" s="45">
        <v>114.8</v>
      </c>
      <c r="CV109" s="45">
        <v>109.8</v>
      </c>
      <c r="CW109" s="45">
        <v>107.6</v>
      </c>
      <c r="CX109" s="45">
        <v>115.1</v>
      </c>
      <c r="CY109" s="45">
        <v>116</v>
      </c>
      <c r="CZ109" s="45">
        <v>120.1</v>
      </c>
      <c r="DA109" s="45">
        <v>126</v>
      </c>
      <c r="DB109" s="45">
        <v>129.30000000000001</v>
      </c>
      <c r="DC109" s="45">
        <v>125.7</v>
      </c>
      <c r="DD109" s="45">
        <v>127</v>
      </c>
      <c r="DE109" s="45">
        <v>142.5</v>
      </c>
      <c r="DF109" s="45">
        <v>161.5</v>
      </c>
      <c r="DG109" s="45">
        <v>174</v>
      </c>
      <c r="DH109" s="45">
        <v>169.8</v>
      </c>
      <c r="DI109" s="45">
        <v>176.4</v>
      </c>
      <c r="DJ109" s="45">
        <v>160.19999999999999</v>
      </c>
      <c r="DK109" s="45">
        <v>169.5</v>
      </c>
      <c r="DL109" s="45">
        <v>184.1</v>
      </c>
      <c r="DM109" s="45">
        <v>174.9</v>
      </c>
      <c r="DN109" s="45">
        <v>171.5</v>
      </c>
      <c r="DO109" s="45">
        <v>163.80000000000001</v>
      </c>
      <c r="DP109" s="45">
        <v>169.4</v>
      </c>
      <c r="DQ109" s="45">
        <v>169.5</v>
      </c>
      <c r="DR109" s="45">
        <v>182.6</v>
      </c>
      <c r="DS109" s="45">
        <v>202.6</v>
      </c>
      <c r="DT109" s="45">
        <v>198.9</v>
      </c>
      <c r="DU109" s="45">
        <v>190.2</v>
      </c>
      <c r="DV109" s="45">
        <v>187.7</v>
      </c>
      <c r="DW109" s="45">
        <v>180</v>
      </c>
      <c r="DX109" s="46">
        <v>184.4</v>
      </c>
      <c r="DY109" s="46">
        <v>180</v>
      </c>
      <c r="DZ109" s="46">
        <v>166.5</v>
      </c>
      <c r="EA109">
        <v>171.4</v>
      </c>
      <c r="EB109" s="47">
        <v>165.7</v>
      </c>
      <c r="EC109" s="47">
        <v>164.8</v>
      </c>
    </row>
    <row r="110" spans="1:133" x14ac:dyDescent="0.25">
      <c r="A110" s="43" t="s">
        <v>1775</v>
      </c>
      <c r="B110" s="43" t="s">
        <v>1776</v>
      </c>
      <c r="C110" s="44">
        <v>0.37606000000000001</v>
      </c>
      <c r="D110" s="45">
        <v>131</v>
      </c>
      <c r="E110" s="45">
        <v>139.6</v>
      </c>
      <c r="F110" s="45">
        <v>144.80000000000001</v>
      </c>
      <c r="G110" s="45">
        <v>182.7</v>
      </c>
      <c r="H110" s="45">
        <v>183.8</v>
      </c>
      <c r="I110" s="45">
        <v>166.2</v>
      </c>
      <c r="J110" s="45">
        <v>134.19999999999999</v>
      </c>
      <c r="K110" s="45">
        <v>140.1</v>
      </c>
      <c r="L110" s="45">
        <v>142.6</v>
      </c>
      <c r="M110" s="45">
        <v>139</v>
      </c>
      <c r="N110" s="45">
        <v>137.69999999999999</v>
      </c>
      <c r="O110" s="45">
        <v>150.9</v>
      </c>
      <c r="P110" s="45">
        <v>163</v>
      </c>
      <c r="Q110" s="45">
        <v>164.4</v>
      </c>
      <c r="R110" s="45">
        <v>156.69999999999999</v>
      </c>
      <c r="S110" s="45">
        <v>153.5</v>
      </c>
      <c r="T110" s="45">
        <v>148</v>
      </c>
      <c r="U110" s="45">
        <v>148.1</v>
      </c>
      <c r="V110" s="45">
        <v>147</v>
      </c>
      <c r="W110" s="45">
        <v>160.30000000000001</v>
      </c>
      <c r="X110" s="45">
        <v>160.1</v>
      </c>
      <c r="Y110" s="45">
        <v>157.80000000000001</v>
      </c>
      <c r="Z110" s="45">
        <v>162</v>
      </c>
      <c r="AA110" s="45">
        <v>169.5</v>
      </c>
      <c r="AB110" s="45">
        <v>175.6</v>
      </c>
      <c r="AC110" s="45">
        <v>188.5</v>
      </c>
      <c r="AD110" s="45">
        <v>175.5</v>
      </c>
      <c r="AE110" s="45">
        <v>175.9</v>
      </c>
      <c r="AF110" s="45">
        <v>162.4</v>
      </c>
      <c r="AG110" s="45">
        <v>141.80000000000001</v>
      </c>
      <c r="AH110" s="45">
        <v>131.6</v>
      </c>
      <c r="AI110" s="45">
        <v>135</v>
      </c>
      <c r="AJ110" s="45">
        <v>140.80000000000001</v>
      </c>
      <c r="AK110" s="45">
        <v>144.6</v>
      </c>
      <c r="AL110" s="45">
        <v>142.19999999999999</v>
      </c>
      <c r="AM110" s="45">
        <v>141.30000000000001</v>
      </c>
      <c r="AN110" s="45">
        <v>145.5</v>
      </c>
      <c r="AO110" s="45">
        <v>166.2</v>
      </c>
      <c r="AP110" s="45">
        <v>155.6</v>
      </c>
      <c r="AQ110" s="45">
        <v>147.1</v>
      </c>
      <c r="AR110" s="45">
        <v>139.19999999999999</v>
      </c>
      <c r="AS110" s="45">
        <v>139.19999999999999</v>
      </c>
      <c r="AT110" s="45">
        <v>156.9</v>
      </c>
      <c r="AU110" s="45">
        <v>158.30000000000001</v>
      </c>
      <c r="AV110" s="45">
        <v>152.19999999999999</v>
      </c>
      <c r="AW110" s="45">
        <v>151.30000000000001</v>
      </c>
      <c r="AX110" s="45">
        <v>150.19999999999999</v>
      </c>
      <c r="AY110" s="45">
        <v>151.4</v>
      </c>
      <c r="AZ110" s="45">
        <v>167.5</v>
      </c>
      <c r="BA110" s="45">
        <v>162.4</v>
      </c>
      <c r="BB110" s="45">
        <v>165.1</v>
      </c>
      <c r="BC110" s="45">
        <v>158.69999999999999</v>
      </c>
      <c r="BD110" s="45">
        <v>156.30000000000001</v>
      </c>
      <c r="BE110" s="45">
        <v>149.30000000000001</v>
      </c>
      <c r="BF110" s="45">
        <v>132.30000000000001</v>
      </c>
      <c r="BG110" s="45">
        <v>126.2</v>
      </c>
      <c r="BH110" s="45">
        <v>128.9</v>
      </c>
      <c r="BI110" s="45">
        <v>127.8</v>
      </c>
      <c r="BJ110" s="45">
        <v>126</v>
      </c>
      <c r="BK110" s="45">
        <v>124.9</v>
      </c>
      <c r="BL110" s="45">
        <v>126.8</v>
      </c>
      <c r="BM110" s="45">
        <v>123.4</v>
      </c>
      <c r="BN110" s="45">
        <v>121.2</v>
      </c>
      <c r="BO110" s="45">
        <v>121.6</v>
      </c>
      <c r="BP110" s="45">
        <v>122.8</v>
      </c>
      <c r="BQ110" s="45">
        <v>124.8</v>
      </c>
      <c r="BR110" s="45">
        <v>126</v>
      </c>
      <c r="BS110" s="45">
        <v>122.2</v>
      </c>
      <c r="BT110" s="45">
        <v>125.3</v>
      </c>
      <c r="BU110" s="45">
        <v>136.6</v>
      </c>
      <c r="BV110" s="45">
        <v>152.19999999999999</v>
      </c>
      <c r="BW110" s="45">
        <v>156</v>
      </c>
      <c r="BX110" s="45">
        <v>157.5</v>
      </c>
      <c r="BY110" s="45">
        <v>155.9</v>
      </c>
      <c r="BZ110" s="45">
        <v>153.1</v>
      </c>
      <c r="CA110" s="45">
        <v>150.1</v>
      </c>
      <c r="CB110" s="45">
        <v>147.1</v>
      </c>
      <c r="CC110" s="45">
        <v>142.9</v>
      </c>
      <c r="CD110" s="45">
        <v>140.19999999999999</v>
      </c>
      <c r="CE110" s="45">
        <v>141.6</v>
      </c>
      <c r="CF110" s="45">
        <v>143.9</v>
      </c>
      <c r="CG110" s="45">
        <v>151.5</v>
      </c>
      <c r="CH110" s="45">
        <v>159.80000000000001</v>
      </c>
      <c r="CI110" s="45">
        <v>157.5</v>
      </c>
      <c r="CJ110" s="45">
        <v>162.30000000000001</v>
      </c>
      <c r="CK110" s="45">
        <v>159.1</v>
      </c>
      <c r="CL110" s="45">
        <v>161.80000000000001</v>
      </c>
      <c r="CM110" s="45">
        <v>156.9</v>
      </c>
      <c r="CN110" s="45">
        <v>157.80000000000001</v>
      </c>
      <c r="CO110" s="45">
        <v>164.9</v>
      </c>
      <c r="CP110" s="45">
        <v>160.80000000000001</v>
      </c>
      <c r="CQ110" s="45">
        <v>161.80000000000001</v>
      </c>
      <c r="CR110" s="45">
        <v>172.5</v>
      </c>
      <c r="CS110" s="45">
        <v>181.8</v>
      </c>
      <c r="CT110" s="45">
        <v>171.6</v>
      </c>
      <c r="CU110" s="45">
        <v>157.19999999999999</v>
      </c>
      <c r="CV110" s="45">
        <v>156.5</v>
      </c>
      <c r="CW110" s="45">
        <v>164.1</v>
      </c>
      <c r="CX110" s="45">
        <v>164.1</v>
      </c>
      <c r="CY110" s="45">
        <v>160.9</v>
      </c>
      <c r="CZ110" s="45">
        <v>163.5</v>
      </c>
      <c r="DA110" s="45">
        <v>164.5</v>
      </c>
      <c r="DB110" s="45">
        <v>168.7</v>
      </c>
      <c r="DC110" s="45">
        <v>174.6</v>
      </c>
      <c r="DD110" s="45">
        <v>178.3</v>
      </c>
      <c r="DE110" s="45">
        <v>188</v>
      </c>
      <c r="DF110" s="45">
        <v>194.4</v>
      </c>
      <c r="DG110" s="45">
        <v>217.7</v>
      </c>
      <c r="DH110" s="45">
        <v>244.6</v>
      </c>
      <c r="DI110" s="45">
        <v>276.5</v>
      </c>
      <c r="DJ110" s="45">
        <v>282.60000000000002</v>
      </c>
      <c r="DK110" s="45">
        <v>299</v>
      </c>
      <c r="DL110" s="45">
        <v>358.4</v>
      </c>
      <c r="DM110" s="45">
        <v>337.1</v>
      </c>
      <c r="DN110" s="45">
        <v>230.6</v>
      </c>
      <c r="DO110" s="45">
        <v>234.6</v>
      </c>
      <c r="DP110" s="45">
        <v>258.10000000000002</v>
      </c>
      <c r="DQ110" s="45">
        <v>263.7</v>
      </c>
      <c r="DR110" s="45">
        <v>275.7</v>
      </c>
      <c r="DS110" s="45">
        <v>308.2</v>
      </c>
      <c r="DT110" s="45">
        <v>311.3</v>
      </c>
      <c r="DU110" s="45">
        <v>297.7</v>
      </c>
      <c r="DV110" s="45">
        <v>287.5</v>
      </c>
      <c r="DW110" s="45">
        <v>261.5</v>
      </c>
      <c r="DX110" s="46">
        <v>258.3</v>
      </c>
      <c r="DY110" s="46">
        <v>226.9</v>
      </c>
      <c r="DZ110" s="46">
        <v>208</v>
      </c>
      <c r="EA110">
        <v>235.2</v>
      </c>
      <c r="EB110" s="47">
        <v>234.6</v>
      </c>
      <c r="EC110" s="47">
        <v>237.9</v>
      </c>
    </row>
    <row r="111" spans="1:133" x14ac:dyDescent="0.25">
      <c r="A111" s="43" t="s">
        <v>1777</v>
      </c>
      <c r="B111" s="43" t="s">
        <v>1778</v>
      </c>
      <c r="C111" s="44">
        <v>1.9604299999999999</v>
      </c>
      <c r="D111" s="45">
        <v>110.9</v>
      </c>
      <c r="E111" s="45">
        <v>108.7</v>
      </c>
      <c r="F111" s="45">
        <v>105.2</v>
      </c>
      <c r="G111" s="45">
        <v>107.1</v>
      </c>
      <c r="H111" s="45">
        <v>106.3</v>
      </c>
      <c r="I111" s="45">
        <v>107.6</v>
      </c>
      <c r="J111" s="45">
        <v>111.1</v>
      </c>
      <c r="K111" s="45">
        <v>111.3</v>
      </c>
      <c r="L111" s="45">
        <v>113.3</v>
      </c>
      <c r="M111" s="45">
        <v>116.3</v>
      </c>
      <c r="N111" s="45">
        <v>122.5</v>
      </c>
      <c r="O111" s="45">
        <v>123.8</v>
      </c>
      <c r="P111" s="45">
        <v>122.6</v>
      </c>
      <c r="Q111" s="45">
        <v>122.1</v>
      </c>
      <c r="R111" s="45">
        <v>123.7</v>
      </c>
      <c r="S111" s="45">
        <v>121.8</v>
      </c>
      <c r="T111" s="45">
        <v>113.5</v>
      </c>
      <c r="U111" s="45">
        <v>115.4</v>
      </c>
      <c r="V111" s="45">
        <v>112.5</v>
      </c>
      <c r="W111" s="45">
        <v>105.7</v>
      </c>
      <c r="X111" s="45">
        <v>105</v>
      </c>
      <c r="Y111" s="45">
        <v>108</v>
      </c>
      <c r="Z111" s="45">
        <v>109.7</v>
      </c>
      <c r="AA111" s="45">
        <v>111.3</v>
      </c>
      <c r="AB111" s="45">
        <v>108.5</v>
      </c>
      <c r="AC111" s="45">
        <v>107.4</v>
      </c>
      <c r="AD111" s="45">
        <v>108.1</v>
      </c>
      <c r="AE111" s="45">
        <v>108.1</v>
      </c>
      <c r="AF111" s="45">
        <v>108.4</v>
      </c>
      <c r="AG111" s="45">
        <v>110.9</v>
      </c>
      <c r="AH111" s="45">
        <v>110.7</v>
      </c>
      <c r="AI111" s="45">
        <v>110.4</v>
      </c>
      <c r="AJ111" s="45">
        <v>110</v>
      </c>
      <c r="AK111" s="45">
        <v>110.1</v>
      </c>
      <c r="AL111" s="45">
        <v>108.3</v>
      </c>
      <c r="AM111" s="45">
        <v>109.5</v>
      </c>
      <c r="AN111" s="45">
        <v>108.1</v>
      </c>
      <c r="AO111" s="45">
        <v>108.7</v>
      </c>
      <c r="AP111" s="45">
        <v>110.3</v>
      </c>
      <c r="AQ111" s="45">
        <v>111.6</v>
      </c>
      <c r="AR111" s="45">
        <v>114.6</v>
      </c>
      <c r="AS111" s="45">
        <v>114.6</v>
      </c>
      <c r="AT111" s="45">
        <v>115.3</v>
      </c>
      <c r="AU111" s="45">
        <v>115.8</v>
      </c>
      <c r="AV111" s="45">
        <v>115.8</v>
      </c>
      <c r="AW111" s="45">
        <v>114.6</v>
      </c>
      <c r="AX111" s="45">
        <v>113.3</v>
      </c>
      <c r="AY111" s="45">
        <v>114.6</v>
      </c>
      <c r="AZ111" s="45">
        <v>115.2</v>
      </c>
      <c r="BA111" s="45">
        <v>113.6</v>
      </c>
      <c r="BB111" s="45">
        <v>116.1</v>
      </c>
      <c r="BC111" s="45">
        <v>117.1</v>
      </c>
      <c r="BD111" s="45">
        <v>114.8</v>
      </c>
      <c r="BE111" s="45">
        <v>113.5</v>
      </c>
      <c r="BF111" s="45">
        <v>113.8</v>
      </c>
      <c r="BG111" s="45">
        <v>113.5</v>
      </c>
      <c r="BH111" s="45">
        <v>114.2</v>
      </c>
      <c r="BI111" s="45">
        <v>115</v>
      </c>
      <c r="BJ111" s="45">
        <v>116.5</v>
      </c>
      <c r="BK111" s="45">
        <v>115</v>
      </c>
      <c r="BL111" s="45">
        <v>114.7</v>
      </c>
      <c r="BM111" s="45">
        <v>112.9</v>
      </c>
      <c r="BN111" s="45">
        <v>112</v>
      </c>
      <c r="BO111" s="45">
        <v>114</v>
      </c>
      <c r="BP111" s="45">
        <v>114.3</v>
      </c>
      <c r="BQ111" s="45">
        <v>113.9</v>
      </c>
      <c r="BR111" s="45">
        <v>112.1</v>
      </c>
      <c r="BS111" s="45">
        <v>108.8</v>
      </c>
      <c r="BT111" s="45">
        <v>106.6</v>
      </c>
      <c r="BU111" s="45">
        <v>106.6</v>
      </c>
      <c r="BV111" s="45">
        <v>107.3</v>
      </c>
      <c r="BW111" s="45">
        <v>107.6</v>
      </c>
      <c r="BX111" s="45">
        <v>109.8</v>
      </c>
      <c r="BY111" s="45">
        <v>109.4</v>
      </c>
      <c r="BZ111" s="45">
        <v>110.6</v>
      </c>
      <c r="CA111" s="45">
        <v>109.6</v>
      </c>
      <c r="CB111" s="45">
        <v>108.7</v>
      </c>
      <c r="CC111" s="45">
        <v>108.7</v>
      </c>
      <c r="CD111" s="45">
        <v>108.1</v>
      </c>
      <c r="CE111" s="45">
        <v>108.1</v>
      </c>
      <c r="CF111" s="45">
        <v>107.8</v>
      </c>
      <c r="CG111" s="45">
        <v>102.9</v>
      </c>
      <c r="CH111" s="45">
        <v>102</v>
      </c>
      <c r="CI111" s="45">
        <v>102.3</v>
      </c>
      <c r="CJ111" s="45">
        <v>102.8</v>
      </c>
      <c r="CK111" s="45">
        <v>103</v>
      </c>
      <c r="CL111" s="45">
        <v>106.1</v>
      </c>
      <c r="CM111" s="45">
        <v>106.6</v>
      </c>
      <c r="CN111" s="45">
        <v>105.8</v>
      </c>
      <c r="CO111" s="45">
        <v>104.2</v>
      </c>
      <c r="CP111" s="45">
        <v>103.1</v>
      </c>
      <c r="CQ111" s="45">
        <v>104.1</v>
      </c>
      <c r="CR111" s="45">
        <v>105.4</v>
      </c>
      <c r="CS111" s="45">
        <v>105.8</v>
      </c>
      <c r="CT111" s="45">
        <v>105.4</v>
      </c>
      <c r="CU111" s="45">
        <v>105</v>
      </c>
      <c r="CV111" s="45">
        <v>105</v>
      </c>
      <c r="CW111" s="45">
        <v>103.8</v>
      </c>
      <c r="CX111" s="45">
        <v>103.8</v>
      </c>
      <c r="CY111" s="45">
        <v>104.8</v>
      </c>
      <c r="CZ111" s="45">
        <v>104.8</v>
      </c>
      <c r="DA111" s="45">
        <v>104.6</v>
      </c>
      <c r="DB111" s="45">
        <v>109.8</v>
      </c>
      <c r="DC111" s="45">
        <v>114</v>
      </c>
      <c r="DD111" s="45">
        <v>113.8</v>
      </c>
      <c r="DE111" s="45">
        <v>114.2</v>
      </c>
      <c r="DF111" s="45">
        <v>113.9</v>
      </c>
      <c r="DG111" s="45">
        <v>115.2</v>
      </c>
      <c r="DH111" s="45">
        <v>115.5</v>
      </c>
      <c r="DI111" s="45">
        <v>115.8</v>
      </c>
      <c r="DJ111" s="45">
        <v>115.9</v>
      </c>
      <c r="DK111" s="45">
        <v>116.3</v>
      </c>
      <c r="DL111" s="45">
        <v>118.2</v>
      </c>
      <c r="DM111" s="45">
        <v>119.8</v>
      </c>
      <c r="DN111" s="45">
        <v>119.9</v>
      </c>
      <c r="DO111" s="45">
        <v>121</v>
      </c>
      <c r="DP111" s="45">
        <v>123.8</v>
      </c>
      <c r="DQ111" s="45">
        <v>122.3</v>
      </c>
      <c r="DR111" s="45">
        <v>123.3</v>
      </c>
      <c r="DS111" s="45">
        <v>126.7</v>
      </c>
      <c r="DT111" s="45">
        <v>127.3</v>
      </c>
      <c r="DU111" s="45">
        <v>127.7</v>
      </c>
      <c r="DV111" s="45">
        <v>128.6</v>
      </c>
      <c r="DW111" s="45">
        <v>129.5</v>
      </c>
      <c r="DX111" s="46">
        <v>129.80000000000001</v>
      </c>
      <c r="DY111" s="46">
        <v>128</v>
      </c>
      <c r="DZ111" s="46">
        <v>131.1</v>
      </c>
      <c r="EA111">
        <v>131.30000000000001</v>
      </c>
      <c r="EB111" s="47">
        <v>134.4</v>
      </c>
      <c r="EC111" s="47">
        <v>136.6</v>
      </c>
    </row>
    <row r="112" spans="1:133" x14ac:dyDescent="0.25">
      <c r="A112" s="43" t="s">
        <v>3248</v>
      </c>
      <c r="B112" s="43" t="s">
        <v>1780</v>
      </c>
      <c r="C112" s="44">
        <v>3.0620000000000001E-2</v>
      </c>
      <c r="D112" s="45">
        <v>102.8</v>
      </c>
      <c r="E112" s="45">
        <v>99.8</v>
      </c>
      <c r="F112" s="45">
        <v>101.2</v>
      </c>
      <c r="G112" s="45">
        <v>103.3</v>
      </c>
      <c r="H112" s="45">
        <v>103.6</v>
      </c>
      <c r="I112" s="45">
        <v>103.5</v>
      </c>
      <c r="J112" s="45">
        <v>103.7</v>
      </c>
      <c r="K112" s="45">
        <v>103.7</v>
      </c>
      <c r="L112" s="45">
        <v>103.6</v>
      </c>
      <c r="M112" s="45">
        <v>103.5</v>
      </c>
      <c r="N112" s="45">
        <v>104</v>
      </c>
      <c r="O112" s="45">
        <v>104.3</v>
      </c>
      <c r="P112" s="45">
        <v>104.1</v>
      </c>
      <c r="Q112" s="45">
        <v>104.1</v>
      </c>
      <c r="R112" s="45">
        <v>105</v>
      </c>
      <c r="S112" s="45">
        <v>105.5</v>
      </c>
      <c r="T112" s="45">
        <v>105.5</v>
      </c>
      <c r="U112" s="45">
        <v>111.1</v>
      </c>
      <c r="V112" s="45">
        <v>111.1</v>
      </c>
      <c r="W112" s="45">
        <v>117</v>
      </c>
      <c r="X112" s="45">
        <v>109.1</v>
      </c>
      <c r="Y112" s="45">
        <v>108.8</v>
      </c>
      <c r="Z112" s="45">
        <v>108.4</v>
      </c>
      <c r="AA112" s="45">
        <v>108.4</v>
      </c>
      <c r="AB112" s="45">
        <v>108.4</v>
      </c>
      <c r="AC112" s="45">
        <v>108.4</v>
      </c>
      <c r="AD112" s="45">
        <v>108.8</v>
      </c>
      <c r="AE112" s="45">
        <v>108.8</v>
      </c>
      <c r="AF112" s="45">
        <v>107.7</v>
      </c>
      <c r="AG112" s="45">
        <v>108.4</v>
      </c>
      <c r="AH112" s="45">
        <v>108.6</v>
      </c>
      <c r="AI112" s="45">
        <v>108.4</v>
      </c>
      <c r="AJ112" s="45">
        <v>108.4</v>
      </c>
      <c r="AK112" s="45">
        <v>108.6</v>
      </c>
      <c r="AL112" s="45">
        <v>108.5</v>
      </c>
      <c r="AM112" s="45">
        <v>108.5</v>
      </c>
      <c r="AN112" s="45">
        <v>108.5</v>
      </c>
      <c r="AO112" s="45">
        <v>108.5</v>
      </c>
      <c r="AP112" s="45">
        <v>108.5</v>
      </c>
      <c r="AQ112" s="45">
        <v>108.5</v>
      </c>
      <c r="AR112" s="45">
        <v>108.5</v>
      </c>
      <c r="AS112" s="45">
        <v>108.5</v>
      </c>
      <c r="AT112" s="45">
        <v>108.5</v>
      </c>
      <c r="AU112" s="45">
        <v>108.5</v>
      </c>
      <c r="AV112" s="45">
        <v>108.5</v>
      </c>
      <c r="AW112" s="45">
        <v>108.5</v>
      </c>
      <c r="AX112" s="45">
        <v>108.5</v>
      </c>
      <c r="AY112" s="45">
        <v>108.5</v>
      </c>
      <c r="AZ112" s="45">
        <v>109.1</v>
      </c>
      <c r="BA112" s="45">
        <v>110.4</v>
      </c>
      <c r="BB112" s="45">
        <v>110.4</v>
      </c>
      <c r="BC112" s="45">
        <v>105.6</v>
      </c>
      <c r="BD112" s="45">
        <v>97.5</v>
      </c>
      <c r="BE112" s="45">
        <v>96.9</v>
      </c>
      <c r="BF112" s="45">
        <v>96</v>
      </c>
      <c r="BG112" s="45">
        <v>96.7</v>
      </c>
      <c r="BH112" s="45">
        <v>96.8</v>
      </c>
      <c r="BI112" s="45">
        <v>95.9</v>
      </c>
      <c r="BJ112" s="45">
        <v>95.7</v>
      </c>
      <c r="BK112" s="45">
        <v>96.1</v>
      </c>
      <c r="BL112" s="45">
        <v>96.4</v>
      </c>
      <c r="BM112" s="45">
        <v>96.3</v>
      </c>
      <c r="BN112" s="45">
        <v>96.1</v>
      </c>
      <c r="BO112" s="45">
        <v>96.4</v>
      </c>
      <c r="BP112" s="45">
        <v>95.1</v>
      </c>
      <c r="BQ112" s="45">
        <v>95.3</v>
      </c>
      <c r="BR112" s="45">
        <v>94</v>
      </c>
      <c r="BS112" s="45">
        <v>94.5</v>
      </c>
      <c r="BT112" s="45">
        <v>101.2</v>
      </c>
      <c r="BU112" s="45">
        <v>102</v>
      </c>
      <c r="BV112" s="45">
        <v>112.3</v>
      </c>
      <c r="BW112" s="45">
        <v>118</v>
      </c>
      <c r="BX112" s="45">
        <v>116.4</v>
      </c>
      <c r="BY112" s="45">
        <v>114.9</v>
      </c>
      <c r="BZ112" s="45">
        <v>116.6</v>
      </c>
      <c r="CA112" s="45">
        <v>116.6</v>
      </c>
      <c r="CB112" s="45">
        <v>115.2</v>
      </c>
      <c r="CC112" s="45">
        <v>110.1</v>
      </c>
      <c r="CD112" s="45">
        <v>106.9</v>
      </c>
      <c r="CE112" s="45">
        <v>108.6</v>
      </c>
      <c r="CF112" s="45">
        <v>109.2</v>
      </c>
      <c r="CG112" s="45">
        <v>110.4</v>
      </c>
      <c r="CH112" s="45">
        <v>110.5</v>
      </c>
      <c r="CI112" s="45">
        <v>111.3</v>
      </c>
      <c r="CJ112" s="45">
        <v>111.5</v>
      </c>
      <c r="CK112" s="45">
        <v>115.2</v>
      </c>
      <c r="CL112" s="45">
        <v>117.3</v>
      </c>
      <c r="CM112" s="45">
        <v>120</v>
      </c>
      <c r="CN112" s="45">
        <v>114.7</v>
      </c>
      <c r="CO112" s="45">
        <v>110.4</v>
      </c>
      <c r="CP112" s="45">
        <v>108.6</v>
      </c>
      <c r="CQ112" s="45">
        <v>111.2</v>
      </c>
      <c r="CR112" s="45">
        <v>110.2</v>
      </c>
      <c r="CS112" s="45">
        <v>111.5</v>
      </c>
      <c r="CT112" s="45">
        <v>111.5</v>
      </c>
      <c r="CU112" s="45">
        <v>109.8</v>
      </c>
      <c r="CV112" s="45">
        <v>110.6</v>
      </c>
      <c r="CW112" s="45">
        <v>110</v>
      </c>
      <c r="CX112" s="45">
        <v>111.9</v>
      </c>
      <c r="CY112" s="45">
        <v>113.5</v>
      </c>
      <c r="CZ112" s="45">
        <v>114.8</v>
      </c>
      <c r="DA112" s="45">
        <v>113.2</v>
      </c>
      <c r="DB112" s="45">
        <v>104.2</v>
      </c>
      <c r="DC112" s="45">
        <v>103.8</v>
      </c>
      <c r="DD112" s="45">
        <v>106.1</v>
      </c>
      <c r="DE112" s="45">
        <v>105</v>
      </c>
      <c r="DF112" s="45">
        <v>103.5</v>
      </c>
      <c r="DG112" s="45">
        <v>104.4</v>
      </c>
      <c r="DH112" s="45">
        <v>99.6</v>
      </c>
      <c r="DI112" s="45">
        <v>98.7</v>
      </c>
      <c r="DJ112" s="45">
        <v>96.4</v>
      </c>
      <c r="DK112" s="45">
        <v>99.5</v>
      </c>
      <c r="DL112" s="45">
        <v>105.6</v>
      </c>
      <c r="DM112" s="45">
        <v>105.8</v>
      </c>
      <c r="DN112" s="45">
        <v>102.1</v>
      </c>
      <c r="DO112" s="45">
        <v>99.7</v>
      </c>
      <c r="DP112" s="45">
        <v>101.2</v>
      </c>
      <c r="DQ112" s="45">
        <v>102.3</v>
      </c>
      <c r="DR112" s="45">
        <v>103.8</v>
      </c>
      <c r="DS112" s="45">
        <v>105</v>
      </c>
      <c r="DT112" s="45">
        <v>104.3</v>
      </c>
      <c r="DU112" s="45">
        <v>104.3</v>
      </c>
      <c r="DV112" s="45">
        <v>105</v>
      </c>
      <c r="DW112" s="45">
        <v>106.2</v>
      </c>
      <c r="DX112" s="46">
        <v>104.5</v>
      </c>
      <c r="DY112" s="46">
        <v>100.6</v>
      </c>
      <c r="DZ112" s="46">
        <v>101.2</v>
      </c>
      <c r="EA112">
        <v>103</v>
      </c>
      <c r="EB112" s="47">
        <v>103.3</v>
      </c>
      <c r="EC112" s="47">
        <v>101.2</v>
      </c>
    </row>
    <row r="113" spans="1:133" x14ac:dyDescent="0.25">
      <c r="A113" s="43" t="s">
        <v>3249</v>
      </c>
      <c r="B113" s="43" t="s">
        <v>1782</v>
      </c>
      <c r="C113" s="44">
        <v>2.29E-2</v>
      </c>
      <c r="D113" s="45">
        <v>96</v>
      </c>
      <c r="E113" s="45">
        <v>96</v>
      </c>
      <c r="F113" s="45">
        <v>96</v>
      </c>
      <c r="G113" s="45">
        <v>96</v>
      </c>
      <c r="H113" s="45">
        <v>96</v>
      </c>
      <c r="I113" s="45">
        <v>96</v>
      </c>
      <c r="J113" s="45">
        <v>96</v>
      </c>
      <c r="K113" s="45">
        <v>96</v>
      </c>
      <c r="L113" s="45">
        <v>96</v>
      </c>
      <c r="M113" s="45">
        <v>96</v>
      </c>
      <c r="N113" s="45">
        <v>96</v>
      </c>
      <c r="O113" s="45">
        <v>96</v>
      </c>
      <c r="P113" s="45">
        <v>96</v>
      </c>
      <c r="Q113" s="45">
        <v>96</v>
      </c>
      <c r="R113" s="45">
        <v>94.7</v>
      </c>
      <c r="S113" s="45">
        <v>96</v>
      </c>
      <c r="T113" s="45">
        <v>100.7</v>
      </c>
      <c r="U113" s="45">
        <v>105.2</v>
      </c>
      <c r="V113" s="45">
        <v>106</v>
      </c>
      <c r="W113" s="45">
        <v>106.9</v>
      </c>
      <c r="X113" s="45">
        <v>106.9</v>
      </c>
      <c r="Y113" s="45">
        <v>106.9</v>
      </c>
      <c r="Z113" s="45">
        <v>106.9</v>
      </c>
      <c r="AA113" s="45">
        <v>106.9</v>
      </c>
      <c r="AB113" s="45">
        <v>106.9</v>
      </c>
      <c r="AC113" s="45">
        <v>110</v>
      </c>
      <c r="AD113" s="45">
        <v>110</v>
      </c>
      <c r="AE113" s="45">
        <v>110</v>
      </c>
      <c r="AF113" s="45">
        <v>110</v>
      </c>
      <c r="AG113" s="45">
        <v>110</v>
      </c>
      <c r="AH113" s="45">
        <v>111.7</v>
      </c>
      <c r="AI113" s="45">
        <v>111.7</v>
      </c>
      <c r="AJ113" s="45">
        <v>111.7</v>
      </c>
      <c r="AK113" s="45">
        <v>110.1</v>
      </c>
      <c r="AL113" s="45">
        <v>110.1</v>
      </c>
      <c r="AM113" s="45">
        <v>110.1</v>
      </c>
      <c r="AN113" s="45">
        <v>110.2</v>
      </c>
      <c r="AO113" s="45">
        <v>111.6</v>
      </c>
      <c r="AP113" s="45">
        <v>110.2</v>
      </c>
      <c r="AQ113" s="45">
        <v>110.2</v>
      </c>
      <c r="AR113" s="45">
        <v>112.5</v>
      </c>
      <c r="AS113" s="45">
        <v>112.5</v>
      </c>
      <c r="AT113" s="45">
        <v>112.5</v>
      </c>
      <c r="AU113" s="45">
        <v>112.5</v>
      </c>
      <c r="AV113" s="45">
        <v>112.5</v>
      </c>
      <c r="AW113" s="45">
        <v>112.5</v>
      </c>
      <c r="AX113" s="45">
        <v>112.5</v>
      </c>
      <c r="AY113" s="45">
        <v>112.5</v>
      </c>
      <c r="AZ113" s="45">
        <v>114.8</v>
      </c>
      <c r="BA113" s="45">
        <v>114.8</v>
      </c>
      <c r="BB113" s="45">
        <v>114.8</v>
      </c>
      <c r="BC113" s="45">
        <v>114.4</v>
      </c>
      <c r="BD113" s="45">
        <v>113.9</v>
      </c>
      <c r="BE113" s="45">
        <v>113.6</v>
      </c>
      <c r="BF113" s="45">
        <v>113.5</v>
      </c>
      <c r="BG113" s="45">
        <v>115.2</v>
      </c>
      <c r="BH113" s="45">
        <v>115.2</v>
      </c>
      <c r="BI113" s="45">
        <v>115</v>
      </c>
      <c r="BJ113" s="45">
        <v>114.9</v>
      </c>
      <c r="BK113" s="45">
        <v>113.6</v>
      </c>
      <c r="BL113" s="45">
        <v>113.9</v>
      </c>
      <c r="BM113" s="45">
        <v>113.9</v>
      </c>
      <c r="BN113" s="45">
        <v>113.9</v>
      </c>
      <c r="BO113" s="45">
        <v>113.9</v>
      </c>
      <c r="BP113" s="45">
        <v>114.9</v>
      </c>
      <c r="BQ113" s="45">
        <v>111.3</v>
      </c>
      <c r="BR113" s="45">
        <v>111.3</v>
      </c>
      <c r="BS113" s="45">
        <v>112.3</v>
      </c>
      <c r="BT113" s="45">
        <v>113.5</v>
      </c>
      <c r="BU113" s="45">
        <v>110.8</v>
      </c>
      <c r="BV113" s="45">
        <v>108.6</v>
      </c>
      <c r="BW113" s="45">
        <v>108.5</v>
      </c>
      <c r="BX113" s="45">
        <v>109.4</v>
      </c>
      <c r="BY113" s="45">
        <v>109.9</v>
      </c>
      <c r="BZ113" s="45">
        <v>110.3</v>
      </c>
      <c r="CA113" s="45">
        <v>110.3</v>
      </c>
      <c r="CB113" s="45">
        <v>112.1</v>
      </c>
      <c r="CC113" s="45">
        <v>106.5</v>
      </c>
      <c r="CD113" s="45">
        <v>97.6</v>
      </c>
      <c r="CE113" s="45">
        <v>99.4</v>
      </c>
      <c r="CF113" s="45">
        <v>101.3</v>
      </c>
      <c r="CG113" s="45">
        <v>102.5</v>
      </c>
      <c r="CH113" s="45">
        <v>100.4</v>
      </c>
      <c r="CI113" s="45">
        <v>102.1</v>
      </c>
      <c r="CJ113" s="45">
        <v>103.1</v>
      </c>
      <c r="CK113" s="45">
        <v>100</v>
      </c>
      <c r="CL113" s="45">
        <v>99.8</v>
      </c>
      <c r="CM113" s="45">
        <v>101.7</v>
      </c>
      <c r="CN113" s="45">
        <v>101.9</v>
      </c>
      <c r="CO113" s="45">
        <v>98.8</v>
      </c>
      <c r="CP113" s="45">
        <v>96</v>
      </c>
      <c r="CQ113" s="45">
        <v>96</v>
      </c>
      <c r="CR113" s="45">
        <v>96.5</v>
      </c>
      <c r="CS113" s="45">
        <v>96</v>
      </c>
      <c r="CT113" s="45">
        <v>96.9</v>
      </c>
      <c r="CU113" s="45">
        <v>100.2</v>
      </c>
      <c r="CV113" s="45">
        <v>99.3</v>
      </c>
      <c r="CW113" s="45">
        <v>98.4</v>
      </c>
      <c r="CX113" s="45">
        <v>100</v>
      </c>
      <c r="CY113" s="45">
        <v>102</v>
      </c>
      <c r="CZ113" s="45">
        <v>102.2</v>
      </c>
      <c r="DA113" s="45">
        <v>99.8</v>
      </c>
      <c r="DB113" s="45">
        <v>97.2</v>
      </c>
      <c r="DC113" s="45">
        <v>94.9</v>
      </c>
      <c r="DD113" s="45">
        <v>96.7</v>
      </c>
      <c r="DE113" s="45">
        <v>96.6</v>
      </c>
      <c r="DF113" s="45">
        <v>98</v>
      </c>
      <c r="DG113" s="45">
        <v>97.9</v>
      </c>
      <c r="DH113" s="45">
        <v>92.5</v>
      </c>
      <c r="DI113" s="45">
        <v>90.5</v>
      </c>
      <c r="DJ113" s="45">
        <v>89</v>
      </c>
      <c r="DK113" s="45">
        <v>90.7</v>
      </c>
      <c r="DL113" s="45">
        <v>91.2</v>
      </c>
      <c r="DM113" s="45">
        <v>90.4</v>
      </c>
      <c r="DN113" s="45">
        <v>88.5</v>
      </c>
      <c r="DO113" s="45">
        <v>87.7</v>
      </c>
      <c r="DP113" s="45">
        <v>90.1</v>
      </c>
      <c r="DQ113" s="45">
        <v>91.8</v>
      </c>
      <c r="DR113" s="45">
        <v>91.8</v>
      </c>
      <c r="DS113" s="45">
        <v>91.6</v>
      </c>
      <c r="DT113" s="45">
        <v>91.6</v>
      </c>
      <c r="DU113" s="45">
        <v>91.1</v>
      </c>
      <c r="DV113" s="45">
        <v>90.9</v>
      </c>
      <c r="DW113" s="45">
        <v>91.4</v>
      </c>
      <c r="DX113" s="46">
        <v>91.7</v>
      </c>
      <c r="DY113" s="46">
        <v>91.4</v>
      </c>
      <c r="DZ113" s="46">
        <v>92.8</v>
      </c>
      <c r="EA113">
        <v>93.2</v>
      </c>
      <c r="EB113" s="47">
        <v>92.3</v>
      </c>
      <c r="EC113" s="47">
        <v>92.2</v>
      </c>
    </row>
    <row r="114" spans="1:133" x14ac:dyDescent="0.25">
      <c r="A114" s="43" t="s">
        <v>1783</v>
      </c>
      <c r="B114" s="43" t="s">
        <v>1784</v>
      </c>
      <c r="C114" s="44">
        <v>4.1799999999999997E-3</v>
      </c>
      <c r="D114" s="45">
        <v>100</v>
      </c>
      <c r="E114" s="45">
        <v>100</v>
      </c>
      <c r="F114" s="45">
        <v>100</v>
      </c>
      <c r="G114" s="45">
        <v>100</v>
      </c>
      <c r="H114" s="45">
        <v>100</v>
      </c>
      <c r="I114" s="45">
        <v>100</v>
      </c>
      <c r="J114" s="45">
        <v>100</v>
      </c>
      <c r="K114" s="45">
        <v>100</v>
      </c>
      <c r="L114" s="45">
        <v>100</v>
      </c>
      <c r="M114" s="45">
        <v>100</v>
      </c>
      <c r="N114" s="45">
        <v>100</v>
      </c>
      <c r="O114" s="45">
        <v>100</v>
      </c>
      <c r="P114" s="45">
        <v>100</v>
      </c>
      <c r="Q114" s="45">
        <v>100</v>
      </c>
      <c r="R114" s="45">
        <v>100</v>
      </c>
      <c r="S114" s="45">
        <v>100</v>
      </c>
      <c r="T114" s="45">
        <v>100</v>
      </c>
      <c r="U114" s="45">
        <v>100</v>
      </c>
      <c r="V114" s="45">
        <v>100</v>
      </c>
      <c r="W114" s="45">
        <v>100</v>
      </c>
      <c r="X114" s="45">
        <v>100</v>
      </c>
      <c r="Y114" s="45">
        <v>100</v>
      </c>
      <c r="Z114" s="45">
        <v>100</v>
      </c>
      <c r="AA114" s="45">
        <v>100</v>
      </c>
      <c r="AB114" s="45">
        <v>100</v>
      </c>
      <c r="AC114" s="45">
        <v>100</v>
      </c>
      <c r="AD114" s="45">
        <v>100</v>
      </c>
      <c r="AE114" s="45">
        <v>100</v>
      </c>
      <c r="AF114" s="45">
        <v>100</v>
      </c>
      <c r="AG114" s="45">
        <v>100</v>
      </c>
      <c r="AH114" s="45">
        <v>100</v>
      </c>
      <c r="AI114" s="45">
        <v>100</v>
      </c>
      <c r="AJ114" s="45">
        <v>100</v>
      </c>
      <c r="AK114" s="45">
        <v>100</v>
      </c>
      <c r="AL114" s="45">
        <v>100</v>
      </c>
      <c r="AM114" s="45">
        <v>100</v>
      </c>
      <c r="AN114" s="45">
        <v>100</v>
      </c>
      <c r="AO114" s="45">
        <v>100</v>
      </c>
      <c r="AP114" s="45">
        <v>100</v>
      </c>
      <c r="AQ114" s="45">
        <v>100</v>
      </c>
      <c r="AR114" s="45">
        <v>100</v>
      </c>
      <c r="AS114" s="45">
        <v>100</v>
      </c>
      <c r="AT114" s="45">
        <v>100</v>
      </c>
      <c r="AU114" s="45">
        <v>100</v>
      </c>
      <c r="AV114" s="45">
        <v>100</v>
      </c>
      <c r="AW114" s="45">
        <v>100</v>
      </c>
      <c r="AX114" s="45">
        <v>100</v>
      </c>
      <c r="AY114" s="45">
        <v>100</v>
      </c>
      <c r="AZ114" s="45">
        <v>100</v>
      </c>
      <c r="BA114" s="45">
        <v>100</v>
      </c>
      <c r="BB114" s="45">
        <v>100</v>
      </c>
      <c r="BC114" s="45">
        <v>100</v>
      </c>
      <c r="BD114" s="45">
        <v>100</v>
      </c>
      <c r="BE114" s="45">
        <v>100</v>
      </c>
      <c r="BF114" s="45">
        <v>100</v>
      </c>
      <c r="BG114" s="45">
        <v>100</v>
      </c>
      <c r="BH114" s="45">
        <v>100</v>
      </c>
      <c r="BI114" s="45">
        <v>100</v>
      </c>
      <c r="BJ114" s="45">
        <v>100</v>
      </c>
      <c r="BK114" s="45">
        <v>100</v>
      </c>
      <c r="BL114" s="45">
        <v>100</v>
      </c>
      <c r="BM114" s="45">
        <v>100</v>
      </c>
      <c r="BN114" s="45">
        <v>100</v>
      </c>
      <c r="BO114" s="45">
        <v>100</v>
      </c>
      <c r="BP114" s="45">
        <v>100</v>
      </c>
      <c r="BQ114" s="45">
        <v>65.5</v>
      </c>
      <c r="BR114" s="45">
        <v>65.5</v>
      </c>
      <c r="BS114" s="45">
        <v>65.5</v>
      </c>
      <c r="BT114" s="45">
        <v>65.5</v>
      </c>
      <c r="BU114" s="45">
        <v>65.5</v>
      </c>
      <c r="BV114" s="45">
        <v>65.5</v>
      </c>
      <c r="BW114" s="45">
        <v>65.5</v>
      </c>
      <c r="BX114" s="45">
        <v>65.5</v>
      </c>
      <c r="BY114" s="45">
        <v>65.5</v>
      </c>
      <c r="BZ114" s="45">
        <v>65.5</v>
      </c>
      <c r="CA114" s="45">
        <v>65.5</v>
      </c>
      <c r="CB114" s="45">
        <v>65.5</v>
      </c>
      <c r="CC114" s="45">
        <v>65.5</v>
      </c>
      <c r="CD114" s="45">
        <v>65.5</v>
      </c>
      <c r="CE114" s="45">
        <v>65.5</v>
      </c>
      <c r="CF114" s="45">
        <v>65.5</v>
      </c>
      <c r="CG114" s="45">
        <v>65.5</v>
      </c>
      <c r="CH114" s="45">
        <v>73.3</v>
      </c>
      <c r="CI114" s="45">
        <v>73.3</v>
      </c>
      <c r="CJ114" s="45">
        <v>73.3</v>
      </c>
      <c r="CK114" s="45">
        <v>73.3</v>
      </c>
      <c r="CL114" s="45">
        <v>73.3</v>
      </c>
      <c r="CM114" s="45">
        <v>73.3</v>
      </c>
      <c r="CN114" s="45">
        <v>73.3</v>
      </c>
      <c r="CO114" s="45">
        <v>73.3</v>
      </c>
      <c r="CP114" s="45">
        <v>73.3</v>
      </c>
      <c r="CQ114" s="45">
        <v>73.3</v>
      </c>
      <c r="CR114" s="45">
        <v>73.3</v>
      </c>
      <c r="CS114" s="45">
        <v>73.3</v>
      </c>
      <c r="CT114" s="45">
        <v>73.3</v>
      </c>
      <c r="CU114" s="45">
        <v>73.3</v>
      </c>
      <c r="CV114" s="45">
        <v>73.3</v>
      </c>
      <c r="CW114" s="45">
        <v>73.3</v>
      </c>
      <c r="CX114" s="45">
        <v>73.3</v>
      </c>
      <c r="CY114" s="45">
        <v>73.3</v>
      </c>
      <c r="CZ114" s="45">
        <v>73.3</v>
      </c>
      <c r="DA114" s="45">
        <v>73.3</v>
      </c>
      <c r="DB114" s="45">
        <v>73.3</v>
      </c>
      <c r="DC114" s="45">
        <v>73.3</v>
      </c>
      <c r="DD114" s="45">
        <v>73.3</v>
      </c>
      <c r="DE114" s="45">
        <v>73.3</v>
      </c>
      <c r="DF114" s="45">
        <v>73.3</v>
      </c>
      <c r="DG114" s="45">
        <v>73.3</v>
      </c>
      <c r="DH114" s="45">
        <v>73.3</v>
      </c>
      <c r="DI114" s="45">
        <v>73.3</v>
      </c>
      <c r="DJ114" s="45">
        <v>73.3</v>
      </c>
      <c r="DK114" s="45">
        <v>73.3</v>
      </c>
      <c r="DL114" s="45">
        <v>73.3</v>
      </c>
      <c r="DM114" s="45">
        <v>73.3</v>
      </c>
      <c r="DN114" s="45">
        <v>73.3</v>
      </c>
      <c r="DO114" s="45">
        <v>73.3</v>
      </c>
      <c r="DP114" s="45">
        <v>73.3</v>
      </c>
      <c r="DQ114" s="45">
        <v>73.3</v>
      </c>
      <c r="DR114" s="45">
        <v>73.3</v>
      </c>
      <c r="DS114" s="45">
        <v>73.3</v>
      </c>
      <c r="DT114" s="45">
        <v>73.3</v>
      </c>
      <c r="DU114" s="45">
        <v>73.3</v>
      </c>
      <c r="DV114" s="45">
        <v>73.3</v>
      </c>
      <c r="DW114" s="45">
        <v>73.3</v>
      </c>
      <c r="DX114" s="46">
        <v>73.3</v>
      </c>
      <c r="DY114" s="46">
        <v>73.3</v>
      </c>
      <c r="DZ114" s="46">
        <v>73.3</v>
      </c>
      <c r="EA114">
        <v>73.3</v>
      </c>
      <c r="EB114" s="47">
        <v>73.3</v>
      </c>
      <c r="EC114" s="47">
        <v>73.3</v>
      </c>
    </row>
    <row r="115" spans="1:133" x14ac:dyDescent="0.25">
      <c r="A115" s="43" t="s">
        <v>1787</v>
      </c>
      <c r="B115" s="43" t="s">
        <v>1786</v>
      </c>
      <c r="C115" s="44">
        <v>9.3740000000000004E-2</v>
      </c>
      <c r="D115" s="45">
        <v>100</v>
      </c>
      <c r="E115" s="45">
        <v>100</v>
      </c>
      <c r="F115" s="45">
        <v>100</v>
      </c>
      <c r="G115" s="45">
        <v>100</v>
      </c>
      <c r="H115" s="45">
        <v>100</v>
      </c>
      <c r="I115" s="45">
        <v>100</v>
      </c>
      <c r="J115" s="45">
        <v>100</v>
      </c>
      <c r="K115" s="45">
        <v>102</v>
      </c>
      <c r="L115" s="45">
        <v>104</v>
      </c>
      <c r="M115" s="45">
        <v>104</v>
      </c>
      <c r="N115" s="45">
        <v>104</v>
      </c>
      <c r="O115" s="45">
        <v>104</v>
      </c>
      <c r="P115" s="45">
        <v>104</v>
      </c>
      <c r="Q115" s="45">
        <v>104</v>
      </c>
      <c r="R115" s="45">
        <v>105.8</v>
      </c>
      <c r="S115" s="45">
        <v>104</v>
      </c>
      <c r="T115" s="45">
        <v>104</v>
      </c>
      <c r="U115" s="45">
        <v>104</v>
      </c>
      <c r="V115" s="45">
        <v>104</v>
      </c>
      <c r="W115" s="45">
        <v>110.9</v>
      </c>
      <c r="X115" s="45">
        <v>108.5</v>
      </c>
      <c r="Y115" s="45">
        <v>108.5</v>
      </c>
      <c r="Z115" s="45">
        <v>109.4</v>
      </c>
      <c r="AA115" s="45">
        <v>110</v>
      </c>
      <c r="AB115" s="45">
        <v>110</v>
      </c>
      <c r="AC115" s="45">
        <v>117.1</v>
      </c>
      <c r="AD115" s="45">
        <v>112.2</v>
      </c>
      <c r="AE115" s="45">
        <v>112.9</v>
      </c>
      <c r="AF115" s="45">
        <v>112.9</v>
      </c>
      <c r="AG115" s="45">
        <v>113.6</v>
      </c>
      <c r="AH115" s="45">
        <v>113.6</v>
      </c>
      <c r="AI115" s="45">
        <v>113.6</v>
      </c>
      <c r="AJ115" s="45">
        <v>113.6</v>
      </c>
      <c r="AK115" s="45">
        <v>113.6</v>
      </c>
      <c r="AL115" s="45">
        <v>113.6</v>
      </c>
      <c r="AM115" s="45">
        <v>112.7</v>
      </c>
      <c r="AN115" s="45">
        <v>113.6</v>
      </c>
      <c r="AO115" s="45">
        <v>113.6</v>
      </c>
      <c r="AP115" s="45">
        <v>113.6</v>
      </c>
      <c r="AQ115" s="45">
        <v>113.6</v>
      </c>
      <c r="AR115" s="45">
        <v>113.6</v>
      </c>
      <c r="AS115" s="45">
        <v>113.6</v>
      </c>
      <c r="AT115" s="45">
        <v>113.6</v>
      </c>
      <c r="AU115" s="45">
        <v>113.6</v>
      </c>
      <c r="AV115" s="45">
        <v>113.6</v>
      </c>
      <c r="AW115" s="45">
        <v>113.6</v>
      </c>
      <c r="AX115" s="45">
        <v>113.6</v>
      </c>
      <c r="AY115" s="45">
        <v>113.6</v>
      </c>
      <c r="AZ115" s="45">
        <v>113.6</v>
      </c>
      <c r="BA115" s="45">
        <v>113.6</v>
      </c>
      <c r="BB115" s="45">
        <v>113.6</v>
      </c>
      <c r="BC115" s="45">
        <v>113.6</v>
      </c>
      <c r="BD115" s="45">
        <v>113.6</v>
      </c>
      <c r="BE115" s="45">
        <v>113.6</v>
      </c>
      <c r="BF115" s="45">
        <v>113.6</v>
      </c>
      <c r="BG115" s="45">
        <v>113.6</v>
      </c>
      <c r="BH115" s="45">
        <v>113.6</v>
      </c>
      <c r="BI115" s="45">
        <v>113.6</v>
      </c>
      <c r="BJ115" s="45">
        <v>113.6</v>
      </c>
      <c r="BK115" s="45">
        <v>113.6</v>
      </c>
      <c r="BL115" s="45">
        <v>113.6</v>
      </c>
      <c r="BM115" s="45">
        <v>113.6</v>
      </c>
      <c r="BN115" s="45">
        <v>113.6</v>
      </c>
      <c r="BO115" s="45">
        <v>113.6</v>
      </c>
      <c r="BP115" s="45">
        <v>113.6</v>
      </c>
      <c r="BQ115" s="45">
        <v>113.6</v>
      </c>
      <c r="BR115" s="45">
        <v>113.6</v>
      </c>
      <c r="BS115" s="45">
        <v>113.6</v>
      </c>
      <c r="BT115" s="45">
        <v>113.6</v>
      </c>
      <c r="BU115" s="45">
        <v>113.6</v>
      </c>
      <c r="BV115" s="45">
        <v>113.6</v>
      </c>
      <c r="BW115" s="45">
        <v>113.6</v>
      </c>
      <c r="BX115" s="45">
        <v>113.6</v>
      </c>
      <c r="BY115" s="45">
        <v>113.6</v>
      </c>
      <c r="BZ115" s="45">
        <v>113.6</v>
      </c>
      <c r="CA115" s="45">
        <v>113.6</v>
      </c>
      <c r="CB115" s="45">
        <v>113.6</v>
      </c>
      <c r="CC115" s="45">
        <v>117.2</v>
      </c>
      <c r="CD115" s="45">
        <v>113.6</v>
      </c>
      <c r="CE115" s="45">
        <v>113.6</v>
      </c>
      <c r="CF115" s="45">
        <v>113.6</v>
      </c>
      <c r="CG115" s="45">
        <v>113.6</v>
      </c>
      <c r="CH115" s="45">
        <v>113.6</v>
      </c>
      <c r="CI115" s="45">
        <v>113.6</v>
      </c>
      <c r="CJ115" s="45">
        <v>113.6</v>
      </c>
      <c r="CK115" s="45">
        <v>113.6</v>
      </c>
      <c r="CL115" s="45">
        <v>113.6</v>
      </c>
      <c r="CM115" s="45">
        <v>113.6</v>
      </c>
      <c r="CN115" s="45">
        <v>113.6</v>
      </c>
      <c r="CO115" s="45">
        <v>113.6</v>
      </c>
      <c r="CP115" s="45">
        <v>113.6</v>
      </c>
      <c r="CQ115" s="45">
        <v>113.6</v>
      </c>
      <c r="CR115" s="45">
        <v>113.6</v>
      </c>
      <c r="CS115" s="45">
        <v>113.6</v>
      </c>
      <c r="CT115" s="45">
        <v>113.6</v>
      </c>
      <c r="CU115" s="45">
        <v>113.6</v>
      </c>
      <c r="CV115" s="45">
        <v>113.6</v>
      </c>
      <c r="CW115" s="45">
        <v>113.6</v>
      </c>
      <c r="CX115" s="45">
        <v>113.6</v>
      </c>
      <c r="CY115" s="45">
        <v>113.6</v>
      </c>
      <c r="CZ115" s="45">
        <v>113.6</v>
      </c>
      <c r="DA115" s="45">
        <v>113.6</v>
      </c>
      <c r="DB115" s="45">
        <v>113.6</v>
      </c>
      <c r="DC115" s="45">
        <v>113.6</v>
      </c>
      <c r="DD115" s="45">
        <v>113.6</v>
      </c>
      <c r="DE115" s="45">
        <v>113.6</v>
      </c>
      <c r="DF115" s="45">
        <v>113.6</v>
      </c>
      <c r="DG115" s="45">
        <v>113.6</v>
      </c>
      <c r="DH115" s="45">
        <v>113.6</v>
      </c>
      <c r="DI115" s="45">
        <v>113.6</v>
      </c>
      <c r="DJ115" s="45">
        <v>113.6</v>
      </c>
      <c r="DK115" s="45">
        <v>113.6</v>
      </c>
      <c r="DL115" s="45">
        <v>113.6</v>
      </c>
      <c r="DM115" s="45">
        <v>113.6</v>
      </c>
      <c r="DN115" s="45">
        <v>113.6</v>
      </c>
      <c r="DO115" s="45">
        <v>113.6</v>
      </c>
      <c r="DP115" s="45">
        <v>113.6</v>
      </c>
      <c r="DQ115" s="45">
        <v>113.6</v>
      </c>
      <c r="DR115" s="45">
        <v>113.6</v>
      </c>
      <c r="DS115" s="45">
        <v>113.6</v>
      </c>
      <c r="DT115" s="45">
        <v>113.6</v>
      </c>
      <c r="DU115" s="45">
        <v>113.6</v>
      </c>
      <c r="DV115" s="45">
        <v>113.6</v>
      </c>
      <c r="DW115" s="45">
        <v>113.6</v>
      </c>
      <c r="DX115" s="46">
        <v>113.6</v>
      </c>
      <c r="DY115" s="46">
        <v>113.6</v>
      </c>
      <c r="DZ115" s="46">
        <v>113.6</v>
      </c>
      <c r="EA115">
        <v>113.6</v>
      </c>
      <c r="EB115" s="47">
        <v>113.6</v>
      </c>
      <c r="EC115" s="47">
        <v>113.6</v>
      </c>
    </row>
    <row r="116" spans="1:133" x14ac:dyDescent="0.25">
      <c r="A116" s="43" t="s">
        <v>3250</v>
      </c>
      <c r="B116" s="43" t="s">
        <v>1788</v>
      </c>
      <c r="C116" s="44">
        <v>0.10347000000000001</v>
      </c>
      <c r="D116" s="45">
        <v>245.2</v>
      </c>
      <c r="E116" s="45">
        <v>253.4</v>
      </c>
      <c r="F116" s="45">
        <v>206.8</v>
      </c>
      <c r="G116" s="45">
        <v>173.2</v>
      </c>
      <c r="H116" s="45">
        <v>175.9</v>
      </c>
      <c r="I116" s="45">
        <v>127.4</v>
      </c>
      <c r="J116" s="45">
        <v>139</v>
      </c>
      <c r="K116" s="45">
        <v>134.80000000000001</v>
      </c>
      <c r="L116" s="45">
        <v>171.5</v>
      </c>
      <c r="M116" s="45">
        <v>225.2</v>
      </c>
      <c r="N116" s="45">
        <v>195.9</v>
      </c>
      <c r="O116" s="45">
        <v>192.7</v>
      </c>
      <c r="P116" s="45">
        <v>185.9</v>
      </c>
      <c r="Q116" s="45">
        <v>175.2</v>
      </c>
      <c r="R116" s="45">
        <v>158.80000000000001</v>
      </c>
      <c r="S116" s="45">
        <v>138.19999999999999</v>
      </c>
      <c r="T116" s="45">
        <v>121.1</v>
      </c>
      <c r="U116" s="45">
        <v>162</v>
      </c>
      <c r="V116" s="45">
        <v>129.5</v>
      </c>
      <c r="W116" s="45">
        <v>116.8</v>
      </c>
      <c r="X116" s="45">
        <v>101.7</v>
      </c>
      <c r="Y116" s="45">
        <v>110</v>
      </c>
      <c r="Z116" s="45">
        <v>108.9</v>
      </c>
      <c r="AA116" s="45">
        <v>102.5</v>
      </c>
      <c r="AB116" s="45">
        <v>101.1</v>
      </c>
      <c r="AC116" s="45">
        <v>113.7</v>
      </c>
      <c r="AD116" s="45">
        <v>114.5</v>
      </c>
      <c r="AE116" s="45">
        <v>122.8</v>
      </c>
      <c r="AF116" s="45">
        <v>122</v>
      </c>
      <c r="AG116" s="45">
        <v>128.30000000000001</v>
      </c>
      <c r="AH116" s="45">
        <v>121.1</v>
      </c>
      <c r="AI116" s="45">
        <v>113.9</v>
      </c>
      <c r="AJ116" s="45">
        <v>103.9</v>
      </c>
      <c r="AK116" s="45">
        <v>103.8</v>
      </c>
      <c r="AL116" s="45">
        <v>91.1</v>
      </c>
      <c r="AM116" s="45">
        <v>91.4</v>
      </c>
      <c r="AN116" s="45">
        <v>98.2</v>
      </c>
      <c r="AO116" s="45">
        <v>105.4</v>
      </c>
      <c r="AP116" s="45">
        <v>105.9</v>
      </c>
      <c r="AQ116" s="45">
        <v>98.1</v>
      </c>
      <c r="AR116" s="45">
        <v>87.7</v>
      </c>
      <c r="AS116" s="45">
        <v>90.8</v>
      </c>
      <c r="AT116" s="45">
        <v>89.8</v>
      </c>
      <c r="AU116" s="45">
        <v>84.1</v>
      </c>
      <c r="AV116" s="45">
        <v>75.3</v>
      </c>
      <c r="AW116" s="45">
        <v>75.599999999999994</v>
      </c>
      <c r="AX116" s="45">
        <v>71.5</v>
      </c>
      <c r="AY116" s="45">
        <v>69.400000000000006</v>
      </c>
      <c r="AZ116" s="45">
        <v>73.8</v>
      </c>
      <c r="BA116" s="45">
        <v>73.3</v>
      </c>
      <c r="BB116" s="45">
        <v>72.099999999999994</v>
      </c>
      <c r="BC116" s="45">
        <v>79.3</v>
      </c>
      <c r="BD116" s="45">
        <v>82.6</v>
      </c>
      <c r="BE116" s="45">
        <v>81.5</v>
      </c>
      <c r="BF116" s="45">
        <v>78.7</v>
      </c>
      <c r="BG116" s="45">
        <v>74.5</v>
      </c>
      <c r="BH116" s="45">
        <v>74.2</v>
      </c>
      <c r="BI116" s="45">
        <v>75</v>
      </c>
      <c r="BJ116" s="45">
        <v>74.8</v>
      </c>
      <c r="BK116" s="45">
        <v>86.6</v>
      </c>
      <c r="BL116" s="45">
        <v>90.1</v>
      </c>
      <c r="BM116" s="45">
        <v>84.9</v>
      </c>
      <c r="BN116" s="45">
        <v>78.8</v>
      </c>
      <c r="BO116" s="45">
        <v>76.8</v>
      </c>
      <c r="BP116" s="45">
        <v>82.7</v>
      </c>
      <c r="BQ116" s="45">
        <v>85.7</v>
      </c>
      <c r="BR116" s="45">
        <v>85.1</v>
      </c>
      <c r="BS116" s="45">
        <v>84.7</v>
      </c>
      <c r="BT116" s="45">
        <v>90</v>
      </c>
      <c r="BU116" s="45">
        <v>99</v>
      </c>
      <c r="BV116" s="45">
        <v>102.7</v>
      </c>
      <c r="BW116" s="45">
        <v>95.7</v>
      </c>
      <c r="BX116" s="45">
        <v>91.3</v>
      </c>
      <c r="BY116" s="45">
        <v>88.6</v>
      </c>
      <c r="BZ116" s="45">
        <v>85.1</v>
      </c>
      <c r="CA116" s="45">
        <v>92.6</v>
      </c>
      <c r="CB116" s="45">
        <v>98.6</v>
      </c>
      <c r="CC116" s="45">
        <v>97</v>
      </c>
      <c r="CD116" s="45">
        <v>100.3</v>
      </c>
      <c r="CE116" s="45">
        <v>108.4</v>
      </c>
      <c r="CF116" s="45">
        <v>101.7</v>
      </c>
      <c r="CG116" s="45">
        <v>100.1</v>
      </c>
      <c r="CH116" s="45">
        <v>97.3</v>
      </c>
      <c r="CI116" s="45">
        <v>97.3</v>
      </c>
      <c r="CJ116" s="45">
        <v>100.6</v>
      </c>
      <c r="CK116" s="45">
        <v>100</v>
      </c>
      <c r="CL116" s="45">
        <v>98.5</v>
      </c>
      <c r="CM116" s="45">
        <v>97.3</v>
      </c>
      <c r="CN116" s="45">
        <v>97.4</v>
      </c>
      <c r="CO116" s="45">
        <v>93.7</v>
      </c>
      <c r="CP116" s="45">
        <v>89.5</v>
      </c>
      <c r="CQ116" s="45">
        <v>93.6</v>
      </c>
      <c r="CR116" s="45">
        <v>89.7</v>
      </c>
      <c r="CS116" s="45">
        <v>91.2</v>
      </c>
      <c r="CT116" s="45">
        <v>89.2</v>
      </c>
      <c r="CU116" s="45">
        <v>82</v>
      </c>
      <c r="CV116" s="45">
        <v>79.3</v>
      </c>
      <c r="CW116" s="45">
        <v>79.400000000000006</v>
      </c>
      <c r="CX116" s="45">
        <v>82.4</v>
      </c>
      <c r="CY116" s="45">
        <v>84</v>
      </c>
      <c r="CZ116" s="45">
        <v>86.8</v>
      </c>
      <c r="DA116" s="45">
        <v>91.3</v>
      </c>
      <c r="DB116" s="45">
        <v>91.1</v>
      </c>
      <c r="DC116" s="45">
        <v>92.3</v>
      </c>
      <c r="DD116" s="45">
        <v>90.3</v>
      </c>
      <c r="DE116" s="45">
        <v>90.5</v>
      </c>
      <c r="DF116" s="45">
        <v>89.1</v>
      </c>
      <c r="DG116" s="45">
        <v>88</v>
      </c>
      <c r="DH116" s="45">
        <v>90.7</v>
      </c>
      <c r="DI116" s="45">
        <v>94.5</v>
      </c>
      <c r="DJ116" s="45">
        <v>93.4</v>
      </c>
      <c r="DK116" s="45">
        <v>95</v>
      </c>
      <c r="DL116" s="45">
        <v>112.3</v>
      </c>
      <c r="DM116" s="45">
        <v>138.1</v>
      </c>
      <c r="DN116" s="45">
        <v>136.1</v>
      </c>
      <c r="DO116" s="45">
        <v>145.6</v>
      </c>
      <c r="DP116" s="45">
        <v>134.1</v>
      </c>
      <c r="DQ116" s="45">
        <v>138.80000000000001</v>
      </c>
      <c r="DR116" s="45">
        <v>139.19999999999999</v>
      </c>
      <c r="DS116" s="45">
        <v>137.80000000000001</v>
      </c>
      <c r="DT116" s="45">
        <v>146.30000000000001</v>
      </c>
      <c r="DU116" s="45">
        <v>134.9</v>
      </c>
      <c r="DV116" s="45">
        <v>127.5</v>
      </c>
      <c r="DW116" s="45">
        <v>119</v>
      </c>
      <c r="DX116" s="46">
        <v>108.8</v>
      </c>
      <c r="DY116" s="46">
        <v>112.5</v>
      </c>
      <c r="DZ116" s="46">
        <v>110.5</v>
      </c>
      <c r="EA116">
        <v>123</v>
      </c>
      <c r="EB116" s="47">
        <v>138.4</v>
      </c>
      <c r="EC116" s="47">
        <v>141.6</v>
      </c>
    </row>
    <row r="117" spans="1:133" x14ac:dyDescent="0.25">
      <c r="A117" s="43" t="s">
        <v>1791</v>
      </c>
      <c r="B117" s="43" t="s">
        <v>1790</v>
      </c>
      <c r="C117" s="44">
        <v>0.28850999999999999</v>
      </c>
      <c r="D117" s="45">
        <v>95.6</v>
      </c>
      <c r="E117" s="45">
        <v>94.4</v>
      </c>
      <c r="F117" s="45">
        <v>91.6</v>
      </c>
      <c r="G117" s="45">
        <v>88.7</v>
      </c>
      <c r="H117" s="45">
        <v>83.1</v>
      </c>
      <c r="I117" s="45">
        <v>87.1</v>
      </c>
      <c r="J117" s="45">
        <v>88.9</v>
      </c>
      <c r="K117" s="45">
        <v>83.3</v>
      </c>
      <c r="L117" s="45">
        <v>77.5</v>
      </c>
      <c r="M117" s="45">
        <v>77.3</v>
      </c>
      <c r="N117" s="45">
        <v>75.3</v>
      </c>
      <c r="O117" s="45">
        <v>78.7</v>
      </c>
      <c r="P117" s="45">
        <v>77.900000000000006</v>
      </c>
      <c r="Q117" s="45">
        <v>81</v>
      </c>
      <c r="R117" s="45">
        <v>84</v>
      </c>
      <c r="S117" s="45">
        <v>92.3</v>
      </c>
      <c r="T117" s="45">
        <v>91.6</v>
      </c>
      <c r="U117" s="45">
        <v>86.8</v>
      </c>
      <c r="V117" s="45">
        <v>77.8</v>
      </c>
      <c r="W117" s="45">
        <v>73.900000000000006</v>
      </c>
      <c r="X117" s="45">
        <v>73.5</v>
      </c>
      <c r="Y117" s="45">
        <v>73</v>
      </c>
      <c r="Z117" s="45">
        <v>70.8</v>
      </c>
      <c r="AA117" s="45">
        <v>71.599999999999994</v>
      </c>
      <c r="AB117" s="45">
        <v>69</v>
      </c>
      <c r="AC117" s="45">
        <v>69.2</v>
      </c>
      <c r="AD117" s="45">
        <v>69.599999999999994</v>
      </c>
      <c r="AE117" s="45">
        <v>67.3</v>
      </c>
      <c r="AF117" s="45">
        <v>63.5</v>
      </c>
      <c r="AG117" s="45">
        <v>58.5</v>
      </c>
      <c r="AH117" s="45">
        <v>58.5</v>
      </c>
      <c r="AI117" s="45">
        <v>56.9</v>
      </c>
      <c r="AJ117" s="45">
        <v>56.2</v>
      </c>
      <c r="AK117" s="45">
        <v>59.1</v>
      </c>
      <c r="AL117" s="45">
        <v>60.2</v>
      </c>
      <c r="AM117" s="45">
        <v>62.3</v>
      </c>
      <c r="AN117" s="45">
        <v>56.8</v>
      </c>
      <c r="AO117" s="45">
        <v>60</v>
      </c>
      <c r="AP117" s="45">
        <v>62.9</v>
      </c>
      <c r="AQ117" s="45">
        <v>60.8</v>
      </c>
      <c r="AR117" s="45">
        <v>56</v>
      </c>
      <c r="AS117" s="45">
        <v>53.6</v>
      </c>
      <c r="AT117" s="45">
        <v>55</v>
      </c>
      <c r="AU117" s="45">
        <v>52.7</v>
      </c>
      <c r="AV117" s="45">
        <v>49.3</v>
      </c>
      <c r="AW117" s="45">
        <v>46.7</v>
      </c>
      <c r="AX117" s="45">
        <v>44.7</v>
      </c>
      <c r="AY117" s="45">
        <v>52.1</v>
      </c>
      <c r="AZ117" s="45">
        <v>62.6</v>
      </c>
      <c r="BA117" s="45">
        <v>62.5</v>
      </c>
      <c r="BB117" s="45">
        <v>63.8</v>
      </c>
      <c r="BC117" s="45">
        <v>68.2</v>
      </c>
      <c r="BD117" s="45">
        <v>66.2</v>
      </c>
      <c r="BE117" s="45">
        <v>57.7</v>
      </c>
      <c r="BF117" s="45">
        <v>55.7</v>
      </c>
      <c r="BG117" s="45">
        <v>58.5</v>
      </c>
      <c r="BH117" s="45">
        <v>63.7</v>
      </c>
      <c r="BI117" s="45">
        <v>69.8</v>
      </c>
      <c r="BJ117" s="45">
        <v>75.099999999999994</v>
      </c>
      <c r="BK117" s="45">
        <v>71.3</v>
      </c>
      <c r="BL117" s="45">
        <v>69</v>
      </c>
      <c r="BM117" s="45">
        <v>62.4</v>
      </c>
      <c r="BN117" s="45">
        <v>59</v>
      </c>
      <c r="BO117" s="45">
        <v>63.4</v>
      </c>
      <c r="BP117" s="45">
        <v>62.4</v>
      </c>
      <c r="BQ117" s="45">
        <v>64.400000000000006</v>
      </c>
      <c r="BR117" s="45">
        <v>63</v>
      </c>
      <c r="BS117" s="45">
        <v>60.5</v>
      </c>
      <c r="BT117" s="45">
        <v>62.9</v>
      </c>
      <c r="BU117" s="45">
        <v>60.8</v>
      </c>
      <c r="BV117" s="45">
        <v>59.4</v>
      </c>
      <c r="BW117" s="45">
        <v>59.8</v>
      </c>
      <c r="BX117" s="45">
        <v>58.1</v>
      </c>
      <c r="BY117" s="45">
        <v>59.6</v>
      </c>
      <c r="BZ117" s="45">
        <v>60.8</v>
      </c>
      <c r="CA117" s="45">
        <v>62.3</v>
      </c>
      <c r="CB117" s="45">
        <v>64</v>
      </c>
      <c r="CC117" s="45">
        <v>63.1</v>
      </c>
      <c r="CD117" s="45">
        <v>61.3</v>
      </c>
      <c r="CE117" s="45">
        <v>58.6</v>
      </c>
      <c r="CF117" s="45">
        <v>58.2</v>
      </c>
      <c r="CG117" s="45">
        <v>59.8</v>
      </c>
      <c r="CH117" s="45">
        <v>58.8</v>
      </c>
      <c r="CI117" s="45">
        <v>61.4</v>
      </c>
      <c r="CJ117" s="45">
        <v>61.9</v>
      </c>
      <c r="CK117" s="45">
        <v>64.5</v>
      </c>
      <c r="CL117" s="45">
        <v>71.900000000000006</v>
      </c>
      <c r="CM117" s="45">
        <v>72.400000000000006</v>
      </c>
      <c r="CN117" s="45">
        <v>69.3</v>
      </c>
      <c r="CO117" s="45">
        <v>64.099999999999994</v>
      </c>
      <c r="CP117" s="45">
        <v>58.5</v>
      </c>
      <c r="CQ117" s="45">
        <v>61.6</v>
      </c>
      <c r="CR117" s="45">
        <v>63.1</v>
      </c>
      <c r="CS117" s="45">
        <v>64.3</v>
      </c>
      <c r="CT117" s="45">
        <v>64.7</v>
      </c>
      <c r="CU117" s="45">
        <v>61.8</v>
      </c>
      <c r="CV117" s="45">
        <v>59.7</v>
      </c>
      <c r="CW117" s="45">
        <v>56.8</v>
      </c>
      <c r="CX117" s="45">
        <v>57.6</v>
      </c>
      <c r="CY117" s="45">
        <v>60.2</v>
      </c>
      <c r="CZ117" s="45">
        <v>63.4</v>
      </c>
      <c r="DA117" s="45">
        <v>64.3</v>
      </c>
      <c r="DB117" s="45">
        <v>67.5</v>
      </c>
      <c r="DC117" s="45">
        <v>74.2</v>
      </c>
      <c r="DD117" s="45">
        <v>75.2</v>
      </c>
      <c r="DE117" s="45">
        <v>71.900000000000006</v>
      </c>
      <c r="DF117" s="45">
        <v>74.8</v>
      </c>
      <c r="DG117" s="45">
        <v>80</v>
      </c>
      <c r="DH117" s="45">
        <v>80.900000000000006</v>
      </c>
      <c r="DI117" s="45">
        <v>81.7</v>
      </c>
      <c r="DJ117" s="45">
        <v>82.1</v>
      </c>
      <c r="DK117" s="45">
        <v>81.400000000000006</v>
      </c>
      <c r="DL117" s="45">
        <v>85.8</v>
      </c>
      <c r="DM117" s="45">
        <v>84.8</v>
      </c>
      <c r="DN117" s="45">
        <v>82.6</v>
      </c>
      <c r="DO117" s="45">
        <v>88.2</v>
      </c>
      <c r="DP117" s="45">
        <v>86.7</v>
      </c>
      <c r="DQ117" s="45">
        <v>78.099999999999994</v>
      </c>
      <c r="DR117" s="45">
        <v>79.3</v>
      </c>
      <c r="DS117" s="45">
        <v>82.3</v>
      </c>
      <c r="DT117" s="45">
        <v>82.8</v>
      </c>
      <c r="DU117" s="45">
        <v>83.5</v>
      </c>
      <c r="DV117" s="45">
        <v>85.2</v>
      </c>
      <c r="DW117" s="45">
        <v>84.9</v>
      </c>
      <c r="DX117" s="46">
        <v>79.099999999999994</v>
      </c>
      <c r="DY117" s="46">
        <v>72.3</v>
      </c>
      <c r="DZ117" s="46">
        <v>73.2</v>
      </c>
      <c r="EA117">
        <v>72</v>
      </c>
      <c r="EB117" s="47">
        <v>68.099999999999994</v>
      </c>
      <c r="EC117" s="47">
        <v>67.3</v>
      </c>
    </row>
    <row r="118" spans="1:133" x14ac:dyDescent="0.25">
      <c r="A118" s="43" t="s">
        <v>3251</v>
      </c>
      <c r="B118" s="43" t="s">
        <v>1792</v>
      </c>
      <c r="C118" s="44">
        <v>0.88561000000000001</v>
      </c>
      <c r="D118" s="45">
        <v>104</v>
      </c>
      <c r="E118" s="45">
        <v>100</v>
      </c>
      <c r="F118" s="45">
        <v>100.8</v>
      </c>
      <c r="G118" s="45">
        <v>106.6</v>
      </c>
      <c r="H118" s="45">
        <v>103.9</v>
      </c>
      <c r="I118" s="45">
        <v>106.6</v>
      </c>
      <c r="J118" s="45">
        <v>109.9</v>
      </c>
      <c r="K118" s="45">
        <v>111.1</v>
      </c>
      <c r="L118" s="45">
        <v>113.1</v>
      </c>
      <c r="M118" s="45">
        <v>115.3</v>
      </c>
      <c r="N118" s="45">
        <v>129.69999999999999</v>
      </c>
      <c r="O118" s="45">
        <v>131</v>
      </c>
      <c r="P118" s="45">
        <v>131</v>
      </c>
      <c r="Q118" s="45">
        <v>131</v>
      </c>
      <c r="R118" s="45">
        <v>131</v>
      </c>
      <c r="S118" s="45">
        <v>124.1</v>
      </c>
      <c r="T118" s="45">
        <v>107.3</v>
      </c>
      <c r="U118" s="45">
        <v>107.3</v>
      </c>
      <c r="V118" s="45">
        <v>107.3</v>
      </c>
      <c r="W118" s="45">
        <v>93.1</v>
      </c>
      <c r="X118" s="45">
        <v>93.1</v>
      </c>
      <c r="Y118" s="45">
        <v>97.4</v>
      </c>
      <c r="Z118" s="45">
        <v>98.8</v>
      </c>
      <c r="AA118" s="45">
        <v>98.8</v>
      </c>
      <c r="AB118" s="45">
        <v>98.8</v>
      </c>
      <c r="AC118" s="45">
        <v>98.8</v>
      </c>
      <c r="AD118" s="45">
        <v>98.8</v>
      </c>
      <c r="AE118" s="45">
        <v>98.8</v>
      </c>
      <c r="AF118" s="45">
        <v>98.8</v>
      </c>
      <c r="AG118" s="45">
        <v>99.8</v>
      </c>
      <c r="AH118" s="45">
        <v>99.8</v>
      </c>
      <c r="AI118" s="45">
        <v>99.8</v>
      </c>
      <c r="AJ118" s="45">
        <v>99.8</v>
      </c>
      <c r="AK118" s="45">
        <v>99.8</v>
      </c>
      <c r="AL118" s="45">
        <v>99.8</v>
      </c>
      <c r="AM118" s="45">
        <v>106.5</v>
      </c>
      <c r="AN118" s="45">
        <v>106.5</v>
      </c>
      <c r="AO118" s="45">
        <v>106.5</v>
      </c>
      <c r="AP118" s="45">
        <v>106.5</v>
      </c>
      <c r="AQ118" s="45">
        <v>106.5</v>
      </c>
      <c r="AR118" s="45">
        <v>106.5</v>
      </c>
      <c r="AS118" s="45">
        <v>106.5</v>
      </c>
      <c r="AT118" s="45">
        <v>106.5</v>
      </c>
      <c r="AU118" s="45">
        <v>106.5</v>
      </c>
      <c r="AV118" s="45">
        <v>106.5</v>
      </c>
      <c r="AW118" s="45">
        <v>106.5</v>
      </c>
      <c r="AX118" s="45">
        <v>106.5</v>
      </c>
      <c r="AY118" s="45">
        <v>106.5</v>
      </c>
      <c r="AZ118" s="45">
        <v>106.5</v>
      </c>
      <c r="BA118" s="45">
        <v>106.5</v>
      </c>
      <c r="BB118" s="45">
        <v>106.5</v>
      </c>
      <c r="BC118" s="45">
        <v>106.5</v>
      </c>
      <c r="BD118" s="45">
        <v>106.5</v>
      </c>
      <c r="BE118" s="45">
        <v>106.5</v>
      </c>
      <c r="BF118" s="45">
        <v>106.5</v>
      </c>
      <c r="BG118" s="45">
        <v>106.5</v>
      </c>
      <c r="BH118" s="45">
        <v>106.5</v>
      </c>
      <c r="BI118" s="45">
        <v>106.5</v>
      </c>
      <c r="BJ118" s="45">
        <v>106.5</v>
      </c>
      <c r="BK118" s="45">
        <v>106.5</v>
      </c>
      <c r="BL118" s="45">
        <v>106.5</v>
      </c>
      <c r="BM118" s="45">
        <v>106.5</v>
      </c>
      <c r="BN118" s="45">
        <v>106.5</v>
      </c>
      <c r="BO118" s="45">
        <v>106.5</v>
      </c>
      <c r="BP118" s="45">
        <v>106.5</v>
      </c>
      <c r="BQ118" s="45">
        <v>106.5</v>
      </c>
      <c r="BR118" s="45">
        <v>106.5</v>
      </c>
      <c r="BS118" s="45">
        <v>106.5</v>
      </c>
      <c r="BT118" s="45">
        <v>106.5</v>
      </c>
      <c r="BU118" s="45">
        <v>106.5</v>
      </c>
      <c r="BV118" s="45">
        <v>106.5</v>
      </c>
      <c r="BW118" s="45">
        <v>106.4</v>
      </c>
      <c r="BX118" s="45">
        <v>112</v>
      </c>
      <c r="BY118" s="45">
        <v>112</v>
      </c>
      <c r="BZ118" s="45">
        <v>115.1</v>
      </c>
      <c r="CA118" s="45">
        <v>115.1</v>
      </c>
      <c r="CB118" s="45">
        <v>110.5</v>
      </c>
      <c r="CC118" s="45">
        <v>110.5</v>
      </c>
      <c r="CD118" s="45">
        <v>110.5</v>
      </c>
      <c r="CE118" s="45">
        <v>110.5</v>
      </c>
      <c r="CF118" s="45">
        <v>110.5</v>
      </c>
      <c r="CG118" s="45">
        <v>98.2</v>
      </c>
      <c r="CH118" s="45">
        <v>94.7</v>
      </c>
      <c r="CI118" s="45">
        <v>93.3</v>
      </c>
      <c r="CJ118" s="45">
        <v>93.3</v>
      </c>
      <c r="CK118" s="45">
        <v>91.9</v>
      </c>
      <c r="CL118" s="45">
        <v>92.3</v>
      </c>
      <c r="CM118" s="45">
        <v>92.3</v>
      </c>
      <c r="CN118" s="45">
        <v>92.3</v>
      </c>
      <c r="CO118" s="45">
        <v>92.3</v>
      </c>
      <c r="CP118" s="45">
        <v>92.3</v>
      </c>
      <c r="CQ118" s="45">
        <v>92.3</v>
      </c>
      <c r="CR118" s="45">
        <v>92.3</v>
      </c>
      <c r="CS118" s="45">
        <v>92.3</v>
      </c>
      <c r="CT118" s="45">
        <v>92.9</v>
      </c>
      <c r="CU118" s="45">
        <v>93.3</v>
      </c>
      <c r="CV118" s="45">
        <v>93.3</v>
      </c>
      <c r="CW118" s="45">
        <v>93.3</v>
      </c>
      <c r="CX118" s="45">
        <v>93.3</v>
      </c>
      <c r="CY118" s="45">
        <v>93.3</v>
      </c>
      <c r="CZ118" s="45">
        <v>93.3</v>
      </c>
      <c r="DA118" s="45">
        <v>93.3</v>
      </c>
      <c r="DB118" s="45">
        <v>93.6</v>
      </c>
      <c r="DC118" s="45">
        <v>93.6</v>
      </c>
      <c r="DD118" s="45">
        <v>92.5</v>
      </c>
      <c r="DE118" s="45">
        <v>94.5</v>
      </c>
      <c r="DF118" s="45">
        <v>95.5</v>
      </c>
      <c r="DG118" s="45">
        <v>96.5</v>
      </c>
      <c r="DH118" s="45">
        <v>96.5</v>
      </c>
      <c r="DI118" s="45">
        <v>97.2</v>
      </c>
      <c r="DJ118" s="45">
        <v>97.3</v>
      </c>
      <c r="DK118" s="45">
        <v>97.3</v>
      </c>
      <c r="DL118" s="45">
        <v>97.3</v>
      </c>
      <c r="DM118" s="45">
        <v>97.3</v>
      </c>
      <c r="DN118" s="45">
        <v>97.3</v>
      </c>
      <c r="DO118" s="45">
        <v>98</v>
      </c>
      <c r="DP118" s="45">
        <v>101.5</v>
      </c>
      <c r="DQ118" s="45">
        <v>97.3</v>
      </c>
      <c r="DR118" s="45">
        <v>97.3</v>
      </c>
      <c r="DS118" s="45">
        <v>97.3</v>
      </c>
      <c r="DT118" s="45">
        <v>97.3</v>
      </c>
      <c r="DU118" s="45">
        <v>97.3</v>
      </c>
      <c r="DV118" s="45">
        <v>97.3</v>
      </c>
      <c r="DW118" s="45">
        <v>97.3</v>
      </c>
      <c r="DX118" s="46">
        <v>99</v>
      </c>
      <c r="DY118" s="46">
        <v>99</v>
      </c>
      <c r="DZ118" s="46">
        <v>99</v>
      </c>
      <c r="EA118">
        <v>99</v>
      </c>
      <c r="EB118" s="47">
        <v>99</v>
      </c>
      <c r="EC118" s="47">
        <v>99</v>
      </c>
    </row>
    <row r="119" spans="1:133" x14ac:dyDescent="0.25">
      <c r="A119" s="43" t="s">
        <v>1795</v>
      </c>
      <c r="B119" s="43" t="s">
        <v>1794</v>
      </c>
      <c r="C119" s="44">
        <v>0.53139999999999998</v>
      </c>
      <c r="D119" s="45">
        <v>107.9</v>
      </c>
      <c r="E119" s="45">
        <v>105.3</v>
      </c>
      <c r="F119" s="45">
        <v>101.7</v>
      </c>
      <c r="G119" s="45">
        <v>107</v>
      </c>
      <c r="H119" s="45">
        <v>111.3</v>
      </c>
      <c r="I119" s="45">
        <v>118.6</v>
      </c>
      <c r="J119" s="45">
        <v>122.8</v>
      </c>
      <c r="K119" s="45">
        <v>125</v>
      </c>
      <c r="L119" s="45">
        <v>124.9</v>
      </c>
      <c r="M119" s="45">
        <v>121.9</v>
      </c>
      <c r="N119" s="45">
        <v>127.4</v>
      </c>
      <c r="O119" s="45">
        <v>128.9</v>
      </c>
      <c r="P119" s="45">
        <v>126.3</v>
      </c>
      <c r="Q119" s="45">
        <v>124.7</v>
      </c>
      <c r="R119" s="45">
        <v>131.9</v>
      </c>
      <c r="S119" s="45">
        <v>136.19999999999999</v>
      </c>
      <c r="T119" s="45">
        <v>137.1</v>
      </c>
      <c r="U119" s="45">
        <v>138.19999999999999</v>
      </c>
      <c r="V119" s="45">
        <v>138.6</v>
      </c>
      <c r="W119" s="45">
        <v>140.19999999999999</v>
      </c>
      <c r="X119" s="45">
        <v>141.6</v>
      </c>
      <c r="Y119" s="45">
        <v>144.30000000000001</v>
      </c>
      <c r="Z119" s="45">
        <v>149.5</v>
      </c>
      <c r="AA119" s="45">
        <v>156</v>
      </c>
      <c r="AB119" s="45">
        <v>147.5</v>
      </c>
      <c r="AC119" s="45">
        <v>139.30000000000001</v>
      </c>
      <c r="AD119" s="45">
        <v>142.30000000000001</v>
      </c>
      <c r="AE119" s="45">
        <v>142</v>
      </c>
      <c r="AF119" s="45">
        <v>145.5</v>
      </c>
      <c r="AG119" s="45">
        <v>154.1</v>
      </c>
      <c r="AH119" s="45">
        <v>155</v>
      </c>
      <c r="AI119" s="45">
        <v>156.1</v>
      </c>
      <c r="AJ119" s="45">
        <v>156.9</v>
      </c>
      <c r="AK119" s="45">
        <v>155.80000000000001</v>
      </c>
      <c r="AL119" s="45">
        <v>150.80000000000001</v>
      </c>
      <c r="AM119" s="45">
        <v>143.1</v>
      </c>
      <c r="AN119" s="45">
        <v>139.5</v>
      </c>
      <c r="AO119" s="45">
        <v>138.4</v>
      </c>
      <c r="AP119" s="45">
        <v>142.80000000000001</v>
      </c>
      <c r="AQ119" s="45">
        <v>150.5</v>
      </c>
      <c r="AR119" s="45">
        <v>165.9</v>
      </c>
      <c r="AS119" s="45">
        <v>166.6</v>
      </c>
      <c r="AT119" s="45">
        <v>168.7</v>
      </c>
      <c r="AU119" s="45">
        <v>172.9</v>
      </c>
      <c r="AV119" s="45">
        <v>176.2</v>
      </c>
      <c r="AW119" s="45">
        <v>173.3</v>
      </c>
      <c r="AX119" s="45">
        <v>170.3</v>
      </c>
      <c r="AY119" s="45">
        <v>171.6</v>
      </c>
      <c r="AZ119" s="45">
        <v>167.1</v>
      </c>
      <c r="BA119" s="45">
        <v>161.4</v>
      </c>
      <c r="BB119" s="45">
        <v>170.2</v>
      </c>
      <c r="BC119" s="45">
        <v>170.1</v>
      </c>
      <c r="BD119" s="45">
        <v>162.69999999999999</v>
      </c>
      <c r="BE119" s="45">
        <v>162.9</v>
      </c>
      <c r="BF119" s="45">
        <v>165.4</v>
      </c>
      <c r="BG119" s="45">
        <v>163.5</v>
      </c>
      <c r="BH119" s="45">
        <v>163.5</v>
      </c>
      <c r="BI119" s="45">
        <v>163</v>
      </c>
      <c r="BJ119" s="45">
        <v>165.9</v>
      </c>
      <c r="BK119" s="45">
        <v>159.80000000000001</v>
      </c>
      <c r="BL119" s="45">
        <v>159.5</v>
      </c>
      <c r="BM119" s="45">
        <v>157.4</v>
      </c>
      <c r="BN119" s="45">
        <v>157.19999999999999</v>
      </c>
      <c r="BO119" s="45">
        <v>162.4</v>
      </c>
      <c r="BP119" s="45">
        <v>163.1</v>
      </c>
      <c r="BQ119" s="45">
        <v>160.19999999999999</v>
      </c>
      <c r="BR119" s="45">
        <v>154.69999999999999</v>
      </c>
      <c r="BS119" s="45">
        <v>143.9</v>
      </c>
      <c r="BT119" s="45">
        <v>132.69999999999999</v>
      </c>
      <c r="BU119" s="45">
        <v>132.30000000000001</v>
      </c>
      <c r="BV119" s="45">
        <v>134.30000000000001</v>
      </c>
      <c r="BW119" s="45">
        <v>136.30000000000001</v>
      </c>
      <c r="BX119" s="45">
        <v>137</v>
      </c>
      <c r="BY119" s="45">
        <v>135.19999999999999</v>
      </c>
      <c r="BZ119" s="45">
        <v>134.6</v>
      </c>
      <c r="CA119" s="45">
        <v>128.80000000000001</v>
      </c>
      <c r="CB119" s="45">
        <v>131</v>
      </c>
      <c r="CC119" s="45">
        <v>131.69999999999999</v>
      </c>
      <c r="CD119" s="45">
        <v>130.80000000000001</v>
      </c>
      <c r="CE119" s="45">
        <v>130.5</v>
      </c>
      <c r="CF119" s="45">
        <v>131</v>
      </c>
      <c r="CG119" s="45">
        <v>132.69999999999999</v>
      </c>
      <c r="CH119" s="45">
        <v>136.30000000000001</v>
      </c>
      <c r="CI119" s="45">
        <v>138.1</v>
      </c>
      <c r="CJ119" s="45">
        <v>139</v>
      </c>
      <c r="CK119" s="45">
        <v>140.69999999999999</v>
      </c>
      <c r="CL119" s="45">
        <v>147.5</v>
      </c>
      <c r="CM119" s="45">
        <v>149.19999999999999</v>
      </c>
      <c r="CN119" s="45">
        <v>148.4</v>
      </c>
      <c r="CO119" s="45">
        <v>146.1</v>
      </c>
      <c r="CP119" s="45">
        <v>146.30000000000001</v>
      </c>
      <c r="CQ119" s="45">
        <v>147.5</v>
      </c>
      <c r="CR119" s="45">
        <v>152.1</v>
      </c>
      <c r="CS119" s="45">
        <v>152.5</v>
      </c>
      <c r="CT119" s="45">
        <v>150.19999999999999</v>
      </c>
      <c r="CU119" s="45">
        <v>151.1</v>
      </c>
      <c r="CV119" s="45">
        <v>152.80000000000001</v>
      </c>
      <c r="CW119" s="45">
        <v>150</v>
      </c>
      <c r="CX119" s="45">
        <v>148.6</v>
      </c>
      <c r="CY119" s="45">
        <v>150.4</v>
      </c>
      <c r="CZ119" s="45">
        <v>148.1</v>
      </c>
      <c r="DA119" s="45">
        <v>146.30000000000001</v>
      </c>
      <c r="DB119" s="45">
        <v>163.80000000000001</v>
      </c>
      <c r="DC119" s="45">
        <v>175.6</v>
      </c>
      <c r="DD119" s="45">
        <v>176.4</v>
      </c>
      <c r="DE119" s="45">
        <v>176.5</v>
      </c>
      <c r="DF119" s="45">
        <v>172.2</v>
      </c>
      <c r="DG119" s="45">
        <v>172.6</v>
      </c>
      <c r="DH119" s="45">
        <v>173.2</v>
      </c>
      <c r="DI119" s="45">
        <v>172.3</v>
      </c>
      <c r="DJ119" s="45">
        <v>172.8</v>
      </c>
      <c r="DK119" s="45">
        <v>173.8</v>
      </c>
      <c r="DL119" s="45">
        <v>174.6</v>
      </c>
      <c r="DM119" s="45">
        <v>176.4</v>
      </c>
      <c r="DN119" s="45">
        <v>178.3</v>
      </c>
      <c r="DO119" s="45">
        <v>176.8</v>
      </c>
      <c r="DP119" s="45">
        <v>183.9</v>
      </c>
      <c r="DQ119" s="45">
        <v>189.1</v>
      </c>
      <c r="DR119" s="45">
        <v>192.1</v>
      </c>
      <c r="DS119" s="45">
        <v>203.1</v>
      </c>
      <c r="DT119" s="45">
        <v>203.4</v>
      </c>
      <c r="DU119" s="45">
        <v>206.8</v>
      </c>
      <c r="DV119" s="45">
        <v>210.5</v>
      </c>
      <c r="DW119" s="45">
        <v>215.7</v>
      </c>
      <c r="DX119" s="46">
        <v>219.2</v>
      </c>
      <c r="DY119" s="46">
        <v>215.6</v>
      </c>
      <c r="DZ119" s="46">
        <v>227</v>
      </c>
      <c r="EA119">
        <v>225.7</v>
      </c>
      <c r="EB119" s="47">
        <v>236.6</v>
      </c>
      <c r="EC119" s="47">
        <v>244.5</v>
      </c>
    </row>
    <row r="120" spans="1:133" x14ac:dyDescent="0.25">
      <c r="A120" s="43" t="s">
        <v>3252</v>
      </c>
      <c r="B120" s="43" t="s">
        <v>1798</v>
      </c>
      <c r="C120" s="44">
        <v>0.2039</v>
      </c>
      <c r="D120" s="45">
        <v>96.3</v>
      </c>
      <c r="E120" s="45">
        <v>99</v>
      </c>
      <c r="F120" s="45">
        <v>98.7</v>
      </c>
      <c r="G120" s="45">
        <v>96.9</v>
      </c>
      <c r="H120" s="45">
        <v>104.7</v>
      </c>
      <c r="I120" s="45">
        <v>100.3</v>
      </c>
      <c r="J120" s="45">
        <v>110.2</v>
      </c>
      <c r="K120" s="45">
        <v>127.5</v>
      </c>
      <c r="L120" s="45">
        <v>127.3</v>
      </c>
      <c r="M120" s="45">
        <v>116.5</v>
      </c>
      <c r="N120" s="45">
        <v>147</v>
      </c>
      <c r="O120" s="45">
        <v>110.4</v>
      </c>
      <c r="P120" s="45">
        <v>116.9</v>
      </c>
      <c r="Q120" s="45">
        <v>124.4</v>
      </c>
      <c r="R120" s="45">
        <v>120.8</v>
      </c>
      <c r="S120" s="45">
        <v>115.1</v>
      </c>
      <c r="T120" s="45">
        <v>130.19999999999999</v>
      </c>
      <c r="U120" s="45">
        <v>138.6</v>
      </c>
      <c r="V120" s="45">
        <v>145</v>
      </c>
      <c r="W120" s="45">
        <v>144.6</v>
      </c>
      <c r="X120" s="45">
        <v>166.1</v>
      </c>
      <c r="Y120" s="45">
        <v>152</v>
      </c>
      <c r="Z120" s="45">
        <v>155.19999999999999</v>
      </c>
      <c r="AA120" s="45">
        <v>144.19999999999999</v>
      </c>
      <c r="AB120" s="45">
        <v>138.1</v>
      </c>
      <c r="AC120" s="45">
        <v>128.1</v>
      </c>
      <c r="AD120" s="45">
        <v>123.3</v>
      </c>
      <c r="AE120" s="45">
        <v>134.30000000000001</v>
      </c>
      <c r="AF120" s="45">
        <v>146.4</v>
      </c>
      <c r="AG120" s="45">
        <v>135.80000000000001</v>
      </c>
      <c r="AH120" s="45">
        <v>157.80000000000001</v>
      </c>
      <c r="AI120" s="45">
        <v>151.9</v>
      </c>
      <c r="AJ120" s="45">
        <v>160.4</v>
      </c>
      <c r="AK120" s="45">
        <v>150.4</v>
      </c>
      <c r="AL120" s="45">
        <v>167.7</v>
      </c>
      <c r="AM120" s="45">
        <v>125.4</v>
      </c>
      <c r="AN120" s="45">
        <v>114.6</v>
      </c>
      <c r="AO120" s="45">
        <v>119.5</v>
      </c>
      <c r="AP120" s="45">
        <v>127.1</v>
      </c>
      <c r="AQ120" s="45">
        <v>120.9</v>
      </c>
      <c r="AR120" s="45">
        <v>144.30000000000001</v>
      </c>
      <c r="AS120" s="45">
        <v>143.19999999999999</v>
      </c>
      <c r="AT120" s="45">
        <v>154.80000000000001</v>
      </c>
      <c r="AU120" s="45">
        <v>157.69999999999999</v>
      </c>
      <c r="AV120" s="45">
        <v>181.4</v>
      </c>
      <c r="AW120" s="45">
        <v>185.3</v>
      </c>
      <c r="AX120" s="45">
        <v>169.5</v>
      </c>
      <c r="AY120" s="45">
        <v>139</v>
      </c>
      <c r="AZ120" s="45">
        <v>140.1</v>
      </c>
      <c r="BA120" s="45">
        <v>133.1</v>
      </c>
      <c r="BB120" s="45">
        <v>121.7</v>
      </c>
      <c r="BC120" s="45">
        <v>120.9</v>
      </c>
      <c r="BD120" s="45">
        <v>134.30000000000001</v>
      </c>
      <c r="BE120" s="45">
        <v>138.5</v>
      </c>
      <c r="BF120" s="45">
        <v>137.6</v>
      </c>
      <c r="BG120" s="45">
        <v>125.1</v>
      </c>
      <c r="BH120" s="45">
        <v>135.1</v>
      </c>
      <c r="BI120" s="45">
        <v>152.19999999999999</v>
      </c>
      <c r="BJ120" s="45">
        <v>171</v>
      </c>
      <c r="BK120" s="45">
        <v>139</v>
      </c>
      <c r="BL120" s="45">
        <v>134.4</v>
      </c>
      <c r="BM120" s="45">
        <v>145.4</v>
      </c>
      <c r="BN120" s="45">
        <v>120.3</v>
      </c>
      <c r="BO120" s="45">
        <v>124.3</v>
      </c>
      <c r="BP120" s="45">
        <v>155.19999999999999</v>
      </c>
      <c r="BQ120" s="45">
        <v>140.4</v>
      </c>
      <c r="BR120" s="45">
        <v>151.80000000000001</v>
      </c>
      <c r="BS120" s="45">
        <v>154.80000000000001</v>
      </c>
      <c r="BT120" s="45">
        <v>184</v>
      </c>
      <c r="BU120" s="45">
        <v>178.6</v>
      </c>
      <c r="BV120" s="45">
        <v>151.30000000000001</v>
      </c>
      <c r="BW120" s="45">
        <v>143.69999999999999</v>
      </c>
      <c r="BX120" s="45">
        <v>134</v>
      </c>
      <c r="BY120" s="45">
        <v>137.6</v>
      </c>
      <c r="BZ120" s="45">
        <v>136.1</v>
      </c>
      <c r="CA120" s="45">
        <v>151.4</v>
      </c>
      <c r="CB120" s="45">
        <v>155.30000000000001</v>
      </c>
      <c r="CC120" s="45">
        <v>166.9</v>
      </c>
      <c r="CD120" s="45">
        <v>166.7</v>
      </c>
      <c r="CE120" s="45">
        <v>169.3</v>
      </c>
      <c r="CF120" s="45">
        <v>176.4</v>
      </c>
      <c r="CG120" s="45">
        <v>191.4</v>
      </c>
      <c r="CH120" s="45">
        <v>189.3</v>
      </c>
      <c r="CI120" s="45">
        <v>194.9</v>
      </c>
      <c r="CJ120" s="45">
        <v>234.2</v>
      </c>
      <c r="CK120" s="45">
        <v>225.1</v>
      </c>
      <c r="CL120" s="45">
        <v>208.3</v>
      </c>
      <c r="CM120" s="45">
        <v>211.8</v>
      </c>
      <c r="CN120" s="45">
        <v>239.2</v>
      </c>
      <c r="CO120" s="45">
        <v>181.7</v>
      </c>
      <c r="CP120" s="45">
        <v>207.4</v>
      </c>
      <c r="CQ120" s="45">
        <v>238.5</v>
      </c>
      <c r="CR120" s="45">
        <v>348.3</v>
      </c>
      <c r="CS120" s="45">
        <v>280.7</v>
      </c>
      <c r="CT120" s="45">
        <v>294.60000000000002</v>
      </c>
      <c r="CU120" s="45">
        <v>186.6</v>
      </c>
      <c r="CV120" s="45">
        <v>169.9</v>
      </c>
      <c r="CW120" s="45">
        <v>150.69999999999999</v>
      </c>
      <c r="CX120" s="45">
        <v>200.5</v>
      </c>
      <c r="CY120" s="45">
        <v>173.3</v>
      </c>
      <c r="CZ120" s="45">
        <v>235.2</v>
      </c>
      <c r="DA120" s="45">
        <v>203.4</v>
      </c>
      <c r="DB120" s="45">
        <v>231.7</v>
      </c>
      <c r="DC120" s="45">
        <v>310.39999999999998</v>
      </c>
      <c r="DD120" s="45">
        <v>285</v>
      </c>
      <c r="DE120" s="45">
        <v>228.7</v>
      </c>
      <c r="DF120" s="45">
        <v>176.7</v>
      </c>
      <c r="DG120" s="45">
        <v>154.19999999999999</v>
      </c>
      <c r="DH120" s="45">
        <v>163</v>
      </c>
      <c r="DI120" s="45">
        <v>119.5</v>
      </c>
      <c r="DJ120" s="45">
        <v>138.69999999999999</v>
      </c>
      <c r="DK120" s="45">
        <v>168.2</v>
      </c>
      <c r="DL120" s="45">
        <v>210.5</v>
      </c>
      <c r="DM120" s="45">
        <v>211.2</v>
      </c>
      <c r="DN120" s="45">
        <v>217.9</v>
      </c>
      <c r="DO120" s="45">
        <v>228.7</v>
      </c>
      <c r="DP120" s="45">
        <v>309.8</v>
      </c>
      <c r="DQ120" s="45">
        <v>292.2</v>
      </c>
      <c r="DR120" s="45">
        <v>290.2</v>
      </c>
      <c r="DS120" s="45">
        <v>253.9</v>
      </c>
      <c r="DT120" s="45">
        <v>230.8</v>
      </c>
      <c r="DU120" s="45">
        <v>217.1</v>
      </c>
      <c r="DV120" s="45">
        <v>196.3</v>
      </c>
      <c r="DW120" s="45">
        <v>225.5</v>
      </c>
      <c r="DX120" s="46">
        <v>246.4</v>
      </c>
      <c r="DY120" s="46">
        <v>237.2</v>
      </c>
      <c r="DZ120" s="46">
        <v>298.5</v>
      </c>
      <c r="EA120">
        <v>247.6</v>
      </c>
      <c r="EB120" s="47">
        <v>288.60000000000002</v>
      </c>
      <c r="EC120" s="47">
        <v>321.8</v>
      </c>
    </row>
    <row r="121" spans="1:133" x14ac:dyDescent="0.25">
      <c r="A121" s="43" t="s">
        <v>1799</v>
      </c>
      <c r="B121" s="43" t="s">
        <v>1800</v>
      </c>
      <c r="C121" s="44">
        <v>0.14263999999999999</v>
      </c>
      <c r="D121" s="45">
        <v>99.8</v>
      </c>
      <c r="E121" s="45">
        <v>105.3</v>
      </c>
      <c r="F121" s="45">
        <v>103.9</v>
      </c>
      <c r="G121" s="45">
        <v>97.7</v>
      </c>
      <c r="H121" s="45">
        <v>105.6</v>
      </c>
      <c r="I121" s="45">
        <v>108.6</v>
      </c>
      <c r="J121" s="45">
        <v>122.9</v>
      </c>
      <c r="K121" s="45">
        <v>133.9</v>
      </c>
      <c r="L121" s="45">
        <v>127.4</v>
      </c>
      <c r="M121" s="45">
        <v>117</v>
      </c>
      <c r="N121" s="45">
        <v>147</v>
      </c>
      <c r="O121" s="45">
        <v>112.1</v>
      </c>
      <c r="P121" s="45">
        <v>120.3</v>
      </c>
      <c r="Q121" s="45">
        <v>136.1</v>
      </c>
      <c r="R121" s="45">
        <v>121.3</v>
      </c>
      <c r="S121" s="45">
        <v>119.6</v>
      </c>
      <c r="T121" s="45">
        <v>132.19999999999999</v>
      </c>
      <c r="U121" s="45">
        <v>145.6</v>
      </c>
      <c r="V121" s="45">
        <v>155.1</v>
      </c>
      <c r="W121" s="45">
        <v>151.69999999999999</v>
      </c>
      <c r="X121" s="45">
        <v>168.4</v>
      </c>
      <c r="Y121" s="45">
        <v>148.80000000000001</v>
      </c>
      <c r="Z121" s="45">
        <v>156.30000000000001</v>
      </c>
      <c r="AA121" s="45">
        <v>153</v>
      </c>
      <c r="AB121" s="45">
        <v>147.6</v>
      </c>
      <c r="AC121" s="45">
        <v>136.6</v>
      </c>
      <c r="AD121" s="45">
        <v>125.4</v>
      </c>
      <c r="AE121" s="45">
        <v>130.6</v>
      </c>
      <c r="AF121" s="45">
        <v>144.6</v>
      </c>
      <c r="AG121" s="45">
        <v>146.19999999999999</v>
      </c>
      <c r="AH121" s="45">
        <v>173.4</v>
      </c>
      <c r="AI121" s="45">
        <v>154.19999999999999</v>
      </c>
      <c r="AJ121" s="45">
        <v>158.9</v>
      </c>
      <c r="AK121" s="45">
        <v>143.9</v>
      </c>
      <c r="AL121" s="45">
        <v>180.3</v>
      </c>
      <c r="AM121" s="45">
        <v>128.30000000000001</v>
      </c>
      <c r="AN121" s="45">
        <v>126.5</v>
      </c>
      <c r="AO121" s="45">
        <v>134.80000000000001</v>
      </c>
      <c r="AP121" s="45">
        <v>139.4</v>
      </c>
      <c r="AQ121" s="45">
        <v>124.3</v>
      </c>
      <c r="AR121" s="45">
        <v>152.4</v>
      </c>
      <c r="AS121" s="45">
        <v>148.6</v>
      </c>
      <c r="AT121" s="45">
        <v>167.7</v>
      </c>
      <c r="AU121" s="45">
        <v>161.80000000000001</v>
      </c>
      <c r="AV121" s="45">
        <v>187.9</v>
      </c>
      <c r="AW121" s="45">
        <v>184</v>
      </c>
      <c r="AX121" s="45">
        <v>169.6</v>
      </c>
      <c r="AY121" s="45">
        <v>148.1</v>
      </c>
      <c r="AZ121" s="45">
        <v>148.6</v>
      </c>
      <c r="BA121" s="45">
        <v>141.6</v>
      </c>
      <c r="BB121" s="45">
        <v>123.2</v>
      </c>
      <c r="BC121" s="45">
        <v>121.9</v>
      </c>
      <c r="BD121" s="45">
        <v>135.80000000000001</v>
      </c>
      <c r="BE121" s="45">
        <v>139.1</v>
      </c>
      <c r="BF121" s="45">
        <v>141.4</v>
      </c>
      <c r="BG121" s="45">
        <v>125.1</v>
      </c>
      <c r="BH121" s="45">
        <v>133</v>
      </c>
      <c r="BI121" s="45">
        <v>141.4</v>
      </c>
      <c r="BJ121" s="45">
        <v>164.3</v>
      </c>
      <c r="BK121" s="45">
        <v>133.30000000000001</v>
      </c>
      <c r="BL121" s="45">
        <v>131.9</v>
      </c>
      <c r="BM121" s="45">
        <v>157.1</v>
      </c>
      <c r="BN121" s="45">
        <v>121.9</v>
      </c>
      <c r="BO121" s="45">
        <v>123.5</v>
      </c>
      <c r="BP121" s="45">
        <v>151.6</v>
      </c>
      <c r="BQ121" s="45">
        <v>144</v>
      </c>
      <c r="BR121" s="45">
        <v>155.19999999999999</v>
      </c>
      <c r="BS121" s="45">
        <v>153.30000000000001</v>
      </c>
      <c r="BT121" s="45">
        <v>177.1</v>
      </c>
      <c r="BU121" s="45">
        <v>175</v>
      </c>
      <c r="BV121" s="45">
        <v>145.80000000000001</v>
      </c>
      <c r="BW121" s="45">
        <v>148.4</v>
      </c>
      <c r="BX121" s="45">
        <v>138.5</v>
      </c>
      <c r="BY121" s="45">
        <v>146.80000000000001</v>
      </c>
      <c r="BZ121" s="45">
        <v>144.4</v>
      </c>
      <c r="CA121" s="45">
        <v>164.3</v>
      </c>
      <c r="CB121" s="45">
        <v>164.4</v>
      </c>
      <c r="CC121" s="45">
        <v>180.7</v>
      </c>
      <c r="CD121" s="45">
        <v>180.6</v>
      </c>
      <c r="CE121" s="45">
        <v>169.4</v>
      </c>
      <c r="CF121" s="45">
        <v>170.2</v>
      </c>
      <c r="CG121" s="45">
        <v>190.3</v>
      </c>
      <c r="CH121" s="45">
        <v>202.6</v>
      </c>
      <c r="CI121" s="45">
        <v>210.6</v>
      </c>
      <c r="CJ121" s="45">
        <v>258.8</v>
      </c>
      <c r="CK121" s="45">
        <v>251.5</v>
      </c>
      <c r="CL121" s="45">
        <v>225.5</v>
      </c>
      <c r="CM121" s="45">
        <v>221.2</v>
      </c>
      <c r="CN121" s="45">
        <v>249.1</v>
      </c>
      <c r="CO121" s="45">
        <v>192.6</v>
      </c>
      <c r="CP121" s="45">
        <v>198.4</v>
      </c>
      <c r="CQ121" s="45">
        <v>214.6</v>
      </c>
      <c r="CR121" s="45">
        <v>334.6</v>
      </c>
      <c r="CS121" s="45">
        <v>243.1</v>
      </c>
      <c r="CT121" s="45">
        <v>290.39999999999998</v>
      </c>
      <c r="CU121" s="45">
        <v>164.9</v>
      </c>
      <c r="CV121" s="45">
        <v>141.19999999999999</v>
      </c>
      <c r="CW121" s="45">
        <v>126.9</v>
      </c>
      <c r="CX121" s="45">
        <v>177.3</v>
      </c>
      <c r="CY121" s="45">
        <v>146.1</v>
      </c>
      <c r="CZ121" s="45">
        <v>219.2</v>
      </c>
      <c r="DA121" s="45">
        <v>199.1</v>
      </c>
      <c r="DB121" s="45">
        <v>240.3</v>
      </c>
      <c r="DC121" s="45">
        <v>335.2</v>
      </c>
      <c r="DD121" s="45">
        <v>290.39999999999998</v>
      </c>
      <c r="DE121" s="45">
        <v>195.4</v>
      </c>
      <c r="DF121" s="45">
        <v>147.69999999999999</v>
      </c>
      <c r="DG121" s="45">
        <v>142.5</v>
      </c>
      <c r="DH121" s="45">
        <v>163.19999999999999</v>
      </c>
      <c r="DI121" s="45">
        <v>122.4</v>
      </c>
      <c r="DJ121" s="45">
        <v>138.19999999999999</v>
      </c>
      <c r="DK121" s="45">
        <v>159.69999999999999</v>
      </c>
      <c r="DL121" s="45">
        <v>203.1</v>
      </c>
      <c r="DM121" s="45">
        <v>213.5</v>
      </c>
      <c r="DN121" s="45">
        <v>218.7</v>
      </c>
      <c r="DO121" s="45">
        <v>219</v>
      </c>
      <c r="DP121" s="45">
        <v>271</v>
      </c>
      <c r="DQ121" s="45">
        <v>245.5</v>
      </c>
      <c r="DR121" s="45">
        <v>267.7</v>
      </c>
      <c r="DS121" s="45">
        <v>236.9</v>
      </c>
      <c r="DT121" s="45">
        <v>227.6</v>
      </c>
      <c r="DU121" s="45">
        <v>227.2</v>
      </c>
      <c r="DV121" s="45">
        <v>198.4</v>
      </c>
      <c r="DW121" s="45">
        <v>231.3</v>
      </c>
      <c r="DX121" s="46">
        <v>250.9</v>
      </c>
      <c r="DY121" s="46">
        <v>244.1</v>
      </c>
      <c r="DZ121" s="46">
        <v>304.3</v>
      </c>
      <c r="EA121">
        <v>238.3</v>
      </c>
      <c r="EB121" s="47">
        <v>262</v>
      </c>
      <c r="EC121" s="47">
        <v>294.2</v>
      </c>
    </row>
    <row r="122" spans="1:133" x14ac:dyDescent="0.25">
      <c r="A122" s="43" t="s">
        <v>1801</v>
      </c>
      <c r="B122" s="43" t="s">
        <v>1802</v>
      </c>
      <c r="C122" s="44">
        <v>3.0630000000000001E-2</v>
      </c>
      <c r="D122" s="45">
        <v>71.400000000000006</v>
      </c>
      <c r="E122" s="45">
        <v>75.7</v>
      </c>
      <c r="F122" s="45">
        <v>64.400000000000006</v>
      </c>
      <c r="G122" s="45">
        <v>76.7</v>
      </c>
      <c r="H122" s="45">
        <v>72.2</v>
      </c>
      <c r="I122" s="45">
        <v>75.2</v>
      </c>
      <c r="J122" s="45">
        <v>75.099999999999994</v>
      </c>
      <c r="K122" s="45">
        <v>109.7</v>
      </c>
      <c r="L122" s="45">
        <v>164.6</v>
      </c>
      <c r="M122" s="45">
        <v>128.19999999999999</v>
      </c>
      <c r="N122" s="45">
        <v>182.8</v>
      </c>
      <c r="O122" s="45">
        <v>110.6</v>
      </c>
      <c r="P122" s="45">
        <v>90.5</v>
      </c>
      <c r="Q122" s="45">
        <v>73.7</v>
      </c>
      <c r="R122" s="45">
        <v>84.6</v>
      </c>
      <c r="S122" s="45">
        <v>87.7</v>
      </c>
      <c r="T122" s="45">
        <v>116.8</v>
      </c>
      <c r="U122" s="45">
        <v>115.6</v>
      </c>
      <c r="V122" s="45">
        <v>119.2</v>
      </c>
      <c r="W122" s="45">
        <v>132.69999999999999</v>
      </c>
      <c r="X122" s="45">
        <v>199.2</v>
      </c>
      <c r="Y122" s="45">
        <v>203.5</v>
      </c>
      <c r="Z122" s="45">
        <v>183.6</v>
      </c>
      <c r="AA122" s="45">
        <v>135.1</v>
      </c>
      <c r="AB122" s="45">
        <v>103.8</v>
      </c>
      <c r="AC122" s="45">
        <v>82</v>
      </c>
      <c r="AD122" s="45">
        <v>80.900000000000006</v>
      </c>
      <c r="AE122" s="45">
        <v>100.8</v>
      </c>
      <c r="AF122" s="45">
        <v>131.6</v>
      </c>
      <c r="AG122" s="45">
        <v>110.3</v>
      </c>
      <c r="AH122" s="45">
        <v>126.9</v>
      </c>
      <c r="AI122" s="45">
        <v>150.4</v>
      </c>
      <c r="AJ122" s="45">
        <v>185.3</v>
      </c>
      <c r="AK122" s="45">
        <v>190.3</v>
      </c>
      <c r="AL122" s="45">
        <v>158.30000000000001</v>
      </c>
      <c r="AM122" s="45">
        <v>113.1</v>
      </c>
      <c r="AN122" s="45">
        <v>75.900000000000006</v>
      </c>
      <c r="AO122" s="45">
        <v>67.2</v>
      </c>
      <c r="AP122" s="45">
        <v>75</v>
      </c>
      <c r="AQ122" s="45">
        <v>86.7</v>
      </c>
      <c r="AR122" s="45">
        <v>102.4</v>
      </c>
      <c r="AS122" s="45">
        <v>119.8</v>
      </c>
      <c r="AT122" s="45">
        <v>124.3</v>
      </c>
      <c r="AU122" s="45">
        <v>182.4</v>
      </c>
      <c r="AV122" s="45">
        <v>205.8</v>
      </c>
      <c r="AW122" s="45">
        <v>204.8</v>
      </c>
      <c r="AX122" s="45">
        <v>207</v>
      </c>
      <c r="AY122" s="45">
        <v>116</v>
      </c>
      <c r="AZ122" s="45">
        <v>109.1</v>
      </c>
      <c r="BA122" s="45">
        <v>86.1</v>
      </c>
      <c r="BB122" s="45">
        <v>90.6</v>
      </c>
      <c r="BC122" s="45">
        <v>98</v>
      </c>
      <c r="BD122" s="45">
        <v>123</v>
      </c>
      <c r="BE122" s="45">
        <v>135.69999999999999</v>
      </c>
      <c r="BF122" s="45">
        <v>129.19999999999999</v>
      </c>
      <c r="BG122" s="45">
        <v>137.5</v>
      </c>
      <c r="BH122" s="45">
        <v>182.1</v>
      </c>
      <c r="BI122" s="45">
        <v>233.8</v>
      </c>
      <c r="BJ122" s="45">
        <v>228.2</v>
      </c>
      <c r="BK122" s="45">
        <v>159.6</v>
      </c>
      <c r="BL122" s="45">
        <v>153</v>
      </c>
      <c r="BM122" s="45">
        <v>102.8</v>
      </c>
      <c r="BN122" s="45">
        <v>93.2</v>
      </c>
      <c r="BO122" s="45">
        <v>100.5</v>
      </c>
      <c r="BP122" s="45">
        <v>125.7</v>
      </c>
      <c r="BQ122" s="45">
        <v>134.6</v>
      </c>
      <c r="BR122" s="45">
        <v>138.9</v>
      </c>
      <c r="BS122" s="45">
        <v>180.1</v>
      </c>
      <c r="BT122" s="45">
        <v>249.5</v>
      </c>
      <c r="BU122" s="45">
        <v>238.9</v>
      </c>
      <c r="BV122" s="45">
        <v>221.6</v>
      </c>
      <c r="BW122" s="45">
        <v>146</v>
      </c>
      <c r="BX122" s="45">
        <v>129.6</v>
      </c>
      <c r="BY122" s="45">
        <v>104.1</v>
      </c>
      <c r="BZ122" s="45">
        <v>98.6</v>
      </c>
      <c r="CA122" s="45">
        <v>106.7</v>
      </c>
      <c r="CB122" s="45">
        <v>127.1</v>
      </c>
      <c r="CC122" s="45">
        <v>139.69999999999999</v>
      </c>
      <c r="CD122" s="45">
        <v>145.6</v>
      </c>
      <c r="CE122" s="45">
        <v>197.6</v>
      </c>
      <c r="CF122" s="45">
        <v>243.6</v>
      </c>
      <c r="CG122" s="45">
        <v>240.2</v>
      </c>
      <c r="CH122" s="45">
        <v>178.7</v>
      </c>
      <c r="CI122" s="45">
        <v>178.7</v>
      </c>
      <c r="CJ122" s="45">
        <v>210.1</v>
      </c>
      <c r="CK122" s="45">
        <v>198.8</v>
      </c>
      <c r="CL122" s="45">
        <v>175.4</v>
      </c>
      <c r="CM122" s="45">
        <v>190.6</v>
      </c>
      <c r="CN122" s="45">
        <v>259.89999999999998</v>
      </c>
      <c r="CO122" s="45">
        <v>211.2</v>
      </c>
      <c r="CP122" s="45">
        <v>324.8</v>
      </c>
      <c r="CQ122" s="45">
        <v>473.9</v>
      </c>
      <c r="CR122" s="45">
        <v>652.29999999999995</v>
      </c>
      <c r="CS122" s="45">
        <v>632.5</v>
      </c>
      <c r="CT122" s="45">
        <v>502.2</v>
      </c>
      <c r="CU122" s="45">
        <v>378.2</v>
      </c>
      <c r="CV122" s="45">
        <v>382.2</v>
      </c>
      <c r="CW122" s="45">
        <v>317</v>
      </c>
      <c r="CX122" s="45">
        <v>388.6</v>
      </c>
      <c r="CY122" s="45">
        <v>372.5</v>
      </c>
      <c r="CZ122" s="45">
        <v>388.9</v>
      </c>
      <c r="DA122" s="45">
        <v>324.39999999999998</v>
      </c>
      <c r="DB122" s="45">
        <v>318.89999999999998</v>
      </c>
      <c r="DC122" s="45">
        <v>375.2</v>
      </c>
      <c r="DD122" s="45">
        <v>426</v>
      </c>
      <c r="DE122" s="45">
        <v>507.8</v>
      </c>
      <c r="DF122" s="45">
        <v>385.3</v>
      </c>
      <c r="DG122" s="45">
        <v>272.89999999999998</v>
      </c>
      <c r="DH122" s="45">
        <v>228.8</v>
      </c>
      <c r="DI122" s="45">
        <v>137.5</v>
      </c>
      <c r="DJ122" s="45">
        <v>185.1</v>
      </c>
      <c r="DK122" s="45">
        <v>252.1</v>
      </c>
      <c r="DL122" s="45">
        <v>319.2</v>
      </c>
      <c r="DM122" s="45">
        <v>308.3</v>
      </c>
      <c r="DN122" s="45">
        <v>313.2</v>
      </c>
      <c r="DO122" s="45">
        <v>384.8</v>
      </c>
      <c r="DP122" s="45">
        <v>628.5</v>
      </c>
      <c r="DQ122" s="45">
        <v>668.2</v>
      </c>
      <c r="DR122" s="45">
        <v>559.20000000000005</v>
      </c>
      <c r="DS122" s="45">
        <v>481.7</v>
      </c>
      <c r="DT122" s="45">
        <v>330.3</v>
      </c>
      <c r="DU122" s="45">
        <v>250.5</v>
      </c>
      <c r="DV122" s="45">
        <v>267.89999999999998</v>
      </c>
      <c r="DW122" s="45">
        <v>312.3</v>
      </c>
      <c r="DX122" s="46">
        <v>340.9</v>
      </c>
      <c r="DY122" s="46">
        <v>317.89999999999998</v>
      </c>
      <c r="DZ122" s="46">
        <v>415.3</v>
      </c>
      <c r="EA122">
        <v>429.7</v>
      </c>
      <c r="EB122" s="47">
        <v>588.1</v>
      </c>
      <c r="EC122" s="47">
        <v>640.5</v>
      </c>
    </row>
    <row r="123" spans="1:133" x14ac:dyDescent="0.25">
      <c r="A123" s="43" t="s">
        <v>1803</v>
      </c>
      <c r="B123" s="43" t="s">
        <v>1804</v>
      </c>
      <c r="C123" s="44">
        <v>3.0630000000000001E-2</v>
      </c>
      <c r="D123" s="45">
        <v>104.7</v>
      </c>
      <c r="E123" s="45">
        <v>92.7</v>
      </c>
      <c r="F123" s="45">
        <v>108.9</v>
      </c>
      <c r="G123" s="45">
        <v>113.3</v>
      </c>
      <c r="H123" s="45">
        <v>133.1</v>
      </c>
      <c r="I123" s="45">
        <v>86.9</v>
      </c>
      <c r="J123" s="45">
        <v>85.9</v>
      </c>
      <c r="K123" s="45">
        <v>115.5</v>
      </c>
      <c r="L123" s="45">
        <v>90</v>
      </c>
      <c r="M123" s="45">
        <v>102.3</v>
      </c>
      <c r="N123" s="45">
        <v>111.2</v>
      </c>
      <c r="O123" s="45">
        <v>102.2</v>
      </c>
      <c r="P123" s="45">
        <v>127.3</v>
      </c>
      <c r="Q123" s="45">
        <v>120.3</v>
      </c>
      <c r="R123" s="45">
        <v>154.19999999999999</v>
      </c>
      <c r="S123" s="45">
        <v>121.4</v>
      </c>
      <c r="T123" s="45">
        <v>134.5</v>
      </c>
      <c r="U123" s="45">
        <v>128.9</v>
      </c>
      <c r="V123" s="45">
        <v>123.7</v>
      </c>
      <c r="W123" s="45">
        <v>123.6</v>
      </c>
      <c r="X123" s="45">
        <v>122</v>
      </c>
      <c r="Y123" s="45">
        <v>115.6</v>
      </c>
      <c r="Z123" s="45">
        <v>121.6</v>
      </c>
      <c r="AA123" s="45">
        <v>112.2</v>
      </c>
      <c r="AB123" s="45">
        <v>128.5</v>
      </c>
      <c r="AC123" s="45">
        <v>134.19999999999999</v>
      </c>
      <c r="AD123" s="45">
        <v>155.5</v>
      </c>
      <c r="AE123" s="45">
        <v>184.8</v>
      </c>
      <c r="AF123" s="45">
        <v>169.5</v>
      </c>
      <c r="AG123" s="45">
        <v>112.8</v>
      </c>
      <c r="AH123" s="45">
        <v>115.9</v>
      </c>
      <c r="AI123" s="45">
        <v>142.4</v>
      </c>
      <c r="AJ123" s="45">
        <v>142.30000000000001</v>
      </c>
      <c r="AK123" s="45">
        <v>140.4</v>
      </c>
      <c r="AL123" s="45">
        <v>118.8</v>
      </c>
      <c r="AM123" s="45">
        <v>124.1</v>
      </c>
      <c r="AN123" s="45">
        <v>97.7</v>
      </c>
      <c r="AO123" s="45">
        <v>101</v>
      </c>
      <c r="AP123" s="45">
        <v>122.2</v>
      </c>
      <c r="AQ123" s="45">
        <v>139.30000000000001</v>
      </c>
      <c r="AR123" s="45">
        <v>148.5</v>
      </c>
      <c r="AS123" s="45">
        <v>141.6</v>
      </c>
      <c r="AT123" s="45">
        <v>125</v>
      </c>
      <c r="AU123" s="45">
        <v>113.6</v>
      </c>
      <c r="AV123" s="45">
        <v>127.1</v>
      </c>
      <c r="AW123" s="45">
        <v>172.3</v>
      </c>
      <c r="AX123" s="45">
        <v>131.19999999999999</v>
      </c>
      <c r="AY123" s="45">
        <v>120</v>
      </c>
      <c r="AZ123" s="45">
        <v>131.6</v>
      </c>
      <c r="BA123" s="45">
        <v>140.80000000000001</v>
      </c>
      <c r="BB123" s="45">
        <v>146.30000000000001</v>
      </c>
      <c r="BC123" s="45">
        <v>139.4</v>
      </c>
      <c r="BD123" s="45">
        <v>138.5</v>
      </c>
      <c r="BE123" s="45">
        <v>138.5</v>
      </c>
      <c r="BF123" s="45">
        <v>128.19999999999999</v>
      </c>
      <c r="BG123" s="45">
        <v>112.9</v>
      </c>
      <c r="BH123" s="45">
        <v>97.9</v>
      </c>
      <c r="BI123" s="45">
        <v>120.9</v>
      </c>
      <c r="BJ123" s="45">
        <v>145.30000000000001</v>
      </c>
      <c r="BK123" s="45">
        <v>144.69999999999999</v>
      </c>
      <c r="BL123" s="45">
        <v>127.6</v>
      </c>
      <c r="BM123" s="45">
        <v>133.5</v>
      </c>
      <c r="BN123" s="45">
        <v>140.19999999999999</v>
      </c>
      <c r="BO123" s="45">
        <v>152</v>
      </c>
      <c r="BP123" s="45">
        <v>201.1</v>
      </c>
      <c r="BQ123" s="45">
        <v>129.4</v>
      </c>
      <c r="BR123" s="45">
        <v>149</v>
      </c>
      <c r="BS123" s="45">
        <v>136.1</v>
      </c>
      <c r="BT123" s="45">
        <v>150.5</v>
      </c>
      <c r="BU123" s="45">
        <v>135.19999999999999</v>
      </c>
      <c r="BV123" s="45">
        <v>106.7</v>
      </c>
      <c r="BW123" s="45">
        <v>119.2</v>
      </c>
      <c r="BX123" s="45">
        <v>117.1</v>
      </c>
      <c r="BY123" s="45">
        <v>128.5</v>
      </c>
      <c r="BZ123" s="45">
        <v>135.30000000000001</v>
      </c>
      <c r="CA123" s="45">
        <v>135.9</v>
      </c>
      <c r="CB123" s="45">
        <v>140.9</v>
      </c>
      <c r="CC123" s="45">
        <v>130.19999999999999</v>
      </c>
      <c r="CD123" s="45">
        <v>123.4</v>
      </c>
      <c r="CE123" s="45">
        <v>140.6</v>
      </c>
      <c r="CF123" s="45">
        <v>138</v>
      </c>
      <c r="CG123" s="45">
        <v>147.80000000000001</v>
      </c>
      <c r="CH123" s="45">
        <v>138.5</v>
      </c>
      <c r="CI123" s="45">
        <v>138.5</v>
      </c>
      <c r="CJ123" s="45">
        <v>143.30000000000001</v>
      </c>
      <c r="CK123" s="45">
        <v>128.30000000000001</v>
      </c>
      <c r="CL123" s="45">
        <v>160.69999999999999</v>
      </c>
      <c r="CM123" s="45">
        <v>189.5</v>
      </c>
      <c r="CN123" s="45">
        <v>172.2</v>
      </c>
      <c r="CO123" s="45">
        <v>101.6</v>
      </c>
      <c r="CP123" s="45">
        <v>131.9</v>
      </c>
      <c r="CQ123" s="45">
        <v>114.4</v>
      </c>
      <c r="CR123" s="45">
        <v>108.3</v>
      </c>
      <c r="CS123" s="45">
        <v>104.1</v>
      </c>
      <c r="CT123" s="45">
        <v>106.5</v>
      </c>
      <c r="CU123" s="45">
        <v>95.8</v>
      </c>
      <c r="CV123" s="45">
        <v>91.1</v>
      </c>
      <c r="CW123" s="45">
        <v>95.5</v>
      </c>
      <c r="CX123" s="45">
        <v>120.4</v>
      </c>
      <c r="CY123" s="45">
        <v>100.9</v>
      </c>
      <c r="CZ123" s="45">
        <v>156.19999999999999</v>
      </c>
      <c r="DA123" s="45">
        <v>102.3</v>
      </c>
      <c r="DB123" s="45">
        <v>104.4</v>
      </c>
      <c r="DC123" s="45">
        <v>129.80000000000001</v>
      </c>
      <c r="DD123" s="45">
        <v>119</v>
      </c>
      <c r="DE123" s="45">
        <v>104.7</v>
      </c>
      <c r="DF123" s="45">
        <v>103.2</v>
      </c>
      <c r="DG123" s="45">
        <v>89.7</v>
      </c>
      <c r="DH123" s="45">
        <v>96.7</v>
      </c>
      <c r="DI123" s="45">
        <v>87.9</v>
      </c>
      <c r="DJ123" s="45">
        <v>94.2</v>
      </c>
      <c r="DK123" s="45">
        <v>123.8</v>
      </c>
      <c r="DL123" s="45">
        <v>136.5</v>
      </c>
      <c r="DM123" s="45">
        <v>103.3</v>
      </c>
      <c r="DN123" s="45">
        <v>118.6</v>
      </c>
      <c r="DO123" s="45">
        <v>117.6</v>
      </c>
      <c r="DP123" s="45">
        <v>171.4</v>
      </c>
      <c r="DQ123" s="45">
        <v>133.9</v>
      </c>
      <c r="DR123" s="45">
        <v>125.7</v>
      </c>
      <c r="DS123" s="45">
        <v>105.4</v>
      </c>
      <c r="DT123" s="45">
        <v>146.6</v>
      </c>
      <c r="DU123" s="45">
        <v>136.5</v>
      </c>
      <c r="DV123" s="45">
        <v>115.5</v>
      </c>
      <c r="DW123" s="45">
        <v>111.7</v>
      </c>
      <c r="DX123" s="46">
        <v>130.4</v>
      </c>
      <c r="DY123" s="46">
        <v>124.3</v>
      </c>
      <c r="DZ123" s="46">
        <v>155</v>
      </c>
      <c r="EA123">
        <v>109.1</v>
      </c>
      <c r="EB123" s="47">
        <v>112.8</v>
      </c>
      <c r="EC123" s="47">
        <v>131.4</v>
      </c>
    </row>
    <row r="124" spans="1:133" x14ac:dyDescent="0.25">
      <c r="A124" s="43" t="s">
        <v>3253</v>
      </c>
      <c r="B124" s="43" t="s">
        <v>1806</v>
      </c>
      <c r="C124" s="44">
        <v>0.83316999999999997</v>
      </c>
      <c r="D124" s="45">
        <v>103.3</v>
      </c>
      <c r="E124" s="45">
        <v>114.3</v>
      </c>
      <c r="F124" s="45">
        <v>108.9</v>
      </c>
      <c r="G124" s="45">
        <v>119.7</v>
      </c>
      <c r="H124" s="45">
        <v>123.4</v>
      </c>
      <c r="I124" s="45">
        <v>118.3</v>
      </c>
      <c r="J124" s="45">
        <v>118.5</v>
      </c>
      <c r="K124" s="45">
        <v>118.2</v>
      </c>
      <c r="L124" s="45">
        <v>124</v>
      </c>
      <c r="M124" s="45">
        <v>123.1</v>
      </c>
      <c r="N124" s="45">
        <v>124.6</v>
      </c>
      <c r="O124" s="45">
        <v>121.9</v>
      </c>
      <c r="P124" s="45">
        <v>111.9</v>
      </c>
      <c r="Q124" s="45">
        <v>111.2</v>
      </c>
      <c r="R124" s="45">
        <v>111.2</v>
      </c>
      <c r="S124" s="45">
        <v>114.9</v>
      </c>
      <c r="T124" s="45">
        <v>113.4</v>
      </c>
      <c r="U124" s="45">
        <v>109.8</v>
      </c>
      <c r="V124" s="45">
        <v>114.6</v>
      </c>
      <c r="W124" s="45">
        <v>118.4</v>
      </c>
      <c r="X124" s="45">
        <v>119.8</v>
      </c>
      <c r="Y124" s="45">
        <v>118</v>
      </c>
      <c r="Z124" s="45">
        <v>114.7</v>
      </c>
      <c r="AA124" s="45">
        <v>115.4</v>
      </c>
      <c r="AB124" s="45">
        <v>116.2</v>
      </c>
      <c r="AC124" s="45">
        <v>126</v>
      </c>
      <c r="AD124" s="45">
        <v>111</v>
      </c>
      <c r="AE124" s="45">
        <v>108.7</v>
      </c>
      <c r="AF124" s="45">
        <v>121.7</v>
      </c>
      <c r="AG124" s="45">
        <v>131.6</v>
      </c>
      <c r="AH124" s="45">
        <v>124.4</v>
      </c>
      <c r="AI124" s="45">
        <v>118.6</v>
      </c>
      <c r="AJ124" s="45">
        <v>125.7</v>
      </c>
      <c r="AK124" s="45">
        <v>114.5</v>
      </c>
      <c r="AL124" s="45">
        <v>112.6</v>
      </c>
      <c r="AM124" s="45">
        <v>111.8</v>
      </c>
      <c r="AN124" s="45">
        <v>107.1</v>
      </c>
      <c r="AO124" s="45">
        <v>102.5</v>
      </c>
      <c r="AP124" s="45">
        <v>108.4</v>
      </c>
      <c r="AQ124" s="45">
        <v>105</v>
      </c>
      <c r="AR124" s="45">
        <v>104.8</v>
      </c>
      <c r="AS124" s="45">
        <v>108.2</v>
      </c>
      <c r="AT124" s="45">
        <v>95</v>
      </c>
      <c r="AU124" s="45">
        <v>99.8</v>
      </c>
      <c r="AV124" s="45">
        <v>119.9</v>
      </c>
      <c r="AW124" s="45">
        <v>98.8</v>
      </c>
      <c r="AX124" s="45">
        <v>101.5</v>
      </c>
      <c r="AY124" s="45">
        <v>115.6</v>
      </c>
      <c r="AZ124" s="45">
        <v>104.3</v>
      </c>
      <c r="BA124" s="45">
        <v>110.7</v>
      </c>
      <c r="BB124" s="45">
        <v>118.7</v>
      </c>
      <c r="BC124" s="45">
        <v>95.8</v>
      </c>
      <c r="BD124" s="45">
        <v>128.1</v>
      </c>
      <c r="BE124" s="45">
        <v>128.6</v>
      </c>
      <c r="BF124" s="45">
        <v>105.2</v>
      </c>
      <c r="BG124" s="45">
        <v>110.8</v>
      </c>
      <c r="BH124" s="45">
        <v>113.8</v>
      </c>
      <c r="BI124" s="45">
        <v>113.1</v>
      </c>
      <c r="BJ124" s="45">
        <v>112.7</v>
      </c>
      <c r="BK124" s="45">
        <v>114.8</v>
      </c>
      <c r="BL124" s="45">
        <v>116.3</v>
      </c>
      <c r="BM124" s="45">
        <v>119.6</v>
      </c>
      <c r="BN124" s="45">
        <v>118.2</v>
      </c>
      <c r="BO124" s="45">
        <v>119.5</v>
      </c>
      <c r="BP124" s="45">
        <v>120.8</v>
      </c>
      <c r="BQ124" s="45">
        <v>129.30000000000001</v>
      </c>
      <c r="BR124" s="45">
        <v>122.3</v>
      </c>
      <c r="BS124" s="45">
        <v>121.9</v>
      </c>
      <c r="BT124" s="45">
        <v>122.2</v>
      </c>
      <c r="BU124" s="45">
        <v>119.7</v>
      </c>
      <c r="BV124" s="45">
        <v>121.6</v>
      </c>
      <c r="BW124" s="45">
        <v>138.30000000000001</v>
      </c>
      <c r="BX124" s="45">
        <v>140.19999999999999</v>
      </c>
      <c r="BY124" s="45">
        <v>129.6</v>
      </c>
      <c r="BZ124" s="45">
        <v>123.2</v>
      </c>
      <c r="CA124" s="45">
        <v>135.19999999999999</v>
      </c>
      <c r="CB124" s="45">
        <v>129.4</v>
      </c>
      <c r="CC124" s="45">
        <v>130.4</v>
      </c>
      <c r="CD124" s="45">
        <v>140.4</v>
      </c>
      <c r="CE124" s="45">
        <v>151.4</v>
      </c>
      <c r="CF124" s="45">
        <v>139.30000000000001</v>
      </c>
      <c r="CG124" s="45">
        <v>136.69999999999999</v>
      </c>
      <c r="CH124" s="45">
        <v>144</v>
      </c>
      <c r="CI124" s="45">
        <v>138</v>
      </c>
      <c r="CJ124" s="45">
        <v>158</v>
      </c>
      <c r="CK124" s="45">
        <v>153.4</v>
      </c>
      <c r="CL124" s="45">
        <v>153.4</v>
      </c>
      <c r="CM124" s="45">
        <v>163.6</v>
      </c>
      <c r="CN124" s="45">
        <v>158.4</v>
      </c>
      <c r="CO124" s="45">
        <v>154.80000000000001</v>
      </c>
      <c r="CP124" s="45">
        <v>153.6</v>
      </c>
      <c r="CQ124" s="45">
        <v>142.6</v>
      </c>
      <c r="CR124" s="45">
        <v>147.6</v>
      </c>
      <c r="CS124" s="45">
        <v>153.80000000000001</v>
      </c>
      <c r="CT124" s="45">
        <v>157.4</v>
      </c>
      <c r="CU124" s="45">
        <v>156.80000000000001</v>
      </c>
      <c r="CV124" s="45">
        <v>154.1</v>
      </c>
      <c r="CW124" s="45">
        <v>150.9</v>
      </c>
      <c r="CX124" s="45">
        <v>166.3</v>
      </c>
      <c r="CY124" s="45">
        <v>166.5</v>
      </c>
      <c r="CZ124" s="45">
        <v>167.6</v>
      </c>
      <c r="DA124" s="45">
        <v>145.5</v>
      </c>
      <c r="DB124" s="45">
        <v>153.30000000000001</v>
      </c>
      <c r="DC124" s="45">
        <v>157.4</v>
      </c>
      <c r="DD124" s="45">
        <v>172.2</v>
      </c>
      <c r="DE124" s="45">
        <v>172.8</v>
      </c>
      <c r="DF124" s="45">
        <v>184.3</v>
      </c>
      <c r="DG124" s="45">
        <v>188.1</v>
      </c>
      <c r="DH124" s="45">
        <v>185.9</v>
      </c>
      <c r="DI124" s="45">
        <v>170.9</v>
      </c>
      <c r="DJ124" s="45">
        <v>191.8</v>
      </c>
      <c r="DK124" s="45">
        <v>187.4</v>
      </c>
      <c r="DL124" s="45">
        <v>179.6</v>
      </c>
      <c r="DM124" s="45">
        <v>190.3</v>
      </c>
      <c r="DN124" s="45">
        <v>178.7</v>
      </c>
      <c r="DO124" s="45">
        <v>198.6</v>
      </c>
      <c r="DP124" s="45">
        <v>204.7</v>
      </c>
      <c r="DQ124" s="45">
        <v>224.7</v>
      </c>
      <c r="DR124" s="45">
        <v>225</v>
      </c>
      <c r="DS124" s="45">
        <v>224.7</v>
      </c>
      <c r="DT124" s="45">
        <v>225</v>
      </c>
      <c r="DU124" s="45">
        <v>210.2</v>
      </c>
      <c r="DV124" s="45">
        <v>208.2</v>
      </c>
      <c r="DW124" s="45">
        <v>210.2</v>
      </c>
      <c r="DX124" s="46">
        <v>192.9</v>
      </c>
      <c r="DY124" s="46">
        <v>185.7</v>
      </c>
      <c r="DZ124" s="46">
        <v>185.6</v>
      </c>
      <c r="EA124">
        <v>196.7</v>
      </c>
      <c r="EB124" s="47">
        <v>198.7</v>
      </c>
      <c r="EC124" s="47">
        <v>203.9</v>
      </c>
    </row>
    <row r="125" spans="1:133" x14ac:dyDescent="0.25">
      <c r="A125" s="43" t="s">
        <v>1807</v>
      </c>
      <c r="B125" s="43" t="s">
        <v>1808</v>
      </c>
      <c r="C125" s="44">
        <v>0.64817999999999998</v>
      </c>
      <c r="D125" s="45">
        <v>100.2</v>
      </c>
      <c r="E125" s="45">
        <v>109.6</v>
      </c>
      <c r="F125" s="45">
        <v>101</v>
      </c>
      <c r="G125" s="45">
        <v>113.3</v>
      </c>
      <c r="H125" s="45">
        <v>118</v>
      </c>
      <c r="I125" s="45">
        <v>111.6</v>
      </c>
      <c r="J125" s="45">
        <v>111.3</v>
      </c>
      <c r="K125" s="45">
        <v>111</v>
      </c>
      <c r="L125" s="45">
        <v>117.9</v>
      </c>
      <c r="M125" s="45">
        <v>116.8</v>
      </c>
      <c r="N125" s="45">
        <v>118.6</v>
      </c>
      <c r="O125" s="45">
        <v>115.8</v>
      </c>
      <c r="P125" s="45">
        <v>102.3</v>
      </c>
      <c r="Q125" s="45">
        <v>100.7</v>
      </c>
      <c r="R125" s="45">
        <v>100.5</v>
      </c>
      <c r="S125" s="45">
        <v>105.1</v>
      </c>
      <c r="T125" s="45">
        <v>103.5</v>
      </c>
      <c r="U125" s="45">
        <v>99.5</v>
      </c>
      <c r="V125" s="45">
        <v>105.1</v>
      </c>
      <c r="W125" s="45">
        <v>110.6</v>
      </c>
      <c r="X125" s="45">
        <v>113</v>
      </c>
      <c r="Y125" s="45">
        <v>109.8</v>
      </c>
      <c r="Z125" s="45">
        <v>104.8</v>
      </c>
      <c r="AA125" s="45">
        <v>107.6</v>
      </c>
      <c r="AB125" s="45">
        <v>108.3</v>
      </c>
      <c r="AC125" s="45">
        <v>124</v>
      </c>
      <c r="AD125" s="45">
        <v>104.8</v>
      </c>
      <c r="AE125" s="45">
        <v>101.5</v>
      </c>
      <c r="AF125" s="45">
        <v>117.6</v>
      </c>
      <c r="AG125" s="45">
        <v>130.9</v>
      </c>
      <c r="AH125" s="45">
        <v>122.8</v>
      </c>
      <c r="AI125" s="45">
        <v>114.9</v>
      </c>
      <c r="AJ125" s="45">
        <v>117.6</v>
      </c>
      <c r="AK125" s="45">
        <v>103.9</v>
      </c>
      <c r="AL125" s="45">
        <v>100.1</v>
      </c>
      <c r="AM125" s="45">
        <v>100.2</v>
      </c>
      <c r="AN125" s="45">
        <v>95.4</v>
      </c>
      <c r="AO125" s="45">
        <v>89.2</v>
      </c>
      <c r="AP125" s="45">
        <v>96.6</v>
      </c>
      <c r="AQ125" s="45">
        <v>92.7</v>
      </c>
      <c r="AR125" s="45">
        <v>91.8</v>
      </c>
      <c r="AS125" s="45">
        <v>95.6</v>
      </c>
      <c r="AT125" s="45">
        <v>79</v>
      </c>
      <c r="AU125" s="45">
        <v>85.1</v>
      </c>
      <c r="AV125" s="45">
        <v>107.6</v>
      </c>
      <c r="AW125" s="45">
        <v>81.099999999999994</v>
      </c>
      <c r="AX125" s="45">
        <v>84.1</v>
      </c>
      <c r="AY125" s="45">
        <v>102.3</v>
      </c>
      <c r="AZ125" s="45">
        <v>88.2</v>
      </c>
      <c r="BA125" s="45">
        <v>96.2</v>
      </c>
      <c r="BB125" s="45">
        <v>105.2</v>
      </c>
      <c r="BC125" s="45">
        <v>76.099999999999994</v>
      </c>
      <c r="BD125" s="45">
        <v>118.4</v>
      </c>
      <c r="BE125" s="45">
        <v>119.1</v>
      </c>
      <c r="BF125" s="45">
        <v>88</v>
      </c>
      <c r="BG125" s="45">
        <v>93.6</v>
      </c>
      <c r="BH125" s="45">
        <v>97</v>
      </c>
      <c r="BI125" s="45">
        <v>99</v>
      </c>
      <c r="BJ125" s="45">
        <v>98.7</v>
      </c>
      <c r="BK125" s="45">
        <v>101.3</v>
      </c>
      <c r="BL125" s="45">
        <v>103.2</v>
      </c>
      <c r="BM125" s="45">
        <v>107</v>
      </c>
      <c r="BN125" s="45">
        <v>103.3</v>
      </c>
      <c r="BO125" s="45">
        <v>105.1</v>
      </c>
      <c r="BP125" s="45">
        <v>107.6</v>
      </c>
      <c r="BQ125" s="45">
        <v>118.3</v>
      </c>
      <c r="BR125" s="45">
        <v>109.1</v>
      </c>
      <c r="BS125" s="45">
        <v>108.4</v>
      </c>
      <c r="BT125" s="45">
        <v>109.3</v>
      </c>
      <c r="BU125" s="45">
        <v>105</v>
      </c>
      <c r="BV125" s="45">
        <v>106.7</v>
      </c>
      <c r="BW125" s="45">
        <v>126.1</v>
      </c>
      <c r="BX125" s="45">
        <v>128</v>
      </c>
      <c r="BY125" s="45">
        <v>114.9</v>
      </c>
      <c r="BZ125" s="45">
        <v>105.6</v>
      </c>
      <c r="CA125" s="45">
        <v>120.7</v>
      </c>
      <c r="CB125" s="45">
        <v>114.1</v>
      </c>
      <c r="CC125" s="45">
        <v>116.1</v>
      </c>
      <c r="CD125" s="45">
        <v>128.1</v>
      </c>
      <c r="CE125" s="45">
        <v>141.4</v>
      </c>
      <c r="CF125" s="45">
        <v>126.2</v>
      </c>
      <c r="CG125" s="45">
        <v>123.4</v>
      </c>
      <c r="CH125" s="45">
        <v>133</v>
      </c>
      <c r="CI125" s="45">
        <v>124.9</v>
      </c>
      <c r="CJ125" s="45">
        <v>153.69999999999999</v>
      </c>
      <c r="CK125" s="45">
        <v>147.5</v>
      </c>
      <c r="CL125" s="45">
        <v>146.80000000000001</v>
      </c>
      <c r="CM125" s="45">
        <v>159.5</v>
      </c>
      <c r="CN125" s="45">
        <v>153.69999999999999</v>
      </c>
      <c r="CO125" s="45">
        <v>149.80000000000001</v>
      </c>
      <c r="CP125" s="45">
        <v>147.30000000000001</v>
      </c>
      <c r="CQ125" s="45">
        <v>133</v>
      </c>
      <c r="CR125" s="45">
        <v>137.5</v>
      </c>
      <c r="CS125" s="45">
        <v>144.4</v>
      </c>
      <c r="CT125" s="45">
        <v>148</v>
      </c>
      <c r="CU125" s="45">
        <v>148</v>
      </c>
      <c r="CV125" s="45">
        <v>145.1</v>
      </c>
      <c r="CW125" s="45">
        <v>144.4</v>
      </c>
      <c r="CX125" s="45">
        <v>162.5</v>
      </c>
      <c r="CY125" s="45">
        <v>160.6</v>
      </c>
      <c r="CZ125" s="45">
        <v>162.6</v>
      </c>
      <c r="DA125" s="45">
        <v>136.80000000000001</v>
      </c>
      <c r="DB125" s="45">
        <v>146.80000000000001</v>
      </c>
      <c r="DC125" s="45">
        <v>150.1</v>
      </c>
      <c r="DD125" s="45">
        <v>168.2</v>
      </c>
      <c r="DE125" s="45">
        <v>168.3</v>
      </c>
      <c r="DF125" s="45">
        <v>183.7</v>
      </c>
      <c r="DG125" s="45">
        <v>187.9</v>
      </c>
      <c r="DH125" s="45">
        <v>182.9</v>
      </c>
      <c r="DI125" s="45">
        <v>163.19999999999999</v>
      </c>
      <c r="DJ125" s="45">
        <v>188.6</v>
      </c>
      <c r="DK125" s="45">
        <v>182</v>
      </c>
      <c r="DL125" s="45">
        <v>170.5</v>
      </c>
      <c r="DM125" s="45">
        <v>183.8</v>
      </c>
      <c r="DN125" s="45">
        <v>169.4</v>
      </c>
      <c r="DO125" s="45">
        <v>194.7</v>
      </c>
      <c r="DP125" s="45">
        <v>200.9</v>
      </c>
      <c r="DQ125" s="45">
        <v>226.6</v>
      </c>
      <c r="DR125" s="45">
        <v>226.9</v>
      </c>
      <c r="DS125" s="45">
        <v>226.6</v>
      </c>
      <c r="DT125" s="45">
        <v>226.9</v>
      </c>
      <c r="DU125" s="45">
        <v>206</v>
      </c>
      <c r="DV125" s="45">
        <v>204</v>
      </c>
      <c r="DW125" s="45">
        <v>206</v>
      </c>
      <c r="DX125" s="46">
        <v>177.5</v>
      </c>
      <c r="DY125" s="46">
        <v>168.2</v>
      </c>
      <c r="DZ125" s="46">
        <v>168.2</v>
      </c>
      <c r="EA125">
        <v>182.6</v>
      </c>
      <c r="EB125" s="47">
        <v>183.5</v>
      </c>
      <c r="EC125" s="47">
        <v>190.2</v>
      </c>
    </row>
    <row r="126" spans="1:133" x14ac:dyDescent="0.25">
      <c r="A126" s="43" t="s">
        <v>1809</v>
      </c>
      <c r="B126" s="43" t="s">
        <v>1810</v>
      </c>
      <c r="C126" s="44">
        <v>8.4200000000000004E-3</v>
      </c>
      <c r="D126" s="45">
        <v>103.7</v>
      </c>
      <c r="E126" s="45">
        <v>105</v>
      </c>
      <c r="F126" s="45">
        <v>103</v>
      </c>
      <c r="G126" s="45">
        <v>103.4</v>
      </c>
      <c r="H126" s="45">
        <v>103.9</v>
      </c>
      <c r="I126" s="45">
        <v>103.6</v>
      </c>
      <c r="J126" s="45">
        <v>105.9</v>
      </c>
      <c r="K126" s="45">
        <v>105.9</v>
      </c>
      <c r="L126" s="45">
        <v>105.9</v>
      </c>
      <c r="M126" s="45">
        <v>117.1</v>
      </c>
      <c r="N126" s="45">
        <v>117.1</v>
      </c>
      <c r="O126" s="45">
        <v>142.69999999999999</v>
      </c>
      <c r="P126" s="45">
        <v>145.4</v>
      </c>
      <c r="Q126" s="45">
        <v>146.1</v>
      </c>
      <c r="R126" s="45">
        <v>145.6</v>
      </c>
      <c r="S126" s="45">
        <v>150</v>
      </c>
      <c r="T126" s="45">
        <v>150</v>
      </c>
      <c r="U126" s="45">
        <v>142.69999999999999</v>
      </c>
      <c r="V126" s="45">
        <v>151.19999999999999</v>
      </c>
      <c r="W126" s="45">
        <v>146.6</v>
      </c>
      <c r="X126" s="45">
        <v>143</v>
      </c>
      <c r="Y126" s="45">
        <v>153</v>
      </c>
      <c r="Z126" s="45">
        <v>128.1</v>
      </c>
      <c r="AA126" s="45">
        <v>125</v>
      </c>
      <c r="AB126" s="45">
        <v>129.69999999999999</v>
      </c>
      <c r="AC126" s="45">
        <v>154.5</v>
      </c>
      <c r="AD126" s="45">
        <v>152.1</v>
      </c>
      <c r="AE126" s="45">
        <v>154.19999999999999</v>
      </c>
      <c r="AF126" s="45">
        <v>154.1</v>
      </c>
      <c r="AG126" s="45">
        <v>154.1</v>
      </c>
      <c r="AH126" s="45">
        <v>150.1</v>
      </c>
      <c r="AI126" s="45">
        <v>153.9</v>
      </c>
      <c r="AJ126" s="45">
        <v>157.9</v>
      </c>
      <c r="AK126" s="45">
        <v>157.30000000000001</v>
      </c>
      <c r="AL126" s="45">
        <v>158.6</v>
      </c>
      <c r="AM126" s="45">
        <v>158.80000000000001</v>
      </c>
      <c r="AN126" s="45">
        <v>171.2</v>
      </c>
      <c r="AO126" s="45">
        <v>161.9</v>
      </c>
      <c r="AP126" s="45">
        <v>164.5</v>
      </c>
      <c r="AQ126" s="45">
        <v>161.1</v>
      </c>
      <c r="AR126" s="45">
        <v>152.69999999999999</v>
      </c>
      <c r="AS126" s="45">
        <v>161.1</v>
      </c>
      <c r="AT126" s="45">
        <v>217</v>
      </c>
      <c r="AU126" s="45">
        <v>178</v>
      </c>
      <c r="AV126" s="45">
        <v>178</v>
      </c>
      <c r="AW126" s="45">
        <v>177.8</v>
      </c>
      <c r="AX126" s="45">
        <v>177.9</v>
      </c>
      <c r="AY126" s="45">
        <v>178.9</v>
      </c>
      <c r="AZ126" s="45">
        <v>178.9</v>
      </c>
      <c r="BA126" s="45">
        <v>180.3</v>
      </c>
      <c r="BB126" s="45">
        <v>186.1</v>
      </c>
      <c r="BC126" s="45">
        <v>186.1</v>
      </c>
      <c r="BD126" s="45">
        <v>186.1</v>
      </c>
      <c r="BE126" s="45">
        <v>186.1</v>
      </c>
      <c r="BF126" s="45">
        <v>189.3</v>
      </c>
      <c r="BG126" s="45">
        <v>189.3</v>
      </c>
      <c r="BH126" s="45">
        <v>189.4</v>
      </c>
      <c r="BI126" s="45">
        <v>189.4</v>
      </c>
      <c r="BJ126" s="45">
        <v>187</v>
      </c>
      <c r="BK126" s="45">
        <v>187.3</v>
      </c>
      <c r="BL126" s="45">
        <v>187.3</v>
      </c>
      <c r="BM126" s="45">
        <v>227.6</v>
      </c>
      <c r="BN126" s="45">
        <v>240.1</v>
      </c>
      <c r="BO126" s="45">
        <v>240.1</v>
      </c>
      <c r="BP126" s="45">
        <v>243.8</v>
      </c>
      <c r="BQ126" s="45">
        <v>237</v>
      </c>
      <c r="BR126" s="45">
        <v>243.8</v>
      </c>
      <c r="BS126" s="45">
        <v>243.8</v>
      </c>
      <c r="BT126" s="45">
        <v>243.6</v>
      </c>
      <c r="BU126" s="45">
        <v>243.6</v>
      </c>
      <c r="BV126" s="45">
        <v>243.6</v>
      </c>
      <c r="BW126" s="45">
        <v>243.7</v>
      </c>
      <c r="BX126" s="45">
        <v>243.5</v>
      </c>
      <c r="BY126" s="45">
        <v>238.8</v>
      </c>
      <c r="BZ126" s="45">
        <v>252.4</v>
      </c>
      <c r="CA126" s="45">
        <v>252.4</v>
      </c>
      <c r="CB126" s="45">
        <v>252.4</v>
      </c>
      <c r="CC126" s="45">
        <v>252.4</v>
      </c>
      <c r="CD126" s="45">
        <v>255</v>
      </c>
      <c r="CE126" s="45">
        <v>255.1</v>
      </c>
      <c r="CF126" s="45">
        <v>263.10000000000002</v>
      </c>
      <c r="CG126" s="45">
        <v>263.10000000000002</v>
      </c>
      <c r="CH126" s="45">
        <v>263.10000000000002</v>
      </c>
      <c r="CI126" s="45">
        <v>236.9</v>
      </c>
      <c r="CJ126" s="45">
        <v>250.1</v>
      </c>
      <c r="CK126" s="45">
        <v>257.39999999999998</v>
      </c>
      <c r="CL126" s="45">
        <v>261.89999999999998</v>
      </c>
      <c r="CM126" s="45">
        <v>261.89999999999998</v>
      </c>
      <c r="CN126" s="45">
        <v>261.89999999999998</v>
      </c>
      <c r="CO126" s="45">
        <v>261.89999999999998</v>
      </c>
      <c r="CP126" s="45">
        <v>261.89999999999998</v>
      </c>
      <c r="CQ126" s="45">
        <v>261.2</v>
      </c>
      <c r="CR126" s="45">
        <v>253.7</v>
      </c>
      <c r="CS126" s="45">
        <v>251.5</v>
      </c>
      <c r="CT126" s="45">
        <v>254.7</v>
      </c>
      <c r="CU126" s="45">
        <v>249.5</v>
      </c>
      <c r="CV126" s="45">
        <v>249.5</v>
      </c>
      <c r="CW126" s="45">
        <v>255.4</v>
      </c>
      <c r="CX126" s="45">
        <v>253.3</v>
      </c>
      <c r="CY126" s="45">
        <v>228.4</v>
      </c>
      <c r="CZ126" s="45">
        <v>228.4</v>
      </c>
      <c r="DA126" s="45">
        <v>228.4</v>
      </c>
      <c r="DB126" s="45">
        <v>237.9</v>
      </c>
      <c r="DC126" s="45">
        <v>241.8</v>
      </c>
      <c r="DD126" s="45">
        <v>242</v>
      </c>
      <c r="DE126" s="45">
        <v>242.3</v>
      </c>
      <c r="DF126" s="45">
        <v>231.8</v>
      </c>
      <c r="DG126" s="45">
        <v>216.5</v>
      </c>
      <c r="DH126" s="45">
        <v>215.9</v>
      </c>
      <c r="DI126" s="45">
        <v>230</v>
      </c>
      <c r="DJ126" s="45">
        <v>219</v>
      </c>
      <c r="DK126" s="45">
        <v>221.9</v>
      </c>
      <c r="DL126" s="45">
        <v>221.9</v>
      </c>
      <c r="DM126" s="45">
        <v>221.9</v>
      </c>
      <c r="DN126" s="45">
        <v>216.5</v>
      </c>
      <c r="DO126" s="45">
        <v>216.2</v>
      </c>
      <c r="DP126" s="45">
        <v>212.7</v>
      </c>
      <c r="DQ126" s="45">
        <v>209.2</v>
      </c>
      <c r="DR126" s="45">
        <v>209.2</v>
      </c>
      <c r="DS126" s="45">
        <v>209.2</v>
      </c>
      <c r="DT126" s="45">
        <v>209.2</v>
      </c>
      <c r="DU126" s="45">
        <v>211.3</v>
      </c>
      <c r="DV126" s="45">
        <v>200.8</v>
      </c>
      <c r="DW126" s="45">
        <v>211.3</v>
      </c>
      <c r="DX126" s="46">
        <v>186.3</v>
      </c>
      <c r="DY126" s="46">
        <v>186.3</v>
      </c>
      <c r="DZ126" s="46">
        <v>186.3</v>
      </c>
      <c r="EA126">
        <v>186.3</v>
      </c>
      <c r="EB126" s="47">
        <v>189.5</v>
      </c>
      <c r="EC126" s="47">
        <v>238.8</v>
      </c>
    </row>
    <row r="127" spans="1:133" x14ac:dyDescent="0.25">
      <c r="A127" s="43" t="s">
        <v>1811</v>
      </c>
      <c r="B127" s="43" t="s">
        <v>1812</v>
      </c>
      <c r="C127" s="44">
        <v>2.6450000000000001E-2</v>
      </c>
      <c r="D127" s="45">
        <v>93.9</v>
      </c>
      <c r="E127" s="45">
        <v>97.8</v>
      </c>
      <c r="F127" s="45">
        <v>97.8</v>
      </c>
      <c r="G127" s="45">
        <v>97.2</v>
      </c>
      <c r="H127" s="45">
        <v>96.1</v>
      </c>
      <c r="I127" s="45">
        <v>83.4</v>
      </c>
      <c r="J127" s="45">
        <v>85</v>
      </c>
      <c r="K127" s="45">
        <v>85</v>
      </c>
      <c r="L127" s="45">
        <v>84.2</v>
      </c>
      <c r="M127" s="45">
        <v>82.5</v>
      </c>
      <c r="N127" s="45">
        <v>82.3</v>
      </c>
      <c r="O127" s="45">
        <v>94.2</v>
      </c>
      <c r="P127" s="45">
        <v>94.9</v>
      </c>
      <c r="Q127" s="45">
        <v>90.2</v>
      </c>
      <c r="R127" s="45">
        <v>88.8</v>
      </c>
      <c r="S127" s="45">
        <v>88.2</v>
      </c>
      <c r="T127" s="45">
        <v>69.599999999999994</v>
      </c>
      <c r="U127" s="45">
        <v>70</v>
      </c>
      <c r="V127" s="45">
        <v>72.5</v>
      </c>
      <c r="W127" s="45">
        <v>74.5</v>
      </c>
      <c r="X127" s="45">
        <v>74</v>
      </c>
      <c r="Y127" s="45">
        <v>71.099999999999994</v>
      </c>
      <c r="Z127" s="45">
        <v>70.7</v>
      </c>
      <c r="AA127" s="45">
        <v>70.5</v>
      </c>
      <c r="AB127" s="45">
        <v>71.900000000000006</v>
      </c>
      <c r="AC127" s="45">
        <v>71.099999999999994</v>
      </c>
      <c r="AD127" s="45">
        <v>72.599999999999994</v>
      </c>
      <c r="AE127" s="45">
        <v>77.400000000000006</v>
      </c>
      <c r="AF127" s="45">
        <v>72.7</v>
      </c>
      <c r="AG127" s="45">
        <v>71.599999999999994</v>
      </c>
      <c r="AH127" s="45">
        <v>73.099999999999994</v>
      </c>
      <c r="AI127" s="45">
        <v>72.5</v>
      </c>
      <c r="AJ127" s="45">
        <v>71.400000000000006</v>
      </c>
      <c r="AK127" s="45">
        <v>77.2</v>
      </c>
      <c r="AL127" s="45">
        <v>74.400000000000006</v>
      </c>
      <c r="AM127" s="45">
        <v>69.599999999999994</v>
      </c>
      <c r="AN127" s="45">
        <v>69.099999999999994</v>
      </c>
      <c r="AO127" s="45">
        <v>72.400000000000006</v>
      </c>
      <c r="AP127" s="45">
        <v>78.7</v>
      </c>
      <c r="AQ127" s="45">
        <v>86.7</v>
      </c>
      <c r="AR127" s="45">
        <v>81.599999999999994</v>
      </c>
      <c r="AS127" s="45">
        <v>80.599999999999994</v>
      </c>
      <c r="AT127" s="45">
        <v>79.7</v>
      </c>
      <c r="AU127" s="45">
        <v>79.5</v>
      </c>
      <c r="AV127" s="45">
        <v>74.599999999999994</v>
      </c>
      <c r="AW127" s="45">
        <v>73.099999999999994</v>
      </c>
      <c r="AX127" s="45">
        <v>65.2</v>
      </c>
      <c r="AY127" s="45">
        <v>66.2</v>
      </c>
      <c r="AZ127" s="45">
        <v>66.599999999999994</v>
      </c>
      <c r="BA127" s="45">
        <v>63.5</v>
      </c>
      <c r="BB127" s="45">
        <v>65.7</v>
      </c>
      <c r="BC127" s="45">
        <v>66.2</v>
      </c>
      <c r="BD127" s="45">
        <v>65.5</v>
      </c>
      <c r="BE127" s="45">
        <v>62.5</v>
      </c>
      <c r="BF127" s="45">
        <v>67</v>
      </c>
      <c r="BG127" s="45">
        <v>83.3</v>
      </c>
      <c r="BH127" s="45">
        <v>105</v>
      </c>
      <c r="BI127" s="45">
        <v>103.4</v>
      </c>
      <c r="BJ127" s="45">
        <v>98.3</v>
      </c>
      <c r="BK127" s="45">
        <v>97.2</v>
      </c>
      <c r="BL127" s="45">
        <v>97.9</v>
      </c>
      <c r="BM127" s="45">
        <v>107.7</v>
      </c>
      <c r="BN127" s="45">
        <v>90.3</v>
      </c>
      <c r="BO127" s="45">
        <v>68.599999999999994</v>
      </c>
      <c r="BP127" s="45">
        <v>67</v>
      </c>
      <c r="BQ127" s="45">
        <v>66.7</v>
      </c>
      <c r="BR127" s="45">
        <v>72.7</v>
      </c>
      <c r="BS127" s="45">
        <v>67.5</v>
      </c>
      <c r="BT127" s="45">
        <v>66</v>
      </c>
      <c r="BU127" s="45">
        <v>74.400000000000006</v>
      </c>
      <c r="BV127" s="45">
        <v>72</v>
      </c>
      <c r="BW127" s="45">
        <v>82</v>
      </c>
      <c r="BX127" s="45">
        <v>77.8</v>
      </c>
      <c r="BY127" s="45">
        <v>75.8</v>
      </c>
      <c r="BZ127" s="45">
        <v>76.400000000000006</v>
      </c>
      <c r="CA127" s="45">
        <v>78.3</v>
      </c>
      <c r="CB127" s="45">
        <v>75.5</v>
      </c>
      <c r="CC127" s="45">
        <v>77.5</v>
      </c>
      <c r="CD127" s="45">
        <v>79.8</v>
      </c>
      <c r="CE127" s="45">
        <v>79.7</v>
      </c>
      <c r="CF127" s="45">
        <v>74.7</v>
      </c>
      <c r="CG127" s="45">
        <v>73.599999999999994</v>
      </c>
      <c r="CH127" s="45">
        <v>75.8</v>
      </c>
      <c r="CI127" s="45">
        <v>74.5</v>
      </c>
      <c r="CJ127" s="45">
        <v>74.2</v>
      </c>
      <c r="CK127" s="45">
        <v>72.900000000000006</v>
      </c>
      <c r="CL127" s="45">
        <v>72.8</v>
      </c>
      <c r="CM127" s="45">
        <v>72.8</v>
      </c>
      <c r="CN127" s="45">
        <v>72.400000000000006</v>
      </c>
      <c r="CO127" s="45">
        <v>71.7</v>
      </c>
      <c r="CP127" s="45">
        <v>76.099999999999994</v>
      </c>
      <c r="CQ127" s="45">
        <v>75.8</v>
      </c>
      <c r="CR127" s="45">
        <v>73.5</v>
      </c>
      <c r="CS127" s="45">
        <v>71.400000000000006</v>
      </c>
      <c r="CT127" s="45">
        <v>72.7</v>
      </c>
      <c r="CU127" s="45">
        <v>68.400000000000006</v>
      </c>
      <c r="CV127" s="45">
        <v>67.7</v>
      </c>
      <c r="CW127" s="45">
        <v>65.400000000000006</v>
      </c>
      <c r="CX127" s="45">
        <v>67.7</v>
      </c>
      <c r="CY127" s="45">
        <v>67.5</v>
      </c>
      <c r="CZ127" s="45">
        <v>73.5</v>
      </c>
      <c r="DA127" s="45">
        <v>80.3</v>
      </c>
      <c r="DB127" s="45">
        <v>82.8</v>
      </c>
      <c r="DC127" s="45">
        <v>79.599999999999994</v>
      </c>
      <c r="DD127" s="45">
        <v>87.1</v>
      </c>
      <c r="DE127" s="45">
        <v>87.1</v>
      </c>
      <c r="DF127" s="45">
        <v>94.2</v>
      </c>
      <c r="DG127" s="45">
        <v>105.5</v>
      </c>
      <c r="DH127" s="45">
        <v>109.5</v>
      </c>
      <c r="DI127" s="45">
        <v>103.2</v>
      </c>
      <c r="DJ127" s="45">
        <v>117.8</v>
      </c>
      <c r="DK127" s="45">
        <v>122.4</v>
      </c>
      <c r="DL127" s="45">
        <v>125</v>
      </c>
      <c r="DM127" s="45">
        <v>124.8</v>
      </c>
      <c r="DN127" s="45">
        <v>122.4</v>
      </c>
      <c r="DO127" s="45">
        <v>125.5</v>
      </c>
      <c r="DP127" s="45">
        <v>125.4</v>
      </c>
      <c r="DQ127" s="45">
        <v>118.2</v>
      </c>
      <c r="DR127" s="45">
        <v>113.2</v>
      </c>
      <c r="DS127" s="45">
        <v>118.2</v>
      </c>
      <c r="DT127" s="45">
        <v>113.2</v>
      </c>
      <c r="DU127" s="45">
        <v>126.5</v>
      </c>
      <c r="DV127" s="45">
        <v>131.6</v>
      </c>
      <c r="DW127" s="45">
        <v>126.5</v>
      </c>
      <c r="DX127" s="46">
        <v>109.5</v>
      </c>
      <c r="DY127" s="46">
        <v>110.5</v>
      </c>
      <c r="DZ127" s="46">
        <v>110.5</v>
      </c>
      <c r="EA127">
        <v>108.2</v>
      </c>
      <c r="EB127" s="47">
        <v>110.3</v>
      </c>
      <c r="EC127" s="47">
        <v>110.9</v>
      </c>
    </row>
    <row r="128" spans="1:133" x14ac:dyDescent="0.25">
      <c r="A128" s="43" t="s">
        <v>1815</v>
      </c>
      <c r="B128" s="43" t="s">
        <v>1814</v>
      </c>
      <c r="C128" s="44">
        <v>2.7519999999999999E-2</v>
      </c>
      <c r="D128" s="45">
        <v>97</v>
      </c>
      <c r="E128" s="45">
        <v>97.1</v>
      </c>
      <c r="F128" s="45">
        <v>92.8</v>
      </c>
      <c r="G128" s="45">
        <v>109.8</v>
      </c>
      <c r="H128" s="45">
        <v>103.1</v>
      </c>
      <c r="I128" s="45">
        <v>116.6</v>
      </c>
      <c r="J128" s="45">
        <v>118.3</v>
      </c>
      <c r="K128" s="45">
        <v>106</v>
      </c>
      <c r="L128" s="45">
        <v>114.7</v>
      </c>
      <c r="M128" s="45">
        <v>120.5</v>
      </c>
      <c r="N128" s="45">
        <v>120.6</v>
      </c>
      <c r="O128" s="45">
        <v>114.9</v>
      </c>
      <c r="P128" s="45">
        <v>112.7</v>
      </c>
      <c r="Q128" s="45">
        <v>114.5</v>
      </c>
      <c r="R128" s="45">
        <v>104</v>
      </c>
      <c r="S128" s="45">
        <v>110.7</v>
      </c>
      <c r="T128" s="45">
        <v>120.5</v>
      </c>
      <c r="U128" s="45">
        <v>130.30000000000001</v>
      </c>
      <c r="V128" s="45">
        <v>128.19999999999999</v>
      </c>
      <c r="W128" s="45">
        <v>135.69999999999999</v>
      </c>
      <c r="X128" s="45">
        <v>125.4</v>
      </c>
      <c r="Y128" s="45">
        <v>123.1</v>
      </c>
      <c r="Z128" s="45">
        <v>147</v>
      </c>
      <c r="AA128" s="45">
        <v>129</v>
      </c>
      <c r="AB128" s="45">
        <v>138.6</v>
      </c>
      <c r="AC128" s="45">
        <v>128.4</v>
      </c>
      <c r="AD128" s="45">
        <v>129.19999999999999</v>
      </c>
      <c r="AE128" s="45">
        <v>127.9</v>
      </c>
      <c r="AF128" s="45">
        <v>123.9</v>
      </c>
      <c r="AG128" s="45">
        <v>198.8</v>
      </c>
      <c r="AH128" s="45">
        <v>216.1</v>
      </c>
      <c r="AI128" s="45">
        <v>254.2</v>
      </c>
      <c r="AJ128" s="45">
        <v>146.9</v>
      </c>
      <c r="AK128" s="45">
        <v>157.19999999999999</v>
      </c>
      <c r="AL128" s="45">
        <v>176.8</v>
      </c>
      <c r="AM128" s="45">
        <v>176.8</v>
      </c>
      <c r="AN128" s="45">
        <v>170.4</v>
      </c>
      <c r="AO128" s="45">
        <v>177.7</v>
      </c>
      <c r="AP128" s="45">
        <v>172.5</v>
      </c>
      <c r="AQ128" s="45">
        <v>170.9</v>
      </c>
      <c r="AR128" s="45">
        <v>168.1</v>
      </c>
      <c r="AS128" s="45">
        <v>160.30000000000001</v>
      </c>
      <c r="AT128" s="45">
        <v>138.5</v>
      </c>
      <c r="AU128" s="45">
        <v>157.9</v>
      </c>
      <c r="AV128" s="45">
        <v>189.4</v>
      </c>
      <c r="AW128" s="45">
        <v>174.8</v>
      </c>
      <c r="AX128" s="45">
        <v>157.5</v>
      </c>
      <c r="AY128" s="45">
        <v>157.5</v>
      </c>
      <c r="AZ128" s="45">
        <v>156.4</v>
      </c>
      <c r="BA128" s="45">
        <v>146.9</v>
      </c>
      <c r="BB128" s="45">
        <v>150.6</v>
      </c>
      <c r="BC128" s="45">
        <v>157.1</v>
      </c>
      <c r="BD128" s="45">
        <v>157.69999999999999</v>
      </c>
      <c r="BE128" s="45">
        <v>158.69999999999999</v>
      </c>
      <c r="BF128" s="45">
        <v>157.69999999999999</v>
      </c>
      <c r="BG128" s="45">
        <v>158</v>
      </c>
      <c r="BH128" s="45">
        <v>163</v>
      </c>
      <c r="BI128" s="45">
        <v>162.5</v>
      </c>
      <c r="BJ128" s="45">
        <v>164</v>
      </c>
      <c r="BK128" s="45">
        <v>165.1</v>
      </c>
      <c r="BL128" s="45">
        <v>184.1</v>
      </c>
      <c r="BM128" s="45">
        <v>167.2</v>
      </c>
      <c r="BN128" s="45">
        <v>183.9</v>
      </c>
      <c r="BO128" s="45">
        <v>180.7</v>
      </c>
      <c r="BP128" s="45">
        <v>185.9</v>
      </c>
      <c r="BQ128" s="45">
        <v>192.3</v>
      </c>
      <c r="BR128" s="45">
        <v>179.2</v>
      </c>
      <c r="BS128" s="45">
        <v>181.9</v>
      </c>
      <c r="BT128" s="45">
        <v>181.1</v>
      </c>
      <c r="BU128" s="45">
        <v>183.6</v>
      </c>
      <c r="BV128" s="45">
        <v>185.8</v>
      </c>
      <c r="BW128" s="45">
        <v>188.6</v>
      </c>
      <c r="BX128" s="45">
        <v>195.7</v>
      </c>
      <c r="BY128" s="45">
        <v>193.5</v>
      </c>
      <c r="BZ128" s="45">
        <v>206.4</v>
      </c>
      <c r="CA128" s="45">
        <v>204.2</v>
      </c>
      <c r="CB128" s="45">
        <v>204.4</v>
      </c>
      <c r="CC128" s="45">
        <v>205</v>
      </c>
      <c r="CD128" s="45">
        <v>142.6</v>
      </c>
      <c r="CE128" s="45">
        <v>205.5</v>
      </c>
      <c r="CF128" s="45">
        <v>202.4</v>
      </c>
      <c r="CG128" s="45">
        <v>200.4</v>
      </c>
      <c r="CH128" s="45">
        <v>199.7</v>
      </c>
      <c r="CI128" s="45">
        <v>195</v>
      </c>
      <c r="CJ128" s="45">
        <v>189.3</v>
      </c>
      <c r="CK128" s="45">
        <v>189.2</v>
      </c>
      <c r="CL128" s="45">
        <v>215.4</v>
      </c>
      <c r="CM128" s="45">
        <v>217.6</v>
      </c>
      <c r="CN128" s="45">
        <v>216.9</v>
      </c>
      <c r="CO128" s="45">
        <v>224.9</v>
      </c>
      <c r="CP128" s="45">
        <v>225.9</v>
      </c>
      <c r="CQ128" s="45">
        <v>226.5</v>
      </c>
      <c r="CR128" s="45">
        <v>221.9</v>
      </c>
      <c r="CS128" s="45">
        <v>220.1</v>
      </c>
      <c r="CT128" s="45">
        <v>217.8</v>
      </c>
      <c r="CU128" s="45">
        <v>217.7</v>
      </c>
      <c r="CV128" s="45">
        <v>183.9</v>
      </c>
      <c r="CW128" s="45">
        <v>144.9</v>
      </c>
      <c r="CX128" s="45">
        <v>162.1</v>
      </c>
      <c r="CY128" s="45">
        <v>181.5</v>
      </c>
      <c r="CZ128" s="45">
        <v>187.8</v>
      </c>
      <c r="DA128" s="45">
        <v>202.3</v>
      </c>
      <c r="DB128" s="45">
        <v>201</v>
      </c>
      <c r="DC128" s="45">
        <v>201</v>
      </c>
      <c r="DD128" s="45">
        <v>201.3</v>
      </c>
      <c r="DE128" s="45">
        <v>201</v>
      </c>
      <c r="DF128" s="45">
        <v>200.7</v>
      </c>
      <c r="DG128" s="45">
        <v>202.4</v>
      </c>
      <c r="DH128" s="45">
        <v>245.7</v>
      </c>
      <c r="DI128" s="45">
        <v>258.10000000000002</v>
      </c>
      <c r="DJ128" s="45">
        <v>260.5</v>
      </c>
      <c r="DK128" s="45">
        <v>256.8</v>
      </c>
      <c r="DL128" s="45">
        <v>254.2</v>
      </c>
      <c r="DM128" s="45">
        <v>253.4</v>
      </c>
      <c r="DN128" s="45">
        <v>259.7</v>
      </c>
      <c r="DO128" s="45">
        <v>270.5</v>
      </c>
      <c r="DP128" s="45">
        <v>269.2</v>
      </c>
      <c r="DQ128" s="45">
        <v>268.60000000000002</v>
      </c>
      <c r="DR128" s="45">
        <v>270.3</v>
      </c>
      <c r="DS128" s="45">
        <v>268.60000000000002</v>
      </c>
      <c r="DT128" s="45">
        <v>270.3</v>
      </c>
      <c r="DU128" s="45">
        <v>312.60000000000002</v>
      </c>
      <c r="DV128" s="45">
        <v>321.39999999999998</v>
      </c>
      <c r="DW128" s="45">
        <v>312.60000000000002</v>
      </c>
      <c r="DX128" s="46">
        <v>297</v>
      </c>
      <c r="DY128" s="46">
        <v>295.39999999999998</v>
      </c>
      <c r="DZ128" s="46">
        <v>295.39999999999998</v>
      </c>
      <c r="EA128">
        <v>291.3</v>
      </c>
      <c r="EB128" s="47">
        <v>288.7</v>
      </c>
      <c r="EC128" s="47">
        <v>286.7</v>
      </c>
    </row>
    <row r="129" spans="1:133" x14ac:dyDescent="0.25">
      <c r="A129" s="43" t="s">
        <v>1817</v>
      </c>
      <c r="B129" s="43" t="s">
        <v>1816</v>
      </c>
      <c r="C129" s="44">
        <v>3.9550000000000002E-2</v>
      </c>
      <c r="D129" s="45">
        <v>106</v>
      </c>
      <c r="E129" s="45">
        <v>83.5</v>
      </c>
      <c r="F129" s="45">
        <v>107.2</v>
      </c>
      <c r="G129" s="45">
        <v>135.30000000000001</v>
      </c>
      <c r="H129" s="45">
        <v>124.9</v>
      </c>
      <c r="I129" s="45">
        <v>130.4</v>
      </c>
      <c r="J129" s="45">
        <v>129.30000000000001</v>
      </c>
      <c r="K129" s="45">
        <v>135.9</v>
      </c>
      <c r="L129" s="45">
        <v>122.9</v>
      </c>
      <c r="M129" s="45">
        <v>124.4</v>
      </c>
      <c r="N129" s="45">
        <v>124.8</v>
      </c>
      <c r="O129" s="45">
        <v>116.1</v>
      </c>
      <c r="P129" s="45">
        <v>112.5</v>
      </c>
      <c r="Q129" s="45">
        <v>134.30000000000001</v>
      </c>
      <c r="R129" s="45">
        <v>138.5</v>
      </c>
      <c r="S129" s="45">
        <v>120.5</v>
      </c>
      <c r="T129" s="45">
        <v>117.8</v>
      </c>
      <c r="U129" s="45">
        <v>113.9</v>
      </c>
      <c r="V129" s="45">
        <v>120.7</v>
      </c>
      <c r="W129" s="45">
        <v>119.2</v>
      </c>
      <c r="X129" s="45">
        <v>122.5</v>
      </c>
      <c r="Y129" s="45">
        <v>129.4</v>
      </c>
      <c r="Z129" s="45">
        <v>127.2</v>
      </c>
      <c r="AA129" s="45">
        <v>127.7</v>
      </c>
      <c r="AB129" s="45">
        <v>126.8</v>
      </c>
      <c r="AC129" s="45">
        <v>126.9</v>
      </c>
      <c r="AD129" s="45">
        <v>122.6</v>
      </c>
      <c r="AE129" s="45">
        <v>118.9</v>
      </c>
      <c r="AF129" s="45">
        <v>139.5</v>
      </c>
      <c r="AG129" s="45">
        <v>124.6</v>
      </c>
      <c r="AH129" s="45">
        <v>116</v>
      </c>
      <c r="AI129" s="45">
        <v>119.8</v>
      </c>
      <c r="AJ129" s="45">
        <v>115.5</v>
      </c>
      <c r="AK129" s="45">
        <v>117.7</v>
      </c>
      <c r="AL129" s="45">
        <v>117.7</v>
      </c>
      <c r="AM129" s="45">
        <v>112</v>
      </c>
      <c r="AN129" s="45">
        <v>94.4</v>
      </c>
      <c r="AO129" s="45">
        <v>85.6</v>
      </c>
      <c r="AP129" s="45">
        <v>89.2</v>
      </c>
      <c r="AQ129" s="45">
        <v>81.8</v>
      </c>
      <c r="AR129" s="45">
        <v>87.5</v>
      </c>
      <c r="AS129" s="45">
        <v>99.5</v>
      </c>
      <c r="AT129" s="45">
        <v>93.3</v>
      </c>
      <c r="AU129" s="45">
        <v>83.5</v>
      </c>
      <c r="AV129" s="45">
        <v>79.2</v>
      </c>
      <c r="AW129" s="45">
        <v>66.8</v>
      </c>
      <c r="AX129" s="45">
        <v>69.400000000000006</v>
      </c>
      <c r="AY129" s="45">
        <v>71.099999999999994</v>
      </c>
      <c r="AZ129" s="45">
        <v>98.2</v>
      </c>
      <c r="BA129" s="45">
        <v>99.1</v>
      </c>
      <c r="BB129" s="45">
        <v>93.8</v>
      </c>
      <c r="BC129" s="45">
        <v>81.7</v>
      </c>
      <c r="BD129" s="45">
        <v>78.5</v>
      </c>
      <c r="BE129" s="45">
        <v>91.5</v>
      </c>
      <c r="BF129" s="45">
        <v>108.6</v>
      </c>
      <c r="BG129" s="45">
        <v>140.80000000000001</v>
      </c>
      <c r="BH129" s="45">
        <v>174.7</v>
      </c>
      <c r="BI129" s="45">
        <v>190</v>
      </c>
      <c r="BJ129" s="45">
        <v>175.7</v>
      </c>
      <c r="BK129" s="45">
        <v>147.30000000000001</v>
      </c>
      <c r="BL129" s="45">
        <v>116.9</v>
      </c>
      <c r="BM129" s="45">
        <v>143.5</v>
      </c>
      <c r="BN129" s="45">
        <v>143.30000000000001</v>
      </c>
      <c r="BO129" s="45">
        <v>146</v>
      </c>
      <c r="BP129" s="45">
        <v>149.4</v>
      </c>
      <c r="BQ129" s="45">
        <v>152.19999999999999</v>
      </c>
      <c r="BR129" s="45">
        <v>160.6</v>
      </c>
      <c r="BS129" s="45">
        <v>137.30000000000001</v>
      </c>
      <c r="BT129" s="45">
        <v>133.30000000000001</v>
      </c>
      <c r="BU129" s="45">
        <v>141.80000000000001</v>
      </c>
      <c r="BV129" s="45">
        <v>147.5</v>
      </c>
      <c r="BW129" s="45">
        <v>163.9</v>
      </c>
      <c r="BX129" s="45">
        <v>174</v>
      </c>
      <c r="BY129" s="45">
        <v>161.1</v>
      </c>
      <c r="BZ129" s="45">
        <v>144</v>
      </c>
      <c r="CA129" s="45">
        <v>148.4</v>
      </c>
      <c r="CB129" s="45">
        <v>151.80000000000001</v>
      </c>
      <c r="CC129" s="45">
        <v>150.6</v>
      </c>
      <c r="CD129" s="45">
        <v>164.8</v>
      </c>
      <c r="CE129" s="45">
        <v>159.6</v>
      </c>
      <c r="CF129" s="45">
        <v>169.9</v>
      </c>
      <c r="CG129" s="45">
        <v>156.5</v>
      </c>
      <c r="CH129" s="45">
        <v>152.19999999999999</v>
      </c>
      <c r="CI129" s="45">
        <v>149.19999999999999</v>
      </c>
      <c r="CJ129" s="45">
        <v>155</v>
      </c>
      <c r="CK129" s="45">
        <v>154</v>
      </c>
      <c r="CL129" s="45">
        <v>139.69999999999999</v>
      </c>
      <c r="CM129" s="45">
        <v>139.69999999999999</v>
      </c>
      <c r="CN129" s="45">
        <v>138.9</v>
      </c>
      <c r="CO129" s="45">
        <v>129.1</v>
      </c>
      <c r="CP129" s="45">
        <v>128.9</v>
      </c>
      <c r="CQ129" s="45">
        <v>103.1</v>
      </c>
      <c r="CR129" s="45">
        <v>101.9</v>
      </c>
      <c r="CS129" s="45">
        <v>117.6</v>
      </c>
      <c r="CT129" s="45">
        <v>117.2</v>
      </c>
      <c r="CU129" s="45">
        <v>118.2</v>
      </c>
      <c r="CV129" s="45">
        <v>117.3</v>
      </c>
      <c r="CW129" s="45">
        <v>153.6</v>
      </c>
      <c r="CX129" s="45">
        <v>159.6</v>
      </c>
      <c r="CY129" s="45">
        <v>135.6</v>
      </c>
      <c r="CZ129" s="45">
        <v>128.9</v>
      </c>
      <c r="DA129" s="45">
        <v>123.2</v>
      </c>
      <c r="DB129" s="45">
        <v>132.5</v>
      </c>
      <c r="DC129" s="45">
        <v>122.2</v>
      </c>
      <c r="DD129" s="45">
        <v>125.7</v>
      </c>
      <c r="DE129" s="45">
        <v>131.4</v>
      </c>
      <c r="DF129" s="45">
        <v>142</v>
      </c>
      <c r="DG129" s="45">
        <v>130</v>
      </c>
      <c r="DH129" s="45">
        <v>130.4</v>
      </c>
      <c r="DI129" s="45">
        <v>137.9</v>
      </c>
      <c r="DJ129" s="45">
        <v>136.19999999999999</v>
      </c>
      <c r="DK129" s="45">
        <v>142.19999999999999</v>
      </c>
      <c r="DL129" s="45">
        <v>143.69999999999999</v>
      </c>
      <c r="DM129" s="45">
        <v>150.9</v>
      </c>
      <c r="DN129" s="45">
        <v>160.9</v>
      </c>
      <c r="DO129" s="45">
        <v>159.30000000000001</v>
      </c>
      <c r="DP129" s="45">
        <v>148.69999999999999</v>
      </c>
      <c r="DQ129" s="45">
        <v>155.1</v>
      </c>
      <c r="DR129" s="45">
        <v>151.6</v>
      </c>
      <c r="DS129" s="45">
        <v>155.1</v>
      </c>
      <c r="DT129" s="45">
        <v>151.6</v>
      </c>
      <c r="DU129" s="45">
        <v>173.3</v>
      </c>
      <c r="DV129" s="45">
        <v>166.4</v>
      </c>
      <c r="DW129" s="45">
        <v>173.3</v>
      </c>
      <c r="DX129" s="46">
        <v>163.4</v>
      </c>
      <c r="DY129" s="46">
        <v>141</v>
      </c>
      <c r="DZ129" s="46">
        <v>141</v>
      </c>
      <c r="EA129">
        <v>143</v>
      </c>
      <c r="EB129" s="47">
        <v>136.30000000000001</v>
      </c>
      <c r="EC129" s="47">
        <v>133.1</v>
      </c>
    </row>
    <row r="130" spans="1:133" x14ac:dyDescent="0.25">
      <c r="A130" s="43" t="s">
        <v>1819</v>
      </c>
      <c r="B130" s="43" t="s">
        <v>1818</v>
      </c>
      <c r="C130" s="44">
        <v>0.20862</v>
      </c>
      <c r="D130" s="45">
        <v>100.7</v>
      </c>
      <c r="E130" s="45">
        <v>104.2</v>
      </c>
      <c r="F130" s="45">
        <v>106.1</v>
      </c>
      <c r="G130" s="45">
        <v>110.8</v>
      </c>
      <c r="H130" s="45">
        <v>108.6</v>
      </c>
      <c r="I130" s="45">
        <v>106.7</v>
      </c>
      <c r="J130" s="45">
        <v>105.6</v>
      </c>
      <c r="K130" s="45">
        <v>107.7</v>
      </c>
      <c r="L130" s="45">
        <v>105.2</v>
      </c>
      <c r="M130" s="45">
        <v>98.8</v>
      </c>
      <c r="N130" s="45">
        <v>100.2</v>
      </c>
      <c r="O130" s="45">
        <v>91.6</v>
      </c>
      <c r="P130" s="45">
        <v>91.3</v>
      </c>
      <c r="Q130" s="45">
        <v>90.2</v>
      </c>
      <c r="R130" s="45">
        <v>90.7</v>
      </c>
      <c r="S130" s="45">
        <v>87.4</v>
      </c>
      <c r="T130" s="45">
        <v>83.6</v>
      </c>
      <c r="U130" s="45">
        <v>82.5</v>
      </c>
      <c r="V130" s="45">
        <v>86.7</v>
      </c>
      <c r="W130" s="45">
        <v>85.8</v>
      </c>
      <c r="X130" s="45">
        <v>94.1</v>
      </c>
      <c r="Y130" s="45">
        <v>94.6</v>
      </c>
      <c r="Z130" s="45">
        <v>93</v>
      </c>
      <c r="AA130" s="45">
        <v>90</v>
      </c>
      <c r="AB130" s="45">
        <v>88.1</v>
      </c>
      <c r="AC130" s="45">
        <v>88.9</v>
      </c>
      <c r="AD130" s="45">
        <v>95.4</v>
      </c>
      <c r="AE130" s="45">
        <v>96.5</v>
      </c>
      <c r="AF130" s="45">
        <v>97.3</v>
      </c>
      <c r="AG130" s="45">
        <v>98.8</v>
      </c>
      <c r="AH130" s="45">
        <v>97.9</v>
      </c>
      <c r="AI130" s="45">
        <v>97.5</v>
      </c>
      <c r="AJ130" s="45">
        <v>95</v>
      </c>
      <c r="AK130" s="45">
        <v>93.2</v>
      </c>
      <c r="AL130" s="45">
        <v>83.9</v>
      </c>
      <c r="AM130" s="45">
        <v>79.5</v>
      </c>
      <c r="AN130" s="45">
        <v>68.3</v>
      </c>
      <c r="AO130" s="45">
        <v>65</v>
      </c>
      <c r="AP130" s="45">
        <v>63.2</v>
      </c>
      <c r="AQ130" s="45">
        <v>56.9</v>
      </c>
      <c r="AR130" s="45">
        <v>54.2</v>
      </c>
      <c r="AS130" s="45">
        <v>58.8</v>
      </c>
      <c r="AT130" s="45">
        <v>50.1</v>
      </c>
      <c r="AU130" s="45">
        <v>50.6</v>
      </c>
      <c r="AV130" s="45">
        <v>47.7</v>
      </c>
      <c r="AW130" s="45">
        <v>53.8</v>
      </c>
      <c r="AX130" s="45">
        <v>46.3</v>
      </c>
      <c r="AY130" s="45">
        <v>48.7</v>
      </c>
      <c r="AZ130" s="45">
        <v>47.5</v>
      </c>
      <c r="BA130" s="45">
        <v>47.4</v>
      </c>
      <c r="BB130" s="45">
        <v>43.8</v>
      </c>
      <c r="BC130" s="45">
        <v>44.3</v>
      </c>
      <c r="BD130" s="45">
        <v>44.6</v>
      </c>
      <c r="BE130" s="45">
        <v>44.7</v>
      </c>
      <c r="BF130" s="45">
        <v>52.6</v>
      </c>
      <c r="BG130" s="45">
        <v>53.5</v>
      </c>
      <c r="BH130" s="45">
        <v>54.2</v>
      </c>
      <c r="BI130" s="45">
        <v>57.6</v>
      </c>
      <c r="BJ130" s="45">
        <v>60</v>
      </c>
      <c r="BK130" s="45">
        <v>62.2</v>
      </c>
      <c r="BL130" s="45">
        <v>68</v>
      </c>
      <c r="BM130" s="45">
        <v>67.3</v>
      </c>
      <c r="BN130" s="45">
        <v>66</v>
      </c>
      <c r="BO130" s="45">
        <v>63.7</v>
      </c>
      <c r="BP130" s="45">
        <v>63.9</v>
      </c>
      <c r="BQ130" s="45">
        <v>73.099999999999994</v>
      </c>
      <c r="BR130" s="45">
        <v>73.3</v>
      </c>
      <c r="BS130" s="45">
        <v>75.099999999999994</v>
      </c>
      <c r="BT130" s="45">
        <v>77</v>
      </c>
      <c r="BU130" s="45">
        <v>88.4</v>
      </c>
      <c r="BV130" s="45">
        <v>87.3</v>
      </c>
      <c r="BW130" s="45">
        <v>86.8</v>
      </c>
      <c r="BX130" s="45">
        <v>90.2</v>
      </c>
      <c r="BY130" s="45">
        <v>88.1</v>
      </c>
      <c r="BZ130" s="45">
        <v>88.7</v>
      </c>
      <c r="CA130" s="45">
        <v>92</v>
      </c>
      <c r="CB130" s="45">
        <v>87.6</v>
      </c>
      <c r="CC130" s="45">
        <v>93.7</v>
      </c>
      <c r="CD130" s="45">
        <v>96.8</v>
      </c>
      <c r="CE130" s="45">
        <v>95.3</v>
      </c>
      <c r="CF130" s="45">
        <v>91.7</v>
      </c>
      <c r="CG130" s="45">
        <v>84.8</v>
      </c>
      <c r="CH130" s="45">
        <v>80.2</v>
      </c>
      <c r="CI130" s="45">
        <v>91.7</v>
      </c>
      <c r="CJ130" s="45">
        <v>91</v>
      </c>
      <c r="CK130" s="45">
        <v>89.2</v>
      </c>
      <c r="CL130" s="45">
        <v>93.7</v>
      </c>
      <c r="CM130" s="45">
        <v>93.9</v>
      </c>
      <c r="CN130" s="45">
        <v>92.8</v>
      </c>
      <c r="CO130" s="45">
        <v>85.1</v>
      </c>
      <c r="CP130" s="45">
        <v>87.6</v>
      </c>
      <c r="CQ130" s="45">
        <v>82.8</v>
      </c>
      <c r="CR130" s="45">
        <v>89</v>
      </c>
      <c r="CS130" s="45">
        <v>88.8</v>
      </c>
      <c r="CT130" s="45">
        <v>92.6</v>
      </c>
      <c r="CU130" s="45">
        <v>93.1</v>
      </c>
      <c r="CV130" s="45">
        <v>89.5</v>
      </c>
      <c r="CW130" s="45">
        <v>86.1</v>
      </c>
      <c r="CX130" s="45">
        <v>79</v>
      </c>
      <c r="CY130" s="45">
        <v>80</v>
      </c>
      <c r="CZ130" s="45">
        <v>85.8</v>
      </c>
      <c r="DA130" s="45">
        <v>94.9</v>
      </c>
      <c r="DB130" s="45">
        <v>95.8</v>
      </c>
      <c r="DC130" s="45">
        <v>105.9</v>
      </c>
      <c r="DD130" s="45">
        <v>114</v>
      </c>
      <c r="DE130" s="45">
        <v>122.6</v>
      </c>
      <c r="DF130" s="45">
        <v>128.9</v>
      </c>
      <c r="DG130" s="45">
        <v>141.6</v>
      </c>
      <c r="DH130" s="45">
        <v>149</v>
      </c>
      <c r="DI130" s="45">
        <v>165.2</v>
      </c>
      <c r="DJ130" s="45">
        <v>182.1</v>
      </c>
      <c r="DK130" s="45">
        <v>184.4</v>
      </c>
      <c r="DL130" s="45">
        <v>182.1</v>
      </c>
      <c r="DM130" s="45">
        <v>165.6</v>
      </c>
      <c r="DN130" s="45">
        <v>153.9</v>
      </c>
      <c r="DO130" s="45">
        <v>150.69999999999999</v>
      </c>
      <c r="DP130" s="45">
        <v>139.30000000000001</v>
      </c>
      <c r="DQ130" s="45">
        <v>130.69999999999999</v>
      </c>
      <c r="DR130" s="45">
        <v>132</v>
      </c>
      <c r="DS130" s="45">
        <v>130.69999999999999</v>
      </c>
      <c r="DT130" s="45">
        <v>132</v>
      </c>
      <c r="DU130" s="45">
        <v>147</v>
      </c>
      <c r="DV130" s="45">
        <v>140.5</v>
      </c>
      <c r="DW130" s="45">
        <v>147</v>
      </c>
      <c r="DX130" s="46">
        <v>107.5</v>
      </c>
      <c r="DY130" s="46">
        <v>106.1</v>
      </c>
      <c r="DZ130" s="46">
        <v>106.1</v>
      </c>
      <c r="EA130">
        <v>101</v>
      </c>
      <c r="EB130" s="47">
        <v>97.4</v>
      </c>
      <c r="EC130" s="47">
        <v>97.9</v>
      </c>
    </row>
    <row r="131" spans="1:133" x14ac:dyDescent="0.25">
      <c r="A131" s="43" t="s">
        <v>3254</v>
      </c>
      <c r="B131" s="43" t="s">
        <v>1820</v>
      </c>
      <c r="C131" s="44">
        <v>0.33393</v>
      </c>
      <c r="D131" s="45">
        <v>100</v>
      </c>
      <c r="E131" s="45">
        <v>118.4</v>
      </c>
      <c r="F131" s="45">
        <v>98.1</v>
      </c>
      <c r="G131" s="45">
        <v>114.2</v>
      </c>
      <c r="H131" s="45">
        <v>126.5</v>
      </c>
      <c r="I131" s="45">
        <v>114.4</v>
      </c>
      <c r="J131" s="45">
        <v>114.4</v>
      </c>
      <c r="K131" s="45">
        <v>112.8</v>
      </c>
      <c r="L131" s="45">
        <v>128.6</v>
      </c>
      <c r="M131" s="45">
        <v>129.5</v>
      </c>
      <c r="N131" s="45">
        <v>132.1</v>
      </c>
      <c r="O131" s="45">
        <v>132.1</v>
      </c>
      <c r="P131" s="45">
        <v>106.4</v>
      </c>
      <c r="Q131" s="45">
        <v>101.7</v>
      </c>
      <c r="R131" s="45">
        <v>101.7</v>
      </c>
      <c r="S131" s="45">
        <v>114.1</v>
      </c>
      <c r="T131" s="45">
        <v>114.1</v>
      </c>
      <c r="U131" s="45">
        <v>106.8</v>
      </c>
      <c r="V131" s="45">
        <v>114.1</v>
      </c>
      <c r="W131" s="45">
        <v>124.8</v>
      </c>
      <c r="X131" s="45">
        <v>124.8</v>
      </c>
      <c r="Y131" s="45">
        <v>117.8</v>
      </c>
      <c r="Z131" s="45">
        <v>107.8</v>
      </c>
      <c r="AA131" s="45">
        <v>116.8</v>
      </c>
      <c r="AB131" s="45">
        <v>118.3</v>
      </c>
      <c r="AC131" s="45">
        <v>148.6</v>
      </c>
      <c r="AD131" s="45">
        <v>107.7</v>
      </c>
      <c r="AE131" s="45">
        <v>100.8</v>
      </c>
      <c r="AF131" s="45">
        <v>129.9</v>
      </c>
      <c r="AG131" s="45">
        <v>149.69999999999999</v>
      </c>
      <c r="AH131" s="45">
        <v>133.80000000000001</v>
      </c>
      <c r="AI131" s="45">
        <v>115.5</v>
      </c>
      <c r="AJ131" s="45">
        <v>132</v>
      </c>
      <c r="AK131" s="45">
        <v>104.7</v>
      </c>
      <c r="AL131" s="45">
        <v>101.7</v>
      </c>
      <c r="AM131" s="45">
        <v>105.6</v>
      </c>
      <c r="AN131" s="45">
        <v>105.6</v>
      </c>
      <c r="AO131" s="45">
        <v>96.1</v>
      </c>
      <c r="AP131" s="45">
        <v>110.9</v>
      </c>
      <c r="AQ131" s="45">
        <v>107.9</v>
      </c>
      <c r="AR131" s="45">
        <v>108</v>
      </c>
      <c r="AS131" s="45">
        <v>111.6</v>
      </c>
      <c r="AT131" s="45">
        <v>86.6</v>
      </c>
      <c r="AU131" s="45">
        <v>98.1</v>
      </c>
      <c r="AV131" s="45">
        <v>141.4</v>
      </c>
      <c r="AW131" s="45">
        <v>89.4</v>
      </c>
      <c r="AX131" s="45">
        <v>101.8</v>
      </c>
      <c r="AY131" s="45">
        <v>135.19999999999999</v>
      </c>
      <c r="AZ131" s="45">
        <v>105.6</v>
      </c>
      <c r="BA131" s="45">
        <v>122.1</v>
      </c>
      <c r="BB131" s="45">
        <v>141.80000000000001</v>
      </c>
      <c r="BC131" s="45">
        <v>85.9</v>
      </c>
      <c r="BD131" s="45">
        <v>168.1</v>
      </c>
      <c r="BE131" s="45">
        <v>168.1</v>
      </c>
      <c r="BF131" s="45">
        <v>100.4</v>
      </c>
      <c r="BG131" s="45">
        <v>105.6</v>
      </c>
      <c r="BH131" s="45">
        <v>105.6</v>
      </c>
      <c r="BI131" s="45">
        <v>105.6</v>
      </c>
      <c r="BJ131" s="45">
        <v>105.6</v>
      </c>
      <c r="BK131" s="45">
        <v>112.5</v>
      </c>
      <c r="BL131" s="45">
        <v>114.3</v>
      </c>
      <c r="BM131" s="45">
        <v>119.2</v>
      </c>
      <c r="BN131" s="45">
        <v>112.1</v>
      </c>
      <c r="BO131" s="45">
        <v>118.6</v>
      </c>
      <c r="BP131" s="45">
        <v>122.6</v>
      </c>
      <c r="BQ131" s="45">
        <v>136.69999999999999</v>
      </c>
      <c r="BR131" s="45">
        <v>118.3</v>
      </c>
      <c r="BS131" s="45">
        <v>118.8</v>
      </c>
      <c r="BT131" s="45">
        <v>120</v>
      </c>
      <c r="BU131" s="45">
        <v>102.8</v>
      </c>
      <c r="BV131" s="45">
        <v>106.1</v>
      </c>
      <c r="BW131" s="45">
        <v>141.1</v>
      </c>
      <c r="BX131" s="45">
        <v>141.1</v>
      </c>
      <c r="BY131" s="45">
        <v>118.9</v>
      </c>
      <c r="BZ131" s="45">
        <v>101</v>
      </c>
      <c r="CA131" s="45">
        <v>127.7</v>
      </c>
      <c r="CB131" s="45">
        <v>117.5</v>
      </c>
      <c r="CC131" s="45">
        <v>117.5</v>
      </c>
      <c r="CD131" s="45">
        <v>142</v>
      </c>
      <c r="CE131" s="45">
        <v>164.3</v>
      </c>
      <c r="CF131" s="45">
        <v>136.30000000000001</v>
      </c>
      <c r="CG131" s="45">
        <v>137</v>
      </c>
      <c r="CH131" s="45">
        <v>159</v>
      </c>
      <c r="CI131" s="45">
        <v>137.5</v>
      </c>
      <c r="CJ131" s="45">
        <v>193.5</v>
      </c>
      <c r="CK131" s="45">
        <v>182.7</v>
      </c>
      <c r="CL131" s="45">
        <v>177.6</v>
      </c>
      <c r="CM131" s="45">
        <v>201.8</v>
      </c>
      <c r="CN131" s="45">
        <v>191.4</v>
      </c>
      <c r="CO131" s="45">
        <v>189.1</v>
      </c>
      <c r="CP131" s="45">
        <v>182.2</v>
      </c>
      <c r="CQ131" s="45">
        <v>160.5</v>
      </c>
      <c r="CR131" s="45">
        <v>166.5</v>
      </c>
      <c r="CS131" s="45">
        <v>178.5</v>
      </c>
      <c r="CT131" s="45">
        <v>183.2</v>
      </c>
      <c r="CU131" s="45">
        <v>183.2</v>
      </c>
      <c r="CV131" s="45">
        <v>183.2</v>
      </c>
      <c r="CW131" s="45">
        <v>183.2</v>
      </c>
      <c r="CX131" s="45">
        <v>220.4</v>
      </c>
      <c r="CY131" s="45">
        <v>217.7</v>
      </c>
      <c r="CZ131" s="45">
        <v>217.7</v>
      </c>
      <c r="DA131" s="45">
        <v>160.69999999999999</v>
      </c>
      <c r="DB131" s="45">
        <v>178.2</v>
      </c>
      <c r="DC131" s="45">
        <v>179.6</v>
      </c>
      <c r="DD131" s="45">
        <v>208.7</v>
      </c>
      <c r="DE131" s="45">
        <v>202.8</v>
      </c>
      <c r="DF131" s="45">
        <v>227.3</v>
      </c>
      <c r="DG131" s="45">
        <v>228.2</v>
      </c>
      <c r="DH131" s="45">
        <v>209.6</v>
      </c>
      <c r="DI131" s="45">
        <v>159.4</v>
      </c>
      <c r="DJ131" s="45">
        <v>197.2</v>
      </c>
      <c r="DK131" s="45">
        <v>182</v>
      </c>
      <c r="DL131" s="45">
        <v>161</v>
      </c>
      <c r="DM131" s="45">
        <v>196.4</v>
      </c>
      <c r="DN131" s="45">
        <v>174.4</v>
      </c>
      <c r="DO131" s="45">
        <v>224.4</v>
      </c>
      <c r="DP131" s="45">
        <v>245</v>
      </c>
      <c r="DQ131" s="45">
        <v>300.3</v>
      </c>
      <c r="DR131" s="45">
        <v>300.7</v>
      </c>
      <c r="DS131" s="45">
        <v>300.3</v>
      </c>
      <c r="DT131" s="45">
        <v>300.7</v>
      </c>
      <c r="DU131" s="45">
        <v>243.5</v>
      </c>
      <c r="DV131" s="45">
        <v>243.5</v>
      </c>
      <c r="DW131" s="45">
        <v>243.5</v>
      </c>
      <c r="DX131" s="46">
        <v>217.4</v>
      </c>
      <c r="DY131" s="46">
        <v>203</v>
      </c>
      <c r="DZ131" s="46">
        <v>203</v>
      </c>
      <c r="EA131">
        <v>234.4</v>
      </c>
      <c r="EB131" s="47">
        <v>239</v>
      </c>
      <c r="EC131" s="47">
        <v>251.1</v>
      </c>
    </row>
    <row r="132" spans="1:133" x14ac:dyDescent="0.25">
      <c r="A132" s="43" t="s">
        <v>3255</v>
      </c>
      <c r="B132" s="43" t="s">
        <v>3256</v>
      </c>
      <c r="C132" s="44">
        <v>3.6900000000000001E-3</v>
      </c>
      <c r="D132" s="45">
        <v>94.3</v>
      </c>
      <c r="E132" s="45">
        <v>94.5</v>
      </c>
      <c r="F132" s="45">
        <v>90.3</v>
      </c>
      <c r="G132" s="45">
        <v>106.8</v>
      </c>
      <c r="H132" s="45">
        <v>100.3</v>
      </c>
      <c r="I132" s="45">
        <v>113.4</v>
      </c>
      <c r="J132" s="45">
        <v>115.2</v>
      </c>
      <c r="K132" s="45">
        <v>103.2</v>
      </c>
      <c r="L132" s="45">
        <v>110.7</v>
      </c>
      <c r="M132" s="45">
        <v>117.1</v>
      </c>
      <c r="N132" s="45">
        <v>117.1</v>
      </c>
      <c r="O132" s="45">
        <v>111.6</v>
      </c>
      <c r="P132" s="45">
        <v>109.7</v>
      </c>
      <c r="Q132" s="45">
        <v>111.4</v>
      </c>
      <c r="R132" s="45">
        <v>100.8</v>
      </c>
      <c r="S132" s="45">
        <v>107.7</v>
      </c>
      <c r="T132" s="45">
        <v>117.8</v>
      </c>
      <c r="U132" s="45">
        <v>126.5</v>
      </c>
      <c r="V132" s="45">
        <v>122.4</v>
      </c>
      <c r="W132" s="45">
        <v>127.9</v>
      </c>
      <c r="X132" s="45">
        <v>122.3</v>
      </c>
      <c r="Y132" s="45">
        <v>119.8</v>
      </c>
      <c r="Z132" s="45">
        <v>142.1</v>
      </c>
      <c r="AA132" s="45">
        <v>125.3</v>
      </c>
      <c r="AB132" s="45">
        <v>134.9</v>
      </c>
      <c r="AC132" s="45">
        <v>124.2</v>
      </c>
      <c r="AD132" s="45">
        <v>125.7</v>
      </c>
      <c r="AE132" s="45">
        <v>124.6</v>
      </c>
      <c r="AF132" s="45">
        <v>121.1</v>
      </c>
      <c r="AG132" s="45">
        <v>184.6</v>
      </c>
      <c r="AH132" s="45">
        <v>210.2</v>
      </c>
      <c r="AI132" s="45">
        <v>169.5</v>
      </c>
      <c r="AJ132" s="45">
        <v>142.80000000000001</v>
      </c>
      <c r="AK132" s="45">
        <v>153.1</v>
      </c>
      <c r="AL132" s="45">
        <v>173.6</v>
      </c>
      <c r="AM132" s="45">
        <v>173.6</v>
      </c>
      <c r="AN132" s="45">
        <v>165.7</v>
      </c>
      <c r="AO132" s="45">
        <v>172.9</v>
      </c>
      <c r="AP132" s="45">
        <v>167.8</v>
      </c>
      <c r="AQ132" s="45">
        <v>166.3</v>
      </c>
      <c r="AR132" s="45">
        <v>163.5</v>
      </c>
      <c r="AS132" s="45">
        <v>155.9</v>
      </c>
      <c r="AT132" s="45">
        <v>119.4</v>
      </c>
      <c r="AU132" s="45">
        <v>153.6</v>
      </c>
      <c r="AV132" s="45">
        <v>203.2</v>
      </c>
      <c r="AW132" s="45">
        <v>167.6</v>
      </c>
      <c r="AX132" s="45">
        <v>153.30000000000001</v>
      </c>
      <c r="AY132" s="45">
        <v>153.30000000000001</v>
      </c>
      <c r="AZ132" s="45">
        <v>152.19999999999999</v>
      </c>
      <c r="BA132" s="45">
        <v>137.69999999999999</v>
      </c>
      <c r="BB132" s="45">
        <v>139.30000000000001</v>
      </c>
      <c r="BC132" s="45">
        <v>143.5</v>
      </c>
      <c r="BD132" s="45">
        <v>145.80000000000001</v>
      </c>
      <c r="BE132" s="45">
        <v>150.69999999999999</v>
      </c>
      <c r="BF132" s="45">
        <v>150.5</v>
      </c>
      <c r="BG132" s="45">
        <v>146.80000000000001</v>
      </c>
      <c r="BH132" s="45">
        <v>146.80000000000001</v>
      </c>
      <c r="BI132" s="45">
        <v>146.80000000000001</v>
      </c>
      <c r="BJ132" s="45">
        <v>146.80000000000001</v>
      </c>
      <c r="BK132" s="45">
        <v>162.4</v>
      </c>
      <c r="BL132" s="45">
        <v>176.6</v>
      </c>
      <c r="BM132" s="45">
        <v>140.6</v>
      </c>
      <c r="BN132" s="45">
        <v>171.8</v>
      </c>
      <c r="BO132" s="45">
        <v>170</v>
      </c>
      <c r="BP132" s="45">
        <v>180.8</v>
      </c>
      <c r="BQ132" s="45">
        <v>187.1</v>
      </c>
      <c r="BR132" s="45">
        <v>174.3</v>
      </c>
      <c r="BS132" s="45">
        <v>176.9</v>
      </c>
      <c r="BT132" s="45">
        <v>169.5</v>
      </c>
      <c r="BU132" s="45">
        <v>171.8</v>
      </c>
      <c r="BV132" s="45">
        <v>173.6</v>
      </c>
      <c r="BW132" s="45">
        <v>176.1</v>
      </c>
      <c r="BX132" s="45">
        <v>180</v>
      </c>
      <c r="BY132" s="45">
        <v>179.2</v>
      </c>
      <c r="BZ132" s="45">
        <v>190.8</v>
      </c>
      <c r="CA132" s="45">
        <v>189.7</v>
      </c>
      <c r="CB132" s="45">
        <v>190.8</v>
      </c>
      <c r="CC132" s="45">
        <v>192</v>
      </c>
      <c r="CD132" s="45">
        <v>192</v>
      </c>
      <c r="CE132" s="45">
        <v>193</v>
      </c>
      <c r="CF132" s="45">
        <v>190.4</v>
      </c>
      <c r="CG132" s="45">
        <v>188.2</v>
      </c>
      <c r="CH132" s="45">
        <v>179.3</v>
      </c>
      <c r="CI132" s="45">
        <v>183</v>
      </c>
      <c r="CJ132" s="45">
        <v>175.8</v>
      </c>
      <c r="CK132" s="45">
        <v>173.9</v>
      </c>
      <c r="CL132" s="45">
        <v>198.7</v>
      </c>
      <c r="CM132" s="45">
        <v>203.5</v>
      </c>
      <c r="CN132" s="45">
        <v>204.8</v>
      </c>
      <c r="CO132" s="45">
        <v>213.9</v>
      </c>
      <c r="CP132" s="45">
        <v>216.2</v>
      </c>
      <c r="CQ132" s="45">
        <v>217.4</v>
      </c>
      <c r="CR132" s="45">
        <v>212.6</v>
      </c>
      <c r="CS132" s="45">
        <v>211.5</v>
      </c>
      <c r="CT132" s="45">
        <v>209.7</v>
      </c>
      <c r="CU132" s="45">
        <v>210</v>
      </c>
      <c r="CV132" s="45">
        <v>166.1</v>
      </c>
      <c r="CW132" s="45">
        <v>141.1</v>
      </c>
      <c r="CX132" s="45">
        <v>158.4</v>
      </c>
      <c r="CY132" s="45">
        <v>176.5</v>
      </c>
      <c r="CZ132" s="45">
        <v>181.1</v>
      </c>
      <c r="DA132" s="45">
        <v>193.5</v>
      </c>
      <c r="DB132" s="45">
        <v>191.7</v>
      </c>
      <c r="DC132" s="45">
        <v>191.7</v>
      </c>
      <c r="DD132" s="45">
        <v>192.1</v>
      </c>
      <c r="DE132" s="45">
        <v>192</v>
      </c>
      <c r="DF132" s="45">
        <v>191.4</v>
      </c>
      <c r="DG132" s="45">
        <v>193.1</v>
      </c>
      <c r="DH132" s="45">
        <v>231.9</v>
      </c>
      <c r="DI132" s="45">
        <v>242.6</v>
      </c>
      <c r="DJ132" s="45">
        <v>243.7</v>
      </c>
      <c r="DK132" s="45">
        <v>241</v>
      </c>
      <c r="DL132" s="45">
        <v>238.8</v>
      </c>
      <c r="DM132" s="45">
        <v>237.3</v>
      </c>
      <c r="DN132" s="45">
        <v>242.2</v>
      </c>
      <c r="DO132" s="45">
        <v>251.8</v>
      </c>
      <c r="DP132" s="45">
        <v>249.9</v>
      </c>
      <c r="DQ132" s="45">
        <v>248.6</v>
      </c>
      <c r="DR132" s="45">
        <v>249.2</v>
      </c>
      <c r="DS132" s="45">
        <v>248.6</v>
      </c>
      <c r="DT132" s="45">
        <v>249.2</v>
      </c>
      <c r="DU132" s="45">
        <v>266</v>
      </c>
      <c r="DV132" s="45">
        <v>268.39999999999998</v>
      </c>
      <c r="DW132" s="45">
        <v>266</v>
      </c>
      <c r="DX132" s="46">
        <v>250.2</v>
      </c>
      <c r="DY132" s="46">
        <v>252.5</v>
      </c>
      <c r="DZ132" s="46">
        <v>252.5</v>
      </c>
      <c r="EA132">
        <v>252.6</v>
      </c>
      <c r="EB132" s="47">
        <v>253.2</v>
      </c>
      <c r="EC132" s="47">
        <v>252.5</v>
      </c>
    </row>
    <row r="133" spans="1:133" x14ac:dyDescent="0.25">
      <c r="A133" s="43" t="s">
        <v>1821</v>
      </c>
      <c r="B133" s="43" t="s">
        <v>1822</v>
      </c>
      <c r="C133" s="44">
        <v>0.18498999999999999</v>
      </c>
      <c r="D133" s="45">
        <v>114.2</v>
      </c>
      <c r="E133" s="45">
        <v>130.6</v>
      </c>
      <c r="F133" s="45">
        <v>136.80000000000001</v>
      </c>
      <c r="G133" s="45">
        <v>141.80000000000001</v>
      </c>
      <c r="H133" s="45">
        <v>142.30000000000001</v>
      </c>
      <c r="I133" s="45">
        <v>141.69999999999999</v>
      </c>
      <c r="J133" s="45">
        <v>143.5</v>
      </c>
      <c r="K133" s="45">
        <v>143.69999999999999</v>
      </c>
      <c r="L133" s="45">
        <v>145.1</v>
      </c>
      <c r="M133" s="45">
        <v>145.4</v>
      </c>
      <c r="N133" s="45">
        <v>145.69999999999999</v>
      </c>
      <c r="O133" s="45">
        <v>143</v>
      </c>
      <c r="P133" s="45">
        <v>145.5</v>
      </c>
      <c r="Q133" s="45">
        <v>148</v>
      </c>
      <c r="R133" s="45">
        <v>148.80000000000001</v>
      </c>
      <c r="S133" s="45">
        <v>149.19999999999999</v>
      </c>
      <c r="T133" s="45">
        <v>148</v>
      </c>
      <c r="U133" s="45">
        <v>146.1</v>
      </c>
      <c r="V133" s="45">
        <v>148</v>
      </c>
      <c r="W133" s="45">
        <v>145.5</v>
      </c>
      <c r="X133" s="45">
        <v>143.6</v>
      </c>
      <c r="Y133" s="45">
        <v>146.9</v>
      </c>
      <c r="Z133" s="45">
        <v>149.19999999999999</v>
      </c>
      <c r="AA133" s="45">
        <v>142.69999999999999</v>
      </c>
      <c r="AB133" s="45">
        <v>143.6</v>
      </c>
      <c r="AC133" s="45">
        <v>133.1</v>
      </c>
      <c r="AD133" s="45">
        <v>132.69999999999999</v>
      </c>
      <c r="AE133" s="45">
        <v>133.80000000000001</v>
      </c>
      <c r="AF133" s="45">
        <v>136.1</v>
      </c>
      <c r="AG133" s="45">
        <v>133.80000000000001</v>
      </c>
      <c r="AH133" s="45">
        <v>130</v>
      </c>
      <c r="AI133" s="45">
        <v>131.4</v>
      </c>
      <c r="AJ133" s="45">
        <v>153.9</v>
      </c>
      <c r="AK133" s="45">
        <v>151.80000000000001</v>
      </c>
      <c r="AL133" s="45">
        <v>156.1</v>
      </c>
      <c r="AM133" s="45">
        <v>152.5</v>
      </c>
      <c r="AN133" s="45">
        <v>148.30000000000001</v>
      </c>
      <c r="AO133" s="45">
        <v>149.19999999999999</v>
      </c>
      <c r="AP133" s="45">
        <v>150</v>
      </c>
      <c r="AQ133" s="45">
        <v>148.19999999999999</v>
      </c>
      <c r="AR133" s="45">
        <v>150.30000000000001</v>
      </c>
      <c r="AS133" s="45">
        <v>152.5</v>
      </c>
      <c r="AT133" s="45">
        <v>150.9</v>
      </c>
      <c r="AU133" s="45">
        <v>151.4</v>
      </c>
      <c r="AV133" s="45">
        <v>162.80000000000001</v>
      </c>
      <c r="AW133" s="45">
        <v>160.80000000000001</v>
      </c>
      <c r="AX133" s="45">
        <v>162.4</v>
      </c>
      <c r="AY133" s="45">
        <v>162.19999999999999</v>
      </c>
      <c r="AZ133" s="45">
        <v>160.6</v>
      </c>
      <c r="BA133" s="45">
        <v>161.6</v>
      </c>
      <c r="BB133" s="45">
        <v>166</v>
      </c>
      <c r="BC133" s="45">
        <v>165.1</v>
      </c>
      <c r="BD133" s="45">
        <v>162.1</v>
      </c>
      <c r="BE133" s="45">
        <v>161.9</v>
      </c>
      <c r="BF133" s="45">
        <v>165.3</v>
      </c>
      <c r="BG133" s="45">
        <v>170.9</v>
      </c>
      <c r="BH133" s="45">
        <v>172.4</v>
      </c>
      <c r="BI133" s="45">
        <v>162.6</v>
      </c>
      <c r="BJ133" s="45">
        <v>161.69999999999999</v>
      </c>
      <c r="BK133" s="45">
        <v>162.1</v>
      </c>
      <c r="BL133" s="45">
        <v>162.4</v>
      </c>
      <c r="BM133" s="45">
        <v>163.80000000000001</v>
      </c>
      <c r="BN133" s="45">
        <v>170.2</v>
      </c>
      <c r="BO133" s="45">
        <v>169.9</v>
      </c>
      <c r="BP133" s="45">
        <v>166.9</v>
      </c>
      <c r="BQ133" s="45">
        <v>168</v>
      </c>
      <c r="BR133" s="45">
        <v>168.5</v>
      </c>
      <c r="BS133" s="45">
        <v>169</v>
      </c>
      <c r="BT133" s="45">
        <v>167.7</v>
      </c>
      <c r="BU133" s="45">
        <v>171.1</v>
      </c>
      <c r="BV133" s="45">
        <v>173.6</v>
      </c>
      <c r="BW133" s="45">
        <v>180.8</v>
      </c>
      <c r="BX133" s="45">
        <v>182.8</v>
      </c>
      <c r="BY133" s="45">
        <v>181.2</v>
      </c>
      <c r="BZ133" s="45">
        <v>184.6</v>
      </c>
      <c r="CA133" s="45">
        <v>186</v>
      </c>
      <c r="CB133" s="45">
        <v>183.2</v>
      </c>
      <c r="CC133" s="45">
        <v>180.5</v>
      </c>
      <c r="CD133" s="45">
        <v>183.6</v>
      </c>
      <c r="CE133" s="45">
        <v>186.2</v>
      </c>
      <c r="CF133" s="45">
        <v>185</v>
      </c>
      <c r="CG133" s="45">
        <v>183.3</v>
      </c>
      <c r="CH133" s="45">
        <v>182.4</v>
      </c>
      <c r="CI133" s="45">
        <v>183.7</v>
      </c>
      <c r="CJ133" s="45">
        <v>173</v>
      </c>
      <c r="CK133" s="45">
        <v>174</v>
      </c>
      <c r="CL133" s="45">
        <v>176.6</v>
      </c>
      <c r="CM133" s="45">
        <v>177.8</v>
      </c>
      <c r="CN133" s="45">
        <v>175</v>
      </c>
      <c r="CO133" s="45">
        <v>172.3</v>
      </c>
      <c r="CP133" s="45">
        <v>176</v>
      </c>
      <c r="CQ133" s="45">
        <v>176.4</v>
      </c>
      <c r="CR133" s="45">
        <v>182.6</v>
      </c>
      <c r="CS133" s="45">
        <v>186.6</v>
      </c>
      <c r="CT133" s="45">
        <v>190.1</v>
      </c>
      <c r="CU133" s="45">
        <v>187.7</v>
      </c>
      <c r="CV133" s="45">
        <v>185.7</v>
      </c>
      <c r="CW133" s="45">
        <v>174</v>
      </c>
      <c r="CX133" s="45">
        <v>179.7</v>
      </c>
      <c r="CY133" s="45">
        <v>187</v>
      </c>
      <c r="CZ133" s="45">
        <v>185.1</v>
      </c>
      <c r="DA133" s="45">
        <v>176.1</v>
      </c>
      <c r="DB133" s="45">
        <v>176.1</v>
      </c>
      <c r="DC133" s="45">
        <v>183</v>
      </c>
      <c r="DD133" s="45">
        <v>186.3</v>
      </c>
      <c r="DE133" s="45">
        <v>188.5</v>
      </c>
      <c r="DF133" s="45">
        <v>186.2</v>
      </c>
      <c r="DG133" s="45">
        <v>189</v>
      </c>
      <c r="DH133" s="45">
        <v>196.5</v>
      </c>
      <c r="DI133" s="45">
        <v>197.7</v>
      </c>
      <c r="DJ133" s="45">
        <v>203</v>
      </c>
      <c r="DK133" s="45">
        <v>206.5</v>
      </c>
      <c r="DL133" s="45">
        <v>211.7</v>
      </c>
      <c r="DM133" s="45">
        <v>213.2</v>
      </c>
      <c r="DN133" s="45">
        <v>211.2</v>
      </c>
      <c r="DO133" s="45">
        <v>212.1</v>
      </c>
      <c r="DP133" s="45">
        <v>218.2</v>
      </c>
      <c r="DQ133" s="45">
        <v>218</v>
      </c>
      <c r="DR133" s="45">
        <v>218.6</v>
      </c>
      <c r="DS133" s="45">
        <v>218.3</v>
      </c>
      <c r="DT133" s="45">
        <v>218.4</v>
      </c>
      <c r="DU133" s="45">
        <v>224.7</v>
      </c>
      <c r="DV133" s="45">
        <v>223.2</v>
      </c>
      <c r="DW133" s="45">
        <v>225.1</v>
      </c>
      <c r="DX133" s="46">
        <v>247</v>
      </c>
      <c r="DY133" s="46">
        <v>247</v>
      </c>
      <c r="DZ133" s="46">
        <v>246.7</v>
      </c>
      <c r="EA133">
        <v>246.2</v>
      </c>
      <c r="EB133" s="47">
        <v>252</v>
      </c>
      <c r="EC133" s="47">
        <v>251.8</v>
      </c>
    </row>
    <row r="134" spans="1:133" x14ac:dyDescent="0.25">
      <c r="A134" s="43" t="s">
        <v>1823</v>
      </c>
      <c r="B134" s="43" t="s">
        <v>1824</v>
      </c>
      <c r="C134" s="44">
        <v>0.11352</v>
      </c>
      <c r="D134" s="45">
        <v>111.9</v>
      </c>
      <c r="E134" s="45">
        <v>138.69999999999999</v>
      </c>
      <c r="F134" s="45">
        <v>149.69999999999999</v>
      </c>
      <c r="G134" s="45">
        <v>149.69999999999999</v>
      </c>
      <c r="H134" s="45">
        <v>149.69999999999999</v>
      </c>
      <c r="I134" s="45">
        <v>149.69999999999999</v>
      </c>
      <c r="J134" s="45">
        <v>149.69999999999999</v>
      </c>
      <c r="K134" s="45">
        <v>149.80000000000001</v>
      </c>
      <c r="L134" s="45">
        <v>149.69999999999999</v>
      </c>
      <c r="M134" s="45">
        <v>149.69999999999999</v>
      </c>
      <c r="N134" s="45">
        <v>149.69999999999999</v>
      </c>
      <c r="O134" s="45">
        <v>149.69999999999999</v>
      </c>
      <c r="P134" s="45">
        <v>149.69999999999999</v>
      </c>
      <c r="Q134" s="45">
        <v>149.69999999999999</v>
      </c>
      <c r="R134" s="45">
        <v>149.69999999999999</v>
      </c>
      <c r="S134" s="45">
        <v>149.69999999999999</v>
      </c>
      <c r="T134" s="45">
        <v>148</v>
      </c>
      <c r="U134" s="45">
        <v>145.19999999999999</v>
      </c>
      <c r="V134" s="45">
        <v>145.19999999999999</v>
      </c>
      <c r="W134" s="45">
        <v>145.19999999999999</v>
      </c>
      <c r="X134" s="45">
        <v>145.19999999999999</v>
      </c>
      <c r="Y134" s="45">
        <v>145.19999999999999</v>
      </c>
      <c r="Z134" s="45">
        <v>145.19999999999999</v>
      </c>
      <c r="AA134" s="45">
        <v>137.19999999999999</v>
      </c>
      <c r="AB134" s="45">
        <v>135.80000000000001</v>
      </c>
      <c r="AC134" s="45">
        <v>123.1</v>
      </c>
      <c r="AD134" s="45">
        <v>123.1</v>
      </c>
      <c r="AE134" s="45">
        <v>123.1</v>
      </c>
      <c r="AF134" s="45">
        <v>123.1</v>
      </c>
      <c r="AG134" s="45">
        <v>123.1</v>
      </c>
      <c r="AH134" s="45">
        <v>117.4</v>
      </c>
      <c r="AI134" s="45">
        <v>119.9</v>
      </c>
      <c r="AJ134" s="45">
        <v>151.6</v>
      </c>
      <c r="AK134" s="45">
        <v>151.80000000000001</v>
      </c>
      <c r="AL134" s="45">
        <v>155.69999999999999</v>
      </c>
      <c r="AM134" s="45">
        <v>153</v>
      </c>
      <c r="AN134" s="45">
        <v>142.6</v>
      </c>
      <c r="AO134" s="45">
        <v>142.6</v>
      </c>
      <c r="AP134" s="45">
        <v>144.6</v>
      </c>
      <c r="AQ134" s="45">
        <v>143.4</v>
      </c>
      <c r="AR134" s="45">
        <v>142.19999999999999</v>
      </c>
      <c r="AS134" s="45">
        <v>143.4</v>
      </c>
      <c r="AT134" s="45">
        <v>144.4</v>
      </c>
      <c r="AU134" s="45">
        <v>145.19999999999999</v>
      </c>
      <c r="AV134" s="45">
        <v>158.30000000000001</v>
      </c>
      <c r="AW134" s="45">
        <v>157.5</v>
      </c>
      <c r="AX134" s="45">
        <v>158.80000000000001</v>
      </c>
      <c r="AY134" s="45">
        <v>157.5</v>
      </c>
      <c r="AZ134" s="45">
        <v>154.6</v>
      </c>
      <c r="BA134" s="45">
        <v>155.9</v>
      </c>
      <c r="BB134" s="45">
        <v>156.30000000000001</v>
      </c>
      <c r="BC134" s="45">
        <v>152.6</v>
      </c>
      <c r="BD134" s="45">
        <v>150.4</v>
      </c>
      <c r="BE134" s="45">
        <v>150.1</v>
      </c>
      <c r="BF134" s="45">
        <v>155.4</v>
      </c>
      <c r="BG134" s="45">
        <v>153.80000000000001</v>
      </c>
      <c r="BH134" s="45">
        <v>156.1</v>
      </c>
      <c r="BI134" s="45">
        <v>140.5</v>
      </c>
      <c r="BJ134" s="45">
        <v>139</v>
      </c>
      <c r="BK134" s="45">
        <v>139</v>
      </c>
      <c r="BL134" s="45">
        <v>139.4</v>
      </c>
      <c r="BM134" s="45">
        <v>136.9</v>
      </c>
      <c r="BN134" s="45">
        <v>133.5</v>
      </c>
      <c r="BO134" s="45">
        <v>131.5</v>
      </c>
      <c r="BP134" s="45">
        <v>133.19999999999999</v>
      </c>
      <c r="BQ134" s="45">
        <v>135</v>
      </c>
      <c r="BR134" s="45">
        <v>135.80000000000001</v>
      </c>
      <c r="BS134" s="45">
        <v>136.6</v>
      </c>
      <c r="BT134" s="45">
        <v>134.5</v>
      </c>
      <c r="BU134" s="45">
        <v>133.69999999999999</v>
      </c>
      <c r="BV134" s="45">
        <v>133.6</v>
      </c>
      <c r="BW134" s="45">
        <v>142.19999999999999</v>
      </c>
      <c r="BX134" s="45">
        <v>142.19999999999999</v>
      </c>
      <c r="BY134" s="45">
        <v>142.19999999999999</v>
      </c>
      <c r="BZ134" s="45">
        <v>142.19999999999999</v>
      </c>
      <c r="CA134" s="45">
        <v>142.19999999999999</v>
      </c>
      <c r="CB134" s="45">
        <v>142.19999999999999</v>
      </c>
      <c r="CC134" s="45">
        <v>142.19999999999999</v>
      </c>
      <c r="CD134" s="45">
        <v>146.69999999999999</v>
      </c>
      <c r="CE134" s="45">
        <v>146.69999999999999</v>
      </c>
      <c r="CF134" s="45">
        <v>146.69999999999999</v>
      </c>
      <c r="CG134" s="45">
        <v>146.69999999999999</v>
      </c>
      <c r="CH134" s="45">
        <v>146.69999999999999</v>
      </c>
      <c r="CI134" s="45">
        <v>146.69999999999999</v>
      </c>
      <c r="CJ134" s="45">
        <v>146.69999999999999</v>
      </c>
      <c r="CK134" s="45">
        <v>146.69999999999999</v>
      </c>
      <c r="CL134" s="45">
        <v>146.69999999999999</v>
      </c>
      <c r="CM134" s="45">
        <v>146.69999999999999</v>
      </c>
      <c r="CN134" s="45">
        <v>146.69999999999999</v>
      </c>
      <c r="CO134" s="45">
        <v>146.69999999999999</v>
      </c>
      <c r="CP134" s="45">
        <v>146.69999999999999</v>
      </c>
      <c r="CQ134" s="45">
        <v>146.69999999999999</v>
      </c>
      <c r="CR134" s="45">
        <v>152.6</v>
      </c>
      <c r="CS134" s="45">
        <v>162</v>
      </c>
      <c r="CT134" s="45">
        <v>163</v>
      </c>
      <c r="CU134" s="45">
        <v>163</v>
      </c>
      <c r="CV134" s="45">
        <v>163</v>
      </c>
      <c r="CW134" s="45">
        <v>151</v>
      </c>
      <c r="CX134" s="45">
        <v>163</v>
      </c>
      <c r="CY134" s="45">
        <v>163</v>
      </c>
      <c r="CZ134" s="45">
        <v>163</v>
      </c>
      <c r="DA134" s="45">
        <v>163</v>
      </c>
      <c r="DB134" s="45">
        <v>163</v>
      </c>
      <c r="DC134" s="45">
        <v>163</v>
      </c>
      <c r="DD134" s="45">
        <v>163</v>
      </c>
      <c r="DE134" s="45">
        <v>163</v>
      </c>
      <c r="DF134" s="45">
        <v>163</v>
      </c>
      <c r="DG134" s="45">
        <v>163</v>
      </c>
      <c r="DH134" s="45">
        <v>176.3</v>
      </c>
      <c r="DI134" s="45">
        <v>176.3</v>
      </c>
      <c r="DJ134" s="45">
        <v>187.9</v>
      </c>
      <c r="DK134" s="45">
        <v>193.1</v>
      </c>
      <c r="DL134" s="45">
        <v>201.5</v>
      </c>
      <c r="DM134" s="45">
        <v>204</v>
      </c>
      <c r="DN134" s="45">
        <v>204</v>
      </c>
      <c r="DO134" s="45">
        <v>205.4</v>
      </c>
      <c r="DP134" s="45">
        <v>212.4</v>
      </c>
      <c r="DQ134" s="45">
        <v>212.4</v>
      </c>
      <c r="DR134" s="45">
        <v>212.4</v>
      </c>
      <c r="DS134" s="45">
        <v>212.4</v>
      </c>
      <c r="DT134" s="45">
        <v>212.4</v>
      </c>
      <c r="DU134" s="45">
        <v>222.8</v>
      </c>
      <c r="DV134" s="45">
        <v>222.8</v>
      </c>
      <c r="DW134" s="45">
        <v>222.8</v>
      </c>
      <c r="DX134" s="46">
        <v>254.3</v>
      </c>
      <c r="DY134" s="46">
        <v>254.3</v>
      </c>
      <c r="DZ134" s="46">
        <v>254.3</v>
      </c>
      <c r="EA134">
        <v>254.3</v>
      </c>
      <c r="EB134" s="47">
        <v>264.89999999999998</v>
      </c>
      <c r="EC134" s="47">
        <v>264.89999999999998</v>
      </c>
    </row>
    <row r="135" spans="1:133" x14ac:dyDescent="0.25">
      <c r="A135" s="43" t="s">
        <v>1837</v>
      </c>
      <c r="B135" s="43" t="s">
        <v>1826</v>
      </c>
      <c r="C135" s="44">
        <v>6.9470000000000004E-2</v>
      </c>
      <c r="D135" s="45">
        <v>118.2</v>
      </c>
      <c r="E135" s="45">
        <v>118.2</v>
      </c>
      <c r="F135" s="45">
        <v>116.7</v>
      </c>
      <c r="G135" s="45">
        <v>130.30000000000001</v>
      </c>
      <c r="H135" s="45">
        <v>131.6</v>
      </c>
      <c r="I135" s="45">
        <v>130</v>
      </c>
      <c r="J135" s="45">
        <v>134.9</v>
      </c>
      <c r="K135" s="45">
        <v>135.1</v>
      </c>
      <c r="L135" s="45">
        <v>139.19999999999999</v>
      </c>
      <c r="M135" s="45">
        <v>139.80000000000001</v>
      </c>
      <c r="N135" s="45">
        <v>140.5</v>
      </c>
      <c r="O135" s="45">
        <v>133.6</v>
      </c>
      <c r="P135" s="45">
        <v>140.4</v>
      </c>
      <c r="Q135" s="45">
        <v>146.69999999999999</v>
      </c>
      <c r="R135" s="45">
        <v>148.80000000000001</v>
      </c>
      <c r="S135" s="45">
        <v>150</v>
      </c>
      <c r="T135" s="45">
        <v>149.5</v>
      </c>
      <c r="U135" s="45">
        <v>148.80000000000001</v>
      </c>
      <c r="V135" s="45">
        <v>153.80000000000001</v>
      </c>
      <c r="W135" s="45">
        <v>147.6</v>
      </c>
      <c r="X135" s="45">
        <v>142.19999999999999</v>
      </c>
      <c r="Y135" s="45">
        <v>151.1</v>
      </c>
      <c r="Z135" s="45">
        <v>157.69999999999999</v>
      </c>
      <c r="AA135" s="45">
        <v>152.6</v>
      </c>
      <c r="AB135" s="45">
        <v>157.5</v>
      </c>
      <c r="AC135" s="45">
        <v>150</v>
      </c>
      <c r="AD135" s="45">
        <v>149.30000000000001</v>
      </c>
      <c r="AE135" s="45">
        <v>151.80000000000001</v>
      </c>
      <c r="AF135" s="45">
        <v>158.30000000000001</v>
      </c>
      <c r="AG135" s="45">
        <v>151.69999999999999</v>
      </c>
      <c r="AH135" s="45">
        <v>151.30000000000001</v>
      </c>
      <c r="AI135" s="45">
        <v>150.80000000000001</v>
      </c>
      <c r="AJ135" s="45">
        <v>158.9</v>
      </c>
      <c r="AK135" s="45">
        <v>153</v>
      </c>
      <c r="AL135" s="45">
        <v>158.1</v>
      </c>
      <c r="AM135" s="45">
        <v>152.30000000000001</v>
      </c>
      <c r="AN135" s="45">
        <v>158.1</v>
      </c>
      <c r="AO135" s="45">
        <v>161.30000000000001</v>
      </c>
      <c r="AP135" s="45">
        <v>159.5</v>
      </c>
      <c r="AQ135" s="45">
        <v>157.19999999999999</v>
      </c>
      <c r="AR135" s="45">
        <v>164.7</v>
      </c>
      <c r="AS135" s="45">
        <v>168</v>
      </c>
      <c r="AT135" s="45">
        <v>162.6</v>
      </c>
      <c r="AU135" s="45">
        <v>162.6</v>
      </c>
      <c r="AV135" s="45">
        <v>170.6</v>
      </c>
      <c r="AW135" s="45">
        <v>167.7</v>
      </c>
      <c r="AX135" s="45">
        <v>169.3</v>
      </c>
      <c r="AY135" s="45">
        <v>170.6</v>
      </c>
      <c r="AZ135" s="45">
        <v>172.2</v>
      </c>
      <c r="BA135" s="45">
        <v>172.5</v>
      </c>
      <c r="BB135" s="45">
        <v>182.6</v>
      </c>
      <c r="BC135" s="45">
        <v>187.1</v>
      </c>
      <c r="BD135" s="45">
        <v>181.4</v>
      </c>
      <c r="BE135" s="45">
        <v>182</v>
      </c>
      <c r="BF135" s="45">
        <v>182</v>
      </c>
      <c r="BG135" s="45">
        <v>200</v>
      </c>
      <c r="BH135" s="45">
        <v>200.1</v>
      </c>
      <c r="BI135" s="45">
        <v>199.6</v>
      </c>
      <c r="BJ135" s="45">
        <v>199.6</v>
      </c>
      <c r="BK135" s="45">
        <v>199.6</v>
      </c>
      <c r="BL135" s="45">
        <v>199.6</v>
      </c>
      <c r="BM135" s="45">
        <v>207.2</v>
      </c>
      <c r="BN135" s="45">
        <v>230.1</v>
      </c>
      <c r="BO135" s="45">
        <v>232.6</v>
      </c>
      <c r="BP135" s="45">
        <v>221.7</v>
      </c>
      <c r="BQ135" s="45">
        <v>221.7</v>
      </c>
      <c r="BR135" s="45">
        <v>221.7</v>
      </c>
      <c r="BS135" s="45">
        <v>221.7</v>
      </c>
      <c r="BT135" s="45">
        <v>221.7</v>
      </c>
      <c r="BU135" s="45">
        <v>232</v>
      </c>
      <c r="BV135" s="45">
        <v>238.9</v>
      </c>
      <c r="BW135" s="45">
        <v>243.9</v>
      </c>
      <c r="BX135" s="45">
        <v>249.7</v>
      </c>
      <c r="BY135" s="45">
        <v>245.2</v>
      </c>
      <c r="BZ135" s="45">
        <v>254.1</v>
      </c>
      <c r="CA135" s="45">
        <v>255</v>
      </c>
      <c r="CB135" s="45">
        <v>249.2</v>
      </c>
      <c r="CC135" s="45">
        <v>241.8</v>
      </c>
      <c r="CD135" s="45">
        <v>241.1</v>
      </c>
      <c r="CE135" s="45">
        <v>248.8</v>
      </c>
      <c r="CF135" s="45">
        <v>246.7</v>
      </c>
      <c r="CG135" s="45">
        <v>241.5</v>
      </c>
      <c r="CH135" s="45">
        <v>239.3</v>
      </c>
      <c r="CI135" s="45">
        <v>242.7</v>
      </c>
      <c r="CJ135" s="45">
        <v>214</v>
      </c>
      <c r="CK135" s="45">
        <v>216.7</v>
      </c>
      <c r="CL135" s="45">
        <v>223.8</v>
      </c>
      <c r="CM135" s="45">
        <v>227</v>
      </c>
      <c r="CN135" s="45">
        <v>219.5</v>
      </c>
      <c r="CO135" s="45">
        <v>212.3</v>
      </c>
      <c r="CP135" s="45">
        <v>222</v>
      </c>
      <c r="CQ135" s="45">
        <v>223.2</v>
      </c>
      <c r="CR135" s="45">
        <v>230.1</v>
      </c>
      <c r="CS135" s="45">
        <v>225.2</v>
      </c>
      <c r="CT135" s="45">
        <v>233.1</v>
      </c>
      <c r="CU135" s="45">
        <v>226.7</v>
      </c>
      <c r="CV135" s="45">
        <v>221.2</v>
      </c>
      <c r="CW135" s="45">
        <v>209.6</v>
      </c>
      <c r="CX135" s="45">
        <v>205.4</v>
      </c>
      <c r="CY135" s="45">
        <v>224.6</v>
      </c>
      <c r="CZ135" s="45">
        <v>219.6</v>
      </c>
      <c r="DA135" s="45">
        <v>195.6</v>
      </c>
      <c r="DB135" s="45">
        <v>195.6</v>
      </c>
      <c r="DC135" s="45">
        <v>214.2</v>
      </c>
      <c r="DD135" s="45">
        <v>222.9</v>
      </c>
      <c r="DE135" s="45">
        <v>228.7</v>
      </c>
      <c r="DF135" s="45">
        <v>222.5</v>
      </c>
      <c r="DG135" s="45">
        <v>230</v>
      </c>
      <c r="DH135" s="45">
        <v>228.2</v>
      </c>
      <c r="DI135" s="45">
        <v>231.4</v>
      </c>
      <c r="DJ135" s="45">
        <v>226.1</v>
      </c>
      <c r="DK135" s="45">
        <v>226.1</v>
      </c>
      <c r="DL135" s="45">
        <v>226.1</v>
      </c>
      <c r="DM135" s="45">
        <v>226.1</v>
      </c>
      <c r="DN135" s="45">
        <v>221.2</v>
      </c>
      <c r="DO135" s="45">
        <v>221.2</v>
      </c>
      <c r="DP135" s="45">
        <v>226.1</v>
      </c>
      <c r="DQ135" s="45">
        <v>226.1</v>
      </c>
      <c r="DR135" s="45">
        <v>226.1</v>
      </c>
      <c r="DS135" s="45">
        <v>226.1</v>
      </c>
      <c r="DT135" s="45">
        <v>226.1</v>
      </c>
      <c r="DU135" s="45">
        <v>226.1</v>
      </c>
      <c r="DV135" s="45">
        <v>221.2</v>
      </c>
      <c r="DW135" s="45">
        <v>226.1</v>
      </c>
      <c r="DX135" s="46">
        <v>234.3</v>
      </c>
      <c r="DY135" s="46">
        <v>234.3</v>
      </c>
      <c r="DZ135" s="46">
        <v>234.3</v>
      </c>
      <c r="EA135">
        <v>233.8</v>
      </c>
      <c r="EB135" s="47">
        <v>230.5</v>
      </c>
      <c r="EC135" s="47">
        <v>230.5</v>
      </c>
    </row>
    <row r="136" spans="1:133" x14ac:dyDescent="0.25">
      <c r="A136" s="43" t="s">
        <v>3257</v>
      </c>
      <c r="B136" s="43" t="s">
        <v>1828</v>
      </c>
      <c r="C136" s="44">
        <v>1.39E-3</v>
      </c>
      <c r="D136" s="45">
        <v>99.6</v>
      </c>
      <c r="E136" s="45">
        <v>105.4</v>
      </c>
      <c r="F136" s="45">
        <v>101.5</v>
      </c>
      <c r="G136" s="45">
        <v>102.2</v>
      </c>
      <c r="H136" s="45">
        <v>99.6</v>
      </c>
      <c r="I136" s="45">
        <v>99.6</v>
      </c>
      <c r="J136" s="45">
        <v>100.4</v>
      </c>
      <c r="K136" s="45">
        <v>99.9</v>
      </c>
      <c r="L136" s="45">
        <v>93.7</v>
      </c>
      <c r="M136" s="45">
        <v>101.4</v>
      </c>
      <c r="N136" s="45">
        <v>103.8</v>
      </c>
      <c r="O136" s="45">
        <v>99.4</v>
      </c>
      <c r="P136" s="45">
        <v>89.3</v>
      </c>
      <c r="Q136" s="45">
        <v>104.2</v>
      </c>
      <c r="R136" s="45">
        <v>101.8</v>
      </c>
      <c r="S136" s="45">
        <v>98.8</v>
      </c>
      <c r="T136" s="45">
        <v>102.6</v>
      </c>
      <c r="U136" s="45">
        <v>114.5</v>
      </c>
      <c r="V136" s="45">
        <v>107.7</v>
      </c>
      <c r="W136" s="45">
        <v>93.7</v>
      </c>
      <c r="X136" s="45">
        <v>109.6</v>
      </c>
      <c r="Y136" s="45">
        <v>104.9</v>
      </c>
      <c r="Z136" s="45">
        <v>84.2</v>
      </c>
      <c r="AA136" s="45">
        <v>119.6</v>
      </c>
      <c r="AB136" s="45">
        <v>104.9</v>
      </c>
      <c r="AC136" s="45">
        <v>122.5</v>
      </c>
      <c r="AD136" s="45">
        <v>106.5</v>
      </c>
      <c r="AE136" s="45">
        <v>123.6</v>
      </c>
      <c r="AF136" s="45">
        <v>115.9</v>
      </c>
      <c r="AG136" s="45">
        <v>142.4</v>
      </c>
      <c r="AH136" s="45">
        <v>123</v>
      </c>
      <c r="AI136" s="45">
        <v>126.7</v>
      </c>
      <c r="AJ136" s="45">
        <v>131.80000000000001</v>
      </c>
      <c r="AK136" s="45">
        <v>116.3</v>
      </c>
      <c r="AL136" s="45">
        <v>124.2</v>
      </c>
      <c r="AM136" s="45">
        <v>143.30000000000001</v>
      </c>
      <c r="AN136" s="45">
        <v>146.19999999999999</v>
      </c>
      <c r="AO136" s="45">
        <v>111</v>
      </c>
      <c r="AP136" s="45">
        <v>151.30000000000001</v>
      </c>
      <c r="AQ136" s="45">
        <v>121.8</v>
      </c>
      <c r="AR136" s="45">
        <v>115.3</v>
      </c>
      <c r="AS136" s="45">
        <v>158.5</v>
      </c>
      <c r="AT136" s="45">
        <v>134.5</v>
      </c>
      <c r="AU136" s="45">
        <v>128.30000000000001</v>
      </c>
      <c r="AV136" s="45">
        <v>172.4</v>
      </c>
      <c r="AW136" s="45">
        <v>120.6</v>
      </c>
      <c r="AX136" s="45">
        <v>137.4</v>
      </c>
      <c r="AY136" s="45">
        <v>164.7</v>
      </c>
      <c r="AZ136" s="45">
        <v>105.5</v>
      </c>
      <c r="BA136" s="45">
        <v>110.9</v>
      </c>
      <c r="BB136" s="45">
        <v>163.6</v>
      </c>
      <c r="BC136" s="45">
        <v>120.5</v>
      </c>
      <c r="BD136" s="45">
        <v>191.6</v>
      </c>
      <c r="BE136" s="45">
        <v>148.30000000000001</v>
      </c>
      <c r="BF136" s="45">
        <v>168.2</v>
      </c>
      <c r="BG136" s="45">
        <v>152.5</v>
      </c>
      <c r="BH136" s="45">
        <v>152.5</v>
      </c>
      <c r="BI136" s="45">
        <v>152.5</v>
      </c>
      <c r="BJ136" s="45">
        <v>152.5</v>
      </c>
      <c r="BK136" s="45">
        <v>217.9</v>
      </c>
      <c r="BL136" s="45">
        <v>217.9</v>
      </c>
      <c r="BM136" s="45">
        <v>217.9</v>
      </c>
      <c r="BN136" s="45">
        <v>217.9</v>
      </c>
      <c r="BO136" s="45">
        <v>217.9</v>
      </c>
      <c r="BP136" s="45">
        <v>217.9</v>
      </c>
      <c r="BQ136" s="45">
        <v>217.9</v>
      </c>
      <c r="BR136" s="45">
        <v>217.9</v>
      </c>
      <c r="BS136" s="45">
        <v>217.9</v>
      </c>
      <c r="BT136" s="45">
        <v>217.9</v>
      </c>
      <c r="BU136" s="45">
        <v>217.9</v>
      </c>
      <c r="BV136" s="45">
        <v>217.9</v>
      </c>
      <c r="BW136" s="45">
        <v>217.9</v>
      </c>
      <c r="BX136" s="45">
        <v>195.4</v>
      </c>
      <c r="BY136" s="45">
        <v>202.2</v>
      </c>
      <c r="BZ136" s="45">
        <v>221.7</v>
      </c>
      <c r="CA136" s="45">
        <v>355.3</v>
      </c>
      <c r="CB136" s="45">
        <v>280.60000000000002</v>
      </c>
      <c r="CC136" s="45">
        <v>285.89999999999998</v>
      </c>
      <c r="CD136" s="45">
        <v>366.4</v>
      </c>
      <c r="CE136" s="45">
        <v>312.89999999999998</v>
      </c>
      <c r="CF136" s="45">
        <v>266.8</v>
      </c>
      <c r="CG136" s="45">
        <v>297.8</v>
      </c>
      <c r="CH136" s="45">
        <v>287.7</v>
      </c>
      <c r="CI136" s="45">
        <v>287.7</v>
      </c>
      <c r="CJ136" s="45">
        <v>287.7</v>
      </c>
      <c r="CK136" s="45">
        <v>287.7</v>
      </c>
      <c r="CL136" s="45">
        <v>287.7</v>
      </c>
      <c r="CM136" s="45">
        <v>287.7</v>
      </c>
      <c r="CN136" s="45">
        <v>287.7</v>
      </c>
      <c r="CO136" s="45">
        <v>287.7</v>
      </c>
      <c r="CP136" s="45">
        <v>287.7</v>
      </c>
      <c r="CQ136" s="45">
        <v>287.7</v>
      </c>
      <c r="CR136" s="45">
        <v>287.7</v>
      </c>
      <c r="CS136" s="45">
        <v>287.7</v>
      </c>
      <c r="CT136" s="45">
        <v>287.7</v>
      </c>
      <c r="CU136" s="45">
        <v>287.7</v>
      </c>
      <c r="CV136" s="45">
        <v>287.7</v>
      </c>
      <c r="CW136" s="45">
        <v>287.7</v>
      </c>
      <c r="CX136" s="45">
        <v>287.7</v>
      </c>
      <c r="CY136" s="45">
        <v>287.7</v>
      </c>
      <c r="CZ136" s="45">
        <v>287.7</v>
      </c>
      <c r="DA136" s="45">
        <v>287.7</v>
      </c>
      <c r="DB136" s="45">
        <v>287.7</v>
      </c>
      <c r="DC136" s="45">
        <v>287.7</v>
      </c>
      <c r="DD136" s="45">
        <v>287.7</v>
      </c>
      <c r="DE136" s="45">
        <v>287.7</v>
      </c>
      <c r="DF136" s="45">
        <v>287.7</v>
      </c>
      <c r="DG136" s="45">
        <v>287.7</v>
      </c>
      <c r="DH136" s="45">
        <v>287.7</v>
      </c>
      <c r="DI136" s="45">
        <v>287.7</v>
      </c>
      <c r="DJ136" s="45">
        <v>305.8</v>
      </c>
      <c r="DK136" s="45">
        <v>347.5</v>
      </c>
      <c r="DL136" s="45">
        <v>358.5</v>
      </c>
      <c r="DM136" s="45">
        <v>360.6</v>
      </c>
      <c r="DN136" s="45">
        <v>338.7</v>
      </c>
      <c r="DO136" s="45">
        <v>336.3</v>
      </c>
      <c r="DP136" s="45">
        <v>336.3</v>
      </c>
      <c r="DQ136" s="45">
        <v>309.39999999999998</v>
      </c>
      <c r="DR136" s="45">
        <v>384</v>
      </c>
      <c r="DS136" s="45">
        <v>341.3</v>
      </c>
      <c r="DT136" s="45">
        <v>356.8</v>
      </c>
      <c r="DU136" s="45">
        <v>356.8</v>
      </c>
      <c r="DV136" s="45">
        <v>403.4</v>
      </c>
      <c r="DW136" s="45">
        <v>403.4</v>
      </c>
      <c r="DX136" s="46">
        <v>344.1</v>
      </c>
      <c r="DY136" s="46">
        <v>344.3</v>
      </c>
      <c r="DZ136" s="46">
        <v>304.8</v>
      </c>
      <c r="EA136">
        <v>259.8</v>
      </c>
      <c r="EB136" s="47">
        <v>325</v>
      </c>
      <c r="EC136" s="47">
        <v>301.5</v>
      </c>
    </row>
    <row r="137" spans="1:133" x14ac:dyDescent="0.25">
      <c r="A137" s="43" t="s">
        <v>1843</v>
      </c>
      <c r="B137" s="43" t="s">
        <v>1830</v>
      </c>
      <c r="C137" s="44">
        <v>6.0999999999999997E-4</v>
      </c>
      <c r="D137" s="45">
        <v>100.3</v>
      </c>
      <c r="E137" s="45">
        <v>100.3</v>
      </c>
      <c r="F137" s="45">
        <v>100.3</v>
      </c>
      <c r="G137" s="45">
        <v>82.1</v>
      </c>
      <c r="H137" s="45">
        <v>82.1</v>
      </c>
      <c r="I137" s="45">
        <v>82.1</v>
      </c>
      <c r="J137" s="45">
        <v>82.1</v>
      </c>
      <c r="K137" s="45">
        <v>82.1</v>
      </c>
      <c r="L137" s="45">
        <v>82.1</v>
      </c>
      <c r="M137" s="45">
        <v>82.1</v>
      </c>
      <c r="N137" s="45">
        <v>82.1</v>
      </c>
      <c r="O137" s="45">
        <v>82.1</v>
      </c>
      <c r="P137" s="45">
        <v>82.1</v>
      </c>
      <c r="Q137" s="45">
        <v>82.1</v>
      </c>
      <c r="R137" s="45">
        <v>82.1</v>
      </c>
      <c r="S137" s="45">
        <v>82.1</v>
      </c>
      <c r="T137" s="45">
        <v>82.1</v>
      </c>
      <c r="U137" s="45">
        <v>82.1</v>
      </c>
      <c r="V137" s="45">
        <v>82.1</v>
      </c>
      <c r="W137" s="45">
        <v>82.1</v>
      </c>
      <c r="X137" s="45">
        <v>82.1</v>
      </c>
      <c r="Y137" s="45">
        <v>82.1</v>
      </c>
      <c r="Z137" s="45">
        <v>82.1</v>
      </c>
      <c r="AA137" s="45">
        <v>82.1</v>
      </c>
      <c r="AB137" s="45">
        <v>82.1</v>
      </c>
      <c r="AC137" s="45">
        <v>82.1</v>
      </c>
      <c r="AD137" s="45">
        <v>82.1</v>
      </c>
      <c r="AE137" s="45">
        <v>82.1</v>
      </c>
      <c r="AF137" s="45">
        <v>82.1</v>
      </c>
      <c r="AG137" s="45">
        <v>82.1</v>
      </c>
      <c r="AH137" s="45">
        <v>82.1</v>
      </c>
      <c r="AI137" s="45">
        <v>82.1</v>
      </c>
      <c r="AJ137" s="45">
        <v>82.1</v>
      </c>
      <c r="AK137" s="45">
        <v>82.1</v>
      </c>
      <c r="AL137" s="45">
        <v>82.1</v>
      </c>
      <c r="AM137" s="45">
        <v>82.1</v>
      </c>
      <c r="AN137" s="45">
        <v>82.1</v>
      </c>
      <c r="AO137" s="45">
        <v>82.1</v>
      </c>
      <c r="AP137" s="45">
        <v>82.1</v>
      </c>
      <c r="AQ137" s="45">
        <v>82.1</v>
      </c>
      <c r="AR137" s="45">
        <v>82.1</v>
      </c>
      <c r="AS137" s="45">
        <v>82.1</v>
      </c>
      <c r="AT137" s="45">
        <v>82.1</v>
      </c>
      <c r="AU137" s="45">
        <v>82.1</v>
      </c>
      <c r="AV137" s="45">
        <v>82.1</v>
      </c>
      <c r="AW137" s="45">
        <v>82.1</v>
      </c>
      <c r="AX137" s="45">
        <v>82.1</v>
      </c>
      <c r="AY137" s="45">
        <v>82.1</v>
      </c>
      <c r="AZ137" s="45">
        <v>82.1</v>
      </c>
      <c r="BA137" s="45">
        <v>91</v>
      </c>
      <c r="BB137" s="45">
        <v>82.1</v>
      </c>
      <c r="BC137" s="45">
        <v>82.1</v>
      </c>
      <c r="BD137" s="45">
        <v>82.1</v>
      </c>
      <c r="BE137" s="45">
        <v>106.4</v>
      </c>
      <c r="BF137" s="45">
        <v>82.1</v>
      </c>
      <c r="BG137" s="45">
        <v>82.1</v>
      </c>
      <c r="BH137" s="45">
        <v>82.1</v>
      </c>
      <c r="BI137" s="45">
        <v>91.5</v>
      </c>
      <c r="BJ137" s="45">
        <v>82.1</v>
      </c>
      <c r="BK137" s="45">
        <v>82.1</v>
      </c>
      <c r="BL137" s="45">
        <v>82.1</v>
      </c>
      <c r="BM137" s="45">
        <v>100</v>
      </c>
      <c r="BN137" s="45">
        <v>82.1</v>
      </c>
      <c r="BO137" s="45">
        <v>82.1</v>
      </c>
      <c r="BP137" s="45">
        <v>93.4</v>
      </c>
      <c r="BQ137" s="45">
        <v>82.1</v>
      </c>
      <c r="BR137" s="45">
        <v>82.1</v>
      </c>
      <c r="BS137" s="45">
        <v>90.2</v>
      </c>
      <c r="BT137" s="45">
        <v>82.1</v>
      </c>
      <c r="BU137" s="45">
        <v>82.1</v>
      </c>
      <c r="BV137" s="45">
        <v>82.1</v>
      </c>
      <c r="BW137" s="45">
        <v>88.8</v>
      </c>
      <c r="BX137" s="45">
        <v>82.1</v>
      </c>
      <c r="BY137" s="45">
        <v>95.7</v>
      </c>
      <c r="BZ137" s="45">
        <v>82.1</v>
      </c>
      <c r="CA137" s="45">
        <v>101.1</v>
      </c>
      <c r="CB137" s="45">
        <v>82.1</v>
      </c>
      <c r="CC137" s="45">
        <v>100.2</v>
      </c>
      <c r="CD137" s="45">
        <v>95.9</v>
      </c>
      <c r="CE137" s="45">
        <v>114.3</v>
      </c>
      <c r="CF137" s="45">
        <v>107.4</v>
      </c>
      <c r="CG137" s="45">
        <v>100.3</v>
      </c>
      <c r="CH137" s="45">
        <v>127.6</v>
      </c>
      <c r="CI137" s="45">
        <v>127.6</v>
      </c>
      <c r="CJ137" s="45">
        <v>127.6</v>
      </c>
      <c r="CK137" s="45">
        <v>127.6</v>
      </c>
      <c r="CL137" s="45">
        <v>127.6</v>
      </c>
      <c r="CM137" s="45">
        <v>127.6</v>
      </c>
      <c r="CN137" s="45">
        <v>127.6</v>
      </c>
      <c r="CO137" s="45">
        <v>127.6</v>
      </c>
      <c r="CP137" s="45">
        <v>127.6</v>
      </c>
      <c r="CQ137" s="45">
        <v>127.6</v>
      </c>
      <c r="CR137" s="45">
        <v>127.6</v>
      </c>
      <c r="CS137" s="45">
        <v>127.6</v>
      </c>
      <c r="CT137" s="45">
        <v>127.6</v>
      </c>
      <c r="CU137" s="45">
        <v>127.6</v>
      </c>
      <c r="CV137" s="45">
        <v>127.6</v>
      </c>
      <c r="CW137" s="45">
        <v>127.6</v>
      </c>
      <c r="CX137" s="45">
        <v>127.6</v>
      </c>
      <c r="CY137" s="45">
        <v>127.6</v>
      </c>
      <c r="CZ137" s="45">
        <v>127.6</v>
      </c>
      <c r="DA137" s="45">
        <v>127.6</v>
      </c>
      <c r="DB137" s="45">
        <v>127.6</v>
      </c>
      <c r="DC137" s="45">
        <v>127.6</v>
      </c>
      <c r="DD137" s="45">
        <v>127.6</v>
      </c>
      <c r="DE137" s="45">
        <v>127.6</v>
      </c>
      <c r="DF137" s="45">
        <v>127.6</v>
      </c>
      <c r="DG137" s="45">
        <v>127.6</v>
      </c>
      <c r="DH137" s="45">
        <v>127.6</v>
      </c>
      <c r="DI137" s="45">
        <v>127.6</v>
      </c>
      <c r="DJ137" s="45">
        <v>127.4</v>
      </c>
      <c r="DK137" s="45">
        <v>127</v>
      </c>
      <c r="DL137" s="45">
        <v>126.9</v>
      </c>
      <c r="DM137" s="45">
        <v>127</v>
      </c>
      <c r="DN137" s="45">
        <v>127</v>
      </c>
      <c r="DO137" s="45">
        <v>127.1</v>
      </c>
      <c r="DP137" s="45">
        <v>127.1</v>
      </c>
      <c r="DQ137" s="45">
        <v>127.3</v>
      </c>
      <c r="DR137" s="45">
        <v>127.1</v>
      </c>
      <c r="DS137" s="45">
        <v>127.2</v>
      </c>
      <c r="DT137" s="45">
        <v>127.8</v>
      </c>
      <c r="DU137" s="45">
        <v>127.8</v>
      </c>
      <c r="DV137" s="45">
        <v>127.2</v>
      </c>
      <c r="DW137" s="45">
        <v>127</v>
      </c>
      <c r="DX137" s="46">
        <v>127.1</v>
      </c>
      <c r="DY137" s="46">
        <v>126.9</v>
      </c>
      <c r="DZ137" s="46">
        <v>127.6</v>
      </c>
      <c r="EA137">
        <v>127.6</v>
      </c>
      <c r="EB137" s="47">
        <v>127.6</v>
      </c>
      <c r="EC137" s="47">
        <v>127.1</v>
      </c>
    </row>
    <row r="138" spans="1:133" x14ac:dyDescent="0.25">
      <c r="A138" s="43" t="s">
        <v>3258</v>
      </c>
      <c r="B138" s="43" t="s">
        <v>3259</v>
      </c>
      <c r="C138" s="44">
        <v>2.4096000000000002</v>
      </c>
      <c r="D138" s="45">
        <v>113.2</v>
      </c>
      <c r="E138" s="45">
        <v>109.7</v>
      </c>
      <c r="F138" s="45">
        <v>100.4</v>
      </c>
      <c r="G138" s="45">
        <v>104.6</v>
      </c>
      <c r="H138" s="45">
        <v>113</v>
      </c>
      <c r="I138" s="45">
        <v>111.7</v>
      </c>
      <c r="J138" s="45">
        <v>107.3</v>
      </c>
      <c r="K138" s="45">
        <v>109.5</v>
      </c>
      <c r="L138" s="45">
        <v>109.8</v>
      </c>
      <c r="M138" s="45">
        <v>111.1</v>
      </c>
      <c r="N138" s="45">
        <v>112.6</v>
      </c>
      <c r="O138" s="45">
        <v>110.1</v>
      </c>
      <c r="P138" s="45">
        <v>105.3</v>
      </c>
      <c r="Q138" s="45">
        <v>105.8</v>
      </c>
      <c r="R138" s="45">
        <v>112.2</v>
      </c>
      <c r="S138" s="45">
        <v>114</v>
      </c>
      <c r="T138" s="45">
        <v>127.6</v>
      </c>
      <c r="U138" s="45">
        <v>127.8</v>
      </c>
      <c r="V138" s="45">
        <v>125.3</v>
      </c>
      <c r="W138" s="45">
        <v>124.1</v>
      </c>
      <c r="X138" s="45">
        <v>123.4</v>
      </c>
      <c r="Y138" s="45">
        <v>121</v>
      </c>
      <c r="Z138" s="45">
        <v>121.3</v>
      </c>
      <c r="AA138" s="45">
        <v>119.7</v>
      </c>
      <c r="AB138" s="45">
        <v>120.3</v>
      </c>
      <c r="AC138" s="45">
        <v>119.9</v>
      </c>
      <c r="AD138" s="45">
        <v>120.1</v>
      </c>
      <c r="AE138" s="45">
        <v>120.2</v>
      </c>
      <c r="AF138" s="45">
        <v>115.8</v>
      </c>
      <c r="AG138" s="45">
        <v>111.7</v>
      </c>
      <c r="AH138" s="45">
        <v>103.8</v>
      </c>
      <c r="AI138" s="45">
        <v>101.3</v>
      </c>
      <c r="AJ138" s="45">
        <v>87.3</v>
      </c>
      <c r="AK138" s="45">
        <v>75.5</v>
      </c>
      <c r="AL138" s="45">
        <v>83.4</v>
      </c>
      <c r="AM138" s="45">
        <v>82.8</v>
      </c>
      <c r="AN138" s="45">
        <v>83.9</v>
      </c>
      <c r="AO138" s="45">
        <v>88.9</v>
      </c>
      <c r="AP138" s="45">
        <v>88.6</v>
      </c>
      <c r="AQ138" s="45">
        <v>84.9</v>
      </c>
      <c r="AR138" s="45">
        <v>78.3</v>
      </c>
      <c r="AS138" s="45">
        <v>79.8</v>
      </c>
      <c r="AT138" s="45">
        <v>75.3</v>
      </c>
      <c r="AU138" s="45">
        <v>73.900000000000006</v>
      </c>
      <c r="AV138" s="45">
        <v>68.2</v>
      </c>
      <c r="AW138" s="45">
        <v>63.2</v>
      </c>
      <c r="AX138" s="45">
        <v>65.099999999999994</v>
      </c>
      <c r="AY138" s="45">
        <v>69.3</v>
      </c>
      <c r="AZ138" s="45">
        <v>68.099999999999994</v>
      </c>
      <c r="BA138" s="45">
        <v>72.099999999999994</v>
      </c>
      <c r="BB138" s="45">
        <v>73.900000000000006</v>
      </c>
      <c r="BC138" s="45">
        <v>72.3</v>
      </c>
      <c r="BD138" s="45">
        <v>72.7</v>
      </c>
      <c r="BE138" s="45">
        <v>72.7</v>
      </c>
      <c r="BF138" s="45">
        <v>71.3</v>
      </c>
      <c r="BG138" s="45">
        <v>70.5</v>
      </c>
      <c r="BH138" s="45">
        <v>75.7</v>
      </c>
      <c r="BI138" s="45">
        <v>77.3</v>
      </c>
      <c r="BJ138" s="45">
        <v>77</v>
      </c>
      <c r="BK138" s="45">
        <v>74.099999999999994</v>
      </c>
      <c r="BL138" s="45">
        <v>71.099999999999994</v>
      </c>
      <c r="BM138" s="45">
        <v>69.400000000000006</v>
      </c>
      <c r="BN138" s="45">
        <v>64</v>
      </c>
      <c r="BO138" s="45">
        <v>64.5</v>
      </c>
      <c r="BP138" s="45">
        <v>66</v>
      </c>
      <c r="BQ138" s="45">
        <v>67.8</v>
      </c>
      <c r="BR138" s="45">
        <v>74.599999999999994</v>
      </c>
      <c r="BS138" s="45">
        <v>78.3</v>
      </c>
      <c r="BT138" s="45">
        <v>78.5</v>
      </c>
      <c r="BU138" s="45">
        <v>80.2</v>
      </c>
      <c r="BV138" s="45">
        <v>80.099999999999994</v>
      </c>
      <c r="BW138" s="45">
        <v>81.2</v>
      </c>
      <c r="BX138" s="45">
        <v>87.5</v>
      </c>
      <c r="BY138" s="45">
        <v>95.1</v>
      </c>
      <c r="BZ138" s="45">
        <v>94.1</v>
      </c>
      <c r="CA138" s="45">
        <v>94.9</v>
      </c>
      <c r="CB138" s="45">
        <v>95.4</v>
      </c>
      <c r="CC138" s="45">
        <v>99.8</v>
      </c>
      <c r="CD138" s="45">
        <v>104.1</v>
      </c>
      <c r="CE138" s="45">
        <v>92.9</v>
      </c>
      <c r="CF138" s="45">
        <v>83.3</v>
      </c>
      <c r="CG138" s="45">
        <v>84.7</v>
      </c>
      <c r="CH138" s="45">
        <v>88.2</v>
      </c>
      <c r="CI138" s="45">
        <v>88.2</v>
      </c>
      <c r="CJ138" s="45">
        <v>92.7</v>
      </c>
      <c r="CK138" s="45">
        <v>92.4</v>
      </c>
      <c r="CL138" s="45">
        <v>87.2</v>
      </c>
      <c r="CM138" s="45">
        <v>87.2</v>
      </c>
      <c r="CN138" s="45">
        <v>86.4</v>
      </c>
      <c r="CO138" s="45">
        <v>88</v>
      </c>
      <c r="CP138" s="45">
        <v>82.8</v>
      </c>
      <c r="CQ138" s="45">
        <v>86</v>
      </c>
      <c r="CR138" s="45">
        <v>88.2</v>
      </c>
      <c r="CS138" s="45">
        <v>86.9</v>
      </c>
      <c r="CT138" s="45">
        <v>81.3</v>
      </c>
      <c r="CU138" s="45">
        <v>64.7</v>
      </c>
      <c r="CV138" s="45">
        <v>49.9</v>
      </c>
      <c r="CW138" s="45">
        <v>57.8</v>
      </c>
      <c r="CX138" s="45">
        <v>67.7</v>
      </c>
      <c r="CY138" s="45">
        <v>71</v>
      </c>
      <c r="CZ138" s="45">
        <v>72.2</v>
      </c>
      <c r="DA138" s="45">
        <v>67.400000000000006</v>
      </c>
      <c r="DB138" s="45">
        <v>63.8</v>
      </c>
      <c r="DC138" s="45">
        <v>67.5</v>
      </c>
      <c r="DD138" s="45">
        <v>74.099999999999994</v>
      </c>
      <c r="DE138" s="45">
        <v>78.7</v>
      </c>
      <c r="DF138" s="45">
        <v>85.6</v>
      </c>
      <c r="DG138" s="45">
        <v>89.6</v>
      </c>
      <c r="DH138" s="45">
        <v>90.2</v>
      </c>
      <c r="DI138" s="45">
        <v>92.2</v>
      </c>
      <c r="DJ138" s="45">
        <v>99.5</v>
      </c>
      <c r="DK138" s="45">
        <v>101</v>
      </c>
      <c r="DL138" s="45">
        <v>97.1</v>
      </c>
      <c r="DM138" s="45">
        <v>100.4</v>
      </c>
      <c r="DN138" s="45">
        <v>118.9</v>
      </c>
      <c r="DO138" s="45">
        <v>115.5</v>
      </c>
      <c r="DP138" s="45">
        <v>109.3</v>
      </c>
      <c r="DQ138" s="45">
        <v>122.3</v>
      </c>
      <c r="DR138" s="45">
        <v>125.1</v>
      </c>
      <c r="DS138" s="45">
        <v>151.6</v>
      </c>
      <c r="DT138" s="45">
        <v>152.5</v>
      </c>
      <c r="DU138" s="45">
        <v>165.5</v>
      </c>
      <c r="DV138" s="45">
        <v>176.4</v>
      </c>
      <c r="DW138" s="45">
        <v>167.5</v>
      </c>
      <c r="DX138" s="46">
        <v>155.30000000000001</v>
      </c>
      <c r="DY138" s="46">
        <v>145.30000000000001</v>
      </c>
      <c r="DZ138" s="46">
        <v>170.7</v>
      </c>
      <c r="EA138">
        <v>171.2</v>
      </c>
      <c r="EB138" s="47">
        <v>152.69999999999999</v>
      </c>
      <c r="EC138" s="47">
        <v>151.4</v>
      </c>
    </row>
    <row r="139" spans="1:133" x14ac:dyDescent="0.25">
      <c r="A139" s="43" t="s">
        <v>1847</v>
      </c>
      <c r="B139" s="43" t="s">
        <v>3260</v>
      </c>
      <c r="C139" s="44">
        <v>1.94537</v>
      </c>
      <c r="D139" s="45">
        <v>114.4</v>
      </c>
      <c r="E139" s="45">
        <v>108.8</v>
      </c>
      <c r="F139" s="45">
        <v>96.6</v>
      </c>
      <c r="G139" s="45">
        <v>102.1</v>
      </c>
      <c r="H139" s="45">
        <v>112.4</v>
      </c>
      <c r="I139" s="45">
        <v>111.2</v>
      </c>
      <c r="J139" s="45">
        <v>106.2</v>
      </c>
      <c r="K139" s="45">
        <v>108.1</v>
      </c>
      <c r="L139" s="45">
        <v>108.6</v>
      </c>
      <c r="M139" s="45">
        <v>110.3</v>
      </c>
      <c r="N139" s="45">
        <v>112.4</v>
      </c>
      <c r="O139" s="45">
        <v>109.1</v>
      </c>
      <c r="P139" s="45">
        <v>103</v>
      </c>
      <c r="Q139" s="45">
        <v>103.4</v>
      </c>
      <c r="R139" s="45">
        <v>109.7</v>
      </c>
      <c r="S139" s="45">
        <v>111.3</v>
      </c>
      <c r="T139" s="45">
        <v>126.5</v>
      </c>
      <c r="U139" s="45">
        <v>126.5</v>
      </c>
      <c r="V139" s="45">
        <v>124.4</v>
      </c>
      <c r="W139" s="45">
        <v>122.4</v>
      </c>
      <c r="X139" s="45">
        <v>121.9</v>
      </c>
      <c r="Y139" s="45">
        <v>118.9</v>
      </c>
      <c r="Z139" s="45">
        <v>119.2</v>
      </c>
      <c r="AA139" s="45">
        <v>117.8</v>
      </c>
      <c r="AB139" s="45">
        <v>118.8</v>
      </c>
      <c r="AC139" s="45">
        <v>118.8</v>
      </c>
      <c r="AD139" s="45">
        <v>118.8</v>
      </c>
      <c r="AE139" s="45">
        <v>118.8</v>
      </c>
      <c r="AF139" s="45">
        <v>112.9</v>
      </c>
      <c r="AG139" s="45">
        <v>107.9</v>
      </c>
      <c r="AH139" s="45">
        <v>97.8</v>
      </c>
      <c r="AI139" s="45">
        <v>88.8</v>
      </c>
      <c r="AJ139" s="45">
        <v>70.900000000000006</v>
      </c>
      <c r="AK139" s="45">
        <v>56.5</v>
      </c>
      <c r="AL139" s="45">
        <v>66.400000000000006</v>
      </c>
      <c r="AM139" s="45">
        <v>65.400000000000006</v>
      </c>
      <c r="AN139" s="45">
        <v>68.8</v>
      </c>
      <c r="AO139" s="45">
        <v>74.400000000000006</v>
      </c>
      <c r="AP139" s="45">
        <v>74</v>
      </c>
      <c r="AQ139" s="45">
        <v>69.5</v>
      </c>
      <c r="AR139" s="45">
        <v>60.6</v>
      </c>
      <c r="AS139" s="45">
        <v>61.9</v>
      </c>
      <c r="AT139" s="45">
        <v>61.9</v>
      </c>
      <c r="AU139" s="45">
        <v>59.6</v>
      </c>
      <c r="AV139" s="45">
        <v>52.4</v>
      </c>
      <c r="AW139" s="45">
        <v>45.9</v>
      </c>
      <c r="AX139" s="45">
        <v>47.9</v>
      </c>
      <c r="AY139" s="45">
        <v>53.5</v>
      </c>
      <c r="AZ139" s="45">
        <v>56.3</v>
      </c>
      <c r="BA139" s="45">
        <v>61.1</v>
      </c>
      <c r="BB139" s="45">
        <v>63.1</v>
      </c>
      <c r="BC139" s="45">
        <v>61.2</v>
      </c>
      <c r="BD139" s="45">
        <v>61.8</v>
      </c>
      <c r="BE139" s="45">
        <v>61.9</v>
      </c>
      <c r="BF139" s="45">
        <v>63.2</v>
      </c>
      <c r="BG139" s="45">
        <v>61.9</v>
      </c>
      <c r="BH139" s="45">
        <v>68.2</v>
      </c>
      <c r="BI139" s="45">
        <v>70.2</v>
      </c>
      <c r="BJ139" s="45">
        <v>70</v>
      </c>
      <c r="BK139" s="45">
        <v>66.900000000000006</v>
      </c>
      <c r="BL139" s="45">
        <v>63.8</v>
      </c>
      <c r="BM139" s="45">
        <v>61.7</v>
      </c>
      <c r="BN139" s="45">
        <v>55</v>
      </c>
      <c r="BO139" s="45">
        <v>55.6</v>
      </c>
      <c r="BP139" s="45">
        <v>57.6</v>
      </c>
      <c r="BQ139" s="45">
        <v>59.8</v>
      </c>
      <c r="BR139" s="45">
        <v>65.7</v>
      </c>
      <c r="BS139" s="45">
        <v>70.400000000000006</v>
      </c>
      <c r="BT139" s="45">
        <v>70.900000000000006</v>
      </c>
      <c r="BU139" s="45">
        <v>73.2</v>
      </c>
      <c r="BV139" s="45">
        <v>72.599999999999994</v>
      </c>
      <c r="BW139" s="45">
        <v>73.900000000000006</v>
      </c>
      <c r="BX139" s="45">
        <v>80.5</v>
      </c>
      <c r="BY139" s="45">
        <v>89.2</v>
      </c>
      <c r="BZ139" s="45">
        <v>87.8</v>
      </c>
      <c r="CA139" s="45">
        <v>88.4</v>
      </c>
      <c r="CB139" s="45">
        <v>88.4</v>
      </c>
      <c r="CC139" s="45">
        <v>93.4</v>
      </c>
      <c r="CD139" s="45">
        <v>98.6</v>
      </c>
      <c r="CE139" s="45">
        <v>83.3</v>
      </c>
      <c r="CF139" s="45">
        <v>71.900000000000006</v>
      </c>
      <c r="CG139" s="45">
        <v>73.599999999999994</v>
      </c>
      <c r="CH139" s="45">
        <v>77.7</v>
      </c>
      <c r="CI139" s="45">
        <v>78.5</v>
      </c>
      <c r="CJ139" s="45">
        <v>82.2</v>
      </c>
      <c r="CK139" s="45">
        <v>81.7</v>
      </c>
      <c r="CL139" s="45">
        <v>75.099999999999994</v>
      </c>
      <c r="CM139" s="45">
        <v>75.5</v>
      </c>
      <c r="CN139" s="45">
        <v>73.400000000000006</v>
      </c>
      <c r="CO139" s="45">
        <v>75.3</v>
      </c>
      <c r="CP139" s="45">
        <v>71.900000000000006</v>
      </c>
      <c r="CQ139" s="45">
        <v>75.5</v>
      </c>
      <c r="CR139" s="45">
        <v>78.3</v>
      </c>
      <c r="CS139" s="45">
        <v>76.599999999999994</v>
      </c>
      <c r="CT139" s="45">
        <v>69.599999999999994</v>
      </c>
      <c r="CU139" s="45">
        <v>47.9</v>
      </c>
      <c r="CV139" s="45">
        <v>33.9</v>
      </c>
      <c r="CW139" s="45">
        <v>43.9</v>
      </c>
      <c r="CX139" s="45">
        <v>56.2</v>
      </c>
      <c r="CY139" s="45">
        <v>60.6</v>
      </c>
      <c r="CZ139" s="45">
        <v>62.1</v>
      </c>
      <c r="DA139" s="45">
        <v>56.5</v>
      </c>
      <c r="DB139" s="45">
        <v>56.1</v>
      </c>
      <c r="DC139" s="45">
        <v>60.5</v>
      </c>
      <c r="DD139" s="45">
        <v>68.7</v>
      </c>
      <c r="DE139" s="45">
        <v>74.599999999999994</v>
      </c>
      <c r="DF139" s="45">
        <v>83.2</v>
      </c>
      <c r="DG139" s="45">
        <v>88.2</v>
      </c>
      <c r="DH139" s="45">
        <v>88.9</v>
      </c>
      <c r="DI139" s="45">
        <v>91.4</v>
      </c>
      <c r="DJ139" s="45">
        <v>100.3</v>
      </c>
      <c r="DK139" s="45">
        <v>102.1</v>
      </c>
      <c r="DL139" s="45">
        <v>97.1</v>
      </c>
      <c r="DM139" s="45">
        <v>101.3</v>
      </c>
      <c r="DN139" s="45">
        <v>116</v>
      </c>
      <c r="DO139" s="45">
        <v>111.6</v>
      </c>
      <c r="DP139" s="45">
        <v>104</v>
      </c>
      <c r="DQ139" s="45">
        <v>119.8</v>
      </c>
      <c r="DR139" s="45">
        <v>129.1</v>
      </c>
      <c r="DS139" s="45">
        <v>161.9</v>
      </c>
      <c r="DT139" s="45">
        <v>147.30000000000001</v>
      </c>
      <c r="DU139" s="45">
        <v>163.30000000000001</v>
      </c>
      <c r="DV139" s="45">
        <v>173.5</v>
      </c>
      <c r="DW139" s="45">
        <v>162.1</v>
      </c>
      <c r="DX139" s="46">
        <v>146.19999999999999</v>
      </c>
      <c r="DY139" s="46">
        <v>133.9</v>
      </c>
      <c r="DZ139" s="46">
        <v>151.6</v>
      </c>
      <c r="EA139">
        <v>149.4</v>
      </c>
      <c r="EB139" s="47">
        <v>126.8</v>
      </c>
      <c r="EC139" s="47">
        <v>125.8</v>
      </c>
    </row>
    <row r="140" spans="1:133" x14ac:dyDescent="0.25">
      <c r="A140" s="43" t="s">
        <v>3261</v>
      </c>
      <c r="B140" s="43" t="s">
        <v>3262</v>
      </c>
      <c r="C140" s="44">
        <v>0.46422999999999998</v>
      </c>
      <c r="D140" s="45">
        <v>108</v>
      </c>
      <c r="E140" s="45">
        <v>113.2</v>
      </c>
      <c r="F140" s="45">
        <v>116.3</v>
      </c>
      <c r="G140" s="45">
        <v>115.2</v>
      </c>
      <c r="H140" s="45">
        <v>115.4</v>
      </c>
      <c r="I140" s="45">
        <v>113.5</v>
      </c>
      <c r="J140" s="45">
        <v>111.8</v>
      </c>
      <c r="K140" s="45">
        <v>115.2</v>
      </c>
      <c r="L140" s="45">
        <v>115</v>
      </c>
      <c r="M140" s="45">
        <v>114.3</v>
      </c>
      <c r="N140" s="45">
        <v>113.3</v>
      </c>
      <c r="O140" s="45">
        <v>114.5</v>
      </c>
      <c r="P140" s="45">
        <v>114.7</v>
      </c>
      <c r="Q140" s="45">
        <v>116</v>
      </c>
      <c r="R140" s="45">
        <v>122.7</v>
      </c>
      <c r="S140" s="45">
        <v>125.4</v>
      </c>
      <c r="T140" s="45">
        <v>132.1</v>
      </c>
      <c r="U140" s="45">
        <v>133.19999999999999</v>
      </c>
      <c r="V140" s="45">
        <v>129</v>
      </c>
      <c r="W140" s="45">
        <v>131</v>
      </c>
      <c r="X140" s="45">
        <v>129.6</v>
      </c>
      <c r="Y140" s="45">
        <v>129.9</v>
      </c>
      <c r="Z140" s="45">
        <v>130.19999999999999</v>
      </c>
      <c r="AA140" s="45">
        <v>127.8</v>
      </c>
      <c r="AB140" s="45">
        <v>126.8</v>
      </c>
      <c r="AC140" s="45">
        <v>124.7</v>
      </c>
      <c r="AD140" s="45">
        <v>125.6</v>
      </c>
      <c r="AE140" s="45">
        <v>126.2</v>
      </c>
      <c r="AF140" s="45">
        <v>127.9</v>
      </c>
      <c r="AG140" s="45">
        <v>127.8</v>
      </c>
      <c r="AH140" s="45">
        <v>128.80000000000001</v>
      </c>
      <c r="AI140" s="45">
        <v>153.69999999999999</v>
      </c>
      <c r="AJ140" s="45">
        <v>156.1</v>
      </c>
      <c r="AK140" s="45">
        <v>154.9</v>
      </c>
      <c r="AL140" s="45">
        <v>154.4</v>
      </c>
      <c r="AM140" s="45">
        <v>155.4</v>
      </c>
      <c r="AN140" s="45">
        <v>147.30000000000001</v>
      </c>
      <c r="AO140" s="45">
        <v>149.69999999999999</v>
      </c>
      <c r="AP140" s="45">
        <v>149.80000000000001</v>
      </c>
      <c r="AQ140" s="45">
        <v>149.30000000000001</v>
      </c>
      <c r="AR140" s="45">
        <v>152.5</v>
      </c>
      <c r="AS140" s="45">
        <v>154.9</v>
      </c>
      <c r="AT140" s="45">
        <v>131.4</v>
      </c>
      <c r="AU140" s="45">
        <v>133.4</v>
      </c>
      <c r="AV140" s="45">
        <v>134.30000000000001</v>
      </c>
      <c r="AW140" s="45">
        <v>135.5</v>
      </c>
      <c r="AX140" s="45">
        <v>137.4</v>
      </c>
      <c r="AY140" s="45">
        <v>135.19999999999999</v>
      </c>
      <c r="AZ140" s="45">
        <v>117.6</v>
      </c>
      <c r="BA140" s="45">
        <v>118.4</v>
      </c>
      <c r="BB140" s="45">
        <v>119</v>
      </c>
      <c r="BC140" s="45">
        <v>118.9</v>
      </c>
      <c r="BD140" s="45">
        <v>118.4</v>
      </c>
      <c r="BE140" s="45">
        <v>118.1</v>
      </c>
      <c r="BF140" s="45">
        <v>105.4</v>
      </c>
      <c r="BG140" s="45">
        <v>106.7</v>
      </c>
      <c r="BH140" s="45">
        <v>107.1</v>
      </c>
      <c r="BI140" s="45">
        <v>107.4</v>
      </c>
      <c r="BJ140" s="45">
        <v>105.9</v>
      </c>
      <c r="BK140" s="45">
        <v>104.2</v>
      </c>
      <c r="BL140" s="45">
        <v>101.8</v>
      </c>
      <c r="BM140" s="45">
        <v>101.7</v>
      </c>
      <c r="BN140" s="45">
        <v>101.7</v>
      </c>
      <c r="BO140" s="45">
        <v>101.8</v>
      </c>
      <c r="BP140" s="45">
        <v>101</v>
      </c>
      <c r="BQ140" s="45">
        <v>101.7</v>
      </c>
      <c r="BR140" s="45">
        <v>111.9</v>
      </c>
      <c r="BS140" s="45">
        <v>111.6</v>
      </c>
      <c r="BT140" s="45">
        <v>110.6</v>
      </c>
      <c r="BU140" s="45">
        <v>109.6</v>
      </c>
      <c r="BV140" s="45">
        <v>111.5</v>
      </c>
      <c r="BW140" s="45">
        <v>111.8</v>
      </c>
      <c r="BX140" s="45">
        <v>116.7</v>
      </c>
      <c r="BY140" s="45">
        <v>119.9</v>
      </c>
      <c r="BZ140" s="45">
        <v>120.5</v>
      </c>
      <c r="CA140" s="45">
        <v>122</v>
      </c>
      <c r="CB140" s="45">
        <v>124.3</v>
      </c>
      <c r="CC140" s="45">
        <v>127</v>
      </c>
      <c r="CD140" s="45">
        <v>127</v>
      </c>
      <c r="CE140" s="45">
        <v>133.1</v>
      </c>
      <c r="CF140" s="45">
        <v>131.19999999999999</v>
      </c>
      <c r="CG140" s="45">
        <v>131.19999999999999</v>
      </c>
      <c r="CH140" s="45">
        <v>132.1</v>
      </c>
      <c r="CI140" s="45">
        <v>129.1</v>
      </c>
      <c r="CJ140" s="45">
        <v>136.69999999999999</v>
      </c>
      <c r="CK140" s="45">
        <v>137.4</v>
      </c>
      <c r="CL140" s="45">
        <v>137.6</v>
      </c>
      <c r="CM140" s="45">
        <v>136.30000000000001</v>
      </c>
      <c r="CN140" s="45">
        <v>140.69999999999999</v>
      </c>
      <c r="CO140" s="45">
        <v>141</v>
      </c>
      <c r="CP140" s="45">
        <v>128.6</v>
      </c>
      <c r="CQ140" s="45">
        <v>130.30000000000001</v>
      </c>
      <c r="CR140" s="45">
        <v>129.9</v>
      </c>
      <c r="CS140" s="45">
        <v>130.1</v>
      </c>
      <c r="CT140" s="45">
        <v>130.30000000000001</v>
      </c>
      <c r="CU140" s="45">
        <v>135.30000000000001</v>
      </c>
      <c r="CV140" s="45">
        <v>116.9</v>
      </c>
      <c r="CW140" s="45">
        <v>116</v>
      </c>
      <c r="CX140" s="45">
        <v>116.1</v>
      </c>
      <c r="CY140" s="45">
        <v>114.7</v>
      </c>
      <c r="CZ140" s="45">
        <v>114.7</v>
      </c>
      <c r="DA140" s="45">
        <v>113.1</v>
      </c>
      <c r="DB140" s="45">
        <v>96.1</v>
      </c>
      <c r="DC140" s="45">
        <v>96.9</v>
      </c>
      <c r="DD140" s="45">
        <v>96.7</v>
      </c>
      <c r="DE140" s="45">
        <v>95.7</v>
      </c>
      <c r="DF140" s="45">
        <v>95.5</v>
      </c>
      <c r="DG140" s="45">
        <v>95.2</v>
      </c>
      <c r="DH140" s="45">
        <v>95.6</v>
      </c>
      <c r="DI140" s="45">
        <v>95.8</v>
      </c>
      <c r="DJ140" s="45">
        <v>96</v>
      </c>
      <c r="DK140" s="45">
        <v>96.5</v>
      </c>
      <c r="DL140" s="45">
        <v>97</v>
      </c>
      <c r="DM140" s="45">
        <v>96.8</v>
      </c>
      <c r="DN140" s="45">
        <v>130.69999999999999</v>
      </c>
      <c r="DO140" s="45">
        <v>132.19999999999999</v>
      </c>
      <c r="DP140" s="45">
        <v>131.80000000000001</v>
      </c>
      <c r="DQ140" s="45">
        <v>132.6</v>
      </c>
      <c r="DR140" s="45">
        <v>108.3</v>
      </c>
      <c r="DS140" s="45">
        <v>108.4</v>
      </c>
      <c r="DT140" s="45">
        <v>174.6</v>
      </c>
      <c r="DU140" s="45">
        <v>174.7</v>
      </c>
      <c r="DV140" s="45">
        <v>188.8</v>
      </c>
      <c r="DW140" s="45">
        <v>190.5</v>
      </c>
      <c r="DX140" s="46">
        <v>193.2</v>
      </c>
      <c r="DY140" s="46">
        <v>192.9</v>
      </c>
      <c r="DZ140" s="46">
        <v>251</v>
      </c>
      <c r="EA140">
        <v>262.3</v>
      </c>
      <c r="EB140" s="47">
        <v>260.89999999999998</v>
      </c>
      <c r="EC140" s="47">
        <v>258.89999999999998</v>
      </c>
    </row>
    <row r="141" spans="1:133" x14ac:dyDescent="0.25">
      <c r="A141" s="43" t="s">
        <v>3263</v>
      </c>
      <c r="B141" s="43" t="s">
        <v>1850</v>
      </c>
      <c r="C141" s="44">
        <v>13.151899999999999</v>
      </c>
      <c r="D141" s="45">
        <v>106.3</v>
      </c>
      <c r="E141" s="45">
        <v>106.7</v>
      </c>
      <c r="F141" s="45">
        <v>105.5</v>
      </c>
      <c r="G141" s="45">
        <v>103.5</v>
      </c>
      <c r="H141" s="45">
        <v>104.8</v>
      </c>
      <c r="I141" s="45">
        <v>108.1</v>
      </c>
      <c r="J141" s="45">
        <v>107.5</v>
      </c>
      <c r="K141" s="45">
        <v>106.7</v>
      </c>
      <c r="L141" s="45">
        <v>107.1</v>
      </c>
      <c r="M141" s="45">
        <v>108.9</v>
      </c>
      <c r="N141" s="45">
        <v>109.8</v>
      </c>
      <c r="O141" s="45">
        <v>109.8</v>
      </c>
      <c r="P141" s="45">
        <v>108</v>
      </c>
      <c r="Q141" s="45">
        <v>105.2</v>
      </c>
      <c r="R141" s="45">
        <v>107.9</v>
      </c>
      <c r="S141" s="45">
        <v>112</v>
      </c>
      <c r="T141" s="45">
        <v>114.2</v>
      </c>
      <c r="U141" s="45">
        <v>119.2</v>
      </c>
      <c r="V141" s="45">
        <v>117</v>
      </c>
      <c r="W141" s="45">
        <v>116.2</v>
      </c>
      <c r="X141" s="45">
        <v>118.3</v>
      </c>
      <c r="Y141" s="45">
        <v>119.9</v>
      </c>
      <c r="Z141" s="45">
        <v>118.9</v>
      </c>
      <c r="AA141" s="45">
        <v>119.3</v>
      </c>
      <c r="AB141" s="45">
        <v>116.5</v>
      </c>
      <c r="AC141" s="45">
        <v>116.2</v>
      </c>
      <c r="AD141" s="45">
        <v>115.1</v>
      </c>
      <c r="AE141" s="45">
        <v>117.1</v>
      </c>
      <c r="AF141" s="45">
        <v>116.6</v>
      </c>
      <c r="AG141" s="45">
        <v>114.9</v>
      </c>
      <c r="AH141" s="45">
        <v>112.6</v>
      </c>
      <c r="AI141" s="45">
        <v>106.6</v>
      </c>
      <c r="AJ141" s="45">
        <v>101.3</v>
      </c>
      <c r="AK141" s="45">
        <v>94.5</v>
      </c>
      <c r="AL141" s="45">
        <v>88.5</v>
      </c>
      <c r="AM141" s="45">
        <v>92</v>
      </c>
      <c r="AN141" s="45">
        <v>91.3</v>
      </c>
      <c r="AO141" s="45">
        <v>95.5</v>
      </c>
      <c r="AP141" s="45">
        <v>96.4</v>
      </c>
      <c r="AQ141" s="45">
        <v>93.8</v>
      </c>
      <c r="AR141" s="45">
        <v>87.6</v>
      </c>
      <c r="AS141" s="45">
        <v>85.7</v>
      </c>
      <c r="AT141" s="45">
        <v>85.6</v>
      </c>
      <c r="AU141" s="45">
        <v>85.5</v>
      </c>
      <c r="AV141" s="45">
        <v>84.8</v>
      </c>
      <c r="AW141" s="45">
        <v>79.8</v>
      </c>
      <c r="AX141" s="45">
        <v>75.5</v>
      </c>
      <c r="AY141" s="45">
        <v>76.5</v>
      </c>
      <c r="AZ141" s="45">
        <v>78.3</v>
      </c>
      <c r="BA141" s="45">
        <v>81.3</v>
      </c>
      <c r="BB141" s="45">
        <v>85.2</v>
      </c>
      <c r="BC141" s="45">
        <v>84.7</v>
      </c>
      <c r="BD141" s="45">
        <v>81.099999999999994</v>
      </c>
      <c r="BE141" s="45">
        <v>83.2</v>
      </c>
      <c r="BF141" s="45">
        <v>84.6</v>
      </c>
      <c r="BG141" s="45">
        <v>87.3</v>
      </c>
      <c r="BH141" s="45">
        <v>88.4</v>
      </c>
      <c r="BI141" s="45">
        <v>93.1</v>
      </c>
      <c r="BJ141" s="45">
        <v>94.5</v>
      </c>
      <c r="BK141" s="45">
        <v>93.6</v>
      </c>
      <c r="BL141" s="45">
        <v>91.7</v>
      </c>
      <c r="BM141" s="45">
        <v>90.9</v>
      </c>
      <c r="BN141" s="45">
        <v>89.6</v>
      </c>
      <c r="BO141" s="45">
        <v>88.4</v>
      </c>
      <c r="BP141" s="45">
        <v>89.1</v>
      </c>
      <c r="BQ141" s="45">
        <v>91.9</v>
      </c>
      <c r="BR141" s="45">
        <v>93.8</v>
      </c>
      <c r="BS141" s="45">
        <v>94.6</v>
      </c>
      <c r="BT141" s="45">
        <v>95.5</v>
      </c>
      <c r="BU141" s="45">
        <v>97.5</v>
      </c>
      <c r="BV141" s="45">
        <v>98.8</v>
      </c>
      <c r="BW141" s="45">
        <v>98</v>
      </c>
      <c r="BX141" s="45">
        <v>99</v>
      </c>
      <c r="BY141" s="45">
        <v>102.4</v>
      </c>
      <c r="BZ141" s="45">
        <v>104.4</v>
      </c>
      <c r="CA141" s="45">
        <v>104.4</v>
      </c>
      <c r="CB141" s="45">
        <v>104.9</v>
      </c>
      <c r="CC141" s="45">
        <v>107.8</v>
      </c>
      <c r="CD141" s="45">
        <v>111.3</v>
      </c>
      <c r="CE141" s="45">
        <v>109.3</v>
      </c>
      <c r="CF141" s="45">
        <v>102.8</v>
      </c>
      <c r="CG141" s="45">
        <v>99.3</v>
      </c>
      <c r="CH141" s="45">
        <v>100.5</v>
      </c>
      <c r="CI141" s="45">
        <v>102.5</v>
      </c>
      <c r="CJ141" s="45">
        <v>102.8</v>
      </c>
      <c r="CK141" s="45">
        <v>104.4</v>
      </c>
      <c r="CL141" s="45">
        <v>102.2</v>
      </c>
      <c r="CM141" s="45">
        <v>100.6</v>
      </c>
      <c r="CN141" s="45">
        <v>101.2</v>
      </c>
      <c r="CO141" s="45">
        <v>100.6</v>
      </c>
      <c r="CP141" s="45">
        <v>102.3</v>
      </c>
      <c r="CQ141" s="45">
        <v>101.3</v>
      </c>
      <c r="CR141" s="45">
        <v>103.2</v>
      </c>
      <c r="CS141" s="45">
        <v>104.7</v>
      </c>
      <c r="CT141" s="45">
        <v>103.6</v>
      </c>
      <c r="CU141" s="45">
        <v>99.5</v>
      </c>
      <c r="CV141" s="45">
        <v>89.8</v>
      </c>
      <c r="CW141" s="45">
        <v>80.3</v>
      </c>
      <c r="CX141" s="45">
        <v>85.6</v>
      </c>
      <c r="CY141" s="45">
        <v>90.7</v>
      </c>
      <c r="CZ141" s="45">
        <v>92</v>
      </c>
      <c r="DA141" s="45">
        <v>91.9</v>
      </c>
      <c r="DB141" s="45">
        <v>90.9</v>
      </c>
      <c r="DC141" s="45">
        <v>94.2</v>
      </c>
      <c r="DD141" s="45">
        <v>96.9</v>
      </c>
      <c r="DE141" s="45">
        <v>100.7</v>
      </c>
      <c r="DF141" s="45">
        <v>105.7</v>
      </c>
      <c r="DG141" s="45">
        <v>109.2</v>
      </c>
      <c r="DH141" s="45">
        <v>108.9</v>
      </c>
      <c r="DI141" s="45">
        <v>109.8</v>
      </c>
      <c r="DJ141" s="45">
        <v>110.7</v>
      </c>
      <c r="DK141" s="45">
        <v>115.2</v>
      </c>
      <c r="DL141" s="45">
        <v>117.9</v>
      </c>
      <c r="DM141" s="45">
        <v>119</v>
      </c>
      <c r="DN141" s="45">
        <v>126</v>
      </c>
      <c r="DO141" s="45">
        <v>136</v>
      </c>
      <c r="DP141" s="45">
        <v>133.80000000000001</v>
      </c>
      <c r="DQ141" s="45">
        <v>135.30000000000001</v>
      </c>
      <c r="DR141" s="45">
        <v>138.30000000000001</v>
      </c>
      <c r="DS141" s="45">
        <v>146.9</v>
      </c>
      <c r="DT141" s="45">
        <v>151</v>
      </c>
      <c r="DU141" s="45">
        <v>163.6</v>
      </c>
      <c r="DV141" s="45">
        <v>155.4</v>
      </c>
      <c r="DW141" s="45">
        <v>165.6</v>
      </c>
      <c r="DX141" s="46">
        <v>159.19999999999999</v>
      </c>
      <c r="DY141" s="46">
        <v>158.4</v>
      </c>
      <c r="DZ141" s="46">
        <v>155.19999999999999</v>
      </c>
      <c r="EA141">
        <v>159.6</v>
      </c>
      <c r="EB141" s="47">
        <v>158</v>
      </c>
      <c r="EC141" s="47">
        <v>155.80000000000001</v>
      </c>
    </row>
    <row r="142" spans="1:133" x14ac:dyDescent="0.25">
      <c r="A142" s="43" t="s">
        <v>3264</v>
      </c>
      <c r="B142" s="43" t="s">
        <v>3265</v>
      </c>
      <c r="C142" s="44">
        <v>2.1381299999999999</v>
      </c>
      <c r="D142" s="45">
        <v>100.9</v>
      </c>
      <c r="E142" s="45">
        <v>100.4</v>
      </c>
      <c r="F142" s="45">
        <v>101.2</v>
      </c>
      <c r="G142" s="45">
        <v>102.5</v>
      </c>
      <c r="H142" s="45">
        <v>102.5</v>
      </c>
      <c r="I142" s="45">
        <v>102.5</v>
      </c>
      <c r="J142" s="45">
        <v>102.5</v>
      </c>
      <c r="K142" s="45">
        <v>102.5</v>
      </c>
      <c r="L142" s="45">
        <v>102.5</v>
      </c>
      <c r="M142" s="45">
        <v>102.5</v>
      </c>
      <c r="N142" s="45">
        <v>102.5</v>
      </c>
      <c r="O142" s="45">
        <v>102.5</v>
      </c>
      <c r="P142" s="45">
        <v>102.5</v>
      </c>
      <c r="Q142" s="45">
        <v>102.5</v>
      </c>
      <c r="R142" s="45">
        <v>104.5</v>
      </c>
      <c r="S142" s="45">
        <v>104.5</v>
      </c>
      <c r="T142" s="45">
        <v>104.5</v>
      </c>
      <c r="U142" s="45">
        <v>104.5</v>
      </c>
      <c r="V142" s="45">
        <v>104.5</v>
      </c>
      <c r="W142" s="45">
        <v>104.5</v>
      </c>
      <c r="X142" s="45">
        <v>105.6</v>
      </c>
      <c r="Y142" s="45">
        <v>106.7</v>
      </c>
      <c r="Z142" s="45">
        <v>106.7</v>
      </c>
      <c r="AA142" s="45">
        <v>106.7</v>
      </c>
      <c r="AB142" s="45">
        <v>106.7</v>
      </c>
      <c r="AC142" s="45">
        <v>106.7</v>
      </c>
      <c r="AD142" s="45">
        <v>106.7</v>
      </c>
      <c r="AE142" s="45">
        <v>106.7</v>
      </c>
      <c r="AF142" s="45">
        <v>106.7</v>
      </c>
      <c r="AG142" s="45">
        <v>106.7</v>
      </c>
      <c r="AH142" s="45">
        <v>106.7</v>
      </c>
      <c r="AI142" s="45">
        <v>106.7</v>
      </c>
      <c r="AJ142" s="45">
        <v>106.7</v>
      </c>
      <c r="AK142" s="45">
        <v>106.7</v>
      </c>
      <c r="AL142" s="45">
        <v>106.7</v>
      </c>
      <c r="AM142" s="45">
        <v>106.7</v>
      </c>
      <c r="AN142" s="45">
        <v>106.7</v>
      </c>
      <c r="AO142" s="45">
        <v>106.7</v>
      </c>
      <c r="AP142" s="45">
        <v>106.7</v>
      </c>
      <c r="AQ142" s="45">
        <v>106.7</v>
      </c>
      <c r="AR142" s="45">
        <v>106.4</v>
      </c>
      <c r="AS142" s="45">
        <v>106.4</v>
      </c>
      <c r="AT142" s="45">
        <v>106.4</v>
      </c>
      <c r="AU142" s="45">
        <v>106.4</v>
      </c>
      <c r="AV142" s="45">
        <v>106.4</v>
      </c>
      <c r="AW142" s="45">
        <v>106.4</v>
      </c>
      <c r="AX142" s="45">
        <v>106.4</v>
      </c>
      <c r="AY142" s="45">
        <v>106.4</v>
      </c>
      <c r="AZ142" s="45">
        <v>106.4</v>
      </c>
      <c r="BA142" s="45">
        <v>106.3</v>
      </c>
      <c r="BB142" s="45">
        <v>107</v>
      </c>
      <c r="BC142" s="45">
        <v>107</v>
      </c>
      <c r="BD142" s="45">
        <v>107</v>
      </c>
      <c r="BE142" s="45">
        <v>107</v>
      </c>
      <c r="BF142" s="45">
        <v>107</v>
      </c>
      <c r="BG142" s="45">
        <v>107</v>
      </c>
      <c r="BH142" s="45">
        <v>107</v>
      </c>
      <c r="BI142" s="45">
        <v>113.5</v>
      </c>
      <c r="BJ142" s="45">
        <v>115.9</v>
      </c>
      <c r="BK142" s="45">
        <v>116.3</v>
      </c>
      <c r="BL142" s="45">
        <v>117.5</v>
      </c>
      <c r="BM142" s="45">
        <v>117.5</v>
      </c>
      <c r="BN142" s="45">
        <v>117.5</v>
      </c>
      <c r="BO142" s="45">
        <v>117.5</v>
      </c>
      <c r="BP142" s="45">
        <v>117.5</v>
      </c>
      <c r="BQ142" s="45">
        <v>117.5</v>
      </c>
      <c r="BR142" s="45">
        <v>118.3</v>
      </c>
      <c r="BS142" s="45">
        <v>117.6</v>
      </c>
      <c r="BT142" s="45">
        <v>117</v>
      </c>
      <c r="BU142" s="45">
        <v>121.1</v>
      </c>
      <c r="BV142" s="45">
        <v>122.6</v>
      </c>
      <c r="BW142" s="45">
        <v>122.6</v>
      </c>
      <c r="BX142" s="45">
        <v>123.1</v>
      </c>
      <c r="BY142" s="45">
        <v>123</v>
      </c>
      <c r="BZ142" s="45">
        <v>123</v>
      </c>
      <c r="CA142" s="45">
        <v>123</v>
      </c>
      <c r="CB142" s="45">
        <v>123</v>
      </c>
      <c r="CC142" s="45">
        <v>123.2</v>
      </c>
      <c r="CD142" s="45">
        <v>123.4</v>
      </c>
      <c r="CE142" s="45">
        <v>123.4</v>
      </c>
      <c r="CF142" s="45">
        <v>123.4</v>
      </c>
      <c r="CG142" s="45">
        <v>123.6</v>
      </c>
      <c r="CH142" s="45">
        <v>123.6</v>
      </c>
      <c r="CI142" s="45">
        <v>123.6</v>
      </c>
      <c r="CJ142" s="45">
        <v>123.6</v>
      </c>
      <c r="CK142" s="45">
        <v>123.6</v>
      </c>
      <c r="CL142" s="45">
        <v>124</v>
      </c>
      <c r="CM142" s="45">
        <v>124</v>
      </c>
      <c r="CN142" s="45">
        <v>124</v>
      </c>
      <c r="CO142" s="45">
        <v>124.8</v>
      </c>
      <c r="CP142" s="45">
        <v>126.5</v>
      </c>
      <c r="CQ142" s="45">
        <v>126.5</v>
      </c>
      <c r="CR142" s="45">
        <v>126.5</v>
      </c>
      <c r="CS142" s="45">
        <v>126.5</v>
      </c>
      <c r="CT142" s="45">
        <v>126.5</v>
      </c>
      <c r="CU142" s="45">
        <v>126.5</v>
      </c>
      <c r="CV142" s="45">
        <v>126.5</v>
      </c>
      <c r="CW142" s="45">
        <v>126.4</v>
      </c>
      <c r="CX142" s="45">
        <v>126.4</v>
      </c>
      <c r="CY142" s="45">
        <v>126.4</v>
      </c>
      <c r="CZ142" s="45">
        <v>126.4</v>
      </c>
      <c r="DA142" s="45">
        <v>126.4</v>
      </c>
      <c r="DB142" s="45">
        <v>126.4</v>
      </c>
      <c r="DC142" s="45">
        <v>126.5</v>
      </c>
      <c r="DD142" s="45">
        <v>127</v>
      </c>
      <c r="DE142" s="45">
        <v>127</v>
      </c>
      <c r="DF142" s="45">
        <v>126.9</v>
      </c>
      <c r="DG142" s="45">
        <v>126.9</v>
      </c>
      <c r="DH142" s="45">
        <v>127.3</v>
      </c>
      <c r="DI142" s="45">
        <v>127.3</v>
      </c>
      <c r="DJ142" s="45">
        <v>127.3</v>
      </c>
      <c r="DK142" s="45">
        <v>127.5</v>
      </c>
      <c r="DL142" s="45">
        <v>127.7</v>
      </c>
      <c r="DM142" s="45">
        <v>127.7</v>
      </c>
      <c r="DN142" s="45">
        <v>128.9</v>
      </c>
      <c r="DO142" s="45">
        <v>130.4</v>
      </c>
      <c r="DP142" s="45">
        <v>130.9</v>
      </c>
      <c r="DQ142" s="45">
        <v>130.9</v>
      </c>
      <c r="DR142" s="45">
        <v>130.9</v>
      </c>
      <c r="DS142" s="45">
        <v>130.9</v>
      </c>
      <c r="DT142" s="45">
        <v>130.9</v>
      </c>
      <c r="DU142" s="45">
        <v>130.9</v>
      </c>
      <c r="DV142" s="45">
        <v>130.9</v>
      </c>
      <c r="DW142" s="45">
        <v>130.9</v>
      </c>
      <c r="DX142" s="46">
        <v>134.30000000000001</v>
      </c>
      <c r="DY142" s="46">
        <v>134.30000000000001</v>
      </c>
      <c r="DZ142" s="46">
        <v>134.30000000000001</v>
      </c>
      <c r="EA142">
        <v>134.30000000000001</v>
      </c>
      <c r="EB142" s="47">
        <v>134.30000000000001</v>
      </c>
      <c r="EC142" s="47">
        <v>134.30000000000001</v>
      </c>
    </row>
    <row r="143" spans="1:133" x14ac:dyDescent="0.25">
      <c r="A143" s="43" t="s">
        <v>3266</v>
      </c>
      <c r="B143" s="43" t="s">
        <v>3267</v>
      </c>
      <c r="C143" s="44">
        <v>0.64702999999999999</v>
      </c>
      <c r="D143" s="45">
        <v>100</v>
      </c>
      <c r="E143" s="45">
        <v>100</v>
      </c>
      <c r="F143" s="45">
        <v>100</v>
      </c>
      <c r="G143" s="45">
        <v>100</v>
      </c>
      <c r="H143" s="45">
        <v>100</v>
      </c>
      <c r="I143" s="45">
        <v>100</v>
      </c>
      <c r="J143" s="45">
        <v>100</v>
      </c>
      <c r="K143" s="45">
        <v>100</v>
      </c>
      <c r="L143" s="45">
        <v>100</v>
      </c>
      <c r="M143" s="45">
        <v>100</v>
      </c>
      <c r="N143" s="45">
        <v>100</v>
      </c>
      <c r="O143" s="45">
        <v>100</v>
      </c>
      <c r="P143" s="45">
        <v>100</v>
      </c>
      <c r="Q143" s="45">
        <v>100</v>
      </c>
      <c r="R143" s="45">
        <v>101.4</v>
      </c>
      <c r="S143" s="45">
        <v>101.4</v>
      </c>
      <c r="T143" s="45">
        <v>101.4</v>
      </c>
      <c r="U143" s="45">
        <v>101.4</v>
      </c>
      <c r="V143" s="45">
        <v>101.4</v>
      </c>
      <c r="W143" s="45">
        <v>101.4</v>
      </c>
      <c r="X143" s="45">
        <v>101.4</v>
      </c>
      <c r="Y143" s="45">
        <v>101.4</v>
      </c>
      <c r="Z143" s="45">
        <v>101.4</v>
      </c>
      <c r="AA143" s="45">
        <v>101.4</v>
      </c>
      <c r="AB143" s="45">
        <v>101.4</v>
      </c>
      <c r="AC143" s="45">
        <v>101.4</v>
      </c>
      <c r="AD143" s="45">
        <v>101.4</v>
      </c>
      <c r="AE143" s="45">
        <v>101.4</v>
      </c>
      <c r="AF143" s="45">
        <v>101.4</v>
      </c>
      <c r="AG143" s="45">
        <v>101.4</v>
      </c>
      <c r="AH143" s="45">
        <v>101.4</v>
      </c>
      <c r="AI143" s="45">
        <v>101.4</v>
      </c>
      <c r="AJ143" s="45">
        <v>101.4</v>
      </c>
      <c r="AK143" s="45">
        <v>101.4</v>
      </c>
      <c r="AL143" s="45">
        <v>101.4</v>
      </c>
      <c r="AM143" s="45">
        <v>101.4</v>
      </c>
      <c r="AN143" s="45">
        <v>101.4</v>
      </c>
      <c r="AO143" s="45">
        <v>101.4</v>
      </c>
      <c r="AP143" s="45">
        <v>101.4</v>
      </c>
      <c r="AQ143" s="45">
        <v>101.4</v>
      </c>
      <c r="AR143" s="45">
        <v>101.4</v>
      </c>
      <c r="AS143" s="45">
        <v>101.4</v>
      </c>
      <c r="AT143" s="45">
        <v>101.4</v>
      </c>
      <c r="AU143" s="45">
        <v>101.4</v>
      </c>
      <c r="AV143" s="45">
        <v>101.4</v>
      </c>
      <c r="AW143" s="45">
        <v>101.4</v>
      </c>
      <c r="AX143" s="45">
        <v>101.4</v>
      </c>
      <c r="AY143" s="45">
        <v>101.4</v>
      </c>
      <c r="AZ143" s="45">
        <v>101.4</v>
      </c>
      <c r="BA143" s="45">
        <v>101.4</v>
      </c>
      <c r="BB143" s="45">
        <v>101.4</v>
      </c>
      <c r="BC143" s="45">
        <v>101.4</v>
      </c>
      <c r="BD143" s="45">
        <v>101.4</v>
      </c>
      <c r="BE143" s="45">
        <v>101.4</v>
      </c>
      <c r="BF143" s="45">
        <v>101.4</v>
      </c>
      <c r="BG143" s="45">
        <v>101.4</v>
      </c>
      <c r="BH143" s="45">
        <v>101.4</v>
      </c>
      <c r="BI143" s="45">
        <v>123.1</v>
      </c>
      <c r="BJ143" s="45">
        <v>130.80000000000001</v>
      </c>
      <c r="BK143" s="45">
        <v>131.5</v>
      </c>
      <c r="BL143" s="45">
        <v>135.5</v>
      </c>
      <c r="BM143" s="45">
        <v>135.5</v>
      </c>
      <c r="BN143" s="45">
        <v>135.5</v>
      </c>
      <c r="BO143" s="45">
        <v>135.5</v>
      </c>
      <c r="BP143" s="45">
        <v>135.5</v>
      </c>
      <c r="BQ143" s="45">
        <v>135.5</v>
      </c>
      <c r="BR143" s="45">
        <v>135.5</v>
      </c>
      <c r="BS143" s="45">
        <v>133.6</v>
      </c>
      <c r="BT143" s="45">
        <v>131.69999999999999</v>
      </c>
      <c r="BU143" s="45">
        <v>131.69999999999999</v>
      </c>
      <c r="BV143" s="45">
        <v>131.69999999999999</v>
      </c>
      <c r="BW143" s="45">
        <v>131.69999999999999</v>
      </c>
      <c r="BX143" s="45">
        <v>132</v>
      </c>
      <c r="BY143" s="45">
        <v>132</v>
      </c>
      <c r="BZ143" s="45">
        <v>132</v>
      </c>
      <c r="CA143" s="45">
        <v>132</v>
      </c>
      <c r="CB143" s="45">
        <v>132</v>
      </c>
      <c r="CC143" s="45">
        <v>132.80000000000001</v>
      </c>
      <c r="CD143" s="45">
        <v>133.30000000000001</v>
      </c>
      <c r="CE143" s="45">
        <v>133.30000000000001</v>
      </c>
      <c r="CF143" s="45">
        <v>133.30000000000001</v>
      </c>
      <c r="CG143" s="45">
        <v>133.9</v>
      </c>
      <c r="CH143" s="45">
        <v>133.9</v>
      </c>
      <c r="CI143" s="45">
        <v>133.9</v>
      </c>
      <c r="CJ143" s="45">
        <v>133.9</v>
      </c>
      <c r="CK143" s="45">
        <v>133.9</v>
      </c>
      <c r="CL143" s="45">
        <v>133.9</v>
      </c>
      <c r="CM143" s="45">
        <v>133.9</v>
      </c>
      <c r="CN143" s="45">
        <v>133.9</v>
      </c>
      <c r="CO143" s="45">
        <v>136.5</v>
      </c>
      <c r="CP143" s="45">
        <v>141.9</v>
      </c>
      <c r="CQ143" s="45">
        <v>141.9</v>
      </c>
      <c r="CR143" s="45">
        <v>141.9</v>
      </c>
      <c r="CS143" s="45">
        <v>141.9</v>
      </c>
      <c r="CT143" s="45">
        <v>141.9</v>
      </c>
      <c r="CU143" s="45">
        <v>141.9</v>
      </c>
      <c r="CV143" s="45">
        <v>141.9</v>
      </c>
      <c r="CW143" s="45">
        <v>141.6</v>
      </c>
      <c r="CX143" s="45">
        <v>141.6</v>
      </c>
      <c r="CY143" s="45">
        <v>141.6</v>
      </c>
      <c r="CZ143" s="45">
        <v>141.6</v>
      </c>
      <c r="DA143" s="45">
        <v>141.6</v>
      </c>
      <c r="DB143" s="45">
        <v>141.69999999999999</v>
      </c>
      <c r="DC143" s="45">
        <v>141.9</v>
      </c>
      <c r="DD143" s="45">
        <v>141.9</v>
      </c>
      <c r="DE143" s="45">
        <v>141.9</v>
      </c>
      <c r="DF143" s="45">
        <v>141.9</v>
      </c>
      <c r="DG143" s="45">
        <v>141.9</v>
      </c>
      <c r="DH143" s="45">
        <v>141.9</v>
      </c>
      <c r="DI143" s="45">
        <v>141.9</v>
      </c>
      <c r="DJ143" s="45">
        <v>141.9</v>
      </c>
      <c r="DK143" s="45">
        <v>142.5</v>
      </c>
      <c r="DL143" s="45">
        <v>143.4</v>
      </c>
      <c r="DM143" s="45">
        <v>143.4</v>
      </c>
      <c r="DN143" s="45">
        <v>143.4</v>
      </c>
      <c r="DO143" s="45">
        <v>143.4</v>
      </c>
      <c r="DP143" s="45">
        <v>143.4</v>
      </c>
      <c r="DQ143" s="45">
        <v>143.4</v>
      </c>
      <c r="DR143" s="45">
        <v>143.4</v>
      </c>
      <c r="DS143" s="45">
        <v>143.4</v>
      </c>
      <c r="DT143" s="45">
        <v>143.4</v>
      </c>
      <c r="DU143" s="45">
        <v>143.4</v>
      </c>
      <c r="DV143" s="45">
        <v>143.4</v>
      </c>
      <c r="DW143" s="45">
        <v>143.4</v>
      </c>
      <c r="DX143" s="46">
        <v>143.4</v>
      </c>
      <c r="DY143" s="46">
        <v>143.4</v>
      </c>
      <c r="DZ143" s="46">
        <v>143.4</v>
      </c>
      <c r="EA143">
        <v>143.4</v>
      </c>
      <c r="EB143" s="47">
        <v>143.4</v>
      </c>
      <c r="EC143" s="47">
        <v>143.4</v>
      </c>
    </row>
    <row r="144" spans="1:133" x14ac:dyDescent="0.25">
      <c r="A144" s="43" t="s">
        <v>1853</v>
      </c>
      <c r="B144" s="43" t="s">
        <v>3268</v>
      </c>
      <c r="C144" s="44">
        <v>0.64702999999999999</v>
      </c>
      <c r="D144" s="45">
        <v>100</v>
      </c>
      <c r="E144" s="45">
        <v>100</v>
      </c>
      <c r="F144" s="45">
        <v>100</v>
      </c>
      <c r="G144" s="45">
        <v>100</v>
      </c>
      <c r="H144" s="45">
        <v>100</v>
      </c>
      <c r="I144" s="45">
        <v>100</v>
      </c>
      <c r="J144" s="45">
        <v>100</v>
      </c>
      <c r="K144" s="45">
        <v>100</v>
      </c>
      <c r="L144" s="45">
        <v>100</v>
      </c>
      <c r="M144" s="45">
        <v>100</v>
      </c>
      <c r="N144" s="45">
        <v>100</v>
      </c>
      <c r="O144" s="45">
        <v>100</v>
      </c>
      <c r="P144" s="45">
        <v>100</v>
      </c>
      <c r="Q144" s="45">
        <v>100</v>
      </c>
      <c r="R144" s="45">
        <v>101.4</v>
      </c>
      <c r="S144" s="45">
        <v>101.4</v>
      </c>
      <c r="T144" s="45">
        <v>101.4</v>
      </c>
      <c r="U144" s="45">
        <v>101.4</v>
      </c>
      <c r="V144" s="45">
        <v>101.4</v>
      </c>
      <c r="W144" s="45">
        <v>101.4</v>
      </c>
      <c r="X144" s="45">
        <v>101.4</v>
      </c>
      <c r="Y144" s="45">
        <v>101.4</v>
      </c>
      <c r="Z144" s="45">
        <v>101.4</v>
      </c>
      <c r="AA144" s="45">
        <v>101.4</v>
      </c>
      <c r="AB144" s="45">
        <v>101.4</v>
      </c>
      <c r="AC144" s="45">
        <v>101.4</v>
      </c>
      <c r="AD144" s="45">
        <v>101.4</v>
      </c>
      <c r="AE144" s="45">
        <v>101.4</v>
      </c>
      <c r="AF144" s="45">
        <v>101.4</v>
      </c>
      <c r="AG144" s="45">
        <v>101.4</v>
      </c>
      <c r="AH144" s="45">
        <v>101.4</v>
      </c>
      <c r="AI144" s="45">
        <v>101.4</v>
      </c>
      <c r="AJ144" s="45">
        <v>101.4</v>
      </c>
      <c r="AK144" s="45">
        <v>101.4</v>
      </c>
      <c r="AL144" s="45">
        <v>101.4</v>
      </c>
      <c r="AM144" s="45">
        <v>101.4</v>
      </c>
      <c r="AN144" s="45">
        <v>101.4</v>
      </c>
      <c r="AO144" s="45">
        <v>101.4</v>
      </c>
      <c r="AP144" s="45">
        <v>101.4</v>
      </c>
      <c r="AQ144" s="45">
        <v>101.4</v>
      </c>
      <c r="AR144" s="45">
        <v>101.4</v>
      </c>
      <c r="AS144" s="45">
        <v>101.4</v>
      </c>
      <c r="AT144" s="45">
        <v>101.4</v>
      </c>
      <c r="AU144" s="45">
        <v>101.4</v>
      </c>
      <c r="AV144" s="45">
        <v>101.4</v>
      </c>
      <c r="AW144" s="45">
        <v>101.4</v>
      </c>
      <c r="AX144" s="45">
        <v>101.4</v>
      </c>
      <c r="AY144" s="45">
        <v>101.4</v>
      </c>
      <c r="AZ144" s="45">
        <v>101.4</v>
      </c>
      <c r="BA144" s="45">
        <v>101.4</v>
      </c>
      <c r="BB144" s="45">
        <v>101.4</v>
      </c>
      <c r="BC144" s="45">
        <v>101.4</v>
      </c>
      <c r="BD144" s="45">
        <v>101.4</v>
      </c>
      <c r="BE144" s="45">
        <v>101.4</v>
      </c>
      <c r="BF144" s="45">
        <v>101.4</v>
      </c>
      <c r="BG144" s="45">
        <v>101.4</v>
      </c>
      <c r="BH144" s="45">
        <v>101.4</v>
      </c>
      <c r="BI144" s="45">
        <v>123.1</v>
      </c>
      <c r="BJ144" s="45">
        <v>130.80000000000001</v>
      </c>
      <c r="BK144" s="45">
        <v>131.5</v>
      </c>
      <c r="BL144" s="45">
        <v>135.5</v>
      </c>
      <c r="BM144" s="45">
        <v>135.5</v>
      </c>
      <c r="BN144" s="45">
        <v>135.5</v>
      </c>
      <c r="BO144" s="45">
        <v>135.5</v>
      </c>
      <c r="BP144" s="45">
        <v>135.5</v>
      </c>
      <c r="BQ144" s="45">
        <v>135.5</v>
      </c>
      <c r="BR144" s="45">
        <v>135.5</v>
      </c>
      <c r="BS144" s="45">
        <v>133.6</v>
      </c>
      <c r="BT144" s="45">
        <v>131.69999999999999</v>
      </c>
      <c r="BU144" s="45">
        <v>131.69999999999999</v>
      </c>
      <c r="BV144" s="45">
        <v>131.69999999999999</v>
      </c>
      <c r="BW144" s="45">
        <v>131.69999999999999</v>
      </c>
      <c r="BX144" s="45">
        <v>132</v>
      </c>
      <c r="BY144" s="45">
        <v>132</v>
      </c>
      <c r="BZ144" s="45">
        <v>132</v>
      </c>
      <c r="CA144" s="45">
        <v>132</v>
      </c>
      <c r="CB144" s="45">
        <v>132</v>
      </c>
      <c r="CC144" s="45">
        <v>132.80000000000001</v>
      </c>
      <c r="CD144" s="45">
        <v>133.30000000000001</v>
      </c>
      <c r="CE144" s="45">
        <v>133.30000000000001</v>
      </c>
      <c r="CF144" s="45">
        <v>133.30000000000001</v>
      </c>
      <c r="CG144" s="45">
        <v>133.9</v>
      </c>
      <c r="CH144" s="45">
        <v>133.9</v>
      </c>
      <c r="CI144" s="45">
        <v>133.9</v>
      </c>
      <c r="CJ144" s="45">
        <v>133.9</v>
      </c>
      <c r="CK144" s="45">
        <v>133.9</v>
      </c>
      <c r="CL144" s="45">
        <v>133.9</v>
      </c>
      <c r="CM144" s="45">
        <v>133.9</v>
      </c>
      <c r="CN144" s="45">
        <v>133.9</v>
      </c>
      <c r="CO144" s="45">
        <v>136.5</v>
      </c>
      <c r="CP144" s="45">
        <v>141.9</v>
      </c>
      <c r="CQ144" s="45">
        <v>141.9</v>
      </c>
      <c r="CR144" s="45">
        <v>141.9</v>
      </c>
      <c r="CS144" s="45">
        <v>141.9</v>
      </c>
      <c r="CT144" s="45">
        <v>141.9</v>
      </c>
      <c r="CU144" s="45">
        <v>141.9</v>
      </c>
      <c r="CV144" s="45">
        <v>141.9</v>
      </c>
      <c r="CW144" s="45">
        <v>141.6</v>
      </c>
      <c r="CX144" s="45">
        <v>141.6</v>
      </c>
      <c r="CY144" s="45">
        <v>141.6</v>
      </c>
      <c r="CZ144" s="45">
        <v>141.6</v>
      </c>
      <c r="DA144" s="45">
        <v>141.6</v>
      </c>
      <c r="DB144" s="45">
        <v>141.69999999999999</v>
      </c>
      <c r="DC144" s="45">
        <v>141.9</v>
      </c>
      <c r="DD144" s="45">
        <v>141.9</v>
      </c>
      <c r="DE144" s="45">
        <v>141.9</v>
      </c>
      <c r="DF144" s="45">
        <v>141.9</v>
      </c>
      <c r="DG144" s="45">
        <v>141.9</v>
      </c>
      <c r="DH144" s="45">
        <v>141.9</v>
      </c>
      <c r="DI144" s="45">
        <v>141.9</v>
      </c>
      <c r="DJ144" s="45">
        <v>141.9</v>
      </c>
      <c r="DK144" s="45">
        <v>142.5</v>
      </c>
      <c r="DL144" s="45">
        <v>143.4</v>
      </c>
      <c r="DM144" s="45">
        <v>143.4</v>
      </c>
      <c r="DN144" s="45">
        <v>143.4</v>
      </c>
      <c r="DO144" s="45">
        <v>143.4</v>
      </c>
      <c r="DP144" s="45">
        <v>143.4</v>
      </c>
      <c r="DQ144" s="45">
        <v>143.4</v>
      </c>
      <c r="DR144" s="45">
        <v>143.4</v>
      </c>
      <c r="DS144" s="45">
        <v>143.4</v>
      </c>
      <c r="DT144" s="45">
        <v>143.4</v>
      </c>
      <c r="DU144" s="45">
        <v>143.4</v>
      </c>
      <c r="DV144" s="45">
        <v>143.4</v>
      </c>
      <c r="DW144" s="45">
        <v>143.4</v>
      </c>
      <c r="DX144" s="46">
        <v>143.4</v>
      </c>
      <c r="DY144" s="46">
        <v>143.4</v>
      </c>
      <c r="DZ144" s="46">
        <v>143.4</v>
      </c>
      <c r="EA144">
        <v>143.4</v>
      </c>
      <c r="EB144" s="47">
        <v>143.4</v>
      </c>
      <c r="EC144" s="47">
        <v>143.4</v>
      </c>
    </row>
    <row r="145" spans="1:133" x14ac:dyDescent="0.25">
      <c r="A145" s="43" t="s">
        <v>3269</v>
      </c>
      <c r="B145" s="43" t="s">
        <v>3270</v>
      </c>
      <c r="C145" s="44">
        <v>1.40097</v>
      </c>
      <c r="D145" s="45">
        <v>100.8</v>
      </c>
      <c r="E145" s="45">
        <v>100.8</v>
      </c>
      <c r="F145" s="45">
        <v>102</v>
      </c>
      <c r="G145" s="45">
        <v>103.9</v>
      </c>
      <c r="H145" s="45">
        <v>103.9</v>
      </c>
      <c r="I145" s="45">
        <v>103.9</v>
      </c>
      <c r="J145" s="45">
        <v>103.9</v>
      </c>
      <c r="K145" s="45">
        <v>103.9</v>
      </c>
      <c r="L145" s="45">
        <v>103.9</v>
      </c>
      <c r="M145" s="45">
        <v>103.9</v>
      </c>
      <c r="N145" s="45">
        <v>103.9</v>
      </c>
      <c r="O145" s="45">
        <v>103.9</v>
      </c>
      <c r="P145" s="45">
        <v>103.9</v>
      </c>
      <c r="Q145" s="45">
        <v>103.9</v>
      </c>
      <c r="R145" s="45">
        <v>106.2</v>
      </c>
      <c r="S145" s="45">
        <v>106.2</v>
      </c>
      <c r="T145" s="45">
        <v>106.2</v>
      </c>
      <c r="U145" s="45">
        <v>106.2</v>
      </c>
      <c r="V145" s="45">
        <v>106.2</v>
      </c>
      <c r="W145" s="45">
        <v>106.2</v>
      </c>
      <c r="X145" s="45">
        <v>107.9</v>
      </c>
      <c r="Y145" s="45">
        <v>109.6</v>
      </c>
      <c r="Z145" s="45">
        <v>109.6</v>
      </c>
      <c r="AA145" s="45">
        <v>109.6</v>
      </c>
      <c r="AB145" s="45">
        <v>109.6</v>
      </c>
      <c r="AC145" s="45">
        <v>109.6</v>
      </c>
      <c r="AD145" s="45">
        <v>109.6</v>
      </c>
      <c r="AE145" s="45">
        <v>109.6</v>
      </c>
      <c r="AF145" s="45">
        <v>109.6</v>
      </c>
      <c r="AG145" s="45">
        <v>109.6</v>
      </c>
      <c r="AH145" s="45">
        <v>109.6</v>
      </c>
      <c r="AI145" s="45">
        <v>109.6</v>
      </c>
      <c r="AJ145" s="45">
        <v>109.6</v>
      </c>
      <c r="AK145" s="45">
        <v>109.6</v>
      </c>
      <c r="AL145" s="45">
        <v>109.6</v>
      </c>
      <c r="AM145" s="45">
        <v>109.6</v>
      </c>
      <c r="AN145" s="45">
        <v>109.6</v>
      </c>
      <c r="AO145" s="45">
        <v>109.6</v>
      </c>
      <c r="AP145" s="45">
        <v>109.6</v>
      </c>
      <c r="AQ145" s="45">
        <v>109.6</v>
      </c>
      <c r="AR145" s="45">
        <v>109.6</v>
      </c>
      <c r="AS145" s="45">
        <v>109.6</v>
      </c>
      <c r="AT145" s="45">
        <v>109.6</v>
      </c>
      <c r="AU145" s="45">
        <v>109.6</v>
      </c>
      <c r="AV145" s="45">
        <v>109.6</v>
      </c>
      <c r="AW145" s="45">
        <v>109.6</v>
      </c>
      <c r="AX145" s="45">
        <v>109.6</v>
      </c>
      <c r="AY145" s="45">
        <v>109.6</v>
      </c>
      <c r="AZ145" s="45">
        <v>109.6</v>
      </c>
      <c r="BA145" s="45">
        <v>109.6</v>
      </c>
      <c r="BB145" s="45">
        <v>110.7</v>
      </c>
      <c r="BC145" s="45">
        <v>110.7</v>
      </c>
      <c r="BD145" s="45">
        <v>110.7</v>
      </c>
      <c r="BE145" s="45">
        <v>110.7</v>
      </c>
      <c r="BF145" s="45">
        <v>110.7</v>
      </c>
      <c r="BG145" s="45">
        <v>110.7</v>
      </c>
      <c r="BH145" s="45">
        <v>110.7</v>
      </c>
      <c r="BI145" s="45">
        <v>110.7</v>
      </c>
      <c r="BJ145" s="45">
        <v>110.7</v>
      </c>
      <c r="BK145" s="45">
        <v>110.7</v>
      </c>
      <c r="BL145" s="45">
        <v>110.7</v>
      </c>
      <c r="BM145" s="45">
        <v>110.7</v>
      </c>
      <c r="BN145" s="45">
        <v>110.7</v>
      </c>
      <c r="BO145" s="45">
        <v>110.7</v>
      </c>
      <c r="BP145" s="45">
        <v>110.7</v>
      </c>
      <c r="BQ145" s="45">
        <v>110.7</v>
      </c>
      <c r="BR145" s="45">
        <v>110.7</v>
      </c>
      <c r="BS145" s="45">
        <v>110.4</v>
      </c>
      <c r="BT145" s="45">
        <v>110.4</v>
      </c>
      <c r="BU145" s="45">
        <v>116.8</v>
      </c>
      <c r="BV145" s="45">
        <v>119</v>
      </c>
      <c r="BW145" s="45">
        <v>119</v>
      </c>
      <c r="BX145" s="45">
        <v>119</v>
      </c>
      <c r="BY145" s="45">
        <v>119</v>
      </c>
      <c r="BZ145" s="45">
        <v>119</v>
      </c>
      <c r="CA145" s="45">
        <v>119</v>
      </c>
      <c r="CB145" s="45">
        <v>119</v>
      </c>
      <c r="CC145" s="45">
        <v>119</v>
      </c>
      <c r="CD145" s="45">
        <v>119</v>
      </c>
      <c r="CE145" s="45">
        <v>119</v>
      </c>
      <c r="CF145" s="45">
        <v>119</v>
      </c>
      <c r="CG145" s="45">
        <v>119</v>
      </c>
      <c r="CH145" s="45">
        <v>119</v>
      </c>
      <c r="CI145" s="45">
        <v>119</v>
      </c>
      <c r="CJ145" s="45">
        <v>119</v>
      </c>
      <c r="CK145" s="45">
        <v>119</v>
      </c>
      <c r="CL145" s="45">
        <v>119</v>
      </c>
      <c r="CM145" s="45">
        <v>119</v>
      </c>
      <c r="CN145" s="45">
        <v>119</v>
      </c>
      <c r="CO145" s="45">
        <v>119</v>
      </c>
      <c r="CP145" s="45">
        <v>119</v>
      </c>
      <c r="CQ145" s="45">
        <v>119</v>
      </c>
      <c r="CR145" s="45">
        <v>119</v>
      </c>
      <c r="CS145" s="45">
        <v>119</v>
      </c>
      <c r="CT145" s="45">
        <v>119</v>
      </c>
      <c r="CU145" s="45">
        <v>119</v>
      </c>
      <c r="CV145" s="45">
        <v>119</v>
      </c>
      <c r="CW145" s="45">
        <v>119</v>
      </c>
      <c r="CX145" s="45">
        <v>119</v>
      </c>
      <c r="CY145" s="45">
        <v>119</v>
      </c>
      <c r="CZ145" s="45">
        <v>119</v>
      </c>
      <c r="DA145" s="45">
        <v>119</v>
      </c>
      <c r="DB145" s="45">
        <v>119</v>
      </c>
      <c r="DC145" s="45">
        <v>119</v>
      </c>
      <c r="DD145" s="45">
        <v>119.8</v>
      </c>
      <c r="DE145" s="45">
        <v>119.8</v>
      </c>
      <c r="DF145" s="45">
        <v>119.8</v>
      </c>
      <c r="DG145" s="45">
        <v>119.8</v>
      </c>
      <c r="DH145" s="45">
        <v>119.8</v>
      </c>
      <c r="DI145" s="45">
        <v>119.8</v>
      </c>
      <c r="DJ145" s="45">
        <v>119.8</v>
      </c>
      <c r="DK145" s="45">
        <v>119.8</v>
      </c>
      <c r="DL145" s="45">
        <v>119.8</v>
      </c>
      <c r="DM145" s="45">
        <v>119.8</v>
      </c>
      <c r="DN145" s="45">
        <v>119.8</v>
      </c>
      <c r="DO145" s="45">
        <v>119.8</v>
      </c>
      <c r="DP145" s="45">
        <v>119.8</v>
      </c>
      <c r="DQ145" s="45">
        <v>119.8</v>
      </c>
      <c r="DR145" s="45">
        <v>119.8</v>
      </c>
      <c r="DS145" s="45">
        <v>119.8</v>
      </c>
      <c r="DT145" s="45">
        <v>119.8</v>
      </c>
      <c r="DU145" s="45">
        <v>119.8</v>
      </c>
      <c r="DV145" s="45">
        <v>119.8</v>
      </c>
      <c r="DW145" s="45">
        <v>119.8</v>
      </c>
      <c r="DX145" s="46">
        <v>119.8</v>
      </c>
      <c r="DY145" s="46">
        <v>119.8</v>
      </c>
      <c r="DZ145" s="46">
        <v>119.8</v>
      </c>
      <c r="EA145">
        <v>119.8</v>
      </c>
      <c r="EB145" s="47">
        <v>119.8</v>
      </c>
      <c r="EC145" s="47">
        <v>119.8</v>
      </c>
    </row>
    <row r="146" spans="1:133" x14ac:dyDescent="0.25">
      <c r="A146" s="43" t="s">
        <v>3271</v>
      </c>
      <c r="B146" s="43" t="s">
        <v>3272</v>
      </c>
      <c r="C146" s="44">
        <v>0.49990000000000001</v>
      </c>
      <c r="D146" s="45">
        <v>105</v>
      </c>
      <c r="E146" s="45">
        <v>105</v>
      </c>
      <c r="F146" s="45">
        <v>105.3</v>
      </c>
      <c r="G146" s="45">
        <v>105.8</v>
      </c>
      <c r="H146" s="45">
        <v>105.8</v>
      </c>
      <c r="I146" s="45">
        <v>105.8</v>
      </c>
      <c r="J146" s="45">
        <v>105.8</v>
      </c>
      <c r="K146" s="45">
        <v>105.8</v>
      </c>
      <c r="L146" s="45">
        <v>105.8</v>
      </c>
      <c r="M146" s="45">
        <v>105.8</v>
      </c>
      <c r="N146" s="45">
        <v>105.8</v>
      </c>
      <c r="O146" s="45">
        <v>105.8</v>
      </c>
      <c r="P146" s="45">
        <v>105.8</v>
      </c>
      <c r="Q146" s="45">
        <v>105.8</v>
      </c>
      <c r="R146" s="45">
        <v>102.2</v>
      </c>
      <c r="S146" s="45">
        <v>102.2</v>
      </c>
      <c r="T146" s="45">
        <v>102.2</v>
      </c>
      <c r="U146" s="45">
        <v>102.2</v>
      </c>
      <c r="V146" s="45">
        <v>102.2</v>
      </c>
      <c r="W146" s="45">
        <v>102.2</v>
      </c>
      <c r="X146" s="45">
        <v>102.6</v>
      </c>
      <c r="Y146" s="45">
        <v>103</v>
      </c>
      <c r="Z146" s="45">
        <v>103</v>
      </c>
      <c r="AA146" s="45">
        <v>103</v>
      </c>
      <c r="AB146" s="45">
        <v>103</v>
      </c>
      <c r="AC146" s="45">
        <v>103</v>
      </c>
      <c r="AD146" s="45">
        <v>103</v>
      </c>
      <c r="AE146" s="45">
        <v>103</v>
      </c>
      <c r="AF146" s="45">
        <v>103</v>
      </c>
      <c r="AG146" s="45">
        <v>103</v>
      </c>
      <c r="AH146" s="45">
        <v>103</v>
      </c>
      <c r="AI146" s="45">
        <v>103</v>
      </c>
      <c r="AJ146" s="45">
        <v>103</v>
      </c>
      <c r="AK146" s="45">
        <v>103</v>
      </c>
      <c r="AL146" s="45">
        <v>103</v>
      </c>
      <c r="AM146" s="45">
        <v>103</v>
      </c>
      <c r="AN146" s="45">
        <v>103</v>
      </c>
      <c r="AO146" s="45">
        <v>103</v>
      </c>
      <c r="AP146" s="45">
        <v>103</v>
      </c>
      <c r="AQ146" s="45">
        <v>103</v>
      </c>
      <c r="AR146" s="45">
        <v>103</v>
      </c>
      <c r="AS146" s="45">
        <v>103</v>
      </c>
      <c r="AT146" s="45">
        <v>103</v>
      </c>
      <c r="AU146" s="45">
        <v>103</v>
      </c>
      <c r="AV146" s="45">
        <v>103</v>
      </c>
      <c r="AW146" s="45">
        <v>103</v>
      </c>
      <c r="AX146" s="45">
        <v>103</v>
      </c>
      <c r="AY146" s="45">
        <v>103</v>
      </c>
      <c r="AZ146" s="45">
        <v>103</v>
      </c>
      <c r="BA146" s="45">
        <v>103</v>
      </c>
      <c r="BB146" s="45">
        <v>88.6</v>
      </c>
      <c r="BC146" s="45">
        <v>88.6</v>
      </c>
      <c r="BD146" s="45">
        <v>88.6</v>
      </c>
      <c r="BE146" s="45">
        <v>88.6</v>
      </c>
      <c r="BF146" s="45">
        <v>88.6</v>
      </c>
      <c r="BG146" s="45">
        <v>88.6</v>
      </c>
      <c r="BH146" s="45">
        <v>88.6</v>
      </c>
      <c r="BI146" s="45">
        <v>88.6</v>
      </c>
      <c r="BJ146" s="45">
        <v>88.6</v>
      </c>
      <c r="BK146" s="45">
        <v>88.6</v>
      </c>
      <c r="BL146" s="45">
        <v>88.6</v>
      </c>
      <c r="BM146" s="45">
        <v>88.6</v>
      </c>
      <c r="BN146" s="45">
        <v>88.6</v>
      </c>
      <c r="BO146" s="45">
        <v>88.6</v>
      </c>
      <c r="BP146" s="45">
        <v>88.6</v>
      </c>
      <c r="BQ146" s="45">
        <v>88.6</v>
      </c>
      <c r="BR146" s="45">
        <v>88.6</v>
      </c>
      <c r="BS146" s="45">
        <v>87.9</v>
      </c>
      <c r="BT146" s="45">
        <v>87.9</v>
      </c>
      <c r="BU146" s="45">
        <v>87.6</v>
      </c>
      <c r="BV146" s="45">
        <v>87.6</v>
      </c>
      <c r="BW146" s="45">
        <v>87.6</v>
      </c>
      <c r="BX146" s="45">
        <v>87.6</v>
      </c>
      <c r="BY146" s="45">
        <v>87.6</v>
      </c>
      <c r="BZ146" s="45">
        <v>87.6</v>
      </c>
      <c r="CA146" s="45">
        <v>87.6</v>
      </c>
      <c r="CB146" s="45">
        <v>87.6</v>
      </c>
      <c r="CC146" s="45">
        <v>87.6</v>
      </c>
      <c r="CD146" s="45">
        <v>87.6</v>
      </c>
      <c r="CE146" s="45">
        <v>87.6</v>
      </c>
      <c r="CF146" s="45">
        <v>87.6</v>
      </c>
      <c r="CG146" s="45">
        <v>87.6</v>
      </c>
      <c r="CH146" s="45">
        <v>87.6</v>
      </c>
      <c r="CI146" s="45">
        <v>87.6</v>
      </c>
      <c r="CJ146" s="45">
        <v>87.6</v>
      </c>
      <c r="CK146" s="45">
        <v>87.6</v>
      </c>
      <c r="CL146" s="45">
        <v>87.6</v>
      </c>
      <c r="CM146" s="45">
        <v>87.6</v>
      </c>
      <c r="CN146" s="45">
        <v>87.6</v>
      </c>
      <c r="CO146" s="45">
        <v>87.6</v>
      </c>
      <c r="CP146" s="45">
        <v>87.6</v>
      </c>
      <c r="CQ146" s="45">
        <v>87.6</v>
      </c>
      <c r="CR146" s="45">
        <v>87.6</v>
      </c>
      <c r="CS146" s="45">
        <v>87.6</v>
      </c>
      <c r="CT146" s="45">
        <v>87.6</v>
      </c>
      <c r="CU146" s="45">
        <v>87.6</v>
      </c>
      <c r="CV146" s="45">
        <v>87.6</v>
      </c>
      <c r="CW146" s="45">
        <v>87.6</v>
      </c>
      <c r="CX146" s="45">
        <v>87.6</v>
      </c>
      <c r="CY146" s="45">
        <v>87.6</v>
      </c>
      <c r="CZ146" s="45">
        <v>87.6</v>
      </c>
      <c r="DA146" s="45">
        <v>87.6</v>
      </c>
      <c r="DB146" s="45">
        <v>87.6</v>
      </c>
      <c r="DC146" s="45">
        <v>87.6</v>
      </c>
      <c r="DD146" s="45">
        <v>87.8</v>
      </c>
      <c r="DE146" s="45">
        <v>87.8</v>
      </c>
      <c r="DF146" s="45">
        <v>87.8</v>
      </c>
      <c r="DG146" s="45">
        <v>87.8</v>
      </c>
      <c r="DH146" s="45">
        <v>87.8</v>
      </c>
      <c r="DI146" s="45">
        <v>87.8</v>
      </c>
      <c r="DJ146" s="45">
        <v>87.8</v>
      </c>
      <c r="DK146" s="45">
        <v>87.8</v>
      </c>
      <c r="DL146" s="45">
        <v>87.8</v>
      </c>
      <c r="DM146" s="45">
        <v>87.8</v>
      </c>
      <c r="DN146" s="45">
        <v>87.8</v>
      </c>
      <c r="DO146" s="45">
        <v>87.8</v>
      </c>
      <c r="DP146" s="45">
        <v>87.8</v>
      </c>
      <c r="DQ146" s="45">
        <v>87.8</v>
      </c>
      <c r="DR146" s="45">
        <v>87.8</v>
      </c>
      <c r="DS146" s="45">
        <v>87.8</v>
      </c>
      <c r="DT146" s="45">
        <v>87.8</v>
      </c>
      <c r="DU146" s="45">
        <v>87.8</v>
      </c>
      <c r="DV146" s="45">
        <v>87.8</v>
      </c>
      <c r="DW146" s="45">
        <v>87.8</v>
      </c>
      <c r="DX146" s="46">
        <v>87.8</v>
      </c>
      <c r="DY146" s="46">
        <v>87.8</v>
      </c>
      <c r="DZ146" s="46">
        <v>87.8</v>
      </c>
      <c r="EA146">
        <v>87.8</v>
      </c>
      <c r="EB146" s="47">
        <v>87.8</v>
      </c>
      <c r="EC146" s="47">
        <v>87.8</v>
      </c>
    </row>
    <row r="147" spans="1:133" x14ac:dyDescent="0.25">
      <c r="A147" s="43" t="s">
        <v>3273</v>
      </c>
      <c r="B147" s="43" t="s">
        <v>3274</v>
      </c>
      <c r="C147" s="44">
        <v>0.88904000000000005</v>
      </c>
      <c r="D147" s="45">
        <v>98.4</v>
      </c>
      <c r="E147" s="45">
        <v>98.4</v>
      </c>
      <c r="F147" s="45">
        <v>100.2</v>
      </c>
      <c r="G147" s="45">
        <v>102.8</v>
      </c>
      <c r="H147" s="45">
        <v>102.8</v>
      </c>
      <c r="I147" s="45">
        <v>102.8</v>
      </c>
      <c r="J147" s="45">
        <v>102.8</v>
      </c>
      <c r="K147" s="45">
        <v>102.8</v>
      </c>
      <c r="L147" s="45">
        <v>102.8</v>
      </c>
      <c r="M147" s="45">
        <v>102.8</v>
      </c>
      <c r="N147" s="45">
        <v>102.8</v>
      </c>
      <c r="O147" s="45">
        <v>102.8</v>
      </c>
      <c r="P147" s="45">
        <v>102.8</v>
      </c>
      <c r="Q147" s="45">
        <v>102.8</v>
      </c>
      <c r="R147" s="45">
        <v>108.4</v>
      </c>
      <c r="S147" s="45">
        <v>108.4</v>
      </c>
      <c r="T147" s="45">
        <v>108.4</v>
      </c>
      <c r="U147" s="45">
        <v>108.4</v>
      </c>
      <c r="V147" s="45">
        <v>108.4</v>
      </c>
      <c r="W147" s="45">
        <v>108.4</v>
      </c>
      <c r="X147" s="45">
        <v>110.8</v>
      </c>
      <c r="Y147" s="45">
        <v>113.3</v>
      </c>
      <c r="Z147" s="45">
        <v>113.3</v>
      </c>
      <c r="AA147" s="45">
        <v>113.3</v>
      </c>
      <c r="AB147" s="45">
        <v>113.3</v>
      </c>
      <c r="AC147" s="45">
        <v>113.3</v>
      </c>
      <c r="AD147" s="45">
        <v>113.3</v>
      </c>
      <c r="AE147" s="45">
        <v>113.3</v>
      </c>
      <c r="AF147" s="45">
        <v>113.3</v>
      </c>
      <c r="AG147" s="45">
        <v>113.3</v>
      </c>
      <c r="AH147" s="45">
        <v>113.3</v>
      </c>
      <c r="AI147" s="45">
        <v>113.3</v>
      </c>
      <c r="AJ147" s="45">
        <v>113.3</v>
      </c>
      <c r="AK147" s="45">
        <v>113.3</v>
      </c>
      <c r="AL147" s="45">
        <v>113.3</v>
      </c>
      <c r="AM147" s="45">
        <v>113.3</v>
      </c>
      <c r="AN147" s="45">
        <v>113.3</v>
      </c>
      <c r="AO147" s="45">
        <v>113.3</v>
      </c>
      <c r="AP147" s="45">
        <v>113.3</v>
      </c>
      <c r="AQ147" s="45">
        <v>113.3</v>
      </c>
      <c r="AR147" s="45">
        <v>113.3</v>
      </c>
      <c r="AS147" s="45">
        <v>113.3</v>
      </c>
      <c r="AT147" s="45">
        <v>113.3</v>
      </c>
      <c r="AU147" s="45">
        <v>113.3</v>
      </c>
      <c r="AV147" s="45">
        <v>113.3</v>
      </c>
      <c r="AW147" s="45">
        <v>113.3</v>
      </c>
      <c r="AX147" s="45">
        <v>113.3</v>
      </c>
      <c r="AY147" s="45">
        <v>113.3</v>
      </c>
      <c r="AZ147" s="45">
        <v>113.3</v>
      </c>
      <c r="BA147" s="45">
        <v>113.3</v>
      </c>
      <c r="BB147" s="45">
        <v>122.8</v>
      </c>
      <c r="BC147" s="45">
        <v>122.8</v>
      </c>
      <c r="BD147" s="45">
        <v>122.8</v>
      </c>
      <c r="BE147" s="45">
        <v>122.8</v>
      </c>
      <c r="BF147" s="45">
        <v>122.8</v>
      </c>
      <c r="BG147" s="45">
        <v>122.8</v>
      </c>
      <c r="BH147" s="45">
        <v>122.8</v>
      </c>
      <c r="BI147" s="45">
        <v>122.8</v>
      </c>
      <c r="BJ147" s="45">
        <v>122.8</v>
      </c>
      <c r="BK147" s="45">
        <v>122.8</v>
      </c>
      <c r="BL147" s="45">
        <v>122.8</v>
      </c>
      <c r="BM147" s="45">
        <v>122.8</v>
      </c>
      <c r="BN147" s="45">
        <v>122.8</v>
      </c>
      <c r="BO147" s="45">
        <v>122.8</v>
      </c>
      <c r="BP147" s="45">
        <v>122.8</v>
      </c>
      <c r="BQ147" s="45">
        <v>122.8</v>
      </c>
      <c r="BR147" s="45">
        <v>122.8</v>
      </c>
      <c r="BS147" s="45">
        <v>122.8</v>
      </c>
      <c r="BT147" s="45">
        <v>122.8</v>
      </c>
      <c r="BU147" s="45">
        <v>133.1</v>
      </c>
      <c r="BV147" s="45">
        <v>136.69999999999999</v>
      </c>
      <c r="BW147" s="45">
        <v>136.69999999999999</v>
      </c>
      <c r="BX147" s="45">
        <v>136.69999999999999</v>
      </c>
      <c r="BY147" s="45">
        <v>136.69999999999999</v>
      </c>
      <c r="BZ147" s="45">
        <v>136.69999999999999</v>
      </c>
      <c r="CA147" s="45">
        <v>136.69999999999999</v>
      </c>
      <c r="CB147" s="45">
        <v>136.69999999999999</v>
      </c>
      <c r="CC147" s="45">
        <v>136.69999999999999</v>
      </c>
      <c r="CD147" s="45">
        <v>136.69999999999999</v>
      </c>
      <c r="CE147" s="45">
        <v>136.69999999999999</v>
      </c>
      <c r="CF147" s="45">
        <v>136.69999999999999</v>
      </c>
      <c r="CG147" s="45">
        <v>136.69999999999999</v>
      </c>
      <c r="CH147" s="45">
        <v>136.69999999999999</v>
      </c>
      <c r="CI147" s="45">
        <v>136.69999999999999</v>
      </c>
      <c r="CJ147" s="45">
        <v>136.69999999999999</v>
      </c>
      <c r="CK147" s="45">
        <v>136.69999999999999</v>
      </c>
      <c r="CL147" s="45">
        <v>136.69999999999999</v>
      </c>
      <c r="CM147" s="45">
        <v>136.69999999999999</v>
      </c>
      <c r="CN147" s="45">
        <v>136.69999999999999</v>
      </c>
      <c r="CO147" s="45">
        <v>136.69999999999999</v>
      </c>
      <c r="CP147" s="45">
        <v>136.69999999999999</v>
      </c>
      <c r="CQ147" s="45">
        <v>136.69999999999999</v>
      </c>
      <c r="CR147" s="45">
        <v>136.69999999999999</v>
      </c>
      <c r="CS147" s="45">
        <v>136.69999999999999</v>
      </c>
      <c r="CT147" s="45">
        <v>136.69999999999999</v>
      </c>
      <c r="CU147" s="45">
        <v>136.69999999999999</v>
      </c>
      <c r="CV147" s="45">
        <v>136.69999999999999</v>
      </c>
      <c r="CW147" s="45">
        <v>136.69999999999999</v>
      </c>
      <c r="CX147" s="45">
        <v>136.69999999999999</v>
      </c>
      <c r="CY147" s="45">
        <v>136.69999999999999</v>
      </c>
      <c r="CZ147" s="45">
        <v>136.69999999999999</v>
      </c>
      <c r="DA147" s="45">
        <v>136.69999999999999</v>
      </c>
      <c r="DB147" s="45">
        <v>136.69999999999999</v>
      </c>
      <c r="DC147" s="45">
        <v>136.69999999999999</v>
      </c>
      <c r="DD147" s="45">
        <v>137.80000000000001</v>
      </c>
      <c r="DE147" s="45">
        <v>137.80000000000001</v>
      </c>
      <c r="DF147" s="45">
        <v>137.80000000000001</v>
      </c>
      <c r="DG147" s="45">
        <v>137.80000000000001</v>
      </c>
      <c r="DH147" s="45">
        <v>137.80000000000001</v>
      </c>
      <c r="DI147" s="45">
        <v>137.80000000000001</v>
      </c>
      <c r="DJ147" s="45">
        <v>137.80000000000001</v>
      </c>
      <c r="DK147" s="45">
        <v>137.80000000000001</v>
      </c>
      <c r="DL147" s="45">
        <v>137.80000000000001</v>
      </c>
      <c r="DM147" s="45">
        <v>137.80000000000001</v>
      </c>
      <c r="DN147" s="45">
        <v>137.80000000000001</v>
      </c>
      <c r="DO147" s="45">
        <v>137.80000000000001</v>
      </c>
      <c r="DP147" s="45">
        <v>137.80000000000001</v>
      </c>
      <c r="DQ147" s="45">
        <v>137.80000000000001</v>
      </c>
      <c r="DR147" s="45">
        <v>137.80000000000001</v>
      </c>
      <c r="DS147" s="45">
        <v>137.80000000000001</v>
      </c>
      <c r="DT147" s="45">
        <v>137.80000000000001</v>
      </c>
      <c r="DU147" s="45">
        <v>137.80000000000001</v>
      </c>
      <c r="DV147" s="45">
        <v>137.80000000000001</v>
      </c>
      <c r="DW147" s="45">
        <v>137.80000000000001</v>
      </c>
      <c r="DX147" s="46">
        <v>137.80000000000001</v>
      </c>
      <c r="DY147" s="46">
        <v>137.80000000000001</v>
      </c>
      <c r="DZ147" s="46">
        <v>137.80000000000001</v>
      </c>
      <c r="EA147">
        <v>137.80000000000001</v>
      </c>
      <c r="EB147" s="47">
        <v>137.80000000000001</v>
      </c>
      <c r="EC147" s="47">
        <v>137.80000000000001</v>
      </c>
    </row>
    <row r="148" spans="1:133" x14ac:dyDescent="0.25">
      <c r="A148" s="43" t="s">
        <v>3275</v>
      </c>
      <c r="B148" s="43" t="s">
        <v>3276</v>
      </c>
      <c r="C148" s="44">
        <v>1.2030000000000001E-2</v>
      </c>
      <c r="D148" s="45">
        <v>100</v>
      </c>
      <c r="E148" s="45">
        <v>100</v>
      </c>
      <c r="F148" s="45">
        <v>101.6</v>
      </c>
      <c r="G148" s="45">
        <v>104.2</v>
      </c>
      <c r="H148" s="45">
        <v>104.2</v>
      </c>
      <c r="I148" s="45">
        <v>104.2</v>
      </c>
      <c r="J148" s="45">
        <v>104.2</v>
      </c>
      <c r="K148" s="45">
        <v>104.2</v>
      </c>
      <c r="L148" s="45">
        <v>104.2</v>
      </c>
      <c r="M148" s="45">
        <v>104.2</v>
      </c>
      <c r="N148" s="45">
        <v>104.2</v>
      </c>
      <c r="O148" s="45">
        <v>104.2</v>
      </c>
      <c r="P148" s="45">
        <v>104.2</v>
      </c>
      <c r="Q148" s="45">
        <v>104.2</v>
      </c>
      <c r="R148" s="45">
        <v>110.4</v>
      </c>
      <c r="S148" s="45">
        <v>110.4</v>
      </c>
      <c r="T148" s="45">
        <v>110.4</v>
      </c>
      <c r="U148" s="45">
        <v>110.4</v>
      </c>
      <c r="V148" s="45">
        <v>110.4</v>
      </c>
      <c r="W148" s="45">
        <v>110.4</v>
      </c>
      <c r="X148" s="45">
        <v>112.9</v>
      </c>
      <c r="Y148" s="45">
        <v>115.4</v>
      </c>
      <c r="Z148" s="45">
        <v>115.4</v>
      </c>
      <c r="AA148" s="45">
        <v>115.4</v>
      </c>
      <c r="AB148" s="45">
        <v>115.4</v>
      </c>
      <c r="AC148" s="45">
        <v>115.4</v>
      </c>
      <c r="AD148" s="45">
        <v>115.4</v>
      </c>
      <c r="AE148" s="45">
        <v>115.4</v>
      </c>
      <c r="AF148" s="45">
        <v>115.4</v>
      </c>
      <c r="AG148" s="45">
        <v>115.4</v>
      </c>
      <c r="AH148" s="45">
        <v>115.4</v>
      </c>
      <c r="AI148" s="45">
        <v>115.4</v>
      </c>
      <c r="AJ148" s="45">
        <v>115.4</v>
      </c>
      <c r="AK148" s="45">
        <v>115.4</v>
      </c>
      <c r="AL148" s="45">
        <v>115.4</v>
      </c>
      <c r="AM148" s="45">
        <v>115.4</v>
      </c>
      <c r="AN148" s="45">
        <v>115.4</v>
      </c>
      <c r="AO148" s="45">
        <v>115.4</v>
      </c>
      <c r="AP148" s="45">
        <v>115.4</v>
      </c>
      <c r="AQ148" s="45">
        <v>115.4</v>
      </c>
      <c r="AR148" s="45">
        <v>115.4</v>
      </c>
      <c r="AS148" s="45">
        <v>115.4</v>
      </c>
      <c r="AT148" s="45">
        <v>115.4</v>
      </c>
      <c r="AU148" s="45">
        <v>115.4</v>
      </c>
      <c r="AV148" s="45">
        <v>115.4</v>
      </c>
      <c r="AW148" s="45">
        <v>115.4</v>
      </c>
      <c r="AX148" s="45">
        <v>115.4</v>
      </c>
      <c r="AY148" s="45">
        <v>115.4</v>
      </c>
      <c r="AZ148" s="45">
        <v>115.4</v>
      </c>
      <c r="BA148" s="45">
        <v>115.4</v>
      </c>
      <c r="BB148" s="45">
        <v>128.5</v>
      </c>
      <c r="BC148" s="45">
        <v>128.5</v>
      </c>
      <c r="BD148" s="45">
        <v>128.5</v>
      </c>
      <c r="BE148" s="45">
        <v>128.5</v>
      </c>
      <c r="BF148" s="45">
        <v>128.5</v>
      </c>
      <c r="BG148" s="45">
        <v>128.5</v>
      </c>
      <c r="BH148" s="45">
        <v>128.5</v>
      </c>
      <c r="BI148" s="45">
        <v>128.5</v>
      </c>
      <c r="BJ148" s="45">
        <v>128.5</v>
      </c>
      <c r="BK148" s="45">
        <v>128.5</v>
      </c>
      <c r="BL148" s="45">
        <v>128.5</v>
      </c>
      <c r="BM148" s="45">
        <v>128.5</v>
      </c>
      <c r="BN148" s="45">
        <v>128.5</v>
      </c>
      <c r="BO148" s="45">
        <v>128.5</v>
      </c>
      <c r="BP148" s="45">
        <v>128.5</v>
      </c>
      <c r="BQ148" s="45">
        <v>128.5</v>
      </c>
      <c r="BR148" s="45">
        <v>128.5</v>
      </c>
      <c r="BS148" s="45">
        <v>128.5</v>
      </c>
      <c r="BT148" s="45">
        <v>128.5</v>
      </c>
      <c r="BU148" s="45">
        <v>124.4</v>
      </c>
      <c r="BV148" s="45">
        <v>123.1</v>
      </c>
      <c r="BW148" s="45">
        <v>123.1</v>
      </c>
      <c r="BX148" s="45">
        <v>123.1</v>
      </c>
      <c r="BY148" s="45">
        <v>123.1</v>
      </c>
      <c r="BZ148" s="45">
        <v>123.1</v>
      </c>
      <c r="CA148" s="45">
        <v>123.1</v>
      </c>
      <c r="CB148" s="45">
        <v>123.1</v>
      </c>
      <c r="CC148" s="45">
        <v>123.1</v>
      </c>
      <c r="CD148" s="45">
        <v>123.1</v>
      </c>
      <c r="CE148" s="45">
        <v>123.1</v>
      </c>
      <c r="CF148" s="45">
        <v>123.1</v>
      </c>
      <c r="CG148" s="45">
        <v>123.1</v>
      </c>
      <c r="CH148" s="45">
        <v>123.1</v>
      </c>
      <c r="CI148" s="45">
        <v>123.1</v>
      </c>
      <c r="CJ148" s="45">
        <v>123.1</v>
      </c>
      <c r="CK148" s="45">
        <v>123.1</v>
      </c>
      <c r="CL148" s="45">
        <v>123.1</v>
      </c>
      <c r="CM148" s="45">
        <v>123.1</v>
      </c>
      <c r="CN148" s="45">
        <v>123.1</v>
      </c>
      <c r="CO148" s="45">
        <v>123.1</v>
      </c>
      <c r="CP148" s="45">
        <v>123.1</v>
      </c>
      <c r="CQ148" s="45">
        <v>123.1</v>
      </c>
      <c r="CR148" s="45">
        <v>123.1</v>
      </c>
      <c r="CS148" s="45">
        <v>123.1</v>
      </c>
      <c r="CT148" s="45">
        <v>123.1</v>
      </c>
      <c r="CU148" s="45">
        <v>123.1</v>
      </c>
      <c r="CV148" s="45">
        <v>123.1</v>
      </c>
      <c r="CW148" s="45">
        <v>123.1</v>
      </c>
      <c r="CX148" s="45">
        <v>123.1</v>
      </c>
      <c r="CY148" s="45">
        <v>123.1</v>
      </c>
      <c r="CZ148" s="45">
        <v>123.1</v>
      </c>
      <c r="DA148" s="45">
        <v>123.1</v>
      </c>
      <c r="DB148" s="45">
        <v>123.1</v>
      </c>
      <c r="DC148" s="45">
        <v>123.1</v>
      </c>
      <c r="DD148" s="45">
        <v>125.2</v>
      </c>
      <c r="DE148" s="45">
        <v>125.2</v>
      </c>
      <c r="DF148" s="45">
        <v>125.2</v>
      </c>
      <c r="DG148" s="45">
        <v>125.2</v>
      </c>
      <c r="DH148" s="45">
        <v>125.2</v>
      </c>
      <c r="DI148" s="45">
        <v>125.2</v>
      </c>
      <c r="DJ148" s="45">
        <v>125.2</v>
      </c>
      <c r="DK148" s="45">
        <v>125.2</v>
      </c>
      <c r="DL148" s="45">
        <v>125.2</v>
      </c>
      <c r="DM148" s="45">
        <v>125.2</v>
      </c>
      <c r="DN148" s="45">
        <v>125.2</v>
      </c>
      <c r="DO148" s="45">
        <v>125.2</v>
      </c>
      <c r="DP148" s="45">
        <v>125.2</v>
      </c>
      <c r="DQ148" s="45">
        <v>125.2</v>
      </c>
      <c r="DR148" s="45">
        <v>125.2</v>
      </c>
      <c r="DS148" s="45">
        <v>125.2</v>
      </c>
      <c r="DT148" s="45">
        <v>125.2</v>
      </c>
      <c r="DU148" s="45">
        <v>125.2</v>
      </c>
      <c r="DV148" s="45">
        <v>125.2</v>
      </c>
      <c r="DW148" s="45">
        <v>125.2</v>
      </c>
      <c r="DX148" s="46">
        <v>125.2</v>
      </c>
      <c r="DY148" s="46">
        <v>125.2</v>
      </c>
      <c r="DZ148" s="46">
        <v>125.2</v>
      </c>
      <c r="EA148">
        <v>125.2</v>
      </c>
      <c r="EB148" s="47">
        <v>125.2</v>
      </c>
      <c r="EC148" s="47">
        <v>125.2</v>
      </c>
    </row>
    <row r="149" spans="1:133" x14ac:dyDescent="0.25">
      <c r="A149" s="43" t="s">
        <v>3277</v>
      </c>
      <c r="B149" s="43" t="s">
        <v>3278</v>
      </c>
      <c r="C149" s="44">
        <v>9.0130000000000002E-2</v>
      </c>
      <c r="D149" s="45">
        <v>108.4</v>
      </c>
      <c r="E149" s="45">
        <v>98</v>
      </c>
      <c r="F149" s="45">
        <v>98</v>
      </c>
      <c r="G149" s="45">
        <v>98</v>
      </c>
      <c r="H149" s="45">
        <v>98</v>
      </c>
      <c r="I149" s="45">
        <v>98</v>
      </c>
      <c r="J149" s="45">
        <v>98</v>
      </c>
      <c r="K149" s="45">
        <v>98</v>
      </c>
      <c r="L149" s="45">
        <v>98</v>
      </c>
      <c r="M149" s="45">
        <v>98</v>
      </c>
      <c r="N149" s="45">
        <v>98</v>
      </c>
      <c r="O149" s="45">
        <v>98</v>
      </c>
      <c r="P149" s="45">
        <v>99.2</v>
      </c>
      <c r="Q149" s="45">
        <v>99.2</v>
      </c>
      <c r="R149" s="45">
        <v>99.2</v>
      </c>
      <c r="S149" s="45">
        <v>99.2</v>
      </c>
      <c r="T149" s="45">
        <v>99.2</v>
      </c>
      <c r="U149" s="45">
        <v>99.2</v>
      </c>
      <c r="V149" s="45">
        <v>99.2</v>
      </c>
      <c r="W149" s="45">
        <v>99.2</v>
      </c>
      <c r="X149" s="45">
        <v>99.2</v>
      </c>
      <c r="Y149" s="45">
        <v>99.2</v>
      </c>
      <c r="Z149" s="45">
        <v>99.2</v>
      </c>
      <c r="AA149" s="45">
        <v>99.2</v>
      </c>
      <c r="AB149" s="45">
        <v>99.2</v>
      </c>
      <c r="AC149" s="45">
        <v>99.2</v>
      </c>
      <c r="AD149" s="45">
        <v>99.2</v>
      </c>
      <c r="AE149" s="45">
        <v>99.2</v>
      </c>
      <c r="AF149" s="45">
        <v>99.2</v>
      </c>
      <c r="AG149" s="45">
        <v>99.2</v>
      </c>
      <c r="AH149" s="45">
        <v>99.2</v>
      </c>
      <c r="AI149" s="45">
        <v>99.2</v>
      </c>
      <c r="AJ149" s="45">
        <v>99.2</v>
      </c>
      <c r="AK149" s="45">
        <v>99.2</v>
      </c>
      <c r="AL149" s="45">
        <v>99.2</v>
      </c>
      <c r="AM149" s="45">
        <v>99.2</v>
      </c>
      <c r="AN149" s="45">
        <v>99.2</v>
      </c>
      <c r="AO149" s="45">
        <v>99.2</v>
      </c>
      <c r="AP149" s="45">
        <v>99.2</v>
      </c>
      <c r="AQ149" s="45">
        <v>99.2</v>
      </c>
      <c r="AR149" s="45">
        <v>92.5</v>
      </c>
      <c r="AS149" s="45">
        <v>92.5</v>
      </c>
      <c r="AT149" s="45">
        <v>92.5</v>
      </c>
      <c r="AU149" s="45">
        <v>92.5</v>
      </c>
      <c r="AV149" s="45">
        <v>92.5</v>
      </c>
      <c r="AW149" s="45">
        <v>92.5</v>
      </c>
      <c r="AX149" s="45">
        <v>92.5</v>
      </c>
      <c r="AY149" s="45">
        <v>92.5</v>
      </c>
      <c r="AZ149" s="45">
        <v>92.5</v>
      </c>
      <c r="BA149" s="45">
        <v>90.7</v>
      </c>
      <c r="BB149" s="45">
        <v>90.7</v>
      </c>
      <c r="BC149" s="45">
        <v>90.7</v>
      </c>
      <c r="BD149" s="45">
        <v>88.8</v>
      </c>
      <c r="BE149" s="45">
        <v>88.8</v>
      </c>
      <c r="BF149" s="45">
        <v>88.8</v>
      </c>
      <c r="BG149" s="45">
        <v>88.8</v>
      </c>
      <c r="BH149" s="45">
        <v>88.8</v>
      </c>
      <c r="BI149" s="45">
        <v>88.8</v>
      </c>
      <c r="BJ149" s="45">
        <v>89.9</v>
      </c>
      <c r="BK149" s="45">
        <v>95</v>
      </c>
      <c r="BL149" s="45">
        <v>95</v>
      </c>
      <c r="BM149" s="45">
        <v>95</v>
      </c>
      <c r="BN149" s="45">
        <v>95</v>
      </c>
      <c r="BO149" s="45">
        <v>95</v>
      </c>
      <c r="BP149" s="45">
        <v>95</v>
      </c>
      <c r="BQ149" s="45">
        <v>95</v>
      </c>
      <c r="BR149" s="45">
        <v>112.5</v>
      </c>
      <c r="BS149" s="45">
        <v>113.5</v>
      </c>
      <c r="BT149" s="45">
        <v>113.5</v>
      </c>
      <c r="BU149" s="45">
        <v>113.5</v>
      </c>
      <c r="BV149" s="45">
        <v>113.5</v>
      </c>
      <c r="BW149" s="45">
        <v>113.5</v>
      </c>
      <c r="BX149" s="45">
        <v>122.4</v>
      </c>
      <c r="BY149" s="45">
        <v>120</v>
      </c>
      <c r="BZ149" s="45">
        <v>120</v>
      </c>
      <c r="CA149" s="45">
        <v>120</v>
      </c>
      <c r="CB149" s="45">
        <v>120</v>
      </c>
      <c r="CC149" s="45">
        <v>120</v>
      </c>
      <c r="CD149" s="45">
        <v>120</v>
      </c>
      <c r="CE149" s="45">
        <v>120</v>
      </c>
      <c r="CF149" s="45">
        <v>120</v>
      </c>
      <c r="CG149" s="45">
        <v>120</v>
      </c>
      <c r="CH149" s="45">
        <v>120</v>
      </c>
      <c r="CI149" s="45">
        <v>121.2</v>
      </c>
      <c r="CJ149" s="45">
        <v>121.2</v>
      </c>
      <c r="CK149" s="45">
        <v>121.2</v>
      </c>
      <c r="CL149" s="45">
        <v>129.9</v>
      </c>
      <c r="CM149" s="45">
        <v>129.9</v>
      </c>
      <c r="CN149" s="45">
        <v>129.9</v>
      </c>
      <c r="CO149" s="45">
        <v>129.9</v>
      </c>
      <c r="CP149" s="45">
        <v>131.1</v>
      </c>
      <c r="CQ149" s="45">
        <v>131.1</v>
      </c>
      <c r="CR149" s="45">
        <v>131.1</v>
      </c>
      <c r="CS149" s="45">
        <v>131.1</v>
      </c>
      <c r="CT149" s="45">
        <v>131.1</v>
      </c>
      <c r="CU149" s="45">
        <v>131.1</v>
      </c>
      <c r="CV149" s="45">
        <v>131.1</v>
      </c>
      <c r="CW149" s="45">
        <v>131.1</v>
      </c>
      <c r="CX149" s="45">
        <v>131.1</v>
      </c>
      <c r="CY149" s="45">
        <v>131.1</v>
      </c>
      <c r="CZ149" s="45">
        <v>131.1</v>
      </c>
      <c r="DA149" s="45">
        <v>131.1</v>
      </c>
      <c r="DB149" s="45">
        <v>131.1</v>
      </c>
      <c r="DC149" s="45">
        <v>131.1</v>
      </c>
      <c r="DD149" s="45">
        <v>131.1</v>
      </c>
      <c r="DE149" s="45">
        <v>131.1</v>
      </c>
      <c r="DF149" s="45">
        <v>129.9</v>
      </c>
      <c r="DG149" s="45">
        <v>129.9</v>
      </c>
      <c r="DH149" s="45">
        <v>138.1</v>
      </c>
      <c r="DI149" s="45">
        <v>138.1</v>
      </c>
      <c r="DJ149" s="45">
        <v>138.1</v>
      </c>
      <c r="DK149" s="45">
        <v>138.1</v>
      </c>
      <c r="DL149" s="45">
        <v>138.1</v>
      </c>
      <c r="DM149" s="45">
        <v>138.1</v>
      </c>
      <c r="DN149" s="45">
        <v>166</v>
      </c>
      <c r="DO149" s="45">
        <v>200.5</v>
      </c>
      <c r="DP149" s="45">
        <v>212.6</v>
      </c>
      <c r="DQ149" s="45">
        <v>212.6</v>
      </c>
      <c r="DR149" s="45">
        <v>212.6</v>
      </c>
      <c r="DS149" s="45">
        <v>212.6</v>
      </c>
      <c r="DT149" s="45">
        <v>212.6</v>
      </c>
      <c r="DU149" s="45">
        <v>212.6</v>
      </c>
      <c r="DV149" s="45">
        <v>212.6</v>
      </c>
      <c r="DW149" s="45">
        <v>212.6</v>
      </c>
      <c r="DX149" s="46">
        <v>294.60000000000002</v>
      </c>
      <c r="DY149" s="46">
        <v>294.3</v>
      </c>
      <c r="DZ149" s="46">
        <v>294.3</v>
      </c>
      <c r="EA149">
        <v>294.3</v>
      </c>
      <c r="EB149" s="47">
        <v>294.3</v>
      </c>
      <c r="EC149" s="47">
        <v>294.3</v>
      </c>
    </row>
    <row r="150" spans="1:133" x14ac:dyDescent="0.25">
      <c r="A150" s="43" t="s">
        <v>1859</v>
      </c>
      <c r="B150" s="43" t="s">
        <v>3279</v>
      </c>
      <c r="C150" s="44">
        <v>9.0130000000000002E-2</v>
      </c>
      <c r="D150" s="45">
        <v>108.4</v>
      </c>
      <c r="E150" s="45">
        <v>98</v>
      </c>
      <c r="F150" s="45">
        <v>98</v>
      </c>
      <c r="G150" s="45">
        <v>98</v>
      </c>
      <c r="H150" s="45">
        <v>98</v>
      </c>
      <c r="I150" s="45">
        <v>98</v>
      </c>
      <c r="J150" s="45">
        <v>98</v>
      </c>
      <c r="K150" s="45">
        <v>98</v>
      </c>
      <c r="L150" s="45">
        <v>98</v>
      </c>
      <c r="M150" s="45">
        <v>98</v>
      </c>
      <c r="N150" s="45">
        <v>98</v>
      </c>
      <c r="O150" s="45">
        <v>98</v>
      </c>
      <c r="P150" s="45">
        <v>99.2</v>
      </c>
      <c r="Q150" s="45">
        <v>99.2</v>
      </c>
      <c r="R150" s="45">
        <v>99.2</v>
      </c>
      <c r="S150" s="45">
        <v>99.2</v>
      </c>
      <c r="T150" s="45">
        <v>99.2</v>
      </c>
      <c r="U150" s="45">
        <v>99.2</v>
      </c>
      <c r="V150" s="45">
        <v>99.2</v>
      </c>
      <c r="W150" s="45">
        <v>99.2</v>
      </c>
      <c r="X150" s="45">
        <v>99.2</v>
      </c>
      <c r="Y150" s="45">
        <v>99.2</v>
      </c>
      <c r="Z150" s="45">
        <v>99.2</v>
      </c>
      <c r="AA150" s="45">
        <v>99.2</v>
      </c>
      <c r="AB150" s="45">
        <v>99.2</v>
      </c>
      <c r="AC150" s="45">
        <v>99.2</v>
      </c>
      <c r="AD150" s="45">
        <v>99.2</v>
      </c>
      <c r="AE150" s="45">
        <v>99.2</v>
      </c>
      <c r="AF150" s="45">
        <v>99.2</v>
      </c>
      <c r="AG150" s="45">
        <v>99.2</v>
      </c>
      <c r="AH150" s="45">
        <v>99.2</v>
      </c>
      <c r="AI150" s="45">
        <v>99.2</v>
      </c>
      <c r="AJ150" s="45">
        <v>99.2</v>
      </c>
      <c r="AK150" s="45">
        <v>99.2</v>
      </c>
      <c r="AL150" s="45">
        <v>99.2</v>
      </c>
      <c r="AM150" s="45">
        <v>99.2</v>
      </c>
      <c r="AN150" s="45">
        <v>99.2</v>
      </c>
      <c r="AO150" s="45">
        <v>99.2</v>
      </c>
      <c r="AP150" s="45">
        <v>99.2</v>
      </c>
      <c r="AQ150" s="45">
        <v>99.2</v>
      </c>
      <c r="AR150" s="45">
        <v>92.5</v>
      </c>
      <c r="AS150" s="45">
        <v>92.5</v>
      </c>
      <c r="AT150" s="45">
        <v>92.5</v>
      </c>
      <c r="AU150" s="45">
        <v>92.5</v>
      </c>
      <c r="AV150" s="45">
        <v>92.5</v>
      </c>
      <c r="AW150" s="45">
        <v>92.5</v>
      </c>
      <c r="AX150" s="45">
        <v>92.5</v>
      </c>
      <c r="AY150" s="45">
        <v>92.5</v>
      </c>
      <c r="AZ150" s="45">
        <v>92.5</v>
      </c>
      <c r="BA150" s="45">
        <v>90.7</v>
      </c>
      <c r="BB150" s="45">
        <v>90.7</v>
      </c>
      <c r="BC150" s="45">
        <v>90.7</v>
      </c>
      <c r="BD150" s="45">
        <v>88.8</v>
      </c>
      <c r="BE150" s="45">
        <v>88.8</v>
      </c>
      <c r="BF150" s="45">
        <v>88.8</v>
      </c>
      <c r="BG150" s="45">
        <v>88.8</v>
      </c>
      <c r="BH150" s="45">
        <v>88.8</v>
      </c>
      <c r="BI150" s="45">
        <v>88.8</v>
      </c>
      <c r="BJ150" s="45">
        <v>89.9</v>
      </c>
      <c r="BK150" s="45">
        <v>95</v>
      </c>
      <c r="BL150" s="45">
        <v>95</v>
      </c>
      <c r="BM150" s="45">
        <v>95</v>
      </c>
      <c r="BN150" s="45">
        <v>95</v>
      </c>
      <c r="BO150" s="45">
        <v>95</v>
      </c>
      <c r="BP150" s="45">
        <v>95</v>
      </c>
      <c r="BQ150" s="45">
        <v>95</v>
      </c>
      <c r="BR150" s="45">
        <v>112.5</v>
      </c>
      <c r="BS150" s="45">
        <v>113.5</v>
      </c>
      <c r="BT150" s="45">
        <v>113.5</v>
      </c>
      <c r="BU150" s="45">
        <v>113.5</v>
      </c>
      <c r="BV150" s="45">
        <v>113.5</v>
      </c>
      <c r="BW150" s="45">
        <v>113.5</v>
      </c>
      <c r="BX150" s="45">
        <v>122.4</v>
      </c>
      <c r="BY150" s="45">
        <v>120</v>
      </c>
      <c r="BZ150" s="45">
        <v>120</v>
      </c>
      <c r="CA150" s="45">
        <v>120</v>
      </c>
      <c r="CB150" s="45">
        <v>120</v>
      </c>
      <c r="CC150" s="45">
        <v>120</v>
      </c>
      <c r="CD150" s="45">
        <v>120</v>
      </c>
      <c r="CE150" s="45">
        <v>120</v>
      </c>
      <c r="CF150" s="45">
        <v>120</v>
      </c>
      <c r="CG150" s="45">
        <v>120</v>
      </c>
      <c r="CH150" s="45">
        <v>120</v>
      </c>
      <c r="CI150" s="45">
        <v>121.2</v>
      </c>
      <c r="CJ150" s="45">
        <v>121.2</v>
      </c>
      <c r="CK150" s="45">
        <v>121.2</v>
      </c>
      <c r="CL150" s="45">
        <v>129.9</v>
      </c>
      <c r="CM150" s="45">
        <v>129.9</v>
      </c>
      <c r="CN150" s="45">
        <v>129.9</v>
      </c>
      <c r="CO150" s="45">
        <v>129.9</v>
      </c>
      <c r="CP150" s="45">
        <v>131.1</v>
      </c>
      <c r="CQ150" s="45">
        <v>131.1</v>
      </c>
      <c r="CR150" s="45">
        <v>131.1</v>
      </c>
      <c r="CS150" s="45">
        <v>131.1</v>
      </c>
      <c r="CT150" s="45">
        <v>131.1</v>
      </c>
      <c r="CU150" s="45">
        <v>131.1</v>
      </c>
      <c r="CV150" s="45">
        <v>131.1</v>
      </c>
      <c r="CW150" s="45">
        <v>131.1</v>
      </c>
      <c r="CX150" s="45">
        <v>131.1</v>
      </c>
      <c r="CY150" s="45">
        <v>131.1</v>
      </c>
      <c r="CZ150" s="45">
        <v>131.1</v>
      </c>
      <c r="DA150" s="45">
        <v>131.1</v>
      </c>
      <c r="DB150" s="45">
        <v>131.1</v>
      </c>
      <c r="DC150" s="45">
        <v>131.1</v>
      </c>
      <c r="DD150" s="45">
        <v>131.1</v>
      </c>
      <c r="DE150" s="45">
        <v>131.1</v>
      </c>
      <c r="DF150" s="45">
        <v>129.9</v>
      </c>
      <c r="DG150" s="45">
        <v>129.9</v>
      </c>
      <c r="DH150" s="45">
        <v>138.1</v>
      </c>
      <c r="DI150" s="45">
        <v>138.1</v>
      </c>
      <c r="DJ150" s="45">
        <v>138.1</v>
      </c>
      <c r="DK150" s="45">
        <v>138.1</v>
      </c>
      <c r="DL150" s="45">
        <v>138.1</v>
      </c>
      <c r="DM150" s="45">
        <v>138.1</v>
      </c>
      <c r="DN150" s="45">
        <v>166</v>
      </c>
      <c r="DO150" s="45">
        <v>200.5</v>
      </c>
      <c r="DP150" s="45">
        <v>212.6</v>
      </c>
      <c r="DQ150" s="45">
        <v>212.6</v>
      </c>
      <c r="DR150" s="45">
        <v>212.6</v>
      </c>
      <c r="DS150" s="45">
        <v>212.6</v>
      </c>
      <c r="DT150" s="45">
        <v>212.6</v>
      </c>
      <c r="DU150" s="45">
        <v>212.6</v>
      </c>
      <c r="DV150" s="45">
        <v>212.6</v>
      </c>
      <c r="DW150" s="45">
        <v>212.6</v>
      </c>
      <c r="DX150" s="46">
        <v>294.60000000000002</v>
      </c>
      <c r="DY150" s="46">
        <v>294.3</v>
      </c>
      <c r="DZ150" s="46">
        <v>294.3</v>
      </c>
      <c r="EA150">
        <v>294.3</v>
      </c>
      <c r="EB150" s="47">
        <v>294.3</v>
      </c>
      <c r="EC150" s="47">
        <v>294.3</v>
      </c>
    </row>
    <row r="151" spans="1:133" x14ac:dyDescent="0.25">
      <c r="A151" s="43" t="s">
        <v>3280</v>
      </c>
      <c r="B151" s="43" t="s">
        <v>3281</v>
      </c>
      <c r="C151" s="44">
        <v>7.9496799999999999</v>
      </c>
      <c r="D151" s="45">
        <v>111.2</v>
      </c>
      <c r="E151" s="45">
        <v>110.6</v>
      </c>
      <c r="F151" s="45">
        <v>107.9</v>
      </c>
      <c r="G151" s="45">
        <v>104.4</v>
      </c>
      <c r="H151" s="45">
        <v>107.9</v>
      </c>
      <c r="I151" s="45">
        <v>113.8</v>
      </c>
      <c r="J151" s="45">
        <v>111.1</v>
      </c>
      <c r="K151" s="45">
        <v>109.8</v>
      </c>
      <c r="L151" s="45">
        <v>110.5</v>
      </c>
      <c r="M151" s="45">
        <v>112.3</v>
      </c>
      <c r="N151" s="45">
        <v>115.4</v>
      </c>
      <c r="O151" s="45">
        <v>116.3</v>
      </c>
      <c r="P151" s="45">
        <v>112.2</v>
      </c>
      <c r="Q151" s="45">
        <v>107.6</v>
      </c>
      <c r="R151" s="45">
        <v>111.4</v>
      </c>
      <c r="S151" s="45">
        <v>117.8</v>
      </c>
      <c r="T151" s="45">
        <v>121</v>
      </c>
      <c r="U151" s="45">
        <v>128.80000000000001</v>
      </c>
      <c r="V151" s="45">
        <v>125.6</v>
      </c>
      <c r="W151" s="45">
        <v>124.4</v>
      </c>
      <c r="X151" s="45">
        <v>126.7</v>
      </c>
      <c r="Y151" s="45">
        <v>128.9</v>
      </c>
      <c r="Z151" s="45">
        <v>127.3</v>
      </c>
      <c r="AA151" s="45">
        <v>127.7</v>
      </c>
      <c r="AB151" s="45">
        <v>123.2</v>
      </c>
      <c r="AC151" s="45">
        <v>124</v>
      </c>
      <c r="AD151" s="45">
        <v>122.4</v>
      </c>
      <c r="AE151" s="45">
        <v>125.4</v>
      </c>
      <c r="AF151" s="45">
        <v>123.4</v>
      </c>
      <c r="AG151" s="45">
        <v>120.9</v>
      </c>
      <c r="AH151" s="45">
        <v>117.4</v>
      </c>
      <c r="AI151" s="45">
        <v>106.7</v>
      </c>
      <c r="AJ151" s="45">
        <v>97.2</v>
      </c>
      <c r="AK151" s="45">
        <v>85.5</v>
      </c>
      <c r="AL151" s="45">
        <v>76.099999999999994</v>
      </c>
      <c r="AM151" s="45">
        <v>82.1</v>
      </c>
      <c r="AN151" s="45">
        <v>80.8</v>
      </c>
      <c r="AO151" s="45">
        <v>88.4</v>
      </c>
      <c r="AP151" s="45">
        <v>89.9</v>
      </c>
      <c r="AQ151" s="45">
        <v>85.4</v>
      </c>
      <c r="AR151" s="45">
        <v>75.7</v>
      </c>
      <c r="AS151" s="45">
        <v>72.2</v>
      </c>
      <c r="AT151" s="45">
        <v>73.3</v>
      </c>
      <c r="AU151" s="45">
        <v>72.599999999999994</v>
      </c>
      <c r="AV151" s="45">
        <v>71.3</v>
      </c>
      <c r="AW151" s="45">
        <v>62.6</v>
      </c>
      <c r="AX151" s="45">
        <v>56.4</v>
      </c>
      <c r="AY151" s="45">
        <v>58.2</v>
      </c>
      <c r="AZ151" s="45">
        <v>61.9</v>
      </c>
      <c r="BA151" s="45">
        <v>66.5</v>
      </c>
      <c r="BB151" s="45">
        <v>72.5</v>
      </c>
      <c r="BC151" s="45">
        <v>71.8</v>
      </c>
      <c r="BD151" s="45">
        <v>65.7</v>
      </c>
      <c r="BE151" s="45">
        <v>68.900000000000006</v>
      </c>
      <c r="BF151" s="45">
        <v>71.2</v>
      </c>
      <c r="BG151" s="45">
        <v>74.8</v>
      </c>
      <c r="BH151" s="45">
        <v>76.599999999999994</v>
      </c>
      <c r="BI151" s="45">
        <v>81.900000000000006</v>
      </c>
      <c r="BJ151" s="45">
        <v>83.8</v>
      </c>
      <c r="BK151" s="45">
        <v>83.9</v>
      </c>
      <c r="BL151" s="45">
        <v>80.3</v>
      </c>
      <c r="BM151" s="45">
        <v>79.099999999999994</v>
      </c>
      <c r="BN151" s="45">
        <v>77.3</v>
      </c>
      <c r="BO151" s="45">
        <v>75.3</v>
      </c>
      <c r="BP151" s="45">
        <v>77</v>
      </c>
      <c r="BQ151" s="45">
        <v>79.599999999999994</v>
      </c>
      <c r="BR151" s="45">
        <v>82.4</v>
      </c>
      <c r="BS151" s="45">
        <v>85.2</v>
      </c>
      <c r="BT151" s="45">
        <v>87</v>
      </c>
      <c r="BU151" s="45">
        <v>88.3</v>
      </c>
      <c r="BV151" s="45">
        <v>89.8</v>
      </c>
      <c r="BW151" s="45">
        <v>88.5</v>
      </c>
      <c r="BX151" s="45">
        <v>90.2</v>
      </c>
      <c r="BY151" s="45">
        <v>93.6</v>
      </c>
      <c r="BZ151" s="45">
        <v>97.3</v>
      </c>
      <c r="CA151" s="45">
        <v>97.5</v>
      </c>
      <c r="CB151" s="45">
        <v>98.3</v>
      </c>
      <c r="CC151" s="45">
        <v>101.9</v>
      </c>
      <c r="CD151" s="45">
        <v>107.6</v>
      </c>
      <c r="CE151" s="45">
        <v>105.5</v>
      </c>
      <c r="CF151" s="45">
        <v>94.2</v>
      </c>
      <c r="CG151" s="45">
        <v>88.4</v>
      </c>
      <c r="CH151" s="45">
        <v>91.4</v>
      </c>
      <c r="CI151" s="45">
        <v>95</v>
      </c>
      <c r="CJ151" s="45">
        <v>95.4</v>
      </c>
      <c r="CK151" s="45">
        <v>96.8</v>
      </c>
      <c r="CL151" s="45">
        <v>94</v>
      </c>
      <c r="CM151" s="45">
        <v>91.4</v>
      </c>
      <c r="CN151" s="45">
        <v>91.4</v>
      </c>
      <c r="CO151" s="45">
        <v>90.5</v>
      </c>
      <c r="CP151" s="45">
        <v>92.8</v>
      </c>
      <c r="CQ151" s="45">
        <v>91.1</v>
      </c>
      <c r="CR151" s="45">
        <v>91.3</v>
      </c>
      <c r="CS151" s="45">
        <v>93.8</v>
      </c>
      <c r="CT151" s="45">
        <v>92.4</v>
      </c>
      <c r="CU151" s="45">
        <v>86.7</v>
      </c>
      <c r="CV151" s="45">
        <v>70.599999999999994</v>
      </c>
      <c r="CW151" s="45">
        <v>58.4</v>
      </c>
      <c r="CX151" s="45">
        <v>68.599999999999994</v>
      </c>
      <c r="CY151" s="45">
        <v>77.099999999999994</v>
      </c>
      <c r="CZ151" s="45">
        <v>78.400000000000006</v>
      </c>
      <c r="DA151" s="45">
        <v>77.5</v>
      </c>
      <c r="DB151" s="45">
        <v>75.8</v>
      </c>
      <c r="DC151" s="45">
        <v>76.599999999999994</v>
      </c>
      <c r="DD151" s="45">
        <v>81.099999999999994</v>
      </c>
      <c r="DE151" s="45">
        <v>87.4</v>
      </c>
      <c r="DF151" s="45">
        <v>95.3</v>
      </c>
      <c r="DG151" s="45">
        <v>103.7</v>
      </c>
      <c r="DH151" s="45">
        <v>103.1</v>
      </c>
      <c r="DI151" s="45">
        <v>106.9</v>
      </c>
      <c r="DJ151" s="45">
        <v>111</v>
      </c>
      <c r="DK151" s="45">
        <v>118.5</v>
      </c>
      <c r="DL151" s="45">
        <v>119.7</v>
      </c>
      <c r="DM151" s="45">
        <v>117.6</v>
      </c>
      <c r="DN151" s="45">
        <v>128.9</v>
      </c>
      <c r="DO151" s="45">
        <v>139.30000000000001</v>
      </c>
      <c r="DP151" s="45">
        <v>134</v>
      </c>
      <c r="DQ151" s="45">
        <v>136.5</v>
      </c>
      <c r="DR151" s="45">
        <v>142.9</v>
      </c>
      <c r="DS151" s="45">
        <v>155.69999999999999</v>
      </c>
      <c r="DT151" s="45">
        <v>167.5</v>
      </c>
      <c r="DU151" s="45">
        <v>186.7</v>
      </c>
      <c r="DV151" s="45">
        <v>174.8</v>
      </c>
      <c r="DW151" s="45">
        <v>188.7</v>
      </c>
      <c r="DX151" s="46">
        <v>174.6</v>
      </c>
      <c r="DY151" s="46">
        <v>171.7</v>
      </c>
      <c r="DZ151" s="46">
        <v>166.4</v>
      </c>
      <c r="EA151">
        <v>172.4</v>
      </c>
      <c r="EB151" s="47">
        <v>164.4</v>
      </c>
      <c r="EC151" s="47">
        <v>160.9</v>
      </c>
    </row>
    <row r="152" spans="1:133" x14ac:dyDescent="0.25">
      <c r="A152" s="43" t="s">
        <v>1863</v>
      </c>
      <c r="B152" s="43" t="s">
        <v>3282</v>
      </c>
      <c r="C152" s="44">
        <v>0.64480999999999999</v>
      </c>
      <c r="D152" s="45">
        <v>111.1</v>
      </c>
      <c r="E152" s="45">
        <v>106.3</v>
      </c>
      <c r="F152" s="45">
        <v>101.7</v>
      </c>
      <c r="G152" s="45">
        <v>97.4</v>
      </c>
      <c r="H152" s="45">
        <v>91.9</v>
      </c>
      <c r="I152" s="45">
        <v>99.1</v>
      </c>
      <c r="J152" s="45">
        <v>113.1</v>
      </c>
      <c r="K152" s="45">
        <v>113.6</v>
      </c>
      <c r="L152" s="45">
        <v>116</v>
      </c>
      <c r="M152" s="45">
        <v>115.5</v>
      </c>
      <c r="N152" s="45">
        <v>116.2</v>
      </c>
      <c r="O152" s="45">
        <v>111.8</v>
      </c>
      <c r="P152" s="45">
        <v>111.2</v>
      </c>
      <c r="Q152" s="45">
        <v>105.1</v>
      </c>
      <c r="R152" s="45">
        <v>100.1</v>
      </c>
      <c r="S152" s="45">
        <v>103.9</v>
      </c>
      <c r="T152" s="45">
        <v>108.8</v>
      </c>
      <c r="U152" s="45">
        <v>115.3</v>
      </c>
      <c r="V152" s="45">
        <v>122.6</v>
      </c>
      <c r="W152" s="45">
        <v>117</v>
      </c>
      <c r="X152" s="45">
        <v>123.8</v>
      </c>
      <c r="Y152" s="45">
        <v>147.6</v>
      </c>
      <c r="Z152" s="45">
        <v>136.4</v>
      </c>
      <c r="AA152" s="45">
        <v>130.9</v>
      </c>
      <c r="AB152" s="45">
        <v>120</v>
      </c>
      <c r="AC152" s="45">
        <v>113.7</v>
      </c>
      <c r="AD152" s="45">
        <v>111.5</v>
      </c>
      <c r="AE152" s="45">
        <v>113.4</v>
      </c>
      <c r="AF152" s="45">
        <v>113.2</v>
      </c>
      <c r="AG152" s="45">
        <v>110.9</v>
      </c>
      <c r="AH152" s="45">
        <v>108.4</v>
      </c>
      <c r="AI152" s="45">
        <v>106.7</v>
      </c>
      <c r="AJ152" s="45">
        <v>93.7</v>
      </c>
      <c r="AK152" s="45">
        <v>90.9</v>
      </c>
      <c r="AL152" s="45">
        <v>79.7</v>
      </c>
      <c r="AM152" s="45">
        <v>80.2</v>
      </c>
      <c r="AN152" s="45">
        <v>81.2</v>
      </c>
      <c r="AO152" s="45">
        <v>80.599999999999994</v>
      </c>
      <c r="AP152" s="45">
        <v>81.900000000000006</v>
      </c>
      <c r="AQ152" s="45">
        <v>78.7</v>
      </c>
      <c r="AR152" s="45">
        <v>75.900000000000006</v>
      </c>
      <c r="AS152" s="45">
        <v>73</v>
      </c>
      <c r="AT152" s="45">
        <v>68.5</v>
      </c>
      <c r="AU152" s="45">
        <v>71.8</v>
      </c>
      <c r="AV152" s="45">
        <v>79.2</v>
      </c>
      <c r="AW152" s="45">
        <v>84.7</v>
      </c>
      <c r="AX152" s="45">
        <v>74.8</v>
      </c>
      <c r="AY152" s="45">
        <v>69.8</v>
      </c>
      <c r="AZ152" s="45">
        <v>66.900000000000006</v>
      </c>
      <c r="BA152" s="45">
        <v>68.8</v>
      </c>
      <c r="BB152" s="45">
        <v>71.3</v>
      </c>
      <c r="BC152" s="45">
        <v>70.2</v>
      </c>
      <c r="BD152" s="45">
        <v>63.8</v>
      </c>
      <c r="BE152" s="45">
        <v>61.2</v>
      </c>
      <c r="BF152" s="45">
        <v>63.7</v>
      </c>
      <c r="BG152" s="45">
        <v>69</v>
      </c>
      <c r="BH152" s="45">
        <v>75.7</v>
      </c>
      <c r="BI152" s="45">
        <v>75.900000000000006</v>
      </c>
      <c r="BJ152" s="45">
        <v>83.5</v>
      </c>
      <c r="BK152" s="45">
        <v>93.6</v>
      </c>
      <c r="BL152" s="45">
        <v>92.1</v>
      </c>
      <c r="BM152" s="45">
        <v>81.3</v>
      </c>
      <c r="BN152" s="45">
        <v>71.8</v>
      </c>
      <c r="BO152" s="45">
        <v>70.400000000000006</v>
      </c>
      <c r="BP152" s="45">
        <v>66.400000000000006</v>
      </c>
      <c r="BQ152" s="45">
        <v>74.599999999999994</v>
      </c>
      <c r="BR152" s="45">
        <v>80.599999999999994</v>
      </c>
      <c r="BS152" s="45">
        <v>91.3</v>
      </c>
      <c r="BT152" s="45">
        <v>91.7</v>
      </c>
      <c r="BU152" s="45">
        <v>91</v>
      </c>
      <c r="BV152" s="45">
        <v>90.6</v>
      </c>
      <c r="BW152" s="45">
        <v>85.1</v>
      </c>
      <c r="BX152" s="45">
        <v>81</v>
      </c>
      <c r="BY152" s="45">
        <v>80.7</v>
      </c>
      <c r="BZ152" s="45">
        <v>86.3</v>
      </c>
      <c r="CA152" s="45">
        <v>92.6</v>
      </c>
      <c r="CB152" s="45">
        <v>97</v>
      </c>
      <c r="CC152" s="45">
        <v>99.6</v>
      </c>
      <c r="CD152" s="45">
        <v>105.9</v>
      </c>
      <c r="CE152" s="45">
        <v>112.5</v>
      </c>
      <c r="CF152" s="45">
        <v>98</v>
      </c>
      <c r="CG152" s="45">
        <v>84.2</v>
      </c>
      <c r="CH152" s="45">
        <v>81</v>
      </c>
      <c r="CI152" s="45">
        <v>85.9</v>
      </c>
      <c r="CJ152" s="45">
        <v>90</v>
      </c>
      <c r="CK152" s="45">
        <v>91.5</v>
      </c>
      <c r="CL152" s="45">
        <v>92.2</v>
      </c>
      <c r="CM152" s="45">
        <v>78.7</v>
      </c>
      <c r="CN152" s="45">
        <v>69.900000000000006</v>
      </c>
      <c r="CO152" s="45">
        <v>72.099999999999994</v>
      </c>
      <c r="CP152" s="45">
        <v>73.3</v>
      </c>
      <c r="CQ152" s="45">
        <v>82.2</v>
      </c>
      <c r="CR152" s="45">
        <v>83.6</v>
      </c>
      <c r="CS152" s="45">
        <v>85.9</v>
      </c>
      <c r="CT152" s="45">
        <v>98.7</v>
      </c>
      <c r="CU152" s="45">
        <v>96.1</v>
      </c>
      <c r="CV152" s="45">
        <v>89</v>
      </c>
      <c r="CW152" s="45">
        <v>65.3</v>
      </c>
      <c r="CX152" s="45">
        <v>73.8</v>
      </c>
      <c r="CY152" s="45">
        <v>74.2</v>
      </c>
      <c r="CZ152" s="45">
        <v>74.2</v>
      </c>
      <c r="DA152" s="45">
        <v>74.400000000000006</v>
      </c>
      <c r="DB152" s="45">
        <v>75.5</v>
      </c>
      <c r="DC152" s="45">
        <v>79.7</v>
      </c>
      <c r="DD152" s="45">
        <v>85.4</v>
      </c>
      <c r="DE152" s="45">
        <v>88.2</v>
      </c>
      <c r="DF152" s="45">
        <v>100.1</v>
      </c>
      <c r="DG152" s="45">
        <v>106.5</v>
      </c>
      <c r="DH152" s="45">
        <v>108.1</v>
      </c>
      <c r="DI152" s="45">
        <v>104.8</v>
      </c>
      <c r="DJ152" s="45">
        <v>97</v>
      </c>
      <c r="DK152" s="45">
        <v>102.5</v>
      </c>
      <c r="DL152" s="45">
        <v>109.9</v>
      </c>
      <c r="DM152" s="45">
        <v>114.8</v>
      </c>
      <c r="DN152" s="45">
        <v>116.1</v>
      </c>
      <c r="DO152" s="45">
        <v>132.80000000000001</v>
      </c>
      <c r="DP152" s="45">
        <v>136.9</v>
      </c>
      <c r="DQ152" s="45">
        <v>131.4</v>
      </c>
      <c r="DR152" s="45">
        <v>126.4</v>
      </c>
      <c r="DS152" s="45">
        <v>133</v>
      </c>
      <c r="DT152" s="45">
        <v>149.69999999999999</v>
      </c>
      <c r="DU152" s="45">
        <v>154.80000000000001</v>
      </c>
      <c r="DV152" s="45">
        <v>148.6</v>
      </c>
      <c r="DW152" s="45">
        <v>135.30000000000001</v>
      </c>
      <c r="DX152" s="46">
        <v>131.6</v>
      </c>
      <c r="DY152" s="46">
        <v>124.5</v>
      </c>
      <c r="DZ152" s="46">
        <v>121.7</v>
      </c>
      <c r="EA152">
        <v>115</v>
      </c>
      <c r="EB152" s="47">
        <v>116.7</v>
      </c>
      <c r="EC152" s="47">
        <v>120.5</v>
      </c>
    </row>
    <row r="153" spans="1:133" x14ac:dyDescent="0.25">
      <c r="A153" s="43" t="s">
        <v>1865</v>
      </c>
      <c r="B153" s="43" t="s">
        <v>3283</v>
      </c>
      <c r="C153" s="44">
        <v>1.6047</v>
      </c>
      <c r="D153" s="45">
        <v>106.2</v>
      </c>
      <c r="E153" s="45">
        <v>108.6</v>
      </c>
      <c r="F153" s="45">
        <v>112.1</v>
      </c>
      <c r="G153" s="45">
        <v>105.7</v>
      </c>
      <c r="H153" s="45">
        <v>110.6</v>
      </c>
      <c r="I153" s="45">
        <v>118.5</v>
      </c>
      <c r="J153" s="45">
        <v>120.7</v>
      </c>
      <c r="K153" s="45">
        <v>118</v>
      </c>
      <c r="L153" s="45">
        <v>117.9</v>
      </c>
      <c r="M153" s="45">
        <v>117.8</v>
      </c>
      <c r="N153" s="45">
        <v>119.9</v>
      </c>
      <c r="O153" s="45">
        <v>122.6</v>
      </c>
      <c r="P153" s="45">
        <v>116.5</v>
      </c>
      <c r="Q153" s="45">
        <v>108.1</v>
      </c>
      <c r="R153" s="45">
        <v>114.1</v>
      </c>
      <c r="S153" s="45">
        <v>123.4</v>
      </c>
      <c r="T153" s="45">
        <v>126.8</v>
      </c>
      <c r="U153" s="45">
        <v>136.30000000000001</v>
      </c>
      <c r="V153" s="45">
        <v>128.5</v>
      </c>
      <c r="W153" s="45">
        <v>125.7</v>
      </c>
      <c r="X153" s="45">
        <v>127</v>
      </c>
      <c r="Y153" s="45">
        <v>129</v>
      </c>
      <c r="Z153" s="45">
        <v>128.69999999999999</v>
      </c>
      <c r="AA153" s="45">
        <v>130.6</v>
      </c>
      <c r="AB153" s="45">
        <v>127.2</v>
      </c>
      <c r="AC153" s="45">
        <v>126.8</v>
      </c>
      <c r="AD153" s="45">
        <v>126.6</v>
      </c>
      <c r="AE153" s="45">
        <v>131.80000000000001</v>
      </c>
      <c r="AF153" s="45">
        <v>125.7</v>
      </c>
      <c r="AG153" s="45">
        <v>120.1</v>
      </c>
      <c r="AH153" s="45">
        <v>117.4</v>
      </c>
      <c r="AI153" s="45">
        <v>107</v>
      </c>
      <c r="AJ153" s="45">
        <v>94.7</v>
      </c>
      <c r="AK153" s="45">
        <v>78.400000000000006</v>
      </c>
      <c r="AL153" s="45">
        <v>70.8</v>
      </c>
      <c r="AM153" s="45">
        <v>76.099999999999994</v>
      </c>
      <c r="AN153" s="45">
        <v>78.5</v>
      </c>
      <c r="AO153" s="45">
        <v>90.7</v>
      </c>
      <c r="AP153" s="45">
        <v>94.5</v>
      </c>
      <c r="AQ153" s="45">
        <v>91.5</v>
      </c>
      <c r="AR153" s="45">
        <v>81.3</v>
      </c>
      <c r="AS153" s="45">
        <v>75.400000000000006</v>
      </c>
      <c r="AT153" s="45">
        <v>75.900000000000006</v>
      </c>
      <c r="AU153" s="45">
        <v>71</v>
      </c>
      <c r="AV153" s="45">
        <v>68.8</v>
      </c>
      <c r="AW153" s="45">
        <v>64</v>
      </c>
      <c r="AX153" s="45">
        <v>59</v>
      </c>
      <c r="AY153" s="45">
        <v>57.4</v>
      </c>
      <c r="AZ153" s="45">
        <v>62.8</v>
      </c>
      <c r="BA153" s="45">
        <v>65.900000000000006</v>
      </c>
      <c r="BB153" s="45">
        <v>72.400000000000006</v>
      </c>
      <c r="BC153" s="45">
        <v>67.7</v>
      </c>
      <c r="BD153" s="45">
        <v>61.5</v>
      </c>
      <c r="BE153" s="45">
        <v>68.400000000000006</v>
      </c>
      <c r="BF153" s="45">
        <v>71.5</v>
      </c>
      <c r="BG153" s="45">
        <v>73.8</v>
      </c>
      <c r="BH153" s="45">
        <v>76.099999999999994</v>
      </c>
      <c r="BI153" s="45">
        <v>82.6</v>
      </c>
      <c r="BJ153" s="45">
        <v>83.2</v>
      </c>
      <c r="BK153" s="45">
        <v>82.3</v>
      </c>
      <c r="BL153" s="45">
        <v>78.3</v>
      </c>
      <c r="BM153" s="45">
        <v>77.7</v>
      </c>
      <c r="BN153" s="45">
        <v>76.8</v>
      </c>
      <c r="BO153" s="45">
        <v>74.2</v>
      </c>
      <c r="BP153" s="45">
        <v>77.3</v>
      </c>
      <c r="BQ153" s="45">
        <v>79.599999999999994</v>
      </c>
      <c r="BR153" s="45">
        <v>80.599999999999994</v>
      </c>
      <c r="BS153" s="45">
        <v>82.1</v>
      </c>
      <c r="BT153" s="45">
        <v>82.9</v>
      </c>
      <c r="BU153" s="45">
        <v>83.7</v>
      </c>
      <c r="BV153" s="45">
        <v>85.3</v>
      </c>
      <c r="BW153" s="45">
        <v>84.5</v>
      </c>
      <c r="BX153" s="45">
        <v>86.2</v>
      </c>
      <c r="BY153" s="45">
        <v>88.5</v>
      </c>
      <c r="BZ153" s="45">
        <v>90.8</v>
      </c>
      <c r="CA153" s="45">
        <v>89.6</v>
      </c>
      <c r="CB153" s="45">
        <v>90.1</v>
      </c>
      <c r="CC153" s="45">
        <v>93.3</v>
      </c>
      <c r="CD153" s="45">
        <v>96.8</v>
      </c>
      <c r="CE153" s="45">
        <v>92</v>
      </c>
      <c r="CF153" s="45">
        <v>83.6</v>
      </c>
      <c r="CG153" s="45">
        <v>80.900000000000006</v>
      </c>
      <c r="CH153" s="45">
        <v>82.9</v>
      </c>
      <c r="CI153" s="45">
        <v>86</v>
      </c>
      <c r="CJ153" s="45">
        <v>87.8</v>
      </c>
      <c r="CK153" s="45">
        <v>88.2</v>
      </c>
      <c r="CL153" s="45">
        <v>85.5</v>
      </c>
      <c r="CM153" s="45">
        <v>85.1</v>
      </c>
      <c r="CN153" s="45">
        <v>84.9</v>
      </c>
      <c r="CO153" s="45">
        <v>84.7</v>
      </c>
      <c r="CP153" s="45">
        <v>86.2</v>
      </c>
      <c r="CQ153" s="45">
        <v>85.8</v>
      </c>
      <c r="CR153" s="45">
        <v>87.3</v>
      </c>
      <c r="CS153" s="45">
        <v>87.5</v>
      </c>
      <c r="CT153" s="45">
        <v>84.6</v>
      </c>
      <c r="CU153" s="45">
        <v>80.099999999999994</v>
      </c>
      <c r="CV153" s="45">
        <v>66.8</v>
      </c>
      <c r="CW153" s="45">
        <v>61.5</v>
      </c>
      <c r="CX153" s="45">
        <v>66.400000000000006</v>
      </c>
      <c r="CY153" s="45">
        <v>73</v>
      </c>
      <c r="CZ153" s="45">
        <v>73.3</v>
      </c>
      <c r="DA153" s="45">
        <v>74.2</v>
      </c>
      <c r="DB153" s="45">
        <v>73.7</v>
      </c>
      <c r="DC153" s="45">
        <v>73.2</v>
      </c>
      <c r="DD153" s="45">
        <v>76</v>
      </c>
      <c r="DE153" s="45">
        <v>81.099999999999994</v>
      </c>
      <c r="DF153" s="45">
        <v>88.8</v>
      </c>
      <c r="DG153" s="45">
        <v>97.5</v>
      </c>
      <c r="DH153" s="45">
        <v>97.8</v>
      </c>
      <c r="DI153" s="45">
        <v>101.4</v>
      </c>
      <c r="DJ153" s="45">
        <v>106.2</v>
      </c>
      <c r="DK153" s="45">
        <v>116.1</v>
      </c>
      <c r="DL153" s="45">
        <v>118.4</v>
      </c>
      <c r="DM153" s="45">
        <v>114.9</v>
      </c>
      <c r="DN153" s="45">
        <v>125.1</v>
      </c>
      <c r="DO153" s="45">
        <v>138.9</v>
      </c>
      <c r="DP153" s="45">
        <v>133.1</v>
      </c>
      <c r="DQ153" s="45">
        <v>135.1</v>
      </c>
      <c r="DR153" s="45">
        <v>139.1</v>
      </c>
      <c r="DS153" s="45">
        <v>149.6</v>
      </c>
      <c r="DT153" s="45">
        <v>157.1</v>
      </c>
      <c r="DU153" s="45">
        <v>173.5</v>
      </c>
      <c r="DV153" s="45">
        <v>167.6</v>
      </c>
      <c r="DW153" s="45">
        <v>180.3</v>
      </c>
      <c r="DX153" s="46">
        <v>164.2</v>
      </c>
      <c r="DY153" s="46">
        <v>161.30000000000001</v>
      </c>
      <c r="DZ153" s="46">
        <v>156.4</v>
      </c>
      <c r="EA153">
        <v>158.5</v>
      </c>
      <c r="EB153" s="47">
        <v>155.5</v>
      </c>
      <c r="EC153" s="47">
        <v>156.1</v>
      </c>
    </row>
    <row r="154" spans="1:133" x14ac:dyDescent="0.25">
      <c r="A154" s="43" t="s">
        <v>1867</v>
      </c>
      <c r="B154" s="43" t="s">
        <v>3284</v>
      </c>
      <c r="C154" s="44">
        <v>0.18684999999999999</v>
      </c>
      <c r="D154" s="45">
        <v>107</v>
      </c>
      <c r="E154" s="45">
        <v>107.3</v>
      </c>
      <c r="F154" s="45">
        <v>106.6</v>
      </c>
      <c r="G154" s="45">
        <v>103.8</v>
      </c>
      <c r="H154" s="45">
        <v>105</v>
      </c>
      <c r="I154" s="45">
        <v>108.5</v>
      </c>
      <c r="J154" s="45">
        <v>109.4</v>
      </c>
      <c r="K154" s="45">
        <v>107.3</v>
      </c>
      <c r="L154" s="45">
        <v>107</v>
      </c>
      <c r="M154" s="45">
        <v>106.7</v>
      </c>
      <c r="N154" s="45">
        <v>107.5</v>
      </c>
      <c r="O154" s="45">
        <v>109</v>
      </c>
      <c r="P154" s="45">
        <v>106.6</v>
      </c>
      <c r="Q154" s="45">
        <v>104.4</v>
      </c>
      <c r="R154" s="45">
        <v>104.2</v>
      </c>
      <c r="S154" s="45">
        <v>106.6</v>
      </c>
      <c r="T154" s="45">
        <v>109.1</v>
      </c>
      <c r="U154" s="45">
        <v>111.7</v>
      </c>
      <c r="V154" s="45">
        <v>112.7</v>
      </c>
      <c r="W154" s="45">
        <v>110.8</v>
      </c>
      <c r="X154" s="45">
        <v>111.1</v>
      </c>
      <c r="Y154" s="45">
        <v>111.9</v>
      </c>
      <c r="Z154" s="45">
        <v>110.7</v>
      </c>
      <c r="AA154" s="45">
        <v>111.2</v>
      </c>
      <c r="AB154" s="45">
        <v>109.7</v>
      </c>
      <c r="AC154" s="45">
        <v>109.2</v>
      </c>
      <c r="AD154" s="45">
        <v>108.5</v>
      </c>
      <c r="AE154" s="45">
        <v>108.7</v>
      </c>
      <c r="AF154" s="45">
        <v>108.6</v>
      </c>
      <c r="AG154" s="45">
        <v>108.4</v>
      </c>
      <c r="AH154" s="45">
        <v>107.1</v>
      </c>
      <c r="AI154" s="45">
        <v>104</v>
      </c>
      <c r="AJ154" s="45">
        <v>102.3</v>
      </c>
      <c r="AK154" s="45">
        <v>96.4</v>
      </c>
      <c r="AL154" s="45">
        <v>89.7</v>
      </c>
      <c r="AM154" s="45">
        <v>89.7</v>
      </c>
      <c r="AN154" s="45">
        <v>92.4</v>
      </c>
      <c r="AO154" s="45">
        <v>93.1</v>
      </c>
      <c r="AP154" s="45">
        <v>96.2</v>
      </c>
      <c r="AQ154" s="45">
        <v>94.7</v>
      </c>
      <c r="AR154" s="45">
        <v>90.8</v>
      </c>
      <c r="AS154" s="45">
        <v>86.9</v>
      </c>
      <c r="AT154" s="45">
        <v>88.9</v>
      </c>
      <c r="AU154" s="45">
        <v>88.7</v>
      </c>
      <c r="AV154" s="45">
        <v>88.3</v>
      </c>
      <c r="AW154" s="45">
        <v>83.5</v>
      </c>
      <c r="AX154" s="45">
        <v>77.5</v>
      </c>
      <c r="AY154" s="45">
        <v>79.8</v>
      </c>
      <c r="AZ154" s="45">
        <v>82.9</v>
      </c>
      <c r="BA154" s="45">
        <v>83.4</v>
      </c>
      <c r="BB154" s="45">
        <v>86.8</v>
      </c>
      <c r="BC154" s="45">
        <v>90.1</v>
      </c>
      <c r="BD154" s="45">
        <v>89.5</v>
      </c>
      <c r="BE154" s="45">
        <v>89.6</v>
      </c>
      <c r="BF154" s="45">
        <v>92.9</v>
      </c>
      <c r="BG154" s="45">
        <v>98.1</v>
      </c>
      <c r="BH154" s="45">
        <v>98.8</v>
      </c>
      <c r="BI154" s="45">
        <v>104.5</v>
      </c>
      <c r="BJ154" s="45">
        <v>107.4</v>
      </c>
      <c r="BK154" s="45">
        <v>107.6</v>
      </c>
      <c r="BL154" s="45">
        <v>106.3</v>
      </c>
      <c r="BM154" s="45">
        <v>108.7</v>
      </c>
      <c r="BN154" s="45">
        <v>108.9</v>
      </c>
      <c r="BO154" s="45">
        <v>108.8</v>
      </c>
      <c r="BP154" s="45">
        <v>112</v>
      </c>
      <c r="BQ154" s="45">
        <v>116.1</v>
      </c>
      <c r="BR154" s="45">
        <v>119.5</v>
      </c>
      <c r="BS154" s="45">
        <v>120.5</v>
      </c>
      <c r="BT154" s="45">
        <v>123.5</v>
      </c>
      <c r="BU154" s="45">
        <v>125.4</v>
      </c>
      <c r="BV154" s="45">
        <v>130.69999999999999</v>
      </c>
      <c r="BW154" s="45">
        <v>133.1</v>
      </c>
      <c r="BX154" s="45">
        <v>135.19999999999999</v>
      </c>
      <c r="BY154" s="45">
        <v>140.9</v>
      </c>
      <c r="BZ154" s="45">
        <v>147.19999999999999</v>
      </c>
      <c r="CA154" s="45">
        <v>147.69999999999999</v>
      </c>
      <c r="CB154" s="45">
        <v>150.9</v>
      </c>
      <c r="CC154" s="45">
        <v>153.30000000000001</v>
      </c>
      <c r="CD154" s="45">
        <v>159.9</v>
      </c>
      <c r="CE154" s="45">
        <v>165.4</v>
      </c>
      <c r="CF154" s="45">
        <v>160.4</v>
      </c>
      <c r="CG154" s="45">
        <v>152.5</v>
      </c>
      <c r="CH154" s="45">
        <v>154.19999999999999</v>
      </c>
      <c r="CI154" s="45">
        <v>161.6</v>
      </c>
      <c r="CJ154" s="45">
        <v>164.2</v>
      </c>
      <c r="CK154" s="45">
        <v>167.5</v>
      </c>
      <c r="CL154" s="45">
        <v>169.2</v>
      </c>
      <c r="CM154" s="45">
        <v>165.8</v>
      </c>
      <c r="CN154" s="45">
        <v>170.2</v>
      </c>
      <c r="CO154" s="45">
        <v>171.2</v>
      </c>
      <c r="CP154" s="45">
        <v>175.6</v>
      </c>
      <c r="CQ154" s="45">
        <v>175.3</v>
      </c>
      <c r="CR154" s="45">
        <v>177.2</v>
      </c>
      <c r="CS154" s="45">
        <v>181</v>
      </c>
      <c r="CT154" s="45">
        <v>182.8</v>
      </c>
      <c r="CU154" s="45">
        <v>173.5</v>
      </c>
      <c r="CV154" s="45">
        <v>118.2</v>
      </c>
      <c r="CW154" s="45">
        <v>55.8</v>
      </c>
      <c r="CX154" s="45">
        <v>64.099999999999994</v>
      </c>
      <c r="CY154" s="45">
        <v>113.3</v>
      </c>
      <c r="CZ154" s="45">
        <v>122.9</v>
      </c>
      <c r="DA154" s="45">
        <v>119.5</v>
      </c>
      <c r="DB154" s="45">
        <v>107.4</v>
      </c>
      <c r="DC154" s="45">
        <v>113.4</v>
      </c>
      <c r="DD154" s="45">
        <v>121.6</v>
      </c>
      <c r="DE154" s="45">
        <v>142.1</v>
      </c>
      <c r="DF154" s="45">
        <v>154</v>
      </c>
      <c r="DG154" s="45">
        <v>169.7</v>
      </c>
      <c r="DH154" s="45">
        <v>177</v>
      </c>
      <c r="DI154" s="45">
        <v>177.7</v>
      </c>
      <c r="DJ154" s="45">
        <v>191.2</v>
      </c>
      <c r="DK154" s="45">
        <v>200.9</v>
      </c>
      <c r="DL154" s="45">
        <v>208.1</v>
      </c>
      <c r="DM154" s="45">
        <v>199.9</v>
      </c>
      <c r="DN154" s="45">
        <v>210.8</v>
      </c>
      <c r="DO154" s="45">
        <v>249.6</v>
      </c>
      <c r="DP154" s="45">
        <v>243.1</v>
      </c>
      <c r="DQ154" s="45">
        <v>231.7</v>
      </c>
      <c r="DR154" s="45">
        <v>265.39999999999998</v>
      </c>
      <c r="DS154" s="45">
        <v>307</v>
      </c>
      <c r="DT154" s="45">
        <v>386.2</v>
      </c>
      <c r="DU154" s="45">
        <v>399.7</v>
      </c>
      <c r="DV154" s="45">
        <v>424.3</v>
      </c>
      <c r="DW154" s="45">
        <v>498.1</v>
      </c>
      <c r="DX154" s="46">
        <v>429.9</v>
      </c>
      <c r="DY154" s="46">
        <v>409.6</v>
      </c>
      <c r="DZ154" s="46">
        <v>389.1</v>
      </c>
      <c r="EA154">
        <v>403.3</v>
      </c>
      <c r="EB154" s="47">
        <v>400.3</v>
      </c>
      <c r="EC154" s="47">
        <v>358.5</v>
      </c>
    </row>
    <row r="155" spans="1:133" x14ac:dyDescent="0.25">
      <c r="A155" s="43" t="s">
        <v>3285</v>
      </c>
      <c r="B155" s="43" t="s">
        <v>3286</v>
      </c>
      <c r="C155" s="44">
        <v>0.31991000000000003</v>
      </c>
      <c r="D155" s="45">
        <v>113.7</v>
      </c>
      <c r="E155" s="45">
        <v>112.7</v>
      </c>
      <c r="F155" s="45">
        <v>106.2</v>
      </c>
      <c r="G155" s="45">
        <v>102.7</v>
      </c>
      <c r="H155" s="45">
        <v>110.5</v>
      </c>
      <c r="I155" s="45">
        <v>121.4</v>
      </c>
      <c r="J155" s="45">
        <v>114.8</v>
      </c>
      <c r="K155" s="45">
        <v>113.5</v>
      </c>
      <c r="L155" s="45">
        <v>112.2</v>
      </c>
      <c r="M155" s="45">
        <v>111.5</v>
      </c>
      <c r="N155" s="45">
        <v>113.9</v>
      </c>
      <c r="O155" s="45">
        <v>118.6</v>
      </c>
      <c r="P155" s="45">
        <v>111</v>
      </c>
      <c r="Q155" s="45">
        <v>104.4</v>
      </c>
      <c r="R155" s="45">
        <v>104</v>
      </c>
      <c r="S155" s="45">
        <v>111.2</v>
      </c>
      <c r="T155" s="45">
        <v>118.9</v>
      </c>
      <c r="U155" s="45">
        <v>127.3</v>
      </c>
      <c r="V155" s="45">
        <v>130.9</v>
      </c>
      <c r="W155" s="45">
        <v>124.3</v>
      </c>
      <c r="X155" s="45">
        <v>125.4</v>
      </c>
      <c r="Y155" s="45">
        <v>128.30000000000001</v>
      </c>
      <c r="Z155" s="45">
        <v>124.3</v>
      </c>
      <c r="AA155" s="45">
        <v>125.8</v>
      </c>
      <c r="AB155" s="45">
        <v>121</v>
      </c>
      <c r="AC155" s="45">
        <v>119.5</v>
      </c>
      <c r="AD155" s="45">
        <v>117</v>
      </c>
      <c r="AE155" s="45">
        <v>117.7</v>
      </c>
      <c r="AF155" s="45">
        <v>117.4</v>
      </c>
      <c r="AG155" s="45">
        <v>116.6</v>
      </c>
      <c r="AH155" s="45">
        <v>112.7</v>
      </c>
      <c r="AI155" s="45">
        <v>103.5</v>
      </c>
      <c r="AJ155" s="45">
        <v>98.6</v>
      </c>
      <c r="AK155" s="45">
        <v>84.3</v>
      </c>
      <c r="AL155" s="45">
        <v>73.2</v>
      </c>
      <c r="AM155" s="45">
        <v>80</v>
      </c>
      <c r="AN155" s="45">
        <v>78.900000000000006</v>
      </c>
      <c r="AO155" s="45">
        <v>79.5</v>
      </c>
      <c r="AP155" s="45">
        <v>86.3</v>
      </c>
      <c r="AQ155" s="45">
        <v>82.5</v>
      </c>
      <c r="AR155" s="45">
        <v>73.5</v>
      </c>
      <c r="AS155" s="45">
        <v>66.5</v>
      </c>
      <c r="AT155" s="45">
        <v>67.7</v>
      </c>
      <c r="AU155" s="45">
        <v>67.3</v>
      </c>
      <c r="AV155" s="45">
        <v>66.3</v>
      </c>
      <c r="AW155" s="45">
        <v>58.3</v>
      </c>
      <c r="AX155" s="45">
        <v>49.7</v>
      </c>
      <c r="AY155" s="45">
        <v>57.7</v>
      </c>
      <c r="AZ155" s="45">
        <v>59</v>
      </c>
      <c r="BA155" s="45">
        <v>60</v>
      </c>
      <c r="BB155" s="45">
        <v>66.599999999999994</v>
      </c>
      <c r="BC155" s="45">
        <v>70.8</v>
      </c>
      <c r="BD155" s="45">
        <v>67.5</v>
      </c>
      <c r="BE155" s="45">
        <v>64.5</v>
      </c>
      <c r="BF155" s="45">
        <v>66.599999999999994</v>
      </c>
      <c r="BG155" s="45">
        <v>72.5</v>
      </c>
      <c r="BH155" s="45">
        <v>69.3</v>
      </c>
      <c r="BI155" s="45">
        <v>76.3</v>
      </c>
      <c r="BJ155" s="45">
        <v>79</v>
      </c>
      <c r="BK155" s="45">
        <v>79.400000000000006</v>
      </c>
      <c r="BL155" s="45">
        <v>74.7</v>
      </c>
      <c r="BM155" s="45">
        <v>74.8</v>
      </c>
      <c r="BN155" s="45">
        <v>71.400000000000006</v>
      </c>
      <c r="BO155" s="45">
        <v>68.099999999999994</v>
      </c>
      <c r="BP155" s="45">
        <v>69.400000000000006</v>
      </c>
      <c r="BQ155" s="45">
        <v>72.7</v>
      </c>
      <c r="BR155" s="45">
        <v>78</v>
      </c>
      <c r="BS155" s="45">
        <v>79.8</v>
      </c>
      <c r="BT155" s="45">
        <v>85.3</v>
      </c>
      <c r="BU155" s="45">
        <v>85.9</v>
      </c>
      <c r="BV155" s="45">
        <v>91.7</v>
      </c>
      <c r="BW155" s="45">
        <v>92</v>
      </c>
      <c r="BX155" s="45">
        <v>92.3</v>
      </c>
      <c r="BY155" s="45">
        <v>98.8</v>
      </c>
      <c r="BZ155" s="45">
        <v>106.2</v>
      </c>
      <c r="CA155" s="45">
        <v>103.6</v>
      </c>
      <c r="CB155" s="45">
        <v>105.4</v>
      </c>
      <c r="CC155" s="45">
        <v>106</v>
      </c>
      <c r="CD155" s="45">
        <v>114.5</v>
      </c>
      <c r="CE155" s="45">
        <v>121.1</v>
      </c>
      <c r="CF155" s="45">
        <v>107.2</v>
      </c>
      <c r="CG155" s="45">
        <v>89.9</v>
      </c>
      <c r="CH155" s="45">
        <v>89.9</v>
      </c>
      <c r="CI155" s="45">
        <v>98.2</v>
      </c>
      <c r="CJ155" s="45">
        <v>99.4</v>
      </c>
      <c r="CK155" s="45">
        <v>102</v>
      </c>
      <c r="CL155" s="45">
        <v>101.8</v>
      </c>
      <c r="CM155" s="45">
        <v>94.2</v>
      </c>
      <c r="CN155" s="45">
        <v>97.8</v>
      </c>
      <c r="CO155" s="45">
        <v>96.8</v>
      </c>
      <c r="CP155" s="45">
        <v>100.2</v>
      </c>
      <c r="CQ155" s="45">
        <v>96.7</v>
      </c>
      <c r="CR155" s="45">
        <v>96.8</v>
      </c>
      <c r="CS155" s="45">
        <v>99.7</v>
      </c>
      <c r="CT155" s="45">
        <v>99.9</v>
      </c>
      <c r="CU155" s="45">
        <v>81</v>
      </c>
      <c r="CV155" s="45">
        <v>44.7</v>
      </c>
      <c r="CW155" s="45">
        <v>27.9</v>
      </c>
      <c r="CX155" s="45">
        <v>52.7</v>
      </c>
      <c r="CY155" s="45">
        <v>63.2</v>
      </c>
      <c r="CZ155" s="45">
        <v>64.900000000000006</v>
      </c>
      <c r="DA155" s="45">
        <v>59.6</v>
      </c>
      <c r="DB155" s="45">
        <v>58.9</v>
      </c>
      <c r="DC155" s="45">
        <v>60.8</v>
      </c>
      <c r="DD155" s="45">
        <v>69.3</v>
      </c>
      <c r="DE155" s="45">
        <v>76.400000000000006</v>
      </c>
      <c r="DF155" s="45">
        <v>81.599999999999994</v>
      </c>
      <c r="DG155" s="45">
        <v>90.4</v>
      </c>
      <c r="DH155" s="45">
        <v>87</v>
      </c>
      <c r="DI155" s="45">
        <v>93.9</v>
      </c>
      <c r="DJ155" s="45">
        <v>96.9</v>
      </c>
      <c r="DK155" s="45">
        <v>103.7</v>
      </c>
      <c r="DL155" s="45">
        <v>102.8</v>
      </c>
      <c r="DM155" s="45">
        <v>99.6</v>
      </c>
      <c r="DN155" s="45">
        <v>114.8</v>
      </c>
      <c r="DO155" s="45">
        <v>124.3</v>
      </c>
      <c r="DP155" s="45">
        <v>113.6</v>
      </c>
      <c r="DQ155" s="45">
        <v>119</v>
      </c>
      <c r="DR155" s="45">
        <v>135.1</v>
      </c>
      <c r="DS155" s="45">
        <v>158.5</v>
      </c>
      <c r="DT155" s="45">
        <v>178.4</v>
      </c>
      <c r="DU155" s="45">
        <v>190.4</v>
      </c>
      <c r="DV155" s="45">
        <v>205.7</v>
      </c>
      <c r="DW155" s="45">
        <v>223.4</v>
      </c>
      <c r="DX155" s="46">
        <v>195.4</v>
      </c>
      <c r="DY155" s="46">
        <v>191</v>
      </c>
      <c r="DZ155" s="46">
        <v>182.2</v>
      </c>
      <c r="EA155">
        <v>190.2</v>
      </c>
      <c r="EB155" s="47">
        <v>185.9</v>
      </c>
      <c r="EC155" s="47">
        <v>169.3</v>
      </c>
    </row>
    <row r="156" spans="1:133" x14ac:dyDescent="0.25">
      <c r="A156" s="43" t="s">
        <v>3287</v>
      </c>
      <c r="B156" s="43" t="s">
        <v>3288</v>
      </c>
      <c r="C156" s="44">
        <v>3.0954799999999998</v>
      </c>
      <c r="D156" s="45">
        <v>111.9</v>
      </c>
      <c r="E156" s="45">
        <v>111.5</v>
      </c>
      <c r="F156" s="45">
        <v>109.6</v>
      </c>
      <c r="G156" s="45">
        <v>108.5</v>
      </c>
      <c r="H156" s="45">
        <v>111</v>
      </c>
      <c r="I156" s="45">
        <v>114.3</v>
      </c>
      <c r="J156" s="45">
        <v>108.4</v>
      </c>
      <c r="K156" s="45">
        <v>108</v>
      </c>
      <c r="L156" s="45">
        <v>108.1</v>
      </c>
      <c r="M156" s="45">
        <v>112</v>
      </c>
      <c r="N156" s="45">
        <v>117.6</v>
      </c>
      <c r="O156" s="45">
        <v>118.4</v>
      </c>
      <c r="P156" s="45">
        <v>114.6</v>
      </c>
      <c r="Q156" s="45">
        <v>112.1</v>
      </c>
      <c r="R156" s="45">
        <v>117.1</v>
      </c>
      <c r="S156" s="45">
        <v>123.4</v>
      </c>
      <c r="T156" s="45">
        <v>126.3</v>
      </c>
      <c r="U156" s="45">
        <v>132.80000000000001</v>
      </c>
      <c r="V156" s="45">
        <v>130.1</v>
      </c>
      <c r="W156" s="45">
        <v>130.30000000000001</v>
      </c>
      <c r="X156" s="45">
        <v>132.5</v>
      </c>
      <c r="Y156" s="45">
        <v>131.80000000000001</v>
      </c>
      <c r="Z156" s="45">
        <v>131.6</v>
      </c>
      <c r="AA156" s="45">
        <v>133.1</v>
      </c>
      <c r="AB156" s="45">
        <v>130</v>
      </c>
      <c r="AC156" s="45">
        <v>131.19999999999999</v>
      </c>
      <c r="AD156" s="45">
        <v>129</v>
      </c>
      <c r="AE156" s="45">
        <v>131.6</v>
      </c>
      <c r="AF156" s="45">
        <v>130.9</v>
      </c>
      <c r="AG156" s="45">
        <v>129.6</v>
      </c>
      <c r="AH156" s="45">
        <v>125.8</v>
      </c>
      <c r="AI156" s="45">
        <v>112.7</v>
      </c>
      <c r="AJ156" s="45">
        <v>103.5</v>
      </c>
      <c r="AK156" s="45">
        <v>87.9</v>
      </c>
      <c r="AL156" s="45">
        <v>79.099999999999994</v>
      </c>
      <c r="AM156" s="45">
        <v>86.6</v>
      </c>
      <c r="AN156" s="45">
        <v>83.3</v>
      </c>
      <c r="AO156" s="45">
        <v>91.7</v>
      </c>
      <c r="AP156" s="45">
        <v>92.7</v>
      </c>
      <c r="AQ156" s="45">
        <v>86.5</v>
      </c>
      <c r="AR156" s="45">
        <v>73.099999999999994</v>
      </c>
      <c r="AS156" s="45">
        <v>71.3</v>
      </c>
      <c r="AT156" s="45">
        <v>73.8</v>
      </c>
      <c r="AU156" s="45">
        <v>74.2</v>
      </c>
      <c r="AV156" s="45">
        <v>72.3</v>
      </c>
      <c r="AW156" s="45">
        <v>57.1</v>
      </c>
      <c r="AX156" s="45">
        <v>50.3</v>
      </c>
      <c r="AY156" s="45">
        <v>54.9</v>
      </c>
      <c r="AZ156" s="45">
        <v>59.1</v>
      </c>
      <c r="BA156" s="45">
        <v>66.5</v>
      </c>
      <c r="BB156" s="45">
        <v>75</v>
      </c>
      <c r="BC156" s="45">
        <v>74.7</v>
      </c>
      <c r="BD156" s="45">
        <v>67</v>
      </c>
      <c r="BE156" s="45">
        <v>70.7</v>
      </c>
      <c r="BF156" s="45">
        <v>72.599999999999994</v>
      </c>
      <c r="BG156" s="45">
        <v>76.5</v>
      </c>
      <c r="BH156" s="45">
        <v>77.3</v>
      </c>
      <c r="BI156" s="45">
        <v>83.4</v>
      </c>
      <c r="BJ156" s="45">
        <v>85</v>
      </c>
      <c r="BK156" s="45">
        <v>84.9</v>
      </c>
      <c r="BL156" s="45">
        <v>81.5</v>
      </c>
      <c r="BM156" s="45">
        <v>81.3</v>
      </c>
      <c r="BN156" s="45">
        <v>80</v>
      </c>
      <c r="BO156" s="45">
        <v>78.8</v>
      </c>
      <c r="BP156" s="45">
        <v>80.900000000000006</v>
      </c>
      <c r="BQ156" s="45">
        <v>82.5</v>
      </c>
      <c r="BR156" s="45">
        <v>84.5</v>
      </c>
      <c r="BS156" s="45">
        <v>85.8</v>
      </c>
      <c r="BT156" s="45">
        <v>87.1</v>
      </c>
      <c r="BU156" s="45">
        <v>89.5</v>
      </c>
      <c r="BV156" s="45">
        <v>91.3</v>
      </c>
      <c r="BW156" s="45">
        <v>90.1</v>
      </c>
      <c r="BX156" s="45">
        <v>92.5</v>
      </c>
      <c r="BY156" s="45">
        <v>95.4</v>
      </c>
      <c r="BZ156" s="45">
        <v>97.5</v>
      </c>
      <c r="CA156" s="45">
        <v>96.8</v>
      </c>
      <c r="CB156" s="45">
        <v>97</v>
      </c>
      <c r="CC156" s="45">
        <v>100.8</v>
      </c>
      <c r="CD156" s="45">
        <v>104.9</v>
      </c>
      <c r="CE156" s="45">
        <v>103.1</v>
      </c>
      <c r="CF156" s="45">
        <v>93.9</v>
      </c>
      <c r="CG156" s="45">
        <v>91.2</v>
      </c>
      <c r="CH156" s="45">
        <v>94.8</v>
      </c>
      <c r="CI156" s="45">
        <v>96.7</v>
      </c>
      <c r="CJ156" s="45">
        <v>95.5</v>
      </c>
      <c r="CK156" s="45">
        <v>96.6</v>
      </c>
      <c r="CL156" s="45">
        <v>94.9</v>
      </c>
      <c r="CM156" s="45">
        <v>93.2</v>
      </c>
      <c r="CN156" s="45">
        <v>93.5</v>
      </c>
      <c r="CO156" s="45">
        <v>93.6</v>
      </c>
      <c r="CP156" s="45">
        <v>94.9</v>
      </c>
      <c r="CQ156" s="45">
        <v>93.6</v>
      </c>
      <c r="CR156" s="45">
        <v>94.1</v>
      </c>
      <c r="CS156" s="45">
        <v>96</v>
      </c>
      <c r="CT156" s="45">
        <v>91.9</v>
      </c>
      <c r="CU156" s="45">
        <v>86.5</v>
      </c>
      <c r="CV156" s="45">
        <v>76</v>
      </c>
      <c r="CW156" s="45">
        <v>62.9</v>
      </c>
      <c r="CX156" s="45">
        <v>71.599999999999994</v>
      </c>
      <c r="CY156" s="45">
        <v>79.2</v>
      </c>
      <c r="CZ156" s="45">
        <v>80.099999999999994</v>
      </c>
      <c r="DA156" s="45">
        <v>77.8</v>
      </c>
      <c r="DB156" s="45">
        <v>75.2</v>
      </c>
      <c r="DC156" s="45">
        <v>75.400000000000006</v>
      </c>
      <c r="DD156" s="45">
        <v>79.8</v>
      </c>
      <c r="DE156" s="45">
        <v>86.1</v>
      </c>
      <c r="DF156" s="45">
        <v>94.8</v>
      </c>
      <c r="DG156" s="45">
        <v>103.6</v>
      </c>
      <c r="DH156" s="45">
        <v>101</v>
      </c>
      <c r="DI156" s="45">
        <v>106.4</v>
      </c>
      <c r="DJ156" s="45">
        <v>114.5</v>
      </c>
      <c r="DK156" s="45">
        <v>121.8</v>
      </c>
      <c r="DL156" s="45">
        <v>120.7</v>
      </c>
      <c r="DM156" s="45">
        <v>118.1</v>
      </c>
      <c r="DN156" s="45">
        <v>131.69999999999999</v>
      </c>
      <c r="DO156" s="45">
        <v>141.1</v>
      </c>
      <c r="DP156" s="45">
        <v>136.1</v>
      </c>
      <c r="DQ156" s="45">
        <v>141.19999999999999</v>
      </c>
      <c r="DR156" s="45">
        <v>147.5</v>
      </c>
      <c r="DS156" s="45">
        <v>157.69999999999999</v>
      </c>
      <c r="DT156" s="45">
        <v>167.8</v>
      </c>
      <c r="DU156" s="45">
        <v>204.3</v>
      </c>
      <c r="DV156" s="45">
        <v>177.4</v>
      </c>
      <c r="DW156" s="45">
        <v>210</v>
      </c>
      <c r="DX156" s="46">
        <v>194.7</v>
      </c>
      <c r="DY156" s="46">
        <v>196</v>
      </c>
      <c r="DZ156" s="46">
        <v>188.4</v>
      </c>
      <c r="EA156">
        <v>200.5</v>
      </c>
      <c r="EB156" s="47">
        <v>184.4</v>
      </c>
      <c r="EC156" s="47">
        <v>181.4</v>
      </c>
    </row>
    <row r="157" spans="1:133" x14ac:dyDescent="0.25">
      <c r="A157" s="43" t="s">
        <v>1873</v>
      </c>
      <c r="B157" s="43" t="s">
        <v>3289</v>
      </c>
      <c r="C157" s="44">
        <v>0.86677999999999999</v>
      </c>
      <c r="D157" s="45">
        <v>118</v>
      </c>
      <c r="E157" s="45">
        <v>113.3</v>
      </c>
      <c r="F157" s="45">
        <v>99</v>
      </c>
      <c r="G157" s="45">
        <v>93.3</v>
      </c>
      <c r="H157" s="45">
        <v>104.4</v>
      </c>
      <c r="I157" s="45">
        <v>116.5</v>
      </c>
      <c r="J157" s="45">
        <v>110.5</v>
      </c>
      <c r="K157" s="45">
        <v>109.7</v>
      </c>
      <c r="L157" s="45">
        <v>110.7</v>
      </c>
      <c r="M157" s="45">
        <v>112.2</v>
      </c>
      <c r="N157" s="45">
        <v>114.4</v>
      </c>
      <c r="O157" s="45">
        <v>115.4</v>
      </c>
      <c r="P157" s="45">
        <v>106.8</v>
      </c>
      <c r="Q157" s="45">
        <v>99.6</v>
      </c>
      <c r="R157" s="45">
        <v>105.7</v>
      </c>
      <c r="S157" s="45">
        <v>113.1</v>
      </c>
      <c r="T157" s="45">
        <v>118.3</v>
      </c>
      <c r="U157" s="45">
        <v>131.6</v>
      </c>
      <c r="V157" s="45">
        <v>123.4</v>
      </c>
      <c r="W157" s="45">
        <v>124.4</v>
      </c>
      <c r="X157" s="45">
        <v>129.19999999999999</v>
      </c>
      <c r="Y157" s="45">
        <v>129.69999999999999</v>
      </c>
      <c r="Z157" s="45">
        <v>125.9</v>
      </c>
      <c r="AA157" s="45">
        <v>125.1</v>
      </c>
      <c r="AB157" s="45">
        <v>121.5</v>
      </c>
      <c r="AC157" s="45">
        <v>124</v>
      </c>
      <c r="AD157" s="45">
        <v>121.1</v>
      </c>
      <c r="AE157" s="45">
        <v>126.3</v>
      </c>
      <c r="AF157" s="45">
        <v>122.6</v>
      </c>
      <c r="AG157" s="45">
        <v>117</v>
      </c>
      <c r="AH157" s="45">
        <v>110.5</v>
      </c>
      <c r="AI157" s="45">
        <v>94</v>
      </c>
      <c r="AJ157" s="45">
        <v>84.5</v>
      </c>
      <c r="AK157" s="45">
        <v>77.099999999999994</v>
      </c>
      <c r="AL157" s="45">
        <v>63.6</v>
      </c>
      <c r="AM157" s="45">
        <v>74.3</v>
      </c>
      <c r="AN157" s="45">
        <v>72</v>
      </c>
      <c r="AO157" s="45">
        <v>80.599999999999994</v>
      </c>
      <c r="AP157" s="45">
        <v>79.8</v>
      </c>
      <c r="AQ157" s="45">
        <v>75.099999999999994</v>
      </c>
      <c r="AR157" s="45">
        <v>66.400000000000006</v>
      </c>
      <c r="AS157" s="45">
        <v>63.3</v>
      </c>
      <c r="AT157" s="45">
        <v>67.8</v>
      </c>
      <c r="AU157" s="45">
        <v>67.900000000000006</v>
      </c>
      <c r="AV157" s="45">
        <v>67</v>
      </c>
      <c r="AW157" s="45">
        <v>59.9</v>
      </c>
      <c r="AX157" s="45">
        <v>50.7</v>
      </c>
      <c r="AY157" s="45">
        <v>52.6</v>
      </c>
      <c r="AZ157" s="45">
        <v>58.5</v>
      </c>
      <c r="BA157" s="45">
        <v>61.1</v>
      </c>
      <c r="BB157" s="45">
        <v>65.099999999999994</v>
      </c>
      <c r="BC157" s="45">
        <v>64</v>
      </c>
      <c r="BD157" s="45">
        <v>57.3</v>
      </c>
      <c r="BE157" s="45">
        <v>60.3</v>
      </c>
      <c r="BF157" s="45">
        <v>63.4</v>
      </c>
      <c r="BG157" s="45">
        <v>67.3</v>
      </c>
      <c r="BH157" s="45">
        <v>69.900000000000006</v>
      </c>
      <c r="BI157" s="45">
        <v>75.2</v>
      </c>
      <c r="BJ157" s="45">
        <v>79.400000000000006</v>
      </c>
      <c r="BK157" s="45">
        <v>75.900000000000006</v>
      </c>
      <c r="BL157" s="45">
        <v>69.900000000000006</v>
      </c>
      <c r="BM157" s="45">
        <v>68.2</v>
      </c>
      <c r="BN157" s="45">
        <v>65.599999999999994</v>
      </c>
      <c r="BO157" s="45">
        <v>61.5</v>
      </c>
      <c r="BP157" s="45">
        <v>65.599999999999994</v>
      </c>
      <c r="BQ157" s="45">
        <v>69.8</v>
      </c>
      <c r="BR157" s="45">
        <v>75.400000000000006</v>
      </c>
      <c r="BS157" s="45">
        <v>81.400000000000006</v>
      </c>
      <c r="BT157" s="45">
        <v>84.9</v>
      </c>
      <c r="BU157" s="45">
        <v>85.9</v>
      </c>
      <c r="BV157" s="45">
        <v>84.5</v>
      </c>
      <c r="BW157" s="45">
        <v>81.8</v>
      </c>
      <c r="BX157" s="45">
        <v>85.7</v>
      </c>
      <c r="BY157" s="45">
        <v>93.5</v>
      </c>
      <c r="BZ157" s="45">
        <v>99.7</v>
      </c>
      <c r="CA157" s="45">
        <v>98</v>
      </c>
      <c r="CB157" s="45">
        <v>99.5</v>
      </c>
      <c r="CC157" s="45">
        <v>104</v>
      </c>
      <c r="CD157" s="45">
        <v>113.2</v>
      </c>
      <c r="CE157" s="45">
        <v>100.5</v>
      </c>
      <c r="CF157" s="45">
        <v>79.3</v>
      </c>
      <c r="CG157" s="45">
        <v>73.5</v>
      </c>
      <c r="CH157" s="45">
        <v>78.8</v>
      </c>
      <c r="CI157" s="45">
        <v>85.5</v>
      </c>
      <c r="CJ157" s="45">
        <v>87.7</v>
      </c>
      <c r="CK157" s="45">
        <v>91.2</v>
      </c>
      <c r="CL157" s="45">
        <v>80.8</v>
      </c>
      <c r="CM157" s="45">
        <v>78</v>
      </c>
      <c r="CN157" s="45">
        <v>77.7</v>
      </c>
      <c r="CO157" s="45">
        <v>75.099999999999994</v>
      </c>
      <c r="CP157" s="45">
        <v>80.7</v>
      </c>
      <c r="CQ157" s="45">
        <v>81.599999999999994</v>
      </c>
      <c r="CR157" s="45">
        <v>88</v>
      </c>
      <c r="CS157" s="45">
        <v>90.5</v>
      </c>
      <c r="CT157" s="45">
        <v>84.1</v>
      </c>
      <c r="CU157" s="45">
        <v>72.5</v>
      </c>
      <c r="CV157" s="45">
        <v>36.799999999999997</v>
      </c>
      <c r="CW157" s="45">
        <v>28</v>
      </c>
      <c r="CX157" s="45">
        <v>53</v>
      </c>
      <c r="CY157" s="45">
        <v>66.8</v>
      </c>
      <c r="CZ157" s="45">
        <v>68.400000000000006</v>
      </c>
      <c r="DA157" s="45">
        <v>67.900000000000006</v>
      </c>
      <c r="DB157" s="45">
        <v>67.400000000000006</v>
      </c>
      <c r="DC157" s="45">
        <v>64.900000000000006</v>
      </c>
      <c r="DD157" s="45">
        <v>68.2</v>
      </c>
      <c r="DE157" s="45">
        <v>79</v>
      </c>
      <c r="DF157" s="45">
        <v>86.3</v>
      </c>
      <c r="DG157" s="45">
        <v>94.9</v>
      </c>
      <c r="DH157" s="45">
        <v>92.3</v>
      </c>
      <c r="DI157" s="45">
        <v>95.8</v>
      </c>
      <c r="DJ157" s="45">
        <v>99.2</v>
      </c>
      <c r="DK157" s="45">
        <v>109.1</v>
      </c>
      <c r="DL157" s="45">
        <v>110.6</v>
      </c>
      <c r="DM157" s="45">
        <v>104.6</v>
      </c>
      <c r="DN157" s="45">
        <v>118.8</v>
      </c>
      <c r="DO157" s="45">
        <v>127.1</v>
      </c>
      <c r="DP157" s="45">
        <v>118.4</v>
      </c>
      <c r="DQ157" s="45">
        <v>123.2</v>
      </c>
      <c r="DR157" s="45">
        <v>132.69999999999999</v>
      </c>
      <c r="DS157" s="45">
        <v>158.1</v>
      </c>
      <c r="DT157" s="45">
        <v>159.4</v>
      </c>
      <c r="DU157" s="45">
        <v>147.80000000000001</v>
      </c>
      <c r="DV157" s="45">
        <v>145.1</v>
      </c>
      <c r="DW157" s="45">
        <v>138.80000000000001</v>
      </c>
      <c r="DX157" s="46">
        <v>133.80000000000001</v>
      </c>
      <c r="DY157" s="46">
        <v>124</v>
      </c>
      <c r="DZ157" s="46">
        <v>126.7</v>
      </c>
      <c r="EA157">
        <v>131.4</v>
      </c>
      <c r="EB157" s="47">
        <v>127.3</v>
      </c>
      <c r="EC157" s="47">
        <v>120.6</v>
      </c>
    </row>
    <row r="158" spans="1:133" x14ac:dyDescent="0.25">
      <c r="A158" s="43" t="s">
        <v>1877</v>
      </c>
      <c r="B158" s="43" t="s">
        <v>3290</v>
      </c>
      <c r="C158" s="44">
        <v>0.22677</v>
      </c>
      <c r="D158" s="45">
        <v>102</v>
      </c>
      <c r="E158" s="45">
        <v>103.9</v>
      </c>
      <c r="F158" s="45">
        <v>106.1</v>
      </c>
      <c r="G158" s="45">
        <v>106.1</v>
      </c>
      <c r="H158" s="45">
        <v>105.9</v>
      </c>
      <c r="I158" s="45">
        <v>104.7</v>
      </c>
      <c r="J158" s="45">
        <v>88.7</v>
      </c>
      <c r="K158" s="45">
        <v>85.3</v>
      </c>
      <c r="L158" s="45">
        <v>101</v>
      </c>
      <c r="M158" s="45">
        <v>107.4</v>
      </c>
      <c r="N158" s="45">
        <v>103.4</v>
      </c>
      <c r="O158" s="45">
        <v>101.4</v>
      </c>
      <c r="P158" s="45">
        <v>103.5</v>
      </c>
      <c r="Q158" s="45">
        <v>103.5</v>
      </c>
      <c r="R158" s="45">
        <v>106.2</v>
      </c>
      <c r="S158" s="45">
        <v>109.1</v>
      </c>
      <c r="T158" s="45">
        <v>111.9</v>
      </c>
      <c r="U158" s="45">
        <v>119.2</v>
      </c>
      <c r="V158" s="45">
        <v>114.3</v>
      </c>
      <c r="W158" s="45">
        <v>115.9</v>
      </c>
      <c r="X158" s="45">
        <v>115.9</v>
      </c>
      <c r="Y158" s="45">
        <v>115.9</v>
      </c>
      <c r="Z158" s="45">
        <v>115.6</v>
      </c>
      <c r="AA158" s="45">
        <v>114</v>
      </c>
      <c r="AB158" s="45">
        <v>112.2</v>
      </c>
      <c r="AC158" s="45">
        <v>112</v>
      </c>
      <c r="AD158" s="45">
        <v>109.6</v>
      </c>
      <c r="AE158" s="45">
        <v>111.5</v>
      </c>
      <c r="AF158" s="45">
        <v>113.4</v>
      </c>
      <c r="AG158" s="45">
        <v>113.8</v>
      </c>
      <c r="AH158" s="45">
        <v>113.9</v>
      </c>
      <c r="AI158" s="45">
        <v>113.4</v>
      </c>
      <c r="AJ158" s="45">
        <v>102.9</v>
      </c>
      <c r="AK158" s="45">
        <v>101.9</v>
      </c>
      <c r="AL158" s="45">
        <v>86.8</v>
      </c>
      <c r="AM158" s="45">
        <v>82.1</v>
      </c>
      <c r="AN158" s="45">
        <v>83.2</v>
      </c>
      <c r="AO158" s="45">
        <v>87.1</v>
      </c>
      <c r="AP158" s="45">
        <v>88.2</v>
      </c>
      <c r="AQ158" s="45">
        <v>88.9</v>
      </c>
      <c r="AR158" s="45">
        <v>86.9</v>
      </c>
      <c r="AS158" s="45">
        <v>82.5</v>
      </c>
      <c r="AT158" s="45">
        <v>76.5</v>
      </c>
      <c r="AU158" s="45">
        <v>75.8</v>
      </c>
      <c r="AV158" s="45">
        <v>73.3</v>
      </c>
      <c r="AW158" s="45">
        <v>65.599999999999994</v>
      </c>
      <c r="AX158" s="45">
        <v>58.9</v>
      </c>
      <c r="AY158" s="45">
        <v>57.8</v>
      </c>
      <c r="AZ158" s="45">
        <v>65.400000000000006</v>
      </c>
      <c r="BA158" s="45">
        <v>67.3</v>
      </c>
      <c r="BB158" s="45">
        <v>65.400000000000006</v>
      </c>
      <c r="BC158" s="45">
        <v>64.400000000000006</v>
      </c>
      <c r="BD158" s="45">
        <v>63.1</v>
      </c>
      <c r="BE158" s="45">
        <v>64</v>
      </c>
      <c r="BF158" s="45">
        <v>64.3</v>
      </c>
      <c r="BG158" s="45">
        <v>70.900000000000006</v>
      </c>
      <c r="BH158" s="45">
        <v>69.400000000000006</v>
      </c>
      <c r="BI158" s="45">
        <v>73</v>
      </c>
      <c r="BJ158" s="45">
        <v>75.5</v>
      </c>
      <c r="BK158" s="45">
        <v>73.400000000000006</v>
      </c>
      <c r="BL158" s="45">
        <v>69.900000000000006</v>
      </c>
      <c r="BM158" s="45">
        <v>68.5</v>
      </c>
      <c r="BN158" s="45">
        <v>68.599999999999994</v>
      </c>
      <c r="BO158" s="45">
        <v>66.3</v>
      </c>
      <c r="BP158" s="45">
        <v>65.599999999999994</v>
      </c>
      <c r="BQ158" s="45">
        <v>66.099999999999994</v>
      </c>
      <c r="BR158" s="45">
        <v>67.900000000000006</v>
      </c>
      <c r="BS158" s="45">
        <v>70.2</v>
      </c>
      <c r="BT158" s="45">
        <v>79.400000000000006</v>
      </c>
      <c r="BU158" s="45">
        <v>79.400000000000006</v>
      </c>
      <c r="BV158" s="45">
        <v>77.5</v>
      </c>
      <c r="BW158" s="45">
        <v>76.599999999999994</v>
      </c>
      <c r="BX158" s="45">
        <v>76.2</v>
      </c>
      <c r="BY158" s="45">
        <v>75.7</v>
      </c>
      <c r="BZ158" s="45">
        <v>78.400000000000006</v>
      </c>
      <c r="CA158" s="45">
        <v>84.5</v>
      </c>
      <c r="CB158" s="45">
        <v>85.2</v>
      </c>
      <c r="CC158" s="45">
        <v>86.9</v>
      </c>
      <c r="CD158" s="45">
        <v>102.8</v>
      </c>
      <c r="CE158" s="45">
        <v>103.4</v>
      </c>
      <c r="CF158" s="45">
        <v>93.8</v>
      </c>
      <c r="CG158" s="45">
        <v>80.599999999999994</v>
      </c>
      <c r="CH158" s="45">
        <v>79</v>
      </c>
      <c r="CI158" s="45">
        <v>80.099999999999994</v>
      </c>
      <c r="CJ158" s="45">
        <v>80.400000000000006</v>
      </c>
      <c r="CK158" s="45">
        <v>80.7</v>
      </c>
      <c r="CL158" s="45">
        <v>77</v>
      </c>
      <c r="CM158" s="45">
        <v>78.8</v>
      </c>
      <c r="CN158" s="45">
        <v>85.7</v>
      </c>
      <c r="CO158" s="45">
        <v>84.6</v>
      </c>
      <c r="CP158" s="45">
        <v>92.2</v>
      </c>
      <c r="CQ158" s="45">
        <v>88.6</v>
      </c>
      <c r="CR158" s="45">
        <v>82.2</v>
      </c>
      <c r="CS158" s="45">
        <v>78.900000000000006</v>
      </c>
      <c r="CT158" s="45">
        <v>82.4</v>
      </c>
      <c r="CU158" s="45">
        <v>82.3</v>
      </c>
      <c r="CV158" s="45">
        <v>71.7</v>
      </c>
      <c r="CW158" s="45">
        <v>62.2</v>
      </c>
      <c r="CX158" s="45">
        <v>64.5</v>
      </c>
      <c r="CY158" s="45">
        <v>74.400000000000006</v>
      </c>
      <c r="CZ158" s="45">
        <v>72.3</v>
      </c>
      <c r="DA158" s="45">
        <v>72.7</v>
      </c>
      <c r="DB158" s="45">
        <v>67.900000000000006</v>
      </c>
      <c r="DC158" s="45">
        <v>68.5</v>
      </c>
      <c r="DD158" s="45">
        <v>82.9</v>
      </c>
      <c r="DE158" s="45">
        <v>94.8</v>
      </c>
      <c r="DF158" s="45">
        <v>101.4</v>
      </c>
      <c r="DG158" s="45">
        <v>101</v>
      </c>
      <c r="DH158" s="45">
        <v>104.7</v>
      </c>
      <c r="DI158" s="45">
        <v>107.9</v>
      </c>
      <c r="DJ158" s="45">
        <v>105.7</v>
      </c>
      <c r="DK158" s="45">
        <v>99.6</v>
      </c>
      <c r="DL158" s="45">
        <v>102.6</v>
      </c>
      <c r="DM158" s="45">
        <v>99.6</v>
      </c>
      <c r="DN158" s="45">
        <v>106.5</v>
      </c>
      <c r="DO158" s="45">
        <v>126.5</v>
      </c>
      <c r="DP158" s="45">
        <v>124.6</v>
      </c>
      <c r="DQ158" s="45">
        <v>114.6</v>
      </c>
      <c r="DR158" s="45">
        <v>125.5</v>
      </c>
      <c r="DS158" s="45">
        <v>140.69999999999999</v>
      </c>
      <c r="DT158" s="45">
        <v>143.4</v>
      </c>
      <c r="DU158" s="45">
        <v>142.19999999999999</v>
      </c>
      <c r="DV158" s="45">
        <v>136.19999999999999</v>
      </c>
      <c r="DW158" s="45">
        <v>128.6</v>
      </c>
      <c r="DX158" s="46">
        <v>120.2</v>
      </c>
      <c r="DY158" s="46">
        <v>125.8</v>
      </c>
      <c r="DZ158" s="46">
        <v>124.1</v>
      </c>
      <c r="EA158">
        <v>136.19999999999999</v>
      </c>
      <c r="EB158" s="47">
        <v>141.19999999999999</v>
      </c>
      <c r="EC158" s="47">
        <v>130.19999999999999</v>
      </c>
    </row>
    <row r="159" spans="1:133" x14ac:dyDescent="0.25">
      <c r="A159" s="43" t="s">
        <v>1879</v>
      </c>
      <c r="B159" s="43" t="s">
        <v>3291</v>
      </c>
      <c r="C159" s="44">
        <v>0.66576000000000002</v>
      </c>
      <c r="D159" s="45">
        <v>117.6</v>
      </c>
      <c r="E159" s="45">
        <v>116.7</v>
      </c>
      <c r="F159" s="45">
        <v>107.8</v>
      </c>
      <c r="G159" s="45">
        <v>101.7</v>
      </c>
      <c r="H159" s="45">
        <v>107</v>
      </c>
      <c r="I159" s="45">
        <v>114.1</v>
      </c>
      <c r="J159" s="45">
        <v>107.1</v>
      </c>
      <c r="K159" s="45">
        <v>103</v>
      </c>
      <c r="L159" s="45">
        <v>102.6</v>
      </c>
      <c r="M159" s="45">
        <v>103.5</v>
      </c>
      <c r="N159" s="45">
        <v>105.1</v>
      </c>
      <c r="O159" s="45">
        <v>106.3</v>
      </c>
      <c r="P159" s="45">
        <v>105.2</v>
      </c>
      <c r="Q159" s="45">
        <v>101.7</v>
      </c>
      <c r="R159" s="45">
        <v>104.8</v>
      </c>
      <c r="S159" s="45">
        <v>111.9</v>
      </c>
      <c r="T159" s="45">
        <v>109.8</v>
      </c>
      <c r="U159" s="45">
        <v>119.2</v>
      </c>
      <c r="V159" s="45">
        <v>115.2</v>
      </c>
      <c r="W159" s="45">
        <v>114.2</v>
      </c>
      <c r="X159" s="45">
        <v>113.8</v>
      </c>
      <c r="Y159" s="45">
        <v>113.8</v>
      </c>
      <c r="Z159" s="45">
        <v>114.1</v>
      </c>
      <c r="AA159" s="45">
        <v>113.9</v>
      </c>
      <c r="AB159" s="45">
        <v>100.3</v>
      </c>
      <c r="AC159" s="45">
        <v>109</v>
      </c>
      <c r="AD159" s="45">
        <v>109.1</v>
      </c>
      <c r="AE159" s="45">
        <v>111.1</v>
      </c>
      <c r="AF159" s="45">
        <v>108.4</v>
      </c>
      <c r="AG159" s="45">
        <v>107.4</v>
      </c>
      <c r="AH159" s="45">
        <v>103.1</v>
      </c>
      <c r="AI159" s="45">
        <v>89.8</v>
      </c>
      <c r="AJ159" s="45">
        <v>79.900000000000006</v>
      </c>
      <c r="AK159" s="45">
        <v>73.8</v>
      </c>
      <c r="AL159" s="45">
        <v>61.8</v>
      </c>
      <c r="AM159" s="45">
        <v>69.599999999999994</v>
      </c>
      <c r="AN159" s="45">
        <v>64.099999999999994</v>
      </c>
      <c r="AO159" s="45">
        <v>74.8</v>
      </c>
      <c r="AP159" s="45">
        <v>74.400000000000006</v>
      </c>
      <c r="AQ159" s="45">
        <v>66.900000000000006</v>
      </c>
      <c r="AR159" s="45">
        <v>58.9</v>
      </c>
      <c r="AS159" s="45">
        <v>51.8</v>
      </c>
      <c r="AT159" s="45">
        <v>52</v>
      </c>
      <c r="AU159" s="45">
        <v>51.5</v>
      </c>
      <c r="AV159" s="45">
        <v>46</v>
      </c>
      <c r="AW159" s="45">
        <v>36.700000000000003</v>
      </c>
      <c r="AX159" s="45">
        <v>36.1</v>
      </c>
      <c r="AY159" s="45">
        <v>38.1</v>
      </c>
      <c r="AZ159" s="45">
        <v>40.6</v>
      </c>
      <c r="BA159" s="45">
        <v>46</v>
      </c>
      <c r="BB159" s="45">
        <v>51.6</v>
      </c>
      <c r="BC159" s="45">
        <v>54.7</v>
      </c>
      <c r="BD159" s="45">
        <v>52.1</v>
      </c>
      <c r="BE159" s="45">
        <v>56.7</v>
      </c>
      <c r="BF159" s="45">
        <v>58.4</v>
      </c>
      <c r="BG159" s="45">
        <v>60.9</v>
      </c>
      <c r="BH159" s="45">
        <v>64.900000000000006</v>
      </c>
      <c r="BI159" s="45">
        <v>71.7</v>
      </c>
      <c r="BJ159" s="45">
        <v>70.3</v>
      </c>
      <c r="BK159" s="45">
        <v>68.900000000000006</v>
      </c>
      <c r="BL159" s="45">
        <v>63.5</v>
      </c>
      <c r="BM159" s="45">
        <v>64.099999999999994</v>
      </c>
      <c r="BN159" s="45">
        <v>64.900000000000006</v>
      </c>
      <c r="BO159" s="45">
        <v>61.8</v>
      </c>
      <c r="BP159" s="45">
        <v>62.9</v>
      </c>
      <c r="BQ159" s="45">
        <v>64.099999999999994</v>
      </c>
      <c r="BR159" s="45">
        <v>68.7</v>
      </c>
      <c r="BS159" s="45">
        <v>72.099999999999994</v>
      </c>
      <c r="BT159" s="45">
        <v>74.099999999999994</v>
      </c>
      <c r="BU159" s="45">
        <v>75.3</v>
      </c>
      <c r="BV159" s="45">
        <v>77.400000000000006</v>
      </c>
      <c r="BW159" s="45">
        <v>76.7</v>
      </c>
      <c r="BX159" s="45">
        <v>79.400000000000006</v>
      </c>
      <c r="BY159" s="45">
        <v>87</v>
      </c>
      <c r="BZ159" s="45">
        <v>96</v>
      </c>
      <c r="CA159" s="45">
        <v>98</v>
      </c>
      <c r="CB159" s="45">
        <v>98</v>
      </c>
      <c r="CC159" s="45">
        <v>100.1</v>
      </c>
      <c r="CD159" s="45">
        <v>110.2</v>
      </c>
      <c r="CE159" s="45">
        <v>111.5</v>
      </c>
      <c r="CF159" s="45">
        <v>92.8</v>
      </c>
      <c r="CG159" s="45">
        <v>79.3</v>
      </c>
      <c r="CH159" s="45">
        <v>88.4</v>
      </c>
      <c r="CI159" s="45">
        <v>95.8</v>
      </c>
      <c r="CJ159" s="45">
        <v>93.8</v>
      </c>
      <c r="CK159" s="45">
        <v>95</v>
      </c>
      <c r="CL159" s="45">
        <v>89.8</v>
      </c>
      <c r="CM159" s="45">
        <v>88.8</v>
      </c>
      <c r="CN159" s="45">
        <v>92.3</v>
      </c>
      <c r="CO159" s="45">
        <v>83.5</v>
      </c>
      <c r="CP159" s="45">
        <v>87.6</v>
      </c>
      <c r="CQ159" s="45">
        <v>67.5</v>
      </c>
      <c r="CR159" s="45">
        <v>57.4</v>
      </c>
      <c r="CS159" s="45">
        <v>71.599999999999994</v>
      </c>
      <c r="CT159" s="45">
        <v>73.7</v>
      </c>
      <c r="CU159" s="45">
        <v>70.400000000000006</v>
      </c>
      <c r="CV159" s="45">
        <v>49.2</v>
      </c>
      <c r="CW159" s="45">
        <v>39.6</v>
      </c>
      <c r="CX159" s="45">
        <v>55.2</v>
      </c>
      <c r="CY159" s="45">
        <v>64.099999999999994</v>
      </c>
      <c r="CZ159" s="45">
        <v>68.7</v>
      </c>
      <c r="DA159" s="45">
        <v>69.7</v>
      </c>
      <c r="DB159" s="45">
        <v>67</v>
      </c>
      <c r="DC159" s="45">
        <v>72</v>
      </c>
      <c r="DD159" s="45">
        <v>76.099999999999994</v>
      </c>
      <c r="DE159" s="45">
        <v>79.400000000000006</v>
      </c>
      <c r="DF159" s="45">
        <v>82.9</v>
      </c>
      <c r="DG159" s="45">
        <v>90.6</v>
      </c>
      <c r="DH159" s="45">
        <v>91.8</v>
      </c>
      <c r="DI159" s="45">
        <v>95.7</v>
      </c>
      <c r="DJ159" s="45">
        <v>94.5</v>
      </c>
      <c r="DK159" s="45">
        <v>103.2</v>
      </c>
      <c r="DL159" s="45">
        <v>103.3</v>
      </c>
      <c r="DM159" s="45">
        <v>106</v>
      </c>
      <c r="DN159" s="45">
        <v>119.2</v>
      </c>
      <c r="DO159" s="45">
        <v>115.5</v>
      </c>
      <c r="DP159" s="45">
        <v>104.7</v>
      </c>
      <c r="DQ159" s="45">
        <v>111.1</v>
      </c>
      <c r="DR159" s="45">
        <v>120.8</v>
      </c>
      <c r="DS159" s="45">
        <v>132</v>
      </c>
      <c r="DT159" s="45">
        <v>151.4</v>
      </c>
      <c r="DU159" s="45">
        <v>168</v>
      </c>
      <c r="DV159" s="45">
        <v>161.69999999999999</v>
      </c>
      <c r="DW159" s="45">
        <v>141.69999999999999</v>
      </c>
      <c r="DX159" s="46">
        <v>124.3</v>
      </c>
      <c r="DY159" s="46">
        <v>119</v>
      </c>
      <c r="DZ159" s="46">
        <v>112.7</v>
      </c>
      <c r="EA159">
        <v>110.7</v>
      </c>
      <c r="EB159" s="47">
        <v>102.3</v>
      </c>
      <c r="EC159" s="47">
        <v>102</v>
      </c>
    </row>
    <row r="160" spans="1:133" x14ac:dyDescent="0.25">
      <c r="A160" s="43" t="s">
        <v>3292</v>
      </c>
      <c r="B160" s="43" t="s">
        <v>3293</v>
      </c>
      <c r="C160" s="44">
        <v>0.29199000000000003</v>
      </c>
      <c r="D160" s="45">
        <v>106</v>
      </c>
      <c r="E160" s="45">
        <v>106</v>
      </c>
      <c r="F160" s="45">
        <v>110.3</v>
      </c>
      <c r="G160" s="45">
        <v>110.3</v>
      </c>
      <c r="H160" s="45">
        <v>110.3</v>
      </c>
      <c r="I160" s="45">
        <v>110.3</v>
      </c>
      <c r="J160" s="45">
        <v>110.3</v>
      </c>
      <c r="K160" s="45">
        <v>110.3</v>
      </c>
      <c r="L160" s="45">
        <v>110.3</v>
      </c>
      <c r="M160" s="45">
        <v>110.3</v>
      </c>
      <c r="N160" s="45">
        <v>110.3</v>
      </c>
      <c r="O160" s="45">
        <v>110.3</v>
      </c>
      <c r="P160" s="45">
        <v>112.1</v>
      </c>
      <c r="Q160" s="45">
        <v>112.1</v>
      </c>
      <c r="R160" s="45">
        <v>112.1</v>
      </c>
      <c r="S160" s="45">
        <v>112.1</v>
      </c>
      <c r="T160" s="45">
        <v>115.3</v>
      </c>
      <c r="U160" s="45">
        <v>115.3</v>
      </c>
      <c r="V160" s="45">
        <v>115.3</v>
      </c>
      <c r="W160" s="45">
        <v>115.3</v>
      </c>
      <c r="X160" s="45">
        <v>115.3</v>
      </c>
      <c r="Y160" s="45">
        <v>115.3</v>
      </c>
      <c r="Z160" s="45">
        <v>115.3</v>
      </c>
      <c r="AA160" s="45">
        <v>115.3</v>
      </c>
      <c r="AB160" s="45">
        <v>117</v>
      </c>
      <c r="AC160" s="45">
        <v>117</v>
      </c>
      <c r="AD160" s="45">
        <v>117</v>
      </c>
      <c r="AE160" s="45">
        <v>117</v>
      </c>
      <c r="AF160" s="45">
        <v>117</v>
      </c>
      <c r="AG160" s="45">
        <v>120</v>
      </c>
      <c r="AH160" s="45">
        <v>120</v>
      </c>
      <c r="AI160" s="45">
        <v>120</v>
      </c>
      <c r="AJ160" s="45">
        <v>120</v>
      </c>
      <c r="AK160" s="45">
        <v>120</v>
      </c>
      <c r="AL160" s="45">
        <v>120</v>
      </c>
      <c r="AM160" s="45">
        <v>120.1</v>
      </c>
      <c r="AN160" s="45">
        <v>120.8</v>
      </c>
      <c r="AO160" s="45">
        <v>120.8</v>
      </c>
      <c r="AP160" s="45">
        <v>120.8</v>
      </c>
      <c r="AQ160" s="45">
        <v>120.8</v>
      </c>
      <c r="AR160" s="45">
        <v>120.8</v>
      </c>
      <c r="AS160" s="45">
        <v>120.8</v>
      </c>
      <c r="AT160" s="45">
        <v>120.8</v>
      </c>
      <c r="AU160" s="45">
        <v>120.8</v>
      </c>
      <c r="AV160" s="45">
        <v>120.8</v>
      </c>
      <c r="AW160" s="45">
        <v>120.8</v>
      </c>
      <c r="AX160" s="45">
        <v>120.8</v>
      </c>
      <c r="AY160" s="45">
        <v>120.8</v>
      </c>
      <c r="AZ160" s="45">
        <v>120.8</v>
      </c>
      <c r="BA160" s="45">
        <v>120.8</v>
      </c>
      <c r="BB160" s="45">
        <v>120.8</v>
      </c>
      <c r="BC160" s="45">
        <v>120.8</v>
      </c>
      <c r="BD160" s="45">
        <v>114.8</v>
      </c>
      <c r="BE160" s="45">
        <v>114.8</v>
      </c>
      <c r="BF160" s="45">
        <v>114.8</v>
      </c>
      <c r="BG160" s="45">
        <v>114.8</v>
      </c>
      <c r="BH160" s="45">
        <v>114.8</v>
      </c>
      <c r="BI160" s="45">
        <v>114.8</v>
      </c>
      <c r="BJ160" s="45">
        <v>114.8</v>
      </c>
      <c r="BK160" s="45">
        <v>114.8</v>
      </c>
      <c r="BL160" s="45">
        <v>114.8</v>
      </c>
      <c r="BM160" s="45">
        <v>114</v>
      </c>
      <c r="BN160" s="45">
        <v>113.3</v>
      </c>
      <c r="BO160" s="45">
        <v>112.9</v>
      </c>
      <c r="BP160" s="45">
        <v>112.9</v>
      </c>
      <c r="BQ160" s="45">
        <v>112.9</v>
      </c>
      <c r="BR160" s="45">
        <v>112.9</v>
      </c>
      <c r="BS160" s="45">
        <v>112.9</v>
      </c>
      <c r="BT160" s="45">
        <v>112.9</v>
      </c>
      <c r="BU160" s="45">
        <v>114</v>
      </c>
      <c r="BV160" s="45">
        <v>117.3</v>
      </c>
      <c r="BW160" s="45">
        <v>117.3</v>
      </c>
      <c r="BX160" s="45">
        <v>117.3</v>
      </c>
      <c r="BY160" s="45">
        <v>117.3</v>
      </c>
      <c r="BZ160" s="45">
        <v>117.3</v>
      </c>
      <c r="CA160" s="45">
        <v>117.3</v>
      </c>
      <c r="CB160" s="45">
        <v>117.3</v>
      </c>
      <c r="CC160" s="45">
        <v>130.19999999999999</v>
      </c>
      <c r="CD160" s="45">
        <v>130.19999999999999</v>
      </c>
      <c r="CE160" s="45">
        <v>130.19999999999999</v>
      </c>
      <c r="CF160" s="45">
        <v>130.19999999999999</v>
      </c>
      <c r="CG160" s="45">
        <v>130.19999999999999</v>
      </c>
      <c r="CH160" s="45">
        <v>130.19999999999999</v>
      </c>
      <c r="CI160" s="45">
        <v>130.19999999999999</v>
      </c>
      <c r="CJ160" s="45">
        <v>130.5</v>
      </c>
      <c r="CK160" s="45">
        <v>131.5</v>
      </c>
      <c r="CL160" s="45">
        <v>131.6</v>
      </c>
      <c r="CM160" s="45">
        <v>131.6</v>
      </c>
      <c r="CN160" s="45">
        <v>131.6</v>
      </c>
      <c r="CO160" s="45">
        <v>131.6</v>
      </c>
      <c r="CP160" s="45">
        <v>131.6</v>
      </c>
      <c r="CQ160" s="45">
        <v>131.6</v>
      </c>
      <c r="CR160" s="45">
        <v>131.6</v>
      </c>
      <c r="CS160" s="45">
        <v>131.6</v>
      </c>
      <c r="CT160" s="45">
        <v>133</v>
      </c>
      <c r="CU160" s="45">
        <v>133</v>
      </c>
      <c r="CV160" s="45">
        <v>133</v>
      </c>
      <c r="CW160" s="45">
        <v>133</v>
      </c>
      <c r="CX160" s="45">
        <v>133</v>
      </c>
      <c r="CY160" s="45">
        <v>133</v>
      </c>
      <c r="CZ160" s="45">
        <v>133.5</v>
      </c>
      <c r="DA160" s="45">
        <v>134.1</v>
      </c>
      <c r="DB160" s="45">
        <v>136.1</v>
      </c>
      <c r="DC160" s="45">
        <v>136.1</v>
      </c>
      <c r="DD160" s="45">
        <v>138.69999999999999</v>
      </c>
      <c r="DE160" s="45">
        <v>139.6</v>
      </c>
      <c r="DF160" s="45">
        <v>144.30000000000001</v>
      </c>
      <c r="DG160" s="45">
        <v>151.80000000000001</v>
      </c>
      <c r="DH160" s="45">
        <v>158.9</v>
      </c>
      <c r="DI160" s="45">
        <v>162.30000000000001</v>
      </c>
      <c r="DJ160" s="45">
        <v>162.30000000000001</v>
      </c>
      <c r="DK160" s="45">
        <v>162.30000000000001</v>
      </c>
      <c r="DL160" s="45">
        <v>162.30000000000001</v>
      </c>
      <c r="DM160" s="45">
        <v>162.30000000000001</v>
      </c>
      <c r="DN160" s="45">
        <v>162.30000000000001</v>
      </c>
      <c r="DO160" s="45">
        <v>162.30000000000001</v>
      </c>
      <c r="DP160" s="45">
        <v>162.30000000000001</v>
      </c>
      <c r="DQ160" s="45">
        <v>162.30000000000001</v>
      </c>
      <c r="DR160" s="45">
        <v>162.30000000000001</v>
      </c>
      <c r="DS160" s="45">
        <v>162.30000000000001</v>
      </c>
      <c r="DT160" s="45">
        <v>171.6</v>
      </c>
      <c r="DU160" s="45">
        <v>171.6</v>
      </c>
      <c r="DV160" s="45">
        <v>171.6</v>
      </c>
      <c r="DW160" s="45">
        <v>171.6</v>
      </c>
      <c r="DX160" s="46">
        <v>183.6</v>
      </c>
      <c r="DY160" s="46">
        <v>183.6</v>
      </c>
      <c r="DZ160" s="46">
        <v>183.6</v>
      </c>
      <c r="EA160">
        <v>183.6</v>
      </c>
      <c r="EB160" s="47">
        <v>183.6</v>
      </c>
      <c r="EC160" s="47">
        <v>183.6</v>
      </c>
    </row>
    <row r="161" spans="1:133" x14ac:dyDescent="0.25">
      <c r="A161" s="43" t="s">
        <v>3294</v>
      </c>
      <c r="B161" s="43" t="s">
        <v>3295</v>
      </c>
      <c r="C161" s="44">
        <v>4.6629999999999998E-2</v>
      </c>
      <c r="D161" s="45">
        <v>101.4</v>
      </c>
      <c r="E161" s="45">
        <v>102</v>
      </c>
      <c r="F161" s="45">
        <v>102</v>
      </c>
      <c r="G161" s="45">
        <v>99.5</v>
      </c>
      <c r="H161" s="45">
        <v>98.7</v>
      </c>
      <c r="I161" s="45">
        <v>98.4</v>
      </c>
      <c r="J161" s="45">
        <v>98.4</v>
      </c>
      <c r="K161" s="45">
        <v>98.4</v>
      </c>
      <c r="L161" s="45">
        <v>98.4</v>
      </c>
      <c r="M161" s="45">
        <v>98.4</v>
      </c>
      <c r="N161" s="45">
        <v>98.4</v>
      </c>
      <c r="O161" s="45">
        <v>98.4</v>
      </c>
      <c r="P161" s="45">
        <v>89.4</v>
      </c>
      <c r="Q161" s="45">
        <v>89.4</v>
      </c>
      <c r="R161" s="45">
        <v>89.4</v>
      </c>
      <c r="S161" s="45">
        <v>92.3</v>
      </c>
      <c r="T161" s="45">
        <v>92.6</v>
      </c>
      <c r="U161" s="45">
        <v>94.6</v>
      </c>
      <c r="V161" s="45">
        <v>94.3</v>
      </c>
      <c r="W161" s="45">
        <v>95.2</v>
      </c>
      <c r="X161" s="45">
        <v>95.4</v>
      </c>
      <c r="Y161" s="45">
        <v>93.6</v>
      </c>
      <c r="Z161" s="45">
        <v>93.8</v>
      </c>
      <c r="AA161" s="45">
        <v>94</v>
      </c>
      <c r="AB161" s="45">
        <v>96.9</v>
      </c>
      <c r="AC161" s="45">
        <v>98</v>
      </c>
      <c r="AD161" s="45">
        <v>97.3</v>
      </c>
      <c r="AE161" s="45">
        <v>95.7</v>
      </c>
      <c r="AF161" s="45">
        <v>96</v>
      </c>
      <c r="AG161" s="45">
        <v>96</v>
      </c>
      <c r="AH161" s="45">
        <v>95.3</v>
      </c>
      <c r="AI161" s="45">
        <v>92.5</v>
      </c>
      <c r="AJ161" s="45">
        <v>91.6</v>
      </c>
      <c r="AK161" s="45">
        <v>91.5</v>
      </c>
      <c r="AL161" s="45">
        <v>91</v>
      </c>
      <c r="AM161" s="45">
        <v>89.9</v>
      </c>
      <c r="AN161" s="45">
        <v>88.7</v>
      </c>
      <c r="AO161" s="45">
        <v>88.6</v>
      </c>
      <c r="AP161" s="45">
        <v>87.3</v>
      </c>
      <c r="AQ161" s="45">
        <v>87.6</v>
      </c>
      <c r="AR161" s="45">
        <v>88.7</v>
      </c>
      <c r="AS161" s="45">
        <v>89.1</v>
      </c>
      <c r="AT161" s="45">
        <v>87.9</v>
      </c>
      <c r="AU161" s="45">
        <v>75</v>
      </c>
      <c r="AV161" s="45">
        <v>63.3</v>
      </c>
      <c r="AW161" s="45">
        <v>58.8</v>
      </c>
      <c r="AX161" s="45">
        <v>61.2</v>
      </c>
      <c r="AY161" s="45">
        <v>63.4</v>
      </c>
      <c r="AZ161" s="45">
        <v>68.5</v>
      </c>
      <c r="BA161" s="45">
        <v>73</v>
      </c>
      <c r="BB161" s="45">
        <v>79.8</v>
      </c>
      <c r="BC161" s="45">
        <v>88.8</v>
      </c>
      <c r="BD161" s="45">
        <v>96.1</v>
      </c>
      <c r="BE161" s="45">
        <v>95.9</v>
      </c>
      <c r="BF161" s="45">
        <v>104.4</v>
      </c>
      <c r="BG161" s="45">
        <v>105.6</v>
      </c>
      <c r="BH161" s="45">
        <v>105.9</v>
      </c>
      <c r="BI161" s="45">
        <v>100</v>
      </c>
      <c r="BJ161" s="45">
        <v>99.4</v>
      </c>
      <c r="BK161" s="45">
        <v>98</v>
      </c>
      <c r="BL161" s="45">
        <v>101.3</v>
      </c>
      <c r="BM161" s="45">
        <v>107.3</v>
      </c>
      <c r="BN161" s="45">
        <v>110.5</v>
      </c>
      <c r="BO161" s="45">
        <v>114.2</v>
      </c>
      <c r="BP161" s="45">
        <v>112.4</v>
      </c>
      <c r="BQ161" s="45">
        <v>112.5</v>
      </c>
      <c r="BR161" s="45">
        <v>121.3</v>
      </c>
      <c r="BS161" s="45">
        <v>125.6</v>
      </c>
      <c r="BT161" s="45">
        <v>123.3</v>
      </c>
      <c r="BU161" s="45">
        <v>120.6</v>
      </c>
      <c r="BV161" s="45">
        <v>122</v>
      </c>
      <c r="BW161" s="45">
        <v>134.80000000000001</v>
      </c>
      <c r="BX161" s="45">
        <v>142</v>
      </c>
      <c r="BY161" s="45">
        <v>145.9</v>
      </c>
      <c r="BZ161" s="45">
        <v>148</v>
      </c>
      <c r="CA161" s="45">
        <v>155.6</v>
      </c>
      <c r="CB161" s="45">
        <v>160</v>
      </c>
      <c r="CC161" s="45">
        <v>156.1</v>
      </c>
      <c r="CD161" s="45">
        <v>157.19999999999999</v>
      </c>
      <c r="CE161" s="45">
        <v>152</v>
      </c>
      <c r="CF161" s="45">
        <v>140.9</v>
      </c>
      <c r="CG161" s="45">
        <v>142.30000000000001</v>
      </c>
      <c r="CH161" s="45">
        <v>145.80000000000001</v>
      </c>
      <c r="CI161" s="45">
        <v>150</v>
      </c>
      <c r="CJ161" s="45">
        <v>145.9</v>
      </c>
      <c r="CK161" s="45">
        <v>145.69999999999999</v>
      </c>
      <c r="CL161" s="45">
        <v>146.19999999999999</v>
      </c>
      <c r="CM161" s="45">
        <v>140.6</v>
      </c>
      <c r="CN161" s="45">
        <v>137.19999999999999</v>
      </c>
      <c r="CO161" s="45">
        <v>135</v>
      </c>
      <c r="CP161" s="45">
        <v>135.69999999999999</v>
      </c>
      <c r="CQ161" s="45">
        <v>132.4</v>
      </c>
      <c r="CR161" s="45">
        <v>101.2</v>
      </c>
      <c r="CS161" s="45">
        <v>101.1</v>
      </c>
      <c r="CT161" s="45">
        <v>107.2</v>
      </c>
      <c r="CU161" s="45">
        <v>114.8</v>
      </c>
      <c r="CV161" s="45">
        <v>118</v>
      </c>
      <c r="CW161" s="45">
        <v>115.2</v>
      </c>
      <c r="CX161" s="45">
        <v>105.7</v>
      </c>
      <c r="CY161" s="45">
        <v>106.4</v>
      </c>
      <c r="CZ161" s="45">
        <v>119.5</v>
      </c>
      <c r="DA161" s="45">
        <v>129.19999999999999</v>
      </c>
      <c r="DB161" s="45">
        <v>134.9</v>
      </c>
      <c r="DC161" s="45">
        <v>144.30000000000001</v>
      </c>
      <c r="DD161" s="45">
        <v>144.5</v>
      </c>
      <c r="DE161" s="45">
        <v>146.9</v>
      </c>
      <c r="DF161" s="45">
        <v>156</v>
      </c>
      <c r="DG161" s="45">
        <v>167.8</v>
      </c>
      <c r="DH161" s="45">
        <v>174.4</v>
      </c>
      <c r="DI161" s="45">
        <v>178.8</v>
      </c>
      <c r="DJ161" s="45">
        <v>178.4</v>
      </c>
      <c r="DK161" s="45">
        <v>184.4</v>
      </c>
      <c r="DL161" s="45">
        <v>205.5</v>
      </c>
      <c r="DM161" s="45">
        <v>219.9</v>
      </c>
      <c r="DN161" s="45">
        <v>242.2</v>
      </c>
      <c r="DO161" s="45">
        <v>277.10000000000002</v>
      </c>
      <c r="DP161" s="45">
        <v>271</v>
      </c>
      <c r="DQ161" s="45">
        <v>239.2</v>
      </c>
      <c r="DR161" s="45">
        <v>224.8</v>
      </c>
      <c r="DS161" s="45">
        <v>244.9</v>
      </c>
      <c r="DT161" s="45">
        <v>271.89999999999998</v>
      </c>
      <c r="DU161" s="45">
        <v>341.4</v>
      </c>
      <c r="DV161" s="45">
        <v>339.3</v>
      </c>
      <c r="DW161" s="45">
        <v>325.8</v>
      </c>
      <c r="DX161" s="46">
        <v>304.8</v>
      </c>
      <c r="DY161" s="46">
        <v>271.89999999999998</v>
      </c>
      <c r="DZ161" s="46">
        <v>270.2</v>
      </c>
      <c r="EA161">
        <v>285</v>
      </c>
      <c r="EB161" s="47">
        <v>286.10000000000002</v>
      </c>
      <c r="EC161" s="47">
        <v>273.3</v>
      </c>
    </row>
    <row r="162" spans="1:133" x14ac:dyDescent="0.25">
      <c r="A162" s="43" t="s">
        <v>3296</v>
      </c>
      <c r="B162" s="43" t="s">
        <v>3297</v>
      </c>
      <c r="C162" s="44">
        <v>3.0640900000000002</v>
      </c>
      <c r="D162" s="45">
        <v>97.4</v>
      </c>
      <c r="E162" s="45">
        <v>100.8</v>
      </c>
      <c r="F162" s="45">
        <v>102.5</v>
      </c>
      <c r="G162" s="45">
        <v>101.8</v>
      </c>
      <c r="H162" s="45">
        <v>98.5</v>
      </c>
      <c r="I162" s="45">
        <v>97.4</v>
      </c>
      <c r="J162" s="45">
        <v>101.4</v>
      </c>
      <c r="K162" s="45">
        <v>101.6</v>
      </c>
      <c r="L162" s="45">
        <v>101.3</v>
      </c>
      <c r="M162" s="45">
        <v>104.5</v>
      </c>
      <c r="N162" s="45">
        <v>100.6</v>
      </c>
      <c r="O162" s="45">
        <v>98.2</v>
      </c>
      <c r="P162" s="45">
        <v>101.1</v>
      </c>
      <c r="Q162" s="45">
        <v>101</v>
      </c>
      <c r="R162" s="45">
        <v>101.5</v>
      </c>
      <c r="S162" s="45">
        <v>102.3</v>
      </c>
      <c r="T162" s="45">
        <v>103.1</v>
      </c>
      <c r="U162" s="45">
        <v>104.6</v>
      </c>
      <c r="V162" s="45">
        <v>103.3</v>
      </c>
      <c r="W162" s="45">
        <v>103.1</v>
      </c>
      <c r="X162" s="45">
        <v>105.6</v>
      </c>
      <c r="Y162" s="45">
        <v>105.8</v>
      </c>
      <c r="Z162" s="45">
        <v>105.9</v>
      </c>
      <c r="AA162" s="45">
        <v>106.4</v>
      </c>
      <c r="AB162" s="45">
        <v>106</v>
      </c>
      <c r="AC162" s="45">
        <v>102.7</v>
      </c>
      <c r="AD162" s="45">
        <v>101.9</v>
      </c>
      <c r="AE162" s="45">
        <v>102.7</v>
      </c>
      <c r="AF162" s="45">
        <v>106.1</v>
      </c>
      <c r="AG162" s="45">
        <v>104.9</v>
      </c>
      <c r="AH162" s="45">
        <v>104.3</v>
      </c>
      <c r="AI162" s="45">
        <v>106.5</v>
      </c>
      <c r="AJ162" s="45">
        <v>108.4</v>
      </c>
      <c r="AK162" s="45">
        <v>109.1</v>
      </c>
      <c r="AL162" s="45">
        <v>107.8</v>
      </c>
      <c r="AM162" s="45">
        <v>107.5</v>
      </c>
      <c r="AN162" s="45">
        <v>108</v>
      </c>
      <c r="AO162" s="45">
        <v>106.1</v>
      </c>
      <c r="AP162" s="45">
        <v>105.9</v>
      </c>
      <c r="AQ162" s="45">
        <v>106.5</v>
      </c>
      <c r="AR162" s="45">
        <v>105.4</v>
      </c>
      <c r="AS162" s="45">
        <v>106.3</v>
      </c>
      <c r="AT162" s="45">
        <v>103.1</v>
      </c>
      <c r="AU162" s="45">
        <v>104.5</v>
      </c>
      <c r="AV162" s="45">
        <v>104.9</v>
      </c>
      <c r="AW162" s="45">
        <v>105.9</v>
      </c>
      <c r="AX162" s="45">
        <v>103.5</v>
      </c>
      <c r="AY162" s="45">
        <v>102.9</v>
      </c>
      <c r="AZ162" s="45">
        <v>101.1</v>
      </c>
      <c r="BA162" s="45">
        <v>102.2</v>
      </c>
      <c r="BB162" s="45">
        <v>102.8</v>
      </c>
      <c r="BC162" s="45">
        <v>102.7</v>
      </c>
      <c r="BD162" s="45">
        <v>103.2</v>
      </c>
      <c r="BE162" s="45">
        <v>103.8</v>
      </c>
      <c r="BF162" s="45">
        <v>103.9</v>
      </c>
      <c r="BG162" s="45">
        <v>105.9</v>
      </c>
      <c r="BH162" s="45">
        <v>106.2</v>
      </c>
      <c r="BI162" s="45">
        <v>107.9</v>
      </c>
      <c r="BJ162" s="45">
        <v>107.4</v>
      </c>
      <c r="BK162" s="45">
        <v>102.7</v>
      </c>
      <c r="BL162" s="45">
        <v>103.3</v>
      </c>
      <c r="BM162" s="45">
        <v>102.8</v>
      </c>
      <c r="BN162" s="45">
        <v>102</v>
      </c>
      <c r="BO162" s="45">
        <v>102</v>
      </c>
      <c r="BP162" s="45">
        <v>100.6</v>
      </c>
      <c r="BQ162" s="45">
        <v>106.1</v>
      </c>
      <c r="BR162" s="45">
        <v>106.1</v>
      </c>
      <c r="BS162" s="45">
        <v>102.7</v>
      </c>
      <c r="BT162" s="45">
        <v>102.4</v>
      </c>
      <c r="BU162" s="45">
        <v>105</v>
      </c>
      <c r="BV162" s="45">
        <v>105.4</v>
      </c>
      <c r="BW162" s="45">
        <v>105.4</v>
      </c>
      <c r="BX162" s="45">
        <v>104.9</v>
      </c>
      <c r="BY162" s="45">
        <v>110.7</v>
      </c>
      <c r="BZ162" s="45">
        <v>109.6</v>
      </c>
      <c r="CA162" s="45">
        <v>109.6</v>
      </c>
      <c r="CB162" s="45">
        <v>109.4</v>
      </c>
      <c r="CC162" s="45">
        <v>112.4</v>
      </c>
      <c r="CD162" s="45">
        <v>112.4</v>
      </c>
      <c r="CE162" s="45">
        <v>109.3</v>
      </c>
      <c r="CF162" s="45">
        <v>110.7</v>
      </c>
      <c r="CG162" s="45">
        <v>110.7</v>
      </c>
      <c r="CH162" s="45">
        <v>108.2</v>
      </c>
      <c r="CI162" s="45">
        <v>107.3</v>
      </c>
      <c r="CJ162" s="45">
        <v>107.3</v>
      </c>
      <c r="CK162" s="45">
        <v>110.7</v>
      </c>
      <c r="CL162" s="45">
        <v>108.3</v>
      </c>
      <c r="CM162" s="45">
        <v>108.3</v>
      </c>
      <c r="CN162" s="45">
        <v>110.7</v>
      </c>
      <c r="CO162" s="45">
        <v>110</v>
      </c>
      <c r="CP162" s="45">
        <v>110</v>
      </c>
      <c r="CQ162" s="45">
        <v>110</v>
      </c>
      <c r="CR162" s="45">
        <v>117.9</v>
      </c>
      <c r="CS162" s="45">
        <v>117.9</v>
      </c>
      <c r="CT162" s="45">
        <v>116.6</v>
      </c>
      <c r="CU162" s="45">
        <v>113.9</v>
      </c>
      <c r="CV162" s="45">
        <v>113.9</v>
      </c>
      <c r="CW162" s="45">
        <v>105</v>
      </c>
      <c r="CX162" s="45">
        <v>101</v>
      </c>
      <c r="CY162" s="45">
        <v>101</v>
      </c>
      <c r="CZ162" s="45">
        <v>103.4</v>
      </c>
      <c r="DA162" s="45">
        <v>105.3</v>
      </c>
      <c r="DB162" s="45">
        <v>105.3</v>
      </c>
      <c r="DC162" s="45">
        <v>117.4</v>
      </c>
      <c r="DD162" s="45">
        <v>116.9</v>
      </c>
      <c r="DE162" s="45">
        <v>116.9</v>
      </c>
      <c r="DF162" s="45">
        <v>117.6</v>
      </c>
      <c r="DG162" s="45">
        <v>111.1</v>
      </c>
      <c r="DH162" s="45">
        <v>111.1</v>
      </c>
      <c r="DI162" s="45">
        <v>105.2</v>
      </c>
      <c r="DJ162" s="45">
        <v>98.2</v>
      </c>
      <c r="DK162" s="45">
        <v>98.2</v>
      </c>
      <c r="DL162" s="45">
        <v>106.4</v>
      </c>
      <c r="DM162" s="45">
        <v>116.7</v>
      </c>
      <c r="DN162" s="45">
        <v>116.7</v>
      </c>
      <c r="DO162" s="45">
        <v>131.5</v>
      </c>
      <c r="DP162" s="45">
        <v>135.30000000000001</v>
      </c>
      <c r="DQ162" s="45">
        <v>135.30000000000001</v>
      </c>
      <c r="DR162" s="45">
        <v>131.80000000000001</v>
      </c>
      <c r="DS162" s="45">
        <v>135.30000000000001</v>
      </c>
      <c r="DT162" s="45">
        <v>122.2</v>
      </c>
      <c r="DU162" s="45">
        <v>126.4</v>
      </c>
      <c r="DV162" s="45">
        <v>122.2</v>
      </c>
      <c r="DW162" s="45">
        <v>130</v>
      </c>
      <c r="DX162" s="46">
        <v>136.5</v>
      </c>
      <c r="DY162" s="46">
        <v>140.6</v>
      </c>
      <c r="DZ162" s="46">
        <v>140.6</v>
      </c>
      <c r="EA162">
        <v>144</v>
      </c>
      <c r="EB162" s="47">
        <v>157.69999999999999</v>
      </c>
      <c r="EC162" s="47">
        <v>157.69999999999999</v>
      </c>
    </row>
    <row r="163" spans="1:133" x14ac:dyDescent="0.25">
      <c r="A163" s="43" t="s">
        <v>3298</v>
      </c>
      <c r="B163" s="43" t="s">
        <v>3299</v>
      </c>
      <c r="C163" s="44">
        <v>3.0640900000000002</v>
      </c>
      <c r="D163" s="45">
        <v>97.4</v>
      </c>
      <c r="E163" s="45">
        <v>100.8</v>
      </c>
      <c r="F163" s="45">
        <v>102.5</v>
      </c>
      <c r="G163" s="45">
        <v>101.8</v>
      </c>
      <c r="H163" s="45">
        <v>98.5</v>
      </c>
      <c r="I163" s="45">
        <v>97.4</v>
      </c>
      <c r="J163" s="45">
        <v>101.4</v>
      </c>
      <c r="K163" s="45">
        <v>101.6</v>
      </c>
      <c r="L163" s="45">
        <v>101.3</v>
      </c>
      <c r="M163" s="45">
        <v>104.5</v>
      </c>
      <c r="N163" s="45">
        <v>100.6</v>
      </c>
      <c r="O163" s="45">
        <v>98.2</v>
      </c>
      <c r="P163" s="45">
        <v>101.1</v>
      </c>
      <c r="Q163" s="45">
        <v>101</v>
      </c>
      <c r="R163" s="45">
        <v>101.5</v>
      </c>
      <c r="S163" s="45">
        <v>102.3</v>
      </c>
      <c r="T163" s="45">
        <v>103.1</v>
      </c>
      <c r="U163" s="45">
        <v>104.6</v>
      </c>
      <c r="V163" s="45">
        <v>103.3</v>
      </c>
      <c r="W163" s="45">
        <v>103.1</v>
      </c>
      <c r="X163" s="45">
        <v>105.6</v>
      </c>
      <c r="Y163" s="45">
        <v>105.8</v>
      </c>
      <c r="Z163" s="45">
        <v>105.9</v>
      </c>
      <c r="AA163" s="45">
        <v>106.4</v>
      </c>
      <c r="AB163" s="45">
        <v>106</v>
      </c>
      <c r="AC163" s="45">
        <v>102.7</v>
      </c>
      <c r="AD163" s="45">
        <v>101.9</v>
      </c>
      <c r="AE163" s="45">
        <v>102.7</v>
      </c>
      <c r="AF163" s="45">
        <v>106.1</v>
      </c>
      <c r="AG163" s="45">
        <v>104.9</v>
      </c>
      <c r="AH163" s="45">
        <v>104.3</v>
      </c>
      <c r="AI163" s="45">
        <v>106.5</v>
      </c>
      <c r="AJ163" s="45">
        <v>108.4</v>
      </c>
      <c r="AK163" s="45">
        <v>109.1</v>
      </c>
      <c r="AL163" s="45">
        <v>107.8</v>
      </c>
      <c r="AM163" s="45">
        <v>107.5</v>
      </c>
      <c r="AN163" s="45">
        <v>108</v>
      </c>
      <c r="AO163" s="45">
        <v>106.1</v>
      </c>
      <c r="AP163" s="45">
        <v>105.9</v>
      </c>
      <c r="AQ163" s="45">
        <v>106.5</v>
      </c>
      <c r="AR163" s="45">
        <v>105.4</v>
      </c>
      <c r="AS163" s="45">
        <v>106.3</v>
      </c>
      <c r="AT163" s="45">
        <v>103.1</v>
      </c>
      <c r="AU163" s="45">
        <v>104.5</v>
      </c>
      <c r="AV163" s="45">
        <v>104.9</v>
      </c>
      <c r="AW163" s="45">
        <v>105.9</v>
      </c>
      <c r="AX163" s="45">
        <v>103.5</v>
      </c>
      <c r="AY163" s="45">
        <v>102.9</v>
      </c>
      <c r="AZ163" s="45">
        <v>101.1</v>
      </c>
      <c r="BA163" s="45">
        <v>102.2</v>
      </c>
      <c r="BB163" s="45">
        <v>102.8</v>
      </c>
      <c r="BC163" s="45">
        <v>102.7</v>
      </c>
      <c r="BD163" s="45">
        <v>103.2</v>
      </c>
      <c r="BE163" s="45">
        <v>103.8</v>
      </c>
      <c r="BF163" s="45">
        <v>103.9</v>
      </c>
      <c r="BG163" s="45">
        <v>105.9</v>
      </c>
      <c r="BH163" s="45">
        <v>106.2</v>
      </c>
      <c r="BI163" s="45">
        <v>107.9</v>
      </c>
      <c r="BJ163" s="45">
        <v>107.4</v>
      </c>
      <c r="BK163" s="45">
        <v>102.7</v>
      </c>
      <c r="BL163" s="45">
        <v>103.3</v>
      </c>
      <c r="BM163" s="45">
        <v>102.8</v>
      </c>
      <c r="BN163" s="45">
        <v>102</v>
      </c>
      <c r="BO163" s="45">
        <v>102</v>
      </c>
      <c r="BP163" s="45">
        <v>100.6</v>
      </c>
      <c r="BQ163" s="45">
        <v>106.1</v>
      </c>
      <c r="BR163" s="45">
        <v>106.1</v>
      </c>
      <c r="BS163" s="45">
        <v>102.7</v>
      </c>
      <c r="BT163" s="45">
        <v>102.4</v>
      </c>
      <c r="BU163" s="45">
        <v>105</v>
      </c>
      <c r="BV163" s="45">
        <v>105.4</v>
      </c>
      <c r="BW163" s="45">
        <v>105.4</v>
      </c>
      <c r="BX163" s="45">
        <v>104.9</v>
      </c>
      <c r="BY163" s="45">
        <v>110.7</v>
      </c>
      <c r="BZ163" s="45">
        <v>109.6</v>
      </c>
      <c r="CA163" s="45">
        <v>109.6</v>
      </c>
      <c r="CB163" s="45">
        <v>109.4</v>
      </c>
      <c r="CC163" s="45">
        <v>112.4</v>
      </c>
      <c r="CD163" s="45">
        <v>112.4</v>
      </c>
      <c r="CE163" s="45">
        <v>109.3</v>
      </c>
      <c r="CF163" s="45">
        <v>110.7</v>
      </c>
      <c r="CG163" s="45">
        <v>110.7</v>
      </c>
      <c r="CH163" s="45">
        <v>108.2</v>
      </c>
      <c r="CI163" s="45">
        <v>107.3</v>
      </c>
      <c r="CJ163" s="45">
        <v>107.3</v>
      </c>
      <c r="CK163" s="45">
        <v>110.7</v>
      </c>
      <c r="CL163" s="45">
        <v>108.3</v>
      </c>
      <c r="CM163" s="45">
        <v>108.3</v>
      </c>
      <c r="CN163" s="45">
        <v>110.7</v>
      </c>
      <c r="CO163" s="45">
        <v>110</v>
      </c>
      <c r="CP163" s="45">
        <v>110</v>
      </c>
      <c r="CQ163" s="45">
        <v>110</v>
      </c>
      <c r="CR163" s="45">
        <v>117.9</v>
      </c>
      <c r="CS163" s="45">
        <v>117.9</v>
      </c>
      <c r="CT163" s="45">
        <v>116.6</v>
      </c>
      <c r="CU163" s="45">
        <v>113.9</v>
      </c>
      <c r="CV163" s="45">
        <v>113.9</v>
      </c>
      <c r="CW163" s="45">
        <v>105</v>
      </c>
      <c r="CX163" s="45">
        <v>101</v>
      </c>
      <c r="CY163" s="45">
        <v>101</v>
      </c>
      <c r="CZ163" s="45">
        <v>103.4</v>
      </c>
      <c r="DA163" s="45">
        <v>105.3</v>
      </c>
      <c r="DB163" s="45">
        <v>105.3</v>
      </c>
      <c r="DC163" s="45">
        <v>117.4</v>
      </c>
      <c r="DD163" s="45">
        <v>116.9</v>
      </c>
      <c r="DE163" s="45">
        <v>116.9</v>
      </c>
      <c r="DF163" s="45">
        <v>117.6</v>
      </c>
      <c r="DG163" s="45">
        <v>111.1</v>
      </c>
      <c r="DH163" s="45">
        <v>111.1</v>
      </c>
      <c r="DI163" s="45">
        <v>105.2</v>
      </c>
      <c r="DJ163" s="45">
        <v>98.2</v>
      </c>
      <c r="DK163" s="45">
        <v>98.2</v>
      </c>
      <c r="DL163" s="45">
        <v>106.4</v>
      </c>
      <c r="DM163" s="45">
        <v>116.7</v>
      </c>
      <c r="DN163" s="45">
        <v>116.7</v>
      </c>
      <c r="DO163" s="45">
        <v>131.5</v>
      </c>
      <c r="DP163" s="45">
        <v>135.30000000000001</v>
      </c>
      <c r="DQ163" s="45">
        <v>135.30000000000001</v>
      </c>
      <c r="DR163" s="45">
        <v>131.80000000000001</v>
      </c>
      <c r="DS163" s="45">
        <v>135.30000000000001</v>
      </c>
      <c r="DT163" s="45">
        <v>122.2</v>
      </c>
      <c r="DU163" s="45">
        <v>126.4</v>
      </c>
      <c r="DV163" s="45">
        <v>122.2</v>
      </c>
      <c r="DW163" s="45">
        <v>130</v>
      </c>
      <c r="DX163" s="46">
        <v>136.5</v>
      </c>
      <c r="DY163" s="46">
        <v>140.6</v>
      </c>
      <c r="DZ163" s="46">
        <v>140.6</v>
      </c>
      <c r="EA163">
        <v>144</v>
      </c>
      <c r="EB163" s="47">
        <v>157.69999999999999</v>
      </c>
      <c r="EC163" s="47">
        <v>157.69999999999999</v>
      </c>
    </row>
    <row r="164" spans="1:133" x14ac:dyDescent="0.25">
      <c r="A164" s="43" t="s">
        <v>3300</v>
      </c>
      <c r="B164" s="43" t="s">
        <v>1896</v>
      </c>
      <c r="C164" s="44">
        <v>64.230540000000005</v>
      </c>
      <c r="D164" s="45">
        <v>103.5</v>
      </c>
      <c r="E164" s="45">
        <v>104.2</v>
      </c>
      <c r="F164" s="45">
        <v>104.4</v>
      </c>
      <c r="G164" s="45">
        <v>104.9</v>
      </c>
      <c r="H164" s="45">
        <v>105.3</v>
      </c>
      <c r="I164" s="45">
        <v>105.9</v>
      </c>
      <c r="J164" s="45">
        <v>106.1</v>
      </c>
      <c r="K164" s="45">
        <v>105.6</v>
      </c>
      <c r="L164" s="45">
        <v>105.3</v>
      </c>
      <c r="M164" s="45">
        <v>105.8</v>
      </c>
      <c r="N164" s="45">
        <v>105.8</v>
      </c>
      <c r="O164" s="45">
        <v>106.2</v>
      </c>
      <c r="P164" s="45">
        <v>106.5</v>
      </c>
      <c r="Q164" s="45">
        <v>106.4</v>
      </c>
      <c r="R164" s="45">
        <v>106.8</v>
      </c>
      <c r="S164" s="45">
        <v>107.4</v>
      </c>
      <c r="T164" s="45">
        <v>108.1</v>
      </c>
      <c r="U164" s="45">
        <v>109.1</v>
      </c>
      <c r="V164" s="45">
        <v>109.2</v>
      </c>
      <c r="W164" s="45">
        <v>108.9</v>
      </c>
      <c r="X164" s="45">
        <v>109</v>
      </c>
      <c r="Y164" s="45">
        <v>109.5</v>
      </c>
      <c r="Z164" s="45">
        <v>109.9</v>
      </c>
      <c r="AA164" s="45">
        <v>110.7</v>
      </c>
      <c r="AB164" s="45">
        <v>111</v>
      </c>
      <c r="AC164" s="45">
        <v>111.3</v>
      </c>
      <c r="AD164" s="45">
        <v>111.5</v>
      </c>
      <c r="AE164" s="45">
        <v>111.8</v>
      </c>
      <c r="AF164" s="45">
        <v>112.3</v>
      </c>
      <c r="AG164" s="45">
        <v>112.2</v>
      </c>
      <c r="AH164" s="45">
        <v>112.1</v>
      </c>
      <c r="AI164" s="45">
        <v>111.3</v>
      </c>
      <c r="AJ164" s="45">
        <v>110.5</v>
      </c>
      <c r="AK164" s="45">
        <v>110.6</v>
      </c>
      <c r="AL164" s="45">
        <v>110.1</v>
      </c>
      <c r="AM164" s="45">
        <v>110</v>
      </c>
      <c r="AN164" s="45">
        <v>110.1</v>
      </c>
      <c r="AO164" s="45">
        <v>110.5</v>
      </c>
      <c r="AP164" s="45">
        <v>110.3</v>
      </c>
      <c r="AQ164" s="45">
        <v>109.9</v>
      </c>
      <c r="AR164" s="45">
        <v>109.2</v>
      </c>
      <c r="AS164" s="45">
        <v>109.2</v>
      </c>
      <c r="AT164" s="45">
        <v>109.4</v>
      </c>
      <c r="AU164" s="45">
        <v>108.8</v>
      </c>
      <c r="AV164" s="45">
        <v>108.4</v>
      </c>
      <c r="AW164" s="45">
        <v>108</v>
      </c>
      <c r="AX164" s="45">
        <v>108.3</v>
      </c>
      <c r="AY164" s="45">
        <v>108.8</v>
      </c>
      <c r="AZ164" s="45">
        <v>109.2</v>
      </c>
      <c r="BA164" s="45">
        <v>109.8</v>
      </c>
      <c r="BB164" s="45">
        <v>110</v>
      </c>
      <c r="BC164" s="45">
        <v>110.3</v>
      </c>
      <c r="BD164" s="45">
        <v>110.2</v>
      </c>
      <c r="BE164" s="45">
        <v>110.4</v>
      </c>
      <c r="BF164" s="45">
        <v>110.8</v>
      </c>
      <c r="BG164" s="45">
        <v>111</v>
      </c>
      <c r="BH164" s="45">
        <v>111.1</v>
      </c>
      <c r="BI164" s="45">
        <v>111.6</v>
      </c>
      <c r="BJ164" s="45">
        <v>111.8</v>
      </c>
      <c r="BK164" s="45">
        <v>112.3</v>
      </c>
      <c r="BL164" s="45">
        <v>112.6</v>
      </c>
      <c r="BM164" s="45">
        <v>112.6</v>
      </c>
      <c r="BN164" s="45">
        <v>112.6</v>
      </c>
      <c r="BO164" s="45">
        <v>112.6</v>
      </c>
      <c r="BP164" s="45">
        <v>112.8</v>
      </c>
      <c r="BQ164" s="45">
        <v>113.7</v>
      </c>
      <c r="BR164" s="45">
        <v>113.7</v>
      </c>
      <c r="BS164" s="45">
        <v>114</v>
      </c>
      <c r="BT164" s="45">
        <v>114.2</v>
      </c>
      <c r="BU164" s="45">
        <v>114.9</v>
      </c>
      <c r="BV164" s="45">
        <v>115.5</v>
      </c>
      <c r="BW164" s="45">
        <v>115.8</v>
      </c>
      <c r="BX164" s="45">
        <v>116.3</v>
      </c>
      <c r="BY164" s="45">
        <v>116.9</v>
      </c>
      <c r="BZ164" s="45">
        <v>117.3</v>
      </c>
      <c r="CA164" s="45">
        <v>117.7</v>
      </c>
      <c r="CB164" s="45">
        <v>117.8</v>
      </c>
      <c r="CC164" s="45">
        <v>118.4</v>
      </c>
      <c r="CD164" s="45">
        <v>118.9</v>
      </c>
      <c r="CE164" s="45">
        <v>118.8</v>
      </c>
      <c r="CF164" s="45">
        <v>118.3</v>
      </c>
      <c r="CG164" s="45">
        <v>118.1</v>
      </c>
      <c r="CH164" s="45">
        <v>118.2</v>
      </c>
      <c r="CI164" s="45">
        <v>118.3</v>
      </c>
      <c r="CJ164" s="45">
        <v>118.5</v>
      </c>
      <c r="CK164" s="45">
        <v>118.6</v>
      </c>
      <c r="CL164" s="45">
        <v>118.5</v>
      </c>
      <c r="CM164" s="45">
        <v>118</v>
      </c>
      <c r="CN164" s="45">
        <v>117.8</v>
      </c>
      <c r="CO164" s="45">
        <v>117.9</v>
      </c>
      <c r="CP164" s="45">
        <v>117.8</v>
      </c>
      <c r="CQ164" s="45">
        <v>117.8</v>
      </c>
      <c r="CR164" s="45">
        <v>118</v>
      </c>
      <c r="CS164" s="45">
        <v>118.8</v>
      </c>
      <c r="CT164" s="45">
        <v>118.8</v>
      </c>
      <c r="CU164" s="45">
        <v>118.6</v>
      </c>
      <c r="CV164" s="45">
        <v>118.7</v>
      </c>
      <c r="CW164" s="45">
        <v>118.2</v>
      </c>
      <c r="CX164" s="45">
        <v>118.6</v>
      </c>
      <c r="CY164" s="45">
        <v>118.7</v>
      </c>
      <c r="CZ164" s="45">
        <v>119.4</v>
      </c>
      <c r="DA164" s="45">
        <v>120.1</v>
      </c>
      <c r="DB164" s="45">
        <v>120.4</v>
      </c>
      <c r="DC164" s="45">
        <v>121.6</v>
      </c>
      <c r="DD164" s="45">
        <v>123.3</v>
      </c>
      <c r="DE164" s="45">
        <v>125.3</v>
      </c>
      <c r="DF164" s="45">
        <v>126</v>
      </c>
      <c r="DG164" s="45">
        <v>127.9</v>
      </c>
      <c r="DH164" s="45">
        <v>129.9</v>
      </c>
      <c r="DI164" s="45">
        <v>131.5</v>
      </c>
      <c r="DJ164" s="45">
        <v>131.6</v>
      </c>
      <c r="DK164" s="45">
        <v>132.30000000000001</v>
      </c>
      <c r="DL164" s="45">
        <v>133.19999999999999</v>
      </c>
      <c r="DM164" s="45">
        <v>134</v>
      </c>
      <c r="DN164" s="45">
        <v>135.9</v>
      </c>
      <c r="DO164" s="45">
        <v>136.6</v>
      </c>
      <c r="DP164" s="45">
        <v>136.5</v>
      </c>
      <c r="DQ164" s="45">
        <v>137.19999999999999</v>
      </c>
      <c r="DR164" s="45">
        <v>138.9</v>
      </c>
      <c r="DS164" s="45">
        <v>141.6</v>
      </c>
      <c r="DT164" s="45">
        <v>144</v>
      </c>
      <c r="DU164" s="45">
        <v>145</v>
      </c>
      <c r="DV164" s="45">
        <v>143.69999999999999</v>
      </c>
      <c r="DW164" s="45">
        <v>143.1</v>
      </c>
      <c r="DX164" s="46">
        <v>143.19999999999999</v>
      </c>
      <c r="DY164" s="46">
        <v>142.19999999999999</v>
      </c>
      <c r="DZ164" s="46">
        <v>141.9</v>
      </c>
      <c r="EA164">
        <v>141.5</v>
      </c>
      <c r="EB164" s="47">
        <v>141.1</v>
      </c>
      <c r="EC164" s="47">
        <v>141.30000000000001</v>
      </c>
    </row>
    <row r="165" spans="1:133" x14ac:dyDescent="0.25">
      <c r="A165" s="43" t="s">
        <v>3301</v>
      </c>
      <c r="B165" s="43" t="s">
        <v>1898</v>
      </c>
      <c r="C165" s="44">
        <v>9.1217299999999994</v>
      </c>
      <c r="D165" s="45">
        <v>105.5</v>
      </c>
      <c r="E165" s="45">
        <v>106.3</v>
      </c>
      <c r="F165" s="45">
        <v>106.8</v>
      </c>
      <c r="G165" s="45">
        <v>108.8</v>
      </c>
      <c r="H165" s="45">
        <v>111</v>
      </c>
      <c r="I165" s="45">
        <v>111.6</v>
      </c>
      <c r="J165" s="45">
        <v>109.6</v>
      </c>
      <c r="K165" s="45">
        <v>109.4</v>
      </c>
      <c r="L165" s="45">
        <v>108.7</v>
      </c>
      <c r="M165" s="45">
        <v>108.7</v>
      </c>
      <c r="N165" s="45">
        <v>108.7</v>
      </c>
      <c r="O165" s="45">
        <v>108.8</v>
      </c>
      <c r="P165" s="45">
        <v>110.7</v>
      </c>
      <c r="Q165" s="45">
        <v>111.6</v>
      </c>
      <c r="R165" s="45">
        <v>112.5</v>
      </c>
      <c r="S165" s="45">
        <v>113.1</v>
      </c>
      <c r="T165" s="45">
        <v>114</v>
      </c>
      <c r="U165" s="45">
        <v>114.9</v>
      </c>
      <c r="V165" s="45">
        <v>115.3</v>
      </c>
      <c r="W165" s="45">
        <v>115.8</v>
      </c>
      <c r="X165" s="45">
        <v>115.3</v>
      </c>
      <c r="Y165" s="45">
        <v>114.5</v>
      </c>
      <c r="Z165" s="45">
        <v>115.1</v>
      </c>
      <c r="AA165" s="45">
        <v>116.4</v>
      </c>
      <c r="AB165" s="45">
        <v>118.2</v>
      </c>
      <c r="AC165" s="45">
        <v>118</v>
      </c>
      <c r="AD165" s="45">
        <v>117.5</v>
      </c>
      <c r="AE165" s="45">
        <v>117.9</v>
      </c>
      <c r="AF165" s="45">
        <v>118.1</v>
      </c>
      <c r="AG165" s="45">
        <v>117.2</v>
      </c>
      <c r="AH165" s="45">
        <v>116.3</v>
      </c>
      <c r="AI165" s="45">
        <v>115.3</v>
      </c>
      <c r="AJ165" s="45">
        <v>114.2</v>
      </c>
      <c r="AK165" s="45">
        <v>114.5</v>
      </c>
      <c r="AL165" s="45">
        <v>113.9</v>
      </c>
      <c r="AM165" s="45">
        <v>112.8</v>
      </c>
      <c r="AN165" s="45">
        <v>113.2</v>
      </c>
      <c r="AO165" s="45">
        <v>113.1</v>
      </c>
      <c r="AP165" s="45">
        <v>113.1</v>
      </c>
      <c r="AQ165" s="45">
        <v>113.2</v>
      </c>
      <c r="AR165" s="45">
        <v>113.6</v>
      </c>
      <c r="AS165" s="45">
        <v>114.2</v>
      </c>
      <c r="AT165" s="45">
        <v>115.1</v>
      </c>
      <c r="AU165" s="45">
        <v>114.5</v>
      </c>
      <c r="AV165" s="45">
        <v>115.4</v>
      </c>
      <c r="AW165" s="45">
        <v>115.6</v>
      </c>
      <c r="AX165" s="45">
        <v>116.1</v>
      </c>
      <c r="AY165" s="45">
        <v>117.1</v>
      </c>
      <c r="AZ165" s="45">
        <v>120</v>
      </c>
      <c r="BA165" s="45">
        <v>121.4</v>
      </c>
      <c r="BB165" s="45">
        <v>122.9</v>
      </c>
      <c r="BC165" s="45">
        <v>124.3</v>
      </c>
      <c r="BD165" s="45">
        <v>125</v>
      </c>
      <c r="BE165" s="45">
        <v>125.9</v>
      </c>
      <c r="BF165" s="45">
        <v>126.7</v>
      </c>
      <c r="BG165" s="45">
        <v>127.3</v>
      </c>
      <c r="BH165" s="45">
        <v>127.7</v>
      </c>
      <c r="BI165" s="45">
        <v>128</v>
      </c>
      <c r="BJ165" s="45">
        <v>128</v>
      </c>
      <c r="BK165" s="45">
        <v>127.3</v>
      </c>
      <c r="BL165" s="45">
        <v>127.2</v>
      </c>
      <c r="BM165" s="45">
        <v>126.9</v>
      </c>
      <c r="BN165" s="45">
        <v>127.1</v>
      </c>
      <c r="BO165" s="45">
        <v>126.8</v>
      </c>
      <c r="BP165" s="45">
        <v>127.4</v>
      </c>
      <c r="BQ165" s="45">
        <v>128.4</v>
      </c>
      <c r="BR165" s="45">
        <v>128.19999999999999</v>
      </c>
      <c r="BS165" s="45">
        <v>128.1</v>
      </c>
      <c r="BT165" s="45">
        <v>127.4</v>
      </c>
      <c r="BU165" s="45">
        <v>126.8</v>
      </c>
      <c r="BV165" s="45">
        <v>126.6</v>
      </c>
      <c r="BW165" s="45">
        <v>127.9</v>
      </c>
      <c r="BX165" s="45">
        <v>127.9</v>
      </c>
      <c r="BY165" s="45">
        <v>127.2</v>
      </c>
      <c r="BZ165" s="45">
        <v>128.5</v>
      </c>
      <c r="CA165" s="45">
        <v>129</v>
      </c>
      <c r="CB165" s="45">
        <v>129.6</v>
      </c>
      <c r="CC165" s="45">
        <v>129.5</v>
      </c>
      <c r="CD165" s="45">
        <v>129.69999999999999</v>
      </c>
      <c r="CE165" s="45">
        <v>128.80000000000001</v>
      </c>
      <c r="CF165" s="45">
        <v>127.8</v>
      </c>
      <c r="CG165" s="45">
        <v>128.4</v>
      </c>
      <c r="CH165" s="45">
        <v>128.69999999999999</v>
      </c>
      <c r="CI165" s="45">
        <v>128.4</v>
      </c>
      <c r="CJ165" s="45">
        <v>129.4</v>
      </c>
      <c r="CK165" s="45">
        <v>129.9</v>
      </c>
      <c r="CL165" s="45">
        <v>130.80000000000001</v>
      </c>
      <c r="CM165" s="45">
        <v>131.30000000000001</v>
      </c>
      <c r="CN165" s="45">
        <v>132.5</v>
      </c>
      <c r="CO165" s="45">
        <v>134.1</v>
      </c>
      <c r="CP165" s="45">
        <v>134.6</v>
      </c>
      <c r="CQ165" s="45">
        <v>135.4</v>
      </c>
      <c r="CR165" s="45">
        <v>137</v>
      </c>
      <c r="CS165" s="45">
        <v>138.30000000000001</v>
      </c>
      <c r="CT165" s="45">
        <v>137</v>
      </c>
      <c r="CU165" s="45">
        <v>136.5</v>
      </c>
      <c r="CV165" s="45">
        <v>136.30000000000001</v>
      </c>
      <c r="CW165" s="45">
        <v>136.1</v>
      </c>
      <c r="CX165" s="45">
        <v>137.5</v>
      </c>
      <c r="CY165" s="45">
        <v>137.80000000000001</v>
      </c>
      <c r="CZ165" s="45">
        <v>139.80000000000001</v>
      </c>
      <c r="DA165" s="45">
        <v>140.69999999999999</v>
      </c>
      <c r="DB165" s="45">
        <v>140.5</v>
      </c>
      <c r="DC165" s="45">
        <v>142.4</v>
      </c>
      <c r="DD165" s="45">
        <v>144</v>
      </c>
      <c r="DE165" s="45">
        <v>145.19999999999999</v>
      </c>
      <c r="DF165" s="45">
        <v>146.6</v>
      </c>
      <c r="DG165" s="45">
        <v>149.80000000000001</v>
      </c>
      <c r="DH165" s="45">
        <v>154.19999999999999</v>
      </c>
      <c r="DI165" s="45">
        <v>157.30000000000001</v>
      </c>
      <c r="DJ165" s="45">
        <v>155.80000000000001</v>
      </c>
      <c r="DK165" s="45">
        <v>155.80000000000001</v>
      </c>
      <c r="DL165" s="45">
        <v>157.6</v>
      </c>
      <c r="DM165" s="45">
        <v>158.80000000000001</v>
      </c>
      <c r="DN165" s="45">
        <v>158.5</v>
      </c>
      <c r="DO165" s="45">
        <v>157.6</v>
      </c>
      <c r="DP165" s="45">
        <v>156.6</v>
      </c>
      <c r="DQ165" s="45">
        <v>156.9</v>
      </c>
      <c r="DR165" s="45">
        <v>160.5</v>
      </c>
      <c r="DS165" s="45">
        <v>164.6</v>
      </c>
      <c r="DT165" s="45">
        <v>169.1</v>
      </c>
      <c r="DU165" s="45">
        <v>170.8</v>
      </c>
      <c r="DV165" s="45">
        <v>169.6</v>
      </c>
      <c r="DW165" s="45">
        <v>167</v>
      </c>
      <c r="DX165" s="46">
        <v>166.7</v>
      </c>
      <c r="DY165" s="46">
        <v>163.30000000000001</v>
      </c>
      <c r="DZ165" s="46">
        <v>163.4</v>
      </c>
      <c r="EA165">
        <v>164.6</v>
      </c>
      <c r="EB165" s="47">
        <v>163.30000000000001</v>
      </c>
      <c r="EC165" s="47">
        <v>163.1</v>
      </c>
    </row>
    <row r="166" spans="1:133" x14ac:dyDescent="0.25">
      <c r="A166" s="43" t="s">
        <v>3302</v>
      </c>
      <c r="B166" s="43" t="s">
        <v>1900</v>
      </c>
      <c r="C166" s="44">
        <v>0.13405</v>
      </c>
      <c r="D166" s="45">
        <v>102.7</v>
      </c>
      <c r="E166" s="45">
        <v>104.9</v>
      </c>
      <c r="F166" s="45">
        <v>110</v>
      </c>
      <c r="G166" s="45">
        <v>115.4</v>
      </c>
      <c r="H166" s="45">
        <v>117.7</v>
      </c>
      <c r="I166" s="45">
        <v>112.8</v>
      </c>
      <c r="J166" s="45">
        <v>112.8</v>
      </c>
      <c r="K166" s="45">
        <v>112</v>
      </c>
      <c r="L166" s="45">
        <v>109.8</v>
      </c>
      <c r="M166" s="45">
        <v>111</v>
      </c>
      <c r="N166" s="45">
        <v>112</v>
      </c>
      <c r="O166" s="45">
        <v>114</v>
      </c>
      <c r="P166" s="45">
        <v>116.7</v>
      </c>
      <c r="Q166" s="45">
        <v>119.3</v>
      </c>
      <c r="R166" s="45">
        <v>120.8</v>
      </c>
      <c r="S166" s="45">
        <v>124.5</v>
      </c>
      <c r="T166" s="45">
        <v>128.9</v>
      </c>
      <c r="U166" s="45">
        <v>131.80000000000001</v>
      </c>
      <c r="V166" s="45">
        <v>128.5</v>
      </c>
      <c r="W166" s="45">
        <v>125.9</v>
      </c>
      <c r="X166" s="45">
        <v>125.7</v>
      </c>
      <c r="Y166" s="45">
        <v>124.2</v>
      </c>
      <c r="Z166" s="45">
        <v>127.3</v>
      </c>
      <c r="AA166" s="45">
        <v>129.69999999999999</v>
      </c>
      <c r="AB166" s="45">
        <v>128.30000000000001</v>
      </c>
      <c r="AC166" s="45">
        <v>126.9</v>
      </c>
      <c r="AD166" s="45">
        <v>127.1</v>
      </c>
      <c r="AE166" s="45">
        <v>129.4</v>
      </c>
      <c r="AF166" s="45">
        <v>129.4</v>
      </c>
      <c r="AG166" s="45">
        <v>126.5</v>
      </c>
      <c r="AH166" s="45">
        <v>130.6</v>
      </c>
      <c r="AI166" s="45">
        <v>131</v>
      </c>
      <c r="AJ166" s="45">
        <v>131.19999999999999</v>
      </c>
      <c r="AK166" s="45">
        <v>132.4</v>
      </c>
      <c r="AL166" s="45">
        <v>135.9</v>
      </c>
      <c r="AM166" s="45">
        <v>132.30000000000001</v>
      </c>
      <c r="AN166" s="45">
        <v>131.4</v>
      </c>
      <c r="AO166" s="45">
        <v>134.5</v>
      </c>
      <c r="AP166" s="45">
        <v>135.80000000000001</v>
      </c>
      <c r="AQ166" s="45">
        <v>138</v>
      </c>
      <c r="AR166" s="45">
        <v>137.69999999999999</v>
      </c>
      <c r="AS166" s="45">
        <v>135.5</v>
      </c>
      <c r="AT166" s="45">
        <v>136.4</v>
      </c>
      <c r="AU166" s="45">
        <v>134.4</v>
      </c>
      <c r="AV166" s="45">
        <v>133.5</v>
      </c>
      <c r="AW166" s="45">
        <v>129.80000000000001</v>
      </c>
      <c r="AX166" s="45">
        <v>126.6</v>
      </c>
      <c r="AY166" s="45">
        <v>130</v>
      </c>
      <c r="AZ166" s="45">
        <v>132.69999999999999</v>
      </c>
      <c r="BA166" s="45">
        <v>134.5</v>
      </c>
      <c r="BB166" s="45">
        <v>140.1</v>
      </c>
      <c r="BC166" s="45">
        <v>138</v>
      </c>
      <c r="BD166" s="45">
        <v>136.4</v>
      </c>
      <c r="BE166" s="45">
        <v>135.19999999999999</v>
      </c>
      <c r="BF166" s="45">
        <v>136.30000000000001</v>
      </c>
      <c r="BG166" s="45">
        <v>139.4</v>
      </c>
      <c r="BH166" s="45">
        <v>141.4</v>
      </c>
      <c r="BI166" s="45">
        <v>136.4</v>
      </c>
      <c r="BJ166" s="45">
        <v>138</v>
      </c>
      <c r="BK166" s="45">
        <v>136.30000000000001</v>
      </c>
      <c r="BL166" s="45">
        <v>136.6</v>
      </c>
      <c r="BM166" s="45">
        <v>136</v>
      </c>
      <c r="BN166" s="45">
        <v>135</v>
      </c>
      <c r="BO166" s="45">
        <v>134.1</v>
      </c>
      <c r="BP166" s="45">
        <v>132.69999999999999</v>
      </c>
      <c r="BQ166" s="45">
        <v>133</v>
      </c>
      <c r="BR166" s="45">
        <v>133</v>
      </c>
      <c r="BS166" s="45">
        <v>133</v>
      </c>
      <c r="BT166" s="45">
        <v>133.69999999999999</v>
      </c>
      <c r="BU166" s="45">
        <v>133</v>
      </c>
      <c r="BV166" s="45">
        <v>136.4</v>
      </c>
      <c r="BW166" s="45">
        <v>136.4</v>
      </c>
      <c r="BX166" s="45">
        <v>137.4</v>
      </c>
      <c r="BY166" s="45">
        <v>137</v>
      </c>
      <c r="BZ166" s="45">
        <v>137.6</v>
      </c>
      <c r="CA166" s="45">
        <v>137.6</v>
      </c>
      <c r="CB166" s="45">
        <v>137.5</v>
      </c>
      <c r="CC166" s="45">
        <v>137.69999999999999</v>
      </c>
      <c r="CD166" s="45">
        <v>138.1</v>
      </c>
      <c r="CE166" s="45">
        <v>137.1</v>
      </c>
      <c r="CF166" s="45">
        <v>136.4</v>
      </c>
      <c r="CG166" s="45">
        <v>135.30000000000001</v>
      </c>
      <c r="CH166" s="45">
        <v>134.30000000000001</v>
      </c>
      <c r="CI166" s="45">
        <v>134.19999999999999</v>
      </c>
      <c r="CJ166" s="45">
        <v>135.6</v>
      </c>
      <c r="CK166" s="45">
        <v>138.19999999999999</v>
      </c>
      <c r="CL166" s="45">
        <v>140.5</v>
      </c>
      <c r="CM166" s="45">
        <v>139</v>
      </c>
      <c r="CN166" s="45">
        <v>138.1</v>
      </c>
      <c r="CO166" s="45">
        <v>136.80000000000001</v>
      </c>
      <c r="CP166" s="45">
        <v>139.6</v>
      </c>
      <c r="CQ166" s="45">
        <v>137.6</v>
      </c>
      <c r="CR166" s="45">
        <v>135.80000000000001</v>
      </c>
      <c r="CS166" s="45">
        <v>135.80000000000001</v>
      </c>
      <c r="CT166" s="45">
        <v>136.80000000000001</v>
      </c>
      <c r="CU166" s="45">
        <v>136</v>
      </c>
      <c r="CV166" s="45">
        <v>136.19999999999999</v>
      </c>
      <c r="CW166" s="45">
        <v>133.80000000000001</v>
      </c>
      <c r="CX166" s="45">
        <v>134.80000000000001</v>
      </c>
      <c r="CY166" s="45">
        <v>135.30000000000001</v>
      </c>
      <c r="CZ166" s="45">
        <v>138.1</v>
      </c>
      <c r="DA166" s="45">
        <v>138.30000000000001</v>
      </c>
      <c r="DB166" s="45">
        <v>137.19999999999999</v>
      </c>
      <c r="DC166" s="45">
        <v>137.19999999999999</v>
      </c>
      <c r="DD166" s="45">
        <v>137.6</v>
      </c>
      <c r="DE166" s="45">
        <v>138.69999999999999</v>
      </c>
      <c r="DF166" s="45">
        <v>137.80000000000001</v>
      </c>
      <c r="DG166" s="45">
        <v>141.30000000000001</v>
      </c>
      <c r="DH166" s="45">
        <v>143.4</v>
      </c>
      <c r="DI166" s="45">
        <v>143.6</v>
      </c>
      <c r="DJ166" s="45">
        <v>144.30000000000001</v>
      </c>
      <c r="DK166" s="45">
        <v>142.19999999999999</v>
      </c>
      <c r="DL166" s="45">
        <v>142.4</v>
      </c>
      <c r="DM166" s="45">
        <v>142.69999999999999</v>
      </c>
      <c r="DN166" s="45">
        <v>142.4</v>
      </c>
      <c r="DO166" s="45">
        <v>142.6</v>
      </c>
      <c r="DP166" s="45">
        <v>143.69999999999999</v>
      </c>
      <c r="DQ166" s="45">
        <v>142.30000000000001</v>
      </c>
      <c r="DR166" s="45">
        <v>141</v>
      </c>
      <c r="DS166" s="45">
        <v>142.1</v>
      </c>
      <c r="DT166" s="45">
        <v>143.6</v>
      </c>
      <c r="DU166" s="45">
        <v>145.9</v>
      </c>
      <c r="DV166" s="45">
        <v>147.1</v>
      </c>
      <c r="DW166" s="45">
        <v>147.30000000000001</v>
      </c>
      <c r="DX166" s="46">
        <v>143.4</v>
      </c>
      <c r="DY166" s="46">
        <v>141.4</v>
      </c>
      <c r="DZ166" s="46">
        <v>141.4</v>
      </c>
      <c r="EA166">
        <v>139.4</v>
      </c>
      <c r="EB166" s="47">
        <v>142.5</v>
      </c>
      <c r="EC166" s="47">
        <v>142.69999999999999</v>
      </c>
    </row>
    <row r="167" spans="1:133" x14ac:dyDescent="0.25">
      <c r="A167" s="43" t="s">
        <v>3303</v>
      </c>
      <c r="B167" s="43" t="s">
        <v>1902</v>
      </c>
      <c r="C167" s="44">
        <v>7.4380000000000002E-2</v>
      </c>
      <c r="D167" s="45">
        <v>101.7</v>
      </c>
      <c r="E167" s="45">
        <v>104.8</v>
      </c>
      <c r="F167" s="45">
        <v>112.1</v>
      </c>
      <c r="G167" s="45">
        <v>119.6</v>
      </c>
      <c r="H167" s="45">
        <v>122.9</v>
      </c>
      <c r="I167" s="45">
        <v>115.9</v>
      </c>
      <c r="J167" s="45">
        <v>115.4</v>
      </c>
      <c r="K167" s="45">
        <v>115.1</v>
      </c>
      <c r="L167" s="45">
        <v>111.3</v>
      </c>
      <c r="M167" s="45">
        <v>113.5</v>
      </c>
      <c r="N167" s="45">
        <v>113.8</v>
      </c>
      <c r="O167" s="45">
        <v>117.4</v>
      </c>
      <c r="P167" s="45">
        <v>115.4</v>
      </c>
      <c r="Q167" s="45">
        <v>119.4</v>
      </c>
      <c r="R167" s="45">
        <v>119.7</v>
      </c>
      <c r="S167" s="45">
        <v>124.5</v>
      </c>
      <c r="T167" s="45">
        <v>130</v>
      </c>
      <c r="U167" s="45">
        <v>135.19999999999999</v>
      </c>
      <c r="V167" s="45">
        <v>128.4</v>
      </c>
      <c r="W167" s="45">
        <v>124.7</v>
      </c>
      <c r="X167" s="45">
        <v>124.9</v>
      </c>
      <c r="Y167" s="45">
        <v>125.6</v>
      </c>
      <c r="Z167" s="45">
        <v>131.5</v>
      </c>
      <c r="AA167" s="45">
        <v>134.9</v>
      </c>
      <c r="AB167" s="45">
        <v>131.30000000000001</v>
      </c>
      <c r="AC167" s="45">
        <v>126.9</v>
      </c>
      <c r="AD167" s="45">
        <v>127</v>
      </c>
      <c r="AE167" s="45">
        <v>129</v>
      </c>
      <c r="AF167" s="45">
        <v>129.5</v>
      </c>
      <c r="AG167" s="45">
        <v>124.1</v>
      </c>
      <c r="AH167" s="45">
        <v>128.9</v>
      </c>
      <c r="AI167" s="45">
        <v>130.1</v>
      </c>
      <c r="AJ167" s="45">
        <v>129.19999999999999</v>
      </c>
      <c r="AK167" s="45">
        <v>131.5</v>
      </c>
      <c r="AL167" s="45">
        <v>138</v>
      </c>
      <c r="AM167" s="45">
        <v>132.4</v>
      </c>
      <c r="AN167" s="45">
        <v>130.69999999999999</v>
      </c>
      <c r="AO167" s="45">
        <v>135.6</v>
      </c>
      <c r="AP167" s="45">
        <v>137.1</v>
      </c>
      <c r="AQ167" s="45">
        <v>139.1</v>
      </c>
      <c r="AR167" s="45">
        <v>139.5</v>
      </c>
      <c r="AS167" s="45">
        <v>136.1</v>
      </c>
      <c r="AT167" s="45">
        <v>137.4</v>
      </c>
      <c r="AU167" s="45">
        <v>133.9</v>
      </c>
      <c r="AV167" s="45">
        <v>132.5</v>
      </c>
      <c r="AW167" s="45">
        <v>125</v>
      </c>
      <c r="AX167" s="45">
        <v>119.8</v>
      </c>
      <c r="AY167" s="45">
        <v>126.2</v>
      </c>
      <c r="AZ167" s="45">
        <v>132.1</v>
      </c>
      <c r="BA167" s="45">
        <v>133.80000000000001</v>
      </c>
      <c r="BB167" s="45">
        <v>144.19999999999999</v>
      </c>
      <c r="BC167" s="45">
        <v>139.80000000000001</v>
      </c>
      <c r="BD167" s="45">
        <v>138</v>
      </c>
      <c r="BE167" s="45">
        <v>134.5</v>
      </c>
      <c r="BF167" s="45">
        <v>137.1</v>
      </c>
      <c r="BG167" s="45">
        <v>143.5</v>
      </c>
      <c r="BH167" s="45">
        <v>145.9</v>
      </c>
      <c r="BI167" s="45">
        <v>134.9</v>
      </c>
      <c r="BJ167" s="45">
        <v>136.4</v>
      </c>
      <c r="BK167" s="45">
        <v>134.9</v>
      </c>
      <c r="BL167" s="45">
        <v>135.19999999999999</v>
      </c>
      <c r="BM167" s="45">
        <v>133.80000000000001</v>
      </c>
      <c r="BN167" s="45">
        <v>131.4</v>
      </c>
      <c r="BO167" s="45">
        <v>129.80000000000001</v>
      </c>
      <c r="BP167" s="45">
        <v>128.5</v>
      </c>
      <c r="BQ167" s="45">
        <v>129.4</v>
      </c>
      <c r="BR167" s="45">
        <v>129</v>
      </c>
      <c r="BS167" s="45">
        <v>129.1</v>
      </c>
      <c r="BT167" s="45">
        <v>129.9</v>
      </c>
      <c r="BU167" s="45">
        <v>129.4</v>
      </c>
      <c r="BV167" s="45">
        <v>134.80000000000001</v>
      </c>
      <c r="BW167" s="45">
        <v>135.19999999999999</v>
      </c>
      <c r="BX167" s="45">
        <v>137</v>
      </c>
      <c r="BY167" s="45">
        <v>135.9</v>
      </c>
      <c r="BZ167" s="45">
        <v>136.9</v>
      </c>
      <c r="CA167" s="45">
        <v>137.1</v>
      </c>
      <c r="CB167" s="45">
        <v>137.4</v>
      </c>
      <c r="CC167" s="45">
        <v>136.80000000000001</v>
      </c>
      <c r="CD167" s="45">
        <v>136.5</v>
      </c>
      <c r="CE167" s="45">
        <v>134.4</v>
      </c>
      <c r="CF167" s="45">
        <v>133.1</v>
      </c>
      <c r="CG167" s="45">
        <v>130.9</v>
      </c>
      <c r="CH167" s="45">
        <v>127.7</v>
      </c>
      <c r="CI167" s="45">
        <v>127</v>
      </c>
      <c r="CJ167" s="45">
        <v>128.6</v>
      </c>
      <c r="CK167" s="45">
        <v>133</v>
      </c>
      <c r="CL167" s="45">
        <v>137.4</v>
      </c>
      <c r="CM167" s="45">
        <v>137.19999999999999</v>
      </c>
      <c r="CN167" s="45">
        <v>133.69999999999999</v>
      </c>
      <c r="CO167" s="45">
        <v>131.6</v>
      </c>
      <c r="CP167" s="45">
        <v>136.80000000000001</v>
      </c>
      <c r="CQ167" s="45">
        <v>133.30000000000001</v>
      </c>
      <c r="CR167" s="45">
        <v>129.4</v>
      </c>
      <c r="CS167" s="45">
        <v>129.1</v>
      </c>
      <c r="CT167" s="45">
        <v>131.19999999999999</v>
      </c>
      <c r="CU167" s="45">
        <v>131.1</v>
      </c>
      <c r="CV167" s="45">
        <v>131.30000000000001</v>
      </c>
      <c r="CW167" s="45">
        <v>129.30000000000001</v>
      </c>
      <c r="CX167" s="45">
        <v>129.6</v>
      </c>
      <c r="CY167" s="45">
        <v>130.30000000000001</v>
      </c>
      <c r="CZ167" s="45">
        <v>135.6</v>
      </c>
      <c r="DA167" s="45">
        <v>136</v>
      </c>
      <c r="DB167" s="45">
        <v>134</v>
      </c>
      <c r="DC167" s="45">
        <v>130.4</v>
      </c>
      <c r="DD167" s="45">
        <v>132.69999999999999</v>
      </c>
      <c r="DE167" s="45">
        <v>134.30000000000001</v>
      </c>
      <c r="DF167" s="45">
        <v>132.6</v>
      </c>
      <c r="DG167" s="45">
        <v>137.6</v>
      </c>
      <c r="DH167" s="45">
        <v>140.19999999999999</v>
      </c>
      <c r="DI167" s="45">
        <v>142</v>
      </c>
      <c r="DJ167" s="45">
        <v>143.1</v>
      </c>
      <c r="DK167" s="45">
        <v>138.1</v>
      </c>
      <c r="DL167" s="45">
        <v>138</v>
      </c>
      <c r="DM167" s="45">
        <v>136.6</v>
      </c>
      <c r="DN167" s="45">
        <v>135.9</v>
      </c>
      <c r="DO167" s="45">
        <v>135.4</v>
      </c>
      <c r="DP167" s="45">
        <v>136.69999999999999</v>
      </c>
      <c r="DQ167" s="45">
        <v>135.5</v>
      </c>
      <c r="DR167" s="45">
        <v>133.80000000000001</v>
      </c>
      <c r="DS167" s="45">
        <v>135.19999999999999</v>
      </c>
      <c r="DT167" s="45">
        <v>136.6</v>
      </c>
      <c r="DU167" s="45">
        <v>140.30000000000001</v>
      </c>
      <c r="DV167" s="45">
        <v>142.1</v>
      </c>
      <c r="DW167" s="45">
        <v>143.19999999999999</v>
      </c>
      <c r="DX167" s="46">
        <v>139.80000000000001</v>
      </c>
      <c r="DY167" s="46">
        <v>136</v>
      </c>
      <c r="DZ167" s="46">
        <v>135.80000000000001</v>
      </c>
      <c r="EA167">
        <v>132.5</v>
      </c>
      <c r="EB167" s="47">
        <v>135.69999999999999</v>
      </c>
      <c r="EC167" s="47">
        <v>137.4</v>
      </c>
    </row>
    <row r="168" spans="1:133" x14ac:dyDescent="0.25">
      <c r="A168" s="43" t="s">
        <v>3304</v>
      </c>
      <c r="B168" s="43" t="s">
        <v>1904</v>
      </c>
      <c r="C168" s="44">
        <v>2.9430000000000001E-2</v>
      </c>
      <c r="D168" s="45">
        <v>104.8</v>
      </c>
      <c r="E168" s="45">
        <v>105.8</v>
      </c>
      <c r="F168" s="45">
        <v>108.3</v>
      </c>
      <c r="G168" s="45">
        <v>109.2</v>
      </c>
      <c r="H168" s="45">
        <v>110.2</v>
      </c>
      <c r="I168" s="45">
        <v>106.4</v>
      </c>
      <c r="J168" s="45">
        <v>106.1</v>
      </c>
      <c r="K168" s="45">
        <v>105.1</v>
      </c>
      <c r="L168" s="45">
        <v>106.1</v>
      </c>
      <c r="M168" s="45">
        <v>107</v>
      </c>
      <c r="N168" s="45">
        <v>107.7</v>
      </c>
      <c r="O168" s="45">
        <v>106.4</v>
      </c>
      <c r="P168" s="45">
        <v>117.1</v>
      </c>
      <c r="Q168" s="45">
        <v>117.1</v>
      </c>
      <c r="R168" s="45">
        <v>123.2</v>
      </c>
      <c r="S168" s="45">
        <v>126.8</v>
      </c>
      <c r="T168" s="45">
        <v>131.1</v>
      </c>
      <c r="U168" s="45">
        <v>131.9</v>
      </c>
      <c r="V168" s="45">
        <v>135.6</v>
      </c>
      <c r="W168" s="45">
        <v>133</v>
      </c>
      <c r="X168" s="45">
        <v>132.80000000000001</v>
      </c>
      <c r="Y168" s="45">
        <v>124.4</v>
      </c>
      <c r="Z168" s="45">
        <v>122.4</v>
      </c>
      <c r="AA168" s="45">
        <v>127</v>
      </c>
      <c r="AB168" s="45">
        <v>126.9</v>
      </c>
      <c r="AC168" s="45">
        <v>128.80000000000001</v>
      </c>
      <c r="AD168" s="45">
        <v>129.1</v>
      </c>
      <c r="AE168" s="45">
        <v>134</v>
      </c>
      <c r="AF168" s="45">
        <v>133.19999999999999</v>
      </c>
      <c r="AG168" s="45">
        <v>135.30000000000001</v>
      </c>
      <c r="AH168" s="45">
        <v>137.80000000000001</v>
      </c>
      <c r="AI168" s="45">
        <v>136</v>
      </c>
      <c r="AJ168" s="45">
        <v>138.30000000000001</v>
      </c>
      <c r="AK168" s="45">
        <v>138.9</v>
      </c>
      <c r="AL168" s="45">
        <v>138.9</v>
      </c>
      <c r="AM168" s="45">
        <v>136.80000000000001</v>
      </c>
      <c r="AN168" s="45">
        <v>135.4</v>
      </c>
      <c r="AO168" s="45">
        <v>135.69999999999999</v>
      </c>
      <c r="AP168" s="45">
        <v>137.80000000000001</v>
      </c>
      <c r="AQ168" s="45">
        <v>140.80000000000001</v>
      </c>
      <c r="AR168" s="45">
        <v>140</v>
      </c>
      <c r="AS168" s="45">
        <v>139.4</v>
      </c>
      <c r="AT168" s="45">
        <v>139.4</v>
      </c>
      <c r="AU168" s="45">
        <v>138.9</v>
      </c>
      <c r="AV168" s="45">
        <v>139</v>
      </c>
      <c r="AW168" s="45">
        <v>140.1</v>
      </c>
      <c r="AX168" s="45">
        <v>139.5</v>
      </c>
      <c r="AY168" s="45">
        <v>137.80000000000001</v>
      </c>
      <c r="AZ168" s="45">
        <v>137.80000000000001</v>
      </c>
      <c r="BA168" s="45">
        <v>137.80000000000001</v>
      </c>
      <c r="BB168" s="45">
        <v>137.80000000000001</v>
      </c>
      <c r="BC168" s="45">
        <v>137.80000000000001</v>
      </c>
      <c r="BD168" s="45">
        <v>137.80000000000001</v>
      </c>
      <c r="BE168" s="45">
        <v>137.80000000000001</v>
      </c>
      <c r="BF168" s="45">
        <v>137.80000000000001</v>
      </c>
      <c r="BG168" s="45">
        <v>137.80000000000001</v>
      </c>
      <c r="BH168" s="45">
        <v>137.80000000000001</v>
      </c>
      <c r="BI168" s="45">
        <v>137.80000000000001</v>
      </c>
      <c r="BJ168" s="45">
        <v>137.80000000000001</v>
      </c>
      <c r="BK168" s="45">
        <v>137.80000000000001</v>
      </c>
      <c r="BL168" s="45">
        <v>137.80000000000001</v>
      </c>
      <c r="BM168" s="45">
        <v>137.80000000000001</v>
      </c>
      <c r="BN168" s="45">
        <v>137.80000000000001</v>
      </c>
      <c r="BO168" s="45">
        <v>137.80000000000001</v>
      </c>
      <c r="BP168" s="45">
        <v>137.80000000000001</v>
      </c>
      <c r="BQ168" s="45">
        <v>137.80000000000001</v>
      </c>
      <c r="BR168" s="45">
        <v>137.80000000000001</v>
      </c>
      <c r="BS168" s="45">
        <v>137.80000000000001</v>
      </c>
      <c r="BT168" s="45">
        <v>137.80000000000001</v>
      </c>
      <c r="BU168" s="45">
        <v>137.80000000000001</v>
      </c>
      <c r="BV168" s="45">
        <v>137.80000000000001</v>
      </c>
      <c r="BW168" s="45">
        <v>137.80000000000001</v>
      </c>
      <c r="BX168" s="45">
        <v>137.80000000000001</v>
      </c>
      <c r="BY168" s="45">
        <v>137.80000000000001</v>
      </c>
      <c r="BZ168" s="45">
        <v>137.80000000000001</v>
      </c>
      <c r="CA168" s="45">
        <v>137.80000000000001</v>
      </c>
      <c r="CB168" s="45">
        <v>137.80000000000001</v>
      </c>
      <c r="CC168" s="45">
        <v>137.80000000000001</v>
      </c>
      <c r="CD168" s="45">
        <v>137.80000000000001</v>
      </c>
      <c r="CE168" s="45">
        <v>137.80000000000001</v>
      </c>
      <c r="CF168" s="45">
        <v>137.80000000000001</v>
      </c>
      <c r="CG168" s="45">
        <v>137.80000000000001</v>
      </c>
      <c r="CH168" s="45">
        <v>137.80000000000001</v>
      </c>
      <c r="CI168" s="45">
        <v>137.80000000000001</v>
      </c>
      <c r="CJ168" s="45">
        <v>137.80000000000001</v>
      </c>
      <c r="CK168" s="45">
        <v>137.80000000000001</v>
      </c>
      <c r="CL168" s="45">
        <v>137.80000000000001</v>
      </c>
      <c r="CM168" s="45">
        <v>137.80000000000001</v>
      </c>
      <c r="CN168" s="45">
        <v>137.80000000000001</v>
      </c>
      <c r="CO168" s="45">
        <v>137.80000000000001</v>
      </c>
      <c r="CP168" s="45">
        <v>137.80000000000001</v>
      </c>
      <c r="CQ168" s="45">
        <v>137.80000000000001</v>
      </c>
      <c r="CR168" s="45">
        <v>137.80000000000001</v>
      </c>
      <c r="CS168" s="45">
        <v>137.80000000000001</v>
      </c>
      <c r="CT168" s="45">
        <v>137.80000000000001</v>
      </c>
      <c r="CU168" s="45">
        <v>137.80000000000001</v>
      </c>
      <c r="CV168" s="45">
        <v>137.80000000000001</v>
      </c>
      <c r="CW168" s="45">
        <v>137.80000000000001</v>
      </c>
      <c r="CX168" s="45">
        <v>137.80000000000001</v>
      </c>
      <c r="CY168" s="45">
        <v>137.80000000000001</v>
      </c>
      <c r="CZ168" s="45">
        <v>137.80000000000001</v>
      </c>
      <c r="DA168" s="45">
        <v>137.80000000000001</v>
      </c>
      <c r="DB168" s="45">
        <v>137.80000000000001</v>
      </c>
      <c r="DC168" s="45">
        <v>137.80000000000001</v>
      </c>
      <c r="DD168" s="45">
        <v>137.80000000000001</v>
      </c>
      <c r="DE168" s="45">
        <v>137.80000000000001</v>
      </c>
      <c r="DF168" s="45">
        <v>137.80000000000001</v>
      </c>
      <c r="DG168" s="45">
        <v>137.80000000000001</v>
      </c>
      <c r="DH168" s="45">
        <v>137.80000000000001</v>
      </c>
      <c r="DI168" s="45">
        <v>137.80000000000001</v>
      </c>
      <c r="DJ168" s="45">
        <v>137.80000000000001</v>
      </c>
      <c r="DK168" s="45">
        <v>137.80000000000001</v>
      </c>
      <c r="DL168" s="45">
        <v>137.80000000000001</v>
      </c>
      <c r="DM168" s="45">
        <v>137.80000000000001</v>
      </c>
      <c r="DN168" s="45">
        <v>137.69999999999999</v>
      </c>
      <c r="DO168" s="45">
        <v>137.69999999999999</v>
      </c>
      <c r="DP168" s="45">
        <v>137.69999999999999</v>
      </c>
      <c r="DQ168" s="45">
        <v>137.69999999999999</v>
      </c>
      <c r="DR168" s="45">
        <v>137.69999999999999</v>
      </c>
      <c r="DS168" s="45">
        <v>137.69999999999999</v>
      </c>
      <c r="DT168" s="45">
        <v>137.69999999999999</v>
      </c>
      <c r="DU168" s="45">
        <v>136.6</v>
      </c>
      <c r="DV168" s="45">
        <v>136.6</v>
      </c>
      <c r="DW168" s="45">
        <v>136.6</v>
      </c>
      <c r="DX168" s="46">
        <v>131.4</v>
      </c>
      <c r="DY168" s="46">
        <v>131.19999999999999</v>
      </c>
      <c r="DZ168" s="46">
        <v>131.19999999999999</v>
      </c>
      <c r="EA168">
        <v>131.19999999999999</v>
      </c>
      <c r="EB168" s="47">
        <v>131.19999999999999</v>
      </c>
      <c r="EC168" s="47">
        <v>131.19999999999999</v>
      </c>
    </row>
    <row r="169" spans="1:133" x14ac:dyDescent="0.25">
      <c r="A169" s="43" t="s">
        <v>3305</v>
      </c>
      <c r="B169" s="43" t="s">
        <v>1906</v>
      </c>
      <c r="C169" s="44">
        <v>1.934E-2</v>
      </c>
      <c r="D169" s="45">
        <v>103.9</v>
      </c>
      <c r="E169" s="45">
        <v>105.2</v>
      </c>
      <c r="F169" s="45">
        <v>107.7</v>
      </c>
      <c r="G169" s="45">
        <v>114</v>
      </c>
      <c r="H169" s="45">
        <v>114.9</v>
      </c>
      <c r="I169" s="45">
        <v>113.8</v>
      </c>
      <c r="J169" s="45">
        <v>113.6</v>
      </c>
      <c r="K169" s="45">
        <v>110.3</v>
      </c>
      <c r="L169" s="45">
        <v>108.8</v>
      </c>
      <c r="M169" s="45">
        <v>108</v>
      </c>
      <c r="N169" s="45">
        <v>110.4</v>
      </c>
      <c r="O169" s="45">
        <v>111.3</v>
      </c>
      <c r="P169" s="45">
        <v>116.3</v>
      </c>
      <c r="Q169" s="45">
        <v>117.5</v>
      </c>
      <c r="R169" s="45">
        <v>119</v>
      </c>
      <c r="S169" s="45">
        <v>120.1</v>
      </c>
      <c r="T169" s="45">
        <v>121.8</v>
      </c>
      <c r="U169" s="45">
        <v>120.7</v>
      </c>
      <c r="V169" s="45">
        <v>120.2</v>
      </c>
      <c r="W169" s="45">
        <v>120.2</v>
      </c>
      <c r="X169" s="45">
        <v>119.3</v>
      </c>
      <c r="Y169" s="45">
        <v>119.2</v>
      </c>
      <c r="Z169" s="45">
        <v>120.8</v>
      </c>
      <c r="AA169" s="45">
        <v>119.2</v>
      </c>
      <c r="AB169" s="45">
        <v>120.9</v>
      </c>
      <c r="AC169" s="45">
        <v>123.9</v>
      </c>
      <c r="AD169" s="45">
        <v>124</v>
      </c>
      <c r="AE169" s="45">
        <v>125</v>
      </c>
      <c r="AF169" s="45">
        <v>124.4</v>
      </c>
      <c r="AG169" s="45">
        <v>123.5</v>
      </c>
      <c r="AH169" s="45">
        <v>129</v>
      </c>
      <c r="AI169" s="45">
        <v>129.6</v>
      </c>
      <c r="AJ169" s="45">
        <v>130.80000000000001</v>
      </c>
      <c r="AK169" s="45">
        <v>129.80000000000001</v>
      </c>
      <c r="AL169" s="45">
        <v>129.1</v>
      </c>
      <c r="AM169" s="45">
        <v>128.9</v>
      </c>
      <c r="AN169" s="45">
        <v>130.4</v>
      </c>
      <c r="AO169" s="45">
        <v>131.19999999999999</v>
      </c>
      <c r="AP169" s="45">
        <v>131.4</v>
      </c>
      <c r="AQ169" s="45">
        <v>133.19999999999999</v>
      </c>
      <c r="AR169" s="45">
        <v>131.4</v>
      </c>
      <c r="AS169" s="45">
        <v>131</v>
      </c>
      <c r="AT169" s="45">
        <v>131.5</v>
      </c>
      <c r="AU169" s="45">
        <v>131.6</v>
      </c>
      <c r="AV169" s="45">
        <v>131.19999999999999</v>
      </c>
      <c r="AW169" s="45">
        <v>131.9</v>
      </c>
      <c r="AX169" s="45">
        <v>130.5</v>
      </c>
      <c r="AY169" s="45">
        <v>131.69999999999999</v>
      </c>
      <c r="AZ169" s="45">
        <v>129.6</v>
      </c>
      <c r="BA169" s="45">
        <v>132.4</v>
      </c>
      <c r="BB169" s="45">
        <v>131.80000000000001</v>
      </c>
      <c r="BC169" s="45">
        <v>133.4</v>
      </c>
      <c r="BD169" s="45">
        <v>131.80000000000001</v>
      </c>
      <c r="BE169" s="45">
        <v>135.6</v>
      </c>
      <c r="BF169" s="45">
        <v>133.5</v>
      </c>
      <c r="BG169" s="45">
        <v>130</v>
      </c>
      <c r="BH169" s="45">
        <v>134.5</v>
      </c>
      <c r="BI169" s="45">
        <v>139.69999999999999</v>
      </c>
      <c r="BJ169" s="45">
        <v>144.19999999999999</v>
      </c>
      <c r="BK169" s="45">
        <v>139</v>
      </c>
      <c r="BL169" s="45">
        <v>139.80000000000001</v>
      </c>
      <c r="BM169" s="45">
        <v>140.5</v>
      </c>
      <c r="BN169" s="45">
        <v>143</v>
      </c>
      <c r="BO169" s="45">
        <v>142.69999999999999</v>
      </c>
      <c r="BP169" s="45">
        <v>141</v>
      </c>
      <c r="BQ169" s="45">
        <v>139.30000000000001</v>
      </c>
      <c r="BR169" s="45">
        <v>139.6</v>
      </c>
      <c r="BS169" s="45">
        <v>139.9</v>
      </c>
      <c r="BT169" s="45">
        <v>143.1</v>
      </c>
      <c r="BU169" s="45">
        <v>140.5</v>
      </c>
      <c r="BV169" s="45">
        <v>142.80000000000001</v>
      </c>
      <c r="BW169" s="45">
        <v>141.19999999999999</v>
      </c>
      <c r="BX169" s="45">
        <v>141.80000000000001</v>
      </c>
      <c r="BY169" s="45">
        <v>141.4</v>
      </c>
      <c r="BZ169" s="45">
        <v>142</v>
      </c>
      <c r="CA169" s="45">
        <v>142.19999999999999</v>
      </c>
      <c r="CB169" s="45">
        <v>142.4</v>
      </c>
      <c r="CC169" s="45">
        <v>145.4</v>
      </c>
      <c r="CD169" s="45">
        <v>150.9</v>
      </c>
      <c r="CE169" s="45">
        <v>152.30000000000001</v>
      </c>
      <c r="CF169" s="45">
        <v>151.4</v>
      </c>
      <c r="CG169" s="45">
        <v>150.5</v>
      </c>
      <c r="CH169" s="45">
        <v>158.30000000000001</v>
      </c>
      <c r="CI169" s="45">
        <v>158.19999999999999</v>
      </c>
      <c r="CJ169" s="45">
        <v>157.5</v>
      </c>
      <c r="CK169" s="45">
        <v>156.69999999999999</v>
      </c>
      <c r="CL169" s="45">
        <v>158</v>
      </c>
      <c r="CM169" s="45">
        <v>150.5</v>
      </c>
      <c r="CN169" s="45">
        <v>156.5</v>
      </c>
      <c r="CO169" s="45">
        <v>157.69999999999999</v>
      </c>
      <c r="CP169" s="45">
        <v>154.69999999999999</v>
      </c>
      <c r="CQ169" s="45">
        <v>151.6</v>
      </c>
      <c r="CR169" s="45">
        <v>157.4</v>
      </c>
      <c r="CS169" s="45">
        <v>158</v>
      </c>
      <c r="CT169" s="45">
        <v>157.9</v>
      </c>
      <c r="CU169" s="45">
        <v>156.4</v>
      </c>
      <c r="CV169" s="45">
        <v>155.80000000000001</v>
      </c>
      <c r="CW169" s="45">
        <v>146.6</v>
      </c>
      <c r="CX169" s="45">
        <v>149.69999999999999</v>
      </c>
      <c r="CY169" s="45">
        <v>149.9</v>
      </c>
      <c r="CZ169" s="45">
        <v>146.69999999999999</v>
      </c>
      <c r="DA169" s="45">
        <v>146</v>
      </c>
      <c r="DB169" s="45">
        <v>144.80000000000001</v>
      </c>
      <c r="DC169" s="45">
        <v>155.69999999999999</v>
      </c>
      <c r="DD169" s="45">
        <v>148.5</v>
      </c>
      <c r="DE169" s="45">
        <v>150.5</v>
      </c>
      <c r="DF169" s="45">
        <v>147.9</v>
      </c>
      <c r="DG169" s="45">
        <v>151.30000000000001</v>
      </c>
      <c r="DH169" s="45">
        <v>156.80000000000001</v>
      </c>
      <c r="DI169" s="45">
        <v>152.69999999999999</v>
      </c>
      <c r="DJ169" s="45">
        <v>152</v>
      </c>
      <c r="DK169" s="45">
        <v>154.5</v>
      </c>
      <c r="DL169" s="45">
        <v>154.4</v>
      </c>
      <c r="DM169" s="45">
        <v>159.6</v>
      </c>
      <c r="DN169" s="45">
        <v>160.6</v>
      </c>
      <c r="DO169" s="45">
        <v>161.9</v>
      </c>
      <c r="DP169" s="45">
        <v>163.19999999999999</v>
      </c>
      <c r="DQ169" s="45">
        <v>159.69999999999999</v>
      </c>
      <c r="DR169" s="45">
        <v>158.9</v>
      </c>
      <c r="DS169" s="45">
        <v>159.19999999999999</v>
      </c>
      <c r="DT169" s="45">
        <v>161.30000000000001</v>
      </c>
      <c r="DU169" s="45">
        <v>165.8</v>
      </c>
      <c r="DV169" s="45">
        <v>167.6</v>
      </c>
      <c r="DW169" s="45">
        <v>169.1</v>
      </c>
      <c r="DX169" s="46">
        <v>167.4</v>
      </c>
      <c r="DY169" s="46">
        <v>167.9</v>
      </c>
      <c r="DZ169" s="46">
        <v>167.7</v>
      </c>
      <c r="EA169">
        <v>168.2</v>
      </c>
      <c r="EB169" s="47">
        <v>178.3</v>
      </c>
      <c r="EC169" s="47">
        <v>177.1</v>
      </c>
    </row>
    <row r="170" spans="1:133" x14ac:dyDescent="0.25">
      <c r="A170" s="43" t="s">
        <v>3306</v>
      </c>
      <c r="B170" s="43" t="s">
        <v>1908</v>
      </c>
      <c r="C170" s="44">
        <v>1.09E-2</v>
      </c>
      <c r="D170" s="45">
        <v>102.2</v>
      </c>
      <c r="E170" s="45">
        <v>102.3</v>
      </c>
      <c r="F170" s="45">
        <v>103.7</v>
      </c>
      <c r="G170" s="45">
        <v>106.1</v>
      </c>
      <c r="H170" s="45">
        <v>107.3</v>
      </c>
      <c r="I170" s="45">
        <v>107.3</v>
      </c>
      <c r="J170" s="45">
        <v>111.3</v>
      </c>
      <c r="K170" s="45">
        <v>112.9</v>
      </c>
      <c r="L170" s="45">
        <v>111.3</v>
      </c>
      <c r="M170" s="45">
        <v>111</v>
      </c>
      <c r="N170" s="45">
        <v>114.3</v>
      </c>
      <c r="O170" s="45">
        <v>116</v>
      </c>
      <c r="P170" s="45">
        <v>124.8</v>
      </c>
      <c r="Q170" s="45">
        <v>127.4</v>
      </c>
      <c r="R170" s="45">
        <v>124.9</v>
      </c>
      <c r="S170" s="45">
        <v>126.2</v>
      </c>
      <c r="T170" s="45">
        <v>128.4</v>
      </c>
      <c r="U170" s="45">
        <v>127.2</v>
      </c>
      <c r="V170" s="45">
        <v>125</v>
      </c>
      <c r="W170" s="45">
        <v>125</v>
      </c>
      <c r="X170" s="45">
        <v>123.9</v>
      </c>
      <c r="Y170" s="45">
        <v>123.5</v>
      </c>
      <c r="Z170" s="45">
        <v>123.6</v>
      </c>
      <c r="AA170" s="45">
        <v>120</v>
      </c>
      <c r="AB170" s="45">
        <v>124.9</v>
      </c>
      <c r="AC170" s="45">
        <v>127.8</v>
      </c>
      <c r="AD170" s="45">
        <v>127.5</v>
      </c>
      <c r="AE170" s="45">
        <v>127.4</v>
      </c>
      <c r="AF170" s="45">
        <v>127.2</v>
      </c>
      <c r="AG170" s="45">
        <v>124.2</v>
      </c>
      <c r="AH170" s="45">
        <v>126.3</v>
      </c>
      <c r="AI170" s="45">
        <v>126</v>
      </c>
      <c r="AJ170" s="45">
        <v>127.2</v>
      </c>
      <c r="AK170" s="45">
        <v>125.5</v>
      </c>
      <c r="AL170" s="45">
        <v>125.2</v>
      </c>
      <c r="AM170" s="45">
        <v>125.3</v>
      </c>
      <c r="AN170" s="45">
        <v>127.3</v>
      </c>
      <c r="AO170" s="45">
        <v>129.1</v>
      </c>
      <c r="AP170" s="45">
        <v>129.69999999999999</v>
      </c>
      <c r="AQ170" s="45">
        <v>131.6</v>
      </c>
      <c r="AR170" s="45">
        <v>130.30000000000001</v>
      </c>
      <c r="AS170" s="45">
        <v>129.1</v>
      </c>
      <c r="AT170" s="45">
        <v>130.19999999999999</v>
      </c>
      <c r="AU170" s="45">
        <v>130.1</v>
      </c>
      <c r="AV170" s="45">
        <v>129.80000000000001</v>
      </c>
      <c r="AW170" s="45">
        <v>130.9</v>
      </c>
      <c r="AX170" s="45">
        <v>131.4</v>
      </c>
      <c r="AY170" s="45">
        <v>132.6</v>
      </c>
      <c r="AZ170" s="45">
        <v>129.5</v>
      </c>
      <c r="BA170" s="45">
        <v>134.19999999999999</v>
      </c>
      <c r="BB170" s="45">
        <v>132.9</v>
      </c>
      <c r="BC170" s="45">
        <v>133.80000000000001</v>
      </c>
      <c r="BD170" s="45">
        <v>130.5</v>
      </c>
      <c r="BE170" s="45">
        <v>132.69999999999999</v>
      </c>
      <c r="BF170" s="45">
        <v>132.19999999999999</v>
      </c>
      <c r="BG170" s="45">
        <v>132.80000000000001</v>
      </c>
      <c r="BH170" s="45">
        <v>132.9</v>
      </c>
      <c r="BI170" s="45">
        <v>136.9</v>
      </c>
      <c r="BJ170" s="45">
        <v>138.6</v>
      </c>
      <c r="BK170" s="45">
        <v>137.19999999999999</v>
      </c>
      <c r="BL170" s="45">
        <v>137.80000000000001</v>
      </c>
      <c r="BM170" s="45">
        <v>138.30000000000001</v>
      </c>
      <c r="BN170" s="45">
        <v>138.19999999999999</v>
      </c>
      <c r="BO170" s="45">
        <v>138.19999999999999</v>
      </c>
      <c r="BP170" s="45">
        <v>132.80000000000001</v>
      </c>
      <c r="BQ170" s="45">
        <v>133.9</v>
      </c>
      <c r="BR170" s="45">
        <v>135.30000000000001</v>
      </c>
      <c r="BS170" s="45">
        <v>134.9</v>
      </c>
      <c r="BT170" s="45">
        <v>132.19999999999999</v>
      </c>
      <c r="BU170" s="45">
        <v>131.9</v>
      </c>
      <c r="BV170" s="45">
        <v>132</v>
      </c>
      <c r="BW170" s="45">
        <v>132.4</v>
      </c>
      <c r="BX170" s="45">
        <v>131.4</v>
      </c>
      <c r="BY170" s="45">
        <v>134.69999999999999</v>
      </c>
      <c r="BZ170" s="45">
        <v>134.9</v>
      </c>
      <c r="CA170" s="45">
        <v>133</v>
      </c>
      <c r="CB170" s="45">
        <v>128.69999999999999</v>
      </c>
      <c r="CC170" s="45">
        <v>129.4</v>
      </c>
      <c r="CD170" s="45">
        <v>127.5</v>
      </c>
      <c r="CE170" s="45">
        <v>127.1</v>
      </c>
      <c r="CF170" s="45">
        <v>128.69999999999999</v>
      </c>
      <c r="CG170" s="45">
        <v>132</v>
      </c>
      <c r="CH170" s="45">
        <v>128.30000000000001</v>
      </c>
      <c r="CI170" s="45">
        <v>131</v>
      </c>
      <c r="CJ170" s="45">
        <v>139.19999999999999</v>
      </c>
      <c r="CK170" s="45">
        <v>141.5</v>
      </c>
      <c r="CL170" s="45">
        <v>138.30000000000001</v>
      </c>
      <c r="CM170" s="45">
        <v>134.6</v>
      </c>
      <c r="CN170" s="45">
        <v>136.30000000000001</v>
      </c>
      <c r="CO170" s="45">
        <v>133.19999999999999</v>
      </c>
      <c r="CP170" s="45">
        <v>137.1</v>
      </c>
      <c r="CQ170" s="45">
        <v>141.80000000000001</v>
      </c>
      <c r="CR170" s="45">
        <v>135.9</v>
      </c>
      <c r="CS170" s="45">
        <v>136.69999999999999</v>
      </c>
      <c r="CT170" s="45">
        <v>135</v>
      </c>
      <c r="CU170" s="45">
        <v>128.1</v>
      </c>
      <c r="CV170" s="45">
        <v>130.30000000000001</v>
      </c>
      <c r="CW170" s="45">
        <v>130.69999999999999</v>
      </c>
      <c r="CX170" s="45">
        <v>135.6</v>
      </c>
      <c r="CY170" s="45">
        <v>137.30000000000001</v>
      </c>
      <c r="CZ170" s="45">
        <v>141.1</v>
      </c>
      <c r="DA170" s="45">
        <v>141.30000000000001</v>
      </c>
      <c r="DB170" s="45">
        <v>144.5</v>
      </c>
      <c r="DC170" s="45">
        <v>148.5</v>
      </c>
      <c r="DD170" s="45">
        <v>151</v>
      </c>
      <c r="DE170" s="45">
        <v>150.1</v>
      </c>
      <c r="DF170" s="45">
        <v>155.4</v>
      </c>
      <c r="DG170" s="45">
        <v>158.19999999999999</v>
      </c>
      <c r="DH170" s="45">
        <v>156.80000000000001</v>
      </c>
      <c r="DI170" s="45">
        <v>154.69999999999999</v>
      </c>
      <c r="DJ170" s="45">
        <v>156.69999999999999</v>
      </c>
      <c r="DK170" s="45">
        <v>161</v>
      </c>
      <c r="DL170" s="45">
        <v>163.6</v>
      </c>
      <c r="DM170" s="45">
        <v>168</v>
      </c>
      <c r="DN170" s="45">
        <v>166.8</v>
      </c>
      <c r="DO170" s="45">
        <v>171</v>
      </c>
      <c r="DP170" s="45">
        <v>173.8</v>
      </c>
      <c r="DQ170" s="45">
        <v>170.1</v>
      </c>
      <c r="DR170" s="45">
        <v>167.9</v>
      </c>
      <c r="DS170" s="45">
        <v>170.6</v>
      </c>
      <c r="DT170" s="45">
        <v>176</v>
      </c>
      <c r="DU170" s="45">
        <v>173.6</v>
      </c>
      <c r="DV170" s="45">
        <v>173.7</v>
      </c>
      <c r="DW170" s="45">
        <v>165.8</v>
      </c>
      <c r="DX170" s="46">
        <v>157.19999999999999</v>
      </c>
      <c r="DY170" s="46">
        <v>159.19999999999999</v>
      </c>
      <c r="DZ170" s="46">
        <v>159.9</v>
      </c>
      <c r="EA170">
        <v>156.6</v>
      </c>
      <c r="EB170" s="47">
        <v>156.5</v>
      </c>
      <c r="EC170" s="47">
        <v>148.6</v>
      </c>
    </row>
    <row r="171" spans="1:133" x14ac:dyDescent="0.25">
      <c r="A171" s="43" t="s">
        <v>3307</v>
      </c>
      <c r="B171" s="43" t="s">
        <v>1912</v>
      </c>
      <c r="C171" s="44">
        <v>0.20396</v>
      </c>
      <c r="D171" s="45">
        <v>103.5</v>
      </c>
      <c r="E171" s="45">
        <v>106.3</v>
      </c>
      <c r="F171" s="45">
        <v>103.4</v>
      </c>
      <c r="G171" s="45">
        <v>102.3</v>
      </c>
      <c r="H171" s="45">
        <v>98.1</v>
      </c>
      <c r="I171" s="45">
        <v>97.6</v>
      </c>
      <c r="J171" s="45">
        <v>99.3</v>
      </c>
      <c r="K171" s="45">
        <v>100.2</v>
      </c>
      <c r="L171" s="45">
        <v>98.8</v>
      </c>
      <c r="M171" s="45">
        <v>98.6</v>
      </c>
      <c r="N171" s="45">
        <v>98.2</v>
      </c>
      <c r="O171" s="45">
        <v>102.2</v>
      </c>
      <c r="P171" s="45">
        <v>108.4</v>
      </c>
      <c r="Q171" s="45">
        <v>108.7</v>
      </c>
      <c r="R171" s="45">
        <v>114.6</v>
      </c>
      <c r="S171" s="45">
        <v>118</v>
      </c>
      <c r="T171" s="45">
        <v>125.1</v>
      </c>
      <c r="U171" s="45">
        <v>123.2</v>
      </c>
      <c r="V171" s="45">
        <v>126.5</v>
      </c>
      <c r="W171" s="45">
        <v>134.1</v>
      </c>
      <c r="X171" s="45">
        <v>126.7</v>
      </c>
      <c r="Y171" s="45">
        <v>128.4</v>
      </c>
      <c r="Z171" s="45">
        <v>126.4</v>
      </c>
      <c r="AA171" s="45">
        <v>127</v>
      </c>
      <c r="AB171" s="45">
        <v>122.3</v>
      </c>
      <c r="AC171" s="45">
        <v>125.1</v>
      </c>
      <c r="AD171" s="45">
        <v>118.6</v>
      </c>
      <c r="AE171" s="45">
        <v>121.5</v>
      </c>
      <c r="AF171" s="45">
        <v>125.7</v>
      </c>
      <c r="AG171" s="45">
        <v>131.19999999999999</v>
      </c>
      <c r="AH171" s="45">
        <v>130.9</v>
      </c>
      <c r="AI171" s="45">
        <v>125.8</v>
      </c>
      <c r="AJ171" s="45">
        <v>122.9</v>
      </c>
      <c r="AK171" s="45">
        <v>119.3</v>
      </c>
      <c r="AL171" s="45">
        <v>122.6</v>
      </c>
      <c r="AM171" s="45">
        <v>124.2</v>
      </c>
      <c r="AN171" s="45">
        <v>119.9</v>
      </c>
      <c r="AO171" s="45">
        <v>119.4</v>
      </c>
      <c r="AP171" s="45">
        <v>122.1</v>
      </c>
      <c r="AQ171" s="45">
        <v>124.1</v>
      </c>
      <c r="AR171" s="45">
        <v>135.19999999999999</v>
      </c>
      <c r="AS171" s="45">
        <v>128</v>
      </c>
      <c r="AT171" s="45">
        <v>124.7</v>
      </c>
      <c r="AU171" s="45">
        <v>122.6</v>
      </c>
      <c r="AV171" s="45">
        <v>119.8</v>
      </c>
      <c r="AW171" s="45">
        <v>123.7</v>
      </c>
      <c r="AX171" s="45">
        <v>123.4</v>
      </c>
      <c r="AY171" s="45">
        <v>120.5</v>
      </c>
      <c r="AZ171" s="45">
        <v>123.9</v>
      </c>
      <c r="BA171" s="45">
        <v>128.19999999999999</v>
      </c>
      <c r="BB171" s="45">
        <v>127.7</v>
      </c>
      <c r="BC171" s="45">
        <v>126.4</v>
      </c>
      <c r="BD171" s="45">
        <v>129</v>
      </c>
      <c r="BE171" s="45">
        <v>126.2</v>
      </c>
      <c r="BF171" s="45">
        <v>130.69999999999999</v>
      </c>
      <c r="BG171" s="45">
        <v>127.4</v>
      </c>
      <c r="BH171" s="45">
        <v>126.6</v>
      </c>
      <c r="BI171" s="45">
        <v>128</v>
      </c>
      <c r="BJ171" s="45">
        <v>130.6</v>
      </c>
      <c r="BK171" s="45">
        <v>127.6</v>
      </c>
      <c r="BL171" s="45">
        <v>128.4</v>
      </c>
      <c r="BM171" s="45">
        <v>131.30000000000001</v>
      </c>
      <c r="BN171" s="45">
        <v>124.9</v>
      </c>
      <c r="BO171" s="45">
        <v>123.5</v>
      </c>
      <c r="BP171" s="45">
        <v>128.19999999999999</v>
      </c>
      <c r="BQ171" s="45">
        <v>129.19999999999999</v>
      </c>
      <c r="BR171" s="45">
        <v>130.5</v>
      </c>
      <c r="BS171" s="45">
        <v>130.9</v>
      </c>
      <c r="BT171" s="45">
        <v>133.1</v>
      </c>
      <c r="BU171" s="45">
        <v>128.69999999999999</v>
      </c>
      <c r="BV171" s="45">
        <v>124.6</v>
      </c>
      <c r="BW171" s="45">
        <v>123.4</v>
      </c>
      <c r="BX171" s="45">
        <v>126.1</v>
      </c>
      <c r="BY171" s="45">
        <v>126.2</v>
      </c>
      <c r="BZ171" s="45">
        <v>124.4</v>
      </c>
      <c r="CA171" s="45">
        <v>123.6</v>
      </c>
      <c r="CB171" s="45">
        <v>137.9</v>
      </c>
      <c r="CC171" s="45">
        <v>137.80000000000001</v>
      </c>
      <c r="CD171" s="45">
        <v>140.6</v>
      </c>
      <c r="CE171" s="45">
        <v>135</v>
      </c>
      <c r="CF171" s="45">
        <v>134.80000000000001</v>
      </c>
      <c r="CG171" s="45">
        <v>135.69999999999999</v>
      </c>
      <c r="CH171" s="45">
        <v>132.30000000000001</v>
      </c>
      <c r="CI171" s="45">
        <v>131.19999999999999</v>
      </c>
      <c r="CJ171" s="45">
        <v>133.6</v>
      </c>
      <c r="CK171" s="45">
        <v>135</v>
      </c>
      <c r="CL171" s="45">
        <v>132.30000000000001</v>
      </c>
      <c r="CM171" s="45">
        <v>133.1</v>
      </c>
      <c r="CN171" s="45">
        <v>136.6</v>
      </c>
      <c r="CO171" s="45">
        <v>141.5</v>
      </c>
      <c r="CP171" s="45">
        <v>139.30000000000001</v>
      </c>
      <c r="CQ171" s="45">
        <v>137.9</v>
      </c>
      <c r="CR171" s="45">
        <v>136.6</v>
      </c>
      <c r="CS171" s="45">
        <v>134.30000000000001</v>
      </c>
      <c r="CT171" s="45">
        <v>136</v>
      </c>
      <c r="CU171" s="45">
        <v>136.69999999999999</v>
      </c>
      <c r="CV171" s="45">
        <v>132</v>
      </c>
      <c r="CW171" s="45">
        <v>141.5</v>
      </c>
      <c r="CX171" s="45">
        <v>139.30000000000001</v>
      </c>
      <c r="CY171" s="45">
        <v>137</v>
      </c>
      <c r="CZ171" s="45">
        <v>140.1</v>
      </c>
      <c r="DA171" s="45">
        <v>142.1</v>
      </c>
      <c r="DB171" s="45">
        <v>135.1</v>
      </c>
      <c r="DC171" s="45">
        <v>135.80000000000001</v>
      </c>
      <c r="DD171" s="45">
        <v>135.4</v>
      </c>
      <c r="DE171" s="45">
        <v>140.30000000000001</v>
      </c>
      <c r="DF171" s="45">
        <v>144.5</v>
      </c>
      <c r="DG171" s="45">
        <v>145.1</v>
      </c>
      <c r="DH171" s="45">
        <v>143.19999999999999</v>
      </c>
      <c r="DI171" s="45">
        <v>139.80000000000001</v>
      </c>
      <c r="DJ171" s="45">
        <v>139.69999999999999</v>
      </c>
      <c r="DK171" s="45">
        <v>142.19999999999999</v>
      </c>
      <c r="DL171" s="45">
        <v>140.19999999999999</v>
      </c>
      <c r="DM171" s="45">
        <v>141.5</v>
      </c>
      <c r="DN171" s="45">
        <v>146.5</v>
      </c>
      <c r="DO171" s="45">
        <v>150.30000000000001</v>
      </c>
      <c r="DP171" s="45">
        <v>149.1</v>
      </c>
      <c r="DQ171" s="45">
        <v>146.30000000000001</v>
      </c>
      <c r="DR171" s="45">
        <v>147.30000000000001</v>
      </c>
      <c r="DS171" s="45">
        <v>142.80000000000001</v>
      </c>
      <c r="DT171" s="45">
        <v>144.80000000000001</v>
      </c>
      <c r="DU171" s="45">
        <v>145.6</v>
      </c>
      <c r="DV171" s="45">
        <v>144</v>
      </c>
      <c r="DW171" s="45">
        <v>148.6</v>
      </c>
      <c r="DX171" s="46">
        <v>151</v>
      </c>
      <c r="DY171" s="46">
        <v>148.1</v>
      </c>
      <c r="DZ171" s="46">
        <v>140.6</v>
      </c>
      <c r="EA171">
        <v>140.1</v>
      </c>
      <c r="EB171" s="47">
        <v>142.69999999999999</v>
      </c>
      <c r="EC171" s="47">
        <v>146.80000000000001</v>
      </c>
    </row>
    <row r="172" spans="1:133" x14ac:dyDescent="0.25">
      <c r="A172" s="43" t="s">
        <v>3308</v>
      </c>
      <c r="B172" s="43" t="s">
        <v>1914</v>
      </c>
      <c r="C172" s="44">
        <v>6.3289999999999999E-2</v>
      </c>
      <c r="D172" s="45">
        <v>98.2</v>
      </c>
      <c r="E172" s="45">
        <v>100.5</v>
      </c>
      <c r="F172" s="45">
        <v>94</v>
      </c>
      <c r="G172" s="45">
        <v>90.4</v>
      </c>
      <c r="H172" s="45">
        <v>90</v>
      </c>
      <c r="I172" s="45">
        <v>89.4</v>
      </c>
      <c r="J172" s="45">
        <v>92.2</v>
      </c>
      <c r="K172" s="45">
        <v>93.9</v>
      </c>
      <c r="L172" s="45">
        <v>96.4</v>
      </c>
      <c r="M172" s="45">
        <v>95.4</v>
      </c>
      <c r="N172" s="45">
        <v>98.7</v>
      </c>
      <c r="O172" s="45">
        <v>109.6</v>
      </c>
      <c r="P172" s="45">
        <v>111.2</v>
      </c>
      <c r="Q172" s="45">
        <v>104.2</v>
      </c>
      <c r="R172" s="45">
        <v>107.7</v>
      </c>
      <c r="S172" s="45">
        <v>118.7</v>
      </c>
      <c r="T172" s="45">
        <v>132.5</v>
      </c>
      <c r="U172" s="45">
        <v>144.30000000000001</v>
      </c>
      <c r="V172" s="45">
        <v>148.5</v>
      </c>
      <c r="W172" s="45">
        <v>152.5</v>
      </c>
      <c r="X172" s="45">
        <v>150.6</v>
      </c>
      <c r="Y172" s="45">
        <v>155.69999999999999</v>
      </c>
      <c r="Z172" s="45">
        <v>152.30000000000001</v>
      </c>
      <c r="AA172" s="45">
        <v>147.9</v>
      </c>
      <c r="AB172" s="45">
        <v>137.80000000000001</v>
      </c>
      <c r="AC172" s="45">
        <v>134.30000000000001</v>
      </c>
      <c r="AD172" s="45">
        <v>133.80000000000001</v>
      </c>
      <c r="AE172" s="45">
        <v>136.6</v>
      </c>
      <c r="AF172" s="45">
        <v>139.69999999999999</v>
      </c>
      <c r="AG172" s="45">
        <v>147.19999999999999</v>
      </c>
      <c r="AH172" s="45">
        <v>142.30000000000001</v>
      </c>
      <c r="AI172" s="45">
        <v>136.80000000000001</v>
      </c>
      <c r="AJ172" s="45">
        <v>136</v>
      </c>
      <c r="AK172" s="45">
        <v>127.1</v>
      </c>
      <c r="AL172" s="45">
        <v>124.7</v>
      </c>
      <c r="AM172" s="45">
        <v>122.2</v>
      </c>
      <c r="AN172" s="45">
        <v>114</v>
      </c>
      <c r="AO172" s="45">
        <v>110.5</v>
      </c>
      <c r="AP172" s="45">
        <v>107.3</v>
      </c>
      <c r="AQ172" s="45">
        <v>108.1</v>
      </c>
      <c r="AR172" s="45">
        <v>112.2</v>
      </c>
      <c r="AS172" s="45">
        <v>117.5</v>
      </c>
      <c r="AT172" s="45">
        <v>117</v>
      </c>
      <c r="AU172" s="45">
        <v>115.2</v>
      </c>
      <c r="AV172" s="45">
        <v>117.8</v>
      </c>
      <c r="AW172" s="45">
        <v>123.7</v>
      </c>
      <c r="AX172" s="45">
        <v>122.1</v>
      </c>
      <c r="AY172" s="45">
        <v>120</v>
      </c>
      <c r="AZ172" s="45">
        <v>119.2</v>
      </c>
      <c r="BA172" s="45">
        <v>124.6</v>
      </c>
      <c r="BB172" s="45">
        <v>127.1</v>
      </c>
      <c r="BC172" s="45">
        <v>124.8</v>
      </c>
      <c r="BD172" s="45">
        <v>129.19999999999999</v>
      </c>
      <c r="BE172" s="45">
        <v>120.8</v>
      </c>
      <c r="BF172" s="45">
        <v>127.9</v>
      </c>
      <c r="BG172" s="45">
        <v>126</v>
      </c>
      <c r="BH172" s="45">
        <v>124</v>
      </c>
      <c r="BI172" s="45">
        <v>123.4</v>
      </c>
      <c r="BJ172" s="45">
        <v>121.2</v>
      </c>
      <c r="BK172" s="45">
        <v>122.2</v>
      </c>
      <c r="BL172" s="45">
        <v>121.6</v>
      </c>
      <c r="BM172" s="45">
        <v>122.4</v>
      </c>
      <c r="BN172" s="45">
        <v>121.1</v>
      </c>
      <c r="BO172" s="45">
        <v>122.2</v>
      </c>
      <c r="BP172" s="45">
        <v>122.7</v>
      </c>
      <c r="BQ172" s="45">
        <v>122.7</v>
      </c>
      <c r="BR172" s="45">
        <v>121.6</v>
      </c>
      <c r="BS172" s="45">
        <v>121.9</v>
      </c>
      <c r="BT172" s="45">
        <v>122.2</v>
      </c>
      <c r="BU172" s="45">
        <v>122.2</v>
      </c>
      <c r="BV172" s="45">
        <v>121.9</v>
      </c>
      <c r="BW172" s="45">
        <v>120.5</v>
      </c>
      <c r="BX172" s="45">
        <v>120</v>
      </c>
      <c r="BY172" s="45">
        <v>120.1</v>
      </c>
      <c r="BZ172" s="45">
        <v>122.3</v>
      </c>
      <c r="CA172" s="45">
        <v>119.8</v>
      </c>
      <c r="CB172" s="45">
        <v>126.4</v>
      </c>
      <c r="CC172" s="45">
        <v>126.4</v>
      </c>
      <c r="CD172" s="45">
        <v>121.7</v>
      </c>
      <c r="CE172" s="45">
        <v>117.5</v>
      </c>
      <c r="CF172" s="45">
        <v>116.9</v>
      </c>
      <c r="CG172" s="45">
        <v>117.3</v>
      </c>
      <c r="CH172" s="45">
        <v>111.7</v>
      </c>
      <c r="CI172" s="45">
        <v>115.5</v>
      </c>
      <c r="CJ172" s="45">
        <v>118.3</v>
      </c>
      <c r="CK172" s="45">
        <v>119.6</v>
      </c>
      <c r="CL172" s="45">
        <v>119.4</v>
      </c>
      <c r="CM172" s="45">
        <v>119.4</v>
      </c>
      <c r="CN172" s="45">
        <v>120.1</v>
      </c>
      <c r="CO172" s="45">
        <v>120.3</v>
      </c>
      <c r="CP172" s="45">
        <v>120</v>
      </c>
      <c r="CQ172" s="45">
        <v>118.3</v>
      </c>
      <c r="CR172" s="45">
        <v>120.1</v>
      </c>
      <c r="CS172" s="45">
        <v>120.4</v>
      </c>
      <c r="CT172" s="45">
        <v>120.4</v>
      </c>
      <c r="CU172" s="45">
        <v>119.6</v>
      </c>
      <c r="CV172" s="45">
        <v>120.2</v>
      </c>
      <c r="CW172" s="45">
        <v>121.4</v>
      </c>
      <c r="CX172" s="45">
        <v>121.9</v>
      </c>
      <c r="CY172" s="45">
        <v>121.6</v>
      </c>
      <c r="CZ172" s="45">
        <v>121.6</v>
      </c>
      <c r="DA172" s="45">
        <v>121.6</v>
      </c>
      <c r="DB172" s="45">
        <v>121.6</v>
      </c>
      <c r="DC172" s="45">
        <v>121.5</v>
      </c>
      <c r="DD172" s="45">
        <v>121.2</v>
      </c>
      <c r="DE172" s="45">
        <v>120.1</v>
      </c>
      <c r="DF172" s="45">
        <v>120.5</v>
      </c>
      <c r="DG172" s="45">
        <v>121.4</v>
      </c>
      <c r="DH172" s="45">
        <v>120.5</v>
      </c>
      <c r="DI172" s="45">
        <v>121.1</v>
      </c>
      <c r="DJ172" s="45">
        <v>121</v>
      </c>
      <c r="DK172" s="45">
        <v>121.4</v>
      </c>
      <c r="DL172" s="45">
        <v>121.9</v>
      </c>
      <c r="DM172" s="45">
        <v>121.5</v>
      </c>
      <c r="DN172" s="45">
        <v>121.9</v>
      </c>
      <c r="DO172" s="45">
        <v>121.9</v>
      </c>
      <c r="DP172" s="45">
        <v>121.2</v>
      </c>
      <c r="DQ172" s="45">
        <v>121.4</v>
      </c>
      <c r="DR172" s="45">
        <v>122.2</v>
      </c>
      <c r="DS172" s="45">
        <v>122.4</v>
      </c>
      <c r="DT172" s="45">
        <v>121.8</v>
      </c>
      <c r="DU172" s="45">
        <v>122</v>
      </c>
      <c r="DV172" s="45">
        <v>122.2</v>
      </c>
      <c r="DW172" s="45">
        <v>122.2</v>
      </c>
      <c r="DX172" s="46">
        <v>123.2</v>
      </c>
      <c r="DY172" s="46">
        <v>123.4</v>
      </c>
      <c r="DZ172" s="46">
        <v>123.4</v>
      </c>
      <c r="EA172">
        <v>122.6</v>
      </c>
      <c r="EB172" s="47">
        <v>122</v>
      </c>
      <c r="EC172" s="47">
        <v>125</v>
      </c>
    </row>
    <row r="173" spans="1:133" x14ac:dyDescent="0.25">
      <c r="A173" s="43" t="s">
        <v>3309</v>
      </c>
      <c r="B173" s="43" t="s">
        <v>1916</v>
      </c>
      <c r="C173" s="44">
        <v>0.14066999999999999</v>
      </c>
      <c r="D173" s="45">
        <v>105.8</v>
      </c>
      <c r="E173" s="45">
        <v>108.9</v>
      </c>
      <c r="F173" s="45">
        <v>107.7</v>
      </c>
      <c r="G173" s="45">
        <v>107.7</v>
      </c>
      <c r="H173" s="45">
        <v>101.7</v>
      </c>
      <c r="I173" s="45">
        <v>101.3</v>
      </c>
      <c r="J173" s="45">
        <v>102.5</v>
      </c>
      <c r="K173" s="45">
        <v>103</v>
      </c>
      <c r="L173" s="45">
        <v>99.9</v>
      </c>
      <c r="M173" s="45">
        <v>100.1</v>
      </c>
      <c r="N173" s="45">
        <v>98</v>
      </c>
      <c r="O173" s="45">
        <v>98.9</v>
      </c>
      <c r="P173" s="45">
        <v>107.2</v>
      </c>
      <c r="Q173" s="45">
        <v>110.7</v>
      </c>
      <c r="R173" s="45">
        <v>117.7</v>
      </c>
      <c r="S173" s="45">
        <v>117.7</v>
      </c>
      <c r="T173" s="45">
        <v>121.8</v>
      </c>
      <c r="U173" s="45">
        <v>113.7</v>
      </c>
      <c r="V173" s="45">
        <v>116.6</v>
      </c>
      <c r="W173" s="45">
        <v>125.8</v>
      </c>
      <c r="X173" s="45">
        <v>116</v>
      </c>
      <c r="Y173" s="45">
        <v>116.2</v>
      </c>
      <c r="Z173" s="45">
        <v>114.7</v>
      </c>
      <c r="AA173" s="45">
        <v>117.6</v>
      </c>
      <c r="AB173" s="45">
        <v>115.3</v>
      </c>
      <c r="AC173" s="45">
        <v>120.9</v>
      </c>
      <c r="AD173" s="45">
        <v>111.7</v>
      </c>
      <c r="AE173" s="45">
        <v>114.6</v>
      </c>
      <c r="AF173" s="45">
        <v>119.4</v>
      </c>
      <c r="AG173" s="45">
        <v>124</v>
      </c>
      <c r="AH173" s="45">
        <v>125.8</v>
      </c>
      <c r="AI173" s="45">
        <v>120.9</v>
      </c>
      <c r="AJ173" s="45">
        <v>117</v>
      </c>
      <c r="AK173" s="45">
        <v>115.7</v>
      </c>
      <c r="AL173" s="45">
        <v>121.6</v>
      </c>
      <c r="AM173" s="45">
        <v>125.1</v>
      </c>
      <c r="AN173" s="45">
        <v>122.6</v>
      </c>
      <c r="AO173" s="45">
        <v>123.4</v>
      </c>
      <c r="AP173" s="45">
        <v>128.80000000000001</v>
      </c>
      <c r="AQ173" s="45">
        <v>131.30000000000001</v>
      </c>
      <c r="AR173" s="45">
        <v>145.6</v>
      </c>
      <c r="AS173" s="45">
        <v>132.80000000000001</v>
      </c>
      <c r="AT173" s="45">
        <v>128.1</v>
      </c>
      <c r="AU173" s="45">
        <v>125.9</v>
      </c>
      <c r="AV173" s="45">
        <v>120.7</v>
      </c>
      <c r="AW173" s="45">
        <v>123.8</v>
      </c>
      <c r="AX173" s="45">
        <v>124</v>
      </c>
      <c r="AY173" s="45">
        <v>120.7</v>
      </c>
      <c r="AZ173" s="45">
        <v>126</v>
      </c>
      <c r="BA173" s="45">
        <v>129.9</v>
      </c>
      <c r="BB173" s="45">
        <v>127.9</v>
      </c>
      <c r="BC173" s="45">
        <v>127.2</v>
      </c>
      <c r="BD173" s="45">
        <v>129</v>
      </c>
      <c r="BE173" s="45">
        <v>128.6</v>
      </c>
      <c r="BF173" s="45">
        <v>131.9</v>
      </c>
      <c r="BG173" s="45">
        <v>128</v>
      </c>
      <c r="BH173" s="45">
        <v>127.8</v>
      </c>
      <c r="BI173" s="45">
        <v>130</v>
      </c>
      <c r="BJ173" s="45">
        <v>134.9</v>
      </c>
      <c r="BK173" s="45">
        <v>130</v>
      </c>
      <c r="BL173" s="45">
        <v>131.4</v>
      </c>
      <c r="BM173" s="45">
        <v>135.4</v>
      </c>
      <c r="BN173" s="45">
        <v>126.6</v>
      </c>
      <c r="BO173" s="45">
        <v>124.1</v>
      </c>
      <c r="BP173" s="45">
        <v>130.6</v>
      </c>
      <c r="BQ173" s="45">
        <v>132.1</v>
      </c>
      <c r="BR173" s="45">
        <v>134.5</v>
      </c>
      <c r="BS173" s="45">
        <v>134.9</v>
      </c>
      <c r="BT173" s="45">
        <v>138</v>
      </c>
      <c r="BU173" s="45">
        <v>131.69999999999999</v>
      </c>
      <c r="BV173" s="45">
        <v>125.8</v>
      </c>
      <c r="BW173" s="45">
        <v>124.7</v>
      </c>
      <c r="BX173" s="45">
        <v>128.80000000000001</v>
      </c>
      <c r="BY173" s="45">
        <v>129</v>
      </c>
      <c r="BZ173" s="45">
        <v>125.3</v>
      </c>
      <c r="CA173" s="45">
        <v>125.3</v>
      </c>
      <c r="CB173" s="45">
        <v>143</v>
      </c>
      <c r="CC173" s="45">
        <v>142.9</v>
      </c>
      <c r="CD173" s="45">
        <v>149.1</v>
      </c>
      <c r="CE173" s="45">
        <v>142.80000000000001</v>
      </c>
      <c r="CF173" s="45">
        <v>142.80000000000001</v>
      </c>
      <c r="CG173" s="45">
        <v>144</v>
      </c>
      <c r="CH173" s="45">
        <v>141.6</v>
      </c>
      <c r="CI173" s="45">
        <v>138.30000000000001</v>
      </c>
      <c r="CJ173" s="45">
        <v>140.5</v>
      </c>
      <c r="CK173" s="45">
        <v>141.9</v>
      </c>
      <c r="CL173" s="45">
        <v>138.1</v>
      </c>
      <c r="CM173" s="45">
        <v>139.30000000000001</v>
      </c>
      <c r="CN173" s="45">
        <v>144.1</v>
      </c>
      <c r="CO173" s="45">
        <v>151.1</v>
      </c>
      <c r="CP173" s="45">
        <v>148</v>
      </c>
      <c r="CQ173" s="45">
        <v>146.69999999999999</v>
      </c>
      <c r="CR173" s="45">
        <v>144</v>
      </c>
      <c r="CS173" s="45">
        <v>140.5</v>
      </c>
      <c r="CT173" s="45">
        <v>143.1</v>
      </c>
      <c r="CU173" s="45">
        <v>144.30000000000001</v>
      </c>
      <c r="CV173" s="45">
        <v>137.30000000000001</v>
      </c>
      <c r="CW173" s="45">
        <v>150.6</v>
      </c>
      <c r="CX173" s="45">
        <v>147.19999999999999</v>
      </c>
      <c r="CY173" s="45">
        <v>144</v>
      </c>
      <c r="CZ173" s="45">
        <v>148.5</v>
      </c>
      <c r="DA173" s="45">
        <v>151.30000000000001</v>
      </c>
      <c r="DB173" s="45">
        <v>141.19999999999999</v>
      </c>
      <c r="DC173" s="45">
        <v>142.19999999999999</v>
      </c>
      <c r="DD173" s="45">
        <v>141.80000000000001</v>
      </c>
      <c r="DE173" s="45">
        <v>149.30000000000001</v>
      </c>
      <c r="DF173" s="45">
        <v>155.30000000000001</v>
      </c>
      <c r="DG173" s="45">
        <v>155.69999999999999</v>
      </c>
      <c r="DH173" s="45">
        <v>153.30000000000001</v>
      </c>
      <c r="DI173" s="45">
        <v>148.19999999999999</v>
      </c>
      <c r="DJ173" s="45">
        <v>148.19999999999999</v>
      </c>
      <c r="DK173" s="45">
        <v>151.5</v>
      </c>
      <c r="DL173" s="45">
        <v>148.4</v>
      </c>
      <c r="DM173" s="45">
        <v>150.5</v>
      </c>
      <c r="DN173" s="45">
        <v>157.5</v>
      </c>
      <c r="DO173" s="45">
        <v>163.1</v>
      </c>
      <c r="DP173" s="45">
        <v>161.69999999999999</v>
      </c>
      <c r="DQ173" s="45">
        <v>157.6</v>
      </c>
      <c r="DR173" s="45">
        <v>158.6</v>
      </c>
      <c r="DS173" s="45">
        <v>151.9</v>
      </c>
      <c r="DT173" s="45">
        <v>155.19999999999999</v>
      </c>
      <c r="DU173" s="45">
        <v>156.19999999999999</v>
      </c>
      <c r="DV173" s="45">
        <v>153.80000000000001</v>
      </c>
      <c r="DW173" s="45">
        <v>160.5</v>
      </c>
      <c r="DX173" s="46">
        <v>163.5</v>
      </c>
      <c r="DY173" s="46">
        <v>159.19999999999999</v>
      </c>
      <c r="DZ173" s="46">
        <v>148.4</v>
      </c>
      <c r="EA173">
        <v>147.9</v>
      </c>
      <c r="EB173" s="47">
        <v>152</v>
      </c>
      <c r="EC173" s="47">
        <v>156.6</v>
      </c>
    </row>
    <row r="174" spans="1:133" x14ac:dyDescent="0.25">
      <c r="A174" s="43" t="s">
        <v>3310</v>
      </c>
      <c r="B174" s="43" t="s">
        <v>1924</v>
      </c>
      <c r="C174" s="44">
        <v>0.13808999999999999</v>
      </c>
      <c r="D174" s="45">
        <v>100.7</v>
      </c>
      <c r="E174" s="45">
        <v>103.4</v>
      </c>
      <c r="F174" s="45">
        <v>103.4</v>
      </c>
      <c r="G174" s="45">
        <v>105.3</v>
      </c>
      <c r="H174" s="45">
        <v>106</v>
      </c>
      <c r="I174" s="45">
        <v>104.7</v>
      </c>
      <c r="J174" s="45">
        <v>104</v>
      </c>
      <c r="K174" s="45">
        <v>103.9</v>
      </c>
      <c r="L174" s="45">
        <v>103.1</v>
      </c>
      <c r="M174" s="45">
        <v>104.2</v>
      </c>
      <c r="N174" s="45">
        <v>104.5</v>
      </c>
      <c r="O174" s="45">
        <v>105.3</v>
      </c>
      <c r="P174" s="45">
        <v>105.6</v>
      </c>
      <c r="Q174" s="45">
        <v>106.8</v>
      </c>
      <c r="R174" s="45">
        <v>106.8</v>
      </c>
      <c r="S174" s="45">
        <v>106.5</v>
      </c>
      <c r="T174" s="45">
        <v>106.6</v>
      </c>
      <c r="U174" s="45">
        <v>107</v>
      </c>
      <c r="V174" s="45">
        <v>107.4</v>
      </c>
      <c r="W174" s="45">
        <v>108.3</v>
      </c>
      <c r="X174" s="45">
        <v>108.4</v>
      </c>
      <c r="Y174" s="45">
        <v>107.9</v>
      </c>
      <c r="Z174" s="45">
        <v>108.6</v>
      </c>
      <c r="AA174" s="45">
        <v>109.5</v>
      </c>
      <c r="AB174" s="45">
        <v>110.2</v>
      </c>
      <c r="AC174" s="45">
        <v>111.5</v>
      </c>
      <c r="AD174" s="45">
        <v>111.3</v>
      </c>
      <c r="AE174" s="45">
        <v>111.9</v>
      </c>
      <c r="AF174" s="45">
        <v>113</v>
      </c>
      <c r="AG174" s="45">
        <v>112.7</v>
      </c>
      <c r="AH174" s="45">
        <v>111.2</v>
      </c>
      <c r="AI174" s="45">
        <v>111.8</v>
      </c>
      <c r="AJ174" s="45">
        <v>110.9</v>
      </c>
      <c r="AK174" s="45">
        <v>112.3</v>
      </c>
      <c r="AL174" s="45">
        <v>113.2</v>
      </c>
      <c r="AM174" s="45">
        <v>113.4</v>
      </c>
      <c r="AN174" s="45">
        <v>113.7</v>
      </c>
      <c r="AO174" s="45">
        <v>115.5</v>
      </c>
      <c r="AP174" s="45">
        <v>115.7</v>
      </c>
      <c r="AQ174" s="45">
        <v>115.2</v>
      </c>
      <c r="AR174" s="45">
        <v>116.1</v>
      </c>
      <c r="AS174" s="45">
        <v>115.9</v>
      </c>
      <c r="AT174" s="45">
        <v>116</v>
      </c>
      <c r="AU174" s="45">
        <v>118.5</v>
      </c>
      <c r="AV174" s="45">
        <v>118.8</v>
      </c>
      <c r="AW174" s="45">
        <v>118.7</v>
      </c>
      <c r="AX174" s="45">
        <v>119</v>
      </c>
      <c r="AY174" s="45">
        <v>119.2</v>
      </c>
      <c r="AZ174" s="45">
        <v>118.4</v>
      </c>
      <c r="BA174" s="45">
        <v>120.5</v>
      </c>
      <c r="BB174" s="45">
        <v>120.9</v>
      </c>
      <c r="BC174" s="45">
        <v>120.7</v>
      </c>
      <c r="BD174" s="45">
        <v>120.8</v>
      </c>
      <c r="BE174" s="45">
        <v>120.6</v>
      </c>
      <c r="BF174" s="45">
        <v>121.1</v>
      </c>
      <c r="BG174" s="45">
        <v>121.7</v>
      </c>
      <c r="BH174" s="45">
        <v>120.3</v>
      </c>
      <c r="BI174" s="45">
        <v>118.6</v>
      </c>
      <c r="BJ174" s="45">
        <v>118.9</v>
      </c>
      <c r="BK174" s="45">
        <v>119.3</v>
      </c>
      <c r="BL174" s="45">
        <v>120</v>
      </c>
      <c r="BM174" s="45">
        <v>120.5</v>
      </c>
      <c r="BN174" s="45">
        <v>120</v>
      </c>
      <c r="BO174" s="45">
        <v>119.5</v>
      </c>
      <c r="BP174" s="45">
        <v>119.4</v>
      </c>
      <c r="BQ174" s="45">
        <v>118.1</v>
      </c>
      <c r="BR174" s="45">
        <v>119.5</v>
      </c>
      <c r="BS174" s="45">
        <v>119.3</v>
      </c>
      <c r="BT174" s="45">
        <v>119.7</v>
      </c>
      <c r="BU174" s="45">
        <v>118.4</v>
      </c>
      <c r="BV174" s="45">
        <v>117.2</v>
      </c>
      <c r="BW174" s="45">
        <v>117.6</v>
      </c>
      <c r="BX174" s="45">
        <v>118.7</v>
      </c>
      <c r="BY174" s="45">
        <v>116.3</v>
      </c>
      <c r="BZ174" s="45">
        <v>116.1</v>
      </c>
      <c r="CA174" s="45">
        <v>114</v>
      </c>
      <c r="CB174" s="45">
        <v>113.9</v>
      </c>
      <c r="CC174" s="45">
        <v>114.2</v>
      </c>
      <c r="CD174" s="45">
        <v>114.1</v>
      </c>
      <c r="CE174" s="45">
        <v>113.9</v>
      </c>
      <c r="CF174" s="45">
        <v>113.4</v>
      </c>
      <c r="CG174" s="45">
        <v>112.4</v>
      </c>
      <c r="CH174" s="45">
        <v>113.1</v>
      </c>
      <c r="CI174" s="45">
        <v>111.2</v>
      </c>
      <c r="CJ174" s="45">
        <v>112.2</v>
      </c>
      <c r="CK174" s="45">
        <v>113.9</v>
      </c>
      <c r="CL174" s="45">
        <v>115.6</v>
      </c>
      <c r="CM174" s="45">
        <v>113.9</v>
      </c>
      <c r="CN174" s="45">
        <v>114.5</v>
      </c>
      <c r="CO174" s="45">
        <v>113.7</v>
      </c>
      <c r="CP174" s="45">
        <v>113.5</v>
      </c>
      <c r="CQ174" s="45">
        <v>114.9</v>
      </c>
      <c r="CR174" s="45">
        <v>115</v>
      </c>
      <c r="CS174" s="45">
        <v>114.6</v>
      </c>
      <c r="CT174" s="45">
        <v>114.9</v>
      </c>
      <c r="CU174" s="45">
        <v>115.1</v>
      </c>
      <c r="CV174" s="45">
        <v>116.2</v>
      </c>
      <c r="CW174" s="45">
        <v>118.6</v>
      </c>
      <c r="CX174" s="45">
        <v>119.3</v>
      </c>
      <c r="CY174" s="45">
        <v>119.6</v>
      </c>
      <c r="CZ174" s="45">
        <v>119.9</v>
      </c>
      <c r="DA174" s="45">
        <v>119.7</v>
      </c>
      <c r="DB174" s="45">
        <v>120.4</v>
      </c>
      <c r="DC174" s="45">
        <v>122.4</v>
      </c>
      <c r="DD174" s="45">
        <v>121.8</v>
      </c>
      <c r="DE174" s="45">
        <v>121.1</v>
      </c>
      <c r="DF174" s="45">
        <v>121.7</v>
      </c>
      <c r="DG174" s="45">
        <v>121.7</v>
      </c>
      <c r="DH174" s="45">
        <v>121.5</v>
      </c>
      <c r="DI174" s="45">
        <v>122.2</v>
      </c>
      <c r="DJ174" s="45">
        <v>121.9</v>
      </c>
      <c r="DK174" s="45">
        <v>123.3</v>
      </c>
      <c r="DL174" s="45">
        <v>124.3</v>
      </c>
      <c r="DM174" s="45">
        <v>122.2</v>
      </c>
      <c r="DN174" s="45">
        <v>122.1</v>
      </c>
      <c r="DO174" s="45">
        <v>122</v>
      </c>
      <c r="DP174" s="45">
        <v>120.9</v>
      </c>
      <c r="DQ174" s="45">
        <v>122.5</v>
      </c>
      <c r="DR174" s="45">
        <v>122.5</v>
      </c>
      <c r="DS174" s="45">
        <v>122.1</v>
      </c>
      <c r="DT174" s="45">
        <v>123.4</v>
      </c>
      <c r="DU174" s="45">
        <v>122.8</v>
      </c>
      <c r="DV174" s="45">
        <v>123.9</v>
      </c>
      <c r="DW174" s="45">
        <v>125.1</v>
      </c>
      <c r="DX174" s="46">
        <v>125.2</v>
      </c>
      <c r="DY174" s="46">
        <v>125.4</v>
      </c>
      <c r="DZ174" s="46">
        <v>126.4</v>
      </c>
      <c r="EA174">
        <v>127.4</v>
      </c>
      <c r="EB174" s="47">
        <v>127.5</v>
      </c>
      <c r="EC174" s="47">
        <v>126.9</v>
      </c>
    </row>
    <row r="175" spans="1:133" x14ac:dyDescent="0.25">
      <c r="A175" s="43" t="s">
        <v>3311</v>
      </c>
      <c r="B175" s="43" t="s">
        <v>1926</v>
      </c>
      <c r="C175" s="44">
        <v>4.6949999999999999E-2</v>
      </c>
      <c r="D175" s="45">
        <v>100.5</v>
      </c>
      <c r="E175" s="45">
        <v>102.4</v>
      </c>
      <c r="F175" s="45">
        <v>101.7</v>
      </c>
      <c r="G175" s="45">
        <v>106.3</v>
      </c>
      <c r="H175" s="45">
        <v>109</v>
      </c>
      <c r="I175" s="45">
        <v>105.1</v>
      </c>
      <c r="J175" s="45">
        <v>103.1</v>
      </c>
      <c r="K175" s="45">
        <v>101.5</v>
      </c>
      <c r="L175" s="45">
        <v>100</v>
      </c>
      <c r="M175" s="45">
        <v>101.3</v>
      </c>
      <c r="N175" s="45">
        <v>101.2</v>
      </c>
      <c r="O175" s="45">
        <v>103.1</v>
      </c>
      <c r="P175" s="45">
        <v>104.1</v>
      </c>
      <c r="Q175" s="45">
        <v>106.6</v>
      </c>
      <c r="R175" s="45">
        <v>108.6</v>
      </c>
      <c r="S175" s="45">
        <v>106.7</v>
      </c>
      <c r="T175" s="45">
        <v>105.7</v>
      </c>
      <c r="U175" s="45">
        <v>106.2</v>
      </c>
      <c r="V175" s="45">
        <v>107.8</v>
      </c>
      <c r="W175" s="45">
        <v>110</v>
      </c>
      <c r="X175" s="45">
        <v>107.8</v>
      </c>
      <c r="Y175" s="45">
        <v>104.7</v>
      </c>
      <c r="Z175" s="45">
        <v>107.3</v>
      </c>
      <c r="AA175" s="45">
        <v>107.4</v>
      </c>
      <c r="AB175" s="45">
        <v>108.2</v>
      </c>
      <c r="AC175" s="45">
        <v>111.5</v>
      </c>
      <c r="AD175" s="45">
        <v>110.6</v>
      </c>
      <c r="AE175" s="45">
        <v>110.5</v>
      </c>
      <c r="AF175" s="45">
        <v>109.3</v>
      </c>
      <c r="AG175" s="45">
        <v>109.2</v>
      </c>
      <c r="AH175" s="45">
        <v>104.4</v>
      </c>
      <c r="AI175" s="45">
        <v>106.2</v>
      </c>
      <c r="AJ175" s="45">
        <v>96.6</v>
      </c>
      <c r="AK175" s="45">
        <v>101.3</v>
      </c>
      <c r="AL175" s="45">
        <v>104.2</v>
      </c>
      <c r="AM175" s="45">
        <v>101.9</v>
      </c>
      <c r="AN175" s="45">
        <v>104.4</v>
      </c>
      <c r="AO175" s="45">
        <v>108.2</v>
      </c>
      <c r="AP175" s="45">
        <v>108.8</v>
      </c>
      <c r="AQ175" s="45">
        <v>105.4</v>
      </c>
      <c r="AR175" s="45">
        <v>109.6</v>
      </c>
      <c r="AS175" s="45">
        <v>109.5</v>
      </c>
      <c r="AT175" s="45">
        <v>110.8</v>
      </c>
      <c r="AU175" s="45">
        <v>112</v>
      </c>
      <c r="AV175" s="45">
        <v>112.8</v>
      </c>
      <c r="AW175" s="45">
        <v>114</v>
      </c>
      <c r="AX175" s="45">
        <v>112.5</v>
      </c>
      <c r="AY175" s="45">
        <v>112.9</v>
      </c>
      <c r="AZ175" s="45">
        <v>111.3</v>
      </c>
      <c r="BA175" s="45">
        <v>113.7</v>
      </c>
      <c r="BB175" s="45">
        <v>112.4</v>
      </c>
      <c r="BC175" s="45">
        <v>111.3</v>
      </c>
      <c r="BD175" s="45">
        <v>111.1</v>
      </c>
      <c r="BE175" s="45">
        <v>111.3</v>
      </c>
      <c r="BF175" s="45">
        <v>111.6</v>
      </c>
      <c r="BG175" s="45">
        <v>111.4</v>
      </c>
      <c r="BH175" s="45">
        <v>109.1</v>
      </c>
      <c r="BI175" s="45">
        <v>107.4</v>
      </c>
      <c r="BJ175" s="45">
        <v>109.3</v>
      </c>
      <c r="BK175" s="45">
        <v>111.4</v>
      </c>
      <c r="BL175" s="45">
        <v>110.8</v>
      </c>
      <c r="BM175" s="45">
        <v>112.4</v>
      </c>
      <c r="BN175" s="45">
        <v>112.8</v>
      </c>
      <c r="BO175" s="45">
        <v>115.2</v>
      </c>
      <c r="BP175" s="45">
        <v>114.4</v>
      </c>
      <c r="BQ175" s="45">
        <v>112.4</v>
      </c>
      <c r="BR175" s="45">
        <v>113.5</v>
      </c>
      <c r="BS175" s="45">
        <v>114.1</v>
      </c>
      <c r="BT175" s="45">
        <v>114.8</v>
      </c>
      <c r="BU175" s="45">
        <v>113.1</v>
      </c>
      <c r="BV175" s="45">
        <v>112.6</v>
      </c>
      <c r="BW175" s="45">
        <v>111.2</v>
      </c>
      <c r="BX175" s="45">
        <v>112.5</v>
      </c>
      <c r="BY175" s="45">
        <v>104.7</v>
      </c>
      <c r="BZ175" s="45">
        <v>109.9</v>
      </c>
      <c r="CA175" s="45">
        <v>106</v>
      </c>
      <c r="CB175" s="45">
        <v>105.8</v>
      </c>
      <c r="CC175" s="45">
        <v>105.5</v>
      </c>
      <c r="CD175" s="45">
        <v>106.3</v>
      </c>
      <c r="CE175" s="45">
        <v>104.6</v>
      </c>
      <c r="CF175" s="45">
        <v>104.6</v>
      </c>
      <c r="CG175" s="45">
        <v>103.7</v>
      </c>
      <c r="CH175" s="45">
        <v>104.8</v>
      </c>
      <c r="CI175" s="45">
        <v>103.2</v>
      </c>
      <c r="CJ175" s="45">
        <v>103</v>
      </c>
      <c r="CK175" s="45">
        <v>103.4</v>
      </c>
      <c r="CL175" s="45">
        <v>109.1</v>
      </c>
      <c r="CM175" s="45">
        <v>106.6</v>
      </c>
      <c r="CN175" s="45">
        <v>105.6</v>
      </c>
      <c r="CO175" s="45">
        <v>106</v>
      </c>
      <c r="CP175" s="45">
        <v>103.7</v>
      </c>
      <c r="CQ175" s="45">
        <v>107.3</v>
      </c>
      <c r="CR175" s="45">
        <v>106.5</v>
      </c>
      <c r="CS175" s="45">
        <v>107.1</v>
      </c>
      <c r="CT175" s="45">
        <v>107.3</v>
      </c>
      <c r="CU175" s="45">
        <v>106.5</v>
      </c>
      <c r="CV175" s="45">
        <v>104.5</v>
      </c>
      <c r="CW175" s="45">
        <v>109.2</v>
      </c>
      <c r="CX175" s="45">
        <v>109.9</v>
      </c>
      <c r="CY175" s="45">
        <v>109.5</v>
      </c>
      <c r="CZ175" s="45">
        <v>111</v>
      </c>
      <c r="DA175" s="45">
        <v>110.4</v>
      </c>
      <c r="DB175" s="45">
        <v>109.8</v>
      </c>
      <c r="DC175" s="45">
        <v>110.4</v>
      </c>
      <c r="DD175" s="45">
        <v>109.6</v>
      </c>
      <c r="DE175" s="45">
        <v>110</v>
      </c>
      <c r="DF175" s="45">
        <v>110.5</v>
      </c>
      <c r="DG175" s="45">
        <v>111.8</v>
      </c>
      <c r="DH175" s="45">
        <v>109.8</v>
      </c>
      <c r="DI175" s="45">
        <v>110</v>
      </c>
      <c r="DJ175" s="45">
        <v>109.4</v>
      </c>
      <c r="DK175" s="45">
        <v>109.6</v>
      </c>
      <c r="DL175" s="45">
        <v>109.9</v>
      </c>
      <c r="DM175" s="45">
        <v>111.5</v>
      </c>
      <c r="DN175" s="45">
        <v>111.2</v>
      </c>
      <c r="DO175" s="45">
        <v>112.3</v>
      </c>
      <c r="DP175" s="45">
        <v>109</v>
      </c>
      <c r="DQ175" s="45">
        <v>111.4</v>
      </c>
      <c r="DR175" s="45">
        <v>112.1</v>
      </c>
      <c r="DS175" s="45">
        <v>112.4</v>
      </c>
      <c r="DT175" s="45">
        <v>114.1</v>
      </c>
      <c r="DU175" s="45">
        <v>109.7</v>
      </c>
      <c r="DV175" s="45">
        <v>110.6</v>
      </c>
      <c r="DW175" s="45">
        <v>112.4</v>
      </c>
      <c r="DX175" s="46">
        <v>111.9</v>
      </c>
      <c r="DY175" s="46">
        <v>112.8</v>
      </c>
      <c r="DZ175" s="46">
        <v>112.9</v>
      </c>
      <c r="EA175">
        <v>114.9</v>
      </c>
      <c r="EB175" s="47">
        <v>111.8</v>
      </c>
      <c r="EC175" s="47">
        <v>110.8</v>
      </c>
    </row>
    <row r="176" spans="1:133" x14ac:dyDescent="0.25">
      <c r="A176" s="43" t="s">
        <v>3312</v>
      </c>
      <c r="B176" s="43" t="s">
        <v>1928</v>
      </c>
      <c r="C176" s="44">
        <v>3.3259999999999998E-2</v>
      </c>
      <c r="D176" s="45">
        <v>100.3</v>
      </c>
      <c r="E176" s="45">
        <v>104.8</v>
      </c>
      <c r="F176" s="45">
        <v>104.8</v>
      </c>
      <c r="G176" s="45">
        <v>104.8</v>
      </c>
      <c r="H176" s="45">
        <v>104.8</v>
      </c>
      <c r="I176" s="45">
        <v>104.8</v>
      </c>
      <c r="J176" s="45">
        <v>104.8</v>
      </c>
      <c r="K176" s="45">
        <v>104.8</v>
      </c>
      <c r="L176" s="45">
        <v>104.8</v>
      </c>
      <c r="M176" s="45">
        <v>104.8</v>
      </c>
      <c r="N176" s="45">
        <v>105.9</v>
      </c>
      <c r="O176" s="45">
        <v>105.9</v>
      </c>
      <c r="P176" s="45">
        <v>105.9</v>
      </c>
      <c r="Q176" s="45">
        <v>110.2</v>
      </c>
      <c r="R176" s="45">
        <v>109.4</v>
      </c>
      <c r="S176" s="45">
        <v>108.9</v>
      </c>
      <c r="T176" s="45">
        <v>108.9</v>
      </c>
      <c r="U176" s="45">
        <v>110</v>
      </c>
      <c r="V176" s="45">
        <v>110</v>
      </c>
      <c r="W176" s="45">
        <v>110</v>
      </c>
      <c r="X176" s="45">
        <v>110</v>
      </c>
      <c r="Y176" s="45">
        <v>111.1</v>
      </c>
      <c r="Z176" s="45">
        <v>111.1</v>
      </c>
      <c r="AA176" s="45">
        <v>112.8</v>
      </c>
      <c r="AB176" s="45">
        <v>112.8</v>
      </c>
      <c r="AC176" s="45">
        <v>112.8</v>
      </c>
      <c r="AD176" s="45">
        <v>112.8</v>
      </c>
      <c r="AE176" s="45">
        <v>112.8</v>
      </c>
      <c r="AF176" s="45">
        <v>112.8</v>
      </c>
      <c r="AG176" s="45">
        <v>112.8</v>
      </c>
      <c r="AH176" s="45">
        <v>112.8</v>
      </c>
      <c r="AI176" s="45">
        <v>112.8</v>
      </c>
      <c r="AJ176" s="45">
        <v>120</v>
      </c>
      <c r="AK176" s="45">
        <v>120</v>
      </c>
      <c r="AL176" s="45">
        <v>120</v>
      </c>
      <c r="AM176" s="45">
        <v>120</v>
      </c>
      <c r="AN176" s="45">
        <v>120</v>
      </c>
      <c r="AO176" s="45">
        <v>120</v>
      </c>
      <c r="AP176" s="45">
        <v>120.5</v>
      </c>
      <c r="AQ176" s="45">
        <v>121.8</v>
      </c>
      <c r="AR176" s="45">
        <v>121.8</v>
      </c>
      <c r="AS176" s="45">
        <v>121.8</v>
      </c>
      <c r="AT176" s="45">
        <v>121.8</v>
      </c>
      <c r="AU176" s="45">
        <v>121.8</v>
      </c>
      <c r="AV176" s="45">
        <v>121.8</v>
      </c>
      <c r="AW176" s="45">
        <v>121.8</v>
      </c>
      <c r="AX176" s="45">
        <v>121.8</v>
      </c>
      <c r="AY176" s="45">
        <v>123.6</v>
      </c>
      <c r="AZ176" s="45">
        <v>123.6</v>
      </c>
      <c r="BA176" s="45">
        <v>122.3</v>
      </c>
      <c r="BB176" s="45">
        <v>123.2</v>
      </c>
      <c r="BC176" s="45">
        <v>126.9</v>
      </c>
      <c r="BD176" s="45">
        <v>126.9</v>
      </c>
      <c r="BE176" s="45">
        <v>126.9</v>
      </c>
      <c r="BF176" s="45">
        <v>126.9</v>
      </c>
      <c r="BG176" s="45">
        <v>126.9</v>
      </c>
      <c r="BH176" s="45">
        <v>126.9</v>
      </c>
      <c r="BI176" s="45">
        <v>121.7</v>
      </c>
      <c r="BJ176" s="45">
        <v>121.7</v>
      </c>
      <c r="BK176" s="45">
        <v>119.7</v>
      </c>
      <c r="BL176" s="45">
        <v>119.7</v>
      </c>
      <c r="BM176" s="45">
        <v>119.7</v>
      </c>
      <c r="BN176" s="45">
        <v>117.6</v>
      </c>
      <c r="BO176" s="45">
        <v>116.9</v>
      </c>
      <c r="BP176" s="45">
        <v>116.9</v>
      </c>
      <c r="BQ176" s="45">
        <v>116.9</v>
      </c>
      <c r="BR176" s="45">
        <v>116.9</v>
      </c>
      <c r="BS176" s="45">
        <v>116.9</v>
      </c>
      <c r="BT176" s="45">
        <v>116.9</v>
      </c>
      <c r="BU176" s="45">
        <v>116.9</v>
      </c>
      <c r="BV176" s="45">
        <v>116.9</v>
      </c>
      <c r="BW176" s="45">
        <v>118.1</v>
      </c>
      <c r="BX176" s="45">
        <v>118.1</v>
      </c>
      <c r="BY176" s="45">
        <v>118.2</v>
      </c>
      <c r="BZ176" s="45">
        <v>105.7</v>
      </c>
      <c r="CA176" s="45">
        <v>105.3</v>
      </c>
      <c r="CB176" s="45">
        <v>105.3</v>
      </c>
      <c r="CC176" s="45">
        <v>105.3</v>
      </c>
      <c r="CD176" s="45">
        <v>105.3</v>
      </c>
      <c r="CE176" s="45">
        <v>105.5</v>
      </c>
      <c r="CF176" s="45">
        <v>105.3</v>
      </c>
      <c r="CG176" s="45">
        <v>105.3</v>
      </c>
      <c r="CH176" s="45">
        <v>105.3</v>
      </c>
      <c r="CI176" s="45">
        <v>105.3</v>
      </c>
      <c r="CJ176" s="45">
        <v>105.3</v>
      </c>
      <c r="CK176" s="45">
        <v>107.3</v>
      </c>
      <c r="CL176" s="45">
        <v>107.3</v>
      </c>
      <c r="CM176" s="45">
        <v>107.3</v>
      </c>
      <c r="CN176" s="45">
        <v>108.5</v>
      </c>
      <c r="CO176" s="45">
        <v>107.3</v>
      </c>
      <c r="CP176" s="45">
        <v>107.4</v>
      </c>
      <c r="CQ176" s="45">
        <v>107.8</v>
      </c>
      <c r="CR176" s="45">
        <v>107.8</v>
      </c>
      <c r="CS176" s="45">
        <v>106</v>
      </c>
      <c r="CT176" s="45">
        <v>107.8</v>
      </c>
      <c r="CU176" s="45">
        <v>107.8</v>
      </c>
      <c r="CV176" s="45">
        <v>107.8</v>
      </c>
      <c r="CW176" s="45">
        <v>107.8</v>
      </c>
      <c r="CX176" s="45">
        <v>108.2</v>
      </c>
      <c r="CY176" s="45">
        <v>108.2</v>
      </c>
      <c r="CZ176" s="45">
        <v>108.2</v>
      </c>
      <c r="DA176" s="45">
        <v>108.2</v>
      </c>
      <c r="DB176" s="45">
        <v>111.4</v>
      </c>
      <c r="DC176" s="45">
        <v>111.4</v>
      </c>
      <c r="DD176" s="45">
        <v>112.5</v>
      </c>
      <c r="DE176" s="45">
        <v>110.4</v>
      </c>
      <c r="DF176" s="45">
        <v>110.4</v>
      </c>
      <c r="DG176" s="45">
        <v>110.4</v>
      </c>
      <c r="DH176" s="45">
        <v>110.4</v>
      </c>
      <c r="DI176" s="45">
        <v>110.5</v>
      </c>
      <c r="DJ176" s="45">
        <v>110.5</v>
      </c>
      <c r="DK176" s="45">
        <v>110.5</v>
      </c>
      <c r="DL176" s="45">
        <v>110.5</v>
      </c>
      <c r="DM176" s="45">
        <v>110.5</v>
      </c>
      <c r="DN176" s="45">
        <v>110.5</v>
      </c>
      <c r="DO176" s="45">
        <v>110.5</v>
      </c>
      <c r="DP176" s="45">
        <v>110.5</v>
      </c>
      <c r="DQ176" s="45">
        <v>110.5</v>
      </c>
      <c r="DR176" s="45">
        <v>110.5</v>
      </c>
      <c r="DS176" s="45">
        <v>110.9</v>
      </c>
      <c r="DT176" s="45">
        <v>110.9</v>
      </c>
      <c r="DU176" s="45">
        <v>119.1</v>
      </c>
      <c r="DV176" s="45">
        <v>118.1</v>
      </c>
      <c r="DW176" s="45">
        <v>122.4</v>
      </c>
      <c r="DX176" s="46">
        <v>121.6</v>
      </c>
      <c r="DY176" s="46">
        <v>121.6</v>
      </c>
      <c r="DZ176" s="46">
        <v>121.6</v>
      </c>
      <c r="EA176">
        <v>121.7</v>
      </c>
      <c r="EB176" s="47">
        <v>123.2</v>
      </c>
      <c r="EC176" s="47">
        <v>122.2</v>
      </c>
    </row>
    <row r="177" spans="1:133" x14ac:dyDescent="0.25">
      <c r="A177" s="43" t="s">
        <v>3313</v>
      </c>
      <c r="B177" s="43" t="s">
        <v>1930</v>
      </c>
      <c r="C177" s="44">
        <v>2.3910000000000001E-2</v>
      </c>
      <c r="D177" s="45">
        <v>98.6</v>
      </c>
      <c r="E177" s="45">
        <v>103.4</v>
      </c>
      <c r="F177" s="45">
        <v>105.4</v>
      </c>
      <c r="G177" s="45">
        <v>106.5</v>
      </c>
      <c r="H177" s="45">
        <v>106</v>
      </c>
      <c r="I177" s="45">
        <v>106.2</v>
      </c>
      <c r="J177" s="45">
        <v>105.9</v>
      </c>
      <c r="K177" s="45">
        <v>108</v>
      </c>
      <c r="L177" s="45">
        <v>106.1</v>
      </c>
      <c r="M177" s="45">
        <v>108.4</v>
      </c>
      <c r="N177" s="45">
        <v>108.4</v>
      </c>
      <c r="O177" s="45">
        <v>109.8</v>
      </c>
      <c r="P177" s="45">
        <v>108.8</v>
      </c>
      <c r="Q177" s="45">
        <v>112.7</v>
      </c>
      <c r="R177" s="45">
        <v>109.7</v>
      </c>
      <c r="S177" s="45">
        <v>111.7</v>
      </c>
      <c r="T177" s="45">
        <v>114.3</v>
      </c>
      <c r="U177" s="45">
        <v>113.5</v>
      </c>
      <c r="V177" s="45">
        <v>113</v>
      </c>
      <c r="W177" s="45">
        <v>113.1</v>
      </c>
      <c r="X177" s="45">
        <v>114.1</v>
      </c>
      <c r="Y177" s="45">
        <v>113.4</v>
      </c>
      <c r="Z177" s="45">
        <v>113</v>
      </c>
      <c r="AA177" s="45">
        <v>115.5</v>
      </c>
      <c r="AB177" s="45">
        <v>116.6</v>
      </c>
      <c r="AC177" s="45">
        <v>117.9</v>
      </c>
      <c r="AD177" s="45">
        <v>117.5</v>
      </c>
      <c r="AE177" s="45">
        <v>119.2</v>
      </c>
      <c r="AF177" s="45">
        <v>120.1</v>
      </c>
      <c r="AG177" s="45">
        <v>119.2</v>
      </c>
      <c r="AH177" s="45">
        <v>120.1</v>
      </c>
      <c r="AI177" s="45">
        <v>118.7</v>
      </c>
      <c r="AJ177" s="45">
        <v>119.5</v>
      </c>
      <c r="AK177" s="45">
        <v>117.1</v>
      </c>
      <c r="AL177" s="45">
        <v>117</v>
      </c>
      <c r="AM177" s="45">
        <v>122.1</v>
      </c>
      <c r="AN177" s="45">
        <v>121.9</v>
      </c>
      <c r="AO177" s="45">
        <v>123.8</v>
      </c>
      <c r="AP177" s="45">
        <v>124.3</v>
      </c>
      <c r="AQ177" s="45">
        <v>127.9</v>
      </c>
      <c r="AR177" s="45">
        <v>126.1</v>
      </c>
      <c r="AS177" s="45">
        <v>124.9</v>
      </c>
      <c r="AT177" s="45">
        <v>123.4</v>
      </c>
      <c r="AU177" s="45">
        <v>136.19999999999999</v>
      </c>
      <c r="AV177" s="45">
        <v>134.5</v>
      </c>
      <c r="AW177" s="45">
        <v>129.9</v>
      </c>
      <c r="AX177" s="45">
        <v>134</v>
      </c>
      <c r="AY177" s="45">
        <v>133.19999999999999</v>
      </c>
      <c r="AZ177" s="45">
        <v>132</v>
      </c>
      <c r="BA177" s="45">
        <v>137</v>
      </c>
      <c r="BB177" s="45">
        <v>140.1</v>
      </c>
      <c r="BC177" s="45">
        <v>136.30000000000001</v>
      </c>
      <c r="BD177" s="45">
        <v>135.5</v>
      </c>
      <c r="BE177" s="45">
        <v>135.1</v>
      </c>
      <c r="BF177" s="45">
        <v>136.80000000000001</v>
      </c>
      <c r="BG177" s="45">
        <v>140.6</v>
      </c>
      <c r="BH177" s="45">
        <v>137.80000000000001</v>
      </c>
      <c r="BI177" s="45">
        <v>139</v>
      </c>
      <c r="BJ177" s="45">
        <v>135.4</v>
      </c>
      <c r="BK177" s="45">
        <v>137.80000000000001</v>
      </c>
      <c r="BL177" s="45">
        <v>142.1</v>
      </c>
      <c r="BM177" s="45">
        <v>141.80000000000001</v>
      </c>
      <c r="BN177" s="45">
        <v>141.9</v>
      </c>
      <c r="BO177" s="45">
        <v>146.4</v>
      </c>
      <c r="BP177" s="45">
        <v>145.69999999999999</v>
      </c>
      <c r="BQ177" s="45">
        <v>143</v>
      </c>
      <c r="BR177" s="45">
        <v>148.30000000000001</v>
      </c>
      <c r="BS177" s="45">
        <v>145.9</v>
      </c>
      <c r="BT177" s="45">
        <v>148.6</v>
      </c>
      <c r="BU177" s="45">
        <v>146.9</v>
      </c>
      <c r="BV177" s="45">
        <v>141.5</v>
      </c>
      <c r="BW177" s="45">
        <v>143.5</v>
      </c>
      <c r="BX177" s="45">
        <v>148.19999999999999</v>
      </c>
      <c r="BY177" s="45">
        <v>148.9</v>
      </c>
      <c r="BZ177" s="45">
        <v>156</v>
      </c>
      <c r="CA177" s="45">
        <v>148.19999999999999</v>
      </c>
      <c r="CB177" s="45">
        <v>147.5</v>
      </c>
      <c r="CC177" s="45">
        <v>150.19999999999999</v>
      </c>
      <c r="CD177" s="45">
        <v>148</v>
      </c>
      <c r="CE177" s="45">
        <v>150</v>
      </c>
      <c r="CF177" s="45">
        <v>148.5</v>
      </c>
      <c r="CG177" s="45">
        <v>145.5</v>
      </c>
      <c r="CH177" s="45">
        <v>148.19999999999999</v>
      </c>
      <c r="CI177" s="45">
        <v>144.80000000000001</v>
      </c>
      <c r="CJ177" s="45">
        <v>146.69999999999999</v>
      </c>
      <c r="CK177" s="45">
        <v>152.1</v>
      </c>
      <c r="CL177" s="45">
        <v>150.69999999999999</v>
      </c>
      <c r="CM177" s="45">
        <v>144.9</v>
      </c>
      <c r="CN177" s="45">
        <v>148.30000000000001</v>
      </c>
      <c r="CO177" s="45">
        <v>145.1</v>
      </c>
      <c r="CP177" s="45">
        <v>147.69999999999999</v>
      </c>
      <c r="CQ177" s="45">
        <v>148.1</v>
      </c>
      <c r="CR177" s="45">
        <v>149.5</v>
      </c>
      <c r="CS177" s="45">
        <v>147.6</v>
      </c>
      <c r="CT177" s="45">
        <v>145.69999999999999</v>
      </c>
      <c r="CU177" s="45">
        <v>148.30000000000001</v>
      </c>
      <c r="CV177" s="45">
        <v>158.5</v>
      </c>
      <c r="CW177" s="45">
        <v>160.80000000000001</v>
      </c>
      <c r="CX177" s="45">
        <v>161.6</v>
      </c>
      <c r="CY177" s="45">
        <v>163.9</v>
      </c>
      <c r="CZ177" s="45">
        <v>162.6</v>
      </c>
      <c r="DA177" s="45">
        <v>162.1</v>
      </c>
      <c r="DB177" s="45">
        <v>152.4</v>
      </c>
      <c r="DC177" s="45">
        <v>161.69999999999999</v>
      </c>
      <c r="DD177" s="45">
        <v>158.5</v>
      </c>
      <c r="DE177" s="45">
        <v>157.5</v>
      </c>
      <c r="DF177" s="45">
        <v>159.6</v>
      </c>
      <c r="DG177" s="45">
        <v>156.19999999999999</v>
      </c>
      <c r="DH177" s="45">
        <v>158.30000000000001</v>
      </c>
      <c r="DI177" s="45">
        <v>161.5</v>
      </c>
      <c r="DJ177" s="45">
        <v>160.9</v>
      </c>
      <c r="DK177" s="45">
        <v>168</v>
      </c>
      <c r="DL177" s="45">
        <v>171.5</v>
      </c>
      <c r="DM177" s="45">
        <v>163.1</v>
      </c>
      <c r="DN177" s="45">
        <v>163</v>
      </c>
      <c r="DO177" s="45">
        <v>161.6</v>
      </c>
      <c r="DP177" s="45">
        <v>162.6</v>
      </c>
      <c r="DQ177" s="45">
        <v>163.5</v>
      </c>
      <c r="DR177" s="45">
        <v>161.5</v>
      </c>
      <c r="DS177" s="45">
        <v>158.6</v>
      </c>
      <c r="DT177" s="45">
        <v>161.1</v>
      </c>
      <c r="DU177" s="45">
        <v>153.6</v>
      </c>
      <c r="DV177" s="45">
        <v>161.19999999999999</v>
      </c>
      <c r="DW177" s="45">
        <v>154.69999999999999</v>
      </c>
      <c r="DX177" s="46">
        <v>155.80000000000001</v>
      </c>
      <c r="DY177" s="46">
        <v>155.30000000000001</v>
      </c>
      <c r="DZ177" s="46">
        <v>159.19999999999999</v>
      </c>
      <c r="EA177">
        <v>158.30000000000001</v>
      </c>
      <c r="EB177" s="47">
        <v>161</v>
      </c>
      <c r="EC177" s="47">
        <v>159.30000000000001</v>
      </c>
    </row>
    <row r="178" spans="1:133" x14ac:dyDescent="0.25">
      <c r="A178" s="43" t="s">
        <v>3314</v>
      </c>
      <c r="B178" s="43" t="s">
        <v>1932</v>
      </c>
      <c r="C178" s="44">
        <v>3.397E-2</v>
      </c>
      <c r="D178" s="45">
        <v>102.7</v>
      </c>
      <c r="E178" s="45">
        <v>103.5</v>
      </c>
      <c r="F178" s="45">
        <v>103</v>
      </c>
      <c r="G178" s="45">
        <v>103.4</v>
      </c>
      <c r="H178" s="45">
        <v>102.8</v>
      </c>
      <c r="I178" s="45">
        <v>103</v>
      </c>
      <c r="J178" s="45">
        <v>103.3</v>
      </c>
      <c r="K178" s="45">
        <v>103.4</v>
      </c>
      <c r="L178" s="45">
        <v>103.7</v>
      </c>
      <c r="M178" s="45">
        <v>104.9</v>
      </c>
      <c r="N178" s="45">
        <v>105</v>
      </c>
      <c r="O178" s="45">
        <v>104.4</v>
      </c>
      <c r="P178" s="45">
        <v>105.1</v>
      </c>
      <c r="Q178" s="45">
        <v>99.8</v>
      </c>
      <c r="R178" s="45">
        <v>99.6</v>
      </c>
      <c r="S178" s="45">
        <v>100.1</v>
      </c>
      <c r="T178" s="45">
        <v>100.1</v>
      </c>
      <c r="U178" s="45">
        <v>100.6</v>
      </c>
      <c r="V178" s="45">
        <v>100.6</v>
      </c>
      <c r="W178" s="45">
        <v>100.9</v>
      </c>
      <c r="X178" s="45">
        <v>103.5</v>
      </c>
      <c r="Y178" s="45">
        <v>105.3</v>
      </c>
      <c r="Z178" s="45">
        <v>104.8</v>
      </c>
      <c r="AA178" s="45">
        <v>104.9</v>
      </c>
      <c r="AB178" s="45">
        <v>106</v>
      </c>
      <c r="AC178" s="45">
        <v>105.7</v>
      </c>
      <c r="AD178" s="45">
        <v>106.4</v>
      </c>
      <c r="AE178" s="45">
        <v>107.9</v>
      </c>
      <c r="AF178" s="45">
        <v>113.1</v>
      </c>
      <c r="AG178" s="45">
        <v>113</v>
      </c>
      <c r="AH178" s="45">
        <v>112.8</v>
      </c>
      <c r="AI178" s="45">
        <v>113.9</v>
      </c>
      <c r="AJ178" s="45">
        <v>115.6</v>
      </c>
      <c r="AK178" s="45">
        <v>116.6</v>
      </c>
      <c r="AL178" s="45">
        <v>116.4</v>
      </c>
      <c r="AM178" s="45">
        <v>116.6</v>
      </c>
      <c r="AN178" s="45">
        <v>114.8</v>
      </c>
      <c r="AO178" s="45">
        <v>115.4</v>
      </c>
      <c r="AP178" s="45">
        <v>114.6</v>
      </c>
      <c r="AQ178" s="45">
        <v>113.2</v>
      </c>
      <c r="AR178" s="45">
        <v>112.6</v>
      </c>
      <c r="AS178" s="45">
        <v>112.8</v>
      </c>
      <c r="AT178" s="45">
        <v>112.2</v>
      </c>
      <c r="AU178" s="45">
        <v>111.8</v>
      </c>
      <c r="AV178" s="45">
        <v>113.2</v>
      </c>
      <c r="AW178" s="45">
        <v>114.2</v>
      </c>
      <c r="AX178" s="45">
        <v>114.7</v>
      </c>
      <c r="AY178" s="45">
        <v>113.8</v>
      </c>
      <c r="AZ178" s="45">
        <v>113.4</v>
      </c>
      <c r="BA178" s="45">
        <v>116.4</v>
      </c>
      <c r="BB178" s="45">
        <v>116.9</v>
      </c>
      <c r="BC178" s="45">
        <v>116.6</v>
      </c>
      <c r="BD178" s="45">
        <v>117.9</v>
      </c>
      <c r="BE178" s="45">
        <v>117.1</v>
      </c>
      <c r="BF178" s="45">
        <v>117.3</v>
      </c>
      <c r="BG178" s="45">
        <v>117.6</v>
      </c>
      <c r="BH178" s="45">
        <v>117</v>
      </c>
      <c r="BI178" s="45">
        <v>116.9</v>
      </c>
      <c r="BJ178" s="45">
        <v>118</v>
      </c>
      <c r="BK178" s="45">
        <v>117</v>
      </c>
      <c r="BL178" s="45">
        <v>117.6</v>
      </c>
      <c r="BM178" s="45">
        <v>117.8</v>
      </c>
      <c r="BN178" s="45">
        <v>117</v>
      </c>
      <c r="BO178" s="45">
        <v>109.2</v>
      </c>
      <c r="BP178" s="45">
        <v>110.4</v>
      </c>
      <c r="BQ178" s="45">
        <v>109.8</v>
      </c>
      <c r="BR178" s="45">
        <v>110</v>
      </c>
      <c r="BS178" s="45">
        <v>110</v>
      </c>
      <c r="BT178" s="45">
        <v>109</v>
      </c>
      <c r="BU178" s="45">
        <v>107.1</v>
      </c>
      <c r="BV178" s="45">
        <v>107.1</v>
      </c>
      <c r="BW178" s="45">
        <v>107.6</v>
      </c>
      <c r="BX178" s="45">
        <v>107.1</v>
      </c>
      <c r="BY178" s="45">
        <v>107.5</v>
      </c>
      <c r="BZ178" s="45">
        <v>106.7</v>
      </c>
      <c r="CA178" s="45">
        <v>109.3</v>
      </c>
      <c r="CB178" s="45">
        <v>109.8</v>
      </c>
      <c r="CC178" s="45">
        <v>109.7</v>
      </c>
      <c r="CD178" s="45">
        <v>109.6</v>
      </c>
      <c r="CE178" s="45">
        <v>109.6</v>
      </c>
      <c r="CF178" s="45">
        <v>108.9</v>
      </c>
      <c r="CG178" s="45">
        <v>108.2</v>
      </c>
      <c r="CH178" s="45">
        <v>107.5</v>
      </c>
      <c r="CI178" s="45">
        <v>104.4</v>
      </c>
      <c r="CJ178" s="45">
        <v>107.4</v>
      </c>
      <c r="CK178" s="45">
        <v>108.1</v>
      </c>
      <c r="CL178" s="45">
        <v>107.9</v>
      </c>
      <c r="CM178" s="45">
        <v>108.5</v>
      </c>
      <c r="CN178" s="45">
        <v>108.8</v>
      </c>
      <c r="CO178" s="45">
        <v>108.5</v>
      </c>
      <c r="CP178" s="45">
        <v>108.8</v>
      </c>
      <c r="CQ178" s="45">
        <v>108.9</v>
      </c>
      <c r="CR178" s="45">
        <v>109.5</v>
      </c>
      <c r="CS178" s="45">
        <v>110.1</v>
      </c>
      <c r="CT178" s="45">
        <v>110.7</v>
      </c>
      <c r="CU178" s="45">
        <v>110.6</v>
      </c>
      <c r="CV178" s="45">
        <v>110.9</v>
      </c>
      <c r="CW178" s="45">
        <v>112.7</v>
      </c>
      <c r="CX178" s="45">
        <v>113.4</v>
      </c>
      <c r="CY178" s="45">
        <v>113.7</v>
      </c>
      <c r="CZ178" s="45">
        <v>113.7</v>
      </c>
      <c r="DA178" s="45">
        <v>114</v>
      </c>
      <c r="DB178" s="45">
        <v>121.4</v>
      </c>
      <c r="DC178" s="45">
        <v>122</v>
      </c>
      <c r="DD178" s="45">
        <v>121.9</v>
      </c>
      <c r="DE178" s="45">
        <v>121.1</v>
      </c>
      <c r="DF178" s="45">
        <v>121.7</v>
      </c>
      <c r="DG178" s="45">
        <v>122.2</v>
      </c>
      <c r="DH178" s="45">
        <v>122.5</v>
      </c>
      <c r="DI178" s="45">
        <v>123.1</v>
      </c>
      <c r="DJ178" s="45">
        <v>122.7</v>
      </c>
      <c r="DK178" s="45">
        <v>123.1</v>
      </c>
      <c r="DL178" s="45">
        <v>124.5</v>
      </c>
      <c r="DM178" s="45">
        <v>119.8</v>
      </c>
      <c r="DN178" s="45">
        <v>119.5</v>
      </c>
      <c r="DO178" s="45">
        <v>119</v>
      </c>
      <c r="DP178" s="45">
        <v>118</v>
      </c>
      <c r="DQ178" s="45">
        <v>120.9</v>
      </c>
      <c r="DR178" s="45">
        <v>121.4</v>
      </c>
      <c r="DS178" s="45">
        <v>120.9</v>
      </c>
      <c r="DT178" s="45">
        <v>122.1</v>
      </c>
      <c r="DU178" s="45">
        <v>123</v>
      </c>
      <c r="DV178" s="45">
        <v>121.7</v>
      </c>
      <c r="DW178" s="45">
        <v>124.4</v>
      </c>
      <c r="DX178" s="46">
        <v>125.5</v>
      </c>
      <c r="DY178" s="46">
        <v>125.3</v>
      </c>
      <c r="DZ178" s="46">
        <v>126.4</v>
      </c>
      <c r="EA178">
        <v>128.69999999999999</v>
      </c>
      <c r="EB178" s="47">
        <v>129.5</v>
      </c>
      <c r="EC178" s="47">
        <v>131</v>
      </c>
    </row>
    <row r="179" spans="1:133" x14ac:dyDescent="0.25">
      <c r="A179" s="43" t="s">
        <v>3315</v>
      </c>
      <c r="B179" s="43" t="s">
        <v>1944</v>
      </c>
      <c r="C179" s="44">
        <v>2.6429299999999998</v>
      </c>
      <c r="D179" s="45">
        <v>109.7</v>
      </c>
      <c r="E179" s="45">
        <v>110.1</v>
      </c>
      <c r="F179" s="45">
        <v>109.4</v>
      </c>
      <c r="G179" s="45">
        <v>111.3</v>
      </c>
      <c r="H179" s="45">
        <v>112</v>
      </c>
      <c r="I179" s="45">
        <v>110.6</v>
      </c>
      <c r="J179" s="45">
        <v>104.9</v>
      </c>
      <c r="K179" s="45">
        <v>103.3</v>
      </c>
      <c r="L179" s="45">
        <v>101.2</v>
      </c>
      <c r="M179" s="45">
        <v>101.7</v>
      </c>
      <c r="N179" s="45">
        <v>101.3</v>
      </c>
      <c r="O179" s="45">
        <v>100</v>
      </c>
      <c r="P179" s="45">
        <v>99.8</v>
      </c>
      <c r="Q179" s="45">
        <v>99.9</v>
      </c>
      <c r="R179" s="45">
        <v>100.9</v>
      </c>
      <c r="S179" s="45">
        <v>101.9</v>
      </c>
      <c r="T179" s="45">
        <v>103.5</v>
      </c>
      <c r="U179" s="45">
        <v>104.7</v>
      </c>
      <c r="V179" s="45">
        <v>105.3</v>
      </c>
      <c r="W179" s="45">
        <v>106.8</v>
      </c>
      <c r="X179" s="45">
        <v>106.9</v>
      </c>
      <c r="Y179" s="45">
        <v>105.7</v>
      </c>
      <c r="Z179" s="45">
        <v>105.6</v>
      </c>
      <c r="AA179" s="45">
        <v>107.4</v>
      </c>
      <c r="AB179" s="45">
        <v>107.7</v>
      </c>
      <c r="AC179" s="45">
        <v>106.6</v>
      </c>
      <c r="AD179" s="45">
        <v>104.7</v>
      </c>
      <c r="AE179" s="45">
        <v>105.1</v>
      </c>
      <c r="AF179" s="45">
        <v>103.5</v>
      </c>
      <c r="AG179" s="45">
        <v>101.3</v>
      </c>
      <c r="AH179" s="45">
        <v>100.4</v>
      </c>
      <c r="AI179" s="45">
        <v>98.9</v>
      </c>
      <c r="AJ179" s="45">
        <v>98.4</v>
      </c>
      <c r="AK179" s="45">
        <v>99.7</v>
      </c>
      <c r="AL179" s="45">
        <v>99.2</v>
      </c>
      <c r="AM179" s="45">
        <v>99</v>
      </c>
      <c r="AN179" s="45">
        <v>98.5</v>
      </c>
      <c r="AO179" s="45">
        <v>99.3</v>
      </c>
      <c r="AP179" s="45">
        <v>100</v>
      </c>
      <c r="AQ179" s="45">
        <v>99.9</v>
      </c>
      <c r="AR179" s="45">
        <v>97.9</v>
      </c>
      <c r="AS179" s="45">
        <v>97.8</v>
      </c>
      <c r="AT179" s="45">
        <v>99.1</v>
      </c>
      <c r="AU179" s="45">
        <v>98.7</v>
      </c>
      <c r="AV179" s="45">
        <v>98.4</v>
      </c>
      <c r="AW179" s="45">
        <v>97.3</v>
      </c>
      <c r="AX179" s="45">
        <v>98.1</v>
      </c>
      <c r="AY179" s="45">
        <v>99.8</v>
      </c>
      <c r="AZ179" s="45">
        <v>103.1</v>
      </c>
      <c r="BA179" s="45">
        <v>104.5</v>
      </c>
      <c r="BB179" s="45">
        <v>104.1</v>
      </c>
      <c r="BC179" s="45">
        <v>104.3</v>
      </c>
      <c r="BD179" s="45">
        <v>105.8</v>
      </c>
      <c r="BE179" s="45">
        <v>107.6</v>
      </c>
      <c r="BF179" s="45">
        <v>107.6</v>
      </c>
      <c r="BG179" s="45">
        <v>108</v>
      </c>
      <c r="BH179" s="45">
        <v>110.1</v>
      </c>
      <c r="BI179" s="45">
        <v>111</v>
      </c>
      <c r="BJ179" s="45">
        <v>110</v>
      </c>
      <c r="BK179" s="45">
        <v>108.4</v>
      </c>
      <c r="BL179" s="45">
        <v>107.2</v>
      </c>
      <c r="BM179" s="45">
        <v>106</v>
      </c>
      <c r="BN179" s="45">
        <v>105.9</v>
      </c>
      <c r="BO179" s="45">
        <v>105.9</v>
      </c>
      <c r="BP179" s="45">
        <v>106.3</v>
      </c>
      <c r="BQ179" s="45">
        <v>107.8</v>
      </c>
      <c r="BR179" s="45">
        <v>108.5</v>
      </c>
      <c r="BS179" s="45">
        <v>110.5</v>
      </c>
      <c r="BT179" s="45">
        <v>111.5</v>
      </c>
      <c r="BU179" s="45">
        <v>112.5</v>
      </c>
      <c r="BV179" s="45">
        <v>113.5</v>
      </c>
      <c r="BW179" s="45">
        <v>117</v>
      </c>
      <c r="BX179" s="45">
        <v>119.2</v>
      </c>
      <c r="BY179" s="45">
        <v>120</v>
      </c>
      <c r="BZ179" s="45">
        <v>120.6</v>
      </c>
      <c r="CA179" s="45">
        <v>120.2</v>
      </c>
      <c r="CB179" s="45">
        <v>118.8</v>
      </c>
      <c r="CC179" s="45">
        <v>119</v>
      </c>
      <c r="CD179" s="45">
        <v>118.8</v>
      </c>
      <c r="CE179" s="45">
        <v>116.4</v>
      </c>
      <c r="CF179" s="45">
        <v>113.9</v>
      </c>
      <c r="CG179" s="45">
        <v>114.8</v>
      </c>
      <c r="CH179" s="45">
        <v>115.5</v>
      </c>
      <c r="CI179" s="45">
        <v>113.7</v>
      </c>
      <c r="CJ179" s="45">
        <v>113.9</v>
      </c>
      <c r="CK179" s="45">
        <v>112.9</v>
      </c>
      <c r="CL179" s="45">
        <v>112.4</v>
      </c>
      <c r="CM179" s="45">
        <v>112.3</v>
      </c>
      <c r="CN179" s="45">
        <v>113.9</v>
      </c>
      <c r="CO179" s="45">
        <v>115.7</v>
      </c>
      <c r="CP179" s="45">
        <v>116.6</v>
      </c>
      <c r="CQ179" s="45">
        <v>119.4</v>
      </c>
      <c r="CR179" s="45">
        <v>126.4</v>
      </c>
      <c r="CS179" s="45">
        <v>131.6</v>
      </c>
      <c r="CT179" s="45">
        <v>129.30000000000001</v>
      </c>
      <c r="CU179" s="45">
        <v>127.3</v>
      </c>
      <c r="CV179" s="45">
        <v>126.4</v>
      </c>
      <c r="CW179" s="45">
        <v>125.7</v>
      </c>
      <c r="CX179" s="45">
        <v>128.5</v>
      </c>
      <c r="CY179" s="45">
        <v>130.1</v>
      </c>
      <c r="CZ179" s="45">
        <v>134.1</v>
      </c>
      <c r="DA179" s="45">
        <v>137.30000000000001</v>
      </c>
      <c r="DB179" s="45">
        <v>140.6</v>
      </c>
      <c r="DC179" s="45">
        <v>148.1</v>
      </c>
      <c r="DD179" s="45">
        <v>155</v>
      </c>
      <c r="DE179" s="45">
        <v>159</v>
      </c>
      <c r="DF179" s="45">
        <v>164.4</v>
      </c>
      <c r="DG179" s="45">
        <v>172.5</v>
      </c>
      <c r="DH179" s="45">
        <v>182.7</v>
      </c>
      <c r="DI179" s="45">
        <v>191</v>
      </c>
      <c r="DJ179" s="45">
        <v>184.5</v>
      </c>
      <c r="DK179" s="45">
        <v>185.6</v>
      </c>
      <c r="DL179" s="45">
        <v>188.7</v>
      </c>
      <c r="DM179" s="45">
        <v>188.6</v>
      </c>
      <c r="DN179" s="45">
        <v>187.3</v>
      </c>
      <c r="DO179" s="45">
        <v>184.2</v>
      </c>
      <c r="DP179" s="45">
        <v>180.1</v>
      </c>
      <c r="DQ179" s="45">
        <v>180.8</v>
      </c>
      <c r="DR179" s="45">
        <v>190.1</v>
      </c>
      <c r="DS179" s="45">
        <v>200.2</v>
      </c>
      <c r="DT179" s="45">
        <v>210.2</v>
      </c>
      <c r="DU179" s="45">
        <v>213.6</v>
      </c>
      <c r="DV179" s="45">
        <v>207.3</v>
      </c>
      <c r="DW179" s="45">
        <v>193.4</v>
      </c>
      <c r="DX179" s="46">
        <v>186.4</v>
      </c>
      <c r="DY179" s="46">
        <v>173.1</v>
      </c>
      <c r="DZ179" s="46">
        <v>174.2</v>
      </c>
      <c r="EA179">
        <v>174.8</v>
      </c>
      <c r="EB179" s="47">
        <v>169.2</v>
      </c>
      <c r="EC179" s="47">
        <v>166.7</v>
      </c>
    </row>
    <row r="180" spans="1:133" x14ac:dyDescent="0.25">
      <c r="A180" s="43" t="s">
        <v>1967</v>
      </c>
      <c r="B180" s="43" t="s">
        <v>1946</v>
      </c>
      <c r="C180" s="44">
        <v>0.37936999999999999</v>
      </c>
      <c r="D180" s="45">
        <v>105.9</v>
      </c>
      <c r="E180" s="45">
        <v>107</v>
      </c>
      <c r="F180" s="45">
        <v>106.3</v>
      </c>
      <c r="G180" s="45">
        <v>107</v>
      </c>
      <c r="H180" s="45">
        <v>108.1</v>
      </c>
      <c r="I180" s="45">
        <v>107.3</v>
      </c>
      <c r="J180" s="45">
        <v>102.7</v>
      </c>
      <c r="K180" s="45">
        <v>101.4</v>
      </c>
      <c r="L180" s="45">
        <v>99.7</v>
      </c>
      <c r="M180" s="45">
        <v>99.9</v>
      </c>
      <c r="N180" s="45">
        <v>98.6</v>
      </c>
      <c r="O180" s="45">
        <v>96.9</v>
      </c>
      <c r="P180" s="45">
        <v>96.7</v>
      </c>
      <c r="Q180" s="45">
        <v>97.9</v>
      </c>
      <c r="R180" s="45">
        <v>98.3</v>
      </c>
      <c r="S180" s="45">
        <v>100.4</v>
      </c>
      <c r="T180" s="45">
        <v>100</v>
      </c>
      <c r="U180" s="45">
        <v>101.9</v>
      </c>
      <c r="V180" s="45">
        <v>100.8</v>
      </c>
      <c r="W180" s="45">
        <v>103</v>
      </c>
      <c r="X180" s="45">
        <v>105.6</v>
      </c>
      <c r="Y180" s="45">
        <v>106</v>
      </c>
      <c r="Z180" s="45">
        <v>105.4</v>
      </c>
      <c r="AA180" s="45">
        <v>104.1</v>
      </c>
      <c r="AB180" s="45">
        <v>107.6</v>
      </c>
      <c r="AC180" s="45">
        <v>106.6</v>
      </c>
      <c r="AD180" s="45">
        <v>105.4</v>
      </c>
      <c r="AE180" s="45">
        <v>107.4</v>
      </c>
      <c r="AF180" s="45">
        <v>104.8</v>
      </c>
      <c r="AG180" s="45">
        <v>104.5</v>
      </c>
      <c r="AH180" s="45">
        <v>101.7</v>
      </c>
      <c r="AI180" s="45">
        <v>100.6</v>
      </c>
      <c r="AJ180" s="45">
        <v>101.3</v>
      </c>
      <c r="AK180" s="45">
        <v>101.6</v>
      </c>
      <c r="AL180" s="45">
        <v>99.1</v>
      </c>
      <c r="AM180" s="45">
        <v>99.4</v>
      </c>
      <c r="AN180" s="45">
        <v>98.9</v>
      </c>
      <c r="AO180" s="45">
        <v>98.3</v>
      </c>
      <c r="AP180" s="45">
        <v>99.6</v>
      </c>
      <c r="AQ180" s="45">
        <v>98</v>
      </c>
      <c r="AR180" s="45">
        <v>96.6</v>
      </c>
      <c r="AS180" s="45">
        <v>96.3</v>
      </c>
      <c r="AT180" s="45">
        <v>97.1</v>
      </c>
      <c r="AU180" s="45">
        <v>96.1</v>
      </c>
      <c r="AV180" s="45">
        <v>94.6</v>
      </c>
      <c r="AW180" s="45">
        <v>94.8</v>
      </c>
      <c r="AX180" s="45">
        <v>96.7</v>
      </c>
      <c r="AY180" s="45">
        <v>98.6</v>
      </c>
      <c r="AZ180" s="45">
        <v>102.9</v>
      </c>
      <c r="BA180" s="45">
        <v>105.5</v>
      </c>
      <c r="BB180" s="45">
        <v>102.6</v>
      </c>
      <c r="BC180" s="45">
        <v>102.7</v>
      </c>
      <c r="BD180" s="45">
        <v>102.3</v>
      </c>
      <c r="BE180" s="45">
        <v>103.6</v>
      </c>
      <c r="BF180" s="45">
        <v>106.7</v>
      </c>
      <c r="BG180" s="45">
        <v>110</v>
      </c>
      <c r="BH180" s="45">
        <v>111.8</v>
      </c>
      <c r="BI180" s="45">
        <v>112.7</v>
      </c>
      <c r="BJ180" s="45">
        <v>113</v>
      </c>
      <c r="BK180" s="45">
        <v>109.9</v>
      </c>
      <c r="BL180" s="45">
        <v>109.3</v>
      </c>
      <c r="BM180" s="45">
        <v>108.3</v>
      </c>
      <c r="BN180" s="45">
        <v>108.7</v>
      </c>
      <c r="BO180" s="45">
        <v>107.4</v>
      </c>
      <c r="BP180" s="45">
        <v>108.9</v>
      </c>
      <c r="BQ180" s="45">
        <v>108.1</v>
      </c>
      <c r="BR180" s="45">
        <v>108.4</v>
      </c>
      <c r="BS180" s="45">
        <v>112.9</v>
      </c>
      <c r="BT180" s="45">
        <v>111.9</v>
      </c>
      <c r="BU180" s="45">
        <v>114.1</v>
      </c>
      <c r="BV180" s="45">
        <v>114.8</v>
      </c>
      <c r="BW180" s="45">
        <v>120.7</v>
      </c>
      <c r="BX180" s="45">
        <v>121.8</v>
      </c>
      <c r="BY180" s="45">
        <v>121.8</v>
      </c>
      <c r="BZ180" s="45">
        <v>122</v>
      </c>
      <c r="CA180" s="45">
        <v>121.8</v>
      </c>
      <c r="CB180" s="45">
        <v>120.5</v>
      </c>
      <c r="CC180" s="45">
        <v>118.8</v>
      </c>
      <c r="CD180" s="45">
        <v>119.4</v>
      </c>
      <c r="CE180" s="45">
        <v>118.6</v>
      </c>
      <c r="CF180" s="45">
        <v>117.3</v>
      </c>
      <c r="CG180" s="45">
        <v>118.7</v>
      </c>
      <c r="CH180" s="45">
        <v>118.7</v>
      </c>
      <c r="CI180" s="45">
        <v>117.8</v>
      </c>
      <c r="CJ180" s="45">
        <v>123.2</v>
      </c>
      <c r="CK180" s="45">
        <v>121.7</v>
      </c>
      <c r="CL180" s="45">
        <v>121.5</v>
      </c>
      <c r="CM180" s="45">
        <v>122</v>
      </c>
      <c r="CN180" s="45">
        <v>122.8</v>
      </c>
      <c r="CO180" s="45">
        <v>124.7</v>
      </c>
      <c r="CP180" s="45">
        <v>125</v>
      </c>
      <c r="CQ180" s="45">
        <v>128.4</v>
      </c>
      <c r="CR180" s="45">
        <v>131.4</v>
      </c>
      <c r="CS180" s="45">
        <v>132.30000000000001</v>
      </c>
      <c r="CT180" s="45">
        <v>130.6</v>
      </c>
      <c r="CU180" s="45">
        <v>132</v>
      </c>
      <c r="CV180" s="45">
        <v>130.19999999999999</v>
      </c>
      <c r="CW180" s="45">
        <v>133.5</v>
      </c>
      <c r="CX180" s="45">
        <v>134.19999999999999</v>
      </c>
      <c r="CY180" s="45">
        <v>133</v>
      </c>
      <c r="CZ180" s="45">
        <v>138.1</v>
      </c>
      <c r="DA180" s="45">
        <v>136.69999999999999</v>
      </c>
      <c r="DB180" s="45">
        <v>135.4</v>
      </c>
      <c r="DC180" s="45">
        <v>144.6</v>
      </c>
      <c r="DD180" s="45">
        <v>146</v>
      </c>
      <c r="DE180" s="45">
        <v>146.9</v>
      </c>
      <c r="DF180" s="45">
        <v>157.4</v>
      </c>
      <c r="DG180" s="45">
        <v>161.5</v>
      </c>
      <c r="DH180" s="45">
        <v>167.3</v>
      </c>
      <c r="DI180" s="45">
        <v>173.2</v>
      </c>
      <c r="DJ180" s="45">
        <v>166.3</v>
      </c>
      <c r="DK180" s="45">
        <v>167.7</v>
      </c>
      <c r="DL180" s="45">
        <v>168.8</v>
      </c>
      <c r="DM180" s="45">
        <v>166.4</v>
      </c>
      <c r="DN180" s="45">
        <v>168.4</v>
      </c>
      <c r="DO180" s="45">
        <v>169.6</v>
      </c>
      <c r="DP180" s="45">
        <v>166.7</v>
      </c>
      <c r="DQ180" s="45">
        <v>170.1</v>
      </c>
      <c r="DR180" s="45">
        <v>181</v>
      </c>
      <c r="DS180" s="45">
        <v>184.1</v>
      </c>
      <c r="DT180" s="45">
        <v>192.1</v>
      </c>
      <c r="DU180" s="45">
        <v>190.9</v>
      </c>
      <c r="DV180" s="45">
        <v>188.8</v>
      </c>
      <c r="DW180" s="45">
        <v>181.3</v>
      </c>
      <c r="DX180" s="46">
        <v>169.2</v>
      </c>
      <c r="DY180" s="46">
        <v>157.9</v>
      </c>
      <c r="DZ180" s="46">
        <v>159.6</v>
      </c>
      <c r="EA180">
        <v>160.1</v>
      </c>
      <c r="EB180" s="47">
        <v>160.80000000000001</v>
      </c>
      <c r="EC180" s="47">
        <v>157.9</v>
      </c>
    </row>
    <row r="181" spans="1:133" x14ac:dyDescent="0.25">
      <c r="A181" s="43" t="s">
        <v>3316</v>
      </c>
      <c r="B181" s="43" t="s">
        <v>1948</v>
      </c>
      <c r="C181" s="44">
        <v>0.18053</v>
      </c>
      <c r="D181" s="45">
        <v>115.6</v>
      </c>
      <c r="E181" s="45">
        <v>115.2</v>
      </c>
      <c r="F181" s="45">
        <v>115.1</v>
      </c>
      <c r="G181" s="45">
        <v>118.8</v>
      </c>
      <c r="H181" s="45">
        <v>122.1</v>
      </c>
      <c r="I181" s="45">
        <v>121</v>
      </c>
      <c r="J181" s="45">
        <v>118.2</v>
      </c>
      <c r="K181" s="45">
        <v>118.5</v>
      </c>
      <c r="L181" s="45">
        <v>118.5</v>
      </c>
      <c r="M181" s="45">
        <v>116.2</v>
      </c>
      <c r="N181" s="45">
        <v>114.6</v>
      </c>
      <c r="O181" s="45">
        <v>109.3</v>
      </c>
      <c r="P181" s="45">
        <v>105.8</v>
      </c>
      <c r="Q181" s="45">
        <v>103.8</v>
      </c>
      <c r="R181" s="45">
        <v>103.7</v>
      </c>
      <c r="S181" s="45">
        <v>102.5</v>
      </c>
      <c r="T181" s="45">
        <v>102.4</v>
      </c>
      <c r="U181" s="45">
        <v>104.4</v>
      </c>
      <c r="V181" s="45">
        <v>106.9</v>
      </c>
      <c r="W181" s="45">
        <v>109.7</v>
      </c>
      <c r="X181" s="45">
        <v>109.1</v>
      </c>
      <c r="Y181" s="45">
        <v>108.1</v>
      </c>
      <c r="Z181" s="45">
        <v>105.8</v>
      </c>
      <c r="AA181" s="45">
        <v>107.4</v>
      </c>
      <c r="AB181" s="45">
        <v>105.8</v>
      </c>
      <c r="AC181" s="45">
        <v>106.7</v>
      </c>
      <c r="AD181" s="45">
        <v>105.9</v>
      </c>
      <c r="AE181" s="45">
        <v>106.7</v>
      </c>
      <c r="AF181" s="45">
        <v>106.7</v>
      </c>
      <c r="AG181" s="45">
        <v>107.7</v>
      </c>
      <c r="AH181" s="45">
        <v>107.8</v>
      </c>
      <c r="AI181" s="45">
        <v>109.3</v>
      </c>
      <c r="AJ181" s="45">
        <v>113.2</v>
      </c>
      <c r="AK181" s="45">
        <v>116.8</v>
      </c>
      <c r="AL181" s="45">
        <v>114.3</v>
      </c>
      <c r="AM181" s="45">
        <v>112.4</v>
      </c>
      <c r="AN181" s="45">
        <v>113.1</v>
      </c>
      <c r="AO181" s="45">
        <v>117.6</v>
      </c>
      <c r="AP181" s="45">
        <v>123.5</v>
      </c>
      <c r="AQ181" s="45">
        <v>125.5</v>
      </c>
      <c r="AR181" s="45">
        <v>124.7</v>
      </c>
      <c r="AS181" s="45">
        <v>127.1</v>
      </c>
      <c r="AT181" s="45">
        <v>135.19999999999999</v>
      </c>
      <c r="AU181" s="45">
        <v>135</v>
      </c>
      <c r="AV181" s="45">
        <v>130.30000000000001</v>
      </c>
      <c r="AW181" s="45">
        <v>124.3</v>
      </c>
      <c r="AX181" s="45">
        <v>119.7</v>
      </c>
      <c r="AY181" s="45">
        <v>117.6</v>
      </c>
      <c r="AZ181" s="45">
        <v>120.4</v>
      </c>
      <c r="BA181" s="45">
        <v>120.4</v>
      </c>
      <c r="BB181" s="45">
        <v>120.4</v>
      </c>
      <c r="BC181" s="45">
        <v>128.1</v>
      </c>
      <c r="BD181" s="45">
        <v>128.4</v>
      </c>
      <c r="BE181" s="45">
        <v>131.30000000000001</v>
      </c>
      <c r="BF181" s="45">
        <v>128.1</v>
      </c>
      <c r="BG181" s="45">
        <v>128.69999999999999</v>
      </c>
      <c r="BH181" s="45">
        <v>127.6</v>
      </c>
      <c r="BI181" s="45">
        <v>125.8</v>
      </c>
      <c r="BJ181" s="45">
        <v>120.1</v>
      </c>
      <c r="BK181" s="45">
        <v>117.6</v>
      </c>
      <c r="BL181" s="45">
        <v>118.1</v>
      </c>
      <c r="BM181" s="45">
        <v>117.9</v>
      </c>
      <c r="BN181" s="45">
        <v>115.9</v>
      </c>
      <c r="BO181" s="45">
        <v>113.5</v>
      </c>
      <c r="BP181" s="45">
        <v>115.6</v>
      </c>
      <c r="BQ181" s="45">
        <v>116.4</v>
      </c>
      <c r="BR181" s="45">
        <v>118.9</v>
      </c>
      <c r="BS181" s="45">
        <v>119.4</v>
      </c>
      <c r="BT181" s="45">
        <v>120.9</v>
      </c>
      <c r="BU181" s="45">
        <v>120.8</v>
      </c>
      <c r="BV181" s="45">
        <v>120.6</v>
      </c>
      <c r="BW181" s="45">
        <v>119.3</v>
      </c>
      <c r="BX181" s="45">
        <v>120.3</v>
      </c>
      <c r="BY181" s="45">
        <v>120.7</v>
      </c>
      <c r="BZ181" s="45">
        <v>122.3</v>
      </c>
      <c r="CA181" s="45">
        <v>127</v>
      </c>
      <c r="CB181" s="45">
        <v>126.6</v>
      </c>
      <c r="CC181" s="45">
        <v>127</v>
      </c>
      <c r="CD181" s="45">
        <v>126.2</v>
      </c>
      <c r="CE181" s="45">
        <v>127</v>
      </c>
      <c r="CF181" s="45">
        <v>126.1</v>
      </c>
      <c r="CG181" s="45">
        <v>124.7</v>
      </c>
      <c r="CH181" s="45">
        <v>123.6</v>
      </c>
      <c r="CI181" s="45">
        <v>122.9</v>
      </c>
      <c r="CJ181" s="45">
        <v>120.2</v>
      </c>
      <c r="CK181" s="45">
        <v>121.2</v>
      </c>
      <c r="CL181" s="45">
        <v>122</v>
      </c>
      <c r="CM181" s="45">
        <v>122.8</v>
      </c>
      <c r="CN181" s="45">
        <v>122.6</v>
      </c>
      <c r="CO181" s="45">
        <v>122.6</v>
      </c>
      <c r="CP181" s="45">
        <v>124.7</v>
      </c>
      <c r="CQ181" s="45">
        <v>129.19999999999999</v>
      </c>
      <c r="CR181" s="45">
        <v>132.80000000000001</v>
      </c>
      <c r="CS181" s="45">
        <v>133.4</v>
      </c>
      <c r="CT181" s="45">
        <v>131.30000000000001</v>
      </c>
      <c r="CU181" s="45">
        <v>131.4</v>
      </c>
      <c r="CV181" s="45">
        <v>133</v>
      </c>
      <c r="CW181" s="45">
        <v>138.9</v>
      </c>
      <c r="CX181" s="45">
        <v>145.69999999999999</v>
      </c>
      <c r="CY181" s="45">
        <v>147.69999999999999</v>
      </c>
      <c r="CZ181" s="45">
        <v>152.19999999999999</v>
      </c>
      <c r="DA181" s="45">
        <v>158</v>
      </c>
      <c r="DB181" s="45">
        <v>164.5</v>
      </c>
      <c r="DC181" s="45">
        <v>169.5</v>
      </c>
      <c r="DD181" s="45">
        <v>172.3</v>
      </c>
      <c r="DE181" s="45">
        <v>173.6</v>
      </c>
      <c r="DF181" s="45">
        <v>175.9</v>
      </c>
      <c r="DG181" s="45">
        <v>176.3</v>
      </c>
      <c r="DH181" s="45">
        <v>197.4</v>
      </c>
      <c r="DI181" s="45">
        <v>208.5</v>
      </c>
      <c r="DJ181" s="45">
        <v>204.7</v>
      </c>
      <c r="DK181" s="45">
        <v>211.5</v>
      </c>
      <c r="DL181" s="45">
        <v>222.6</v>
      </c>
      <c r="DM181" s="45">
        <v>235.1</v>
      </c>
      <c r="DN181" s="45">
        <v>232.5</v>
      </c>
      <c r="DO181" s="45">
        <v>235.2</v>
      </c>
      <c r="DP181" s="45">
        <v>226.5</v>
      </c>
      <c r="DQ181" s="45">
        <v>224.5</v>
      </c>
      <c r="DR181" s="45">
        <v>223.4</v>
      </c>
      <c r="DS181" s="45">
        <v>218.9</v>
      </c>
      <c r="DT181" s="45">
        <v>217.6</v>
      </c>
      <c r="DU181" s="45">
        <v>216.1</v>
      </c>
      <c r="DV181" s="45">
        <v>211.8</v>
      </c>
      <c r="DW181" s="45">
        <v>202.9</v>
      </c>
      <c r="DX181" s="46">
        <v>199.4</v>
      </c>
      <c r="DY181" s="46">
        <v>189.3</v>
      </c>
      <c r="DZ181" s="46">
        <v>193.8</v>
      </c>
      <c r="EA181">
        <v>203.8</v>
      </c>
      <c r="EB181" s="47">
        <v>196.5</v>
      </c>
      <c r="EC181" s="47">
        <v>191</v>
      </c>
    </row>
    <row r="182" spans="1:133" x14ac:dyDescent="0.25">
      <c r="A182" s="43" t="s">
        <v>1979</v>
      </c>
      <c r="B182" s="43" t="s">
        <v>1950</v>
      </c>
      <c r="C182" s="44">
        <v>0.34250999999999998</v>
      </c>
      <c r="D182" s="45">
        <v>108.3</v>
      </c>
      <c r="E182" s="45">
        <v>109</v>
      </c>
      <c r="F182" s="45">
        <v>107.1</v>
      </c>
      <c r="G182" s="45">
        <v>113.5</v>
      </c>
      <c r="H182" s="45">
        <v>115.2</v>
      </c>
      <c r="I182" s="45">
        <v>116</v>
      </c>
      <c r="J182" s="45">
        <v>109.4</v>
      </c>
      <c r="K182" s="45">
        <v>110.2</v>
      </c>
      <c r="L182" s="45">
        <v>110.8</v>
      </c>
      <c r="M182" s="45">
        <v>111.1</v>
      </c>
      <c r="N182" s="45">
        <v>112.1</v>
      </c>
      <c r="O182" s="45">
        <v>107.5</v>
      </c>
      <c r="P182" s="45">
        <v>108.1</v>
      </c>
      <c r="Q182" s="45">
        <v>109.1</v>
      </c>
      <c r="R182" s="45">
        <v>107.5</v>
      </c>
      <c r="S182" s="45">
        <v>108.3</v>
      </c>
      <c r="T182" s="45">
        <v>107.4</v>
      </c>
      <c r="U182" s="45">
        <v>106.7</v>
      </c>
      <c r="V182" s="45">
        <v>107.5</v>
      </c>
      <c r="W182" s="45">
        <v>107.2</v>
      </c>
      <c r="X182" s="45">
        <v>105.8</v>
      </c>
      <c r="Y182" s="45">
        <v>106.1</v>
      </c>
      <c r="Z182" s="45">
        <v>105.8</v>
      </c>
      <c r="AA182" s="45">
        <v>107.4</v>
      </c>
      <c r="AB182" s="45">
        <v>106.9</v>
      </c>
      <c r="AC182" s="45">
        <v>106.6</v>
      </c>
      <c r="AD182" s="45">
        <v>105.1</v>
      </c>
      <c r="AE182" s="45">
        <v>104.8</v>
      </c>
      <c r="AF182" s="45">
        <v>103.9</v>
      </c>
      <c r="AG182" s="45">
        <v>101.2</v>
      </c>
      <c r="AH182" s="45">
        <v>101.5</v>
      </c>
      <c r="AI182" s="45">
        <v>99.2</v>
      </c>
      <c r="AJ182" s="45">
        <v>98.3</v>
      </c>
      <c r="AK182" s="45">
        <v>102.6</v>
      </c>
      <c r="AL182" s="45">
        <v>102.1</v>
      </c>
      <c r="AM182" s="45">
        <v>100</v>
      </c>
      <c r="AN182" s="45">
        <v>98.9</v>
      </c>
      <c r="AO182" s="45">
        <v>98</v>
      </c>
      <c r="AP182" s="45">
        <v>97</v>
      </c>
      <c r="AQ182" s="45">
        <v>98</v>
      </c>
      <c r="AR182" s="45">
        <v>95.9</v>
      </c>
      <c r="AS182" s="45">
        <v>96.9</v>
      </c>
      <c r="AT182" s="45">
        <v>97.3</v>
      </c>
      <c r="AU182" s="45">
        <v>98.6</v>
      </c>
      <c r="AV182" s="45">
        <v>100.5</v>
      </c>
      <c r="AW182" s="45">
        <v>100.8</v>
      </c>
      <c r="AX182" s="45">
        <v>99.9</v>
      </c>
      <c r="AY182" s="45">
        <v>99.7</v>
      </c>
      <c r="AZ182" s="45">
        <v>101.4</v>
      </c>
      <c r="BA182" s="45">
        <v>102</v>
      </c>
      <c r="BB182" s="45">
        <v>101.8</v>
      </c>
      <c r="BC182" s="45">
        <v>102.4</v>
      </c>
      <c r="BD182" s="45">
        <v>102.7</v>
      </c>
      <c r="BE182" s="45">
        <v>103.8</v>
      </c>
      <c r="BF182" s="45">
        <v>105.4</v>
      </c>
      <c r="BG182" s="45">
        <v>106.7</v>
      </c>
      <c r="BH182" s="45">
        <v>107.8</v>
      </c>
      <c r="BI182" s="45">
        <v>108.1</v>
      </c>
      <c r="BJ182" s="45">
        <v>106.2</v>
      </c>
      <c r="BK182" s="45">
        <v>105.4</v>
      </c>
      <c r="BL182" s="45">
        <v>103</v>
      </c>
      <c r="BM182" s="45">
        <v>102.6</v>
      </c>
      <c r="BN182" s="45">
        <v>103.4</v>
      </c>
      <c r="BO182" s="45">
        <v>103.1</v>
      </c>
      <c r="BP182" s="45">
        <v>103.6</v>
      </c>
      <c r="BQ182" s="45">
        <v>105.8</v>
      </c>
      <c r="BR182" s="45">
        <v>105.2</v>
      </c>
      <c r="BS182" s="45">
        <v>105.8</v>
      </c>
      <c r="BT182" s="45">
        <v>106.1</v>
      </c>
      <c r="BU182" s="45">
        <v>110.7</v>
      </c>
      <c r="BV182" s="45">
        <v>111.3</v>
      </c>
      <c r="BW182" s="45">
        <v>112.6</v>
      </c>
      <c r="BX182" s="45">
        <v>114.4</v>
      </c>
      <c r="BY182" s="45">
        <v>112.6</v>
      </c>
      <c r="BZ182" s="45">
        <v>111.6</v>
      </c>
      <c r="CA182" s="45">
        <v>112</v>
      </c>
      <c r="CB182" s="45">
        <v>111.7</v>
      </c>
      <c r="CC182" s="45">
        <v>111.4</v>
      </c>
      <c r="CD182" s="45">
        <v>112.6</v>
      </c>
      <c r="CE182" s="45">
        <v>111.8</v>
      </c>
      <c r="CF182" s="45">
        <v>111.1</v>
      </c>
      <c r="CG182" s="45">
        <v>112.7</v>
      </c>
      <c r="CH182" s="45">
        <v>113.5</v>
      </c>
      <c r="CI182" s="45">
        <v>112.5</v>
      </c>
      <c r="CJ182" s="45">
        <v>111.6</v>
      </c>
      <c r="CK182" s="45">
        <v>111.4</v>
      </c>
      <c r="CL182" s="45">
        <v>111.5</v>
      </c>
      <c r="CM182" s="45">
        <v>110.8</v>
      </c>
      <c r="CN182" s="45">
        <v>111.2</v>
      </c>
      <c r="CO182" s="45">
        <v>111.6</v>
      </c>
      <c r="CP182" s="45">
        <v>112.3</v>
      </c>
      <c r="CQ182" s="45">
        <v>113.7</v>
      </c>
      <c r="CR182" s="45">
        <v>117.6</v>
      </c>
      <c r="CS182" s="45">
        <v>121.7</v>
      </c>
      <c r="CT182" s="45">
        <v>121.3</v>
      </c>
      <c r="CU182" s="45">
        <v>118.2</v>
      </c>
      <c r="CV182" s="45">
        <v>119.3</v>
      </c>
      <c r="CW182" s="45">
        <v>116.4</v>
      </c>
      <c r="CX182" s="45">
        <v>115.3</v>
      </c>
      <c r="CY182" s="45">
        <v>118.1</v>
      </c>
      <c r="CZ182" s="45">
        <v>120.6</v>
      </c>
      <c r="DA182" s="45">
        <v>123.6</v>
      </c>
      <c r="DB182" s="45">
        <v>128.6</v>
      </c>
      <c r="DC182" s="45">
        <v>137.69999999999999</v>
      </c>
      <c r="DD182" s="45">
        <v>146.30000000000001</v>
      </c>
      <c r="DE182" s="45">
        <v>151.6</v>
      </c>
      <c r="DF182" s="45">
        <v>153.5</v>
      </c>
      <c r="DG182" s="45">
        <v>161.9</v>
      </c>
      <c r="DH182" s="45">
        <v>173</v>
      </c>
      <c r="DI182" s="45">
        <v>183.5</v>
      </c>
      <c r="DJ182" s="45">
        <v>180.9</v>
      </c>
      <c r="DK182" s="45">
        <v>179.6</v>
      </c>
      <c r="DL182" s="45">
        <v>182.9</v>
      </c>
      <c r="DM182" s="45">
        <v>188</v>
      </c>
      <c r="DN182" s="45">
        <v>180.6</v>
      </c>
      <c r="DO182" s="45">
        <v>174.8</v>
      </c>
      <c r="DP182" s="45">
        <v>170.2</v>
      </c>
      <c r="DQ182" s="45">
        <v>170.2</v>
      </c>
      <c r="DR182" s="45">
        <v>178.1</v>
      </c>
      <c r="DS182" s="45">
        <v>193</v>
      </c>
      <c r="DT182" s="45">
        <v>202.2</v>
      </c>
      <c r="DU182" s="45">
        <v>206.3</v>
      </c>
      <c r="DV182" s="45">
        <v>200.9</v>
      </c>
      <c r="DW182" s="45">
        <v>181</v>
      </c>
      <c r="DX182" s="46">
        <v>175.9</v>
      </c>
      <c r="DY182" s="46">
        <v>168.1</v>
      </c>
      <c r="DZ182" s="46">
        <v>171.3</v>
      </c>
      <c r="EA182">
        <v>180.5</v>
      </c>
      <c r="EB182" s="47">
        <v>174.5</v>
      </c>
      <c r="EC182" s="47">
        <v>172.3</v>
      </c>
    </row>
    <row r="183" spans="1:133" x14ac:dyDescent="0.25">
      <c r="A183" s="43" t="s">
        <v>1983</v>
      </c>
      <c r="B183" s="43" t="s">
        <v>3317</v>
      </c>
      <c r="C183" s="44">
        <v>0.23133000000000001</v>
      </c>
      <c r="D183" s="45">
        <v>102.2</v>
      </c>
      <c r="E183" s="45">
        <v>102</v>
      </c>
      <c r="F183" s="45">
        <v>101</v>
      </c>
      <c r="G183" s="45">
        <v>105.5</v>
      </c>
      <c r="H183" s="45">
        <v>106.2</v>
      </c>
      <c r="I183" s="45">
        <v>107</v>
      </c>
      <c r="J183" s="45">
        <v>105.7</v>
      </c>
      <c r="K183" s="45">
        <v>106.2</v>
      </c>
      <c r="L183" s="45">
        <v>106.2</v>
      </c>
      <c r="M183" s="45">
        <v>108.3</v>
      </c>
      <c r="N183" s="45">
        <v>109.3</v>
      </c>
      <c r="O183" s="45">
        <v>107.1</v>
      </c>
      <c r="P183" s="45">
        <v>107.5</v>
      </c>
      <c r="Q183" s="45">
        <v>107.1</v>
      </c>
      <c r="R183" s="45">
        <v>110.5</v>
      </c>
      <c r="S183" s="45">
        <v>108.2</v>
      </c>
      <c r="T183" s="45">
        <v>110.2</v>
      </c>
      <c r="U183" s="45">
        <v>110.6</v>
      </c>
      <c r="V183" s="45">
        <v>109.6</v>
      </c>
      <c r="W183" s="45">
        <v>108.6</v>
      </c>
      <c r="X183" s="45">
        <v>103.7</v>
      </c>
      <c r="Y183" s="45">
        <v>100.9</v>
      </c>
      <c r="Z183" s="45">
        <v>101.2</v>
      </c>
      <c r="AA183" s="45">
        <v>100.5</v>
      </c>
      <c r="AB183" s="45">
        <v>101.2</v>
      </c>
      <c r="AC183" s="45">
        <v>97.4</v>
      </c>
      <c r="AD183" s="45">
        <v>96.9</v>
      </c>
      <c r="AE183" s="45">
        <v>96.3</v>
      </c>
      <c r="AF183" s="45">
        <v>95.3</v>
      </c>
      <c r="AG183" s="45">
        <v>91.7</v>
      </c>
      <c r="AH183" s="45">
        <v>92.9</v>
      </c>
      <c r="AI183" s="45">
        <v>93.2</v>
      </c>
      <c r="AJ183" s="45">
        <v>93.6</v>
      </c>
      <c r="AK183" s="45">
        <v>95.9</v>
      </c>
      <c r="AL183" s="45">
        <v>95.8</v>
      </c>
      <c r="AM183" s="45">
        <v>94.1</v>
      </c>
      <c r="AN183" s="45">
        <v>94.7</v>
      </c>
      <c r="AO183" s="45">
        <v>99.1</v>
      </c>
      <c r="AP183" s="45">
        <v>99.6</v>
      </c>
      <c r="AQ183" s="45">
        <v>99.3</v>
      </c>
      <c r="AR183" s="45">
        <v>98.5</v>
      </c>
      <c r="AS183" s="45">
        <v>102</v>
      </c>
      <c r="AT183" s="45">
        <v>105.9</v>
      </c>
      <c r="AU183" s="45">
        <v>103.3</v>
      </c>
      <c r="AV183" s="45">
        <v>104.7</v>
      </c>
      <c r="AW183" s="45">
        <v>104.2</v>
      </c>
      <c r="AX183" s="45">
        <v>102.8</v>
      </c>
      <c r="AY183" s="45">
        <v>101.3</v>
      </c>
      <c r="AZ183" s="45">
        <v>105.4</v>
      </c>
      <c r="BA183" s="45">
        <v>104.7</v>
      </c>
      <c r="BB183" s="45">
        <v>104</v>
      </c>
      <c r="BC183" s="45">
        <v>104</v>
      </c>
      <c r="BD183" s="45">
        <v>103.6</v>
      </c>
      <c r="BE183" s="45">
        <v>105.5</v>
      </c>
      <c r="BF183" s="45">
        <v>105.3</v>
      </c>
      <c r="BG183" s="45">
        <v>105.1</v>
      </c>
      <c r="BH183" s="45">
        <v>106.8</v>
      </c>
      <c r="BI183" s="45">
        <v>106.4</v>
      </c>
      <c r="BJ183" s="45">
        <v>105.6</v>
      </c>
      <c r="BK183" s="45">
        <v>103.9</v>
      </c>
      <c r="BL183" s="45">
        <v>102.5</v>
      </c>
      <c r="BM183" s="45">
        <v>101.8</v>
      </c>
      <c r="BN183" s="45">
        <v>101.4</v>
      </c>
      <c r="BO183" s="45">
        <v>102.4</v>
      </c>
      <c r="BP183" s="45">
        <v>101.9</v>
      </c>
      <c r="BQ183" s="45">
        <v>102.1</v>
      </c>
      <c r="BR183" s="45">
        <v>101.7</v>
      </c>
      <c r="BS183" s="45">
        <v>102.7</v>
      </c>
      <c r="BT183" s="45">
        <v>105</v>
      </c>
      <c r="BU183" s="45">
        <v>105.8</v>
      </c>
      <c r="BV183" s="45">
        <v>106.3</v>
      </c>
      <c r="BW183" s="45">
        <v>107.4</v>
      </c>
      <c r="BX183" s="45">
        <v>107.4</v>
      </c>
      <c r="BY183" s="45">
        <v>108.3</v>
      </c>
      <c r="BZ183" s="45">
        <v>109.2</v>
      </c>
      <c r="CA183" s="45">
        <v>109.8</v>
      </c>
      <c r="CB183" s="45">
        <v>110.6</v>
      </c>
      <c r="CC183" s="45">
        <v>111.7</v>
      </c>
      <c r="CD183" s="45">
        <v>111.4</v>
      </c>
      <c r="CE183" s="45">
        <v>110.3</v>
      </c>
      <c r="CF183" s="45">
        <v>110</v>
      </c>
      <c r="CG183" s="45">
        <v>110.4</v>
      </c>
      <c r="CH183" s="45">
        <v>110.5</v>
      </c>
      <c r="CI183" s="45">
        <v>109.4</v>
      </c>
      <c r="CJ183" s="45">
        <v>108.7</v>
      </c>
      <c r="CK183" s="45">
        <v>108.5</v>
      </c>
      <c r="CL183" s="45">
        <v>109.4</v>
      </c>
      <c r="CM183" s="45">
        <v>110.5</v>
      </c>
      <c r="CN183" s="45">
        <v>112.4</v>
      </c>
      <c r="CO183" s="45">
        <v>112.4</v>
      </c>
      <c r="CP183" s="45">
        <v>112.4</v>
      </c>
      <c r="CQ183" s="45">
        <v>113.2</v>
      </c>
      <c r="CR183" s="45">
        <v>116</v>
      </c>
      <c r="CS183" s="45">
        <v>116.2</v>
      </c>
      <c r="CT183" s="45">
        <v>114.1</v>
      </c>
      <c r="CU183" s="45">
        <v>112.8</v>
      </c>
      <c r="CV183" s="45">
        <v>115.1</v>
      </c>
      <c r="CW183" s="45">
        <v>116.3</v>
      </c>
      <c r="CX183" s="45">
        <v>119.2</v>
      </c>
      <c r="CY183" s="45">
        <v>119.6</v>
      </c>
      <c r="CZ183" s="45">
        <v>121.6</v>
      </c>
      <c r="DA183" s="45">
        <v>130.1</v>
      </c>
      <c r="DB183" s="45">
        <v>134.19999999999999</v>
      </c>
      <c r="DC183" s="45">
        <v>138</v>
      </c>
      <c r="DD183" s="45">
        <v>145.19999999999999</v>
      </c>
      <c r="DE183" s="45">
        <v>150.9</v>
      </c>
      <c r="DF183" s="45">
        <v>157.6</v>
      </c>
      <c r="DG183" s="45">
        <v>165.6</v>
      </c>
      <c r="DH183" s="45">
        <v>172.4</v>
      </c>
      <c r="DI183" s="45">
        <v>175</v>
      </c>
      <c r="DJ183" s="45">
        <v>162.80000000000001</v>
      </c>
      <c r="DK183" s="45">
        <v>161.6</v>
      </c>
      <c r="DL183" s="45">
        <v>160.5</v>
      </c>
      <c r="DM183" s="45">
        <v>161.30000000000001</v>
      </c>
      <c r="DN183" s="45">
        <v>160.19999999999999</v>
      </c>
      <c r="DO183" s="45">
        <v>153.4</v>
      </c>
      <c r="DP183" s="45">
        <v>152.19999999999999</v>
      </c>
      <c r="DQ183" s="45">
        <v>152.30000000000001</v>
      </c>
      <c r="DR183" s="45">
        <v>156.4</v>
      </c>
      <c r="DS183" s="45">
        <v>168.2</v>
      </c>
      <c r="DT183" s="45">
        <v>180.1</v>
      </c>
      <c r="DU183" s="45">
        <v>184.1</v>
      </c>
      <c r="DV183" s="45">
        <v>181.7</v>
      </c>
      <c r="DW183" s="45">
        <v>176.9</v>
      </c>
      <c r="DX183" s="46">
        <v>170.1</v>
      </c>
      <c r="DY183" s="46">
        <v>162.9</v>
      </c>
      <c r="DZ183" s="46">
        <v>165.7</v>
      </c>
      <c r="EA183">
        <v>166.9</v>
      </c>
      <c r="EB183" s="47">
        <v>160.80000000000001</v>
      </c>
      <c r="EC183" s="47">
        <v>155.6</v>
      </c>
    </row>
    <row r="184" spans="1:133" x14ac:dyDescent="0.25">
      <c r="A184" s="43" t="s">
        <v>1969</v>
      </c>
      <c r="B184" s="43" t="s">
        <v>3318</v>
      </c>
      <c r="C184" s="44">
        <v>5.8340000000000003E-2</v>
      </c>
      <c r="D184" s="45">
        <v>118.9</v>
      </c>
      <c r="E184" s="45">
        <v>121.9</v>
      </c>
      <c r="F184" s="45">
        <v>121.1</v>
      </c>
      <c r="G184" s="45">
        <v>120.7</v>
      </c>
      <c r="H184" s="45">
        <v>124.4</v>
      </c>
      <c r="I184" s="45">
        <v>122.2</v>
      </c>
      <c r="J184" s="45">
        <v>117.9</v>
      </c>
      <c r="K184" s="45">
        <v>120.2</v>
      </c>
      <c r="L184" s="45">
        <v>127.2</v>
      </c>
      <c r="M184" s="45">
        <v>127.4</v>
      </c>
      <c r="N184" s="45">
        <v>127.6</v>
      </c>
      <c r="O184" s="45">
        <v>123.8</v>
      </c>
      <c r="P184" s="45">
        <v>124.3</v>
      </c>
      <c r="Q184" s="45">
        <v>122.3</v>
      </c>
      <c r="R184" s="45">
        <v>116.4</v>
      </c>
      <c r="S184" s="45">
        <v>109</v>
      </c>
      <c r="T184" s="45">
        <v>105.2</v>
      </c>
      <c r="U184" s="45">
        <v>102.9</v>
      </c>
      <c r="V184" s="45">
        <v>102.4</v>
      </c>
      <c r="W184" s="45">
        <v>98.3</v>
      </c>
      <c r="X184" s="45">
        <v>95.2</v>
      </c>
      <c r="Y184" s="45">
        <v>91.2</v>
      </c>
      <c r="Z184" s="45">
        <v>90.1</v>
      </c>
      <c r="AA184" s="45">
        <v>92</v>
      </c>
      <c r="AB184" s="45">
        <v>91</v>
      </c>
      <c r="AC184" s="45">
        <v>91.5</v>
      </c>
      <c r="AD184" s="45">
        <v>90.5</v>
      </c>
      <c r="AE184" s="45">
        <v>92.1</v>
      </c>
      <c r="AF184" s="45">
        <v>93.2</v>
      </c>
      <c r="AG184" s="45">
        <v>95.1</v>
      </c>
      <c r="AH184" s="45">
        <v>94.2</v>
      </c>
      <c r="AI184" s="45">
        <v>93.3</v>
      </c>
      <c r="AJ184" s="45">
        <v>93.8</v>
      </c>
      <c r="AK184" s="45">
        <v>97.6</v>
      </c>
      <c r="AL184" s="45">
        <v>98.6</v>
      </c>
      <c r="AM184" s="45">
        <v>103</v>
      </c>
      <c r="AN184" s="45">
        <v>104.3</v>
      </c>
      <c r="AO184" s="45">
        <v>107</v>
      </c>
      <c r="AP184" s="45">
        <v>109.8</v>
      </c>
      <c r="AQ184" s="45">
        <v>111.4</v>
      </c>
      <c r="AR184" s="45">
        <v>112.9</v>
      </c>
      <c r="AS184" s="45">
        <v>113.5</v>
      </c>
      <c r="AT184" s="45">
        <v>112.2</v>
      </c>
      <c r="AU184" s="45">
        <v>107.2</v>
      </c>
      <c r="AV184" s="45">
        <v>108.8</v>
      </c>
      <c r="AW184" s="45">
        <v>110</v>
      </c>
      <c r="AX184" s="45">
        <v>109.8</v>
      </c>
      <c r="AY184" s="45">
        <v>112.2</v>
      </c>
      <c r="AZ184" s="45">
        <v>118.7</v>
      </c>
      <c r="BA184" s="45">
        <v>121.3</v>
      </c>
      <c r="BB184" s="45">
        <v>123</v>
      </c>
      <c r="BC184" s="45">
        <v>124.9</v>
      </c>
      <c r="BD184" s="45">
        <v>127</v>
      </c>
      <c r="BE184" s="45">
        <v>123.3</v>
      </c>
      <c r="BF184" s="45">
        <v>118.3</v>
      </c>
      <c r="BG184" s="45">
        <v>114.8</v>
      </c>
      <c r="BH184" s="45">
        <v>115.1</v>
      </c>
      <c r="BI184" s="45">
        <v>114</v>
      </c>
      <c r="BJ184" s="45">
        <v>114.5</v>
      </c>
      <c r="BK184" s="45">
        <v>118.7</v>
      </c>
      <c r="BL184" s="45">
        <v>119</v>
      </c>
      <c r="BM184" s="45">
        <v>117.5</v>
      </c>
      <c r="BN184" s="45">
        <v>111.6</v>
      </c>
      <c r="BO184" s="45">
        <v>109.9</v>
      </c>
      <c r="BP184" s="45">
        <v>107.4</v>
      </c>
      <c r="BQ184" s="45">
        <v>105.1</v>
      </c>
      <c r="BR184" s="45">
        <v>105.4</v>
      </c>
      <c r="BS184" s="45">
        <v>104.9</v>
      </c>
      <c r="BT184" s="45">
        <v>105.6</v>
      </c>
      <c r="BU184" s="45">
        <v>104.3</v>
      </c>
      <c r="BV184" s="45">
        <v>106.1</v>
      </c>
      <c r="BW184" s="45">
        <v>103.7</v>
      </c>
      <c r="BX184" s="45">
        <v>103.3</v>
      </c>
      <c r="BY184" s="45">
        <v>103.8</v>
      </c>
      <c r="BZ184" s="45">
        <v>103.4</v>
      </c>
      <c r="CA184" s="45">
        <v>105</v>
      </c>
      <c r="CB184" s="45">
        <v>110.4</v>
      </c>
      <c r="CC184" s="45">
        <v>110.6</v>
      </c>
      <c r="CD184" s="45">
        <v>112</v>
      </c>
      <c r="CE184" s="45">
        <v>114.3</v>
      </c>
      <c r="CF184" s="45">
        <v>112.5</v>
      </c>
      <c r="CG184" s="45">
        <v>112.6</v>
      </c>
      <c r="CH184" s="45">
        <v>113.5</v>
      </c>
      <c r="CI184" s="45">
        <v>112.7</v>
      </c>
      <c r="CJ184" s="45">
        <v>114.8</v>
      </c>
      <c r="CK184" s="45">
        <v>119.7</v>
      </c>
      <c r="CL184" s="45">
        <v>118</v>
      </c>
      <c r="CM184" s="45">
        <v>118.9</v>
      </c>
      <c r="CN184" s="45">
        <v>120</v>
      </c>
      <c r="CO184" s="45">
        <v>120</v>
      </c>
      <c r="CP184" s="45">
        <v>119.7</v>
      </c>
      <c r="CQ184" s="45">
        <v>120.1</v>
      </c>
      <c r="CR184" s="45">
        <v>127</v>
      </c>
      <c r="CS184" s="45">
        <v>125.7</v>
      </c>
      <c r="CT184" s="45">
        <v>127.7</v>
      </c>
      <c r="CU184" s="45">
        <v>132.1</v>
      </c>
      <c r="CV184" s="45">
        <v>137.80000000000001</v>
      </c>
      <c r="CW184" s="45">
        <v>137.9</v>
      </c>
      <c r="CX184" s="45">
        <v>137.6</v>
      </c>
      <c r="CY184" s="45">
        <v>137.69999999999999</v>
      </c>
      <c r="CZ184" s="45">
        <v>137.19999999999999</v>
      </c>
      <c r="DA184" s="45">
        <v>138.30000000000001</v>
      </c>
      <c r="DB184" s="45">
        <v>140.6</v>
      </c>
      <c r="DC184" s="45">
        <v>145.19999999999999</v>
      </c>
      <c r="DD184" s="45">
        <v>148.30000000000001</v>
      </c>
      <c r="DE184" s="45">
        <v>151.80000000000001</v>
      </c>
      <c r="DF184" s="45">
        <v>159</v>
      </c>
      <c r="DG184" s="45">
        <v>165.3</v>
      </c>
      <c r="DH184" s="45">
        <v>168.4</v>
      </c>
      <c r="DI184" s="45">
        <v>167.7</v>
      </c>
      <c r="DJ184" s="45">
        <v>158.30000000000001</v>
      </c>
      <c r="DK184" s="45">
        <v>158.30000000000001</v>
      </c>
      <c r="DL184" s="45">
        <v>160.80000000000001</v>
      </c>
      <c r="DM184" s="45">
        <v>159.6</v>
      </c>
      <c r="DN184" s="45">
        <v>160.6</v>
      </c>
      <c r="DO184" s="45">
        <v>156</v>
      </c>
      <c r="DP184" s="45">
        <v>153.1</v>
      </c>
      <c r="DQ184" s="45">
        <v>154.1</v>
      </c>
      <c r="DR184" s="45">
        <v>158.4</v>
      </c>
      <c r="DS184" s="45">
        <v>168.7</v>
      </c>
      <c r="DT184" s="45">
        <v>177.1</v>
      </c>
      <c r="DU184" s="45">
        <v>176.1</v>
      </c>
      <c r="DV184" s="45">
        <v>177.1</v>
      </c>
      <c r="DW184" s="45">
        <v>177.3</v>
      </c>
      <c r="DX184" s="46">
        <v>174.3</v>
      </c>
      <c r="DY184" s="46">
        <v>173.6</v>
      </c>
      <c r="DZ184" s="46">
        <v>175</v>
      </c>
      <c r="EA184">
        <v>174.1</v>
      </c>
      <c r="EB184" s="47">
        <v>174</v>
      </c>
      <c r="EC184" s="47">
        <v>174.9</v>
      </c>
    </row>
    <row r="185" spans="1:133" x14ac:dyDescent="0.25">
      <c r="A185" s="43" t="s">
        <v>2646</v>
      </c>
      <c r="B185" s="43" t="s">
        <v>3319</v>
      </c>
      <c r="C185" s="44">
        <v>2.955E-2</v>
      </c>
      <c r="D185" s="45">
        <v>91.8</v>
      </c>
      <c r="E185" s="45">
        <v>88.4</v>
      </c>
      <c r="F185" s="45">
        <v>87.6</v>
      </c>
      <c r="G185" s="45">
        <v>91.3</v>
      </c>
      <c r="H185" s="45">
        <v>95.9</v>
      </c>
      <c r="I185" s="45">
        <v>96.5</v>
      </c>
      <c r="J185" s="45">
        <v>95.4</v>
      </c>
      <c r="K185" s="45">
        <v>91.8</v>
      </c>
      <c r="L185" s="45">
        <v>93.8</v>
      </c>
      <c r="M185" s="45">
        <v>94</v>
      </c>
      <c r="N185" s="45">
        <v>93.4</v>
      </c>
      <c r="O185" s="45">
        <v>94.5</v>
      </c>
      <c r="P185" s="45">
        <v>95</v>
      </c>
      <c r="Q185" s="45">
        <v>93.3</v>
      </c>
      <c r="R185" s="45">
        <v>93.3</v>
      </c>
      <c r="S185" s="45">
        <v>92.8</v>
      </c>
      <c r="T185" s="45">
        <v>93.1</v>
      </c>
      <c r="U185" s="45">
        <v>94.3</v>
      </c>
      <c r="V185" s="45">
        <v>93.5</v>
      </c>
      <c r="W185" s="45">
        <v>96.6</v>
      </c>
      <c r="X185" s="45">
        <v>103.5</v>
      </c>
      <c r="Y185" s="45">
        <v>102.9</v>
      </c>
      <c r="Z185" s="45">
        <v>103.8</v>
      </c>
      <c r="AA185" s="45">
        <v>104.2</v>
      </c>
      <c r="AB185" s="45">
        <v>102.8</v>
      </c>
      <c r="AC185" s="45">
        <v>100.4</v>
      </c>
      <c r="AD185" s="45">
        <v>104.6</v>
      </c>
      <c r="AE185" s="45">
        <v>105.4</v>
      </c>
      <c r="AF185" s="45">
        <v>102.2</v>
      </c>
      <c r="AG185" s="45">
        <v>104.1</v>
      </c>
      <c r="AH185" s="45">
        <v>103.6</v>
      </c>
      <c r="AI185" s="45">
        <v>107</v>
      </c>
      <c r="AJ185" s="45">
        <v>108.3</v>
      </c>
      <c r="AK185" s="45">
        <v>104.6</v>
      </c>
      <c r="AL185" s="45">
        <v>101.7</v>
      </c>
      <c r="AM185" s="45">
        <v>95.8</v>
      </c>
      <c r="AN185" s="45">
        <v>95.4</v>
      </c>
      <c r="AO185" s="45">
        <v>97.6</v>
      </c>
      <c r="AP185" s="45">
        <v>97.9</v>
      </c>
      <c r="AQ185" s="45">
        <v>101.4</v>
      </c>
      <c r="AR185" s="45">
        <v>100.3</v>
      </c>
      <c r="AS185" s="45">
        <v>103.5</v>
      </c>
      <c r="AT185" s="45">
        <v>102.1</v>
      </c>
      <c r="AU185" s="45">
        <v>101</v>
      </c>
      <c r="AV185" s="45">
        <v>98</v>
      </c>
      <c r="AW185" s="45">
        <v>94.6</v>
      </c>
      <c r="AX185" s="45">
        <v>89.6</v>
      </c>
      <c r="AY185" s="45">
        <v>87.7</v>
      </c>
      <c r="AZ185" s="45">
        <v>89.7</v>
      </c>
      <c r="BA185" s="45">
        <v>90.5</v>
      </c>
      <c r="BB185" s="45">
        <v>90.6</v>
      </c>
      <c r="BC185" s="45">
        <v>93.4</v>
      </c>
      <c r="BD185" s="45">
        <v>95.2</v>
      </c>
      <c r="BE185" s="45">
        <v>97.8</v>
      </c>
      <c r="BF185" s="45">
        <v>98.2</v>
      </c>
      <c r="BG185" s="45">
        <v>98.5</v>
      </c>
      <c r="BH185" s="45">
        <v>98.5</v>
      </c>
      <c r="BI185" s="45">
        <v>98.8</v>
      </c>
      <c r="BJ185" s="45">
        <v>99.6</v>
      </c>
      <c r="BK185" s="45">
        <v>100.3</v>
      </c>
      <c r="BL185" s="45">
        <v>104.4</v>
      </c>
      <c r="BM185" s="45">
        <v>103.9</v>
      </c>
      <c r="BN185" s="45">
        <v>104.7</v>
      </c>
      <c r="BO185" s="45">
        <v>106.9</v>
      </c>
      <c r="BP185" s="45">
        <v>108</v>
      </c>
      <c r="BQ185" s="45">
        <v>108.6</v>
      </c>
      <c r="BR185" s="45">
        <v>108.6</v>
      </c>
      <c r="BS185" s="45">
        <v>108.1</v>
      </c>
      <c r="BT185" s="45">
        <v>109.7</v>
      </c>
      <c r="BU185" s="45">
        <v>106.7</v>
      </c>
      <c r="BV185" s="45">
        <v>105.9</v>
      </c>
      <c r="BW185" s="45">
        <v>106</v>
      </c>
      <c r="BX185" s="45">
        <v>104.4</v>
      </c>
      <c r="BY185" s="45">
        <v>103.2</v>
      </c>
      <c r="BZ185" s="45">
        <v>103.7</v>
      </c>
      <c r="CA185" s="45">
        <v>107.8</v>
      </c>
      <c r="CB185" s="45">
        <v>109.3</v>
      </c>
      <c r="CC185" s="45">
        <v>110</v>
      </c>
      <c r="CD185" s="45">
        <v>116</v>
      </c>
      <c r="CE185" s="45">
        <v>120.7</v>
      </c>
      <c r="CF185" s="45">
        <v>118.8</v>
      </c>
      <c r="CG185" s="45">
        <v>118.2</v>
      </c>
      <c r="CH185" s="45">
        <v>118.9</v>
      </c>
      <c r="CI185" s="45">
        <v>121.1</v>
      </c>
      <c r="CJ185" s="45">
        <v>124.7</v>
      </c>
      <c r="CK185" s="45">
        <v>126.4</v>
      </c>
      <c r="CL185" s="45">
        <v>124.6</v>
      </c>
      <c r="CM185" s="45">
        <v>125.2</v>
      </c>
      <c r="CN185" s="45">
        <v>125.7</v>
      </c>
      <c r="CO185" s="45">
        <v>118</v>
      </c>
      <c r="CP185" s="45">
        <v>110.6</v>
      </c>
      <c r="CQ185" s="45">
        <v>110.8</v>
      </c>
      <c r="CR185" s="45">
        <v>110.7</v>
      </c>
      <c r="CS185" s="45">
        <v>107.5</v>
      </c>
      <c r="CT185" s="45">
        <v>105.5</v>
      </c>
      <c r="CU185" s="45">
        <v>105.7</v>
      </c>
      <c r="CV185" s="45">
        <v>106.9</v>
      </c>
      <c r="CW185" s="45">
        <v>102.9</v>
      </c>
      <c r="CX185" s="45">
        <v>103.5</v>
      </c>
      <c r="CY185" s="45">
        <v>105.8</v>
      </c>
      <c r="CZ185" s="45">
        <v>107.7</v>
      </c>
      <c r="DA185" s="45">
        <v>108.6</v>
      </c>
      <c r="DB185" s="45">
        <v>113.2</v>
      </c>
      <c r="DC185" s="45">
        <v>115.3</v>
      </c>
      <c r="DD185" s="45">
        <v>114.3</v>
      </c>
      <c r="DE185" s="45">
        <v>116.6</v>
      </c>
      <c r="DF185" s="45">
        <v>118.9</v>
      </c>
      <c r="DG185" s="45">
        <v>118.1</v>
      </c>
      <c r="DH185" s="45">
        <v>126.4</v>
      </c>
      <c r="DI185" s="45">
        <v>125.7</v>
      </c>
      <c r="DJ185" s="45">
        <v>129.4</v>
      </c>
      <c r="DK185" s="45">
        <v>132.6</v>
      </c>
      <c r="DL185" s="45">
        <v>141.4</v>
      </c>
      <c r="DM185" s="45">
        <v>141</v>
      </c>
      <c r="DN185" s="45">
        <v>146.1</v>
      </c>
      <c r="DO185" s="45">
        <v>145.4</v>
      </c>
      <c r="DP185" s="45">
        <v>142</v>
      </c>
      <c r="DQ185" s="45">
        <v>144.9</v>
      </c>
      <c r="DR185" s="45">
        <v>150.19999999999999</v>
      </c>
      <c r="DS185" s="45">
        <v>156.9</v>
      </c>
      <c r="DT185" s="45">
        <v>155</v>
      </c>
      <c r="DU185" s="45">
        <v>170</v>
      </c>
      <c r="DV185" s="45">
        <v>172.6</v>
      </c>
      <c r="DW185" s="45">
        <v>169.4</v>
      </c>
      <c r="DX185" s="46">
        <v>168.4</v>
      </c>
      <c r="DY185" s="46">
        <v>168.5</v>
      </c>
      <c r="DZ185" s="46">
        <v>167</v>
      </c>
      <c r="EA185">
        <v>163.9</v>
      </c>
      <c r="EB185" s="47">
        <v>165.5</v>
      </c>
      <c r="EC185" s="47">
        <v>165.5</v>
      </c>
    </row>
    <row r="186" spans="1:133" x14ac:dyDescent="0.25">
      <c r="A186" s="43" t="s">
        <v>1973</v>
      </c>
      <c r="B186" s="43" t="s">
        <v>3320</v>
      </c>
      <c r="C186" s="44">
        <v>0.29613</v>
      </c>
      <c r="D186" s="45">
        <v>109.9</v>
      </c>
      <c r="E186" s="45">
        <v>110.2</v>
      </c>
      <c r="F186" s="45">
        <v>110.9</v>
      </c>
      <c r="G186" s="45">
        <v>111.9</v>
      </c>
      <c r="H186" s="45">
        <v>112.1</v>
      </c>
      <c r="I186" s="45">
        <v>111.5</v>
      </c>
      <c r="J186" s="45">
        <v>109.6</v>
      </c>
      <c r="K186" s="45">
        <v>108.8</v>
      </c>
      <c r="L186" s="45">
        <v>104</v>
      </c>
      <c r="M186" s="45">
        <v>104.6</v>
      </c>
      <c r="N186" s="45">
        <v>101.8</v>
      </c>
      <c r="O186" s="45">
        <v>100.2</v>
      </c>
      <c r="P186" s="45">
        <v>97.2</v>
      </c>
      <c r="Q186" s="45">
        <v>96.4</v>
      </c>
      <c r="R186" s="45">
        <v>97.7</v>
      </c>
      <c r="S186" s="45">
        <v>98.7</v>
      </c>
      <c r="T186" s="45">
        <v>102</v>
      </c>
      <c r="U186" s="45">
        <v>102.9</v>
      </c>
      <c r="V186" s="45">
        <v>103.8</v>
      </c>
      <c r="W186" s="45">
        <v>107.5</v>
      </c>
      <c r="X186" s="45">
        <v>105.1</v>
      </c>
      <c r="Y186" s="45">
        <v>102.8</v>
      </c>
      <c r="Z186" s="45">
        <v>102.1</v>
      </c>
      <c r="AA186" s="45">
        <v>103.8</v>
      </c>
      <c r="AB186" s="45">
        <v>104.9</v>
      </c>
      <c r="AC186" s="45">
        <v>105</v>
      </c>
      <c r="AD186" s="45">
        <v>103.8</v>
      </c>
      <c r="AE186" s="45">
        <v>103</v>
      </c>
      <c r="AF186" s="45">
        <v>103.6</v>
      </c>
      <c r="AG186" s="45">
        <v>103.3</v>
      </c>
      <c r="AH186" s="45">
        <v>102.7</v>
      </c>
      <c r="AI186" s="45">
        <v>100.5</v>
      </c>
      <c r="AJ186" s="45">
        <v>97.5</v>
      </c>
      <c r="AK186" s="45">
        <v>98.2</v>
      </c>
      <c r="AL186" s="45">
        <v>99.1</v>
      </c>
      <c r="AM186" s="45">
        <v>98.1</v>
      </c>
      <c r="AN186" s="45">
        <v>97.8</v>
      </c>
      <c r="AO186" s="45">
        <v>99</v>
      </c>
      <c r="AP186" s="45">
        <v>99.7</v>
      </c>
      <c r="AQ186" s="45">
        <v>98.9</v>
      </c>
      <c r="AR186" s="45">
        <v>96.3</v>
      </c>
      <c r="AS186" s="45">
        <v>97.4</v>
      </c>
      <c r="AT186" s="45">
        <v>99.8</v>
      </c>
      <c r="AU186" s="45">
        <v>99.9</v>
      </c>
      <c r="AV186" s="45">
        <v>99.2</v>
      </c>
      <c r="AW186" s="45">
        <v>96</v>
      </c>
      <c r="AX186" s="45">
        <v>97.6</v>
      </c>
      <c r="AY186" s="45">
        <v>100.2</v>
      </c>
      <c r="AZ186" s="45">
        <v>104</v>
      </c>
      <c r="BA186" s="45">
        <v>104.2</v>
      </c>
      <c r="BB186" s="45">
        <v>105.5</v>
      </c>
      <c r="BC186" s="45">
        <v>106.9</v>
      </c>
      <c r="BD186" s="45">
        <v>108.1</v>
      </c>
      <c r="BE186" s="45">
        <v>108.3</v>
      </c>
      <c r="BF186" s="45">
        <v>112</v>
      </c>
      <c r="BG186" s="45">
        <v>112.5</v>
      </c>
      <c r="BH186" s="45">
        <v>113.9</v>
      </c>
      <c r="BI186" s="45">
        <v>114.6</v>
      </c>
      <c r="BJ186" s="45">
        <v>112.5</v>
      </c>
      <c r="BK186" s="45">
        <v>110.1</v>
      </c>
      <c r="BL186" s="45">
        <v>107.8</v>
      </c>
      <c r="BM186" s="45">
        <v>105.3</v>
      </c>
      <c r="BN186" s="45">
        <v>104.6</v>
      </c>
      <c r="BO186" s="45">
        <v>106.5</v>
      </c>
      <c r="BP186" s="45">
        <v>109.2</v>
      </c>
      <c r="BQ186" s="45">
        <v>110.8</v>
      </c>
      <c r="BR186" s="45">
        <v>112</v>
      </c>
      <c r="BS186" s="45">
        <v>114.4</v>
      </c>
      <c r="BT186" s="45">
        <v>115.6</v>
      </c>
      <c r="BU186" s="45">
        <v>114.1</v>
      </c>
      <c r="BV186" s="45">
        <v>114</v>
      </c>
      <c r="BW186" s="45">
        <v>120.6</v>
      </c>
      <c r="BX186" s="45">
        <v>122.1</v>
      </c>
      <c r="BY186" s="45">
        <v>125.4</v>
      </c>
      <c r="BZ186" s="45">
        <v>126.5</v>
      </c>
      <c r="CA186" s="45">
        <v>127.6</v>
      </c>
      <c r="CB186" s="45">
        <v>127.3</v>
      </c>
      <c r="CC186" s="45">
        <v>128.1</v>
      </c>
      <c r="CD186" s="45">
        <v>126.5</v>
      </c>
      <c r="CE186" s="45">
        <v>125.4</v>
      </c>
      <c r="CF186" s="45">
        <v>119.9</v>
      </c>
      <c r="CG186" s="45">
        <v>118.1</v>
      </c>
      <c r="CH186" s="45">
        <v>117</v>
      </c>
      <c r="CI186" s="45">
        <v>113.9</v>
      </c>
      <c r="CJ186" s="45">
        <v>113.4</v>
      </c>
      <c r="CK186" s="45">
        <v>112.3</v>
      </c>
      <c r="CL186" s="45">
        <v>112.3</v>
      </c>
      <c r="CM186" s="45">
        <v>114.3</v>
      </c>
      <c r="CN186" s="45">
        <v>118.6</v>
      </c>
      <c r="CO186" s="45">
        <v>120.9</v>
      </c>
      <c r="CP186" s="45">
        <v>121.9</v>
      </c>
      <c r="CQ186" s="45">
        <v>123.5</v>
      </c>
      <c r="CR186" s="45">
        <v>130.69999999999999</v>
      </c>
      <c r="CS186" s="45">
        <v>133.1</v>
      </c>
      <c r="CT186" s="45">
        <v>127.5</v>
      </c>
      <c r="CU186" s="45">
        <v>122.4</v>
      </c>
      <c r="CV186" s="45">
        <v>125.6</v>
      </c>
      <c r="CW186" s="45">
        <v>124.9</v>
      </c>
      <c r="CX186" s="45">
        <v>128.69999999999999</v>
      </c>
      <c r="CY186" s="45">
        <v>131.69999999999999</v>
      </c>
      <c r="CZ186" s="45">
        <v>136.1</v>
      </c>
      <c r="DA186" s="45">
        <v>143.5</v>
      </c>
      <c r="DB186" s="45">
        <v>144.4</v>
      </c>
      <c r="DC186" s="45">
        <v>152.19999999999999</v>
      </c>
      <c r="DD186" s="45">
        <v>158.5</v>
      </c>
      <c r="DE186" s="45">
        <v>160.5</v>
      </c>
      <c r="DF186" s="45">
        <v>159.30000000000001</v>
      </c>
      <c r="DG186" s="45">
        <v>170.2</v>
      </c>
      <c r="DH186" s="45">
        <v>180.4</v>
      </c>
      <c r="DI186" s="45">
        <v>192.5</v>
      </c>
      <c r="DJ186" s="45">
        <v>195.2</v>
      </c>
      <c r="DK186" s="45">
        <v>197.4</v>
      </c>
      <c r="DL186" s="45">
        <v>206.3</v>
      </c>
      <c r="DM186" s="45">
        <v>206.2</v>
      </c>
      <c r="DN186" s="45">
        <v>206.2</v>
      </c>
      <c r="DO186" s="45">
        <v>195</v>
      </c>
      <c r="DP186" s="45">
        <v>186.7</v>
      </c>
      <c r="DQ186" s="45">
        <v>185.9</v>
      </c>
      <c r="DR186" s="45">
        <v>195.8</v>
      </c>
      <c r="DS186" s="45">
        <v>209.2</v>
      </c>
      <c r="DT186" s="45">
        <v>225.5</v>
      </c>
      <c r="DU186" s="45">
        <v>225.3</v>
      </c>
      <c r="DV186" s="45">
        <v>220.3</v>
      </c>
      <c r="DW186" s="45">
        <v>206.1</v>
      </c>
      <c r="DX186" s="46">
        <v>199.7</v>
      </c>
      <c r="DY186" s="46">
        <v>187.6</v>
      </c>
      <c r="DZ186" s="46">
        <v>191.8</v>
      </c>
      <c r="EA186">
        <v>191.4</v>
      </c>
      <c r="EB186" s="47">
        <v>186.1</v>
      </c>
      <c r="EC186" s="47">
        <v>176.9</v>
      </c>
    </row>
    <row r="187" spans="1:133" x14ac:dyDescent="0.25">
      <c r="A187" s="43" t="s">
        <v>1971</v>
      </c>
      <c r="B187" s="43" t="s">
        <v>3321</v>
      </c>
      <c r="C187" s="44">
        <v>1.0150699999999999</v>
      </c>
      <c r="D187" s="45">
        <v>112.5</v>
      </c>
      <c r="E187" s="45">
        <v>113.3</v>
      </c>
      <c r="F187" s="45">
        <v>112.4</v>
      </c>
      <c r="G187" s="45">
        <v>112.5</v>
      </c>
      <c r="H187" s="45">
        <v>111.9</v>
      </c>
      <c r="I187" s="45">
        <v>108.9</v>
      </c>
      <c r="J187" s="45">
        <v>100</v>
      </c>
      <c r="K187" s="45">
        <v>96</v>
      </c>
      <c r="L187" s="45">
        <v>92.1</v>
      </c>
      <c r="M187" s="45">
        <v>93</v>
      </c>
      <c r="N187" s="45">
        <v>93.4</v>
      </c>
      <c r="O187" s="45">
        <v>94.2</v>
      </c>
      <c r="P187" s="45">
        <v>94.9</v>
      </c>
      <c r="Q187" s="45">
        <v>95.3</v>
      </c>
      <c r="R187" s="45">
        <v>97.2</v>
      </c>
      <c r="S187" s="45">
        <v>99.6</v>
      </c>
      <c r="T187" s="45">
        <v>102.8</v>
      </c>
      <c r="U187" s="45">
        <v>104.7</v>
      </c>
      <c r="V187" s="45">
        <v>105.8</v>
      </c>
      <c r="W187" s="45">
        <v>107.5</v>
      </c>
      <c r="X187" s="45">
        <v>109.4</v>
      </c>
      <c r="Y187" s="45">
        <v>107.7</v>
      </c>
      <c r="Z187" s="45">
        <v>108.2</v>
      </c>
      <c r="AA187" s="45">
        <v>111.8</v>
      </c>
      <c r="AB187" s="45">
        <v>110.9</v>
      </c>
      <c r="AC187" s="45">
        <v>109.4</v>
      </c>
      <c r="AD187" s="45">
        <v>105.8</v>
      </c>
      <c r="AE187" s="45">
        <v>106.1</v>
      </c>
      <c r="AF187" s="45">
        <v>103.2</v>
      </c>
      <c r="AG187" s="45">
        <v>99</v>
      </c>
      <c r="AH187" s="45">
        <v>97.9</v>
      </c>
      <c r="AI187" s="45">
        <v>95.6</v>
      </c>
      <c r="AJ187" s="45">
        <v>94.9</v>
      </c>
      <c r="AK187" s="45">
        <v>94.9</v>
      </c>
      <c r="AL187" s="45">
        <v>95</v>
      </c>
      <c r="AM187" s="45">
        <v>96.3</v>
      </c>
      <c r="AN187" s="45">
        <v>95.3</v>
      </c>
      <c r="AO187" s="45">
        <v>95.1</v>
      </c>
      <c r="AP187" s="45">
        <v>95.2</v>
      </c>
      <c r="AQ187" s="45">
        <v>95</v>
      </c>
      <c r="AR187" s="45">
        <v>92.2</v>
      </c>
      <c r="AS187" s="45">
        <v>89.8</v>
      </c>
      <c r="AT187" s="45">
        <v>90.1</v>
      </c>
      <c r="AU187" s="45">
        <v>90</v>
      </c>
      <c r="AV187" s="45">
        <v>89.7</v>
      </c>
      <c r="AW187" s="45">
        <v>89.2</v>
      </c>
      <c r="AX187" s="45">
        <v>91.8</v>
      </c>
      <c r="AY187" s="45">
        <v>95.5</v>
      </c>
      <c r="AZ187" s="45">
        <v>99.3</v>
      </c>
      <c r="BA187" s="45">
        <v>101.4</v>
      </c>
      <c r="BB187" s="45">
        <v>101.1</v>
      </c>
      <c r="BC187" s="45">
        <v>99.5</v>
      </c>
      <c r="BD187" s="45">
        <v>102.8</v>
      </c>
      <c r="BE187" s="45">
        <v>105.5</v>
      </c>
      <c r="BF187" s="45">
        <v>103.4</v>
      </c>
      <c r="BG187" s="45">
        <v>103</v>
      </c>
      <c r="BH187" s="45">
        <v>106.4</v>
      </c>
      <c r="BI187" s="45">
        <v>108.7</v>
      </c>
      <c r="BJ187" s="45">
        <v>108.3</v>
      </c>
      <c r="BK187" s="45">
        <v>106.8</v>
      </c>
      <c r="BL187" s="45">
        <v>105.9</v>
      </c>
      <c r="BM187" s="45">
        <v>104.4</v>
      </c>
      <c r="BN187" s="45">
        <v>104.5</v>
      </c>
      <c r="BO187" s="45">
        <v>104.4</v>
      </c>
      <c r="BP187" s="45">
        <v>103.6</v>
      </c>
      <c r="BQ187" s="45">
        <v>106.2</v>
      </c>
      <c r="BR187" s="45">
        <v>107.5</v>
      </c>
      <c r="BS187" s="45">
        <v>109.8</v>
      </c>
      <c r="BT187" s="45">
        <v>110.8</v>
      </c>
      <c r="BU187" s="45">
        <v>111.6</v>
      </c>
      <c r="BV187" s="45">
        <v>113.5</v>
      </c>
      <c r="BW187" s="45">
        <v>118.1</v>
      </c>
      <c r="BX187" s="45">
        <v>122</v>
      </c>
      <c r="BY187" s="45">
        <v>123.3</v>
      </c>
      <c r="BZ187" s="45">
        <v>124.3</v>
      </c>
      <c r="CA187" s="45">
        <v>121.6</v>
      </c>
      <c r="CB187" s="45">
        <v>118</v>
      </c>
      <c r="CC187" s="45">
        <v>118.7</v>
      </c>
      <c r="CD187" s="45">
        <v>118.2</v>
      </c>
      <c r="CE187" s="45">
        <v>113</v>
      </c>
      <c r="CF187" s="45">
        <v>109.2</v>
      </c>
      <c r="CG187" s="45">
        <v>111</v>
      </c>
      <c r="CH187" s="45">
        <v>112.9</v>
      </c>
      <c r="CI187" s="45">
        <v>110.3</v>
      </c>
      <c r="CJ187" s="45">
        <v>109.9</v>
      </c>
      <c r="CK187" s="45">
        <v>107.9</v>
      </c>
      <c r="CL187" s="45">
        <v>106.5</v>
      </c>
      <c r="CM187" s="45">
        <v>105</v>
      </c>
      <c r="CN187" s="45">
        <v>106.9</v>
      </c>
      <c r="CO187" s="45">
        <v>110.2</v>
      </c>
      <c r="CP187" s="45">
        <v>111.7</v>
      </c>
      <c r="CQ187" s="45">
        <v>115.8</v>
      </c>
      <c r="CR187" s="45">
        <v>127.3</v>
      </c>
      <c r="CS187" s="45">
        <v>138.1</v>
      </c>
      <c r="CT187" s="45">
        <v>135.69999999999999</v>
      </c>
      <c r="CU187" s="45">
        <v>132.80000000000001</v>
      </c>
      <c r="CV187" s="45">
        <v>128.30000000000001</v>
      </c>
      <c r="CW187" s="45">
        <v>125.5</v>
      </c>
      <c r="CX187" s="45">
        <v>129.80000000000001</v>
      </c>
      <c r="CY187" s="45">
        <v>131.80000000000001</v>
      </c>
      <c r="CZ187" s="45">
        <v>136.6</v>
      </c>
      <c r="DA187" s="45">
        <v>138.9</v>
      </c>
      <c r="DB187" s="45">
        <v>143</v>
      </c>
      <c r="DC187" s="45">
        <v>151.19999999999999</v>
      </c>
      <c r="DD187" s="45">
        <v>161.19999999999999</v>
      </c>
      <c r="DE187" s="45">
        <v>166.7</v>
      </c>
      <c r="DF187" s="45">
        <v>173.8</v>
      </c>
      <c r="DG187" s="45">
        <v>184.3</v>
      </c>
      <c r="DH187" s="45">
        <v>195.3</v>
      </c>
      <c r="DI187" s="45">
        <v>204.8</v>
      </c>
      <c r="DJ187" s="45">
        <v>194.3</v>
      </c>
      <c r="DK187" s="45">
        <v>195.4</v>
      </c>
      <c r="DL187" s="45">
        <v>197</v>
      </c>
      <c r="DM187" s="45">
        <v>193.8</v>
      </c>
      <c r="DN187" s="45">
        <v>192.9</v>
      </c>
      <c r="DO187" s="45">
        <v>191.9</v>
      </c>
      <c r="DP187" s="45">
        <v>188.8</v>
      </c>
      <c r="DQ187" s="45">
        <v>189.6</v>
      </c>
      <c r="DR187" s="45">
        <v>201.8</v>
      </c>
      <c r="DS187" s="45">
        <v>214.4</v>
      </c>
      <c r="DT187" s="45">
        <v>226.6</v>
      </c>
      <c r="DU187" s="45">
        <v>233.2</v>
      </c>
      <c r="DV187" s="45">
        <v>222.6</v>
      </c>
      <c r="DW187" s="45">
        <v>203.4</v>
      </c>
      <c r="DX187" s="46">
        <v>196.1</v>
      </c>
      <c r="DY187" s="46">
        <v>175.9</v>
      </c>
      <c r="DZ187" s="46">
        <v>174.2</v>
      </c>
      <c r="EA187">
        <v>171.1</v>
      </c>
      <c r="EB187" s="47">
        <v>163</v>
      </c>
      <c r="EC187" s="47">
        <v>163.9</v>
      </c>
    </row>
    <row r="188" spans="1:133" x14ac:dyDescent="0.25">
      <c r="A188" s="43" t="s">
        <v>3322</v>
      </c>
      <c r="B188" s="43" t="s">
        <v>3323</v>
      </c>
      <c r="C188" s="44">
        <v>1.1599999999999999E-2</v>
      </c>
      <c r="D188" s="45">
        <v>118.2</v>
      </c>
      <c r="E188" s="45">
        <v>113.1</v>
      </c>
      <c r="F188" s="45">
        <v>113.8</v>
      </c>
      <c r="G188" s="45">
        <v>118.9</v>
      </c>
      <c r="H188" s="45">
        <v>120.8</v>
      </c>
      <c r="I188" s="45">
        <v>119.2</v>
      </c>
      <c r="J188" s="45">
        <v>113</v>
      </c>
      <c r="K188" s="45">
        <v>114.4</v>
      </c>
      <c r="L188" s="45">
        <v>114</v>
      </c>
      <c r="M188" s="45">
        <v>111.8</v>
      </c>
      <c r="N188" s="45">
        <v>111.9</v>
      </c>
      <c r="O188" s="45">
        <v>107.6</v>
      </c>
      <c r="P188" s="45">
        <v>106.4</v>
      </c>
      <c r="Q188" s="45">
        <v>106.3</v>
      </c>
      <c r="R188" s="45">
        <v>108.2</v>
      </c>
      <c r="S188" s="45">
        <v>107.5</v>
      </c>
      <c r="T188" s="45">
        <v>108.3</v>
      </c>
      <c r="U188" s="45">
        <v>108</v>
      </c>
      <c r="V188" s="45">
        <v>108.2</v>
      </c>
      <c r="W188" s="45">
        <v>110.4</v>
      </c>
      <c r="X188" s="45">
        <v>110.4</v>
      </c>
      <c r="Y188" s="45">
        <v>108.3</v>
      </c>
      <c r="Z188" s="45">
        <v>106.7</v>
      </c>
      <c r="AA188" s="45">
        <v>107.1</v>
      </c>
      <c r="AB188" s="45">
        <v>106.2</v>
      </c>
      <c r="AC188" s="45">
        <v>105.9</v>
      </c>
      <c r="AD188" s="45">
        <v>105.9</v>
      </c>
      <c r="AE188" s="45">
        <v>107.2</v>
      </c>
      <c r="AF188" s="45">
        <v>106.8</v>
      </c>
      <c r="AG188" s="45">
        <v>106.9</v>
      </c>
      <c r="AH188" s="45">
        <v>104.5</v>
      </c>
      <c r="AI188" s="45">
        <v>106.8</v>
      </c>
      <c r="AJ188" s="45">
        <v>112.5</v>
      </c>
      <c r="AK188" s="45">
        <v>111</v>
      </c>
      <c r="AL188" s="45">
        <v>106.8</v>
      </c>
      <c r="AM188" s="45">
        <v>105.6</v>
      </c>
      <c r="AN188" s="45">
        <v>107.6</v>
      </c>
      <c r="AO188" s="45">
        <v>115.5</v>
      </c>
      <c r="AP188" s="45">
        <v>118.2</v>
      </c>
      <c r="AQ188" s="45">
        <v>118.9</v>
      </c>
      <c r="AR188" s="45">
        <v>120.5</v>
      </c>
      <c r="AS188" s="45">
        <v>122.3</v>
      </c>
      <c r="AT188" s="45">
        <v>126.8</v>
      </c>
      <c r="AU188" s="45">
        <v>126.7</v>
      </c>
      <c r="AV188" s="45">
        <v>124.4</v>
      </c>
      <c r="AW188" s="45">
        <v>122.8</v>
      </c>
      <c r="AX188" s="45">
        <v>117.7</v>
      </c>
      <c r="AY188" s="45">
        <v>115.8</v>
      </c>
      <c r="AZ188" s="45">
        <v>118.4</v>
      </c>
      <c r="BA188" s="45">
        <v>118.7</v>
      </c>
      <c r="BB188" s="45">
        <v>120.1</v>
      </c>
      <c r="BC188" s="45">
        <v>121.7</v>
      </c>
      <c r="BD188" s="45">
        <v>123.9</v>
      </c>
      <c r="BE188" s="45">
        <v>124.3</v>
      </c>
      <c r="BF188" s="45">
        <v>122.9</v>
      </c>
      <c r="BG188" s="45">
        <v>119.8</v>
      </c>
      <c r="BH188" s="45">
        <v>117.4</v>
      </c>
      <c r="BI188" s="45">
        <v>115.8</v>
      </c>
      <c r="BJ188" s="45">
        <v>112.4</v>
      </c>
      <c r="BK188" s="45">
        <v>112.4</v>
      </c>
      <c r="BL188" s="45">
        <v>109.7</v>
      </c>
      <c r="BM188" s="45">
        <v>111.4</v>
      </c>
      <c r="BN188" s="45">
        <v>110.8</v>
      </c>
      <c r="BO188" s="45">
        <v>111.3</v>
      </c>
      <c r="BP188" s="45">
        <v>112.2</v>
      </c>
      <c r="BQ188" s="45">
        <v>112</v>
      </c>
      <c r="BR188" s="45">
        <v>111.3</v>
      </c>
      <c r="BS188" s="45">
        <v>111.6</v>
      </c>
      <c r="BT188" s="45">
        <v>111.7</v>
      </c>
      <c r="BU188" s="45">
        <v>112.1</v>
      </c>
      <c r="BV188" s="45">
        <v>110.9</v>
      </c>
      <c r="BW188" s="45">
        <v>109.8</v>
      </c>
      <c r="BX188" s="45">
        <v>109.8</v>
      </c>
      <c r="BY188" s="45">
        <v>110.5</v>
      </c>
      <c r="BZ188" s="45">
        <v>111.6</v>
      </c>
      <c r="CA188" s="45">
        <v>112.1</v>
      </c>
      <c r="CB188" s="45">
        <v>112.5</v>
      </c>
      <c r="CC188" s="45">
        <v>112.1</v>
      </c>
      <c r="CD188" s="45">
        <v>112.3</v>
      </c>
      <c r="CE188" s="45">
        <v>112.4</v>
      </c>
      <c r="CF188" s="45">
        <v>112.3</v>
      </c>
      <c r="CG188" s="45">
        <v>112.6</v>
      </c>
      <c r="CH188" s="45">
        <v>112.7</v>
      </c>
      <c r="CI188" s="45">
        <v>114.4</v>
      </c>
      <c r="CJ188" s="45">
        <v>111.7</v>
      </c>
      <c r="CK188" s="45">
        <v>111.7</v>
      </c>
      <c r="CL188" s="45">
        <v>111</v>
      </c>
      <c r="CM188" s="45">
        <v>115</v>
      </c>
      <c r="CN188" s="45">
        <v>115.6</v>
      </c>
      <c r="CO188" s="45">
        <v>115.1</v>
      </c>
      <c r="CP188" s="45">
        <v>117.2</v>
      </c>
      <c r="CQ188" s="45">
        <v>118</v>
      </c>
      <c r="CR188" s="45">
        <v>125.9</v>
      </c>
      <c r="CS188" s="45">
        <v>124.2</v>
      </c>
      <c r="CT188" s="45">
        <v>121.3</v>
      </c>
      <c r="CU188" s="45">
        <v>120.8</v>
      </c>
      <c r="CV188" s="45">
        <v>120.4</v>
      </c>
      <c r="CW188" s="45">
        <v>124.7</v>
      </c>
      <c r="CX188" s="45">
        <v>128.30000000000001</v>
      </c>
      <c r="CY188" s="45">
        <v>131.1</v>
      </c>
      <c r="CZ188" s="45">
        <v>133.9</v>
      </c>
      <c r="DA188" s="45">
        <v>135.1</v>
      </c>
      <c r="DB188" s="45">
        <v>139.4</v>
      </c>
      <c r="DC188" s="45">
        <v>143.1</v>
      </c>
      <c r="DD188" s="45">
        <v>143.19999999999999</v>
      </c>
      <c r="DE188" s="45">
        <v>142.4</v>
      </c>
      <c r="DF188" s="45">
        <v>140.80000000000001</v>
      </c>
      <c r="DG188" s="45">
        <v>142</v>
      </c>
      <c r="DH188" s="45">
        <v>151.4</v>
      </c>
      <c r="DI188" s="45">
        <v>157.30000000000001</v>
      </c>
      <c r="DJ188" s="45">
        <v>174.9</v>
      </c>
      <c r="DK188" s="45">
        <v>177.4</v>
      </c>
      <c r="DL188" s="45">
        <v>189</v>
      </c>
      <c r="DM188" s="45">
        <v>192.3</v>
      </c>
      <c r="DN188" s="45">
        <v>192.7</v>
      </c>
      <c r="DO188" s="45">
        <v>189.7</v>
      </c>
      <c r="DP188" s="45">
        <v>185</v>
      </c>
      <c r="DQ188" s="45">
        <v>185.8</v>
      </c>
      <c r="DR188" s="45">
        <v>191.6</v>
      </c>
      <c r="DS188" s="45">
        <v>189.6</v>
      </c>
      <c r="DT188" s="45">
        <v>188.4</v>
      </c>
      <c r="DU188" s="45">
        <v>183.1</v>
      </c>
      <c r="DV188" s="45">
        <v>176.3</v>
      </c>
      <c r="DW188" s="45">
        <v>167.1</v>
      </c>
      <c r="DX188" s="46">
        <v>162.80000000000001</v>
      </c>
      <c r="DY188" s="46">
        <v>156.4</v>
      </c>
      <c r="DZ188" s="46">
        <v>158.5</v>
      </c>
      <c r="EA188">
        <v>166.4</v>
      </c>
      <c r="EB188" s="47">
        <v>169</v>
      </c>
      <c r="EC188" s="47">
        <v>156.69999999999999</v>
      </c>
    </row>
    <row r="189" spans="1:133" x14ac:dyDescent="0.25">
      <c r="A189" s="43" t="s">
        <v>3324</v>
      </c>
      <c r="B189" s="43" t="s">
        <v>3325</v>
      </c>
      <c r="C189" s="44">
        <v>2.7689999999999999E-2</v>
      </c>
      <c r="D189" s="45">
        <v>100</v>
      </c>
      <c r="E189" s="45">
        <v>96.9</v>
      </c>
      <c r="F189" s="45">
        <v>92.1</v>
      </c>
      <c r="G189" s="45">
        <v>93.2</v>
      </c>
      <c r="H189" s="45">
        <v>89.9</v>
      </c>
      <c r="I189" s="45">
        <v>88.4</v>
      </c>
      <c r="J189" s="45">
        <v>87</v>
      </c>
      <c r="K189" s="45">
        <v>87.8</v>
      </c>
      <c r="L189" s="45">
        <v>89</v>
      </c>
      <c r="M189" s="45">
        <v>91.7</v>
      </c>
      <c r="N189" s="45">
        <v>92.5</v>
      </c>
      <c r="O189" s="45">
        <v>91.1</v>
      </c>
      <c r="P189" s="45">
        <v>90.6</v>
      </c>
      <c r="Q189" s="45">
        <v>89</v>
      </c>
      <c r="R189" s="45">
        <v>89.7</v>
      </c>
      <c r="S189" s="45">
        <v>91.8</v>
      </c>
      <c r="T189" s="45">
        <v>98.5</v>
      </c>
      <c r="U189" s="45">
        <v>106</v>
      </c>
      <c r="V189" s="45">
        <v>111.6</v>
      </c>
      <c r="W189" s="45">
        <v>115.4</v>
      </c>
      <c r="X189" s="45">
        <v>116.4</v>
      </c>
      <c r="Y189" s="45">
        <v>122.8</v>
      </c>
      <c r="Z189" s="45">
        <v>128.6</v>
      </c>
      <c r="AA189" s="45">
        <v>132.4</v>
      </c>
      <c r="AB189" s="45">
        <v>145</v>
      </c>
      <c r="AC189" s="45">
        <v>143</v>
      </c>
      <c r="AD189" s="45">
        <v>150.4</v>
      </c>
      <c r="AE189" s="45">
        <v>155.1</v>
      </c>
      <c r="AF189" s="45">
        <v>159.80000000000001</v>
      </c>
      <c r="AG189" s="45">
        <v>163.19999999999999</v>
      </c>
      <c r="AH189" s="45">
        <v>162.80000000000001</v>
      </c>
      <c r="AI189" s="45">
        <v>161.69999999999999</v>
      </c>
      <c r="AJ189" s="45">
        <v>156.4</v>
      </c>
      <c r="AK189" s="45">
        <v>157</v>
      </c>
      <c r="AL189" s="45">
        <v>155.69999999999999</v>
      </c>
      <c r="AM189" s="45">
        <v>152.80000000000001</v>
      </c>
      <c r="AN189" s="45">
        <v>150</v>
      </c>
      <c r="AO189" s="45">
        <v>155.4</v>
      </c>
      <c r="AP189" s="45">
        <v>148.5</v>
      </c>
      <c r="AQ189" s="45">
        <v>144.6</v>
      </c>
      <c r="AR189" s="45">
        <v>143.9</v>
      </c>
      <c r="AS189" s="45">
        <v>144</v>
      </c>
      <c r="AT189" s="45">
        <v>138</v>
      </c>
      <c r="AU189" s="45">
        <v>140.1</v>
      </c>
      <c r="AV189" s="45">
        <v>139.9</v>
      </c>
      <c r="AW189" s="45">
        <v>133.69999999999999</v>
      </c>
      <c r="AX189" s="45">
        <v>133.1</v>
      </c>
      <c r="AY189" s="45">
        <v>124.1</v>
      </c>
      <c r="AZ189" s="45">
        <v>123.1</v>
      </c>
      <c r="BA189" s="45">
        <v>126.9</v>
      </c>
      <c r="BB189" s="45">
        <v>124.6</v>
      </c>
      <c r="BC189" s="45">
        <v>116</v>
      </c>
      <c r="BD189" s="45">
        <v>120.7</v>
      </c>
      <c r="BE189" s="45">
        <v>126.5</v>
      </c>
      <c r="BF189" s="45">
        <v>126.8</v>
      </c>
      <c r="BG189" s="45">
        <v>128.19999999999999</v>
      </c>
      <c r="BH189" s="45">
        <v>134.9</v>
      </c>
      <c r="BI189" s="45">
        <v>139.19999999999999</v>
      </c>
      <c r="BJ189" s="45">
        <v>142.9</v>
      </c>
      <c r="BK189" s="45">
        <v>143.4</v>
      </c>
      <c r="BL189" s="45">
        <v>142.6</v>
      </c>
      <c r="BM189" s="45">
        <v>142.6</v>
      </c>
      <c r="BN189" s="45">
        <v>143.9</v>
      </c>
      <c r="BO189" s="45">
        <v>153.1</v>
      </c>
      <c r="BP189" s="45">
        <v>156.4</v>
      </c>
      <c r="BQ189" s="45">
        <v>163</v>
      </c>
      <c r="BR189" s="45">
        <v>163.4</v>
      </c>
      <c r="BS189" s="45">
        <v>171.3</v>
      </c>
      <c r="BT189" s="45">
        <v>182.6</v>
      </c>
      <c r="BU189" s="45">
        <v>178.5</v>
      </c>
      <c r="BV189" s="45">
        <v>176.3</v>
      </c>
      <c r="BW189" s="45">
        <v>175.4</v>
      </c>
      <c r="BX189" s="45">
        <v>180</v>
      </c>
      <c r="BY189" s="45">
        <v>184.5</v>
      </c>
      <c r="BZ189" s="45">
        <v>182.8</v>
      </c>
      <c r="CA189" s="45">
        <v>180.6</v>
      </c>
      <c r="CB189" s="45">
        <v>180.9</v>
      </c>
      <c r="CC189" s="45">
        <v>179.5</v>
      </c>
      <c r="CD189" s="45">
        <v>180.9</v>
      </c>
      <c r="CE189" s="45">
        <v>177.5</v>
      </c>
      <c r="CF189" s="45">
        <v>180.4</v>
      </c>
      <c r="CG189" s="45">
        <v>185</v>
      </c>
      <c r="CH189" s="45">
        <v>185.1</v>
      </c>
      <c r="CI189" s="45">
        <v>177.6</v>
      </c>
      <c r="CJ189" s="45">
        <v>172.1</v>
      </c>
      <c r="CK189" s="45">
        <v>167.3</v>
      </c>
      <c r="CL189" s="45">
        <v>164.4</v>
      </c>
      <c r="CM189" s="45">
        <v>163</v>
      </c>
      <c r="CN189" s="45">
        <v>164</v>
      </c>
      <c r="CO189" s="45">
        <v>166.3</v>
      </c>
      <c r="CP189" s="45">
        <v>168.4</v>
      </c>
      <c r="CQ189" s="45">
        <v>166.8</v>
      </c>
      <c r="CR189" s="45">
        <v>169</v>
      </c>
      <c r="CS189" s="45">
        <v>170.4</v>
      </c>
      <c r="CT189" s="45">
        <v>166.6</v>
      </c>
      <c r="CU189" s="45">
        <v>166.6</v>
      </c>
      <c r="CV189" s="45">
        <v>167.7</v>
      </c>
      <c r="CW189" s="45">
        <v>167.3</v>
      </c>
      <c r="CX189" s="45">
        <v>168</v>
      </c>
      <c r="CY189" s="45">
        <v>167.8</v>
      </c>
      <c r="CZ189" s="45">
        <v>173.8</v>
      </c>
      <c r="DA189" s="45">
        <v>176.3</v>
      </c>
      <c r="DB189" s="45">
        <v>180.3</v>
      </c>
      <c r="DC189" s="45">
        <v>186.8</v>
      </c>
      <c r="DD189" s="45">
        <v>189.4</v>
      </c>
      <c r="DE189" s="45">
        <v>191.4</v>
      </c>
      <c r="DF189" s="45">
        <v>194.5</v>
      </c>
      <c r="DG189" s="45">
        <v>199.8</v>
      </c>
      <c r="DH189" s="45">
        <v>199.8</v>
      </c>
      <c r="DI189" s="45">
        <v>199.6</v>
      </c>
      <c r="DJ189" s="45">
        <v>201.3</v>
      </c>
      <c r="DK189" s="45">
        <v>200.1</v>
      </c>
      <c r="DL189" s="45">
        <v>193</v>
      </c>
      <c r="DM189" s="45">
        <v>188</v>
      </c>
      <c r="DN189" s="45">
        <v>187.1</v>
      </c>
      <c r="DO189" s="45">
        <v>190.3</v>
      </c>
      <c r="DP189" s="45">
        <v>188.7</v>
      </c>
      <c r="DQ189" s="45">
        <v>188.5</v>
      </c>
      <c r="DR189" s="45">
        <v>189.8</v>
      </c>
      <c r="DS189" s="45">
        <v>188.4</v>
      </c>
      <c r="DT189" s="45">
        <v>188.3</v>
      </c>
      <c r="DU189" s="45">
        <v>184.8</v>
      </c>
      <c r="DV189" s="45">
        <v>174.6</v>
      </c>
      <c r="DW189" s="45">
        <v>173</v>
      </c>
      <c r="DX189" s="46">
        <v>170.1</v>
      </c>
      <c r="DY189" s="46">
        <v>167.2</v>
      </c>
      <c r="DZ189" s="46">
        <v>165.3</v>
      </c>
      <c r="EA189">
        <v>162.4</v>
      </c>
      <c r="EB189" s="47">
        <v>163</v>
      </c>
      <c r="EC189" s="47">
        <v>162.4</v>
      </c>
    </row>
    <row r="190" spans="1:133" x14ac:dyDescent="0.25">
      <c r="A190" s="43" t="s">
        <v>3326</v>
      </c>
      <c r="B190" s="43" t="s">
        <v>3327</v>
      </c>
      <c r="C190" s="44">
        <v>7.0809999999999998E-2</v>
      </c>
      <c r="D190" s="45">
        <v>107.5</v>
      </c>
      <c r="E190" s="45">
        <v>106</v>
      </c>
      <c r="F190" s="45">
        <v>106.3</v>
      </c>
      <c r="G190" s="45">
        <v>110.1</v>
      </c>
      <c r="H190" s="45">
        <v>113.3</v>
      </c>
      <c r="I190" s="45">
        <v>113.2</v>
      </c>
      <c r="J190" s="45">
        <v>109.1</v>
      </c>
      <c r="K190" s="45">
        <v>109.9</v>
      </c>
      <c r="L190" s="45">
        <v>104.8</v>
      </c>
      <c r="M190" s="45">
        <v>101.8</v>
      </c>
      <c r="N190" s="45">
        <v>99.7</v>
      </c>
      <c r="O190" s="45">
        <v>99.6</v>
      </c>
      <c r="P190" s="45">
        <v>99.9</v>
      </c>
      <c r="Q190" s="45">
        <v>101.4</v>
      </c>
      <c r="R190" s="45">
        <v>102.6</v>
      </c>
      <c r="S190" s="45">
        <v>102.9</v>
      </c>
      <c r="T190" s="45">
        <v>103.1</v>
      </c>
      <c r="U190" s="45">
        <v>104</v>
      </c>
      <c r="V190" s="45">
        <v>106.1</v>
      </c>
      <c r="W190" s="45">
        <v>105.7</v>
      </c>
      <c r="X190" s="45">
        <v>102</v>
      </c>
      <c r="Y190" s="45">
        <v>99.5</v>
      </c>
      <c r="Z190" s="45">
        <v>100.3</v>
      </c>
      <c r="AA190" s="45">
        <v>103.9</v>
      </c>
      <c r="AB190" s="45">
        <v>104.8</v>
      </c>
      <c r="AC190" s="45">
        <v>104.8</v>
      </c>
      <c r="AD190" s="45">
        <v>103.7</v>
      </c>
      <c r="AE190" s="45">
        <v>104.9</v>
      </c>
      <c r="AF190" s="45">
        <v>104.6</v>
      </c>
      <c r="AG190" s="45">
        <v>102</v>
      </c>
      <c r="AH190" s="45">
        <v>100.4</v>
      </c>
      <c r="AI190" s="45">
        <v>95.8</v>
      </c>
      <c r="AJ190" s="45">
        <v>91.2</v>
      </c>
      <c r="AK190" s="45">
        <v>93.4</v>
      </c>
      <c r="AL190" s="45">
        <v>93.3</v>
      </c>
      <c r="AM190" s="45">
        <v>92.7</v>
      </c>
      <c r="AN190" s="45">
        <v>94.3</v>
      </c>
      <c r="AO190" s="45">
        <v>97.8</v>
      </c>
      <c r="AP190" s="45">
        <v>98.7</v>
      </c>
      <c r="AQ190" s="45">
        <v>98.5</v>
      </c>
      <c r="AR190" s="45">
        <v>98.9</v>
      </c>
      <c r="AS190" s="45">
        <v>99</v>
      </c>
      <c r="AT190" s="45">
        <v>100.2</v>
      </c>
      <c r="AU190" s="45">
        <v>96.9</v>
      </c>
      <c r="AV190" s="45">
        <v>97.4</v>
      </c>
      <c r="AW190" s="45">
        <v>97.1</v>
      </c>
      <c r="AX190" s="45">
        <v>97.4</v>
      </c>
      <c r="AY190" s="45">
        <v>98.6</v>
      </c>
      <c r="AZ190" s="45">
        <v>94.9</v>
      </c>
      <c r="BA190" s="45">
        <v>96.1</v>
      </c>
      <c r="BB190" s="45">
        <v>97.4</v>
      </c>
      <c r="BC190" s="45">
        <v>100.1</v>
      </c>
      <c r="BD190" s="45">
        <v>102.2</v>
      </c>
      <c r="BE190" s="45">
        <v>102.1</v>
      </c>
      <c r="BF190" s="45">
        <v>103.6</v>
      </c>
      <c r="BG190" s="45">
        <v>101.8</v>
      </c>
      <c r="BH190" s="45">
        <v>103.6</v>
      </c>
      <c r="BI190" s="45">
        <v>102.9</v>
      </c>
      <c r="BJ190" s="45">
        <v>104.1</v>
      </c>
      <c r="BK190" s="45">
        <v>100.4</v>
      </c>
      <c r="BL190" s="45">
        <v>98.3</v>
      </c>
      <c r="BM190" s="45">
        <v>96.7</v>
      </c>
      <c r="BN190" s="45">
        <v>97.9</v>
      </c>
      <c r="BO190" s="45">
        <v>100.1</v>
      </c>
      <c r="BP190" s="45">
        <v>102.1</v>
      </c>
      <c r="BQ190" s="45">
        <v>101.5</v>
      </c>
      <c r="BR190" s="45">
        <v>100.5</v>
      </c>
      <c r="BS190" s="45">
        <v>100.7</v>
      </c>
      <c r="BT190" s="45">
        <v>102.9</v>
      </c>
      <c r="BU190" s="45">
        <v>103.7</v>
      </c>
      <c r="BV190" s="45">
        <v>105.3</v>
      </c>
      <c r="BW190" s="45">
        <v>109</v>
      </c>
      <c r="BX190" s="45">
        <v>110.4</v>
      </c>
      <c r="BY190" s="45">
        <v>110.2</v>
      </c>
      <c r="BZ190" s="45">
        <v>110.4</v>
      </c>
      <c r="CA190" s="45">
        <v>112</v>
      </c>
      <c r="CB190" s="45">
        <v>113.8</v>
      </c>
      <c r="CC190" s="45">
        <v>113.3</v>
      </c>
      <c r="CD190" s="45">
        <v>111.7</v>
      </c>
      <c r="CE190" s="45">
        <v>107.9</v>
      </c>
      <c r="CF190" s="45">
        <v>105.5</v>
      </c>
      <c r="CG190" s="45">
        <v>106.7</v>
      </c>
      <c r="CH190" s="45">
        <v>109.7</v>
      </c>
      <c r="CI190" s="45">
        <v>108.3</v>
      </c>
      <c r="CJ190" s="45">
        <v>108.6</v>
      </c>
      <c r="CK190" s="45">
        <v>109.1</v>
      </c>
      <c r="CL190" s="45">
        <v>110.1</v>
      </c>
      <c r="CM190" s="45">
        <v>111.8</v>
      </c>
      <c r="CN190" s="45">
        <v>112.9</v>
      </c>
      <c r="CO190" s="45">
        <v>111.9</v>
      </c>
      <c r="CP190" s="45">
        <v>112.4</v>
      </c>
      <c r="CQ190" s="45">
        <v>113.9</v>
      </c>
      <c r="CR190" s="45">
        <v>118.6</v>
      </c>
      <c r="CS190" s="45">
        <v>121.7</v>
      </c>
      <c r="CT190" s="45">
        <v>118.4</v>
      </c>
      <c r="CU190" s="45">
        <v>115.7</v>
      </c>
      <c r="CV190" s="45">
        <v>117.7</v>
      </c>
      <c r="CW190" s="45">
        <v>116.2</v>
      </c>
      <c r="CX190" s="45">
        <v>117.1</v>
      </c>
      <c r="CY190" s="45">
        <v>118.4</v>
      </c>
      <c r="CZ190" s="45">
        <v>122.2</v>
      </c>
      <c r="DA190" s="45">
        <v>125.4</v>
      </c>
      <c r="DB190" s="45">
        <v>131.1</v>
      </c>
      <c r="DC190" s="45">
        <v>136</v>
      </c>
      <c r="DD190" s="45">
        <v>142.80000000000001</v>
      </c>
      <c r="DE190" s="45">
        <v>146.4</v>
      </c>
      <c r="DF190" s="45">
        <v>150.4</v>
      </c>
      <c r="DG190" s="45">
        <v>159.5</v>
      </c>
      <c r="DH190" s="45">
        <v>170.6</v>
      </c>
      <c r="DI190" s="45">
        <v>174.6</v>
      </c>
      <c r="DJ190" s="45">
        <v>172.6</v>
      </c>
      <c r="DK190" s="45">
        <v>173.3</v>
      </c>
      <c r="DL190" s="45">
        <v>176.9</v>
      </c>
      <c r="DM190" s="45">
        <v>176.9</v>
      </c>
      <c r="DN190" s="45">
        <v>174.9</v>
      </c>
      <c r="DO190" s="45">
        <v>160.69999999999999</v>
      </c>
      <c r="DP190" s="45">
        <v>156</v>
      </c>
      <c r="DQ190" s="45">
        <v>158</v>
      </c>
      <c r="DR190" s="45">
        <v>173.9</v>
      </c>
      <c r="DS190" s="45">
        <v>186</v>
      </c>
      <c r="DT190" s="45">
        <v>191.2</v>
      </c>
      <c r="DU190" s="45">
        <v>195.4</v>
      </c>
      <c r="DV190" s="45">
        <v>192.4</v>
      </c>
      <c r="DW190" s="45">
        <v>188.3</v>
      </c>
      <c r="DX190" s="46">
        <v>182.2</v>
      </c>
      <c r="DY190" s="46">
        <v>175.1</v>
      </c>
      <c r="DZ190" s="46">
        <v>177.3</v>
      </c>
      <c r="EA190">
        <v>173.4</v>
      </c>
      <c r="EB190" s="47">
        <v>166</v>
      </c>
      <c r="EC190" s="47">
        <v>155.1</v>
      </c>
    </row>
    <row r="191" spans="1:133" x14ac:dyDescent="0.25">
      <c r="A191" s="43" t="s">
        <v>3328</v>
      </c>
      <c r="B191" s="43" t="s">
        <v>1952</v>
      </c>
      <c r="C191" s="44">
        <v>1.1654500000000001</v>
      </c>
      <c r="D191" s="45">
        <v>103.2</v>
      </c>
      <c r="E191" s="45">
        <v>102.7</v>
      </c>
      <c r="F191" s="45">
        <v>103.4</v>
      </c>
      <c r="G191" s="45">
        <v>104.5</v>
      </c>
      <c r="H191" s="45">
        <v>104.2</v>
      </c>
      <c r="I191" s="45">
        <v>104.5</v>
      </c>
      <c r="J191" s="45">
        <v>103.3</v>
      </c>
      <c r="K191" s="45">
        <v>103.1</v>
      </c>
      <c r="L191" s="45">
        <v>102.1</v>
      </c>
      <c r="M191" s="45">
        <v>102.4</v>
      </c>
      <c r="N191" s="45">
        <v>102.7</v>
      </c>
      <c r="O191" s="45">
        <v>103.4</v>
      </c>
      <c r="P191" s="45">
        <v>105.3</v>
      </c>
      <c r="Q191" s="45">
        <v>106.6</v>
      </c>
      <c r="R191" s="45">
        <v>107</v>
      </c>
      <c r="S191" s="45">
        <v>107.8</v>
      </c>
      <c r="T191" s="45">
        <v>109.3</v>
      </c>
      <c r="U191" s="45">
        <v>112.5</v>
      </c>
      <c r="V191" s="45">
        <v>114.3</v>
      </c>
      <c r="W191" s="45">
        <v>115.4</v>
      </c>
      <c r="X191" s="45">
        <v>116.1</v>
      </c>
      <c r="Y191" s="45">
        <v>118.7</v>
      </c>
      <c r="Z191" s="45">
        <v>119</v>
      </c>
      <c r="AA191" s="45">
        <v>120.7</v>
      </c>
      <c r="AB191" s="45">
        <v>122.3</v>
      </c>
      <c r="AC191" s="45">
        <v>123.6</v>
      </c>
      <c r="AD191" s="45">
        <v>124</v>
      </c>
      <c r="AE191" s="45">
        <v>124.6</v>
      </c>
      <c r="AF191" s="45">
        <v>125.2</v>
      </c>
      <c r="AG191" s="45">
        <v>125.1</v>
      </c>
      <c r="AH191" s="45">
        <v>124.5</v>
      </c>
      <c r="AI191" s="45">
        <v>124.6</v>
      </c>
      <c r="AJ191" s="45">
        <v>122.4</v>
      </c>
      <c r="AK191" s="45">
        <v>123.1</v>
      </c>
      <c r="AL191" s="45">
        <v>122.5</v>
      </c>
      <c r="AM191" s="45">
        <v>122.2</v>
      </c>
      <c r="AN191" s="45">
        <v>123.4</v>
      </c>
      <c r="AO191" s="45">
        <v>122.9</v>
      </c>
      <c r="AP191" s="45">
        <v>122.7</v>
      </c>
      <c r="AQ191" s="45">
        <v>124.1</v>
      </c>
      <c r="AR191" s="45">
        <v>123.1</v>
      </c>
      <c r="AS191" s="45">
        <v>124.2</v>
      </c>
      <c r="AT191" s="45">
        <v>124.1</v>
      </c>
      <c r="AU191" s="45">
        <v>123.3</v>
      </c>
      <c r="AV191" s="45">
        <v>124.4</v>
      </c>
      <c r="AW191" s="45">
        <v>123.3</v>
      </c>
      <c r="AX191" s="45">
        <v>123.6</v>
      </c>
      <c r="AY191" s="45">
        <v>124.2</v>
      </c>
      <c r="AZ191" s="45">
        <v>125.7</v>
      </c>
      <c r="BA191" s="45">
        <v>126.8</v>
      </c>
      <c r="BB191" s="45">
        <v>128.1</v>
      </c>
      <c r="BC191" s="45">
        <v>128.69999999999999</v>
      </c>
      <c r="BD191" s="45">
        <v>130.19999999999999</v>
      </c>
      <c r="BE191" s="45">
        <v>131.5</v>
      </c>
      <c r="BF191" s="45">
        <v>133.1</v>
      </c>
      <c r="BG191" s="45">
        <v>133.30000000000001</v>
      </c>
      <c r="BH191" s="45">
        <v>134.6</v>
      </c>
      <c r="BI191" s="45">
        <v>136.69999999999999</v>
      </c>
      <c r="BJ191" s="45">
        <v>138.6</v>
      </c>
      <c r="BK191" s="45">
        <v>140.4</v>
      </c>
      <c r="BL191" s="45">
        <v>141</v>
      </c>
      <c r="BM191" s="45">
        <v>141.80000000000001</v>
      </c>
      <c r="BN191" s="45">
        <v>143.30000000000001</v>
      </c>
      <c r="BO191" s="45">
        <v>142.4</v>
      </c>
      <c r="BP191" s="45">
        <v>143.4</v>
      </c>
      <c r="BQ191" s="45">
        <v>145.19999999999999</v>
      </c>
      <c r="BR191" s="45">
        <v>143.80000000000001</v>
      </c>
      <c r="BS191" s="45">
        <v>142</v>
      </c>
      <c r="BT191" s="45">
        <v>141.69999999999999</v>
      </c>
      <c r="BU191" s="45">
        <v>140.6</v>
      </c>
      <c r="BV191" s="45">
        <v>139.69999999999999</v>
      </c>
      <c r="BW191" s="45">
        <v>139.69999999999999</v>
      </c>
      <c r="BX191" s="45">
        <v>139</v>
      </c>
      <c r="BY191" s="45">
        <v>138.5</v>
      </c>
      <c r="BZ191" s="45">
        <v>138.30000000000001</v>
      </c>
      <c r="CA191" s="45">
        <v>137.5</v>
      </c>
      <c r="CB191" s="45">
        <v>136.1</v>
      </c>
      <c r="CC191" s="45">
        <v>136.69999999999999</v>
      </c>
      <c r="CD191" s="45">
        <v>136</v>
      </c>
      <c r="CE191" s="45">
        <v>134.9</v>
      </c>
      <c r="CF191" s="45">
        <v>133.30000000000001</v>
      </c>
      <c r="CG191" s="45">
        <v>134.6</v>
      </c>
      <c r="CH191" s="45">
        <v>134.4</v>
      </c>
      <c r="CI191" s="45">
        <v>134.5</v>
      </c>
      <c r="CJ191" s="45">
        <v>135.1</v>
      </c>
      <c r="CK191" s="45">
        <v>137</v>
      </c>
      <c r="CL191" s="45">
        <v>139.80000000000001</v>
      </c>
      <c r="CM191" s="45">
        <v>141.69999999999999</v>
      </c>
      <c r="CN191" s="45">
        <v>143.1</v>
      </c>
      <c r="CO191" s="45">
        <v>145.6</v>
      </c>
      <c r="CP191" s="45">
        <v>145.80000000000001</v>
      </c>
      <c r="CQ191" s="45">
        <v>147.6</v>
      </c>
      <c r="CR191" s="45">
        <v>149.5</v>
      </c>
      <c r="CS191" s="45">
        <v>151.4</v>
      </c>
      <c r="CT191" s="45">
        <v>151</v>
      </c>
      <c r="CU191" s="45">
        <v>152.1</v>
      </c>
      <c r="CV191" s="45">
        <v>151.1</v>
      </c>
      <c r="CW191" s="45">
        <v>147.80000000000001</v>
      </c>
      <c r="CX191" s="45">
        <v>148.69999999999999</v>
      </c>
      <c r="CY191" s="45">
        <v>145.9</v>
      </c>
      <c r="CZ191" s="45">
        <v>145.6</v>
      </c>
      <c r="DA191" s="45">
        <v>145.80000000000001</v>
      </c>
      <c r="DB191" s="45">
        <v>144.69999999999999</v>
      </c>
      <c r="DC191" s="45">
        <v>144.9</v>
      </c>
      <c r="DD191" s="45">
        <v>146.6</v>
      </c>
      <c r="DE191" s="45">
        <v>147</v>
      </c>
      <c r="DF191" s="45">
        <v>146.4</v>
      </c>
      <c r="DG191" s="45">
        <v>148</v>
      </c>
      <c r="DH191" s="45">
        <v>148.9</v>
      </c>
      <c r="DI191" s="45">
        <v>148.5</v>
      </c>
      <c r="DJ191" s="45">
        <v>147.9</v>
      </c>
      <c r="DK191" s="45">
        <v>148</v>
      </c>
      <c r="DL191" s="45">
        <v>148.30000000000001</v>
      </c>
      <c r="DM191" s="45">
        <v>149</v>
      </c>
      <c r="DN191" s="45">
        <v>148.80000000000001</v>
      </c>
      <c r="DO191" s="45">
        <v>148</v>
      </c>
      <c r="DP191" s="45">
        <v>148.30000000000001</v>
      </c>
      <c r="DQ191" s="45">
        <v>149.30000000000001</v>
      </c>
      <c r="DR191" s="45">
        <v>151.9</v>
      </c>
      <c r="DS191" s="45">
        <v>155</v>
      </c>
      <c r="DT191" s="45">
        <v>158.4</v>
      </c>
      <c r="DU191" s="45">
        <v>160.69999999999999</v>
      </c>
      <c r="DV191" s="45">
        <v>160.5</v>
      </c>
      <c r="DW191" s="45">
        <v>161.9</v>
      </c>
      <c r="DX191" s="46">
        <v>163.9</v>
      </c>
      <c r="DY191" s="46">
        <v>166.6</v>
      </c>
      <c r="DZ191" s="46">
        <v>166.8</v>
      </c>
      <c r="EA191">
        <v>168.4</v>
      </c>
      <c r="EB191" s="47">
        <v>169.6</v>
      </c>
      <c r="EC191" s="47">
        <v>171.9</v>
      </c>
    </row>
    <row r="192" spans="1:133" x14ac:dyDescent="0.25">
      <c r="A192" s="43" t="s">
        <v>1909</v>
      </c>
      <c r="B192" s="43" t="s">
        <v>1954</v>
      </c>
      <c r="C192" s="44">
        <v>2.154E-2</v>
      </c>
      <c r="D192" s="45">
        <v>108.2</v>
      </c>
      <c r="E192" s="45">
        <v>108.4</v>
      </c>
      <c r="F192" s="45">
        <v>110.8</v>
      </c>
      <c r="G192" s="45">
        <v>112</v>
      </c>
      <c r="H192" s="45">
        <v>112.3</v>
      </c>
      <c r="I192" s="45">
        <v>111.7</v>
      </c>
      <c r="J192" s="45">
        <v>112.3</v>
      </c>
      <c r="K192" s="45">
        <v>110.5</v>
      </c>
      <c r="L192" s="45">
        <v>111.2</v>
      </c>
      <c r="M192" s="45">
        <v>111.5</v>
      </c>
      <c r="N192" s="45">
        <v>109.6</v>
      </c>
      <c r="O192" s="45">
        <v>111.6</v>
      </c>
      <c r="P192" s="45">
        <v>112.7</v>
      </c>
      <c r="Q192" s="45">
        <v>116.9</v>
      </c>
      <c r="R192" s="45">
        <v>116.8</v>
      </c>
      <c r="S192" s="45">
        <v>116.4</v>
      </c>
      <c r="T192" s="45">
        <v>116.3</v>
      </c>
      <c r="U192" s="45">
        <v>117.1</v>
      </c>
      <c r="V192" s="45">
        <v>120.6</v>
      </c>
      <c r="W192" s="45">
        <v>120.7</v>
      </c>
      <c r="X192" s="45">
        <v>124.5</v>
      </c>
      <c r="Y192" s="45">
        <v>127.4</v>
      </c>
      <c r="Z192" s="45">
        <v>128</v>
      </c>
      <c r="AA192" s="45">
        <v>131.69999999999999</v>
      </c>
      <c r="AB192" s="45">
        <v>133.80000000000001</v>
      </c>
      <c r="AC192" s="45">
        <v>134.6</v>
      </c>
      <c r="AD192" s="45">
        <v>137.30000000000001</v>
      </c>
      <c r="AE192" s="45">
        <v>137.30000000000001</v>
      </c>
      <c r="AF192" s="45">
        <v>136.30000000000001</v>
      </c>
      <c r="AG192" s="45">
        <v>135.80000000000001</v>
      </c>
      <c r="AH192" s="45">
        <v>133.6</v>
      </c>
      <c r="AI192" s="45">
        <v>134.4</v>
      </c>
      <c r="AJ192" s="45">
        <v>134.6</v>
      </c>
      <c r="AK192" s="45">
        <v>136.30000000000001</v>
      </c>
      <c r="AL192" s="45">
        <v>132.6</v>
      </c>
      <c r="AM192" s="45">
        <v>135.1</v>
      </c>
      <c r="AN192" s="45">
        <v>134.1</v>
      </c>
      <c r="AO192" s="45">
        <v>137.5</v>
      </c>
      <c r="AP192" s="45">
        <v>137.19999999999999</v>
      </c>
      <c r="AQ192" s="45">
        <v>135.6</v>
      </c>
      <c r="AR192" s="45">
        <v>135.1</v>
      </c>
      <c r="AS192" s="45">
        <v>134.80000000000001</v>
      </c>
      <c r="AT192" s="45">
        <v>134.9</v>
      </c>
      <c r="AU192" s="45">
        <v>135.4</v>
      </c>
      <c r="AV192" s="45">
        <v>138.4</v>
      </c>
      <c r="AW192" s="45">
        <v>139.5</v>
      </c>
      <c r="AX192" s="45">
        <v>139.69999999999999</v>
      </c>
      <c r="AY192" s="45">
        <v>140.69999999999999</v>
      </c>
      <c r="AZ192" s="45">
        <v>138.9</v>
      </c>
      <c r="BA192" s="45">
        <v>140.4</v>
      </c>
      <c r="BB192" s="45">
        <v>141.6</v>
      </c>
      <c r="BC192" s="45">
        <v>141.80000000000001</v>
      </c>
      <c r="BD192" s="45">
        <v>141.9</v>
      </c>
      <c r="BE192" s="45">
        <v>142.1</v>
      </c>
      <c r="BF192" s="45">
        <v>142.80000000000001</v>
      </c>
      <c r="BG192" s="45">
        <v>146.1</v>
      </c>
      <c r="BH192" s="45">
        <v>143.5</v>
      </c>
      <c r="BI192" s="45">
        <v>144.5</v>
      </c>
      <c r="BJ192" s="45">
        <v>142</v>
      </c>
      <c r="BK192" s="45">
        <v>144</v>
      </c>
      <c r="BL192" s="45">
        <v>144.30000000000001</v>
      </c>
      <c r="BM192" s="45">
        <v>146</v>
      </c>
      <c r="BN192" s="45">
        <v>150.5</v>
      </c>
      <c r="BO192" s="45">
        <v>150.5</v>
      </c>
      <c r="BP192" s="45">
        <v>150.30000000000001</v>
      </c>
      <c r="BQ192" s="45">
        <v>150.6</v>
      </c>
      <c r="BR192" s="45">
        <v>150.9</v>
      </c>
      <c r="BS192" s="45">
        <v>151.80000000000001</v>
      </c>
      <c r="BT192" s="45">
        <v>151.69999999999999</v>
      </c>
      <c r="BU192" s="45">
        <v>149.5</v>
      </c>
      <c r="BV192" s="45">
        <v>144.69999999999999</v>
      </c>
      <c r="BW192" s="45">
        <v>144.6</v>
      </c>
      <c r="BX192" s="45">
        <v>144.1</v>
      </c>
      <c r="BY192" s="45">
        <v>144.69999999999999</v>
      </c>
      <c r="BZ192" s="45">
        <v>145.9</v>
      </c>
      <c r="CA192" s="45">
        <v>145.69999999999999</v>
      </c>
      <c r="CB192" s="45">
        <v>141.30000000000001</v>
      </c>
      <c r="CC192" s="45">
        <v>140.6</v>
      </c>
      <c r="CD192" s="45">
        <v>139</v>
      </c>
      <c r="CE192" s="45">
        <v>139.69999999999999</v>
      </c>
      <c r="CF192" s="45">
        <v>139.4</v>
      </c>
      <c r="CG192" s="45">
        <v>138.1</v>
      </c>
      <c r="CH192" s="45">
        <v>138.80000000000001</v>
      </c>
      <c r="CI192" s="45">
        <v>142.80000000000001</v>
      </c>
      <c r="CJ192" s="45">
        <v>142.6</v>
      </c>
      <c r="CK192" s="45">
        <v>142.69999999999999</v>
      </c>
      <c r="CL192" s="45">
        <v>143.30000000000001</v>
      </c>
      <c r="CM192" s="45">
        <v>144.19999999999999</v>
      </c>
      <c r="CN192" s="45">
        <v>144.5</v>
      </c>
      <c r="CO192" s="45">
        <v>144.6</v>
      </c>
      <c r="CP192" s="45">
        <v>144</v>
      </c>
      <c r="CQ192" s="45">
        <v>145.69999999999999</v>
      </c>
      <c r="CR192" s="45">
        <v>148.6</v>
      </c>
      <c r="CS192" s="45">
        <v>149.69999999999999</v>
      </c>
      <c r="CT192" s="45">
        <v>149.80000000000001</v>
      </c>
      <c r="CU192" s="45">
        <v>152.69999999999999</v>
      </c>
      <c r="CV192" s="45">
        <v>152.69999999999999</v>
      </c>
      <c r="CW192" s="45">
        <v>153.19999999999999</v>
      </c>
      <c r="CX192" s="45">
        <v>152.30000000000001</v>
      </c>
      <c r="CY192" s="45">
        <v>150.30000000000001</v>
      </c>
      <c r="CZ192" s="45">
        <v>150.4</v>
      </c>
      <c r="DA192" s="45">
        <v>150.4</v>
      </c>
      <c r="DB192" s="45">
        <v>150.19999999999999</v>
      </c>
      <c r="DC192" s="45">
        <v>150</v>
      </c>
      <c r="DD192" s="45">
        <v>150.1</v>
      </c>
      <c r="DE192" s="45">
        <v>149.9</v>
      </c>
      <c r="DF192" s="45">
        <v>150.30000000000001</v>
      </c>
      <c r="DG192" s="45">
        <v>151.4</v>
      </c>
      <c r="DH192" s="45">
        <v>152.9</v>
      </c>
      <c r="DI192" s="45">
        <v>152.80000000000001</v>
      </c>
      <c r="DJ192" s="45">
        <v>153.30000000000001</v>
      </c>
      <c r="DK192" s="45">
        <v>153.4</v>
      </c>
      <c r="DL192" s="45">
        <v>153.30000000000001</v>
      </c>
      <c r="DM192" s="45">
        <v>153.69999999999999</v>
      </c>
      <c r="DN192" s="45">
        <v>153.6</v>
      </c>
      <c r="DO192" s="45">
        <v>154.4</v>
      </c>
      <c r="DP192" s="45">
        <v>143.4</v>
      </c>
      <c r="DQ192" s="45">
        <v>143.5</v>
      </c>
      <c r="DR192" s="45">
        <v>146.19999999999999</v>
      </c>
      <c r="DS192" s="45">
        <v>145.19999999999999</v>
      </c>
      <c r="DT192" s="45">
        <v>147.6</v>
      </c>
      <c r="DU192" s="45">
        <v>148.30000000000001</v>
      </c>
      <c r="DV192" s="45">
        <v>149.4</v>
      </c>
      <c r="DW192" s="45">
        <v>148</v>
      </c>
      <c r="DX192" s="46">
        <v>149.4</v>
      </c>
      <c r="DY192" s="46">
        <v>149.4</v>
      </c>
      <c r="DZ192" s="46">
        <v>152</v>
      </c>
      <c r="EA192">
        <v>151</v>
      </c>
      <c r="EB192" s="47">
        <v>151.6</v>
      </c>
      <c r="EC192" s="47">
        <v>151.69999999999999</v>
      </c>
    </row>
    <row r="193" spans="1:133" x14ac:dyDescent="0.25">
      <c r="A193" s="43" t="s">
        <v>1903</v>
      </c>
      <c r="B193" s="43" t="s">
        <v>1956</v>
      </c>
      <c r="C193" s="44">
        <v>0.39349000000000001</v>
      </c>
      <c r="D193" s="45">
        <v>105.1</v>
      </c>
      <c r="E193" s="45">
        <v>104.8</v>
      </c>
      <c r="F193" s="45">
        <v>105.6</v>
      </c>
      <c r="G193" s="45">
        <v>105.9</v>
      </c>
      <c r="H193" s="45">
        <v>106</v>
      </c>
      <c r="I193" s="45">
        <v>104.2</v>
      </c>
      <c r="J193" s="45">
        <v>103.2</v>
      </c>
      <c r="K193" s="45">
        <v>103.1</v>
      </c>
      <c r="L193" s="45">
        <v>101.7</v>
      </c>
      <c r="M193" s="45">
        <v>101.6</v>
      </c>
      <c r="N193" s="45">
        <v>102.3</v>
      </c>
      <c r="O193" s="45">
        <v>101.9</v>
      </c>
      <c r="P193" s="45">
        <v>102.5</v>
      </c>
      <c r="Q193" s="45">
        <v>103.3</v>
      </c>
      <c r="R193" s="45">
        <v>104</v>
      </c>
      <c r="S193" s="45">
        <v>105.4</v>
      </c>
      <c r="T193" s="45">
        <v>106.1</v>
      </c>
      <c r="U193" s="45">
        <v>109.5</v>
      </c>
      <c r="V193" s="45">
        <v>111.8</v>
      </c>
      <c r="W193" s="45">
        <v>114.2</v>
      </c>
      <c r="X193" s="45">
        <v>114.3</v>
      </c>
      <c r="Y193" s="45">
        <v>116.8</v>
      </c>
      <c r="Z193" s="45">
        <v>116.3</v>
      </c>
      <c r="AA193" s="45">
        <v>119.2</v>
      </c>
      <c r="AB193" s="45">
        <v>121.2</v>
      </c>
      <c r="AC193" s="45">
        <v>122.4</v>
      </c>
      <c r="AD193" s="45">
        <v>121.5</v>
      </c>
      <c r="AE193" s="45">
        <v>121.7</v>
      </c>
      <c r="AF193" s="45">
        <v>122.6</v>
      </c>
      <c r="AG193" s="45">
        <v>123.3</v>
      </c>
      <c r="AH193" s="45">
        <v>122.5</v>
      </c>
      <c r="AI193" s="45">
        <v>124.3</v>
      </c>
      <c r="AJ193" s="45">
        <v>121.9</v>
      </c>
      <c r="AK193" s="45">
        <v>124.1</v>
      </c>
      <c r="AL193" s="45">
        <v>122.4</v>
      </c>
      <c r="AM193" s="45">
        <v>121.5</v>
      </c>
      <c r="AN193" s="45">
        <v>122.4</v>
      </c>
      <c r="AO193" s="45">
        <v>121</v>
      </c>
      <c r="AP193" s="45">
        <v>121.1</v>
      </c>
      <c r="AQ193" s="45">
        <v>120.5</v>
      </c>
      <c r="AR193" s="45">
        <v>121.4</v>
      </c>
      <c r="AS193" s="45">
        <v>121.9</v>
      </c>
      <c r="AT193" s="45">
        <v>121.2</v>
      </c>
      <c r="AU193" s="45">
        <v>122</v>
      </c>
      <c r="AV193" s="45">
        <v>122.3</v>
      </c>
      <c r="AW193" s="45">
        <v>122.1</v>
      </c>
      <c r="AX193" s="45">
        <v>122.1</v>
      </c>
      <c r="AY193" s="45">
        <v>121.7</v>
      </c>
      <c r="AZ193" s="45">
        <v>124.5</v>
      </c>
      <c r="BA193" s="45">
        <v>125.5</v>
      </c>
      <c r="BB193" s="45">
        <v>127.2</v>
      </c>
      <c r="BC193" s="45">
        <v>128.30000000000001</v>
      </c>
      <c r="BD193" s="45">
        <v>129.5</v>
      </c>
      <c r="BE193" s="45">
        <v>131</v>
      </c>
      <c r="BF193" s="45">
        <v>132.4</v>
      </c>
      <c r="BG193" s="45">
        <v>133</v>
      </c>
      <c r="BH193" s="45">
        <v>133.9</v>
      </c>
      <c r="BI193" s="45">
        <v>136.30000000000001</v>
      </c>
      <c r="BJ193" s="45">
        <v>138.30000000000001</v>
      </c>
      <c r="BK193" s="45">
        <v>141</v>
      </c>
      <c r="BL193" s="45">
        <v>141.80000000000001</v>
      </c>
      <c r="BM193" s="45">
        <v>142</v>
      </c>
      <c r="BN193" s="45">
        <v>142.1</v>
      </c>
      <c r="BO193" s="45">
        <v>142.5</v>
      </c>
      <c r="BP193" s="45">
        <v>144.4</v>
      </c>
      <c r="BQ193" s="45">
        <v>146.4</v>
      </c>
      <c r="BR193" s="45">
        <v>144.9</v>
      </c>
      <c r="BS193" s="45">
        <v>142.69999999999999</v>
      </c>
      <c r="BT193" s="45">
        <v>142.69999999999999</v>
      </c>
      <c r="BU193" s="45">
        <v>142.80000000000001</v>
      </c>
      <c r="BV193" s="45">
        <v>143.9</v>
      </c>
      <c r="BW193" s="45">
        <v>143.69999999999999</v>
      </c>
      <c r="BX193" s="45">
        <v>143.6</v>
      </c>
      <c r="BY193" s="45">
        <v>142.4</v>
      </c>
      <c r="BZ193" s="45">
        <v>142.5</v>
      </c>
      <c r="CA193" s="45">
        <v>141.4</v>
      </c>
      <c r="CB193" s="45">
        <v>141.1</v>
      </c>
      <c r="CC193" s="45">
        <v>140.9</v>
      </c>
      <c r="CD193" s="45">
        <v>141.30000000000001</v>
      </c>
      <c r="CE193" s="45">
        <v>140.80000000000001</v>
      </c>
      <c r="CF193" s="45">
        <v>139.19999999999999</v>
      </c>
      <c r="CG193" s="45">
        <v>139.4</v>
      </c>
      <c r="CH193" s="45">
        <v>140.69999999999999</v>
      </c>
      <c r="CI193" s="45">
        <v>140.19999999999999</v>
      </c>
      <c r="CJ193" s="45">
        <v>140</v>
      </c>
      <c r="CK193" s="45">
        <v>139.4</v>
      </c>
      <c r="CL193" s="45">
        <v>141.5</v>
      </c>
      <c r="CM193" s="45">
        <v>143.9</v>
      </c>
      <c r="CN193" s="45">
        <v>144.69999999999999</v>
      </c>
      <c r="CO193" s="45">
        <v>146.30000000000001</v>
      </c>
      <c r="CP193" s="45">
        <v>146.19999999999999</v>
      </c>
      <c r="CQ193" s="45">
        <v>146.69999999999999</v>
      </c>
      <c r="CR193" s="45">
        <v>149.69999999999999</v>
      </c>
      <c r="CS193" s="45">
        <v>152.9</v>
      </c>
      <c r="CT193" s="45">
        <v>153.1</v>
      </c>
      <c r="CU193" s="45">
        <v>154.19999999999999</v>
      </c>
      <c r="CV193" s="45">
        <v>152.69999999999999</v>
      </c>
      <c r="CW193" s="45">
        <v>152.30000000000001</v>
      </c>
      <c r="CX193" s="45">
        <v>151.6</v>
      </c>
      <c r="CY193" s="45">
        <v>151.30000000000001</v>
      </c>
      <c r="CZ193" s="45">
        <v>150.4</v>
      </c>
      <c r="DA193" s="45">
        <v>150.6</v>
      </c>
      <c r="DB193" s="45">
        <v>149.9</v>
      </c>
      <c r="DC193" s="45">
        <v>149.6</v>
      </c>
      <c r="DD193" s="45">
        <v>151.19999999999999</v>
      </c>
      <c r="DE193" s="45">
        <v>151.6</v>
      </c>
      <c r="DF193" s="45">
        <v>150.19999999999999</v>
      </c>
      <c r="DG193" s="45">
        <v>151.4</v>
      </c>
      <c r="DH193" s="45">
        <v>151.4</v>
      </c>
      <c r="DI193" s="45">
        <v>152.1</v>
      </c>
      <c r="DJ193" s="45">
        <v>151.4</v>
      </c>
      <c r="DK193" s="45">
        <v>150.69999999999999</v>
      </c>
      <c r="DL193" s="45">
        <v>151.4</v>
      </c>
      <c r="DM193" s="45">
        <v>151</v>
      </c>
      <c r="DN193" s="45">
        <v>150.69999999999999</v>
      </c>
      <c r="DO193" s="45">
        <v>150.4</v>
      </c>
      <c r="DP193" s="45">
        <v>152.4</v>
      </c>
      <c r="DQ193" s="45">
        <v>153.30000000000001</v>
      </c>
      <c r="DR193" s="45">
        <v>155.30000000000001</v>
      </c>
      <c r="DS193" s="45">
        <v>159</v>
      </c>
      <c r="DT193" s="45">
        <v>161</v>
      </c>
      <c r="DU193" s="45">
        <v>164.7</v>
      </c>
      <c r="DV193" s="45">
        <v>164.7</v>
      </c>
      <c r="DW193" s="45">
        <v>165.9</v>
      </c>
      <c r="DX193" s="46">
        <v>169.9</v>
      </c>
      <c r="DY193" s="46">
        <v>172.2</v>
      </c>
      <c r="DZ193" s="46">
        <v>172.8</v>
      </c>
      <c r="EA193">
        <v>173.7</v>
      </c>
      <c r="EB193" s="47">
        <v>173.6</v>
      </c>
      <c r="EC193" s="47">
        <v>178.2</v>
      </c>
    </row>
    <row r="194" spans="1:133" x14ac:dyDescent="0.25">
      <c r="A194" s="43" t="s">
        <v>1905</v>
      </c>
      <c r="B194" s="43" t="s">
        <v>1958</v>
      </c>
      <c r="C194" s="44">
        <v>0.52137999999999995</v>
      </c>
      <c r="D194" s="45">
        <v>100.4</v>
      </c>
      <c r="E194" s="45">
        <v>100.3</v>
      </c>
      <c r="F194" s="45">
        <v>100.7</v>
      </c>
      <c r="G194" s="45">
        <v>102.5</v>
      </c>
      <c r="H194" s="45">
        <v>102.3</v>
      </c>
      <c r="I194" s="45">
        <v>104.5</v>
      </c>
      <c r="J194" s="45">
        <v>103.3</v>
      </c>
      <c r="K194" s="45">
        <v>103</v>
      </c>
      <c r="L194" s="45">
        <v>101.8</v>
      </c>
      <c r="M194" s="45">
        <v>102.1</v>
      </c>
      <c r="N194" s="45">
        <v>102.4</v>
      </c>
      <c r="O194" s="45">
        <v>104.1</v>
      </c>
      <c r="P194" s="45">
        <v>105.3</v>
      </c>
      <c r="Q194" s="45">
        <v>107.1</v>
      </c>
      <c r="R194" s="45">
        <v>106.7</v>
      </c>
      <c r="S194" s="45">
        <v>107.3</v>
      </c>
      <c r="T194" s="45">
        <v>109.5</v>
      </c>
      <c r="U194" s="45">
        <v>113.1</v>
      </c>
      <c r="V194" s="45">
        <v>114.4</v>
      </c>
      <c r="W194" s="45">
        <v>115.3</v>
      </c>
      <c r="X194" s="45">
        <v>116.4</v>
      </c>
      <c r="Y194" s="45">
        <v>118.7</v>
      </c>
      <c r="Z194" s="45">
        <v>118.8</v>
      </c>
      <c r="AA194" s="45">
        <v>119.8</v>
      </c>
      <c r="AB194" s="45">
        <v>121.4</v>
      </c>
      <c r="AC194" s="45">
        <v>122.8</v>
      </c>
      <c r="AD194" s="45">
        <v>123.3</v>
      </c>
      <c r="AE194" s="45">
        <v>123.8</v>
      </c>
      <c r="AF194" s="45">
        <v>124.2</v>
      </c>
      <c r="AG194" s="45">
        <v>124.1</v>
      </c>
      <c r="AH194" s="45">
        <v>123.4</v>
      </c>
      <c r="AI194" s="45">
        <v>122.8</v>
      </c>
      <c r="AJ194" s="45">
        <v>120.4</v>
      </c>
      <c r="AK194" s="45">
        <v>119.5</v>
      </c>
      <c r="AL194" s="45">
        <v>119.7</v>
      </c>
      <c r="AM194" s="45">
        <v>119.7</v>
      </c>
      <c r="AN194" s="45">
        <v>122</v>
      </c>
      <c r="AO194" s="45">
        <v>122</v>
      </c>
      <c r="AP194" s="45">
        <v>121.4</v>
      </c>
      <c r="AQ194" s="45">
        <v>125</v>
      </c>
      <c r="AR194" s="45">
        <v>123.9</v>
      </c>
      <c r="AS194" s="45">
        <v>126</v>
      </c>
      <c r="AT194" s="45">
        <v>127.4</v>
      </c>
      <c r="AU194" s="45">
        <v>125.4</v>
      </c>
      <c r="AV194" s="45">
        <v>128.1</v>
      </c>
      <c r="AW194" s="45">
        <v>126.4</v>
      </c>
      <c r="AX194" s="45">
        <v>127.2</v>
      </c>
      <c r="AY194" s="45">
        <v>128.9</v>
      </c>
      <c r="AZ194" s="45">
        <v>130.4</v>
      </c>
      <c r="BA194" s="45">
        <v>131.30000000000001</v>
      </c>
      <c r="BB194" s="45">
        <v>132.4</v>
      </c>
      <c r="BC194" s="45">
        <v>133.30000000000001</v>
      </c>
      <c r="BD194" s="45">
        <v>136.19999999999999</v>
      </c>
      <c r="BE194" s="45">
        <v>137.80000000000001</v>
      </c>
      <c r="BF194" s="45">
        <v>140.1</v>
      </c>
      <c r="BG194" s="45">
        <v>140.4</v>
      </c>
      <c r="BH194" s="45">
        <v>141.6</v>
      </c>
      <c r="BI194" s="45">
        <v>142.30000000000001</v>
      </c>
      <c r="BJ194" s="45">
        <v>144.6</v>
      </c>
      <c r="BK194" s="45">
        <v>145.69999999999999</v>
      </c>
      <c r="BL194" s="45">
        <v>145.69999999999999</v>
      </c>
      <c r="BM194" s="45">
        <v>146.80000000000001</v>
      </c>
      <c r="BN194" s="45">
        <v>149.19999999999999</v>
      </c>
      <c r="BO194" s="45">
        <v>148.4</v>
      </c>
      <c r="BP194" s="45">
        <v>149.4</v>
      </c>
      <c r="BQ194" s="45">
        <v>150.4</v>
      </c>
      <c r="BR194" s="45">
        <v>148.9</v>
      </c>
      <c r="BS194" s="45">
        <v>148.19999999999999</v>
      </c>
      <c r="BT194" s="45">
        <v>148.69999999999999</v>
      </c>
      <c r="BU194" s="45">
        <v>146.69999999999999</v>
      </c>
      <c r="BV194" s="45">
        <v>144.80000000000001</v>
      </c>
      <c r="BW194" s="45">
        <v>144.9</v>
      </c>
      <c r="BX194" s="45">
        <v>143.69999999999999</v>
      </c>
      <c r="BY194" s="45">
        <v>144.5</v>
      </c>
      <c r="BZ194" s="45">
        <v>144.6</v>
      </c>
      <c r="CA194" s="45">
        <v>144.6</v>
      </c>
      <c r="CB194" s="45">
        <v>141.30000000000001</v>
      </c>
      <c r="CC194" s="45">
        <v>142.9</v>
      </c>
      <c r="CD194" s="45">
        <v>140</v>
      </c>
      <c r="CE194" s="45">
        <v>139</v>
      </c>
      <c r="CF194" s="45">
        <v>137</v>
      </c>
      <c r="CG194" s="45">
        <v>137.30000000000001</v>
      </c>
      <c r="CH194" s="45">
        <v>135.30000000000001</v>
      </c>
      <c r="CI194" s="45">
        <v>135.80000000000001</v>
      </c>
      <c r="CJ194" s="45">
        <v>136.5</v>
      </c>
      <c r="CK194" s="45">
        <v>139.30000000000001</v>
      </c>
      <c r="CL194" s="45">
        <v>141.19999999999999</v>
      </c>
      <c r="CM194" s="45">
        <v>142.4</v>
      </c>
      <c r="CN194" s="45">
        <v>145.4</v>
      </c>
      <c r="CO194" s="45">
        <v>147.1</v>
      </c>
      <c r="CP194" s="45">
        <v>147.19999999999999</v>
      </c>
      <c r="CQ194" s="45">
        <v>149.69999999999999</v>
      </c>
      <c r="CR194" s="45">
        <v>151.4</v>
      </c>
      <c r="CS194" s="45">
        <v>151.80000000000001</v>
      </c>
      <c r="CT194" s="45">
        <v>150.6</v>
      </c>
      <c r="CU194" s="45">
        <v>151.9</v>
      </c>
      <c r="CV194" s="45">
        <v>150.9</v>
      </c>
      <c r="CW194" s="45">
        <v>145.4</v>
      </c>
      <c r="CX194" s="45">
        <v>148.19999999999999</v>
      </c>
      <c r="CY194" s="45">
        <v>143.5</v>
      </c>
      <c r="CZ194" s="45">
        <v>143.30000000000001</v>
      </c>
      <c r="DA194" s="45">
        <v>144.4</v>
      </c>
      <c r="DB194" s="45">
        <v>144.9</v>
      </c>
      <c r="DC194" s="45">
        <v>145.30000000000001</v>
      </c>
      <c r="DD194" s="45">
        <v>146.6</v>
      </c>
      <c r="DE194" s="45">
        <v>145.9</v>
      </c>
      <c r="DF194" s="45">
        <v>145.4</v>
      </c>
      <c r="DG194" s="45">
        <v>147</v>
      </c>
      <c r="DH194" s="45">
        <v>149.30000000000001</v>
      </c>
      <c r="DI194" s="45">
        <v>148</v>
      </c>
      <c r="DJ194" s="45">
        <v>147.4</v>
      </c>
      <c r="DK194" s="45">
        <v>147.9</v>
      </c>
      <c r="DL194" s="45">
        <v>148.19999999999999</v>
      </c>
      <c r="DM194" s="45">
        <v>150.19999999999999</v>
      </c>
      <c r="DN194" s="45">
        <v>150.19999999999999</v>
      </c>
      <c r="DO194" s="45">
        <v>148.30000000000001</v>
      </c>
      <c r="DP194" s="45">
        <v>147.9</v>
      </c>
      <c r="DQ194" s="45">
        <v>148.9</v>
      </c>
      <c r="DR194" s="45">
        <v>152</v>
      </c>
      <c r="DS194" s="45">
        <v>154.30000000000001</v>
      </c>
      <c r="DT194" s="45">
        <v>158</v>
      </c>
      <c r="DU194" s="45">
        <v>159.1</v>
      </c>
      <c r="DV194" s="45">
        <v>159.4</v>
      </c>
      <c r="DW194" s="45">
        <v>160.1</v>
      </c>
      <c r="DX194" s="46">
        <v>162.1</v>
      </c>
      <c r="DY194" s="46">
        <v>166.1</v>
      </c>
      <c r="DZ194" s="46">
        <v>166.2</v>
      </c>
      <c r="EA194">
        <v>168.6</v>
      </c>
      <c r="EB194" s="47">
        <v>170.6</v>
      </c>
      <c r="EC194" s="47">
        <v>171</v>
      </c>
    </row>
    <row r="195" spans="1:133" x14ac:dyDescent="0.25">
      <c r="A195" s="43" t="s">
        <v>3329</v>
      </c>
      <c r="B195" s="43" t="s">
        <v>1960</v>
      </c>
      <c r="C195" s="44">
        <v>6.1890000000000001E-2</v>
      </c>
      <c r="D195" s="45">
        <v>104.5</v>
      </c>
      <c r="E195" s="45">
        <v>104.2</v>
      </c>
      <c r="F195" s="45">
        <v>104.3</v>
      </c>
      <c r="G195" s="45">
        <v>104.4</v>
      </c>
      <c r="H195" s="45">
        <v>104.4</v>
      </c>
      <c r="I195" s="45">
        <v>106</v>
      </c>
      <c r="J195" s="45">
        <v>106.6</v>
      </c>
      <c r="K195" s="45">
        <v>105.9</v>
      </c>
      <c r="L195" s="45">
        <v>106.6</v>
      </c>
      <c r="M195" s="45">
        <v>106.2</v>
      </c>
      <c r="N195" s="45">
        <v>106.3</v>
      </c>
      <c r="O195" s="45">
        <v>107</v>
      </c>
      <c r="P195" s="45">
        <v>109.2</v>
      </c>
      <c r="Q195" s="45">
        <v>106.8</v>
      </c>
      <c r="R195" s="45">
        <v>107.8</v>
      </c>
      <c r="S195" s="45">
        <v>108.5</v>
      </c>
      <c r="T195" s="45">
        <v>109.8</v>
      </c>
      <c r="U195" s="45">
        <v>110.1</v>
      </c>
      <c r="V195" s="45">
        <v>111.4</v>
      </c>
      <c r="W195" s="45">
        <v>108.1</v>
      </c>
      <c r="X195" s="45">
        <v>107.7</v>
      </c>
      <c r="Y195" s="45">
        <v>111.3</v>
      </c>
      <c r="Z195" s="45">
        <v>114.5</v>
      </c>
      <c r="AA195" s="45">
        <v>114.7</v>
      </c>
      <c r="AB195" s="45">
        <v>117.5</v>
      </c>
      <c r="AC195" s="45">
        <v>116.5</v>
      </c>
      <c r="AD195" s="45">
        <v>117.9</v>
      </c>
      <c r="AE195" s="45">
        <v>119</v>
      </c>
      <c r="AF195" s="45">
        <v>119.2</v>
      </c>
      <c r="AG195" s="45">
        <v>121.1</v>
      </c>
      <c r="AH195" s="45">
        <v>121.1</v>
      </c>
      <c r="AI195" s="45">
        <v>120.2</v>
      </c>
      <c r="AJ195" s="45">
        <v>121.7</v>
      </c>
      <c r="AK195" s="45">
        <v>122.6</v>
      </c>
      <c r="AL195" s="45">
        <v>122.6</v>
      </c>
      <c r="AM195" s="45">
        <v>123.5</v>
      </c>
      <c r="AN195" s="45">
        <v>122.8</v>
      </c>
      <c r="AO195" s="45">
        <v>120.3</v>
      </c>
      <c r="AP195" s="45">
        <v>121.2</v>
      </c>
      <c r="AQ195" s="45">
        <v>123.4</v>
      </c>
      <c r="AR195" s="45">
        <v>122.7</v>
      </c>
      <c r="AS195" s="45">
        <v>123.5</v>
      </c>
      <c r="AT195" s="45">
        <v>124</v>
      </c>
      <c r="AU195" s="45">
        <v>124.5</v>
      </c>
      <c r="AV195" s="45">
        <v>124.1</v>
      </c>
      <c r="AW195" s="45">
        <v>124</v>
      </c>
      <c r="AX195" s="45">
        <v>126.8</v>
      </c>
      <c r="AY195" s="45">
        <v>126.5</v>
      </c>
      <c r="AZ195" s="45">
        <v>124.9</v>
      </c>
      <c r="BA195" s="45">
        <v>126</v>
      </c>
      <c r="BB195" s="45">
        <v>125.4</v>
      </c>
      <c r="BC195" s="45">
        <v>125.7</v>
      </c>
      <c r="BD195" s="45">
        <v>125.3</v>
      </c>
      <c r="BE195" s="45">
        <v>126.6</v>
      </c>
      <c r="BF195" s="45">
        <v>127.1</v>
      </c>
      <c r="BG195" s="45">
        <v>126.7</v>
      </c>
      <c r="BH195" s="45">
        <v>126</v>
      </c>
      <c r="BI195" s="45">
        <v>126.5</v>
      </c>
      <c r="BJ195" s="45">
        <v>127.1</v>
      </c>
      <c r="BK195" s="45">
        <v>128.1</v>
      </c>
      <c r="BL195" s="45">
        <v>128</v>
      </c>
      <c r="BM195" s="45">
        <v>128.1</v>
      </c>
      <c r="BN195" s="45">
        <v>127.3</v>
      </c>
      <c r="BO195" s="45">
        <v>126.7</v>
      </c>
      <c r="BP195" s="45">
        <v>129.1</v>
      </c>
      <c r="BQ195" s="45">
        <v>131</v>
      </c>
      <c r="BR195" s="45">
        <v>130.9</v>
      </c>
      <c r="BS195" s="45">
        <v>128.30000000000001</v>
      </c>
      <c r="BT195" s="45">
        <v>128.80000000000001</v>
      </c>
      <c r="BU195" s="45">
        <v>128.5</v>
      </c>
      <c r="BV195" s="45">
        <v>127.7</v>
      </c>
      <c r="BW195" s="45">
        <v>128.4</v>
      </c>
      <c r="BX195" s="45">
        <v>128.69999999999999</v>
      </c>
      <c r="BY195" s="45">
        <v>130.5</v>
      </c>
      <c r="BZ195" s="45">
        <v>129.19999999999999</v>
      </c>
      <c r="CA195" s="45">
        <v>127.8</v>
      </c>
      <c r="CB195" s="45">
        <v>130</v>
      </c>
      <c r="CC195" s="45">
        <v>131</v>
      </c>
      <c r="CD195" s="45">
        <v>129.69999999999999</v>
      </c>
      <c r="CE195" s="45">
        <v>129.80000000000001</v>
      </c>
      <c r="CF195" s="45">
        <v>129.30000000000001</v>
      </c>
      <c r="CG195" s="45">
        <v>129.69999999999999</v>
      </c>
      <c r="CH195" s="45">
        <v>130</v>
      </c>
      <c r="CI195" s="45">
        <v>130</v>
      </c>
      <c r="CJ195" s="45">
        <v>130.1</v>
      </c>
      <c r="CK195" s="45">
        <v>129.69999999999999</v>
      </c>
      <c r="CL195" s="45">
        <v>130.19999999999999</v>
      </c>
      <c r="CM195" s="45">
        <v>128.30000000000001</v>
      </c>
      <c r="CN195" s="45">
        <v>129.4</v>
      </c>
      <c r="CO195" s="45">
        <v>130.1</v>
      </c>
      <c r="CP195" s="45">
        <v>130.9</v>
      </c>
      <c r="CQ195" s="45">
        <v>133.19999999999999</v>
      </c>
      <c r="CR195" s="45">
        <v>133.6</v>
      </c>
      <c r="CS195" s="45">
        <v>135</v>
      </c>
      <c r="CT195" s="45">
        <v>136.30000000000001</v>
      </c>
      <c r="CU195" s="45">
        <v>135.1</v>
      </c>
      <c r="CV195" s="45">
        <v>134.4</v>
      </c>
      <c r="CW195" s="45">
        <v>134.1</v>
      </c>
      <c r="CX195" s="45">
        <v>135.4</v>
      </c>
      <c r="CY195" s="45">
        <v>133.6</v>
      </c>
      <c r="CZ195" s="45">
        <v>134.69999999999999</v>
      </c>
      <c r="DA195" s="45">
        <v>134.9</v>
      </c>
      <c r="DB195" s="45">
        <v>135.30000000000001</v>
      </c>
      <c r="DC195" s="45">
        <v>135.5</v>
      </c>
      <c r="DD195" s="45">
        <v>138.69999999999999</v>
      </c>
      <c r="DE195" s="45">
        <v>139.4</v>
      </c>
      <c r="DF195" s="45">
        <v>140</v>
      </c>
      <c r="DG195" s="45">
        <v>142.19999999999999</v>
      </c>
      <c r="DH195" s="45">
        <v>142.19999999999999</v>
      </c>
      <c r="DI195" s="45">
        <v>141.4</v>
      </c>
      <c r="DJ195" s="45">
        <v>142.9</v>
      </c>
      <c r="DK195" s="45">
        <v>145.1</v>
      </c>
      <c r="DL195" s="45">
        <v>147.80000000000001</v>
      </c>
      <c r="DM195" s="45">
        <v>147.30000000000001</v>
      </c>
      <c r="DN195" s="45">
        <v>148.5</v>
      </c>
      <c r="DO195" s="45">
        <v>147.80000000000001</v>
      </c>
      <c r="DP195" s="45">
        <v>149</v>
      </c>
      <c r="DQ195" s="45">
        <v>150.19999999999999</v>
      </c>
      <c r="DR195" s="45">
        <v>149.9</v>
      </c>
      <c r="DS195" s="45">
        <v>151.19999999999999</v>
      </c>
      <c r="DT195" s="45">
        <v>151.30000000000001</v>
      </c>
      <c r="DU195" s="45">
        <v>155.4</v>
      </c>
      <c r="DV195" s="45">
        <v>156.19999999999999</v>
      </c>
      <c r="DW195" s="45">
        <v>155.4</v>
      </c>
      <c r="DX195" s="46">
        <v>152.30000000000001</v>
      </c>
      <c r="DY195" s="46">
        <v>152.69999999999999</v>
      </c>
      <c r="DZ195" s="46">
        <v>152</v>
      </c>
      <c r="EA195">
        <v>151.9</v>
      </c>
      <c r="EB195" s="47">
        <v>154.1</v>
      </c>
      <c r="EC195" s="47">
        <v>155.1</v>
      </c>
    </row>
    <row r="196" spans="1:133" x14ac:dyDescent="0.25">
      <c r="A196" s="43" t="s">
        <v>1901</v>
      </c>
      <c r="B196" s="43" t="s">
        <v>1962</v>
      </c>
      <c r="C196" s="44">
        <v>0.16714999999999999</v>
      </c>
      <c r="D196" s="45">
        <v>105.9</v>
      </c>
      <c r="E196" s="45">
        <v>103.7</v>
      </c>
      <c r="F196" s="45">
        <v>105.2</v>
      </c>
      <c r="G196" s="45">
        <v>106.2</v>
      </c>
      <c r="H196" s="45">
        <v>105</v>
      </c>
      <c r="I196" s="45">
        <v>103.7</v>
      </c>
      <c r="J196" s="45">
        <v>101.3</v>
      </c>
      <c r="K196" s="45">
        <v>101.6</v>
      </c>
      <c r="L196" s="45">
        <v>101.5</v>
      </c>
      <c r="M196" s="45">
        <v>102.9</v>
      </c>
      <c r="N196" s="45">
        <v>102.5</v>
      </c>
      <c r="O196" s="45">
        <v>102.5</v>
      </c>
      <c r="P196" s="45">
        <v>109.5</v>
      </c>
      <c r="Q196" s="45">
        <v>111.3</v>
      </c>
      <c r="R196" s="45">
        <v>113.3</v>
      </c>
      <c r="S196" s="45">
        <v>113.7</v>
      </c>
      <c r="T196" s="45">
        <v>115.1</v>
      </c>
      <c r="U196" s="45">
        <v>118</v>
      </c>
      <c r="V196" s="45">
        <v>119.5</v>
      </c>
      <c r="W196" s="45">
        <v>120.6</v>
      </c>
      <c r="X196" s="45">
        <v>121.5</v>
      </c>
      <c r="Y196" s="45">
        <v>124.4</v>
      </c>
      <c r="Z196" s="45">
        <v>126.4</v>
      </c>
      <c r="AA196" s="45">
        <v>128</v>
      </c>
      <c r="AB196" s="45">
        <v>128.30000000000001</v>
      </c>
      <c r="AC196" s="45">
        <v>129.80000000000001</v>
      </c>
      <c r="AD196" s="45">
        <v>132.69999999999999</v>
      </c>
      <c r="AE196" s="45">
        <v>134.80000000000001</v>
      </c>
      <c r="AF196" s="45">
        <v>135.5</v>
      </c>
      <c r="AG196" s="45">
        <v>132.80000000000001</v>
      </c>
      <c r="AH196" s="45">
        <v>132.30000000000001</v>
      </c>
      <c r="AI196" s="45">
        <v>131.6</v>
      </c>
      <c r="AJ196" s="45">
        <v>128.69999999999999</v>
      </c>
      <c r="AK196" s="45">
        <v>130.5</v>
      </c>
      <c r="AL196" s="45">
        <v>130.30000000000001</v>
      </c>
      <c r="AM196" s="45">
        <v>129.4</v>
      </c>
      <c r="AN196" s="45">
        <v>128.80000000000001</v>
      </c>
      <c r="AO196" s="45">
        <v>129.30000000000001</v>
      </c>
      <c r="AP196" s="45">
        <v>129.19999999999999</v>
      </c>
      <c r="AQ196" s="45">
        <v>128.6</v>
      </c>
      <c r="AR196" s="45">
        <v>123.3</v>
      </c>
      <c r="AS196" s="45">
        <v>122.7</v>
      </c>
      <c r="AT196" s="45">
        <v>119.2</v>
      </c>
      <c r="AU196" s="45">
        <v>117.9</v>
      </c>
      <c r="AV196" s="45">
        <v>115.9</v>
      </c>
      <c r="AW196" s="45">
        <v>114.5</v>
      </c>
      <c r="AX196" s="45">
        <v>112.5</v>
      </c>
      <c r="AY196" s="45">
        <v>112.6</v>
      </c>
      <c r="AZ196" s="45">
        <v>112.1</v>
      </c>
      <c r="BA196" s="45">
        <v>114.4</v>
      </c>
      <c r="BB196" s="45">
        <v>116.1</v>
      </c>
      <c r="BC196" s="45">
        <v>114.9</v>
      </c>
      <c r="BD196" s="45">
        <v>113.7</v>
      </c>
      <c r="BE196" s="45">
        <v>113.3</v>
      </c>
      <c r="BF196" s="45">
        <v>113.9</v>
      </c>
      <c r="BG196" s="45">
        <v>112.8</v>
      </c>
      <c r="BH196" s="45">
        <v>116.9</v>
      </c>
      <c r="BI196" s="45">
        <v>122.9</v>
      </c>
      <c r="BJ196" s="45">
        <v>124.7</v>
      </c>
      <c r="BK196" s="45">
        <v>126.4</v>
      </c>
      <c r="BL196" s="45">
        <v>128.5</v>
      </c>
      <c r="BM196" s="45">
        <v>130.19999999999999</v>
      </c>
      <c r="BN196" s="45">
        <v>132.5</v>
      </c>
      <c r="BO196" s="45">
        <v>128.19999999999999</v>
      </c>
      <c r="BP196" s="45">
        <v>126.2</v>
      </c>
      <c r="BQ196" s="45">
        <v>130.4</v>
      </c>
      <c r="BR196" s="45">
        <v>129.4</v>
      </c>
      <c r="BS196" s="45">
        <v>124.6</v>
      </c>
      <c r="BT196" s="45">
        <v>120.9</v>
      </c>
      <c r="BU196" s="45">
        <v>119.7</v>
      </c>
      <c r="BV196" s="45">
        <v>117.8</v>
      </c>
      <c r="BW196" s="45">
        <v>117.8</v>
      </c>
      <c r="BX196" s="45">
        <v>116.9</v>
      </c>
      <c r="BY196" s="45">
        <v>113</v>
      </c>
      <c r="BZ196" s="45">
        <v>111.2</v>
      </c>
      <c r="CA196" s="45">
        <v>108.7</v>
      </c>
      <c r="CB196" s="45">
        <v>109.8</v>
      </c>
      <c r="CC196" s="45">
        <v>109</v>
      </c>
      <c r="CD196" s="45">
        <v>112.9</v>
      </c>
      <c r="CE196" s="45">
        <v>109.6</v>
      </c>
      <c r="CF196" s="45">
        <v>108.1</v>
      </c>
      <c r="CG196" s="45">
        <v>116.2</v>
      </c>
      <c r="CH196" s="45">
        <v>118</v>
      </c>
      <c r="CI196" s="45">
        <v>117.9</v>
      </c>
      <c r="CJ196" s="45">
        <v>120.2</v>
      </c>
      <c r="CK196" s="45">
        <v>126.2</v>
      </c>
      <c r="CL196" s="45">
        <v>134.9</v>
      </c>
      <c r="CM196" s="45">
        <v>139.1</v>
      </c>
      <c r="CN196" s="45">
        <v>136.9</v>
      </c>
      <c r="CO196" s="45">
        <v>144.80000000000001</v>
      </c>
      <c r="CP196" s="45">
        <v>146.5</v>
      </c>
      <c r="CQ196" s="45">
        <v>149</v>
      </c>
      <c r="CR196" s="45">
        <v>149.69999999999999</v>
      </c>
      <c r="CS196" s="45">
        <v>152.9</v>
      </c>
      <c r="CT196" s="45">
        <v>152.9</v>
      </c>
      <c r="CU196" s="45">
        <v>154.1</v>
      </c>
      <c r="CV196" s="45">
        <v>154</v>
      </c>
      <c r="CW196" s="45">
        <v>149.4</v>
      </c>
      <c r="CX196" s="45">
        <v>147.80000000000001</v>
      </c>
      <c r="CY196" s="45">
        <v>144.80000000000001</v>
      </c>
      <c r="CZ196" s="45">
        <v>145.1</v>
      </c>
      <c r="DA196" s="45">
        <v>142.19999999999999</v>
      </c>
      <c r="DB196" s="45">
        <v>134.80000000000001</v>
      </c>
      <c r="DC196" s="45">
        <v>135</v>
      </c>
      <c r="DD196" s="45">
        <v>138.4</v>
      </c>
      <c r="DE196" s="45">
        <v>142</v>
      </c>
      <c r="DF196" s="45">
        <v>142.5</v>
      </c>
      <c r="DG196" s="45">
        <v>145.19999999999999</v>
      </c>
      <c r="DH196" s="45">
        <v>143.9</v>
      </c>
      <c r="DI196" s="45">
        <v>143.19999999999999</v>
      </c>
      <c r="DJ196" s="45">
        <v>142.30000000000001</v>
      </c>
      <c r="DK196" s="45">
        <v>142.19999999999999</v>
      </c>
      <c r="DL196" s="45">
        <v>140.6</v>
      </c>
      <c r="DM196" s="45">
        <v>140.19999999999999</v>
      </c>
      <c r="DN196" s="45">
        <v>139.9</v>
      </c>
      <c r="DO196" s="45">
        <v>140.80000000000001</v>
      </c>
      <c r="DP196" s="45">
        <v>140</v>
      </c>
      <c r="DQ196" s="45">
        <v>141.4</v>
      </c>
      <c r="DR196" s="45">
        <v>145.30000000000001</v>
      </c>
      <c r="DS196" s="45">
        <v>150.19999999999999</v>
      </c>
      <c r="DT196" s="45">
        <v>157.80000000000001</v>
      </c>
      <c r="DU196" s="45">
        <v>159.69999999999999</v>
      </c>
      <c r="DV196" s="45">
        <v>157</v>
      </c>
      <c r="DW196" s="45">
        <v>161.9</v>
      </c>
      <c r="DX196" s="46">
        <v>161.30000000000001</v>
      </c>
      <c r="DY196" s="46">
        <v>162</v>
      </c>
      <c r="DZ196" s="46">
        <v>161.6</v>
      </c>
      <c r="EA196">
        <v>163.9</v>
      </c>
      <c r="EB196" s="47">
        <v>165</v>
      </c>
      <c r="EC196" s="47">
        <v>168.5</v>
      </c>
    </row>
    <row r="197" spans="1:133" x14ac:dyDescent="0.25">
      <c r="A197" s="43" t="s">
        <v>3330</v>
      </c>
      <c r="B197" s="43" t="s">
        <v>1966</v>
      </c>
      <c r="C197" s="44">
        <v>2.0095200000000002</v>
      </c>
      <c r="D197" s="45">
        <v>104.4</v>
      </c>
      <c r="E197" s="45">
        <v>104.8</v>
      </c>
      <c r="F197" s="45">
        <v>106.8</v>
      </c>
      <c r="G197" s="45">
        <v>108.9</v>
      </c>
      <c r="H197" s="45">
        <v>112.1</v>
      </c>
      <c r="I197" s="45">
        <v>113.9</v>
      </c>
      <c r="J197" s="45">
        <v>114.5</v>
      </c>
      <c r="K197" s="45">
        <v>115.2</v>
      </c>
      <c r="L197" s="45">
        <v>115.2</v>
      </c>
      <c r="M197" s="45">
        <v>116.4</v>
      </c>
      <c r="N197" s="45">
        <v>117.3</v>
      </c>
      <c r="O197" s="45">
        <v>118</v>
      </c>
      <c r="P197" s="45">
        <v>122.1</v>
      </c>
      <c r="Q197" s="45">
        <v>123</v>
      </c>
      <c r="R197" s="45">
        <v>124.7</v>
      </c>
      <c r="S197" s="45">
        <v>125.1</v>
      </c>
      <c r="T197" s="45">
        <v>125.2</v>
      </c>
      <c r="U197" s="45">
        <v>125.2</v>
      </c>
      <c r="V197" s="45">
        <v>125.2</v>
      </c>
      <c r="W197" s="45">
        <v>126.1</v>
      </c>
      <c r="X197" s="45">
        <v>124.7</v>
      </c>
      <c r="Y197" s="45">
        <v>124.5</v>
      </c>
      <c r="Z197" s="45">
        <v>125.8</v>
      </c>
      <c r="AA197" s="45">
        <v>125.6</v>
      </c>
      <c r="AB197" s="45">
        <v>127.7</v>
      </c>
      <c r="AC197" s="45">
        <v>127</v>
      </c>
      <c r="AD197" s="45">
        <v>126.3</v>
      </c>
      <c r="AE197" s="45">
        <v>128.1</v>
      </c>
      <c r="AF197" s="45">
        <v>129.19999999999999</v>
      </c>
      <c r="AG197" s="45">
        <v>129</v>
      </c>
      <c r="AH197" s="45">
        <v>128.9</v>
      </c>
      <c r="AI197" s="45">
        <v>127.2</v>
      </c>
      <c r="AJ197" s="45">
        <v>125.9</v>
      </c>
      <c r="AK197" s="45">
        <v>126.5</v>
      </c>
      <c r="AL197" s="45">
        <v>126.2</v>
      </c>
      <c r="AM197" s="45">
        <v>124</v>
      </c>
      <c r="AN197" s="45">
        <v>122.1</v>
      </c>
      <c r="AO197" s="45">
        <v>121.5</v>
      </c>
      <c r="AP197" s="45">
        <v>122.3</v>
      </c>
      <c r="AQ197" s="45">
        <v>122.8</v>
      </c>
      <c r="AR197" s="45">
        <v>123.5</v>
      </c>
      <c r="AS197" s="45">
        <v>124.4</v>
      </c>
      <c r="AT197" s="45">
        <v>126</v>
      </c>
      <c r="AU197" s="45">
        <v>123.8</v>
      </c>
      <c r="AV197" s="45">
        <v>125.9</v>
      </c>
      <c r="AW197" s="45">
        <v>125.2</v>
      </c>
      <c r="AX197" s="45">
        <v>125.8</v>
      </c>
      <c r="AY197" s="45">
        <v>124.9</v>
      </c>
      <c r="AZ197" s="45">
        <v>126.6</v>
      </c>
      <c r="BA197" s="45">
        <v>128.69999999999999</v>
      </c>
      <c r="BB197" s="45">
        <v>133.1</v>
      </c>
      <c r="BC197" s="45">
        <v>136.19999999999999</v>
      </c>
      <c r="BD197" s="45">
        <v>135.69999999999999</v>
      </c>
      <c r="BE197" s="45">
        <v>137.1</v>
      </c>
      <c r="BF197" s="45">
        <v>138.80000000000001</v>
      </c>
      <c r="BG197" s="45">
        <v>141.5</v>
      </c>
      <c r="BH197" s="45">
        <v>141.6</v>
      </c>
      <c r="BI197" s="45">
        <v>139.30000000000001</v>
      </c>
      <c r="BJ197" s="45">
        <v>138.6</v>
      </c>
      <c r="BK197" s="45">
        <v>137.4</v>
      </c>
      <c r="BL197" s="45">
        <v>136.9</v>
      </c>
      <c r="BM197" s="45">
        <v>136.1</v>
      </c>
      <c r="BN197" s="45">
        <v>136</v>
      </c>
      <c r="BO197" s="45">
        <v>136.4</v>
      </c>
      <c r="BP197" s="45">
        <v>137.4</v>
      </c>
      <c r="BQ197" s="45">
        <v>139</v>
      </c>
      <c r="BR197" s="45">
        <v>138.5</v>
      </c>
      <c r="BS197" s="45">
        <v>137.6</v>
      </c>
      <c r="BT197" s="45">
        <v>137.30000000000001</v>
      </c>
      <c r="BU197" s="45">
        <v>137</v>
      </c>
      <c r="BV197" s="45">
        <v>138.69999999999999</v>
      </c>
      <c r="BW197" s="45">
        <v>137.69999999999999</v>
      </c>
      <c r="BX197" s="45">
        <v>138</v>
      </c>
      <c r="BY197" s="45">
        <v>137.69999999999999</v>
      </c>
      <c r="BZ197" s="45">
        <v>137.80000000000001</v>
      </c>
      <c r="CA197" s="45">
        <v>138.6</v>
      </c>
      <c r="CB197" s="45">
        <v>141.80000000000001</v>
      </c>
      <c r="CC197" s="45">
        <v>142.6</v>
      </c>
      <c r="CD197" s="45">
        <v>143</v>
      </c>
      <c r="CE197" s="45">
        <v>143.1</v>
      </c>
      <c r="CF197" s="45">
        <v>144</v>
      </c>
      <c r="CG197" s="45">
        <v>144.4</v>
      </c>
      <c r="CH197" s="45">
        <v>144.19999999999999</v>
      </c>
      <c r="CI197" s="45">
        <v>144.30000000000001</v>
      </c>
      <c r="CJ197" s="45">
        <v>143.4</v>
      </c>
      <c r="CK197" s="45">
        <v>143.80000000000001</v>
      </c>
      <c r="CL197" s="45">
        <v>145</v>
      </c>
      <c r="CM197" s="45">
        <v>145.6</v>
      </c>
      <c r="CN197" s="45">
        <v>146.6</v>
      </c>
      <c r="CO197" s="45">
        <v>147.5</v>
      </c>
      <c r="CP197" s="45">
        <v>148.30000000000001</v>
      </c>
      <c r="CQ197" s="45">
        <v>148.1</v>
      </c>
      <c r="CR197" s="45">
        <v>147.5</v>
      </c>
      <c r="CS197" s="45">
        <v>147.1</v>
      </c>
      <c r="CT197" s="45">
        <v>146.19999999999999</v>
      </c>
      <c r="CU197" s="45">
        <v>146.30000000000001</v>
      </c>
      <c r="CV197" s="45">
        <v>146.4</v>
      </c>
      <c r="CW197" s="45">
        <v>145.69999999999999</v>
      </c>
      <c r="CX197" s="45">
        <v>145.1</v>
      </c>
      <c r="CY197" s="45">
        <v>144.19999999999999</v>
      </c>
      <c r="CZ197" s="45">
        <v>144.4</v>
      </c>
      <c r="DA197" s="45">
        <v>143.80000000000001</v>
      </c>
      <c r="DB197" s="45">
        <v>142.80000000000001</v>
      </c>
      <c r="DC197" s="45">
        <v>142.30000000000001</v>
      </c>
      <c r="DD197" s="45">
        <v>141.6</v>
      </c>
      <c r="DE197" s="45">
        <v>142</v>
      </c>
      <c r="DF197" s="45">
        <v>141.80000000000001</v>
      </c>
      <c r="DG197" s="45">
        <v>141.5</v>
      </c>
      <c r="DH197" s="45">
        <v>142.69999999999999</v>
      </c>
      <c r="DI197" s="45">
        <v>143.4</v>
      </c>
      <c r="DJ197" s="45">
        <v>144</v>
      </c>
      <c r="DK197" s="45">
        <v>142.9</v>
      </c>
      <c r="DL197" s="45">
        <v>144</v>
      </c>
      <c r="DM197" s="45">
        <v>145.80000000000001</v>
      </c>
      <c r="DN197" s="45">
        <v>146</v>
      </c>
      <c r="DO197" s="45">
        <v>146.69999999999999</v>
      </c>
      <c r="DP197" s="45">
        <v>146.5</v>
      </c>
      <c r="DQ197" s="45">
        <v>147.1</v>
      </c>
      <c r="DR197" s="45">
        <v>147.6</v>
      </c>
      <c r="DS197" s="45">
        <v>149.9</v>
      </c>
      <c r="DT197" s="45">
        <v>150.9</v>
      </c>
      <c r="DU197" s="45">
        <v>151.69999999999999</v>
      </c>
      <c r="DV197" s="45">
        <v>152.19999999999999</v>
      </c>
      <c r="DW197" s="45">
        <v>156.5</v>
      </c>
      <c r="DX197" s="46">
        <v>161.5</v>
      </c>
      <c r="DY197" s="46">
        <v>163</v>
      </c>
      <c r="DZ197" s="46">
        <v>163.30000000000001</v>
      </c>
      <c r="EA197">
        <v>165.9</v>
      </c>
      <c r="EB197" s="47">
        <v>167.4</v>
      </c>
      <c r="EC197" s="47">
        <v>169.6</v>
      </c>
    </row>
    <row r="198" spans="1:133" x14ac:dyDescent="0.25">
      <c r="A198" s="43" t="s">
        <v>1925</v>
      </c>
      <c r="B198" s="43" t="s">
        <v>1968</v>
      </c>
      <c r="C198" s="44">
        <v>0.19044</v>
      </c>
      <c r="D198" s="45">
        <v>99.9</v>
      </c>
      <c r="E198" s="45">
        <v>100</v>
      </c>
      <c r="F198" s="45">
        <v>100.6</v>
      </c>
      <c r="G198" s="45">
        <v>106.8</v>
      </c>
      <c r="H198" s="45">
        <v>117.8</v>
      </c>
      <c r="I198" s="45">
        <v>123.8</v>
      </c>
      <c r="J198" s="45">
        <v>122.7</v>
      </c>
      <c r="K198" s="45">
        <v>124.6</v>
      </c>
      <c r="L198" s="45">
        <v>124.5</v>
      </c>
      <c r="M198" s="45">
        <v>124.7</v>
      </c>
      <c r="N198" s="45">
        <v>126</v>
      </c>
      <c r="O198" s="45">
        <v>125.1</v>
      </c>
      <c r="P198" s="45">
        <v>122.7</v>
      </c>
      <c r="Q198" s="45">
        <v>123.3</v>
      </c>
      <c r="R198" s="45">
        <v>128.30000000000001</v>
      </c>
      <c r="S198" s="45">
        <v>130.80000000000001</v>
      </c>
      <c r="T198" s="45">
        <v>131.19999999999999</v>
      </c>
      <c r="U198" s="45">
        <v>131.80000000000001</v>
      </c>
      <c r="V198" s="45">
        <v>133.80000000000001</v>
      </c>
      <c r="W198" s="45">
        <v>135.19999999999999</v>
      </c>
      <c r="X198" s="45">
        <v>135.1</v>
      </c>
      <c r="Y198" s="45">
        <v>135.69999999999999</v>
      </c>
      <c r="Z198" s="45">
        <v>135.30000000000001</v>
      </c>
      <c r="AA198" s="45">
        <v>134.30000000000001</v>
      </c>
      <c r="AB198" s="45">
        <v>130.1</v>
      </c>
      <c r="AC198" s="45">
        <v>128</v>
      </c>
      <c r="AD198" s="45">
        <v>127.6</v>
      </c>
      <c r="AE198" s="45">
        <v>130.80000000000001</v>
      </c>
      <c r="AF198" s="45">
        <v>132.69999999999999</v>
      </c>
      <c r="AG198" s="45">
        <v>132.80000000000001</v>
      </c>
      <c r="AH198" s="45">
        <v>133.6</v>
      </c>
      <c r="AI198" s="45">
        <v>131.9</v>
      </c>
      <c r="AJ198" s="45">
        <v>132.4</v>
      </c>
      <c r="AK198" s="45">
        <v>133.30000000000001</v>
      </c>
      <c r="AL198" s="45">
        <v>133.1</v>
      </c>
      <c r="AM198" s="45">
        <v>130.5</v>
      </c>
      <c r="AN198" s="45">
        <v>125</v>
      </c>
      <c r="AO198" s="45">
        <v>122.5</v>
      </c>
      <c r="AP198" s="45">
        <v>123.5</v>
      </c>
      <c r="AQ198" s="45">
        <v>125.8</v>
      </c>
      <c r="AR198" s="45">
        <v>128.19999999999999</v>
      </c>
      <c r="AS198" s="45">
        <v>129.1</v>
      </c>
      <c r="AT198" s="45">
        <v>132.4</v>
      </c>
      <c r="AU198" s="45">
        <v>133.6</v>
      </c>
      <c r="AV198" s="45">
        <v>132.6</v>
      </c>
      <c r="AW198" s="45">
        <v>133.30000000000001</v>
      </c>
      <c r="AX198" s="45">
        <v>133.6</v>
      </c>
      <c r="AY198" s="45">
        <v>133.69999999999999</v>
      </c>
      <c r="AZ198" s="45">
        <v>131.1</v>
      </c>
      <c r="BA198" s="45">
        <v>132</v>
      </c>
      <c r="BB198" s="45">
        <v>138.30000000000001</v>
      </c>
      <c r="BC198" s="45">
        <v>142.30000000000001</v>
      </c>
      <c r="BD198" s="45">
        <v>144</v>
      </c>
      <c r="BE198" s="45">
        <v>145.80000000000001</v>
      </c>
      <c r="BF198" s="45">
        <v>146.5</v>
      </c>
      <c r="BG198" s="45">
        <v>151.5</v>
      </c>
      <c r="BH198" s="45">
        <v>153</v>
      </c>
      <c r="BI198" s="45">
        <v>150.5</v>
      </c>
      <c r="BJ198" s="45">
        <v>145.80000000000001</v>
      </c>
      <c r="BK198" s="45">
        <v>142.19999999999999</v>
      </c>
      <c r="BL198" s="45">
        <v>137.19999999999999</v>
      </c>
      <c r="BM198" s="45">
        <v>135.80000000000001</v>
      </c>
      <c r="BN198" s="45">
        <v>134.19999999999999</v>
      </c>
      <c r="BO198" s="45">
        <v>136.1</v>
      </c>
      <c r="BP198" s="45">
        <v>138.4</v>
      </c>
      <c r="BQ198" s="45">
        <v>138.5</v>
      </c>
      <c r="BR198" s="45">
        <v>138</v>
      </c>
      <c r="BS198" s="45">
        <v>138.4</v>
      </c>
      <c r="BT198" s="45">
        <v>136.1</v>
      </c>
      <c r="BU198" s="45">
        <v>136</v>
      </c>
      <c r="BV198" s="45">
        <v>136.80000000000001</v>
      </c>
      <c r="BW198" s="45">
        <v>136.4</v>
      </c>
      <c r="BX198" s="45">
        <v>135.30000000000001</v>
      </c>
      <c r="BY198" s="45">
        <v>134.69999999999999</v>
      </c>
      <c r="BZ198" s="45">
        <v>135.80000000000001</v>
      </c>
      <c r="CA198" s="45">
        <v>142.6</v>
      </c>
      <c r="CB198" s="45">
        <v>149.19999999999999</v>
      </c>
      <c r="CC198" s="45">
        <v>153.19999999999999</v>
      </c>
      <c r="CD198" s="45">
        <v>156.69999999999999</v>
      </c>
      <c r="CE198" s="45">
        <v>156.6</v>
      </c>
      <c r="CF198" s="45">
        <v>156.6</v>
      </c>
      <c r="CG198" s="45">
        <v>158.30000000000001</v>
      </c>
      <c r="CH198" s="45">
        <v>157.1</v>
      </c>
      <c r="CI198" s="45">
        <v>156</v>
      </c>
      <c r="CJ198" s="45">
        <v>150.69999999999999</v>
      </c>
      <c r="CK198" s="45">
        <v>147.6</v>
      </c>
      <c r="CL198" s="45">
        <v>149.6</v>
      </c>
      <c r="CM198" s="45">
        <v>153.4</v>
      </c>
      <c r="CN198" s="45">
        <v>158.4</v>
      </c>
      <c r="CO198" s="45">
        <v>159.5</v>
      </c>
      <c r="CP198" s="45">
        <v>160.9</v>
      </c>
      <c r="CQ198" s="45">
        <v>161</v>
      </c>
      <c r="CR198" s="45">
        <v>161.80000000000001</v>
      </c>
      <c r="CS198" s="45">
        <v>163.1</v>
      </c>
      <c r="CT198" s="45">
        <v>160.9</v>
      </c>
      <c r="CU198" s="45">
        <v>158.30000000000001</v>
      </c>
      <c r="CV198" s="45">
        <v>151.9</v>
      </c>
      <c r="CW198" s="45">
        <v>147.5</v>
      </c>
      <c r="CX198" s="45">
        <v>149.5</v>
      </c>
      <c r="CY198" s="45">
        <v>151.80000000000001</v>
      </c>
      <c r="CZ198" s="45">
        <v>148</v>
      </c>
      <c r="DA198" s="45">
        <v>144</v>
      </c>
      <c r="DB198" s="45">
        <v>140.6</v>
      </c>
      <c r="DC198" s="45">
        <v>139.19999999999999</v>
      </c>
      <c r="DD198" s="45">
        <v>138.4</v>
      </c>
      <c r="DE198" s="45">
        <v>141.19999999999999</v>
      </c>
      <c r="DF198" s="45">
        <v>142.19999999999999</v>
      </c>
      <c r="DG198" s="45">
        <v>141.5</v>
      </c>
      <c r="DH198" s="45">
        <v>140.4</v>
      </c>
      <c r="DI198" s="45">
        <v>138.19999999999999</v>
      </c>
      <c r="DJ198" s="45">
        <v>138.19999999999999</v>
      </c>
      <c r="DK198" s="45">
        <v>140.80000000000001</v>
      </c>
      <c r="DL198" s="45">
        <v>144.9</v>
      </c>
      <c r="DM198" s="45">
        <v>150.4</v>
      </c>
      <c r="DN198" s="45">
        <v>153.30000000000001</v>
      </c>
      <c r="DO198" s="45">
        <v>154</v>
      </c>
      <c r="DP198" s="45">
        <v>153.19999999999999</v>
      </c>
      <c r="DQ198" s="45">
        <v>154.19999999999999</v>
      </c>
      <c r="DR198" s="45">
        <v>155.5</v>
      </c>
      <c r="DS198" s="45">
        <v>161.19999999999999</v>
      </c>
      <c r="DT198" s="45">
        <v>164.8</v>
      </c>
      <c r="DU198" s="45">
        <v>165.5</v>
      </c>
      <c r="DV198" s="45">
        <v>165.9</v>
      </c>
      <c r="DW198" s="45">
        <v>173.2</v>
      </c>
      <c r="DX198" s="46">
        <v>184.1</v>
      </c>
      <c r="DY198" s="46">
        <v>186.5</v>
      </c>
      <c r="DZ198" s="46">
        <v>188.6</v>
      </c>
      <c r="EA198">
        <v>193.4</v>
      </c>
      <c r="EB198" s="47">
        <v>194.2</v>
      </c>
      <c r="EC198" s="47">
        <v>201.8</v>
      </c>
    </row>
    <row r="199" spans="1:133" x14ac:dyDescent="0.25">
      <c r="A199" s="43" t="s">
        <v>3331</v>
      </c>
      <c r="B199" s="43" t="s">
        <v>1970</v>
      </c>
      <c r="C199" s="44">
        <v>0.21121000000000001</v>
      </c>
      <c r="D199" s="45">
        <v>104.9</v>
      </c>
      <c r="E199" s="45">
        <v>100.2</v>
      </c>
      <c r="F199" s="45">
        <v>101.7</v>
      </c>
      <c r="G199" s="45">
        <v>106.2</v>
      </c>
      <c r="H199" s="45">
        <v>115.9</v>
      </c>
      <c r="I199" s="45">
        <v>120.2</v>
      </c>
      <c r="J199" s="45">
        <v>121.9</v>
      </c>
      <c r="K199" s="45">
        <v>122</v>
      </c>
      <c r="L199" s="45">
        <v>125.7</v>
      </c>
      <c r="M199" s="45">
        <v>122.1</v>
      </c>
      <c r="N199" s="45">
        <v>122.1</v>
      </c>
      <c r="O199" s="45">
        <v>120.6</v>
      </c>
      <c r="P199" s="45">
        <v>119</v>
      </c>
      <c r="Q199" s="45">
        <v>117.4</v>
      </c>
      <c r="R199" s="45">
        <v>123.8</v>
      </c>
      <c r="S199" s="45">
        <v>124.6</v>
      </c>
      <c r="T199" s="45">
        <v>125.2</v>
      </c>
      <c r="U199" s="45">
        <v>124.8</v>
      </c>
      <c r="V199" s="45">
        <v>126.1</v>
      </c>
      <c r="W199" s="45">
        <v>126</v>
      </c>
      <c r="X199" s="45">
        <v>130.1</v>
      </c>
      <c r="Y199" s="45">
        <v>127.3</v>
      </c>
      <c r="Z199" s="45">
        <v>130.1</v>
      </c>
      <c r="AA199" s="45">
        <v>127.9</v>
      </c>
      <c r="AB199" s="45">
        <v>129.19999999999999</v>
      </c>
      <c r="AC199" s="45">
        <v>124.3</v>
      </c>
      <c r="AD199" s="45">
        <v>125.4</v>
      </c>
      <c r="AE199" s="45">
        <v>128</v>
      </c>
      <c r="AF199" s="45">
        <v>126.9</v>
      </c>
      <c r="AG199" s="45">
        <v>130.19999999999999</v>
      </c>
      <c r="AH199" s="45">
        <v>127.6</v>
      </c>
      <c r="AI199" s="45">
        <v>130.30000000000001</v>
      </c>
      <c r="AJ199" s="45">
        <v>132</v>
      </c>
      <c r="AK199" s="45">
        <v>132.80000000000001</v>
      </c>
      <c r="AL199" s="45">
        <v>130.80000000000001</v>
      </c>
      <c r="AM199" s="45">
        <v>128</v>
      </c>
      <c r="AN199" s="45">
        <v>128</v>
      </c>
      <c r="AO199" s="45">
        <v>126.2</v>
      </c>
      <c r="AP199" s="45">
        <v>125.7</v>
      </c>
      <c r="AQ199" s="45">
        <v>127.1</v>
      </c>
      <c r="AR199" s="45">
        <v>125.1</v>
      </c>
      <c r="AS199" s="45">
        <v>126.2</v>
      </c>
      <c r="AT199" s="45">
        <v>129.30000000000001</v>
      </c>
      <c r="AU199" s="45">
        <v>130.4</v>
      </c>
      <c r="AV199" s="45">
        <v>129.9</v>
      </c>
      <c r="AW199" s="45">
        <v>130</v>
      </c>
      <c r="AX199" s="45">
        <v>130.9</v>
      </c>
      <c r="AY199" s="45">
        <v>130.5</v>
      </c>
      <c r="AZ199" s="45">
        <v>130.1</v>
      </c>
      <c r="BA199" s="45">
        <v>131.69999999999999</v>
      </c>
      <c r="BB199" s="45">
        <v>136</v>
      </c>
      <c r="BC199" s="45">
        <v>137.80000000000001</v>
      </c>
      <c r="BD199" s="45">
        <v>139.4</v>
      </c>
      <c r="BE199" s="45">
        <v>141.6</v>
      </c>
      <c r="BF199" s="45">
        <v>144</v>
      </c>
      <c r="BG199" s="45">
        <v>151.69999999999999</v>
      </c>
      <c r="BH199" s="45">
        <v>153.19999999999999</v>
      </c>
      <c r="BI199" s="45">
        <v>151.30000000000001</v>
      </c>
      <c r="BJ199" s="45">
        <v>148.4</v>
      </c>
      <c r="BK199" s="45">
        <v>145.30000000000001</v>
      </c>
      <c r="BL199" s="45">
        <v>142.30000000000001</v>
      </c>
      <c r="BM199" s="45">
        <v>138.80000000000001</v>
      </c>
      <c r="BN199" s="45">
        <v>136.1</v>
      </c>
      <c r="BO199" s="45">
        <v>137</v>
      </c>
      <c r="BP199" s="45">
        <v>138.6</v>
      </c>
      <c r="BQ199" s="45">
        <v>138</v>
      </c>
      <c r="BR199" s="45">
        <v>139.4</v>
      </c>
      <c r="BS199" s="45">
        <v>141</v>
      </c>
      <c r="BT199" s="45">
        <v>140.6</v>
      </c>
      <c r="BU199" s="45">
        <v>140.5</v>
      </c>
      <c r="BV199" s="45">
        <v>140.69999999999999</v>
      </c>
      <c r="BW199" s="45">
        <v>140.80000000000001</v>
      </c>
      <c r="BX199" s="45">
        <v>140.6</v>
      </c>
      <c r="BY199" s="45">
        <v>139.19999999999999</v>
      </c>
      <c r="BZ199" s="45">
        <v>139.80000000000001</v>
      </c>
      <c r="CA199" s="45">
        <v>143.6</v>
      </c>
      <c r="CB199" s="45">
        <v>148.4</v>
      </c>
      <c r="CC199" s="45">
        <v>151.4</v>
      </c>
      <c r="CD199" s="45">
        <v>152.1</v>
      </c>
      <c r="CE199" s="45">
        <v>152.1</v>
      </c>
      <c r="CF199" s="45">
        <v>154</v>
      </c>
      <c r="CG199" s="45">
        <v>153.9</v>
      </c>
      <c r="CH199" s="45">
        <v>155.4</v>
      </c>
      <c r="CI199" s="45">
        <v>154.4</v>
      </c>
      <c r="CJ199" s="45">
        <v>151.1</v>
      </c>
      <c r="CK199" s="45">
        <v>150.5</v>
      </c>
      <c r="CL199" s="45">
        <v>151.19999999999999</v>
      </c>
      <c r="CM199" s="45">
        <v>152.80000000000001</v>
      </c>
      <c r="CN199" s="45">
        <v>155.30000000000001</v>
      </c>
      <c r="CO199" s="45">
        <v>156.1</v>
      </c>
      <c r="CP199" s="45">
        <v>157.30000000000001</v>
      </c>
      <c r="CQ199" s="45">
        <v>158.69999999999999</v>
      </c>
      <c r="CR199" s="45">
        <v>159.1</v>
      </c>
      <c r="CS199" s="45">
        <v>160.69999999999999</v>
      </c>
      <c r="CT199" s="45">
        <v>158.6</v>
      </c>
      <c r="CU199" s="45">
        <v>158.69999999999999</v>
      </c>
      <c r="CV199" s="45">
        <v>156.30000000000001</v>
      </c>
      <c r="CW199" s="45">
        <v>152.30000000000001</v>
      </c>
      <c r="CX199" s="45">
        <v>149.19999999999999</v>
      </c>
      <c r="CY199" s="45">
        <v>149.1</v>
      </c>
      <c r="CZ199" s="45">
        <v>147.9</v>
      </c>
      <c r="DA199" s="45">
        <v>145.30000000000001</v>
      </c>
      <c r="DB199" s="45">
        <v>142.6</v>
      </c>
      <c r="DC199" s="45">
        <v>141.9</v>
      </c>
      <c r="DD199" s="45">
        <v>141.69999999999999</v>
      </c>
      <c r="DE199" s="45">
        <v>143.30000000000001</v>
      </c>
      <c r="DF199" s="45">
        <v>143.80000000000001</v>
      </c>
      <c r="DG199" s="45">
        <v>144.1</v>
      </c>
      <c r="DH199" s="45">
        <v>145.6</v>
      </c>
      <c r="DI199" s="45">
        <v>144.69999999999999</v>
      </c>
      <c r="DJ199" s="45">
        <v>143.69999999999999</v>
      </c>
      <c r="DK199" s="45">
        <v>143.9</v>
      </c>
      <c r="DL199" s="45">
        <v>146.9</v>
      </c>
      <c r="DM199" s="45">
        <v>150.80000000000001</v>
      </c>
      <c r="DN199" s="45">
        <v>153.1</v>
      </c>
      <c r="DO199" s="45">
        <v>154.19999999999999</v>
      </c>
      <c r="DP199" s="45">
        <v>154.30000000000001</v>
      </c>
      <c r="DQ199" s="45">
        <v>155</v>
      </c>
      <c r="DR199" s="45">
        <v>155.6</v>
      </c>
      <c r="DS199" s="45">
        <v>160.19999999999999</v>
      </c>
      <c r="DT199" s="45">
        <v>160.1</v>
      </c>
      <c r="DU199" s="45">
        <v>164.2</v>
      </c>
      <c r="DV199" s="45">
        <v>163.30000000000001</v>
      </c>
      <c r="DW199" s="45">
        <v>169.6</v>
      </c>
      <c r="DX199" s="46">
        <v>178.5</v>
      </c>
      <c r="DY199" s="46">
        <v>180.6</v>
      </c>
      <c r="DZ199" s="46">
        <v>182.4</v>
      </c>
      <c r="EA199">
        <v>188.2</v>
      </c>
      <c r="EB199" s="47">
        <v>191.5</v>
      </c>
      <c r="EC199" s="47">
        <v>195.5</v>
      </c>
    </row>
    <row r="200" spans="1:133" x14ac:dyDescent="0.25">
      <c r="A200" s="43" t="s">
        <v>1935</v>
      </c>
      <c r="B200" s="43" t="s">
        <v>1972</v>
      </c>
      <c r="C200" s="44">
        <v>3.9699999999999999E-2</v>
      </c>
      <c r="D200" s="45">
        <v>111.6</v>
      </c>
      <c r="E200" s="45">
        <v>110.6</v>
      </c>
      <c r="F200" s="45">
        <v>107.4</v>
      </c>
      <c r="G200" s="45">
        <v>107.1</v>
      </c>
      <c r="H200" s="45">
        <v>112.7</v>
      </c>
      <c r="I200" s="45">
        <v>117.6</v>
      </c>
      <c r="J200" s="45">
        <v>120</v>
      </c>
      <c r="K200" s="45">
        <v>127.4</v>
      </c>
      <c r="L200" s="45">
        <v>129.6</v>
      </c>
      <c r="M200" s="45">
        <v>130.1</v>
      </c>
      <c r="N200" s="45">
        <v>130</v>
      </c>
      <c r="O200" s="45">
        <v>128.6</v>
      </c>
      <c r="P200" s="45">
        <v>128</v>
      </c>
      <c r="Q200" s="45">
        <v>127.5</v>
      </c>
      <c r="R200" s="45">
        <v>125.8</v>
      </c>
      <c r="S200" s="45">
        <v>118.2</v>
      </c>
      <c r="T200" s="45">
        <v>121.1</v>
      </c>
      <c r="U200" s="45">
        <v>123.5</v>
      </c>
      <c r="V200" s="45">
        <v>128.1</v>
      </c>
      <c r="W200" s="45">
        <v>136.1</v>
      </c>
      <c r="X200" s="45">
        <v>137.69999999999999</v>
      </c>
      <c r="Y200" s="45">
        <v>138.9</v>
      </c>
      <c r="Z200" s="45">
        <v>138.6</v>
      </c>
      <c r="AA200" s="45">
        <v>138.4</v>
      </c>
      <c r="AB200" s="45">
        <v>137.4</v>
      </c>
      <c r="AC200" s="45">
        <v>138</v>
      </c>
      <c r="AD200" s="45">
        <v>132.5</v>
      </c>
      <c r="AE200" s="45">
        <v>126.5</v>
      </c>
      <c r="AF200" s="45">
        <v>127.2</v>
      </c>
      <c r="AG200" s="45">
        <v>130.9</v>
      </c>
      <c r="AH200" s="45">
        <v>135.1</v>
      </c>
      <c r="AI200" s="45">
        <v>138.80000000000001</v>
      </c>
      <c r="AJ200" s="45">
        <v>141.30000000000001</v>
      </c>
      <c r="AK200" s="45">
        <v>146.19999999999999</v>
      </c>
      <c r="AL200" s="45">
        <v>145.30000000000001</v>
      </c>
      <c r="AM200" s="45">
        <v>144.30000000000001</v>
      </c>
      <c r="AN200" s="45">
        <v>142.19999999999999</v>
      </c>
      <c r="AO200" s="45">
        <v>138.1</v>
      </c>
      <c r="AP200" s="45">
        <v>132.5</v>
      </c>
      <c r="AQ200" s="45">
        <v>128.19999999999999</v>
      </c>
      <c r="AR200" s="45">
        <v>131.19999999999999</v>
      </c>
      <c r="AS200" s="45">
        <v>135.4</v>
      </c>
      <c r="AT200" s="45">
        <v>139</v>
      </c>
      <c r="AU200" s="45">
        <v>142</v>
      </c>
      <c r="AV200" s="45">
        <v>144.69999999999999</v>
      </c>
      <c r="AW200" s="45">
        <v>148.30000000000001</v>
      </c>
      <c r="AX200" s="45">
        <v>149.9</v>
      </c>
      <c r="AY200" s="45">
        <v>150.5</v>
      </c>
      <c r="AZ200" s="45">
        <v>151.19999999999999</v>
      </c>
      <c r="BA200" s="45">
        <v>154</v>
      </c>
      <c r="BB200" s="45">
        <v>150.6</v>
      </c>
      <c r="BC200" s="45">
        <v>147.80000000000001</v>
      </c>
      <c r="BD200" s="45">
        <v>151.5</v>
      </c>
      <c r="BE200" s="45">
        <v>152.80000000000001</v>
      </c>
      <c r="BF200" s="45">
        <v>154.5</v>
      </c>
      <c r="BG200" s="45">
        <v>164.9</v>
      </c>
      <c r="BH200" s="45">
        <v>169.5</v>
      </c>
      <c r="BI200" s="45">
        <v>166.4</v>
      </c>
      <c r="BJ200" s="45">
        <v>162.69999999999999</v>
      </c>
      <c r="BK200" s="45">
        <v>158.80000000000001</v>
      </c>
      <c r="BL200" s="45">
        <v>157.19999999999999</v>
      </c>
      <c r="BM200" s="45">
        <v>154.19999999999999</v>
      </c>
      <c r="BN200" s="45">
        <v>150.30000000000001</v>
      </c>
      <c r="BO200" s="45">
        <v>148.30000000000001</v>
      </c>
      <c r="BP200" s="45">
        <v>148.80000000000001</v>
      </c>
      <c r="BQ200" s="45">
        <v>147.30000000000001</v>
      </c>
      <c r="BR200" s="45">
        <v>147.5</v>
      </c>
      <c r="BS200" s="45">
        <v>149.9</v>
      </c>
      <c r="BT200" s="45">
        <v>153.30000000000001</v>
      </c>
      <c r="BU200" s="45">
        <v>160.30000000000001</v>
      </c>
      <c r="BV200" s="45">
        <v>160.6</v>
      </c>
      <c r="BW200" s="45">
        <v>160.69999999999999</v>
      </c>
      <c r="BX200" s="45">
        <v>159.4</v>
      </c>
      <c r="BY200" s="45">
        <v>158.4</v>
      </c>
      <c r="BZ200" s="45">
        <v>153.4</v>
      </c>
      <c r="CA200" s="45">
        <v>153.4</v>
      </c>
      <c r="CB200" s="45">
        <v>154.1</v>
      </c>
      <c r="CC200" s="45">
        <v>154.30000000000001</v>
      </c>
      <c r="CD200" s="45">
        <v>153.4</v>
      </c>
      <c r="CE200" s="45">
        <v>160.69999999999999</v>
      </c>
      <c r="CF200" s="45">
        <v>169.6</v>
      </c>
      <c r="CG200" s="45">
        <v>174.1</v>
      </c>
      <c r="CH200" s="45">
        <v>176.8</v>
      </c>
      <c r="CI200" s="45">
        <v>177.7</v>
      </c>
      <c r="CJ200" s="45">
        <v>175.3</v>
      </c>
      <c r="CK200" s="45">
        <v>177</v>
      </c>
      <c r="CL200" s="45">
        <v>176.5</v>
      </c>
      <c r="CM200" s="45">
        <v>177.2</v>
      </c>
      <c r="CN200" s="45">
        <v>176.9</v>
      </c>
      <c r="CO200" s="45">
        <v>175.5</v>
      </c>
      <c r="CP200" s="45">
        <v>177.9</v>
      </c>
      <c r="CQ200" s="45">
        <v>180.2</v>
      </c>
      <c r="CR200" s="45">
        <v>186</v>
      </c>
      <c r="CS200" s="45">
        <v>194.1</v>
      </c>
      <c r="CT200" s="45">
        <v>192.9</v>
      </c>
      <c r="CU200" s="45">
        <v>192.7</v>
      </c>
      <c r="CV200" s="45">
        <v>200.2</v>
      </c>
      <c r="CW200" s="45">
        <v>183.1</v>
      </c>
      <c r="CX200" s="45">
        <v>173</v>
      </c>
      <c r="CY200" s="45">
        <v>164</v>
      </c>
      <c r="CZ200" s="45">
        <v>157.6</v>
      </c>
      <c r="DA200" s="45">
        <v>152.30000000000001</v>
      </c>
      <c r="DB200" s="45">
        <v>158.9</v>
      </c>
      <c r="DC200" s="45">
        <v>164.8</v>
      </c>
      <c r="DD200" s="45">
        <v>163.80000000000001</v>
      </c>
      <c r="DE200" s="45">
        <v>169.5</v>
      </c>
      <c r="DF200" s="45">
        <v>170.5</v>
      </c>
      <c r="DG200" s="45">
        <v>168.1</v>
      </c>
      <c r="DH200" s="45">
        <v>175.4</v>
      </c>
      <c r="DI200" s="45">
        <v>182.1</v>
      </c>
      <c r="DJ200" s="45">
        <v>172.8</v>
      </c>
      <c r="DK200" s="45">
        <v>160.1</v>
      </c>
      <c r="DL200" s="45">
        <v>162.19999999999999</v>
      </c>
      <c r="DM200" s="45">
        <v>166.1</v>
      </c>
      <c r="DN200" s="45">
        <v>172.5</v>
      </c>
      <c r="DO200" s="45">
        <v>180.2</v>
      </c>
      <c r="DP200" s="45">
        <v>182.5</v>
      </c>
      <c r="DQ200" s="45">
        <v>186.1</v>
      </c>
      <c r="DR200" s="45">
        <v>190.6</v>
      </c>
      <c r="DS200" s="45">
        <v>193.9</v>
      </c>
      <c r="DT200" s="45">
        <v>194.9</v>
      </c>
      <c r="DU200" s="45">
        <v>191.7</v>
      </c>
      <c r="DV200" s="45">
        <v>185.4</v>
      </c>
      <c r="DW200" s="45">
        <v>186.6</v>
      </c>
      <c r="DX200" s="46">
        <v>193.1</v>
      </c>
      <c r="DY200" s="46">
        <v>192.9</v>
      </c>
      <c r="DZ200" s="46">
        <v>199.5</v>
      </c>
      <c r="EA200">
        <v>211.6</v>
      </c>
      <c r="EB200" s="47">
        <v>217.3</v>
      </c>
      <c r="EC200" s="47">
        <v>229.4</v>
      </c>
    </row>
    <row r="201" spans="1:133" x14ac:dyDescent="0.25">
      <c r="A201" s="43" t="s">
        <v>3332</v>
      </c>
      <c r="B201" s="43" t="s">
        <v>1974</v>
      </c>
      <c r="C201" s="44">
        <v>2.4729999999999999E-2</v>
      </c>
      <c r="D201" s="45">
        <v>100.9</v>
      </c>
      <c r="E201" s="45">
        <v>101.7</v>
      </c>
      <c r="F201" s="45">
        <v>101.6</v>
      </c>
      <c r="G201" s="45">
        <v>106</v>
      </c>
      <c r="H201" s="45">
        <v>112.7</v>
      </c>
      <c r="I201" s="45">
        <v>116.5</v>
      </c>
      <c r="J201" s="45">
        <v>120.1</v>
      </c>
      <c r="K201" s="45">
        <v>123</v>
      </c>
      <c r="L201" s="45">
        <v>123</v>
      </c>
      <c r="M201" s="45">
        <v>122.1</v>
      </c>
      <c r="N201" s="45">
        <v>122.3</v>
      </c>
      <c r="O201" s="45">
        <v>123.8</v>
      </c>
      <c r="P201" s="45">
        <v>122.5</v>
      </c>
      <c r="Q201" s="45">
        <v>121.1</v>
      </c>
      <c r="R201" s="45">
        <v>126.2</v>
      </c>
      <c r="S201" s="45">
        <v>127</v>
      </c>
      <c r="T201" s="45">
        <v>129.5</v>
      </c>
      <c r="U201" s="45">
        <v>128.30000000000001</v>
      </c>
      <c r="V201" s="45">
        <v>130.30000000000001</v>
      </c>
      <c r="W201" s="45">
        <v>133.4</v>
      </c>
      <c r="X201" s="45">
        <v>130.9</v>
      </c>
      <c r="Y201" s="45">
        <v>133.69999999999999</v>
      </c>
      <c r="Z201" s="45">
        <v>130.5</v>
      </c>
      <c r="AA201" s="45">
        <v>130.19999999999999</v>
      </c>
      <c r="AB201" s="45">
        <v>130.1</v>
      </c>
      <c r="AC201" s="45">
        <v>129.4</v>
      </c>
      <c r="AD201" s="45">
        <v>127.9</v>
      </c>
      <c r="AE201" s="45">
        <v>130.6</v>
      </c>
      <c r="AF201" s="45">
        <v>131.1</v>
      </c>
      <c r="AG201" s="45">
        <v>132.80000000000001</v>
      </c>
      <c r="AH201" s="45">
        <v>133</v>
      </c>
      <c r="AI201" s="45">
        <v>132.6</v>
      </c>
      <c r="AJ201" s="45">
        <v>131.6</v>
      </c>
      <c r="AK201" s="45">
        <v>133.4</v>
      </c>
      <c r="AL201" s="45">
        <v>132.1</v>
      </c>
      <c r="AM201" s="45">
        <v>130.80000000000001</v>
      </c>
      <c r="AN201" s="45">
        <v>127.8</v>
      </c>
      <c r="AO201" s="45">
        <v>125.8</v>
      </c>
      <c r="AP201" s="45">
        <v>128.6</v>
      </c>
      <c r="AQ201" s="45">
        <v>130.6</v>
      </c>
      <c r="AR201" s="45">
        <v>130</v>
      </c>
      <c r="AS201" s="45">
        <v>133.1</v>
      </c>
      <c r="AT201" s="45">
        <v>138.6</v>
      </c>
      <c r="AU201" s="45">
        <v>138.19999999999999</v>
      </c>
      <c r="AV201" s="45">
        <v>133.4</v>
      </c>
      <c r="AW201" s="45">
        <v>133.5</v>
      </c>
      <c r="AX201" s="45">
        <v>132.1</v>
      </c>
      <c r="AY201" s="45">
        <v>131</v>
      </c>
      <c r="AZ201" s="45">
        <v>130.5</v>
      </c>
      <c r="BA201" s="45">
        <v>132.1</v>
      </c>
      <c r="BB201" s="45">
        <v>137.4</v>
      </c>
      <c r="BC201" s="45">
        <v>138.4</v>
      </c>
      <c r="BD201" s="45">
        <v>140.1</v>
      </c>
      <c r="BE201" s="45">
        <v>141.9</v>
      </c>
      <c r="BF201" s="45">
        <v>144.69999999999999</v>
      </c>
      <c r="BG201" s="45">
        <v>149.5</v>
      </c>
      <c r="BH201" s="45">
        <v>148.80000000000001</v>
      </c>
      <c r="BI201" s="45">
        <v>148</v>
      </c>
      <c r="BJ201" s="45">
        <v>146.9</v>
      </c>
      <c r="BK201" s="45">
        <v>143.6</v>
      </c>
      <c r="BL201" s="45">
        <v>141</v>
      </c>
      <c r="BM201" s="45">
        <v>138.9</v>
      </c>
      <c r="BN201" s="45">
        <v>137.1</v>
      </c>
      <c r="BO201" s="45">
        <v>138.30000000000001</v>
      </c>
      <c r="BP201" s="45">
        <v>139.4</v>
      </c>
      <c r="BQ201" s="45">
        <v>139.1</v>
      </c>
      <c r="BR201" s="45">
        <v>140.19999999999999</v>
      </c>
      <c r="BS201" s="45">
        <v>139</v>
      </c>
      <c r="BT201" s="45">
        <v>137.30000000000001</v>
      </c>
      <c r="BU201" s="45">
        <v>138</v>
      </c>
      <c r="BV201" s="45">
        <v>138.30000000000001</v>
      </c>
      <c r="BW201" s="45">
        <v>137</v>
      </c>
      <c r="BX201" s="45">
        <v>135</v>
      </c>
      <c r="BY201" s="45">
        <v>135.1</v>
      </c>
      <c r="BZ201" s="45">
        <v>136.5</v>
      </c>
      <c r="CA201" s="45">
        <v>140.19999999999999</v>
      </c>
      <c r="CB201" s="45">
        <v>148.1</v>
      </c>
      <c r="CC201" s="45">
        <v>151.30000000000001</v>
      </c>
      <c r="CD201" s="45">
        <v>153.30000000000001</v>
      </c>
      <c r="CE201" s="45">
        <v>153.4</v>
      </c>
      <c r="CF201" s="45">
        <v>152.69999999999999</v>
      </c>
      <c r="CG201" s="45">
        <v>153.30000000000001</v>
      </c>
      <c r="CH201" s="45">
        <v>152.30000000000001</v>
      </c>
      <c r="CI201" s="45">
        <v>150.9</v>
      </c>
      <c r="CJ201" s="45">
        <v>147.9</v>
      </c>
      <c r="CK201" s="45">
        <v>146.1</v>
      </c>
      <c r="CL201" s="45">
        <v>148.1</v>
      </c>
      <c r="CM201" s="45">
        <v>150.5</v>
      </c>
      <c r="CN201" s="45">
        <v>153.80000000000001</v>
      </c>
      <c r="CO201" s="45">
        <v>155.30000000000001</v>
      </c>
      <c r="CP201" s="45">
        <v>156.19999999999999</v>
      </c>
      <c r="CQ201" s="45">
        <v>156.6</v>
      </c>
      <c r="CR201" s="45">
        <v>156.1</v>
      </c>
      <c r="CS201" s="45">
        <v>157.4</v>
      </c>
      <c r="CT201" s="45">
        <v>154.80000000000001</v>
      </c>
      <c r="CU201" s="45">
        <v>155</v>
      </c>
      <c r="CV201" s="45">
        <v>159.30000000000001</v>
      </c>
      <c r="CW201" s="45">
        <v>158.1</v>
      </c>
      <c r="CX201" s="45">
        <v>151.6</v>
      </c>
      <c r="CY201" s="45">
        <v>150.9</v>
      </c>
      <c r="CZ201" s="45">
        <v>149.30000000000001</v>
      </c>
      <c r="DA201" s="45">
        <v>147</v>
      </c>
      <c r="DB201" s="45">
        <v>144.30000000000001</v>
      </c>
      <c r="DC201" s="45">
        <v>144.4</v>
      </c>
      <c r="DD201" s="45">
        <v>142.19999999999999</v>
      </c>
      <c r="DE201" s="45">
        <v>142.6</v>
      </c>
      <c r="DF201" s="45">
        <v>143.4</v>
      </c>
      <c r="DG201" s="45">
        <v>143.9</v>
      </c>
      <c r="DH201" s="45">
        <v>144</v>
      </c>
      <c r="DI201" s="45">
        <v>144.5</v>
      </c>
      <c r="DJ201" s="45">
        <v>143.19999999999999</v>
      </c>
      <c r="DK201" s="45">
        <v>141.9</v>
      </c>
      <c r="DL201" s="45">
        <v>143.4</v>
      </c>
      <c r="DM201" s="45">
        <v>146.80000000000001</v>
      </c>
      <c r="DN201" s="45">
        <v>149.4</v>
      </c>
      <c r="DO201" s="45">
        <v>150.19999999999999</v>
      </c>
      <c r="DP201" s="45">
        <v>149.80000000000001</v>
      </c>
      <c r="DQ201" s="45">
        <v>150.30000000000001</v>
      </c>
      <c r="DR201" s="45">
        <v>152</v>
      </c>
      <c r="DS201" s="45">
        <v>155</v>
      </c>
      <c r="DT201" s="45">
        <v>159.9</v>
      </c>
      <c r="DU201" s="45">
        <v>159.69999999999999</v>
      </c>
      <c r="DV201" s="45">
        <v>160.30000000000001</v>
      </c>
      <c r="DW201" s="45">
        <v>165.9</v>
      </c>
      <c r="DX201" s="46">
        <v>174.1</v>
      </c>
      <c r="DY201" s="46">
        <v>175.6</v>
      </c>
      <c r="DZ201" s="46">
        <v>176.9</v>
      </c>
      <c r="EA201">
        <v>179.4</v>
      </c>
      <c r="EB201" s="47">
        <v>181.8</v>
      </c>
      <c r="EC201" s="47">
        <v>187.1</v>
      </c>
    </row>
    <row r="202" spans="1:133" x14ac:dyDescent="0.25">
      <c r="A202" s="43" t="s">
        <v>3333</v>
      </c>
      <c r="B202" s="43" t="s">
        <v>1976</v>
      </c>
      <c r="C202" s="44">
        <v>7.4200000000000004E-3</v>
      </c>
      <c r="D202" s="45">
        <v>107.6</v>
      </c>
      <c r="E202" s="45">
        <v>122.6</v>
      </c>
      <c r="F202" s="45">
        <v>139</v>
      </c>
      <c r="G202" s="45">
        <v>136.6</v>
      </c>
      <c r="H202" s="45">
        <v>143.6</v>
      </c>
      <c r="I202" s="45">
        <v>147.4</v>
      </c>
      <c r="J202" s="45">
        <v>137</v>
      </c>
      <c r="K202" s="45">
        <v>132.9</v>
      </c>
      <c r="L202" s="45">
        <v>135</v>
      </c>
      <c r="M202" s="45">
        <v>138</v>
      </c>
      <c r="N202" s="45">
        <v>129.1</v>
      </c>
      <c r="O202" s="45">
        <v>130.69999999999999</v>
      </c>
      <c r="P202" s="45">
        <v>132</v>
      </c>
      <c r="Q202" s="45">
        <v>141.6</v>
      </c>
      <c r="R202" s="45">
        <v>146.80000000000001</v>
      </c>
      <c r="S202" s="45">
        <v>140.5</v>
      </c>
      <c r="T202" s="45">
        <v>141.1</v>
      </c>
      <c r="U202" s="45">
        <v>142.5</v>
      </c>
      <c r="V202" s="45">
        <v>136.5</v>
      </c>
      <c r="W202" s="45">
        <v>135.4</v>
      </c>
      <c r="X202" s="45">
        <v>140.69999999999999</v>
      </c>
      <c r="Y202" s="45">
        <v>138.1</v>
      </c>
      <c r="Z202" s="45">
        <v>138.4</v>
      </c>
      <c r="AA202" s="45">
        <v>144</v>
      </c>
      <c r="AB202" s="45">
        <v>146.6</v>
      </c>
      <c r="AC202" s="45">
        <v>149.6</v>
      </c>
      <c r="AD202" s="45">
        <v>152.5</v>
      </c>
      <c r="AE202" s="45">
        <v>151.9</v>
      </c>
      <c r="AF202" s="45">
        <v>147.1</v>
      </c>
      <c r="AG202" s="45">
        <v>145.1</v>
      </c>
      <c r="AH202" s="45">
        <v>145.69999999999999</v>
      </c>
      <c r="AI202" s="45">
        <v>146</v>
      </c>
      <c r="AJ202" s="45">
        <v>138.6</v>
      </c>
      <c r="AK202" s="45">
        <v>139.4</v>
      </c>
      <c r="AL202" s="45">
        <v>153.30000000000001</v>
      </c>
      <c r="AM202" s="45">
        <v>139.5</v>
      </c>
      <c r="AN202" s="45">
        <v>145.30000000000001</v>
      </c>
      <c r="AO202" s="45">
        <v>165.9</v>
      </c>
      <c r="AP202" s="45">
        <v>168.2</v>
      </c>
      <c r="AQ202" s="45">
        <v>167.9</v>
      </c>
      <c r="AR202" s="45">
        <v>171.1</v>
      </c>
      <c r="AS202" s="45">
        <v>169.4</v>
      </c>
      <c r="AT202" s="45">
        <v>158.30000000000001</v>
      </c>
      <c r="AU202" s="45">
        <v>157.5</v>
      </c>
      <c r="AV202" s="45">
        <v>155.9</v>
      </c>
      <c r="AW202" s="45">
        <v>157.5</v>
      </c>
      <c r="AX202" s="45">
        <v>165.2</v>
      </c>
      <c r="AY202" s="45">
        <v>167.3</v>
      </c>
      <c r="AZ202" s="45">
        <v>178.3</v>
      </c>
      <c r="BA202" s="45">
        <v>176.9</v>
      </c>
      <c r="BB202" s="45">
        <v>190.7</v>
      </c>
      <c r="BC202" s="45">
        <v>185</v>
      </c>
      <c r="BD202" s="45">
        <v>177.8</v>
      </c>
      <c r="BE202" s="45">
        <v>198.5</v>
      </c>
      <c r="BF202" s="45">
        <v>183.1</v>
      </c>
      <c r="BG202" s="45">
        <v>179.5</v>
      </c>
      <c r="BH202" s="45">
        <v>175.9</v>
      </c>
      <c r="BI202" s="45">
        <v>167.7</v>
      </c>
      <c r="BJ202" s="45">
        <v>158</v>
      </c>
      <c r="BK202" s="45">
        <v>164.2</v>
      </c>
      <c r="BL202" s="45">
        <v>162.1</v>
      </c>
      <c r="BM202" s="45">
        <v>162.4</v>
      </c>
      <c r="BN202" s="45">
        <v>173.2</v>
      </c>
      <c r="BO202" s="45">
        <v>170.3</v>
      </c>
      <c r="BP202" s="45">
        <v>174.8</v>
      </c>
      <c r="BQ202" s="45">
        <v>172.9</v>
      </c>
      <c r="BR202" s="45">
        <v>168.7</v>
      </c>
      <c r="BS202" s="45">
        <v>165.3</v>
      </c>
      <c r="BT202" s="45">
        <v>162.80000000000001</v>
      </c>
      <c r="BU202" s="45">
        <v>154.19999999999999</v>
      </c>
      <c r="BV202" s="45">
        <v>155.80000000000001</v>
      </c>
      <c r="BW202" s="45">
        <v>153</v>
      </c>
      <c r="BX202" s="45">
        <v>153.30000000000001</v>
      </c>
      <c r="BY202" s="45">
        <v>154.4</v>
      </c>
      <c r="BZ202" s="45">
        <v>162.19999999999999</v>
      </c>
      <c r="CA202" s="45">
        <v>173.5</v>
      </c>
      <c r="CB202" s="45">
        <v>167.9</v>
      </c>
      <c r="CC202" s="45">
        <v>168.2</v>
      </c>
      <c r="CD202" s="45">
        <v>170.7</v>
      </c>
      <c r="CE202" s="45">
        <v>175.3</v>
      </c>
      <c r="CF202" s="45">
        <v>174.5</v>
      </c>
      <c r="CG202" s="45">
        <v>169.2</v>
      </c>
      <c r="CH202" s="45">
        <v>166.5</v>
      </c>
      <c r="CI202" s="45">
        <v>180.3</v>
      </c>
      <c r="CJ202" s="45">
        <v>179.4</v>
      </c>
      <c r="CK202" s="45">
        <v>176</v>
      </c>
      <c r="CL202" s="45">
        <v>186.1</v>
      </c>
      <c r="CM202" s="45">
        <v>191.6</v>
      </c>
      <c r="CN202" s="45">
        <v>191.9</v>
      </c>
      <c r="CO202" s="45">
        <v>192</v>
      </c>
      <c r="CP202" s="45">
        <v>193.3</v>
      </c>
      <c r="CQ202" s="45">
        <v>192.3</v>
      </c>
      <c r="CR202" s="45">
        <v>193.4</v>
      </c>
      <c r="CS202" s="45">
        <v>192</v>
      </c>
      <c r="CT202" s="45">
        <v>186.6</v>
      </c>
      <c r="CU202" s="45">
        <v>186</v>
      </c>
      <c r="CV202" s="45">
        <v>195</v>
      </c>
      <c r="CW202" s="45">
        <v>195.7</v>
      </c>
      <c r="CX202" s="45">
        <v>195.9</v>
      </c>
      <c r="CY202" s="45">
        <v>195.9</v>
      </c>
      <c r="CZ202" s="45">
        <v>201.8</v>
      </c>
      <c r="DA202" s="45">
        <v>218.1</v>
      </c>
      <c r="DB202" s="45">
        <v>220.2</v>
      </c>
      <c r="DC202" s="45">
        <v>213.3</v>
      </c>
      <c r="DD202" s="45">
        <v>211.5</v>
      </c>
      <c r="DE202" s="45">
        <v>209.2</v>
      </c>
      <c r="DF202" s="45">
        <v>216.4</v>
      </c>
      <c r="DG202" s="45">
        <v>219.2</v>
      </c>
      <c r="DH202" s="45">
        <v>208.8</v>
      </c>
      <c r="DI202" s="45">
        <v>223.2</v>
      </c>
      <c r="DJ202" s="45">
        <v>228.3</v>
      </c>
      <c r="DK202" s="45">
        <v>238.1</v>
      </c>
      <c r="DL202" s="45">
        <v>241.7</v>
      </c>
      <c r="DM202" s="45">
        <v>254.7</v>
      </c>
      <c r="DN202" s="45">
        <v>247.1</v>
      </c>
      <c r="DO202" s="45">
        <v>250.3</v>
      </c>
      <c r="DP202" s="45">
        <v>234.8</v>
      </c>
      <c r="DQ202" s="45">
        <v>243.9</v>
      </c>
      <c r="DR202" s="45">
        <v>245.4</v>
      </c>
      <c r="DS202" s="45">
        <v>239.8</v>
      </c>
      <c r="DT202" s="45">
        <v>245.5</v>
      </c>
      <c r="DU202" s="45">
        <v>238</v>
      </c>
      <c r="DV202" s="45">
        <v>236.9</v>
      </c>
      <c r="DW202" s="45">
        <v>247.3</v>
      </c>
      <c r="DX202" s="46">
        <v>237.7</v>
      </c>
      <c r="DY202" s="46">
        <v>242</v>
      </c>
      <c r="DZ202" s="46">
        <v>244.4</v>
      </c>
      <c r="EA202">
        <v>240.9</v>
      </c>
      <c r="EB202" s="47">
        <v>243</v>
      </c>
      <c r="EC202" s="47">
        <v>247.6</v>
      </c>
    </row>
    <row r="203" spans="1:133" x14ac:dyDescent="0.25">
      <c r="A203" s="43" t="s">
        <v>3334</v>
      </c>
      <c r="B203" s="43" t="s">
        <v>1978</v>
      </c>
      <c r="C203" s="44">
        <v>9.5899999999999999E-2</v>
      </c>
      <c r="D203" s="45">
        <v>113.2</v>
      </c>
      <c r="E203" s="45">
        <v>119.7</v>
      </c>
      <c r="F203" s="45">
        <v>125.2</v>
      </c>
      <c r="G203" s="45">
        <v>133.19999999999999</v>
      </c>
      <c r="H203" s="45">
        <v>140.5</v>
      </c>
      <c r="I203" s="45">
        <v>139.1</v>
      </c>
      <c r="J203" s="45">
        <v>136.4</v>
      </c>
      <c r="K203" s="45">
        <v>136.5</v>
      </c>
      <c r="L203" s="45">
        <v>131</v>
      </c>
      <c r="M203" s="45">
        <v>125.5</v>
      </c>
      <c r="N203" s="45">
        <v>119.7</v>
      </c>
      <c r="O203" s="45">
        <v>114.4</v>
      </c>
      <c r="P203" s="45">
        <v>112.1</v>
      </c>
      <c r="Q203" s="45">
        <v>110.2</v>
      </c>
      <c r="R203" s="45">
        <v>107.6</v>
      </c>
      <c r="S203" s="45">
        <v>105.2</v>
      </c>
      <c r="T203" s="45">
        <v>103.8</v>
      </c>
      <c r="U203" s="45">
        <v>106.9</v>
      </c>
      <c r="V203" s="45">
        <v>103.9</v>
      </c>
      <c r="W203" s="45">
        <v>102.2</v>
      </c>
      <c r="X203" s="45">
        <v>98.7</v>
      </c>
      <c r="Y203" s="45">
        <v>96.5</v>
      </c>
      <c r="Z203" s="45">
        <v>96.1</v>
      </c>
      <c r="AA203" s="45">
        <v>99.8</v>
      </c>
      <c r="AB203" s="45">
        <v>100.4</v>
      </c>
      <c r="AC203" s="45">
        <v>98</v>
      </c>
      <c r="AD203" s="45">
        <v>95.6</v>
      </c>
      <c r="AE203" s="45">
        <v>96.5</v>
      </c>
      <c r="AF203" s="45">
        <v>96.7</v>
      </c>
      <c r="AG203" s="45">
        <v>97.2</v>
      </c>
      <c r="AH203" s="45">
        <v>97.1</v>
      </c>
      <c r="AI203" s="45">
        <v>98</v>
      </c>
      <c r="AJ203" s="45">
        <v>99.3</v>
      </c>
      <c r="AK203" s="45">
        <v>107.3</v>
      </c>
      <c r="AL203" s="45">
        <v>109.1</v>
      </c>
      <c r="AM203" s="45">
        <v>110.1</v>
      </c>
      <c r="AN203" s="45">
        <v>119.9</v>
      </c>
      <c r="AO203" s="45">
        <v>133.4</v>
      </c>
      <c r="AP203" s="45">
        <v>137.4</v>
      </c>
      <c r="AQ203" s="45">
        <v>140.19999999999999</v>
      </c>
      <c r="AR203" s="45">
        <v>141.5</v>
      </c>
      <c r="AS203" s="45">
        <v>144.69999999999999</v>
      </c>
      <c r="AT203" s="45">
        <v>152.1</v>
      </c>
      <c r="AU203" s="45">
        <v>147.80000000000001</v>
      </c>
      <c r="AV203" s="45">
        <v>151.6</v>
      </c>
      <c r="AW203" s="45">
        <v>147.4</v>
      </c>
      <c r="AX203" s="45">
        <v>142.4</v>
      </c>
      <c r="AY203" s="45">
        <v>145.1</v>
      </c>
      <c r="AZ203" s="45">
        <v>159.19999999999999</v>
      </c>
      <c r="BA203" s="45">
        <v>171.6</v>
      </c>
      <c r="BB203" s="45">
        <v>188.7</v>
      </c>
      <c r="BC203" s="45">
        <v>219.8</v>
      </c>
      <c r="BD203" s="45">
        <v>217.9</v>
      </c>
      <c r="BE203" s="45">
        <v>220.7</v>
      </c>
      <c r="BF203" s="45">
        <v>248.6</v>
      </c>
      <c r="BG203" s="45">
        <v>255.8</v>
      </c>
      <c r="BH203" s="45">
        <v>244.7</v>
      </c>
      <c r="BI203" s="45">
        <v>208.1</v>
      </c>
      <c r="BJ203" s="45">
        <v>183.8</v>
      </c>
      <c r="BK203" s="45">
        <v>174</v>
      </c>
      <c r="BL203" s="45">
        <v>173.1</v>
      </c>
      <c r="BM203" s="45">
        <v>173.6</v>
      </c>
      <c r="BN203" s="45">
        <v>173.8</v>
      </c>
      <c r="BO203" s="45">
        <v>168</v>
      </c>
      <c r="BP203" s="45">
        <v>171.9</v>
      </c>
      <c r="BQ203" s="45">
        <v>182.4</v>
      </c>
      <c r="BR203" s="45">
        <v>177.4</v>
      </c>
      <c r="BS203" s="45">
        <v>165.1</v>
      </c>
      <c r="BT203" s="45">
        <v>154.30000000000001</v>
      </c>
      <c r="BU203" s="45">
        <v>141.69999999999999</v>
      </c>
      <c r="BV203" s="45">
        <v>136.5</v>
      </c>
      <c r="BW203" s="45">
        <v>131.9</v>
      </c>
      <c r="BX203" s="45">
        <v>130.4</v>
      </c>
      <c r="BY203" s="45">
        <v>126.3</v>
      </c>
      <c r="BZ203" s="45">
        <v>126.1</v>
      </c>
      <c r="CA203" s="45">
        <v>136.80000000000001</v>
      </c>
      <c r="CB203" s="45">
        <v>142.9</v>
      </c>
      <c r="CC203" s="45">
        <v>137.30000000000001</v>
      </c>
      <c r="CD203" s="45">
        <v>140.1</v>
      </c>
      <c r="CE203" s="45">
        <v>146.19999999999999</v>
      </c>
      <c r="CF203" s="45">
        <v>147.9</v>
      </c>
      <c r="CG203" s="45">
        <v>143.30000000000001</v>
      </c>
      <c r="CH203" s="45">
        <v>142.69999999999999</v>
      </c>
      <c r="CI203" s="45">
        <v>141.19999999999999</v>
      </c>
      <c r="CJ203" s="45">
        <v>144.19999999999999</v>
      </c>
      <c r="CK203" s="45">
        <v>147.30000000000001</v>
      </c>
      <c r="CL203" s="45">
        <v>148.30000000000001</v>
      </c>
      <c r="CM203" s="45">
        <v>145.9</v>
      </c>
      <c r="CN203" s="45">
        <v>146.4</v>
      </c>
      <c r="CO203" s="45">
        <v>144.30000000000001</v>
      </c>
      <c r="CP203" s="45">
        <v>145</v>
      </c>
      <c r="CQ203" s="45">
        <v>146.19999999999999</v>
      </c>
      <c r="CR203" s="45">
        <v>145.1</v>
      </c>
      <c r="CS203" s="45">
        <v>146.19999999999999</v>
      </c>
      <c r="CT203" s="45">
        <v>143</v>
      </c>
      <c r="CU203" s="45">
        <v>140.9</v>
      </c>
      <c r="CV203" s="45">
        <v>144.80000000000001</v>
      </c>
      <c r="CW203" s="45">
        <v>145.19999999999999</v>
      </c>
      <c r="CX203" s="45">
        <v>142.30000000000001</v>
      </c>
      <c r="CY203" s="45">
        <v>143.5</v>
      </c>
      <c r="CZ203" s="45">
        <v>147</v>
      </c>
      <c r="DA203" s="45">
        <v>158.4</v>
      </c>
      <c r="DB203" s="45">
        <v>163.30000000000001</v>
      </c>
      <c r="DC203" s="45">
        <v>164.1</v>
      </c>
      <c r="DD203" s="45">
        <v>159.80000000000001</v>
      </c>
      <c r="DE203" s="45">
        <v>154.5</v>
      </c>
      <c r="DF203" s="45">
        <v>154.80000000000001</v>
      </c>
      <c r="DG203" s="45">
        <v>158</v>
      </c>
      <c r="DH203" s="45">
        <v>161.5</v>
      </c>
      <c r="DI203" s="45">
        <v>167.6</v>
      </c>
      <c r="DJ203" s="45">
        <v>161.69999999999999</v>
      </c>
      <c r="DK203" s="45">
        <v>159.30000000000001</v>
      </c>
      <c r="DL203" s="45">
        <v>163.4</v>
      </c>
      <c r="DM203" s="45">
        <v>167.9</v>
      </c>
      <c r="DN203" s="45">
        <v>166.1</v>
      </c>
      <c r="DO203" s="45">
        <v>162.9</v>
      </c>
      <c r="DP203" s="45">
        <v>158.9</v>
      </c>
      <c r="DQ203" s="45">
        <v>158.80000000000001</v>
      </c>
      <c r="DR203" s="45">
        <v>158.5</v>
      </c>
      <c r="DS203" s="45">
        <v>159.1</v>
      </c>
      <c r="DT203" s="45">
        <v>159.9</v>
      </c>
      <c r="DU203" s="45">
        <v>158.30000000000001</v>
      </c>
      <c r="DV203" s="45">
        <v>157.30000000000001</v>
      </c>
      <c r="DW203" s="45">
        <v>157.4</v>
      </c>
      <c r="DX203" s="46">
        <v>159.19999999999999</v>
      </c>
      <c r="DY203" s="46">
        <v>158.19999999999999</v>
      </c>
      <c r="DZ203" s="46">
        <v>158.80000000000001</v>
      </c>
      <c r="EA203">
        <v>158.6</v>
      </c>
      <c r="EB203" s="47">
        <v>158.9</v>
      </c>
      <c r="EC203" s="47">
        <v>159</v>
      </c>
    </row>
    <row r="204" spans="1:133" x14ac:dyDescent="0.25">
      <c r="A204" s="43" t="s">
        <v>3335</v>
      </c>
      <c r="B204" s="43" t="s">
        <v>1980</v>
      </c>
      <c r="C204" s="44">
        <v>0.94347000000000003</v>
      </c>
      <c r="D204" s="45">
        <v>103.6</v>
      </c>
      <c r="E204" s="45">
        <v>104.9</v>
      </c>
      <c r="F204" s="45">
        <v>107.9</v>
      </c>
      <c r="G204" s="45">
        <v>108.9</v>
      </c>
      <c r="H204" s="45">
        <v>109.9</v>
      </c>
      <c r="I204" s="45">
        <v>111.4</v>
      </c>
      <c r="J204" s="45">
        <v>113.2</v>
      </c>
      <c r="K204" s="45">
        <v>113.8</v>
      </c>
      <c r="L204" s="45">
        <v>113.5</v>
      </c>
      <c r="M204" s="45">
        <v>116.5</v>
      </c>
      <c r="N204" s="45">
        <v>118.7</v>
      </c>
      <c r="O204" s="45">
        <v>121.7</v>
      </c>
      <c r="P204" s="45">
        <v>125.4</v>
      </c>
      <c r="Q204" s="45">
        <v>127.5</v>
      </c>
      <c r="R204" s="45">
        <v>128.5</v>
      </c>
      <c r="S204" s="45">
        <v>129.1</v>
      </c>
      <c r="T204" s="45">
        <v>128.9</v>
      </c>
      <c r="U204" s="45">
        <v>128.69999999999999</v>
      </c>
      <c r="V204" s="45">
        <v>127.8</v>
      </c>
      <c r="W204" s="45">
        <v>128.5</v>
      </c>
      <c r="X204" s="45">
        <v>124.8</v>
      </c>
      <c r="Y204" s="45">
        <v>125.6</v>
      </c>
      <c r="Z204" s="45">
        <v>127.9</v>
      </c>
      <c r="AA204" s="45">
        <v>127.8</v>
      </c>
      <c r="AB204" s="45">
        <v>130.69999999999999</v>
      </c>
      <c r="AC204" s="45">
        <v>130.80000000000001</v>
      </c>
      <c r="AD204" s="45">
        <v>129.5</v>
      </c>
      <c r="AE204" s="45">
        <v>131.9</v>
      </c>
      <c r="AF204" s="45">
        <v>133.80000000000001</v>
      </c>
      <c r="AG204" s="45">
        <v>133.5</v>
      </c>
      <c r="AH204" s="45">
        <v>133.69999999999999</v>
      </c>
      <c r="AI204" s="45">
        <v>132.19999999999999</v>
      </c>
      <c r="AJ204" s="45">
        <v>129.80000000000001</v>
      </c>
      <c r="AK204" s="45">
        <v>129.80000000000001</v>
      </c>
      <c r="AL204" s="45">
        <v>129.4</v>
      </c>
      <c r="AM204" s="45">
        <v>128.69999999999999</v>
      </c>
      <c r="AN204" s="45">
        <v>127.3</v>
      </c>
      <c r="AO204" s="45">
        <v>126.4</v>
      </c>
      <c r="AP204" s="45">
        <v>127.4</v>
      </c>
      <c r="AQ204" s="45">
        <v>127</v>
      </c>
      <c r="AR204" s="45">
        <v>128</v>
      </c>
      <c r="AS204" s="45">
        <v>128.9</v>
      </c>
      <c r="AT204" s="45">
        <v>129.80000000000001</v>
      </c>
      <c r="AU204" s="45">
        <v>130</v>
      </c>
      <c r="AV204" s="45">
        <v>131.30000000000001</v>
      </c>
      <c r="AW204" s="45">
        <v>130.1</v>
      </c>
      <c r="AX204" s="45">
        <v>131.19999999999999</v>
      </c>
      <c r="AY204" s="45">
        <v>132.5</v>
      </c>
      <c r="AZ204" s="45">
        <v>134.30000000000001</v>
      </c>
      <c r="BA204" s="45">
        <v>136.80000000000001</v>
      </c>
      <c r="BB204" s="45">
        <v>140.19999999999999</v>
      </c>
      <c r="BC204" s="45">
        <v>143.69999999999999</v>
      </c>
      <c r="BD204" s="45">
        <v>143.30000000000001</v>
      </c>
      <c r="BE204" s="45">
        <v>144.80000000000001</v>
      </c>
      <c r="BF204" s="45">
        <v>144.5</v>
      </c>
      <c r="BG204" s="45">
        <v>146.4</v>
      </c>
      <c r="BH204" s="45">
        <v>146.19999999999999</v>
      </c>
      <c r="BI204" s="45">
        <v>146.19999999999999</v>
      </c>
      <c r="BJ204" s="45">
        <v>147.9</v>
      </c>
      <c r="BK204" s="45">
        <v>147.19999999999999</v>
      </c>
      <c r="BL204" s="45">
        <v>147.69999999999999</v>
      </c>
      <c r="BM204" s="45">
        <v>148.30000000000001</v>
      </c>
      <c r="BN204" s="45">
        <v>148.9</v>
      </c>
      <c r="BO204" s="45">
        <v>150.19999999999999</v>
      </c>
      <c r="BP204" s="45">
        <v>152.4</v>
      </c>
      <c r="BQ204" s="45">
        <v>152.4</v>
      </c>
      <c r="BR204" s="45">
        <v>151.6</v>
      </c>
      <c r="BS204" s="45">
        <v>150.9</v>
      </c>
      <c r="BT204" s="45">
        <v>152</v>
      </c>
      <c r="BU204" s="45">
        <v>152.1</v>
      </c>
      <c r="BV204" s="45">
        <v>153.9</v>
      </c>
      <c r="BW204" s="45">
        <v>151.5</v>
      </c>
      <c r="BX204" s="45">
        <v>151.5</v>
      </c>
      <c r="BY204" s="45">
        <v>150.9</v>
      </c>
      <c r="BZ204" s="45">
        <v>150.5</v>
      </c>
      <c r="CA204" s="45">
        <v>148.5</v>
      </c>
      <c r="CB204" s="45">
        <v>149.4</v>
      </c>
      <c r="CC204" s="45">
        <v>149.9</v>
      </c>
      <c r="CD204" s="45">
        <v>150.30000000000001</v>
      </c>
      <c r="CE204" s="45">
        <v>149.30000000000001</v>
      </c>
      <c r="CF204" s="45">
        <v>149.4</v>
      </c>
      <c r="CG204" s="45">
        <v>150.69999999999999</v>
      </c>
      <c r="CH204" s="45">
        <v>150.6</v>
      </c>
      <c r="CI204" s="45">
        <v>151.1</v>
      </c>
      <c r="CJ204" s="45">
        <v>150.9</v>
      </c>
      <c r="CK204" s="45">
        <v>151.80000000000001</v>
      </c>
      <c r="CL204" s="45">
        <v>153.6</v>
      </c>
      <c r="CM204" s="45">
        <v>153.9</v>
      </c>
      <c r="CN204" s="45">
        <v>154.80000000000001</v>
      </c>
      <c r="CO204" s="45">
        <v>156.5</v>
      </c>
      <c r="CP204" s="45">
        <v>157.6</v>
      </c>
      <c r="CQ204" s="45">
        <v>156.5</v>
      </c>
      <c r="CR204" s="45">
        <v>155.19999999999999</v>
      </c>
      <c r="CS204" s="45">
        <v>154.69999999999999</v>
      </c>
      <c r="CT204" s="45">
        <v>154.5</v>
      </c>
      <c r="CU204" s="45">
        <v>155.5</v>
      </c>
      <c r="CV204" s="45">
        <v>156.30000000000001</v>
      </c>
      <c r="CW204" s="45">
        <v>157.6</v>
      </c>
      <c r="CX204" s="45">
        <v>157.4</v>
      </c>
      <c r="CY204" s="45">
        <v>155.6</v>
      </c>
      <c r="CZ204" s="45">
        <v>156.9</v>
      </c>
      <c r="DA204" s="45">
        <v>155.9</v>
      </c>
      <c r="DB204" s="45">
        <v>154</v>
      </c>
      <c r="DC204" s="45">
        <v>152.9</v>
      </c>
      <c r="DD204" s="45">
        <v>151.4</v>
      </c>
      <c r="DE204" s="45">
        <v>151.30000000000001</v>
      </c>
      <c r="DF204" s="45">
        <v>151.6</v>
      </c>
      <c r="DG204" s="45">
        <v>151.69999999999999</v>
      </c>
      <c r="DH204" s="45">
        <v>152</v>
      </c>
      <c r="DI204" s="45">
        <v>152.1</v>
      </c>
      <c r="DJ204" s="45">
        <v>153.9</v>
      </c>
      <c r="DK204" s="45">
        <v>151.4</v>
      </c>
      <c r="DL204" s="45">
        <v>151.5</v>
      </c>
      <c r="DM204" s="45">
        <v>152.30000000000001</v>
      </c>
      <c r="DN204" s="45">
        <v>152.1</v>
      </c>
      <c r="DO204" s="45">
        <v>153</v>
      </c>
      <c r="DP204" s="45">
        <v>152.69999999999999</v>
      </c>
      <c r="DQ204" s="45">
        <v>152.80000000000001</v>
      </c>
      <c r="DR204" s="45">
        <v>152.6</v>
      </c>
      <c r="DS204" s="45">
        <v>154.69999999999999</v>
      </c>
      <c r="DT204" s="45">
        <v>155</v>
      </c>
      <c r="DU204" s="45">
        <v>156</v>
      </c>
      <c r="DV204" s="45">
        <v>157.4</v>
      </c>
      <c r="DW204" s="45">
        <v>160.6</v>
      </c>
      <c r="DX204" s="46">
        <v>165.7</v>
      </c>
      <c r="DY204" s="46">
        <v>167.8</v>
      </c>
      <c r="DZ204" s="46">
        <v>167.7</v>
      </c>
      <c r="EA204">
        <v>169.6</v>
      </c>
      <c r="EB204" s="47">
        <v>170</v>
      </c>
      <c r="EC204" s="47">
        <v>171</v>
      </c>
    </row>
    <row r="205" spans="1:133" x14ac:dyDescent="0.25">
      <c r="A205" s="43" t="s">
        <v>3336</v>
      </c>
      <c r="B205" s="43" t="s">
        <v>1982</v>
      </c>
      <c r="C205" s="44">
        <v>0.4264</v>
      </c>
      <c r="D205" s="45">
        <v>105.3</v>
      </c>
      <c r="E205" s="45">
        <v>105.1</v>
      </c>
      <c r="F205" s="45">
        <v>105.5</v>
      </c>
      <c r="G205" s="45">
        <v>105.6</v>
      </c>
      <c r="H205" s="45">
        <v>105.6</v>
      </c>
      <c r="I205" s="45">
        <v>105.5</v>
      </c>
      <c r="J205" s="45">
        <v>105.1</v>
      </c>
      <c r="K205" s="45">
        <v>105.2</v>
      </c>
      <c r="L205" s="45">
        <v>104.5</v>
      </c>
      <c r="M205" s="45">
        <v>106.5</v>
      </c>
      <c r="N205" s="45">
        <v>106.5</v>
      </c>
      <c r="O205" s="45">
        <v>105.6</v>
      </c>
      <c r="P205" s="45">
        <v>118.9</v>
      </c>
      <c r="Q205" s="45">
        <v>119</v>
      </c>
      <c r="R205" s="45">
        <v>118.9</v>
      </c>
      <c r="S205" s="45">
        <v>118.9</v>
      </c>
      <c r="T205" s="45">
        <v>118.9</v>
      </c>
      <c r="U205" s="45">
        <v>118.9</v>
      </c>
      <c r="V205" s="45">
        <v>119</v>
      </c>
      <c r="W205" s="45">
        <v>121.1</v>
      </c>
      <c r="X205" s="45">
        <v>121.7</v>
      </c>
      <c r="Y205" s="45">
        <v>121</v>
      </c>
      <c r="Z205" s="45">
        <v>121</v>
      </c>
      <c r="AA205" s="45">
        <v>121</v>
      </c>
      <c r="AB205" s="45">
        <v>125.5</v>
      </c>
      <c r="AC205" s="45">
        <v>125.2</v>
      </c>
      <c r="AD205" s="45">
        <v>125.2</v>
      </c>
      <c r="AE205" s="45">
        <v>125.2</v>
      </c>
      <c r="AF205" s="45">
        <v>125.3</v>
      </c>
      <c r="AG205" s="45">
        <v>122.3</v>
      </c>
      <c r="AH205" s="45">
        <v>122.6</v>
      </c>
      <c r="AI205" s="45">
        <v>118.3</v>
      </c>
      <c r="AJ205" s="45">
        <v>117</v>
      </c>
      <c r="AK205" s="45">
        <v>116.7</v>
      </c>
      <c r="AL205" s="45">
        <v>116.7</v>
      </c>
      <c r="AM205" s="45">
        <v>110.9</v>
      </c>
      <c r="AN205" s="45">
        <v>105.7</v>
      </c>
      <c r="AO205" s="45">
        <v>103.7</v>
      </c>
      <c r="AP205" s="45">
        <v>104.1</v>
      </c>
      <c r="AQ205" s="45">
        <v>104.2</v>
      </c>
      <c r="AR205" s="45">
        <v>105</v>
      </c>
      <c r="AS205" s="45">
        <v>105</v>
      </c>
      <c r="AT205" s="45">
        <v>106.2</v>
      </c>
      <c r="AU205" s="45">
        <v>95.2</v>
      </c>
      <c r="AV205" s="45">
        <v>102.1</v>
      </c>
      <c r="AW205" s="45">
        <v>101.8</v>
      </c>
      <c r="AX205" s="45">
        <v>103.3</v>
      </c>
      <c r="AY205" s="45">
        <v>95.3</v>
      </c>
      <c r="AZ205" s="45">
        <v>96.7</v>
      </c>
      <c r="BA205" s="45">
        <v>96.3</v>
      </c>
      <c r="BB205" s="45">
        <v>99.5</v>
      </c>
      <c r="BC205" s="45">
        <v>95.8</v>
      </c>
      <c r="BD205" s="45">
        <v>93</v>
      </c>
      <c r="BE205" s="45">
        <v>93.2</v>
      </c>
      <c r="BF205" s="45">
        <v>93.6</v>
      </c>
      <c r="BG205" s="45">
        <v>93.7</v>
      </c>
      <c r="BH205" s="45">
        <v>95.8</v>
      </c>
      <c r="BI205" s="45">
        <v>95.9</v>
      </c>
      <c r="BJ205" s="45">
        <v>98.3</v>
      </c>
      <c r="BK205" s="45">
        <v>99.8</v>
      </c>
      <c r="BL205" s="45">
        <v>100.7</v>
      </c>
      <c r="BM205" s="45">
        <v>98</v>
      </c>
      <c r="BN205" s="45">
        <v>98</v>
      </c>
      <c r="BO205" s="45">
        <v>96.4</v>
      </c>
      <c r="BP205" s="45">
        <v>93.2</v>
      </c>
      <c r="BQ205" s="45">
        <v>99.3</v>
      </c>
      <c r="BR205" s="45">
        <v>99.4</v>
      </c>
      <c r="BS205" s="45">
        <v>99.1</v>
      </c>
      <c r="BT205" s="45">
        <v>98.7</v>
      </c>
      <c r="BU205" s="45">
        <v>98.7</v>
      </c>
      <c r="BV205" s="45">
        <v>102.7</v>
      </c>
      <c r="BW205" s="45">
        <v>104.2</v>
      </c>
      <c r="BX205" s="45">
        <v>105.7</v>
      </c>
      <c r="BY205" s="45">
        <v>106</v>
      </c>
      <c r="BZ205" s="45">
        <v>106.1</v>
      </c>
      <c r="CA205" s="45">
        <v>107.3</v>
      </c>
      <c r="CB205" s="45">
        <v>113</v>
      </c>
      <c r="CC205" s="45">
        <v>113.3</v>
      </c>
      <c r="CD205" s="45">
        <v>113.3</v>
      </c>
      <c r="CE205" s="45">
        <v>114.5</v>
      </c>
      <c r="CF205" s="45">
        <v>116.3</v>
      </c>
      <c r="CG205" s="45">
        <v>115.6</v>
      </c>
      <c r="CH205" s="45">
        <v>115.6</v>
      </c>
      <c r="CI205" s="45">
        <v>115.9</v>
      </c>
      <c r="CJ205" s="45">
        <v>115.9</v>
      </c>
      <c r="CK205" s="45">
        <v>116.5</v>
      </c>
      <c r="CL205" s="45">
        <v>116.5</v>
      </c>
      <c r="CM205" s="45">
        <v>116.5</v>
      </c>
      <c r="CN205" s="45">
        <v>115.3</v>
      </c>
      <c r="CO205" s="45">
        <v>115.3</v>
      </c>
      <c r="CP205" s="45">
        <v>115.3</v>
      </c>
      <c r="CQ205" s="45">
        <v>115.9</v>
      </c>
      <c r="CR205" s="45">
        <v>115</v>
      </c>
      <c r="CS205" s="45">
        <v>111.9</v>
      </c>
      <c r="CT205" s="45">
        <v>111.9</v>
      </c>
      <c r="CU205" s="45">
        <v>110.8</v>
      </c>
      <c r="CV205" s="45">
        <v>110.8</v>
      </c>
      <c r="CW205" s="45">
        <v>110.8</v>
      </c>
      <c r="CX205" s="45">
        <v>110.8</v>
      </c>
      <c r="CY205" s="45">
        <v>110.8</v>
      </c>
      <c r="CZ205" s="45">
        <v>110.8</v>
      </c>
      <c r="DA205" s="45">
        <v>111.2</v>
      </c>
      <c r="DB205" s="45">
        <v>111.7</v>
      </c>
      <c r="DC205" s="45">
        <v>112.4</v>
      </c>
      <c r="DD205" s="45">
        <v>113.8</v>
      </c>
      <c r="DE205" s="45">
        <v>115.1</v>
      </c>
      <c r="DF205" s="45">
        <v>112.4</v>
      </c>
      <c r="DG205" s="45">
        <v>110.5</v>
      </c>
      <c r="DH205" s="45">
        <v>112.9</v>
      </c>
      <c r="DI205" s="45">
        <v>115</v>
      </c>
      <c r="DJ205" s="45">
        <v>116.8</v>
      </c>
      <c r="DK205" s="45">
        <v>117.5</v>
      </c>
      <c r="DL205" s="45">
        <v>117.9</v>
      </c>
      <c r="DM205" s="45">
        <v>117.9</v>
      </c>
      <c r="DN205" s="45">
        <v>116.9</v>
      </c>
      <c r="DO205" s="45">
        <v>116.9</v>
      </c>
      <c r="DP205" s="45">
        <v>117.9</v>
      </c>
      <c r="DQ205" s="45">
        <v>119.1</v>
      </c>
      <c r="DR205" s="45">
        <v>120.8</v>
      </c>
      <c r="DS205" s="45">
        <v>120.8</v>
      </c>
      <c r="DT205" s="45">
        <v>123</v>
      </c>
      <c r="DU205" s="45">
        <v>123</v>
      </c>
      <c r="DV205" s="45">
        <v>123</v>
      </c>
      <c r="DW205" s="45">
        <v>128.19999999999999</v>
      </c>
      <c r="DX205" s="46">
        <v>128</v>
      </c>
      <c r="DY205" s="46">
        <v>128.6</v>
      </c>
      <c r="DZ205" s="46">
        <v>128.6</v>
      </c>
      <c r="EA205">
        <v>131.19999999999999</v>
      </c>
      <c r="EB205" s="47">
        <v>134.9</v>
      </c>
      <c r="EC205" s="47">
        <v>136</v>
      </c>
    </row>
    <row r="206" spans="1:133" x14ac:dyDescent="0.25">
      <c r="A206" s="43" t="s">
        <v>3337</v>
      </c>
      <c r="B206" s="43" t="s">
        <v>1984</v>
      </c>
      <c r="C206" s="44">
        <v>7.0250000000000007E-2</v>
      </c>
      <c r="D206" s="45">
        <v>104.2</v>
      </c>
      <c r="E206" s="45">
        <v>102.8</v>
      </c>
      <c r="F206" s="45">
        <v>103.7</v>
      </c>
      <c r="G206" s="45">
        <v>109.2</v>
      </c>
      <c r="H206" s="45">
        <v>111</v>
      </c>
      <c r="I206" s="45">
        <v>109.8</v>
      </c>
      <c r="J206" s="45">
        <v>108.2</v>
      </c>
      <c r="K206" s="45">
        <v>109.3</v>
      </c>
      <c r="L206" s="45">
        <v>110.8</v>
      </c>
      <c r="M206" s="45">
        <v>112.3</v>
      </c>
      <c r="N206" s="45">
        <v>112.9</v>
      </c>
      <c r="O206" s="45">
        <v>111.9</v>
      </c>
      <c r="P206" s="45">
        <v>114.8</v>
      </c>
      <c r="Q206" s="45">
        <v>117</v>
      </c>
      <c r="R206" s="45">
        <v>120.6</v>
      </c>
      <c r="S206" s="45">
        <v>123.3</v>
      </c>
      <c r="T206" s="45">
        <v>124.2</v>
      </c>
      <c r="U206" s="45">
        <v>123</v>
      </c>
      <c r="V206" s="45">
        <v>124.8</v>
      </c>
      <c r="W206" s="45">
        <v>122.7</v>
      </c>
      <c r="X206" s="45">
        <v>121.4</v>
      </c>
      <c r="Y206" s="45">
        <v>117.9</v>
      </c>
      <c r="Z206" s="45">
        <v>118</v>
      </c>
      <c r="AA206" s="45">
        <v>118.7</v>
      </c>
      <c r="AB206" s="45">
        <v>120</v>
      </c>
      <c r="AC206" s="45">
        <v>121.6</v>
      </c>
      <c r="AD206" s="45">
        <v>123.4</v>
      </c>
      <c r="AE206" s="45">
        <v>126.2</v>
      </c>
      <c r="AF206" s="45">
        <v>129.69999999999999</v>
      </c>
      <c r="AG206" s="45">
        <v>133.80000000000001</v>
      </c>
      <c r="AH206" s="45">
        <v>130.19999999999999</v>
      </c>
      <c r="AI206" s="45">
        <v>120</v>
      </c>
      <c r="AJ206" s="45">
        <v>115.6</v>
      </c>
      <c r="AK206" s="45">
        <v>115.1</v>
      </c>
      <c r="AL206" s="45">
        <v>115.7</v>
      </c>
      <c r="AM206" s="45">
        <v>114</v>
      </c>
      <c r="AN206" s="45">
        <v>114.4</v>
      </c>
      <c r="AO206" s="45">
        <v>114.3</v>
      </c>
      <c r="AP206" s="45">
        <v>116.4</v>
      </c>
      <c r="AQ206" s="45">
        <v>121.8</v>
      </c>
      <c r="AR206" s="45">
        <v>120.7</v>
      </c>
      <c r="AS206" s="45">
        <v>120.9</v>
      </c>
      <c r="AT206" s="45">
        <v>118.7</v>
      </c>
      <c r="AU206" s="45">
        <v>115.9</v>
      </c>
      <c r="AV206" s="45">
        <v>114.7</v>
      </c>
      <c r="AW206" s="45">
        <v>114.3</v>
      </c>
      <c r="AX206" s="45">
        <v>112</v>
      </c>
      <c r="AY206" s="45">
        <v>112.3</v>
      </c>
      <c r="AZ206" s="45">
        <v>115.6</v>
      </c>
      <c r="BA206" s="45">
        <v>119.6</v>
      </c>
      <c r="BB206" s="45">
        <v>126.3</v>
      </c>
      <c r="BC206" s="45">
        <v>133</v>
      </c>
      <c r="BD206" s="45">
        <v>130.4</v>
      </c>
      <c r="BE206" s="45">
        <v>131</v>
      </c>
      <c r="BF206" s="45">
        <v>134.6</v>
      </c>
      <c r="BG206" s="45">
        <v>131</v>
      </c>
      <c r="BH206" s="45">
        <v>129.9</v>
      </c>
      <c r="BI206" s="45">
        <v>129.4</v>
      </c>
      <c r="BJ206" s="45">
        <v>129.30000000000001</v>
      </c>
      <c r="BK206" s="45">
        <v>129</v>
      </c>
      <c r="BL206" s="45">
        <v>129.80000000000001</v>
      </c>
      <c r="BM206" s="45">
        <v>132.5</v>
      </c>
      <c r="BN206" s="45">
        <v>135.5</v>
      </c>
      <c r="BO206" s="45">
        <v>138.5</v>
      </c>
      <c r="BP206" s="45">
        <v>139.1</v>
      </c>
      <c r="BQ206" s="45">
        <v>137.4</v>
      </c>
      <c r="BR206" s="45">
        <v>136.1</v>
      </c>
      <c r="BS206" s="45">
        <v>132.4</v>
      </c>
      <c r="BT206" s="45">
        <v>134.19999999999999</v>
      </c>
      <c r="BU206" s="45">
        <v>138</v>
      </c>
      <c r="BV206" s="45">
        <v>142.69999999999999</v>
      </c>
      <c r="BW206" s="45">
        <v>144.80000000000001</v>
      </c>
      <c r="BX206" s="45">
        <v>151.1</v>
      </c>
      <c r="BY206" s="45">
        <v>158.19999999999999</v>
      </c>
      <c r="BZ206" s="45">
        <v>163.6</v>
      </c>
      <c r="CA206" s="45">
        <v>159.80000000000001</v>
      </c>
      <c r="CB206" s="45">
        <v>162.1</v>
      </c>
      <c r="CC206" s="45">
        <v>161.5</v>
      </c>
      <c r="CD206" s="45">
        <v>153.5</v>
      </c>
      <c r="CE206" s="45">
        <v>149.19999999999999</v>
      </c>
      <c r="CF206" s="45">
        <v>147.80000000000001</v>
      </c>
      <c r="CG206" s="45">
        <v>146.4</v>
      </c>
      <c r="CH206" s="45">
        <v>142.80000000000001</v>
      </c>
      <c r="CI206" s="45">
        <v>140.9</v>
      </c>
      <c r="CJ206" s="45">
        <v>142</v>
      </c>
      <c r="CK206" s="45">
        <v>144.1</v>
      </c>
      <c r="CL206" s="45">
        <v>143.30000000000001</v>
      </c>
      <c r="CM206" s="45">
        <v>142.80000000000001</v>
      </c>
      <c r="CN206" s="45">
        <v>143.5</v>
      </c>
      <c r="CO206" s="45">
        <v>144.19999999999999</v>
      </c>
      <c r="CP206" s="45">
        <v>143.6</v>
      </c>
      <c r="CQ206" s="45">
        <v>141.69999999999999</v>
      </c>
      <c r="CR206" s="45">
        <v>140.4</v>
      </c>
      <c r="CS206" s="45">
        <v>139.6</v>
      </c>
      <c r="CT206" s="45">
        <v>137.19999999999999</v>
      </c>
      <c r="CU206" s="45">
        <v>141.19999999999999</v>
      </c>
      <c r="CV206" s="45">
        <v>147.9</v>
      </c>
      <c r="CW206" s="45">
        <v>143.4</v>
      </c>
      <c r="CX206" s="45">
        <v>143.5</v>
      </c>
      <c r="CY206" s="45">
        <v>139.69999999999999</v>
      </c>
      <c r="CZ206" s="45">
        <v>142.30000000000001</v>
      </c>
      <c r="DA206" s="45">
        <v>141.9</v>
      </c>
      <c r="DB206" s="45">
        <v>141.19999999999999</v>
      </c>
      <c r="DC206" s="45">
        <v>140.69999999999999</v>
      </c>
      <c r="DD206" s="45">
        <v>141.4</v>
      </c>
      <c r="DE206" s="45">
        <v>139.30000000000001</v>
      </c>
      <c r="DF206" s="45">
        <v>140.69999999999999</v>
      </c>
      <c r="DG206" s="45">
        <v>140.19999999999999</v>
      </c>
      <c r="DH206" s="45">
        <v>145.5</v>
      </c>
      <c r="DI206" s="45">
        <v>145.4</v>
      </c>
      <c r="DJ206" s="45">
        <v>143.9</v>
      </c>
      <c r="DK206" s="45">
        <v>141.6</v>
      </c>
      <c r="DL206" s="45">
        <v>144.30000000000001</v>
      </c>
      <c r="DM206" s="45">
        <v>147.1</v>
      </c>
      <c r="DN206" s="45">
        <v>146.5</v>
      </c>
      <c r="DO206" s="45">
        <v>147.19999999999999</v>
      </c>
      <c r="DP206" s="45">
        <v>147</v>
      </c>
      <c r="DQ206" s="45">
        <v>146.80000000000001</v>
      </c>
      <c r="DR206" s="45">
        <v>146.6</v>
      </c>
      <c r="DS206" s="45">
        <v>149.80000000000001</v>
      </c>
      <c r="DT206" s="45">
        <v>150.69999999999999</v>
      </c>
      <c r="DU206" s="45">
        <v>149.6</v>
      </c>
      <c r="DV206" s="45">
        <v>152.6</v>
      </c>
      <c r="DW206" s="45">
        <v>157.30000000000001</v>
      </c>
      <c r="DX206" s="46">
        <v>168.2</v>
      </c>
      <c r="DY206" s="46">
        <v>165.5</v>
      </c>
      <c r="DZ206" s="46">
        <v>162.6</v>
      </c>
      <c r="EA206">
        <v>158</v>
      </c>
      <c r="EB206" s="47">
        <v>154.30000000000001</v>
      </c>
      <c r="EC206" s="47">
        <v>156.19999999999999</v>
      </c>
    </row>
    <row r="207" spans="1:133" x14ac:dyDescent="0.25">
      <c r="A207" s="43" t="s">
        <v>3338</v>
      </c>
      <c r="B207" s="43" t="s">
        <v>1988</v>
      </c>
      <c r="C207" s="44">
        <v>0.10954999999999999</v>
      </c>
      <c r="D207" s="45">
        <v>98.6</v>
      </c>
      <c r="E207" s="45">
        <v>98.5</v>
      </c>
      <c r="F207" s="45">
        <v>98.5</v>
      </c>
      <c r="G207" s="45">
        <v>100.4</v>
      </c>
      <c r="H207" s="45">
        <v>108.6</v>
      </c>
      <c r="I207" s="45">
        <v>109.8</v>
      </c>
      <c r="J207" s="45">
        <v>108.3</v>
      </c>
      <c r="K207" s="45">
        <v>106.5</v>
      </c>
      <c r="L207" s="45">
        <v>109.1</v>
      </c>
      <c r="M207" s="45">
        <v>112</v>
      </c>
      <c r="N207" s="45">
        <v>111.5</v>
      </c>
      <c r="O207" s="45">
        <v>110.6</v>
      </c>
      <c r="P207" s="45">
        <v>110.3</v>
      </c>
      <c r="Q207" s="45">
        <v>106.6</v>
      </c>
      <c r="R207" s="45">
        <v>108</v>
      </c>
      <c r="S207" s="45">
        <v>112</v>
      </c>
      <c r="T207" s="45">
        <v>113.5</v>
      </c>
      <c r="U207" s="45">
        <v>113.4</v>
      </c>
      <c r="V207" s="45">
        <v>114.1</v>
      </c>
      <c r="W207" s="45">
        <v>112.4</v>
      </c>
      <c r="X207" s="45">
        <v>112.3</v>
      </c>
      <c r="Y207" s="45">
        <v>111.9</v>
      </c>
      <c r="Z207" s="45">
        <v>111.4</v>
      </c>
      <c r="AA207" s="45">
        <v>111.7</v>
      </c>
      <c r="AB207" s="45">
        <v>111.2</v>
      </c>
      <c r="AC207" s="45">
        <v>110.8</v>
      </c>
      <c r="AD207" s="45">
        <v>110.4</v>
      </c>
      <c r="AE207" s="45">
        <v>111.1</v>
      </c>
      <c r="AF207" s="45">
        <v>110.6</v>
      </c>
      <c r="AG207" s="45">
        <v>111.4</v>
      </c>
      <c r="AH207" s="45">
        <v>108</v>
      </c>
      <c r="AI207" s="45">
        <v>106.6</v>
      </c>
      <c r="AJ207" s="45">
        <v>106.7</v>
      </c>
      <c r="AK207" s="45">
        <v>107.2</v>
      </c>
      <c r="AL207" s="45">
        <v>105.7</v>
      </c>
      <c r="AM207" s="45">
        <v>106.5</v>
      </c>
      <c r="AN207" s="45">
        <v>107.8</v>
      </c>
      <c r="AO207" s="45">
        <v>105.9</v>
      </c>
      <c r="AP207" s="45">
        <v>106</v>
      </c>
      <c r="AQ207" s="45">
        <v>105.8</v>
      </c>
      <c r="AR207" s="45">
        <v>108.9</v>
      </c>
      <c r="AS207" s="45">
        <v>110.9</v>
      </c>
      <c r="AT207" s="45">
        <v>112</v>
      </c>
      <c r="AU207" s="45">
        <v>112.5</v>
      </c>
      <c r="AV207" s="45">
        <v>115</v>
      </c>
      <c r="AW207" s="45">
        <v>116</v>
      </c>
      <c r="AX207" s="45">
        <v>115</v>
      </c>
      <c r="AY207" s="45">
        <v>115.3</v>
      </c>
      <c r="AZ207" s="45">
        <v>114.3</v>
      </c>
      <c r="BA207" s="45">
        <v>114.4</v>
      </c>
      <c r="BB207" s="45">
        <v>114.5</v>
      </c>
      <c r="BC207" s="45">
        <v>119.9</v>
      </c>
      <c r="BD207" s="45">
        <v>119.4</v>
      </c>
      <c r="BE207" s="45">
        <v>117.4</v>
      </c>
      <c r="BF207" s="45">
        <v>114.3</v>
      </c>
      <c r="BG207" s="45">
        <v>112.6</v>
      </c>
      <c r="BH207" s="45">
        <v>110.5</v>
      </c>
      <c r="BI207" s="45">
        <v>111.6</v>
      </c>
      <c r="BJ207" s="45">
        <v>112.9</v>
      </c>
      <c r="BK207" s="45">
        <v>112.8</v>
      </c>
      <c r="BL207" s="45">
        <v>113.8</v>
      </c>
      <c r="BM207" s="45">
        <v>113.3</v>
      </c>
      <c r="BN207" s="45">
        <v>113.5</v>
      </c>
      <c r="BO207" s="45">
        <v>111.8</v>
      </c>
      <c r="BP207" s="45">
        <v>111.7</v>
      </c>
      <c r="BQ207" s="45">
        <v>112.5</v>
      </c>
      <c r="BR207" s="45">
        <v>112.2</v>
      </c>
      <c r="BS207" s="45">
        <v>111.7</v>
      </c>
      <c r="BT207" s="45">
        <v>112</v>
      </c>
      <c r="BU207" s="45">
        <v>112.8</v>
      </c>
      <c r="BV207" s="45">
        <v>112.8</v>
      </c>
      <c r="BW207" s="45">
        <v>112.7</v>
      </c>
      <c r="BX207" s="45">
        <v>111.7</v>
      </c>
      <c r="BY207" s="45">
        <v>110.6</v>
      </c>
      <c r="BZ207" s="45">
        <v>110.1</v>
      </c>
      <c r="CA207" s="45">
        <v>110.4</v>
      </c>
      <c r="CB207" s="45">
        <v>110.6</v>
      </c>
      <c r="CC207" s="45">
        <v>111.2</v>
      </c>
      <c r="CD207" s="45">
        <v>113.3</v>
      </c>
      <c r="CE207" s="45">
        <v>115.3</v>
      </c>
      <c r="CF207" s="45">
        <v>120.1</v>
      </c>
      <c r="CG207" s="45">
        <v>124.7</v>
      </c>
      <c r="CH207" s="45">
        <v>129.9</v>
      </c>
      <c r="CI207" s="45">
        <v>131.69999999999999</v>
      </c>
      <c r="CJ207" s="45">
        <v>133.30000000000001</v>
      </c>
      <c r="CK207" s="45">
        <v>137.19999999999999</v>
      </c>
      <c r="CL207" s="45">
        <v>136</v>
      </c>
      <c r="CM207" s="45">
        <v>137.30000000000001</v>
      </c>
      <c r="CN207" s="45">
        <v>136.9</v>
      </c>
      <c r="CO207" s="45">
        <v>138</v>
      </c>
      <c r="CP207" s="45">
        <v>136.80000000000001</v>
      </c>
      <c r="CQ207" s="45">
        <v>135.1</v>
      </c>
      <c r="CR207" s="45">
        <v>133.69999999999999</v>
      </c>
      <c r="CS207" s="45">
        <v>136.1</v>
      </c>
      <c r="CT207" s="45">
        <v>133.4</v>
      </c>
      <c r="CU207" s="45">
        <v>131.6</v>
      </c>
      <c r="CV207" s="45">
        <v>127</v>
      </c>
      <c r="CW207" s="45">
        <v>125</v>
      </c>
      <c r="CX207" s="45">
        <v>117.2</v>
      </c>
      <c r="CY207" s="45">
        <v>112.6</v>
      </c>
      <c r="CZ207" s="45">
        <v>107.7</v>
      </c>
      <c r="DA207" s="45">
        <v>105.8</v>
      </c>
      <c r="DB207" s="45">
        <v>107.8</v>
      </c>
      <c r="DC207" s="45">
        <v>111.4</v>
      </c>
      <c r="DD207" s="45">
        <v>119.1</v>
      </c>
      <c r="DE207" s="45">
        <v>118.9</v>
      </c>
      <c r="DF207" s="45">
        <v>118</v>
      </c>
      <c r="DG207" s="45">
        <v>120.1</v>
      </c>
      <c r="DH207" s="45">
        <v>121.5</v>
      </c>
      <c r="DI207" s="45">
        <v>124.2</v>
      </c>
      <c r="DJ207" s="45">
        <v>124.7</v>
      </c>
      <c r="DK207" s="45">
        <v>125.9</v>
      </c>
      <c r="DL207" s="45">
        <v>129.1</v>
      </c>
      <c r="DM207" s="45">
        <v>129.19999999999999</v>
      </c>
      <c r="DN207" s="45">
        <v>130.30000000000001</v>
      </c>
      <c r="DO207" s="45">
        <v>136.30000000000001</v>
      </c>
      <c r="DP207" s="45">
        <v>138.30000000000001</v>
      </c>
      <c r="DQ207" s="45">
        <v>142</v>
      </c>
      <c r="DR207" s="45">
        <v>146.69999999999999</v>
      </c>
      <c r="DS207" s="45">
        <v>151</v>
      </c>
      <c r="DT207" s="45">
        <v>154.19999999999999</v>
      </c>
      <c r="DU207" s="45">
        <v>159.5</v>
      </c>
      <c r="DV207" s="45">
        <v>155.1</v>
      </c>
      <c r="DW207" s="45">
        <v>155.19999999999999</v>
      </c>
      <c r="DX207" s="46">
        <v>159.4</v>
      </c>
      <c r="DY207" s="46">
        <v>160.80000000000001</v>
      </c>
      <c r="DZ207" s="46">
        <v>163.4</v>
      </c>
      <c r="EA207">
        <v>160.69999999999999</v>
      </c>
      <c r="EB207" s="47">
        <v>158.1</v>
      </c>
      <c r="EC207" s="47">
        <v>159.19999999999999</v>
      </c>
    </row>
    <row r="208" spans="1:133" x14ac:dyDescent="0.25">
      <c r="A208" s="43" t="s">
        <v>3339</v>
      </c>
      <c r="B208" s="43" t="s">
        <v>1990</v>
      </c>
      <c r="C208" s="44">
        <v>0.10954999999999999</v>
      </c>
      <c r="D208" s="45">
        <v>98.6</v>
      </c>
      <c r="E208" s="45">
        <v>98.5</v>
      </c>
      <c r="F208" s="45">
        <v>98.5</v>
      </c>
      <c r="G208" s="45">
        <v>100.4</v>
      </c>
      <c r="H208" s="45">
        <v>108.6</v>
      </c>
      <c r="I208" s="45">
        <v>109.8</v>
      </c>
      <c r="J208" s="45">
        <v>108.3</v>
      </c>
      <c r="K208" s="45">
        <v>106.5</v>
      </c>
      <c r="L208" s="45">
        <v>109.1</v>
      </c>
      <c r="M208" s="45">
        <v>112</v>
      </c>
      <c r="N208" s="45">
        <v>111.5</v>
      </c>
      <c r="O208" s="45">
        <v>110.6</v>
      </c>
      <c r="P208" s="45">
        <v>110.3</v>
      </c>
      <c r="Q208" s="45">
        <v>106.6</v>
      </c>
      <c r="R208" s="45">
        <v>108</v>
      </c>
      <c r="S208" s="45">
        <v>112</v>
      </c>
      <c r="T208" s="45">
        <v>113.5</v>
      </c>
      <c r="U208" s="45">
        <v>113.4</v>
      </c>
      <c r="V208" s="45">
        <v>114.1</v>
      </c>
      <c r="W208" s="45">
        <v>112.4</v>
      </c>
      <c r="X208" s="45">
        <v>112.3</v>
      </c>
      <c r="Y208" s="45">
        <v>111.9</v>
      </c>
      <c r="Z208" s="45">
        <v>111.4</v>
      </c>
      <c r="AA208" s="45">
        <v>111.7</v>
      </c>
      <c r="AB208" s="45">
        <v>111.2</v>
      </c>
      <c r="AC208" s="45">
        <v>110.8</v>
      </c>
      <c r="AD208" s="45">
        <v>110.4</v>
      </c>
      <c r="AE208" s="45">
        <v>111.1</v>
      </c>
      <c r="AF208" s="45">
        <v>110.6</v>
      </c>
      <c r="AG208" s="45">
        <v>111.4</v>
      </c>
      <c r="AH208" s="45">
        <v>108</v>
      </c>
      <c r="AI208" s="45">
        <v>106.6</v>
      </c>
      <c r="AJ208" s="45">
        <v>106.7</v>
      </c>
      <c r="AK208" s="45">
        <v>107.2</v>
      </c>
      <c r="AL208" s="45">
        <v>105.7</v>
      </c>
      <c r="AM208" s="45">
        <v>106.5</v>
      </c>
      <c r="AN208" s="45">
        <v>107.8</v>
      </c>
      <c r="AO208" s="45">
        <v>105.9</v>
      </c>
      <c r="AP208" s="45">
        <v>106</v>
      </c>
      <c r="AQ208" s="45">
        <v>105.8</v>
      </c>
      <c r="AR208" s="45">
        <v>108.9</v>
      </c>
      <c r="AS208" s="45">
        <v>110.9</v>
      </c>
      <c r="AT208" s="45">
        <v>112</v>
      </c>
      <c r="AU208" s="45">
        <v>112.5</v>
      </c>
      <c r="AV208" s="45">
        <v>115</v>
      </c>
      <c r="AW208" s="45">
        <v>116</v>
      </c>
      <c r="AX208" s="45">
        <v>115</v>
      </c>
      <c r="AY208" s="45">
        <v>115.3</v>
      </c>
      <c r="AZ208" s="45">
        <v>114.3</v>
      </c>
      <c r="BA208" s="45">
        <v>114.4</v>
      </c>
      <c r="BB208" s="45">
        <v>114.5</v>
      </c>
      <c r="BC208" s="45">
        <v>119.9</v>
      </c>
      <c r="BD208" s="45">
        <v>119.4</v>
      </c>
      <c r="BE208" s="45">
        <v>117.4</v>
      </c>
      <c r="BF208" s="45">
        <v>114.3</v>
      </c>
      <c r="BG208" s="45">
        <v>112.6</v>
      </c>
      <c r="BH208" s="45">
        <v>110.5</v>
      </c>
      <c r="BI208" s="45">
        <v>111.6</v>
      </c>
      <c r="BJ208" s="45">
        <v>112.9</v>
      </c>
      <c r="BK208" s="45">
        <v>112.8</v>
      </c>
      <c r="BL208" s="45">
        <v>113.8</v>
      </c>
      <c r="BM208" s="45">
        <v>113.3</v>
      </c>
      <c r="BN208" s="45">
        <v>113.5</v>
      </c>
      <c r="BO208" s="45">
        <v>111.8</v>
      </c>
      <c r="BP208" s="45">
        <v>111.7</v>
      </c>
      <c r="BQ208" s="45">
        <v>112.5</v>
      </c>
      <c r="BR208" s="45">
        <v>112.2</v>
      </c>
      <c r="BS208" s="45">
        <v>111.7</v>
      </c>
      <c r="BT208" s="45">
        <v>112</v>
      </c>
      <c r="BU208" s="45">
        <v>112.8</v>
      </c>
      <c r="BV208" s="45">
        <v>112.8</v>
      </c>
      <c r="BW208" s="45">
        <v>112.7</v>
      </c>
      <c r="BX208" s="45">
        <v>111.7</v>
      </c>
      <c r="BY208" s="45">
        <v>110.6</v>
      </c>
      <c r="BZ208" s="45">
        <v>110.1</v>
      </c>
      <c r="CA208" s="45">
        <v>110.4</v>
      </c>
      <c r="CB208" s="45">
        <v>110.6</v>
      </c>
      <c r="CC208" s="45">
        <v>111.2</v>
      </c>
      <c r="CD208" s="45">
        <v>113.3</v>
      </c>
      <c r="CE208" s="45">
        <v>115.3</v>
      </c>
      <c r="CF208" s="45">
        <v>120.1</v>
      </c>
      <c r="CG208" s="45">
        <v>124.7</v>
      </c>
      <c r="CH208" s="45">
        <v>129.9</v>
      </c>
      <c r="CI208" s="45">
        <v>131.69999999999999</v>
      </c>
      <c r="CJ208" s="45">
        <v>133.30000000000001</v>
      </c>
      <c r="CK208" s="45">
        <v>137.19999999999999</v>
      </c>
      <c r="CL208" s="45">
        <v>136</v>
      </c>
      <c r="CM208" s="45">
        <v>137.30000000000001</v>
      </c>
      <c r="CN208" s="45">
        <v>136.9</v>
      </c>
      <c r="CO208" s="45">
        <v>138</v>
      </c>
      <c r="CP208" s="45">
        <v>136.80000000000001</v>
      </c>
      <c r="CQ208" s="45">
        <v>135.1</v>
      </c>
      <c r="CR208" s="45">
        <v>133.69999999999999</v>
      </c>
      <c r="CS208" s="45">
        <v>136.1</v>
      </c>
      <c r="CT208" s="45">
        <v>133.4</v>
      </c>
      <c r="CU208" s="45">
        <v>131.6</v>
      </c>
      <c r="CV208" s="45">
        <v>127</v>
      </c>
      <c r="CW208" s="45">
        <v>125</v>
      </c>
      <c r="CX208" s="45">
        <v>117.2</v>
      </c>
      <c r="CY208" s="45">
        <v>112.6</v>
      </c>
      <c r="CZ208" s="45">
        <v>107.7</v>
      </c>
      <c r="DA208" s="45">
        <v>105.8</v>
      </c>
      <c r="DB208" s="45">
        <v>107.8</v>
      </c>
      <c r="DC208" s="45">
        <v>111.4</v>
      </c>
      <c r="DD208" s="45">
        <v>119.1</v>
      </c>
      <c r="DE208" s="45">
        <v>118.9</v>
      </c>
      <c r="DF208" s="45">
        <v>118</v>
      </c>
      <c r="DG208" s="45">
        <v>120.1</v>
      </c>
      <c r="DH208" s="45">
        <v>121.5</v>
      </c>
      <c r="DI208" s="45">
        <v>124.2</v>
      </c>
      <c r="DJ208" s="45">
        <v>124.7</v>
      </c>
      <c r="DK208" s="45">
        <v>125.9</v>
      </c>
      <c r="DL208" s="45">
        <v>129.1</v>
      </c>
      <c r="DM208" s="45">
        <v>129.19999999999999</v>
      </c>
      <c r="DN208" s="45">
        <v>130.30000000000001</v>
      </c>
      <c r="DO208" s="45">
        <v>136.30000000000001</v>
      </c>
      <c r="DP208" s="45">
        <v>138.30000000000001</v>
      </c>
      <c r="DQ208" s="45">
        <v>142</v>
      </c>
      <c r="DR208" s="45">
        <v>146.69999999999999</v>
      </c>
      <c r="DS208" s="45">
        <v>151</v>
      </c>
      <c r="DT208" s="45">
        <v>154.19999999999999</v>
      </c>
      <c r="DU208" s="45">
        <v>159.5</v>
      </c>
      <c r="DV208" s="45">
        <v>155.1</v>
      </c>
      <c r="DW208" s="45">
        <v>155.19999999999999</v>
      </c>
      <c r="DX208" s="46">
        <v>159.4</v>
      </c>
      <c r="DY208" s="46">
        <v>160.80000000000001</v>
      </c>
      <c r="DZ208" s="46">
        <v>163.4</v>
      </c>
      <c r="EA208">
        <v>160.69999999999999</v>
      </c>
      <c r="EB208" s="47">
        <v>158.1</v>
      </c>
      <c r="EC208" s="47">
        <v>159.19999999999999</v>
      </c>
    </row>
    <row r="209" spans="1:133" x14ac:dyDescent="0.25">
      <c r="A209" s="43" t="s">
        <v>3340</v>
      </c>
      <c r="B209" s="43" t="s">
        <v>2000</v>
      </c>
      <c r="C209" s="44">
        <v>0.21459</v>
      </c>
      <c r="D209" s="45">
        <v>103</v>
      </c>
      <c r="E209" s="45">
        <v>104</v>
      </c>
      <c r="F209" s="45">
        <v>104.7</v>
      </c>
      <c r="G209" s="45">
        <v>105.2</v>
      </c>
      <c r="H209" s="45">
        <v>105.4</v>
      </c>
      <c r="I209" s="45">
        <v>109.4</v>
      </c>
      <c r="J209" s="45">
        <v>108</v>
      </c>
      <c r="K209" s="45">
        <v>109.1</v>
      </c>
      <c r="L209" s="45">
        <v>109.4</v>
      </c>
      <c r="M209" s="45">
        <v>109.9</v>
      </c>
      <c r="N209" s="45">
        <v>109.7</v>
      </c>
      <c r="O209" s="45">
        <v>110.1</v>
      </c>
      <c r="P209" s="45">
        <v>112.4</v>
      </c>
      <c r="Q209" s="45">
        <v>113.2</v>
      </c>
      <c r="R209" s="45">
        <v>113.3</v>
      </c>
      <c r="S209" s="45">
        <v>114.5</v>
      </c>
      <c r="T209" s="45">
        <v>115.1</v>
      </c>
      <c r="U209" s="45">
        <v>114.5</v>
      </c>
      <c r="V209" s="45">
        <v>113.9</v>
      </c>
      <c r="W209" s="45">
        <v>114.4</v>
      </c>
      <c r="X209" s="45">
        <v>114</v>
      </c>
      <c r="Y209" s="45">
        <v>115.1</v>
      </c>
      <c r="Z209" s="45">
        <v>115.7</v>
      </c>
      <c r="AA209" s="45">
        <v>115.8</v>
      </c>
      <c r="AB209" s="45">
        <v>116.3</v>
      </c>
      <c r="AC209" s="45">
        <v>117.7</v>
      </c>
      <c r="AD209" s="45">
        <v>119.5</v>
      </c>
      <c r="AE209" s="45">
        <v>119.5</v>
      </c>
      <c r="AF209" s="45">
        <v>120.3</v>
      </c>
      <c r="AG209" s="45">
        <v>121.2</v>
      </c>
      <c r="AH209" s="45">
        <v>121</v>
      </c>
      <c r="AI209" s="45">
        <v>121.4</v>
      </c>
      <c r="AJ209" s="45">
        <v>121.4</v>
      </c>
      <c r="AK209" s="45">
        <v>120.6</v>
      </c>
      <c r="AL209" s="45">
        <v>121.4</v>
      </c>
      <c r="AM209" s="45">
        <v>123.4</v>
      </c>
      <c r="AN209" s="45">
        <v>122</v>
      </c>
      <c r="AO209" s="45">
        <v>120.7</v>
      </c>
      <c r="AP209" s="45">
        <v>120.5</v>
      </c>
      <c r="AQ209" s="45">
        <v>122.8</v>
      </c>
      <c r="AR209" s="45">
        <v>123.9</v>
      </c>
      <c r="AS209" s="45">
        <v>123.5</v>
      </c>
      <c r="AT209" s="45">
        <v>124.6</v>
      </c>
      <c r="AU209" s="45">
        <v>125.5</v>
      </c>
      <c r="AV209" s="45">
        <v>125.1</v>
      </c>
      <c r="AW209" s="45">
        <v>124.8</v>
      </c>
      <c r="AX209" s="45">
        <v>125</v>
      </c>
      <c r="AY209" s="45">
        <v>124.6</v>
      </c>
      <c r="AZ209" s="45">
        <v>124.6</v>
      </c>
      <c r="BA209" s="45">
        <v>124.7</v>
      </c>
      <c r="BB209" s="45">
        <v>125.9</v>
      </c>
      <c r="BC209" s="45">
        <v>126.5</v>
      </c>
      <c r="BD209" s="45">
        <v>126.9</v>
      </c>
      <c r="BE209" s="45">
        <v>126.8</v>
      </c>
      <c r="BF209" s="45">
        <v>127.8</v>
      </c>
      <c r="BG209" s="45">
        <v>127.9</v>
      </c>
      <c r="BH209" s="45">
        <v>128</v>
      </c>
      <c r="BI209" s="45">
        <v>128.5</v>
      </c>
      <c r="BJ209" s="45">
        <v>128</v>
      </c>
      <c r="BK209" s="45">
        <v>128.5</v>
      </c>
      <c r="BL209" s="45">
        <v>129.19999999999999</v>
      </c>
      <c r="BM209" s="45">
        <v>130.5</v>
      </c>
      <c r="BN209" s="45">
        <v>130.6</v>
      </c>
      <c r="BO209" s="45">
        <v>129.19999999999999</v>
      </c>
      <c r="BP209" s="45">
        <v>128.4</v>
      </c>
      <c r="BQ209" s="45">
        <v>127.8</v>
      </c>
      <c r="BR209" s="45">
        <v>128.4</v>
      </c>
      <c r="BS209" s="45">
        <v>128.69999999999999</v>
      </c>
      <c r="BT209" s="45">
        <v>128.1</v>
      </c>
      <c r="BU209" s="45">
        <v>129.19999999999999</v>
      </c>
      <c r="BV209" s="45">
        <v>128.5</v>
      </c>
      <c r="BW209" s="45">
        <v>127.4</v>
      </c>
      <c r="BX209" s="45">
        <v>127.3</v>
      </c>
      <c r="BY209" s="45">
        <v>127.5</v>
      </c>
      <c r="BZ209" s="45">
        <v>127.9</v>
      </c>
      <c r="CA209" s="45">
        <v>129</v>
      </c>
      <c r="CB209" s="45">
        <v>129.1</v>
      </c>
      <c r="CC209" s="45">
        <v>129.30000000000001</v>
      </c>
      <c r="CD209" s="45">
        <v>129.80000000000001</v>
      </c>
      <c r="CE209" s="45">
        <v>129.5</v>
      </c>
      <c r="CF209" s="45">
        <v>129.69999999999999</v>
      </c>
      <c r="CG209" s="45">
        <v>130</v>
      </c>
      <c r="CH209" s="45">
        <v>130.69999999999999</v>
      </c>
      <c r="CI209" s="45">
        <v>131.19999999999999</v>
      </c>
      <c r="CJ209" s="45">
        <v>131.30000000000001</v>
      </c>
      <c r="CK209" s="45">
        <v>131.1</v>
      </c>
      <c r="CL209" s="45">
        <v>132.19999999999999</v>
      </c>
      <c r="CM209" s="45">
        <v>132.30000000000001</v>
      </c>
      <c r="CN209" s="45">
        <v>132.30000000000001</v>
      </c>
      <c r="CO209" s="45">
        <v>132.9</v>
      </c>
      <c r="CP209" s="45">
        <v>133.30000000000001</v>
      </c>
      <c r="CQ209" s="45">
        <v>133.9</v>
      </c>
      <c r="CR209" s="45">
        <v>134.6</v>
      </c>
      <c r="CS209" s="45">
        <v>135.69999999999999</v>
      </c>
      <c r="CT209" s="45">
        <v>136.4</v>
      </c>
      <c r="CU209" s="45">
        <v>136.5</v>
      </c>
      <c r="CV209" s="45">
        <v>136.6</v>
      </c>
      <c r="CW209" s="45">
        <v>137</v>
      </c>
      <c r="CX209" s="45">
        <v>137.5</v>
      </c>
      <c r="CY209" s="45">
        <v>137.6</v>
      </c>
      <c r="CZ209" s="45">
        <v>137.5</v>
      </c>
      <c r="DA209" s="45">
        <v>138.1</v>
      </c>
      <c r="DB209" s="45">
        <v>138.1</v>
      </c>
      <c r="DC209" s="45">
        <v>138.5</v>
      </c>
      <c r="DD209" s="45">
        <v>138.9</v>
      </c>
      <c r="DE209" s="45">
        <v>138.6</v>
      </c>
      <c r="DF209" s="45">
        <v>139.30000000000001</v>
      </c>
      <c r="DG209" s="45">
        <v>139.30000000000001</v>
      </c>
      <c r="DH209" s="45">
        <v>140.9</v>
      </c>
      <c r="DI209" s="45">
        <v>142</v>
      </c>
      <c r="DJ209" s="45">
        <v>142.9</v>
      </c>
      <c r="DK209" s="45">
        <v>142.6</v>
      </c>
      <c r="DL209" s="45">
        <v>143.6</v>
      </c>
      <c r="DM209" s="45">
        <v>144.5</v>
      </c>
      <c r="DN209" s="45">
        <v>145.6</v>
      </c>
      <c r="DO209" s="45">
        <v>148.1</v>
      </c>
      <c r="DP209" s="45">
        <v>150</v>
      </c>
      <c r="DQ209" s="45">
        <v>150.80000000000001</v>
      </c>
      <c r="DR209" s="45">
        <v>150.80000000000001</v>
      </c>
      <c r="DS209" s="45">
        <v>152.5</v>
      </c>
      <c r="DT209" s="45">
        <v>154.80000000000001</v>
      </c>
      <c r="DU209" s="45">
        <v>156.30000000000001</v>
      </c>
      <c r="DV209" s="45">
        <v>159.4</v>
      </c>
      <c r="DW209" s="45">
        <v>162.69999999999999</v>
      </c>
      <c r="DX209" s="46">
        <v>163.69999999999999</v>
      </c>
      <c r="DY209" s="46">
        <v>164.7</v>
      </c>
      <c r="DZ209" s="46">
        <v>162.69999999999999</v>
      </c>
      <c r="EA209">
        <v>163.5</v>
      </c>
      <c r="EB209" s="47">
        <v>166.1</v>
      </c>
      <c r="EC209" s="47">
        <v>165.7</v>
      </c>
    </row>
    <row r="210" spans="1:133" x14ac:dyDescent="0.25">
      <c r="A210" s="43" t="s">
        <v>3341</v>
      </c>
      <c r="B210" s="43" t="s">
        <v>2002</v>
      </c>
      <c r="C210" s="44">
        <v>0.15875</v>
      </c>
      <c r="D210" s="45">
        <v>102.8</v>
      </c>
      <c r="E210" s="45">
        <v>104</v>
      </c>
      <c r="F210" s="45">
        <v>104.5</v>
      </c>
      <c r="G210" s="45">
        <v>104.6</v>
      </c>
      <c r="H210" s="45">
        <v>104.3</v>
      </c>
      <c r="I210" s="45">
        <v>108.8</v>
      </c>
      <c r="J210" s="45">
        <v>106.4</v>
      </c>
      <c r="K210" s="45">
        <v>107.6</v>
      </c>
      <c r="L210" s="45">
        <v>108.3</v>
      </c>
      <c r="M210" s="45">
        <v>108.7</v>
      </c>
      <c r="N210" s="45">
        <v>108.4</v>
      </c>
      <c r="O210" s="45">
        <v>109</v>
      </c>
      <c r="P210" s="45">
        <v>112</v>
      </c>
      <c r="Q210" s="45">
        <v>113.3</v>
      </c>
      <c r="R210" s="45">
        <v>112.2</v>
      </c>
      <c r="S210" s="45">
        <v>113.2</v>
      </c>
      <c r="T210" s="45">
        <v>113.8</v>
      </c>
      <c r="U210" s="45">
        <v>112.8</v>
      </c>
      <c r="V210" s="45">
        <v>112.5</v>
      </c>
      <c r="W210" s="45">
        <v>112.3</v>
      </c>
      <c r="X210" s="45">
        <v>111.9</v>
      </c>
      <c r="Y210" s="45">
        <v>112.4</v>
      </c>
      <c r="Z210" s="45">
        <v>113.2</v>
      </c>
      <c r="AA210" s="45">
        <v>113.2</v>
      </c>
      <c r="AB210" s="45">
        <v>114</v>
      </c>
      <c r="AC210" s="45">
        <v>115.6</v>
      </c>
      <c r="AD210" s="45">
        <v>117.6</v>
      </c>
      <c r="AE210" s="45">
        <v>116.8</v>
      </c>
      <c r="AF210" s="45">
        <v>117.7</v>
      </c>
      <c r="AG210" s="45">
        <v>119.1</v>
      </c>
      <c r="AH210" s="45">
        <v>118.7</v>
      </c>
      <c r="AI210" s="45">
        <v>119</v>
      </c>
      <c r="AJ210" s="45">
        <v>119.1</v>
      </c>
      <c r="AK210" s="45">
        <v>117.9</v>
      </c>
      <c r="AL210" s="45">
        <v>118.8</v>
      </c>
      <c r="AM210" s="45">
        <v>121.2</v>
      </c>
      <c r="AN210" s="45">
        <v>119.6</v>
      </c>
      <c r="AO210" s="45">
        <v>118.2</v>
      </c>
      <c r="AP210" s="45">
        <v>117.6</v>
      </c>
      <c r="AQ210" s="45">
        <v>120.3</v>
      </c>
      <c r="AR210" s="45">
        <v>121.5</v>
      </c>
      <c r="AS210" s="45">
        <v>121.3</v>
      </c>
      <c r="AT210" s="45">
        <v>122.6</v>
      </c>
      <c r="AU210" s="45">
        <v>123.1</v>
      </c>
      <c r="AV210" s="45">
        <v>123.1</v>
      </c>
      <c r="AW210" s="45">
        <v>122.9</v>
      </c>
      <c r="AX210" s="45">
        <v>123</v>
      </c>
      <c r="AY210" s="45">
        <v>122.4</v>
      </c>
      <c r="AZ210" s="45">
        <v>122.5</v>
      </c>
      <c r="BA210" s="45">
        <v>122.2</v>
      </c>
      <c r="BB210" s="45">
        <v>123.2</v>
      </c>
      <c r="BC210" s="45">
        <v>124.1</v>
      </c>
      <c r="BD210" s="45">
        <v>123.9</v>
      </c>
      <c r="BE210" s="45">
        <v>123.8</v>
      </c>
      <c r="BF210" s="45">
        <v>124.5</v>
      </c>
      <c r="BG210" s="45">
        <v>124.3</v>
      </c>
      <c r="BH210" s="45">
        <v>124.2</v>
      </c>
      <c r="BI210" s="45">
        <v>124.9</v>
      </c>
      <c r="BJ210" s="45">
        <v>123.6</v>
      </c>
      <c r="BK210" s="45">
        <v>123.9</v>
      </c>
      <c r="BL210" s="45">
        <v>125.2</v>
      </c>
      <c r="BM210" s="45">
        <v>127.2</v>
      </c>
      <c r="BN210" s="45">
        <v>127.2</v>
      </c>
      <c r="BO210" s="45">
        <v>125.2</v>
      </c>
      <c r="BP210" s="45">
        <v>123.6</v>
      </c>
      <c r="BQ210" s="45">
        <v>123.1</v>
      </c>
      <c r="BR210" s="45">
        <v>123.8</v>
      </c>
      <c r="BS210" s="45">
        <v>124.6</v>
      </c>
      <c r="BT210" s="45">
        <v>123.7</v>
      </c>
      <c r="BU210" s="45">
        <v>125.1</v>
      </c>
      <c r="BV210" s="45">
        <v>124</v>
      </c>
      <c r="BW210" s="45">
        <v>122.5</v>
      </c>
      <c r="BX210" s="45">
        <v>122.2</v>
      </c>
      <c r="BY210" s="45">
        <v>122.6</v>
      </c>
      <c r="BZ210" s="45">
        <v>123</v>
      </c>
      <c r="CA210" s="45">
        <v>124.3</v>
      </c>
      <c r="CB210" s="45">
        <v>124</v>
      </c>
      <c r="CC210" s="45">
        <v>123.7</v>
      </c>
      <c r="CD210" s="45">
        <v>124.2</v>
      </c>
      <c r="CE210" s="45">
        <v>124</v>
      </c>
      <c r="CF210" s="45">
        <v>124</v>
      </c>
      <c r="CG210" s="45">
        <v>123.8</v>
      </c>
      <c r="CH210" s="45">
        <v>124</v>
      </c>
      <c r="CI210" s="45">
        <v>124.6</v>
      </c>
      <c r="CJ210" s="45">
        <v>124.5</v>
      </c>
      <c r="CK210" s="45">
        <v>123.3</v>
      </c>
      <c r="CL210" s="45">
        <v>124.2</v>
      </c>
      <c r="CM210" s="45">
        <v>124.1</v>
      </c>
      <c r="CN210" s="45">
        <v>123.9</v>
      </c>
      <c r="CO210" s="45">
        <v>124.5</v>
      </c>
      <c r="CP210" s="45">
        <v>124.8</v>
      </c>
      <c r="CQ210" s="45">
        <v>124.8</v>
      </c>
      <c r="CR210" s="45">
        <v>125.3</v>
      </c>
      <c r="CS210" s="45">
        <v>126.4</v>
      </c>
      <c r="CT210" s="45">
        <v>126.6</v>
      </c>
      <c r="CU210" s="45">
        <v>126.8</v>
      </c>
      <c r="CV210" s="45">
        <v>126.7</v>
      </c>
      <c r="CW210" s="45">
        <v>127.1</v>
      </c>
      <c r="CX210" s="45">
        <v>127.8</v>
      </c>
      <c r="CY210" s="45">
        <v>127.9</v>
      </c>
      <c r="CZ210" s="45">
        <v>127.5</v>
      </c>
      <c r="DA210" s="45">
        <v>128.30000000000001</v>
      </c>
      <c r="DB210" s="45">
        <v>128.30000000000001</v>
      </c>
      <c r="DC210" s="45">
        <v>128.5</v>
      </c>
      <c r="DD210" s="45">
        <v>128.80000000000001</v>
      </c>
      <c r="DE210" s="45">
        <v>128.5</v>
      </c>
      <c r="DF210" s="45">
        <v>129</v>
      </c>
      <c r="DG210" s="45">
        <v>129.1</v>
      </c>
      <c r="DH210" s="45">
        <v>130.80000000000001</v>
      </c>
      <c r="DI210" s="45">
        <v>132.30000000000001</v>
      </c>
      <c r="DJ210" s="45">
        <v>133</v>
      </c>
      <c r="DK210" s="45">
        <v>132.1</v>
      </c>
      <c r="DL210" s="45">
        <v>133.19999999999999</v>
      </c>
      <c r="DM210" s="45">
        <v>133.9</v>
      </c>
      <c r="DN210" s="45">
        <v>135.4</v>
      </c>
      <c r="DO210" s="45">
        <v>137.9</v>
      </c>
      <c r="DP210" s="45">
        <v>138.80000000000001</v>
      </c>
      <c r="DQ210" s="45">
        <v>140</v>
      </c>
      <c r="DR210" s="45">
        <v>139.9</v>
      </c>
      <c r="DS210" s="45">
        <v>141.5</v>
      </c>
      <c r="DT210" s="45">
        <v>143.69999999999999</v>
      </c>
      <c r="DU210" s="45">
        <v>144.80000000000001</v>
      </c>
      <c r="DV210" s="45">
        <v>148.19999999999999</v>
      </c>
      <c r="DW210" s="45">
        <v>152.5</v>
      </c>
      <c r="DX210" s="46">
        <v>154</v>
      </c>
      <c r="DY210" s="46">
        <v>155</v>
      </c>
      <c r="DZ210" s="46">
        <v>153.4</v>
      </c>
      <c r="EA210">
        <v>153.30000000000001</v>
      </c>
      <c r="EB210" s="47">
        <v>155.69999999999999</v>
      </c>
      <c r="EC210" s="47">
        <v>155.5</v>
      </c>
    </row>
    <row r="211" spans="1:133" x14ac:dyDescent="0.25">
      <c r="A211" s="43" t="s">
        <v>3342</v>
      </c>
      <c r="B211" s="43" t="s">
        <v>2004</v>
      </c>
      <c r="C211" s="44">
        <v>3.5000000000000003E-2</v>
      </c>
      <c r="D211" s="45">
        <v>104</v>
      </c>
      <c r="E211" s="45">
        <v>104.1</v>
      </c>
      <c r="F211" s="45">
        <v>104</v>
      </c>
      <c r="G211" s="45">
        <v>105.7</v>
      </c>
      <c r="H211" s="45">
        <v>108.1</v>
      </c>
      <c r="I211" s="45">
        <v>112.5</v>
      </c>
      <c r="J211" s="45">
        <v>114.3</v>
      </c>
      <c r="K211" s="45">
        <v>114.1</v>
      </c>
      <c r="L211" s="45">
        <v>115</v>
      </c>
      <c r="M211" s="45">
        <v>114.1</v>
      </c>
      <c r="N211" s="45">
        <v>114.5</v>
      </c>
      <c r="O211" s="45">
        <v>114.3</v>
      </c>
      <c r="P211" s="45">
        <v>116.3</v>
      </c>
      <c r="Q211" s="45">
        <v>115.7</v>
      </c>
      <c r="R211" s="45">
        <v>116.7</v>
      </c>
      <c r="S211" s="45">
        <v>119.3</v>
      </c>
      <c r="T211" s="45">
        <v>120.6</v>
      </c>
      <c r="U211" s="45">
        <v>120.5</v>
      </c>
      <c r="V211" s="45">
        <v>120.9</v>
      </c>
      <c r="W211" s="45">
        <v>121.5</v>
      </c>
      <c r="X211" s="45">
        <v>123</v>
      </c>
      <c r="Y211" s="45">
        <v>124.1</v>
      </c>
      <c r="Z211" s="45">
        <v>125.2</v>
      </c>
      <c r="AA211" s="45">
        <v>125.6</v>
      </c>
      <c r="AB211" s="45">
        <v>125.5</v>
      </c>
      <c r="AC211" s="45">
        <v>127.2</v>
      </c>
      <c r="AD211" s="45">
        <v>127.9</v>
      </c>
      <c r="AE211" s="45">
        <v>128.4</v>
      </c>
      <c r="AF211" s="45">
        <v>129.30000000000001</v>
      </c>
      <c r="AG211" s="45">
        <v>129</v>
      </c>
      <c r="AH211" s="45">
        <v>129.30000000000001</v>
      </c>
      <c r="AI211" s="45">
        <v>129.6</v>
      </c>
      <c r="AJ211" s="45">
        <v>131</v>
      </c>
      <c r="AK211" s="45">
        <v>130.80000000000001</v>
      </c>
      <c r="AL211" s="45">
        <v>130.80000000000001</v>
      </c>
      <c r="AM211" s="45">
        <v>131.80000000000001</v>
      </c>
      <c r="AN211" s="45">
        <v>131</v>
      </c>
      <c r="AO211" s="45">
        <v>130.80000000000001</v>
      </c>
      <c r="AP211" s="45">
        <v>130.30000000000001</v>
      </c>
      <c r="AQ211" s="45">
        <v>130.6</v>
      </c>
      <c r="AR211" s="45">
        <v>131.19999999999999</v>
      </c>
      <c r="AS211" s="45">
        <v>131.1</v>
      </c>
      <c r="AT211" s="45">
        <v>131.1</v>
      </c>
      <c r="AU211" s="45">
        <v>133</v>
      </c>
      <c r="AV211" s="45">
        <v>132.6</v>
      </c>
      <c r="AW211" s="45">
        <v>132.80000000000001</v>
      </c>
      <c r="AX211" s="45">
        <v>132.6</v>
      </c>
      <c r="AY211" s="45">
        <v>133.9</v>
      </c>
      <c r="AZ211" s="45">
        <v>133.1</v>
      </c>
      <c r="BA211" s="45">
        <v>135.80000000000001</v>
      </c>
      <c r="BB211" s="45">
        <v>135</v>
      </c>
      <c r="BC211" s="45">
        <v>134.9</v>
      </c>
      <c r="BD211" s="45">
        <v>137.69999999999999</v>
      </c>
      <c r="BE211" s="45">
        <v>138.6</v>
      </c>
      <c r="BF211" s="45">
        <v>140.9</v>
      </c>
      <c r="BG211" s="45">
        <v>142.1</v>
      </c>
      <c r="BH211" s="45">
        <v>143.1</v>
      </c>
      <c r="BI211" s="45">
        <v>144.1</v>
      </c>
      <c r="BJ211" s="45">
        <v>146.1</v>
      </c>
      <c r="BK211" s="45">
        <v>147.80000000000001</v>
      </c>
      <c r="BL211" s="45">
        <v>146</v>
      </c>
      <c r="BM211" s="45">
        <v>145.6</v>
      </c>
      <c r="BN211" s="45">
        <v>145.30000000000001</v>
      </c>
      <c r="BO211" s="45">
        <v>145.69999999999999</v>
      </c>
      <c r="BP211" s="45">
        <v>147.19999999999999</v>
      </c>
      <c r="BQ211" s="45">
        <v>145.6</v>
      </c>
      <c r="BR211" s="45">
        <v>146.6</v>
      </c>
      <c r="BS211" s="45">
        <v>146.4</v>
      </c>
      <c r="BT211" s="45">
        <v>146.4</v>
      </c>
      <c r="BU211" s="45">
        <v>145.9</v>
      </c>
      <c r="BV211" s="45">
        <v>146.4</v>
      </c>
      <c r="BW211" s="45">
        <v>146.5</v>
      </c>
      <c r="BX211" s="45">
        <v>146.5</v>
      </c>
      <c r="BY211" s="45">
        <v>146</v>
      </c>
      <c r="BZ211" s="45">
        <v>146.4</v>
      </c>
      <c r="CA211" s="45">
        <v>147.19999999999999</v>
      </c>
      <c r="CB211" s="45">
        <v>149.19999999999999</v>
      </c>
      <c r="CC211" s="45">
        <v>152.5</v>
      </c>
      <c r="CD211" s="45">
        <v>153.19999999999999</v>
      </c>
      <c r="CE211" s="45">
        <v>152.4</v>
      </c>
      <c r="CF211" s="45">
        <v>153.1</v>
      </c>
      <c r="CG211" s="45">
        <v>155.69999999999999</v>
      </c>
      <c r="CH211" s="45">
        <v>157.4</v>
      </c>
      <c r="CI211" s="45">
        <v>157.9</v>
      </c>
      <c r="CJ211" s="45">
        <v>157.69999999999999</v>
      </c>
      <c r="CK211" s="45">
        <v>161.1</v>
      </c>
      <c r="CL211" s="45">
        <v>161.9</v>
      </c>
      <c r="CM211" s="45">
        <v>162.19999999999999</v>
      </c>
      <c r="CN211" s="45">
        <v>162.80000000000001</v>
      </c>
      <c r="CO211" s="45">
        <v>163.19999999999999</v>
      </c>
      <c r="CP211" s="45">
        <v>163.5</v>
      </c>
      <c r="CQ211" s="45">
        <v>165.7</v>
      </c>
      <c r="CR211" s="45">
        <v>166.4</v>
      </c>
      <c r="CS211" s="45">
        <v>168</v>
      </c>
      <c r="CT211" s="45">
        <v>171</v>
      </c>
      <c r="CU211" s="45">
        <v>171.4</v>
      </c>
      <c r="CV211" s="45">
        <v>172.4</v>
      </c>
      <c r="CW211" s="45">
        <v>172.3</v>
      </c>
      <c r="CX211" s="45">
        <v>173</v>
      </c>
      <c r="CY211" s="45">
        <v>173.5</v>
      </c>
      <c r="CZ211" s="45">
        <v>174.4</v>
      </c>
      <c r="DA211" s="45">
        <v>174.4</v>
      </c>
      <c r="DB211" s="45">
        <v>174</v>
      </c>
      <c r="DC211" s="45">
        <v>174</v>
      </c>
      <c r="DD211" s="45">
        <v>174.6</v>
      </c>
      <c r="DE211" s="45">
        <v>174</v>
      </c>
      <c r="DF211" s="45">
        <v>174.1</v>
      </c>
      <c r="DG211" s="45">
        <v>174.4</v>
      </c>
      <c r="DH211" s="45">
        <v>175.4</v>
      </c>
      <c r="DI211" s="45">
        <v>176.1</v>
      </c>
      <c r="DJ211" s="45">
        <v>177.9</v>
      </c>
      <c r="DK211" s="45">
        <v>180.3</v>
      </c>
      <c r="DL211" s="45">
        <v>180.7</v>
      </c>
      <c r="DM211" s="45">
        <v>183.4</v>
      </c>
      <c r="DN211" s="45">
        <v>183.4</v>
      </c>
      <c r="DO211" s="45">
        <v>186.2</v>
      </c>
      <c r="DP211" s="45">
        <v>189.2</v>
      </c>
      <c r="DQ211" s="45">
        <v>190</v>
      </c>
      <c r="DR211" s="45">
        <v>190.4</v>
      </c>
      <c r="DS211" s="45">
        <v>193</v>
      </c>
      <c r="DT211" s="45">
        <v>195.7</v>
      </c>
      <c r="DU211" s="45">
        <v>198</v>
      </c>
      <c r="DV211" s="45">
        <v>200</v>
      </c>
      <c r="DW211" s="45">
        <v>202</v>
      </c>
      <c r="DX211" s="46">
        <v>202</v>
      </c>
      <c r="DY211" s="46">
        <v>203.7</v>
      </c>
      <c r="DZ211" s="46">
        <v>202.9</v>
      </c>
      <c r="EA211">
        <v>205.7</v>
      </c>
      <c r="EB211" s="47">
        <v>206.2</v>
      </c>
      <c r="EC211" s="47">
        <v>205.6</v>
      </c>
    </row>
    <row r="212" spans="1:133" x14ac:dyDescent="0.25">
      <c r="A212" s="43" t="s">
        <v>3343</v>
      </c>
      <c r="B212" s="43" t="s">
        <v>2006</v>
      </c>
      <c r="C212" s="44">
        <v>2.0840000000000001E-2</v>
      </c>
      <c r="D212" s="45">
        <v>103</v>
      </c>
      <c r="E212" s="45">
        <v>104.3</v>
      </c>
      <c r="F212" s="45">
        <v>106.6</v>
      </c>
      <c r="G212" s="45">
        <v>109.2</v>
      </c>
      <c r="H212" s="45">
        <v>108.7</v>
      </c>
      <c r="I212" s="45">
        <v>108.9</v>
      </c>
      <c r="J212" s="45">
        <v>109.8</v>
      </c>
      <c r="K212" s="45">
        <v>111.9</v>
      </c>
      <c r="L212" s="45">
        <v>109.1</v>
      </c>
      <c r="M212" s="45">
        <v>111.6</v>
      </c>
      <c r="N212" s="45">
        <v>111.7</v>
      </c>
      <c r="O212" s="45">
        <v>111.3</v>
      </c>
      <c r="P212" s="45">
        <v>109.1</v>
      </c>
      <c r="Q212" s="45">
        <v>108.5</v>
      </c>
      <c r="R212" s="45">
        <v>116.2</v>
      </c>
      <c r="S212" s="45">
        <v>116.1</v>
      </c>
      <c r="T212" s="45">
        <v>115.6</v>
      </c>
      <c r="U212" s="45">
        <v>117</v>
      </c>
      <c r="V212" s="45">
        <v>113.6</v>
      </c>
      <c r="W212" s="45">
        <v>117.9</v>
      </c>
      <c r="X212" s="45">
        <v>114.7</v>
      </c>
      <c r="Y212" s="45">
        <v>120.3</v>
      </c>
      <c r="Z212" s="45">
        <v>119.6</v>
      </c>
      <c r="AA212" s="45">
        <v>119.5</v>
      </c>
      <c r="AB212" s="45">
        <v>118.3</v>
      </c>
      <c r="AC212" s="45">
        <v>118.3</v>
      </c>
      <c r="AD212" s="45">
        <v>119.9</v>
      </c>
      <c r="AE212" s="45">
        <v>125.4</v>
      </c>
      <c r="AF212" s="45">
        <v>125.6</v>
      </c>
      <c r="AG212" s="45">
        <v>124.5</v>
      </c>
      <c r="AH212" s="45">
        <v>124.6</v>
      </c>
      <c r="AI212" s="45">
        <v>125.9</v>
      </c>
      <c r="AJ212" s="45">
        <v>123.2</v>
      </c>
      <c r="AK212" s="45">
        <v>123.7</v>
      </c>
      <c r="AL212" s="45">
        <v>124.7</v>
      </c>
      <c r="AM212" s="45">
        <v>126.1</v>
      </c>
      <c r="AN212" s="45">
        <v>125.5</v>
      </c>
      <c r="AO212" s="45">
        <v>123.4</v>
      </c>
      <c r="AP212" s="45">
        <v>126.2</v>
      </c>
      <c r="AQ212" s="45">
        <v>129.1</v>
      </c>
      <c r="AR212" s="45">
        <v>129.4</v>
      </c>
      <c r="AS212" s="45">
        <v>128.1</v>
      </c>
      <c r="AT212" s="45">
        <v>128.80000000000001</v>
      </c>
      <c r="AU212" s="45">
        <v>130.4</v>
      </c>
      <c r="AV212" s="45">
        <v>128.30000000000001</v>
      </c>
      <c r="AW212" s="45">
        <v>126.5</v>
      </c>
      <c r="AX212" s="45">
        <v>127</v>
      </c>
      <c r="AY212" s="45">
        <v>126.2</v>
      </c>
      <c r="AZ212" s="45">
        <v>126.1</v>
      </c>
      <c r="BA212" s="45">
        <v>125.7</v>
      </c>
      <c r="BB212" s="45">
        <v>131</v>
      </c>
      <c r="BC212" s="45">
        <v>130.30000000000001</v>
      </c>
      <c r="BD212" s="45">
        <v>131.4</v>
      </c>
      <c r="BE212" s="45">
        <v>130.30000000000001</v>
      </c>
      <c r="BF212" s="45">
        <v>131.6</v>
      </c>
      <c r="BG212" s="45">
        <v>131.6</v>
      </c>
      <c r="BH212" s="45">
        <v>131.6</v>
      </c>
      <c r="BI212" s="45">
        <v>129.9</v>
      </c>
      <c r="BJ212" s="45">
        <v>131.19999999999999</v>
      </c>
      <c r="BK212" s="45">
        <v>131.30000000000001</v>
      </c>
      <c r="BL212" s="45">
        <v>131.80000000000001</v>
      </c>
      <c r="BM212" s="45">
        <v>130.69999999999999</v>
      </c>
      <c r="BN212" s="45">
        <v>131.6</v>
      </c>
      <c r="BO212" s="45">
        <v>132.19999999999999</v>
      </c>
      <c r="BP212" s="45">
        <v>133.4</v>
      </c>
      <c r="BQ212" s="45">
        <v>134.19999999999999</v>
      </c>
      <c r="BR212" s="45">
        <v>133.30000000000001</v>
      </c>
      <c r="BS212" s="45">
        <v>130.4</v>
      </c>
      <c r="BT212" s="45">
        <v>130.30000000000001</v>
      </c>
      <c r="BU212" s="45">
        <v>132.80000000000001</v>
      </c>
      <c r="BV212" s="45">
        <v>132.9</v>
      </c>
      <c r="BW212" s="45">
        <v>132.9</v>
      </c>
      <c r="BX212" s="45">
        <v>133.69999999999999</v>
      </c>
      <c r="BY212" s="45">
        <v>134.1</v>
      </c>
      <c r="BZ212" s="45">
        <v>133.9</v>
      </c>
      <c r="CA212" s="45">
        <v>134.1</v>
      </c>
      <c r="CB212" s="45">
        <v>133.9</v>
      </c>
      <c r="CC212" s="45">
        <v>133.30000000000001</v>
      </c>
      <c r="CD212" s="45">
        <v>133.19999999999999</v>
      </c>
      <c r="CE212" s="45">
        <v>133.19999999999999</v>
      </c>
      <c r="CF212" s="45">
        <v>133.6</v>
      </c>
      <c r="CG212" s="45">
        <v>134.1</v>
      </c>
      <c r="CH212" s="45">
        <v>136.4</v>
      </c>
      <c r="CI212" s="45">
        <v>136.69999999999999</v>
      </c>
      <c r="CJ212" s="45">
        <v>139.5</v>
      </c>
      <c r="CK212" s="45">
        <v>140.5</v>
      </c>
      <c r="CL212" s="45">
        <v>142.9</v>
      </c>
      <c r="CM212" s="45">
        <v>144.4</v>
      </c>
      <c r="CN212" s="45">
        <v>144.9</v>
      </c>
      <c r="CO212" s="45">
        <v>145.9</v>
      </c>
      <c r="CP212" s="45">
        <v>147.30000000000001</v>
      </c>
      <c r="CQ212" s="45">
        <v>149.19999999999999</v>
      </c>
      <c r="CR212" s="45">
        <v>151.9</v>
      </c>
      <c r="CS212" s="45">
        <v>152.5</v>
      </c>
      <c r="CT212" s="45">
        <v>152.19999999999999</v>
      </c>
      <c r="CU212" s="45">
        <v>152.4</v>
      </c>
      <c r="CV212" s="45">
        <v>152.5</v>
      </c>
      <c r="CW212" s="45">
        <v>152.4</v>
      </c>
      <c r="CX212" s="45">
        <v>152.4</v>
      </c>
      <c r="CY212" s="45">
        <v>151.69999999999999</v>
      </c>
      <c r="CZ212" s="45">
        <v>151.69999999999999</v>
      </c>
      <c r="DA212" s="45">
        <v>151.6</v>
      </c>
      <c r="DB212" s="45">
        <v>152.1</v>
      </c>
      <c r="DC212" s="45">
        <v>155.19999999999999</v>
      </c>
      <c r="DD212" s="45">
        <v>155.9</v>
      </c>
      <c r="DE212" s="45">
        <v>156.4</v>
      </c>
      <c r="DF212" s="45">
        <v>158.6</v>
      </c>
      <c r="DG212" s="45">
        <v>158.6</v>
      </c>
      <c r="DH212" s="45">
        <v>159.1</v>
      </c>
      <c r="DI212" s="45">
        <v>159</v>
      </c>
      <c r="DJ212" s="45">
        <v>159.9</v>
      </c>
      <c r="DK212" s="45">
        <v>159.4</v>
      </c>
      <c r="DL212" s="45">
        <v>160.19999999999999</v>
      </c>
      <c r="DM212" s="45">
        <v>160.19999999999999</v>
      </c>
      <c r="DN212" s="45">
        <v>159.9</v>
      </c>
      <c r="DO212" s="45">
        <v>162.30000000000001</v>
      </c>
      <c r="DP212" s="45">
        <v>169.4</v>
      </c>
      <c r="DQ212" s="45">
        <v>167.7</v>
      </c>
      <c r="DR212" s="45">
        <v>168.1</v>
      </c>
      <c r="DS212" s="45">
        <v>168.6</v>
      </c>
      <c r="DT212" s="45">
        <v>170</v>
      </c>
      <c r="DU212" s="45">
        <v>174.4</v>
      </c>
      <c r="DV212" s="45">
        <v>176.9</v>
      </c>
      <c r="DW212" s="45">
        <v>175</v>
      </c>
      <c r="DX212" s="46">
        <v>173.6</v>
      </c>
      <c r="DY212" s="46">
        <v>172.7</v>
      </c>
      <c r="DZ212" s="46">
        <v>166.2</v>
      </c>
      <c r="EA212">
        <v>170.8</v>
      </c>
      <c r="EB212" s="47">
        <v>178</v>
      </c>
      <c r="EC212" s="47">
        <v>176.5</v>
      </c>
    </row>
    <row r="213" spans="1:133" x14ac:dyDescent="0.25">
      <c r="A213" s="43" t="s">
        <v>3344</v>
      </c>
      <c r="B213" s="43" t="s">
        <v>2012</v>
      </c>
      <c r="C213" s="44">
        <v>1.16275</v>
      </c>
      <c r="D213" s="45">
        <v>103.6</v>
      </c>
      <c r="E213" s="45">
        <v>104.6</v>
      </c>
      <c r="F213" s="45">
        <v>103.5</v>
      </c>
      <c r="G213" s="45">
        <v>108.1</v>
      </c>
      <c r="H213" s="45">
        <v>114.6</v>
      </c>
      <c r="I213" s="45">
        <v>117.8</v>
      </c>
      <c r="J213" s="45">
        <v>115.6</v>
      </c>
      <c r="K213" s="45">
        <v>116.5</v>
      </c>
      <c r="L213" s="45">
        <v>116.9</v>
      </c>
      <c r="M213" s="45">
        <v>114.2</v>
      </c>
      <c r="N213" s="45">
        <v>113.8</v>
      </c>
      <c r="O213" s="45">
        <v>111.8</v>
      </c>
      <c r="P213" s="45">
        <v>111.1</v>
      </c>
      <c r="Q213" s="45">
        <v>112.2</v>
      </c>
      <c r="R213" s="45">
        <v>111.1</v>
      </c>
      <c r="S213" s="45">
        <v>110.8</v>
      </c>
      <c r="T213" s="45">
        <v>109.5</v>
      </c>
      <c r="U213" s="45">
        <v>109.1</v>
      </c>
      <c r="V213" s="45">
        <v>108.2</v>
      </c>
      <c r="W213" s="45">
        <v>106.9</v>
      </c>
      <c r="X213" s="45">
        <v>108.4</v>
      </c>
      <c r="Y213" s="45">
        <v>103.2</v>
      </c>
      <c r="Z213" s="45">
        <v>105.2</v>
      </c>
      <c r="AA213" s="45">
        <v>108.8</v>
      </c>
      <c r="AB213" s="45">
        <v>113</v>
      </c>
      <c r="AC213" s="45">
        <v>111.6</v>
      </c>
      <c r="AD213" s="45">
        <v>112.5</v>
      </c>
      <c r="AE213" s="45">
        <v>112.5</v>
      </c>
      <c r="AF213" s="45">
        <v>112</v>
      </c>
      <c r="AG213" s="45">
        <v>110.4</v>
      </c>
      <c r="AH213" s="45">
        <v>108.6</v>
      </c>
      <c r="AI213" s="45">
        <v>108.3</v>
      </c>
      <c r="AJ213" s="45">
        <v>105.6</v>
      </c>
      <c r="AK213" s="45">
        <v>105</v>
      </c>
      <c r="AL213" s="45">
        <v>102.1</v>
      </c>
      <c r="AM213" s="45">
        <v>98.3</v>
      </c>
      <c r="AN213" s="45">
        <v>99.4</v>
      </c>
      <c r="AO213" s="45">
        <v>97.5</v>
      </c>
      <c r="AP213" s="45">
        <v>93.6</v>
      </c>
      <c r="AQ213" s="45">
        <v>90</v>
      </c>
      <c r="AR213" s="45">
        <v>92.3</v>
      </c>
      <c r="AS213" s="45">
        <v>94.2</v>
      </c>
      <c r="AT213" s="45">
        <v>96.4</v>
      </c>
      <c r="AU213" s="45">
        <v>97.2</v>
      </c>
      <c r="AV213" s="45">
        <v>99.9</v>
      </c>
      <c r="AW213" s="45">
        <v>104.9</v>
      </c>
      <c r="AX213" s="45">
        <v>107.5</v>
      </c>
      <c r="AY213" s="45">
        <v>109.8</v>
      </c>
      <c r="AZ213" s="45">
        <v>117</v>
      </c>
      <c r="BA213" s="45">
        <v>118.1</v>
      </c>
      <c r="BB213" s="45">
        <v>118.9</v>
      </c>
      <c r="BC213" s="45">
        <v>121.5</v>
      </c>
      <c r="BD213" s="45">
        <v>122.8</v>
      </c>
      <c r="BE213" s="45">
        <v>124</v>
      </c>
      <c r="BF213" s="45">
        <v>126.3</v>
      </c>
      <c r="BG213" s="45">
        <v>127.1</v>
      </c>
      <c r="BH213" s="45">
        <v>125.7</v>
      </c>
      <c r="BI213" s="45">
        <v>130.4</v>
      </c>
      <c r="BJ213" s="45">
        <v>132.9</v>
      </c>
      <c r="BK213" s="45">
        <v>133.4</v>
      </c>
      <c r="BL213" s="45">
        <v>132.5</v>
      </c>
      <c r="BM213" s="45">
        <v>133.1</v>
      </c>
      <c r="BN213" s="45">
        <v>132.19999999999999</v>
      </c>
      <c r="BO213" s="45">
        <v>133</v>
      </c>
      <c r="BP213" s="45">
        <v>133.4</v>
      </c>
      <c r="BQ213" s="45">
        <v>133.1</v>
      </c>
      <c r="BR213" s="45">
        <v>131.9</v>
      </c>
      <c r="BS213" s="45">
        <v>130.4</v>
      </c>
      <c r="BT213" s="45">
        <v>124.1</v>
      </c>
      <c r="BU213" s="45">
        <v>119.9</v>
      </c>
      <c r="BV213" s="45">
        <v>116.6</v>
      </c>
      <c r="BW213" s="45">
        <v>115.4</v>
      </c>
      <c r="BX213" s="45">
        <v>108.5</v>
      </c>
      <c r="BY213" s="45">
        <v>104</v>
      </c>
      <c r="BZ213" s="45">
        <v>110.5</v>
      </c>
      <c r="CA213" s="45">
        <v>114.3</v>
      </c>
      <c r="CB213" s="45">
        <v>114.2</v>
      </c>
      <c r="CC213" s="45">
        <v>111.9</v>
      </c>
      <c r="CD213" s="45">
        <v>113.2</v>
      </c>
      <c r="CE213" s="45">
        <v>112.7</v>
      </c>
      <c r="CF213" s="45">
        <v>110.2</v>
      </c>
      <c r="CG213" s="45">
        <v>111.4</v>
      </c>
      <c r="CH213" s="45">
        <v>111.7</v>
      </c>
      <c r="CI213" s="45">
        <v>111.9</v>
      </c>
      <c r="CJ213" s="45">
        <v>112.9</v>
      </c>
      <c r="CK213" s="45">
        <v>116.8</v>
      </c>
      <c r="CL213" s="45">
        <v>117.3</v>
      </c>
      <c r="CM213" s="45">
        <v>116.8</v>
      </c>
      <c r="CN213" s="45">
        <v>119</v>
      </c>
      <c r="CO213" s="45">
        <v>120.2</v>
      </c>
      <c r="CP213" s="45">
        <v>119.9</v>
      </c>
      <c r="CQ213" s="45">
        <v>119.5</v>
      </c>
      <c r="CR213" s="45">
        <v>119.3</v>
      </c>
      <c r="CS213" s="45">
        <v>120.2</v>
      </c>
      <c r="CT213" s="45">
        <v>119.2</v>
      </c>
      <c r="CU213" s="45">
        <v>118.5</v>
      </c>
      <c r="CV213" s="45">
        <v>118.4</v>
      </c>
      <c r="CW213" s="45">
        <v>117</v>
      </c>
      <c r="CX213" s="45">
        <v>119.2</v>
      </c>
      <c r="CY213" s="45">
        <v>120.5</v>
      </c>
      <c r="CZ213" s="45">
        <v>120.1</v>
      </c>
      <c r="DA213" s="45">
        <v>119.7</v>
      </c>
      <c r="DB213" s="45">
        <v>118.6</v>
      </c>
      <c r="DC213" s="45">
        <v>118.4</v>
      </c>
      <c r="DD213" s="45">
        <v>118.2</v>
      </c>
      <c r="DE213" s="45">
        <v>116.8</v>
      </c>
      <c r="DF213" s="45">
        <v>116.7</v>
      </c>
      <c r="DG213" s="45">
        <v>116.8</v>
      </c>
      <c r="DH213" s="45">
        <v>118.4</v>
      </c>
      <c r="DI213" s="45">
        <v>119.4</v>
      </c>
      <c r="DJ213" s="45">
        <v>118.8</v>
      </c>
      <c r="DK213" s="45">
        <v>118</v>
      </c>
      <c r="DL213" s="45">
        <v>120.9</v>
      </c>
      <c r="DM213" s="45">
        <v>126.5</v>
      </c>
      <c r="DN213" s="45">
        <v>127.9</v>
      </c>
      <c r="DO213" s="45">
        <v>125.5</v>
      </c>
      <c r="DP213" s="45">
        <v>125.1</v>
      </c>
      <c r="DQ213" s="45">
        <v>124.7</v>
      </c>
      <c r="DR213" s="45">
        <v>124.8</v>
      </c>
      <c r="DS213" s="45">
        <v>124.6</v>
      </c>
      <c r="DT213" s="45">
        <v>125.2</v>
      </c>
      <c r="DU213" s="45">
        <v>126.3</v>
      </c>
      <c r="DV213" s="45">
        <v>125.9</v>
      </c>
      <c r="DW213" s="45">
        <v>125.9</v>
      </c>
      <c r="DX213" s="46">
        <v>126.4</v>
      </c>
      <c r="DY213" s="46">
        <v>127.3</v>
      </c>
      <c r="DZ213" s="46">
        <v>127.5</v>
      </c>
      <c r="EA213">
        <v>128.1</v>
      </c>
      <c r="EB213" s="47">
        <v>127.7</v>
      </c>
      <c r="EC213" s="47">
        <v>127.2</v>
      </c>
    </row>
    <row r="214" spans="1:133" x14ac:dyDescent="0.25">
      <c r="A214" s="43" t="s">
        <v>1953</v>
      </c>
      <c r="B214" s="43" t="s">
        <v>2014</v>
      </c>
      <c r="C214" s="44">
        <v>1.0555300000000001</v>
      </c>
      <c r="D214" s="45">
        <v>103.6</v>
      </c>
      <c r="E214" s="45">
        <v>104.6</v>
      </c>
      <c r="F214" s="45">
        <v>103.2</v>
      </c>
      <c r="G214" s="45">
        <v>108</v>
      </c>
      <c r="H214" s="45">
        <v>114.9</v>
      </c>
      <c r="I214" s="45">
        <v>118.3</v>
      </c>
      <c r="J214" s="45">
        <v>115.5</v>
      </c>
      <c r="K214" s="45">
        <v>116.3</v>
      </c>
      <c r="L214" s="45">
        <v>116.9</v>
      </c>
      <c r="M214" s="45">
        <v>113.9</v>
      </c>
      <c r="N214" s="45">
        <v>113.5</v>
      </c>
      <c r="O214" s="45">
        <v>111.3</v>
      </c>
      <c r="P214" s="45">
        <v>110.2</v>
      </c>
      <c r="Q214" s="45">
        <v>111.2</v>
      </c>
      <c r="R214" s="45">
        <v>110</v>
      </c>
      <c r="S214" s="45">
        <v>109.5</v>
      </c>
      <c r="T214" s="45">
        <v>107.8</v>
      </c>
      <c r="U214" s="45">
        <v>107.3</v>
      </c>
      <c r="V214" s="45">
        <v>106.1</v>
      </c>
      <c r="W214" s="45">
        <v>104.9</v>
      </c>
      <c r="X214" s="45">
        <v>106.6</v>
      </c>
      <c r="Y214" s="45">
        <v>100.7</v>
      </c>
      <c r="Z214" s="45">
        <v>103</v>
      </c>
      <c r="AA214" s="45">
        <v>106.8</v>
      </c>
      <c r="AB214" s="45">
        <v>111.1</v>
      </c>
      <c r="AC214" s="45">
        <v>109.2</v>
      </c>
      <c r="AD214" s="45">
        <v>109.9</v>
      </c>
      <c r="AE214" s="45">
        <v>109.8</v>
      </c>
      <c r="AF214" s="45">
        <v>109.3</v>
      </c>
      <c r="AG214" s="45">
        <v>107.3</v>
      </c>
      <c r="AH214" s="45">
        <v>105.5</v>
      </c>
      <c r="AI214" s="45">
        <v>105.3</v>
      </c>
      <c r="AJ214" s="45">
        <v>102.6</v>
      </c>
      <c r="AK214" s="45">
        <v>102.5</v>
      </c>
      <c r="AL214" s="45">
        <v>99.6</v>
      </c>
      <c r="AM214" s="45">
        <v>95.5</v>
      </c>
      <c r="AN214" s="45">
        <v>96.7</v>
      </c>
      <c r="AO214" s="45">
        <v>94.3</v>
      </c>
      <c r="AP214" s="45">
        <v>89.9</v>
      </c>
      <c r="AQ214" s="45">
        <v>85.9</v>
      </c>
      <c r="AR214" s="45">
        <v>88.2</v>
      </c>
      <c r="AS214" s="45">
        <v>90.4</v>
      </c>
      <c r="AT214" s="45">
        <v>92.9</v>
      </c>
      <c r="AU214" s="45">
        <v>93.7</v>
      </c>
      <c r="AV214" s="45">
        <v>96.7</v>
      </c>
      <c r="AW214" s="45">
        <v>102.1</v>
      </c>
      <c r="AX214" s="45">
        <v>104.8</v>
      </c>
      <c r="AY214" s="45">
        <v>107.3</v>
      </c>
      <c r="AZ214" s="45">
        <v>115</v>
      </c>
      <c r="BA214" s="45">
        <v>116.1</v>
      </c>
      <c r="BB214" s="45">
        <v>116.7</v>
      </c>
      <c r="BC214" s="45">
        <v>119.6</v>
      </c>
      <c r="BD214" s="45">
        <v>120.7</v>
      </c>
      <c r="BE214" s="45">
        <v>121.9</v>
      </c>
      <c r="BF214" s="45">
        <v>124</v>
      </c>
      <c r="BG214" s="45">
        <v>124.6</v>
      </c>
      <c r="BH214" s="45">
        <v>123.3</v>
      </c>
      <c r="BI214" s="45">
        <v>128.1</v>
      </c>
      <c r="BJ214" s="45">
        <v>130.4</v>
      </c>
      <c r="BK214" s="45">
        <v>130.69999999999999</v>
      </c>
      <c r="BL214" s="45">
        <v>129.80000000000001</v>
      </c>
      <c r="BM214" s="45">
        <v>130.5</v>
      </c>
      <c r="BN214" s="45">
        <v>129.4</v>
      </c>
      <c r="BO214" s="45">
        <v>130.30000000000001</v>
      </c>
      <c r="BP214" s="45">
        <v>131</v>
      </c>
      <c r="BQ214" s="45">
        <v>130.9</v>
      </c>
      <c r="BR214" s="45">
        <v>130.30000000000001</v>
      </c>
      <c r="BS214" s="45">
        <v>129.80000000000001</v>
      </c>
      <c r="BT214" s="45">
        <v>124.2</v>
      </c>
      <c r="BU214" s="45">
        <v>120.7</v>
      </c>
      <c r="BV214" s="45">
        <v>117.6</v>
      </c>
      <c r="BW214" s="45">
        <v>116.8</v>
      </c>
      <c r="BX214" s="45">
        <v>109.6</v>
      </c>
      <c r="BY214" s="45">
        <v>105.1</v>
      </c>
      <c r="BZ214" s="45">
        <v>112.1</v>
      </c>
      <c r="CA214" s="45">
        <v>116.6</v>
      </c>
      <c r="CB214" s="45">
        <v>116.4</v>
      </c>
      <c r="CC214" s="45">
        <v>113.9</v>
      </c>
      <c r="CD214" s="45">
        <v>115.4</v>
      </c>
      <c r="CE214" s="45">
        <v>115</v>
      </c>
      <c r="CF214" s="45">
        <v>112.5</v>
      </c>
      <c r="CG214" s="45">
        <v>113.7</v>
      </c>
      <c r="CH214" s="45">
        <v>114.1</v>
      </c>
      <c r="CI214" s="45">
        <v>114.2</v>
      </c>
      <c r="CJ214" s="45">
        <v>115.2</v>
      </c>
      <c r="CK214" s="45">
        <v>117.3</v>
      </c>
      <c r="CL214" s="45">
        <v>116.4</v>
      </c>
      <c r="CM214" s="45">
        <v>115.4</v>
      </c>
      <c r="CN214" s="45">
        <v>118</v>
      </c>
      <c r="CO214" s="45">
        <v>119.3</v>
      </c>
      <c r="CP214" s="45">
        <v>119.1</v>
      </c>
      <c r="CQ214" s="45">
        <v>118.5</v>
      </c>
      <c r="CR214" s="45">
        <v>118.1</v>
      </c>
      <c r="CS214" s="45">
        <v>118.9</v>
      </c>
      <c r="CT214" s="45">
        <v>117.6</v>
      </c>
      <c r="CU214" s="45">
        <v>117</v>
      </c>
      <c r="CV214" s="45">
        <v>116.7</v>
      </c>
      <c r="CW214" s="45">
        <v>115.3</v>
      </c>
      <c r="CX214" s="45">
        <v>117.8</v>
      </c>
      <c r="CY214" s="45">
        <v>119.2</v>
      </c>
      <c r="CZ214" s="45">
        <v>118.6</v>
      </c>
      <c r="DA214" s="45">
        <v>118.3</v>
      </c>
      <c r="DB214" s="45">
        <v>117.3</v>
      </c>
      <c r="DC214" s="45">
        <v>117.7</v>
      </c>
      <c r="DD214" s="45">
        <v>117.7</v>
      </c>
      <c r="DE214" s="45">
        <v>116.3</v>
      </c>
      <c r="DF214" s="45">
        <v>116.1</v>
      </c>
      <c r="DG214" s="45">
        <v>116</v>
      </c>
      <c r="DH214" s="45">
        <v>117.5</v>
      </c>
      <c r="DI214" s="45">
        <v>118.2</v>
      </c>
      <c r="DJ214" s="45">
        <v>117.4</v>
      </c>
      <c r="DK214" s="45">
        <v>116.4</v>
      </c>
      <c r="DL214" s="45">
        <v>119.6</v>
      </c>
      <c r="DM214" s="45">
        <v>125.6</v>
      </c>
      <c r="DN214" s="45">
        <v>126.8</v>
      </c>
      <c r="DO214" s="45">
        <v>124.4</v>
      </c>
      <c r="DP214" s="45">
        <v>123.7</v>
      </c>
      <c r="DQ214" s="45">
        <v>123.4</v>
      </c>
      <c r="DR214" s="45">
        <v>123.2</v>
      </c>
      <c r="DS214" s="45">
        <v>123.1</v>
      </c>
      <c r="DT214" s="45">
        <v>123.5</v>
      </c>
      <c r="DU214" s="45">
        <v>124.5</v>
      </c>
      <c r="DV214" s="45">
        <v>124</v>
      </c>
      <c r="DW214" s="45">
        <v>123.5</v>
      </c>
      <c r="DX214" s="46">
        <v>124.3</v>
      </c>
      <c r="DY214" s="46">
        <v>125</v>
      </c>
      <c r="DZ214" s="46">
        <v>125.2</v>
      </c>
      <c r="EA214">
        <v>126</v>
      </c>
      <c r="EB214" s="47">
        <v>126.1</v>
      </c>
      <c r="EC214" s="47">
        <v>125.5</v>
      </c>
    </row>
    <row r="215" spans="1:133" x14ac:dyDescent="0.25">
      <c r="A215" s="43" t="s">
        <v>1959</v>
      </c>
      <c r="B215" s="43" t="s">
        <v>3345</v>
      </c>
      <c r="C215" s="44">
        <v>4.4859999999999997E-2</v>
      </c>
      <c r="D215" s="45">
        <v>104.4</v>
      </c>
      <c r="E215" s="45">
        <v>105.3</v>
      </c>
      <c r="F215" s="45">
        <v>106.8</v>
      </c>
      <c r="G215" s="45">
        <v>108.7</v>
      </c>
      <c r="H215" s="45">
        <v>110.8</v>
      </c>
      <c r="I215" s="45">
        <v>115.1</v>
      </c>
      <c r="J215" s="45">
        <v>121.5</v>
      </c>
      <c r="K215" s="45">
        <v>126.6</v>
      </c>
      <c r="L215" s="45">
        <v>124.7</v>
      </c>
      <c r="M215" s="45">
        <v>126.4</v>
      </c>
      <c r="N215" s="45">
        <v>125.2</v>
      </c>
      <c r="O215" s="45">
        <v>124</v>
      </c>
      <c r="P215" s="45">
        <v>126.4</v>
      </c>
      <c r="Q215" s="45">
        <v>127.5</v>
      </c>
      <c r="R215" s="45">
        <v>128.19999999999999</v>
      </c>
      <c r="S215" s="45">
        <v>129.9</v>
      </c>
      <c r="T215" s="45">
        <v>132.1</v>
      </c>
      <c r="U215" s="45">
        <v>134.1</v>
      </c>
      <c r="V215" s="45">
        <v>136.5</v>
      </c>
      <c r="W215" s="45">
        <v>136.1</v>
      </c>
      <c r="X215" s="45">
        <v>136.1</v>
      </c>
      <c r="Y215" s="45">
        <v>138.1</v>
      </c>
      <c r="Z215" s="45">
        <v>137.80000000000001</v>
      </c>
      <c r="AA215" s="45">
        <v>138.30000000000001</v>
      </c>
      <c r="AB215" s="45">
        <v>143.5</v>
      </c>
      <c r="AC215" s="45">
        <v>144.1</v>
      </c>
      <c r="AD215" s="45">
        <v>147.69999999999999</v>
      </c>
      <c r="AE215" s="45">
        <v>149.80000000000001</v>
      </c>
      <c r="AF215" s="45">
        <v>149.9</v>
      </c>
      <c r="AG215" s="45">
        <v>153.5</v>
      </c>
      <c r="AH215" s="45">
        <v>151.6</v>
      </c>
      <c r="AI215" s="45">
        <v>152.9</v>
      </c>
      <c r="AJ215" s="45">
        <v>148.9</v>
      </c>
      <c r="AK215" s="45">
        <v>136.69999999999999</v>
      </c>
      <c r="AL215" s="45">
        <v>132.69999999999999</v>
      </c>
      <c r="AM215" s="45">
        <v>128.1</v>
      </c>
      <c r="AN215" s="45">
        <v>126.5</v>
      </c>
      <c r="AO215" s="45">
        <v>130.4</v>
      </c>
      <c r="AP215" s="45">
        <v>133.9</v>
      </c>
      <c r="AQ215" s="45">
        <v>137.6</v>
      </c>
      <c r="AR215" s="45">
        <v>137.6</v>
      </c>
      <c r="AS215" s="45">
        <v>137.5</v>
      </c>
      <c r="AT215" s="45">
        <v>136.30000000000001</v>
      </c>
      <c r="AU215" s="45">
        <v>137.30000000000001</v>
      </c>
      <c r="AV215" s="45">
        <v>135.9</v>
      </c>
      <c r="AW215" s="45">
        <v>140</v>
      </c>
      <c r="AX215" s="45">
        <v>146</v>
      </c>
      <c r="AY215" s="45">
        <v>146.9</v>
      </c>
      <c r="AZ215" s="45">
        <v>151.5</v>
      </c>
      <c r="BA215" s="45">
        <v>155.4</v>
      </c>
      <c r="BB215" s="45">
        <v>156.4</v>
      </c>
      <c r="BC215" s="45">
        <v>157.19999999999999</v>
      </c>
      <c r="BD215" s="45">
        <v>163.30000000000001</v>
      </c>
      <c r="BE215" s="45">
        <v>166.2</v>
      </c>
      <c r="BF215" s="45">
        <v>167.6</v>
      </c>
      <c r="BG215" s="45">
        <v>173.1</v>
      </c>
      <c r="BH215" s="45">
        <v>169.1</v>
      </c>
      <c r="BI215" s="45">
        <v>173.4</v>
      </c>
      <c r="BJ215" s="45">
        <v>179.2</v>
      </c>
      <c r="BK215" s="45">
        <v>181.6</v>
      </c>
      <c r="BL215" s="45">
        <v>180.1</v>
      </c>
      <c r="BM215" s="45">
        <v>179</v>
      </c>
      <c r="BN215" s="45">
        <v>178.9</v>
      </c>
      <c r="BO215" s="45">
        <v>176.5</v>
      </c>
      <c r="BP215" s="45">
        <v>169</v>
      </c>
      <c r="BQ215" s="45">
        <v>165.7</v>
      </c>
      <c r="BR215" s="45">
        <v>145.19999999999999</v>
      </c>
      <c r="BS215" s="45">
        <v>126.4</v>
      </c>
      <c r="BT215" s="45">
        <v>101.5</v>
      </c>
      <c r="BU215" s="45">
        <v>77.599999999999994</v>
      </c>
      <c r="BV215" s="45">
        <v>65.900000000000006</v>
      </c>
      <c r="BW215" s="45">
        <v>56.2</v>
      </c>
      <c r="BX215" s="45">
        <v>47.2</v>
      </c>
      <c r="BY215" s="45">
        <v>37</v>
      </c>
      <c r="BZ215" s="45">
        <v>37.299999999999997</v>
      </c>
      <c r="CA215" s="45">
        <v>29.5</v>
      </c>
      <c r="CB215" s="45">
        <v>29.8</v>
      </c>
      <c r="CC215" s="45">
        <v>29.2</v>
      </c>
      <c r="CD215" s="45">
        <v>27.4</v>
      </c>
      <c r="CE215" s="45">
        <v>27.4</v>
      </c>
      <c r="CF215" s="45">
        <v>25.9</v>
      </c>
      <c r="CG215" s="45">
        <v>26.4</v>
      </c>
      <c r="CH215" s="45">
        <v>26.4</v>
      </c>
      <c r="CI215" s="45">
        <v>26.9</v>
      </c>
      <c r="CJ215" s="45">
        <v>27.4</v>
      </c>
      <c r="CK215" s="45">
        <v>74.3</v>
      </c>
      <c r="CL215" s="45">
        <v>107</v>
      </c>
      <c r="CM215" s="45">
        <v>113.8</v>
      </c>
      <c r="CN215" s="45">
        <v>110</v>
      </c>
      <c r="CO215" s="45">
        <v>108.1</v>
      </c>
      <c r="CP215" s="45">
        <v>106.4</v>
      </c>
      <c r="CQ215" s="45">
        <v>109.4</v>
      </c>
      <c r="CR215" s="45">
        <v>113.7</v>
      </c>
      <c r="CS215" s="45">
        <v>115</v>
      </c>
      <c r="CT215" s="45">
        <v>121.7</v>
      </c>
      <c r="CU215" s="45">
        <v>123.9</v>
      </c>
      <c r="CV215" s="45">
        <v>124.8</v>
      </c>
      <c r="CW215" s="45">
        <v>122.4</v>
      </c>
      <c r="CX215" s="45">
        <v>119.2</v>
      </c>
      <c r="CY215" s="45">
        <v>117.4</v>
      </c>
      <c r="CZ215" s="45">
        <v>118.4</v>
      </c>
      <c r="DA215" s="45">
        <v>114.1</v>
      </c>
      <c r="DB215" s="45">
        <v>113.1</v>
      </c>
      <c r="DC215" s="45">
        <v>110.9</v>
      </c>
      <c r="DD215" s="45">
        <v>113.1</v>
      </c>
      <c r="DE215" s="45">
        <v>111.9</v>
      </c>
      <c r="DF215" s="45">
        <v>114</v>
      </c>
      <c r="DG215" s="45">
        <v>117</v>
      </c>
      <c r="DH215" s="45">
        <v>121.3</v>
      </c>
      <c r="DI215" s="45">
        <v>124.3</v>
      </c>
      <c r="DJ215" s="45">
        <v>127.4</v>
      </c>
      <c r="DK215" s="45">
        <v>127.8</v>
      </c>
      <c r="DL215" s="45">
        <v>127.9</v>
      </c>
      <c r="DM215" s="45">
        <v>131</v>
      </c>
      <c r="DN215" s="45">
        <v>131.5</v>
      </c>
      <c r="DO215" s="45">
        <v>131.1</v>
      </c>
      <c r="DP215" s="45">
        <v>132.1</v>
      </c>
      <c r="DQ215" s="45">
        <v>133.19999999999999</v>
      </c>
      <c r="DR215" s="45">
        <v>136.1</v>
      </c>
      <c r="DS215" s="45">
        <v>136.80000000000001</v>
      </c>
      <c r="DT215" s="45">
        <v>139.30000000000001</v>
      </c>
      <c r="DU215" s="45">
        <v>140.69999999999999</v>
      </c>
      <c r="DV215" s="45">
        <v>141.9</v>
      </c>
      <c r="DW215" s="45">
        <v>146.4</v>
      </c>
      <c r="DX215" s="46">
        <v>144.69999999999999</v>
      </c>
      <c r="DY215" s="46">
        <v>144.69999999999999</v>
      </c>
      <c r="DZ215" s="46">
        <v>144.5</v>
      </c>
      <c r="EA215">
        <v>141.6</v>
      </c>
      <c r="EB215" s="47">
        <v>139</v>
      </c>
      <c r="EC215" s="47">
        <v>138.9</v>
      </c>
    </row>
    <row r="216" spans="1:133" x14ac:dyDescent="0.25">
      <c r="A216" s="43" t="s">
        <v>1961</v>
      </c>
      <c r="B216" s="43" t="s">
        <v>3346</v>
      </c>
      <c r="C216" s="44">
        <v>2.76E-2</v>
      </c>
      <c r="D216" s="45">
        <v>102.8</v>
      </c>
      <c r="E216" s="45">
        <v>103.7</v>
      </c>
      <c r="F216" s="45">
        <v>106</v>
      </c>
      <c r="G216" s="45">
        <v>106.9</v>
      </c>
      <c r="H216" s="45">
        <v>109.7</v>
      </c>
      <c r="I216" s="45">
        <v>108.9</v>
      </c>
      <c r="J216" s="45">
        <v>111.8</v>
      </c>
      <c r="K216" s="45">
        <v>117.4</v>
      </c>
      <c r="L216" s="45">
        <v>117.3</v>
      </c>
      <c r="M216" s="45">
        <v>117.3</v>
      </c>
      <c r="N216" s="45">
        <v>116.3</v>
      </c>
      <c r="O216" s="45">
        <v>118.1</v>
      </c>
      <c r="P216" s="45">
        <v>121.9</v>
      </c>
      <c r="Q216" s="45">
        <v>122.5</v>
      </c>
      <c r="R216" s="45">
        <v>119.6</v>
      </c>
      <c r="S216" s="45">
        <v>122</v>
      </c>
      <c r="T216" s="45">
        <v>125.3</v>
      </c>
      <c r="U216" s="45">
        <v>125.6</v>
      </c>
      <c r="V216" s="45">
        <v>129.4</v>
      </c>
      <c r="W216" s="45">
        <v>131.19999999999999</v>
      </c>
      <c r="X216" s="45">
        <v>131.6</v>
      </c>
      <c r="Y216" s="45">
        <v>129.80000000000001</v>
      </c>
      <c r="Z216" s="45">
        <v>131</v>
      </c>
      <c r="AA216" s="45">
        <v>134.9</v>
      </c>
      <c r="AB216" s="45">
        <v>135.30000000000001</v>
      </c>
      <c r="AC216" s="45">
        <v>136.19999999999999</v>
      </c>
      <c r="AD216" s="45">
        <v>135.80000000000001</v>
      </c>
      <c r="AE216" s="45">
        <v>133.19999999999999</v>
      </c>
      <c r="AF216" s="45">
        <v>133.30000000000001</v>
      </c>
      <c r="AG216" s="45">
        <v>131.80000000000001</v>
      </c>
      <c r="AH216" s="45">
        <v>131.5</v>
      </c>
      <c r="AI216" s="45">
        <v>134.30000000000001</v>
      </c>
      <c r="AJ216" s="45">
        <v>132.6</v>
      </c>
      <c r="AK216" s="45">
        <v>130.6</v>
      </c>
      <c r="AL216" s="45">
        <v>130.1</v>
      </c>
      <c r="AM216" s="45">
        <v>130.6</v>
      </c>
      <c r="AN216" s="45">
        <v>131.5</v>
      </c>
      <c r="AO216" s="45">
        <v>133.4</v>
      </c>
      <c r="AP216" s="45">
        <v>134.4</v>
      </c>
      <c r="AQ216" s="45">
        <v>133.4</v>
      </c>
      <c r="AR216" s="45">
        <v>133.4</v>
      </c>
      <c r="AS216" s="45">
        <v>132.5</v>
      </c>
      <c r="AT216" s="45">
        <v>132.6</v>
      </c>
      <c r="AU216" s="45">
        <v>134.80000000000001</v>
      </c>
      <c r="AV216" s="45">
        <v>139.80000000000001</v>
      </c>
      <c r="AW216" s="45">
        <v>133</v>
      </c>
      <c r="AX216" s="45">
        <v>135.4</v>
      </c>
      <c r="AY216" s="45">
        <v>135</v>
      </c>
      <c r="AZ216" s="45">
        <v>135.19999999999999</v>
      </c>
      <c r="BA216" s="45">
        <v>135.30000000000001</v>
      </c>
      <c r="BB216" s="45">
        <v>135.80000000000001</v>
      </c>
      <c r="BC216" s="45">
        <v>135.80000000000001</v>
      </c>
      <c r="BD216" s="45">
        <v>135.9</v>
      </c>
      <c r="BE216" s="45">
        <v>136.9</v>
      </c>
      <c r="BF216" s="45">
        <v>137.80000000000001</v>
      </c>
      <c r="BG216" s="45">
        <v>142.69999999999999</v>
      </c>
      <c r="BH216" s="45">
        <v>143.5</v>
      </c>
      <c r="BI216" s="45">
        <v>145.80000000000001</v>
      </c>
      <c r="BJ216" s="45">
        <v>151.4</v>
      </c>
      <c r="BK216" s="45">
        <v>152.69999999999999</v>
      </c>
      <c r="BL216" s="45">
        <v>152.9</v>
      </c>
      <c r="BM216" s="45">
        <v>151.69999999999999</v>
      </c>
      <c r="BN216" s="45">
        <v>151.6</v>
      </c>
      <c r="BO216" s="45">
        <v>152.6</v>
      </c>
      <c r="BP216" s="45">
        <v>154.30000000000001</v>
      </c>
      <c r="BQ216" s="45">
        <v>153.69999999999999</v>
      </c>
      <c r="BR216" s="45">
        <v>152.19999999999999</v>
      </c>
      <c r="BS216" s="45">
        <v>145</v>
      </c>
      <c r="BT216" s="45">
        <v>145.19999999999999</v>
      </c>
      <c r="BU216" s="45">
        <v>146.1</v>
      </c>
      <c r="BV216" s="45">
        <v>145.1</v>
      </c>
      <c r="BW216" s="45">
        <v>142.4</v>
      </c>
      <c r="BX216" s="45">
        <v>142.69999999999999</v>
      </c>
      <c r="BY216" s="45">
        <v>141.80000000000001</v>
      </c>
      <c r="BZ216" s="45">
        <v>143.5</v>
      </c>
      <c r="CA216" s="45">
        <v>142</v>
      </c>
      <c r="CB216" s="45">
        <v>142.1</v>
      </c>
      <c r="CC216" s="45">
        <v>142.1</v>
      </c>
      <c r="CD216" s="45">
        <v>142.30000000000001</v>
      </c>
      <c r="CE216" s="45">
        <v>137.1</v>
      </c>
      <c r="CF216" s="45">
        <v>139.1</v>
      </c>
      <c r="CG216" s="45">
        <v>136.80000000000001</v>
      </c>
      <c r="CH216" s="45">
        <v>136.19999999999999</v>
      </c>
      <c r="CI216" s="45">
        <v>137.9</v>
      </c>
      <c r="CJ216" s="45">
        <v>140.69999999999999</v>
      </c>
      <c r="CK216" s="45">
        <v>143.6</v>
      </c>
      <c r="CL216" s="45">
        <v>145</v>
      </c>
      <c r="CM216" s="45">
        <v>143.9</v>
      </c>
      <c r="CN216" s="45">
        <v>144.1</v>
      </c>
      <c r="CO216" s="45">
        <v>143.30000000000001</v>
      </c>
      <c r="CP216" s="45">
        <v>142.80000000000001</v>
      </c>
      <c r="CQ216" s="45">
        <v>149.80000000000001</v>
      </c>
      <c r="CR216" s="45">
        <v>150.30000000000001</v>
      </c>
      <c r="CS216" s="45">
        <v>154.5</v>
      </c>
      <c r="CT216" s="45">
        <v>154.30000000000001</v>
      </c>
      <c r="CU216" s="45">
        <v>146.1</v>
      </c>
      <c r="CV216" s="45">
        <v>149.4</v>
      </c>
      <c r="CW216" s="45">
        <v>146.6</v>
      </c>
      <c r="CX216" s="45">
        <v>145.1</v>
      </c>
      <c r="CY216" s="45">
        <v>144.9</v>
      </c>
      <c r="CZ216" s="45">
        <v>143.30000000000001</v>
      </c>
      <c r="DA216" s="45">
        <v>142.5</v>
      </c>
      <c r="DB216" s="45">
        <v>142.19999999999999</v>
      </c>
      <c r="DC216" s="45">
        <v>128.30000000000001</v>
      </c>
      <c r="DD216" s="45">
        <v>125.3</v>
      </c>
      <c r="DE216" s="45">
        <v>120.7</v>
      </c>
      <c r="DF216" s="45">
        <v>122.9</v>
      </c>
      <c r="DG216" s="45">
        <v>125.8</v>
      </c>
      <c r="DH216" s="45">
        <v>125.5</v>
      </c>
      <c r="DI216" s="45">
        <v>128.6</v>
      </c>
      <c r="DJ216" s="45">
        <v>126.9</v>
      </c>
      <c r="DK216" s="45">
        <v>126.9</v>
      </c>
      <c r="DL216" s="45">
        <v>126.9</v>
      </c>
      <c r="DM216" s="45">
        <v>127.4</v>
      </c>
      <c r="DN216" s="45">
        <v>129.5</v>
      </c>
      <c r="DO216" s="45">
        <v>128.4</v>
      </c>
      <c r="DP216" s="45">
        <v>133.69999999999999</v>
      </c>
      <c r="DQ216" s="45">
        <v>134.6</v>
      </c>
      <c r="DR216" s="45">
        <v>135.5</v>
      </c>
      <c r="DS216" s="45">
        <v>139.19999999999999</v>
      </c>
      <c r="DT216" s="45">
        <v>141.69999999999999</v>
      </c>
      <c r="DU216" s="45">
        <v>145.9</v>
      </c>
      <c r="DV216" s="45">
        <v>143.9</v>
      </c>
      <c r="DW216" s="45">
        <v>146.80000000000001</v>
      </c>
      <c r="DX216" s="46">
        <v>145.80000000000001</v>
      </c>
      <c r="DY216" s="46">
        <v>146.4</v>
      </c>
      <c r="DZ216" s="46">
        <v>144.80000000000001</v>
      </c>
      <c r="EA216">
        <v>146.30000000000001</v>
      </c>
      <c r="EB216" s="47">
        <v>144.1</v>
      </c>
      <c r="EC216" s="47">
        <v>141</v>
      </c>
    </row>
    <row r="217" spans="1:133" x14ac:dyDescent="0.25">
      <c r="A217" s="43" t="s">
        <v>1955</v>
      </c>
      <c r="B217" s="43" t="s">
        <v>3347</v>
      </c>
      <c r="C217" s="44">
        <v>2.3539999999999998E-2</v>
      </c>
      <c r="D217" s="45">
        <v>102.5</v>
      </c>
      <c r="E217" s="45">
        <v>107.8</v>
      </c>
      <c r="F217" s="45">
        <v>112.9</v>
      </c>
      <c r="G217" s="45">
        <v>115.6</v>
      </c>
      <c r="H217" s="45">
        <v>121.4</v>
      </c>
      <c r="I217" s="45">
        <v>121.4</v>
      </c>
      <c r="J217" s="45">
        <v>119</v>
      </c>
      <c r="K217" s="45">
        <v>112</v>
      </c>
      <c r="L217" s="45">
        <v>108.7</v>
      </c>
      <c r="M217" s="45">
        <v>107.7</v>
      </c>
      <c r="N217" s="45">
        <v>106.6</v>
      </c>
      <c r="O217" s="45">
        <v>107.8</v>
      </c>
      <c r="P217" s="45">
        <v>112.3</v>
      </c>
      <c r="Q217" s="45">
        <v>116.8</v>
      </c>
      <c r="R217" s="45">
        <v>120.7</v>
      </c>
      <c r="S217" s="45">
        <v>122</v>
      </c>
      <c r="T217" s="45">
        <v>125.2</v>
      </c>
      <c r="U217" s="45">
        <v>126.6</v>
      </c>
      <c r="V217" s="45">
        <v>125.5</v>
      </c>
      <c r="W217" s="45">
        <v>112.7</v>
      </c>
      <c r="X217" s="45">
        <v>110</v>
      </c>
      <c r="Y217" s="45">
        <v>107.3</v>
      </c>
      <c r="Z217" s="45">
        <v>107</v>
      </c>
      <c r="AA217" s="45">
        <v>108.1</v>
      </c>
      <c r="AB217" s="45">
        <v>110.4</v>
      </c>
      <c r="AC217" s="45">
        <v>116.1</v>
      </c>
      <c r="AD217" s="45">
        <v>122.3</v>
      </c>
      <c r="AE217" s="45">
        <v>126.4</v>
      </c>
      <c r="AF217" s="45">
        <v>126.5</v>
      </c>
      <c r="AG217" s="45">
        <v>126.2</v>
      </c>
      <c r="AH217" s="45">
        <v>125.7</v>
      </c>
      <c r="AI217" s="45">
        <v>113.7</v>
      </c>
      <c r="AJ217" s="45">
        <v>109.6</v>
      </c>
      <c r="AK217" s="45">
        <v>109.1</v>
      </c>
      <c r="AL217" s="45">
        <v>106.4</v>
      </c>
      <c r="AM217" s="45">
        <v>107.4</v>
      </c>
      <c r="AN217" s="45">
        <v>108.9</v>
      </c>
      <c r="AO217" s="45">
        <v>111.9</v>
      </c>
      <c r="AP217" s="45">
        <v>111.1</v>
      </c>
      <c r="AQ217" s="45">
        <v>110.4</v>
      </c>
      <c r="AR217" s="45">
        <v>113.7</v>
      </c>
      <c r="AS217" s="45">
        <v>112.1</v>
      </c>
      <c r="AT217" s="45">
        <v>112.1</v>
      </c>
      <c r="AU217" s="45">
        <v>107.9</v>
      </c>
      <c r="AV217" s="45">
        <v>106.8</v>
      </c>
      <c r="AW217" s="45">
        <v>108.4</v>
      </c>
      <c r="AX217" s="45">
        <v>107.6</v>
      </c>
      <c r="AY217" s="45">
        <v>107.5</v>
      </c>
      <c r="AZ217" s="45">
        <v>112.4</v>
      </c>
      <c r="BA217" s="45">
        <v>114.3</v>
      </c>
      <c r="BB217" s="45">
        <v>114.9</v>
      </c>
      <c r="BC217" s="45">
        <v>116.9</v>
      </c>
      <c r="BD217" s="45">
        <v>119.8</v>
      </c>
      <c r="BE217" s="45">
        <v>121.7</v>
      </c>
      <c r="BF217" s="45">
        <v>136.4</v>
      </c>
      <c r="BG217" s="45">
        <v>127.9</v>
      </c>
      <c r="BH217" s="45">
        <v>123.8</v>
      </c>
      <c r="BI217" s="45">
        <v>126.6</v>
      </c>
      <c r="BJ217" s="45">
        <v>129.9</v>
      </c>
      <c r="BK217" s="45">
        <v>132.19999999999999</v>
      </c>
      <c r="BL217" s="45">
        <v>132.1</v>
      </c>
      <c r="BM217" s="45">
        <v>134.69999999999999</v>
      </c>
      <c r="BN217" s="45">
        <v>137.9</v>
      </c>
      <c r="BO217" s="45">
        <v>138.1</v>
      </c>
      <c r="BP217" s="45">
        <v>139.1</v>
      </c>
      <c r="BQ217" s="45">
        <v>141.30000000000001</v>
      </c>
      <c r="BR217" s="45">
        <v>143.30000000000001</v>
      </c>
      <c r="BS217" s="45">
        <v>136.69999999999999</v>
      </c>
      <c r="BT217" s="45">
        <v>128.19999999999999</v>
      </c>
      <c r="BU217" s="45">
        <v>125.6</v>
      </c>
      <c r="BV217" s="45">
        <v>120.1</v>
      </c>
      <c r="BW217" s="45">
        <v>120.2</v>
      </c>
      <c r="BX217" s="45">
        <v>118.6</v>
      </c>
      <c r="BY217" s="45">
        <v>120.2</v>
      </c>
      <c r="BZ217" s="45">
        <v>124.1</v>
      </c>
      <c r="CA217" s="45">
        <v>127</v>
      </c>
      <c r="CB217" s="45">
        <v>129.9</v>
      </c>
      <c r="CC217" s="45">
        <v>131.69999999999999</v>
      </c>
      <c r="CD217" s="45">
        <v>130.80000000000001</v>
      </c>
      <c r="CE217" s="45">
        <v>128.69999999999999</v>
      </c>
      <c r="CF217" s="45">
        <v>122.1</v>
      </c>
      <c r="CG217" s="45">
        <v>123.4</v>
      </c>
      <c r="CH217" s="45">
        <v>120.8</v>
      </c>
      <c r="CI217" s="45">
        <v>121.7</v>
      </c>
      <c r="CJ217" s="45">
        <v>122.2</v>
      </c>
      <c r="CK217" s="45">
        <v>127</v>
      </c>
      <c r="CL217" s="45">
        <v>132.4</v>
      </c>
      <c r="CM217" s="45">
        <v>135.30000000000001</v>
      </c>
      <c r="CN217" s="45">
        <v>135.1</v>
      </c>
      <c r="CO217" s="45">
        <v>136.9</v>
      </c>
      <c r="CP217" s="45">
        <v>137.9</v>
      </c>
      <c r="CQ217" s="45">
        <v>130.19999999999999</v>
      </c>
      <c r="CR217" s="45">
        <v>128</v>
      </c>
      <c r="CS217" s="45">
        <v>132.69999999999999</v>
      </c>
      <c r="CT217" s="45">
        <v>128.1</v>
      </c>
      <c r="CU217" s="45">
        <v>126.2</v>
      </c>
      <c r="CV217" s="45">
        <v>127</v>
      </c>
      <c r="CW217" s="45">
        <v>134.4</v>
      </c>
      <c r="CX217" s="45">
        <v>134.6</v>
      </c>
      <c r="CY217" s="45">
        <v>139.5</v>
      </c>
      <c r="CZ217" s="45">
        <v>141.19999999999999</v>
      </c>
      <c r="DA217" s="45">
        <v>143.6</v>
      </c>
      <c r="DB217" s="45">
        <v>140.5</v>
      </c>
      <c r="DC217" s="45">
        <v>132.5</v>
      </c>
      <c r="DD217" s="45">
        <v>125.5</v>
      </c>
      <c r="DE217" s="45">
        <v>126.1</v>
      </c>
      <c r="DF217" s="45">
        <v>124.9</v>
      </c>
      <c r="DG217" s="45">
        <v>124.4</v>
      </c>
      <c r="DH217" s="45">
        <v>127.4</v>
      </c>
      <c r="DI217" s="45">
        <v>131.5</v>
      </c>
      <c r="DJ217" s="45">
        <v>132.19999999999999</v>
      </c>
      <c r="DK217" s="45">
        <v>134.1</v>
      </c>
      <c r="DL217" s="45">
        <v>135.30000000000001</v>
      </c>
      <c r="DM217" s="45">
        <v>137</v>
      </c>
      <c r="DN217" s="45">
        <v>143.69999999999999</v>
      </c>
      <c r="DO217" s="45">
        <v>136.80000000000001</v>
      </c>
      <c r="DP217" s="45">
        <v>135.5</v>
      </c>
      <c r="DQ217" s="45">
        <v>130</v>
      </c>
      <c r="DR217" s="45">
        <v>138.80000000000001</v>
      </c>
      <c r="DS217" s="45">
        <v>131.9</v>
      </c>
      <c r="DT217" s="45">
        <v>134.30000000000001</v>
      </c>
      <c r="DU217" s="45">
        <v>135.1</v>
      </c>
      <c r="DV217" s="45">
        <v>137.80000000000001</v>
      </c>
      <c r="DW217" s="45">
        <v>142.9</v>
      </c>
      <c r="DX217" s="46">
        <v>137.80000000000001</v>
      </c>
      <c r="DY217" s="46">
        <v>150.9</v>
      </c>
      <c r="DZ217" s="46">
        <v>154.30000000000001</v>
      </c>
      <c r="EA217">
        <v>149.1</v>
      </c>
      <c r="EB217" s="47">
        <v>135.30000000000001</v>
      </c>
      <c r="EC217" s="47">
        <v>134.4</v>
      </c>
    </row>
    <row r="218" spans="1:133" x14ac:dyDescent="0.25">
      <c r="A218" s="43" t="s">
        <v>3348</v>
      </c>
      <c r="B218" s="43" t="s">
        <v>3349</v>
      </c>
      <c r="C218" s="44">
        <v>1.1220000000000001E-2</v>
      </c>
      <c r="D218" s="45">
        <v>103.6</v>
      </c>
      <c r="E218" s="45">
        <v>101.2</v>
      </c>
      <c r="F218" s="45">
        <v>95.5</v>
      </c>
      <c r="G218" s="45">
        <v>101.1</v>
      </c>
      <c r="H218" s="45">
        <v>98.6</v>
      </c>
      <c r="I218" s="45">
        <v>99.4</v>
      </c>
      <c r="J218" s="45">
        <v>99.1</v>
      </c>
      <c r="K218" s="45">
        <v>99.4</v>
      </c>
      <c r="L218" s="45">
        <v>99.3</v>
      </c>
      <c r="M218" s="45">
        <v>100.8</v>
      </c>
      <c r="N218" s="45">
        <v>103.5</v>
      </c>
      <c r="O218" s="45">
        <v>102.3</v>
      </c>
      <c r="P218" s="45">
        <v>106.1</v>
      </c>
      <c r="Q218" s="45">
        <v>106</v>
      </c>
      <c r="R218" s="45">
        <v>105.8</v>
      </c>
      <c r="S218" s="45">
        <v>105.8</v>
      </c>
      <c r="T218" s="45">
        <v>107.1</v>
      </c>
      <c r="U218" s="45">
        <v>107.8</v>
      </c>
      <c r="V218" s="45">
        <v>108.8</v>
      </c>
      <c r="W218" s="45">
        <v>109.2</v>
      </c>
      <c r="X218" s="45">
        <v>108.8</v>
      </c>
      <c r="Y218" s="45">
        <v>116.4</v>
      </c>
      <c r="Z218" s="45">
        <v>116.3</v>
      </c>
      <c r="AA218" s="45">
        <v>120.5</v>
      </c>
      <c r="AB218" s="45">
        <v>122.8</v>
      </c>
      <c r="AC218" s="45">
        <v>137.1</v>
      </c>
      <c r="AD218" s="45">
        <v>136.80000000000001</v>
      </c>
      <c r="AE218" s="45">
        <v>136.80000000000001</v>
      </c>
      <c r="AF218" s="45">
        <v>137</v>
      </c>
      <c r="AG218" s="45">
        <v>137</v>
      </c>
      <c r="AH218" s="45">
        <v>136.80000000000001</v>
      </c>
      <c r="AI218" s="45">
        <v>136.5</v>
      </c>
      <c r="AJ218" s="45">
        <v>140</v>
      </c>
      <c r="AK218" s="45">
        <v>140.4</v>
      </c>
      <c r="AL218" s="45">
        <v>142.30000000000001</v>
      </c>
      <c r="AM218" s="45">
        <v>143.69999999999999</v>
      </c>
      <c r="AN218" s="45">
        <v>144.19999999999999</v>
      </c>
      <c r="AO218" s="45">
        <v>144.5</v>
      </c>
      <c r="AP218" s="45">
        <v>143.1</v>
      </c>
      <c r="AQ218" s="45">
        <v>143.69999999999999</v>
      </c>
      <c r="AR218" s="45">
        <v>143.9</v>
      </c>
      <c r="AS218" s="45">
        <v>143.80000000000001</v>
      </c>
      <c r="AT218" s="45">
        <v>145.6</v>
      </c>
      <c r="AU218" s="45">
        <v>151</v>
      </c>
      <c r="AV218" s="45">
        <v>152.19999999999999</v>
      </c>
      <c r="AW218" s="45">
        <v>152.4</v>
      </c>
      <c r="AX218" s="45">
        <v>139.6</v>
      </c>
      <c r="AY218" s="45">
        <v>136.6</v>
      </c>
      <c r="AZ218" s="45">
        <v>134.69999999999999</v>
      </c>
      <c r="BA218" s="45">
        <v>129.80000000000001</v>
      </c>
      <c r="BB218" s="45">
        <v>143</v>
      </c>
      <c r="BC218" s="45">
        <v>128.5</v>
      </c>
      <c r="BD218" s="45">
        <v>128.30000000000001</v>
      </c>
      <c r="BE218" s="45">
        <v>128.30000000000001</v>
      </c>
      <c r="BF218" s="45">
        <v>128.19999999999999</v>
      </c>
      <c r="BG218" s="45">
        <v>131</v>
      </c>
      <c r="BH218" s="45">
        <v>139.6</v>
      </c>
      <c r="BI218" s="45">
        <v>139.6</v>
      </c>
      <c r="BJ218" s="45">
        <v>150.30000000000001</v>
      </c>
      <c r="BK218" s="45">
        <v>150.30000000000001</v>
      </c>
      <c r="BL218" s="45">
        <v>143.5</v>
      </c>
      <c r="BM218" s="45">
        <v>144.80000000000001</v>
      </c>
      <c r="BN218" s="45">
        <v>144.80000000000001</v>
      </c>
      <c r="BO218" s="45">
        <v>146.30000000000001</v>
      </c>
      <c r="BP218" s="45">
        <v>148.30000000000001</v>
      </c>
      <c r="BQ218" s="45">
        <v>141.69999999999999</v>
      </c>
      <c r="BR218" s="45">
        <v>150.80000000000001</v>
      </c>
      <c r="BS218" s="45">
        <v>150.80000000000001</v>
      </c>
      <c r="BT218" s="45">
        <v>144.4</v>
      </c>
      <c r="BU218" s="45">
        <v>143.69999999999999</v>
      </c>
      <c r="BV218" s="45">
        <v>141.80000000000001</v>
      </c>
      <c r="BW218" s="45">
        <v>146.5</v>
      </c>
      <c r="BX218" s="45">
        <v>139.80000000000001</v>
      </c>
      <c r="BY218" s="45">
        <v>142.1</v>
      </c>
      <c r="BZ218" s="45">
        <v>142.5</v>
      </c>
      <c r="CA218" s="45">
        <v>139.6</v>
      </c>
      <c r="CB218" s="45">
        <v>142.69999999999999</v>
      </c>
      <c r="CC218" s="45">
        <v>137.80000000000001</v>
      </c>
      <c r="CD218" s="45">
        <v>137.9</v>
      </c>
      <c r="CE218" s="45">
        <v>142.80000000000001</v>
      </c>
      <c r="CF218" s="45">
        <v>137.5</v>
      </c>
      <c r="CG218" s="45">
        <v>143</v>
      </c>
      <c r="CH218" s="45">
        <v>143.1</v>
      </c>
      <c r="CI218" s="45">
        <v>148.6</v>
      </c>
      <c r="CJ218" s="45">
        <v>149.69999999999999</v>
      </c>
      <c r="CK218" s="45">
        <v>151</v>
      </c>
      <c r="CL218" s="45">
        <v>148.4</v>
      </c>
      <c r="CM218" s="45">
        <v>149.80000000000001</v>
      </c>
      <c r="CN218" s="45">
        <v>149.69999999999999</v>
      </c>
      <c r="CO218" s="45">
        <v>162.1</v>
      </c>
      <c r="CP218" s="45">
        <v>158.1</v>
      </c>
      <c r="CQ218" s="45">
        <v>162.19999999999999</v>
      </c>
      <c r="CR218" s="45">
        <v>156.69999999999999</v>
      </c>
      <c r="CS218" s="45">
        <v>154</v>
      </c>
      <c r="CT218" s="45">
        <v>154.30000000000001</v>
      </c>
      <c r="CU218" s="45">
        <v>150.1</v>
      </c>
      <c r="CV218" s="45">
        <v>150.1</v>
      </c>
      <c r="CW218" s="45">
        <v>146.80000000000001</v>
      </c>
      <c r="CX218" s="45">
        <v>155.9</v>
      </c>
      <c r="CY218" s="45">
        <v>155.30000000000001</v>
      </c>
      <c r="CZ218" s="45">
        <v>165.9</v>
      </c>
      <c r="DA218" s="45">
        <v>163</v>
      </c>
      <c r="DB218" s="45">
        <v>151.6</v>
      </c>
      <c r="DC218" s="45">
        <v>160.30000000000001</v>
      </c>
      <c r="DD218" s="45">
        <v>158.9</v>
      </c>
      <c r="DE218" s="45">
        <v>153.1</v>
      </c>
      <c r="DF218" s="45">
        <v>157.4</v>
      </c>
      <c r="DG218" s="45">
        <v>159.1</v>
      </c>
      <c r="DH218" s="45">
        <v>161.4</v>
      </c>
      <c r="DI218" s="45">
        <v>164.2</v>
      </c>
      <c r="DJ218" s="45">
        <v>164</v>
      </c>
      <c r="DK218" s="45">
        <v>170.2</v>
      </c>
      <c r="DL218" s="45">
        <v>169.2</v>
      </c>
      <c r="DM218" s="45">
        <v>171.5</v>
      </c>
      <c r="DN218" s="45">
        <v>172.2</v>
      </c>
      <c r="DO218" s="45">
        <v>171.9</v>
      </c>
      <c r="DP218" s="45">
        <v>182.1</v>
      </c>
      <c r="DQ218" s="45">
        <v>183.5</v>
      </c>
      <c r="DR218" s="45">
        <v>178.1</v>
      </c>
      <c r="DS218" s="45">
        <v>172.2</v>
      </c>
      <c r="DT218" s="45">
        <v>171.3</v>
      </c>
      <c r="DU218" s="45">
        <v>175.2</v>
      </c>
      <c r="DV218" s="45">
        <v>178.1</v>
      </c>
      <c r="DW218" s="45">
        <v>178.7</v>
      </c>
      <c r="DX218" s="46">
        <v>182.8</v>
      </c>
      <c r="DY218" s="46">
        <v>185.1</v>
      </c>
      <c r="DZ218" s="46">
        <v>184.9</v>
      </c>
      <c r="EA218">
        <v>181.3</v>
      </c>
      <c r="EB218" s="47">
        <v>177.8</v>
      </c>
      <c r="EC218" s="47">
        <v>186.7</v>
      </c>
    </row>
    <row r="219" spans="1:133" x14ac:dyDescent="0.25">
      <c r="A219" s="43" t="s">
        <v>3350</v>
      </c>
      <c r="B219" s="43" t="s">
        <v>2016</v>
      </c>
      <c r="C219" s="44">
        <v>0.17501</v>
      </c>
      <c r="D219" s="45">
        <v>101.4</v>
      </c>
      <c r="E219" s="45">
        <v>101.2</v>
      </c>
      <c r="F219" s="45">
        <v>104.1</v>
      </c>
      <c r="G219" s="45">
        <v>103.8</v>
      </c>
      <c r="H219" s="45">
        <v>105.6</v>
      </c>
      <c r="I219" s="45">
        <v>106.8</v>
      </c>
      <c r="J219" s="45">
        <v>105.4</v>
      </c>
      <c r="K219" s="45">
        <v>107.1</v>
      </c>
      <c r="L219" s="45">
        <v>106.6</v>
      </c>
      <c r="M219" s="45">
        <v>106.3</v>
      </c>
      <c r="N219" s="45">
        <v>107</v>
      </c>
      <c r="O219" s="45">
        <v>106.2</v>
      </c>
      <c r="P219" s="45">
        <v>105.1</v>
      </c>
      <c r="Q219" s="45">
        <v>106.3</v>
      </c>
      <c r="R219" s="45">
        <v>104.7</v>
      </c>
      <c r="S219" s="45">
        <v>108.3</v>
      </c>
      <c r="T219" s="45">
        <v>109.3</v>
      </c>
      <c r="U219" s="45">
        <v>110</v>
      </c>
      <c r="V219" s="45">
        <v>113.7</v>
      </c>
      <c r="W219" s="45">
        <v>111.1</v>
      </c>
      <c r="X219" s="45">
        <v>111.2</v>
      </c>
      <c r="Y219" s="45">
        <v>113.8</v>
      </c>
      <c r="Z219" s="45">
        <v>113.3</v>
      </c>
      <c r="AA219" s="45">
        <v>111.7</v>
      </c>
      <c r="AB219" s="45">
        <v>114.2</v>
      </c>
      <c r="AC219" s="45">
        <v>113.4</v>
      </c>
      <c r="AD219" s="45">
        <v>115.1</v>
      </c>
      <c r="AE219" s="45">
        <v>112.5</v>
      </c>
      <c r="AF219" s="45">
        <v>117.3</v>
      </c>
      <c r="AG219" s="45">
        <v>117.6</v>
      </c>
      <c r="AH219" s="45">
        <v>117</v>
      </c>
      <c r="AI219" s="45">
        <v>117</v>
      </c>
      <c r="AJ219" s="45">
        <v>117.8</v>
      </c>
      <c r="AK219" s="45">
        <v>118.5</v>
      </c>
      <c r="AL219" s="45">
        <v>117.5</v>
      </c>
      <c r="AM219" s="45">
        <v>118.4</v>
      </c>
      <c r="AN219" s="45">
        <v>119.7</v>
      </c>
      <c r="AO219" s="45">
        <v>113.4</v>
      </c>
      <c r="AP219" s="45">
        <v>116.8</v>
      </c>
      <c r="AQ219" s="45">
        <v>119</v>
      </c>
      <c r="AR219" s="45">
        <v>121.7</v>
      </c>
      <c r="AS219" s="45">
        <v>120.5</v>
      </c>
      <c r="AT219" s="45">
        <v>121.2</v>
      </c>
      <c r="AU219" s="45">
        <v>117</v>
      </c>
      <c r="AV219" s="45">
        <v>117.7</v>
      </c>
      <c r="AW219" s="45">
        <v>122.6</v>
      </c>
      <c r="AX219" s="45">
        <v>117.9</v>
      </c>
      <c r="AY219" s="45">
        <v>118.8</v>
      </c>
      <c r="AZ219" s="45">
        <v>128.1</v>
      </c>
      <c r="BA219" s="45">
        <v>124.3</v>
      </c>
      <c r="BB219" s="45">
        <v>124.5</v>
      </c>
      <c r="BC219" s="45">
        <v>125.2</v>
      </c>
      <c r="BD219" s="45">
        <v>129.4</v>
      </c>
      <c r="BE219" s="45">
        <v>126.6</v>
      </c>
      <c r="BF219" s="45">
        <v>125.9</v>
      </c>
      <c r="BG219" s="45">
        <v>124.7</v>
      </c>
      <c r="BH219" s="45">
        <v>125.9</v>
      </c>
      <c r="BI219" s="45">
        <v>124.3</v>
      </c>
      <c r="BJ219" s="45">
        <v>124.1</v>
      </c>
      <c r="BK219" s="45">
        <v>123.3</v>
      </c>
      <c r="BL219" s="45">
        <v>123.3</v>
      </c>
      <c r="BM219" s="45">
        <v>123.6</v>
      </c>
      <c r="BN219" s="45">
        <v>126.7</v>
      </c>
      <c r="BO219" s="45">
        <v>125.4</v>
      </c>
      <c r="BP219" s="45">
        <v>127</v>
      </c>
      <c r="BQ219" s="45">
        <v>126.6</v>
      </c>
      <c r="BR219" s="45">
        <v>126.5</v>
      </c>
      <c r="BS219" s="45">
        <v>125.3</v>
      </c>
      <c r="BT219" s="45">
        <v>126.9</v>
      </c>
      <c r="BU219" s="45">
        <v>127.5</v>
      </c>
      <c r="BV219" s="45">
        <v>126.9</v>
      </c>
      <c r="BW219" s="45">
        <v>127.1</v>
      </c>
      <c r="BX219" s="45">
        <v>126.9</v>
      </c>
      <c r="BY219" s="45">
        <v>123.6</v>
      </c>
      <c r="BZ219" s="45">
        <v>125.2</v>
      </c>
      <c r="CA219" s="45">
        <v>124.9</v>
      </c>
      <c r="CB219" s="45">
        <v>127.7</v>
      </c>
      <c r="CC219" s="45">
        <v>128.1</v>
      </c>
      <c r="CD219" s="45">
        <v>129.19999999999999</v>
      </c>
      <c r="CE219" s="45">
        <v>126.8</v>
      </c>
      <c r="CF219" s="45">
        <v>126.6</v>
      </c>
      <c r="CG219" s="45">
        <v>127.7</v>
      </c>
      <c r="CH219" s="45">
        <v>127</v>
      </c>
      <c r="CI219" s="45">
        <v>126.9</v>
      </c>
      <c r="CJ219" s="45">
        <v>128.19999999999999</v>
      </c>
      <c r="CK219" s="45">
        <v>127.7</v>
      </c>
      <c r="CL219" s="45">
        <v>128.4</v>
      </c>
      <c r="CM219" s="45">
        <v>126.2</v>
      </c>
      <c r="CN219" s="45">
        <v>127.2</v>
      </c>
      <c r="CO219" s="45">
        <v>127.6</v>
      </c>
      <c r="CP219" s="45">
        <v>128.5</v>
      </c>
      <c r="CQ219" s="45">
        <v>126.8</v>
      </c>
      <c r="CR219" s="45">
        <v>128</v>
      </c>
      <c r="CS219" s="45">
        <v>125.7</v>
      </c>
      <c r="CT219" s="45">
        <v>126.4</v>
      </c>
      <c r="CU219" s="45">
        <v>125.6</v>
      </c>
      <c r="CV219" s="45">
        <v>127.8</v>
      </c>
      <c r="CW219" s="45">
        <v>128.30000000000001</v>
      </c>
      <c r="CX219" s="45">
        <v>127.9</v>
      </c>
      <c r="CY219" s="45">
        <v>128.19999999999999</v>
      </c>
      <c r="CZ219" s="45">
        <v>127.5</v>
      </c>
      <c r="DA219" s="45">
        <v>127.5</v>
      </c>
      <c r="DB219" s="45">
        <v>127.8</v>
      </c>
      <c r="DC219" s="45">
        <v>128.5</v>
      </c>
      <c r="DD219" s="45">
        <v>128.1</v>
      </c>
      <c r="DE219" s="45">
        <v>128.4</v>
      </c>
      <c r="DF219" s="45">
        <v>127.6</v>
      </c>
      <c r="DG219" s="45">
        <v>128</v>
      </c>
      <c r="DH219" s="45">
        <v>128.19999999999999</v>
      </c>
      <c r="DI219" s="45">
        <v>129.69999999999999</v>
      </c>
      <c r="DJ219" s="45">
        <v>128.9</v>
      </c>
      <c r="DK219" s="45">
        <v>127</v>
      </c>
      <c r="DL219" s="45">
        <v>128.4</v>
      </c>
      <c r="DM219" s="45">
        <v>128.80000000000001</v>
      </c>
      <c r="DN219" s="45">
        <v>131.30000000000001</v>
      </c>
      <c r="DO219" s="45">
        <v>130.30000000000001</v>
      </c>
      <c r="DP219" s="45">
        <v>132</v>
      </c>
      <c r="DQ219" s="45">
        <v>132.80000000000001</v>
      </c>
      <c r="DR219" s="45">
        <v>133.80000000000001</v>
      </c>
      <c r="DS219" s="45">
        <v>133.6</v>
      </c>
      <c r="DT219" s="45">
        <v>134.6</v>
      </c>
      <c r="DU219" s="45">
        <v>134.30000000000001</v>
      </c>
      <c r="DV219" s="45">
        <v>134.6</v>
      </c>
      <c r="DW219" s="45">
        <v>134.4</v>
      </c>
      <c r="DX219" s="46">
        <v>134.4</v>
      </c>
      <c r="DY219" s="46">
        <v>136.1</v>
      </c>
      <c r="DZ219" s="46">
        <v>135.30000000000001</v>
      </c>
      <c r="EA219">
        <v>136.4</v>
      </c>
      <c r="EB219" s="47">
        <v>138.30000000000001</v>
      </c>
      <c r="EC219" s="47">
        <v>137.9</v>
      </c>
    </row>
    <row r="220" spans="1:133" x14ac:dyDescent="0.25">
      <c r="A220" s="43" t="s">
        <v>3351</v>
      </c>
      <c r="B220" s="43" t="s">
        <v>2018</v>
      </c>
      <c r="C220" s="44">
        <v>9.6850000000000006E-2</v>
      </c>
      <c r="D220" s="45">
        <v>100.9</v>
      </c>
      <c r="E220" s="45">
        <v>100.2</v>
      </c>
      <c r="F220" s="45">
        <v>105.5</v>
      </c>
      <c r="G220" s="45">
        <v>103.6</v>
      </c>
      <c r="H220" s="45">
        <v>104.5</v>
      </c>
      <c r="I220" s="45">
        <v>105.4</v>
      </c>
      <c r="J220" s="45">
        <v>105.8</v>
      </c>
      <c r="K220" s="45">
        <v>107.5</v>
      </c>
      <c r="L220" s="45">
        <v>107.5</v>
      </c>
      <c r="M220" s="45">
        <v>106.5</v>
      </c>
      <c r="N220" s="45">
        <v>106.6</v>
      </c>
      <c r="O220" s="45">
        <v>105.4</v>
      </c>
      <c r="P220" s="45">
        <v>104.2</v>
      </c>
      <c r="Q220" s="45">
        <v>106.3</v>
      </c>
      <c r="R220" s="45">
        <v>104.4</v>
      </c>
      <c r="S220" s="45">
        <v>110.2</v>
      </c>
      <c r="T220" s="45">
        <v>111.7</v>
      </c>
      <c r="U220" s="45">
        <v>113.1</v>
      </c>
      <c r="V220" s="45">
        <v>119.2</v>
      </c>
      <c r="W220" s="45">
        <v>114.2</v>
      </c>
      <c r="X220" s="45">
        <v>114.3</v>
      </c>
      <c r="Y220" s="45">
        <v>117.8</v>
      </c>
      <c r="Z220" s="45">
        <v>116.6</v>
      </c>
      <c r="AA220" s="45">
        <v>113.6</v>
      </c>
      <c r="AB220" s="45">
        <v>118.8</v>
      </c>
      <c r="AC220" s="45">
        <v>116.5</v>
      </c>
      <c r="AD220" s="45">
        <v>119.1</v>
      </c>
      <c r="AE220" s="45">
        <v>113.1</v>
      </c>
      <c r="AF220" s="45">
        <v>121.9</v>
      </c>
      <c r="AG220" s="45">
        <v>122.2</v>
      </c>
      <c r="AH220" s="45">
        <v>120</v>
      </c>
      <c r="AI220" s="45">
        <v>120</v>
      </c>
      <c r="AJ220" s="45">
        <v>121.7</v>
      </c>
      <c r="AK220" s="45">
        <v>122.9</v>
      </c>
      <c r="AL220" s="45">
        <v>122.6</v>
      </c>
      <c r="AM220" s="45">
        <v>123.3</v>
      </c>
      <c r="AN220" s="45">
        <v>126.5</v>
      </c>
      <c r="AO220" s="45">
        <v>114.1</v>
      </c>
      <c r="AP220" s="45">
        <v>120.7</v>
      </c>
      <c r="AQ220" s="45">
        <v>125.4</v>
      </c>
      <c r="AR220" s="45">
        <v>127.4</v>
      </c>
      <c r="AS220" s="45">
        <v>126.7</v>
      </c>
      <c r="AT220" s="45">
        <v>126.4</v>
      </c>
      <c r="AU220" s="45">
        <v>119</v>
      </c>
      <c r="AV220" s="45">
        <v>119.8</v>
      </c>
      <c r="AW220" s="45">
        <v>128.30000000000001</v>
      </c>
      <c r="AX220" s="45">
        <v>119.7</v>
      </c>
      <c r="AY220" s="45">
        <v>120.7</v>
      </c>
      <c r="AZ220" s="45">
        <v>135.6</v>
      </c>
      <c r="BA220" s="45">
        <v>128.5</v>
      </c>
      <c r="BB220" s="45">
        <v>128.4</v>
      </c>
      <c r="BC220" s="45">
        <v>128.6</v>
      </c>
      <c r="BD220" s="45">
        <v>135.69999999999999</v>
      </c>
      <c r="BE220" s="45">
        <v>130.9</v>
      </c>
      <c r="BF220" s="45">
        <v>130.1</v>
      </c>
      <c r="BG220" s="45">
        <v>128.1</v>
      </c>
      <c r="BH220" s="45">
        <v>130.1</v>
      </c>
      <c r="BI220" s="45">
        <v>126.7</v>
      </c>
      <c r="BJ220" s="45">
        <v>126.4</v>
      </c>
      <c r="BK220" s="45">
        <v>123.9</v>
      </c>
      <c r="BL220" s="45">
        <v>123.7</v>
      </c>
      <c r="BM220" s="45">
        <v>123.7</v>
      </c>
      <c r="BN220" s="45">
        <v>128.6</v>
      </c>
      <c r="BO220" s="45">
        <v>125.5</v>
      </c>
      <c r="BP220" s="45">
        <v>130.6</v>
      </c>
      <c r="BQ220" s="45">
        <v>129.30000000000001</v>
      </c>
      <c r="BR220" s="45">
        <v>128.80000000000001</v>
      </c>
      <c r="BS220" s="45">
        <v>127.5</v>
      </c>
      <c r="BT220" s="45">
        <v>130.1</v>
      </c>
      <c r="BU220" s="45">
        <v>128.6</v>
      </c>
      <c r="BV220" s="45">
        <v>126.7</v>
      </c>
      <c r="BW220" s="45">
        <v>126.6</v>
      </c>
      <c r="BX220" s="45">
        <v>128.4</v>
      </c>
      <c r="BY220" s="45">
        <v>126.1</v>
      </c>
      <c r="BZ220" s="45">
        <v>129.1</v>
      </c>
      <c r="CA220" s="45">
        <v>128</v>
      </c>
      <c r="CB220" s="45">
        <v>133.9</v>
      </c>
      <c r="CC220" s="45">
        <v>133.30000000000001</v>
      </c>
      <c r="CD220" s="45">
        <v>134.1</v>
      </c>
      <c r="CE220" s="45">
        <v>130</v>
      </c>
      <c r="CF220" s="45">
        <v>128.1</v>
      </c>
      <c r="CG220" s="45">
        <v>130.69999999999999</v>
      </c>
      <c r="CH220" s="45">
        <v>129.30000000000001</v>
      </c>
      <c r="CI220" s="45">
        <v>127.9</v>
      </c>
      <c r="CJ220" s="45">
        <v>129.5</v>
      </c>
      <c r="CK220" s="45">
        <v>129.69999999999999</v>
      </c>
      <c r="CL220" s="45">
        <v>129.6</v>
      </c>
      <c r="CM220" s="45">
        <v>124.7</v>
      </c>
      <c r="CN220" s="45">
        <v>127</v>
      </c>
      <c r="CO220" s="45">
        <v>127.8</v>
      </c>
      <c r="CP220" s="45">
        <v>130.4</v>
      </c>
      <c r="CQ220" s="45">
        <v>126.2</v>
      </c>
      <c r="CR220" s="45">
        <v>127.5</v>
      </c>
      <c r="CS220" s="45">
        <v>125.5</v>
      </c>
      <c r="CT220" s="45">
        <v>125.4</v>
      </c>
      <c r="CU220" s="45">
        <v>124</v>
      </c>
      <c r="CV220" s="45">
        <v>125</v>
      </c>
      <c r="CW220" s="45">
        <v>126.4</v>
      </c>
      <c r="CX220" s="45">
        <v>125.5</v>
      </c>
      <c r="CY220" s="45">
        <v>125.9</v>
      </c>
      <c r="CZ220" s="45">
        <v>125.6</v>
      </c>
      <c r="DA220" s="45">
        <v>125.6</v>
      </c>
      <c r="DB220" s="45">
        <v>126.3</v>
      </c>
      <c r="DC220" s="45">
        <v>127.1</v>
      </c>
      <c r="DD220" s="45">
        <v>126.7</v>
      </c>
      <c r="DE220" s="45">
        <v>126.5</v>
      </c>
      <c r="DF220" s="45">
        <v>126.8</v>
      </c>
      <c r="DG220" s="45">
        <v>126.9</v>
      </c>
      <c r="DH220" s="45">
        <v>127.3</v>
      </c>
      <c r="DI220" s="45">
        <v>128.69999999999999</v>
      </c>
      <c r="DJ220" s="45">
        <v>129.1</v>
      </c>
      <c r="DK220" s="45">
        <v>130.19999999999999</v>
      </c>
      <c r="DL220" s="45">
        <v>129.80000000000001</v>
      </c>
      <c r="DM220" s="45">
        <v>131.19999999999999</v>
      </c>
      <c r="DN220" s="45">
        <v>133.9</v>
      </c>
      <c r="DO220" s="45">
        <v>133.4</v>
      </c>
      <c r="DP220" s="45">
        <v>133.80000000000001</v>
      </c>
      <c r="DQ220" s="45">
        <v>134.9</v>
      </c>
      <c r="DR220" s="45">
        <v>136.80000000000001</v>
      </c>
      <c r="DS220" s="45">
        <v>135.69999999999999</v>
      </c>
      <c r="DT220" s="45">
        <v>137.30000000000001</v>
      </c>
      <c r="DU220" s="45">
        <v>137.80000000000001</v>
      </c>
      <c r="DV220" s="45">
        <v>136.30000000000001</v>
      </c>
      <c r="DW220" s="45">
        <v>137</v>
      </c>
      <c r="DX220" s="46">
        <v>137.5</v>
      </c>
      <c r="DY220" s="46">
        <v>138.80000000000001</v>
      </c>
      <c r="DZ220" s="46">
        <v>138.4</v>
      </c>
      <c r="EA220">
        <v>139.19999999999999</v>
      </c>
      <c r="EB220" s="47">
        <v>141</v>
      </c>
      <c r="EC220" s="47">
        <v>140.9</v>
      </c>
    </row>
    <row r="221" spans="1:133" x14ac:dyDescent="0.25">
      <c r="A221" s="43" t="s">
        <v>3352</v>
      </c>
      <c r="B221" s="43" t="s">
        <v>2020</v>
      </c>
      <c r="C221" s="44">
        <v>7.8159999999999993E-2</v>
      </c>
      <c r="D221" s="45">
        <v>102.1</v>
      </c>
      <c r="E221" s="45">
        <v>102.5</v>
      </c>
      <c r="F221" s="45">
        <v>102.4</v>
      </c>
      <c r="G221" s="45">
        <v>104</v>
      </c>
      <c r="H221" s="45">
        <v>107</v>
      </c>
      <c r="I221" s="45">
        <v>108.5</v>
      </c>
      <c r="J221" s="45">
        <v>104.8</v>
      </c>
      <c r="K221" s="45">
        <v>106.6</v>
      </c>
      <c r="L221" s="45">
        <v>105.3</v>
      </c>
      <c r="M221" s="45">
        <v>106.1</v>
      </c>
      <c r="N221" s="45">
        <v>107.5</v>
      </c>
      <c r="O221" s="45">
        <v>107.3</v>
      </c>
      <c r="P221" s="45">
        <v>106.2</v>
      </c>
      <c r="Q221" s="45">
        <v>106.3</v>
      </c>
      <c r="R221" s="45">
        <v>104.9</v>
      </c>
      <c r="S221" s="45">
        <v>106</v>
      </c>
      <c r="T221" s="45">
        <v>106.3</v>
      </c>
      <c r="U221" s="45">
        <v>106.2</v>
      </c>
      <c r="V221" s="45">
        <v>107</v>
      </c>
      <c r="W221" s="45">
        <v>107.3</v>
      </c>
      <c r="X221" s="45">
        <v>107.4</v>
      </c>
      <c r="Y221" s="45">
        <v>108.7</v>
      </c>
      <c r="Z221" s="45">
        <v>109.1</v>
      </c>
      <c r="AA221" s="45">
        <v>109.3</v>
      </c>
      <c r="AB221" s="45">
        <v>108.5</v>
      </c>
      <c r="AC221" s="45">
        <v>109.6</v>
      </c>
      <c r="AD221" s="45">
        <v>110.1</v>
      </c>
      <c r="AE221" s="45">
        <v>111.7</v>
      </c>
      <c r="AF221" s="45">
        <v>111.7</v>
      </c>
      <c r="AG221" s="45">
        <v>112</v>
      </c>
      <c r="AH221" s="45">
        <v>113.2</v>
      </c>
      <c r="AI221" s="45">
        <v>113.2</v>
      </c>
      <c r="AJ221" s="45">
        <v>112.9</v>
      </c>
      <c r="AK221" s="45">
        <v>113</v>
      </c>
      <c r="AL221" s="45">
        <v>111.3</v>
      </c>
      <c r="AM221" s="45">
        <v>112.4</v>
      </c>
      <c r="AN221" s="45">
        <v>111.3</v>
      </c>
      <c r="AO221" s="45">
        <v>112.5</v>
      </c>
      <c r="AP221" s="45">
        <v>112</v>
      </c>
      <c r="AQ221" s="45">
        <v>111.1</v>
      </c>
      <c r="AR221" s="45">
        <v>114.7</v>
      </c>
      <c r="AS221" s="45">
        <v>112.8</v>
      </c>
      <c r="AT221" s="45">
        <v>114.8</v>
      </c>
      <c r="AU221" s="45">
        <v>114.4</v>
      </c>
      <c r="AV221" s="45">
        <v>115.2</v>
      </c>
      <c r="AW221" s="45">
        <v>115.4</v>
      </c>
      <c r="AX221" s="45">
        <v>115.6</v>
      </c>
      <c r="AY221" s="45">
        <v>116.6</v>
      </c>
      <c r="AZ221" s="45">
        <v>118.8</v>
      </c>
      <c r="BA221" s="45">
        <v>119.1</v>
      </c>
      <c r="BB221" s="45">
        <v>119.7</v>
      </c>
      <c r="BC221" s="45">
        <v>120.9</v>
      </c>
      <c r="BD221" s="45">
        <v>121.6</v>
      </c>
      <c r="BE221" s="45">
        <v>121.3</v>
      </c>
      <c r="BF221" s="45">
        <v>120.7</v>
      </c>
      <c r="BG221" s="45">
        <v>120.5</v>
      </c>
      <c r="BH221" s="45">
        <v>120.8</v>
      </c>
      <c r="BI221" s="45">
        <v>121.3</v>
      </c>
      <c r="BJ221" s="45">
        <v>121.2</v>
      </c>
      <c r="BK221" s="45">
        <v>122.7</v>
      </c>
      <c r="BL221" s="45">
        <v>122.9</v>
      </c>
      <c r="BM221" s="45">
        <v>123.6</v>
      </c>
      <c r="BN221" s="45">
        <v>124.5</v>
      </c>
      <c r="BO221" s="45">
        <v>125.3</v>
      </c>
      <c r="BP221" s="45">
        <v>122.5</v>
      </c>
      <c r="BQ221" s="45">
        <v>123.2</v>
      </c>
      <c r="BR221" s="45">
        <v>123.6</v>
      </c>
      <c r="BS221" s="45">
        <v>122.6</v>
      </c>
      <c r="BT221" s="45">
        <v>123</v>
      </c>
      <c r="BU221" s="45">
        <v>126.2</v>
      </c>
      <c r="BV221" s="45">
        <v>127.2</v>
      </c>
      <c r="BW221" s="45">
        <v>127.6</v>
      </c>
      <c r="BX221" s="45">
        <v>124.9</v>
      </c>
      <c r="BY221" s="45">
        <v>120.5</v>
      </c>
      <c r="BZ221" s="45">
        <v>120.3</v>
      </c>
      <c r="CA221" s="45">
        <v>121.1</v>
      </c>
      <c r="CB221" s="45">
        <v>119.9</v>
      </c>
      <c r="CC221" s="45">
        <v>121.7</v>
      </c>
      <c r="CD221" s="45">
        <v>123.1</v>
      </c>
      <c r="CE221" s="45">
        <v>123</v>
      </c>
      <c r="CF221" s="45">
        <v>124.7</v>
      </c>
      <c r="CG221" s="45">
        <v>124</v>
      </c>
      <c r="CH221" s="45">
        <v>124.2</v>
      </c>
      <c r="CI221" s="45">
        <v>125.8</v>
      </c>
      <c r="CJ221" s="45">
        <v>126.5</v>
      </c>
      <c r="CK221" s="45">
        <v>125.2</v>
      </c>
      <c r="CL221" s="45">
        <v>126.9</v>
      </c>
      <c r="CM221" s="45">
        <v>128</v>
      </c>
      <c r="CN221" s="45">
        <v>127.5</v>
      </c>
      <c r="CO221" s="45">
        <v>127.4</v>
      </c>
      <c r="CP221" s="45">
        <v>126.1</v>
      </c>
      <c r="CQ221" s="45">
        <v>127.5</v>
      </c>
      <c r="CR221" s="45">
        <v>128.5</v>
      </c>
      <c r="CS221" s="45">
        <v>125.9</v>
      </c>
      <c r="CT221" s="45">
        <v>127.5</v>
      </c>
      <c r="CU221" s="45">
        <v>127.6</v>
      </c>
      <c r="CV221" s="45">
        <v>131.30000000000001</v>
      </c>
      <c r="CW221" s="45">
        <v>130.6</v>
      </c>
      <c r="CX221" s="45">
        <v>130.9</v>
      </c>
      <c r="CY221" s="45">
        <v>131.19999999999999</v>
      </c>
      <c r="CZ221" s="45">
        <v>129.80000000000001</v>
      </c>
      <c r="DA221" s="45">
        <v>129.9</v>
      </c>
      <c r="DB221" s="45">
        <v>129.69999999999999</v>
      </c>
      <c r="DC221" s="45">
        <v>130.19999999999999</v>
      </c>
      <c r="DD221" s="45">
        <v>129.9</v>
      </c>
      <c r="DE221" s="45">
        <v>130.80000000000001</v>
      </c>
      <c r="DF221" s="45">
        <v>128.6</v>
      </c>
      <c r="DG221" s="45">
        <v>129.30000000000001</v>
      </c>
      <c r="DH221" s="45">
        <v>129.19999999999999</v>
      </c>
      <c r="DI221" s="45">
        <v>131.1</v>
      </c>
      <c r="DJ221" s="45">
        <v>128.6</v>
      </c>
      <c r="DK221" s="45">
        <v>123.1</v>
      </c>
      <c r="DL221" s="45">
        <v>126.7</v>
      </c>
      <c r="DM221" s="45">
        <v>125.9</v>
      </c>
      <c r="DN221" s="45">
        <v>128.1</v>
      </c>
      <c r="DO221" s="45">
        <v>126.6</v>
      </c>
      <c r="DP221" s="45">
        <v>129.80000000000001</v>
      </c>
      <c r="DQ221" s="45">
        <v>130.1</v>
      </c>
      <c r="DR221" s="45">
        <v>130.1</v>
      </c>
      <c r="DS221" s="45">
        <v>131</v>
      </c>
      <c r="DT221" s="45">
        <v>131.19999999999999</v>
      </c>
      <c r="DU221" s="45">
        <v>130</v>
      </c>
      <c r="DV221" s="45">
        <v>132.4</v>
      </c>
      <c r="DW221" s="45">
        <v>131.19999999999999</v>
      </c>
      <c r="DX221" s="46">
        <v>130.69999999999999</v>
      </c>
      <c r="DY221" s="46">
        <v>132.6</v>
      </c>
      <c r="DZ221" s="46">
        <v>131.5</v>
      </c>
      <c r="EA221">
        <v>133</v>
      </c>
      <c r="EB221" s="47">
        <v>134.80000000000001</v>
      </c>
      <c r="EC221" s="47">
        <v>134.1</v>
      </c>
    </row>
    <row r="222" spans="1:133" x14ac:dyDescent="0.25">
      <c r="A222" s="43" t="s">
        <v>3353</v>
      </c>
      <c r="B222" s="43" t="s">
        <v>3354</v>
      </c>
      <c r="C222" s="44">
        <v>2.64E-2</v>
      </c>
      <c r="D222" s="45">
        <v>102.8</v>
      </c>
      <c r="E222" s="45">
        <v>101</v>
      </c>
      <c r="F222" s="45">
        <v>105</v>
      </c>
      <c r="G222" s="45">
        <v>110.6</v>
      </c>
      <c r="H222" s="45">
        <v>105.5</v>
      </c>
      <c r="I222" s="45">
        <v>105.9</v>
      </c>
      <c r="J222" s="45">
        <v>106.8</v>
      </c>
      <c r="K222" s="45">
        <v>107.5</v>
      </c>
      <c r="L222" s="45">
        <v>110.4</v>
      </c>
      <c r="M222" s="45">
        <v>110</v>
      </c>
      <c r="N222" s="45">
        <v>113.4</v>
      </c>
      <c r="O222" s="45">
        <v>108.7</v>
      </c>
      <c r="P222" s="45">
        <v>109</v>
      </c>
      <c r="Q222" s="45">
        <v>108.8</v>
      </c>
      <c r="R222" s="45">
        <v>110.3</v>
      </c>
      <c r="S222" s="45">
        <v>109.7</v>
      </c>
      <c r="T222" s="45">
        <v>110.3</v>
      </c>
      <c r="U222" s="45">
        <v>110.1</v>
      </c>
      <c r="V222" s="45">
        <v>112.6</v>
      </c>
      <c r="W222" s="45">
        <v>115.7</v>
      </c>
      <c r="X222" s="45">
        <v>111.8</v>
      </c>
      <c r="Y222" s="45">
        <v>116.6</v>
      </c>
      <c r="Z222" s="45">
        <v>118.8</v>
      </c>
      <c r="AA222" s="45">
        <v>117.4</v>
      </c>
      <c r="AB222" s="45">
        <v>115</v>
      </c>
      <c r="AC222" s="45">
        <v>111.9</v>
      </c>
      <c r="AD222" s="45">
        <v>110.1</v>
      </c>
      <c r="AE222" s="45">
        <v>110.8</v>
      </c>
      <c r="AF222" s="45">
        <v>114.5</v>
      </c>
      <c r="AG222" s="45">
        <v>113.2</v>
      </c>
      <c r="AH222" s="45">
        <v>117.2</v>
      </c>
      <c r="AI222" s="45">
        <v>118.2</v>
      </c>
      <c r="AJ222" s="45">
        <v>117.2</v>
      </c>
      <c r="AK222" s="45">
        <v>124.7</v>
      </c>
      <c r="AL222" s="45">
        <v>129.19999999999999</v>
      </c>
      <c r="AM222" s="45">
        <v>124.2</v>
      </c>
      <c r="AN222" s="45">
        <v>132.69999999999999</v>
      </c>
      <c r="AO222" s="45">
        <v>120.6</v>
      </c>
      <c r="AP222" s="45">
        <v>119.2</v>
      </c>
      <c r="AQ222" s="45">
        <v>119.2</v>
      </c>
      <c r="AR222" s="45">
        <v>119.2</v>
      </c>
      <c r="AS222" s="45">
        <v>119.2</v>
      </c>
      <c r="AT222" s="45">
        <v>112.1</v>
      </c>
      <c r="AU222" s="45">
        <v>120.9</v>
      </c>
      <c r="AV222" s="45">
        <v>121.8</v>
      </c>
      <c r="AW222" s="45">
        <v>123.4</v>
      </c>
      <c r="AX222" s="45">
        <v>123.5</v>
      </c>
      <c r="AY222" s="45">
        <v>133.80000000000001</v>
      </c>
      <c r="AZ222" s="45">
        <v>121</v>
      </c>
      <c r="BA222" s="45">
        <v>127.3</v>
      </c>
      <c r="BB222" s="45">
        <v>131.69999999999999</v>
      </c>
      <c r="BC222" s="45">
        <v>141.4</v>
      </c>
      <c r="BD222" s="45">
        <v>141.5</v>
      </c>
      <c r="BE222" s="45">
        <v>143.19999999999999</v>
      </c>
      <c r="BF222" s="45">
        <v>144.30000000000001</v>
      </c>
      <c r="BG222" s="45">
        <v>151</v>
      </c>
      <c r="BH222" s="45">
        <v>146.80000000000001</v>
      </c>
      <c r="BI222" s="45">
        <v>131.19999999999999</v>
      </c>
      <c r="BJ222" s="45">
        <v>133.4</v>
      </c>
      <c r="BK222" s="45">
        <v>132.1</v>
      </c>
      <c r="BL222" s="45">
        <v>140.80000000000001</v>
      </c>
      <c r="BM222" s="45">
        <v>137</v>
      </c>
      <c r="BN222" s="45">
        <v>134.4</v>
      </c>
      <c r="BO222" s="45">
        <v>131</v>
      </c>
      <c r="BP222" s="45">
        <v>130.4</v>
      </c>
      <c r="BQ222" s="45">
        <v>132.30000000000001</v>
      </c>
      <c r="BR222" s="45">
        <v>128</v>
      </c>
      <c r="BS222" s="45">
        <v>128.5</v>
      </c>
      <c r="BT222" s="45">
        <v>132.19999999999999</v>
      </c>
      <c r="BU222" s="45">
        <v>125.8</v>
      </c>
      <c r="BV222" s="45">
        <v>127.2</v>
      </c>
      <c r="BW222" s="45">
        <v>129.19999999999999</v>
      </c>
      <c r="BX222" s="45">
        <v>128.80000000000001</v>
      </c>
      <c r="BY222" s="45">
        <v>128.30000000000001</v>
      </c>
      <c r="BZ222" s="45">
        <v>131.5</v>
      </c>
      <c r="CA222" s="45">
        <v>133.30000000000001</v>
      </c>
      <c r="CB222" s="45">
        <v>133.30000000000001</v>
      </c>
      <c r="CC222" s="45">
        <v>137.6</v>
      </c>
      <c r="CD222" s="45">
        <v>133.5</v>
      </c>
      <c r="CE222" s="45">
        <v>136.30000000000001</v>
      </c>
      <c r="CF222" s="45">
        <v>137</v>
      </c>
      <c r="CG222" s="45">
        <v>136.4</v>
      </c>
      <c r="CH222" s="45">
        <v>142.6</v>
      </c>
      <c r="CI222" s="45">
        <v>135.1</v>
      </c>
      <c r="CJ222" s="45">
        <v>133.1</v>
      </c>
      <c r="CK222" s="45">
        <v>137.80000000000001</v>
      </c>
      <c r="CL222" s="45">
        <v>133.69999999999999</v>
      </c>
      <c r="CM222" s="45">
        <v>132.80000000000001</v>
      </c>
      <c r="CN222" s="45">
        <v>131.69999999999999</v>
      </c>
      <c r="CO222" s="45">
        <v>137.9</v>
      </c>
      <c r="CP222" s="45">
        <v>135.80000000000001</v>
      </c>
      <c r="CQ222" s="45">
        <v>132.6</v>
      </c>
      <c r="CR222" s="45">
        <v>123.4</v>
      </c>
      <c r="CS222" s="45">
        <v>131.69999999999999</v>
      </c>
      <c r="CT222" s="45">
        <v>130.5</v>
      </c>
      <c r="CU222" s="45">
        <v>131.30000000000001</v>
      </c>
      <c r="CV222" s="45">
        <v>126.3</v>
      </c>
      <c r="CW222" s="45">
        <v>133.80000000000001</v>
      </c>
      <c r="CX222" s="45">
        <v>133.80000000000001</v>
      </c>
      <c r="CY222" s="45">
        <v>132.1</v>
      </c>
      <c r="CZ222" s="45">
        <v>134.4</v>
      </c>
      <c r="DA222" s="45">
        <v>132.4</v>
      </c>
      <c r="DB222" s="45">
        <v>131.30000000000001</v>
      </c>
      <c r="DC222" s="45">
        <v>133.5</v>
      </c>
      <c r="DD222" s="45">
        <v>131.6</v>
      </c>
      <c r="DE222" s="45">
        <v>130.19999999999999</v>
      </c>
      <c r="DF222" s="45">
        <v>132.19999999999999</v>
      </c>
      <c r="DG222" s="45">
        <v>135.6</v>
      </c>
      <c r="DH222" s="45">
        <v>131.5</v>
      </c>
      <c r="DI222" s="45">
        <v>130.5</v>
      </c>
      <c r="DJ222" s="45">
        <v>133.5</v>
      </c>
      <c r="DK222" s="45">
        <v>131.9</v>
      </c>
      <c r="DL222" s="45">
        <v>132.19999999999999</v>
      </c>
      <c r="DM222" s="45">
        <v>138.4</v>
      </c>
      <c r="DN222" s="45">
        <v>139</v>
      </c>
      <c r="DO222" s="45">
        <v>133.4</v>
      </c>
      <c r="DP222" s="45">
        <v>131.4</v>
      </c>
      <c r="DQ222" s="45">
        <v>142.30000000000001</v>
      </c>
      <c r="DR222" s="45">
        <v>144.30000000000001</v>
      </c>
      <c r="DS222" s="45">
        <v>142.80000000000001</v>
      </c>
      <c r="DT222" s="45">
        <v>160.6</v>
      </c>
      <c r="DU222" s="45">
        <v>158</v>
      </c>
      <c r="DV222" s="45">
        <v>156.5</v>
      </c>
      <c r="DW222" s="45">
        <v>160.69999999999999</v>
      </c>
      <c r="DX222" s="46">
        <v>157.19999999999999</v>
      </c>
      <c r="DY222" s="46">
        <v>156.19999999999999</v>
      </c>
      <c r="DZ222" s="46">
        <v>162.5</v>
      </c>
      <c r="EA222">
        <v>159.80000000000001</v>
      </c>
      <c r="EB222" s="47">
        <v>148.69999999999999</v>
      </c>
      <c r="EC222" s="47">
        <v>154.6</v>
      </c>
    </row>
    <row r="223" spans="1:133" x14ac:dyDescent="0.25">
      <c r="A223" s="43" t="s">
        <v>3355</v>
      </c>
      <c r="B223" s="43" t="s">
        <v>3356</v>
      </c>
      <c r="C223" s="44">
        <v>2.64E-2</v>
      </c>
      <c r="D223" s="45">
        <v>102.8</v>
      </c>
      <c r="E223" s="45">
        <v>101</v>
      </c>
      <c r="F223" s="45">
        <v>105</v>
      </c>
      <c r="G223" s="45">
        <v>110.6</v>
      </c>
      <c r="H223" s="45">
        <v>105.5</v>
      </c>
      <c r="I223" s="45">
        <v>105.9</v>
      </c>
      <c r="J223" s="45">
        <v>106.8</v>
      </c>
      <c r="K223" s="45">
        <v>107.5</v>
      </c>
      <c r="L223" s="45">
        <v>110.4</v>
      </c>
      <c r="M223" s="45">
        <v>110</v>
      </c>
      <c r="N223" s="45">
        <v>113.4</v>
      </c>
      <c r="O223" s="45">
        <v>108.7</v>
      </c>
      <c r="P223" s="45">
        <v>109</v>
      </c>
      <c r="Q223" s="45">
        <v>108.8</v>
      </c>
      <c r="R223" s="45">
        <v>110.3</v>
      </c>
      <c r="S223" s="45">
        <v>109.7</v>
      </c>
      <c r="T223" s="45">
        <v>110.3</v>
      </c>
      <c r="U223" s="45">
        <v>110.1</v>
      </c>
      <c r="V223" s="45">
        <v>112.6</v>
      </c>
      <c r="W223" s="45">
        <v>115.7</v>
      </c>
      <c r="X223" s="45">
        <v>111.8</v>
      </c>
      <c r="Y223" s="45">
        <v>116.6</v>
      </c>
      <c r="Z223" s="45">
        <v>118.8</v>
      </c>
      <c r="AA223" s="45">
        <v>117.4</v>
      </c>
      <c r="AB223" s="45">
        <v>115</v>
      </c>
      <c r="AC223" s="45">
        <v>111.9</v>
      </c>
      <c r="AD223" s="45">
        <v>110.1</v>
      </c>
      <c r="AE223" s="45">
        <v>110.8</v>
      </c>
      <c r="AF223" s="45">
        <v>114.5</v>
      </c>
      <c r="AG223" s="45">
        <v>113.2</v>
      </c>
      <c r="AH223" s="45">
        <v>117.2</v>
      </c>
      <c r="AI223" s="45">
        <v>118.2</v>
      </c>
      <c r="AJ223" s="45">
        <v>117.2</v>
      </c>
      <c r="AK223" s="45">
        <v>124.7</v>
      </c>
      <c r="AL223" s="45">
        <v>129.19999999999999</v>
      </c>
      <c r="AM223" s="45">
        <v>124.2</v>
      </c>
      <c r="AN223" s="45">
        <v>132.69999999999999</v>
      </c>
      <c r="AO223" s="45">
        <v>120.6</v>
      </c>
      <c r="AP223" s="45">
        <v>119.2</v>
      </c>
      <c r="AQ223" s="45">
        <v>119.2</v>
      </c>
      <c r="AR223" s="45">
        <v>119.2</v>
      </c>
      <c r="AS223" s="45">
        <v>119.2</v>
      </c>
      <c r="AT223" s="45">
        <v>112.1</v>
      </c>
      <c r="AU223" s="45">
        <v>120.9</v>
      </c>
      <c r="AV223" s="45">
        <v>121.8</v>
      </c>
      <c r="AW223" s="45">
        <v>123.4</v>
      </c>
      <c r="AX223" s="45">
        <v>123.5</v>
      </c>
      <c r="AY223" s="45">
        <v>133.80000000000001</v>
      </c>
      <c r="AZ223" s="45">
        <v>121</v>
      </c>
      <c r="BA223" s="45">
        <v>127.3</v>
      </c>
      <c r="BB223" s="45">
        <v>131.69999999999999</v>
      </c>
      <c r="BC223" s="45">
        <v>141.4</v>
      </c>
      <c r="BD223" s="45">
        <v>141.5</v>
      </c>
      <c r="BE223" s="45">
        <v>143.19999999999999</v>
      </c>
      <c r="BF223" s="45">
        <v>144.30000000000001</v>
      </c>
      <c r="BG223" s="45">
        <v>151</v>
      </c>
      <c r="BH223" s="45">
        <v>146.80000000000001</v>
      </c>
      <c r="BI223" s="45">
        <v>131.19999999999999</v>
      </c>
      <c r="BJ223" s="45">
        <v>133.4</v>
      </c>
      <c r="BK223" s="45">
        <v>132.1</v>
      </c>
      <c r="BL223" s="45">
        <v>140.80000000000001</v>
      </c>
      <c r="BM223" s="45">
        <v>137</v>
      </c>
      <c r="BN223" s="45">
        <v>134.4</v>
      </c>
      <c r="BO223" s="45">
        <v>131</v>
      </c>
      <c r="BP223" s="45">
        <v>130.4</v>
      </c>
      <c r="BQ223" s="45">
        <v>132.30000000000001</v>
      </c>
      <c r="BR223" s="45">
        <v>128</v>
      </c>
      <c r="BS223" s="45">
        <v>128.5</v>
      </c>
      <c r="BT223" s="45">
        <v>132.19999999999999</v>
      </c>
      <c r="BU223" s="45">
        <v>125.8</v>
      </c>
      <c r="BV223" s="45">
        <v>127.2</v>
      </c>
      <c r="BW223" s="45">
        <v>129.19999999999999</v>
      </c>
      <c r="BX223" s="45">
        <v>128.80000000000001</v>
      </c>
      <c r="BY223" s="45">
        <v>128.30000000000001</v>
      </c>
      <c r="BZ223" s="45">
        <v>131.5</v>
      </c>
      <c r="CA223" s="45">
        <v>133.30000000000001</v>
      </c>
      <c r="CB223" s="45">
        <v>133.30000000000001</v>
      </c>
      <c r="CC223" s="45">
        <v>137.6</v>
      </c>
      <c r="CD223" s="45">
        <v>133.5</v>
      </c>
      <c r="CE223" s="45">
        <v>136.30000000000001</v>
      </c>
      <c r="CF223" s="45">
        <v>137</v>
      </c>
      <c r="CG223" s="45">
        <v>136.4</v>
      </c>
      <c r="CH223" s="45">
        <v>142.6</v>
      </c>
      <c r="CI223" s="45">
        <v>135.1</v>
      </c>
      <c r="CJ223" s="45">
        <v>133.1</v>
      </c>
      <c r="CK223" s="45">
        <v>137.80000000000001</v>
      </c>
      <c r="CL223" s="45">
        <v>133.69999999999999</v>
      </c>
      <c r="CM223" s="45">
        <v>132.80000000000001</v>
      </c>
      <c r="CN223" s="45">
        <v>131.69999999999999</v>
      </c>
      <c r="CO223" s="45">
        <v>137.9</v>
      </c>
      <c r="CP223" s="45">
        <v>135.80000000000001</v>
      </c>
      <c r="CQ223" s="45">
        <v>132.6</v>
      </c>
      <c r="CR223" s="45">
        <v>123.4</v>
      </c>
      <c r="CS223" s="45">
        <v>131.69999999999999</v>
      </c>
      <c r="CT223" s="45">
        <v>130.5</v>
      </c>
      <c r="CU223" s="45">
        <v>131.30000000000001</v>
      </c>
      <c r="CV223" s="45">
        <v>126.3</v>
      </c>
      <c r="CW223" s="45">
        <v>133.80000000000001</v>
      </c>
      <c r="CX223" s="45">
        <v>133.80000000000001</v>
      </c>
      <c r="CY223" s="45">
        <v>132.1</v>
      </c>
      <c r="CZ223" s="45">
        <v>134.4</v>
      </c>
      <c r="DA223" s="45">
        <v>132.4</v>
      </c>
      <c r="DB223" s="45">
        <v>131.30000000000001</v>
      </c>
      <c r="DC223" s="45">
        <v>133.5</v>
      </c>
      <c r="DD223" s="45">
        <v>131.6</v>
      </c>
      <c r="DE223" s="45">
        <v>130.19999999999999</v>
      </c>
      <c r="DF223" s="45">
        <v>132.19999999999999</v>
      </c>
      <c r="DG223" s="45">
        <v>135.6</v>
      </c>
      <c r="DH223" s="45">
        <v>131.5</v>
      </c>
      <c r="DI223" s="45">
        <v>130.5</v>
      </c>
      <c r="DJ223" s="45">
        <v>133.5</v>
      </c>
      <c r="DK223" s="45">
        <v>131.9</v>
      </c>
      <c r="DL223" s="45">
        <v>132.19999999999999</v>
      </c>
      <c r="DM223" s="45">
        <v>138.4</v>
      </c>
      <c r="DN223" s="45">
        <v>139</v>
      </c>
      <c r="DO223" s="45">
        <v>133.4</v>
      </c>
      <c r="DP223" s="45">
        <v>131.4</v>
      </c>
      <c r="DQ223" s="45">
        <v>142.30000000000001</v>
      </c>
      <c r="DR223" s="45">
        <v>144.30000000000001</v>
      </c>
      <c r="DS223" s="45">
        <v>142.80000000000001</v>
      </c>
      <c r="DT223" s="45">
        <v>160.6</v>
      </c>
      <c r="DU223" s="45">
        <v>158</v>
      </c>
      <c r="DV223" s="45">
        <v>156.5</v>
      </c>
      <c r="DW223" s="45">
        <v>160.69999999999999</v>
      </c>
      <c r="DX223" s="46">
        <v>157.19999999999999</v>
      </c>
      <c r="DY223" s="46">
        <v>156.19999999999999</v>
      </c>
      <c r="DZ223" s="46">
        <v>162.5</v>
      </c>
      <c r="EA223">
        <v>159.80000000000001</v>
      </c>
      <c r="EB223" s="47">
        <v>148.69999999999999</v>
      </c>
      <c r="EC223" s="47">
        <v>154.6</v>
      </c>
    </row>
    <row r="224" spans="1:133" x14ac:dyDescent="0.25">
      <c r="A224" s="43" t="s">
        <v>3357</v>
      </c>
      <c r="B224" s="43" t="s">
        <v>3358</v>
      </c>
      <c r="C224" s="44">
        <v>0.37082999999999999</v>
      </c>
      <c r="D224" s="45">
        <v>109.2</v>
      </c>
      <c r="E224" s="45">
        <v>112.8</v>
      </c>
      <c r="F224" s="45">
        <v>116.1</v>
      </c>
      <c r="G224" s="45">
        <v>112.1</v>
      </c>
      <c r="H224" s="45">
        <v>110.8</v>
      </c>
      <c r="I224" s="45">
        <v>110</v>
      </c>
      <c r="J224" s="45">
        <v>108.6</v>
      </c>
      <c r="K224" s="45">
        <v>110.6</v>
      </c>
      <c r="L224" s="45">
        <v>112.5</v>
      </c>
      <c r="M224" s="45">
        <v>110.2</v>
      </c>
      <c r="N224" s="45">
        <v>109.4</v>
      </c>
      <c r="O224" s="45">
        <v>117.2</v>
      </c>
      <c r="P224" s="45">
        <v>122.6</v>
      </c>
      <c r="Q224" s="45">
        <v>126.7</v>
      </c>
      <c r="R224" s="45">
        <v>125.7</v>
      </c>
      <c r="S224" s="45">
        <v>125.6</v>
      </c>
      <c r="T224" s="45">
        <v>125.6</v>
      </c>
      <c r="U224" s="45">
        <v>126.7</v>
      </c>
      <c r="V224" s="45">
        <v>124.3</v>
      </c>
      <c r="W224" s="45">
        <v>121.9</v>
      </c>
      <c r="X224" s="45">
        <v>118.4</v>
      </c>
      <c r="Y224" s="45">
        <v>116.1</v>
      </c>
      <c r="Z224" s="45">
        <v>115.6</v>
      </c>
      <c r="AA224" s="45">
        <v>116.7</v>
      </c>
      <c r="AB224" s="45">
        <v>126.5</v>
      </c>
      <c r="AC224" s="45">
        <v>126.3</v>
      </c>
      <c r="AD224" s="45">
        <v>127.4</v>
      </c>
      <c r="AE224" s="45">
        <v>121.7</v>
      </c>
      <c r="AF224" s="45">
        <v>125</v>
      </c>
      <c r="AG224" s="45">
        <v>123.4</v>
      </c>
      <c r="AH224" s="45">
        <v>120.3</v>
      </c>
      <c r="AI224" s="45">
        <v>122.9</v>
      </c>
      <c r="AJ224" s="45">
        <v>122.8</v>
      </c>
      <c r="AK224" s="45">
        <v>117.4</v>
      </c>
      <c r="AL224" s="45">
        <v>112.6</v>
      </c>
      <c r="AM224" s="45">
        <v>112.3</v>
      </c>
      <c r="AN224" s="45">
        <v>123.3</v>
      </c>
      <c r="AO224" s="45">
        <v>124.8</v>
      </c>
      <c r="AP224" s="45">
        <v>125.7</v>
      </c>
      <c r="AQ224" s="45">
        <v>126.5</v>
      </c>
      <c r="AR224" s="45">
        <v>125.7</v>
      </c>
      <c r="AS224" s="45">
        <v>126</v>
      </c>
      <c r="AT224" s="45">
        <v>123.2</v>
      </c>
      <c r="AU224" s="45">
        <v>123.6</v>
      </c>
      <c r="AV224" s="45">
        <v>122</v>
      </c>
      <c r="AW224" s="45">
        <v>121.5</v>
      </c>
      <c r="AX224" s="45">
        <v>117.1</v>
      </c>
      <c r="AY224" s="45">
        <v>127.6</v>
      </c>
      <c r="AZ224" s="45">
        <v>130</v>
      </c>
      <c r="BA224" s="45">
        <v>129.4</v>
      </c>
      <c r="BB224" s="45">
        <v>132.1</v>
      </c>
      <c r="BC224" s="45">
        <v>131.1</v>
      </c>
      <c r="BD224" s="45">
        <v>129.5</v>
      </c>
      <c r="BE224" s="45">
        <v>127.7</v>
      </c>
      <c r="BF224" s="45">
        <v>126.5</v>
      </c>
      <c r="BG224" s="45">
        <v>125.4</v>
      </c>
      <c r="BH224" s="45">
        <v>122.5</v>
      </c>
      <c r="BI224" s="45">
        <v>121.3</v>
      </c>
      <c r="BJ224" s="45">
        <v>117.2</v>
      </c>
      <c r="BK224" s="45">
        <v>117.6</v>
      </c>
      <c r="BL224" s="45">
        <v>125.6</v>
      </c>
      <c r="BM224" s="45">
        <v>127.1</v>
      </c>
      <c r="BN224" s="45">
        <v>133.1</v>
      </c>
      <c r="BO224" s="45">
        <v>130.6</v>
      </c>
      <c r="BP224" s="45">
        <v>131.30000000000001</v>
      </c>
      <c r="BQ224" s="45">
        <v>130.69999999999999</v>
      </c>
      <c r="BR224" s="45">
        <v>132.19999999999999</v>
      </c>
      <c r="BS224" s="45">
        <v>131.30000000000001</v>
      </c>
      <c r="BT224" s="45">
        <v>128.69999999999999</v>
      </c>
      <c r="BU224" s="45">
        <v>127.2</v>
      </c>
      <c r="BV224" s="45">
        <v>119</v>
      </c>
      <c r="BW224" s="45">
        <v>132.1</v>
      </c>
      <c r="BX224" s="45">
        <v>141.30000000000001</v>
      </c>
      <c r="BY224" s="45">
        <v>138.6</v>
      </c>
      <c r="BZ224" s="45">
        <v>144.80000000000001</v>
      </c>
      <c r="CA224" s="45">
        <v>143.30000000000001</v>
      </c>
      <c r="CB224" s="45">
        <v>141.9</v>
      </c>
      <c r="CC224" s="45">
        <v>138.6</v>
      </c>
      <c r="CD224" s="45">
        <v>138.5</v>
      </c>
      <c r="CE224" s="45">
        <v>137.9</v>
      </c>
      <c r="CF224" s="45">
        <v>136.5</v>
      </c>
      <c r="CG224" s="45">
        <v>131.1</v>
      </c>
      <c r="CH224" s="45">
        <v>128.30000000000001</v>
      </c>
      <c r="CI224" s="45">
        <v>131.19999999999999</v>
      </c>
      <c r="CJ224" s="45">
        <v>146.19999999999999</v>
      </c>
      <c r="CK224" s="45">
        <v>139.6</v>
      </c>
      <c r="CL224" s="45">
        <v>145.80000000000001</v>
      </c>
      <c r="CM224" s="45">
        <v>146.4</v>
      </c>
      <c r="CN224" s="45">
        <v>143.80000000000001</v>
      </c>
      <c r="CO224" s="45">
        <v>144</v>
      </c>
      <c r="CP224" s="45">
        <v>142.80000000000001</v>
      </c>
      <c r="CQ224" s="45">
        <v>142.80000000000001</v>
      </c>
      <c r="CR224" s="45">
        <v>138.5</v>
      </c>
      <c r="CS224" s="45">
        <v>130.1</v>
      </c>
      <c r="CT224" s="45">
        <v>126.2</v>
      </c>
      <c r="CU224" s="45">
        <v>129.69999999999999</v>
      </c>
      <c r="CV224" s="45">
        <v>138.1</v>
      </c>
      <c r="CW224" s="45">
        <v>152.4</v>
      </c>
      <c r="CX224" s="45">
        <v>163.80000000000001</v>
      </c>
      <c r="CY224" s="45">
        <v>171.6</v>
      </c>
      <c r="CZ224" s="45">
        <v>189.7</v>
      </c>
      <c r="DA224" s="45">
        <v>191.6</v>
      </c>
      <c r="DB224" s="45">
        <v>183.2</v>
      </c>
      <c r="DC224" s="45">
        <v>172.2</v>
      </c>
      <c r="DD224" s="45">
        <v>161.1</v>
      </c>
      <c r="DE224" s="45">
        <v>158.30000000000001</v>
      </c>
      <c r="DF224" s="45">
        <v>152.1</v>
      </c>
      <c r="DG224" s="45">
        <v>163.80000000000001</v>
      </c>
      <c r="DH224" s="45">
        <v>171.4</v>
      </c>
      <c r="DI224" s="45">
        <v>174.8</v>
      </c>
      <c r="DJ224" s="45">
        <v>178.5</v>
      </c>
      <c r="DK224" s="45">
        <v>172.5</v>
      </c>
      <c r="DL224" s="45">
        <v>168.1</v>
      </c>
      <c r="DM224" s="45">
        <v>168.7</v>
      </c>
      <c r="DN224" s="45">
        <v>168.4</v>
      </c>
      <c r="DO224" s="45">
        <v>172</v>
      </c>
      <c r="DP224" s="45">
        <v>175.4</v>
      </c>
      <c r="DQ224" s="45">
        <v>168.1</v>
      </c>
      <c r="DR224" s="45">
        <v>165.8</v>
      </c>
      <c r="DS224" s="45">
        <v>166.6</v>
      </c>
      <c r="DT224" s="45">
        <v>171.3</v>
      </c>
      <c r="DU224" s="45">
        <v>178</v>
      </c>
      <c r="DV224" s="45">
        <v>187.4</v>
      </c>
      <c r="DW224" s="45">
        <v>190.1</v>
      </c>
      <c r="DX224" s="46">
        <v>186.5</v>
      </c>
      <c r="DY224" s="46">
        <v>181.4</v>
      </c>
      <c r="DZ224" s="46">
        <v>176.9</v>
      </c>
      <c r="EA224">
        <v>177</v>
      </c>
      <c r="EB224" s="47">
        <v>172.7</v>
      </c>
      <c r="EC224" s="47">
        <v>167.3</v>
      </c>
    </row>
    <row r="225" spans="1:133" x14ac:dyDescent="0.25">
      <c r="A225" s="43" t="s">
        <v>3359</v>
      </c>
      <c r="B225" s="43" t="s">
        <v>3360</v>
      </c>
      <c r="C225" s="44">
        <v>0.33174999999999999</v>
      </c>
      <c r="D225" s="45">
        <v>109.4</v>
      </c>
      <c r="E225" s="45">
        <v>113.3</v>
      </c>
      <c r="F225" s="45">
        <v>116.8</v>
      </c>
      <c r="G225" s="45">
        <v>112.3</v>
      </c>
      <c r="H225" s="45">
        <v>110.7</v>
      </c>
      <c r="I225" s="45">
        <v>109.9</v>
      </c>
      <c r="J225" s="45">
        <v>108.4</v>
      </c>
      <c r="K225" s="45">
        <v>110.3</v>
      </c>
      <c r="L225" s="45">
        <v>112.3</v>
      </c>
      <c r="M225" s="45">
        <v>109.8</v>
      </c>
      <c r="N225" s="45">
        <v>108.8</v>
      </c>
      <c r="O225" s="45">
        <v>117.8</v>
      </c>
      <c r="P225" s="45">
        <v>124</v>
      </c>
      <c r="Q225" s="45">
        <v>128.5</v>
      </c>
      <c r="R225" s="45">
        <v>127.4</v>
      </c>
      <c r="S225" s="45">
        <v>127.1</v>
      </c>
      <c r="T225" s="45">
        <v>126.9</v>
      </c>
      <c r="U225" s="45">
        <v>127.9</v>
      </c>
      <c r="V225" s="45">
        <v>125.3</v>
      </c>
      <c r="W225" s="45">
        <v>122.6</v>
      </c>
      <c r="X225" s="45">
        <v>118.6</v>
      </c>
      <c r="Y225" s="45">
        <v>116.4</v>
      </c>
      <c r="Z225" s="45">
        <v>116</v>
      </c>
      <c r="AA225" s="45">
        <v>117.2</v>
      </c>
      <c r="AB225" s="45">
        <v>128.19999999999999</v>
      </c>
      <c r="AC225" s="45">
        <v>127.8</v>
      </c>
      <c r="AD225" s="45">
        <v>128.9</v>
      </c>
      <c r="AE225" s="45">
        <v>122.1</v>
      </c>
      <c r="AF225" s="45">
        <v>125.8</v>
      </c>
      <c r="AG225" s="45">
        <v>123.9</v>
      </c>
      <c r="AH225" s="45">
        <v>120.2</v>
      </c>
      <c r="AI225" s="45">
        <v>123.1</v>
      </c>
      <c r="AJ225" s="45">
        <v>122.8</v>
      </c>
      <c r="AK225" s="45">
        <v>116.9</v>
      </c>
      <c r="AL225" s="45">
        <v>111.5</v>
      </c>
      <c r="AM225" s="45">
        <v>111.1</v>
      </c>
      <c r="AN225" s="45">
        <v>123.1</v>
      </c>
      <c r="AO225" s="45">
        <v>125.1</v>
      </c>
      <c r="AP225" s="45">
        <v>126.1</v>
      </c>
      <c r="AQ225" s="45">
        <v>126.5</v>
      </c>
      <c r="AR225" s="45">
        <v>125.6</v>
      </c>
      <c r="AS225" s="45">
        <v>125.9</v>
      </c>
      <c r="AT225" s="45">
        <v>122.9</v>
      </c>
      <c r="AU225" s="45">
        <v>123.7</v>
      </c>
      <c r="AV225" s="45">
        <v>121.8</v>
      </c>
      <c r="AW225" s="45">
        <v>121.4</v>
      </c>
      <c r="AX225" s="45">
        <v>116.7</v>
      </c>
      <c r="AY225" s="45">
        <v>128.5</v>
      </c>
      <c r="AZ225" s="45">
        <v>131.5</v>
      </c>
      <c r="BA225" s="45">
        <v>130.19999999999999</v>
      </c>
      <c r="BB225" s="45">
        <v>134.1</v>
      </c>
      <c r="BC225" s="45">
        <v>132.4</v>
      </c>
      <c r="BD225" s="45">
        <v>130.80000000000001</v>
      </c>
      <c r="BE225" s="45">
        <v>128.80000000000001</v>
      </c>
      <c r="BF225" s="45">
        <v>127.2</v>
      </c>
      <c r="BG225" s="45">
        <v>126.1</v>
      </c>
      <c r="BH225" s="45">
        <v>122.9</v>
      </c>
      <c r="BI225" s="45">
        <v>121.1</v>
      </c>
      <c r="BJ225" s="45">
        <v>116.9</v>
      </c>
      <c r="BK225" s="45">
        <v>117.3</v>
      </c>
      <c r="BL225" s="45">
        <v>125.6</v>
      </c>
      <c r="BM225" s="45">
        <v>127.1</v>
      </c>
      <c r="BN225" s="45">
        <v>134.19999999999999</v>
      </c>
      <c r="BO225" s="45">
        <v>131.30000000000001</v>
      </c>
      <c r="BP225" s="45">
        <v>132.4</v>
      </c>
      <c r="BQ225" s="45">
        <v>131.30000000000001</v>
      </c>
      <c r="BR225" s="45">
        <v>133.19999999999999</v>
      </c>
      <c r="BS225" s="45">
        <v>132.5</v>
      </c>
      <c r="BT225" s="45">
        <v>129.5</v>
      </c>
      <c r="BU225" s="45">
        <v>127.9</v>
      </c>
      <c r="BV225" s="45">
        <v>118.7</v>
      </c>
      <c r="BW225" s="45">
        <v>133.6</v>
      </c>
      <c r="BX225" s="45">
        <v>144</v>
      </c>
      <c r="BY225" s="45">
        <v>140.69999999999999</v>
      </c>
      <c r="BZ225" s="45">
        <v>148</v>
      </c>
      <c r="CA225" s="45">
        <v>146.30000000000001</v>
      </c>
      <c r="CB225" s="45">
        <v>145</v>
      </c>
      <c r="CC225" s="45">
        <v>141.19999999999999</v>
      </c>
      <c r="CD225" s="45">
        <v>140.80000000000001</v>
      </c>
      <c r="CE225" s="45">
        <v>140.4</v>
      </c>
      <c r="CF225" s="45">
        <v>138.69999999999999</v>
      </c>
      <c r="CG225" s="45">
        <v>132.5</v>
      </c>
      <c r="CH225" s="45">
        <v>129.30000000000001</v>
      </c>
      <c r="CI225" s="45">
        <v>132.80000000000001</v>
      </c>
      <c r="CJ225" s="45">
        <v>149.6</v>
      </c>
      <c r="CK225" s="45">
        <v>142</v>
      </c>
      <c r="CL225" s="45">
        <v>148.9</v>
      </c>
      <c r="CM225" s="45">
        <v>149.4</v>
      </c>
      <c r="CN225" s="45">
        <v>146.5</v>
      </c>
      <c r="CO225" s="45">
        <v>146.80000000000001</v>
      </c>
      <c r="CP225" s="45">
        <v>145.4</v>
      </c>
      <c r="CQ225" s="45">
        <v>145.30000000000001</v>
      </c>
      <c r="CR225" s="45">
        <v>140.30000000000001</v>
      </c>
      <c r="CS225" s="45">
        <v>131.19999999999999</v>
      </c>
      <c r="CT225" s="45">
        <v>126.8</v>
      </c>
      <c r="CU225" s="45">
        <v>130.5</v>
      </c>
      <c r="CV225" s="45">
        <v>138.1</v>
      </c>
      <c r="CW225" s="45">
        <v>156</v>
      </c>
      <c r="CX225" s="45">
        <v>168.7</v>
      </c>
      <c r="CY225" s="45">
        <v>177.4</v>
      </c>
      <c r="CZ225" s="45">
        <v>197.5</v>
      </c>
      <c r="DA225" s="45">
        <v>200</v>
      </c>
      <c r="DB225" s="45">
        <v>190.6</v>
      </c>
      <c r="DC225" s="45">
        <v>178.2</v>
      </c>
      <c r="DD225" s="45">
        <v>165.7</v>
      </c>
      <c r="DE225" s="45">
        <v>162.6</v>
      </c>
      <c r="DF225" s="45">
        <v>155.80000000000001</v>
      </c>
      <c r="DG225" s="45">
        <v>168.8</v>
      </c>
      <c r="DH225" s="45">
        <v>177.2</v>
      </c>
      <c r="DI225" s="45">
        <v>181.2</v>
      </c>
      <c r="DJ225" s="45">
        <v>185.3</v>
      </c>
      <c r="DK225" s="45">
        <v>178.4</v>
      </c>
      <c r="DL225" s="45">
        <v>173.2</v>
      </c>
      <c r="DM225" s="45">
        <v>173.7</v>
      </c>
      <c r="DN225" s="45">
        <v>173.4</v>
      </c>
      <c r="DO225" s="45">
        <v>177.4</v>
      </c>
      <c r="DP225" s="45">
        <v>180.8</v>
      </c>
      <c r="DQ225" s="45">
        <v>172.4</v>
      </c>
      <c r="DR225" s="45">
        <v>169.5</v>
      </c>
      <c r="DS225" s="45">
        <v>170.2</v>
      </c>
      <c r="DT225" s="45">
        <v>175.4</v>
      </c>
      <c r="DU225" s="45">
        <v>183</v>
      </c>
      <c r="DV225" s="45">
        <v>193.4</v>
      </c>
      <c r="DW225" s="45">
        <v>196.3</v>
      </c>
      <c r="DX225" s="46">
        <v>191.7</v>
      </c>
      <c r="DY225" s="46">
        <v>185.7</v>
      </c>
      <c r="DZ225" s="46">
        <v>180.8</v>
      </c>
      <c r="EA225">
        <v>180.6</v>
      </c>
      <c r="EB225" s="47">
        <v>175.7</v>
      </c>
      <c r="EC225" s="47">
        <v>169.7</v>
      </c>
    </row>
    <row r="226" spans="1:133" x14ac:dyDescent="0.25">
      <c r="A226" s="43" t="s">
        <v>3361</v>
      </c>
      <c r="B226" s="43" t="s">
        <v>3362</v>
      </c>
      <c r="C226" s="44">
        <v>3.2919999999999998E-2</v>
      </c>
      <c r="D226" s="45">
        <v>109.1</v>
      </c>
      <c r="E226" s="45">
        <v>108.8</v>
      </c>
      <c r="F226" s="45">
        <v>110.9</v>
      </c>
      <c r="G226" s="45">
        <v>111.9</v>
      </c>
      <c r="H226" s="45">
        <v>111.9</v>
      </c>
      <c r="I226" s="45">
        <v>110.5</v>
      </c>
      <c r="J226" s="45">
        <v>111.7</v>
      </c>
      <c r="K226" s="45">
        <v>114.4</v>
      </c>
      <c r="L226" s="45">
        <v>115.7</v>
      </c>
      <c r="M226" s="45">
        <v>113.6</v>
      </c>
      <c r="N226" s="45">
        <v>115.4</v>
      </c>
      <c r="O226" s="45">
        <v>112.5</v>
      </c>
      <c r="P226" s="45">
        <v>110.8</v>
      </c>
      <c r="Q226" s="45">
        <v>111.2</v>
      </c>
      <c r="R226" s="45">
        <v>111.5</v>
      </c>
      <c r="S226" s="45">
        <v>114</v>
      </c>
      <c r="T226" s="45">
        <v>115.9</v>
      </c>
      <c r="U226" s="45">
        <v>118.1</v>
      </c>
      <c r="V226" s="45">
        <v>116.6</v>
      </c>
      <c r="W226" s="45">
        <v>117.3</v>
      </c>
      <c r="X226" s="45">
        <v>117</v>
      </c>
      <c r="Y226" s="45">
        <v>113.8</v>
      </c>
      <c r="Z226" s="45">
        <v>112</v>
      </c>
      <c r="AA226" s="45">
        <v>112.6</v>
      </c>
      <c r="AB226" s="45">
        <v>111.3</v>
      </c>
      <c r="AC226" s="45">
        <v>113.1</v>
      </c>
      <c r="AD226" s="45">
        <v>113.5</v>
      </c>
      <c r="AE226" s="45">
        <v>117.6</v>
      </c>
      <c r="AF226" s="45">
        <v>118.2</v>
      </c>
      <c r="AG226" s="45">
        <v>119.3</v>
      </c>
      <c r="AH226" s="45">
        <v>120.7</v>
      </c>
      <c r="AI226" s="45">
        <v>119.8</v>
      </c>
      <c r="AJ226" s="45">
        <v>121.8</v>
      </c>
      <c r="AK226" s="45">
        <v>120.3</v>
      </c>
      <c r="AL226" s="45">
        <v>121.3</v>
      </c>
      <c r="AM226" s="45">
        <v>121.1</v>
      </c>
      <c r="AN226" s="45">
        <v>124.4</v>
      </c>
      <c r="AO226" s="45">
        <v>120.9</v>
      </c>
      <c r="AP226" s="45">
        <v>121.4</v>
      </c>
      <c r="AQ226" s="45">
        <v>126.1</v>
      </c>
      <c r="AR226" s="45">
        <v>126.4</v>
      </c>
      <c r="AS226" s="45">
        <v>125.5</v>
      </c>
      <c r="AT226" s="45">
        <v>123.7</v>
      </c>
      <c r="AU226" s="45">
        <v>119.9</v>
      </c>
      <c r="AV226" s="45">
        <v>120.2</v>
      </c>
      <c r="AW226" s="45">
        <v>118.8</v>
      </c>
      <c r="AX226" s="45">
        <v>115.7</v>
      </c>
      <c r="AY226" s="45">
        <v>115.1</v>
      </c>
      <c r="AZ226" s="45">
        <v>112.3</v>
      </c>
      <c r="BA226" s="45">
        <v>117.6</v>
      </c>
      <c r="BB226" s="45">
        <v>109.5</v>
      </c>
      <c r="BC226" s="45">
        <v>114.7</v>
      </c>
      <c r="BD226" s="45">
        <v>114.7</v>
      </c>
      <c r="BE226" s="45">
        <v>114.3</v>
      </c>
      <c r="BF226" s="45">
        <v>115.3</v>
      </c>
      <c r="BG226" s="45">
        <v>115.7</v>
      </c>
      <c r="BH226" s="45">
        <v>116</v>
      </c>
      <c r="BI226" s="45">
        <v>119.1</v>
      </c>
      <c r="BJ226" s="45">
        <v>116.1</v>
      </c>
      <c r="BK226" s="45">
        <v>116.9</v>
      </c>
      <c r="BL226" s="45">
        <v>122.2</v>
      </c>
      <c r="BM226" s="45">
        <v>123.7</v>
      </c>
      <c r="BN226" s="45">
        <v>120.8</v>
      </c>
      <c r="BO226" s="45">
        <v>121.3</v>
      </c>
      <c r="BP226" s="45">
        <v>119.7</v>
      </c>
      <c r="BQ226" s="45">
        <v>122.8</v>
      </c>
      <c r="BR226" s="45">
        <v>120.2</v>
      </c>
      <c r="BS226" s="45">
        <v>119.6</v>
      </c>
      <c r="BT226" s="45">
        <v>119.4</v>
      </c>
      <c r="BU226" s="45">
        <v>118.3</v>
      </c>
      <c r="BV226" s="45">
        <v>119.1</v>
      </c>
      <c r="BW226" s="45">
        <v>116.3</v>
      </c>
      <c r="BX226" s="45">
        <v>115.8</v>
      </c>
      <c r="BY226" s="45">
        <v>117.7</v>
      </c>
      <c r="BZ226" s="45">
        <v>113.4</v>
      </c>
      <c r="CA226" s="45">
        <v>114.8</v>
      </c>
      <c r="CB226" s="45">
        <v>110.8</v>
      </c>
      <c r="CC226" s="45">
        <v>112.1</v>
      </c>
      <c r="CD226" s="45">
        <v>115</v>
      </c>
      <c r="CE226" s="45">
        <v>110.8</v>
      </c>
      <c r="CF226" s="45">
        <v>113.2</v>
      </c>
      <c r="CG226" s="45">
        <v>113.4</v>
      </c>
      <c r="CH226" s="45">
        <v>115.5</v>
      </c>
      <c r="CI226" s="45">
        <v>111.8</v>
      </c>
      <c r="CJ226" s="45">
        <v>111.9</v>
      </c>
      <c r="CK226" s="45">
        <v>112.8</v>
      </c>
      <c r="CL226" s="45">
        <v>112.8</v>
      </c>
      <c r="CM226" s="45">
        <v>114.8</v>
      </c>
      <c r="CN226" s="45">
        <v>115.6</v>
      </c>
      <c r="CO226" s="45">
        <v>114</v>
      </c>
      <c r="CP226" s="45">
        <v>115.9</v>
      </c>
      <c r="CQ226" s="45">
        <v>115.5</v>
      </c>
      <c r="CR226" s="45">
        <v>117.5</v>
      </c>
      <c r="CS226" s="45">
        <v>116.4</v>
      </c>
      <c r="CT226" s="45">
        <v>116.5</v>
      </c>
      <c r="CU226" s="45">
        <v>116.4</v>
      </c>
      <c r="CV226" s="45">
        <v>135.30000000000001</v>
      </c>
      <c r="CW226" s="45">
        <v>116.5</v>
      </c>
      <c r="CX226" s="45">
        <v>117</v>
      </c>
      <c r="CY226" s="45">
        <v>118.5</v>
      </c>
      <c r="CZ226" s="45">
        <v>118</v>
      </c>
      <c r="DA226" s="45">
        <v>117.7</v>
      </c>
      <c r="DB226" s="45">
        <v>117.6</v>
      </c>
      <c r="DC226" s="45">
        <v>118.8</v>
      </c>
      <c r="DD226" s="45">
        <v>118.9</v>
      </c>
      <c r="DE226" s="45">
        <v>118.5</v>
      </c>
      <c r="DF226" s="45">
        <v>117.2</v>
      </c>
      <c r="DG226" s="45">
        <v>117.4</v>
      </c>
      <c r="DH226" s="45">
        <v>117.8</v>
      </c>
      <c r="DI226" s="45">
        <v>115.4</v>
      </c>
      <c r="DJ226" s="45">
        <v>116.3</v>
      </c>
      <c r="DK226" s="45">
        <v>118.1</v>
      </c>
      <c r="DL226" s="45">
        <v>118.2</v>
      </c>
      <c r="DM226" s="45">
        <v>118.1</v>
      </c>
      <c r="DN226" s="45">
        <v>118.4</v>
      </c>
      <c r="DO226" s="45">
        <v>119.1</v>
      </c>
      <c r="DP226" s="45">
        <v>122.3</v>
      </c>
      <c r="DQ226" s="45">
        <v>124.5</v>
      </c>
      <c r="DR226" s="45">
        <v>127</v>
      </c>
      <c r="DS226" s="45">
        <v>129.9</v>
      </c>
      <c r="DT226" s="45">
        <v>130</v>
      </c>
      <c r="DU226" s="45">
        <v>128.30000000000001</v>
      </c>
      <c r="DV226" s="45">
        <v>128.6</v>
      </c>
      <c r="DW226" s="45">
        <v>131.4</v>
      </c>
      <c r="DX226" s="46">
        <v>135</v>
      </c>
      <c r="DY226" s="46">
        <v>136.80000000000001</v>
      </c>
      <c r="DZ226" s="46">
        <v>137.69999999999999</v>
      </c>
      <c r="EA226">
        <v>138.6</v>
      </c>
      <c r="EB226" s="47">
        <v>139.6</v>
      </c>
      <c r="EC226" s="47">
        <v>138.80000000000001</v>
      </c>
    </row>
    <row r="227" spans="1:133" x14ac:dyDescent="0.25">
      <c r="A227" s="43" t="s">
        <v>3363</v>
      </c>
      <c r="B227" s="43" t="s">
        <v>3364</v>
      </c>
      <c r="C227" s="44">
        <v>6.1599999999999997E-3</v>
      </c>
      <c r="D227" s="45">
        <v>104.3</v>
      </c>
      <c r="E227" s="45">
        <v>106</v>
      </c>
      <c r="F227" s="45">
        <v>106</v>
      </c>
      <c r="G227" s="45">
        <v>105</v>
      </c>
      <c r="H227" s="45">
        <v>110.2</v>
      </c>
      <c r="I227" s="45">
        <v>110.6</v>
      </c>
      <c r="J227" s="45">
        <v>105.8</v>
      </c>
      <c r="K227" s="45">
        <v>106.9</v>
      </c>
      <c r="L227" s="45">
        <v>108.4</v>
      </c>
      <c r="M227" s="45">
        <v>108.4</v>
      </c>
      <c r="N227" s="45">
        <v>109.5</v>
      </c>
      <c r="O227" s="45">
        <v>109.5</v>
      </c>
      <c r="P227" s="45">
        <v>109.5</v>
      </c>
      <c r="Q227" s="45">
        <v>109.5</v>
      </c>
      <c r="R227" s="45">
        <v>109.5</v>
      </c>
      <c r="S227" s="45">
        <v>109.5</v>
      </c>
      <c r="T227" s="45">
        <v>108.4</v>
      </c>
      <c r="U227" s="45">
        <v>109.5</v>
      </c>
      <c r="V227" s="45">
        <v>111.7</v>
      </c>
      <c r="W227" s="45">
        <v>111.7</v>
      </c>
      <c r="X227" s="45">
        <v>112.7</v>
      </c>
      <c r="Y227" s="45">
        <v>111.9</v>
      </c>
      <c r="Z227" s="45">
        <v>109.8</v>
      </c>
      <c r="AA227" s="45">
        <v>110.9</v>
      </c>
      <c r="AB227" s="45">
        <v>114.2</v>
      </c>
      <c r="AC227" s="45">
        <v>120.5</v>
      </c>
      <c r="AD227" s="45">
        <v>120.5</v>
      </c>
      <c r="AE227" s="45">
        <v>120.5</v>
      </c>
      <c r="AF227" s="45">
        <v>120.5</v>
      </c>
      <c r="AG227" s="45">
        <v>120.5</v>
      </c>
      <c r="AH227" s="45">
        <v>122.7</v>
      </c>
      <c r="AI227" s="45">
        <v>127.8</v>
      </c>
      <c r="AJ227" s="45">
        <v>127.8</v>
      </c>
      <c r="AK227" s="45">
        <v>127.8</v>
      </c>
      <c r="AL227" s="45">
        <v>125.6</v>
      </c>
      <c r="AM227" s="45">
        <v>128.80000000000001</v>
      </c>
      <c r="AN227" s="45">
        <v>127.8</v>
      </c>
      <c r="AO227" s="45">
        <v>126.7</v>
      </c>
      <c r="AP227" s="45">
        <v>127.8</v>
      </c>
      <c r="AQ227" s="45">
        <v>127.8</v>
      </c>
      <c r="AR227" s="45">
        <v>127.8</v>
      </c>
      <c r="AS227" s="45">
        <v>133.80000000000001</v>
      </c>
      <c r="AT227" s="45">
        <v>134.80000000000001</v>
      </c>
      <c r="AU227" s="45">
        <v>137.6</v>
      </c>
      <c r="AV227" s="45">
        <v>141.9</v>
      </c>
      <c r="AW227" s="45">
        <v>141.9</v>
      </c>
      <c r="AX227" s="45">
        <v>143.80000000000001</v>
      </c>
      <c r="AY227" s="45">
        <v>144.69999999999999</v>
      </c>
      <c r="AZ227" s="45">
        <v>147.4</v>
      </c>
      <c r="BA227" s="45">
        <v>147.4</v>
      </c>
      <c r="BB227" s="45">
        <v>148.30000000000001</v>
      </c>
      <c r="BC227" s="45">
        <v>145.6</v>
      </c>
      <c r="BD227" s="45">
        <v>141.6</v>
      </c>
      <c r="BE227" s="45">
        <v>140.69999999999999</v>
      </c>
      <c r="BF227" s="45">
        <v>144.19999999999999</v>
      </c>
      <c r="BG227" s="45">
        <v>142.5</v>
      </c>
      <c r="BH227" s="45">
        <v>136.1</v>
      </c>
      <c r="BI227" s="45">
        <v>142.5</v>
      </c>
      <c r="BJ227" s="45">
        <v>141.6</v>
      </c>
      <c r="BK227" s="45">
        <v>140.6</v>
      </c>
      <c r="BL227" s="45">
        <v>139.6</v>
      </c>
      <c r="BM227" s="45">
        <v>143.80000000000001</v>
      </c>
      <c r="BN227" s="45">
        <v>140.9</v>
      </c>
      <c r="BO227" s="45">
        <v>142.5</v>
      </c>
      <c r="BP227" s="45">
        <v>137.6</v>
      </c>
      <c r="BQ227" s="45">
        <v>137.6</v>
      </c>
      <c r="BR227" s="45">
        <v>141</v>
      </c>
      <c r="BS227" s="45">
        <v>132.69999999999999</v>
      </c>
      <c r="BT227" s="45">
        <v>133.6</v>
      </c>
      <c r="BU227" s="45">
        <v>132.69999999999999</v>
      </c>
      <c r="BV227" s="45">
        <v>133.6</v>
      </c>
      <c r="BW227" s="45">
        <v>134.9</v>
      </c>
      <c r="BX227" s="45">
        <v>132</v>
      </c>
      <c r="BY227" s="45">
        <v>135.80000000000001</v>
      </c>
      <c r="BZ227" s="45">
        <v>140.30000000000001</v>
      </c>
      <c r="CA227" s="45">
        <v>135.80000000000001</v>
      </c>
      <c r="CB227" s="45">
        <v>138.5</v>
      </c>
      <c r="CC227" s="45">
        <v>143.6</v>
      </c>
      <c r="CD227" s="45">
        <v>139.4</v>
      </c>
      <c r="CE227" s="45">
        <v>146.80000000000001</v>
      </c>
      <c r="CF227" s="45">
        <v>140.19999999999999</v>
      </c>
      <c r="CG227" s="45">
        <v>148.4</v>
      </c>
      <c r="CH227" s="45">
        <v>146.69999999999999</v>
      </c>
      <c r="CI227" s="45">
        <v>150.1</v>
      </c>
      <c r="CJ227" s="45">
        <v>147.5</v>
      </c>
      <c r="CK227" s="45">
        <v>150.6</v>
      </c>
      <c r="CL227" s="45">
        <v>153.19999999999999</v>
      </c>
      <c r="CM227" s="45">
        <v>151.1</v>
      </c>
      <c r="CN227" s="45">
        <v>149.30000000000001</v>
      </c>
      <c r="CO227" s="45">
        <v>152.9</v>
      </c>
      <c r="CP227" s="45">
        <v>147.4</v>
      </c>
      <c r="CQ227" s="45">
        <v>152.9</v>
      </c>
      <c r="CR227" s="45">
        <v>151.1</v>
      </c>
      <c r="CS227" s="45">
        <v>148.4</v>
      </c>
      <c r="CT227" s="45">
        <v>147.4</v>
      </c>
      <c r="CU227" s="45">
        <v>152.9</v>
      </c>
      <c r="CV227" s="45">
        <v>152.9</v>
      </c>
      <c r="CW227" s="45">
        <v>148.19999999999999</v>
      </c>
      <c r="CX227" s="45">
        <v>148.19999999999999</v>
      </c>
      <c r="CY227" s="45">
        <v>146.19999999999999</v>
      </c>
      <c r="CZ227" s="45">
        <v>151.1</v>
      </c>
      <c r="DA227" s="45">
        <v>136.19999999999999</v>
      </c>
      <c r="DB227" s="45">
        <v>136.19999999999999</v>
      </c>
      <c r="DC227" s="45">
        <v>138.1</v>
      </c>
      <c r="DD227" s="45">
        <v>139.4</v>
      </c>
      <c r="DE227" s="45">
        <v>139</v>
      </c>
      <c r="DF227" s="45">
        <v>142.5</v>
      </c>
      <c r="DG227" s="45">
        <v>143.30000000000001</v>
      </c>
      <c r="DH227" s="45">
        <v>146</v>
      </c>
      <c r="DI227" s="45">
        <v>146.9</v>
      </c>
      <c r="DJ227" s="45">
        <v>144.1</v>
      </c>
      <c r="DK227" s="45">
        <v>148.4</v>
      </c>
      <c r="DL227" s="45">
        <v>161.9</v>
      </c>
      <c r="DM227" s="45">
        <v>167.5</v>
      </c>
      <c r="DN227" s="45">
        <v>165.5</v>
      </c>
      <c r="DO227" s="45">
        <v>165.5</v>
      </c>
      <c r="DP227" s="45">
        <v>172.8</v>
      </c>
      <c r="DQ227" s="45">
        <v>166.8</v>
      </c>
      <c r="DR227" s="45">
        <v>172.8</v>
      </c>
      <c r="DS227" s="45">
        <v>168.8</v>
      </c>
      <c r="DT227" s="45">
        <v>175.1</v>
      </c>
      <c r="DU227" s="45">
        <v>171.8</v>
      </c>
      <c r="DV227" s="45">
        <v>174.2</v>
      </c>
      <c r="DW227" s="45">
        <v>174.7</v>
      </c>
      <c r="DX227" s="46">
        <v>179.8</v>
      </c>
      <c r="DY227" s="46">
        <v>189.9</v>
      </c>
      <c r="DZ227" s="46">
        <v>178.9</v>
      </c>
      <c r="EA227">
        <v>189.2</v>
      </c>
      <c r="EB227" s="47">
        <v>190.2</v>
      </c>
      <c r="EC227" s="47">
        <v>190.2</v>
      </c>
    </row>
    <row r="228" spans="1:133" x14ac:dyDescent="0.25">
      <c r="A228" s="43" t="s">
        <v>3365</v>
      </c>
      <c r="B228" s="43" t="s">
        <v>3366</v>
      </c>
      <c r="C228" s="44">
        <v>0.16302</v>
      </c>
      <c r="D228" s="45">
        <v>93.1</v>
      </c>
      <c r="E228" s="45">
        <v>93.5</v>
      </c>
      <c r="F228" s="45">
        <v>94.5</v>
      </c>
      <c r="G228" s="45">
        <v>93.4</v>
      </c>
      <c r="H228" s="45">
        <v>98</v>
      </c>
      <c r="I228" s="45">
        <v>98</v>
      </c>
      <c r="J228" s="45">
        <v>95.8</v>
      </c>
      <c r="K228" s="45">
        <v>94.9</v>
      </c>
      <c r="L228" s="45">
        <v>97.5</v>
      </c>
      <c r="M228" s="45">
        <v>100.4</v>
      </c>
      <c r="N228" s="45">
        <v>101.3</v>
      </c>
      <c r="O228" s="45">
        <v>100.7</v>
      </c>
      <c r="P228" s="45">
        <v>101.3</v>
      </c>
      <c r="Q228" s="45">
        <v>105</v>
      </c>
      <c r="R228" s="45">
        <v>107.2</v>
      </c>
      <c r="S228" s="45">
        <v>104.5</v>
      </c>
      <c r="T228" s="45">
        <v>106.8</v>
      </c>
      <c r="U228" s="45">
        <v>109.3</v>
      </c>
      <c r="V228" s="45">
        <v>104.9</v>
      </c>
      <c r="W228" s="45">
        <v>107.1</v>
      </c>
      <c r="X228" s="45">
        <v>107</v>
      </c>
      <c r="Y228" s="45">
        <v>108.4</v>
      </c>
      <c r="Z228" s="45">
        <v>108.9</v>
      </c>
      <c r="AA228" s="45">
        <v>108.2</v>
      </c>
      <c r="AB228" s="45">
        <v>110.3</v>
      </c>
      <c r="AC228" s="45">
        <v>112</v>
      </c>
      <c r="AD228" s="45">
        <v>114.4</v>
      </c>
      <c r="AE228" s="45">
        <v>112.3</v>
      </c>
      <c r="AF228" s="45">
        <v>115</v>
      </c>
      <c r="AG228" s="45">
        <v>116.4</v>
      </c>
      <c r="AH228" s="45">
        <v>112.2</v>
      </c>
      <c r="AI228" s="45">
        <v>115.8</v>
      </c>
      <c r="AJ228" s="45">
        <v>114.8</v>
      </c>
      <c r="AK228" s="45">
        <v>117.4</v>
      </c>
      <c r="AL228" s="45">
        <v>118</v>
      </c>
      <c r="AM228" s="45">
        <v>116.5</v>
      </c>
      <c r="AN228" s="45">
        <v>116.8</v>
      </c>
      <c r="AO228" s="45">
        <v>118.8</v>
      </c>
      <c r="AP228" s="45">
        <v>121</v>
      </c>
      <c r="AQ228" s="45">
        <v>119.1</v>
      </c>
      <c r="AR228" s="45">
        <v>120.5</v>
      </c>
      <c r="AS228" s="45">
        <v>122.7</v>
      </c>
      <c r="AT228" s="45">
        <v>122.3</v>
      </c>
      <c r="AU228" s="45">
        <v>121.3</v>
      </c>
      <c r="AV228" s="45">
        <v>123.1</v>
      </c>
      <c r="AW228" s="45">
        <v>126.4</v>
      </c>
      <c r="AX228" s="45">
        <v>124.4</v>
      </c>
      <c r="AY228" s="45">
        <v>122.9</v>
      </c>
      <c r="AZ228" s="45">
        <v>122.3</v>
      </c>
      <c r="BA228" s="45">
        <v>124.1</v>
      </c>
      <c r="BB228" s="45">
        <v>126.4</v>
      </c>
      <c r="BC228" s="45">
        <v>127</v>
      </c>
      <c r="BD228" s="45">
        <v>126.8</v>
      </c>
      <c r="BE228" s="45">
        <v>125.9</v>
      </c>
      <c r="BF228" s="45">
        <v>125.9</v>
      </c>
      <c r="BG228" s="45">
        <v>128.1</v>
      </c>
      <c r="BH228" s="45">
        <v>127.2</v>
      </c>
      <c r="BI228" s="45">
        <v>122.3</v>
      </c>
      <c r="BJ228" s="45">
        <v>120.9</v>
      </c>
      <c r="BK228" s="45">
        <v>117.4</v>
      </c>
      <c r="BL228" s="45">
        <v>115</v>
      </c>
      <c r="BM228" s="45">
        <v>115.3</v>
      </c>
      <c r="BN228" s="45">
        <v>116.3</v>
      </c>
      <c r="BO228" s="45">
        <v>115.6</v>
      </c>
      <c r="BP228" s="45">
        <v>114.8</v>
      </c>
      <c r="BQ228" s="45">
        <v>117.5</v>
      </c>
      <c r="BR228" s="45">
        <v>118.4</v>
      </c>
      <c r="BS228" s="45">
        <v>120.1</v>
      </c>
      <c r="BT228" s="45">
        <v>121.3</v>
      </c>
      <c r="BU228" s="45">
        <v>120.4</v>
      </c>
      <c r="BV228" s="45">
        <v>121.6</v>
      </c>
      <c r="BW228" s="45">
        <v>122.5</v>
      </c>
      <c r="BX228" s="45">
        <v>118.9</v>
      </c>
      <c r="BY228" s="45">
        <v>119.3</v>
      </c>
      <c r="BZ228" s="45">
        <v>121.3</v>
      </c>
      <c r="CA228" s="45">
        <v>120.7</v>
      </c>
      <c r="CB228" s="45">
        <v>121.9</v>
      </c>
      <c r="CC228" s="45">
        <v>121.8</v>
      </c>
      <c r="CD228" s="45">
        <v>120.5</v>
      </c>
      <c r="CE228" s="45">
        <v>123</v>
      </c>
      <c r="CF228" s="45">
        <v>123.4</v>
      </c>
      <c r="CG228" s="45">
        <v>124.9</v>
      </c>
      <c r="CH228" s="45">
        <v>125.1</v>
      </c>
      <c r="CI228" s="45">
        <v>125.8</v>
      </c>
      <c r="CJ228" s="45">
        <v>125.3</v>
      </c>
      <c r="CK228" s="45">
        <v>126.7</v>
      </c>
      <c r="CL228" s="45">
        <v>124.8</v>
      </c>
      <c r="CM228" s="45">
        <v>126.6</v>
      </c>
      <c r="CN228" s="45">
        <v>129.80000000000001</v>
      </c>
      <c r="CO228" s="45">
        <v>131.9</v>
      </c>
      <c r="CP228" s="45">
        <v>134.4</v>
      </c>
      <c r="CQ228" s="45">
        <v>137.1</v>
      </c>
      <c r="CR228" s="45">
        <v>135.69999999999999</v>
      </c>
      <c r="CS228" s="45">
        <v>135.80000000000001</v>
      </c>
      <c r="CT228" s="45">
        <v>140.4</v>
      </c>
      <c r="CU228" s="45">
        <v>140.1</v>
      </c>
      <c r="CV228" s="45">
        <v>144</v>
      </c>
      <c r="CW228" s="45">
        <v>146.9</v>
      </c>
      <c r="CX228" s="45">
        <v>143.80000000000001</v>
      </c>
      <c r="CY228" s="45">
        <v>145.9</v>
      </c>
      <c r="CZ228" s="45">
        <v>146</v>
      </c>
      <c r="DA228" s="45">
        <v>145.9</v>
      </c>
      <c r="DB228" s="45">
        <v>145.80000000000001</v>
      </c>
      <c r="DC228" s="45">
        <v>147.5</v>
      </c>
      <c r="DD228" s="45">
        <v>149.1</v>
      </c>
      <c r="DE228" s="45">
        <v>149.1</v>
      </c>
      <c r="DF228" s="45">
        <v>150.5</v>
      </c>
      <c r="DG228" s="45">
        <v>149</v>
      </c>
      <c r="DH228" s="45">
        <v>152.80000000000001</v>
      </c>
      <c r="DI228" s="45">
        <v>153.9</v>
      </c>
      <c r="DJ228" s="45">
        <v>153.80000000000001</v>
      </c>
      <c r="DK228" s="45">
        <v>153.6</v>
      </c>
      <c r="DL228" s="45">
        <v>154.80000000000001</v>
      </c>
      <c r="DM228" s="45">
        <v>156.5</v>
      </c>
      <c r="DN228" s="45">
        <v>155.9</v>
      </c>
      <c r="DO228" s="45">
        <v>158</v>
      </c>
      <c r="DP228" s="45">
        <v>157.4</v>
      </c>
      <c r="DQ228" s="45">
        <v>163.80000000000001</v>
      </c>
      <c r="DR228" s="45">
        <v>163.69999999999999</v>
      </c>
      <c r="DS228" s="45">
        <v>165</v>
      </c>
      <c r="DT228" s="45">
        <v>169.1</v>
      </c>
      <c r="DU228" s="45">
        <v>170.3</v>
      </c>
      <c r="DV228" s="45">
        <v>169.6</v>
      </c>
      <c r="DW228" s="45">
        <v>171.6</v>
      </c>
      <c r="DX228" s="46">
        <v>176.5</v>
      </c>
      <c r="DY228" s="46">
        <v>176.9</v>
      </c>
      <c r="DZ228" s="46">
        <v>178</v>
      </c>
      <c r="EA228">
        <v>178.4</v>
      </c>
      <c r="EB228" s="47">
        <v>181.8</v>
      </c>
      <c r="EC228" s="47">
        <v>181.8</v>
      </c>
    </row>
    <row r="229" spans="1:133" x14ac:dyDescent="0.25">
      <c r="A229" s="43" t="s">
        <v>3367</v>
      </c>
      <c r="B229" s="43" t="s">
        <v>3368</v>
      </c>
      <c r="C229" s="44">
        <v>0.1361</v>
      </c>
      <c r="D229" s="45">
        <v>91</v>
      </c>
      <c r="E229" s="45">
        <v>91.5</v>
      </c>
      <c r="F229" s="45">
        <v>92.7</v>
      </c>
      <c r="G229" s="45">
        <v>90.5</v>
      </c>
      <c r="H229" s="45">
        <v>96.1</v>
      </c>
      <c r="I229" s="45">
        <v>95.8</v>
      </c>
      <c r="J229" s="45">
        <v>93.3</v>
      </c>
      <c r="K229" s="45">
        <v>92.3</v>
      </c>
      <c r="L229" s="45">
        <v>95</v>
      </c>
      <c r="M229" s="45">
        <v>98.2</v>
      </c>
      <c r="N229" s="45">
        <v>99.6</v>
      </c>
      <c r="O229" s="45">
        <v>98.3</v>
      </c>
      <c r="P229" s="45">
        <v>99.4</v>
      </c>
      <c r="Q229" s="45">
        <v>103.7</v>
      </c>
      <c r="R229" s="45">
        <v>106.4</v>
      </c>
      <c r="S229" s="45">
        <v>103.1</v>
      </c>
      <c r="T229" s="45">
        <v>105.7</v>
      </c>
      <c r="U229" s="45">
        <v>108.8</v>
      </c>
      <c r="V229" s="45">
        <v>103.5</v>
      </c>
      <c r="W229" s="45">
        <v>105.8</v>
      </c>
      <c r="X229" s="45">
        <v>105</v>
      </c>
      <c r="Y229" s="45">
        <v>107</v>
      </c>
      <c r="Z229" s="45">
        <v>106.9</v>
      </c>
      <c r="AA229" s="45">
        <v>106</v>
      </c>
      <c r="AB229" s="45">
        <v>108.8</v>
      </c>
      <c r="AC229" s="45">
        <v>111</v>
      </c>
      <c r="AD229" s="45">
        <v>113.7</v>
      </c>
      <c r="AE229" s="45">
        <v>111.2</v>
      </c>
      <c r="AF229" s="45">
        <v>114.2</v>
      </c>
      <c r="AG229" s="45">
        <v>115.6</v>
      </c>
      <c r="AH229" s="45">
        <v>111.4</v>
      </c>
      <c r="AI229" s="45">
        <v>115.7</v>
      </c>
      <c r="AJ229" s="45">
        <v>115.6</v>
      </c>
      <c r="AK229" s="45">
        <v>118.2</v>
      </c>
      <c r="AL229" s="45">
        <v>118.8</v>
      </c>
      <c r="AM229" s="45">
        <v>117.4</v>
      </c>
      <c r="AN229" s="45">
        <v>117.4</v>
      </c>
      <c r="AO229" s="45">
        <v>121</v>
      </c>
      <c r="AP229" s="45">
        <v>123.1</v>
      </c>
      <c r="AQ229" s="45">
        <v>119.5</v>
      </c>
      <c r="AR229" s="45">
        <v>121.7</v>
      </c>
      <c r="AS229" s="45">
        <v>125.3</v>
      </c>
      <c r="AT229" s="45">
        <v>124.9</v>
      </c>
      <c r="AU229" s="45">
        <v>123.5</v>
      </c>
      <c r="AV229" s="45">
        <v>125.4</v>
      </c>
      <c r="AW229" s="45">
        <v>129.1</v>
      </c>
      <c r="AX229" s="45">
        <v>127</v>
      </c>
      <c r="AY229" s="45">
        <v>125.2</v>
      </c>
      <c r="AZ229" s="45">
        <v>124.6</v>
      </c>
      <c r="BA229" s="45">
        <v>126.4</v>
      </c>
      <c r="BB229" s="45">
        <v>129.30000000000001</v>
      </c>
      <c r="BC229" s="45">
        <v>130.19999999999999</v>
      </c>
      <c r="BD229" s="45">
        <v>129.80000000000001</v>
      </c>
      <c r="BE229" s="45">
        <v>128.69999999999999</v>
      </c>
      <c r="BF229" s="45">
        <v>128.6</v>
      </c>
      <c r="BG229" s="45">
        <v>131.5</v>
      </c>
      <c r="BH229" s="45">
        <v>129.80000000000001</v>
      </c>
      <c r="BI229" s="45">
        <v>124.9</v>
      </c>
      <c r="BJ229" s="45">
        <v>123</v>
      </c>
      <c r="BK229" s="45">
        <v>119</v>
      </c>
      <c r="BL229" s="45">
        <v>116.1</v>
      </c>
      <c r="BM229" s="45">
        <v>116.7</v>
      </c>
      <c r="BN229" s="45">
        <v>117.3</v>
      </c>
      <c r="BO229" s="45">
        <v>115.8</v>
      </c>
      <c r="BP229" s="45">
        <v>114.5</v>
      </c>
      <c r="BQ229" s="45">
        <v>117.7</v>
      </c>
      <c r="BR229" s="45">
        <v>119.2</v>
      </c>
      <c r="BS229" s="45">
        <v>122</v>
      </c>
      <c r="BT229" s="45">
        <v>122.8</v>
      </c>
      <c r="BU229" s="45">
        <v>121.1</v>
      </c>
      <c r="BV229" s="45">
        <v>122.7</v>
      </c>
      <c r="BW229" s="45">
        <v>124.3</v>
      </c>
      <c r="BX229" s="45">
        <v>120.2</v>
      </c>
      <c r="BY229" s="45">
        <v>121.3</v>
      </c>
      <c r="BZ229" s="45">
        <v>123.1</v>
      </c>
      <c r="CA229" s="45">
        <v>122.5</v>
      </c>
      <c r="CB229" s="45">
        <v>123.6</v>
      </c>
      <c r="CC229" s="45">
        <v>123.6</v>
      </c>
      <c r="CD229" s="45">
        <v>121.6</v>
      </c>
      <c r="CE229" s="45">
        <v>124.6</v>
      </c>
      <c r="CF229" s="45">
        <v>125</v>
      </c>
      <c r="CG229" s="45">
        <v>126</v>
      </c>
      <c r="CH229" s="45">
        <v>126.2</v>
      </c>
      <c r="CI229" s="45">
        <v>127</v>
      </c>
      <c r="CJ229" s="45">
        <v>126.4</v>
      </c>
      <c r="CK229" s="45">
        <v>128</v>
      </c>
      <c r="CL229" s="45">
        <v>126</v>
      </c>
      <c r="CM229" s="45">
        <v>128</v>
      </c>
      <c r="CN229" s="45">
        <v>131.5</v>
      </c>
      <c r="CO229" s="45">
        <v>133.9</v>
      </c>
      <c r="CP229" s="45">
        <v>136</v>
      </c>
      <c r="CQ229" s="45">
        <v>139.9</v>
      </c>
      <c r="CR229" s="45">
        <v>138.19999999999999</v>
      </c>
      <c r="CS229" s="45">
        <v>139.1</v>
      </c>
      <c r="CT229" s="45">
        <v>143.80000000000001</v>
      </c>
      <c r="CU229" s="45">
        <v>143.30000000000001</v>
      </c>
      <c r="CV229" s="45">
        <v>147.19999999999999</v>
      </c>
      <c r="CW229" s="45">
        <v>150.9</v>
      </c>
      <c r="CX229" s="45">
        <v>147.1</v>
      </c>
      <c r="CY229" s="45">
        <v>149.1</v>
      </c>
      <c r="CZ229" s="45">
        <v>149.1</v>
      </c>
      <c r="DA229" s="45">
        <v>149</v>
      </c>
      <c r="DB229" s="45">
        <v>148.69999999999999</v>
      </c>
      <c r="DC229" s="45">
        <v>150.30000000000001</v>
      </c>
      <c r="DD229" s="45">
        <v>152.6</v>
      </c>
      <c r="DE229" s="45">
        <v>152.30000000000001</v>
      </c>
      <c r="DF229" s="45">
        <v>153.80000000000001</v>
      </c>
      <c r="DG229" s="45">
        <v>152.1</v>
      </c>
      <c r="DH229" s="45">
        <v>156.6</v>
      </c>
      <c r="DI229" s="45">
        <v>157.80000000000001</v>
      </c>
      <c r="DJ229" s="45">
        <v>157.30000000000001</v>
      </c>
      <c r="DK229" s="45">
        <v>156.30000000000001</v>
      </c>
      <c r="DL229" s="45">
        <v>157.4</v>
      </c>
      <c r="DM229" s="45">
        <v>159.30000000000001</v>
      </c>
      <c r="DN229" s="45">
        <v>157.80000000000001</v>
      </c>
      <c r="DO229" s="45">
        <v>160.19999999999999</v>
      </c>
      <c r="DP229" s="45">
        <v>159.1</v>
      </c>
      <c r="DQ229" s="45">
        <v>166.4</v>
      </c>
      <c r="DR229" s="45">
        <v>165.8</v>
      </c>
      <c r="DS229" s="45">
        <v>167</v>
      </c>
      <c r="DT229" s="45">
        <v>171.4</v>
      </c>
      <c r="DU229" s="45">
        <v>172.7</v>
      </c>
      <c r="DV229" s="45">
        <v>171.1</v>
      </c>
      <c r="DW229" s="45">
        <v>173.4</v>
      </c>
      <c r="DX229" s="46">
        <v>178.8</v>
      </c>
      <c r="DY229" s="46">
        <v>178.6</v>
      </c>
      <c r="DZ229" s="46">
        <v>179.5</v>
      </c>
      <c r="EA229">
        <v>180.8</v>
      </c>
      <c r="EB229" s="47">
        <v>184.2</v>
      </c>
      <c r="EC229" s="47">
        <v>183.4</v>
      </c>
    </row>
    <row r="230" spans="1:133" x14ac:dyDescent="0.25">
      <c r="A230" s="43" t="s">
        <v>2013</v>
      </c>
      <c r="B230" s="43" t="s">
        <v>3369</v>
      </c>
      <c r="C230" s="44">
        <v>2.6919999999999999E-2</v>
      </c>
      <c r="D230" s="45">
        <v>103.7</v>
      </c>
      <c r="E230" s="45">
        <v>103.9</v>
      </c>
      <c r="F230" s="45">
        <v>103.8</v>
      </c>
      <c r="G230" s="45">
        <v>108.2</v>
      </c>
      <c r="H230" s="45">
        <v>107.4</v>
      </c>
      <c r="I230" s="45">
        <v>109</v>
      </c>
      <c r="J230" s="45">
        <v>108.7</v>
      </c>
      <c r="K230" s="45">
        <v>108</v>
      </c>
      <c r="L230" s="45">
        <v>110.1</v>
      </c>
      <c r="M230" s="45">
        <v>111.3</v>
      </c>
      <c r="N230" s="45">
        <v>109.8</v>
      </c>
      <c r="O230" s="45">
        <v>112.6</v>
      </c>
      <c r="P230" s="45">
        <v>110.8</v>
      </c>
      <c r="Q230" s="45">
        <v>111.7</v>
      </c>
      <c r="R230" s="45">
        <v>110.9</v>
      </c>
      <c r="S230" s="45">
        <v>111.9</v>
      </c>
      <c r="T230" s="45">
        <v>112.8</v>
      </c>
      <c r="U230" s="45">
        <v>112</v>
      </c>
      <c r="V230" s="45">
        <v>112</v>
      </c>
      <c r="W230" s="45">
        <v>113.5</v>
      </c>
      <c r="X230" s="45">
        <v>117</v>
      </c>
      <c r="Y230" s="45">
        <v>115</v>
      </c>
      <c r="Z230" s="45">
        <v>118.9</v>
      </c>
      <c r="AA230" s="45">
        <v>119.5</v>
      </c>
      <c r="AB230" s="45">
        <v>117.8</v>
      </c>
      <c r="AC230" s="45">
        <v>116.9</v>
      </c>
      <c r="AD230" s="45">
        <v>118.1</v>
      </c>
      <c r="AE230" s="45">
        <v>118.3</v>
      </c>
      <c r="AF230" s="45">
        <v>119</v>
      </c>
      <c r="AG230" s="45">
        <v>120.3</v>
      </c>
      <c r="AH230" s="45">
        <v>115.8</v>
      </c>
      <c r="AI230" s="45">
        <v>116.2</v>
      </c>
      <c r="AJ230" s="45">
        <v>111</v>
      </c>
      <c r="AK230" s="45">
        <v>113.4</v>
      </c>
      <c r="AL230" s="45">
        <v>114</v>
      </c>
      <c r="AM230" s="45">
        <v>112.2</v>
      </c>
      <c r="AN230" s="45">
        <v>113.9</v>
      </c>
      <c r="AO230" s="45">
        <v>107.6</v>
      </c>
      <c r="AP230" s="45">
        <v>110.5</v>
      </c>
      <c r="AQ230" s="45">
        <v>116.8</v>
      </c>
      <c r="AR230" s="45">
        <v>114.5</v>
      </c>
      <c r="AS230" s="45">
        <v>109.6</v>
      </c>
      <c r="AT230" s="45">
        <v>108.9</v>
      </c>
      <c r="AU230" s="45">
        <v>110.2</v>
      </c>
      <c r="AV230" s="45">
        <v>111.9</v>
      </c>
      <c r="AW230" s="45">
        <v>112.4</v>
      </c>
      <c r="AX230" s="45">
        <v>111.5</v>
      </c>
      <c r="AY230" s="45">
        <v>111.2</v>
      </c>
      <c r="AZ230" s="45">
        <v>110.8</v>
      </c>
      <c r="BA230" s="45">
        <v>111.9</v>
      </c>
      <c r="BB230" s="45">
        <v>111.8</v>
      </c>
      <c r="BC230" s="45">
        <v>110.8</v>
      </c>
      <c r="BD230" s="45">
        <v>111.2</v>
      </c>
      <c r="BE230" s="45">
        <v>111.5</v>
      </c>
      <c r="BF230" s="45">
        <v>112.4</v>
      </c>
      <c r="BG230" s="45">
        <v>110.5</v>
      </c>
      <c r="BH230" s="45">
        <v>114.2</v>
      </c>
      <c r="BI230" s="45">
        <v>109.4</v>
      </c>
      <c r="BJ230" s="45">
        <v>110.2</v>
      </c>
      <c r="BK230" s="45">
        <v>109.3</v>
      </c>
      <c r="BL230" s="45">
        <v>108.9</v>
      </c>
      <c r="BM230" s="45">
        <v>108.2</v>
      </c>
      <c r="BN230" s="45">
        <v>111.5</v>
      </c>
      <c r="BO230" s="45">
        <v>114.6</v>
      </c>
      <c r="BP230" s="45">
        <v>116.1</v>
      </c>
      <c r="BQ230" s="45">
        <v>116.1</v>
      </c>
      <c r="BR230" s="45">
        <v>114.4</v>
      </c>
      <c r="BS230" s="45">
        <v>110.8</v>
      </c>
      <c r="BT230" s="45">
        <v>114.2</v>
      </c>
      <c r="BU230" s="45">
        <v>117.1</v>
      </c>
      <c r="BV230" s="45">
        <v>116.2</v>
      </c>
      <c r="BW230" s="45">
        <v>113.4</v>
      </c>
      <c r="BX230" s="45">
        <v>112.4</v>
      </c>
      <c r="BY230" s="45">
        <v>109.4</v>
      </c>
      <c r="BZ230" s="45">
        <v>112.6</v>
      </c>
      <c r="CA230" s="45">
        <v>111.3</v>
      </c>
      <c r="CB230" s="45">
        <v>113.1</v>
      </c>
      <c r="CC230" s="45">
        <v>112.8</v>
      </c>
      <c r="CD230" s="45">
        <v>114.7</v>
      </c>
      <c r="CE230" s="45">
        <v>115.2</v>
      </c>
      <c r="CF230" s="45">
        <v>115.3</v>
      </c>
      <c r="CG230" s="45">
        <v>119.4</v>
      </c>
      <c r="CH230" s="45">
        <v>120</v>
      </c>
      <c r="CI230" s="45">
        <v>119.7</v>
      </c>
      <c r="CJ230" s="45">
        <v>119.5</v>
      </c>
      <c r="CK230" s="45">
        <v>120.1</v>
      </c>
      <c r="CL230" s="45">
        <v>119</v>
      </c>
      <c r="CM230" s="45">
        <v>119.5</v>
      </c>
      <c r="CN230" s="45">
        <v>121.1</v>
      </c>
      <c r="CO230" s="45">
        <v>122</v>
      </c>
      <c r="CP230" s="45">
        <v>126.1</v>
      </c>
      <c r="CQ230" s="45">
        <v>122.9</v>
      </c>
      <c r="CR230" s="45">
        <v>123</v>
      </c>
      <c r="CS230" s="45">
        <v>119.3</v>
      </c>
      <c r="CT230" s="45">
        <v>123.3</v>
      </c>
      <c r="CU230" s="45">
        <v>124.2</v>
      </c>
      <c r="CV230" s="45">
        <v>128.19999999999999</v>
      </c>
      <c r="CW230" s="45">
        <v>126.7</v>
      </c>
      <c r="CX230" s="45">
        <v>127.4</v>
      </c>
      <c r="CY230" s="45">
        <v>129.4</v>
      </c>
      <c r="CZ230" s="45">
        <v>130.19999999999999</v>
      </c>
      <c r="DA230" s="45">
        <v>130.19999999999999</v>
      </c>
      <c r="DB230" s="45">
        <v>131.30000000000001</v>
      </c>
      <c r="DC230" s="45">
        <v>133.30000000000001</v>
      </c>
      <c r="DD230" s="45">
        <v>131.69999999999999</v>
      </c>
      <c r="DE230" s="45">
        <v>132.69999999999999</v>
      </c>
      <c r="DF230" s="45">
        <v>133.80000000000001</v>
      </c>
      <c r="DG230" s="45">
        <v>133.5</v>
      </c>
      <c r="DH230" s="45">
        <v>133.6</v>
      </c>
      <c r="DI230" s="45">
        <v>134.30000000000001</v>
      </c>
      <c r="DJ230" s="45">
        <v>136.1</v>
      </c>
      <c r="DK230" s="45">
        <v>139.6</v>
      </c>
      <c r="DL230" s="45">
        <v>141.6</v>
      </c>
      <c r="DM230" s="45">
        <v>142</v>
      </c>
      <c r="DN230" s="45">
        <v>146.19999999999999</v>
      </c>
      <c r="DO230" s="45">
        <v>146.5</v>
      </c>
      <c r="DP230" s="45">
        <v>148.6</v>
      </c>
      <c r="DQ230" s="45">
        <v>151.1</v>
      </c>
      <c r="DR230" s="45">
        <v>153.19999999999999</v>
      </c>
      <c r="DS230" s="45">
        <v>155</v>
      </c>
      <c r="DT230" s="45">
        <v>157.30000000000001</v>
      </c>
      <c r="DU230" s="45">
        <v>158.30000000000001</v>
      </c>
      <c r="DV230" s="45">
        <v>162.30000000000001</v>
      </c>
      <c r="DW230" s="45">
        <v>162.4</v>
      </c>
      <c r="DX230" s="46">
        <v>165</v>
      </c>
      <c r="DY230" s="46">
        <v>168.4</v>
      </c>
      <c r="DZ230" s="46">
        <v>170.7</v>
      </c>
      <c r="EA230">
        <v>166.3</v>
      </c>
      <c r="EB230" s="47">
        <v>169.7</v>
      </c>
      <c r="EC230" s="47">
        <v>173.4</v>
      </c>
    </row>
    <row r="231" spans="1:133" x14ac:dyDescent="0.25">
      <c r="A231" s="43" t="s">
        <v>3370</v>
      </c>
      <c r="B231" s="43" t="s">
        <v>3371</v>
      </c>
      <c r="C231" s="44">
        <v>2.4279999999999999E-2</v>
      </c>
      <c r="D231" s="45">
        <v>104.7</v>
      </c>
      <c r="E231" s="45">
        <v>106.4</v>
      </c>
      <c r="F231" s="45">
        <v>103.3</v>
      </c>
      <c r="G231" s="45">
        <v>105.1</v>
      </c>
      <c r="H231" s="45">
        <v>105.6</v>
      </c>
      <c r="I231" s="45">
        <v>106.3</v>
      </c>
      <c r="J231" s="45">
        <v>104.9</v>
      </c>
      <c r="K231" s="45">
        <v>105.7</v>
      </c>
      <c r="L231" s="45">
        <v>106.5</v>
      </c>
      <c r="M231" s="45">
        <v>104.7</v>
      </c>
      <c r="N231" s="45">
        <v>105.9</v>
      </c>
      <c r="O231" s="45">
        <v>105.8</v>
      </c>
      <c r="P231" s="45">
        <v>109</v>
      </c>
      <c r="Q231" s="45">
        <v>109.2</v>
      </c>
      <c r="R231" s="45">
        <v>108.7</v>
      </c>
      <c r="S231" s="45">
        <v>107.4</v>
      </c>
      <c r="T231" s="45">
        <v>106.4</v>
      </c>
      <c r="U231" s="45">
        <v>109</v>
      </c>
      <c r="V231" s="45">
        <v>109.5</v>
      </c>
      <c r="W231" s="45">
        <v>106.6</v>
      </c>
      <c r="X231" s="45">
        <v>108.1</v>
      </c>
      <c r="Y231" s="45">
        <v>107.9</v>
      </c>
      <c r="Z231" s="45">
        <v>108.6</v>
      </c>
      <c r="AA231" s="45">
        <v>111.8</v>
      </c>
      <c r="AB231" s="45">
        <v>113.4</v>
      </c>
      <c r="AC231" s="45">
        <v>116.5</v>
      </c>
      <c r="AD231" s="45">
        <v>117.6</v>
      </c>
      <c r="AE231" s="45">
        <v>118.4</v>
      </c>
      <c r="AF231" s="45">
        <v>119.2</v>
      </c>
      <c r="AG231" s="45">
        <v>118</v>
      </c>
      <c r="AH231" s="45">
        <v>117.4</v>
      </c>
      <c r="AI231" s="45">
        <v>115</v>
      </c>
      <c r="AJ231" s="45">
        <v>114.8</v>
      </c>
      <c r="AK231" s="45">
        <v>116.2</v>
      </c>
      <c r="AL231" s="45">
        <v>116.7</v>
      </c>
      <c r="AM231" s="45">
        <v>117.7</v>
      </c>
      <c r="AN231" s="45">
        <v>118.2</v>
      </c>
      <c r="AO231" s="45">
        <v>119</v>
      </c>
      <c r="AP231" s="45">
        <v>120.3</v>
      </c>
      <c r="AQ231" s="45">
        <v>122.8</v>
      </c>
      <c r="AR231" s="45">
        <v>123.2</v>
      </c>
      <c r="AS231" s="45">
        <v>123.3</v>
      </c>
      <c r="AT231" s="45">
        <v>122.4</v>
      </c>
      <c r="AU231" s="45">
        <v>123.8</v>
      </c>
      <c r="AV231" s="45">
        <v>124.2</v>
      </c>
      <c r="AW231" s="45">
        <v>125.3</v>
      </c>
      <c r="AX231" s="45">
        <v>126.1</v>
      </c>
      <c r="AY231" s="45">
        <v>127.6</v>
      </c>
      <c r="AZ231" s="45">
        <v>127.6</v>
      </c>
      <c r="BA231" s="45">
        <v>129.30000000000001</v>
      </c>
      <c r="BB231" s="45">
        <v>125</v>
      </c>
      <c r="BC231" s="45">
        <v>127.4</v>
      </c>
      <c r="BD231" s="45">
        <v>126.1</v>
      </c>
      <c r="BE231" s="45">
        <v>125.3</v>
      </c>
      <c r="BF231" s="45">
        <v>126.7</v>
      </c>
      <c r="BG231" s="45">
        <v>125.6</v>
      </c>
      <c r="BH231" s="45">
        <v>126.7</v>
      </c>
      <c r="BI231" s="45">
        <v>125.1</v>
      </c>
      <c r="BJ231" s="45">
        <v>124.7</v>
      </c>
      <c r="BK231" s="45">
        <v>125.5</v>
      </c>
      <c r="BL231" s="45">
        <v>126.3</v>
      </c>
      <c r="BM231" s="45">
        <v>127.4</v>
      </c>
      <c r="BN231" s="45">
        <v>127.3</v>
      </c>
      <c r="BO231" s="45">
        <v>127.1</v>
      </c>
      <c r="BP231" s="45">
        <v>127</v>
      </c>
      <c r="BQ231" s="45">
        <v>126.5</v>
      </c>
      <c r="BR231" s="45">
        <v>128.5</v>
      </c>
      <c r="BS231" s="45">
        <v>127.2</v>
      </c>
      <c r="BT231" s="45">
        <v>127.6</v>
      </c>
      <c r="BU231" s="45">
        <v>126.4</v>
      </c>
      <c r="BV231" s="45">
        <v>127.1</v>
      </c>
      <c r="BW231" s="45">
        <v>127.9</v>
      </c>
      <c r="BX231" s="45">
        <v>125.8</v>
      </c>
      <c r="BY231" s="45">
        <v>125.8</v>
      </c>
      <c r="BZ231" s="45">
        <v>128.80000000000001</v>
      </c>
      <c r="CA231" s="45">
        <v>125.4</v>
      </c>
      <c r="CB231" s="45">
        <v>126.5</v>
      </c>
      <c r="CC231" s="45">
        <v>126.6</v>
      </c>
      <c r="CD231" s="45">
        <v>126.6</v>
      </c>
      <c r="CE231" s="45">
        <v>126</v>
      </c>
      <c r="CF231" s="45">
        <v>127.3</v>
      </c>
      <c r="CG231" s="45">
        <v>128.4</v>
      </c>
      <c r="CH231" s="45">
        <v>126.9</v>
      </c>
      <c r="CI231" s="45">
        <v>129.4</v>
      </c>
      <c r="CJ231" s="45">
        <v>128.30000000000001</v>
      </c>
      <c r="CK231" s="45">
        <v>125.8</v>
      </c>
      <c r="CL231" s="45">
        <v>131.6</v>
      </c>
      <c r="CM231" s="45">
        <v>128</v>
      </c>
      <c r="CN231" s="45">
        <v>128.5</v>
      </c>
      <c r="CO231" s="45">
        <v>127.9</v>
      </c>
      <c r="CP231" s="45">
        <v>126.7</v>
      </c>
      <c r="CQ231" s="45">
        <v>128.30000000000001</v>
      </c>
      <c r="CR231" s="45">
        <v>129.1</v>
      </c>
      <c r="CS231" s="45">
        <v>129.9</v>
      </c>
      <c r="CT231" s="45">
        <v>130.30000000000001</v>
      </c>
      <c r="CU231" s="45">
        <v>130.30000000000001</v>
      </c>
      <c r="CV231" s="45">
        <v>133.1</v>
      </c>
      <c r="CW231" s="45">
        <v>130.19999999999999</v>
      </c>
      <c r="CX231" s="45">
        <v>129.69999999999999</v>
      </c>
      <c r="CY231" s="45">
        <v>130.19999999999999</v>
      </c>
      <c r="CZ231" s="45">
        <v>132.6</v>
      </c>
      <c r="DA231" s="45">
        <v>131.4</v>
      </c>
      <c r="DB231" s="45">
        <v>130</v>
      </c>
      <c r="DC231" s="45">
        <v>131.80000000000001</v>
      </c>
      <c r="DD231" s="45">
        <v>133.19999999999999</v>
      </c>
      <c r="DE231" s="45">
        <v>132.4</v>
      </c>
      <c r="DF231" s="45">
        <v>134.80000000000001</v>
      </c>
      <c r="DG231" s="45">
        <v>136.6</v>
      </c>
      <c r="DH231" s="45">
        <v>137.9</v>
      </c>
      <c r="DI231" s="45">
        <v>137.4</v>
      </c>
      <c r="DJ231" s="45">
        <v>140.19999999999999</v>
      </c>
      <c r="DK231" s="45">
        <v>136.6</v>
      </c>
      <c r="DL231" s="45">
        <v>134.9</v>
      </c>
      <c r="DM231" s="45">
        <v>135.30000000000001</v>
      </c>
      <c r="DN231" s="45">
        <v>135.4</v>
      </c>
      <c r="DO231" s="45">
        <v>135.5</v>
      </c>
      <c r="DP231" s="45">
        <v>136.30000000000001</v>
      </c>
      <c r="DQ231" s="45">
        <v>137.1</v>
      </c>
      <c r="DR231" s="45">
        <v>138.6</v>
      </c>
      <c r="DS231" s="45">
        <v>138.69999999999999</v>
      </c>
      <c r="DT231" s="45">
        <v>141</v>
      </c>
      <c r="DU231" s="45">
        <v>140.80000000000001</v>
      </c>
      <c r="DV231" s="45">
        <v>140.9</v>
      </c>
      <c r="DW231" s="45">
        <v>141.69999999999999</v>
      </c>
      <c r="DX231" s="46">
        <v>139.4</v>
      </c>
      <c r="DY231" s="46">
        <v>141</v>
      </c>
      <c r="DZ231" s="46">
        <v>140.69999999999999</v>
      </c>
      <c r="EA231">
        <v>142</v>
      </c>
      <c r="EB231" s="47">
        <v>140.4</v>
      </c>
      <c r="EC231" s="47">
        <v>141.5</v>
      </c>
    </row>
    <row r="232" spans="1:133" x14ac:dyDescent="0.25">
      <c r="A232" s="43" t="s">
        <v>3372</v>
      </c>
      <c r="B232" s="43" t="s">
        <v>3373</v>
      </c>
      <c r="C232" s="44">
        <v>2.4279999999999999E-2</v>
      </c>
      <c r="D232" s="45">
        <v>104.7</v>
      </c>
      <c r="E232" s="45">
        <v>106.4</v>
      </c>
      <c r="F232" s="45">
        <v>103.3</v>
      </c>
      <c r="G232" s="45">
        <v>105.1</v>
      </c>
      <c r="H232" s="45">
        <v>105.6</v>
      </c>
      <c r="I232" s="45">
        <v>106.3</v>
      </c>
      <c r="J232" s="45">
        <v>104.9</v>
      </c>
      <c r="K232" s="45">
        <v>105.7</v>
      </c>
      <c r="L232" s="45">
        <v>106.5</v>
      </c>
      <c r="M232" s="45">
        <v>104.7</v>
      </c>
      <c r="N232" s="45">
        <v>105.9</v>
      </c>
      <c r="O232" s="45">
        <v>105.8</v>
      </c>
      <c r="P232" s="45">
        <v>109</v>
      </c>
      <c r="Q232" s="45">
        <v>109.2</v>
      </c>
      <c r="R232" s="45">
        <v>108.7</v>
      </c>
      <c r="S232" s="45">
        <v>107.4</v>
      </c>
      <c r="T232" s="45">
        <v>106.4</v>
      </c>
      <c r="U232" s="45">
        <v>109</v>
      </c>
      <c r="V232" s="45">
        <v>109.5</v>
      </c>
      <c r="W232" s="45">
        <v>106.6</v>
      </c>
      <c r="X232" s="45">
        <v>108.1</v>
      </c>
      <c r="Y232" s="45">
        <v>107.9</v>
      </c>
      <c r="Z232" s="45">
        <v>108.6</v>
      </c>
      <c r="AA232" s="45">
        <v>111.8</v>
      </c>
      <c r="AB232" s="45">
        <v>113.4</v>
      </c>
      <c r="AC232" s="45">
        <v>116.5</v>
      </c>
      <c r="AD232" s="45">
        <v>117.6</v>
      </c>
      <c r="AE232" s="45">
        <v>118.4</v>
      </c>
      <c r="AF232" s="45">
        <v>119.2</v>
      </c>
      <c r="AG232" s="45">
        <v>118</v>
      </c>
      <c r="AH232" s="45">
        <v>117.4</v>
      </c>
      <c r="AI232" s="45">
        <v>115</v>
      </c>
      <c r="AJ232" s="45">
        <v>114.8</v>
      </c>
      <c r="AK232" s="45">
        <v>116.2</v>
      </c>
      <c r="AL232" s="45">
        <v>116.7</v>
      </c>
      <c r="AM232" s="45">
        <v>117.7</v>
      </c>
      <c r="AN232" s="45">
        <v>118.2</v>
      </c>
      <c r="AO232" s="45">
        <v>119</v>
      </c>
      <c r="AP232" s="45">
        <v>120.3</v>
      </c>
      <c r="AQ232" s="45">
        <v>122.8</v>
      </c>
      <c r="AR232" s="45">
        <v>123.2</v>
      </c>
      <c r="AS232" s="45">
        <v>123.3</v>
      </c>
      <c r="AT232" s="45">
        <v>122.4</v>
      </c>
      <c r="AU232" s="45">
        <v>123.8</v>
      </c>
      <c r="AV232" s="45">
        <v>124.2</v>
      </c>
      <c r="AW232" s="45">
        <v>125.3</v>
      </c>
      <c r="AX232" s="45">
        <v>126.1</v>
      </c>
      <c r="AY232" s="45">
        <v>127.6</v>
      </c>
      <c r="AZ232" s="45">
        <v>127.6</v>
      </c>
      <c r="BA232" s="45">
        <v>129.30000000000001</v>
      </c>
      <c r="BB232" s="45">
        <v>125</v>
      </c>
      <c r="BC232" s="45">
        <v>127.4</v>
      </c>
      <c r="BD232" s="45">
        <v>126.1</v>
      </c>
      <c r="BE232" s="45">
        <v>125.3</v>
      </c>
      <c r="BF232" s="45">
        <v>126.7</v>
      </c>
      <c r="BG232" s="45">
        <v>125.6</v>
      </c>
      <c r="BH232" s="45">
        <v>126.7</v>
      </c>
      <c r="BI232" s="45">
        <v>125.1</v>
      </c>
      <c r="BJ232" s="45">
        <v>124.7</v>
      </c>
      <c r="BK232" s="45">
        <v>125.5</v>
      </c>
      <c r="BL232" s="45">
        <v>126.3</v>
      </c>
      <c r="BM232" s="45">
        <v>127.4</v>
      </c>
      <c r="BN232" s="45">
        <v>127.3</v>
      </c>
      <c r="BO232" s="45">
        <v>127.1</v>
      </c>
      <c r="BP232" s="45">
        <v>127</v>
      </c>
      <c r="BQ232" s="45">
        <v>126.5</v>
      </c>
      <c r="BR232" s="45">
        <v>128.5</v>
      </c>
      <c r="BS232" s="45">
        <v>127.2</v>
      </c>
      <c r="BT232" s="45">
        <v>127.6</v>
      </c>
      <c r="BU232" s="45">
        <v>126.4</v>
      </c>
      <c r="BV232" s="45">
        <v>127.1</v>
      </c>
      <c r="BW232" s="45">
        <v>127.9</v>
      </c>
      <c r="BX232" s="45">
        <v>125.8</v>
      </c>
      <c r="BY232" s="45">
        <v>125.8</v>
      </c>
      <c r="BZ232" s="45">
        <v>128.80000000000001</v>
      </c>
      <c r="CA232" s="45">
        <v>125.4</v>
      </c>
      <c r="CB232" s="45">
        <v>126.5</v>
      </c>
      <c r="CC232" s="45">
        <v>126.6</v>
      </c>
      <c r="CD232" s="45">
        <v>126.6</v>
      </c>
      <c r="CE232" s="45">
        <v>126</v>
      </c>
      <c r="CF232" s="45">
        <v>127.3</v>
      </c>
      <c r="CG232" s="45">
        <v>128.4</v>
      </c>
      <c r="CH232" s="45">
        <v>126.9</v>
      </c>
      <c r="CI232" s="45">
        <v>129.4</v>
      </c>
      <c r="CJ232" s="45">
        <v>128.30000000000001</v>
      </c>
      <c r="CK232" s="45">
        <v>125.8</v>
      </c>
      <c r="CL232" s="45">
        <v>131.6</v>
      </c>
      <c r="CM232" s="45">
        <v>128</v>
      </c>
      <c r="CN232" s="45">
        <v>128.5</v>
      </c>
      <c r="CO232" s="45">
        <v>127.9</v>
      </c>
      <c r="CP232" s="45">
        <v>126.7</v>
      </c>
      <c r="CQ232" s="45">
        <v>128.30000000000001</v>
      </c>
      <c r="CR232" s="45">
        <v>129.1</v>
      </c>
      <c r="CS232" s="45">
        <v>129.9</v>
      </c>
      <c r="CT232" s="45">
        <v>130.30000000000001</v>
      </c>
      <c r="CU232" s="45">
        <v>130.30000000000001</v>
      </c>
      <c r="CV232" s="45">
        <v>133.1</v>
      </c>
      <c r="CW232" s="45">
        <v>130.19999999999999</v>
      </c>
      <c r="CX232" s="45">
        <v>129.69999999999999</v>
      </c>
      <c r="CY232" s="45">
        <v>130.19999999999999</v>
      </c>
      <c r="CZ232" s="45">
        <v>132.6</v>
      </c>
      <c r="DA232" s="45">
        <v>131.4</v>
      </c>
      <c r="DB232" s="45">
        <v>130</v>
      </c>
      <c r="DC232" s="45">
        <v>131.80000000000001</v>
      </c>
      <c r="DD232" s="45">
        <v>133.19999999999999</v>
      </c>
      <c r="DE232" s="45">
        <v>132.4</v>
      </c>
      <c r="DF232" s="45">
        <v>134.80000000000001</v>
      </c>
      <c r="DG232" s="45">
        <v>136.6</v>
      </c>
      <c r="DH232" s="45">
        <v>137.9</v>
      </c>
      <c r="DI232" s="45">
        <v>137.4</v>
      </c>
      <c r="DJ232" s="45">
        <v>140.19999999999999</v>
      </c>
      <c r="DK232" s="45">
        <v>136.6</v>
      </c>
      <c r="DL232" s="45">
        <v>134.9</v>
      </c>
      <c r="DM232" s="45">
        <v>135.30000000000001</v>
      </c>
      <c r="DN232" s="45">
        <v>135.4</v>
      </c>
      <c r="DO232" s="45">
        <v>135.5</v>
      </c>
      <c r="DP232" s="45">
        <v>136.30000000000001</v>
      </c>
      <c r="DQ232" s="45">
        <v>137.1</v>
      </c>
      <c r="DR232" s="45">
        <v>138.6</v>
      </c>
      <c r="DS232" s="45">
        <v>138.69999999999999</v>
      </c>
      <c r="DT232" s="45">
        <v>141</v>
      </c>
      <c r="DU232" s="45">
        <v>140.80000000000001</v>
      </c>
      <c r="DV232" s="45">
        <v>140.9</v>
      </c>
      <c r="DW232" s="45">
        <v>141.69999999999999</v>
      </c>
      <c r="DX232" s="46">
        <v>139.4</v>
      </c>
      <c r="DY232" s="46">
        <v>141</v>
      </c>
      <c r="DZ232" s="46">
        <v>140.69999999999999</v>
      </c>
      <c r="EA232">
        <v>142</v>
      </c>
      <c r="EB232" s="47">
        <v>140.4</v>
      </c>
      <c r="EC232" s="47">
        <v>141.5</v>
      </c>
    </row>
    <row r="233" spans="1:133" x14ac:dyDescent="0.25">
      <c r="A233" s="43" t="s">
        <v>3374</v>
      </c>
      <c r="B233" s="43" t="s">
        <v>3375</v>
      </c>
      <c r="C233" s="44">
        <v>0.22500000000000001</v>
      </c>
      <c r="D233" s="45">
        <v>101.2</v>
      </c>
      <c r="E233" s="45">
        <v>104.5</v>
      </c>
      <c r="F233" s="45">
        <v>102.8</v>
      </c>
      <c r="G233" s="45">
        <v>106.1</v>
      </c>
      <c r="H233" s="45">
        <v>109.4</v>
      </c>
      <c r="I233" s="45">
        <v>109.9</v>
      </c>
      <c r="J233" s="45">
        <v>110</v>
      </c>
      <c r="K233" s="45">
        <v>107.2</v>
      </c>
      <c r="L233" s="45">
        <v>108</v>
      </c>
      <c r="M233" s="45">
        <v>108</v>
      </c>
      <c r="N233" s="45">
        <v>105.3</v>
      </c>
      <c r="O233" s="45">
        <v>105.9</v>
      </c>
      <c r="P233" s="45">
        <v>114</v>
      </c>
      <c r="Q233" s="45">
        <v>115.2</v>
      </c>
      <c r="R233" s="45">
        <v>121.3</v>
      </c>
      <c r="S233" s="45">
        <v>120.5</v>
      </c>
      <c r="T233" s="45">
        <v>122.7</v>
      </c>
      <c r="U233" s="45">
        <v>121.7</v>
      </c>
      <c r="V233" s="45">
        <v>128.1</v>
      </c>
      <c r="W233" s="45">
        <v>124.3</v>
      </c>
      <c r="X233" s="45">
        <v>122.8</v>
      </c>
      <c r="Y233" s="45">
        <v>121.7</v>
      </c>
      <c r="Z233" s="45">
        <v>122</v>
      </c>
      <c r="AA233" s="45">
        <v>122</v>
      </c>
      <c r="AB233" s="45">
        <v>124.6</v>
      </c>
      <c r="AC233" s="45">
        <v>126.4</v>
      </c>
      <c r="AD233" s="45">
        <v>125.9</v>
      </c>
      <c r="AE233" s="45">
        <v>125.6</v>
      </c>
      <c r="AF233" s="45">
        <v>130.30000000000001</v>
      </c>
      <c r="AG233" s="45">
        <v>129.19999999999999</v>
      </c>
      <c r="AH233" s="45">
        <v>129.6</v>
      </c>
      <c r="AI233" s="45">
        <v>127</v>
      </c>
      <c r="AJ233" s="45">
        <v>127.4</v>
      </c>
      <c r="AK233" s="45">
        <v>124.8</v>
      </c>
      <c r="AL233" s="45">
        <v>128.4</v>
      </c>
      <c r="AM233" s="45">
        <v>127.1</v>
      </c>
      <c r="AN233" s="45">
        <v>129.80000000000001</v>
      </c>
      <c r="AO233" s="45">
        <v>129.80000000000001</v>
      </c>
      <c r="AP233" s="45">
        <v>127.8</v>
      </c>
      <c r="AQ233" s="45">
        <v>130.4</v>
      </c>
      <c r="AR233" s="45">
        <v>133</v>
      </c>
      <c r="AS233" s="45">
        <v>135.6</v>
      </c>
      <c r="AT233" s="45">
        <v>134.19999999999999</v>
      </c>
      <c r="AU233" s="45">
        <v>140.80000000000001</v>
      </c>
      <c r="AV233" s="45">
        <v>142.19999999999999</v>
      </c>
      <c r="AW233" s="45">
        <v>142</v>
      </c>
      <c r="AX233" s="45">
        <v>141.6</v>
      </c>
      <c r="AY233" s="45">
        <v>141.1</v>
      </c>
      <c r="AZ233" s="45">
        <v>140.69999999999999</v>
      </c>
      <c r="BA233" s="45">
        <v>141.69999999999999</v>
      </c>
      <c r="BB233" s="45">
        <v>143</v>
      </c>
      <c r="BC233" s="45">
        <v>146.5</v>
      </c>
      <c r="BD233" s="45">
        <v>145.1</v>
      </c>
      <c r="BE233" s="45">
        <v>145.69999999999999</v>
      </c>
      <c r="BF233" s="45">
        <v>145.6</v>
      </c>
      <c r="BG233" s="45">
        <v>141.4</v>
      </c>
      <c r="BH233" s="45">
        <v>141.4</v>
      </c>
      <c r="BI233" s="45">
        <v>143</v>
      </c>
      <c r="BJ233" s="45">
        <v>142.19999999999999</v>
      </c>
      <c r="BK233" s="45">
        <v>142.19999999999999</v>
      </c>
      <c r="BL233" s="45">
        <v>143.1</v>
      </c>
      <c r="BM233" s="45">
        <v>140.19999999999999</v>
      </c>
      <c r="BN233" s="45">
        <v>144.19999999999999</v>
      </c>
      <c r="BO233" s="45">
        <v>143.80000000000001</v>
      </c>
      <c r="BP233" s="45">
        <v>142.69999999999999</v>
      </c>
      <c r="BQ233" s="45">
        <v>144.30000000000001</v>
      </c>
      <c r="BR233" s="45">
        <v>141.19999999999999</v>
      </c>
      <c r="BS233" s="45">
        <v>140.30000000000001</v>
      </c>
      <c r="BT233" s="45">
        <v>139.1</v>
      </c>
      <c r="BU233" s="45">
        <v>137.9</v>
      </c>
      <c r="BV233" s="45">
        <v>136.9</v>
      </c>
      <c r="BW233" s="45">
        <v>140</v>
      </c>
      <c r="BX233" s="45">
        <v>138.1</v>
      </c>
      <c r="BY233" s="45">
        <v>137.6</v>
      </c>
      <c r="BZ233" s="45">
        <v>138.9</v>
      </c>
      <c r="CA233" s="45">
        <v>140.19999999999999</v>
      </c>
      <c r="CB233" s="45">
        <v>141.19999999999999</v>
      </c>
      <c r="CC233" s="45">
        <v>139.5</v>
      </c>
      <c r="CD233" s="45">
        <v>139.6</v>
      </c>
      <c r="CE233" s="45">
        <v>142.30000000000001</v>
      </c>
      <c r="CF233" s="45">
        <v>145.9</v>
      </c>
      <c r="CG233" s="45">
        <v>148.19999999999999</v>
      </c>
      <c r="CH233" s="45">
        <v>154.6</v>
      </c>
      <c r="CI233" s="45">
        <v>156.6</v>
      </c>
      <c r="CJ233" s="45">
        <v>158.69999999999999</v>
      </c>
      <c r="CK233" s="45">
        <v>156.9</v>
      </c>
      <c r="CL233" s="45">
        <v>154.5</v>
      </c>
      <c r="CM233" s="45">
        <v>162.19999999999999</v>
      </c>
      <c r="CN233" s="45">
        <v>159.6</v>
      </c>
      <c r="CO233" s="45">
        <v>165.1</v>
      </c>
      <c r="CP233" s="45">
        <v>167.5</v>
      </c>
      <c r="CQ233" s="45">
        <v>163.9</v>
      </c>
      <c r="CR233" s="45">
        <v>159.69999999999999</v>
      </c>
      <c r="CS233" s="45">
        <v>157.19999999999999</v>
      </c>
      <c r="CT233" s="45">
        <v>156.4</v>
      </c>
      <c r="CU233" s="45">
        <v>156.9</v>
      </c>
      <c r="CV233" s="45">
        <v>151.30000000000001</v>
      </c>
      <c r="CW233" s="45">
        <v>147</v>
      </c>
      <c r="CX233" s="45">
        <v>147</v>
      </c>
      <c r="CY233" s="45">
        <v>144.30000000000001</v>
      </c>
      <c r="CZ233" s="45">
        <v>146.80000000000001</v>
      </c>
      <c r="DA233" s="45">
        <v>143.19999999999999</v>
      </c>
      <c r="DB233" s="45">
        <v>140.6</v>
      </c>
      <c r="DC233" s="45">
        <v>140.4</v>
      </c>
      <c r="DD233" s="45">
        <v>137.9</v>
      </c>
      <c r="DE233" s="45">
        <v>138.80000000000001</v>
      </c>
      <c r="DF233" s="45">
        <v>139.30000000000001</v>
      </c>
      <c r="DG233" s="45">
        <v>138.19999999999999</v>
      </c>
      <c r="DH233" s="45">
        <v>142.4</v>
      </c>
      <c r="DI233" s="45">
        <v>145.30000000000001</v>
      </c>
      <c r="DJ233" s="45">
        <v>147.5</v>
      </c>
      <c r="DK233" s="45">
        <v>151.5</v>
      </c>
      <c r="DL233" s="45">
        <v>154.30000000000001</v>
      </c>
      <c r="DM233" s="45">
        <v>155.1</v>
      </c>
      <c r="DN233" s="45">
        <v>154.6</v>
      </c>
      <c r="DO233" s="45">
        <v>154.30000000000001</v>
      </c>
      <c r="DP233" s="45">
        <v>153.1</v>
      </c>
      <c r="DQ233" s="45">
        <v>152.5</v>
      </c>
      <c r="DR233" s="45">
        <v>164.2</v>
      </c>
      <c r="DS233" s="45">
        <v>165.2</v>
      </c>
      <c r="DT233" s="45">
        <v>172.4</v>
      </c>
      <c r="DU233" s="45">
        <v>170.4</v>
      </c>
      <c r="DV233" s="45">
        <v>177.1</v>
      </c>
      <c r="DW233" s="45">
        <v>178.2</v>
      </c>
      <c r="DX233" s="46">
        <v>180.3</v>
      </c>
      <c r="DY233" s="46">
        <v>184.2</v>
      </c>
      <c r="DZ233" s="46">
        <v>184.4</v>
      </c>
      <c r="EA233">
        <v>182.2</v>
      </c>
      <c r="EB233" s="47">
        <v>181.8</v>
      </c>
      <c r="EC233" s="47">
        <v>181</v>
      </c>
    </row>
    <row r="234" spans="1:133" x14ac:dyDescent="0.25">
      <c r="A234" s="43" t="s">
        <v>3376</v>
      </c>
      <c r="B234" s="43" t="s">
        <v>3377</v>
      </c>
      <c r="C234" s="44">
        <v>0.18476999999999999</v>
      </c>
      <c r="D234" s="45">
        <v>101.1</v>
      </c>
      <c r="E234" s="45">
        <v>104.5</v>
      </c>
      <c r="F234" s="45">
        <v>101.8</v>
      </c>
      <c r="G234" s="45">
        <v>104.9</v>
      </c>
      <c r="H234" s="45">
        <v>109.2</v>
      </c>
      <c r="I234" s="45">
        <v>109.2</v>
      </c>
      <c r="J234" s="45">
        <v>109.3</v>
      </c>
      <c r="K234" s="45">
        <v>107.5</v>
      </c>
      <c r="L234" s="45">
        <v>107.9</v>
      </c>
      <c r="M234" s="45">
        <v>108.3</v>
      </c>
      <c r="N234" s="45">
        <v>104.4</v>
      </c>
      <c r="O234" s="45">
        <v>102.8</v>
      </c>
      <c r="P234" s="45">
        <v>111.9</v>
      </c>
      <c r="Q234" s="45">
        <v>112.9</v>
      </c>
      <c r="R234" s="45">
        <v>117.8</v>
      </c>
      <c r="S234" s="45">
        <v>116.2</v>
      </c>
      <c r="T234" s="45">
        <v>118.5</v>
      </c>
      <c r="U234" s="45">
        <v>116.7</v>
      </c>
      <c r="V234" s="45">
        <v>123.8</v>
      </c>
      <c r="W234" s="45">
        <v>119.4</v>
      </c>
      <c r="X234" s="45">
        <v>116.8</v>
      </c>
      <c r="Y234" s="45">
        <v>115.1</v>
      </c>
      <c r="Z234" s="45">
        <v>115.1</v>
      </c>
      <c r="AA234" s="45">
        <v>114.6</v>
      </c>
      <c r="AB234" s="45">
        <v>118.1</v>
      </c>
      <c r="AC234" s="45">
        <v>120.9</v>
      </c>
      <c r="AD234" s="45">
        <v>122.7</v>
      </c>
      <c r="AE234" s="45">
        <v>122.7</v>
      </c>
      <c r="AF234" s="45">
        <v>129.1</v>
      </c>
      <c r="AG234" s="45">
        <v>128.4</v>
      </c>
      <c r="AH234" s="45">
        <v>127.9</v>
      </c>
      <c r="AI234" s="45">
        <v>125.7</v>
      </c>
      <c r="AJ234" s="45">
        <v>125.6</v>
      </c>
      <c r="AK234" s="45">
        <v>122.9</v>
      </c>
      <c r="AL234" s="45">
        <v>126.7</v>
      </c>
      <c r="AM234" s="45">
        <v>125.2</v>
      </c>
      <c r="AN234" s="45">
        <v>126.7</v>
      </c>
      <c r="AO234" s="45">
        <v>126.2</v>
      </c>
      <c r="AP234" s="45">
        <v>124</v>
      </c>
      <c r="AQ234" s="45">
        <v>127.7</v>
      </c>
      <c r="AR234" s="45">
        <v>130.80000000000001</v>
      </c>
      <c r="AS234" s="45">
        <v>134.19999999999999</v>
      </c>
      <c r="AT234" s="45">
        <v>133.1</v>
      </c>
      <c r="AU234" s="45">
        <v>140.80000000000001</v>
      </c>
      <c r="AV234" s="45">
        <v>142.80000000000001</v>
      </c>
      <c r="AW234" s="45">
        <v>142.69999999999999</v>
      </c>
      <c r="AX234" s="45">
        <v>142.69999999999999</v>
      </c>
      <c r="AY234" s="45">
        <v>142.1</v>
      </c>
      <c r="AZ234" s="45">
        <v>141.9</v>
      </c>
      <c r="BA234" s="45">
        <v>143.30000000000001</v>
      </c>
      <c r="BB234" s="45">
        <v>144.9</v>
      </c>
      <c r="BC234" s="45">
        <v>149.6</v>
      </c>
      <c r="BD234" s="45">
        <v>148.9</v>
      </c>
      <c r="BE234" s="45">
        <v>150.4</v>
      </c>
      <c r="BF234" s="45">
        <v>150.1</v>
      </c>
      <c r="BG234" s="45">
        <v>145.69999999999999</v>
      </c>
      <c r="BH234" s="45">
        <v>145.69999999999999</v>
      </c>
      <c r="BI234" s="45">
        <v>147.6</v>
      </c>
      <c r="BJ234" s="45">
        <v>146.6</v>
      </c>
      <c r="BK234" s="45">
        <v>146.5</v>
      </c>
      <c r="BL234" s="45">
        <v>147.5</v>
      </c>
      <c r="BM234" s="45">
        <v>144</v>
      </c>
      <c r="BN234" s="45">
        <v>149</v>
      </c>
      <c r="BO234" s="45">
        <v>148.4</v>
      </c>
      <c r="BP234" s="45">
        <v>147.19999999999999</v>
      </c>
      <c r="BQ234" s="45">
        <v>149.19999999999999</v>
      </c>
      <c r="BR234" s="45">
        <v>145.30000000000001</v>
      </c>
      <c r="BS234" s="45">
        <v>144.30000000000001</v>
      </c>
      <c r="BT234" s="45">
        <v>142.80000000000001</v>
      </c>
      <c r="BU234" s="45">
        <v>141.30000000000001</v>
      </c>
      <c r="BV234" s="45">
        <v>140</v>
      </c>
      <c r="BW234" s="45">
        <v>143.9</v>
      </c>
      <c r="BX234" s="45">
        <v>141.6</v>
      </c>
      <c r="BY234" s="45">
        <v>140.9</v>
      </c>
      <c r="BZ234" s="45">
        <v>142.6</v>
      </c>
      <c r="CA234" s="45">
        <v>144.1</v>
      </c>
      <c r="CB234" s="45">
        <v>145.30000000000001</v>
      </c>
      <c r="CC234" s="45">
        <v>143.9</v>
      </c>
      <c r="CD234" s="45">
        <v>144</v>
      </c>
      <c r="CE234" s="45">
        <v>147.30000000000001</v>
      </c>
      <c r="CF234" s="45">
        <v>151.6</v>
      </c>
      <c r="CG234" s="45">
        <v>154.5</v>
      </c>
      <c r="CH234" s="45">
        <v>162.19999999999999</v>
      </c>
      <c r="CI234" s="45">
        <v>164.6</v>
      </c>
      <c r="CJ234" s="45">
        <v>167.2</v>
      </c>
      <c r="CK234" s="45">
        <v>165</v>
      </c>
      <c r="CL234" s="45">
        <v>162.19999999999999</v>
      </c>
      <c r="CM234" s="45">
        <v>171.5</v>
      </c>
      <c r="CN234" s="45">
        <v>168.4</v>
      </c>
      <c r="CO234" s="45">
        <v>175.1</v>
      </c>
      <c r="CP234" s="45">
        <v>178</v>
      </c>
      <c r="CQ234" s="45">
        <v>173.5</v>
      </c>
      <c r="CR234" s="45">
        <v>168.5</v>
      </c>
      <c r="CS234" s="45">
        <v>165.4</v>
      </c>
      <c r="CT234" s="45">
        <v>164.5</v>
      </c>
      <c r="CU234" s="45">
        <v>165.1</v>
      </c>
      <c r="CV234" s="45">
        <v>161</v>
      </c>
      <c r="CW234" s="45">
        <v>155.69999999999999</v>
      </c>
      <c r="CX234" s="45">
        <v>155.80000000000001</v>
      </c>
      <c r="CY234" s="45">
        <v>152.5</v>
      </c>
      <c r="CZ234" s="45">
        <v>155.5</v>
      </c>
      <c r="DA234" s="45">
        <v>151.1</v>
      </c>
      <c r="DB234" s="45">
        <v>148</v>
      </c>
      <c r="DC234" s="45">
        <v>147.69999999999999</v>
      </c>
      <c r="DD234" s="45">
        <v>144.69999999999999</v>
      </c>
      <c r="DE234" s="45">
        <v>145.80000000000001</v>
      </c>
      <c r="DF234" s="45">
        <v>146.30000000000001</v>
      </c>
      <c r="DG234" s="45">
        <v>145</v>
      </c>
      <c r="DH234" s="45">
        <v>150.1</v>
      </c>
      <c r="DI234" s="45">
        <v>153.69999999999999</v>
      </c>
      <c r="DJ234" s="45">
        <v>156.4</v>
      </c>
      <c r="DK234" s="45">
        <v>161.19999999999999</v>
      </c>
      <c r="DL234" s="45">
        <v>164.4</v>
      </c>
      <c r="DM234" s="45">
        <v>163.9</v>
      </c>
      <c r="DN234" s="45">
        <v>163.19999999999999</v>
      </c>
      <c r="DO234" s="45">
        <v>162.80000000000001</v>
      </c>
      <c r="DP234" s="45">
        <v>161.4</v>
      </c>
      <c r="DQ234" s="45">
        <v>161.30000000000001</v>
      </c>
      <c r="DR234" s="45">
        <v>172.3</v>
      </c>
      <c r="DS234" s="45">
        <v>174</v>
      </c>
      <c r="DT234" s="45">
        <v>182.9</v>
      </c>
      <c r="DU234" s="45">
        <v>178.9</v>
      </c>
      <c r="DV234" s="45">
        <v>187.1</v>
      </c>
      <c r="DW234" s="45">
        <v>186.1</v>
      </c>
      <c r="DX234" s="46">
        <v>189.7</v>
      </c>
      <c r="DY234" s="46">
        <v>193.1</v>
      </c>
      <c r="DZ234" s="46">
        <v>193.2</v>
      </c>
      <c r="EA234">
        <v>190.4</v>
      </c>
      <c r="EB234" s="47">
        <v>189.9</v>
      </c>
      <c r="EC234" s="47">
        <v>188.9</v>
      </c>
    </row>
    <row r="235" spans="1:133" x14ac:dyDescent="0.25">
      <c r="A235" s="43" t="s">
        <v>3378</v>
      </c>
      <c r="B235" s="43" t="s">
        <v>3379</v>
      </c>
      <c r="C235" s="44">
        <v>4.0230000000000002E-2</v>
      </c>
      <c r="D235" s="45">
        <v>101.5</v>
      </c>
      <c r="E235" s="45">
        <v>104.3</v>
      </c>
      <c r="F235" s="45">
        <v>107.6</v>
      </c>
      <c r="G235" s="45">
        <v>111.3</v>
      </c>
      <c r="H235" s="45">
        <v>110.4</v>
      </c>
      <c r="I235" s="45">
        <v>113</v>
      </c>
      <c r="J235" s="45">
        <v>113</v>
      </c>
      <c r="K235" s="45">
        <v>105.9</v>
      </c>
      <c r="L235" s="45">
        <v>108.7</v>
      </c>
      <c r="M235" s="45">
        <v>106.5</v>
      </c>
      <c r="N235" s="45">
        <v>109.5</v>
      </c>
      <c r="O235" s="45">
        <v>119.9</v>
      </c>
      <c r="P235" s="45">
        <v>123.5</v>
      </c>
      <c r="Q235" s="45">
        <v>125.9</v>
      </c>
      <c r="R235" s="45">
        <v>137.69999999999999</v>
      </c>
      <c r="S235" s="45">
        <v>140.19999999999999</v>
      </c>
      <c r="T235" s="45">
        <v>142</v>
      </c>
      <c r="U235" s="45">
        <v>144.9</v>
      </c>
      <c r="V235" s="45">
        <v>147.9</v>
      </c>
      <c r="W235" s="45">
        <v>147.19999999999999</v>
      </c>
      <c r="X235" s="45">
        <v>150.19999999999999</v>
      </c>
      <c r="Y235" s="45">
        <v>151.9</v>
      </c>
      <c r="Z235" s="45">
        <v>153.4</v>
      </c>
      <c r="AA235" s="45">
        <v>155.80000000000001</v>
      </c>
      <c r="AB235" s="45">
        <v>154.6</v>
      </c>
      <c r="AC235" s="45">
        <v>152</v>
      </c>
      <c r="AD235" s="45">
        <v>140.6</v>
      </c>
      <c r="AE235" s="45">
        <v>139.1</v>
      </c>
      <c r="AF235" s="45">
        <v>135.9</v>
      </c>
      <c r="AG235" s="45">
        <v>133</v>
      </c>
      <c r="AH235" s="45">
        <v>137.6</v>
      </c>
      <c r="AI235" s="45">
        <v>132.69999999999999</v>
      </c>
      <c r="AJ235" s="45">
        <v>135.6</v>
      </c>
      <c r="AK235" s="45">
        <v>133.30000000000001</v>
      </c>
      <c r="AL235" s="45">
        <v>136.4</v>
      </c>
      <c r="AM235" s="45">
        <v>135.4</v>
      </c>
      <c r="AN235" s="45">
        <v>144.19999999999999</v>
      </c>
      <c r="AO235" s="45">
        <v>146</v>
      </c>
      <c r="AP235" s="45">
        <v>145.4</v>
      </c>
      <c r="AQ235" s="45">
        <v>142.9</v>
      </c>
      <c r="AR235" s="45">
        <v>143.30000000000001</v>
      </c>
      <c r="AS235" s="45">
        <v>142.4</v>
      </c>
      <c r="AT235" s="45">
        <v>139.1</v>
      </c>
      <c r="AU235" s="45">
        <v>141</v>
      </c>
      <c r="AV235" s="45">
        <v>139.5</v>
      </c>
      <c r="AW235" s="45">
        <v>138.80000000000001</v>
      </c>
      <c r="AX235" s="45">
        <v>136.6</v>
      </c>
      <c r="AY235" s="45">
        <v>136.6</v>
      </c>
      <c r="AZ235" s="45">
        <v>135</v>
      </c>
      <c r="BA235" s="45">
        <v>134.6</v>
      </c>
      <c r="BB235" s="45">
        <v>134.19999999999999</v>
      </c>
      <c r="BC235" s="45">
        <v>132.5</v>
      </c>
      <c r="BD235" s="45">
        <v>127.6</v>
      </c>
      <c r="BE235" s="45">
        <v>124</v>
      </c>
      <c r="BF235" s="45">
        <v>124.9</v>
      </c>
      <c r="BG235" s="45">
        <v>121.7</v>
      </c>
      <c r="BH235" s="45">
        <v>121.7</v>
      </c>
      <c r="BI235" s="45">
        <v>121.9</v>
      </c>
      <c r="BJ235" s="45">
        <v>122.2</v>
      </c>
      <c r="BK235" s="45">
        <v>122.6</v>
      </c>
      <c r="BL235" s="45">
        <v>122.6</v>
      </c>
      <c r="BM235" s="45">
        <v>122.6</v>
      </c>
      <c r="BN235" s="45">
        <v>122.2</v>
      </c>
      <c r="BO235" s="45">
        <v>122.2</v>
      </c>
      <c r="BP235" s="45">
        <v>122.2</v>
      </c>
      <c r="BQ235" s="45">
        <v>122.2</v>
      </c>
      <c r="BR235" s="45">
        <v>122.2</v>
      </c>
      <c r="BS235" s="45">
        <v>122.2</v>
      </c>
      <c r="BT235" s="45">
        <v>122.2</v>
      </c>
      <c r="BU235" s="45">
        <v>122.2</v>
      </c>
      <c r="BV235" s="45">
        <v>122.2</v>
      </c>
      <c r="BW235" s="45">
        <v>122.2</v>
      </c>
      <c r="BX235" s="45">
        <v>122.2</v>
      </c>
      <c r="BY235" s="45">
        <v>122.2</v>
      </c>
      <c r="BZ235" s="45">
        <v>122.2</v>
      </c>
      <c r="CA235" s="45">
        <v>122.2</v>
      </c>
      <c r="CB235" s="45">
        <v>122.2</v>
      </c>
      <c r="CC235" s="45">
        <v>119.5</v>
      </c>
      <c r="CD235" s="45">
        <v>119.5</v>
      </c>
      <c r="CE235" s="45">
        <v>119.5</v>
      </c>
      <c r="CF235" s="45">
        <v>119.5</v>
      </c>
      <c r="CG235" s="45">
        <v>119.5</v>
      </c>
      <c r="CH235" s="45">
        <v>119.5</v>
      </c>
      <c r="CI235" s="45">
        <v>119.5</v>
      </c>
      <c r="CJ235" s="45">
        <v>119.5</v>
      </c>
      <c r="CK235" s="45">
        <v>119.5</v>
      </c>
      <c r="CL235" s="45">
        <v>119.5</v>
      </c>
      <c r="CM235" s="45">
        <v>119.5</v>
      </c>
      <c r="CN235" s="45">
        <v>119.5</v>
      </c>
      <c r="CO235" s="45">
        <v>119.5</v>
      </c>
      <c r="CP235" s="45">
        <v>119.5</v>
      </c>
      <c r="CQ235" s="45">
        <v>119.5</v>
      </c>
      <c r="CR235" s="45">
        <v>119.5</v>
      </c>
      <c r="CS235" s="45">
        <v>119.5</v>
      </c>
      <c r="CT235" s="45">
        <v>119.5</v>
      </c>
      <c r="CU235" s="45">
        <v>119.5</v>
      </c>
      <c r="CV235" s="45">
        <v>106.8</v>
      </c>
      <c r="CW235" s="45">
        <v>106.8</v>
      </c>
      <c r="CX235" s="45">
        <v>106.8</v>
      </c>
      <c r="CY235" s="45">
        <v>106.8</v>
      </c>
      <c r="CZ235" s="45">
        <v>106.8</v>
      </c>
      <c r="DA235" s="45">
        <v>106.8</v>
      </c>
      <c r="DB235" s="45">
        <v>106.8</v>
      </c>
      <c r="DC235" s="45">
        <v>106.8</v>
      </c>
      <c r="DD235" s="45">
        <v>106.8</v>
      </c>
      <c r="DE235" s="45">
        <v>106.8</v>
      </c>
      <c r="DF235" s="45">
        <v>106.8</v>
      </c>
      <c r="DG235" s="45">
        <v>106.8</v>
      </c>
      <c r="DH235" s="45">
        <v>106.8</v>
      </c>
      <c r="DI235" s="45">
        <v>106.8</v>
      </c>
      <c r="DJ235" s="45">
        <v>106.8</v>
      </c>
      <c r="DK235" s="45">
        <v>106.8</v>
      </c>
      <c r="DL235" s="45">
        <v>108</v>
      </c>
      <c r="DM235" s="45">
        <v>114.6</v>
      </c>
      <c r="DN235" s="45">
        <v>115.1</v>
      </c>
      <c r="DO235" s="45">
        <v>115.1</v>
      </c>
      <c r="DP235" s="45">
        <v>115.1</v>
      </c>
      <c r="DQ235" s="45">
        <v>112.5</v>
      </c>
      <c r="DR235" s="45">
        <v>126.9</v>
      </c>
      <c r="DS235" s="45">
        <v>124.4</v>
      </c>
      <c r="DT235" s="45">
        <v>124.4</v>
      </c>
      <c r="DU235" s="45">
        <v>131.30000000000001</v>
      </c>
      <c r="DV235" s="45">
        <v>131.30000000000001</v>
      </c>
      <c r="DW235" s="45">
        <v>142</v>
      </c>
      <c r="DX235" s="46">
        <v>136.9</v>
      </c>
      <c r="DY235" s="46">
        <v>143.6</v>
      </c>
      <c r="DZ235" s="46">
        <v>144.4</v>
      </c>
      <c r="EA235">
        <v>144.4</v>
      </c>
      <c r="EB235" s="47">
        <v>144.4</v>
      </c>
      <c r="EC235" s="47">
        <v>144.4</v>
      </c>
    </row>
    <row r="236" spans="1:133" x14ac:dyDescent="0.25">
      <c r="A236" s="43" t="s">
        <v>3380</v>
      </c>
      <c r="B236" s="43" t="s">
        <v>3381</v>
      </c>
      <c r="C236" s="44">
        <v>0.35630000000000001</v>
      </c>
      <c r="D236" s="45">
        <v>108.5</v>
      </c>
      <c r="E236" s="45">
        <v>112.3</v>
      </c>
      <c r="F236" s="45">
        <v>115</v>
      </c>
      <c r="G236" s="45">
        <v>122.4</v>
      </c>
      <c r="H236" s="45">
        <v>129</v>
      </c>
      <c r="I236" s="45">
        <v>133.4</v>
      </c>
      <c r="J236" s="45">
        <v>134.4</v>
      </c>
      <c r="K236" s="45">
        <v>135</v>
      </c>
      <c r="L236" s="45">
        <v>131.1</v>
      </c>
      <c r="M236" s="45">
        <v>128.4</v>
      </c>
      <c r="N236" s="45">
        <v>127.6</v>
      </c>
      <c r="O236" s="45">
        <v>130.69999999999999</v>
      </c>
      <c r="P236" s="45">
        <v>135.19999999999999</v>
      </c>
      <c r="Q236" s="45">
        <v>137</v>
      </c>
      <c r="R236" s="45">
        <v>138.30000000000001</v>
      </c>
      <c r="S236" s="45">
        <v>138.5</v>
      </c>
      <c r="T236" s="45">
        <v>139.6</v>
      </c>
      <c r="U236" s="45">
        <v>140.9</v>
      </c>
      <c r="V236" s="45">
        <v>142.1</v>
      </c>
      <c r="W236" s="45">
        <v>140.6</v>
      </c>
      <c r="X236" s="45">
        <v>137</v>
      </c>
      <c r="Y236" s="45">
        <v>135.6</v>
      </c>
      <c r="Z236" s="45">
        <v>136.5</v>
      </c>
      <c r="AA236" s="45">
        <v>138.1</v>
      </c>
      <c r="AB236" s="45">
        <v>140.5</v>
      </c>
      <c r="AC236" s="45">
        <v>144.19999999999999</v>
      </c>
      <c r="AD236" s="45">
        <v>143.6</v>
      </c>
      <c r="AE236" s="45">
        <v>143.9</v>
      </c>
      <c r="AF236" s="45">
        <v>142.6</v>
      </c>
      <c r="AG236" s="45">
        <v>140.6</v>
      </c>
      <c r="AH236" s="45">
        <v>136.9</v>
      </c>
      <c r="AI236" s="45">
        <v>134.5</v>
      </c>
      <c r="AJ236" s="45">
        <v>134.6</v>
      </c>
      <c r="AK236" s="45">
        <v>135.5</v>
      </c>
      <c r="AL236" s="45">
        <v>135.69999999999999</v>
      </c>
      <c r="AM236" s="45">
        <v>136.30000000000001</v>
      </c>
      <c r="AN236" s="45">
        <v>140.30000000000001</v>
      </c>
      <c r="AO236" s="45">
        <v>144.80000000000001</v>
      </c>
      <c r="AP236" s="45">
        <v>146.1</v>
      </c>
      <c r="AQ236" s="45">
        <v>146.69999999999999</v>
      </c>
      <c r="AR236" s="45">
        <v>153.19999999999999</v>
      </c>
      <c r="AS236" s="45">
        <v>155.1</v>
      </c>
      <c r="AT236" s="45">
        <v>157.69999999999999</v>
      </c>
      <c r="AU236" s="45">
        <v>155.6</v>
      </c>
      <c r="AV236" s="45">
        <v>156.80000000000001</v>
      </c>
      <c r="AW236" s="45">
        <v>158.5</v>
      </c>
      <c r="AX236" s="45">
        <v>159.5</v>
      </c>
      <c r="AY236" s="45">
        <v>159.9</v>
      </c>
      <c r="AZ236" s="45">
        <v>162.9</v>
      </c>
      <c r="BA236" s="45">
        <v>164.8</v>
      </c>
      <c r="BB236" s="45">
        <v>168.1</v>
      </c>
      <c r="BC236" s="45">
        <v>170.8</v>
      </c>
      <c r="BD236" s="45">
        <v>171.2</v>
      </c>
      <c r="BE236" s="45">
        <v>171</v>
      </c>
      <c r="BF236" s="45">
        <v>168.1</v>
      </c>
      <c r="BG236" s="45">
        <v>165.4</v>
      </c>
      <c r="BH236" s="45">
        <v>163.19999999999999</v>
      </c>
      <c r="BI236" s="45">
        <v>161.6</v>
      </c>
      <c r="BJ236" s="45">
        <v>159.9</v>
      </c>
      <c r="BK236" s="45">
        <v>158.19999999999999</v>
      </c>
      <c r="BL236" s="45">
        <v>158.4</v>
      </c>
      <c r="BM236" s="45">
        <v>157.6</v>
      </c>
      <c r="BN236" s="45">
        <v>155.6</v>
      </c>
      <c r="BO236" s="45">
        <v>153.4</v>
      </c>
      <c r="BP236" s="45">
        <v>152.9</v>
      </c>
      <c r="BQ236" s="45">
        <v>152.5</v>
      </c>
      <c r="BR236" s="45">
        <v>150.5</v>
      </c>
      <c r="BS236" s="45">
        <v>150.19999999999999</v>
      </c>
      <c r="BT236" s="45">
        <v>149.80000000000001</v>
      </c>
      <c r="BU236" s="45">
        <v>149.69999999999999</v>
      </c>
      <c r="BV236" s="45">
        <v>152.5</v>
      </c>
      <c r="BW236" s="45">
        <v>152.9</v>
      </c>
      <c r="BX236" s="45">
        <v>152.19999999999999</v>
      </c>
      <c r="BY236" s="45">
        <v>152.30000000000001</v>
      </c>
      <c r="BZ236" s="45">
        <v>153.4</v>
      </c>
      <c r="CA236" s="45">
        <v>154.80000000000001</v>
      </c>
      <c r="CB236" s="45">
        <v>158</v>
      </c>
      <c r="CC236" s="45">
        <v>158.6</v>
      </c>
      <c r="CD236" s="45">
        <v>159.4</v>
      </c>
      <c r="CE236" s="45">
        <v>160.80000000000001</v>
      </c>
      <c r="CF236" s="45">
        <v>159.19999999999999</v>
      </c>
      <c r="CG236" s="45">
        <v>159.1</v>
      </c>
      <c r="CH236" s="45">
        <v>160.5</v>
      </c>
      <c r="CI236" s="45">
        <v>161.5</v>
      </c>
      <c r="CJ236" s="45">
        <v>165.3</v>
      </c>
      <c r="CK236" s="45">
        <v>169</v>
      </c>
      <c r="CL236" s="45">
        <v>172.1</v>
      </c>
      <c r="CM236" s="45">
        <v>175.2</v>
      </c>
      <c r="CN236" s="45">
        <v>177.2</v>
      </c>
      <c r="CO236" s="45">
        <v>179.9</v>
      </c>
      <c r="CP236" s="45">
        <v>180.1</v>
      </c>
      <c r="CQ236" s="45">
        <v>178.2</v>
      </c>
      <c r="CR236" s="45">
        <v>175.7</v>
      </c>
      <c r="CS236" s="45">
        <v>174.9</v>
      </c>
      <c r="CT236" s="45">
        <v>170</v>
      </c>
      <c r="CU236" s="45">
        <v>166</v>
      </c>
      <c r="CV236" s="45">
        <v>166.1</v>
      </c>
      <c r="CW236" s="45">
        <v>165.7</v>
      </c>
      <c r="CX236" s="45">
        <v>167.7</v>
      </c>
      <c r="CY236" s="45">
        <v>167.4</v>
      </c>
      <c r="CZ236" s="45">
        <v>168.5</v>
      </c>
      <c r="DA236" s="45">
        <v>170.6</v>
      </c>
      <c r="DB236" s="45">
        <v>169.9</v>
      </c>
      <c r="DC236" s="45">
        <v>171.6</v>
      </c>
      <c r="DD236" s="45">
        <v>171.4</v>
      </c>
      <c r="DE236" s="45">
        <v>172.6</v>
      </c>
      <c r="DF236" s="45">
        <v>175.4</v>
      </c>
      <c r="DG236" s="45">
        <v>179.5</v>
      </c>
      <c r="DH236" s="45">
        <v>187.9</v>
      </c>
      <c r="DI236" s="45">
        <v>194.7</v>
      </c>
      <c r="DJ236" s="45">
        <v>197.7</v>
      </c>
      <c r="DK236" s="45">
        <v>202.1</v>
      </c>
      <c r="DL236" s="45">
        <v>209</v>
      </c>
      <c r="DM236" s="45">
        <v>208.1</v>
      </c>
      <c r="DN236" s="45">
        <v>201</v>
      </c>
      <c r="DO236" s="45">
        <v>197.1</v>
      </c>
      <c r="DP236" s="45">
        <v>199.5</v>
      </c>
      <c r="DQ236" s="45">
        <v>199.7</v>
      </c>
      <c r="DR236" s="45">
        <v>204.1</v>
      </c>
      <c r="DS236" s="45">
        <v>210.1</v>
      </c>
      <c r="DT236" s="45">
        <v>213.9</v>
      </c>
      <c r="DU236" s="45">
        <v>207</v>
      </c>
      <c r="DV236" s="45">
        <v>209.2</v>
      </c>
      <c r="DW236" s="45">
        <v>206.5</v>
      </c>
      <c r="DX236" s="46">
        <v>212.6</v>
      </c>
      <c r="DY236" s="46">
        <v>207.3</v>
      </c>
      <c r="DZ236" s="46">
        <v>207.8</v>
      </c>
      <c r="EA236">
        <v>212.4</v>
      </c>
      <c r="EB236" s="47">
        <v>208.8</v>
      </c>
      <c r="EC236" s="47">
        <v>208.9</v>
      </c>
    </row>
    <row r="237" spans="1:133" x14ac:dyDescent="0.25">
      <c r="A237" s="43" t="s">
        <v>3382</v>
      </c>
      <c r="B237" s="43" t="s">
        <v>3383</v>
      </c>
      <c r="C237" s="44">
        <v>0.21073</v>
      </c>
      <c r="D237" s="45">
        <v>106.7</v>
      </c>
      <c r="E237" s="45">
        <v>109.8</v>
      </c>
      <c r="F237" s="45">
        <v>112.6</v>
      </c>
      <c r="G237" s="45">
        <v>118.3</v>
      </c>
      <c r="H237" s="45">
        <v>123.3</v>
      </c>
      <c r="I237" s="45">
        <v>128.69999999999999</v>
      </c>
      <c r="J237" s="45">
        <v>131.1</v>
      </c>
      <c r="K237" s="45">
        <v>131.9</v>
      </c>
      <c r="L237" s="45">
        <v>130.9</v>
      </c>
      <c r="M237" s="45">
        <v>129.69999999999999</v>
      </c>
      <c r="N237" s="45">
        <v>130.5</v>
      </c>
      <c r="O237" s="45">
        <v>133.80000000000001</v>
      </c>
      <c r="P237" s="45">
        <v>138.19999999999999</v>
      </c>
      <c r="Q237" s="45">
        <v>139.5</v>
      </c>
      <c r="R237" s="45">
        <v>140</v>
      </c>
      <c r="S237" s="45">
        <v>140.19999999999999</v>
      </c>
      <c r="T237" s="45">
        <v>140.4</v>
      </c>
      <c r="U237" s="45">
        <v>142</v>
      </c>
      <c r="V237" s="45">
        <v>142.80000000000001</v>
      </c>
      <c r="W237" s="45">
        <v>143.4</v>
      </c>
      <c r="X237" s="45">
        <v>142.30000000000001</v>
      </c>
      <c r="Y237" s="45">
        <v>140.6</v>
      </c>
      <c r="Z237" s="45">
        <v>140.80000000000001</v>
      </c>
      <c r="AA237" s="45">
        <v>141.80000000000001</v>
      </c>
      <c r="AB237" s="45">
        <v>144</v>
      </c>
      <c r="AC237" s="45">
        <v>147.5</v>
      </c>
      <c r="AD237" s="45">
        <v>146.6</v>
      </c>
      <c r="AE237" s="45">
        <v>146</v>
      </c>
      <c r="AF237" s="45">
        <v>144.19999999999999</v>
      </c>
      <c r="AG237" s="45">
        <v>141.5</v>
      </c>
      <c r="AH237" s="45">
        <v>138.9</v>
      </c>
      <c r="AI237" s="45">
        <v>137.1</v>
      </c>
      <c r="AJ237" s="45">
        <v>137.19999999999999</v>
      </c>
      <c r="AK237" s="45">
        <v>138.4</v>
      </c>
      <c r="AL237" s="45">
        <v>139</v>
      </c>
      <c r="AM237" s="45">
        <v>138.69999999999999</v>
      </c>
      <c r="AN237" s="45">
        <v>140.80000000000001</v>
      </c>
      <c r="AO237" s="45">
        <v>143.5</v>
      </c>
      <c r="AP237" s="45">
        <v>144.80000000000001</v>
      </c>
      <c r="AQ237" s="45">
        <v>145</v>
      </c>
      <c r="AR237" s="45">
        <v>147.19999999999999</v>
      </c>
      <c r="AS237" s="45">
        <v>148.80000000000001</v>
      </c>
      <c r="AT237" s="45">
        <v>150.6</v>
      </c>
      <c r="AU237" s="45">
        <v>150.4</v>
      </c>
      <c r="AV237" s="45">
        <v>150.30000000000001</v>
      </c>
      <c r="AW237" s="45">
        <v>151.30000000000001</v>
      </c>
      <c r="AX237" s="45">
        <v>153.80000000000001</v>
      </c>
      <c r="AY237" s="45">
        <v>154.4</v>
      </c>
      <c r="AZ237" s="45">
        <v>155.4</v>
      </c>
      <c r="BA237" s="45">
        <v>155.9</v>
      </c>
      <c r="BB237" s="45">
        <v>158.9</v>
      </c>
      <c r="BC237" s="45">
        <v>161.30000000000001</v>
      </c>
      <c r="BD237" s="45">
        <v>161.80000000000001</v>
      </c>
      <c r="BE237" s="45">
        <v>160.9</v>
      </c>
      <c r="BF237" s="45">
        <v>159</v>
      </c>
      <c r="BG237" s="45">
        <v>158.6</v>
      </c>
      <c r="BH237" s="45">
        <v>157.9</v>
      </c>
      <c r="BI237" s="45">
        <v>157.30000000000001</v>
      </c>
      <c r="BJ237" s="45">
        <v>157.6</v>
      </c>
      <c r="BK237" s="45">
        <v>155.19999999999999</v>
      </c>
      <c r="BL237" s="45">
        <v>155.69999999999999</v>
      </c>
      <c r="BM237" s="45">
        <v>156.4</v>
      </c>
      <c r="BN237" s="45">
        <v>155.4</v>
      </c>
      <c r="BO237" s="45">
        <v>154.5</v>
      </c>
      <c r="BP237" s="45">
        <v>154.6</v>
      </c>
      <c r="BQ237" s="45">
        <v>154.9</v>
      </c>
      <c r="BR237" s="45">
        <v>154</v>
      </c>
      <c r="BS237" s="45">
        <v>152.9</v>
      </c>
      <c r="BT237" s="45">
        <v>151.19999999999999</v>
      </c>
      <c r="BU237" s="45">
        <v>150.6</v>
      </c>
      <c r="BV237" s="45">
        <v>154.30000000000001</v>
      </c>
      <c r="BW237" s="45">
        <v>154.4</v>
      </c>
      <c r="BX237" s="45">
        <v>154.69999999999999</v>
      </c>
      <c r="BY237" s="45">
        <v>154.80000000000001</v>
      </c>
      <c r="BZ237" s="45">
        <v>154.9</v>
      </c>
      <c r="CA237" s="45">
        <v>154.5</v>
      </c>
      <c r="CB237" s="45">
        <v>156.1</v>
      </c>
      <c r="CC237" s="45">
        <v>155.1</v>
      </c>
      <c r="CD237" s="45">
        <v>155.19999999999999</v>
      </c>
      <c r="CE237" s="45">
        <v>159.4</v>
      </c>
      <c r="CF237" s="45">
        <v>159.6</v>
      </c>
      <c r="CG237" s="45">
        <v>160.9</v>
      </c>
      <c r="CH237" s="45">
        <v>162.30000000000001</v>
      </c>
      <c r="CI237" s="45">
        <v>161.69999999999999</v>
      </c>
      <c r="CJ237" s="45">
        <v>165.7</v>
      </c>
      <c r="CK237" s="45">
        <v>169</v>
      </c>
      <c r="CL237" s="45">
        <v>171.9</v>
      </c>
      <c r="CM237" s="45">
        <v>175.5</v>
      </c>
      <c r="CN237" s="45">
        <v>176.8</v>
      </c>
      <c r="CO237" s="45">
        <v>178.2</v>
      </c>
      <c r="CP237" s="45">
        <v>178.5</v>
      </c>
      <c r="CQ237" s="45">
        <v>178</v>
      </c>
      <c r="CR237" s="45">
        <v>177.8</v>
      </c>
      <c r="CS237" s="45">
        <v>178.5</v>
      </c>
      <c r="CT237" s="45">
        <v>174.9</v>
      </c>
      <c r="CU237" s="45">
        <v>171.7</v>
      </c>
      <c r="CV237" s="45">
        <v>173.6</v>
      </c>
      <c r="CW237" s="45">
        <v>172.2</v>
      </c>
      <c r="CX237" s="45">
        <v>171.7</v>
      </c>
      <c r="CY237" s="45">
        <v>170.1</v>
      </c>
      <c r="CZ237" s="45">
        <v>170.1</v>
      </c>
      <c r="DA237" s="45">
        <v>169.1</v>
      </c>
      <c r="DB237" s="45">
        <v>169.1</v>
      </c>
      <c r="DC237" s="45">
        <v>170</v>
      </c>
      <c r="DD237" s="45">
        <v>171.7</v>
      </c>
      <c r="DE237" s="45">
        <v>173.2</v>
      </c>
      <c r="DF237" s="45">
        <v>174.2</v>
      </c>
      <c r="DG237" s="45">
        <v>178.3</v>
      </c>
      <c r="DH237" s="45">
        <v>185.4</v>
      </c>
      <c r="DI237" s="45">
        <v>190.7</v>
      </c>
      <c r="DJ237" s="45">
        <v>194.5</v>
      </c>
      <c r="DK237" s="45">
        <v>199.2</v>
      </c>
      <c r="DL237" s="45">
        <v>206</v>
      </c>
      <c r="DM237" s="45">
        <v>205.6</v>
      </c>
      <c r="DN237" s="45">
        <v>196.7</v>
      </c>
      <c r="DO237" s="45">
        <v>194.1</v>
      </c>
      <c r="DP237" s="45">
        <v>198.1</v>
      </c>
      <c r="DQ237" s="45">
        <v>197.1</v>
      </c>
      <c r="DR237" s="45">
        <v>200.5</v>
      </c>
      <c r="DS237" s="45">
        <v>205.6</v>
      </c>
      <c r="DT237" s="45">
        <v>210.9</v>
      </c>
      <c r="DU237" s="45">
        <v>208.4</v>
      </c>
      <c r="DV237" s="45">
        <v>208.4</v>
      </c>
      <c r="DW237" s="45">
        <v>210.6</v>
      </c>
      <c r="DX237" s="46">
        <v>214.4</v>
      </c>
      <c r="DY237" s="46">
        <v>212.5</v>
      </c>
      <c r="DZ237" s="46">
        <v>212.2</v>
      </c>
      <c r="EA237">
        <v>216.6</v>
      </c>
      <c r="EB237" s="47">
        <v>215.3</v>
      </c>
      <c r="EC237" s="47">
        <v>216.2</v>
      </c>
    </row>
    <row r="238" spans="1:133" x14ac:dyDescent="0.25">
      <c r="A238" s="43" t="s">
        <v>3384</v>
      </c>
      <c r="B238" s="43" t="s">
        <v>3385</v>
      </c>
      <c r="C238" s="44">
        <v>3.918E-2</v>
      </c>
      <c r="D238" s="45">
        <v>103.5</v>
      </c>
      <c r="E238" s="45">
        <v>108</v>
      </c>
      <c r="F238" s="45">
        <v>112.1</v>
      </c>
      <c r="G238" s="45">
        <v>118.9</v>
      </c>
      <c r="H238" s="45">
        <v>121.6</v>
      </c>
      <c r="I238" s="45">
        <v>125.6</v>
      </c>
      <c r="J238" s="45">
        <v>124.2</v>
      </c>
      <c r="K238" s="45">
        <v>125.1</v>
      </c>
      <c r="L238" s="45">
        <v>117.8</v>
      </c>
      <c r="M238" s="45">
        <v>117.6</v>
      </c>
      <c r="N238" s="45">
        <v>118.6</v>
      </c>
      <c r="O238" s="45">
        <v>122</v>
      </c>
      <c r="P238" s="45">
        <v>121.7</v>
      </c>
      <c r="Q238" s="45">
        <v>123.2</v>
      </c>
      <c r="R238" s="45">
        <v>128.9</v>
      </c>
      <c r="S238" s="45">
        <v>132.30000000000001</v>
      </c>
      <c r="T238" s="45">
        <v>137.6</v>
      </c>
      <c r="U238" s="45">
        <v>134.6</v>
      </c>
      <c r="V238" s="45">
        <v>137.80000000000001</v>
      </c>
      <c r="W238" s="45">
        <v>138</v>
      </c>
      <c r="X238" s="45">
        <v>123.8</v>
      </c>
      <c r="Y238" s="45">
        <v>116.5</v>
      </c>
      <c r="Z238" s="45">
        <v>120.7</v>
      </c>
      <c r="AA238" s="45">
        <v>124.3</v>
      </c>
      <c r="AB238" s="45">
        <v>123.2</v>
      </c>
      <c r="AC238" s="45">
        <v>126.8</v>
      </c>
      <c r="AD238" s="45">
        <v>128.1</v>
      </c>
      <c r="AE238" s="45">
        <v>126.9</v>
      </c>
      <c r="AF238" s="45">
        <v>125.6</v>
      </c>
      <c r="AG238" s="45">
        <v>127.3</v>
      </c>
      <c r="AH238" s="45">
        <v>124.2</v>
      </c>
      <c r="AI238" s="45">
        <v>119.5</v>
      </c>
      <c r="AJ238" s="45">
        <v>112</v>
      </c>
      <c r="AK238" s="45">
        <v>112.2</v>
      </c>
      <c r="AL238" s="45">
        <v>114.3</v>
      </c>
      <c r="AM238" s="45">
        <v>110.6</v>
      </c>
      <c r="AN238" s="45">
        <v>107.8</v>
      </c>
      <c r="AO238" s="45">
        <v>115.2</v>
      </c>
      <c r="AP238" s="45">
        <v>119.9</v>
      </c>
      <c r="AQ238" s="45">
        <v>124</v>
      </c>
      <c r="AR238" s="45">
        <v>130.69999999999999</v>
      </c>
      <c r="AS238" s="45">
        <v>127.7</v>
      </c>
      <c r="AT238" s="45">
        <v>131</v>
      </c>
      <c r="AU238" s="45">
        <v>126.1</v>
      </c>
      <c r="AV238" s="45">
        <v>124.8</v>
      </c>
      <c r="AW238" s="45">
        <v>125.5</v>
      </c>
      <c r="AX238" s="45">
        <v>124.7</v>
      </c>
      <c r="AY238" s="45">
        <v>123.7</v>
      </c>
      <c r="AZ238" s="45">
        <v>127.6</v>
      </c>
      <c r="BA238" s="45">
        <v>138.30000000000001</v>
      </c>
      <c r="BB238" s="45">
        <v>145.80000000000001</v>
      </c>
      <c r="BC238" s="45">
        <v>148.30000000000001</v>
      </c>
      <c r="BD238" s="45">
        <v>146.5</v>
      </c>
      <c r="BE238" s="45">
        <v>152.19999999999999</v>
      </c>
      <c r="BF238" s="45">
        <v>146.6</v>
      </c>
      <c r="BG238" s="45">
        <v>144</v>
      </c>
      <c r="BH238" s="45">
        <v>138.19999999999999</v>
      </c>
      <c r="BI238" s="45">
        <v>134.4</v>
      </c>
      <c r="BJ238" s="45">
        <v>137.5</v>
      </c>
      <c r="BK238" s="45">
        <v>137.80000000000001</v>
      </c>
      <c r="BL238" s="45">
        <v>138.5</v>
      </c>
      <c r="BM238" s="45">
        <v>134.80000000000001</v>
      </c>
      <c r="BN238" s="45">
        <v>133.6</v>
      </c>
      <c r="BO238" s="45">
        <v>135</v>
      </c>
      <c r="BP238" s="45">
        <v>138.30000000000001</v>
      </c>
      <c r="BQ238" s="45">
        <v>139.1</v>
      </c>
      <c r="BR238" s="45">
        <v>133.9</v>
      </c>
      <c r="BS238" s="45">
        <v>135.30000000000001</v>
      </c>
      <c r="BT238" s="45">
        <v>132.4</v>
      </c>
      <c r="BU238" s="45">
        <v>132.9</v>
      </c>
      <c r="BV238" s="45">
        <v>133</v>
      </c>
      <c r="BW238" s="45">
        <v>137.5</v>
      </c>
      <c r="BX238" s="45">
        <v>137.9</v>
      </c>
      <c r="BY238" s="45">
        <v>138</v>
      </c>
      <c r="BZ238" s="45">
        <v>140.9</v>
      </c>
      <c r="CA238" s="45">
        <v>146.30000000000001</v>
      </c>
      <c r="CB238" s="45">
        <v>153.5</v>
      </c>
      <c r="CC238" s="45">
        <v>152.30000000000001</v>
      </c>
      <c r="CD238" s="45">
        <v>151.6</v>
      </c>
      <c r="CE238" s="45">
        <v>151</v>
      </c>
      <c r="CF238" s="45">
        <v>140.69999999999999</v>
      </c>
      <c r="CG238" s="45">
        <v>138</v>
      </c>
      <c r="CH238" s="45">
        <v>142.9</v>
      </c>
      <c r="CI238" s="45">
        <v>147</v>
      </c>
      <c r="CJ238" s="45">
        <v>149.6</v>
      </c>
      <c r="CK238" s="45">
        <v>153.1</v>
      </c>
      <c r="CL238" s="45">
        <v>158.30000000000001</v>
      </c>
      <c r="CM238" s="45">
        <v>163.9</v>
      </c>
      <c r="CN238" s="45">
        <v>166.6</v>
      </c>
      <c r="CO238" s="45">
        <v>172.4</v>
      </c>
      <c r="CP238" s="45">
        <v>172.3</v>
      </c>
      <c r="CQ238" s="45">
        <v>177.6</v>
      </c>
      <c r="CR238" s="45">
        <v>170.2</v>
      </c>
      <c r="CS238" s="45">
        <v>165.2</v>
      </c>
      <c r="CT238" s="45">
        <v>153.9</v>
      </c>
      <c r="CU238" s="45">
        <v>139.30000000000001</v>
      </c>
      <c r="CV238" s="45">
        <v>138.5</v>
      </c>
      <c r="CW238" s="45">
        <v>138.4</v>
      </c>
      <c r="CX238" s="45">
        <v>151.69999999999999</v>
      </c>
      <c r="CY238" s="45">
        <v>155</v>
      </c>
      <c r="CZ238" s="45">
        <v>162</v>
      </c>
      <c r="DA238" s="45">
        <v>178.7</v>
      </c>
      <c r="DB238" s="45">
        <v>164</v>
      </c>
      <c r="DC238" s="45">
        <v>160.6</v>
      </c>
      <c r="DD238" s="45">
        <v>149</v>
      </c>
      <c r="DE238" s="45">
        <v>148.9</v>
      </c>
      <c r="DF238" s="45">
        <v>150.6</v>
      </c>
      <c r="DG238" s="45">
        <v>158.30000000000001</v>
      </c>
      <c r="DH238" s="45">
        <v>166.6</v>
      </c>
      <c r="DI238" s="45">
        <v>179.5</v>
      </c>
      <c r="DJ238" s="45">
        <v>173.4</v>
      </c>
      <c r="DK238" s="45">
        <v>178.3</v>
      </c>
      <c r="DL238" s="45">
        <v>191</v>
      </c>
      <c r="DM238" s="45">
        <v>176.7</v>
      </c>
      <c r="DN238" s="45">
        <v>179.7</v>
      </c>
      <c r="DO238" s="45">
        <v>176.7</v>
      </c>
      <c r="DP238" s="45">
        <v>169.5</v>
      </c>
      <c r="DQ238" s="45">
        <v>164</v>
      </c>
      <c r="DR238" s="45">
        <v>182.5</v>
      </c>
      <c r="DS238" s="45">
        <v>209.7</v>
      </c>
      <c r="DT238" s="45">
        <v>211.3</v>
      </c>
      <c r="DU238" s="45">
        <v>206.1</v>
      </c>
      <c r="DV238" s="45">
        <v>209.7</v>
      </c>
      <c r="DW238" s="45">
        <v>207.3</v>
      </c>
      <c r="DX238" s="46">
        <v>241.5</v>
      </c>
      <c r="DY238" s="46">
        <v>220.2</v>
      </c>
      <c r="DZ238" s="46">
        <v>231.9</v>
      </c>
      <c r="EA238">
        <v>240.8</v>
      </c>
      <c r="EB238" s="47">
        <v>214.2</v>
      </c>
      <c r="EC238" s="47">
        <v>204.7</v>
      </c>
    </row>
    <row r="239" spans="1:133" x14ac:dyDescent="0.25">
      <c r="A239" s="43" t="s">
        <v>3386</v>
      </c>
      <c r="B239" s="43" t="s">
        <v>3387</v>
      </c>
      <c r="C239" s="44">
        <v>1.0120000000000001E-2</v>
      </c>
      <c r="D239" s="45">
        <v>115.9</v>
      </c>
      <c r="E239" s="45">
        <v>120</v>
      </c>
      <c r="F239" s="45">
        <v>126.6</v>
      </c>
      <c r="G239" s="45">
        <v>134.19999999999999</v>
      </c>
      <c r="H239" s="45">
        <v>140.80000000000001</v>
      </c>
      <c r="I239" s="45">
        <v>148.19999999999999</v>
      </c>
      <c r="J239" s="45">
        <v>138.69999999999999</v>
      </c>
      <c r="K239" s="45">
        <v>136.1</v>
      </c>
      <c r="L239" s="45">
        <v>129.30000000000001</v>
      </c>
      <c r="M239" s="45">
        <v>129.5</v>
      </c>
      <c r="N239" s="45">
        <v>129.30000000000001</v>
      </c>
      <c r="O239" s="45">
        <v>136</v>
      </c>
      <c r="P239" s="45">
        <v>141.9</v>
      </c>
      <c r="Q239" s="45">
        <v>154.69999999999999</v>
      </c>
      <c r="R239" s="45">
        <v>155.6</v>
      </c>
      <c r="S239" s="45">
        <v>151.80000000000001</v>
      </c>
      <c r="T239" s="45">
        <v>150.69999999999999</v>
      </c>
      <c r="U239" s="45">
        <v>152</v>
      </c>
      <c r="V239" s="45">
        <v>150.69999999999999</v>
      </c>
      <c r="W239" s="45">
        <v>151.4</v>
      </c>
      <c r="X239" s="45">
        <v>151.30000000000001</v>
      </c>
      <c r="Y239" s="45">
        <v>151.9</v>
      </c>
      <c r="Z239" s="45">
        <v>151.9</v>
      </c>
      <c r="AA239" s="45">
        <v>156</v>
      </c>
      <c r="AB239" s="45">
        <v>164.2</v>
      </c>
      <c r="AC239" s="45">
        <v>167.8</v>
      </c>
      <c r="AD239" s="45">
        <v>167.3</v>
      </c>
      <c r="AE239" s="45">
        <v>166.8</v>
      </c>
      <c r="AF239" s="45">
        <v>167.2</v>
      </c>
      <c r="AG239" s="45">
        <v>162.1</v>
      </c>
      <c r="AH239" s="45">
        <v>153.4</v>
      </c>
      <c r="AI239" s="45">
        <v>152.69999999999999</v>
      </c>
      <c r="AJ239" s="45">
        <v>152.19999999999999</v>
      </c>
      <c r="AK239" s="45">
        <v>153.30000000000001</v>
      </c>
      <c r="AL239" s="45">
        <v>153.30000000000001</v>
      </c>
      <c r="AM239" s="45">
        <v>151.30000000000001</v>
      </c>
      <c r="AN239" s="45">
        <v>156.6</v>
      </c>
      <c r="AO239" s="45">
        <v>162.1</v>
      </c>
      <c r="AP239" s="45">
        <v>158</v>
      </c>
      <c r="AQ239" s="45">
        <v>153.9</v>
      </c>
      <c r="AR239" s="45">
        <v>152.5</v>
      </c>
      <c r="AS239" s="45">
        <v>154.1</v>
      </c>
      <c r="AT239" s="45">
        <v>157.30000000000001</v>
      </c>
      <c r="AU239" s="45">
        <v>157.19999999999999</v>
      </c>
      <c r="AV239" s="45">
        <v>156.30000000000001</v>
      </c>
      <c r="AW239" s="45">
        <v>156</v>
      </c>
      <c r="AX239" s="45">
        <v>157.30000000000001</v>
      </c>
      <c r="AY239" s="45">
        <v>154.80000000000001</v>
      </c>
      <c r="AZ239" s="45">
        <v>161.9</v>
      </c>
      <c r="BA239" s="45">
        <v>160.6</v>
      </c>
      <c r="BB239" s="45">
        <v>161.9</v>
      </c>
      <c r="BC239" s="45">
        <v>159.69999999999999</v>
      </c>
      <c r="BD239" s="45">
        <v>158</v>
      </c>
      <c r="BE239" s="45">
        <v>153.6</v>
      </c>
      <c r="BF239" s="45">
        <v>148.1</v>
      </c>
      <c r="BG239" s="45">
        <v>146.30000000000001</v>
      </c>
      <c r="BH239" s="45">
        <v>143.19999999999999</v>
      </c>
      <c r="BI239" s="45">
        <v>141.80000000000001</v>
      </c>
      <c r="BJ239" s="45">
        <v>142.1</v>
      </c>
      <c r="BK239" s="45">
        <v>143.30000000000001</v>
      </c>
      <c r="BL239" s="45">
        <v>144.69999999999999</v>
      </c>
      <c r="BM239" s="45">
        <v>143.69999999999999</v>
      </c>
      <c r="BN239" s="45">
        <v>141</v>
      </c>
      <c r="BO239" s="45">
        <v>138.5</v>
      </c>
      <c r="BP239" s="45">
        <v>139.1</v>
      </c>
      <c r="BQ239" s="45">
        <v>137.69999999999999</v>
      </c>
      <c r="BR239" s="45">
        <v>134.4</v>
      </c>
      <c r="BS239" s="45">
        <v>135.5</v>
      </c>
      <c r="BT239" s="45">
        <v>138.30000000000001</v>
      </c>
      <c r="BU239" s="45">
        <v>138</v>
      </c>
      <c r="BV239" s="45">
        <v>141.19999999999999</v>
      </c>
      <c r="BW239" s="45">
        <v>142.1</v>
      </c>
      <c r="BX239" s="45">
        <v>141.30000000000001</v>
      </c>
      <c r="BY239" s="45">
        <v>150.4</v>
      </c>
      <c r="BZ239" s="45">
        <v>149</v>
      </c>
      <c r="CA239" s="45">
        <v>144</v>
      </c>
      <c r="CB239" s="45">
        <v>141.9</v>
      </c>
      <c r="CC239" s="45">
        <v>140.4</v>
      </c>
      <c r="CD239" s="45">
        <v>138.80000000000001</v>
      </c>
      <c r="CE239" s="45">
        <v>140.19999999999999</v>
      </c>
      <c r="CF239" s="45">
        <v>140.1</v>
      </c>
      <c r="CG239" s="45">
        <v>139.80000000000001</v>
      </c>
      <c r="CH239" s="45">
        <v>142.5</v>
      </c>
      <c r="CI239" s="45">
        <v>143.80000000000001</v>
      </c>
      <c r="CJ239" s="45">
        <v>143.19999999999999</v>
      </c>
      <c r="CK239" s="45">
        <v>141.80000000000001</v>
      </c>
      <c r="CL239" s="45">
        <v>142.1</v>
      </c>
      <c r="CM239" s="45">
        <v>141.80000000000001</v>
      </c>
      <c r="CN239" s="45">
        <v>141.9</v>
      </c>
      <c r="CO239" s="45">
        <v>142.80000000000001</v>
      </c>
      <c r="CP239" s="45">
        <v>145.4</v>
      </c>
      <c r="CQ239" s="45">
        <v>144.80000000000001</v>
      </c>
      <c r="CR239" s="45">
        <v>145.19999999999999</v>
      </c>
      <c r="CS239" s="45">
        <v>150.1</v>
      </c>
      <c r="CT239" s="45">
        <v>147.80000000000001</v>
      </c>
      <c r="CU239" s="45">
        <v>147.19999999999999</v>
      </c>
      <c r="CV239" s="45">
        <v>145.69999999999999</v>
      </c>
      <c r="CW239" s="45">
        <v>144.5</v>
      </c>
      <c r="CX239" s="45">
        <v>144.19999999999999</v>
      </c>
      <c r="CY239" s="45">
        <v>146.4</v>
      </c>
      <c r="CZ239" s="45">
        <v>146.4</v>
      </c>
      <c r="DA239" s="45">
        <v>147</v>
      </c>
      <c r="DB239" s="45">
        <v>149.1</v>
      </c>
      <c r="DC239" s="45">
        <v>152.4</v>
      </c>
      <c r="DD239" s="45">
        <v>155.4</v>
      </c>
      <c r="DE239" s="45">
        <v>157.5</v>
      </c>
      <c r="DF239" s="45">
        <v>159.5</v>
      </c>
      <c r="DG239" s="45">
        <v>160.30000000000001</v>
      </c>
      <c r="DH239" s="45">
        <v>175.9</v>
      </c>
      <c r="DI239" s="45">
        <v>192.7</v>
      </c>
      <c r="DJ239" s="45">
        <v>192.7</v>
      </c>
      <c r="DK239" s="45">
        <v>199.1</v>
      </c>
      <c r="DL239" s="45">
        <v>212.8</v>
      </c>
      <c r="DM239" s="45">
        <v>213.3</v>
      </c>
      <c r="DN239" s="45">
        <v>199.2</v>
      </c>
      <c r="DO239" s="45">
        <v>194.7</v>
      </c>
      <c r="DP239" s="45">
        <v>197.8</v>
      </c>
      <c r="DQ239" s="45">
        <v>197.1</v>
      </c>
      <c r="DR239" s="45">
        <v>197.6</v>
      </c>
      <c r="DS239" s="45">
        <v>200.1</v>
      </c>
      <c r="DT239" s="45">
        <v>203.2</v>
      </c>
      <c r="DU239" s="45">
        <v>199.4</v>
      </c>
      <c r="DV239" s="45">
        <v>196.2</v>
      </c>
      <c r="DW239" s="45">
        <v>193.7</v>
      </c>
      <c r="DX239" s="46">
        <v>192</v>
      </c>
      <c r="DY239" s="46">
        <v>182.9</v>
      </c>
      <c r="DZ239" s="46">
        <v>175.3</v>
      </c>
      <c r="EA239">
        <v>175.3</v>
      </c>
      <c r="EB239" s="47">
        <v>182.3</v>
      </c>
      <c r="EC239" s="47">
        <v>177.7</v>
      </c>
    </row>
    <row r="240" spans="1:133" x14ac:dyDescent="0.25">
      <c r="A240" s="43" t="s">
        <v>3388</v>
      </c>
      <c r="B240" s="43" t="s">
        <v>3389</v>
      </c>
      <c r="C240" s="44">
        <v>6.1150000000000003E-2</v>
      </c>
      <c r="D240" s="45">
        <v>104.3</v>
      </c>
      <c r="E240" s="45">
        <v>104.3</v>
      </c>
      <c r="F240" s="45">
        <v>105.8</v>
      </c>
      <c r="G240" s="45">
        <v>115.5</v>
      </c>
      <c r="H240" s="45">
        <v>125.3</v>
      </c>
      <c r="I240" s="45">
        <v>127.5</v>
      </c>
      <c r="J240" s="45">
        <v>125</v>
      </c>
      <c r="K240" s="45">
        <v>123.1</v>
      </c>
      <c r="L240" s="45">
        <v>113.6</v>
      </c>
      <c r="M240" s="45">
        <v>109.2</v>
      </c>
      <c r="N240" s="45">
        <v>108.9</v>
      </c>
      <c r="O240" s="45">
        <v>114.7</v>
      </c>
      <c r="P240" s="45">
        <v>124.2</v>
      </c>
      <c r="Q240" s="45">
        <v>127.7</v>
      </c>
      <c r="R240" s="45">
        <v>130.6</v>
      </c>
      <c r="S240" s="45">
        <v>130.9</v>
      </c>
      <c r="T240" s="45">
        <v>134.5</v>
      </c>
      <c r="U240" s="45">
        <v>136.6</v>
      </c>
      <c r="V240" s="45">
        <v>136.30000000000001</v>
      </c>
      <c r="W240" s="45">
        <v>123.4</v>
      </c>
      <c r="X240" s="45">
        <v>116</v>
      </c>
      <c r="Y240" s="45">
        <v>120.2</v>
      </c>
      <c r="Z240" s="45">
        <v>122.8</v>
      </c>
      <c r="AA240" s="45">
        <v>123.2</v>
      </c>
      <c r="AB240" s="45">
        <v>127.8</v>
      </c>
      <c r="AC240" s="45">
        <v>133.30000000000001</v>
      </c>
      <c r="AD240" s="45">
        <v>134.5</v>
      </c>
      <c r="AE240" s="45">
        <v>141</v>
      </c>
      <c r="AF240" s="45">
        <v>141.9</v>
      </c>
      <c r="AG240" s="45">
        <v>138</v>
      </c>
      <c r="AH240" s="45">
        <v>128.4</v>
      </c>
      <c r="AI240" s="45">
        <v>120</v>
      </c>
      <c r="AJ240" s="45">
        <v>117.5</v>
      </c>
      <c r="AK240" s="45">
        <v>119.5</v>
      </c>
      <c r="AL240" s="45">
        <v>120.1</v>
      </c>
      <c r="AM240" s="45">
        <v>125.8</v>
      </c>
      <c r="AN240" s="45">
        <v>136.6</v>
      </c>
      <c r="AO240" s="45">
        <v>142.69999999999999</v>
      </c>
      <c r="AP240" s="45">
        <v>144.6</v>
      </c>
      <c r="AQ240" s="45">
        <v>146.30000000000001</v>
      </c>
      <c r="AR240" s="45">
        <v>148.9</v>
      </c>
      <c r="AS240" s="45">
        <v>150.30000000000001</v>
      </c>
      <c r="AT240" s="45">
        <v>151.9</v>
      </c>
      <c r="AU240" s="45">
        <v>141.69999999999999</v>
      </c>
      <c r="AV240" s="45">
        <v>145.1</v>
      </c>
      <c r="AW240" s="45">
        <v>154.9</v>
      </c>
      <c r="AX240" s="45">
        <v>157.19999999999999</v>
      </c>
      <c r="AY240" s="45">
        <v>161.69999999999999</v>
      </c>
      <c r="AZ240" s="45">
        <v>171.4</v>
      </c>
      <c r="BA240" s="45">
        <v>172</v>
      </c>
      <c r="BB240" s="45">
        <v>173.8</v>
      </c>
      <c r="BC240" s="45">
        <v>176.9</v>
      </c>
      <c r="BD240" s="45">
        <v>178.8</v>
      </c>
      <c r="BE240" s="45">
        <v>178.3</v>
      </c>
      <c r="BF240" s="45">
        <v>173.1</v>
      </c>
      <c r="BG240" s="45">
        <v>158.9</v>
      </c>
      <c r="BH240" s="45">
        <v>157.1</v>
      </c>
      <c r="BI240" s="45">
        <v>159.5</v>
      </c>
      <c r="BJ240" s="45">
        <v>162.19999999999999</v>
      </c>
      <c r="BK240" s="45">
        <v>162.6</v>
      </c>
      <c r="BL240" s="45">
        <v>160.80000000000001</v>
      </c>
      <c r="BM240" s="45">
        <v>157.69999999999999</v>
      </c>
      <c r="BN240" s="45">
        <v>153.9</v>
      </c>
      <c r="BO240" s="45">
        <v>151.30000000000001</v>
      </c>
      <c r="BP240" s="45">
        <v>147.5</v>
      </c>
      <c r="BQ240" s="45">
        <v>144.9</v>
      </c>
      <c r="BR240" s="45">
        <v>138.80000000000001</v>
      </c>
      <c r="BS240" s="45">
        <v>135.19999999999999</v>
      </c>
      <c r="BT240" s="45">
        <v>140</v>
      </c>
      <c r="BU240" s="45">
        <v>141.69999999999999</v>
      </c>
      <c r="BV240" s="45">
        <v>140.19999999999999</v>
      </c>
      <c r="BW240" s="45">
        <v>137.9</v>
      </c>
      <c r="BX240" s="45">
        <v>134.9</v>
      </c>
      <c r="BY240" s="45">
        <v>133.80000000000001</v>
      </c>
      <c r="BZ240" s="45">
        <v>139.5</v>
      </c>
      <c r="CA240" s="45">
        <v>147.5</v>
      </c>
      <c r="CB240" s="45">
        <v>155</v>
      </c>
      <c r="CC240" s="45">
        <v>161.4</v>
      </c>
      <c r="CD240" s="45">
        <v>163.69999999999999</v>
      </c>
      <c r="CE240" s="45">
        <v>157.30000000000001</v>
      </c>
      <c r="CF240" s="45">
        <v>154.1</v>
      </c>
      <c r="CG240" s="45">
        <v>151.5</v>
      </c>
      <c r="CH240" s="45">
        <v>153</v>
      </c>
      <c r="CI240" s="45">
        <v>158</v>
      </c>
      <c r="CJ240" s="45">
        <v>166.5</v>
      </c>
      <c r="CK240" s="45">
        <v>173.9</v>
      </c>
      <c r="CL240" s="45">
        <v>177.3</v>
      </c>
      <c r="CM240" s="45">
        <v>179.1</v>
      </c>
      <c r="CN240" s="45">
        <v>183.5</v>
      </c>
      <c r="CO240" s="45">
        <v>187.5</v>
      </c>
      <c r="CP240" s="45">
        <v>185</v>
      </c>
      <c r="CQ240" s="45">
        <v>168.4</v>
      </c>
      <c r="CR240" s="45">
        <v>159.30000000000001</v>
      </c>
      <c r="CS240" s="45">
        <v>156.69999999999999</v>
      </c>
      <c r="CT240" s="45">
        <v>151.19999999999999</v>
      </c>
      <c r="CU240" s="45">
        <v>146.4</v>
      </c>
      <c r="CV240" s="45">
        <v>151.80000000000001</v>
      </c>
      <c r="CW240" s="45">
        <v>155.1</v>
      </c>
      <c r="CX240" s="45">
        <v>160.1</v>
      </c>
      <c r="CY240" s="45">
        <v>160.1</v>
      </c>
      <c r="CZ240" s="45">
        <v>158.80000000000001</v>
      </c>
      <c r="DA240" s="45">
        <v>159.19999999999999</v>
      </c>
      <c r="DB240" s="45">
        <v>158.19999999999999</v>
      </c>
      <c r="DC240" s="45">
        <v>159</v>
      </c>
      <c r="DD240" s="45">
        <v>159.1</v>
      </c>
      <c r="DE240" s="45">
        <v>159.5</v>
      </c>
      <c r="DF240" s="45">
        <v>170.3</v>
      </c>
      <c r="DG240" s="45">
        <v>178.5</v>
      </c>
      <c r="DH240" s="45">
        <v>186.1</v>
      </c>
      <c r="DI240" s="45">
        <v>193.2</v>
      </c>
      <c r="DJ240" s="45">
        <v>203.8</v>
      </c>
      <c r="DK240" s="45">
        <v>206</v>
      </c>
      <c r="DL240" s="45">
        <v>208.9</v>
      </c>
      <c r="DM240" s="45">
        <v>210.9</v>
      </c>
      <c r="DN240" s="45">
        <v>197.8</v>
      </c>
      <c r="DO240" s="45">
        <v>184</v>
      </c>
      <c r="DP240" s="45">
        <v>192.1</v>
      </c>
      <c r="DQ240" s="45">
        <v>204.5</v>
      </c>
      <c r="DR240" s="45">
        <v>207.6</v>
      </c>
      <c r="DS240" s="45">
        <v>209.2</v>
      </c>
      <c r="DT240" s="45">
        <v>213.1</v>
      </c>
      <c r="DU240" s="45">
        <v>205.2</v>
      </c>
      <c r="DV240" s="45">
        <v>203.2</v>
      </c>
      <c r="DW240" s="45">
        <v>198.6</v>
      </c>
      <c r="DX240" s="46">
        <v>197.7</v>
      </c>
      <c r="DY240" s="46">
        <v>193.3</v>
      </c>
      <c r="DZ240" s="46">
        <v>190.8</v>
      </c>
      <c r="EA240">
        <v>195.9</v>
      </c>
      <c r="EB240" s="47">
        <v>193.3</v>
      </c>
      <c r="EC240" s="47">
        <v>198.5</v>
      </c>
    </row>
    <row r="241" spans="1:133" x14ac:dyDescent="0.25">
      <c r="A241" s="43" t="s">
        <v>3390</v>
      </c>
      <c r="B241" s="43" t="s">
        <v>3391</v>
      </c>
      <c r="C241" s="44">
        <v>3.5119999999999998E-2</v>
      </c>
      <c r="D241" s="45">
        <v>130</v>
      </c>
      <c r="E241" s="45">
        <v>143.5</v>
      </c>
      <c r="F241" s="45">
        <v>145.1</v>
      </c>
      <c r="G241" s="45">
        <v>159.1</v>
      </c>
      <c r="H241" s="45">
        <v>174.5</v>
      </c>
      <c r="I241" s="45">
        <v>176.2</v>
      </c>
      <c r="J241" s="45">
        <v>181.2</v>
      </c>
      <c r="K241" s="45">
        <v>185.1</v>
      </c>
      <c r="L241" s="45">
        <v>178.3</v>
      </c>
      <c r="M241" s="45">
        <v>165.3</v>
      </c>
      <c r="N241" s="45">
        <v>152.19999999999999</v>
      </c>
      <c r="O241" s="45">
        <v>148.30000000000001</v>
      </c>
      <c r="P241" s="45">
        <v>149.9</v>
      </c>
      <c r="Q241" s="45">
        <v>147.9</v>
      </c>
      <c r="R241" s="45">
        <v>146.5</v>
      </c>
      <c r="S241" s="45">
        <v>144.4</v>
      </c>
      <c r="T241" s="45">
        <v>143.19999999999999</v>
      </c>
      <c r="U241" s="45">
        <v>146</v>
      </c>
      <c r="V241" s="45">
        <v>150.80000000000001</v>
      </c>
      <c r="W241" s="45">
        <v>153.30000000000001</v>
      </c>
      <c r="X241" s="45">
        <v>152.80000000000001</v>
      </c>
      <c r="Y241" s="45">
        <v>149.1</v>
      </c>
      <c r="Z241" s="45">
        <v>148.1</v>
      </c>
      <c r="AA241" s="45">
        <v>152.5</v>
      </c>
      <c r="AB241" s="45">
        <v>153.5</v>
      </c>
      <c r="AC241" s="45">
        <v>155.6</v>
      </c>
      <c r="AD241" s="45">
        <v>151.9</v>
      </c>
      <c r="AE241" s="45">
        <v>148.69999999999999</v>
      </c>
      <c r="AF241" s="45">
        <v>146.19999999999999</v>
      </c>
      <c r="AG241" s="45">
        <v>148.6</v>
      </c>
      <c r="AH241" s="45">
        <v>149</v>
      </c>
      <c r="AI241" s="45">
        <v>155.80000000000001</v>
      </c>
      <c r="AJ241" s="45">
        <v>168.9</v>
      </c>
      <c r="AK241" s="45">
        <v>166.4</v>
      </c>
      <c r="AL241" s="45">
        <v>162</v>
      </c>
      <c r="AM241" s="45">
        <v>164.9</v>
      </c>
      <c r="AN241" s="45">
        <v>175</v>
      </c>
      <c r="AO241" s="45">
        <v>183.8</v>
      </c>
      <c r="AP241" s="45">
        <v>181.7</v>
      </c>
      <c r="AQ241" s="45">
        <v>181</v>
      </c>
      <c r="AR241" s="45">
        <v>222.6</v>
      </c>
      <c r="AS241" s="45">
        <v>232</v>
      </c>
      <c r="AT241" s="45">
        <v>240.6</v>
      </c>
      <c r="AU241" s="45">
        <v>243.6</v>
      </c>
      <c r="AV241" s="45">
        <v>252.1</v>
      </c>
      <c r="AW241" s="45">
        <v>245.7</v>
      </c>
      <c r="AX241" s="45">
        <v>237.2</v>
      </c>
      <c r="AY241" s="45">
        <v>231.4</v>
      </c>
      <c r="AZ241" s="45">
        <v>232.9</v>
      </c>
      <c r="BA241" s="45">
        <v>236.2</v>
      </c>
      <c r="BB241" s="45">
        <v>240.8</v>
      </c>
      <c r="BC241" s="45">
        <v>244.9</v>
      </c>
      <c r="BD241" s="45">
        <v>246.3</v>
      </c>
      <c r="BE241" s="45">
        <v>244.5</v>
      </c>
      <c r="BF241" s="45">
        <v>244.2</v>
      </c>
      <c r="BG241" s="45">
        <v>247.2</v>
      </c>
      <c r="BH241" s="45">
        <v>239</v>
      </c>
      <c r="BI241" s="45">
        <v>226.7</v>
      </c>
      <c r="BJ241" s="45">
        <v>199.8</v>
      </c>
      <c r="BK241" s="45">
        <v>195.8</v>
      </c>
      <c r="BL241" s="45">
        <v>196.8</v>
      </c>
      <c r="BM241" s="45">
        <v>193.9</v>
      </c>
      <c r="BN241" s="45">
        <v>188.2</v>
      </c>
      <c r="BO241" s="45">
        <v>175.5</v>
      </c>
      <c r="BP241" s="45">
        <v>172.1</v>
      </c>
      <c r="BQ241" s="45">
        <v>170.6</v>
      </c>
      <c r="BR241" s="45">
        <v>173</v>
      </c>
      <c r="BS241" s="45">
        <v>180.4</v>
      </c>
      <c r="BT241" s="45">
        <v>181.6</v>
      </c>
      <c r="BU241" s="45">
        <v>180.4</v>
      </c>
      <c r="BV241" s="45">
        <v>187.9</v>
      </c>
      <c r="BW241" s="45">
        <v>190.4</v>
      </c>
      <c r="BX241" s="45">
        <v>186.7</v>
      </c>
      <c r="BY241" s="45">
        <v>186</v>
      </c>
      <c r="BZ241" s="45">
        <v>184.2</v>
      </c>
      <c r="CA241" s="45">
        <v>181.8</v>
      </c>
      <c r="CB241" s="45">
        <v>184.7</v>
      </c>
      <c r="CC241" s="45">
        <v>186.7</v>
      </c>
      <c r="CD241" s="45">
        <v>191.7</v>
      </c>
      <c r="CE241" s="45">
        <v>192</v>
      </c>
      <c r="CF241" s="45">
        <v>191.9</v>
      </c>
      <c r="CG241" s="45">
        <v>190.2</v>
      </c>
      <c r="CH241" s="45">
        <v>187.6</v>
      </c>
      <c r="CI241" s="45">
        <v>187.6</v>
      </c>
      <c r="CJ241" s="45">
        <v>184.4</v>
      </c>
      <c r="CK241" s="45">
        <v>186.4</v>
      </c>
      <c r="CL241" s="45">
        <v>188.6</v>
      </c>
      <c r="CM241" s="45">
        <v>189</v>
      </c>
      <c r="CN241" s="45">
        <v>190.4</v>
      </c>
      <c r="CO241" s="45">
        <v>195.4</v>
      </c>
      <c r="CP241" s="45">
        <v>200.1</v>
      </c>
      <c r="CQ241" s="45">
        <v>206.7</v>
      </c>
      <c r="CR241" s="45">
        <v>206.4</v>
      </c>
      <c r="CS241" s="45">
        <v>203.2</v>
      </c>
      <c r="CT241" s="45">
        <v>197.7</v>
      </c>
      <c r="CU241" s="45">
        <v>200.6</v>
      </c>
      <c r="CV241" s="45">
        <v>183.1</v>
      </c>
      <c r="CW241" s="45">
        <v>181.8</v>
      </c>
      <c r="CX241" s="45">
        <v>181.2</v>
      </c>
      <c r="CY241" s="45">
        <v>183.9</v>
      </c>
      <c r="CZ241" s="45">
        <v>189.5</v>
      </c>
      <c r="DA241" s="45">
        <v>196.6</v>
      </c>
      <c r="DB241" s="45">
        <v>208.1</v>
      </c>
      <c r="DC241" s="45">
        <v>220.8</v>
      </c>
      <c r="DD241" s="45">
        <v>221</v>
      </c>
      <c r="DE241" s="45">
        <v>222.4</v>
      </c>
      <c r="DF241" s="45">
        <v>224.1</v>
      </c>
      <c r="DG241" s="45">
        <v>217.8</v>
      </c>
      <c r="DH241" s="45">
        <v>233.7</v>
      </c>
      <c r="DI241" s="45">
        <v>238.7</v>
      </c>
      <c r="DJ241" s="45">
        <v>234.8</v>
      </c>
      <c r="DK241" s="45">
        <v>239.9</v>
      </c>
      <c r="DL241" s="45">
        <v>246.9</v>
      </c>
      <c r="DM241" s="45">
        <v>251.5</v>
      </c>
      <c r="DN241" s="45">
        <v>256.8</v>
      </c>
      <c r="DO241" s="45">
        <v>261.10000000000002</v>
      </c>
      <c r="DP241" s="45">
        <v>255.1</v>
      </c>
      <c r="DQ241" s="45">
        <v>246.9</v>
      </c>
      <c r="DR241" s="45">
        <v>245.3</v>
      </c>
      <c r="DS241" s="45">
        <v>241.9</v>
      </c>
      <c r="DT241" s="45">
        <v>239.1</v>
      </c>
      <c r="DU241" s="45">
        <v>204.6</v>
      </c>
      <c r="DV241" s="45">
        <v>227.8</v>
      </c>
      <c r="DW241" s="45">
        <v>198.8</v>
      </c>
      <c r="DX241" s="46">
        <v>201</v>
      </c>
      <c r="DY241" s="46">
        <v>193.6</v>
      </c>
      <c r="DZ241" s="46">
        <v>193.6</v>
      </c>
      <c r="EA241">
        <v>195.6</v>
      </c>
      <c r="EB241" s="47">
        <v>199</v>
      </c>
      <c r="EC241" s="47">
        <v>196.8</v>
      </c>
    </row>
    <row r="242" spans="1:133" x14ac:dyDescent="0.25">
      <c r="A242" s="43" t="s">
        <v>3392</v>
      </c>
      <c r="B242" s="43" t="s">
        <v>2034</v>
      </c>
      <c r="C242" s="44">
        <v>0.90907000000000004</v>
      </c>
      <c r="D242" s="45">
        <v>101.9</v>
      </c>
      <c r="E242" s="45">
        <v>102</v>
      </c>
      <c r="F242" s="45">
        <v>102</v>
      </c>
      <c r="G242" s="45">
        <v>103.1</v>
      </c>
      <c r="H242" s="45">
        <v>103.7</v>
      </c>
      <c r="I242" s="45">
        <v>104.7</v>
      </c>
      <c r="J242" s="45">
        <v>105.3</v>
      </c>
      <c r="K242" s="45">
        <v>105.2</v>
      </c>
      <c r="L242" s="45">
        <v>106.2</v>
      </c>
      <c r="M242" s="45">
        <v>106.5</v>
      </c>
      <c r="N242" s="45">
        <v>106.6</v>
      </c>
      <c r="O242" s="45">
        <v>107.1</v>
      </c>
      <c r="P242" s="45">
        <v>109</v>
      </c>
      <c r="Q242" s="45">
        <v>108.7</v>
      </c>
      <c r="R242" s="45">
        <v>109.2</v>
      </c>
      <c r="S242" s="45">
        <v>108.7</v>
      </c>
      <c r="T242" s="45">
        <v>109.1</v>
      </c>
      <c r="U242" s="45">
        <v>109.2</v>
      </c>
      <c r="V242" s="45">
        <v>109.3</v>
      </c>
      <c r="W242" s="45">
        <v>110.3</v>
      </c>
      <c r="X242" s="45">
        <v>112</v>
      </c>
      <c r="Y242" s="45">
        <v>111.8</v>
      </c>
      <c r="Z242" s="45">
        <v>111.8</v>
      </c>
      <c r="AA242" s="45">
        <v>112.3</v>
      </c>
      <c r="AB242" s="45">
        <v>112.2</v>
      </c>
      <c r="AC242" s="45">
        <v>112.6</v>
      </c>
      <c r="AD242" s="45">
        <v>112.7</v>
      </c>
      <c r="AE242" s="45">
        <v>112.5</v>
      </c>
      <c r="AF242" s="45">
        <v>113.2</v>
      </c>
      <c r="AG242" s="45">
        <v>113.5</v>
      </c>
      <c r="AH242" s="45">
        <v>114.3</v>
      </c>
      <c r="AI242" s="45">
        <v>114.8</v>
      </c>
      <c r="AJ242" s="45">
        <v>114.7</v>
      </c>
      <c r="AK242" s="45">
        <v>114</v>
      </c>
      <c r="AL242" s="45">
        <v>112</v>
      </c>
      <c r="AM242" s="45">
        <v>112.5</v>
      </c>
      <c r="AN242" s="45">
        <v>113</v>
      </c>
      <c r="AO242" s="45">
        <v>112.5</v>
      </c>
      <c r="AP242" s="45">
        <v>113.3</v>
      </c>
      <c r="AQ242" s="45">
        <v>113.7</v>
      </c>
      <c r="AR242" s="45">
        <v>113.1</v>
      </c>
      <c r="AS242" s="45">
        <v>113.1</v>
      </c>
      <c r="AT242" s="45">
        <v>114.3</v>
      </c>
      <c r="AU242" s="45">
        <v>114.7</v>
      </c>
      <c r="AV242" s="45">
        <v>114.6</v>
      </c>
      <c r="AW242" s="45">
        <v>114.9</v>
      </c>
      <c r="AX242" s="45">
        <v>114.9</v>
      </c>
      <c r="AY242" s="45">
        <v>114.9</v>
      </c>
      <c r="AZ242" s="45">
        <v>115.5</v>
      </c>
      <c r="BA242" s="45">
        <v>115.7</v>
      </c>
      <c r="BB242" s="45">
        <v>115.1</v>
      </c>
      <c r="BC242" s="45">
        <v>115.4</v>
      </c>
      <c r="BD242" s="45">
        <v>115.4</v>
      </c>
      <c r="BE242" s="45">
        <v>115.8</v>
      </c>
      <c r="BF242" s="45">
        <v>115.9</v>
      </c>
      <c r="BG242" s="45">
        <v>116.3</v>
      </c>
      <c r="BH242" s="45">
        <v>117</v>
      </c>
      <c r="BI242" s="45">
        <v>116.6</v>
      </c>
      <c r="BJ242" s="45">
        <v>116.9</v>
      </c>
      <c r="BK242" s="45">
        <v>117.4</v>
      </c>
      <c r="BL242" s="45">
        <v>117.8</v>
      </c>
      <c r="BM242" s="45">
        <v>117.3</v>
      </c>
      <c r="BN242" s="45">
        <v>117.5</v>
      </c>
      <c r="BO242" s="45">
        <v>119.3</v>
      </c>
      <c r="BP242" s="45">
        <v>118.6</v>
      </c>
      <c r="BQ242" s="45">
        <v>118.8</v>
      </c>
      <c r="BR242" s="45">
        <v>118.9</v>
      </c>
      <c r="BS242" s="45">
        <v>119.5</v>
      </c>
      <c r="BT242" s="45">
        <v>119.9</v>
      </c>
      <c r="BU242" s="45">
        <v>119.9</v>
      </c>
      <c r="BV242" s="45">
        <v>119.9</v>
      </c>
      <c r="BW242" s="45">
        <v>119.7</v>
      </c>
      <c r="BX242" s="45">
        <v>119.2</v>
      </c>
      <c r="BY242" s="45">
        <v>119.2</v>
      </c>
      <c r="BZ242" s="45">
        <v>119.3</v>
      </c>
      <c r="CA242" s="45">
        <v>119.7</v>
      </c>
      <c r="CB242" s="45">
        <v>120</v>
      </c>
      <c r="CC242" s="45">
        <v>120.3</v>
      </c>
      <c r="CD242" s="45">
        <v>121.4</v>
      </c>
      <c r="CE242" s="45">
        <v>122.1</v>
      </c>
      <c r="CF242" s="45">
        <v>121.8</v>
      </c>
      <c r="CG242" s="45">
        <v>121.9</v>
      </c>
      <c r="CH242" s="45">
        <v>121.7</v>
      </c>
      <c r="CI242" s="45">
        <v>122</v>
      </c>
      <c r="CJ242" s="45">
        <v>122.7</v>
      </c>
      <c r="CK242" s="45">
        <v>122.7</v>
      </c>
      <c r="CL242" s="45">
        <v>123.3</v>
      </c>
      <c r="CM242" s="45">
        <v>123.7</v>
      </c>
      <c r="CN242" s="45">
        <v>123.7</v>
      </c>
      <c r="CO242" s="45">
        <v>123.9</v>
      </c>
      <c r="CP242" s="45">
        <v>123.2</v>
      </c>
      <c r="CQ242" s="45">
        <v>123.7</v>
      </c>
      <c r="CR242" s="45">
        <v>123.7</v>
      </c>
      <c r="CS242" s="45">
        <v>124.1</v>
      </c>
      <c r="CT242" s="45">
        <v>123.9</v>
      </c>
      <c r="CU242" s="45">
        <v>124.6</v>
      </c>
      <c r="CV242" s="45">
        <v>125</v>
      </c>
      <c r="CW242" s="45">
        <v>125.4</v>
      </c>
      <c r="CX242" s="45">
        <v>125.5</v>
      </c>
      <c r="CY242" s="45">
        <v>125</v>
      </c>
      <c r="CZ242" s="45">
        <v>125.3</v>
      </c>
      <c r="DA242" s="45">
        <v>123.9</v>
      </c>
      <c r="DB242" s="45">
        <v>123.7</v>
      </c>
      <c r="DC242" s="45">
        <v>123.6</v>
      </c>
      <c r="DD242" s="45">
        <v>123</v>
      </c>
      <c r="DE242" s="45">
        <v>123.8</v>
      </c>
      <c r="DF242" s="45">
        <v>124.6</v>
      </c>
      <c r="DG242" s="45">
        <v>125</v>
      </c>
      <c r="DH242" s="45">
        <v>125.7</v>
      </c>
      <c r="DI242" s="45">
        <v>125.8</v>
      </c>
      <c r="DJ242" s="45">
        <v>125.6</v>
      </c>
      <c r="DK242" s="45">
        <v>126.5</v>
      </c>
      <c r="DL242" s="45">
        <v>127.2</v>
      </c>
      <c r="DM242" s="45">
        <v>126.9</v>
      </c>
      <c r="DN242" s="45">
        <v>127.4</v>
      </c>
      <c r="DO242" s="45">
        <v>127.3</v>
      </c>
      <c r="DP242" s="45">
        <v>127.2</v>
      </c>
      <c r="DQ242" s="45">
        <v>127.3</v>
      </c>
      <c r="DR242" s="45">
        <v>127.6</v>
      </c>
      <c r="DS242" s="45">
        <v>127.6</v>
      </c>
      <c r="DT242" s="45">
        <v>127.6</v>
      </c>
      <c r="DU242" s="45">
        <v>128.4</v>
      </c>
      <c r="DV242" s="45">
        <v>128.5</v>
      </c>
      <c r="DW242" s="45">
        <v>128.4</v>
      </c>
      <c r="DX242" s="46">
        <v>128.30000000000001</v>
      </c>
      <c r="DY242" s="46">
        <v>128.4</v>
      </c>
      <c r="DZ242" s="46">
        <v>128.69999999999999</v>
      </c>
      <c r="EA242">
        <v>128.80000000000001</v>
      </c>
      <c r="EB242" s="47">
        <v>129.5</v>
      </c>
      <c r="EC242" s="47">
        <v>130</v>
      </c>
    </row>
    <row r="243" spans="1:133" x14ac:dyDescent="0.25">
      <c r="A243" s="43" t="s">
        <v>3393</v>
      </c>
      <c r="B243" s="43" t="s">
        <v>2036</v>
      </c>
      <c r="C243" s="44">
        <v>0.40833000000000003</v>
      </c>
      <c r="D243" s="45">
        <v>101.7</v>
      </c>
      <c r="E243" s="45">
        <v>102</v>
      </c>
      <c r="F243" s="45">
        <v>101</v>
      </c>
      <c r="G243" s="45">
        <v>102.9</v>
      </c>
      <c r="H243" s="45">
        <v>104.5</v>
      </c>
      <c r="I243" s="45">
        <v>106.1</v>
      </c>
      <c r="J243" s="45">
        <v>106.3</v>
      </c>
      <c r="K243" s="45">
        <v>107.1</v>
      </c>
      <c r="L243" s="45">
        <v>108.1</v>
      </c>
      <c r="M243" s="45">
        <v>107.7</v>
      </c>
      <c r="N243" s="45">
        <v>108</v>
      </c>
      <c r="O243" s="45">
        <v>107.5</v>
      </c>
      <c r="P243" s="45">
        <v>108.6</v>
      </c>
      <c r="Q243" s="45">
        <v>108.8</v>
      </c>
      <c r="R243" s="45">
        <v>109.1</v>
      </c>
      <c r="S243" s="45">
        <v>110.3</v>
      </c>
      <c r="T243" s="45">
        <v>109.5</v>
      </c>
      <c r="U243" s="45">
        <v>109.4</v>
      </c>
      <c r="V243" s="45">
        <v>110.1</v>
      </c>
      <c r="W243" s="45">
        <v>111.4</v>
      </c>
      <c r="X243" s="45">
        <v>112.6</v>
      </c>
      <c r="Y243" s="45">
        <v>112.2</v>
      </c>
      <c r="Z243" s="45">
        <v>112.5</v>
      </c>
      <c r="AA243" s="45">
        <v>111.7</v>
      </c>
      <c r="AB243" s="45">
        <v>112.1</v>
      </c>
      <c r="AC243" s="45">
        <v>112.9</v>
      </c>
      <c r="AD243" s="45">
        <v>112.5</v>
      </c>
      <c r="AE243" s="45">
        <v>112.7</v>
      </c>
      <c r="AF243" s="45">
        <v>113</v>
      </c>
      <c r="AG243" s="45">
        <v>113.7</v>
      </c>
      <c r="AH243" s="45">
        <v>114.2</v>
      </c>
      <c r="AI243" s="45">
        <v>115</v>
      </c>
      <c r="AJ243" s="45">
        <v>114.8</v>
      </c>
      <c r="AK243" s="45">
        <v>113.3</v>
      </c>
      <c r="AL243" s="45">
        <v>109.6</v>
      </c>
      <c r="AM243" s="45">
        <v>109.1</v>
      </c>
      <c r="AN243" s="45">
        <v>109.5</v>
      </c>
      <c r="AO243" s="45">
        <v>108.5</v>
      </c>
      <c r="AP243" s="45">
        <v>109.8</v>
      </c>
      <c r="AQ243" s="45">
        <v>110.2</v>
      </c>
      <c r="AR243" s="45">
        <v>110.3</v>
      </c>
      <c r="AS243" s="45">
        <v>110.3</v>
      </c>
      <c r="AT243" s="45">
        <v>111.4</v>
      </c>
      <c r="AU243" s="45">
        <v>112.3</v>
      </c>
      <c r="AV243" s="45">
        <v>111.7</v>
      </c>
      <c r="AW243" s="45">
        <v>112</v>
      </c>
      <c r="AX243" s="45">
        <v>111.7</v>
      </c>
      <c r="AY243" s="45">
        <v>111.9</v>
      </c>
      <c r="AZ243" s="45">
        <v>111.8</v>
      </c>
      <c r="BA243" s="45">
        <v>111.1</v>
      </c>
      <c r="BB243" s="45">
        <v>111</v>
      </c>
      <c r="BC243" s="45">
        <v>112.7</v>
      </c>
      <c r="BD243" s="45">
        <v>112.9</v>
      </c>
      <c r="BE243" s="45">
        <v>113.6</v>
      </c>
      <c r="BF243" s="45">
        <v>113.9</v>
      </c>
      <c r="BG243" s="45">
        <v>114.8</v>
      </c>
      <c r="BH243" s="45">
        <v>115.1</v>
      </c>
      <c r="BI243" s="45">
        <v>113.8</v>
      </c>
      <c r="BJ243" s="45">
        <v>114.1</v>
      </c>
      <c r="BK243" s="45">
        <v>114.7</v>
      </c>
      <c r="BL243" s="45">
        <v>114.7</v>
      </c>
      <c r="BM243" s="45">
        <v>113.6</v>
      </c>
      <c r="BN243" s="45">
        <v>114.4</v>
      </c>
      <c r="BO243" s="45">
        <v>114.6</v>
      </c>
      <c r="BP243" s="45">
        <v>114.1</v>
      </c>
      <c r="BQ243" s="45">
        <v>113.7</v>
      </c>
      <c r="BR243" s="45">
        <v>114.1</v>
      </c>
      <c r="BS243" s="45">
        <v>113.8</v>
      </c>
      <c r="BT243" s="45">
        <v>113.4</v>
      </c>
      <c r="BU243" s="45">
        <v>113.5</v>
      </c>
      <c r="BV243" s="45">
        <v>113.3</v>
      </c>
      <c r="BW243" s="45">
        <v>112.8</v>
      </c>
      <c r="BX243" s="45">
        <v>112.1</v>
      </c>
      <c r="BY243" s="45">
        <v>111.9</v>
      </c>
      <c r="BZ243" s="45">
        <v>112.1</v>
      </c>
      <c r="CA243" s="45">
        <v>112.7</v>
      </c>
      <c r="CB243" s="45">
        <v>112.9</v>
      </c>
      <c r="CC243" s="45">
        <v>113.7</v>
      </c>
      <c r="CD243" s="45">
        <v>114.8</v>
      </c>
      <c r="CE243" s="45">
        <v>115.1</v>
      </c>
      <c r="CF243" s="45">
        <v>115.3</v>
      </c>
      <c r="CG243" s="45">
        <v>115.3</v>
      </c>
      <c r="CH243" s="45">
        <v>114</v>
      </c>
      <c r="CI243" s="45">
        <v>115.1</v>
      </c>
      <c r="CJ243" s="45">
        <v>115.6</v>
      </c>
      <c r="CK243" s="45">
        <v>115.8</v>
      </c>
      <c r="CL243" s="45">
        <v>116.4</v>
      </c>
      <c r="CM243" s="45">
        <v>117.6</v>
      </c>
      <c r="CN243" s="45">
        <v>117.8</v>
      </c>
      <c r="CO243" s="45">
        <v>118.3</v>
      </c>
      <c r="CP243" s="45">
        <v>117.9</v>
      </c>
      <c r="CQ243" s="45">
        <v>118.4</v>
      </c>
      <c r="CR243" s="45">
        <v>118.6</v>
      </c>
      <c r="CS243" s="45">
        <v>118.3</v>
      </c>
      <c r="CT243" s="45">
        <v>119.1</v>
      </c>
      <c r="CU243" s="45">
        <v>119.5</v>
      </c>
      <c r="CV243" s="45">
        <v>119.8</v>
      </c>
      <c r="CW243" s="45">
        <v>120.4</v>
      </c>
      <c r="CX243" s="45">
        <v>121</v>
      </c>
      <c r="CY243" s="45">
        <v>121.1</v>
      </c>
      <c r="CZ243" s="45">
        <v>120.3</v>
      </c>
      <c r="DA243" s="45">
        <v>120</v>
      </c>
      <c r="DB243" s="45">
        <v>120.1</v>
      </c>
      <c r="DC243" s="45">
        <v>119.6</v>
      </c>
      <c r="DD243" s="45">
        <v>119.3</v>
      </c>
      <c r="DE243" s="45">
        <v>119.7</v>
      </c>
      <c r="DF243" s="45">
        <v>120.1</v>
      </c>
      <c r="DG243" s="45">
        <v>120.4</v>
      </c>
      <c r="DH243" s="45">
        <v>121.7</v>
      </c>
      <c r="DI243" s="45">
        <v>122.2</v>
      </c>
      <c r="DJ243" s="45">
        <v>122.4</v>
      </c>
      <c r="DK243" s="45">
        <v>123</v>
      </c>
      <c r="DL243" s="45">
        <v>123.8</v>
      </c>
      <c r="DM243" s="45">
        <v>123.4</v>
      </c>
      <c r="DN243" s="45">
        <v>123.7</v>
      </c>
      <c r="DO243" s="45">
        <v>123.9</v>
      </c>
      <c r="DP243" s="45">
        <v>124.1</v>
      </c>
      <c r="DQ243" s="45">
        <v>124.1</v>
      </c>
      <c r="DR243" s="45">
        <v>124.9</v>
      </c>
      <c r="DS243" s="45">
        <v>125.4</v>
      </c>
      <c r="DT243" s="45">
        <v>126.8</v>
      </c>
      <c r="DU243" s="45">
        <v>127.6</v>
      </c>
      <c r="DV243" s="45">
        <v>127.6</v>
      </c>
      <c r="DW243" s="45">
        <v>127.9</v>
      </c>
      <c r="DX243" s="46">
        <v>128.30000000000001</v>
      </c>
      <c r="DY243" s="46">
        <v>129.1</v>
      </c>
      <c r="DZ243" s="46">
        <v>129.19999999999999</v>
      </c>
      <c r="EA243">
        <v>130</v>
      </c>
      <c r="EB243" s="47">
        <v>131.4</v>
      </c>
      <c r="EC243" s="47">
        <v>131.5</v>
      </c>
    </row>
    <row r="244" spans="1:133" x14ac:dyDescent="0.25">
      <c r="A244" s="43" t="s">
        <v>3394</v>
      </c>
      <c r="B244" s="43" t="s">
        <v>2038</v>
      </c>
      <c r="C244" s="44">
        <v>0.23996999999999999</v>
      </c>
      <c r="D244" s="45">
        <v>102.6</v>
      </c>
      <c r="E244" s="45">
        <v>102.8</v>
      </c>
      <c r="F244" s="45">
        <v>101.7</v>
      </c>
      <c r="G244" s="45">
        <v>103</v>
      </c>
      <c r="H244" s="45">
        <v>103.8</v>
      </c>
      <c r="I244" s="45">
        <v>105.6</v>
      </c>
      <c r="J244" s="45">
        <v>105.8</v>
      </c>
      <c r="K244" s="45">
        <v>106.6</v>
      </c>
      <c r="L244" s="45">
        <v>108.6</v>
      </c>
      <c r="M244" s="45">
        <v>108.8</v>
      </c>
      <c r="N244" s="45">
        <v>108.8</v>
      </c>
      <c r="O244" s="45">
        <v>107.7</v>
      </c>
      <c r="P244" s="45">
        <v>109.4</v>
      </c>
      <c r="Q244" s="45">
        <v>109.7</v>
      </c>
      <c r="R244" s="45">
        <v>110</v>
      </c>
      <c r="S244" s="45">
        <v>111.7</v>
      </c>
      <c r="T244" s="45">
        <v>109.7</v>
      </c>
      <c r="U244" s="45">
        <v>108.3</v>
      </c>
      <c r="V244" s="45">
        <v>108.7</v>
      </c>
      <c r="W244" s="45">
        <v>110.5</v>
      </c>
      <c r="X244" s="45">
        <v>111.7</v>
      </c>
      <c r="Y244" s="45">
        <v>111.3</v>
      </c>
      <c r="Z244" s="45">
        <v>111.5</v>
      </c>
      <c r="AA244" s="45">
        <v>110.8</v>
      </c>
      <c r="AB244" s="45">
        <v>110.8</v>
      </c>
      <c r="AC244" s="45">
        <v>112</v>
      </c>
      <c r="AD244" s="45">
        <v>110.9</v>
      </c>
      <c r="AE244" s="45">
        <v>111</v>
      </c>
      <c r="AF244" s="45">
        <v>110.9</v>
      </c>
      <c r="AG244" s="45">
        <v>112.2</v>
      </c>
      <c r="AH244" s="45">
        <v>112.6</v>
      </c>
      <c r="AI244" s="45">
        <v>114.3</v>
      </c>
      <c r="AJ244" s="45">
        <v>114.5</v>
      </c>
      <c r="AK244" s="45">
        <v>113.2</v>
      </c>
      <c r="AL244" s="45">
        <v>107.8</v>
      </c>
      <c r="AM244" s="45">
        <v>107.6</v>
      </c>
      <c r="AN244" s="45">
        <v>109.5</v>
      </c>
      <c r="AO244" s="45">
        <v>106.8</v>
      </c>
      <c r="AP244" s="45">
        <v>107.4</v>
      </c>
      <c r="AQ244" s="45">
        <v>108</v>
      </c>
      <c r="AR244" s="45">
        <v>107.7</v>
      </c>
      <c r="AS244" s="45">
        <v>106.7</v>
      </c>
      <c r="AT244" s="45">
        <v>107.1</v>
      </c>
      <c r="AU244" s="45">
        <v>107.5</v>
      </c>
      <c r="AV244" s="45">
        <v>107.4</v>
      </c>
      <c r="AW244" s="45">
        <v>107.1</v>
      </c>
      <c r="AX244" s="45">
        <v>106.4</v>
      </c>
      <c r="AY244" s="45">
        <v>107.1</v>
      </c>
      <c r="AZ244" s="45">
        <v>106.3</v>
      </c>
      <c r="BA244" s="45">
        <v>105.5</v>
      </c>
      <c r="BB244" s="45">
        <v>104.8</v>
      </c>
      <c r="BC244" s="45">
        <v>106.6</v>
      </c>
      <c r="BD244" s="45">
        <v>107.3</v>
      </c>
      <c r="BE244" s="45">
        <v>107.9</v>
      </c>
      <c r="BF244" s="45">
        <v>107.9</v>
      </c>
      <c r="BG244" s="45">
        <v>108.5</v>
      </c>
      <c r="BH244" s="45">
        <v>108.7</v>
      </c>
      <c r="BI244" s="45">
        <v>106.5</v>
      </c>
      <c r="BJ244" s="45">
        <v>107.5</v>
      </c>
      <c r="BK244" s="45">
        <v>107.8</v>
      </c>
      <c r="BL244" s="45">
        <v>108</v>
      </c>
      <c r="BM244" s="45">
        <v>105.9</v>
      </c>
      <c r="BN244" s="45">
        <v>107.4</v>
      </c>
      <c r="BO244" s="45">
        <v>107.2</v>
      </c>
      <c r="BP244" s="45">
        <v>105.9</v>
      </c>
      <c r="BQ244" s="45">
        <v>105</v>
      </c>
      <c r="BR244" s="45">
        <v>106.8</v>
      </c>
      <c r="BS244" s="45">
        <v>106.9</v>
      </c>
      <c r="BT244" s="45">
        <v>105.8</v>
      </c>
      <c r="BU244" s="45">
        <v>106.5</v>
      </c>
      <c r="BV244" s="45">
        <v>107.1</v>
      </c>
      <c r="BW244" s="45">
        <v>106.7</v>
      </c>
      <c r="BX244" s="45">
        <v>105.5</v>
      </c>
      <c r="BY244" s="45">
        <v>105</v>
      </c>
      <c r="BZ244" s="45">
        <v>105.4</v>
      </c>
      <c r="CA244" s="45">
        <v>105.8</v>
      </c>
      <c r="CB244" s="45">
        <v>105.9</v>
      </c>
      <c r="CC244" s="45">
        <v>106.8</v>
      </c>
      <c r="CD244" s="45">
        <v>107.3</v>
      </c>
      <c r="CE244" s="45">
        <v>107.3</v>
      </c>
      <c r="CF244" s="45">
        <v>107.7</v>
      </c>
      <c r="CG244" s="45">
        <v>107.1</v>
      </c>
      <c r="CH244" s="45">
        <v>106.9</v>
      </c>
      <c r="CI244" s="45">
        <v>107.7</v>
      </c>
      <c r="CJ244" s="45">
        <v>108.2</v>
      </c>
      <c r="CK244" s="45">
        <v>108.3</v>
      </c>
      <c r="CL244" s="45">
        <v>108.4</v>
      </c>
      <c r="CM244" s="45">
        <v>110.1</v>
      </c>
      <c r="CN244" s="45">
        <v>110</v>
      </c>
      <c r="CO244" s="45">
        <v>110.4</v>
      </c>
      <c r="CP244" s="45">
        <v>110.5</v>
      </c>
      <c r="CQ244" s="45">
        <v>111</v>
      </c>
      <c r="CR244" s="45">
        <v>110.6</v>
      </c>
      <c r="CS244" s="45">
        <v>110.1</v>
      </c>
      <c r="CT244" s="45">
        <v>110.3</v>
      </c>
      <c r="CU244" s="45">
        <v>110.6</v>
      </c>
      <c r="CV244" s="45">
        <v>110.4</v>
      </c>
      <c r="CW244" s="45">
        <v>111.6</v>
      </c>
      <c r="CX244" s="45">
        <v>112.4</v>
      </c>
      <c r="CY244" s="45">
        <v>112</v>
      </c>
      <c r="CZ244" s="45">
        <v>110.7</v>
      </c>
      <c r="DA244" s="45">
        <v>110.7</v>
      </c>
      <c r="DB244" s="45">
        <v>111.5</v>
      </c>
      <c r="DC244" s="45">
        <v>110.4</v>
      </c>
      <c r="DD244" s="45">
        <v>109.9</v>
      </c>
      <c r="DE244" s="45">
        <v>110.2</v>
      </c>
      <c r="DF244" s="45">
        <v>110.5</v>
      </c>
      <c r="DG244" s="45">
        <v>111</v>
      </c>
      <c r="DH244" s="45">
        <v>113.3</v>
      </c>
      <c r="DI244" s="45">
        <v>113.7</v>
      </c>
      <c r="DJ244" s="45">
        <v>114.3</v>
      </c>
      <c r="DK244" s="45">
        <v>115.1</v>
      </c>
      <c r="DL244" s="45">
        <v>115.6</v>
      </c>
      <c r="DM244" s="45">
        <v>115.1</v>
      </c>
      <c r="DN244" s="45">
        <v>115.3</v>
      </c>
      <c r="DO244" s="45">
        <v>115.3</v>
      </c>
      <c r="DP244" s="45">
        <v>114.6</v>
      </c>
      <c r="DQ244" s="45">
        <v>113.8</v>
      </c>
      <c r="DR244" s="45">
        <v>114.9</v>
      </c>
      <c r="DS244" s="45">
        <v>114.8</v>
      </c>
      <c r="DT244" s="45">
        <v>115.9</v>
      </c>
      <c r="DU244" s="45">
        <v>116.9</v>
      </c>
      <c r="DV244" s="45">
        <v>116.9</v>
      </c>
      <c r="DW244" s="45">
        <v>117</v>
      </c>
      <c r="DX244" s="46">
        <v>116.7</v>
      </c>
      <c r="DY244" s="46">
        <v>117.2</v>
      </c>
      <c r="DZ244" s="46">
        <v>117</v>
      </c>
      <c r="EA244">
        <v>117.6</v>
      </c>
      <c r="EB244" s="47">
        <v>119.9</v>
      </c>
      <c r="EC244" s="47">
        <v>119.8</v>
      </c>
    </row>
    <row r="245" spans="1:133" x14ac:dyDescent="0.25">
      <c r="A245" s="43" t="s">
        <v>3395</v>
      </c>
      <c r="B245" s="43" t="s">
        <v>2040</v>
      </c>
      <c r="C245" s="44">
        <v>9.4789999999999999E-2</v>
      </c>
      <c r="D245" s="45">
        <v>100.2</v>
      </c>
      <c r="E245" s="45">
        <v>101.2</v>
      </c>
      <c r="F245" s="45">
        <v>100.3</v>
      </c>
      <c r="G245" s="45">
        <v>101.7</v>
      </c>
      <c r="H245" s="45">
        <v>101.7</v>
      </c>
      <c r="I245" s="45">
        <v>102.7</v>
      </c>
      <c r="J245" s="45">
        <v>100.7</v>
      </c>
      <c r="K245" s="45">
        <v>101.4</v>
      </c>
      <c r="L245" s="45">
        <v>101.5</v>
      </c>
      <c r="M245" s="45">
        <v>101.5</v>
      </c>
      <c r="N245" s="45">
        <v>102.6</v>
      </c>
      <c r="O245" s="45">
        <v>105.6</v>
      </c>
      <c r="P245" s="45">
        <v>104.7</v>
      </c>
      <c r="Q245" s="45">
        <v>105.6</v>
      </c>
      <c r="R245" s="45">
        <v>105.8</v>
      </c>
      <c r="S245" s="45">
        <v>105.3</v>
      </c>
      <c r="T245" s="45">
        <v>105.8</v>
      </c>
      <c r="U245" s="45">
        <v>106</v>
      </c>
      <c r="V245" s="45">
        <v>106</v>
      </c>
      <c r="W245" s="45">
        <v>106.8</v>
      </c>
      <c r="X245" s="45">
        <v>107.3</v>
      </c>
      <c r="Y245" s="45">
        <v>105.5</v>
      </c>
      <c r="Z245" s="45">
        <v>106.3</v>
      </c>
      <c r="AA245" s="45">
        <v>105.1</v>
      </c>
      <c r="AB245" s="45">
        <v>106</v>
      </c>
      <c r="AC245" s="45">
        <v>105.2</v>
      </c>
      <c r="AD245" s="45">
        <v>106</v>
      </c>
      <c r="AE245" s="45">
        <v>105.6</v>
      </c>
      <c r="AF245" s="45">
        <v>106.5</v>
      </c>
      <c r="AG245" s="45">
        <v>105.4</v>
      </c>
      <c r="AH245" s="45">
        <v>105.2</v>
      </c>
      <c r="AI245" s="45">
        <v>105.2</v>
      </c>
      <c r="AJ245" s="45">
        <v>106.2</v>
      </c>
      <c r="AK245" s="45">
        <v>105.1</v>
      </c>
      <c r="AL245" s="45">
        <v>105.1</v>
      </c>
      <c r="AM245" s="45">
        <v>105.9</v>
      </c>
      <c r="AN245" s="45">
        <v>105.6</v>
      </c>
      <c r="AO245" s="45">
        <v>105.2</v>
      </c>
      <c r="AP245" s="45">
        <v>109.3</v>
      </c>
      <c r="AQ245" s="45">
        <v>107.2</v>
      </c>
      <c r="AR245" s="45">
        <v>107.1</v>
      </c>
      <c r="AS245" s="45">
        <v>109.3</v>
      </c>
      <c r="AT245" s="45">
        <v>112.6</v>
      </c>
      <c r="AU245" s="45">
        <v>114.9</v>
      </c>
      <c r="AV245" s="45">
        <v>114.6</v>
      </c>
      <c r="AW245" s="45">
        <v>115.5</v>
      </c>
      <c r="AX245" s="45">
        <v>114.3</v>
      </c>
      <c r="AY245" s="45">
        <v>113.4</v>
      </c>
      <c r="AZ245" s="45">
        <v>113.9</v>
      </c>
      <c r="BA245" s="45">
        <v>111.9</v>
      </c>
      <c r="BB245" s="45">
        <v>113.9</v>
      </c>
      <c r="BC245" s="45">
        <v>115</v>
      </c>
      <c r="BD245" s="45">
        <v>114.2</v>
      </c>
      <c r="BE245" s="45">
        <v>113.6</v>
      </c>
      <c r="BF245" s="45">
        <v>115.6</v>
      </c>
      <c r="BG245" s="45">
        <v>116.7</v>
      </c>
      <c r="BH245" s="45">
        <v>116.5</v>
      </c>
      <c r="BI245" s="45">
        <v>117.1</v>
      </c>
      <c r="BJ245" s="45">
        <v>117</v>
      </c>
      <c r="BK245" s="45">
        <v>118.8</v>
      </c>
      <c r="BL245" s="45">
        <v>117.4</v>
      </c>
      <c r="BM245" s="45">
        <v>118.3</v>
      </c>
      <c r="BN245" s="45">
        <v>118.1</v>
      </c>
      <c r="BO245" s="45">
        <v>118.8</v>
      </c>
      <c r="BP245" s="45">
        <v>119.3</v>
      </c>
      <c r="BQ245" s="45">
        <v>119.9</v>
      </c>
      <c r="BR245" s="45">
        <v>117.6</v>
      </c>
      <c r="BS245" s="45">
        <v>117.4</v>
      </c>
      <c r="BT245" s="45">
        <v>118.6</v>
      </c>
      <c r="BU245" s="45">
        <v>118.8</v>
      </c>
      <c r="BV245" s="45">
        <v>118.8</v>
      </c>
      <c r="BW245" s="45">
        <v>119</v>
      </c>
      <c r="BX245" s="45">
        <v>118.5</v>
      </c>
      <c r="BY245" s="45">
        <v>118.3</v>
      </c>
      <c r="BZ245" s="45">
        <v>119.2</v>
      </c>
      <c r="CA245" s="45">
        <v>119.4</v>
      </c>
      <c r="CB245" s="45">
        <v>119.8</v>
      </c>
      <c r="CC245" s="45">
        <v>119.8</v>
      </c>
      <c r="CD245" s="45">
        <v>120.6</v>
      </c>
      <c r="CE245" s="45">
        <v>120.6</v>
      </c>
      <c r="CF245" s="45">
        <v>120.4</v>
      </c>
      <c r="CG245" s="45">
        <v>120.7</v>
      </c>
      <c r="CH245" s="45">
        <v>115.4</v>
      </c>
      <c r="CI245" s="45">
        <v>117.5</v>
      </c>
      <c r="CJ245" s="45">
        <v>117.3</v>
      </c>
      <c r="CK245" s="45">
        <v>117.3</v>
      </c>
      <c r="CL245" s="45">
        <v>117.2</v>
      </c>
      <c r="CM245" s="45">
        <v>117.3</v>
      </c>
      <c r="CN245" s="45">
        <v>117.3</v>
      </c>
      <c r="CO245" s="45">
        <v>117.2</v>
      </c>
      <c r="CP245" s="45">
        <v>116.7</v>
      </c>
      <c r="CQ245" s="45">
        <v>116.8</v>
      </c>
      <c r="CR245" s="45">
        <v>117</v>
      </c>
      <c r="CS245" s="45">
        <v>115.7</v>
      </c>
      <c r="CT245" s="45">
        <v>117.4</v>
      </c>
      <c r="CU245" s="45">
        <v>117.3</v>
      </c>
      <c r="CV245" s="45">
        <v>117.3</v>
      </c>
      <c r="CW245" s="45">
        <v>117.2</v>
      </c>
      <c r="CX245" s="45">
        <v>117.6</v>
      </c>
      <c r="CY245" s="45">
        <v>117.4</v>
      </c>
      <c r="CZ245" s="45">
        <v>117.6</v>
      </c>
      <c r="DA245" s="45">
        <v>118</v>
      </c>
      <c r="DB245" s="45">
        <v>118.3</v>
      </c>
      <c r="DC245" s="45">
        <v>118.9</v>
      </c>
      <c r="DD245" s="45">
        <v>119</v>
      </c>
      <c r="DE245" s="45">
        <v>120</v>
      </c>
      <c r="DF245" s="45">
        <v>120.2</v>
      </c>
      <c r="DG245" s="45">
        <v>120</v>
      </c>
      <c r="DH245" s="45">
        <v>118.8</v>
      </c>
      <c r="DI245" s="45">
        <v>119.2</v>
      </c>
      <c r="DJ245" s="45">
        <v>119.4</v>
      </c>
      <c r="DK245" s="45">
        <v>118.7</v>
      </c>
      <c r="DL245" s="45">
        <v>120.5</v>
      </c>
      <c r="DM245" s="45">
        <v>120.2</v>
      </c>
      <c r="DN245" s="45">
        <v>120.3</v>
      </c>
      <c r="DO245" s="45">
        <v>120.1</v>
      </c>
      <c r="DP245" s="45">
        <v>120.7</v>
      </c>
      <c r="DQ245" s="45">
        <v>120.6</v>
      </c>
      <c r="DR245" s="45">
        <v>120.5</v>
      </c>
      <c r="DS245" s="45">
        <v>120.6</v>
      </c>
      <c r="DT245" s="45">
        <v>122.5</v>
      </c>
      <c r="DU245" s="45">
        <v>124.2</v>
      </c>
      <c r="DV245" s="45">
        <v>124.1</v>
      </c>
      <c r="DW245" s="45">
        <v>124</v>
      </c>
      <c r="DX245" s="46">
        <v>125.1</v>
      </c>
      <c r="DY245" s="46">
        <v>126</v>
      </c>
      <c r="DZ245" s="46">
        <v>126.1</v>
      </c>
      <c r="EA245">
        <v>126.9</v>
      </c>
      <c r="EB245" s="47">
        <v>126.3</v>
      </c>
      <c r="EC245" s="47">
        <v>125.8</v>
      </c>
    </row>
    <row r="246" spans="1:133" x14ac:dyDescent="0.25">
      <c r="A246" s="43" t="s">
        <v>3396</v>
      </c>
      <c r="B246" s="43" t="s">
        <v>2042</v>
      </c>
      <c r="C246" s="44">
        <v>7.3569999999999997E-2</v>
      </c>
      <c r="D246" s="45">
        <v>100.9</v>
      </c>
      <c r="E246" s="45">
        <v>100.2</v>
      </c>
      <c r="F246" s="45">
        <v>100</v>
      </c>
      <c r="G246" s="45">
        <v>104.2</v>
      </c>
      <c r="H246" s="45">
        <v>110.4</v>
      </c>
      <c r="I246" s="45">
        <v>112.6</v>
      </c>
      <c r="J246" s="45">
        <v>115.1</v>
      </c>
      <c r="K246" s="45">
        <v>116</v>
      </c>
      <c r="L246" s="45">
        <v>114.8</v>
      </c>
      <c r="M246" s="45">
        <v>112.3</v>
      </c>
      <c r="N246" s="45">
        <v>112.3</v>
      </c>
      <c r="O246" s="45">
        <v>109.1</v>
      </c>
      <c r="P246" s="45">
        <v>110.9</v>
      </c>
      <c r="Q246" s="45">
        <v>110.3</v>
      </c>
      <c r="R246" s="45">
        <v>110.6</v>
      </c>
      <c r="S246" s="45">
        <v>111.9</v>
      </c>
      <c r="T246" s="45">
        <v>113.7</v>
      </c>
      <c r="U246" s="45">
        <v>117.1</v>
      </c>
      <c r="V246" s="45">
        <v>119.7</v>
      </c>
      <c r="W246" s="45">
        <v>120.3</v>
      </c>
      <c r="X246" s="45">
        <v>122.5</v>
      </c>
      <c r="Y246" s="45">
        <v>123.7</v>
      </c>
      <c r="Z246" s="45">
        <v>123.6</v>
      </c>
      <c r="AA246" s="45">
        <v>123</v>
      </c>
      <c r="AB246" s="45">
        <v>124.6</v>
      </c>
      <c r="AC246" s="45">
        <v>125.8</v>
      </c>
      <c r="AD246" s="45">
        <v>126.2</v>
      </c>
      <c r="AE246" s="45">
        <v>127.2</v>
      </c>
      <c r="AF246" s="45">
        <v>128.1</v>
      </c>
      <c r="AG246" s="45">
        <v>129.19999999999999</v>
      </c>
      <c r="AH246" s="45">
        <v>130.80000000000001</v>
      </c>
      <c r="AI246" s="45">
        <v>130.19999999999999</v>
      </c>
      <c r="AJ246" s="45">
        <v>126.9</v>
      </c>
      <c r="AK246" s="45">
        <v>124.3</v>
      </c>
      <c r="AL246" s="45">
        <v>121</v>
      </c>
      <c r="AM246" s="45">
        <v>118.4</v>
      </c>
      <c r="AN246" s="45">
        <v>114.6</v>
      </c>
      <c r="AO246" s="45">
        <v>118.2</v>
      </c>
      <c r="AP246" s="45">
        <v>118.3</v>
      </c>
      <c r="AQ246" s="45">
        <v>121.3</v>
      </c>
      <c r="AR246" s="45">
        <v>123</v>
      </c>
      <c r="AS246" s="45">
        <v>123.5</v>
      </c>
      <c r="AT246" s="45">
        <v>124.1</v>
      </c>
      <c r="AU246" s="45">
        <v>124.7</v>
      </c>
      <c r="AV246" s="45">
        <v>122.3</v>
      </c>
      <c r="AW246" s="45">
        <v>123.4</v>
      </c>
      <c r="AX246" s="45">
        <v>125.6</v>
      </c>
      <c r="AY246" s="45">
        <v>125.7</v>
      </c>
      <c r="AZ246" s="45">
        <v>126.7</v>
      </c>
      <c r="BA246" s="45">
        <v>128.1</v>
      </c>
      <c r="BB246" s="45">
        <v>127.2</v>
      </c>
      <c r="BC246" s="45">
        <v>129.80000000000001</v>
      </c>
      <c r="BD246" s="45">
        <v>129.4</v>
      </c>
      <c r="BE246" s="45">
        <v>132.30000000000001</v>
      </c>
      <c r="BF246" s="45">
        <v>131.19999999999999</v>
      </c>
      <c r="BG246" s="45">
        <v>133.1</v>
      </c>
      <c r="BH246" s="45">
        <v>134.4</v>
      </c>
      <c r="BI246" s="45">
        <v>133.1</v>
      </c>
      <c r="BJ246" s="45">
        <v>131.9</v>
      </c>
      <c r="BK246" s="45">
        <v>131.9</v>
      </c>
      <c r="BL246" s="45">
        <v>133.1</v>
      </c>
      <c r="BM246" s="45">
        <v>132.5</v>
      </c>
      <c r="BN246" s="45">
        <v>132.19999999999999</v>
      </c>
      <c r="BO246" s="45">
        <v>133.5</v>
      </c>
      <c r="BP246" s="45">
        <v>134.19999999999999</v>
      </c>
      <c r="BQ246" s="45">
        <v>134</v>
      </c>
      <c r="BR246" s="45">
        <v>133.4</v>
      </c>
      <c r="BS246" s="45">
        <v>131.69999999999999</v>
      </c>
      <c r="BT246" s="45">
        <v>131.6</v>
      </c>
      <c r="BU246" s="45">
        <v>129.1</v>
      </c>
      <c r="BV246" s="45">
        <v>126.5</v>
      </c>
      <c r="BW246" s="45">
        <v>125</v>
      </c>
      <c r="BX246" s="45">
        <v>125</v>
      </c>
      <c r="BY246" s="45">
        <v>126.2</v>
      </c>
      <c r="BZ246" s="45">
        <v>124.9</v>
      </c>
      <c r="CA246" s="45">
        <v>126.4</v>
      </c>
      <c r="CB246" s="45">
        <v>126.8</v>
      </c>
      <c r="CC246" s="45">
        <v>128.80000000000001</v>
      </c>
      <c r="CD246" s="45">
        <v>131.69999999999999</v>
      </c>
      <c r="CE246" s="45">
        <v>133.5</v>
      </c>
      <c r="CF246" s="45">
        <v>133.4</v>
      </c>
      <c r="CG246" s="45">
        <v>135.4</v>
      </c>
      <c r="CH246" s="45">
        <v>135.30000000000001</v>
      </c>
      <c r="CI246" s="45">
        <v>136.1</v>
      </c>
      <c r="CJ246" s="45">
        <v>137.4</v>
      </c>
      <c r="CK246" s="45">
        <v>138.4</v>
      </c>
      <c r="CL246" s="45">
        <v>141.30000000000001</v>
      </c>
      <c r="CM246" s="45">
        <v>142.69999999999999</v>
      </c>
      <c r="CN246" s="45">
        <v>143.6</v>
      </c>
      <c r="CO246" s="45">
        <v>145.5</v>
      </c>
      <c r="CP246" s="45">
        <v>143.5</v>
      </c>
      <c r="CQ246" s="45">
        <v>144.4</v>
      </c>
      <c r="CR246" s="45">
        <v>146.9</v>
      </c>
      <c r="CS246" s="45">
        <v>148</v>
      </c>
      <c r="CT246" s="45">
        <v>149.6</v>
      </c>
      <c r="CU246" s="45">
        <v>151.4</v>
      </c>
      <c r="CV246" s="45">
        <v>153.5</v>
      </c>
      <c r="CW246" s="45">
        <v>153</v>
      </c>
      <c r="CX246" s="45">
        <v>153.6</v>
      </c>
      <c r="CY246" s="45">
        <v>155.30000000000001</v>
      </c>
      <c r="CZ246" s="45">
        <v>154.9</v>
      </c>
      <c r="DA246" s="45">
        <v>153.30000000000001</v>
      </c>
      <c r="DB246" s="45">
        <v>150.5</v>
      </c>
      <c r="DC246" s="45">
        <v>150.1</v>
      </c>
      <c r="DD246" s="45">
        <v>150.19999999999999</v>
      </c>
      <c r="DE246" s="45">
        <v>150.30000000000001</v>
      </c>
      <c r="DF246" s="45">
        <v>151.30000000000001</v>
      </c>
      <c r="DG246" s="45">
        <v>151.69999999999999</v>
      </c>
      <c r="DH246" s="45">
        <v>153.1</v>
      </c>
      <c r="DI246" s="45">
        <v>153.69999999999999</v>
      </c>
      <c r="DJ246" s="45">
        <v>153</v>
      </c>
      <c r="DK246" s="45">
        <v>154.1</v>
      </c>
      <c r="DL246" s="45">
        <v>154.5</v>
      </c>
      <c r="DM246" s="45">
        <v>154.6</v>
      </c>
      <c r="DN246" s="45">
        <v>155.69999999999999</v>
      </c>
      <c r="DO246" s="45">
        <v>157</v>
      </c>
      <c r="DP246" s="45">
        <v>159.80000000000001</v>
      </c>
      <c r="DQ246" s="45">
        <v>161.9</v>
      </c>
      <c r="DR246" s="45">
        <v>163.19999999999999</v>
      </c>
      <c r="DS246" s="45">
        <v>166</v>
      </c>
      <c r="DT246" s="45">
        <v>167.9</v>
      </c>
      <c r="DU246" s="45">
        <v>166.8</v>
      </c>
      <c r="DV246" s="45">
        <v>167.4</v>
      </c>
      <c r="DW246" s="45">
        <v>168.3</v>
      </c>
      <c r="DX246" s="46">
        <v>170.4</v>
      </c>
      <c r="DY246" s="46">
        <v>171.8</v>
      </c>
      <c r="DZ246" s="46">
        <v>172.7</v>
      </c>
      <c r="EA246">
        <v>174.4</v>
      </c>
      <c r="EB246" s="47">
        <v>175.5</v>
      </c>
      <c r="EC246" s="47">
        <v>176.8</v>
      </c>
    </row>
    <row r="247" spans="1:133" x14ac:dyDescent="0.25">
      <c r="A247" s="43" t="s">
        <v>3397</v>
      </c>
      <c r="B247" s="43" t="s">
        <v>2044</v>
      </c>
      <c r="C247" s="44">
        <v>0.22525999999999999</v>
      </c>
      <c r="D247" s="45">
        <v>102</v>
      </c>
      <c r="E247" s="45">
        <v>101.2</v>
      </c>
      <c r="F247" s="45">
        <v>101.9</v>
      </c>
      <c r="G247" s="45">
        <v>101.7</v>
      </c>
      <c r="H247" s="45">
        <v>101.8</v>
      </c>
      <c r="I247" s="45">
        <v>102.2</v>
      </c>
      <c r="J247" s="45">
        <v>103.7</v>
      </c>
      <c r="K247" s="45">
        <v>101.4</v>
      </c>
      <c r="L247" s="45">
        <v>102.3</v>
      </c>
      <c r="M247" s="45">
        <v>101.2</v>
      </c>
      <c r="N247" s="45">
        <v>100.3</v>
      </c>
      <c r="O247" s="45">
        <v>100.7</v>
      </c>
      <c r="P247" s="45">
        <v>105.3</v>
      </c>
      <c r="Q247" s="45">
        <v>104.3</v>
      </c>
      <c r="R247" s="45">
        <v>107.3</v>
      </c>
      <c r="S247" s="45">
        <v>104.5</v>
      </c>
      <c r="T247" s="45">
        <v>107.2</v>
      </c>
      <c r="U247" s="45">
        <v>107.5</v>
      </c>
      <c r="V247" s="45">
        <v>106.2</v>
      </c>
      <c r="W247" s="45">
        <v>106.6</v>
      </c>
      <c r="X247" s="45">
        <v>108.2</v>
      </c>
      <c r="Y247" s="45">
        <v>109.3</v>
      </c>
      <c r="Z247" s="45">
        <v>108.5</v>
      </c>
      <c r="AA247" s="45">
        <v>109.8</v>
      </c>
      <c r="AB247" s="45">
        <v>109.7</v>
      </c>
      <c r="AC247" s="45">
        <v>111.3</v>
      </c>
      <c r="AD247" s="45">
        <v>111.6</v>
      </c>
      <c r="AE247" s="45">
        <v>110.2</v>
      </c>
      <c r="AF247" s="45">
        <v>111.2</v>
      </c>
      <c r="AG247" s="45">
        <v>111.1</v>
      </c>
      <c r="AH247" s="45">
        <v>113.1</v>
      </c>
      <c r="AI247" s="45">
        <v>112.6</v>
      </c>
      <c r="AJ247" s="45">
        <v>111.1</v>
      </c>
      <c r="AK247" s="45">
        <v>110.1</v>
      </c>
      <c r="AL247" s="45">
        <v>110.7</v>
      </c>
      <c r="AM247" s="45">
        <v>113.3</v>
      </c>
      <c r="AN247" s="45">
        <v>113.3</v>
      </c>
      <c r="AO247" s="45">
        <v>112.8</v>
      </c>
      <c r="AP247" s="45">
        <v>113.8</v>
      </c>
      <c r="AQ247" s="45">
        <v>114.1</v>
      </c>
      <c r="AR247" s="45">
        <v>110</v>
      </c>
      <c r="AS247" s="45">
        <v>110.5</v>
      </c>
      <c r="AT247" s="45">
        <v>109.8</v>
      </c>
      <c r="AU247" s="45">
        <v>109.7</v>
      </c>
      <c r="AV247" s="45">
        <v>109.6</v>
      </c>
      <c r="AW247" s="45">
        <v>110.3</v>
      </c>
      <c r="AX247" s="45">
        <v>111</v>
      </c>
      <c r="AY247" s="45">
        <v>111.7</v>
      </c>
      <c r="AZ247" s="45">
        <v>112.4</v>
      </c>
      <c r="BA247" s="45">
        <v>113.5</v>
      </c>
      <c r="BB247" s="45">
        <v>112.9</v>
      </c>
      <c r="BC247" s="45">
        <v>113.7</v>
      </c>
      <c r="BD247" s="45">
        <v>114.2</v>
      </c>
      <c r="BE247" s="45">
        <v>115.3</v>
      </c>
      <c r="BF247" s="45">
        <v>114.9</v>
      </c>
      <c r="BG247" s="45">
        <v>114.8</v>
      </c>
      <c r="BH247" s="45">
        <v>114.1</v>
      </c>
      <c r="BI247" s="45">
        <v>114</v>
      </c>
      <c r="BJ247" s="45">
        <v>115</v>
      </c>
      <c r="BK247" s="45">
        <v>115.6</v>
      </c>
      <c r="BL247" s="45">
        <v>116.6</v>
      </c>
      <c r="BM247" s="45">
        <v>116.6</v>
      </c>
      <c r="BN247" s="45">
        <v>116.6</v>
      </c>
      <c r="BO247" s="45">
        <v>117.6</v>
      </c>
      <c r="BP247" s="45">
        <v>117.8</v>
      </c>
      <c r="BQ247" s="45">
        <v>118.5</v>
      </c>
      <c r="BR247" s="45">
        <v>117.8</v>
      </c>
      <c r="BS247" s="45">
        <v>118.3</v>
      </c>
      <c r="BT247" s="45">
        <v>118.2</v>
      </c>
      <c r="BU247" s="45">
        <v>118.2</v>
      </c>
      <c r="BV247" s="45">
        <v>119.6</v>
      </c>
      <c r="BW247" s="45">
        <v>119.2</v>
      </c>
      <c r="BX247" s="45">
        <v>116.8</v>
      </c>
      <c r="BY247" s="45">
        <v>118.3</v>
      </c>
      <c r="BZ247" s="45">
        <v>119.4</v>
      </c>
      <c r="CA247" s="45">
        <v>120.1</v>
      </c>
      <c r="CB247" s="45">
        <v>121.3</v>
      </c>
      <c r="CC247" s="45">
        <v>120.3</v>
      </c>
      <c r="CD247" s="45">
        <v>121.4</v>
      </c>
      <c r="CE247" s="45">
        <v>121.7</v>
      </c>
      <c r="CF247" s="45">
        <v>121.4</v>
      </c>
      <c r="CG247" s="45">
        <v>121.6</v>
      </c>
      <c r="CH247" s="45">
        <v>122.1</v>
      </c>
      <c r="CI247" s="45">
        <v>122.1</v>
      </c>
      <c r="CJ247" s="45">
        <v>122.6</v>
      </c>
      <c r="CK247" s="45">
        <v>123.6</v>
      </c>
      <c r="CL247" s="45">
        <v>124.8</v>
      </c>
      <c r="CM247" s="45">
        <v>126.4</v>
      </c>
      <c r="CN247" s="45">
        <v>126.8</v>
      </c>
      <c r="CO247" s="45">
        <v>126.8</v>
      </c>
      <c r="CP247" s="45">
        <v>126.4</v>
      </c>
      <c r="CQ247" s="45">
        <v>125.1</v>
      </c>
      <c r="CR247" s="45">
        <v>125.8</v>
      </c>
      <c r="CS247" s="45">
        <v>126.3</v>
      </c>
      <c r="CT247" s="45">
        <v>126.5</v>
      </c>
      <c r="CU247" s="45">
        <v>127.4</v>
      </c>
      <c r="CV247" s="45">
        <v>127.6</v>
      </c>
      <c r="CW247" s="45">
        <v>127.7</v>
      </c>
      <c r="CX247" s="45">
        <v>127.5</v>
      </c>
      <c r="CY247" s="45">
        <v>126.6</v>
      </c>
      <c r="CZ247" s="45">
        <v>128.80000000000001</v>
      </c>
      <c r="DA247" s="45">
        <v>126.8</v>
      </c>
      <c r="DB247" s="45">
        <v>124.4</v>
      </c>
      <c r="DC247" s="45">
        <v>125.9</v>
      </c>
      <c r="DD247" s="45">
        <v>124.3</v>
      </c>
      <c r="DE247" s="45">
        <v>124.6</v>
      </c>
      <c r="DF247" s="45">
        <v>125.8</v>
      </c>
      <c r="DG247" s="45">
        <v>127.8</v>
      </c>
      <c r="DH247" s="45">
        <v>128.4</v>
      </c>
      <c r="DI247" s="45">
        <v>127.7</v>
      </c>
      <c r="DJ247" s="45">
        <v>127.4</v>
      </c>
      <c r="DK247" s="45">
        <v>129.6</v>
      </c>
      <c r="DL247" s="45">
        <v>130.19999999999999</v>
      </c>
      <c r="DM247" s="45">
        <v>130.19999999999999</v>
      </c>
      <c r="DN247" s="45">
        <v>131.6</v>
      </c>
      <c r="DO247" s="45">
        <v>131.5</v>
      </c>
      <c r="DP247" s="45">
        <v>131.1</v>
      </c>
      <c r="DQ247" s="45">
        <v>131.80000000000001</v>
      </c>
      <c r="DR247" s="45">
        <v>132.69999999999999</v>
      </c>
      <c r="DS247" s="45">
        <v>132.6</v>
      </c>
      <c r="DT247" s="45">
        <v>134.30000000000001</v>
      </c>
      <c r="DU247" s="45">
        <v>135</v>
      </c>
      <c r="DV247" s="45">
        <v>135.5</v>
      </c>
      <c r="DW247" s="45">
        <v>135.6</v>
      </c>
      <c r="DX247" s="46">
        <v>134.80000000000001</v>
      </c>
      <c r="DY247" s="46">
        <v>134</v>
      </c>
      <c r="DZ247" s="46">
        <v>134.5</v>
      </c>
      <c r="EA247">
        <v>133.80000000000001</v>
      </c>
      <c r="EB247" s="47">
        <v>134.30000000000001</v>
      </c>
      <c r="EC247" s="47">
        <v>134.9</v>
      </c>
    </row>
    <row r="248" spans="1:133" x14ac:dyDescent="0.25">
      <c r="A248" s="43" t="s">
        <v>2045</v>
      </c>
      <c r="B248" s="43" t="s">
        <v>2046</v>
      </c>
      <c r="C248" s="44">
        <v>0.16275999999999999</v>
      </c>
      <c r="D248" s="45">
        <v>102.2</v>
      </c>
      <c r="E248" s="45">
        <v>101.2</v>
      </c>
      <c r="F248" s="45">
        <v>101.7</v>
      </c>
      <c r="G248" s="45">
        <v>101.7</v>
      </c>
      <c r="H248" s="45">
        <v>101.5</v>
      </c>
      <c r="I248" s="45">
        <v>101.3</v>
      </c>
      <c r="J248" s="45">
        <v>103.6</v>
      </c>
      <c r="K248" s="45">
        <v>100.4</v>
      </c>
      <c r="L248" s="45">
        <v>100.8</v>
      </c>
      <c r="M248" s="45">
        <v>99.9</v>
      </c>
      <c r="N248" s="45">
        <v>98.8</v>
      </c>
      <c r="O248" s="45">
        <v>99.8</v>
      </c>
      <c r="P248" s="45">
        <v>105.1</v>
      </c>
      <c r="Q248" s="45">
        <v>103.7</v>
      </c>
      <c r="R248" s="45">
        <v>107.5</v>
      </c>
      <c r="S248" s="45">
        <v>104.1</v>
      </c>
      <c r="T248" s="45">
        <v>106.6</v>
      </c>
      <c r="U248" s="45">
        <v>106.3</v>
      </c>
      <c r="V248" s="45">
        <v>105.4</v>
      </c>
      <c r="W248" s="45">
        <v>105.5</v>
      </c>
      <c r="X248" s="45">
        <v>108.2</v>
      </c>
      <c r="Y248" s="45">
        <v>109.7</v>
      </c>
      <c r="Z248" s="45">
        <v>108.4</v>
      </c>
      <c r="AA248" s="45">
        <v>110</v>
      </c>
      <c r="AB248" s="45">
        <v>109.1</v>
      </c>
      <c r="AC248" s="45">
        <v>110.8</v>
      </c>
      <c r="AD248" s="45">
        <v>110.9</v>
      </c>
      <c r="AE248" s="45">
        <v>109</v>
      </c>
      <c r="AF248" s="45">
        <v>110.5</v>
      </c>
      <c r="AG248" s="45">
        <v>110</v>
      </c>
      <c r="AH248" s="45">
        <v>112.1</v>
      </c>
      <c r="AI248" s="45">
        <v>111.2</v>
      </c>
      <c r="AJ248" s="45">
        <v>109.7</v>
      </c>
      <c r="AK248" s="45">
        <v>108.2</v>
      </c>
      <c r="AL248" s="45">
        <v>108.9</v>
      </c>
      <c r="AM248" s="45">
        <v>112.9</v>
      </c>
      <c r="AN248" s="45">
        <v>112.5</v>
      </c>
      <c r="AO248" s="45">
        <v>112.3</v>
      </c>
      <c r="AP248" s="45">
        <v>113.3</v>
      </c>
      <c r="AQ248" s="45">
        <v>113.8</v>
      </c>
      <c r="AR248" s="45">
        <v>113</v>
      </c>
      <c r="AS248" s="45">
        <v>113.4</v>
      </c>
      <c r="AT248" s="45">
        <v>112.4</v>
      </c>
      <c r="AU248" s="45">
        <v>112.6</v>
      </c>
      <c r="AV248" s="45">
        <v>112.8</v>
      </c>
      <c r="AW248" s="45">
        <v>113.1</v>
      </c>
      <c r="AX248" s="45">
        <v>113.8</v>
      </c>
      <c r="AY248" s="45">
        <v>114.7</v>
      </c>
      <c r="AZ248" s="45">
        <v>115.3</v>
      </c>
      <c r="BA248" s="45">
        <v>116.7</v>
      </c>
      <c r="BB248" s="45">
        <v>115.8</v>
      </c>
      <c r="BC248" s="45">
        <v>116.9</v>
      </c>
      <c r="BD248" s="45">
        <v>117.2</v>
      </c>
      <c r="BE248" s="45">
        <v>118.3</v>
      </c>
      <c r="BF248" s="45">
        <v>118.3</v>
      </c>
      <c r="BG248" s="45">
        <v>118</v>
      </c>
      <c r="BH248" s="45">
        <v>117.7</v>
      </c>
      <c r="BI248" s="45">
        <v>117.6</v>
      </c>
      <c r="BJ248" s="45">
        <v>118.8</v>
      </c>
      <c r="BK248" s="45">
        <v>119.8</v>
      </c>
      <c r="BL248" s="45">
        <v>121</v>
      </c>
      <c r="BM248" s="45">
        <v>121</v>
      </c>
      <c r="BN248" s="45">
        <v>121.3</v>
      </c>
      <c r="BO248" s="45">
        <v>122.1</v>
      </c>
      <c r="BP248" s="45">
        <v>122</v>
      </c>
      <c r="BQ248" s="45">
        <v>122.9</v>
      </c>
      <c r="BR248" s="45">
        <v>121.8</v>
      </c>
      <c r="BS248" s="45">
        <v>122.4</v>
      </c>
      <c r="BT248" s="45">
        <v>122.2</v>
      </c>
      <c r="BU248" s="45">
        <v>122.4</v>
      </c>
      <c r="BV248" s="45">
        <v>125.1</v>
      </c>
      <c r="BW248" s="45">
        <v>124.8</v>
      </c>
      <c r="BX248" s="45">
        <v>122</v>
      </c>
      <c r="BY248" s="45">
        <v>124.2</v>
      </c>
      <c r="BZ248" s="45">
        <v>124.8</v>
      </c>
      <c r="CA248" s="45">
        <v>124.5</v>
      </c>
      <c r="CB248" s="45">
        <v>126.2</v>
      </c>
      <c r="CC248" s="45">
        <v>124.9</v>
      </c>
      <c r="CD248" s="45">
        <v>125.9</v>
      </c>
      <c r="CE248" s="45">
        <v>125.9</v>
      </c>
      <c r="CF248" s="45">
        <v>125.5</v>
      </c>
      <c r="CG248" s="45">
        <v>125.3</v>
      </c>
      <c r="CH248" s="45">
        <v>126.2</v>
      </c>
      <c r="CI248" s="45">
        <v>126.2</v>
      </c>
      <c r="CJ248" s="45">
        <v>126.6</v>
      </c>
      <c r="CK248" s="45">
        <v>127.4</v>
      </c>
      <c r="CL248" s="45">
        <v>128.4</v>
      </c>
      <c r="CM248" s="45">
        <v>130</v>
      </c>
      <c r="CN248" s="45">
        <v>129.9</v>
      </c>
      <c r="CO248" s="45">
        <v>129.30000000000001</v>
      </c>
      <c r="CP248" s="45">
        <v>128.9</v>
      </c>
      <c r="CQ248" s="45">
        <v>127.6</v>
      </c>
      <c r="CR248" s="45">
        <v>128.80000000000001</v>
      </c>
      <c r="CS248" s="45">
        <v>128.9</v>
      </c>
      <c r="CT248" s="45">
        <v>128.9</v>
      </c>
      <c r="CU248" s="45">
        <v>130.1</v>
      </c>
      <c r="CV248" s="45">
        <v>130.1</v>
      </c>
      <c r="CW248" s="45">
        <v>130.30000000000001</v>
      </c>
      <c r="CX248" s="45">
        <v>130.30000000000001</v>
      </c>
      <c r="CY248" s="45">
        <v>129.30000000000001</v>
      </c>
      <c r="CZ248" s="45">
        <v>132.30000000000001</v>
      </c>
      <c r="DA248" s="45">
        <v>129.4</v>
      </c>
      <c r="DB248" s="45">
        <v>126.5</v>
      </c>
      <c r="DC248" s="45">
        <v>127.9</v>
      </c>
      <c r="DD248" s="45">
        <v>125.3</v>
      </c>
      <c r="DE248" s="45">
        <v>125.4</v>
      </c>
      <c r="DF248" s="45">
        <v>126.8</v>
      </c>
      <c r="DG248" s="45">
        <v>129.5</v>
      </c>
      <c r="DH248" s="45">
        <v>129.5</v>
      </c>
      <c r="DI248" s="45">
        <v>128.80000000000001</v>
      </c>
      <c r="DJ248" s="45">
        <v>128.5</v>
      </c>
      <c r="DK248" s="45">
        <v>131.30000000000001</v>
      </c>
      <c r="DL248" s="45">
        <v>131.80000000000001</v>
      </c>
      <c r="DM248" s="45">
        <v>130.9</v>
      </c>
      <c r="DN248" s="45">
        <v>132.80000000000001</v>
      </c>
      <c r="DO248" s="45">
        <v>132.69999999999999</v>
      </c>
      <c r="DP248" s="45">
        <v>131.9</v>
      </c>
      <c r="DQ248" s="45">
        <v>132.5</v>
      </c>
      <c r="DR248" s="45">
        <v>133.5</v>
      </c>
      <c r="DS248" s="45">
        <v>133.5</v>
      </c>
      <c r="DT248" s="45">
        <v>135.4</v>
      </c>
      <c r="DU248" s="45">
        <v>137.6</v>
      </c>
      <c r="DV248" s="45">
        <v>137.19999999999999</v>
      </c>
      <c r="DW248" s="45">
        <v>136.69999999999999</v>
      </c>
      <c r="DX248" s="46">
        <v>135.4</v>
      </c>
      <c r="DY248" s="46">
        <v>134.6</v>
      </c>
      <c r="DZ248" s="46">
        <v>135</v>
      </c>
      <c r="EA248">
        <v>133.69999999999999</v>
      </c>
      <c r="EB248" s="47">
        <v>134</v>
      </c>
      <c r="EC248" s="47">
        <v>134.6</v>
      </c>
    </row>
    <row r="249" spans="1:133" x14ac:dyDescent="0.25">
      <c r="A249" s="43" t="s">
        <v>3398</v>
      </c>
      <c r="B249" s="43" t="s">
        <v>2048</v>
      </c>
      <c r="C249" s="44">
        <v>6.25E-2</v>
      </c>
      <c r="D249" s="45">
        <v>101.6</v>
      </c>
      <c r="E249" s="45">
        <v>101.3</v>
      </c>
      <c r="F249" s="45">
        <v>102.3</v>
      </c>
      <c r="G249" s="45">
        <v>101.7</v>
      </c>
      <c r="H249" s="45">
        <v>102.6</v>
      </c>
      <c r="I249" s="45">
        <v>104.3</v>
      </c>
      <c r="J249" s="45">
        <v>104.1</v>
      </c>
      <c r="K249" s="45">
        <v>104.3</v>
      </c>
      <c r="L249" s="45">
        <v>106.2</v>
      </c>
      <c r="M249" s="45">
        <v>104.6</v>
      </c>
      <c r="N249" s="45">
        <v>104.2</v>
      </c>
      <c r="O249" s="45">
        <v>103.3</v>
      </c>
      <c r="P249" s="45">
        <v>105.9</v>
      </c>
      <c r="Q249" s="45">
        <v>105.6</v>
      </c>
      <c r="R249" s="45">
        <v>106.8</v>
      </c>
      <c r="S249" s="45">
        <v>105.7</v>
      </c>
      <c r="T249" s="45">
        <v>108.7</v>
      </c>
      <c r="U249" s="45">
        <v>110.6</v>
      </c>
      <c r="V249" s="45">
        <v>108.4</v>
      </c>
      <c r="W249" s="45">
        <v>109.4</v>
      </c>
      <c r="X249" s="45">
        <v>108.5</v>
      </c>
      <c r="Y249" s="45">
        <v>108.3</v>
      </c>
      <c r="Z249" s="45">
        <v>108.5</v>
      </c>
      <c r="AA249" s="45">
        <v>109.3</v>
      </c>
      <c r="AB249" s="45">
        <v>111.3</v>
      </c>
      <c r="AC249" s="45">
        <v>112.7</v>
      </c>
      <c r="AD249" s="45">
        <v>113.5</v>
      </c>
      <c r="AE249" s="45">
        <v>113.2</v>
      </c>
      <c r="AF249" s="45">
        <v>113</v>
      </c>
      <c r="AG249" s="45">
        <v>114.1</v>
      </c>
      <c r="AH249" s="45">
        <v>115.7</v>
      </c>
      <c r="AI249" s="45">
        <v>116.1</v>
      </c>
      <c r="AJ249" s="45">
        <v>114.7</v>
      </c>
      <c r="AK249" s="45">
        <v>115.3</v>
      </c>
      <c r="AL249" s="45">
        <v>115.3</v>
      </c>
      <c r="AM249" s="45">
        <v>114.4</v>
      </c>
      <c r="AN249" s="45">
        <v>115.6</v>
      </c>
      <c r="AO249" s="45">
        <v>114.2</v>
      </c>
      <c r="AP249" s="45">
        <v>115</v>
      </c>
      <c r="AQ249" s="45">
        <v>114.9</v>
      </c>
      <c r="AR249" s="45">
        <v>102.2</v>
      </c>
      <c r="AS249" s="45">
        <v>103.1</v>
      </c>
      <c r="AT249" s="45">
        <v>103.2</v>
      </c>
      <c r="AU249" s="45">
        <v>102.2</v>
      </c>
      <c r="AV249" s="45">
        <v>101.3</v>
      </c>
      <c r="AW249" s="45">
        <v>102.8</v>
      </c>
      <c r="AX249" s="45">
        <v>103.7</v>
      </c>
      <c r="AY249" s="45">
        <v>104</v>
      </c>
      <c r="AZ249" s="45">
        <v>104.9</v>
      </c>
      <c r="BA249" s="45">
        <v>105.2</v>
      </c>
      <c r="BB249" s="45">
        <v>105.2</v>
      </c>
      <c r="BC249" s="45">
        <v>105.3</v>
      </c>
      <c r="BD249" s="45">
        <v>106.4</v>
      </c>
      <c r="BE249" s="45">
        <v>107.5</v>
      </c>
      <c r="BF249" s="45">
        <v>106.2</v>
      </c>
      <c r="BG249" s="45">
        <v>106.5</v>
      </c>
      <c r="BH249" s="45">
        <v>104.7</v>
      </c>
      <c r="BI249" s="45">
        <v>104.6</v>
      </c>
      <c r="BJ249" s="45">
        <v>105</v>
      </c>
      <c r="BK249" s="45">
        <v>104.6</v>
      </c>
      <c r="BL249" s="45">
        <v>105.3</v>
      </c>
      <c r="BM249" s="45">
        <v>105.2</v>
      </c>
      <c r="BN249" s="45">
        <v>104.5</v>
      </c>
      <c r="BO249" s="45">
        <v>106</v>
      </c>
      <c r="BP249" s="45">
        <v>107</v>
      </c>
      <c r="BQ249" s="45">
        <v>107.2</v>
      </c>
      <c r="BR249" s="45">
        <v>107.3</v>
      </c>
      <c r="BS249" s="45">
        <v>107.8</v>
      </c>
      <c r="BT249" s="45">
        <v>107.8</v>
      </c>
      <c r="BU249" s="45">
        <v>107.1</v>
      </c>
      <c r="BV249" s="45">
        <v>105.3</v>
      </c>
      <c r="BW249" s="45">
        <v>104.5</v>
      </c>
      <c r="BX249" s="45">
        <v>103.2</v>
      </c>
      <c r="BY249" s="45">
        <v>103.1</v>
      </c>
      <c r="BZ249" s="45">
        <v>105.5</v>
      </c>
      <c r="CA249" s="45">
        <v>108.7</v>
      </c>
      <c r="CB249" s="45">
        <v>108.5</v>
      </c>
      <c r="CC249" s="45">
        <v>108.3</v>
      </c>
      <c r="CD249" s="45">
        <v>109.7</v>
      </c>
      <c r="CE249" s="45">
        <v>110.9</v>
      </c>
      <c r="CF249" s="45">
        <v>110.5</v>
      </c>
      <c r="CG249" s="45">
        <v>112</v>
      </c>
      <c r="CH249" s="45">
        <v>111.4</v>
      </c>
      <c r="CI249" s="45">
        <v>111.4</v>
      </c>
      <c r="CJ249" s="45">
        <v>112</v>
      </c>
      <c r="CK249" s="45">
        <v>113.8</v>
      </c>
      <c r="CL249" s="45">
        <v>115.5</v>
      </c>
      <c r="CM249" s="45">
        <v>116.9</v>
      </c>
      <c r="CN249" s="45">
        <v>118.8</v>
      </c>
      <c r="CO249" s="45">
        <v>120.2</v>
      </c>
      <c r="CP249" s="45">
        <v>120</v>
      </c>
      <c r="CQ249" s="45">
        <v>118.4</v>
      </c>
      <c r="CR249" s="45">
        <v>118.1</v>
      </c>
      <c r="CS249" s="45">
        <v>119.5</v>
      </c>
      <c r="CT249" s="45">
        <v>120.3</v>
      </c>
      <c r="CU249" s="45">
        <v>120.2</v>
      </c>
      <c r="CV249" s="45">
        <v>121.1</v>
      </c>
      <c r="CW249" s="45">
        <v>120.8</v>
      </c>
      <c r="CX249" s="45">
        <v>120</v>
      </c>
      <c r="CY249" s="45">
        <v>119.4</v>
      </c>
      <c r="CZ249" s="45">
        <v>119.5</v>
      </c>
      <c r="DA249" s="45">
        <v>120.1</v>
      </c>
      <c r="DB249" s="45">
        <v>119.1</v>
      </c>
      <c r="DC249" s="45">
        <v>120.6</v>
      </c>
      <c r="DD249" s="45">
        <v>121.6</v>
      </c>
      <c r="DE249" s="45">
        <v>122.6</v>
      </c>
      <c r="DF249" s="45">
        <v>123</v>
      </c>
      <c r="DG249" s="45">
        <v>123.3</v>
      </c>
      <c r="DH249" s="45">
        <v>125.3</v>
      </c>
      <c r="DI249" s="45">
        <v>124.8</v>
      </c>
      <c r="DJ249" s="45">
        <v>124.7</v>
      </c>
      <c r="DK249" s="45">
        <v>125.3</v>
      </c>
      <c r="DL249" s="45">
        <v>126.2</v>
      </c>
      <c r="DM249" s="45">
        <v>128.1</v>
      </c>
      <c r="DN249" s="45">
        <v>128.5</v>
      </c>
      <c r="DO249" s="45">
        <v>128.6</v>
      </c>
      <c r="DP249" s="45">
        <v>129.1</v>
      </c>
      <c r="DQ249" s="45">
        <v>130.19999999999999</v>
      </c>
      <c r="DR249" s="45">
        <v>130.80000000000001</v>
      </c>
      <c r="DS249" s="45">
        <v>130.1</v>
      </c>
      <c r="DT249" s="45">
        <v>131.5</v>
      </c>
      <c r="DU249" s="45">
        <v>128.1</v>
      </c>
      <c r="DV249" s="45">
        <v>130.9</v>
      </c>
      <c r="DW249" s="45">
        <v>132.80000000000001</v>
      </c>
      <c r="DX249" s="46">
        <v>133.1</v>
      </c>
      <c r="DY249" s="46">
        <v>132.5</v>
      </c>
      <c r="DZ249" s="46">
        <v>133.1</v>
      </c>
      <c r="EA249">
        <v>134</v>
      </c>
      <c r="EB249" s="47">
        <v>134.80000000000001</v>
      </c>
      <c r="EC249" s="47">
        <v>135.9</v>
      </c>
    </row>
    <row r="250" spans="1:133" x14ac:dyDescent="0.25">
      <c r="A250" s="43" t="s">
        <v>3399</v>
      </c>
      <c r="B250" s="43" t="s">
        <v>2050</v>
      </c>
      <c r="C250" s="44">
        <v>0.27548</v>
      </c>
      <c r="D250" s="45">
        <v>102</v>
      </c>
      <c r="E250" s="45">
        <v>102.7</v>
      </c>
      <c r="F250" s="45">
        <v>103.4</v>
      </c>
      <c r="G250" s="45">
        <v>104.5</v>
      </c>
      <c r="H250" s="45">
        <v>104.2</v>
      </c>
      <c r="I250" s="45">
        <v>104.6</v>
      </c>
      <c r="J250" s="45">
        <v>105.3</v>
      </c>
      <c r="K250" s="45">
        <v>105.6</v>
      </c>
      <c r="L250" s="45">
        <v>106.6</v>
      </c>
      <c r="M250" s="45">
        <v>108.9</v>
      </c>
      <c r="N250" s="45">
        <v>109.6</v>
      </c>
      <c r="O250" s="45">
        <v>111.7</v>
      </c>
      <c r="P250" s="45">
        <v>112.5</v>
      </c>
      <c r="Q250" s="45">
        <v>112</v>
      </c>
      <c r="R250" s="45">
        <v>110.8</v>
      </c>
      <c r="S250" s="45">
        <v>109.9</v>
      </c>
      <c r="T250" s="45">
        <v>110.1</v>
      </c>
      <c r="U250" s="45">
        <v>110.4</v>
      </c>
      <c r="V250" s="45">
        <v>110.7</v>
      </c>
      <c r="W250" s="45">
        <v>111.7</v>
      </c>
      <c r="X250" s="45">
        <v>114</v>
      </c>
      <c r="Y250" s="45">
        <v>113.3</v>
      </c>
      <c r="Z250" s="45">
        <v>113.5</v>
      </c>
      <c r="AA250" s="45">
        <v>115.3</v>
      </c>
      <c r="AB250" s="45">
        <v>114.3</v>
      </c>
      <c r="AC250" s="45">
        <v>113.3</v>
      </c>
      <c r="AD250" s="45">
        <v>113.8</v>
      </c>
      <c r="AE250" s="45">
        <v>114.2</v>
      </c>
      <c r="AF250" s="45">
        <v>115.2</v>
      </c>
      <c r="AG250" s="45">
        <v>115.1</v>
      </c>
      <c r="AH250" s="45">
        <v>115.6</v>
      </c>
      <c r="AI250" s="45">
        <v>116.4</v>
      </c>
      <c r="AJ250" s="45">
        <v>117.6</v>
      </c>
      <c r="AK250" s="45">
        <v>118.1</v>
      </c>
      <c r="AL250" s="45">
        <v>116.8</v>
      </c>
      <c r="AM250" s="45">
        <v>116.9</v>
      </c>
      <c r="AN250" s="45">
        <v>117.9</v>
      </c>
      <c r="AO250" s="45">
        <v>118.3</v>
      </c>
      <c r="AP250" s="45">
        <v>118</v>
      </c>
      <c r="AQ250" s="45">
        <v>118.5</v>
      </c>
      <c r="AR250" s="45">
        <v>119.7</v>
      </c>
      <c r="AS250" s="45">
        <v>119.5</v>
      </c>
      <c r="AT250" s="45">
        <v>122.3</v>
      </c>
      <c r="AU250" s="45">
        <v>122.2</v>
      </c>
      <c r="AV250" s="45">
        <v>122.8</v>
      </c>
      <c r="AW250" s="45">
        <v>122.8</v>
      </c>
      <c r="AX250" s="45">
        <v>122.8</v>
      </c>
      <c r="AY250" s="45">
        <v>122.1</v>
      </c>
      <c r="AZ250" s="45">
        <v>123.5</v>
      </c>
      <c r="BA250" s="45">
        <v>124.3</v>
      </c>
      <c r="BB250" s="45">
        <v>123</v>
      </c>
      <c r="BC250" s="45">
        <v>120.9</v>
      </c>
      <c r="BD250" s="45">
        <v>120.1</v>
      </c>
      <c r="BE250" s="45">
        <v>119.5</v>
      </c>
      <c r="BF250" s="45">
        <v>119.6</v>
      </c>
      <c r="BG250" s="45">
        <v>119.6</v>
      </c>
      <c r="BH250" s="45">
        <v>122</v>
      </c>
      <c r="BI250" s="45">
        <v>123</v>
      </c>
      <c r="BJ250" s="45">
        <v>122.7</v>
      </c>
      <c r="BK250" s="45">
        <v>122.9</v>
      </c>
      <c r="BL250" s="45">
        <v>123.5</v>
      </c>
      <c r="BM250" s="45">
        <v>123.6</v>
      </c>
      <c r="BN250" s="45">
        <v>123</v>
      </c>
      <c r="BO250" s="45">
        <v>127.8</v>
      </c>
      <c r="BP250" s="45">
        <v>125.8</v>
      </c>
      <c r="BQ250" s="45">
        <v>126.6</v>
      </c>
      <c r="BR250" s="45">
        <v>127</v>
      </c>
      <c r="BS250" s="45">
        <v>129</v>
      </c>
      <c r="BT250" s="45">
        <v>130.69999999999999</v>
      </c>
      <c r="BU250" s="45">
        <v>131</v>
      </c>
      <c r="BV250" s="45">
        <v>129.9</v>
      </c>
      <c r="BW250" s="45">
        <v>130.5</v>
      </c>
      <c r="BX250" s="45">
        <v>131.69999999999999</v>
      </c>
      <c r="BY250" s="45">
        <v>130.80000000000001</v>
      </c>
      <c r="BZ250" s="45">
        <v>129.9</v>
      </c>
      <c r="CA250" s="45">
        <v>129.69999999999999</v>
      </c>
      <c r="CB250" s="45">
        <v>129.5</v>
      </c>
      <c r="CC250" s="45">
        <v>130</v>
      </c>
      <c r="CD250" s="45">
        <v>131.1</v>
      </c>
      <c r="CE250" s="45">
        <v>132.80000000000001</v>
      </c>
      <c r="CF250" s="45">
        <v>131.9</v>
      </c>
      <c r="CG250" s="45">
        <v>131.9</v>
      </c>
      <c r="CH250" s="45">
        <v>132.69999999999999</v>
      </c>
      <c r="CI250" s="45">
        <v>132.1</v>
      </c>
      <c r="CJ250" s="45">
        <v>133.30000000000001</v>
      </c>
      <c r="CK250" s="45">
        <v>132</v>
      </c>
      <c r="CL250" s="45">
        <v>132.5</v>
      </c>
      <c r="CM250" s="45">
        <v>130.4</v>
      </c>
      <c r="CN250" s="45">
        <v>129.80000000000001</v>
      </c>
      <c r="CO250" s="45">
        <v>129.80000000000001</v>
      </c>
      <c r="CP250" s="45">
        <v>128.6</v>
      </c>
      <c r="CQ250" s="45">
        <v>130.5</v>
      </c>
      <c r="CR250" s="45">
        <v>129.5</v>
      </c>
      <c r="CS250" s="45">
        <v>130.80000000000001</v>
      </c>
      <c r="CT250" s="45">
        <v>129.1</v>
      </c>
      <c r="CU250" s="45">
        <v>129.9</v>
      </c>
      <c r="CV250" s="45">
        <v>130.69999999999999</v>
      </c>
      <c r="CW250" s="45">
        <v>131.1</v>
      </c>
      <c r="CX250" s="45">
        <v>130.5</v>
      </c>
      <c r="CY250" s="45">
        <v>129.69999999999999</v>
      </c>
      <c r="CZ250" s="45">
        <v>129.9</v>
      </c>
      <c r="DA250" s="45">
        <v>127.4</v>
      </c>
      <c r="DB250" s="45">
        <v>128.5</v>
      </c>
      <c r="DC250" s="45">
        <v>127.8</v>
      </c>
      <c r="DD250" s="45">
        <v>127.6</v>
      </c>
      <c r="DE250" s="45">
        <v>129.1</v>
      </c>
      <c r="DF250" s="45">
        <v>130.4</v>
      </c>
      <c r="DG250" s="45">
        <v>129.6</v>
      </c>
      <c r="DH250" s="45">
        <v>129.5</v>
      </c>
      <c r="DI250" s="45">
        <v>129.6</v>
      </c>
      <c r="DJ250" s="45">
        <v>128.80000000000001</v>
      </c>
      <c r="DK250" s="45">
        <v>129.30000000000001</v>
      </c>
      <c r="DL250" s="45">
        <v>129.9</v>
      </c>
      <c r="DM250" s="45">
        <v>129.5</v>
      </c>
      <c r="DN250" s="45">
        <v>129.4</v>
      </c>
      <c r="DO250" s="45">
        <v>128.69999999999999</v>
      </c>
      <c r="DP250" s="45">
        <v>128.5</v>
      </c>
      <c r="DQ250" s="45">
        <v>128.4</v>
      </c>
      <c r="DR250" s="45">
        <v>127.3</v>
      </c>
      <c r="DS250" s="45">
        <v>126.9</v>
      </c>
      <c r="DT250" s="45">
        <v>123.3</v>
      </c>
      <c r="DU250" s="45">
        <v>124.1</v>
      </c>
      <c r="DV250" s="45">
        <v>124</v>
      </c>
      <c r="DW250" s="45">
        <v>123.2</v>
      </c>
      <c r="DX250" s="46">
        <v>123</v>
      </c>
      <c r="DY250" s="46">
        <v>122.7</v>
      </c>
      <c r="DZ250" s="46">
        <v>123.3</v>
      </c>
      <c r="EA250">
        <v>122.9</v>
      </c>
      <c r="EB250" s="47">
        <v>122.9</v>
      </c>
      <c r="EC250" s="47">
        <v>123.7</v>
      </c>
    </row>
    <row r="251" spans="1:133" x14ac:dyDescent="0.25">
      <c r="A251" s="43" t="s">
        <v>3400</v>
      </c>
      <c r="B251" s="43" t="s">
        <v>2052</v>
      </c>
      <c r="C251" s="44">
        <v>0.25792999999999999</v>
      </c>
      <c r="D251" s="45">
        <v>102</v>
      </c>
      <c r="E251" s="45">
        <v>102.8</v>
      </c>
      <c r="F251" s="45">
        <v>103.5</v>
      </c>
      <c r="G251" s="45">
        <v>104.7</v>
      </c>
      <c r="H251" s="45">
        <v>104.3</v>
      </c>
      <c r="I251" s="45">
        <v>104.7</v>
      </c>
      <c r="J251" s="45">
        <v>105.4</v>
      </c>
      <c r="K251" s="45">
        <v>105.7</v>
      </c>
      <c r="L251" s="45">
        <v>106.6</v>
      </c>
      <c r="M251" s="45">
        <v>108.9</v>
      </c>
      <c r="N251" s="45">
        <v>109.6</v>
      </c>
      <c r="O251" s="45">
        <v>111.8</v>
      </c>
      <c r="P251" s="45">
        <v>112.5</v>
      </c>
      <c r="Q251" s="45">
        <v>111.9</v>
      </c>
      <c r="R251" s="45">
        <v>110.8</v>
      </c>
      <c r="S251" s="45">
        <v>109.7</v>
      </c>
      <c r="T251" s="45">
        <v>110</v>
      </c>
      <c r="U251" s="45">
        <v>110.3</v>
      </c>
      <c r="V251" s="45">
        <v>110.7</v>
      </c>
      <c r="W251" s="45">
        <v>111.7</v>
      </c>
      <c r="X251" s="45">
        <v>114.1</v>
      </c>
      <c r="Y251" s="45">
        <v>113.2</v>
      </c>
      <c r="Z251" s="45">
        <v>113.4</v>
      </c>
      <c r="AA251" s="45">
        <v>115.3</v>
      </c>
      <c r="AB251" s="45">
        <v>114</v>
      </c>
      <c r="AC251" s="45">
        <v>113.1</v>
      </c>
      <c r="AD251" s="45">
        <v>113.7</v>
      </c>
      <c r="AE251" s="45">
        <v>113.9</v>
      </c>
      <c r="AF251" s="45">
        <v>115.1</v>
      </c>
      <c r="AG251" s="45">
        <v>115.1</v>
      </c>
      <c r="AH251" s="45">
        <v>115.4</v>
      </c>
      <c r="AI251" s="45">
        <v>116.3</v>
      </c>
      <c r="AJ251" s="45">
        <v>117.7</v>
      </c>
      <c r="AK251" s="45">
        <v>117.9</v>
      </c>
      <c r="AL251" s="45">
        <v>116.6</v>
      </c>
      <c r="AM251" s="45">
        <v>116.7</v>
      </c>
      <c r="AN251" s="45">
        <v>117.9</v>
      </c>
      <c r="AO251" s="45">
        <v>118.3</v>
      </c>
      <c r="AP251" s="45">
        <v>118</v>
      </c>
      <c r="AQ251" s="45">
        <v>118.6</v>
      </c>
      <c r="AR251" s="45">
        <v>120.2</v>
      </c>
      <c r="AS251" s="45">
        <v>119.9</v>
      </c>
      <c r="AT251" s="45">
        <v>122.9</v>
      </c>
      <c r="AU251" s="45">
        <v>122.8</v>
      </c>
      <c r="AV251" s="45">
        <v>123.4</v>
      </c>
      <c r="AW251" s="45">
        <v>123.3</v>
      </c>
      <c r="AX251" s="45">
        <v>123.3</v>
      </c>
      <c r="AY251" s="45">
        <v>122.4</v>
      </c>
      <c r="AZ251" s="45">
        <v>123.9</v>
      </c>
      <c r="BA251" s="45">
        <v>124.7</v>
      </c>
      <c r="BB251" s="45">
        <v>123.4</v>
      </c>
      <c r="BC251" s="45">
        <v>121.1</v>
      </c>
      <c r="BD251" s="45">
        <v>120.2</v>
      </c>
      <c r="BE251" s="45">
        <v>119.7</v>
      </c>
      <c r="BF251" s="45">
        <v>119.7</v>
      </c>
      <c r="BG251" s="45">
        <v>119.9</v>
      </c>
      <c r="BH251" s="45">
        <v>122.2</v>
      </c>
      <c r="BI251" s="45">
        <v>123.4</v>
      </c>
      <c r="BJ251" s="45">
        <v>123.1</v>
      </c>
      <c r="BK251" s="45">
        <v>123.3</v>
      </c>
      <c r="BL251" s="45">
        <v>124</v>
      </c>
      <c r="BM251" s="45">
        <v>124</v>
      </c>
      <c r="BN251" s="45">
        <v>123.3</v>
      </c>
      <c r="BO251" s="45">
        <v>127.8</v>
      </c>
      <c r="BP251" s="45">
        <v>125.9</v>
      </c>
      <c r="BQ251" s="45">
        <v>126.8</v>
      </c>
      <c r="BR251" s="45">
        <v>127.2</v>
      </c>
      <c r="BS251" s="45">
        <v>129.30000000000001</v>
      </c>
      <c r="BT251" s="45">
        <v>131</v>
      </c>
      <c r="BU251" s="45">
        <v>131.4</v>
      </c>
      <c r="BV251" s="45">
        <v>130.30000000000001</v>
      </c>
      <c r="BW251" s="45">
        <v>130.9</v>
      </c>
      <c r="BX251" s="45">
        <v>132.19999999999999</v>
      </c>
      <c r="BY251" s="45">
        <v>131.19999999999999</v>
      </c>
      <c r="BZ251" s="45">
        <v>130.30000000000001</v>
      </c>
      <c r="CA251" s="45">
        <v>129.9</v>
      </c>
      <c r="CB251" s="45">
        <v>129.69999999999999</v>
      </c>
      <c r="CC251" s="45">
        <v>130.30000000000001</v>
      </c>
      <c r="CD251" s="45">
        <v>131.5</v>
      </c>
      <c r="CE251" s="45">
        <v>133.4</v>
      </c>
      <c r="CF251" s="45">
        <v>132.4</v>
      </c>
      <c r="CG251" s="45">
        <v>132.4</v>
      </c>
      <c r="CH251" s="45">
        <v>133.19999999999999</v>
      </c>
      <c r="CI251" s="45">
        <v>132.5</v>
      </c>
      <c r="CJ251" s="45">
        <v>133.9</v>
      </c>
      <c r="CK251" s="45">
        <v>132.5</v>
      </c>
      <c r="CL251" s="45">
        <v>133</v>
      </c>
      <c r="CM251" s="45">
        <v>130.69999999999999</v>
      </c>
      <c r="CN251" s="45">
        <v>130.1</v>
      </c>
      <c r="CO251" s="45">
        <v>130.19999999999999</v>
      </c>
      <c r="CP251" s="45">
        <v>128.80000000000001</v>
      </c>
      <c r="CQ251" s="45">
        <v>131</v>
      </c>
      <c r="CR251" s="45">
        <v>130</v>
      </c>
      <c r="CS251" s="45">
        <v>131.4</v>
      </c>
      <c r="CT251" s="45">
        <v>129.6</v>
      </c>
      <c r="CU251" s="45">
        <v>130</v>
      </c>
      <c r="CV251" s="45">
        <v>130.6</v>
      </c>
      <c r="CW251" s="45">
        <v>131.1</v>
      </c>
      <c r="CX251" s="45">
        <v>130.6</v>
      </c>
      <c r="CY251" s="45">
        <v>130</v>
      </c>
      <c r="CZ251" s="45">
        <v>130.30000000000001</v>
      </c>
      <c r="DA251" s="45">
        <v>127.7</v>
      </c>
      <c r="DB251" s="45">
        <v>128.9</v>
      </c>
      <c r="DC251" s="45">
        <v>128.19999999999999</v>
      </c>
      <c r="DD251" s="45">
        <v>128</v>
      </c>
      <c r="DE251" s="45">
        <v>129.4</v>
      </c>
      <c r="DF251" s="45">
        <v>130.69999999999999</v>
      </c>
      <c r="DG251" s="45">
        <v>129.9</v>
      </c>
      <c r="DH251" s="45">
        <v>129.69999999999999</v>
      </c>
      <c r="DI251" s="45">
        <v>129.80000000000001</v>
      </c>
      <c r="DJ251" s="45">
        <v>128.9</v>
      </c>
      <c r="DK251" s="45">
        <v>129.4</v>
      </c>
      <c r="DL251" s="45">
        <v>129.9</v>
      </c>
      <c r="DM251" s="45">
        <v>129.6</v>
      </c>
      <c r="DN251" s="45">
        <v>129.6</v>
      </c>
      <c r="DO251" s="45">
        <v>128.9</v>
      </c>
      <c r="DP251" s="45">
        <v>128.69999999999999</v>
      </c>
      <c r="DQ251" s="45">
        <v>128.5</v>
      </c>
      <c r="DR251" s="45">
        <v>127.4</v>
      </c>
      <c r="DS251" s="45">
        <v>126.9</v>
      </c>
      <c r="DT251" s="45">
        <v>123.2</v>
      </c>
      <c r="DU251" s="45">
        <v>124</v>
      </c>
      <c r="DV251" s="45">
        <v>123.9</v>
      </c>
      <c r="DW251" s="45">
        <v>122.8</v>
      </c>
      <c r="DX251" s="46">
        <v>122.7</v>
      </c>
      <c r="DY251" s="46">
        <v>122.4</v>
      </c>
      <c r="DZ251" s="46">
        <v>122.9</v>
      </c>
      <c r="EA251">
        <v>122.5</v>
      </c>
      <c r="EB251" s="47">
        <v>122.6</v>
      </c>
      <c r="EC251" s="47">
        <v>123.4</v>
      </c>
    </row>
    <row r="252" spans="1:133" x14ac:dyDescent="0.25">
      <c r="A252" s="43" t="s">
        <v>3401</v>
      </c>
      <c r="B252" s="43" t="s">
        <v>2054</v>
      </c>
      <c r="C252" s="44">
        <v>1.755E-2</v>
      </c>
      <c r="D252" s="45">
        <v>101.7</v>
      </c>
      <c r="E252" s="45">
        <v>101.8</v>
      </c>
      <c r="F252" s="45">
        <v>102.1</v>
      </c>
      <c r="G252" s="45">
        <v>102.1</v>
      </c>
      <c r="H252" s="45">
        <v>102</v>
      </c>
      <c r="I252" s="45">
        <v>102.2</v>
      </c>
      <c r="J252" s="45">
        <v>102.5</v>
      </c>
      <c r="K252" s="45">
        <v>104.3</v>
      </c>
      <c r="L252" s="45">
        <v>106.4</v>
      </c>
      <c r="M252" s="45">
        <v>108.6</v>
      </c>
      <c r="N252" s="45">
        <v>109.5</v>
      </c>
      <c r="O252" s="45">
        <v>109.3</v>
      </c>
      <c r="P252" s="45">
        <v>112.8</v>
      </c>
      <c r="Q252" s="45">
        <v>113</v>
      </c>
      <c r="R252" s="45">
        <v>111.8</v>
      </c>
      <c r="S252" s="45">
        <v>112.6</v>
      </c>
      <c r="T252" s="45">
        <v>110.8</v>
      </c>
      <c r="U252" s="45">
        <v>111.8</v>
      </c>
      <c r="V252" s="45">
        <v>110.7</v>
      </c>
      <c r="W252" s="45">
        <v>111.9</v>
      </c>
      <c r="X252" s="45">
        <v>112.7</v>
      </c>
      <c r="Y252" s="45">
        <v>114.3</v>
      </c>
      <c r="Z252" s="45">
        <v>115.1</v>
      </c>
      <c r="AA252" s="45">
        <v>115.2</v>
      </c>
      <c r="AB252" s="45">
        <v>117.6</v>
      </c>
      <c r="AC252" s="45">
        <v>116.6</v>
      </c>
      <c r="AD252" s="45">
        <v>116.4</v>
      </c>
      <c r="AE252" s="45">
        <v>118.6</v>
      </c>
      <c r="AF252" s="45">
        <v>117.2</v>
      </c>
      <c r="AG252" s="45">
        <v>115.5</v>
      </c>
      <c r="AH252" s="45">
        <v>117.5</v>
      </c>
      <c r="AI252" s="45">
        <v>117</v>
      </c>
      <c r="AJ252" s="45">
        <v>117.4</v>
      </c>
      <c r="AK252" s="45">
        <v>120.2</v>
      </c>
      <c r="AL252" s="45">
        <v>120.5</v>
      </c>
      <c r="AM252" s="45">
        <v>120.8</v>
      </c>
      <c r="AN252" s="45">
        <v>118.4</v>
      </c>
      <c r="AO252" s="45">
        <v>118.6</v>
      </c>
      <c r="AP252" s="45">
        <v>117.6</v>
      </c>
      <c r="AQ252" s="45">
        <v>116.7</v>
      </c>
      <c r="AR252" s="45">
        <v>112.6</v>
      </c>
      <c r="AS252" s="45">
        <v>113.3</v>
      </c>
      <c r="AT252" s="45">
        <v>112.9</v>
      </c>
      <c r="AU252" s="45">
        <v>113</v>
      </c>
      <c r="AV252" s="45">
        <v>114.3</v>
      </c>
      <c r="AW252" s="45">
        <v>115.3</v>
      </c>
      <c r="AX252" s="45">
        <v>115.1</v>
      </c>
      <c r="AY252" s="45">
        <v>117.2</v>
      </c>
      <c r="AZ252" s="45">
        <v>117.6</v>
      </c>
      <c r="BA252" s="45">
        <v>117.5</v>
      </c>
      <c r="BB252" s="45">
        <v>118.1</v>
      </c>
      <c r="BC252" s="45">
        <v>117.6</v>
      </c>
      <c r="BD252" s="45">
        <v>118.9</v>
      </c>
      <c r="BE252" s="45">
        <v>117.1</v>
      </c>
      <c r="BF252" s="45">
        <v>117.1</v>
      </c>
      <c r="BG252" s="45">
        <v>115</v>
      </c>
      <c r="BH252" s="45">
        <v>118.4</v>
      </c>
      <c r="BI252" s="45">
        <v>117.2</v>
      </c>
      <c r="BJ252" s="45">
        <v>117.4</v>
      </c>
      <c r="BK252" s="45">
        <v>116.3</v>
      </c>
      <c r="BL252" s="45">
        <v>117.1</v>
      </c>
      <c r="BM252" s="45">
        <v>117.7</v>
      </c>
      <c r="BN252" s="45">
        <v>117.9</v>
      </c>
      <c r="BO252" s="45">
        <v>127.7</v>
      </c>
      <c r="BP252" s="45">
        <v>125.4</v>
      </c>
      <c r="BQ252" s="45">
        <v>124.4</v>
      </c>
      <c r="BR252" s="45">
        <v>123.6</v>
      </c>
      <c r="BS252" s="45">
        <v>124.1</v>
      </c>
      <c r="BT252" s="45">
        <v>126.8</v>
      </c>
      <c r="BU252" s="45">
        <v>125.1</v>
      </c>
      <c r="BV252" s="45">
        <v>124</v>
      </c>
      <c r="BW252" s="45">
        <v>124</v>
      </c>
      <c r="BX252" s="45">
        <v>125.4</v>
      </c>
      <c r="BY252" s="45">
        <v>125.1</v>
      </c>
      <c r="BZ252" s="45">
        <v>124.1</v>
      </c>
      <c r="CA252" s="45">
        <v>126.8</v>
      </c>
      <c r="CB252" s="45">
        <v>125.9</v>
      </c>
      <c r="CC252" s="45">
        <v>125.6</v>
      </c>
      <c r="CD252" s="45">
        <v>125.4</v>
      </c>
      <c r="CE252" s="45">
        <v>124.7</v>
      </c>
      <c r="CF252" s="45">
        <v>123.9</v>
      </c>
      <c r="CG252" s="45">
        <v>124.3</v>
      </c>
      <c r="CH252" s="45">
        <v>125.8</v>
      </c>
      <c r="CI252" s="45">
        <v>125.7</v>
      </c>
      <c r="CJ252" s="45">
        <v>123.9</v>
      </c>
      <c r="CK252" s="45">
        <v>125</v>
      </c>
      <c r="CL252" s="45">
        <v>124.1</v>
      </c>
      <c r="CM252" s="45">
        <v>126.2</v>
      </c>
      <c r="CN252" s="45">
        <v>124.8</v>
      </c>
      <c r="CO252" s="45">
        <v>125</v>
      </c>
      <c r="CP252" s="45">
        <v>124.3</v>
      </c>
      <c r="CQ252" s="45">
        <v>123.2</v>
      </c>
      <c r="CR252" s="45">
        <v>122.5</v>
      </c>
      <c r="CS252" s="45">
        <v>123.1</v>
      </c>
      <c r="CT252" s="45">
        <v>121.9</v>
      </c>
      <c r="CU252" s="45">
        <v>128.19999999999999</v>
      </c>
      <c r="CV252" s="45">
        <v>131.1</v>
      </c>
      <c r="CW252" s="45">
        <v>131.69999999999999</v>
      </c>
      <c r="CX252" s="45">
        <v>129.30000000000001</v>
      </c>
      <c r="CY252" s="45">
        <v>124.8</v>
      </c>
      <c r="CZ252" s="45">
        <v>124.8</v>
      </c>
      <c r="DA252" s="45">
        <v>123.4</v>
      </c>
      <c r="DB252" s="45">
        <v>122.8</v>
      </c>
      <c r="DC252" s="45">
        <v>122.6</v>
      </c>
      <c r="DD252" s="45">
        <v>121.5</v>
      </c>
      <c r="DE252" s="45">
        <v>125.5</v>
      </c>
      <c r="DF252" s="45">
        <v>126.2</v>
      </c>
      <c r="DG252" s="45">
        <v>124.9</v>
      </c>
      <c r="DH252" s="45">
        <v>126.8</v>
      </c>
      <c r="DI252" s="45">
        <v>126.8</v>
      </c>
      <c r="DJ252" s="45">
        <v>127.2</v>
      </c>
      <c r="DK252" s="45">
        <v>126.6</v>
      </c>
      <c r="DL252" s="45">
        <v>129.4</v>
      </c>
      <c r="DM252" s="45">
        <v>127.8</v>
      </c>
      <c r="DN252" s="45">
        <v>126.4</v>
      </c>
      <c r="DO252" s="45">
        <v>125.6</v>
      </c>
      <c r="DP252" s="45">
        <v>125.2</v>
      </c>
      <c r="DQ252" s="45">
        <v>126.1</v>
      </c>
      <c r="DR252" s="45">
        <v>126.5</v>
      </c>
      <c r="DS252" s="45">
        <v>127.4</v>
      </c>
      <c r="DT252" s="45">
        <v>125.3</v>
      </c>
      <c r="DU252" s="45">
        <v>126.6</v>
      </c>
      <c r="DV252" s="45">
        <v>125.6</v>
      </c>
      <c r="DW252" s="45">
        <v>127.7</v>
      </c>
      <c r="DX252" s="46">
        <v>127</v>
      </c>
      <c r="DY252" s="46">
        <v>127.3</v>
      </c>
      <c r="DZ252" s="46">
        <v>129</v>
      </c>
      <c r="EA252">
        <v>128</v>
      </c>
      <c r="EB252" s="47">
        <v>127.7</v>
      </c>
      <c r="EC252" s="47">
        <v>128.80000000000001</v>
      </c>
    </row>
    <row r="253" spans="1:133" x14ac:dyDescent="0.25">
      <c r="A253" s="43" t="s">
        <v>3402</v>
      </c>
      <c r="B253" s="43" t="s">
        <v>2074</v>
      </c>
      <c r="C253" s="44">
        <v>0.51356999999999997</v>
      </c>
      <c r="D253" s="45">
        <v>106.1</v>
      </c>
      <c r="E253" s="45">
        <v>107.9</v>
      </c>
      <c r="F253" s="45">
        <v>108.2</v>
      </c>
      <c r="G253" s="45">
        <v>107.2</v>
      </c>
      <c r="H253" s="45">
        <v>107.9</v>
      </c>
      <c r="I253" s="45">
        <v>107</v>
      </c>
      <c r="J253" s="45">
        <v>107.5</v>
      </c>
      <c r="K253" s="45">
        <v>108.8</v>
      </c>
      <c r="L253" s="45">
        <v>109.2</v>
      </c>
      <c r="M253" s="45">
        <v>109.8</v>
      </c>
      <c r="N253" s="45">
        <v>110</v>
      </c>
      <c r="O253" s="45">
        <v>111.4</v>
      </c>
      <c r="P253" s="45">
        <v>112.7</v>
      </c>
      <c r="Q253" s="45">
        <v>108.6</v>
      </c>
      <c r="R253" s="45">
        <v>114.1</v>
      </c>
      <c r="S253" s="45">
        <v>114.2</v>
      </c>
      <c r="T253" s="45">
        <v>114.6</v>
      </c>
      <c r="U253" s="45">
        <v>113.9</v>
      </c>
      <c r="V253" s="45">
        <v>114.1</v>
      </c>
      <c r="W253" s="45">
        <v>115</v>
      </c>
      <c r="X253" s="45">
        <v>117.3</v>
      </c>
      <c r="Y253" s="45">
        <v>114</v>
      </c>
      <c r="Z253" s="45">
        <v>116.3</v>
      </c>
      <c r="AA253" s="45">
        <v>118.4</v>
      </c>
      <c r="AB253" s="45">
        <v>117.3</v>
      </c>
      <c r="AC253" s="45">
        <v>116</v>
      </c>
      <c r="AD253" s="45">
        <v>118.4</v>
      </c>
      <c r="AE253" s="45">
        <v>119.6</v>
      </c>
      <c r="AF253" s="45">
        <v>125</v>
      </c>
      <c r="AG253" s="45">
        <v>123.4</v>
      </c>
      <c r="AH253" s="45">
        <v>124.5</v>
      </c>
      <c r="AI253" s="45">
        <v>124.7</v>
      </c>
      <c r="AJ253" s="45">
        <v>126</v>
      </c>
      <c r="AK253" s="45">
        <v>125.7</v>
      </c>
      <c r="AL253" s="45">
        <v>129.1</v>
      </c>
      <c r="AM253" s="45">
        <v>129.9</v>
      </c>
      <c r="AN253" s="45">
        <v>132.30000000000001</v>
      </c>
      <c r="AO253" s="45">
        <v>131.80000000000001</v>
      </c>
      <c r="AP253" s="45">
        <v>134</v>
      </c>
      <c r="AQ253" s="45">
        <v>130.5</v>
      </c>
      <c r="AR253" s="45">
        <v>134.6</v>
      </c>
      <c r="AS253" s="45">
        <v>133.5</v>
      </c>
      <c r="AT253" s="45">
        <v>131.30000000000001</v>
      </c>
      <c r="AU253" s="45">
        <v>131.19999999999999</v>
      </c>
      <c r="AV253" s="45">
        <v>134.1</v>
      </c>
      <c r="AW253" s="45">
        <v>131.4</v>
      </c>
      <c r="AX253" s="45">
        <v>134.30000000000001</v>
      </c>
      <c r="AY253" s="45">
        <v>136.69999999999999</v>
      </c>
      <c r="AZ253" s="45">
        <v>142.69999999999999</v>
      </c>
      <c r="BA253" s="45">
        <v>140.4</v>
      </c>
      <c r="BB253" s="45">
        <v>141.30000000000001</v>
      </c>
      <c r="BC253" s="45">
        <v>139.4</v>
      </c>
      <c r="BD253" s="45">
        <v>140.9</v>
      </c>
      <c r="BE253" s="45">
        <v>142.80000000000001</v>
      </c>
      <c r="BF253" s="45">
        <v>140.6</v>
      </c>
      <c r="BG253" s="45">
        <v>142.1</v>
      </c>
      <c r="BH253" s="45">
        <v>142.80000000000001</v>
      </c>
      <c r="BI253" s="45">
        <v>142.9</v>
      </c>
      <c r="BJ253" s="45">
        <v>141.1</v>
      </c>
      <c r="BK253" s="45">
        <v>142.19999999999999</v>
      </c>
      <c r="BL253" s="45">
        <v>143.1</v>
      </c>
      <c r="BM253" s="45">
        <v>141.5</v>
      </c>
      <c r="BN253" s="45">
        <v>144.30000000000001</v>
      </c>
      <c r="BO253" s="45">
        <v>145.30000000000001</v>
      </c>
      <c r="BP253" s="45">
        <v>149.69999999999999</v>
      </c>
      <c r="BQ253" s="45">
        <v>150.19999999999999</v>
      </c>
      <c r="BR253" s="45">
        <v>149.9</v>
      </c>
      <c r="BS253" s="45">
        <v>151.19999999999999</v>
      </c>
      <c r="BT253" s="45">
        <v>151.80000000000001</v>
      </c>
      <c r="BU253" s="45">
        <v>151.19999999999999</v>
      </c>
      <c r="BV253" s="45">
        <v>152</v>
      </c>
      <c r="BW253" s="45">
        <v>150.30000000000001</v>
      </c>
      <c r="BX253" s="45">
        <v>148.4</v>
      </c>
      <c r="BY253" s="45">
        <v>149.80000000000001</v>
      </c>
      <c r="BZ253" s="45">
        <v>150.80000000000001</v>
      </c>
      <c r="CA253" s="45">
        <v>149.4</v>
      </c>
      <c r="CB253" s="45">
        <v>150.19999999999999</v>
      </c>
      <c r="CC253" s="45">
        <v>150</v>
      </c>
      <c r="CD253" s="45">
        <v>149.9</v>
      </c>
      <c r="CE253" s="45">
        <v>149.6</v>
      </c>
      <c r="CF253" s="45">
        <v>149.19999999999999</v>
      </c>
      <c r="CG253" s="45">
        <v>150.69999999999999</v>
      </c>
      <c r="CH253" s="45">
        <v>152.5</v>
      </c>
      <c r="CI253" s="45">
        <v>153.80000000000001</v>
      </c>
      <c r="CJ253" s="45">
        <v>153.19999999999999</v>
      </c>
      <c r="CK253" s="45">
        <v>153.19999999999999</v>
      </c>
      <c r="CL253" s="45">
        <v>154</v>
      </c>
      <c r="CM253" s="45">
        <v>152.5</v>
      </c>
      <c r="CN253" s="45">
        <v>153.9</v>
      </c>
      <c r="CO253" s="45">
        <v>154.6</v>
      </c>
      <c r="CP253" s="45">
        <v>154.4</v>
      </c>
      <c r="CQ253" s="45">
        <v>153</v>
      </c>
      <c r="CR253" s="45">
        <v>151</v>
      </c>
      <c r="CS253" s="45">
        <v>152</v>
      </c>
      <c r="CT253" s="45">
        <v>155</v>
      </c>
      <c r="CU253" s="45">
        <v>154.5</v>
      </c>
      <c r="CV253" s="45">
        <v>156.4</v>
      </c>
      <c r="CW253" s="45">
        <v>160.6</v>
      </c>
      <c r="CX253" s="45">
        <v>158.6</v>
      </c>
      <c r="CY253" s="45">
        <v>157.6</v>
      </c>
      <c r="CZ253" s="45">
        <v>153</v>
      </c>
      <c r="DA253" s="45">
        <v>155.30000000000001</v>
      </c>
      <c r="DB253" s="45">
        <v>157.6</v>
      </c>
      <c r="DC253" s="45">
        <v>156.1</v>
      </c>
      <c r="DD253" s="45">
        <v>157.19999999999999</v>
      </c>
      <c r="DE253" s="45">
        <v>157.69999999999999</v>
      </c>
      <c r="DF253" s="45">
        <v>159</v>
      </c>
      <c r="DG253" s="45">
        <v>157.80000000000001</v>
      </c>
      <c r="DH253" s="45">
        <v>160.30000000000001</v>
      </c>
      <c r="DI253" s="45">
        <v>159.30000000000001</v>
      </c>
      <c r="DJ253" s="45">
        <v>157.6</v>
      </c>
      <c r="DK253" s="45">
        <v>161.1</v>
      </c>
      <c r="DL253" s="45">
        <v>160.6</v>
      </c>
      <c r="DM253" s="45">
        <v>159.9</v>
      </c>
      <c r="DN253" s="45">
        <v>160.19999999999999</v>
      </c>
      <c r="DO253" s="45">
        <v>159.1</v>
      </c>
      <c r="DP253" s="45">
        <v>161.9</v>
      </c>
      <c r="DQ253" s="45">
        <v>160.69999999999999</v>
      </c>
      <c r="DR253" s="45">
        <v>159.80000000000001</v>
      </c>
      <c r="DS253" s="45">
        <v>161.30000000000001</v>
      </c>
      <c r="DT253" s="45">
        <v>163.30000000000001</v>
      </c>
      <c r="DU253" s="45">
        <v>164.3</v>
      </c>
      <c r="DV253" s="45">
        <v>164</v>
      </c>
      <c r="DW253" s="45">
        <v>164.8</v>
      </c>
      <c r="DX253" s="46">
        <v>164.2</v>
      </c>
      <c r="DY253" s="46">
        <v>164.4</v>
      </c>
      <c r="DZ253" s="46">
        <v>163.80000000000001</v>
      </c>
      <c r="EA253">
        <v>165.4</v>
      </c>
      <c r="EB253" s="47">
        <v>164.3</v>
      </c>
      <c r="EC253" s="47">
        <v>166.4</v>
      </c>
    </row>
    <row r="254" spans="1:133" x14ac:dyDescent="0.25">
      <c r="A254" s="43" t="s">
        <v>3403</v>
      </c>
      <c r="B254" s="43" t="s">
        <v>2076</v>
      </c>
      <c r="C254" s="44">
        <v>0.51356999999999997</v>
      </c>
      <c r="D254" s="45">
        <v>106.1</v>
      </c>
      <c r="E254" s="45">
        <v>107.9</v>
      </c>
      <c r="F254" s="45">
        <v>108.2</v>
      </c>
      <c r="G254" s="45">
        <v>107.2</v>
      </c>
      <c r="H254" s="45">
        <v>107.9</v>
      </c>
      <c r="I254" s="45">
        <v>107</v>
      </c>
      <c r="J254" s="45">
        <v>107.5</v>
      </c>
      <c r="K254" s="45">
        <v>108.8</v>
      </c>
      <c r="L254" s="45">
        <v>109.2</v>
      </c>
      <c r="M254" s="45">
        <v>109.8</v>
      </c>
      <c r="N254" s="45">
        <v>110</v>
      </c>
      <c r="O254" s="45">
        <v>111.4</v>
      </c>
      <c r="P254" s="45">
        <v>112.7</v>
      </c>
      <c r="Q254" s="45">
        <v>108.6</v>
      </c>
      <c r="R254" s="45">
        <v>114.1</v>
      </c>
      <c r="S254" s="45">
        <v>114.2</v>
      </c>
      <c r="T254" s="45">
        <v>114.6</v>
      </c>
      <c r="U254" s="45">
        <v>113.9</v>
      </c>
      <c r="V254" s="45">
        <v>114.1</v>
      </c>
      <c r="W254" s="45">
        <v>115</v>
      </c>
      <c r="X254" s="45">
        <v>117.3</v>
      </c>
      <c r="Y254" s="45">
        <v>114</v>
      </c>
      <c r="Z254" s="45">
        <v>116.3</v>
      </c>
      <c r="AA254" s="45">
        <v>118.4</v>
      </c>
      <c r="AB254" s="45">
        <v>117.3</v>
      </c>
      <c r="AC254" s="45">
        <v>116</v>
      </c>
      <c r="AD254" s="45">
        <v>118.4</v>
      </c>
      <c r="AE254" s="45">
        <v>119.6</v>
      </c>
      <c r="AF254" s="45">
        <v>125</v>
      </c>
      <c r="AG254" s="45">
        <v>123.4</v>
      </c>
      <c r="AH254" s="45">
        <v>124.5</v>
      </c>
      <c r="AI254" s="45">
        <v>124.7</v>
      </c>
      <c r="AJ254" s="45">
        <v>126</v>
      </c>
      <c r="AK254" s="45">
        <v>125.7</v>
      </c>
      <c r="AL254" s="45">
        <v>129.1</v>
      </c>
      <c r="AM254" s="45">
        <v>129.9</v>
      </c>
      <c r="AN254" s="45">
        <v>132.30000000000001</v>
      </c>
      <c r="AO254" s="45">
        <v>131.80000000000001</v>
      </c>
      <c r="AP254" s="45">
        <v>134</v>
      </c>
      <c r="AQ254" s="45">
        <v>130.5</v>
      </c>
      <c r="AR254" s="45">
        <v>134.6</v>
      </c>
      <c r="AS254" s="45">
        <v>133.5</v>
      </c>
      <c r="AT254" s="45">
        <v>131.30000000000001</v>
      </c>
      <c r="AU254" s="45">
        <v>131.19999999999999</v>
      </c>
      <c r="AV254" s="45">
        <v>134.1</v>
      </c>
      <c r="AW254" s="45">
        <v>131.4</v>
      </c>
      <c r="AX254" s="45">
        <v>134.30000000000001</v>
      </c>
      <c r="AY254" s="45">
        <v>136.69999999999999</v>
      </c>
      <c r="AZ254" s="45">
        <v>142.69999999999999</v>
      </c>
      <c r="BA254" s="45">
        <v>140.4</v>
      </c>
      <c r="BB254" s="45">
        <v>141.30000000000001</v>
      </c>
      <c r="BC254" s="45">
        <v>139.4</v>
      </c>
      <c r="BD254" s="45">
        <v>140.9</v>
      </c>
      <c r="BE254" s="45">
        <v>142.80000000000001</v>
      </c>
      <c r="BF254" s="45">
        <v>140.6</v>
      </c>
      <c r="BG254" s="45">
        <v>142.1</v>
      </c>
      <c r="BH254" s="45">
        <v>142.80000000000001</v>
      </c>
      <c r="BI254" s="45">
        <v>142.9</v>
      </c>
      <c r="BJ254" s="45">
        <v>141.1</v>
      </c>
      <c r="BK254" s="45">
        <v>142.19999999999999</v>
      </c>
      <c r="BL254" s="45">
        <v>143.1</v>
      </c>
      <c r="BM254" s="45">
        <v>141.5</v>
      </c>
      <c r="BN254" s="45">
        <v>144.30000000000001</v>
      </c>
      <c r="BO254" s="45">
        <v>145.30000000000001</v>
      </c>
      <c r="BP254" s="45">
        <v>149.69999999999999</v>
      </c>
      <c r="BQ254" s="45">
        <v>150.19999999999999</v>
      </c>
      <c r="BR254" s="45">
        <v>149.9</v>
      </c>
      <c r="BS254" s="45">
        <v>151.19999999999999</v>
      </c>
      <c r="BT254" s="45">
        <v>151.80000000000001</v>
      </c>
      <c r="BU254" s="45">
        <v>151.19999999999999</v>
      </c>
      <c r="BV254" s="45">
        <v>152</v>
      </c>
      <c r="BW254" s="45">
        <v>150.30000000000001</v>
      </c>
      <c r="BX254" s="45">
        <v>148.4</v>
      </c>
      <c r="BY254" s="45">
        <v>149.80000000000001</v>
      </c>
      <c r="BZ254" s="45">
        <v>150.80000000000001</v>
      </c>
      <c r="CA254" s="45">
        <v>149.4</v>
      </c>
      <c r="CB254" s="45">
        <v>150.19999999999999</v>
      </c>
      <c r="CC254" s="45">
        <v>150</v>
      </c>
      <c r="CD254" s="45">
        <v>149.9</v>
      </c>
      <c r="CE254" s="45">
        <v>149.6</v>
      </c>
      <c r="CF254" s="45">
        <v>149.19999999999999</v>
      </c>
      <c r="CG254" s="45">
        <v>150.69999999999999</v>
      </c>
      <c r="CH254" s="45">
        <v>152.5</v>
      </c>
      <c r="CI254" s="45">
        <v>153.80000000000001</v>
      </c>
      <c r="CJ254" s="45">
        <v>153.19999999999999</v>
      </c>
      <c r="CK254" s="45">
        <v>153.19999999999999</v>
      </c>
      <c r="CL254" s="45">
        <v>154</v>
      </c>
      <c r="CM254" s="45">
        <v>152.5</v>
      </c>
      <c r="CN254" s="45">
        <v>153.9</v>
      </c>
      <c r="CO254" s="45">
        <v>154.6</v>
      </c>
      <c r="CP254" s="45">
        <v>154.4</v>
      </c>
      <c r="CQ254" s="45">
        <v>153</v>
      </c>
      <c r="CR254" s="45">
        <v>151</v>
      </c>
      <c r="CS254" s="45">
        <v>152</v>
      </c>
      <c r="CT254" s="45">
        <v>155</v>
      </c>
      <c r="CU254" s="45">
        <v>154.5</v>
      </c>
      <c r="CV254" s="45">
        <v>156.4</v>
      </c>
      <c r="CW254" s="45">
        <v>160.6</v>
      </c>
      <c r="CX254" s="45">
        <v>158.6</v>
      </c>
      <c r="CY254" s="45">
        <v>157.6</v>
      </c>
      <c r="CZ254" s="45">
        <v>153</v>
      </c>
      <c r="DA254" s="45">
        <v>155.30000000000001</v>
      </c>
      <c r="DB254" s="45">
        <v>157.6</v>
      </c>
      <c r="DC254" s="45">
        <v>156.1</v>
      </c>
      <c r="DD254" s="45">
        <v>157.19999999999999</v>
      </c>
      <c r="DE254" s="45">
        <v>157.69999999999999</v>
      </c>
      <c r="DF254" s="45">
        <v>159</v>
      </c>
      <c r="DG254" s="45">
        <v>157.80000000000001</v>
      </c>
      <c r="DH254" s="45">
        <v>160.30000000000001</v>
      </c>
      <c r="DI254" s="45">
        <v>159.30000000000001</v>
      </c>
      <c r="DJ254" s="45">
        <v>157.6</v>
      </c>
      <c r="DK254" s="45">
        <v>161.1</v>
      </c>
      <c r="DL254" s="45">
        <v>160.6</v>
      </c>
      <c r="DM254" s="45">
        <v>159.9</v>
      </c>
      <c r="DN254" s="45">
        <v>160.19999999999999</v>
      </c>
      <c r="DO254" s="45">
        <v>159.1</v>
      </c>
      <c r="DP254" s="45">
        <v>161.9</v>
      </c>
      <c r="DQ254" s="45">
        <v>160.69999999999999</v>
      </c>
      <c r="DR254" s="45">
        <v>159.80000000000001</v>
      </c>
      <c r="DS254" s="45">
        <v>161.30000000000001</v>
      </c>
      <c r="DT254" s="45">
        <v>163.30000000000001</v>
      </c>
      <c r="DU254" s="45">
        <v>164.3</v>
      </c>
      <c r="DV254" s="45">
        <v>164</v>
      </c>
      <c r="DW254" s="45">
        <v>164.8</v>
      </c>
      <c r="DX254" s="46">
        <v>164.2</v>
      </c>
      <c r="DY254" s="46">
        <v>164.4</v>
      </c>
      <c r="DZ254" s="46">
        <v>163.80000000000001</v>
      </c>
      <c r="EA254">
        <v>165.4</v>
      </c>
      <c r="EB254" s="47">
        <v>164.3</v>
      </c>
      <c r="EC254" s="47">
        <v>166.4</v>
      </c>
    </row>
    <row r="255" spans="1:133" x14ac:dyDescent="0.25">
      <c r="A255" s="43" t="s">
        <v>2063</v>
      </c>
      <c r="B255" s="43" t="s">
        <v>3404</v>
      </c>
      <c r="C255" s="44">
        <v>0.16619</v>
      </c>
      <c r="D255" s="45">
        <v>106.8</v>
      </c>
      <c r="E255" s="45">
        <v>109.2</v>
      </c>
      <c r="F255" s="45">
        <v>107.2</v>
      </c>
      <c r="G255" s="45">
        <v>108.7</v>
      </c>
      <c r="H255" s="45">
        <v>108.2</v>
      </c>
      <c r="I255" s="45">
        <v>109</v>
      </c>
      <c r="J255" s="45">
        <v>110</v>
      </c>
      <c r="K255" s="45">
        <v>110.3</v>
      </c>
      <c r="L255" s="45">
        <v>111.4</v>
      </c>
      <c r="M255" s="45">
        <v>112.8</v>
      </c>
      <c r="N255" s="45">
        <v>114.6</v>
      </c>
      <c r="O255" s="45">
        <v>120.8</v>
      </c>
      <c r="P255" s="45">
        <v>113.9</v>
      </c>
      <c r="Q255" s="45">
        <v>113.8</v>
      </c>
      <c r="R255" s="45">
        <v>115.4</v>
      </c>
      <c r="S255" s="45">
        <v>116.1</v>
      </c>
      <c r="T255" s="45">
        <v>116.6</v>
      </c>
      <c r="U255" s="45">
        <v>112.5</v>
      </c>
      <c r="V255" s="45">
        <v>112.9</v>
      </c>
      <c r="W255" s="45">
        <v>114.1</v>
      </c>
      <c r="X255" s="45">
        <v>118.8</v>
      </c>
      <c r="Y255" s="45">
        <v>117.6</v>
      </c>
      <c r="Z255" s="45">
        <v>117.3</v>
      </c>
      <c r="AA255" s="45">
        <v>119.1</v>
      </c>
      <c r="AB255" s="45">
        <v>121.7</v>
      </c>
      <c r="AC255" s="45">
        <v>124.8</v>
      </c>
      <c r="AD255" s="45">
        <v>123.1</v>
      </c>
      <c r="AE255" s="45">
        <v>126.5</v>
      </c>
      <c r="AF255" s="45">
        <v>134.80000000000001</v>
      </c>
      <c r="AG255" s="45">
        <v>132.9</v>
      </c>
      <c r="AH255" s="45">
        <v>135.69999999999999</v>
      </c>
      <c r="AI255" s="45">
        <v>136.5</v>
      </c>
      <c r="AJ255" s="45">
        <v>135.80000000000001</v>
      </c>
      <c r="AK255" s="45">
        <v>138.30000000000001</v>
      </c>
      <c r="AL255" s="45">
        <v>143.30000000000001</v>
      </c>
      <c r="AM255" s="45">
        <v>146.6</v>
      </c>
      <c r="AN255" s="45">
        <v>148.69999999999999</v>
      </c>
      <c r="AO255" s="45">
        <v>150</v>
      </c>
      <c r="AP255" s="45">
        <v>149.6</v>
      </c>
      <c r="AQ255" s="45">
        <v>147.5</v>
      </c>
      <c r="AR255" s="45">
        <v>150.69999999999999</v>
      </c>
      <c r="AS255" s="45">
        <v>145.9</v>
      </c>
      <c r="AT255" s="45">
        <v>150</v>
      </c>
      <c r="AU255" s="45">
        <v>150.19999999999999</v>
      </c>
      <c r="AV255" s="45">
        <v>154.5</v>
      </c>
      <c r="AW255" s="45">
        <v>149.19999999999999</v>
      </c>
      <c r="AX255" s="45">
        <v>153</v>
      </c>
      <c r="AY255" s="45">
        <v>155.6</v>
      </c>
      <c r="AZ255" s="45">
        <v>163</v>
      </c>
      <c r="BA255" s="45">
        <v>160.1</v>
      </c>
      <c r="BB255" s="45">
        <v>155.4</v>
      </c>
      <c r="BC255" s="45">
        <v>157.5</v>
      </c>
      <c r="BD255" s="45">
        <v>162.6</v>
      </c>
      <c r="BE255" s="45">
        <v>161.30000000000001</v>
      </c>
      <c r="BF255" s="45">
        <v>157.6</v>
      </c>
      <c r="BG255" s="45">
        <v>161.30000000000001</v>
      </c>
      <c r="BH255" s="45">
        <v>160.80000000000001</v>
      </c>
      <c r="BI255" s="45">
        <v>162.30000000000001</v>
      </c>
      <c r="BJ255" s="45">
        <v>155.30000000000001</v>
      </c>
      <c r="BK255" s="45">
        <v>155.9</v>
      </c>
      <c r="BL255" s="45">
        <v>155.30000000000001</v>
      </c>
      <c r="BM255" s="45">
        <v>149.9</v>
      </c>
      <c r="BN255" s="45">
        <v>152.69999999999999</v>
      </c>
      <c r="BO255" s="45">
        <v>149.69999999999999</v>
      </c>
      <c r="BP255" s="45">
        <v>151.1</v>
      </c>
      <c r="BQ255" s="45">
        <v>159</v>
      </c>
      <c r="BR255" s="45">
        <v>155.30000000000001</v>
      </c>
      <c r="BS255" s="45">
        <v>148.6</v>
      </c>
      <c r="BT255" s="45">
        <v>152.4</v>
      </c>
      <c r="BU255" s="45">
        <v>153</v>
      </c>
      <c r="BV255" s="45">
        <v>153.6</v>
      </c>
      <c r="BW255" s="45">
        <v>152.80000000000001</v>
      </c>
      <c r="BX255" s="45">
        <v>155.1</v>
      </c>
      <c r="BY255" s="45">
        <v>156.5</v>
      </c>
      <c r="BZ255" s="45">
        <v>156.69999999999999</v>
      </c>
      <c r="CA255" s="45">
        <v>158.4</v>
      </c>
      <c r="CB255" s="45">
        <v>157.19999999999999</v>
      </c>
      <c r="CC255" s="45">
        <v>157.80000000000001</v>
      </c>
      <c r="CD255" s="45">
        <v>157.19999999999999</v>
      </c>
      <c r="CE255" s="45">
        <v>157</v>
      </c>
      <c r="CF255" s="45">
        <v>156.5</v>
      </c>
      <c r="CG255" s="45">
        <v>160.6</v>
      </c>
      <c r="CH255" s="45">
        <v>165.4</v>
      </c>
      <c r="CI255" s="45">
        <v>165.6</v>
      </c>
      <c r="CJ255" s="45">
        <v>166</v>
      </c>
      <c r="CK255" s="45">
        <v>169.2</v>
      </c>
      <c r="CL255" s="45">
        <v>173.2</v>
      </c>
      <c r="CM255" s="45">
        <v>164.3</v>
      </c>
      <c r="CN255" s="45">
        <v>170.6</v>
      </c>
      <c r="CO255" s="45">
        <v>169.9</v>
      </c>
      <c r="CP255" s="45">
        <v>169.1</v>
      </c>
      <c r="CQ255" s="45">
        <v>166.8</v>
      </c>
      <c r="CR255" s="45">
        <v>166.4</v>
      </c>
      <c r="CS255" s="45">
        <v>166.7</v>
      </c>
      <c r="CT255" s="45">
        <v>174.1</v>
      </c>
      <c r="CU255" s="45">
        <v>171.4</v>
      </c>
      <c r="CV255" s="45">
        <v>176.2</v>
      </c>
      <c r="CW255" s="45">
        <v>187.3</v>
      </c>
      <c r="CX255" s="45">
        <v>180.5</v>
      </c>
      <c r="CY255" s="45">
        <v>179.7</v>
      </c>
      <c r="CZ255" s="45">
        <v>171.8</v>
      </c>
      <c r="DA255" s="45">
        <v>174.1</v>
      </c>
      <c r="DB255" s="45">
        <v>174.4</v>
      </c>
      <c r="DC255" s="45">
        <v>172.6</v>
      </c>
      <c r="DD255" s="45">
        <v>172.8</v>
      </c>
      <c r="DE255" s="45">
        <v>171.7</v>
      </c>
      <c r="DF255" s="45">
        <v>174.9</v>
      </c>
      <c r="DG255" s="45">
        <v>173.3</v>
      </c>
      <c r="DH255" s="45">
        <v>175.8</v>
      </c>
      <c r="DI255" s="45">
        <v>176.3</v>
      </c>
      <c r="DJ255" s="45">
        <v>172.2</v>
      </c>
      <c r="DK255" s="45">
        <v>178.5</v>
      </c>
      <c r="DL255" s="45">
        <v>175.7</v>
      </c>
      <c r="DM255" s="45">
        <v>176.5</v>
      </c>
      <c r="DN255" s="45">
        <v>175</v>
      </c>
      <c r="DO255" s="45">
        <v>172.8</v>
      </c>
      <c r="DP255" s="45">
        <v>175.6</v>
      </c>
      <c r="DQ255" s="45">
        <v>173</v>
      </c>
      <c r="DR255" s="45">
        <v>173</v>
      </c>
      <c r="DS255" s="45">
        <v>175.9</v>
      </c>
      <c r="DT255" s="45">
        <v>176.8</v>
      </c>
      <c r="DU255" s="45">
        <v>173.4</v>
      </c>
      <c r="DV255" s="45">
        <v>173.8</v>
      </c>
      <c r="DW255" s="45">
        <v>175.1</v>
      </c>
      <c r="DX255" s="46">
        <v>174.3</v>
      </c>
      <c r="DY255" s="46">
        <v>173.3</v>
      </c>
      <c r="DZ255" s="46">
        <v>172.7</v>
      </c>
      <c r="EA255">
        <v>171.9</v>
      </c>
      <c r="EB255" s="47">
        <v>172.1</v>
      </c>
      <c r="EC255" s="47">
        <v>175.7</v>
      </c>
    </row>
    <row r="256" spans="1:133" x14ac:dyDescent="0.25">
      <c r="A256" s="43" t="s">
        <v>3405</v>
      </c>
      <c r="B256" s="43" t="s">
        <v>3406</v>
      </c>
      <c r="C256" s="44">
        <v>0.11183</v>
      </c>
      <c r="D256" s="45">
        <v>109.7</v>
      </c>
      <c r="E256" s="45">
        <v>110.2</v>
      </c>
      <c r="F256" s="45">
        <v>111.5</v>
      </c>
      <c r="G256" s="45">
        <v>112</v>
      </c>
      <c r="H256" s="45">
        <v>111.8</v>
      </c>
      <c r="I256" s="45">
        <v>112.1</v>
      </c>
      <c r="J256" s="45">
        <v>111.8</v>
      </c>
      <c r="K256" s="45">
        <v>112.3</v>
      </c>
      <c r="L256" s="45">
        <v>112.1</v>
      </c>
      <c r="M256" s="45">
        <v>111.5</v>
      </c>
      <c r="N256" s="45">
        <v>111.3</v>
      </c>
      <c r="O256" s="45">
        <v>111.6</v>
      </c>
      <c r="P256" s="45">
        <v>115.6</v>
      </c>
      <c r="Q256" s="45">
        <v>117.3</v>
      </c>
      <c r="R256" s="45">
        <v>118.4</v>
      </c>
      <c r="S256" s="45">
        <v>118.3</v>
      </c>
      <c r="T256" s="45">
        <v>118</v>
      </c>
      <c r="U256" s="45">
        <v>117.9</v>
      </c>
      <c r="V256" s="45">
        <v>118.9</v>
      </c>
      <c r="W256" s="45">
        <v>120.3</v>
      </c>
      <c r="X256" s="45">
        <v>119.7</v>
      </c>
      <c r="Y256" s="45">
        <v>120</v>
      </c>
      <c r="Z256" s="45">
        <v>119.5</v>
      </c>
      <c r="AA256" s="45">
        <v>119.8</v>
      </c>
      <c r="AB256" s="45">
        <v>125.2</v>
      </c>
      <c r="AC256" s="45">
        <v>125.9</v>
      </c>
      <c r="AD256" s="45">
        <v>126.4</v>
      </c>
      <c r="AE256" s="45">
        <v>125.7</v>
      </c>
      <c r="AF256" s="45">
        <v>126.9</v>
      </c>
      <c r="AG256" s="45">
        <v>126.8</v>
      </c>
      <c r="AH256" s="45">
        <v>126.7</v>
      </c>
      <c r="AI256" s="45">
        <v>127</v>
      </c>
      <c r="AJ256" s="45">
        <v>127.4</v>
      </c>
      <c r="AK256" s="45">
        <v>127.1</v>
      </c>
      <c r="AL256" s="45">
        <v>126.9</v>
      </c>
      <c r="AM256" s="45">
        <v>127.4</v>
      </c>
      <c r="AN256" s="45">
        <v>133.69999999999999</v>
      </c>
      <c r="AO256" s="45">
        <v>134</v>
      </c>
      <c r="AP256" s="45">
        <v>134.6</v>
      </c>
      <c r="AQ256" s="45">
        <v>134</v>
      </c>
      <c r="AR256" s="45">
        <v>137.1</v>
      </c>
      <c r="AS256" s="45">
        <v>138.5</v>
      </c>
      <c r="AT256" s="45">
        <v>138.6</v>
      </c>
      <c r="AU256" s="45">
        <v>142</v>
      </c>
      <c r="AV256" s="45">
        <v>141.80000000000001</v>
      </c>
      <c r="AW256" s="45">
        <v>141.69999999999999</v>
      </c>
      <c r="AX256" s="45">
        <v>142.5</v>
      </c>
      <c r="AY256" s="45">
        <v>142.6</v>
      </c>
      <c r="AZ256" s="45">
        <v>146</v>
      </c>
      <c r="BA256" s="45">
        <v>146.5</v>
      </c>
      <c r="BB256" s="45">
        <v>147.69999999999999</v>
      </c>
      <c r="BC256" s="45">
        <v>148</v>
      </c>
      <c r="BD256" s="45">
        <v>149.6</v>
      </c>
      <c r="BE256" s="45">
        <v>150.5</v>
      </c>
      <c r="BF256" s="45">
        <v>151.80000000000001</v>
      </c>
      <c r="BG256" s="45">
        <v>151.4</v>
      </c>
      <c r="BH256" s="45">
        <v>152.4</v>
      </c>
      <c r="BI256" s="45">
        <v>151.9</v>
      </c>
      <c r="BJ256" s="45">
        <v>153</v>
      </c>
      <c r="BK256" s="45">
        <v>153.1</v>
      </c>
      <c r="BL256" s="45">
        <v>159.5</v>
      </c>
      <c r="BM256" s="45">
        <v>160.80000000000001</v>
      </c>
      <c r="BN256" s="45">
        <v>162.9</v>
      </c>
      <c r="BO256" s="45">
        <v>165.4</v>
      </c>
      <c r="BP256" s="45">
        <v>170.4</v>
      </c>
      <c r="BQ256" s="45">
        <v>170.8</v>
      </c>
      <c r="BR256" s="45">
        <v>176.1</v>
      </c>
      <c r="BS256" s="45">
        <v>180.9</v>
      </c>
      <c r="BT256" s="45">
        <v>183.4</v>
      </c>
      <c r="BU256" s="45">
        <v>183.9</v>
      </c>
      <c r="BV256" s="45">
        <v>184.8</v>
      </c>
      <c r="BW256" s="45">
        <v>186</v>
      </c>
      <c r="BX256" s="45">
        <v>186.8</v>
      </c>
      <c r="BY256" s="45">
        <v>187.1</v>
      </c>
      <c r="BZ256" s="45">
        <v>186.9</v>
      </c>
      <c r="CA256" s="45">
        <v>187.7</v>
      </c>
      <c r="CB256" s="45">
        <v>188.2</v>
      </c>
      <c r="CC256" s="45">
        <v>187.6</v>
      </c>
      <c r="CD256" s="45">
        <v>187.8</v>
      </c>
      <c r="CE256" s="45">
        <v>187.4</v>
      </c>
      <c r="CF256" s="45">
        <v>186.9</v>
      </c>
      <c r="CG256" s="45">
        <v>187.6</v>
      </c>
      <c r="CH256" s="45">
        <v>187.5</v>
      </c>
      <c r="CI256" s="45">
        <v>188.1</v>
      </c>
      <c r="CJ256" s="45">
        <v>187.2</v>
      </c>
      <c r="CK256" s="45">
        <v>186.9</v>
      </c>
      <c r="CL256" s="45">
        <v>187.4</v>
      </c>
      <c r="CM256" s="45">
        <v>187.1</v>
      </c>
      <c r="CN256" s="45">
        <v>189.1</v>
      </c>
      <c r="CO256" s="45">
        <v>188.8</v>
      </c>
      <c r="CP256" s="45">
        <v>189</v>
      </c>
      <c r="CQ256" s="45">
        <v>190.4</v>
      </c>
      <c r="CR256" s="45">
        <v>190.3</v>
      </c>
      <c r="CS256" s="45">
        <v>191.5</v>
      </c>
      <c r="CT256" s="45">
        <v>191.6</v>
      </c>
      <c r="CU256" s="45">
        <v>192.2</v>
      </c>
      <c r="CV256" s="45">
        <v>192.3</v>
      </c>
      <c r="CW256" s="45">
        <v>192.4</v>
      </c>
      <c r="CX256" s="45">
        <v>192.5</v>
      </c>
      <c r="CY256" s="45">
        <v>192.5</v>
      </c>
      <c r="CZ256" s="45">
        <v>193.3</v>
      </c>
      <c r="DA256" s="45">
        <v>194.1</v>
      </c>
      <c r="DB256" s="45">
        <v>194.3</v>
      </c>
      <c r="DC256" s="45">
        <v>194.3</v>
      </c>
      <c r="DD256" s="45">
        <v>194.4</v>
      </c>
      <c r="DE256" s="45">
        <v>194.2</v>
      </c>
      <c r="DF256" s="45">
        <v>194.2</v>
      </c>
      <c r="DG256" s="45">
        <v>194.5</v>
      </c>
      <c r="DH256" s="45">
        <v>196.3</v>
      </c>
      <c r="DI256" s="45">
        <v>198.9</v>
      </c>
      <c r="DJ256" s="45">
        <v>199.8</v>
      </c>
      <c r="DK256" s="45">
        <v>202.4</v>
      </c>
      <c r="DL256" s="45">
        <v>201.5</v>
      </c>
      <c r="DM256" s="45">
        <v>202.7</v>
      </c>
      <c r="DN256" s="45">
        <v>203.9</v>
      </c>
      <c r="DO256" s="45">
        <v>205.1</v>
      </c>
      <c r="DP256" s="45">
        <v>205.9</v>
      </c>
      <c r="DQ256" s="45">
        <v>206.2</v>
      </c>
      <c r="DR256" s="45">
        <v>206.4</v>
      </c>
      <c r="DS256" s="45">
        <v>207.9</v>
      </c>
      <c r="DT256" s="45">
        <v>212.4</v>
      </c>
      <c r="DU256" s="45">
        <v>212.3</v>
      </c>
      <c r="DV256" s="45">
        <v>210.3</v>
      </c>
      <c r="DW256" s="45">
        <v>208.2</v>
      </c>
      <c r="DX256" s="46">
        <v>207.1</v>
      </c>
      <c r="DY256" s="46">
        <v>207.6</v>
      </c>
      <c r="DZ256" s="46">
        <v>207.5</v>
      </c>
      <c r="EA256">
        <v>207.9</v>
      </c>
      <c r="EB256" s="47">
        <v>208.9</v>
      </c>
      <c r="EC256" s="47">
        <v>209.5</v>
      </c>
    </row>
    <row r="257" spans="1:133" x14ac:dyDescent="0.25">
      <c r="A257" s="43" t="s">
        <v>3407</v>
      </c>
      <c r="B257" s="43" t="s">
        <v>3408</v>
      </c>
      <c r="C257" s="44">
        <v>0.23555000000000001</v>
      </c>
      <c r="D257" s="45">
        <v>103.9</v>
      </c>
      <c r="E257" s="45">
        <v>105.9</v>
      </c>
      <c r="F257" s="45">
        <v>107.5</v>
      </c>
      <c r="G257" s="45">
        <v>103.9</v>
      </c>
      <c r="H257" s="45">
        <v>105.8</v>
      </c>
      <c r="I257" s="45">
        <v>103.2</v>
      </c>
      <c r="J257" s="45">
        <v>103.7</v>
      </c>
      <c r="K257" s="45">
        <v>106.1</v>
      </c>
      <c r="L257" s="45">
        <v>106.3</v>
      </c>
      <c r="M257" s="45">
        <v>106.9</v>
      </c>
      <c r="N257" s="45">
        <v>106.1</v>
      </c>
      <c r="O257" s="45">
        <v>104.8</v>
      </c>
      <c r="P257" s="45">
        <v>110.4</v>
      </c>
      <c r="Q257" s="45">
        <v>100.8</v>
      </c>
      <c r="R257" s="45">
        <v>111.1</v>
      </c>
      <c r="S257" s="45">
        <v>111</v>
      </c>
      <c r="T257" s="45">
        <v>111.6</v>
      </c>
      <c r="U257" s="45">
        <v>113</v>
      </c>
      <c r="V257" s="45">
        <v>112.6</v>
      </c>
      <c r="W257" s="45">
        <v>113.2</v>
      </c>
      <c r="X257" s="45">
        <v>115</v>
      </c>
      <c r="Y257" s="45">
        <v>108.5</v>
      </c>
      <c r="Z257" s="45">
        <v>114</v>
      </c>
      <c r="AA257" s="45">
        <v>117.2</v>
      </c>
      <c r="AB257" s="45">
        <v>110.4</v>
      </c>
      <c r="AC257" s="45">
        <v>105.1</v>
      </c>
      <c r="AD257" s="45">
        <v>111.2</v>
      </c>
      <c r="AE257" s="45">
        <v>111.8</v>
      </c>
      <c r="AF257" s="45">
        <v>117.2</v>
      </c>
      <c r="AG257" s="45">
        <v>115.2</v>
      </c>
      <c r="AH257" s="45">
        <v>115.5</v>
      </c>
      <c r="AI257" s="45">
        <v>115.4</v>
      </c>
      <c r="AJ257" s="45">
        <v>118.3</v>
      </c>
      <c r="AK257" s="45">
        <v>116.2</v>
      </c>
      <c r="AL257" s="45">
        <v>120.1</v>
      </c>
      <c r="AM257" s="45">
        <v>119.3</v>
      </c>
      <c r="AN257" s="45">
        <v>120</v>
      </c>
      <c r="AO257" s="45">
        <v>117.8</v>
      </c>
      <c r="AP257" s="45">
        <v>122.6</v>
      </c>
      <c r="AQ257" s="45">
        <v>116.9</v>
      </c>
      <c r="AR257" s="45">
        <v>122</v>
      </c>
      <c r="AS257" s="45">
        <v>122.4</v>
      </c>
      <c r="AT257" s="45">
        <v>114.6</v>
      </c>
      <c r="AU257" s="45">
        <v>112.6</v>
      </c>
      <c r="AV257" s="45">
        <v>116.1</v>
      </c>
      <c r="AW257" s="45">
        <v>113.9</v>
      </c>
      <c r="AX257" s="45">
        <v>117.2</v>
      </c>
      <c r="AY257" s="45">
        <v>120.6</v>
      </c>
      <c r="AZ257" s="45">
        <v>126.9</v>
      </c>
      <c r="BA257" s="45">
        <v>123.6</v>
      </c>
      <c r="BB257" s="45">
        <v>128.19999999999999</v>
      </c>
      <c r="BC257" s="45">
        <v>122.6</v>
      </c>
      <c r="BD257" s="45">
        <v>121.5</v>
      </c>
      <c r="BE257" s="45">
        <v>126</v>
      </c>
      <c r="BF257" s="45">
        <v>123.3</v>
      </c>
      <c r="BG257" s="45">
        <v>124.2</v>
      </c>
      <c r="BH257" s="45">
        <v>125.5</v>
      </c>
      <c r="BI257" s="45">
        <v>124.9</v>
      </c>
      <c r="BJ257" s="45">
        <v>125.5</v>
      </c>
      <c r="BK257" s="45">
        <v>127.3</v>
      </c>
      <c r="BL257" s="45">
        <v>126.6</v>
      </c>
      <c r="BM257" s="45">
        <v>126.5</v>
      </c>
      <c r="BN257" s="45">
        <v>129.5</v>
      </c>
      <c r="BO257" s="45">
        <v>132.5</v>
      </c>
      <c r="BP257" s="45">
        <v>138.9</v>
      </c>
      <c r="BQ257" s="45">
        <v>134.19999999999999</v>
      </c>
      <c r="BR257" s="45">
        <v>133.6</v>
      </c>
      <c r="BS257" s="45">
        <v>139.1</v>
      </c>
      <c r="BT257" s="45">
        <v>136.4</v>
      </c>
      <c r="BU257" s="45">
        <v>134.5</v>
      </c>
      <c r="BV257" s="45">
        <v>135.19999999999999</v>
      </c>
      <c r="BW257" s="45">
        <v>131.6</v>
      </c>
      <c r="BX257" s="45">
        <v>125.4</v>
      </c>
      <c r="BY257" s="45">
        <v>127.5</v>
      </c>
      <c r="BZ257" s="45">
        <v>129.5</v>
      </c>
      <c r="CA257" s="45">
        <v>124.8</v>
      </c>
      <c r="CB257" s="45">
        <v>127.2</v>
      </c>
      <c r="CC257" s="45">
        <v>126.6</v>
      </c>
      <c r="CD257" s="45">
        <v>126.8</v>
      </c>
      <c r="CE257" s="45">
        <v>126.5</v>
      </c>
      <c r="CF257" s="45">
        <v>126.1</v>
      </c>
      <c r="CG257" s="45">
        <v>126.2</v>
      </c>
      <c r="CH257" s="45">
        <v>126.9</v>
      </c>
      <c r="CI257" s="45">
        <v>129.30000000000001</v>
      </c>
      <c r="CJ257" s="45">
        <v>128</v>
      </c>
      <c r="CK257" s="45">
        <v>126</v>
      </c>
      <c r="CL257" s="45">
        <v>124.7</v>
      </c>
      <c r="CM257" s="45">
        <v>127.6</v>
      </c>
      <c r="CN257" s="45">
        <v>125.3</v>
      </c>
      <c r="CO257" s="45">
        <v>127.5</v>
      </c>
      <c r="CP257" s="45">
        <v>127.6</v>
      </c>
      <c r="CQ257" s="45">
        <v>125.4</v>
      </c>
      <c r="CR257" s="45">
        <v>121.4</v>
      </c>
      <c r="CS257" s="45">
        <v>122.8</v>
      </c>
      <c r="CT257" s="45">
        <v>124.1</v>
      </c>
      <c r="CU257" s="45">
        <v>124.6</v>
      </c>
      <c r="CV257" s="45">
        <v>125.3</v>
      </c>
      <c r="CW257" s="45">
        <v>126.7</v>
      </c>
      <c r="CX257" s="45">
        <v>127</v>
      </c>
      <c r="CY257" s="45">
        <v>125.5</v>
      </c>
      <c r="CZ257" s="45">
        <v>120.7</v>
      </c>
      <c r="DA257" s="45">
        <v>123.6</v>
      </c>
      <c r="DB257" s="45">
        <v>128.5</v>
      </c>
      <c r="DC257" s="45">
        <v>126.4</v>
      </c>
      <c r="DD257" s="45">
        <v>128.6</v>
      </c>
      <c r="DE257" s="45">
        <v>130.6</v>
      </c>
      <c r="DF257" s="45">
        <v>131</v>
      </c>
      <c r="DG257" s="45">
        <v>129.5</v>
      </c>
      <c r="DH257" s="45">
        <v>132.30000000000001</v>
      </c>
      <c r="DI257" s="45">
        <v>128.6</v>
      </c>
      <c r="DJ257" s="45">
        <v>127.3</v>
      </c>
      <c r="DK257" s="45">
        <v>129.30000000000001</v>
      </c>
      <c r="DL257" s="45">
        <v>130.5</v>
      </c>
      <c r="DM257" s="45">
        <v>127.8</v>
      </c>
      <c r="DN257" s="45">
        <v>129.1</v>
      </c>
      <c r="DO257" s="45">
        <v>127.6</v>
      </c>
      <c r="DP257" s="45">
        <v>131.30000000000001</v>
      </c>
      <c r="DQ257" s="45">
        <v>130.5</v>
      </c>
      <c r="DR257" s="45">
        <v>128.4</v>
      </c>
      <c r="DS257" s="45">
        <v>128.9</v>
      </c>
      <c r="DT257" s="45">
        <v>130.5</v>
      </c>
      <c r="DU257" s="45">
        <v>135.1</v>
      </c>
      <c r="DV257" s="45">
        <v>135.1</v>
      </c>
      <c r="DW257" s="45">
        <v>137</v>
      </c>
      <c r="DX257" s="46">
        <v>136.6</v>
      </c>
      <c r="DY257" s="46">
        <v>137.69999999999999</v>
      </c>
      <c r="DZ257" s="46">
        <v>136.80000000000001</v>
      </c>
      <c r="EA257">
        <v>140.6</v>
      </c>
      <c r="EB257" s="47">
        <v>137.5</v>
      </c>
      <c r="EC257" s="47">
        <v>139.30000000000001</v>
      </c>
    </row>
    <row r="258" spans="1:133" x14ac:dyDescent="0.25">
      <c r="A258" s="43" t="s">
        <v>3409</v>
      </c>
      <c r="B258" s="43" t="s">
        <v>2204</v>
      </c>
      <c r="C258" s="44">
        <v>4.8806799999999999</v>
      </c>
      <c r="D258" s="45">
        <v>100.8</v>
      </c>
      <c r="E258" s="45">
        <v>102</v>
      </c>
      <c r="F258" s="45">
        <v>102.6</v>
      </c>
      <c r="G258" s="45">
        <v>102.7</v>
      </c>
      <c r="H258" s="45">
        <v>104.1</v>
      </c>
      <c r="I258" s="45">
        <v>105</v>
      </c>
      <c r="J258" s="45">
        <v>104.6</v>
      </c>
      <c r="K258" s="45">
        <v>104.2</v>
      </c>
      <c r="L258" s="45">
        <v>104.2</v>
      </c>
      <c r="M258" s="45">
        <v>104.8</v>
      </c>
      <c r="N258" s="45">
        <v>105.7</v>
      </c>
      <c r="O258" s="45">
        <v>106.8</v>
      </c>
      <c r="P258" s="45">
        <v>107.9</v>
      </c>
      <c r="Q258" s="45">
        <v>107.9</v>
      </c>
      <c r="R258" s="45">
        <v>109</v>
      </c>
      <c r="S258" s="45">
        <v>110.8</v>
      </c>
      <c r="T258" s="45">
        <v>112.4</v>
      </c>
      <c r="U258" s="45">
        <v>113.7</v>
      </c>
      <c r="V258" s="45">
        <v>113.8</v>
      </c>
      <c r="W258" s="45">
        <v>112.6</v>
      </c>
      <c r="X258" s="45">
        <v>112.6</v>
      </c>
      <c r="Y258" s="45">
        <v>113.2</v>
      </c>
      <c r="Z258" s="45">
        <v>113.8</v>
      </c>
      <c r="AA258" s="45">
        <v>113.6</v>
      </c>
      <c r="AB258" s="45">
        <v>114.2</v>
      </c>
      <c r="AC258" s="45">
        <v>115</v>
      </c>
      <c r="AD258" s="45">
        <v>114.6</v>
      </c>
      <c r="AE258" s="45">
        <v>115.7</v>
      </c>
      <c r="AF258" s="45">
        <v>115.3</v>
      </c>
      <c r="AG258" s="45">
        <v>114.2</v>
      </c>
      <c r="AH258" s="45">
        <v>112.6</v>
      </c>
      <c r="AI258" s="45">
        <v>111.1</v>
      </c>
      <c r="AJ258" s="45">
        <v>110.7</v>
      </c>
      <c r="AK258" s="45">
        <v>109.8</v>
      </c>
      <c r="AL258" s="45">
        <v>109.5</v>
      </c>
      <c r="AM258" s="45">
        <v>109.6</v>
      </c>
      <c r="AN258" s="45">
        <v>109.4</v>
      </c>
      <c r="AO258" s="45">
        <v>109.7</v>
      </c>
      <c r="AP258" s="45">
        <v>110.2</v>
      </c>
      <c r="AQ258" s="45">
        <v>110.3</v>
      </c>
      <c r="AR258" s="45">
        <v>109.7</v>
      </c>
      <c r="AS258" s="45">
        <v>109.1</v>
      </c>
      <c r="AT258" s="45">
        <v>108.7</v>
      </c>
      <c r="AU258" s="45">
        <v>108.4</v>
      </c>
      <c r="AV258" s="45">
        <v>108.6</v>
      </c>
      <c r="AW258" s="45">
        <v>107.8</v>
      </c>
      <c r="AX258" s="45">
        <v>108.8</v>
      </c>
      <c r="AY258" s="45">
        <v>108.7</v>
      </c>
      <c r="AZ258" s="45">
        <v>109.5</v>
      </c>
      <c r="BA258" s="45">
        <v>110</v>
      </c>
      <c r="BB258" s="45">
        <v>110.2</v>
      </c>
      <c r="BC258" s="45">
        <v>111.3</v>
      </c>
      <c r="BD258" s="45">
        <v>112.2</v>
      </c>
      <c r="BE258" s="45">
        <v>112.1</v>
      </c>
      <c r="BF258" s="45">
        <v>110.8</v>
      </c>
      <c r="BG258" s="45">
        <v>110.8</v>
      </c>
      <c r="BH258" s="45">
        <v>110.9</v>
      </c>
      <c r="BI258" s="45">
        <v>111.4</v>
      </c>
      <c r="BJ258" s="45">
        <v>112</v>
      </c>
      <c r="BK258" s="45">
        <v>112.9</v>
      </c>
      <c r="BL258" s="45">
        <v>113.8</v>
      </c>
      <c r="BM258" s="45">
        <v>113.6</v>
      </c>
      <c r="BN258" s="45">
        <v>113.6</v>
      </c>
      <c r="BO258" s="45">
        <v>113.3</v>
      </c>
      <c r="BP258" s="45">
        <v>113.7</v>
      </c>
      <c r="BQ258" s="45">
        <v>113.2</v>
      </c>
      <c r="BR258" s="45">
        <v>112.7</v>
      </c>
      <c r="BS258" s="45">
        <v>112.9</v>
      </c>
      <c r="BT258" s="45">
        <v>113.2</v>
      </c>
      <c r="BU258" s="45">
        <v>113.3</v>
      </c>
      <c r="BV258" s="45">
        <v>113.8</v>
      </c>
      <c r="BW258" s="45">
        <v>114.2</v>
      </c>
      <c r="BX258" s="45">
        <v>114.9</v>
      </c>
      <c r="BY258" s="45">
        <v>115.7</v>
      </c>
      <c r="BZ258" s="45">
        <v>116.2</v>
      </c>
      <c r="CA258" s="45">
        <v>117.7</v>
      </c>
      <c r="CB258" s="45">
        <v>118.3</v>
      </c>
      <c r="CC258" s="45">
        <v>118.6</v>
      </c>
      <c r="CD258" s="45">
        <v>119.2</v>
      </c>
      <c r="CE258" s="45">
        <v>119</v>
      </c>
      <c r="CF258" s="45">
        <v>118.9</v>
      </c>
      <c r="CG258" s="45">
        <v>119</v>
      </c>
      <c r="CH258" s="45">
        <v>119.2</v>
      </c>
      <c r="CI258" s="45">
        <v>118.6</v>
      </c>
      <c r="CJ258" s="45">
        <v>119.4</v>
      </c>
      <c r="CK258" s="45">
        <v>119.6</v>
      </c>
      <c r="CL258" s="45">
        <v>119.4</v>
      </c>
      <c r="CM258" s="45">
        <v>118.9</v>
      </c>
      <c r="CN258" s="45">
        <v>118.1</v>
      </c>
      <c r="CO258" s="45">
        <v>117.6</v>
      </c>
      <c r="CP258" s="45">
        <v>117.3</v>
      </c>
      <c r="CQ258" s="45">
        <v>116.5</v>
      </c>
      <c r="CR258" s="45">
        <v>116</v>
      </c>
      <c r="CS258" s="45">
        <v>116.4</v>
      </c>
      <c r="CT258" s="45">
        <v>116.9</v>
      </c>
      <c r="CU258" s="45">
        <v>116.7</v>
      </c>
      <c r="CV258" s="45">
        <v>117</v>
      </c>
      <c r="CW258" s="45">
        <v>115.2</v>
      </c>
      <c r="CX258" s="45">
        <v>113.6</v>
      </c>
      <c r="CY258" s="45">
        <v>112.9</v>
      </c>
      <c r="CZ258" s="45">
        <v>113</v>
      </c>
      <c r="DA258" s="45">
        <v>113.6</v>
      </c>
      <c r="DB258" s="45">
        <v>114.8</v>
      </c>
      <c r="DC258" s="45">
        <v>116.8</v>
      </c>
      <c r="DD258" s="45">
        <v>119.1</v>
      </c>
      <c r="DE258" s="45">
        <v>123.1</v>
      </c>
      <c r="DF258" s="45">
        <v>124.9</v>
      </c>
      <c r="DG258" s="45">
        <v>127.4</v>
      </c>
      <c r="DH258" s="45">
        <v>128.69999999999999</v>
      </c>
      <c r="DI258" s="45">
        <v>128.5</v>
      </c>
      <c r="DJ258" s="45">
        <v>129.69999999999999</v>
      </c>
      <c r="DK258" s="45">
        <v>130.80000000000001</v>
      </c>
      <c r="DL258" s="45">
        <v>132.6</v>
      </c>
      <c r="DM258" s="45">
        <v>133.30000000000001</v>
      </c>
      <c r="DN258" s="45">
        <v>134.80000000000001</v>
      </c>
      <c r="DO258" s="45">
        <v>138.1</v>
      </c>
      <c r="DP258" s="45">
        <v>139.19999999999999</v>
      </c>
      <c r="DQ258" s="45">
        <v>140.19999999999999</v>
      </c>
      <c r="DR258" s="45">
        <v>142.4</v>
      </c>
      <c r="DS258" s="45">
        <v>143.5</v>
      </c>
      <c r="DT258" s="45">
        <v>145.4</v>
      </c>
      <c r="DU258" s="45">
        <v>148.5</v>
      </c>
      <c r="DV258" s="45">
        <v>148.6</v>
      </c>
      <c r="DW258" s="45">
        <v>147.19999999999999</v>
      </c>
      <c r="DX258" s="46">
        <v>146.5</v>
      </c>
      <c r="DY258" s="46">
        <v>144.5</v>
      </c>
      <c r="DZ258" s="46">
        <v>143.4</v>
      </c>
      <c r="EA258">
        <v>140.30000000000001</v>
      </c>
      <c r="EB258" s="47">
        <v>138.4</v>
      </c>
      <c r="EC258" s="47">
        <v>137.19999999999999</v>
      </c>
    </row>
    <row r="259" spans="1:133" x14ac:dyDescent="0.25">
      <c r="A259" s="43" t="s">
        <v>3410</v>
      </c>
      <c r="B259" s="43" t="s">
        <v>2206</v>
      </c>
      <c r="C259" s="44">
        <v>2.5815399999999999</v>
      </c>
      <c r="D259" s="45">
        <v>100.6</v>
      </c>
      <c r="E259" s="45">
        <v>102.1</v>
      </c>
      <c r="F259" s="45">
        <v>102.3</v>
      </c>
      <c r="G259" s="45">
        <v>102.3</v>
      </c>
      <c r="H259" s="45">
        <v>104.2</v>
      </c>
      <c r="I259" s="45">
        <v>105.4</v>
      </c>
      <c r="J259" s="45">
        <v>104.6</v>
      </c>
      <c r="K259" s="45">
        <v>103.6</v>
      </c>
      <c r="L259" s="45">
        <v>103.8</v>
      </c>
      <c r="M259" s="45">
        <v>104.7</v>
      </c>
      <c r="N259" s="45">
        <v>105.8</v>
      </c>
      <c r="O259" s="45">
        <v>106.9</v>
      </c>
      <c r="P259" s="45">
        <v>108.2</v>
      </c>
      <c r="Q259" s="45">
        <v>107.7</v>
      </c>
      <c r="R259" s="45">
        <v>109.4</v>
      </c>
      <c r="S259" s="45">
        <v>111.5</v>
      </c>
      <c r="T259" s="45">
        <v>114.5</v>
      </c>
      <c r="U259" s="45">
        <v>116.4</v>
      </c>
      <c r="V259" s="45">
        <v>116.7</v>
      </c>
      <c r="W259" s="45">
        <v>114.3</v>
      </c>
      <c r="X259" s="45">
        <v>113.6</v>
      </c>
      <c r="Y259" s="45">
        <v>114</v>
      </c>
      <c r="Z259" s="45">
        <v>114.8</v>
      </c>
      <c r="AA259" s="45">
        <v>114.6</v>
      </c>
      <c r="AB259" s="45">
        <v>114.6</v>
      </c>
      <c r="AC259" s="45">
        <v>115.2</v>
      </c>
      <c r="AD259" s="45">
        <v>114.4</v>
      </c>
      <c r="AE259" s="45">
        <v>115.8</v>
      </c>
      <c r="AF259" s="45">
        <v>115.5</v>
      </c>
      <c r="AG259" s="45">
        <v>113.6</v>
      </c>
      <c r="AH259" s="45">
        <v>110.8</v>
      </c>
      <c r="AI259" s="45">
        <v>108.2</v>
      </c>
      <c r="AJ259" s="45">
        <v>107.2</v>
      </c>
      <c r="AK259" s="45">
        <v>105.9</v>
      </c>
      <c r="AL259" s="45">
        <v>104.9</v>
      </c>
      <c r="AM259" s="45">
        <v>104.6</v>
      </c>
      <c r="AN259" s="45">
        <v>104.3</v>
      </c>
      <c r="AO259" s="45">
        <v>105.5</v>
      </c>
      <c r="AP259" s="45">
        <v>105.7</v>
      </c>
      <c r="AQ259" s="45">
        <v>104.9</v>
      </c>
      <c r="AR259" s="45">
        <v>103.8</v>
      </c>
      <c r="AS259" s="45">
        <v>102.3</v>
      </c>
      <c r="AT259" s="45">
        <v>101</v>
      </c>
      <c r="AU259" s="45">
        <v>99.8</v>
      </c>
      <c r="AV259" s="45">
        <v>99.6</v>
      </c>
      <c r="AW259" s="45">
        <v>99.1</v>
      </c>
      <c r="AX259" s="45">
        <v>100.1</v>
      </c>
      <c r="AY259" s="45">
        <v>99.9</v>
      </c>
      <c r="AZ259" s="45">
        <v>100.1</v>
      </c>
      <c r="BA259" s="45">
        <v>100.8</v>
      </c>
      <c r="BB259" s="45">
        <v>101.6</v>
      </c>
      <c r="BC259" s="45">
        <v>103.2</v>
      </c>
      <c r="BD259" s="45">
        <v>104.9</v>
      </c>
      <c r="BE259" s="45">
        <v>104.5</v>
      </c>
      <c r="BF259" s="45">
        <v>103.3</v>
      </c>
      <c r="BG259" s="45">
        <v>102.8</v>
      </c>
      <c r="BH259" s="45">
        <v>102.9</v>
      </c>
      <c r="BI259" s="45">
        <v>103.7</v>
      </c>
      <c r="BJ259" s="45">
        <v>104.8</v>
      </c>
      <c r="BK259" s="45">
        <v>106.5</v>
      </c>
      <c r="BL259" s="45">
        <v>107.7</v>
      </c>
      <c r="BM259" s="45">
        <v>107.2</v>
      </c>
      <c r="BN259" s="45">
        <v>106.6</v>
      </c>
      <c r="BO259" s="45">
        <v>106.5</v>
      </c>
      <c r="BP259" s="45">
        <v>106.3</v>
      </c>
      <c r="BQ259" s="45">
        <v>105.5</v>
      </c>
      <c r="BR259" s="45">
        <v>104.7</v>
      </c>
      <c r="BS259" s="45">
        <v>104.8</v>
      </c>
      <c r="BT259" s="45">
        <v>105.5</v>
      </c>
      <c r="BU259" s="45">
        <v>106.1</v>
      </c>
      <c r="BV259" s="45">
        <v>106.3</v>
      </c>
      <c r="BW259" s="45">
        <v>106.8</v>
      </c>
      <c r="BX259" s="45">
        <v>107.3</v>
      </c>
      <c r="BY259" s="45">
        <v>108.4</v>
      </c>
      <c r="BZ259" s="45">
        <v>109</v>
      </c>
      <c r="CA259" s="45">
        <v>110.3</v>
      </c>
      <c r="CB259" s="45">
        <v>111.4</v>
      </c>
      <c r="CC259" s="45">
        <v>112.5</v>
      </c>
      <c r="CD259" s="45">
        <v>112.6</v>
      </c>
      <c r="CE259" s="45">
        <v>112</v>
      </c>
      <c r="CF259" s="45">
        <v>110.9</v>
      </c>
      <c r="CG259" s="45">
        <v>111.3</v>
      </c>
      <c r="CH259" s="45">
        <v>111.2</v>
      </c>
      <c r="CI259" s="45">
        <v>110.4</v>
      </c>
      <c r="CJ259" s="45">
        <v>111.7</v>
      </c>
      <c r="CK259" s="45">
        <v>111</v>
      </c>
      <c r="CL259" s="45">
        <v>110.7</v>
      </c>
      <c r="CM259" s="45">
        <v>110</v>
      </c>
      <c r="CN259" s="45">
        <v>109</v>
      </c>
      <c r="CO259" s="45">
        <v>107.9</v>
      </c>
      <c r="CP259" s="45">
        <v>107.4</v>
      </c>
      <c r="CQ259" s="45">
        <v>105.2</v>
      </c>
      <c r="CR259" s="45">
        <v>105.1</v>
      </c>
      <c r="CS259" s="45">
        <v>105.5</v>
      </c>
      <c r="CT259" s="45">
        <v>105.8</v>
      </c>
      <c r="CU259" s="45">
        <v>105.6</v>
      </c>
      <c r="CV259" s="45">
        <v>105.7</v>
      </c>
      <c r="CW259" s="45">
        <v>102.5</v>
      </c>
      <c r="CX259" s="45">
        <v>100.6</v>
      </c>
      <c r="CY259" s="45">
        <v>100.6</v>
      </c>
      <c r="CZ259" s="45">
        <v>100.3</v>
      </c>
      <c r="DA259" s="45">
        <v>101.2</v>
      </c>
      <c r="DB259" s="45">
        <v>102.5</v>
      </c>
      <c r="DC259" s="45">
        <v>105.5</v>
      </c>
      <c r="DD259" s="45">
        <v>108.5</v>
      </c>
      <c r="DE259" s="45">
        <v>114.4</v>
      </c>
      <c r="DF259" s="45">
        <v>117</v>
      </c>
      <c r="DG259" s="45">
        <v>120</v>
      </c>
      <c r="DH259" s="45">
        <v>121</v>
      </c>
      <c r="DI259" s="45">
        <v>120.6</v>
      </c>
      <c r="DJ259" s="45">
        <v>121.2</v>
      </c>
      <c r="DK259" s="45">
        <v>121.3</v>
      </c>
      <c r="DL259" s="45">
        <v>123.6</v>
      </c>
      <c r="DM259" s="45">
        <v>125</v>
      </c>
      <c r="DN259" s="45">
        <v>127.1</v>
      </c>
      <c r="DO259" s="45">
        <v>132.6</v>
      </c>
      <c r="DP259" s="45">
        <v>133.4</v>
      </c>
      <c r="DQ259" s="45">
        <v>135.19999999999999</v>
      </c>
      <c r="DR259" s="45">
        <v>137.9</v>
      </c>
      <c r="DS259" s="45">
        <v>138.30000000000001</v>
      </c>
      <c r="DT259" s="45">
        <v>140.1</v>
      </c>
      <c r="DU259" s="45">
        <v>143.5</v>
      </c>
      <c r="DV259" s="45">
        <v>143.30000000000001</v>
      </c>
      <c r="DW259" s="45">
        <v>140.1</v>
      </c>
      <c r="DX259" s="46">
        <v>139</v>
      </c>
      <c r="DY259" s="46">
        <v>136.30000000000001</v>
      </c>
      <c r="DZ259" s="46">
        <v>133.9</v>
      </c>
      <c r="EA259">
        <v>128.6</v>
      </c>
      <c r="EB259" s="47">
        <v>125.5</v>
      </c>
      <c r="EC259" s="47">
        <v>123.7</v>
      </c>
    </row>
    <row r="260" spans="1:133" x14ac:dyDescent="0.25">
      <c r="A260" s="43" t="s">
        <v>3411</v>
      </c>
      <c r="B260" s="43" t="s">
        <v>2208</v>
      </c>
      <c r="C260" s="44">
        <v>1.34192</v>
      </c>
      <c r="D260" s="45">
        <v>100.4</v>
      </c>
      <c r="E260" s="45">
        <v>102.2</v>
      </c>
      <c r="F260" s="45">
        <v>103.1</v>
      </c>
      <c r="G260" s="45">
        <v>103.3</v>
      </c>
      <c r="H260" s="45">
        <v>105.5</v>
      </c>
      <c r="I260" s="45">
        <v>106.2</v>
      </c>
      <c r="J260" s="45">
        <v>105.7</v>
      </c>
      <c r="K260" s="45">
        <v>105.1</v>
      </c>
      <c r="L260" s="45">
        <v>104.1</v>
      </c>
      <c r="M260" s="45">
        <v>105.2</v>
      </c>
      <c r="N260" s="45">
        <v>106.8</v>
      </c>
      <c r="O260" s="45">
        <v>109.4</v>
      </c>
      <c r="P260" s="45">
        <v>111.9</v>
      </c>
      <c r="Q260" s="45">
        <v>111.5</v>
      </c>
      <c r="R260" s="45">
        <v>112</v>
      </c>
      <c r="S260" s="45">
        <v>113.9</v>
      </c>
      <c r="T260" s="45">
        <v>116.9</v>
      </c>
      <c r="U260" s="45">
        <v>119.7</v>
      </c>
      <c r="V260" s="45">
        <v>120.5</v>
      </c>
      <c r="W260" s="45">
        <v>118.3</v>
      </c>
      <c r="X260" s="45">
        <v>118</v>
      </c>
      <c r="Y260" s="45">
        <v>117.9</v>
      </c>
      <c r="Z260" s="45">
        <v>120.1</v>
      </c>
      <c r="AA260" s="45">
        <v>120.3</v>
      </c>
      <c r="AB260" s="45">
        <v>120.3</v>
      </c>
      <c r="AC260" s="45">
        <v>120.8</v>
      </c>
      <c r="AD260" s="45">
        <v>120.5</v>
      </c>
      <c r="AE260" s="45">
        <v>119.9</v>
      </c>
      <c r="AF260" s="45">
        <v>118.5</v>
      </c>
      <c r="AG260" s="45">
        <v>116.9</v>
      </c>
      <c r="AH260" s="45">
        <v>113.9</v>
      </c>
      <c r="AI260" s="45">
        <v>110.6</v>
      </c>
      <c r="AJ260" s="45">
        <v>109.9</v>
      </c>
      <c r="AK260" s="45">
        <v>110.1</v>
      </c>
      <c r="AL260" s="45">
        <v>108.4</v>
      </c>
      <c r="AM260" s="45">
        <v>107.8</v>
      </c>
      <c r="AN260" s="45">
        <v>107.9</v>
      </c>
      <c r="AO260" s="45">
        <v>109.1</v>
      </c>
      <c r="AP260" s="45">
        <v>109.9</v>
      </c>
      <c r="AQ260" s="45">
        <v>108.8</v>
      </c>
      <c r="AR260" s="45">
        <v>108.6</v>
      </c>
      <c r="AS260" s="45">
        <v>106.6</v>
      </c>
      <c r="AT260" s="45">
        <v>106</v>
      </c>
      <c r="AU260" s="45">
        <v>104.5</v>
      </c>
      <c r="AV260" s="45">
        <v>104.4</v>
      </c>
      <c r="AW260" s="45">
        <v>103.3</v>
      </c>
      <c r="AX260" s="45">
        <v>105.6</v>
      </c>
      <c r="AY260" s="45">
        <v>105.3</v>
      </c>
      <c r="AZ260" s="45">
        <v>105.4</v>
      </c>
      <c r="BA260" s="45">
        <v>106.5</v>
      </c>
      <c r="BB260" s="45">
        <v>107.6</v>
      </c>
      <c r="BC260" s="45">
        <v>110.4</v>
      </c>
      <c r="BD260" s="45">
        <v>113.1</v>
      </c>
      <c r="BE260" s="45">
        <v>112.1</v>
      </c>
      <c r="BF260" s="45">
        <v>110.3</v>
      </c>
      <c r="BG260" s="45">
        <v>110.2</v>
      </c>
      <c r="BH260" s="45">
        <v>110.4</v>
      </c>
      <c r="BI260" s="45">
        <v>110.7</v>
      </c>
      <c r="BJ260" s="45">
        <v>111.7</v>
      </c>
      <c r="BK260" s="45">
        <v>114.3</v>
      </c>
      <c r="BL260" s="45">
        <v>116.5</v>
      </c>
      <c r="BM260" s="45">
        <v>115.7</v>
      </c>
      <c r="BN260" s="45">
        <v>115.3</v>
      </c>
      <c r="BO260" s="45">
        <v>115</v>
      </c>
      <c r="BP260" s="45">
        <v>114.3</v>
      </c>
      <c r="BQ260" s="45">
        <v>112.7</v>
      </c>
      <c r="BR260" s="45">
        <v>110.9</v>
      </c>
      <c r="BS260" s="45">
        <v>110.2</v>
      </c>
      <c r="BT260" s="45">
        <v>110.7</v>
      </c>
      <c r="BU260" s="45">
        <v>112.5</v>
      </c>
      <c r="BV260" s="45">
        <v>112.6</v>
      </c>
      <c r="BW260" s="45">
        <v>112.9</v>
      </c>
      <c r="BX260" s="45">
        <v>113.3</v>
      </c>
      <c r="BY260" s="45">
        <v>114.2</v>
      </c>
      <c r="BZ260" s="45">
        <v>115.1</v>
      </c>
      <c r="CA260" s="45">
        <v>117.2</v>
      </c>
      <c r="CB260" s="45">
        <v>118.1</v>
      </c>
      <c r="CC260" s="45">
        <v>117.9</v>
      </c>
      <c r="CD260" s="45">
        <v>117.3</v>
      </c>
      <c r="CE260" s="45">
        <v>117.5</v>
      </c>
      <c r="CF260" s="45">
        <v>117.4</v>
      </c>
      <c r="CG260" s="45">
        <v>118.6</v>
      </c>
      <c r="CH260" s="45">
        <v>118.4</v>
      </c>
      <c r="CI260" s="45">
        <v>117</v>
      </c>
      <c r="CJ260" s="45">
        <v>119.2</v>
      </c>
      <c r="CK260" s="45">
        <v>117.8</v>
      </c>
      <c r="CL260" s="45">
        <v>118.1</v>
      </c>
      <c r="CM260" s="45">
        <v>116.9</v>
      </c>
      <c r="CN260" s="45">
        <v>115.6</v>
      </c>
      <c r="CO260" s="45">
        <v>114.8</v>
      </c>
      <c r="CP260" s="45">
        <v>114.4</v>
      </c>
      <c r="CQ260" s="45">
        <v>111</v>
      </c>
      <c r="CR260" s="45">
        <v>110.8</v>
      </c>
      <c r="CS260" s="45">
        <v>111.7</v>
      </c>
      <c r="CT260" s="45">
        <v>112.4</v>
      </c>
      <c r="CU260" s="45">
        <v>112.2</v>
      </c>
      <c r="CV260" s="45">
        <v>112.5</v>
      </c>
      <c r="CW260" s="45">
        <v>111.1</v>
      </c>
      <c r="CX260" s="45">
        <v>108.4</v>
      </c>
      <c r="CY260" s="45">
        <v>108.3</v>
      </c>
      <c r="CZ260" s="45">
        <v>108.1</v>
      </c>
      <c r="DA260" s="45">
        <v>109</v>
      </c>
      <c r="DB260" s="45">
        <v>110.6</v>
      </c>
      <c r="DC260" s="45">
        <v>112.6</v>
      </c>
      <c r="DD260" s="45">
        <v>115.3</v>
      </c>
      <c r="DE260" s="45">
        <v>122.2</v>
      </c>
      <c r="DF260" s="45">
        <v>124.5</v>
      </c>
      <c r="DG260" s="45">
        <v>128.19999999999999</v>
      </c>
      <c r="DH260" s="45">
        <v>130.1</v>
      </c>
      <c r="DI260" s="45">
        <v>130.5</v>
      </c>
      <c r="DJ260" s="45">
        <v>131.30000000000001</v>
      </c>
      <c r="DK260" s="45">
        <v>132.1</v>
      </c>
      <c r="DL260" s="45">
        <v>134.9</v>
      </c>
      <c r="DM260" s="45">
        <v>136.4</v>
      </c>
      <c r="DN260" s="45">
        <v>137.30000000000001</v>
      </c>
      <c r="DO260" s="45">
        <v>143.80000000000001</v>
      </c>
      <c r="DP260" s="45">
        <v>147.19999999999999</v>
      </c>
      <c r="DQ260" s="45">
        <v>150.6</v>
      </c>
      <c r="DR260" s="45">
        <v>153.69999999999999</v>
      </c>
      <c r="DS260" s="45">
        <v>153.80000000000001</v>
      </c>
      <c r="DT260" s="45">
        <v>156.6</v>
      </c>
      <c r="DU260" s="45">
        <v>163.5</v>
      </c>
      <c r="DV260" s="45">
        <v>163.1</v>
      </c>
      <c r="DW260" s="45">
        <v>159.4</v>
      </c>
      <c r="DX260" s="46">
        <v>158.69999999999999</v>
      </c>
      <c r="DY260" s="46">
        <v>155.80000000000001</v>
      </c>
      <c r="DZ260" s="46">
        <v>152.1</v>
      </c>
      <c r="EA260">
        <v>143.6</v>
      </c>
      <c r="EB260" s="47">
        <v>139.6</v>
      </c>
      <c r="EC260" s="47">
        <v>135.80000000000001</v>
      </c>
    </row>
    <row r="261" spans="1:133" x14ac:dyDescent="0.25">
      <c r="A261" s="43" t="s">
        <v>3412</v>
      </c>
      <c r="B261" s="43" t="s">
        <v>2210</v>
      </c>
      <c r="C261" s="44">
        <v>0.53793999999999997</v>
      </c>
      <c r="D261" s="45">
        <v>99.9</v>
      </c>
      <c r="E261" s="45">
        <v>101.3</v>
      </c>
      <c r="F261" s="45">
        <v>101.6</v>
      </c>
      <c r="G261" s="45">
        <v>100.4</v>
      </c>
      <c r="H261" s="45">
        <v>103.9</v>
      </c>
      <c r="I261" s="45">
        <v>105.2</v>
      </c>
      <c r="J261" s="45">
        <v>103.6</v>
      </c>
      <c r="K261" s="45">
        <v>102.8</v>
      </c>
      <c r="L261" s="45">
        <v>103.5</v>
      </c>
      <c r="M261" s="45">
        <v>105.3</v>
      </c>
      <c r="N261" s="45">
        <v>105.3</v>
      </c>
      <c r="O261" s="45">
        <v>105</v>
      </c>
      <c r="P261" s="45">
        <v>104.4</v>
      </c>
      <c r="Q261" s="45">
        <v>104.1</v>
      </c>
      <c r="R261" s="45">
        <v>105.4</v>
      </c>
      <c r="S261" s="45">
        <v>107.9</v>
      </c>
      <c r="T261" s="45">
        <v>111</v>
      </c>
      <c r="U261" s="45">
        <v>112.8</v>
      </c>
      <c r="V261" s="45">
        <v>113.1</v>
      </c>
      <c r="W261" s="45">
        <v>109.6</v>
      </c>
      <c r="X261" s="45">
        <v>108.6</v>
      </c>
      <c r="Y261" s="45">
        <v>108.2</v>
      </c>
      <c r="Z261" s="45">
        <v>107.2</v>
      </c>
      <c r="AA261" s="45">
        <v>106.8</v>
      </c>
      <c r="AB261" s="45">
        <v>107.2</v>
      </c>
      <c r="AC261" s="45">
        <v>108.3</v>
      </c>
      <c r="AD261" s="45">
        <v>107.1</v>
      </c>
      <c r="AE261" s="45">
        <v>109.3</v>
      </c>
      <c r="AF261" s="45">
        <v>110.2</v>
      </c>
      <c r="AG261" s="45">
        <v>108.7</v>
      </c>
      <c r="AH261" s="45">
        <v>106.2</v>
      </c>
      <c r="AI261" s="45">
        <v>103.8</v>
      </c>
      <c r="AJ261" s="45">
        <v>101.8</v>
      </c>
      <c r="AK261" s="45">
        <v>99.1</v>
      </c>
      <c r="AL261" s="45">
        <v>99.2</v>
      </c>
      <c r="AM261" s="45">
        <v>100.2</v>
      </c>
      <c r="AN261" s="45">
        <v>100</v>
      </c>
      <c r="AO261" s="45">
        <v>102.5</v>
      </c>
      <c r="AP261" s="45">
        <v>101.7</v>
      </c>
      <c r="AQ261" s="45">
        <v>101.2</v>
      </c>
      <c r="AR261" s="45">
        <v>99.2</v>
      </c>
      <c r="AS261" s="45">
        <v>98.2</v>
      </c>
      <c r="AT261" s="45">
        <v>96.6</v>
      </c>
      <c r="AU261" s="45">
        <v>95.6</v>
      </c>
      <c r="AV261" s="45">
        <v>94.6</v>
      </c>
      <c r="AW261" s="45">
        <v>93.9</v>
      </c>
      <c r="AX261" s="45">
        <v>93.7</v>
      </c>
      <c r="AY261" s="45">
        <v>94.2</v>
      </c>
      <c r="AZ261" s="45">
        <v>95.2</v>
      </c>
      <c r="BA261" s="45">
        <v>95.5</v>
      </c>
      <c r="BB261" s="45">
        <v>95.4</v>
      </c>
      <c r="BC261" s="45">
        <v>95.9</v>
      </c>
      <c r="BD261" s="45">
        <v>96.1</v>
      </c>
      <c r="BE261" s="45">
        <v>96.7</v>
      </c>
      <c r="BF261" s="45">
        <v>95.5</v>
      </c>
      <c r="BG261" s="45">
        <v>94.1</v>
      </c>
      <c r="BH261" s="45">
        <v>94.3</v>
      </c>
      <c r="BI261" s="45">
        <v>95.7</v>
      </c>
      <c r="BJ261" s="45">
        <v>96.9</v>
      </c>
      <c r="BK261" s="45">
        <v>98.3</v>
      </c>
      <c r="BL261" s="45">
        <v>97.4</v>
      </c>
      <c r="BM261" s="45">
        <v>97.1</v>
      </c>
      <c r="BN261" s="45">
        <v>95.8</v>
      </c>
      <c r="BO261" s="45">
        <v>94.8</v>
      </c>
      <c r="BP261" s="45">
        <v>95.7</v>
      </c>
      <c r="BQ261" s="45">
        <v>95.5</v>
      </c>
      <c r="BR261" s="45">
        <v>95</v>
      </c>
      <c r="BS261" s="45">
        <v>96.5</v>
      </c>
      <c r="BT261" s="45">
        <v>97.8</v>
      </c>
      <c r="BU261" s="45">
        <v>96.9</v>
      </c>
      <c r="BV261" s="45">
        <v>97.2</v>
      </c>
      <c r="BW261" s="45">
        <v>98.6</v>
      </c>
      <c r="BX261" s="45">
        <v>98.9</v>
      </c>
      <c r="BY261" s="45">
        <v>100.6</v>
      </c>
      <c r="BZ261" s="45">
        <v>101.7</v>
      </c>
      <c r="CA261" s="45">
        <v>102.2</v>
      </c>
      <c r="CB261" s="45">
        <v>104.3</v>
      </c>
      <c r="CC261" s="45">
        <v>107.5</v>
      </c>
      <c r="CD261" s="45">
        <v>108.6</v>
      </c>
      <c r="CE261" s="45">
        <v>106.7</v>
      </c>
      <c r="CF261" s="45">
        <v>103.7</v>
      </c>
      <c r="CG261" s="45">
        <v>102.7</v>
      </c>
      <c r="CH261" s="45">
        <v>102.5</v>
      </c>
      <c r="CI261" s="45">
        <v>102.1</v>
      </c>
      <c r="CJ261" s="45">
        <v>102.4</v>
      </c>
      <c r="CK261" s="45">
        <v>103</v>
      </c>
      <c r="CL261" s="45">
        <v>102.2</v>
      </c>
      <c r="CM261" s="45">
        <v>102.2</v>
      </c>
      <c r="CN261" s="45">
        <v>100.7</v>
      </c>
      <c r="CO261" s="45">
        <v>98.9</v>
      </c>
      <c r="CP261" s="45">
        <v>98</v>
      </c>
      <c r="CQ261" s="45">
        <v>97.1</v>
      </c>
      <c r="CR261" s="45">
        <v>96.9</v>
      </c>
      <c r="CS261" s="45">
        <v>97</v>
      </c>
      <c r="CT261" s="45">
        <v>97</v>
      </c>
      <c r="CU261" s="45">
        <v>96</v>
      </c>
      <c r="CV261" s="45">
        <v>97</v>
      </c>
      <c r="CW261" s="45">
        <v>92.1</v>
      </c>
      <c r="CX261" s="45">
        <v>90</v>
      </c>
      <c r="CY261" s="45">
        <v>90.4</v>
      </c>
      <c r="CZ261" s="45">
        <v>90</v>
      </c>
      <c r="DA261" s="45">
        <v>90.4</v>
      </c>
      <c r="DB261" s="45">
        <v>90.5</v>
      </c>
      <c r="DC261" s="45">
        <v>94</v>
      </c>
      <c r="DD261" s="45">
        <v>97.2</v>
      </c>
      <c r="DE261" s="45">
        <v>102.8</v>
      </c>
      <c r="DF261" s="45">
        <v>105.4</v>
      </c>
      <c r="DG261" s="45">
        <v>107.3</v>
      </c>
      <c r="DH261" s="45">
        <v>107.7</v>
      </c>
      <c r="DI261" s="45">
        <v>106.6</v>
      </c>
      <c r="DJ261" s="45">
        <v>107.2</v>
      </c>
      <c r="DK261" s="45">
        <v>106.8</v>
      </c>
      <c r="DL261" s="45">
        <v>108.4</v>
      </c>
      <c r="DM261" s="45">
        <v>109.4</v>
      </c>
      <c r="DN261" s="45">
        <v>113.9</v>
      </c>
      <c r="DO261" s="45">
        <v>117.5</v>
      </c>
      <c r="DP261" s="45">
        <v>116.1</v>
      </c>
      <c r="DQ261" s="45">
        <v>116.8</v>
      </c>
      <c r="DR261" s="45">
        <v>119</v>
      </c>
      <c r="DS261" s="45">
        <v>119.6</v>
      </c>
      <c r="DT261" s="45">
        <v>120</v>
      </c>
      <c r="DU261" s="45">
        <v>120.4</v>
      </c>
      <c r="DV261" s="45">
        <v>121.2</v>
      </c>
      <c r="DW261" s="45">
        <v>119.7</v>
      </c>
      <c r="DX261" s="46">
        <v>117.5</v>
      </c>
      <c r="DY261" s="46">
        <v>115.4</v>
      </c>
      <c r="DZ261" s="46">
        <v>114.1</v>
      </c>
      <c r="EA261">
        <v>112.3</v>
      </c>
      <c r="EB261" s="47">
        <v>110.1</v>
      </c>
      <c r="EC261" s="47">
        <v>110.4</v>
      </c>
    </row>
    <row r="262" spans="1:133" x14ac:dyDescent="0.25">
      <c r="A262" s="43" t="s">
        <v>3413</v>
      </c>
      <c r="B262" s="43" t="s">
        <v>3414</v>
      </c>
      <c r="C262" s="44">
        <v>9.0190000000000006E-2</v>
      </c>
      <c r="D262" s="45">
        <v>106.1</v>
      </c>
      <c r="E262" s="45">
        <v>103.3</v>
      </c>
      <c r="F262" s="45">
        <v>105.3</v>
      </c>
      <c r="G262" s="45">
        <v>104.4</v>
      </c>
      <c r="H262" s="45">
        <v>108.6</v>
      </c>
      <c r="I262" s="45">
        <v>109.2</v>
      </c>
      <c r="J262" s="45">
        <v>108.5</v>
      </c>
      <c r="K262" s="45">
        <v>107.7</v>
      </c>
      <c r="L262" s="45">
        <v>109.7</v>
      </c>
      <c r="M262" s="45">
        <v>109.1</v>
      </c>
      <c r="N262" s="45">
        <v>109.5</v>
      </c>
      <c r="O262" s="45">
        <v>105.5</v>
      </c>
      <c r="P262" s="45">
        <v>106.2</v>
      </c>
      <c r="Q262" s="45">
        <v>105.5</v>
      </c>
      <c r="R262" s="45">
        <v>104.9</v>
      </c>
      <c r="S262" s="45">
        <v>107.3</v>
      </c>
      <c r="T262" s="45">
        <v>109.8</v>
      </c>
      <c r="U262" s="45">
        <v>109.6</v>
      </c>
      <c r="V262" s="45">
        <v>110</v>
      </c>
      <c r="W262" s="45">
        <v>107.7</v>
      </c>
      <c r="X262" s="45">
        <v>108.5</v>
      </c>
      <c r="Y262" s="45">
        <v>109.8</v>
      </c>
      <c r="Z262" s="45">
        <v>109.7</v>
      </c>
      <c r="AA262" s="45">
        <v>109.1</v>
      </c>
      <c r="AB262" s="45">
        <v>108.7</v>
      </c>
      <c r="AC262" s="45">
        <v>109.9</v>
      </c>
      <c r="AD262" s="45">
        <v>109</v>
      </c>
      <c r="AE262" s="45">
        <v>108.6</v>
      </c>
      <c r="AF262" s="45">
        <v>109.1</v>
      </c>
      <c r="AG262" s="45">
        <v>108.3</v>
      </c>
      <c r="AH262" s="45">
        <v>107</v>
      </c>
      <c r="AI262" s="45">
        <v>104.6</v>
      </c>
      <c r="AJ262" s="45">
        <v>103.6</v>
      </c>
      <c r="AK262" s="45">
        <v>104.4</v>
      </c>
      <c r="AL262" s="45">
        <v>103</v>
      </c>
      <c r="AM262" s="45">
        <v>103.5</v>
      </c>
      <c r="AN262" s="45">
        <v>105</v>
      </c>
      <c r="AO262" s="45">
        <v>105.5</v>
      </c>
      <c r="AP262" s="45">
        <v>105.7</v>
      </c>
      <c r="AQ262" s="45">
        <v>102.7</v>
      </c>
      <c r="AR262" s="45">
        <v>100.9</v>
      </c>
      <c r="AS262" s="45">
        <v>100.8</v>
      </c>
      <c r="AT262" s="45">
        <v>99.6</v>
      </c>
      <c r="AU262" s="45">
        <v>100.9</v>
      </c>
      <c r="AV262" s="45">
        <v>101.6</v>
      </c>
      <c r="AW262" s="45">
        <v>103.9</v>
      </c>
      <c r="AX262" s="45">
        <v>103.2</v>
      </c>
      <c r="AY262" s="45">
        <v>103.9</v>
      </c>
      <c r="AZ262" s="45">
        <v>104.5</v>
      </c>
      <c r="BA262" s="45">
        <v>105.2</v>
      </c>
      <c r="BB262" s="45">
        <v>105.9</v>
      </c>
      <c r="BC262" s="45">
        <v>108.6</v>
      </c>
      <c r="BD262" s="45">
        <v>108</v>
      </c>
      <c r="BE262" s="45">
        <v>106.5</v>
      </c>
      <c r="BF262" s="45">
        <v>106.4</v>
      </c>
      <c r="BG262" s="45">
        <v>104.4</v>
      </c>
      <c r="BH262" s="45">
        <v>106.1</v>
      </c>
      <c r="BI262" s="45">
        <v>107.1</v>
      </c>
      <c r="BJ262" s="45">
        <v>109.1</v>
      </c>
      <c r="BK262" s="45">
        <v>112.8</v>
      </c>
      <c r="BL262" s="45">
        <v>112.5</v>
      </c>
      <c r="BM262" s="45">
        <v>113</v>
      </c>
      <c r="BN262" s="45">
        <v>112.9</v>
      </c>
      <c r="BO262" s="45">
        <v>108.8</v>
      </c>
      <c r="BP262" s="45">
        <v>103.8</v>
      </c>
      <c r="BQ262" s="45">
        <v>105.3</v>
      </c>
      <c r="BR262" s="45">
        <v>107.5</v>
      </c>
      <c r="BS262" s="45">
        <v>108.1</v>
      </c>
      <c r="BT262" s="45">
        <v>109.8</v>
      </c>
      <c r="BU262" s="45">
        <v>110.4</v>
      </c>
      <c r="BV262" s="45">
        <v>110.5</v>
      </c>
      <c r="BW262" s="45">
        <v>112.1</v>
      </c>
      <c r="BX262" s="45">
        <v>112.9</v>
      </c>
      <c r="BY262" s="45">
        <v>111.4</v>
      </c>
      <c r="BZ262" s="45">
        <v>112.2</v>
      </c>
      <c r="CA262" s="45">
        <v>113.1</v>
      </c>
      <c r="CB262" s="45">
        <v>112.7</v>
      </c>
      <c r="CC262" s="45">
        <v>114.2</v>
      </c>
      <c r="CD262" s="45">
        <v>114.9</v>
      </c>
      <c r="CE262" s="45">
        <v>113.2</v>
      </c>
      <c r="CF262" s="45">
        <v>113.3</v>
      </c>
      <c r="CG262" s="45">
        <v>115</v>
      </c>
      <c r="CH262" s="45">
        <v>115.4</v>
      </c>
      <c r="CI262" s="45">
        <v>115.7</v>
      </c>
      <c r="CJ262" s="45">
        <v>116.1</v>
      </c>
      <c r="CK262" s="45">
        <v>115.5</v>
      </c>
      <c r="CL262" s="45">
        <v>114.4</v>
      </c>
      <c r="CM262" s="45">
        <v>113.9</v>
      </c>
      <c r="CN262" s="45">
        <v>114.2</v>
      </c>
      <c r="CO262" s="45">
        <v>113.7</v>
      </c>
      <c r="CP262" s="45">
        <v>114</v>
      </c>
      <c r="CQ262" s="45">
        <v>112.2</v>
      </c>
      <c r="CR262" s="45">
        <v>112.5</v>
      </c>
      <c r="CS262" s="45">
        <v>112.7</v>
      </c>
      <c r="CT262" s="45">
        <v>112.7</v>
      </c>
      <c r="CU262" s="45">
        <v>114.5</v>
      </c>
      <c r="CV262" s="45">
        <v>114.5</v>
      </c>
      <c r="CW262" s="45">
        <v>106.9</v>
      </c>
      <c r="CX262" s="45">
        <v>109</v>
      </c>
      <c r="CY262" s="45">
        <v>104.7</v>
      </c>
      <c r="CZ262" s="45">
        <v>106.8</v>
      </c>
      <c r="DA262" s="45">
        <v>107.3</v>
      </c>
      <c r="DB262" s="45">
        <v>108.8</v>
      </c>
      <c r="DC262" s="45">
        <v>110.4</v>
      </c>
      <c r="DD262" s="45">
        <v>110</v>
      </c>
      <c r="DE262" s="45">
        <v>112.6</v>
      </c>
      <c r="DF262" s="45">
        <v>114.4</v>
      </c>
      <c r="DG262" s="45">
        <v>115.8</v>
      </c>
      <c r="DH262" s="45">
        <v>113.3</v>
      </c>
      <c r="DI262" s="45">
        <v>116.9</v>
      </c>
      <c r="DJ262" s="45">
        <v>115.4</v>
      </c>
      <c r="DK262" s="45">
        <v>112.5</v>
      </c>
      <c r="DL262" s="45">
        <v>116.2</v>
      </c>
      <c r="DM262" s="45">
        <v>120.2</v>
      </c>
      <c r="DN262" s="45">
        <v>128.6</v>
      </c>
      <c r="DO262" s="45">
        <v>132.9</v>
      </c>
      <c r="DP262" s="45">
        <v>129.6</v>
      </c>
      <c r="DQ262" s="45">
        <v>128.9</v>
      </c>
      <c r="DR262" s="45">
        <v>134.4</v>
      </c>
      <c r="DS262" s="45">
        <v>138.19999999999999</v>
      </c>
      <c r="DT262" s="45">
        <v>140.9</v>
      </c>
      <c r="DU262" s="45">
        <v>138</v>
      </c>
      <c r="DV262" s="45">
        <v>137</v>
      </c>
      <c r="DW262" s="45">
        <v>134.69999999999999</v>
      </c>
      <c r="DX262" s="46">
        <v>133</v>
      </c>
      <c r="DY262" s="46">
        <v>126.8</v>
      </c>
      <c r="DZ262" s="46">
        <v>124.6</v>
      </c>
      <c r="EA262">
        <v>118.3</v>
      </c>
      <c r="EB262" s="47">
        <v>118.2</v>
      </c>
      <c r="EC262" s="47">
        <v>119.1</v>
      </c>
    </row>
    <row r="263" spans="1:133" x14ac:dyDescent="0.25">
      <c r="A263" s="43" t="s">
        <v>3415</v>
      </c>
      <c r="B263" s="43" t="s">
        <v>3416</v>
      </c>
      <c r="C263" s="44">
        <v>0.10192</v>
      </c>
      <c r="D263" s="45">
        <v>98</v>
      </c>
      <c r="E263" s="45">
        <v>97.5</v>
      </c>
      <c r="F263" s="45">
        <v>98.2</v>
      </c>
      <c r="G263" s="45">
        <v>101.5</v>
      </c>
      <c r="H263" s="45">
        <v>102</v>
      </c>
      <c r="I263" s="45">
        <v>102.2</v>
      </c>
      <c r="J263" s="45">
        <v>102.4</v>
      </c>
      <c r="K263" s="45">
        <v>102.5</v>
      </c>
      <c r="L263" s="45">
        <v>103.2</v>
      </c>
      <c r="M263" s="45">
        <v>102.4</v>
      </c>
      <c r="N263" s="45">
        <v>101.8</v>
      </c>
      <c r="O263" s="45">
        <v>102</v>
      </c>
      <c r="P263" s="45">
        <v>103.7</v>
      </c>
      <c r="Q263" s="45">
        <v>105.7</v>
      </c>
      <c r="R263" s="45">
        <v>106.4</v>
      </c>
      <c r="S263" s="45">
        <v>105.6</v>
      </c>
      <c r="T263" s="45">
        <v>107.3</v>
      </c>
      <c r="U263" s="45">
        <v>109.6</v>
      </c>
      <c r="V263" s="45">
        <v>111.6</v>
      </c>
      <c r="W263" s="45">
        <v>109.7</v>
      </c>
      <c r="X263" s="45">
        <v>109.6</v>
      </c>
      <c r="Y263" s="45">
        <v>110.2</v>
      </c>
      <c r="Z263" s="45">
        <v>109</v>
      </c>
      <c r="AA263" s="45">
        <v>108.3</v>
      </c>
      <c r="AB263" s="45">
        <v>110.1</v>
      </c>
      <c r="AC263" s="45">
        <v>110.7</v>
      </c>
      <c r="AD263" s="45">
        <v>109.5</v>
      </c>
      <c r="AE263" s="45">
        <v>113.7</v>
      </c>
      <c r="AF263" s="45">
        <v>113.6</v>
      </c>
      <c r="AG263" s="45">
        <v>112.6</v>
      </c>
      <c r="AH263" s="45">
        <v>113.4</v>
      </c>
      <c r="AI263" s="45">
        <v>111</v>
      </c>
      <c r="AJ263" s="45">
        <v>110.8</v>
      </c>
      <c r="AK263" s="45">
        <v>110.5</v>
      </c>
      <c r="AL263" s="45">
        <v>111.5</v>
      </c>
      <c r="AM263" s="45">
        <v>109.2</v>
      </c>
      <c r="AN263" s="45">
        <v>106.5</v>
      </c>
      <c r="AO263" s="45">
        <v>106.6</v>
      </c>
      <c r="AP263" s="45">
        <v>104.6</v>
      </c>
      <c r="AQ263" s="45">
        <v>108.8</v>
      </c>
      <c r="AR263" s="45">
        <v>104.9</v>
      </c>
      <c r="AS263" s="45">
        <v>104.1</v>
      </c>
      <c r="AT263" s="45">
        <v>103.4</v>
      </c>
      <c r="AU263" s="45">
        <v>105</v>
      </c>
      <c r="AV263" s="45">
        <v>105.8</v>
      </c>
      <c r="AW263" s="45">
        <v>106</v>
      </c>
      <c r="AX263" s="45">
        <v>106.5</v>
      </c>
      <c r="AY263" s="45">
        <v>103.7</v>
      </c>
      <c r="AZ263" s="45">
        <v>103.4</v>
      </c>
      <c r="BA263" s="45">
        <v>103.6</v>
      </c>
      <c r="BB263" s="45">
        <v>104</v>
      </c>
      <c r="BC263" s="45">
        <v>106.2</v>
      </c>
      <c r="BD263" s="45">
        <v>106.6</v>
      </c>
      <c r="BE263" s="45">
        <v>107.4</v>
      </c>
      <c r="BF263" s="45">
        <v>106.9</v>
      </c>
      <c r="BG263" s="45">
        <v>107.2</v>
      </c>
      <c r="BH263" s="45">
        <v>106.2</v>
      </c>
      <c r="BI263" s="45">
        <v>106.3</v>
      </c>
      <c r="BJ263" s="45">
        <v>107.3</v>
      </c>
      <c r="BK263" s="45">
        <v>106.5</v>
      </c>
      <c r="BL263" s="45">
        <v>106.7</v>
      </c>
      <c r="BM263" s="45">
        <v>106.6</v>
      </c>
      <c r="BN263" s="45">
        <v>107.8</v>
      </c>
      <c r="BO263" s="45">
        <v>106.9</v>
      </c>
      <c r="BP263" s="45">
        <v>106</v>
      </c>
      <c r="BQ263" s="45">
        <v>106.4</v>
      </c>
      <c r="BR263" s="45">
        <v>105.9</v>
      </c>
      <c r="BS263" s="45">
        <v>106.9</v>
      </c>
      <c r="BT263" s="45">
        <v>109.3</v>
      </c>
      <c r="BU263" s="45">
        <v>110.6</v>
      </c>
      <c r="BV263" s="45">
        <v>109.2</v>
      </c>
      <c r="BW263" s="45">
        <v>108.9</v>
      </c>
      <c r="BX263" s="45">
        <v>109</v>
      </c>
      <c r="BY263" s="45">
        <v>109.1</v>
      </c>
      <c r="BZ263" s="45">
        <v>108.3</v>
      </c>
      <c r="CA263" s="45">
        <v>109.2</v>
      </c>
      <c r="CB263" s="45">
        <v>111.5</v>
      </c>
      <c r="CC263" s="45">
        <v>113.8</v>
      </c>
      <c r="CD263" s="45">
        <v>115</v>
      </c>
      <c r="CE263" s="45">
        <v>115.8</v>
      </c>
      <c r="CF263" s="45">
        <v>115.9</v>
      </c>
      <c r="CG263" s="45">
        <v>116.6</v>
      </c>
      <c r="CH263" s="45">
        <v>116.9</v>
      </c>
      <c r="CI263" s="45">
        <v>116.9</v>
      </c>
      <c r="CJ263" s="45">
        <v>116.1</v>
      </c>
      <c r="CK263" s="45">
        <v>116.4</v>
      </c>
      <c r="CL263" s="45">
        <v>115.1</v>
      </c>
      <c r="CM263" s="45">
        <v>114.7</v>
      </c>
      <c r="CN263" s="45">
        <v>114.9</v>
      </c>
      <c r="CO263" s="45">
        <v>114.2</v>
      </c>
      <c r="CP263" s="45">
        <v>114.6</v>
      </c>
      <c r="CQ263" s="45">
        <v>114.5</v>
      </c>
      <c r="CR263" s="45">
        <v>114</v>
      </c>
      <c r="CS263" s="45">
        <v>114.3</v>
      </c>
      <c r="CT263" s="45">
        <v>114.1</v>
      </c>
      <c r="CU263" s="45">
        <v>113.7</v>
      </c>
      <c r="CV263" s="45">
        <v>113.9</v>
      </c>
      <c r="CW263" s="45">
        <v>111.1</v>
      </c>
      <c r="CX263" s="45">
        <v>105.6</v>
      </c>
      <c r="CY263" s="45">
        <v>105.4</v>
      </c>
      <c r="CZ263" s="45">
        <v>107.1</v>
      </c>
      <c r="DA263" s="45">
        <v>101.5</v>
      </c>
      <c r="DB263" s="45">
        <v>106.1</v>
      </c>
      <c r="DC263" s="45">
        <v>113.5</v>
      </c>
      <c r="DD263" s="45">
        <v>110.6</v>
      </c>
      <c r="DE263" s="45">
        <v>109</v>
      </c>
      <c r="DF263" s="45">
        <v>111.5</v>
      </c>
      <c r="DG263" s="45">
        <v>110.3</v>
      </c>
      <c r="DH263" s="45">
        <v>112.1</v>
      </c>
      <c r="DI263" s="45">
        <v>115.2</v>
      </c>
      <c r="DJ263" s="45">
        <v>113.8</v>
      </c>
      <c r="DK263" s="45">
        <v>115.5</v>
      </c>
      <c r="DL263" s="45">
        <v>114.3</v>
      </c>
      <c r="DM263" s="45">
        <v>113.8</v>
      </c>
      <c r="DN263" s="45">
        <v>112.8</v>
      </c>
      <c r="DO263" s="45">
        <v>116.8</v>
      </c>
      <c r="DP263" s="45">
        <v>117.1</v>
      </c>
      <c r="DQ263" s="45">
        <v>119.4</v>
      </c>
      <c r="DR263" s="45">
        <v>122.1</v>
      </c>
      <c r="DS263" s="45">
        <v>116.2</v>
      </c>
      <c r="DT263" s="45">
        <v>121.8</v>
      </c>
      <c r="DU263" s="45">
        <v>116.4</v>
      </c>
      <c r="DV263" s="45">
        <v>112.1</v>
      </c>
      <c r="DW263" s="45">
        <v>113.2</v>
      </c>
      <c r="DX263" s="46">
        <v>114.1</v>
      </c>
      <c r="DY263" s="46">
        <v>113.4</v>
      </c>
      <c r="DZ263" s="46">
        <v>113.1</v>
      </c>
      <c r="EA263">
        <v>113.7</v>
      </c>
      <c r="EB263" s="47">
        <v>115.7</v>
      </c>
      <c r="EC263" s="47">
        <v>115.2</v>
      </c>
    </row>
    <row r="264" spans="1:133" x14ac:dyDescent="0.25">
      <c r="A264" s="43" t="s">
        <v>3417</v>
      </c>
      <c r="B264" s="43" t="s">
        <v>3418</v>
      </c>
      <c r="C264" s="44">
        <v>0.50956999999999997</v>
      </c>
      <c r="D264" s="45">
        <v>101.3</v>
      </c>
      <c r="E264" s="45">
        <v>103</v>
      </c>
      <c r="F264" s="45">
        <v>101.2</v>
      </c>
      <c r="G264" s="45">
        <v>101.2</v>
      </c>
      <c r="H264" s="45">
        <v>100.7</v>
      </c>
      <c r="I264" s="45">
        <v>103.5</v>
      </c>
      <c r="J264" s="45">
        <v>102.3</v>
      </c>
      <c r="K264" s="45">
        <v>100.1</v>
      </c>
      <c r="L264" s="45">
        <v>102.1</v>
      </c>
      <c r="M264" s="45">
        <v>102.6</v>
      </c>
      <c r="N264" s="45">
        <v>103.8</v>
      </c>
      <c r="O264" s="45">
        <v>103.4</v>
      </c>
      <c r="P264" s="45">
        <v>103.9</v>
      </c>
      <c r="Q264" s="45">
        <v>102.2</v>
      </c>
      <c r="R264" s="45">
        <v>108.1</v>
      </c>
      <c r="S264" s="45">
        <v>110.8</v>
      </c>
      <c r="T264" s="45">
        <v>114.1</v>
      </c>
      <c r="U264" s="45">
        <v>114.2</v>
      </c>
      <c r="V264" s="45">
        <v>112.5</v>
      </c>
      <c r="W264" s="45">
        <v>110.9</v>
      </c>
      <c r="X264" s="45">
        <v>109.1</v>
      </c>
      <c r="Y264" s="45">
        <v>111.1</v>
      </c>
      <c r="Z264" s="45">
        <v>111.1</v>
      </c>
      <c r="AA264" s="45">
        <v>110</v>
      </c>
      <c r="AB264" s="45">
        <v>109.3</v>
      </c>
      <c r="AC264" s="45">
        <v>109.4</v>
      </c>
      <c r="AD264" s="45">
        <v>107.7</v>
      </c>
      <c r="AE264" s="45">
        <v>113.5</v>
      </c>
      <c r="AF264" s="45">
        <v>114.8</v>
      </c>
      <c r="AG264" s="45">
        <v>111.1</v>
      </c>
      <c r="AH264" s="45">
        <v>107.8</v>
      </c>
      <c r="AI264" s="45">
        <v>106.4</v>
      </c>
      <c r="AJ264" s="45">
        <v>105.6</v>
      </c>
      <c r="AK264" s="45">
        <v>101.2</v>
      </c>
      <c r="AL264" s="45">
        <v>100.7</v>
      </c>
      <c r="AM264" s="45">
        <v>100.1</v>
      </c>
      <c r="AN264" s="45">
        <v>99</v>
      </c>
      <c r="AO264" s="45">
        <v>98.7</v>
      </c>
      <c r="AP264" s="45">
        <v>99.2</v>
      </c>
      <c r="AQ264" s="45">
        <v>98.2</v>
      </c>
      <c r="AR264" s="45">
        <v>96.4</v>
      </c>
      <c r="AS264" s="45">
        <v>95.2</v>
      </c>
      <c r="AT264" s="45">
        <v>92.3</v>
      </c>
      <c r="AU264" s="45">
        <v>90.6</v>
      </c>
      <c r="AV264" s="45">
        <v>90.5</v>
      </c>
      <c r="AW264" s="45">
        <v>90.9</v>
      </c>
      <c r="AX264" s="45">
        <v>90.6</v>
      </c>
      <c r="AY264" s="45">
        <v>90.1</v>
      </c>
      <c r="AZ264" s="45">
        <v>89.6</v>
      </c>
      <c r="BA264" s="45">
        <v>90.3</v>
      </c>
      <c r="BB264" s="45">
        <v>91.3</v>
      </c>
      <c r="BC264" s="45">
        <v>90.4</v>
      </c>
      <c r="BD264" s="45">
        <v>91.4</v>
      </c>
      <c r="BE264" s="45">
        <v>92</v>
      </c>
      <c r="BF264" s="45">
        <v>91.6</v>
      </c>
      <c r="BG264" s="45">
        <v>91.2</v>
      </c>
      <c r="BH264" s="45">
        <v>91.3</v>
      </c>
      <c r="BI264" s="45">
        <v>92.6</v>
      </c>
      <c r="BJ264" s="45">
        <v>93.8</v>
      </c>
      <c r="BK264" s="45">
        <v>93.5</v>
      </c>
      <c r="BL264" s="45">
        <v>94.6</v>
      </c>
      <c r="BM264" s="45">
        <v>94.7</v>
      </c>
      <c r="BN264" s="45">
        <v>93.6</v>
      </c>
      <c r="BO264" s="45">
        <v>95.9</v>
      </c>
      <c r="BP264" s="45">
        <v>96.7</v>
      </c>
      <c r="BQ264" s="45">
        <v>97.1</v>
      </c>
      <c r="BR264" s="45">
        <v>97.8</v>
      </c>
      <c r="BS264" s="45">
        <v>98.4</v>
      </c>
      <c r="BT264" s="45">
        <v>98.3</v>
      </c>
      <c r="BU264" s="45">
        <v>97.5</v>
      </c>
      <c r="BV264" s="45">
        <v>97.9</v>
      </c>
      <c r="BW264" s="45">
        <v>98</v>
      </c>
      <c r="BX264" s="45">
        <v>98.9</v>
      </c>
      <c r="BY264" s="45">
        <v>100.5</v>
      </c>
      <c r="BZ264" s="45">
        <v>100.4</v>
      </c>
      <c r="CA264" s="45">
        <v>100.5</v>
      </c>
      <c r="CB264" s="45">
        <v>101</v>
      </c>
      <c r="CC264" s="45">
        <v>103.1</v>
      </c>
      <c r="CD264" s="45">
        <v>103.7</v>
      </c>
      <c r="CE264" s="45">
        <v>102</v>
      </c>
      <c r="CF264" s="45">
        <v>100</v>
      </c>
      <c r="CG264" s="45">
        <v>99.6</v>
      </c>
      <c r="CH264" s="45">
        <v>99.5</v>
      </c>
      <c r="CI264" s="45">
        <v>99.6</v>
      </c>
      <c r="CJ264" s="45">
        <v>99.8</v>
      </c>
      <c r="CK264" s="45">
        <v>99.7</v>
      </c>
      <c r="CL264" s="45">
        <v>98.7</v>
      </c>
      <c r="CM264" s="45">
        <v>98.6</v>
      </c>
      <c r="CN264" s="45">
        <v>98.3</v>
      </c>
      <c r="CO264" s="45">
        <v>97</v>
      </c>
      <c r="CP264" s="45">
        <v>96.4</v>
      </c>
      <c r="CQ264" s="45">
        <v>95.3</v>
      </c>
      <c r="CR264" s="45">
        <v>95.4</v>
      </c>
      <c r="CS264" s="45">
        <v>95.2</v>
      </c>
      <c r="CT264" s="45">
        <v>95</v>
      </c>
      <c r="CU264" s="45">
        <v>95.2</v>
      </c>
      <c r="CV264" s="45">
        <v>93.9</v>
      </c>
      <c r="CW264" s="45">
        <v>88.5</v>
      </c>
      <c r="CX264" s="45">
        <v>88.6</v>
      </c>
      <c r="CY264" s="45">
        <v>89.2</v>
      </c>
      <c r="CZ264" s="45">
        <v>88.2</v>
      </c>
      <c r="DA264" s="45">
        <v>90.8</v>
      </c>
      <c r="DB264" s="45">
        <v>92</v>
      </c>
      <c r="DC264" s="45">
        <v>96.3</v>
      </c>
      <c r="DD264" s="45">
        <v>101.9</v>
      </c>
      <c r="DE264" s="45">
        <v>107.7</v>
      </c>
      <c r="DF264" s="45">
        <v>111.3</v>
      </c>
      <c r="DG264" s="45">
        <v>114.8</v>
      </c>
      <c r="DH264" s="45">
        <v>113.9</v>
      </c>
      <c r="DI264" s="45">
        <v>111.4</v>
      </c>
      <c r="DJ264" s="45">
        <v>112</v>
      </c>
      <c r="DK264" s="45">
        <v>110.9</v>
      </c>
      <c r="DL264" s="45">
        <v>113</v>
      </c>
      <c r="DM264" s="45">
        <v>114.4</v>
      </c>
      <c r="DN264" s="45">
        <v>117</v>
      </c>
      <c r="DO264" s="45">
        <v>121.8</v>
      </c>
      <c r="DP264" s="45">
        <v>119</v>
      </c>
      <c r="DQ264" s="45">
        <v>118.1</v>
      </c>
      <c r="DR264" s="45">
        <v>120</v>
      </c>
      <c r="DS264" s="45">
        <v>121.8</v>
      </c>
      <c r="DT264" s="45">
        <v>121.7</v>
      </c>
      <c r="DU264" s="45">
        <v>121.7</v>
      </c>
      <c r="DV264" s="45">
        <v>121.7</v>
      </c>
      <c r="DW264" s="45">
        <v>117.1</v>
      </c>
      <c r="DX264" s="46">
        <v>115.7</v>
      </c>
      <c r="DY264" s="46">
        <v>113.6</v>
      </c>
      <c r="DZ264" s="46">
        <v>113</v>
      </c>
      <c r="EA264">
        <v>110.9</v>
      </c>
      <c r="EB264" s="47">
        <v>107.7</v>
      </c>
      <c r="EC264" s="47">
        <v>108.4</v>
      </c>
    </row>
    <row r="265" spans="1:133" x14ac:dyDescent="0.25">
      <c r="A265" s="43" t="s">
        <v>3419</v>
      </c>
      <c r="B265" s="43" t="s">
        <v>2212</v>
      </c>
      <c r="C265" s="44">
        <v>1.5090300000000001</v>
      </c>
      <c r="D265" s="45">
        <v>100.2</v>
      </c>
      <c r="E265" s="45">
        <v>101.1</v>
      </c>
      <c r="F265" s="45">
        <v>101.8</v>
      </c>
      <c r="G265" s="45">
        <v>102.5</v>
      </c>
      <c r="H265" s="45">
        <v>103.5</v>
      </c>
      <c r="I265" s="45">
        <v>104.2</v>
      </c>
      <c r="J265" s="45">
        <v>104.6</v>
      </c>
      <c r="K265" s="45">
        <v>104.8</v>
      </c>
      <c r="L265" s="45">
        <v>104.4</v>
      </c>
      <c r="M265" s="45">
        <v>104.4</v>
      </c>
      <c r="N265" s="45">
        <v>105.3</v>
      </c>
      <c r="O265" s="45">
        <v>106.6</v>
      </c>
      <c r="P265" s="45">
        <v>107.1</v>
      </c>
      <c r="Q265" s="45">
        <v>107.8</v>
      </c>
      <c r="R265" s="45">
        <v>108.4</v>
      </c>
      <c r="S265" s="45">
        <v>109.6</v>
      </c>
      <c r="T265" s="45">
        <v>109.6</v>
      </c>
      <c r="U265" s="45">
        <v>109.9</v>
      </c>
      <c r="V265" s="45">
        <v>109.3</v>
      </c>
      <c r="W265" s="45">
        <v>109.7</v>
      </c>
      <c r="X265" s="45">
        <v>110.8</v>
      </c>
      <c r="Y265" s="45">
        <v>111.7</v>
      </c>
      <c r="Z265" s="45">
        <v>111.9</v>
      </c>
      <c r="AA265" s="45">
        <v>111.5</v>
      </c>
      <c r="AB265" s="45">
        <v>113.3</v>
      </c>
      <c r="AC265" s="45">
        <v>115.2</v>
      </c>
      <c r="AD265" s="45">
        <v>115</v>
      </c>
      <c r="AE265" s="45">
        <v>115.7</v>
      </c>
      <c r="AF265" s="45">
        <v>115.1</v>
      </c>
      <c r="AG265" s="45">
        <v>114.2</v>
      </c>
      <c r="AH265" s="45">
        <v>113.9</v>
      </c>
      <c r="AI265" s="45">
        <v>113.6</v>
      </c>
      <c r="AJ265" s="45">
        <v>113.6</v>
      </c>
      <c r="AK265" s="45">
        <v>112.9</v>
      </c>
      <c r="AL265" s="45">
        <v>114.1</v>
      </c>
      <c r="AM265" s="45">
        <v>115.3</v>
      </c>
      <c r="AN265" s="45">
        <v>114.8</v>
      </c>
      <c r="AO265" s="45">
        <v>113.8</v>
      </c>
      <c r="AP265" s="45">
        <v>115</v>
      </c>
      <c r="AQ265" s="45">
        <v>116.7</v>
      </c>
      <c r="AR265" s="45">
        <v>116.8</v>
      </c>
      <c r="AS265" s="45">
        <v>117.3</v>
      </c>
      <c r="AT265" s="45">
        <v>117.9</v>
      </c>
      <c r="AU265" s="45">
        <v>118.5</v>
      </c>
      <c r="AV265" s="45">
        <v>119.2</v>
      </c>
      <c r="AW265" s="45">
        <v>118.1</v>
      </c>
      <c r="AX265" s="45">
        <v>119.4</v>
      </c>
      <c r="AY265" s="45">
        <v>119.6</v>
      </c>
      <c r="AZ265" s="45">
        <v>121.3</v>
      </c>
      <c r="BA265" s="45">
        <v>121.4</v>
      </c>
      <c r="BB265" s="45">
        <v>121.1</v>
      </c>
      <c r="BC265" s="45">
        <v>121.6</v>
      </c>
      <c r="BD265" s="45">
        <v>122</v>
      </c>
      <c r="BE265" s="45">
        <v>122.6</v>
      </c>
      <c r="BF265" s="45">
        <v>120.2</v>
      </c>
      <c r="BG265" s="45">
        <v>120.6</v>
      </c>
      <c r="BH265" s="45">
        <v>120.2</v>
      </c>
      <c r="BI265" s="45">
        <v>120</v>
      </c>
      <c r="BJ265" s="45">
        <v>119.7</v>
      </c>
      <c r="BK265" s="45">
        <v>119.8</v>
      </c>
      <c r="BL265" s="45">
        <v>120.6</v>
      </c>
      <c r="BM265" s="45">
        <v>120.6</v>
      </c>
      <c r="BN265" s="45">
        <v>121.3</v>
      </c>
      <c r="BO265" s="45">
        <v>121</v>
      </c>
      <c r="BP265" s="45">
        <v>123.1</v>
      </c>
      <c r="BQ265" s="45">
        <v>122.5</v>
      </c>
      <c r="BR265" s="45">
        <v>122.2</v>
      </c>
      <c r="BS265" s="45">
        <v>122.7</v>
      </c>
      <c r="BT265" s="45">
        <v>122.4</v>
      </c>
      <c r="BU265" s="45">
        <v>121.5</v>
      </c>
      <c r="BV265" s="45">
        <v>122.5</v>
      </c>
      <c r="BW265" s="45">
        <v>123.2</v>
      </c>
      <c r="BX265" s="45">
        <v>124.7</v>
      </c>
      <c r="BY265" s="45">
        <v>125.4</v>
      </c>
      <c r="BZ265" s="45">
        <v>125.3</v>
      </c>
      <c r="CA265" s="45">
        <v>127</v>
      </c>
      <c r="CB265" s="45">
        <v>126.7</v>
      </c>
      <c r="CC265" s="45">
        <v>126.3</v>
      </c>
      <c r="CD265" s="45">
        <v>127.8</v>
      </c>
      <c r="CE265" s="45">
        <v>128.1</v>
      </c>
      <c r="CF265" s="45">
        <v>128.4</v>
      </c>
      <c r="CG265" s="45">
        <v>128.4</v>
      </c>
      <c r="CH265" s="45">
        <v>129.69999999999999</v>
      </c>
      <c r="CI265" s="45">
        <v>129.6</v>
      </c>
      <c r="CJ265" s="45">
        <v>130.30000000000001</v>
      </c>
      <c r="CK265" s="45">
        <v>131</v>
      </c>
      <c r="CL265" s="45">
        <v>130.69999999999999</v>
      </c>
      <c r="CM265" s="45">
        <v>130.5</v>
      </c>
      <c r="CN265" s="45">
        <v>129.30000000000001</v>
      </c>
      <c r="CO265" s="45">
        <v>129.1</v>
      </c>
      <c r="CP265" s="45">
        <v>129.30000000000001</v>
      </c>
      <c r="CQ265" s="45">
        <v>130.19999999999999</v>
      </c>
      <c r="CR265" s="45">
        <v>129.30000000000001</v>
      </c>
      <c r="CS265" s="45">
        <v>129.80000000000001</v>
      </c>
      <c r="CT265" s="45">
        <v>130.9</v>
      </c>
      <c r="CU265" s="45">
        <v>130.69999999999999</v>
      </c>
      <c r="CV265" s="45">
        <v>131.5</v>
      </c>
      <c r="CW265" s="45">
        <v>130.9</v>
      </c>
      <c r="CX265" s="45">
        <v>129.1</v>
      </c>
      <c r="CY265" s="45">
        <v>127.1</v>
      </c>
      <c r="CZ265" s="45">
        <v>128.5</v>
      </c>
      <c r="DA265" s="45">
        <v>128.6</v>
      </c>
      <c r="DB265" s="45">
        <v>130.1</v>
      </c>
      <c r="DC265" s="45">
        <v>130.9</v>
      </c>
      <c r="DD265" s="45">
        <v>133.30000000000001</v>
      </c>
      <c r="DE265" s="45">
        <v>135.19999999999999</v>
      </c>
      <c r="DF265" s="45">
        <v>136.19999999999999</v>
      </c>
      <c r="DG265" s="45">
        <v>138.5</v>
      </c>
      <c r="DH265" s="45">
        <v>140.1</v>
      </c>
      <c r="DI265" s="45">
        <v>139.80000000000001</v>
      </c>
      <c r="DJ265" s="45">
        <v>142.4</v>
      </c>
      <c r="DK265" s="45">
        <v>145.5</v>
      </c>
      <c r="DL265" s="45">
        <v>147.1</v>
      </c>
      <c r="DM265" s="45">
        <v>146.19999999999999</v>
      </c>
      <c r="DN265" s="45">
        <v>147</v>
      </c>
      <c r="DO265" s="45">
        <v>147.9</v>
      </c>
      <c r="DP265" s="45">
        <v>149.69999999999999</v>
      </c>
      <c r="DQ265" s="45">
        <v>149.69999999999999</v>
      </c>
      <c r="DR265" s="45">
        <v>151.80000000000001</v>
      </c>
      <c r="DS265" s="45">
        <v>154.1</v>
      </c>
      <c r="DT265" s="45">
        <v>155.6</v>
      </c>
      <c r="DU265" s="45">
        <v>158.9</v>
      </c>
      <c r="DV265" s="45">
        <v>159.6</v>
      </c>
      <c r="DW265" s="45">
        <v>160.1</v>
      </c>
      <c r="DX265" s="46">
        <v>159.80000000000001</v>
      </c>
      <c r="DY265" s="46">
        <v>158.4</v>
      </c>
      <c r="DZ265" s="46">
        <v>159.69999999999999</v>
      </c>
      <c r="EA265">
        <v>159.5</v>
      </c>
      <c r="EB265" s="47">
        <v>158.9</v>
      </c>
      <c r="EC265" s="47">
        <v>158.9</v>
      </c>
    </row>
    <row r="266" spans="1:133" x14ac:dyDescent="0.25">
      <c r="A266" s="43" t="s">
        <v>3420</v>
      </c>
      <c r="B266" s="43" t="s">
        <v>2214</v>
      </c>
      <c r="C266" s="44">
        <v>9.4199999999999996E-3</v>
      </c>
      <c r="D266" s="45">
        <v>97.1</v>
      </c>
      <c r="E266" s="45">
        <v>101.2</v>
      </c>
      <c r="F266" s="45">
        <v>102.1</v>
      </c>
      <c r="G266" s="45">
        <v>99.9</v>
      </c>
      <c r="H266" s="45">
        <v>102.7</v>
      </c>
      <c r="I266" s="45">
        <v>102.1</v>
      </c>
      <c r="J266" s="45">
        <v>101.3</v>
      </c>
      <c r="K266" s="45">
        <v>102.6</v>
      </c>
      <c r="L266" s="45">
        <v>102.8</v>
      </c>
      <c r="M266" s="45">
        <v>103.4</v>
      </c>
      <c r="N266" s="45">
        <v>101.8</v>
      </c>
      <c r="O266" s="45">
        <v>102.9</v>
      </c>
      <c r="P266" s="45">
        <v>108.6</v>
      </c>
      <c r="Q266" s="45">
        <v>108.2</v>
      </c>
      <c r="R266" s="45">
        <v>106.7</v>
      </c>
      <c r="S266" s="45">
        <v>108.3</v>
      </c>
      <c r="T266" s="45">
        <v>110</v>
      </c>
      <c r="U266" s="45">
        <v>110.8</v>
      </c>
      <c r="V266" s="45">
        <v>112</v>
      </c>
      <c r="W266" s="45">
        <v>111.3</v>
      </c>
      <c r="X266" s="45">
        <v>113</v>
      </c>
      <c r="Y266" s="45">
        <v>113.4</v>
      </c>
      <c r="Z266" s="45">
        <v>113.2</v>
      </c>
      <c r="AA266" s="45">
        <v>111.8</v>
      </c>
      <c r="AB266" s="45">
        <v>113.1</v>
      </c>
      <c r="AC266" s="45">
        <v>113.2</v>
      </c>
      <c r="AD266" s="45">
        <v>114</v>
      </c>
      <c r="AE266" s="45">
        <v>113.4</v>
      </c>
      <c r="AF266" s="45">
        <v>113</v>
      </c>
      <c r="AG266" s="45">
        <v>115.1</v>
      </c>
      <c r="AH266" s="45">
        <v>115.6</v>
      </c>
      <c r="AI266" s="45">
        <v>115.5</v>
      </c>
      <c r="AJ266" s="45">
        <v>113.2</v>
      </c>
      <c r="AK266" s="45">
        <v>114.2</v>
      </c>
      <c r="AL266" s="45">
        <v>114.1</v>
      </c>
      <c r="AM266" s="45">
        <v>114.4</v>
      </c>
      <c r="AN266" s="45">
        <v>116.7</v>
      </c>
      <c r="AO266" s="45">
        <v>115.8</v>
      </c>
      <c r="AP266" s="45">
        <v>115.3</v>
      </c>
      <c r="AQ266" s="45">
        <v>113.3</v>
      </c>
      <c r="AR266" s="45">
        <v>114.1</v>
      </c>
      <c r="AS266" s="45">
        <v>114.8</v>
      </c>
      <c r="AT266" s="45">
        <v>116.8</v>
      </c>
      <c r="AU266" s="45">
        <v>112.9</v>
      </c>
      <c r="AV266" s="45">
        <v>114.2</v>
      </c>
      <c r="AW266" s="45">
        <v>114.7</v>
      </c>
      <c r="AX266" s="45">
        <v>115.1</v>
      </c>
      <c r="AY266" s="45">
        <v>113.8</v>
      </c>
      <c r="AZ266" s="45">
        <v>115.7</v>
      </c>
      <c r="BA266" s="45">
        <v>114</v>
      </c>
      <c r="BB266" s="45">
        <v>114.9</v>
      </c>
      <c r="BC266" s="45">
        <v>116.6</v>
      </c>
      <c r="BD266" s="45">
        <v>117.8</v>
      </c>
      <c r="BE266" s="45">
        <v>116.5</v>
      </c>
      <c r="BF266" s="45">
        <v>118.4</v>
      </c>
      <c r="BG266" s="45">
        <v>116</v>
      </c>
      <c r="BH266" s="45">
        <v>114.8</v>
      </c>
      <c r="BI266" s="45">
        <v>114.9</v>
      </c>
      <c r="BJ266" s="45">
        <v>115.6</v>
      </c>
      <c r="BK266" s="45">
        <v>116</v>
      </c>
      <c r="BL266" s="45">
        <v>116.9</v>
      </c>
      <c r="BM266" s="45">
        <v>114.6</v>
      </c>
      <c r="BN266" s="45">
        <v>115.9</v>
      </c>
      <c r="BO266" s="45">
        <v>117.2</v>
      </c>
      <c r="BP266" s="45">
        <v>114.6</v>
      </c>
      <c r="BQ266" s="45">
        <v>117</v>
      </c>
      <c r="BR266" s="45">
        <v>115.8</v>
      </c>
      <c r="BS266" s="45">
        <v>112.5</v>
      </c>
      <c r="BT266" s="45">
        <v>113.5</v>
      </c>
      <c r="BU266" s="45">
        <v>110.7</v>
      </c>
      <c r="BV266" s="45">
        <v>111.3</v>
      </c>
      <c r="BW266" s="45">
        <v>111</v>
      </c>
      <c r="BX266" s="45">
        <v>113.8</v>
      </c>
      <c r="BY266" s="45">
        <v>114</v>
      </c>
      <c r="BZ266" s="45">
        <v>111.6</v>
      </c>
      <c r="CA266" s="45">
        <v>113.3</v>
      </c>
      <c r="CB266" s="45">
        <v>113.5</v>
      </c>
      <c r="CC266" s="45">
        <v>114.1</v>
      </c>
      <c r="CD266" s="45">
        <v>112.6</v>
      </c>
      <c r="CE266" s="45">
        <v>111.3</v>
      </c>
      <c r="CF266" s="45">
        <v>111.2</v>
      </c>
      <c r="CG266" s="45">
        <v>109.9</v>
      </c>
      <c r="CH266" s="45">
        <v>108.2</v>
      </c>
      <c r="CI266" s="45">
        <v>110.5</v>
      </c>
      <c r="CJ266" s="45">
        <v>110.1</v>
      </c>
      <c r="CK266" s="45">
        <v>109</v>
      </c>
      <c r="CL266" s="45">
        <v>107.6</v>
      </c>
      <c r="CM266" s="45">
        <v>109.8</v>
      </c>
      <c r="CN266" s="45">
        <v>110.1</v>
      </c>
      <c r="CO266" s="45">
        <v>111</v>
      </c>
      <c r="CP266" s="45">
        <v>108.9</v>
      </c>
      <c r="CQ266" s="45">
        <v>108.8</v>
      </c>
      <c r="CR266" s="45">
        <v>108</v>
      </c>
      <c r="CS266" s="45">
        <v>108.6</v>
      </c>
      <c r="CT266" s="45">
        <v>111.7</v>
      </c>
      <c r="CU266" s="45">
        <v>112.7</v>
      </c>
      <c r="CV266" s="45">
        <v>112.8</v>
      </c>
      <c r="CW266" s="45">
        <v>109.9</v>
      </c>
      <c r="CX266" s="45">
        <v>115.7</v>
      </c>
      <c r="CY266" s="45">
        <v>108.4</v>
      </c>
      <c r="CZ266" s="45">
        <v>117.5</v>
      </c>
      <c r="DA266" s="45">
        <v>109.7</v>
      </c>
      <c r="DB266" s="45">
        <v>110.3</v>
      </c>
      <c r="DC266" s="45">
        <v>111.3</v>
      </c>
      <c r="DD266" s="45">
        <v>112.9</v>
      </c>
      <c r="DE266" s="45">
        <v>114.1</v>
      </c>
      <c r="DF266" s="45">
        <v>114.7</v>
      </c>
      <c r="DG266" s="45">
        <v>115.9</v>
      </c>
      <c r="DH266" s="45">
        <v>118.5</v>
      </c>
      <c r="DI266" s="45">
        <v>119.1</v>
      </c>
      <c r="DJ266" s="45">
        <v>120.6</v>
      </c>
      <c r="DK266" s="45">
        <v>120</v>
      </c>
      <c r="DL266" s="45">
        <v>118.7</v>
      </c>
      <c r="DM266" s="45">
        <v>119.1</v>
      </c>
      <c r="DN266" s="45">
        <v>120.3</v>
      </c>
      <c r="DO266" s="45">
        <v>120.7</v>
      </c>
      <c r="DP266" s="45">
        <v>122.7</v>
      </c>
      <c r="DQ266" s="45">
        <v>127.8</v>
      </c>
      <c r="DR266" s="45">
        <v>131.4</v>
      </c>
      <c r="DS266" s="45">
        <v>132.6</v>
      </c>
      <c r="DT266" s="45">
        <v>137.1</v>
      </c>
      <c r="DU266" s="45">
        <v>138.9</v>
      </c>
      <c r="DV266" s="45">
        <v>139.1</v>
      </c>
      <c r="DW266" s="45">
        <v>140.1</v>
      </c>
      <c r="DX266" s="46">
        <v>140.19999999999999</v>
      </c>
      <c r="DY266" s="46">
        <v>140.80000000000001</v>
      </c>
      <c r="DZ266" s="46">
        <v>138.69999999999999</v>
      </c>
      <c r="EA266">
        <v>141</v>
      </c>
      <c r="EB266" s="47">
        <v>137.30000000000001</v>
      </c>
      <c r="EC266" s="47">
        <v>137.5</v>
      </c>
    </row>
    <row r="267" spans="1:133" x14ac:dyDescent="0.25">
      <c r="A267" s="43" t="s">
        <v>3421</v>
      </c>
      <c r="B267" s="43" t="s">
        <v>2216</v>
      </c>
      <c r="C267" s="44">
        <v>4.5060000000000003E-2</v>
      </c>
      <c r="D267" s="45">
        <v>108.4</v>
      </c>
      <c r="E267" s="45">
        <v>108.4</v>
      </c>
      <c r="F267" s="45">
        <v>109.9</v>
      </c>
      <c r="G267" s="45">
        <v>108.2</v>
      </c>
      <c r="H267" s="45">
        <v>108.5</v>
      </c>
      <c r="I267" s="45">
        <v>108.6</v>
      </c>
      <c r="J267" s="45">
        <v>109.5</v>
      </c>
      <c r="K267" s="45">
        <v>109.1</v>
      </c>
      <c r="L267" s="45">
        <v>106.8</v>
      </c>
      <c r="M267" s="45">
        <v>106.3</v>
      </c>
      <c r="N267" s="45">
        <v>108.8</v>
      </c>
      <c r="O267" s="45">
        <v>108.3</v>
      </c>
      <c r="P267" s="45">
        <v>110.5</v>
      </c>
      <c r="Q267" s="45">
        <v>111.6</v>
      </c>
      <c r="R267" s="45">
        <v>113.6</v>
      </c>
      <c r="S267" s="45">
        <v>112.9</v>
      </c>
      <c r="T267" s="45">
        <v>113.2</v>
      </c>
      <c r="U267" s="45">
        <v>113</v>
      </c>
      <c r="V267" s="45">
        <v>114</v>
      </c>
      <c r="W267" s="45">
        <v>113.8</v>
      </c>
      <c r="X267" s="45">
        <v>114.7</v>
      </c>
      <c r="Y267" s="45">
        <v>114.7</v>
      </c>
      <c r="Z267" s="45">
        <v>115.3</v>
      </c>
      <c r="AA267" s="45">
        <v>115.1</v>
      </c>
      <c r="AB267" s="45">
        <v>115.9</v>
      </c>
      <c r="AC267" s="45">
        <v>118.2</v>
      </c>
      <c r="AD267" s="45">
        <v>116.7</v>
      </c>
      <c r="AE267" s="45">
        <v>117.3</v>
      </c>
      <c r="AF267" s="45">
        <v>117.5</v>
      </c>
      <c r="AG267" s="45">
        <v>115.6</v>
      </c>
      <c r="AH267" s="45">
        <v>116.6</v>
      </c>
      <c r="AI267" s="45">
        <v>118</v>
      </c>
      <c r="AJ267" s="45">
        <v>116.4</v>
      </c>
      <c r="AK267" s="45">
        <v>116.1</v>
      </c>
      <c r="AL267" s="45">
        <v>115.6</v>
      </c>
      <c r="AM267" s="45">
        <v>116.4</v>
      </c>
      <c r="AN267" s="45">
        <v>114.7</v>
      </c>
      <c r="AO267" s="45">
        <v>114.8</v>
      </c>
      <c r="AP267" s="45">
        <v>114.4</v>
      </c>
      <c r="AQ267" s="45">
        <v>116.9</v>
      </c>
      <c r="AR267" s="45">
        <v>117.6</v>
      </c>
      <c r="AS267" s="45">
        <v>114.2</v>
      </c>
      <c r="AT267" s="45">
        <v>119.5</v>
      </c>
      <c r="AU267" s="45">
        <v>113.2</v>
      </c>
      <c r="AV267" s="45">
        <v>113.2</v>
      </c>
      <c r="AW267" s="45">
        <v>114.1</v>
      </c>
      <c r="AX267" s="45">
        <v>114.1</v>
      </c>
      <c r="AY267" s="45">
        <v>114.1</v>
      </c>
      <c r="AZ267" s="45">
        <v>114.7</v>
      </c>
      <c r="BA267" s="45">
        <v>111.6</v>
      </c>
      <c r="BB267" s="45">
        <v>115.2</v>
      </c>
      <c r="BC267" s="45">
        <v>114.8</v>
      </c>
      <c r="BD267" s="45">
        <v>115.8</v>
      </c>
      <c r="BE267" s="45">
        <v>116.2</v>
      </c>
      <c r="BF267" s="45">
        <v>116.1</v>
      </c>
      <c r="BG267" s="45">
        <v>116.4</v>
      </c>
      <c r="BH267" s="45">
        <v>117.1</v>
      </c>
      <c r="BI267" s="45">
        <v>112.7</v>
      </c>
      <c r="BJ267" s="45">
        <v>113.1</v>
      </c>
      <c r="BK267" s="45">
        <v>112.9</v>
      </c>
      <c r="BL267" s="45">
        <v>113.7</v>
      </c>
      <c r="BM267" s="45">
        <v>115.1</v>
      </c>
      <c r="BN267" s="45">
        <v>114.4</v>
      </c>
      <c r="BO267" s="45">
        <v>115.5</v>
      </c>
      <c r="BP267" s="45">
        <v>113.9</v>
      </c>
      <c r="BQ267" s="45">
        <v>114.6</v>
      </c>
      <c r="BR267" s="45">
        <v>113.7</v>
      </c>
      <c r="BS267" s="45">
        <v>113.7</v>
      </c>
      <c r="BT267" s="45">
        <v>113.4</v>
      </c>
      <c r="BU267" s="45">
        <v>115.5</v>
      </c>
      <c r="BV267" s="45">
        <v>118.5</v>
      </c>
      <c r="BW267" s="45">
        <v>121</v>
      </c>
      <c r="BX267" s="45">
        <v>119.4</v>
      </c>
      <c r="BY267" s="45">
        <v>122.4</v>
      </c>
      <c r="BZ267" s="45">
        <v>123.3</v>
      </c>
      <c r="CA267" s="45">
        <v>121.4</v>
      </c>
      <c r="CB267" s="45">
        <v>122.4</v>
      </c>
      <c r="CC267" s="45">
        <v>122</v>
      </c>
      <c r="CD267" s="45">
        <v>123.5</v>
      </c>
      <c r="CE267" s="45">
        <v>123.8</v>
      </c>
      <c r="CF267" s="45">
        <v>125.3</v>
      </c>
      <c r="CG267" s="45">
        <v>125.4</v>
      </c>
      <c r="CH267" s="45">
        <v>124.4</v>
      </c>
      <c r="CI267" s="45">
        <v>124.3</v>
      </c>
      <c r="CJ267" s="45">
        <v>124.4</v>
      </c>
      <c r="CK267" s="45">
        <v>122.1</v>
      </c>
      <c r="CL267" s="45">
        <v>125.2</v>
      </c>
      <c r="CM267" s="45">
        <v>125.3</v>
      </c>
      <c r="CN267" s="45">
        <v>125.1</v>
      </c>
      <c r="CO267" s="45">
        <v>126.9</v>
      </c>
      <c r="CP267" s="45">
        <v>126.6</v>
      </c>
      <c r="CQ267" s="45">
        <v>127</v>
      </c>
      <c r="CR267" s="45">
        <v>127.6</v>
      </c>
      <c r="CS267" s="45">
        <v>127.5</v>
      </c>
      <c r="CT267" s="45">
        <v>127.4</v>
      </c>
      <c r="CU267" s="45">
        <v>127.1</v>
      </c>
      <c r="CV267" s="45">
        <v>127.1</v>
      </c>
      <c r="CW267" s="45">
        <v>127.2</v>
      </c>
      <c r="CX267" s="45">
        <v>126.2</v>
      </c>
      <c r="CY267" s="45">
        <v>127.6</v>
      </c>
      <c r="CZ267" s="45">
        <v>127.3</v>
      </c>
      <c r="DA267" s="45">
        <v>125.3</v>
      </c>
      <c r="DB267" s="45">
        <v>126.1</v>
      </c>
      <c r="DC267" s="45">
        <v>125.5</v>
      </c>
      <c r="DD267" s="45">
        <v>125.5</v>
      </c>
      <c r="DE267" s="45">
        <v>126.2</v>
      </c>
      <c r="DF267" s="45">
        <v>125.4</v>
      </c>
      <c r="DG267" s="45">
        <v>125.8</v>
      </c>
      <c r="DH267" s="45">
        <v>125.3</v>
      </c>
      <c r="DI267" s="45">
        <v>126.2</v>
      </c>
      <c r="DJ267" s="45">
        <v>125.5</v>
      </c>
      <c r="DK267" s="45">
        <v>126.1</v>
      </c>
      <c r="DL267" s="45">
        <v>127.8</v>
      </c>
      <c r="DM267" s="45">
        <v>126.1</v>
      </c>
      <c r="DN267" s="45">
        <v>128.80000000000001</v>
      </c>
      <c r="DO267" s="45">
        <v>127.8</v>
      </c>
      <c r="DP267" s="45">
        <v>128.69999999999999</v>
      </c>
      <c r="DQ267" s="45">
        <v>129.80000000000001</v>
      </c>
      <c r="DR267" s="45">
        <v>128.9</v>
      </c>
      <c r="DS267" s="45">
        <v>130.1</v>
      </c>
      <c r="DT267" s="45">
        <v>129.30000000000001</v>
      </c>
      <c r="DU267" s="45">
        <v>130.4</v>
      </c>
      <c r="DV267" s="45">
        <v>129.6</v>
      </c>
      <c r="DW267" s="45">
        <v>130.69999999999999</v>
      </c>
      <c r="DX267" s="46">
        <v>129.80000000000001</v>
      </c>
      <c r="DY267" s="46">
        <v>131</v>
      </c>
      <c r="DZ267" s="46">
        <v>130.1</v>
      </c>
      <c r="EA267">
        <v>131.4</v>
      </c>
      <c r="EB267" s="47">
        <v>130.19999999999999</v>
      </c>
      <c r="EC267" s="47">
        <v>131.6</v>
      </c>
    </row>
    <row r="268" spans="1:133" x14ac:dyDescent="0.25">
      <c r="A268" s="43" t="s">
        <v>3422</v>
      </c>
      <c r="B268" s="43" t="s">
        <v>2218</v>
      </c>
      <c r="C268" s="44">
        <v>5.493E-2</v>
      </c>
      <c r="D268" s="45">
        <v>101.4</v>
      </c>
      <c r="E268" s="45">
        <v>101</v>
      </c>
      <c r="F268" s="45">
        <v>102.1</v>
      </c>
      <c r="G268" s="45">
        <v>102.9</v>
      </c>
      <c r="H268" s="45">
        <v>103.6</v>
      </c>
      <c r="I268" s="45">
        <v>105.1</v>
      </c>
      <c r="J268" s="45">
        <v>104.7</v>
      </c>
      <c r="K268" s="45">
        <v>103.1</v>
      </c>
      <c r="L268" s="45">
        <v>102.8</v>
      </c>
      <c r="M268" s="45">
        <v>103.9</v>
      </c>
      <c r="N268" s="45">
        <v>103.4</v>
      </c>
      <c r="O268" s="45">
        <v>105.3</v>
      </c>
      <c r="P268" s="45">
        <v>106.2</v>
      </c>
      <c r="Q268" s="45">
        <v>105</v>
      </c>
      <c r="R268" s="45">
        <v>104.8</v>
      </c>
      <c r="S268" s="45">
        <v>105.1</v>
      </c>
      <c r="T268" s="45">
        <v>106.3</v>
      </c>
      <c r="U268" s="45">
        <v>108.1</v>
      </c>
      <c r="V268" s="45">
        <v>107.5</v>
      </c>
      <c r="W268" s="45">
        <v>108.5</v>
      </c>
      <c r="X268" s="45">
        <v>107.2</v>
      </c>
      <c r="Y268" s="45">
        <v>107.2</v>
      </c>
      <c r="Z268" s="45">
        <v>107.5</v>
      </c>
      <c r="AA268" s="45">
        <v>108.2</v>
      </c>
      <c r="AB268" s="45">
        <v>107.9</v>
      </c>
      <c r="AC268" s="45">
        <v>109.2</v>
      </c>
      <c r="AD268" s="45">
        <v>109.6</v>
      </c>
      <c r="AE268" s="45">
        <v>109.2</v>
      </c>
      <c r="AF268" s="45">
        <v>110.5</v>
      </c>
      <c r="AG268" s="45">
        <v>109.7</v>
      </c>
      <c r="AH268" s="45">
        <v>108.9</v>
      </c>
      <c r="AI268" s="45">
        <v>107.7</v>
      </c>
      <c r="AJ268" s="45">
        <v>105.9</v>
      </c>
      <c r="AK268" s="45">
        <v>106.3</v>
      </c>
      <c r="AL268" s="45">
        <v>106</v>
      </c>
      <c r="AM268" s="45">
        <v>106.7</v>
      </c>
      <c r="AN268" s="45">
        <v>106</v>
      </c>
      <c r="AO268" s="45">
        <v>107.5</v>
      </c>
      <c r="AP268" s="45">
        <v>106.6</v>
      </c>
      <c r="AQ268" s="45">
        <v>107.8</v>
      </c>
      <c r="AR268" s="45">
        <v>110.6</v>
      </c>
      <c r="AS268" s="45">
        <v>109.8</v>
      </c>
      <c r="AT268" s="45">
        <v>107.6</v>
      </c>
      <c r="AU268" s="45">
        <v>108.6</v>
      </c>
      <c r="AV268" s="45">
        <v>108.8</v>
      </c>
      <c r="AW268" s="45">
        <v>108</v>
      </c>
      <c r="AX268" s="45">
        <v>108.6</v>
      </c>
      <c r="AY268" s="45">
        <v>109.5</v>
      </c>
      <c r="AZ268" s="45">
        <v>107.9</v>
      </c>
      <c r="BA268" s="45">
        <v>108.4</v>
      </c>
      <c r="BB268" s="45">
        <v>108.1</v>
      </c>
      <c r="BC268" s="45">
        <v>107.8</v>
      </c>
      <c r="BD268" s="45">
        <v>108.8</v>
      </c>
      <c r="BE268" s="45">
        <v>109.9</v>
      </c>
      <c r="BF268" s="45">
        <v>109.6</v>
      </c>
      <c r="BG268" s="45">
        <v>110.1</v>
      </c>
      <c r="BH268" s="45">
        <v>108.1</v>
      </c>
      <c r="BI268" s="45">
        <v>110</v>
      </c>
      <c r="BJ268" s="45">
        <v>110.2</v>
      </c>
      <c r="BK268" s="45">
        <v>111.1</v>
      </c>
      <c r="BL268" s="45">
        <v>111.1</v>
      </c>
      <c r="BM268" s="45">
        <v>109.7</v>
      </c>
      <c r="BN268" s="45">
        <v>110.7</v>
      </c>
      <c r="BO268" s="45">
        <v>109.6</v>
      </c>
      <c r="BP268" s="45">
        <v>111.5</v>
      </c>
      <c r="BQ268" s="45">
        <v>110.1</v>
      </c>
      <c r="BR268" s="45">
        <v>109.5</v>
      </c>
      <c r="BS268" s="45">
        <v>109.5</v>
      </c>
      <c r="BT268" s="45">
        <v>110.1</v>
      </c>
      <c r="BU268" s="45">
        <v>110.7</v>
      </c>
      <c r="BV268" s="45">
        <v>110.1</v>
      </c>
      <c r="BW268" s="45">
        <v>111.7</v>
      </c>
      <c r="BX268" s="45">
        <v>112</v>
      </c>
      <c r="BY268" s="45">
        <v>112.5</v>
      </c>
      <c r="BZ268" s="45">
        <v>111.8</v>
      </c>
      <c r="CA268" s="45">
        <v>112.5</v>
      </c>
      <c r="CB268" s="45">
        <v>113.5</v>
      </c>
      <c r="CC268" s="45">
        <v>114.4</v>
      </c>
      <c r="CD268" s="45">
        <v>113.1</v>
      </c>
      <c r="CE268" s="45">
        <v>114.2</v>
      </c>
      <c r="CF268" s="45">
        <v>113.1</v>
      </c>
      <c r="CG268" s="45">
        <v>112.5</v>
      </c>
      <c r="CH268" s="45">
        <v>110.2</v>
      </c>
      <c r="CI268" s="45">
        <v>111.1</v>
      </c>
      <c r="CJ268" s="45">
        <v>111.6</v>
      </c>
      <c r="CK268" s="45">
        <v>112</v>
      </c>
      <c r="CL268" s="45">
        <v>111.9</v>
      </c>
      <c r="CM268" s="45">
        <v>113.3</v>
      </c>
      <c r="CN268" s="45">
        <v>111.8</v>
      </c>
      <c r="CO268" s="45">
        <v>111.8</v>
      </c>
      <c r="CP268" s="45">
        <v>112.5</v>
      </c>
      <c r="CQ268" s="45">
        <v>110.9</v>
      </c>
      <c r="CR268" s="45">
        <v>109.8</v>
      </c>
      <c r="CS268" s="45">
        <v>110.5</v>
      </c>
      <c r="CT268" s="45">
        <v>110.2</v>
      </c>
      <c r="CU268" s="45">
        <v>108.9</v>
      </c>
      <c r="CV268" s="45">
        <v>108.9</v>
      </c>
      <c r="CW268" s="45">
        <v>103.9</v>
      </c>
      <c r="CX268" s="45">
        <v>105.5</v>
      </c>
      <c r="CY268" s="45">
        <v>105.3</v>
      </c>
      <c r="CZ268" s="45">
        <v>105.4</v>
      </c>
      <c r="DA268" s="45">
        <v>104</v>
      </c>
      <c r="DB268" s="45">
        <v>102.3</v>
      </c>
      <c r="DC268" s="45">
        <v>103.6</v>
      </c>
      <c r="DD268" s="45">
        <v>105.5</v>
      </c>
      <c r="DE268" s="45">
        <v>107.3</v>
      </c>
      <c r="DF268" s="45">
        <v>108.8</v>
      </c>
      <c r="DG268" s="45">
        <v>111.5</v>
      </c>
      <c r="DH268" s="45">
        <v>112.9</v>
      </c>
      <c r="DI268" s="45">
        <v>110</v>
      </c>
      <c r="DJ268" s="45">
        <v>113.8</v>
      </c>
      <c r="DK268" s="45">
        <v>113.7</v>
      </c>
      <c r="DL268" s="45">
        <v>113.2</v>
      </c>
      <c r="DM268" s="45">
        <v>115.5</v>
      </c>
      <c r="DN268" s="45">
        <v>119.3</v>
      </c>
      <c r="DO268" s="45">
        <v>121.4</v>
      </c>
      <c r="DP268" s="45">
        <v>121.4</v>
      </c>
      <c r="DQ268" s="45">
        <v>122.3</v>
      </c>
      <c r="DR268" s="45">
        <v>126.1</v>
      </c>
      <c r="DS268" s="45">
        <v>127.8</v>
      </c>
      <c r="DT268" s="45">
        <v>129.4</v>
      </c>
      <c r="DU268" s="45">
        <v>132</v>
      </c>
      <c r="DV268" s="45">
        <v>134.6</v>
      </c>
      <c r="DW268" s="45">
        <v>134.6</v>
      </c>
      <c r="DX268" s="46">
        <v>131.19999999999999</v>
      </c>
      <c r="DY268" s="46">
        <v>131.80000000000001</v>
      </c>
      <c r="DZ268" s="46">
        <v>131.19999999999999</v>
      </c>
      <c r="EA268">
        <v>131.4</v>
      </c>
      <c r="EB268" s="47">
        <v>128.19999999999999</v>
      </c>
      <c r="EC268" s="47">
        <v>128.5</v>
      </c>
    </row>
    <row r="269" spans="1:133" x14ac:dyDescent="0.25">
      <c r="A269" s="43" t="s">
        <v>3423</v>
      </c>
      <c r="B269" s="43" t="s">
        <v>2220</v>
      </c>
      <c r="C269" s="44">
        <v>0.94618999999999998</v>
      </c>
      <c r="D269" s="45">
        <v>100.1</v>
      </c>
      <c r="E269" s="45">
        <v>100.9</v>
      </c>
      <c r="F269" s="45">
        <v>101.3</v>
      </c>
      <c r="G269" s="45">
        <v>102.3</v>
      </c>
      <c r="H269" s="45">
        <v>102.6</v>
      </c>
      <c r="I269" s="45">
        <v>103</v>
      </c>
      <c r="J269" s="45">
        <v>103.6</v>
      </c>
      <c r="K269" s="45">
        <v>103.9</v>
      </c>
      <c r="L269" s="45">
        <v>103.6</v>
      </c>
      <c r="M269" s="45">
        <v>103.6</v>
      </c>
      <c r="N269" s="45">
        <v>104.5</v>
      </c>
      <c r="O269" s="45">
        <v>105.9</v>
      </c>
      <c r="P269" s="45">
        <v>106.6</v>
      </c>
      <c r="Q269" s="45">
        <v>107.5</v>
      </c>
      <c r="R269" s="45">
        <v>108.1</v>
      </c>
      <c r="S269" s="45">
        <v>110.4</v>
      </c>
      <c r="T269" s="45">
        <v>110.1</v>
      </c>
      <c r="U269" s="45">
        <v>110.9</v>
      </c>
      <c r="V269" s="45">
        <v>109.9</v>
      </c>
      <c r="W269" s="45">
        <v>110.7</v>
      </c>
      <c r="X269" s="45">
        <v>112.2</v>
      </c>
      <c r="Y269" s="45">
        <v>112.8</v>
      </c>
      <c r="Z269" s="45">
        <v>112.6</v>
      </c>
      <c r="AA269" s="45">
        <v>111.7</v>
      </c>
      <c r="AB269" s="45">
        <v>114.3</v>
      </c>
      <c r="AC269" s="45">
        <v>116</v>
      </c>
      <c r="AD269" s="45">
        <v>116</v>
      </c>
      <c r="AE269" s="45">
        <v>117</v>
      </c>
      <c r="AF269" s="45">
        <v>115.9</v>
      </c>
      <c r="AG269" s="45">
        <v>115.2</v>
      </c>
      <c r="AH269" s="45">
        <v>114.6</v>
      </c>
      <c r="AI269" s="45">
        <v>114.5</v>
      </c>
      <c r="AJ269" s="45">
        <v>114.1</v>
      </c>
      <c r="AK269" s="45">
        <v>112.2</v>
      </c>
      <c r="AL269" s="45">
        <v>113.4</v>
      </c>
      <c r="AM269" s="45">
        <v>114.4</v>
      </c>
      <c r="AN269" s="45">
        <v>113.4</v>
      </c>
      <c r="AO269" s="45">
        <v>111.9</v>
      </c>
      <c r="AP269" s="45">
        <v>112.9</v>
      </c>
      <c r="AQ269" s="45">
        <v>113.8</v>
      </c>
      <c r="AR269" s="45">
        <v>113.8</v>
      </c>
      <c r="AS269" s="45">
        <v>113.5</v>
      </c>
      <c r="AT269" s="45">
        <v>112.5</v>
      </c>
      <c r="AU269" s="45">
        <v>113.1</v>
      </c>
      <c r="AV269" s="45">
        <v>112.6</v>
      </c>
      <c r="AW269" s="45">
        <v>110.9</v>
      </c>
      <c r="AX269" s="45">
        <v>112.8</v>
      </c>
      <c r="AY269" s="45">
        <v>111.9</v>
      </c>
      <c r="AZ269" s="45">
        <v>113.1</v>
      </c>
      <c r="BA269" s="45">
        <v>113.8</v>
      </c>
      <c r="BB269" s="45">
        <v>113.1</v>
      </c>
      <c r="BC269" s="45">
        <v>112.7</v>
      </c>
      <c r="BD269" s="45">
        <v>114.2</v>
      </c>
      <c r="BE269" s="45">
        <v>116.5</v>
      </c>
      <c r="BF269" s="45">
        <v>114.1</v>
      </c>
      <c r="BG269" s="45">
        <v>114.7</v>
      </c>
      <c r="BH269" s="45">
        <v>114.8</v>
      </c>
      <c r="BI269" s="45">
        <v>114.2</v>
      </c>
      <c r="BJ269" s="45">
        <v>113.1</v>
      </c>
      <c r="BK269" s="45">
        <v>112.7</v>
      </c>
      <c r="BL269" s="45">
        <v>114.3</v>
      </c>
      <c r="BM269" s="45">
        <v>114.8</v>
      </c>
      <c r="BN269" s="45">
        <v>115.3</v>
      </c>
      <c r="BO269" s="45">
        <v>115.2</v>
      </c>
      <c r="BP269" s="45">
        <v>119.3</v>
      </c>
      <c r="BQ269" s="45">
        <v>118</v>
      </c>
      <c r="BR269" s="45">
        <v>117</v>
      </c>
      <c r="BS269" s="45">
        <v>117.8</v>
      </c>
      <c r="BT269" s="45">
        <v>117.4</v>
      </c>
      <c r="BU269" s="45">
        <v>116.2</v>
      </c>
      <c r="BV269" s="45">
        <v>117</v>
      </c>
      <c r="BW269" s="45">
        <v>117.7</v>
      </c>
      <c r="BX269" s="45">
        <v>119.9</v>
      </c>
      <c r="BY269" s="45">
        <v>120.5</v>
      </c>
      <c r="BZ269" s="45">
        <v>120.2</v>
      </c>
      <c r="CA269" s="45">
        <v>122.8</v>
      </c>
      <c r="CB269" s="45">
        <v>122.2</v>
      </c>
      <c r="CC269" s="45">
        <v>121.5</v>
      </c>
      <c r="CD269" s="45">
        <v>123.6</v>
      </c>
      <c r="CE269" s="45">
        <v>123.9</v>
      </c>
      <c r="CF269" s="45">
        <v>123.9</v>
      </c>
      <c r="CG269" s="45">
        <v>123.6</v>
      </c>
      <c r="CH269" s="45">
        <v>124.4</v>
      </c>
      <c r="CI269" s="45">
        <v>124.4</v>
      </c>
      <c r="CJ269" s="45">
        <v>124.8</v>
      </c>
      <c r="CK269" s="45">
        <v>126.2</v>
      </c>
      <c r="CL269" s="45">
        <v>125.8</v>
      </c>
      <c r="CM269" s="45">
        <v>126.1</v>
      </c>
      <c r="CN269" s="45">
        <v>124.7</v>
      </c>
      <c r="CO269" s="45">
        <v>124.5</v>
      </c>
      <c r="CP269" s="45">
        <v>124.6</v>
      </c>
      <c r="CQ269" s="45">
        <v>125.4</v>
      </c>
      <c r="CR269" s="45">
        <v>123.4</v>
      </c>
      <c r="CS269" s="45">
        <v>123.9</v>
      </c>
      <c r="CT269" s="45">
        <v>124.8</v>
      </c>
      <c r="CU269" s="45">
        <v>124.4</v>
      </c>
      <c r="CV269" s="45">
        <v>124.6</v>
      </c>
      <c r="CW269" s="45">
        <v>123.8</v>
      </c>
      <c r="CX269" s="45">
        <v>121.5</v>
      </c>
      <c r="CY269" s="45">
        <v>118.1</v>
      </c>
      <c r="CZ269" s="45">
        <v>119.6</v>
      </c>
      <c r="DA269" s="45">
        <v>119.8</v>
      </c>
      <c r="DB269" s="45">
        <v>121</v>
      </c>
      <c r="DC269" s="45">
        <v>121.5</v>
      </c>
      <c r="DD269" s="45">
        <v>123.5</v>
      </c>
      <c r="DE269" s="45">
        <v>125</v>
      </c>
      <c r="DF269" s="45">
        <v>124.8</v>
      </c>
      <c r="DG269" s="45">
        <v>126.6</v>
      </c>
      <c r="DH269" s="45">
        <v>127.4</v>
      </c>
      <c r="DI269" s="45">
        <v>126.3</v>
      </c>
      <c r="DJ269" s="45">
        <v>129.1</v>
      </c>
      <c r="DK269" s="45">
        <v>133.5</v>
      </c>
      <c r="DL269" s="45">
        <v>135.5</v>
      </c>
      <c r="DM269" s="45">
        <v>136.30000000000001</v>
      </c>
      <c r="DN269" s="45">
        <v>137.4</v>
      </c>
      <c r="DO269" s="45">
        <v>138.6</v>
      </c>
      <c r="DP269" s="45">
        <v>141.6</v>
      </c>
      <c r="DQ269" s="45">
        <v>140.69999999999999</v>
      </c>
      <c r="DR269" s="45">
        <v>143.30000000000001</v>
      </c>
      <c r="DS269" s="45">
        <v>145.9</v>
      </c>
      <c r="DT269" s="45">
        <v>148.5</v>
      </c>
      <c r="DU269" s="45">
        <v>153.69999999999999</v>
      </c>
      <c r="DV269" s="45">
        <v>155.4</v>
      </c>
      <c r="DW269" s="45">
        <v>156.4</v>
      </c>
      <c r="DX269" s="46">
        <v>156.5</v>
      </c>
      <c r="DY269" s="46">
        <v>154.19999999999999</v>
      </c>
      <c r="DZ269" s="46">
        <v>156.5</v>
      </c>
      <c r="EA269">
        <v>157.1</v>
      </c>
      <c r="EB269" s="47">
        <v>157.19999999999999</v>
      </c>
      <c r="EC269" s="47">
        <v>157</v>
      </c>
    </row>
    <row r="270" spans="1:133" x14ac:dyDescent="0.25">
      <c r="A270" s="43" t="s">
        <v>3424</v>
      </c>
      <c r="B270" s="43" t="s">
        <v>3425</v>
      </c>
      <c r="C270" s="44">
        <v>5.3039999999999997E-2</v>
      </c>
      <c r="D270" s="45">
        <v>107.2</v>
      </c>
      <c r="E270" s="45">
        <v>109.2</v>
      </c>
      <c r="F270" s="45">
        <v>109.6</v>
      </c>
      <c r="G270" s="45">
        <v>107.7</v>
      </c>
      <c r="H270" s="45">
        <v>111.1</v>
      </c>
      <c r="I270" s="45">
        <v>113</v>
      </c>
      <c r="J270" s="45">
        <v>109.4</v>
      </c>
      <c r="K270" s="45">
        <v>110.8</v>
      </c>
      <c r="L270" s="45">
        <v>112.3</v>
      </c>
      <c r="M270" s="45">
        <v>112.6</v>
      </c>
      <c r="N270" s="45">
        <v>113</v>
      </c>
      <c r="O270" s="45">
        <v>113.8</v>
      </c>
      <c r="P270" s="45">
        <v>113.9</v>
      </c>
      <c r="Q270" s="45">
        <v>112.3</v>
      </c>
      <c r="R270" s="45">
        <v>115</v>
      </c>
      <c r="S270" s="45">
        <v>119</v>
      </c>
      <c r="T270" s="45">
        <v>118.3</v>
      </c>
      <c r="U270" s="45">
        <v>119.8</v>
      </c>
      <c r="V270" s="45">
        <v>120.5</v>
      </c>
      <c r="W270" s="45">
        <v>122.5</v>
      </c>
      <c r="X270" s="45">
        <v>123.5</v>
      </c>
      <c r="Y270" s="45">
        <v>124.8</v>
      </c>
      <c r="Z270" s="45">
        <v>126.3</v>
      </c>
      <c r="AA270" s="45">
        <v>126.8</v>
      </c>
      <c r="AB270" s="45">
        <v>124.4</v>
      </c>
      <c r="AC270" s="45">
        <v>124.2</v>
      </c>
      <c r="AD270" s="45">
        <v>121.2</v>
      </c>
      <c r="AE270" s="45">
        <v>121.7</v>
      </c>
      <c r="AF270" s="45">
        <v>123.3</v>
      </c>
      <c r="AG270" s="45">
        <v>124.3</v>
      </c>
      <c r="AH270" s="45">
        <v>123.9</v>
      </c>
      <c r="AI270" s="45">
        <v>124.9</v>
      </c>
      <c r="AJ270" s="45">
        <v>122.4</v>
      </c>
      <c r="AK270" s="45">
        <v>118.6</v>
      </c>
      <c r="AL270" s="45">
        <v>114.2</v>
      </c>
      <c r="AM270" s="45">
        <v>117.6</v>
      </c>
      <c r="AN270" s="45">
        <v>118.3</v>
      </c>
      <c r="AO270" s="45">
        <v>119.4</v>
      </c>
      <c r="AP270" s="45">
        <v>120.6</v>
      </c>
      <c r="AQ270" s="45">
        <v>118.7</v>
      </c>
      <c r="AR270" s="45">
        <v>117.8</v>
      </c>
      <c r="AS270" s="45">
        <v>117.2</v>
      </c>
      <c r="AT270" s="45">
        <v>116.5</v>
      </c>
      <c r="AU270" s="45">
        <v>114.6</v>
      </c>
      <c r="AV270" s="45">
        <v>114.8</v>
      </c>
      <c r="AW270" s="45">
        <v>111.2</v>
      </c>
      <c r="AX270" s="45">
        <v>110</v>
      </c>
      <c r="AY270" s="45">
        <v>110.5</v>
      </c>
      <c r="AZ270" s="45">
        <v>112.2</v>
      </c>
      <c r="BA270" s="45">
        <v>113.6</v>
      </c>
      <c r="BB270" s="45">
        <v>112.6</v>
      </c>
      <c r="BC270" s="45">
        <v>114.2</v>
      </c>
      <c r="BD270" s="45">
        <v>114</v>
      </c>
      <c r="BE270" s="45">
        <v>112.1</v>
      </c>
      <c r="BF270" s="45">
        <v>112.7</v>
      </c>
      <c r="BG270" s="45">
        <v>112.8</v>
      </c>
      <c r="BH270" s="45">
        <v>113</v>
      </c>
      <c r="BI270" s="45">
        <v>112.6</v>
      </c>
      <c r="BJ270" s="45">
        <v>113.2</v>
      </c>
      <c r="BK270" s="45">
        <v>113.7</v>
      </c>
      <c r="BL270" s="45">
        <v>116.3</v>
      </c>
      <c r="BM270" s="45">
        <v>114.9</v>
      </c>
      <c r="BN270" s="45">
        <v>116.3</v>
      </c>
      <c r="BO270" s="45">
        <v>114.9</v>
      </c>
      <c r="BP270" s="45">
        <v>113.5</v>
      </c>
      <c r="BQ270" s="45">
        <v>114.7</v>
      </c>
      <c r="BR270" s="45">
        <v>116.2</v>
      </c>
      <c r="BS270" s="45">
        <v>116.6</v>
      </c>
      <c r="BT270" s="45">
        <v>118.6</v>
      </c>
      <c r="BU270" s="45">
        <v>117.6</v>
      </c>
      <c r="BV270" s="45">
        <v>120.4</v>
      </c>
      <c r="BW270" s="45">
        <v>122.4</v>
      </c>
      <c r="BX270" s="45">
        <v>121.7</v>
      </c>
      <c r="BY270" s="45">
        <v>122.3</v>
      </c>
      <c r="BZ270" s="45">
        <v>123.7</v>
      </c>
      <c r="CA270" s="45">
        <v>124.6</v>
      </c>
      <c r="CB270" s="45">
        <v>122.2</v>
      </c>
      <c r="CC270" s="45">
        <v>125.4</v>
      </c>
      <c r="CD270" s="45">
        <v>125.6</v>
      </c>
      <c r="CE270" s="45">
        <v>124.7</v>
      </c>
      <c r="CF270" s="45">
        <v>121.1</v>
      </c>
      <c r="CG270" s="45">
        <v>119.1</v>
      </c>
      <c r="CH270" s="45">
        <v>119.4</v>
      </c>
      <c r="CI270" s="45">
        <v>121.6</v>
      </c>
      <c r="CJ270" s="45">
        <v>121.4</v>
      </c>
      <c r="CK270" s="45">
        <v>121.5</v>
      </c>
      <c r="CL270" s="45">
        <v>120.6</v>
      </c>
      <c r="CM270" s="45">
        <v>118.8</v>
      </c>
      <c r="CN270" s="45">
        <v>118.3</v>
      </c>
      <c r="CO270" s="45">
        <v>117.8</v>
      </c>
      <c r="CP270" s="45">
        <v>117.4</v>
      </c>
      <c r="CQ270" s="45">
        <v>115.3</v>
      </c>
      <c r="CR270" s="45">
        <v>113.8</v>
      </c>
      <c r="CS270" s="45">
        <v>114.2</v>
      </c>
      <c r="CT270" s="45">
        <v>113.6</v>
      </c>
      <c r="CU270" s="45">
        <v>113.6</v>
      </c>
      <c r="CV270" s="45">
        <v>112.3</v>
      </c>
      <c r="CW270" s="45">
        <v>112.7</v>
      </c>
      <c r="CX270" s="45">
        <v>112.5</v>
      </c>
      <c r="CY270" s="45">
        <v>114.1</v>
      </c>
      <c r="CZ270" s="45">
        <v>115</v>
      </c>
      <c r="DA270" s="45">
        <v>115.4</v>
      </c>
      <c r="DB270" s="45">
        <v>117.1</v>
      </c>
      <c r="DC270" s="45">
        <v>119.5</v>
      </c>
      <c r="DD270" s="45">
        <v>119.1</v>
      </c>
      <c r="DE270" s="45">
        <v>119.3</v>
      </c>
      <c r="DF270" s="45">
        <v>123.1</v>
      </c>
      <c r="DG270" s="45">
        <v>128.30000000000001</v>
      </c>
      <c r="DH270" s="45">
        <v>130.80000000000001</v>
      </c>
      <c r="DI270" s="45">
        <v>129.69999999999999</v>
      </c>
      <c r="DJ270" s="45">
        <v>126.2</v>
      </c>
      <c r="DK270" s="45">
        <v>126.3</v>
      </c>
      <c r="DL270" s="45">
        <v>127.6</v>
      </c>
      <c r="DM270" s="45">
        <v>128.80000000000001</v>
      </c>
      <c r="DN270" s="45">
        <v>132.6</v>
      </c>
      <c r="DO270" s="45">
        <v>133.69999999999999</v>
      </c>
      <c r="DP270" s="45">
        <v>130</v>
      </c>
      <c r="DQ270" s="45">
        <v>128.69999999999999</v>
      </c>
      <c r="DR270" s="45">
        <v>129.19999999999999</v>
      </c>
      <c r="DS270" s="45">
        <v>134.30000000000001</v>
      </c>
      <c r="DT270" s="45">
        <v>135.1</v>
      </c>
      <c r="DU270" s="45">
        <v>132.5</v>
      </c>
      <c r="DV270" s="45">
        <v>130.19999999999999</v>
      </c>
      <c r="DW270" s="45">
        <v>128.4</v>
      </c>
      <c r="DX270" s="46">
        <v>124</v>
      </c>
      <c r="DY270" s="46">
        <v>124.3</v>
      </c>
      <c r="DZ270" s="46">
        <v>124.2</v>
      </c>
      <c r="EA270">
        <v>121.1</v>
      </c>
      <c r="EB270" s="47">
        <v>119</v>
      </c>
      <c r="EC270" s="47">
        <v>121.1</v>
      </c>
    </row>
    <row r="271" spans="1:133" x14ac:dyDescent="0.25">
      <c r="A271" s="43" t="s">
        <v>3426</v>
      </c>
      <c r="B271" s="43" t="s">
        <v>3427</v>
      </c>
      <c r="C271" s="44">
        <v>8.362E-2</v>
      </c>
      <c r="D271" s="45">
        <v>99</v>
      </c>
      <c r="E271" s="45">
        <v>100.1</v>
      </c>
      <c r="F271" s="45">
        <v>102.6</v>
      </c>
      <c r="G271" s="45">
        <v>104.6</v>
      </c>
      <c r="H271" s="45">
        <v>107</v>
      </c>
      <c r="I271" s="45">
        <v>106.6</v>
      </c>
      <c r="J271" s="45">
        <v>109.2</v>
      </c>
      <c r="K271" s="45">
        <v>109.2</v>
      </c>
      <c r="L271" s="45">
        <v>108.8</v>
      </c>
      <c r="M271" s="45">
        <v>107.3</v>
      </c>
      <c r="N271" s="45">
        <v>110.3</v>
      </c>
      <c r="O271" s="45">
        <v>110.5</v>
      </c>
      <c r="P271" s="45">
        <v>106.2</v>
      </c>
      <c r="Q271" s="45">
        <v>108</v>
      </c>
      <c r="R271" s="45">
        <v>111.1</v>
      </c>
      <c r="S271" s="45">
        <v>108.9</v>
      </c>
      <c r="T271" s="45">
        <v>115.7</v>
      </c>
      <c r="U271" s="45">
        <v>116.2</v>
      </c>
      <c r="V271" s="45">
        <v>112.4</v>
      </c>
      <c r="W271" s="45">
        <v>113</v>
      </c>
      <c r="X271" s="45">
        <v>110.7</v>
      </c>
      <c r="Y271" s="45">
        <v>111</v>
      </c>
      <c r="Z271" s="45">
        <v>111.6</v>
      </c>
      <c r="AA271" s="45">
        <v>114.6</v>
      </c>
      <c r="AB271" s="45">
        <v>119.3</v>
      </c>
      <c r="AC271" s="45">
        <v>120.4</v>
      </c>
      <c r="AD271" s="45">
        <v>116.5</v>
      </c>
      <c r="AE271" s="45">
        <v>117.9</v>
      </c>
      <c r="AF271" s="45">
        <v>117.6</v>
      </c>
      <c r="AG271" s="45">
        <v>112.8</v>
      </c>
      <c r="AH271" s="45">
        <v>112.8</v>
      </c>
      <c r="AI271" s="45">
        <v>107.6</v>
      </c>
      <c r="AJ271" s="45">
        <v>106.6</v>
      </c>
      <c r="AK271" s="45">
        <v>107.9</v>
      </c>
      <c r="AL271" s="45">
        <v>112.1</v>
      </c>
      <c r="AM271" s="45">
        <v>110.5</v>
      </c>
      <c r="AN271" s="45">
        <v>116.2</v>
      </c>
      <c r="AO271" s="45">
        <v>111.5</v>
      </c>
      <c r="AP271" s="45">
        <v>110.7</v>
      </c>
      <c r="AQ271" s="45">
        <v>108.7</v>
      </c>
      <c r="AR271" s="45">
        <v>98.9</v>
      </c>
      <c r="AS271" s="45">
        <v>98.2</v>
      </c>
      <c r="AT271" s="45">
        <v>97.4</v>
      </c>
      <c r="AU271" s="45">
        <v>97.2</v>
      </c>
      <c r="AV271" s="45">
        <v>98.3</v>
      </c>
      <c r="AW271" s="45">
        <v>98.1</v>
      </c>
      <c r="AX271" s="45">
        <v>99.1</v>
      </c>
      <c r="AY271" s="45">
        <v>99.1</v>
      </c>
      <c r="AZ271" s="45">
        <v>103</v>
      </c>
      <c r="BA271" s="45">
        <v>101.4</v>
      </c>
      <c r="BB271" s="45">
        <v>101.6</v>
      </c>
      <c r="BC271" s="45">
        <v>102.1</v>
      </c>
      <c r="BD271" s="45">
        <v>103.4</v>
      </c>
      <c r="BE271" s="45">
        <v>105.2</v>
      </c>
      <c r="BF271" s="45">
        <v>100</v>
      </c>
      <c r="BG271" s="45">
        <v>102.9</v>
      </c>
      <c r="BH271" s="45">
        <v>104.2</v>
      </c>
      <c r="BI271" s="45">
        <v>106.7</v>
      </c>
      <c r="BJ271" s="45">
        <v>108.6</v>
      </c>
      <c r="BK271" s="45">
        <v>110.1</v>
      </c>
      <c r="BL271" s="45">
        <v>110</v>
      </c>
      <c r="BM271" s="45">
        <v>110.7</v>
      </c>
      <c r="BN271" s="45">
        <v>115.1</v>
      </c>
      <c r="BO271" s="45">
        <v>113.6</v>
      </c>
      <c r="BP271" s="45">
        <v>114.1</v>
      </c>
      <c r="BQ271" s="45">
        <v>114.1</v>
      </c>
      <c r="BR271" s="45">
        <v>113.5</v>
      </c>
      <c r="BS271" s="45">
        <v>112.8</v>
      </c>
      <c r="BT271" s="45">
        <v>113.1</v>
      </c>
      <c r="BU271" s="45">
        <v>113.1</v>
      </c>
      <c r="BV271" s="45">
        <v>113.1</v>
      </c>
      <c r="BW271" s="45">
        <v>112.8</v>
      </c>
      <c r="BX271" s="45">
        <v>112.8</v>
      </c>
      <c r="BY271" s="45">
        <v>115</v>
      </c>
      <c r="BZ271" s="45">
        <v>117.2</v>
      </c>
      <c r="CA271" s="45">
        <v>116.7</v>
      </c>
      <c r="CB271" s="45">
        <v>117</v>
      </c>
      <c r="CC271" s="45">
        <v>115.3</v>
      </c>
      <c r="CD271" s="45">
        <v>116.2</v>
      </c>
      <c r="CE271" s="45">
        <v>116.3</v>
      </c>
      <c r="CF271" s="45">
        <v>115</v>
      </c>
      <c r="CG271" s="45">
        <v>116.5</v>
      </c>
      <c r="CH271" s="45">
        <v>118.4</v>
      </c>
      <c r="CI271" s="45">
        <v>114.8</v>
      </c>
      <c r="CJ271" s="45">
        <v>115.6</v>
      </c>
      <c r="CK271" s="45">
        <v>114.6</v>
      </c>
      <c r="CL271" s="45">
        <v>116.1</v>
      </c>
      <c r="CM271" s="45">
        <v>116</v>
      </c>
      <c r="CN271" s="45">
        <v>114.6</v>
      </c>
      <c r="CO271" s="45">
        <v>113.9</v>
      </c>
      <c r="CP271" s="45">
        <v>110.8</v>
      </c>
      <c r="CQ271" s="45">
        <v>111.2</v>
      </c>
      <c r="CR271" s="45">
        <v>110.4</v>
      </c>
      <c r="CS271" s="45">
        <v>110.5</v>
      </c>
      <c r="CT271" s="45">
        <v>112.1</v>
      </c>
      <c r="CU271" s="45">
        <v>112.6</v>
      </c>
      <c r="CV271" s="45">
        <v>112.6</v>
      </c>
      <c r="CW271" s="45">
        <v>106.3</v>
      </c>
      <c r="CX271" s="45">
        <v>108.1</v>
      </c>
      <c r="CY271" s="45">
        <v>108.2</v>
      </c>
      <c r="CZ271" s="45">
        <v>109.8</v>
      </c>
      <c r="DA271" s="45">
        <v>106.3</v>
      </c>
      <c r="DB271" s="45">
        <v>105.8</v>
      </c>
      <c r="DC271" s="45">
        <v>106.7</v>
      </c>
      <c r="DD271" s="45">
        <v>106.9</v>
      </c>
      <c r="DE271" s="45">
        <v>112.3</v>
      </c>
      <c r="DF271" s="45">
        <v>112.6</v>
      </c>
      <c r="DG271" s="45">
        <v>114.2</v>
      </c>
      <c r="DH271" s="45">
        <v>116</v>
      </c>
      <c r="DI271" s="45">
        <v>114.9</v>
      </c>
      <c r="DJ271" s="45">
        <v>118</v>
      </c>
      <c r="DK271" s="45">
        <v>118.5</v>
      </c>
      <c r="DL271" s="45">
        <v>122.8</v>
      </c>
      <c r="DM271" s="45">
        <v>124</v>
      </c>
      <c r="DN271" s="45">
        <v>126.7</v>
      </c>
      <c r="DO271" s="45">
        <v>126.8</v>
      </c>
      <c r="DP271" s="45">
        <v>124.2</v>
      </c>
      <c r="DQ271" s="45">
        <v>128.19999999999999</v>
      </c>
      <c r="DR271" s="45">
        <v>126.5</v>
      </c>
      <c r="DS271" s="45">
        <v>130.80000000000001</v>
      </c>
      <c r="DT271" s="45">
        <v>128.69999999999999</v>
      </c>
      <c r="DU271" s="45">
        <v>131.80000000000001</v>
      </c>
      <c r="DV271" s="45">
        <v>129.69999999999999</v>
      </c>
      <c r="DW271" s="45">
        <v>132.69999999999999</v>
      </c>
      <c r="DX271" s="46">
        <v>130</v>
      </c>
      <c r="DY271" s="46">
        <v>132.9</v>
      </c>
      <c r="DZ271" s="46">
        <v>130</v>
      </c>
      <c r="EA271">
        <v>133.5</v>
      </c>
      <c r="EB271" s="47">
        <v>131</v>
      </c>
      <c r="EC271" s="47">
        <v>135.30000000000001</v>
      </c>
    </row>
    <row r="272" spans="1:133" x14ac:dyDescent="0.25">
      <c r="A272" s="43" t="s">
        <v>3428</v>
      </c>
      <c r="B272" s="43" t="s">
        <v>3429</v>
      </c>
      <c r="C272" s="44">
        <v>0.31677</v>
      </c>
      <c r="D272" s="45">
        <v>98.3</v>
      </c>
      <c r="E272" s="45">
        <v>99.5</v>
      </c>
      <c r="F272" s="45">
        <v>100.7</v>
      </c>
      <c r="G272" s="45">
        <v>100.8</v>
      </c>
      <c r="H272" s="45">
        <v>103.2</v>
      </c>
      <c r="I272" s="45">
        <v>105</v>
      </c>
      <c r="J272" s="45">
        <v>105</v>
      </c>
      <c r="K272" s="45">
        <v>105.4</v>
      </c>
      <c r="L272" s="45">
        <v>104.4</v>
      </c>
      <c r="M272" s="45">
        <v>104.3</v>
      </c>
      <c r="N272" s="45">
        <v>105.2</v>
      </c>
      <c r="O272" s="45">
        <v>106.5</v>
      </c>
      <c r="P272" s="45">
        <v>107.1</v>
      </c>
      <c r="Q272" s="45">
        <v>107.7</v>
      </c>
      <c r="R272" s="45">
        <v>107.8</v>
      </c>
      <c r="S272" s="45">
        <v>106.3</v>
      </c>
      <c r="T272" s="45">
        <v>104.9</v>
      </c>
      <c r="U272" s="45">
        <v>103.6</v>
      </c>
      <c r="V272" s="45">
        <v>104.4</v>
      </c>
      <c r="W272" s="45">
        <v>103.3</v>
      </c>
      <c r="X272" s="45">
        <v>104.9</v>
      </c>
      <c r="Y272" s="45">
        <v>106.4</v>
      </c>
      <c r="Z272" s="45">
        <v>107.9</v>
      </c>
      <c r="AA272" s="45">
        <v>107.8</v>
      </c>
      <c r="AB272" s="45">
        <v>107.3</v>
      </c>
      <c r="AC272" s="45">
        <v>110.5</v>
      </c>
      <c r="AD272" s="45">
        <v>111.2</v>
      </c>
      <c r="AE272" s="45">
        <v>111.5</v>
      </c>
      <c r="AF272" s="45">
        <v>111.3</v>
      </c>
      <c r="AG272" s="45">
        <v>110.4</v>
      </c>
      <c r="AH272" s="45">
        <v>111</v>
      </c>
      <c r="AI272" s="45">
        <v>110.7</v>
      </c>
      <c r="AJ272" s="45">
        <v>113.4</v>
      </c>
      <c r="AK272" s="45">
        <v>116</v>
      </c>
      <c r="AL272" s="45">
        <v>118</v>
      </c>
      <c r="AM272" s="45">
        <v>120.5</v>
      </c>
      <c r="AN272" s="45">
        <v>119.8</v>
      </c>
      <c r="AO272" s="45">
        <v>120</v>
      </c>
      <c r="AP272" s="45">
        <v>123</v>
      </c>
      <c r="AQ272" s="45">
        <v>128.5</v>
      </c>
      <c r="AR272" s="45">
        <v>131.5</v>
      </c>
      <c r="AS272" s="45">
        <v>135.4</v>
      </c>
      <c r="AT272" s="45">
        <v>141.19999999999999</v>
      </c>
      <c r="AU272" s="45">
        <v>143.5</v>
      </c>
      <c r="AV272" s="45">
        <v>147.9</v>
      </c>
      <c r="AW272" s="45">
        <v>148.6</v>
      </c>
      <c r="AX272" s="45">
        <v>148.9</v>
      </c>
      <c r="AY272" s="45">
        <v>152.5</v>
      </c>
      <c r="AZ272" s="45">
        <v>155.6</v>
      </c>
      <c r="BA272" s="45">
        <v>154.69999999999999</v>
      </c>
      <c r="BB272" s="45">
        <v>155</v>
      </c>
      <c r="BC272" s="45">
        <v>158</v>
      </c>
      <c r="BD272" s="45">
        <v>155</v>
      </c>
      <c r="BE272" s="45">
        <v>150.4</v>
      </c>
      <c r="BF272" s="45">
        <v>147.6</v>
      </c>
      <c r="BG272" s="45">
        <v>146.9</v>
      </c>
      <c r="BH272" s="45">
        <v>144.19999999999999</v>
      </c>
      <c r="BI272" s="45">
        <v>145.19999999999999</v>
      </c>
      <c r="BJ272" s="45">
        <v>146.19999999999999</v>
      </c>
      <c r="BK272" s="45">
        <v>146.9</v>
      </c>
      <c r="BL272" s="45">
        <v>145.6</v>
      </c>
      <c r="BM272" s="45">
        <v>144.1</v>
      </c>
      <c r="BN272" s="45">
        <v>144.5</v>
      </c>
      <c r="BO272" s="45">
        <v>144.19999999999999</v>
      </c>
      <c r="BP272" s="45">
        <v>142.1</v>
      </c>
      <c r="BQ272" s="45">
        <v>143</v>
      </c>
      <c r="BR272" s="45">
        <v>144.6</v>
      </c>
      <c r="BS272" s="45">
        <v>145</v>
      </c>
      <c r="BT272" s="45">
        <v>144.30000000000001</v>
      </c>
      <c r="BU272" s="45">
        <v>143.1</v>
      </c>
      <c r="BV272" s="45">
        <v>145</v>
      </c>
      <c r="BW272" s="45">
        <v>145.30000000000001</v>
      </c>
      <c r="BX272" s="45">
        <v>145.80000000000001</v>
      </c>
      <c r="BY272" s="45">
        <v>146.19999999999999</v>
      </c>
      <c r="BZ272" s="45">
        <v>146</v>
      </c>
      <c r="CA272" s="45">
        <v>146.6</v>
      </c>
      <c r="CB272" s="45">
        <v>146.5</v>
      </c>
      <c r="CC272" s="45">
        <v>146.69999999999999</v>
      </c>
      <c r="CD272" s="45">
        <v>147.4</v>
      </c>
      <c r="CE272" s="45">
        <v>147.9</v>
      </c>
      <c r="CF272" s="45">
        <v>149.9</v>
      </c>
      <c r="CG272" s="45">
        <v>151.30000000000001</v>
      </c>
      <c r="CH272" s="45">
        <v>154.69999999999999</v>
      </c>
      <c r="CI272" s="45">
        <v>155.1</v>
      </c>
      <c r="CJ272" s="45">
        <v>156.5</v>
      </c>
      <c r="CK272" s="45">
        <v>156.30000000000001</v>
      </c>
      <c r="CL272" s="45">
        <v>155.4</v>
      </c>
      <c r="CM272" s="45">
        <v>153.80000000000001</v>
      </c>
      <c r="CN272" s="45">
        <v>152.80000000000001</v>
      </c>
      <c r="CO272" s="45">
        <v>152.69999999999999</v>
      </c>
      <c r="CP272" s="45">
        <v>154.4</v>
      </c>
      <c r="CQ272" s="45">
        <v>156.69999999999999</v>
      </c>
      <c r="CR272" s="45">
        <v>158.4</v>
      </c>
      <c r="CS272" s="45">
        <v>159.69999999999999</v>
      </c>
      <c r="CT272" s="45">
        <v>161.80000000000001</v>
      </c>
      <c r="CU272" s="45">
        <v>162.30000000000001</v>
      </c>
      <c r="CV272" s="45">
        <v>165.4</v>
      </c>
      <c r="CW272" s="45">
        <v>167.6</v>
      </c>
      <c r="CX272" s="45">
        <v>164.9</v>
      </c>
      <c r="CY272" s="45">
        <v>165.6</v>
      </c>
      <c r="CZ272" s="45">
        <v>166.8</v>
      </c>
      <c r="DA272" s="45">
        <v>168.1</v>
      </c>
      <c r="DB272" s="45">
        <v>171.6</v>
      </c>
      <c r="DC272" s="45">
        <v>173.6</v>
      </c>
      <c r="DD272" s="45">
        <v>178.4</v>
      </c>
      <c r="DE272" s="45">
        <v>181.3</v>
      </c>
      <c r="DF272" s="45">
        <v>185.5</v>
      </c>
      <c r="DG272" s="45">
        <v>189.4</v>
      </c>
      <c r="DH272" s="45">
        <v>193.4</v>
      </c>
      <c r="DI272" s="45">
        <v>196.2</v>
      </c>
      <c r="DJ272" s="45">
        <v>199.3</v>
      </c>
      <c r="DK272" s="45">
        <v>200.7</v>
      </c>
      <c r="DL272" s="45">
        <v>201</v>
      </c>
      <c r="DM272" s="45">
        <v>193.3</v>
      </c>
      <c r="DN272" s="45">
        <v>191.9</v>
      </c>
      <c r="DO272" s="45">
        <v>192</v>
      </c>
      <c r="DP272" s="45">
        <v>192.9</v>
      </c>
      <c r="DQ272" s="45">
        <v>193.8</v>
      </c>
      <c r="DR272" s="45">
        <v>196</v>
      </c>
      <c r="DS272" s="45">
        <v>196.4</v>
      </c>
      <c r="DT272" s="45">
        <v>196.2</v>
      </c>
      <c r="DU272" s="45">
        <v>195</v>
      </c>
      <c r="DV272" s="45">
        <v>194.1</v>
      </c>
      <c r="DW272" s="45">
        <v>193</v>
      </c>
      <c r="DX272" s="46">
        <v>193.3</v>
      </c>
      <c r="DY272" s="46">
        <v>192.5</v>
      </c>
      <c r="DZ272" s="46">
        <v>192.6</v>
      </c>
      <c r="EA272">
        <v>189.3</v>
      </c>
      <c r="EB272" s="47">
        <v>188.2</v>
      </c>
      <c r="EC272" s="47">
        <v>186.9</v>
      </c>
    </row>
    <row r="273" spans="1:133" x14ac:dyDescent="0.25">
      <c r="A273" s="43" t="s">
        <v>3430</v>
      </c>
      <c r="B273" s="43" t="s">
        <v>2222</v>
      </c>
      <c r="C273" s="44">
        <v>0.19295999999999999</v>
      </c>
      <c r="D273" s="45">
        <v>101.3</v>
      </c>
      <c r="E273" s="45">
        <v>103.6</v>
      </c>
      <c r="F273" s="45">
        <v>105.2</v>
      </c>
      <c r="G273" s="45">
        <v>105.6</v>
      </c>
      <c r="H273" s="45">
        <v>105.6</v>
      </c>
      <c r="I273" s="45">
        <v>106.1</v>
      </c>
      <c r="J273" s="45">
        <v>104.9</v>
      </c>
      <c r="K273" s="45">
        <v>105.4</v>
      </c>
      <c r="L273" s="45">
        <v>106.6</v>
      </c>
      <c r="M273" s="45">
        <v>108.3</v>
      </c>
      <c r="N273" s="45">
        <v>108.5</v>
      </c>
      <c r="O273" s="45">
        <v>109.8</v>
      </c>
      <c r="P273" s="45">
        <v>111.3</v>
      </c>
      <c r="Q273" s="45">
        <v>110.9</v>
      </c>
      <c r="R273" s="45">
        <v>110.8</v>
      </c>
      <c r="S273" s="45">
        <v>111.5</v>
      </c>
      <c r="T273" s="45">
        <v>112.4</v>
      </c>
      <c r="U273" s="45">
        <v>113</v>
      </c>
      <c r="V273" s="45">
        <v>114.3</v>
      </c>
      <c r="W273" s="45">
        <v>113.3</v>
      </c>
      <c r="X273" s="45">
        <v>114.1</v>
      </c>
      <c r="Y273" s="45">
        <v>114.3</v>
      </c>
      <c r="Z273" s="45">
        <v>114.2</v>
      </c>
      <c r="AA273" s="45">
        <v>113.7</v>
      </c>
      <c r="AB273" s="45">
        <v>113.8</v>
      </c>
      <c r="AC273" s="45">
        <v>112.1</v>
      </c>
      <c r="AD273" s="45">
        <v>113.2</v>
      </c>
      <c r="AE273" s="45">
        <v>114.1</v>
      </c>
      <c r="AF273" s="45">
        <v>113.5</v>
      </c>
      <c r="AG273" s="45">
        <v>114.9</v>
      </c>
      <c r="AH273" s="45">
        <v>113</v>
      </c>
      <c r="AI273" s="45">
        <v>111.6</v>
      </c>
      <c r="AJ273" s="45">
        <v>112.7</v>
      </c>
      <c r="AK273" s="45">
        <v>111.7</v>
      </c>
      <c r="AL273" s="45">
        <v>109.3</v>
      </c>
      <c r="AM273" s="45">
        <v>108.2</v>
      </c>
      <c r="AN273" s="45">
        <v>106.6</v>
      </c>
      <c r="AO273" s="45">
        <v>106.5</v>
      </c>
      <c r="AP273" s="45">
        <v>106.1</v>
      </c>
      <c r="AQ273" s="45">
        <v>106.4</v>
      </c>
      <c r="AR273" s="45">
        <v>104.8</v>
      </c>
      <c r="AS273" s="45">
        <v>105.4</v>
      </c>
      <c r="AT273" s="45">
        <v>105.8</v>
      </c>
      <c r="AU273" s="45">
        <v>106.7</v>
      </c>
      <c r="AV273" s="45">
        <v>106.3</v>
      </c>
      <c r="AW273" s="45">
        <v>104.1</v>
      </c>
      <c r="AX273" s="45">
        <v>104.9</v>
      </c>
      <c r="AY273" s="45">
        <v>106.4</v>
      </c>
      <c r="AZ273" s="45">
        <v>107.4</v>
      </c>
      <c r="BA273" s="45">
        <v>107</v>
      </c>
      <c r="BB273" s="45">
        <v>106.4</v>
      </c>
      <c r="BC273" s="45">
        <v>106</v>
      </c>
      <c r="BD273" s="45">
        <v>106.9</v>
      </c>
      <c r="BE273" s="45">
        <v>107.3</v>
      </c>
      <c r="BF273" s="45">
        <v>106.4</v>
      </c>
      <c r="BG273" s="45">
        <v>105.9</v>
      </c>
      <c r="BH273" s="45">
        <v>106.5</v>
      </c>
      <c r="BI273" s="45">
        <v>108.6</v>
      </c>
      <c r="BJ273" s="45">
        <v>108.5</v>
      </c>
      <c r="BK273" s="45">
        <v>108</v>
      </c>
      <c r="BL273" s="45">
        <v>108.4</v>
      </c>
      <c r="BM273" s="45">
        <v>109.3</v>
      </c>
      <c r="BN273" s="45">
        <v>109.2</v>
      </c>
      <c r="BO273" s="45">
        <v>109.5</v>
      </c>
      <c r="BP273" s="45">
        <v>107.2</v>
      </c>
      <c r="BQ273" s="45">
        <v>106.6</v>
      </c>
      <c r="BR273" s="45">
        <v>108.4</v>
      </c>
      <c r="BS273" s="45">
        <v>107.6</v>
      </c>
      <c r="BT273" s="45">
        <v>108.1</v>
      </c>
      <c r="BU273" s="45">
        <v>108.8</v>
      </c>
      <c r="BV273" s="45">
        <v>109.2</v>
      </c>
      <c r="BW273" s="45">
        <v>110.6</v>
      </c>
      <c r="BX273" s="45">
        <v>110.8</v>
      </c>
      <c r="BY273" s="45">
        <v>111.6</v>
      </c>
      <c r="BZ273" s="45">
        <v>112.2</v>
      </c>
      <c r="CA273" s="45">
        <v>114.4</v>
      </c>
      <c r="CB273" s="45">
        <v>115</v>
      </c>
      <c r="CC273" s="45">
        <v>113.5</v>
      </c>
      <c r="CD273" s="45">
        <v>113.6</v>
      </c>
      <c r="CE273" s="45">
        <v>113.8</v>
      </c>
      <c r="CF273" s="45">
        <v>113.8</v>
      </c>
      <c r="CG273" s="45">
        <v>112.8</v>
      </c>
      <c r="CH273" s="45">
        <v>112.3</v>
      </c>
      <c r="CI273" s="45">
        <v>110.6</v>
      </c>
      <c r="CJ273" s="45">
        <v>111.6</v>
      </c>
      <c r="CK273" s="45">
        <v>114.3</v>
      </c>
      <c r="CL273" s="45">
        <v>115</v>
      </c>
      <c r="CM273" s="45">
        <v>115.6</v>
      </c>
      <c r="CN273" s="45">
        <v>115.4</v>
      </c>
      <c r="CO273" s="45">
        <v>115.9</v>
      </c>
      <c r="CP273" s="45">
        <v>115.2</v>
      </c>
      <c r="CQ273" s="45">
        <v>114.7</v>
      </c>
      <c r="CR273" s="45">
        <v>114.8</v>
      </c>
      <c r="CS273" s="45">
        <v>114.9</v>
      </c>
      <c r="CT273" s="45">
        <v>113.8</v>
      </c>
      <c r="CU273" s="45">
        <v>113.3</v>
      </c>
      <c r="CV273" s="45">
        <v>113.1</v>
      </c>
      <c r="CW273" s="45">
        <v>114.2</v>
      </c>
      <c r="CX273" s="45">
        <v>117</v>
      </c>
      <c r="CY273" s="45">
        <v>114.4</v>
      </c>
      <c r="CZ273" s="45">
        <v>115.1</v>
      </c>
      <c r="DA273" s="45">
        <v>114.2</v>
      </c>
      <c r="DB273" s="45">
        <v>113.7</v>
      </c>
      <c r="DC273" s="45">
        <v>115</v>
      </c>
      <c r="DD273" s="45">
        <v>114.2</v>
      </c>
      <c r="DE273" s="45">
        <v>115.6</v>
      </c>
      <c r="DF273" s="45">
        <v>116.4</v>
      </c>
      <c r="DG273" s="45">
        <v>119</v>
      </c>
      <c r="DH273" s="45">
        <v>121.9</v>
      </c>
      <c r="DI273" s="45">
        <v>122.7</v>
      </c>
      <c r="DJ273" s="45">
        <v>122.1</v>
      </c>
      <c r="DK273" s="45">
        <v>123.4</v>
      </c>
      <c r="DL273" s="45">
        <v>124.2</v>
      </c>
      <c r="DM273" s="45">
        <v>124.7</v>
      </c>
      <c r="DN273" s="45">
        <v>124.1</v>
      </c>
      <c r="DO273" s="45">
        <v>126.8</v>
      </c>
      <c r="DP273" s="45">
        <v>127.5</v>
      </c>
      <c r="DQ273" s="45">
        <v>130.30000000000001</v>
      </c>
      <c r="DR273" s="45">
        <v>130</v>
      </c>
      <c r="DS273" s="45">
        <v>127.7</v>
      </c>
      <c r="DT273" s="45">
        <v>131.9</v>
      </c>
      <c r="DU273" s="45">
        <v>133.4</v>
      </c>
      <c r="DV273" s="45">
        <v>133.30000000000001</v>
      </c>
      <c r="DW273" s="45">
        <v>133.5</v>
      </c>
      <c r="DX273" s="46">
        <v>134.5</v>
      </c>
      <c r="DY273" s="46">
        <v>133.80000000000001</v>
      </c>
      <c r="DZ273" s="46">
        <v>131.80000000000001</v>
      </c>
      <c r="EA273">
        <v>130.6</v>
      </c>
      <c r="EB273" s="47">
        <v>127.6</v>
      </c>
      <c r="EC273" s="47">
        <v>124.1</v>
      </c>
    </row>
    <row r="274" spans="1:133" x14ac:dyDescent="0.25">
      <c r="A274" s="43" t="s">
        <v>3431</v>
      </c>
      <c r="B274" s="43" t="s">
        <v>2224</v>
      </c>
      <c r="C274" s="44">
        <v>0.17713999999999999</v>
      </c>
      <c r="D274" s="45">
        <v>101.4</v>
      </c>
      <c r="E274" s="45">
        <v>104</v>
      </c>
      <c r="F274" s="45">
        <v>105.3</v>
      </c>
      <c r="G274" s="45">
        <v>105.7</v>
      </c>
      <c r="H274" s="45">
        <v>105.5</v>
      </c>
      <c r="I274" s="45">
        <v>106.1</v>
      </c>
      <c r="J274" s="45">
        <v>104.9</v>
      </c>
      <c r="K274" s="45">
        <v>105.3</v>
      </c>
      <c r="L274" s="45">
        <v>106.6</v>
      </c>
      <c r="M274" s="45">
        <v>108.3</v>
      </c>
      <c r="N274" s="45">
        <v>108.8</v>
      </c>
      <c r="O274" s="45">
        <v>110.1</v>
      </c>
      <c r="P274" s="45">
        <v>111.8</v>
      </c>
      <c r="Q274" s="45">
        <v>111</v>
      </c>
      <c r="R274" s="45">
        <v>110.6</v>
      </c>
      <c r="S274" s="45">
        <v>111.5</v>
      </c>
      <c r="T274" s="45">
        <v>112.2</v>
      </c>
      <c r="U274" s="45">
        <v>112.7</v>
      </c>
      <c r="V274" s="45">
        <v>114.2</v>
      </c>
      <c r="W274" s="45">
        <v>113.1</v>
      </c>
      <c r="X274" s="45">
        <v>113.7</v>
      </c>
      <c r="Y274" s="45">
        <v>113.6</v>
      </c>
      <c r="Z274" s="45">
        <v>113.9</v>
      </c>
      <c r="AA274" s="45">
        <v>113.3</v>
      </c>
      <c r="AB274" s="45">
        <v>113.7</v>
      </c>
      <c r="AC274" s="45">
        <v>111.6</v>
      </c>
      <c r="AD274" s="45">
        <v>112.6</v>
      </c>
      <c r="AE274" s="45">
        <v>113.5</v>
      </c>
      <c r="AF274" s="45">
        <v>112.9</v>
      </c>
      <c r="AG274" s="45">
        <v>114.5</v>
      </c>
      <c r="AH274" s="45">
        <v>112.6</v>
      </c>
      <c r="AI274" s="45">
        <v>111.1</v>
      </c>
      <c r="AJ274" s="45">
        <v>112.1</v>
      </c>
      <c r="AK274" s="45">
        <v>111</v>
      </c>
      <c r="AL274" s="45">
        <v>108.6</v>
      </c>
      <c r="AM274" s="45">
        <v>107.5</v>
      </c>
      <c r="AN274" s="45">
        <v>105.7</v>
      </c>
      <c r="AO274" s="45">
        <v>105.5</v>
      </c>
      <c r="AP274" s="45">
        <v>105.1</v>
      </c>
      <c r="AQ274" s="45">
        <v>105.4</v>
      </c>
      <c r="AR274" s="45">
        <v>103.8</v>
      </c>
      <c r="AS274" s="45">
        <v>104.5</v>
      </c>
      <c r="AT274" s="45">
        <v>105</v>
      </c>
      <c r="AU274" s="45">
        <v>105.9</v>
      </c>
      <c r="AV274" s="45">
        <v>105.6</v>
      </c>
      <c r="AW274" s="45">
        <v>103</v>
      </c>
      <c r="AX274" s="45">
        <v>104.1</v>
      </c>
      <c r="AY274" s="45">
        <v>105.6</v>
      </c>
      <c r="AZ274" s="45">
        <v>106.7</v>
      </c>
      <c r="BA274" s="45">
        <v>106.2</v>
      </c>
      <c r="BB274" s="45">
        <v>105.6</v>
      </c>
      <c r="BC274" s="45">
        <v>105.1</v>
      </c>
      <c r="BD274" s="45">
        <v>106.1</v>
      </c>
      <c r="BE274" s="45">
        <v>106.5</v>
      </c>
      <c r="BF274" s="45">
        <v>105.4</v>
      </c>
      <c r="BG274" s="45">
        <v>104.9</v>
      </c>
      <c r="BH274" s="45">
        <v>105.5</v>
      </c>
      <c r="BI274" s="45">
        <v>107.9</v>
      </c>
      <c r="BJ274" s="45">
        <v>107.7</v>
      </c>
      <c r="BK274" s="45">
        <v>107.1</v>
      </c>
      <c r="BL274" s="45">
        <v>107.5</v>
      </c>
      <c r="BM274" s="45">
        <v>108.5</v>
      </c>
      <c r="BN274" s="45">
        <v>108.3</v>
      </c>
      <c r="BO274" s="45">
        <v>108.6</v>
      </c>
      <c r="BP274" s="45">
        <v>106.4</v>
      </c>
      <c r="BQ274" s="45">
        <v>105.9</v>
      </c>
      <c r="BR274" s="45">
        <v>107.9</v>
      </c>
      <c r="BS274" s="45">
        <v>107</v>
      </c>
      <c r="BT274" s="45">
        <v>107.7</v>
      </c>
      <c r="BU274" s="45">
        <v>108.3</v>
      </c>
      <c r="BV274" s="45">
        <v>108.8</v>
      </c>
      <c r="BW274" s="45">
        <v>110.3</v>
      </c>
      <c r="BX274" s="45">
        <v>110.5</v>
      </c>
      <c r="BY274" s="45">
        <v>111.3</v>
      </c>
      <c r="BZ274" s="45">
        <v>111.8</v>
      </c>
      <c r="CA274" s="45">
        <v>113.8</v>
      </c>
      <c r="CB274" s="45">
        <v>114.4</v>
      </c>
      <c r="CC274" s="45">
        <v>113.1</v>
      </c>
      <c r="CD274" s="45">
        <v>113.3</v>
      </c>
      <c r="CE274" s="45">
        <v>113.5</v>
      </c>
      <c r="CF274" s="45">
        <v>113.4</v>
      </c>
      <c r="CG274" s="45">
        <v>112.3</v>
      </c>
      <c r="CH274" s="45">
        <v>111.9</v>
      </c>
      <c r="CI274" s="45">
        <v>110.2</v>
      </c>
      <c r="CJ274" s="45">
        <v>111.1</v>
      </c>
      <c r="CK274" s="45">
        <v>114.1</v>
      </c>
      <c r="CL274" s="45">
        <v>114.8</v>
      </c>
      <c r="CM274" s="45">
        <v>115.6</v>
      </c>
      <c r="CN274" s="45">
        <v>115.4</v>
      </c>
      <c r="CO274" s="45">
        <v>116</v>
      </c>
      <c r="CP274" s="45">
        <v>115.2</v>
      </c>
      <c r="CQ274" s="45">
        <v>114.7</v>
      </c>
      <c r="CR274" s="45">
        <v>114.8</v>
      </c>
      <c r="CS274" s="45">
        <v>114.9</v>
      </c>
      <c r="CT274" s="45">
        <v>113.8</v>
      </c>
      <c r="CU274" s="45">
        <v>113.2</v>
      </c>
      <c r="CV274" s="45">
        <v>113</v>
      </c>
      <c r="CW274" s="45">
        <v>114</v>
      </c>
      <c r="CX274" s="45">
        <v>116.9</v>
      </c>
      <c r="CY274" s="45">
        <v>114.2</v>
      </c>
      <c r="CZ274" s="45">
        <v>115</v>
      </c>
      <c r="DA274" s="45">
        <v>114.1</v>
      </c>
      <c r="DB274" s="45">
        <v>113.7</v>
      </c>
      <c r="DC274" s="45">
        <v>114.8</v>
      </c>
      <c r="DD274" s="45">
        <v>114</v>
      </c>
      <c r="DE274" s="45">
        <v>115</v>
      </c>
      <c r="DF274" s="45">
        <v>115.6</v>
      </c>
      <c r="DG274" s="45">
        <v>118.2</v>
      </c>
      <c r="DH274" s="45">
        <v>121.2</v>
      </c>
      <c r="DI274" s="45">
        <v>122</v>
      </c>
      <c r="DJ274" s="45">
        <v>121.5</v>
      </c>
      <c r="DK274" s="45">
        <v>122.7</v>
      </c>
      <c r="DL274" s="45">
        <v>123.6</v>
      </c>
      <c r="DM274" s="45">
        <v>124.2</v>
      </c>
      <c r="DN274" s="45">
        <v>123.1</v>
      </c>
      <c r="DO274" s="45">
        <v>125.8</v>
      </c>
      <c r="DP274" s="45">
        <v>126.5</v>
      </c>
      <c r="DQ274" s="45">
        <v>129.5</v>
      </c>
      <c r="DR274" s="45">
        <v>129</v>
      </c>
      <c r="DS274" s="45">
        <v>126.8</v>
      </c>
      <c r="DT274" s="45">
        <v>131</v>
      </c>
      <c r="DU274" s="45">
        <v>132.6</v>
      </c>
      <c r="DV274" s="45">
        <v>132.69999999999999</v>
      </c>
      <c r="DW274" s="45">
        <v>132.80000000000001</v>
      </c>
      <c r="DX274" s="46">
        <v>134</v>
      </c>
      <c r="DY274" s="46">
        <v>132.9</v>
      </c>
      <c r="DZ274" s="46">
        <v>130.9</v>
      </c>
      <c r="EA274">
        <v>129.80000000000001</v>
      </c>
      <c r="EB274" s="47">
        <v>127.2</v>
      </c>
      <c r="EC274" s="47">
        <v>123.5</v>
      </c>
    </row>
    <row r="275" spans="1:133" x14ac:dyDescent="0.25">
      <c r="A275" s="43" t="s">
        <v>3432</v>
      </c>
      <c r="B275" s="43" t="s">
        <v>2226</v>
      </c>
      <c r="C275" s="44">
        <v>1.5820000000000001E-2</v>
      </c>
      <c r="D275" s="45">
        <v>100.2</v>
      </c>
      <c r="E275" s="45">
        <v>99.1</v>
      </c>
      <c r="F275" s="45">
        <v>103.1</v>
      </c>
      <c r="G275" s="45">
        <v>104.8</v>
      </c>
      <c r="H275" s="45">
        <v>106.1</v>
      </c>
      <c r="I275" s="45">
        <v>105.3</v>
      </c>
      <c r="J275" s="45">
        <v>105.4</v>
      </c>
      <c r="K275" s="45">
        <v>106.6</v>
      </c>
      <c r="L275" s="45">
        <v>106.4</v>
      </c>
      <c r="M275" s="45">
        <v>108.6</v>
      </c>
      <c r="N275" s="45">
        <v>105.1</v>
      </c>
      <c r="O275" s="45">
        <v>106</v>
      </c>
      <c r="P275" s="45">
        <v>106.2</v>
      </c>
      <c r="Q275" s="45">
        <v>109.8</v>
      </c>
      <c r="R275" s="45">
        <v>112.8</v>
      </c>
      <c r="S275" s="45">
        <v>112.4</v>
      </c>
      <c r="T275" s="45">
        <v>114.1</v>
      </c>
      <c r="U275" s="45">
        <v>116</v>
      </c>
      <c r="V275" s="45">
        <v>115.3</v>
      </c>
      <c r="W275" s="45">
        <v>116.2</v>
      </c>
      <c r="X275" s="45">
        <v>118.6</v>
      </c>
      <c r="Y275" s="45">
        <v>121.6</v>
      </c>
      <c r="Z275" s="45">
        <v>117.9</v>
      </c>
      <c r="AA275" s="45">
        <v>118.7</v>
      </c>
      <c r="AB275" s="45">
        <v>115.6</v>
      </c>
      <c r="AC275" s="45">
        <v>117.5</v>
      </c>
      <c r="AD275" s="45">
        <v>119.2</v>
      </c>
      <c r="AE275" s="45">
        <v>121.7</v>
      </c>
      <c r="AF275" s="45">
        <v>120.8</v>
      </c>
      <c r="AG275" s="45">
        <v>119.3</v>
      </c>
      <c r="AH275" s="45">
        <v>117.2</v>
      </c>
      <c r="AI275" s="45">
        <v>117.3</v>
      </c>
      <c r="AJ275" s="45">
        <v>118.6</v>
      </c>
      <c r="AK275" s="45">
        <v>120</v>
      </c>
      <c r="AL275" s="45">
        <v>117.2</v>
      </c>
      <c r="AM275" s="45">
        <v>115.8</v>
      </c>
      <c r="AN275" s="45">
        <v>117.2</v>
      </c>
      <c r="AO275" s="45">
        <v>116.8</v>
      </c>
      <c r="AP275" s="45">
        <v>117.2</v>
      </c>
      <c r="AQ275" s="45">
        <v>117.4</v>
      </c>
      <c r="AR275" s="45">
        <v>115.6</v>
      </c>
      <c r="AS275" s="45">
        <v>115.8</v>
      </c>
      <c r="AT275" s="45">
        <v>115.3</v>
      </c>
      <c r="AU275" s="45">
        <v>115.8</v>
      </c>
      <c r="AV275" s="45">
        <v>114.6</v>
      </c>
      <c r="AW275" s="45">
        <v>116.5</v>
      </c>
      <c r="AX275" s="45">
        <v>114.1</v>
      </c>
      <c r="AY275" s="45">
        <v>115.7</v>
      </c>
      <c r="AZ275" s="45">
        <v>115.2</v>
      </c>
      <c r="BA275" s="45">
        <v>115.7</v>
      </c>
      <c r="BB275" s="45">
        <v>116.2</v>
      </c>
      <c r="BC275" s="45">
        <v>116.7</v>
      </c>
      <c r="BD275" s="45">
        <v>116.3</v>
      </c>
      <c r="BE275" s="45">
        <v>117.3</v>
      </c>
      <c r="BF275" s="45">
        <v>117.4</v>
      </c>
      <c r="BG275" s="45">
        <v>116.9</v>
      </c>
      <c r="BH275" s="45">
        <v>117.1</v>
      </c>
      <c r="BI275" s="45">
        <v>116.8</v>
      </c>
      <c r="BJ275" s="45">
        <v>117.2</v>
      </c>
      <c r="BK275" s="45">
        <v>118</v>
      </c>
      <c r="BL275" s="45">
        <v>118.5</v>
      </c>
      <c r="BM275" s="45">
        <v>119</v>
      </c>
      <c r="BN275" s="45">
        <v>119</v>
      </c>
      <c r="BO275" s="45">
        <v>120.2</v>
      </c>
      <c r="BP275" s="45">
        <v>115.7</v>
      </c>
      <c r="BQ275" s="45">
        <v>114.9</v>
      </c>
      <c r="BR275" s="45">
        <v>114.2</v>
      </c>
      <c r="BS275" s="45">
        <v>113.9</v>
      </c>
      <c r="BT275" s="45">
        <v>113.6</v>
      </c>
      <c r="BU275" s="45">
        <v>113.9</v>
      </c>
      <c r="BV275" s="45">
        <v>113.4</v>
      </c>
      <c r="BW275" s="45">
        <v>114</v>
      </c>
      <c r="BX275" s="45">
        <v>114.4</v>
      </c>
      <c r="BY275" s="45">
        <v>115.6</v>
      </c>
      <c r="BZ275" s="45">
        <v>116.4</v>
      </c>
      <c r="CA275" s="45">
        <v>121.2</v>
      </c>
      <c r="CB275" s="45">
        <v>122.1</v>
      </c>
      <c r="CC275" s="45">
        <v>118.3</v>
      </c>
      <c r="CD275" s="45">
        <v>117.8</v>
      </c>
      <c r="CE275" s="45">
        <v>117.5</v>
      </c>
      <c r="CF275" s="45">
        <v>118.4</v>
      </c>
      <c r="CG275" s="45">
        <v>118.1</v>
      </c>
      <c r="CH275" s="45">
        <v>117.1</v>
      </c>
      <c r="CI275" s="45">
        <v>115</v>
      </c>
      <c r="CJ275" s="45">
        <v>116.4</v>
      </c>
      <c r="CK275" s="45">
        <v>117.1</v>
      </c>
      <c r="CL275" s="45">
        <v>117.3</v>
      </c>
      <c r="CM275" s="45">
        <v>116.1</v>
      </c>
      <c r="CN275" s="45">
        <v>115.6</v>
      </c>
      <c r="CO275" s="45">
        <v>114.6</v>
      </c>
      <c r="CP275" s="45">
        <v>114.4</v>
      </c>
      <c r="CQ275" s="45">
        <v>114.4</v>
      </c>
      <c r="CR275" s="45">
        <v>114.8</v>
      </c>
      <c r="CS275" s="45">
        <v>114.3</v>
      </c>
      <c r="CT275" s="45">
        <v>114.2</v>
      </c>
      <c r="CU275" s="45">
        <v>114.5</v>
      </c>
      <c r="CV275" s="45">
        <v>114.2</v>
      </c>
      <c r="CW275" s="45">
        <v>116.8</v>
      </c>
      <c r="CX275" s="45">
        <v>118.8</v>
      </c>
      <c r="CY275" s="45">
        <v>116.5</v>
      </c>
      <c r="CZ275" s="45">
        <v>115.8</v>
      </c>
      <c r="DA275" s="45">
        <v>114.5</v>
      </c>
      <c r="DB275" s="45">
        <v>114.5</v>
      </c>
      <c r="DC275" s="45">
        <v>116.3</v>
      </c>
      <c r="DD275" s="45">
        <v>116.1</v>
      </c>
      <c r="DE275" s="45">
        <v>122</v>
      </c>
      <c r="DF275" s="45">
        <v>125.7</v>
      </c>
      <c r="DG275" s="45">
        <v>128.1</v>
      </c>
      <c r="DH275" s="45">
        <v>129.80000000000001</v>
      </c>
      <c r="DI275" s="45">
        <v>129.9</v>
      </c>
      <c r="DJ275" s="45">
        <v>129.30000000000001</v>
      </c>
      <c r="DK275" s="45">
        <v>131.80000000000001</v>
      </c>
      <c r="DL275" s="45">
        <v>131.4</v>
      </c>
      <c r="DM275" s="45">
        <v>130.6</v>
      </c>
      <c r="DN275" s="45">
        <v>135.9</v>
      </c>
      <c r="DO275" s="45">
        <v>138.1</v>
      </c>
      <c r="DP275" s="45">
        <v>139.19999999999999</v>
      </c>
      <c r="DQ275" s="45">
        <v>139.19999999999999</v>
      </c>
      <c r="DR275" s="45">
        <v>141.19999999999999</v>
      </c>
      <c r="DS275" s="45">
        <v>138.5</v>
      </c>
      <c r="DT275" s="45">
        <v>141.6</v>
      </c>
      <c r="DU275" s="45">
        <v>142.30000000000001</v>
      </c>
      <c r="DV275" s="45">
        <v>139.6</v>
      </c>
      <c r="DW275" s="45">
        <v>141.19999999999999</v>
      </c>
      <c r="DX275" s="46">
        <v>140.4</v>
      </c>
      <c r="DY275" s="46">
        <v>144.19999999999999</v>
      </c>
      <c r="DZ275" s="46">
        <v>141.5</v>
      </c>
      <c r="EA275">
        <v>139.4</v>
      </c>
      <c r="EB275" s="47">
        <v>131.6</v>
      </c>
      <c r="EC275" s="47">
        <v>130.69999999999999</v>
      </c>
    </row>
    <row r="276" spans="1:133" x14ac:dyDescent="0.25">
      <c r="A276" s="43" t="s">
        <v>3433</v>
      </c>
      <c r="B276" s="43" t="s">
        <v>2228</v>
      </c>
      <c r="C276" s="44">
        <v>0.29849999999999999</v>
      </c>
      <c r="D276" s="45">
        <v>103</v>
      </c>
      <c r="E276" s="45">
        <v>104</v>
      </c>
      <c r="F276" s="45">
        <v>105.2</v>
      </c>
      <c r="G276" s="45">
        <v>104.9</v>
      </c>
      <c r="H276" s="45">
        <v>105.7</v>
      </c>
      <c r="I276" s="45">
        <v>105.7</v>
      </c>
      <c r="J276" s="45">
        <v>105.4</v>
      </c>
      <c r="K276" s="45">
        <v>105.3</v>
      </c>
      <c r="L276" s="45">
        <v>106</v>
      </c>
      <c r="M276" s="45">
        <v>106.4</v>
      </c>
      <c r="N276" s="45">
        <v>105.9</v>
      </c>
      <c r="O276" s="45">
        <v>106.4</v>
      </c>
      <c r="P276" s="45">
        <v>107.7</v>
      </c>
      <c r="Q276" s="45">
        <v>107.4</v>
      </c>
      <c r="R276" s="45">
        <v>107.9</v>
      </c>
      <c r="S276" s="45">
        <v>108.6</v>
      </c>
      <c r="T276" s="45">
        <v>109.4</v>
      </c>
      <c r="U276" s="45">
        <v>110</v>
      </c>
      <c r="V276" s="45">
        <v>109.8</v>
      </c>
      <c r="W276" s="45">
        <v>110.1</v>
      </c>
      <c r="X276" s="45">
        <v>109.8</v>
      </c>
      <c r="Y276" s="45">
        <v>112.2</v>
      </c>
      <c r="Z276" s="45">
        <v>112.5</v>
      </c>
      <c r="AA276" s="45">
        <v>113.3</v>
      </c>
      <c r="AB276" s="45">
        <v>112.8</v>
      </c>
      <c r="AC276" s="45">
        <v>113.4</v>
      </c>
      <c r="AD276" s="45">
        <v>113.2</v>
      </c>
      <c r="AE276" s="45">
        <v>114.4</v>
      </c>
      <c r="AF276" s="45">
        <v>114</v>
      </c>
      <c r="AG276" s="45">
        <v>114.9</v>
      </c>
      <c r="AH276" s="45">
        <v>114.8</v>
      </c>
      <c r="AI276" s="45">
        <v>115.2</v>
      </c>
      <c r="AJ276" s="45">
        <v>117.6</v>
      </c>
      <c r="AK276" s="45">
        <v>117.6</v>
      </c>
      <c r="AL276" s="45">
        <v>117</v>
      </c>
      <c r="AM276" s="45">
        <v>116.5</v>
      </c>
      <c r="AN276" s="45">
        <v>117.3</v>
      </c>
      <c r="AO276" s="45">
        <v>117.6</v>
      </c>
      <c r="AP276" s="45">
        <v>116.7</v>
      </c>
      <c r="AQ276" s="45">
        <v>117.7</v>
      </c>
      <c r="AR276" s="45">
        <v>115.8</v>
      </c>
      <c r="AS276" s="45">
        <v>116.4</v>
      </c>
      <c r="AT276" s="45">
        <v>117.1</v>
      </c>
      <c r="AU276" s="45">
        <v>117.4</v>
      </c>
      <c r="AV276" s="45">
        <v>118.7</v>
      </c>
      <c r="AW276" s="45">
        <v>118</v>
      </c>
      <c r="AX276" s="45">
        <v>118.8</v>
      </c>
      <c r="AY276" s="45">
        <v>118.7</v>
      </c>
      <c r="AZ276" s="45">
        <v>119.6</v>
      </c>
      <c r="BA276" s="45">
        <v>120.6</v>
      </c>
      <c r="BB276" s="45">
        <v>120.1</v>
      </c>
      <c r="BC276" s="45">
        <v>121.1</v>
      </c>
      <c r="BD276" s="45">
        <v>121.4</v>
      </c>
      <c r="BE276" s="45">
        <v>121.5</v>
      </c>
      <c r="BF276" s="45">
        <v>121.6</v>
      </c>
      <c r="BG276" s="45">
        <v>122.2</v>
      </c>
      <c r="BH276" s="45">
        <v>122.5</v>
      </c>
      <c r="BI276" s="45">
        <v>122.7</v>
      </c>
      <c r="BJ276" s="45">
        <v>123.4</v>
      </c>
      <c r="BK276" s="45">
        <v>123.7</v>
      </c>
      <c r="BL276" s="45">
        <v>124.1</v>
      </c>
      <c r="BM276" s="45">
        <v>124.1</v>
      </c>
      <c r="BN276" s="45">
        <v>124.6</v>
      </c>
      <c r="BO276" s="45">
        <v>124.3</v>
      </c>
      <c r="BP276" s="45">
        <v>124.4</v>
      </c>
      <c r="BQ276" s="45">
        <v>124.5</v>
      </c>
      <c r="BR276" s="45">
        <v>124.5</v>
      </c>
      <c r="BS276" s="45">
        <v>124.2</v>
      </c>
      <c r="BT276" s="45">
        <v>124.7</v>
      </c>
      <c r="BU276" s="45">
        <v>125</v>
      </c>
      <c r="BV276" s="45">
        <v>125.4</v>
      </c>
      <c r="BW276" s="45">
        <v>124.9</v>
      </c>
      <c r="BX276" s="45">
        <v>124.6</v>
      </c>
      <c r="BY276" s="45">
        <v>125.7</v>
      </c>
      <c r="BZ276" s="45">
        <v>126.5</v>
      </c>
      <c r="CA276" s="45">
        <v>129.9</v>
      </c>
      <c r="CB276" s="45">
        <v>131.30000000000001</v>
      </c>
      <c r="CC276" s="45">
        <v>128.9</v>
      </c>
      <c r="CD276" s="45">
        <v>129.1</v>
      </c>
      <c r="CE276" s="45">
        <v>129.1</v>
      </c>
      <c r="CF276" s="45">
        <v>134.6</v>
      </c>
      <c r="CG276" s="45">
        <v>134.5</v>
      </c>
      <c r="CH276" s="45">
        <v>134.19999999999999</v>
      </c>
      <c r="CI276" s="45">
        <v>134.80000000000001</v>
      </c>
      <c r="CJ276" s="45">
        <v>132.19999999999999</v>
      </c>
      <c r="CK276" s="45">
        <v>134.9</v>
      </c>
      <c r="CL276" s="45">
        <v>135.19999999999999</v>
      </c>
      <c r="CM276" s="45">
        <v>134.9</v>
      </c>
      <c r="CN276" s="45">
        <v>135.80000000000001</v>
      </c>
      <c r="CO276" s="45">
        <v>135.6</v>
      </c>
      <c r="CP276" s="45">
        <v>135.19999999999999</v>
      </c>
      <c r="CQ276" s="45">
        <v>134.80000000000001</v>
      </c>
      <c r="CR276" s="45">
        <v>135.5</v>
      </c>
      <c r="CS276" s="45">
        <v>133.4</v>
      </c>
      <c r="CT276" s="45">
        <v>133.5</v>
      </c>
      <c r="CU276" s="45">
        <v>133.1</v>
      </c>
      <c r="CV276" s="45">
        <v>133</v>
      </c>
      <c r="CW276" s="45">
        <v>132.4</v>
      </c>
      <c r="CX276" s="45">
        <v>131.5</v>
      </c>
      <c r="CY276" s="45">
        <v>131</v>
      </c>
      <c r="CZ276" s="45">
        <v>131.30000000000001</v>
      </c>
      <c r="DA276" s="45">
        <v>131.4</v>
      </c>
      <c r="DB276" s="45">
        <v>131.4</v>
      </c>
      <c r="DC276" s="45">
        <v>132.5</v>
      </c>
      <c r="DD276" s="45">
        <v>132.5</v>
      </c>
      <c r="DE276" s="45">
        <v>133.9</v>
      </c>
      <c r="DF276" s="45">
        <v>132.9</v>
      </c>
      <c r="DG276" s="45">
        <v>133.6</v>
      </c>
      <c r="DH276" s="45">
        <v>134.6</v>
      </c>
      <c r="DI276" s="45">
        <v>133.4</v>
      </c>
      <c r="DJ276" s="45">
        <v>134.6</v>
      </c>
      <c r="DK276" s="45">
        <v>135.69999999999999</v>
      </c>
      <c r="DL276" s="45">
        <v>136.5</v>
      </c>
      <c r="DM276" s="45">
        <v>138.30000000000001</v>
      </c>
      <c r="DN276" s="45">
        <v>138.9</v>
      </c>
      <c r="DO276" s="45">
        <v>140</v>
      </c>
      <c r="DP276" s="45">
        <v>141.1</v>
      </c>
      <c r="DQ276" s="45">
        <v>141.69999999999999</v>
      </c>
      <c r="DR276" s="45">
        <v>142.30000000000001</v>
      </c>
      <c r="DS276" s="45">
        <v>146.6</v>
      </c>
      <c r="DT276" s="45">
        <v>148.5</v>
      </c>
      <c r="DU276" s="45">
        <v>151.69999999999999</v>
      </c>
      <c r="DV276" s="45">
        <v>154.4</v>
      </c>
      <c r="DW276" s="45">
        <v>154.6</v>
      </c>
      <c r="DX276" s="46">
        <v>155.80000000000001</v>
      </c>
      <c r="DY276" s="46">
        <v>155</v>
      </c>
      <c r="DZ276" s="46">
        <v>154.19999999999999</v>
      </c>
      <c r="EA276">
        <v>154.1</v>
      </c>
      <c r="EB276" s="47">
        <v>153.19999999999999</v>
      </c>
      <c r="EC276" s="47">
        <v>152.69999999999999</v>
      </c>
    </row>
    <row r="277" spans="1:133" x14ac:dyDescent="0.25">
      <c r="A277" s="43" t="s">
        <v>3433</v>
      </c>
      <c r="B277" s="43" t="s">
        <v>2230</v>
      </c>
      <c r="C277" s="44">
        <v>5.6550000000000003E-2</v>
      </c>
      <c r="D277" s="45">
        <v>102</v>
      </c>
      <c r="E277" s="45">
        <v>103.2</v>
      </c>
      <c r="F277" s="45">
        <v>103</v>
      </c>
      <c r="G277" s="45">
        <v>103.2</v>
      </c>
      <c r="H277" s="45">
        <v>104.2</v>
      </c>
      <c r="I277" s="45">
        <v>104.2</v>
      </c>
      <c r="J277" s="45">
        <v>104.7</v>
      </c>
      <c r="K277" s="45">
        <v>105.4</v>
      </c>
      <c r="L277" s="45">
        <v>104.6</v>
      </c>
      <c r="M277" s="45">
        <v>105.2</v>
      </c>
      <c r="N277" s="45">
        <v>105.4</v>
      </c>
      <c r="O277" s="45">
        <v>107.1</v>
      </c>
      <c r="P277" s="45">
        <v>107.6</v>
      </c>
      <c r="Q277" s="45">
        <v>107.2</v>
      </c>
      <c r="R277" s="45">
        <v>107</v>
      </c>
      <c r="S277" s="45">
        <v>107.6</v>
      </c>
      <c r="T277" s="45">
        <v>106.9</v>
      </c>
      <c r="U277" s="45">
        <v>106.3</v>
      </c>
      <c r="V277" s="45">
        <v>108.4</v>
      </c>
      <c r="W277" s="45">
        <v>108.8</v>
      </c>
      <c r="X277" s="45">
        <v>108</v>
      </c>
      <c r="Y277" s="45">
        <v>107.3</v>
      </c>
      <c r="Z277" s="45">
        <v>105.6</v>
      </c>
      <c r="AA277" s="45">
        <v>108.3</v>
      </c>
      <c r="AB277" s="45">
        <v>108.6</v>
      </c>
      <c r="AC277" s="45">
        <v>108.2</v>
      </c>
      <c r="AD277" s="45">
        <v>108.1</v>
      </c>
      <c r="AE277" s="45">
        <v>108</v>
      </c>
      <c r="AF277" s="45">
        <v>106.4</v>
      </c>
      <c r="AG277" s="45">
        <v>109.3</v>
      </c>
      <c r="AH277" s="45">
        <v>109.6</v>
      </c>
      <c r="AI277" s="45">
        <v>111.4</v>
      </c>
      <c r="AJ277" s="45">
        <v>111.8</v>
      </c>
      <c r="AK277" s="45">
        <v>110.8</v>
      </c>
      <c r="AL277" s="45">
        <v>109.4</v>
      </c>
      <c r="AM277" s="45">
        <v>111.8</v>
      </c>
      <c r="AN277" s="45">
        <v>110.6</v>
      </c>
      <c r="AO277" s="45">
        <v>112.9</v>
      </c>
      <c r="AP277" s="45">
        <v>113</v>
      </c>
      <c r="AQ277" s="45">
        <v>113.5</v>
      </c>
      <c r="AR277" s="45">
        <v>111.7</v>
      </c>
      <c r="AS277" s="45">
        <v>113.9</v>
      </c>
      <c r="AT277" s="45">
        <v>114.7</v>
      </c>
      <c r="AU277" s="45">
        <v>114.8</v>
      </c>
      <c r="AV277" s="45">
        <v>115.9</v>
      </c>
      <c r="AW277" s="45">
        <v>115.7</v>
      </c>
      <c r="AX277" s="45">
        <v>115.4</v>
      </c>
      <c r="AY277" s="45">
        <v>115</v>
      </c>
      <c r="AZ277" s="45">
        <v>115.9</v>
      </c>
      <c r="BA277" s="45">
        <v>115.8</v>
      </c>
      <c r="BB277" s="45">
        <v>116.5</v>
      </c>
      <c r="BC277" s="45">
        <v>117</v>
      </c>
      <c r="BD277" s="45">
        <v>117.1</v>
      </c>
      <c r="BE277" s="45">
        <v>117.8</v>
      </c>
      <c r="BF277" s="45">
        <v>117.6</v>
      </c>
      <c r="BG277" s="45">
        <v>117.5</v>
      </c>
      <c r="BH277" s="45">
        <v>117.5</v>
      </c>
      <c r="BI277" s="45">
        <v>117.1</v>
      </c>
      <c r="BJ277" s="45">
        <v>118.9</v>
      </c>
      <c r="BK277" s="45">
        <v>118.9</v>
      </c>
      <c r="BL277" s="45">
        <v>119.9</v>
      </c>
      <c r="BM277" s="45">
        <v>119.9</v>
      </c>
      <c r="BN277" s="45">
        <v>120.5</v>
      </c>
      <c r="BO277" s="45">
        <v>119</v>
      </c>
      <c r="BP277" s="45">
        <v>120.6</v>
      </c>
      <c r="BQ277" s="45">
        <v>120.5</v>
      </c>
      <c r="BR277" s="45">
        <v>120.4</v>
      </c>
      <c r="BS277" s="45">
        <v>120.9</v>
      </c>
      <c r="BT277" s="45">
        <v>120.5</v>
      </c>
      <c r="BU277" s="45">
        <v>120.7</v>
      </c>
      <c r="BV277" s="45">
        <v>121.5</v>
      </c>
      <c r="BW277" s="45">
        <v>121.6</v>
      </c>
      <c r="BX277" s="45">
        <v>121.6</v>
      </c>
      <c r="BY277" s="45">
        <v>121.6</v>
      </c>
      <c r="BZ277" s="45">
        <v>121.7</v>
      </c>
      <c r="CA277" s="45">
        <v>121.8</v>
      </c>
      <c r="CB277" s="45">
        <v>121.7</v>
      </c>
      <c r="CC277" s="45">
        <v>124.1</v>
      </c>
      <c r="CD277" s="45">
        <v>126</v>
      </c>
      <c r="CE277" s="45">
        <v>125.1</v>
      </c>
      <c r="CF277" s="45">
        <v>127.4</v>
      </c>
      <c r="CG277" s="45">
        <v>127.1</v>
      </c>
      <c r="CH277" s="45">
        <v>127.9</v>
      </c>
      <c r="CI277" s="45">
        <v>128.9</v>
      </c>
      <c r="CJ277" s="45">
        <v>128.80000000000001</v>
      </c>
      <c r="CK277" s="45">
        <v>129.5</v>
      </c>
      <c r="CL277" s="45">
        <v>130.19999999999999</v>
      </c>
      <c r="CM277" s="45">
        <v>131.19999999999999</v>
      </c>
      <c r="CN277" s="45">
        <v>130.6</v>
      </c>
      <c r="CO277" s="45">
        <v>130.69999999999999</v>
      </c>
      <c r="CP277" s="45">
        <v>131</v>
      </c>
      <c r="CQ277" s="45">
        <v>133.69999999999999</v>
      </c>
      <c r="CR277" s="45">
        <v>135.5</v>
      </c>
      <c r="CS277" s="45">
        <v>135.19999999999999</v>
      </c>
      <c r="CT277" s="45">
        <v>135.30000000000001</v>
      </c>
      <c r="CU277" s="45">
        <v>135</v>
      </c>
      <c r="CV277" s="45">
        <v>135</v>
      </c>
      <c r="CW277" s="45">
        <v>138.1</v>
      </c>
      <c r="CX277" s="45">
        <v>137.80000000000001</v>
      </c>
      <c r="CY277" s="45">
        <v>137.6</v>
      </c>
      <c r="CZ277" s="45">
        <v>137.69999999999999</v>
      </c>
      <c r="DA277" s="45">
        <v>137.5</v>
      </c>
      <c r="DB277" s="45">
        <v>136.9</v>
      </c>
      <c r="DC277" s="45">
        <v>138.5</v>
      </c>
      <c r="DD277" s="45">
        <v>138.6</v>
      </c>
      <c r="DE277" s="45">
        <v>140.6</v>
      </c>
      <c r="DF277" s="45">
        <v>140.9</v>
      </c>
      <c r="DG277" s="45">
        <v>140.69999999999999</v>
      </c>
      <c r="DH277" s="45">
        <v>141.1</v>
      </c>
      <c r="DI277" s="45">
        <v>141.1</v>
      </c>
      <c r="DJ277" s="45">
        <v>140.9</v>
      </c>
      <c r="DK277" s="45">
        <v>141.80000000000001</v>
      </c>
      <c r="DL277" s="45">
        <v>142.80000000000001</v>
      </c>
      <c r="DM277" s="45">
        <v>142.80000000000001</v>
      </c>
      <c r="DN277" s="45">
        <v>142.1</v>
      </c>
      <c r="DO277" s="45">
        <v>143.30000000000001</v>
      </c>
      <c r="DP277" s="45">
        <v>144.30000000000001</v>
      </c>
      <c r="DQ277" s="45">
        <v>144.1</v>
      </c>
      <c r="DR277" s="45">
        <v>145.9</v>
      </c>
      <c r="DS277" s="45">
        <v>146.30000000000001</v>
      </c>
      <c r="DT277" s="45">
        <v>147.9</v>
      </c>
      <c r="DU277" s="45">
        <v>148.6</v>
      </c>
      <c r="DV277" s="45">
        <v>148.69999999999999</v>
      </c>
      <c r="DW277" s="45">
        <v>150.6</v>
      </c>
      <c r="DX277" s="46">
        <v>152.5</v>
      </c>
      <c r="DY277" s="46">
        <v>152.80000000000001</v>
      </c>
      <c r="DZ277" s="46">
        <v>152.9</v>
      </c>
      <c r="EA277">
        <v>153.19999999999999</v>
      </c>
      <c r="EB277" s="47">
        <v>153.4</v>
      </c>
      <c r="EC277" s="47">
        <v>153.5</v>
      </c>
    </row>
    <row r="278" spans="1:133" x14ac:dyDescent="0.25">
      <c r="A278" s="43" t="s">
        <v>2167</v>
      </c>
      <c r="B278" s="43" t="s">
        <v>2232</v>
      </c>
      <c r="C278" s="44">
        <v>8.9499999999999996E-3</v>
      </c>
      <c r="D278" s="45">
        <v>101.3</v>
      </c>
      <c r="E278" s="45">
        <v>99.3</v>
      </c>
      <c r="F278" s="45">
        <v>97.9</v>
      </c>
      <c r="G278" s="45">
        <v>99.1</v>
      </c>
      <c r="H278" s="45">
        <v>98.9</v>
      </c>
      <c r="I278" s="45">
        <v>98.9</v>
      </c>
      <c r="J278" s="45">
        <v>95.3</v>
      </c>
      <c r="K278" s="45">
        <v>96.9</v>
      </c>
      <c r="L278" s="45">
        <v>98.4</v>
      </c>
      <c r="M278" s="45">
        <v>97.7</v>
      </c>
      <c r="N278" s="45">
        <v>95.5</v>
      </c>
      <c r="O278" s="45">
        <v>96.9</v>
      </c>
      <c r="P278" s="45">
        <v>103.7</v>
      </c>
      <c r="Q278" s="45">
        <v>100.4</v>
      </c>
      <c r="R278" s="45">
        <v>102.1</v>
      </c>
      <c r="S278" s="45">
        <v>102.6</v>
      </c>
      <c r="T278" s="45">
        <v>99.2</v>
      </c>
      <c r="U278" s="45">
        <v>98.8</v>
      </c>
      <c r="V278" s="45">
        <v>99.8</v>
      </c>
      <c r="W278" s="45">
        <v>102</v>
      </c>
      <c r="X278" s="45">
        <v>103.4</v>
      </c>
      <c r="Y278" s="45">
        <v>101.3</v>
      </c>
      <c r="Z278" s="45">
        <v>98.2</v>
      </c>
      <c r="AA278" s="45">
        <v>98.9</v>
      </c>
      <c r="AB278" s="45">
        <v>98.5</v>
      </c>
      <c r="AC278" s="45">
        <v>97.7</v>
      </c>
      <c r="AD278" s="45">
        <v>96.4</v>
      </c>
      <c r="AE278" s="45">
        <v>99.8</v>
      </c>
      <c r="AF278" s="45">
        <v>99</v>
      </c>
      <c r="AG278" s="45">
        <v>93.1</v>
      </c>
      <c r="AH278" s="45">
        <v>95.4</v>
      </c>
      <c r="AI278" s="45">
        <v>103.8</v>
      </c>
      <c r="AJ278" s="45">
        <v>105.4</v>
      </c>
      <c r="AK278" s="45">
        <v>103.6</v>
      </c>
      <c r="AL278" s="45">
        <v>100.8</v>
      </c>
      <c r="AM278" s="45">
        <v>98.9</v>
      </c>
      <c r="AN278" s="45">
        <v>100.1</v>
      </c>
      <c r="AO278" s="45">
        <v>96.1</v>
      </c>
      <c r="AP278" s="45">
        <v>96.7</v>
      </c>
      <c r="AQ278" s="45">
        <v>98.7</v>
      </c>
      <c r="AR278" s="45">
        <v>94.1</v>
      </c>
      <c r="AS278" s="45">
        <v>96.7</v>
      </c>
      <c r="AT278" s="45">
        <v>95.9</v>
      </c>
      <c r="AU278" s="45">
        <v>96.4</v>
      </c>
      <c r="AV278" s="45">
        <v>96.2</v>
      </c>
      <c r="AW278" s="45">
        <v>95.6</v>
      </c>
      <c r="AX278" s="45">
        <v>87.3</v>
      </c>
      <c r="AY278" s="45">
        <v>89.6</v>
      </c>
      <c r="AZ278" s="45">
        <v>87.1</v>
      </c>
      <c r="BA278" s="45">
        <v>90.1</v>
      </c>
      <c r="BB278" s="45">
        <v>88.5</v>
      </c>
      <c r="BC278" s="45">
        <v>89.6</v>
      </c>
      <c r="BD278" s="45">
        <v>90.7</v>
      </c>
      <c r="BE278" s="45">
        <v>91.7</v>
      </c>
      <c r="BF278" s="45">
        <v>91.3</v>
      </c>
      <c r="BG278" s="45">
        <v>91.3</v>
      </c>
      <c r="BH278" s="45">
        <v>93.1</v>
      </c>
      <c r="BI278" s="45">
        <v>93.1</v>
      </c>
      <c r="BJ278" s="45">
        <v>93.4</v>
      </c>
      <c r="BK278" s="45">
        <v>93.4</v>
      </c>
      <c r="BL278" s="45">
        <v>93.9</v>
      </c>
      <c r="BM278" s="45">
        <v>96.2</v>
      </c>
      <c r="BN278" s="45">
        <v>96.2</v>
      </c>
      <c r="BO278" s="45">
        <v>95.9</v>
      </c>
      <c r="BP278" s="45">
        <v>90.9</v>
      </c>
      <c r="BQ278" s="45">
        <v>88.6</v>
      </c>
      <c r="BR278" s="45">
        <v>90.5</v>
      </c>
      <c r="BS278" s="45">
        <v>89.5</v>
      </c>
      <c r="BT278" s="45">
        <v>89.6</v>
      </c>
      <c r="BU278" s="45">
        <v>89.3</v>
      </c>
      <c r="BV278" s="45">
        <v>89.7</v>
      </c>
      <c r="BW278" s="45">
        <v>90</v>
      </c>
      <c r="BX278" s="45">
        <v>90.3</v>
      </c>
      <c r="BY278" s="45">
        <v>90.6</v>
      </c>
      <c r="BZ278" s="45">
        <v>90.6</v>
      </c>
      <c r="CA278" s="45">
        <v>91.4</v>
      </c>
      <c r="CB278" s="45">
        <v>91</v>
      </c>
      <c r="CC278" s="45">
        <v>91.7</v>
      </c>
      <c r="CD278" s="45">
        <v>93.9</v>
      </c>
      <c r="CE278" s="45">
        <v>95.6</v>
      </c>
      <c r="CF278" s="45">
        <v>96.2</v>
      </c>
      <c r="CG278" s="45">
        <v>95</v>
      </c>
      <c r="CH278" s="45">
        <v>94</v>
      </c>
      <c r="CI278" s="45">
        <v>93.8</v>
      </c>
      <c r="CJ278" s="45">
        <v>90.6</v>
      </c>
      <c r="CK278" s="45">
        <v>89.5</v>
      </c>
      <c r="CL278" s="45">
        <v>89.5</v>
      </c>
      <c r="CM278" s="45">
        <v>90.6</v>
      </c>
      <c r="CN278" s="45">
        <v>91.4</v>
      </c>
      <c r="CO278" s="45">
        <v>91</v>
      </c>
      <c r="CP278" s="45">
        <v>90.7</v>
      </c>
      <c r="CQ278" s="45">
        <v>91.1</v>
      </c>
      <c r="CR278" s="45">
        <v>90.7</v>
      </c>
      <c r="CS278" s="45">
        <v>91.1</v>
      </c>
      <c r="CT278" s="45">
        <v>89.5</v>
      </c>
      <c r="CU278" s="45">
        <v>88.4</v>
      </c>
      <c r="CV278" s="45">
        <v>88.4</v>
      </c>
      <c r="CW278" s="45">
        <v>82.5</v>
      </c>
      <c r="CX278" s="45">
        <v>82.7</v>
      </c>
      <c r="CY278" s="45">
        <v>82.2</v>
      </c>
      <c r="CZ278" s="45">
        <v>82.6</v>
      </c>
      <c r="DA278" s="45">
        <v>82.5</v>
      </c>
      <c r="DB278" s="45">
        <v>85.6</v>
      </c>
      <c r="DC278" s="45">
        <v>87</v>
      </c>
      <c r="DD278" s="45">
        <v>85.8</v>
      </c>
      <c r="DE278" s="45">
        <v>86</v>
      </c>
      <c r="DF278" s="45">
        <v>86.5</v>
      </c>
      <c r="DG278" s="45">
        <v>84.3</v>
      </c>
      <c r="DH278" s="45">
        <v>83.7</v>
      </c>
      <c r="DI278" s="45">
        <v>83.7</v>
      </c>
      <c r="DJ278" s="45">
        <v>83.6</v>
      </c>
      <c r="DK278" s="45">
        <v>85.2</v>
      </c>
      <c r="DL278" s="45">
        <v>85.7</v>
      </c>
      <c r="DM278" s="45">
        <v>86.9</v>
      </c>
      <c r="DN278" s="45">
        <v>89.3</v>
      </c>
      <c r="DO278" s="45">
        <v>89.8</v>
      </c>
      <c r="DP278" s="45">
        <v>90.6</v>
      </c>
      <c r="DQ278" s="45">
        <v>90.4</v>
      </c>
      <c r="DR278" s="45">
        <v>89.7</v>
      </c>
      <c r="DS278" s="45">
        <v>89.1</v>
      </c>
      <c r="DT278" s="45">
        <v>88.8</v>
      </c>
      <c r="DU278" s="45">
        <v>88.7</v>
      </c>
      <c r="DV278" s="45">
        <v>89.5</v>
      </c>
      <c r="DW278" s="45">
        <v>88.7</v>
      </c>
      <c r="DX278" s="46">
        <v>88.6</v>
      </c>
      <c r="DY278" s="46">
        <v>89.4</v>
      </c>
      <c r="DZ278" s="46">
        <v>89.9</v>
      </c>
      <c r="EA278">
        <v>90.8</v>
      </c>
      <c r="EB278" s="47">
        <v>89.9</v>
      </c>
      <c r="EC278" s="47">
        <v>89.7</v>
      </c>
    </row>
    <row r="279" spans="1:133" x14ac:dyDescent="0.25">
      <c r="A279" s="43" t="s">
        <v>3434</v>
      </c>
      <c r="B279" s="43" t="s">
        <v>3435</v>
      </c>
      <c r="C279" s="44">
        <v>8.9999999999999993E-3</v>
      </c>
      <c r="D279" s="45">
        <v>103.1</v>
      </c>
      <c r="E279" s="45">
        <v>108</v>
      </c>
      <c r="F279" s="45">
        <v>97.2</v>
      </c>
      <c r="G279" s="45">
        <v>95.4</v>
      </c>
      <c r="H279" s="45">
        <v>97.2</v>
      </c>
      <c r="I279" s="45">
        <v>77</v>
      </c>
      <c r="J279" s="45">
        <v>85.1</v>
      </c>
      <c r="K279" s="45">
        <v>88.9</v>
      </c>
      <c r="L279" s="45">
        <v>90.8</v>
      </c>
      <c r="M279" s="45">
        <v>94.9</v>
      </c>
      <c r="N279" s="45">
        <v>98.4</v>
      </c>
      <c r="O279" s="45">
        <v>94.7</v>
      </c>
      <c r="P279" s="45">
        <v>90.8</v>
      </c>
      <c r="Q279" s="45">
        <v>88.2</v>
      </c>
      <c r="R279" s="45">
        <v>89.3</v>
      </c>
      <c r="S279" s="45">
        <v>89.4</v>
      </c>
      <c r="T279" s="45">
        <v>89.4</v>
      </c>
      <c r="U279" s="45">
        <v>91.3</v>
      </c>
      <c r="V279" s="45">
        <v>91.3</v>
      </c>
      <c r="W279" s="45">
        <v>98.7</v>
      </c>
      <c r="X279" s="45">
        <v>99</v>
      </c>
      <c r="Y279" s="45">
        <v>102.1</v>
      </c>
      <c r="Z279" s="45">
        <v>95.8</v>
      </c>
      <c r="AA279" s="45">
        <v>107.4</v>
      </c>
      <c r="AB279" s="45">
        <v>93.8</v>
      </c>
      <c r="AC279" s="45">
        <v>93.7</v>
      </c>
      <c r="AD279" s="45">
        <v>88.7</v>
      </c>
      <c r="AE279" s="45">
        <v>95.3</v>
      </c>
      <c r="AF279" s="45">
        <v>94.4</v>
      </c>
      <c r="AG279" s="45">
        <v>103.2</v>
      </c>
      <c r="AH279" s="45">
        <v>95.9</v>
      </c>
      <c r="AI279" s="45">
        <v>95.2</v>
      </c>
      <c r="AJ279" s="45">
        <v>95.2</v>
      </c>
      <c r="AK279" s="45">
        <v>93.4</v>
      </c>
      <c r="AL279" s="45">
        <v>97</v>
      </c>
      <c r="AM279" s="45">
        <v>89.5</v>
      </c>
      <c r="AN279" s="45">
        <v>95.4</v>
      </c>
      <c r="AO279" s="45">
        <v>93.4</v>
      </c>
      <c r="AP279" s="45">
        <v>93.6</v>
      </c>
      <c r="AQ279" s="45">
        <v>96.7</v>
      </c>
      <c r="AR279" s="45">
        <v>93.9</v>
      </c>
      <c r="AS279" s="45">
        <v>97.2</v>
      </c>
      <c r="AT279" s="45">
        <v>95.4</v>
      </c>
      <c r="AU279" s="45">
        <v>95.4</v>
      </c>
      <c r="AV279" s="45">
        <v>95.4</v>
      </c>
      <c r="AW279" s="45">
        <v>95.4</v>
      </c>
      <c r="AX279" s="45">
        <v>96.7</v>
      </c>
      <c r="AY279" s="45">
        <v>96.7</v>
      </c>
      <c r="AZ279" s="45">
        <v>96.7</v>
      </c>
      <c r="BA279" s="45">
        <v>96.7</v>
      </c>
      <c r="BB279" s="45">
        <v>96.7</v>
      </c>
      <c r="BC279" s="45">
        <v>96.7</v>
      </c>
      <c r="BD279" s="45">
        <v>96.7</v>
      </c>
      <c r="BE279" s="45">
        <v>96.7</v>
      </c>
      <c r="BF279" s="45">
        <v>96.7</v>
      </c>
      <c r="BG279" s="45">
        <v>96.7</v>
      </c>
      <c r="BH279" s="45">
        <v>96.7</v>
      </c>
      <c r="BI279" s="45">
        <v>96.7</v>
      </c>
      <c r="BJ279" s="45">
        <v>94.8</v>
      </c>
      <c r="BK279" s="45">
        <v>94.8</v>
      </c>
      <c r="BL279" s="45">
        <v>94.8</v>
      </c>
      <c r="BM279" s="45">
        <v>94.8</v>
      </c>
      <c r="BN279" s="45">
        <v>94.8</v>
      </c>
      <c r="BO279" s="45">
        <v>94.8</v>
      </c>
      <c r="BP279" s="45">
        <v>94.8</v>
      </c>
      <c r="BQ279" s="45">
        <v>94.7</v>
      </c>
      <c r="BR279" s="45">
        <v>94.7</v>
      </c>
      <c r="BS279" s="45">
        <v>93.3</v>
      </c>
      <c r="BT279" s="45">
        <v>94.2</v>
      </c>
      <c r="BU279" s="45">
        <v>93.8</v>
      </c>
      <c r="BV279" s="45">
        <v>99.6</v>
      </c>
      <c r="BW279" s="45">
        <v>98.7</v>
      </c>
      <c r="BX279" s="45">
        <v>97.1</v>
      </c>
      <c r="BY279" s="45">
        <v>99.1</v>
      </c>
      <c r="BZ279" s="45">
        <v>99.1</v>
      </c>
      <c r="CA279" s="45">
        <v>99.1</v>
      </c>
      <c r="CB279" s="45">
        <v>98.9</v>
      </c>
      <c r="CC279" s="45">
        <v>112.3</v>
      </c>
      <c r="CD279" s="45">
        <v>104.3</v>
      </c>
      <c r="CE279" s="45">
        <v>104.3</v>
      </c>
      <c r="CF279" s="45">
        <v>104.3</v>
      </c>
      <c r="CG279" s="45">
        <v>104.3</v>
      </c>
      <c r="CH279" s="45">
        <v>104.3</v>
      </c>
      <c r="CI279" s="45">
        <v>104.3</v>
      </c>
      <c r="CJ279" s="45">
        <v>106</v>
      </c>
      <c r="CK279" s="45">
        <v>105.8</v>
      </c>
      <c r="CL279" s="45">
        <v>105.8</v>
      </c>
      <c r="CM279" s="45">
        <v>106</v>
      </c>
      <c r="CN279" s="45">
        <v>118.3</v>
      </c>
      <c r="CO279" s="45">
        <v>117.4</v>
      </c>
      <c r="CP279" s="45">
        <v>117.4</v>
      </c>
      <c r="CQ279" s="45">
        <v>118.2</v>
      </c>
      <c r="CR279" s="45">
        <v>118.2</v>
      </c>
      <c r="CS279" s="45">
        <v>118.2</v>
      </c>
      <c r="CT279" s="45">
        <v>118.2</v>
      </c>
      <c r="CU279" s="45">
        <v>121.1</v>
      </c>
      <c r="CV279" s="45">
        <v>121.1</v>
      </c>
      <c r="CW279" s="45">
        <v>121.1</v>
      </c>
      <c r="CX279" s="45">
        <v>121.1</v>
      </c>
      <c r="CY279" s="45">
        <v>121.1</v>
      </c>
      <c r="CZ279" s="45">
        <v>121.1</v>
      </c>
      <c r="DA279" s="45">
        <v>121.1</v>
      </c>
      <c r="DB279" s="45">
        <v>121.1</v>
      </c>
      <c r="DC279" s="45">
        <v>116.3</v>
      </c>
      <c r="DD279" s="45">
        <v>115.8</v>
      </c>
      <c r="DE279" s="45">
        <v>123.4</v>
      </c>
      <c r="DF279" s="45">
        <v>120</v>
      </c>
      <c r="DG279" s="45">
        <v>126.6</v>
      </c>
      <c r="DH279" s="45">
        <v>126.6</v>
      </c>
      <c r="DI279" s="45">
        <v>126.6</v>
      </c>
      <c r="DJ279" s="45">
        <v>121.2</v>
      </c>
      <c r="DK279" s="45">
        <v>120.6</v>
      </c>
      <c r="DL279" s="45">
        <v>121.1</v>
      </c>
      <c r="DM279" s="45">
        <v>121.1</v>
      </c>
      <c r="DN279" s="45">
        <v>121.1</v>
      </c>
      <c r="DO279" s="45">
        <v>121.1</v>
      </c>
      <c r="DP279" s="45">
        <v>121.1</v>
      </c>
      <c r="DQ279" s="45">
        <v>121.2</v>
      </c>
      <c r="DR279" s="45">
        <v>121.2</v>
      </c>
      <c r="DS279" s="45">
        <v>121.3</v>
      </c>
      <c r="DT279" s="45">
        <v>121.3</v>
      </c>
      <c r="DU279" s="45">
        <v>121.5</v>
      </c>
      <c r="DV279" s="45">
        <v>128.30000000000001</v>
      </c>
      <c r="DW279" s="45">
        <v>128.30000000000001</v>
      </c>
      <c r="DX279" s="46">
        <v>127.5</v>
      </c>
      <c r="DY279" s="46">
        <v>127.5</v>
      </c>
      <c r="DZ279" s="46">
        <v>127.5</v>
      </c>
      <c r="EA279">
        <v>128.30000000000001</v>
      </c>
      <c r="EB279" s="47">
        <v>128.30000000000001</v>
      </c>
      <c r="EC279" s="47">
        <v>128.30000000000001</v>
      </c>
    </row>
    <row r="280" spans="1:133" x14ac:dyDescent="0.25">
      <c r="A280" s="43" t="s">
        <v>3436</v>
      </c>
      <c r="B280" s="43" t="s">
        <v>3437</v>
      </c>
      <c r="C280" s="44">
        <v>4.9000000000000002E-2</v>
      </c>
      <c r="D280" s="45">
        <v>98.7</v>
      </c>
      <c r="E280" s="45">
        <v>99.5</v>
      </c>
      <c r="F280" s="45">
        <v>100.5</v>
      </c>
      <c r="G280" s="45">
        <v>100.5</v>
      </c>
      <c r="H280" s="45">
        <v>101.2</v>
      </c>
      <c r="I280" s="45">
        <v>102</v>
      </c>
      <c r="J280" s="45">
        <v>98.3</v>
      </c>
      <c r="K280" s="45">
        <v>97.6</v>
      </c>
      <c r="L280" s="45">
        <v>101</v>
      </c>
      <c r="M280" s="45">
        <v>100.6</v>
      </c>
      <c r="N280" s="45">
        <v>98.5</v>
      </c>
      <c r="O280" s="45">
        <v>99.3</v>
      </c>
      <c r="P280" s="45">
        <v>103.9</v>
      </c>
      <c r="Q280" s="45">
        <v>106.2</v>
      </c>
      <c r="R280" s="45">
        <v>102</v>
      </c>
      <c r="S280" s="45">
        <v>103.6</v>
      </c>
      <c r="T280" s="45">
        <v>105.2</v>
      </c>
      <c r="U280" s="45">
        <v>104.3</v>
      </c>
      <c r="V280" s="45">
        <v>104.9</v>
      </c>
      <c r="W280" s="45">
        <v>104.7</v>
      </c>
      <c r="X280" s="45">
        <v>104.8</v>
      </c>
      <c r="Y280" s="45">
        <v>104.3</v>
      </c>
      <c r="Z280" s="45">
        <v>107.1</v>
      </c>
      <c r="AA280" s="45">
        <v>108.1</v>
      </c>
      <c r="AB280" s="45">
        <v>111.3</v>
      </c>
      <c r="AC280" s="45">
        <v>112.5</v>
      </c>
      <c r="AD280" s="45">
        <v>112.5</v>
      </c>
      <c r="AE280" s="45">
        <v>114.3</v>
      </c>
      <c r="AF280" s="45">
        <v>113.3</v>
      </c>
      <c r="AG280" s="45">
        <v>113.3</v>
      </c>
      <c r="AH280" s="45">
        <v>114.7</v>
      </c>
      <c r="AI280" s="45">
        <v>114.3</v>
      </c>
      <c r="AJ280" s="45">
        <v>113.6</v>
      </c>
      <c r="AK280" s="45">
        <v>116.1</v>
      </c>
      <c r="AL280" s="45">
        <v>112.4</v>
      </c>
      <c r="AM280" s="45">
        <v>113.8</v>
      </c>
      <c r="AN280" s="45">
        <v>114.2</v>
      </c>
      <c r="AO280" s="45">
        <v>114.1</v>
      </c>
      <c r="AP280" s="45">
        <v>114.2</v>
      </c>
      <c r="AQ280" s="45">
        <v>114.2</v>
      </c>
      <c r="AR280" s="45">
        <v>111.3</v>
      </c>
      <c r="AS280" s="45">
        <v>114.1</v>
      </c>
      <c r="AT280" s="45">
        <v>114.8</v>
      </c>
      <c r="AU280" s="45">
        <v>114.6</v>
      </c>
      <c r="AV280" s="45">
        <v>117.9</v>
      </c>
      <c r="AW280" s="45">
        <v>116</v>
      </c>
      <c r="AX280" s="45">
        <v>117</v>
      </c>
      <c r="AY280" s="45">
        <v>116.3</v>
      </c>
      <c r="AZ280" s="45">
        <v>116.5</v>
      </c>
      <c r="BA280" s="45">
        <v>117.2</v>
      </c>
      <c r="BB280" s="45">
        <v>116.6</v>
      </c>
      <c r="BC280" s="45">
        <v>117.1</v>
      </c>
      <c r="BD280" s="45">
        <v>116.7</v>
      </c>
      <c r="BE280" s="45">
        <v>116.7</v>
      </c>
      <c r="BF280" s="45">
        <v>117.2</v>
      </c>
      <c r="BG280" s="45">
        <v>117.8</v>
      </c>
      <c r="BH280" s="45">
        <v>118.4</v>
      </c>
      <c r="BI280" s="45">
        <v>120.4</v>
      </c>
      <c r="BJ280" s="45">
        <v>120.6</v>
      </c>
      <c r="BK280" s="45">
        <v>121</v>
      </c>
      <c r="BL280" s="45">
        <v>122.5</v>
      </c>
      <c r="BM280" s="45">
        <v>122.4</v>
      </c>
      <c r="BN280" s="45">
        <v>121.2</v>
      </c>
      <c r="BO280" s="45">
        <v>122.7</v>
      </c>
      <c r="BP280" s="45">
        <v>122.5</v>
      </c>
      <c r="BQ280" s="45">
        <v>124.3</v>
      </c>
      <c r="BR280" s="45">
        <v>125.4</v>
      </c>
      <c r="BS280" s="45">
        <v>124.4</v>
      </c>
      <c r="BT280" s="45">
        <v>125.5</v>
      </c>
      <c r="BU280" s="45">
        <v>126.1</v>
      </c>
      <c r="BV280" s="45">
        <v>126</v>
      </c>
      <c r="BW280" s="45">
        <v>124.8</v>
      </c>
      <c r="BX280" s="45">
        <v>125.2</v>
      </c>
      <c r="BY280" s="45">
        <v>127.5</v>
      </c>
      <c r="BZ280" s="45">
        <v>128.6</v>
      </c>
      <c r="CA280" s="45">
        <v>130.1</v>
      </c>
      <c r="CB280" s="45">
        <v>129.30000000000001</v>
      </c>
      <c r="CC280" s="45">
        <v>128</v>
      </c>
      <c r="CD280" s="45">
        <v>129.4</v>
      </c>
      <c r="CE280" s="45">
        <v>130.80000000000001</v>
      </c>
      <c r="CF280" s="45">
        <v>130.19999999999999</v>
      </c>
      <c r="CG280" s="45">
        <v>129.6</v>
      </c>
      <c r="CH280" s="45">
        <v>128.80000000000001</v>
      </c>
      <c r="CI280" s="45">
        <v>127.1</v>
      </c>
      <c r="CJ280" s="45">
        <v>127.7</v>
      </c>
      <c r="CK280" s="45">
        <v>128.80000000000001</v>
      </c>
      <c r="CL280" s="45">
        <v>127.8</v>
      </c>
      <c r="CM280" s="45">
        <v>128.9</v>
      </c>
      <c r="CN280" s="45">
        <v>128.69999999999999</v>
      </c>
      <c r="CO280" s="45">
        <v>129.5</v>
      </c>
      <c r="CP280" s="45">
        <v>130</v>
      </c>
      <c r="CQ280" s="45">
        <v>127.3</v>
      </c>
      <c r="CR280" s="45">
        <v>127.7</v>
      </c>
      <c r="CS280" s="45">
        <v>127.9</v>
      </c>
      <c r="CT280" s="45">
        <v>127.3</v>
      </c>
      <c r="CU280" s="45">
        <v>127.5</v>
      </c>
      <c r="CV280" s="45">
        <v>127.5</v>
      </c>
      <c r="CW280" s="45">
        <v>128.69999999999999</v>
      </c>
      <c r="CX280" s="45">
        <v>128</v>
      </c>
      <c r="CY280" s="45">
        <v>127.2</v>
      </c>
      <c r="CZ280" s="45">
        <v>127.3</v>
      </c>
      <c r="DA280" s="45">
        <v>129.6</v>
      </c>
      <c r="DB280" s="45">
        <v>130.4</v>
      </c>
      <c r="DC280" s="45">
        <v>129</v>
      </c>
      <c r="DD280" s="45">
        <v>128.6</v>
      </c>
      <c r="DE280" s="45">
        <v>129.1</v>
      </c>
      <c r="DF280" s="45">
        <v>130.30000000000001</v>
      </c>
      <c r="DG280" s="45">
        <v>130</v>
      </c>
      <c r="DH280" s="45">
        <v>132.6</v>
      </c>
      <c r="DI280" s="45">
        <v>126.6</v>
      </c>
      <c r="DJ280" s="45">
        <v>126.2</v>
      </c>
      <c r="DK280" s="45">
        <v>127.5</v>
      </c>
      <c r="DL280" s="45">
        <v>127.4</v>
      </c>
      <c r="DM280" s="45">
        <v>132.19999999999999</v>
      </c>
      <c r="DN280" s="45">
        <v>133.80000000000001</v>
      </c>
      <c r="DO280" s="45">
        <v>136.4</v>
      </c>
      <c r="DP280" s="45">
        <v>137.1</v>
      </c>
      <c r="DQ280" s="45">
        <v>142.1</v>
      </c>
      <c r="DR280" s="45">
        <v>140.19999999999999</v>
      </c>
      <c r="DS280" s="45">
        <v>142.6</v>
      </c>
      <c r="DT280" s="45">
        <v>145.80000000000001</v>
      </c>
      <c r="DU280" s="45">
        <v>149.19999999999999</v>
      </c>
      <c r="DV280" s="45">
        <v>148.80000000000001</v>
      </c>
      <c r="DW280" s="45">
        <v>151.6</v>
      </c>
      <c r="DX280" s="46">
        <v>150.80000000000001</v>
      </c>
      <c r="DY280" s="46">
        <v>149.80000000000001</v>
      </c>
      <c r="DZ280" s="46">
        <v>148.9</v>
      </c>
      <c r="EA280">
        <v>151.80000000000001</v>
      </c>
      <c r="EB280" s="47">
        <v>151.6</v>
      </c>
      <c r="EC280" s="47">
        <v>149.5</v>
      </c>
    </row>
    <row r="281" spans="1:133" x14ac:dyDescent="0.25">
      <c r="A281" s="43" t="s">
        <v>3438</v>
      </c>
      <c r="B281" s="43" t="s">
        <v>3439</v>
      </c>
      <c r="C281" s="44">
        <v>9.7339999999999996E-2</v>
      </c>
      <c r="D281" s="45">
        <v>103.3</v>
      </c>
      <c r="E281" s="45">
        <v>105.4</v>
      </c>
      <c r="F281" s="45">
        <v>107.2</v>
      </c>
      <c r="G281" s="45">
        <v>107.2</v>
      </c>
      <c r="H281" s="45">
        <v>109</v>
      </c>
      <c r="I281" s="45">
        <v>109.4</v>
      </c>
      <c r="J281" s="45">
        <v>109.4</v>
      </c>
      <c r="K281" s="45">
        <v>109.4</v>
      </c>
      <c r="L281" s="45">
        <v>109.4</v>
      </c>
      <c r="M281" s="45">
        <v>109.4</v>
      </c>
      <c r="N281" s="45">
        <v>109.4</v>
      </c>
      <c r="O281" s="45">
        <v>109.4</v>
      </c>
      <c r="P281" s="45">
        <v>109.4</v>
      </c>
      <c r="Q281" s="45">
        <v>108.7</v>
      </c>
      <c r="R281" s="45">
        <v>109.7</v>
      </c>
      <c r="S281" s="45">
        <v>109.7</v>
      </c>
      <c r="T281" s="45">
        <v>109.7</v>
      </c>
      <c r="U281" s="45">
        <v>109.7</v>
      </c>
      <c r="V281" s="45">
        <v>109.7</v>
      </c>
      <c r="W281" s="45">
        <v>109.7</v>
      </c>
      <c r="X281" s="45">
        <v>109.7</v>
      </c>
      <c r="Y281" s="45">
        <v>116</v>
      </c>
      <c r="Z281" s="45">
        <v>115.1</v>
      </c>
      <c r="AA281" s="45">
        <v>115.1</v>
      </c>
      <c r="AB281" s="45">
        <v>115.1</v>
      </c>
      <c r="AC281" s="45">
        <v>115.1</v>
      </c>
      <c r="AD281" s="45">
        <v>115.1</v>
      </c>
      <c r="AE281" s="45">
        <v>115.1</v>
      </c>
      <c r="AF281" s="45">
        <v>115.1</v>
      </c>
      <c r="AG281" s="45">
        <v>115.1</v>
      </c>
      <c r="AH281" s="45">
        <v>115.1</v>
      </c>
      <c r="AI281" s="45">
        <v>115.1</v>
      </c>
      <c r="AJ281" s="45">
        <v>122.7</v>
      </c>
      <c r="AK281" s="45">
        <v>122.7</v>
      </c>
      <c r="AL281" s="45">
        <v>122.7</v>
      </c>
      <c r="AM281" s="45">
        <v>122.7</v>
      </c>
      <c r="AN281" s="45">
        <v>122.8</v>
      </c>
      <c r="AO281" s="45">
        <v>122.8</v>
      </c>
      <c r="AP281" s="45">
        <v>122.8</v>
      </c>
      <c r="AQ281" s="45">
        <v>122.7</v>
      </c>
      <c r="AR281" s="45">
        <v>122.6</v>
      </c>
      <c r="AS281" s="45">
        <v>122.4</v>
      </c>
      <c r="AT281" s="45">
        <v>122.7</v>
      </c>
      <c r="AU281" s="45">
        <v>122.5</v>
      </c>
      <c r="AV281" s="45">
        <v>122.5</v>
      </c>
      <c r="AW281" s="45">
        <v>120.3</v>
      </c>
      <c r="AX281" s="45">
        <v>122.4</v>
      </c>
      <c r="AY281" s="45">
        <v>122.4</v>
      </c>
      <c r="AZ281" s="45">
        <v>126.8</v>
      </c>
      <c r="BA281" s="45">
        <v>127.8</v>
      </c>
      <c r="BB281" s="45">
        <v>127.7</v>
      </c>
      <c r="BC281" s="45">
        <v>127.9</v>
      </c>
      <c r="BD281" s="45">
        <v>127.8</v>
      </c>
      <c r="BE281" s="45">
        <v>127.2</v>
      </c>
      <c r="BF281" s="45">
        <v>127.2</v>
      </c>
      <c r="BG281" s="45">
        <v>127.3</v>
      </c>
      <c r="BH281" s="45">
        <v>127.8</v>
      </c>
      <c r="BI281" s="45">
        <v>127.7</v>
      </c>
      <c r="BJ281" s="45">
        <v>129.19999999999999</v>
      </c>
      <c r="BK281" s="45">
        <v>129.6</v>
      </c>
      <c r="BL281" s="45">
        <v>129.6</v>
      </c>
      <c r="BM281" s="45">
        <v>129.6</v>
      </c>
      <c r="BN281" s="45">
        <v>129.6</v>
      </c>
      <c r="BO281" s="45">
        <v>129.6</v>
      </c>
      <c r="BP281" s="45">
        <v>129.6</v>
      </c>
      <c r="BQ281" s="45">
        <v>129.6</v>
      </c>
      <c r="BR281" s="45">
        <v>129.6</v>
      </c>
      <c r="BS281" s="45">
        <v>129.6</v>
      </c>
      <c r="BT281" s="45">
        <v>129.6</v>
      </c>
      <c r="BU281" s="45">
        <v>129.6</v>
      </c>
      <c r="BV281" s="45">
        <v>130.5</v>
      </c>
      <c r="BW281" s="45">
        <v>130.5</v>
      </c>
      <c r="BX281" s="45">
        <v>130.5</v>
      </c>
      <c r="BY281" s="45">
        <v>130.5</v>
      </c>
      <c r="BZ281" s="45">
        <v>131.4</v>
      </c>
      <c r="CA281" s="45">
        <v>140.9</v>
      </c>
      <c r="CB281" s="45">
        <v>147.5</v>
      </c>
      <c r="CC281" s="45">
        <v>139.6</v>
      </c>
      <c r="CD281" s="45">
        <v>138.1</v>
      </c>
      <c r="CE281" s="45">
        <v>138.1</v>
      </c>
      <c r="CF281" s="45">
        <v>153.80000000000001</v>
      </c>
      <c r="CG281" s="45">
        <v>153.80000000000001</v>
      </c>
      <c r="CH281" s="45">
        <v>153.69999999999999</v>
      </c>
      <c r="CI281" s="45">
        <v>156.30000000000001</v>
      </c>
      <c r="CJ281" s="45">
        <v>147.19999999999999</v>
      </c>
      <c r="CK281" s="45">
        <v>154.4</v>
      </c>
      <c r="CL281" s="45">
        <v>152.9</v>
      </c>
      <c r="CM281" s="45">
        <v>152.9</v>
      </c>
      <c r="CN281" s="45">
        <v>154.9</v>
      </c>
      <c r="CO281" s="45">
        <v>154.19999999999999</v>
      </c>
      <c r="CP281" s="45">
        <v>152.30000000000001</v>
      </c>
      <c r="CQ281" s="45">
        <v>151.5</v>
      </c>
      <c r="CR281" s="45">
        <v>151.5</v>
      </c>
      <c r="CS281" s="45">
        <v>145.9</v>
      </c>
      <c r="CT281" s="45">
        <v>146</v>
      </c>
      <c r="CU281" s="45">
        <v>145.9</v>
      </c>
      <c r="CV281" s="45">
        <v>145.9</v>
      </c>
      <c r="CW281" s="45">
        <v>140.80000000000001</v>
      </c>
      <c r="CX281" s="45">
        <v>138.5</v>
      </c>
      <c r="CY281" s="45">
        <v>138.19999999999999</v>
      </c>
      <c r="CZ281" s="45">
        <v>138.5</v>
      </c>
      <c r="DA281" s="45">
        <v>138.69999999999999</v>
      </c>
      <c r="DB281" s="45">
        <v>137.9</v>
      </c>
      <c r="DC281" s="45">
        <v>140.9</v>
      </c>
      <c r="DD281" s="45">
        <v>141.6</v>
      </c>
      <c r="DE281" s="45">
        <v>141.6</v>
      </c>
      <c r="DF281" s="45">
        <v>142.19999999999999</v>
      </c>
      <c r="DG281" s="45">
        <v>143.69999999999999</v>
      </c>
      <c r="DH281" s="45">
        <v>145.19999999999999</v>
      </c>
      <c r="DI281" s="45">
        <v>143.69999999999999</v>
      </c>
      <c r="DJ281" s="45">
        <v>145.4</v>
      </c>
      <c r="DK281" s="45">
        <v>145.69999999999999</v>
      </c>
      <c r="DL281" s="45">
        <v>146.4</v>
      </c>
      <c r="DM281" s="45">
        <v>147</v>
      </c>
      <c r="DN281" s="45">
        <v>147.4</v>
      </c>
      <c r="DO281" s="45">
        <v>150.19999999999999</v>
      </c>
      <c r="DP281" s="45">
        <v>152.69999999999999</v>
      </c>
      <c r="DQ281" s="45">
        <v>153.69999999999999</v>
      </c>
      <c r="DR281" s="45">
        <v>153.69999999999999</v>
      </c>
      <c r="DS281" s="45">
        <v>160</v>
      </c>
      <c r="DT281" s="45">
        <v>162.30000000000001</v>
      </c>
      <c r="DU281" s="45">
        <v>165.2</v>
      </c>
      <c r="DV281" s="45">
        <v>169.8</v>
      </c>
      <c r="DW281" s="45">
        <v>166.8</v>
      </c>
      <c r="DX281" s="46">
        <v>168</v>
      </c>
      <c r="DY281" s="46">
        <v>168.2</v>
      </c>
      <c r="DZ281" s="46">
        <v>166.1</v>
      </c>
      <c r="EA281">
        <v>163.5</v>
      </c>
      <c r="EB281" s="47">
        <v>162.80000000000001</v>
      </c>
      <c r="EC281" s="47">
        <v>163.1</v>
      </c>
    </row>
    <row r="282" spans="1:133" x14ac:dyDescent="0.25">
      <c r="A282" s="43" t="s">
        <v>2191</v>
      </c>
      <c r="B282" s="43" t="s">
        <v>3440</v>
      </c>
      <c r="C282" s="44">
        <v>5.824E-2</v>
      </c>
      <c r="D282" s="45">
        <v>106.7</v>
      </c>
      <c r="E282" s="45">
        <v>107.4</v>
      </c>
      <c r="F282" s="45">
        <v>109.2</v>
      </c>
      <c r="G282" s="45">
        <v>107.4</v>
      </c>
      <c r="H282" s="45">
        <v>104.4</v>
      </c>
      <c r="I282" s="45">
        <v>105.7</v>
      </c>
      <c r="J282" s="45">
        <v>106.6</v>
      </c>
      <c r="K282" s="45">
        <v>105.7</v>
      </c>
      <c r="L282" s="45">
        <v>108.7</v>
      </c>
      <c r="M282" s="45">
        <v>108.8</v>
      </c>
      <c r="N282" s="45">
        <v>107.8</v>
      </c>
      <c r="O282" s="45">
        <v>110.5</v>
      </c>
      <c r="P282" s="45">
        <v>111.5</v>
      </c>
      <c r="Q282" s="45">
        <v>110.4</v>
      </c>
      <c r="R282" s="45">
        <v>115.5</v>
      </c>
      <c r="S282" s="45">
        <v>115.2</v>
      </c>
      <c r="T282" s="45">
        <v>119.3</v>
      </c>
      <c r="U282" s="45">
        <v>122.7</v>
      </c>
      <c r="V282" s="45">
        <v>119.5</v>
      </c>
      <c r="W282" s="45">
        <v>119.7</v>
      </c>
      <c r="X282" s="45">
        <v>119.8</v>
      </c>
      <c r="Y282" s="45">
        <v>120.2</v>
      </c>
      <c r="Z282" s="45">
        <v>122.2</v>
      </c>
      <c r="AA282" s="45">
        <v>121.3</v>
      </c>
      <c r="AB282" s="45">
        <v>120.6</v>
      </c>
      <c r="AC282" s="45">
        <v>121.7</v>
      </c>
      <c r="AD282" s="45">
        <v>121.7</v>
      </c>
      <c r="AE282" s="45">
        <v>122.3</v>
      </c>
      <c r="AF282" s="45">
        <v>122.9</v>
      </c>
      <c r="AG282" s="45">
        <v>123</v>
      </c>
      <c r="AH282" s="45">
        <v>122.8</v>
      </c>
      <c r="AI282" s="45">
        <v>122.9</v>
      </c>
      <c r="AJ282" s="45">
        <v>123.9</v>
      </c>
      <c r="AK282" s="45">
        <v>122.6</v>
      </c>
      <c r="AL282" s="45">
        <v>122.2</v>
      </c>
      <c r="AM282" s="45">
        <v>118.6</v>
      </c>
      <c r="AN282" s="45">
        <v>123</v>
      </c>
      <c r="AO282" s="45">
        <v>122.9</v>
      </c>
      <c r="AP282" s="45">
        <v>120.1</v>
      </c>
      <c r="AQ282" s="45">
        <v>121.6</v>
      </c>
      <c r="AR282" s="45">
        <v>121.5</v>
      </c>
      <c r="AS282" s="45">
        <v>118.4</v>
      </c>
      <c r="AT282" s="45">
        <v>119.8</v>
      </c>
      <c r="AU282" s="45">
        <v>119.1</v>
      </c>
      <c r="AV282" s="45">
        <v>120</v>
      </c>
      <c r="AW282" s="45">
        <v>120.3</v>
      </c>
      <c r="AX282" s="45">
        <v>119.6</v>
      </c>
      <c r="AY282" s="45">
        <v>119.9</v>
      </c>
      <c r="AZ282" s="45">
        <v>120</v>
      </c>
      <c r="BA282" s="45">
        <v>120.1</v>
      </c>
      <c r="BB282" s="45">
        <v>119.2</v>
      </c>
      <c r="BC282" s="45">
        <v>120.4</v>
      </c>
      <c r="BD282" s="45">
        <v>122.4</v>
      </c>
      <c r="BE282" s="45">
        <v>122.8</v>
      </c>
      <c r="BF282" s="45">
        <v>122.7</v>
      </c>
      <c r="BG282" s="45">
        <v>125.6</v>
      </c>
      <c r="BH282" s="45">
        <v>124.9</v>
      </c>
      <c r="BI282" s="45">
        <v>125.3</v>
      </c>
      <c r="BJ282" s="45">
        <v>124.9</v>
      </c>
      <c r="BK282" s="45">
        <v>125.2</v>
      </c>
      <c r="BL282" s="45">
        <v>123.3</v>
      </c>
      <c r="BM282" s="45">
        <v>124.5</v>
      </c>
      <c r="BN282" s="45">
        <v>125.8</v>
      </c>
      <c r="BO282" s="45">
        <v>127.2</v>
      </c>
      <c r="BP282" s="45">
        <v>124.7</v>
      </c>
      <c r="BQ282" s="45">
        <v>124.7</v>
      </c>
      <c r="BR282" s="45">
        <v>123</v>
      </c>
      <c r="BS282" s="45">
        <v>122.1</v>
      </c>
      <c r="BT282" s="45">
        <v>125.7</v>
      </c>
      <c r="BU282" s="45">
        <v>125.6</v>
      </c>
      <c r="BV282" s="45">
        <v>124.8</v>
      </c>
      <c r="BW282" s="45">
        <v>122.8</v>
      </c>
      <c r="BX282" s="45">
        <v>122.2</v>
      </c>
      <c r="BY282" s="45">
        <v>124.4</v>
      </c>
      <c r="BZ282" s="45">
        <v>126.1</v>
      </c>
      <c r="CA282" s="45">
        <v>125.6</v>
      </c>
      <c r="CB282" s="45">
        <v>122.1</v>
      </c>
      <c r="CC282" s="45">
        <v>119.7</v>
      </c>
      <c r="CD282" s="45">
        <v>121.1</v>
      </c>
      <c r="CE282" s="45">
        <v>120.9</v>
      </c>
      <c r="CF282" s="45">
        <v>120.8</v>
      </c>
      <c r="CG282" s="45">
        <v>120.9</v>
      </c>
      <c r="CH282" s="45">
        <v>119.3</v>
      </c>
      <c r="CI282" s="45">
        <v>119</v>
      </c>
      <c r="CJ282" s="45">
        <v>120.9</v>
      </c>
      <c r="CK282" s="45">
        <v>121</v>
      </c>
      <c r="CL282" s="45">
        <v>125.9</v>
      </c>
      <c r="CM282" s="45">
        <v>122.1</v>
      </c>
      <c r="CN282" s="45">
        <v>121.9</v>
      </c>
      <c r="CO282" s="45">
        <v>121.2</v>
      </c>
      <c r="CP282" s="45">
        <v>121.4</v>
      </c>
      <c r="CQ282" s="45">
        <v>120.4</v>
      </c>
      <c r="CR282" s="45">
        <v>121.7</v>
      </c>
      <c r="CS282" s="45">
        <v>120.3</v>
      </c>
      <c r="CT282" s="45">
        <v>121.3</v>
      </c>
      <c r="CU282" s="45">
        <v>119.4</v>
      </c>
      <c r="CV282" s="45">
        <v>118.9</v>
      </c>
      <c r="CW282" s="45">
        <v>121.2</v>
      </c>
      <c r="CX282" s="45">
        <v>121.1</v>
      </c>
      <c r="CY282" s="45">
        <v>120.5</v>
      </c>
      <c r="CZ282" s="45">
        <v>120.3</v>
      </c>
      <c r="DA282" s="45">
        <v>118.6</v>
      </c>
      <c r="DB282" s="45">
        <v>119.3</v>
      </c>
      <c r="DC282" s="45">
        <v>119.6</v>
      </c>
      <c r="DD282" s="45">
        <v>119</v>
      </c>
      <c r="DE282" s="45">
        <v>121.8</v>
      </c>
      <c r="DF282" s="45">
        <v>117.7</v>
      </c>
      <c r="DG282" s="45">
        <v>117.3</v>
      </c>
      <c r="DH282" s="45">
        <v>117.7</v>
      </c>
      <c r="DI282" s="45">
        <v>119</v>
      </c>
      <c r="DJ282" s="45">
        <v>123.9</v>
      </c>
      <c r="DK282" s="45">
        <v>125.7</v>
      </c>
      <c r="DL282" s="45">
        <v>127.5</v>
      </c>
      <c r="DM282" s="45">
        <v>130.69999999999999</v>
      </c>
      <c r="DN282" s="45">
        <v>131.9</v>
      </c>
      <c r="DO282" s="45">
        <v>129.4</v>
      </c>
      <c r="DP282" s="45">
        <v>129.5</v>
      </c>
      <c r="DQ282" s="45">
        <v>126.7</v>
      </c>
      <c r="DR282" s="45">
        <v>129.19999999999999</v>
      </c>
      <c r="DS282" s="45">
        <v>138.4</v>
      </c>
      <c r="DT282" s="45">
        <v>140.6</v>
      </c>
      <c r="DU282" s="45">
        <v>147.4</v>
      </c>
      <c r="DV282" s="45">
        <v>152.6</v>
      </c>
      <c r="DW282" s="45">
        <v>154.5</v>
      </c>
      <c r="DX282" s="46">
        <v>158</v>
      </c>
      <c r="DY282" s="46">
        <v>154.19999999999999</v>
      </c>
      <c r="DZ282" s="46">
        <v>153.80000000000001</v>
      </c>
      <c r="EA282">
        <v>155.6</v>
      </c>
      <c r="EB282" s="47">
        <v>152.80000000000001</v>
      </c>
      <c r="EC282" s="47">
        <v>151.4</v>
      </c>
    </row>
    <row r="283" spans="1:133" x14ac:dyDescent="0.25">
      <c r="A283" s="43" t="s">
        <v>3441</v>
      </c>
      <c r="B283" s="43" t="s">
        <v>3442</v>
      </c>
      <c r="C283" s="44">
        <v>1.942E-2</v>
      </c>
      <c r="D283" s="45">
        <v>105.6</v>
      </c>
      <c r="E283" s="45">
        <v>100.7</v>
      </c>
      <c r="F283" s="45">
        <v>108.8</v>
      </c>
      <c r="G283" s="45">
        <v>109.3</v>
      </c>
      <c r="H283" s="45">
        <v>115.6</v>
      </c>
      <c r="I283" s="45">
        <v>117.7</v>
      </c>
      <c r="J283" s="45">
        <v>116.1</v>
      </c>
      <c r="K283" s="45">
        <v>114.3</v>
      </c>
      <c r="L283" s="45">
        <v>109.2</v>
      </c>
      <c r="M283" s="45">
        <v>112.4</v>
      </c>
      <c r="N283" s="45">
        <v>111.9</v>
      </c>
      <c r="O283" s="45">
        <v>105.1</v>
      </c>
      <c r="P283" s="45">
        <v>108.2</v>
      </c>
      <c r="Q283" s="45">
        <v>107.1</v>
      </c>
      <c r="R283" s="45">
        <v>104.4</v>
      </c>
      <c r="S283" s="45">
        <v>110.6</v>
      </c>
      <c r="T283" s="45">
        <v>109.4</v>
      </c>
      <c r="U283" s="45">
        <v>112.4</v>
      </c>
      <c r="V283" s="45">
        <v>111</v>
      </c>
      <c r="W283" s="45">
        <v>109.2</v>
      </c>
      <c r="X283" s="45">
        <v>105.4</v>
      </c>
      <c r="Y283" s="45">
        <v>112.7</v>
      </c>
      <c r="Z283" s="45">
        <v>118.6</v>
      </c>
      <c r="AA283" s="45">
        <v>117.2</v>
      </c>
      <c r="AB283" s="45">
        <v>110.3</v>
      </c>
      <c r="AC283" s="45">
        <v>114.4</v>
      </c>
      <c r="AD283" s="45">
        <v>113.5</v>
      </c>
      <c r="AE283" s="45">
        <v>121.3</v>
      </c>
      <c r="AF283" s="45">
        <v>122.5</v>
      </c>
      <c r="AG283" s="45">
        <v>126.1</v>
      </c>
      <c r="AH283" s="45">
        <v>121.9</v>
      </c>
      <c r="AI283" s="45">
        <v>121</v>
      </c>
      <c r="AJ283" s="45">
        <v>116.5</v>
      </c>
      <c r="AK283" s="45">
        <v>118.2</v>
      </c>
      <c r="AL283" s="45">
        <v>122.8</v>
      </c>
      <c r="AM283" s="45">
        <v>119.4</v>
      </c>
      <c r="AN283" s="45">
        <v>118.6</v>
      </c>
      <c r="AO283" s="45">
        <v>119.9</v>
      </c>
      <c r="AP283" s="45">
        <v>113.3</v>
      </c>
      <c r="AQ283" s="45">
        <v>121.5</v>
      </c>
      <c r="AR283" s="45">
        <v>108.4</v>
      </c>
      <c r="AS283" s="45">
        <v>111</v>
      </c>
      <c r="AT283" s="45">
        <v>113.9</v>
      </c>
      <c r="AU283" s="45">
        <v>120.6</v>
      </c>
      <c r="AV283" s="45">
        <v>126.7</v>
      </c>
      <c r="AW283" s="45">
        <v>133</v>
      </c>
      <c r="AX283" s="45">
        <v>136.9</v>
      </c>
      <c r="AY283" s="45">
        <v>136.4</v>
      </c>
      <c r="AZ283" s="45">
        <v>127.4</v>
      </c>
      <c r="BA283" s="45">
        <v>133.30000000000001</v>
      </c>
      <c r="BB283" s="45">
        <v>129.9</v>
      </c>
      <c r="BC283" s="45">
        <v>136.5</v>
      </c>
      <c r="BD283" s="45">
        <v>135.9</v>
      </c>
      <c r="BE283" s="45">
        <v>136.4</v>
      </c>
      <c r="BF283" s="45">
        <v>137.69999999999999</v>
      </c>
      <c r="BG283" s="45">
        <v>137.80000000000001</v>
      </c>
      <c r="BH283" s="45">
        <v>139.1</v>
      </c>
      <c r="BI283" s="45">
        <v>137.80000000000001</v>
      </c>
      <c r="BJ283" s="45">
        <v>137.80000000000001</v>
      </c>
      <c r="BK283" s="45">
        <v>137.30000000000001</v>
      </c>
      <c r="BL283" s="45">
        <v>143.19999999999999</v>
      </c>
      <c r="BM283" s="45">
        <v>137.80000000000001</v>
      </c>
      <c r="BN283" s="45">
        <v>143.1</v>
      </c>
      <c r="BO283" s="45">
        <v>134.80000000000001</v>
      </c>
      <c r="BP283" s="45">
        <v>142.6</v>
      </c>
      <c r="BQ283" s="45">
        <v>140.1</v>
      </c>
      <c r="BR283" s="45">
        <v>143.30000000000001</v>
      </c>
      <c r="BS283" s="45">
        <v>143.1</v>
      </c>
      <c r="BT283" s="45">
        <v>137.1</v>
      </c>
      <c r="BU283" s="45">
        <v>140.9</v>
      </c>
      <c r="BV283" s="45">
        <v>139.1</v>
      </c>
      <c r="BW283" s="45">
        <v>141.6</v>
      </c>
      <c r="BX283" s="45">
        <v>137.6</v>
      </c>
      <c r="BY283" s="45">
        <v>141.69999999999999</v>
      </c>
      <c r="BZ283" s="45">
        <v>141.1</v>
      </c>
      <c r="CA283" s="45">
        <v>143.1</v>
      </c>
      <c r="CB283" s="45">
        <v>144.19999999999999</v>
      </c>
      <c r="CC283" s="45">
        <v>143</v>
      </c>
      <c r="CD283" s="45">
        <v>143.9</v>
      </c>
      <c r="CE283" s="45">
        <v>142.9</v>
      </c>
      <c r="CF283" s="45">
        <v>144.30000000000001</v>
      </c>
      <c r="CG283" s="45">
        <v>144.6</v>
      </c>
      <c r="CH283" s="45">
        <v>144.5</v>
      </c>
      <c r="CI283" s="45">
        <v>144.69999999999999</v>
      </c>
      <c r="CJ283" s="45">
        <v>144.4</v>
      </c>
      <c r="CK283" s="45">
        <v>143.69999999999999</v>
      </c>
      <c r="CL283" s="45">
        <v>143</v>
      </c>
      <c r="CM283" s="45">
        <v>143.30000000000001</v>
      </c>
      <c r="CN283" s="45">
        <v>144.1</v>
      </c>
      <c r="CO283" s="45">
        <v>144</v>
      </c>
      <c r="CP283" s="45">
        <v>144</v>
      </c>
      <c r="CQ283" s="45">
        <v>144.5</v>
      </c>
      <c r="CR283" s="45">
        <v>144.9</v>
      </c>
      <c r="CS283" s="45">
        <v>145.6</v>
      </c>
      <c r="CT283" s="45">
        <v>145.5</v>
      </c>
      <c r="CU283" s="45">
        <v>144.6</v>
      </c>
      <c r="CV283" s="45">
        <v>144.6</v>
      </c>
      <c r="CW283" s="45">
        <v>144.9</v>
      </c>
      <c r="CX283" s="45">
        <v>144.6</v>
      </c>
      <c r="CY283" s="45">
        <v>144.4</v>
      </c>
      <c r="CZ283" s="45">
        <v>147.69999999999999</v>
      </c>
      <c r="DA283" s="45">
        <v>146.9</v>
      </c>
      <c r="DB283" s="45">
        <v>146.9</v>
      </c>
      <c r="DC283" s="45">
        <v>148.6</v>
      </c>
      <c r="DD283" s="45">
        <v>148.30000000000001</v>
      </c>
      <c r="DE283" s="45">
        <v>151</v>
      </c>
      <c r="DF283" s="45">
        <v>142.80000000000001</v>
      </c>
      <c r="DG283" s="45">
        <v>146.30000000000001</v>
      </c>
      <c r="DH283" s="45">
        <v>146</v>
      </c>
      <c r="DI283" s="45">
        <v>145</v>
      </c>
      <c r="DJ283" s="45">
        <v>144.69999999999999</v>
      </c>
      <c r="DK283" s="45">
        <v>149.1</v>
      </c>
      <c r="DL283" s="45">
        <v>149.30000000000001</v>
      </c>
      <c r="DM283" s="45">
        <v>152</v>
      </c>
      <c r="DN283" s="45">
        <v>151.6</v>
      </c>
      <c r="DO283" s="45">
        <v>152.9</v>
      </c>
      <c r="DP283" s="45">
        <v>150.19999999999999</v>
      </c>
      <c r="DQ283" s="45">
        <v>151.9</v>
      </c>
      <c r="DR283" s="45">
        <v>152.69999999999999</v>
      </c>
      <c r="DS283" s="45">
        <v>153.80000000000001</v>
      </c>
      <c r="DT283" s="45">
        <v>152.4</v>
      </c>
      <c r="DU283" s="45">
        <v>154.9</v>
      </c>
      <c r="DV283" s="45">
        <v>154.9</v>
      </c>
      <c r="DW283" s="45">
        <v>154.9</v>
      </c>
      <c r="DX283" s="46">
        <v>154.9</v>
      </c>
      <c r="DY283" s="46">
        <v>154.30000000000001</v>
      </c>
      <c r="DZ283" s="46">
        <v>154.6</v>
      </c>
      <c r="EA283">
        <v>151.9</v>
      </c>
      <c r="EB283" s="47">
        <v>149.5</v>
      </c>
      <c r="EC283" s="47">
        <v>150.30000000000001</v>
      </c>
    </row>
    <row r="284" spans="1:133" x14ac:dyDescent="0.25">
      <c r="A284" s="43" t="s">
        <v>3443</v>
      </c>
      <c r="B284" s="43" t="s">
        <v>3444</v>
      </c>
      <c r="C284" s="44">
        <v>9.776E-2</v>
      </c>
      <c r="D284" s="45">
        <v>103.8</v>
      </c>
      <c r="E284" s="45">
        <v>103.8</v>
      </c>
      <c r="F284" s="45">
        <v>104.3</v>
      </c>
      <c r="G284" s="45">
        <v>106.5</v>
      </c>
      <c r="H284" s="45">
        <v>109.8</v>
      </c>
      <c r="I284" s="45">
        <v>109.1</v>
      </c>
      <c r="J284" s="45">
        <v>109.6</v>
      </c>
      <c r="K284" s="45">
        <v>110</v>
      </c>
      <c r="L284" s="45">
        <v>108.1</v>
      </c>
      <c r="M284" s="45">
        <v>109.8</v>
      </c>
      <c r="N284" s="45">
        <v>111.3</v>
      </c>
      <c r="O284" s="45">
        <v>113.2</v>
      </c>
      <c r="P284" s="45">
        <v>113</v>
      </c>
      <c r="Q284" s="45">
        <v>114.1</v>
      </c>
      <c r="R284" s="45">
        <v>113.1</v>
      </c>
      <c r="S284" s="45">
        <v>115.1</v>
      </c>
      <c r="T284" s="45">
        <v>116.2</v>
      </c>
      <c r="U284" s="45">
        <v>117</v>
      </c>
      <c r="V284" s="45">
        <v>120</v>
      </c>
      <c r="W284" s="45">
        <v>120.5</v>
      </c>
      <c r="X284" s="45">
        <v>120.6</v>
      </c>
      <c r="Y284" s="45">
        <v>120.5</v>
      </c>
      <c r="Z284" s="45">
        <v>124.9</v>
      </c>
      <c r="AA284" s="45">
        <v>124.7</v>
      </c>
      <c r="AB284" s="45">
        <v>126.2</v>
      </c>
      <c r="AC284" s="45">
        <v>127</v>
      </c>
      <c r="AD284" s="45">
        <v>127.6</v>
      </c>
      <c r="AE284" s="45">
        <v>126.9</v>
      </c>
      <c r="AF284" s="45">
        <v>125.5</v>
      </c>
      <c r="AG284" s="45">
        <v>128.4</v>
      </c>
      <c r="AH284" s="45">
        <v>126.9</v>
      </c>
      <c r="AI284" s="45">
        <v>130.80000000000001</v>
      </c>
      <c r="AJ284" s="45">
        <v>129.9</v>
      </c>
      <c r="AK284" s="45">
        <v>135.1</v>
      </c>
      <c r="AL284" s="45">
        <v>134.1</v>
      </c>
      <c r="AM284" s="45">
        <v>135.5</v>
      </c>
      <c r="AN284" s="45">
        <v>138.6</v>
      </c>
      <c r="AO284" s="45">
        <v>137.80000000000001</v>
      </c>
      <c r="AP284" s="45">
        <v>139</v>
      </c>
      <c r="AQ284" s="45">
        <v>138.6</v>
      </c>
      <c r="AR284" s="45">
        <v>140.9</v>
      </c>
      <c r="AS284" s="45">
        <v>140.80000000000001</v>
      </c>
      <c r="AT284" s="45">
        <v>141.69999999999999</v>
      </c>
      <c r="AU284" s="45">
        <v>144.5</v>
      </c>
      <c r="AV284" s="45">
        <v>144.1</v>
      </c>
      <c r="AW284" s="45">
        <v>145.1</v>
      </c>
      <c r="AX284" s="45">
        <v>145</v>
      </c>
      <c r="AY284" s="45">
        <v>144.5</v>
      </c>
      <c r="AZ284" s="45">
        <v>142.30000000000001</v>
      </c>
      <c r="BA284" s="45">
        <v>144.1</v>
      </c>
      <c r="BB284" s="45">
        <v>144.6</v>
      </c>
      <c r="BC284" s="45">
        <v>142.9</v>
      </c>
      <c r="BD284" s="45">
        <v>144.69999999999999</v>
      </c>
      <c r="BE284" s="45">
        <v>140.9</v>
      </c>
      <c r="BF284" s="45">
        <v>139.1</v>
      </c>
      <c r="BG284" s="45">
        <v>140.9</v>
      </c>
      <c r="BH284" s="45">
        <v>142.19999999999999</v>
      </c>
      <c r="BI284" s="45">
        <v>143.69999999999999</v>
      </c>
      <c r="BJ284" s="45">
        <v>145.1</v>
      </c>
      <c r="BK284" s="45">
        <v>144.9</v>
      </c>
      <c r="BL284" s="45">
        <v>145.1</v>
      </c>
      <c r="BM284" s="45">
        <v>145.30000000000001</v>
      </c>
      <c r="BN284" s="45">
        <v>145.69999999999999</v>
      </c>
      <c r="BO284" s="45">
        <v>142.19999999999999</v>
      </c>
      <c r="BP284" s="45">
        <v>141.9</v>
      </c>
      <c r="BQ284" s="45">
        <v>142.9</v>
      </c>
      <c r="BR284" s="45">
        <v>143</v>
      </c>
      <c r="BS284" s="45">
        <v>140.9</v>
      </c>
      <c r="BT284" s="45">
        <v>138.5</v>
      </c>
      <c r="BU284" s="45">
        <v>138.69999999999999</v>
      </c>
      <c r="BV284" s="45">
        <v>138.6</v>
      </c>
      <c r="BW284" s="45">
        <v>137.80000000000001</v>
      </c>
      <c r="BX284" s="45">
        <v>136.6</v>
      </c>
      <c r="BY284" s="45">
        <v>137.1</v>
      </c>
      <c r="BZ284" s="45">
        <v>137.6</v>
      </c>
      <c r="CA284" s="45">
        <v>138.5</v>
      </c>
      <c r="CB284" s="45">
        <v>138</v>
      </c>
      <c r="CC284" s="45">
        <v>139.9</v>
      </c>
      <c r="CD284" s="45">
        <v>140.69999999999999</v>
      </c>
      <c r="CE284" s="45">
        <v>142.69999999999999</v>
      </c>
      <c r="CF284" s="45">
        <v>139.4</v>
      </c>
      <c r="CG284" s="45">
        <v>140.19999999999999</v>
      </c>
      <c r="CH284" s="45">
        <v>137.69999999999999</v>
      </c>
      <c r="CI284" s="45">
        <v>135.5</v>
      </c>
      <c r="CJ284" s="45">
        <v>139.4</v>
      </c>
      <c r="CK284" s="45">
        <v>139.6</v>
      </c>
      <c r="CL284" s="45">
        <v>139.4</v>
      </c>
      <c r="CM284" s="45">
        <v>140.1</v>
      </c>
      <c r="CN284" s="45">
        <v>140.80000000000001</v>
      </c>
      <c r="CO284" s="45">
        <v>142.1</v>
      </c>
      <c r="CP284" s="45">
        <v>143</v>
      </c>
      <c r="CQ284" s="45">
        <v>146</v>
      </c>
      <c r="CR284" s="45">
        <v>145.80000000000001</v>
      </c>
      <c r="CS284" s="45">
        <v>147.19999999999999</v>
      </c>
      <c r="CT284" s="45">
        <v>146</v>
      </c>
      <c r="CU284" s="45">
        <v>147.69999999999999</v>
      </c>
      <c r="CV284" s="45">
        <v>147.30000000000001</v>
      </c>
      <c r="CW284" s="45">
        <v>149.9</v>
      </c>
      <c r="CX284" s="45">
        <v>149.4</v>
      </c>
      <c r="CY284" s="45">
        <v>150.19999999999999</v>
      </c>
      <c r="CZ284" s="45">
        <v>148.80000000000001</v>
      </c>
      <c r="DA284" s="45">
        <v>154.6</v>
      </c>
      <c r="DB284" s="45">
        <v>156.80000000000001</v>
      </c>
      <c r="DC284" s="45">
        <v>157.6</v>
      </c>
      <c r="DD284" s="45">
        <v>159.4</v>
      </c>
      <c r="DE284" s="45">
        <v>160.6</v>
      </c>
      <c r="DF284" s="45">
        <v>165.1</v>
      </c>
      <c r="DG284" s="45">
        <v>167.4</v>
      </c>
      <c r="DH284" s="45">
        <v>170.6</v>
      </c>
      <c r="DI284" s="45">
        <v>172.4</v>
      </c>
      <c r="DJ284" s="45">
        <v>171</v>
      </c>
      <c r="DK284" s="45">
        <v>168.6</v>
      </c>
      <c r="DL284" s="45">
        <v>167.6</v>
      </c>
      <c r="DM284" s="45">
        <v>167.5</v>
      </c>
      <c r="DN284" s="45">
        <v>169.9</v>
      </c>
      <c r="DO284" s="45">
        <v>170.9</v>
      </c>
      <c r="DP284" s="45">
        <v>167.1</v>
      </c>
      <c r="DQ284" s="45">
        <v>167.6</v>
      </c>
      <c r="DR284" s="45">
        <v>165.7</v>
      </c>
      <c r="DS284" s="45">
        <v>162.9</v>
      </c>
      <c r="DT284" s="45">
        <v>166.2</v>
      </c>
      <c r="DU284" s="45">
        <v>167.4</v>
      </c>
      <c r="DV284" s="45">
        <v>163</v>
      </c>
      <c r="DW284" s="45">
        <v>161.80000000000001</v>
      </c>
      <c r="DX284" s="46">
        <v>161</v>
      </c>
      <c r="DY284" s="46">
        <v>160.9</v>
      </c>
      <c r="DZ284" s="46">
        <v>156.1</v>
      </c>
      <c r="EA284">
        <v>151.9</v>
      </c>
      <c r="EB284" s="47">
        <v>151.69999999999999</v>
      </c>
      <c r="EC284" s="47">
        <v>149.30000000000001</v>
      </c>
    </row>
    <row r="285" spans="1:133" x14ac:dyDescent="0.25">
      <c r="A285" s="43" t="s">
        <v>3445</v>
      </c>
      <c r="B285" s="43" t="s">
        <v>3446</v>
      </c>
      <c r="C285" s="44">
        <v>9.11E-3</v>
      </c>
      <c r="D285" s="45">
        <v>103.6</v>
      </c>
      <c r="E285" s="45">
        <v>105.2</v>
      </c>
      <c r="F285" s="45">
        <v>103.7</v>
      </c>
      <c r="G285" s="45">
        <v>104.4</v>
      </c>
      <c r="H285" s="45">
        <v>104.4</v>
      </c>
      <c r="I285" s="45">
        <v>105</v>
      </c>
      <c r="J285" s="45">
        <v>104.4</v>
      </c>
      <c r="K285" s="45">
        <v>107.8</v>
      </c>
      <c r="L285" s="45">
        <v>107.2</v>
      </c>
      <c r="M285" s="45">
        <v>108.3</v>
      </c>
      <c r="N285" s="45">
        <v>109.2</v>
      </c>
      <c r="O285" s="45">
        <v>108.8</v>
      </c>
      <c r="P285" s="45">
        <v>110</v>
      </c>
      <c r="Q285" s="45">
        <v>112.6</v>
      </c>
      <c r="R285" s="45">
        <v>111.8</v>
      </c>
      <c r="S285" s="45">
        <v>112.6</v>
      </c>
      <c r="T285" s="45">
        <v>114.1</v>
      </c>
      <c r="U285" s="45">
        <v>114.4</v>
      </c>
      <c r="V285" s="45">
        <v>114.2</v>
      </c>
      <c r="W285" s="45">
        <v>113.6</v>
      </c>
      <c r="X285" s="45">
        <v>111.7</v>
      </c>
      <c r="Y285" s="45">
        <v>114.2</v>
      </c>
      <c r="Z285" s="45">
        <v>113.1</v>
      </c>
      <c r="AA285" s="45">
        <v>113.9</v>
      </c>
      <c r="AB285" s="45">
        <v>115</v>
      </c>
      <c r="AC285" s="45">
        <v>113.7</v>
      </c>
      <c r="AD285" s="45">
        <v>116.5</v>
      </c>
      <c r="AE285" s="45">
        <v>115.7</v>
      </c>
      <c r="AF285" s="45">
        <v>114.8</v>
      </c>
      <c r="AG285" s="45">
        <v>115.9</v>
      </c>
      <c r="AH285" s="45">
        <v>115.4</v>
      </c>
      <c r="AI285" s="45">
        <v>114.6</v>
      </c>
      <c r="AJ285" s="45">
        <v>114.3</v>
      </c>
      <c r="AK285" s="45">
        <v>113.2</v>
      </c>
      <c r="AL285" s="45">
        <v>112.4</v>
      </c>
      <c r="AM285" s="45">
        <v>112.4</v>
      </c>
      <c r="AN285" s="45">
        <v>112.2</v>
      </c>
      <c r="AO285" s="45">
        <v>113.8</v>
      </c>
      <c r="AP285" s="45">
        <v>113.7</v>
      </c>
      <c r="AQ285" s="45">
        <v>113.2</v>
      </c>
      <c r="AR285" s="45">
        <v>113</v>
      </c>
      <c r="AS285" s="45">
        <v>112.6</v>
      </c>
      <c r="AT285" s="45">
        <v>112.3</v>
      </c>
      <c r="AU285" s="45">
        <v>110.1</v>
      </c>
      <c r="AV285" s="45">
        <v>110.1</v>
      </c>
      <c r="AW285" s="45">
        <v>106.5</v>
      </c>
      <c r="AX285" s="45">
        <v>103.8</v>
      </c>
      <c r="AY285" s="45">
        <v>106.6</v>
      </c>
      <c r="AZ285" s="45">
        <v>103.2</v>
      </c>
      <c r="BA285" s="45">
        <v>105.3</v>
      </c>
      <c r="BB285" s="45">
        <v>104.5</v>
      </c>
      <c r="BC285" s="45">
        <v>103.7</v>
      </c>
      <c r="BD285" s="45">
        <v>103.9</v>
      </c>
      <c r="BE285" s="45">
        <v>104.4</v>
      </c>
      <c r="BF285" s="45">
        <v>102.8</v>
      </c>
      <c r="BG285" s="45">
        <v>104.3</v>
      </c>
      <c r="BH285" s="45">
        <v>102.3</v>
      </c>
      <c r="BI285" s="45">
        <v>104.9</v>
      </c>
      <c r="BJ285" s="45">
        <v>105.6</v>
      </c>
      <c r="BK285" s="45">
        <v>105.9</v>
      </c>
      <c r="BL285" s="45">
        <v>106</v>
      </c>
      <c r="BM285" s="45">
        <v>106</v>
      </c>
      <c r="BN285" s="45">
        <v>104.1</v>
      </c>
      <c r="BO285" s="45">
        <v>104</v>
      </c>
      <c r="BP285" s="45">
        <v>108.1</v>
      </c>
      <c r="BQ285" s="45">
        <v>108</v>
      </c>
      <c r="BR285" s="45">
        <v>107.7</v>
      </c>
      <c r="BS285" s="45">
        <v>106.1</v>
      </c>
      <c r="BT285" s="45">
        <v>106.1</v>
      </c>
      <c r="BU285" s="45">
        <v>107.5</v>
      </c>
      <c r="BV285" s="45">
        <v>105.9</v>
      </c>
      <c r="BW285" s="45">
        <v>106.1</v>
      </c>
      <c r="BX285" s="45">
        <v>105.3</v>
      </c>
      <c r="BY285" s="45">
        <v>108.2</v>
      </c>
      <c r="BZ285" s="45">
        <v>107.8</v>
      </c>
      <c r="CA285" s="45">
        <v>107.4</v>
      </c>
      <c r="CB285" s="45">
        <v>108.5</v>
      </c>
      <c r="CC285" s="45">
        <v>110.3</v>
      </c>
      <c r="CD285" s="45">
        <v>112.8</v>
      </c>
      <c r="CE285" s="45">
        <v>111.8</v>
      </c>
      <c r="CF285" s="45">
        <v>108.3</v>
      </c>
      <c r="CG285" s="45">
        <v>109.5</v>
      </c>
      <c r="CH285" s="45">
        <v>108.8</v>
      </c>
      <c r="CI285" s="45">
        <v>108</v>
      </c>
      <c r="CJ285" s="45">
        <v>111.3</v>
      </c>
      <c r="CK285" s="45">
        <v>109.6</v>
      </c>
      <c r="CL285" s="45">
        <v>106.9</v>
      </c>
      <c r="CM285" s="45">
        <v>106.1</v>
      </c>
      <c r="CN285" s="45">
        <v>108.9</v>
      </c>
      <c r="CO285" s="45">
        <v>110.6</v>
      </c>
      <c r="CP285" s="45">
        <v>110.6</v>
      </c>
      <c r="CQ285" s="45">
        <v>107.9</v>
      </c>
      <c r="CR285" s="45">
        <v>109.2</v>
      </c>
      <c r="CS285" s="45">
        <v>109.3</v>
      </c>
      <c r="CT285" s="45">
        <v>109.5</v>
      </c>
      <c r="CU285" s="45">
        <v>109.4</v>
      </c>
      <c r="CV285" s="45">
        <v>109.3</v>
      </c>
      <c r="CW285" s="45">
        <v>111.4</v>
      </c>
      <c r="CX285" s="45">
        <v>109</v>
      </c>
      <c r="CY285" s="45">
        <v>110.1</v>
      </c>
      <c r="CZ285" s="45">
        <v>107.5</v>
      </c>
      <c r="DA285" s="45">
        <v>105.9</v>
      </c>
      <c r="DB285" s="45">
        <v>109.4</v>
      </c>
      <c r="DC285" s="45">
        <v>107.5</v>
      </c>
      <c r="DD285" s="45">
        <v>107.6</v>
      </c>
      <c r="DE285" s="45">
        <v>109.2</v>
      </c>
      <c r="DF285" s="45">
        <v>109.2</v>
      </c>
      <c r="DG285" s="45">
        <v>112.7</v>
      </c>
      <c r="DH285" s="45">
        <v>112.8</v>
      </c>
      <c r="DI285" s="45">
        <v>112.2</v>
      </c>
      <c r="DJ285" s="45">
        <v>111.9</v>
      </c>
      <c r="DK285" s="45">
        <v>113.4</v>
      </c>
      <c r="DL285" s="45">
        <v>113</v>
      </c>
      <c r="DM285" s="45">
        <v>111.7</v>
      </c>
      <c r="DN285" s="45">
        <v>115.9</v>
      </c>
      <c r="DO285" s="45">
        <v>116.8</v>
      </c>
      <c r="DP285" s="45">
        <v>115.8</v>
      </c>
      <c r="DQ285" s="45">
        <v>113.8</v>
      </c>
      <c r="DR285" s="45">
        <v>112.3</v>
      </c>
      <c r="DS285" s="45">
        <v>115.8</v>
      </c>
      <c r="DT285" s="45">
        <v>117.3</v>
      </c>
      <c r="DU285" s="45">
        <v>116.6</v>
      </c>
      <c r="DV285" s="45">
        <v>116.5</v>
      </c>
      <c r="DW285" s="45">
        <v>116.5</v>
      </c>
      <c r="DX285" s="46">
        <v>117.9</v>
      </c>
      <c r="DY285" s="46">
        <v>116.5</v>
      </c>
      <c r="DZ285" s="46">
        <v>115.6</v>
      </c>
      <c r="EA285">
        <v>115.3</v>
      </c>
      <c r="EB285" s="47">
        <v>113.7</v>
      </c>
      <c r="EC285" s="47">
        <v>111.3</v>
      </c>
    </row>
    <row r="286" spans="1:133" x14ac:dyDescent="0.25">
      <c r="A286" s="43" t="s">
        <v>3447</v>
      </c>
      <c r="B286" s="43" t="s">
        <v>3448</v>
      </c>
      <c r="C286" s="44">
        <v>8.8650000000000007E-2</v>
      </c>
      <c r="D286" s="45">
        <v>103.8</v>
      </c>
      <c r="E286" s="45">
        <v>103.6</v>
      </c>
      <c r="F286" s="45">
        <v>104.4</v>
      </c>
      <c r="G286" s="45">
        <v>106.7</v>
      </c>
      <c r="H286" s="45">
        <v>110.3</v>
      </c>
      <c r="I286" s="45">
        <v>109.5</v>
      </c>
      <c r="J286" s="45">
        <v>110.1</v>
      </c>
      <c r="K286" s="45">
        <v>110.2</v>
      </c>
      <c r="L286" s="45">
        <v>108.2</v>
      </c>
      <c r="M286" s="45">
        <v>110</v>
      </c>
      <c r="N286" s="45">
        <v>111.5</v>
      </c>
      <c r="O286" s="45">
        <v>113.7</v>
      </c>
      <c r="P286" s="45">
        <v>113.3</v>
      </c>
      <c r="Q286" s="45">
        <v>114.2</v>
      </c>
      <c r="R286" s="45">
        <v>113.3</v>
      </c>
      <c r="S286" s="45">
        <v>115.3</v>
      </c>
      <c r="T286" s="45">
        <v>116.5</v>
      </c>
      <c r="U286" s="45">
        <v>117.2</v>
      </c>
      <c r="V286" s="45">
        <v>120.6</v>
      </c>
      <c r="W286" s="45">
        <v>121.2</v>
      </c>
      <c r="X286" s="45">
        <v>121.5</v>
      </c>
      <c r="Y286" s="45">
        <v>121.2</v>
      </c>
      <c r="Z286" s="45">
        <v>126.1</v>
      </c>
      <c r="AA286" s="45">
        <v>125.8</v>
      </c>
      <c r="AB286" s="45">
        <v>127.4</v>
      </c>
      <c r="AC286" s="45">
        <v>128.30000000000001</v>
      </c>
      <c r="AD286" s="45">
        <v>128.80000000000001</v>
      </c>
      <c r="AE286" s="45">
        <v>128</v>
      </c>
      <c r="AF286" s="45">
        <v>126.6</v>
      </c>
      <c r="AG286" s="45">
        <v>129.69999999999999</v>
      </c>
      <c r="AH286" s="45">
        <v>128.1</v>
      </c>
      <c r="AI286" s="45">
        <v>132.4</v>
      </c>
      <c r="AJ286" s="45">
        <v>131.5</v>
      </c>
      <c r="AK286" s="45">
        <v>137.30000000000001</v>
      </c>
      <c r="AL286" s="45">
        <v>136.30000000000001</v>
      </c>
      <c r="AM286" s="45">
        <v>137.9</v>
      </c>
      <c r="AN286" s="45">
        <v>141.30000000000001</v>
      </c>
      <c r="AO286" s="45">
        <v>140.30000000000001</v>
      </c>
      <c r="AP286" s="45">
        <v>141.6</v>
      </c>
      <c r="AQ286" s="45">
        <v>141.19999999999999</v>
      </c>
      <c r="AR286" s="45">
        <v>143.80000000000001</v>
      </c>
      <c r="AS286" s="45">
        <v>143.69999999999999</v>
      </c>
      <c r="AT286" s="45">
        <v>144.69999999999999</v>
      </c>
      <c r="AU286" s="45">
        <v>148.1</v>
      </c>
      <c r="AV286" s="45">
        <v>147.6</v>
      </c>
      <c r="AW286" s="45">
        <v>149.1</v>
      </c>
      <c r="AX286" s="45">
        <v>149.19999999999999</v>
      </c>
      <c r="AY286" s="45">
        <v>148.5</v>
      </c>
      <c r="AZ286" s="45">
        <v>146.30000000000001</v>
      </c>
      <c r="BA286" s="45">
        <v>148.1</v>
      </c>
      <c r="BB286" s="45">
        <v>148.69999999999999</v>
      </c>
      <c r="BC286" s="45">
        <v>146.9</v>
      </c>
      <c r="BD286" s="45">
        <v>148.9</v>
      </c>
      <c r="BE286" s="45">
        <v>144.69999999999999</v>
      </c>
      <c r="BF286" s="45">
        <v>142.80000000000001</v>
      </c>
      <c r="BG286" s="45">
        <v>144.69999999999999</v>
      </c>
      <c r="BH286" s="45">
        <v>146.30000000000001</v>
      </c>
      <c r="BI286" s="45">
        <v>147.69999999999999</v>
      </c>
      <c r="BJ286" s="45">
        <v>149.19999999999999</v>
      </c>
      <c r="BK286" s="45">
        <v>148.9</v>
      </c>
      <c r="BL286" s="45">
        <v>149.1</v>
      </c>
      <c r="BM286" s="45">
        <v>149.30000000000001</v>
      </c>
      <c r="BN286" s="45">
        <v>150</v>
      </c>
      <c r="BO286" s="45">
        <v>146.1</v>
      </c>
      <c r="BP286" s="45">
        <v>145.30000000000001</v>
      </c>
      <c r="BQ286" s="45">
        <v>146.5</v>
      </c>
      <c r="BR286" s="45">
        <v>146.6</v>
      </c>
      <c r="BS286" s="45">
        <v>144.5</v>
      </c>
      <c r="BT286" s="45">
        <v>141.80000000000001</v>
      </c>
      <c r="BU286" s="45">
        <v>141.9</v>
      </c>
      <c r="BV286" s="45">
        <v>142</v>
      </c>
      <c r="BW286" s="45">
        <v>141</v>
      </c>
      <c r="BX286" s="45">
        <v>139.80000000000001</v>
      </c>
      <c r="BY286" s="45">
        <v>140.1</v>
      </c>
      <c r="BZ286" s="45">
        <v>140.69999999999999</v>
      </c>
      <c r="CA286" s="45">
        <v>141.6</v>
      </c>
      <c r="CB286" s="45">
        <v>141</v>
      </c>
      <c r="CC286" s="45">
        <v>143</v>
      </c>
      <c r="CD286" s="45">
        <v>143.6</v>
      </c>
      <c r="CE286" s="45">
        <v>145.9</v>
      </c>
      <c r="CF286" s="45">
        <v>142.6</v>
      </c>
      <c r="CG286" s="45">
        <v>143.4</v>
      </c>
      <c r="CH286" s="45">
        <v>140.69999999999999</v>
      </c>
      <c r="CI286" s="45">
        <v>138.30000000000001</v>
      </c>
      <c r="CJ286" s="45">
        <v>142.19999999999999</v>
      </c>
      <c r="CK286" s="45">
        <v>142.6</v>
      </c>
      <c r="CL286" s="45">
        <v>142.80000000000001</v>
      </c>
      <c r="CM286" s="45">
        <v>143.6</v>
      </c>
      <c r="CN286" s="45">
        <v>144.1</v>
      </c>
      <c r="CO286" s="45">
        <v>145.4</v>
      </c>
      <c r="CP286" s="45">
        <v>146.30000000000001</v>
      </c>
      <c r="CQ286" s="45">
        <v>149.9</v>
      </c>
      <c r="CR286" s="45">
        <v>149.5</v>
      </c>
      <c r="CS286" s="45">
        <v>151.1</v>
      </c>
      <c r="CT286" s="45">
        <v>149.80000000000001</v>
      </c>
      <c r="CU286" s="45">
        <v>151.69999999999999</v>
      </c>
      <c r="CV286" s="45">
        <v>151.19999999999999</v>
      </c>
      <c r="CW286" s="45">
        <v>153.9</v>
      </c>
      <c r="CX286" s="45">
        <v>153.5</v>
      </c>
      <c r="CY286" s="45">
        <v>154.30000000000001</v>
      </c>
      <c r="CZ286" s="45">
        <v>153.1</v>
      </c>
      <c r="DA286" s="45">
        <v>159.5</v>
      </c>
      <c r="DB286" s="45">
        <v>161.69999999999999</v>
      </c>
      <c r="DC286" s="45">
        <v>162.80000000000001</v>
      </c>
      <c r="DD286" s="45">
        <v>164.8</v>
      </c>
      <c r="DE286" s="45">
        <v>165.8</v>
      </c>
      <c r="DF286" s="45">
        <v>170.9</v>
      </c>
      <c r="DG286" s="45">
        <v>173.1</v>
      </c>
      <c r="DH286" s="45">
        <v>176.5</v>
      </c>
      <c r="DI286" s="45">
        <v>178.6</v>
      </c>
      <c r="DJ286" s="45">
        <v>177</v>
      </c>
      <c r="DK286" s="45">
        <v>174.2</v>
      </c>
      <c r="DL286" s="45">
        <v>173.2</v>
      </c>
      <c r="DM286" s="45">
        <v>173.2</v>
      </c>
      <c r="DN286" s="45">
        <v>175.5</v>
      </c>
      <c r="DO286" s="45">
        <v>176.4</v>
      </c>
      <c r="DP286" s="45">
        <v>172.4</v>
      </c>
      <c r="DQ286" s="45">
        <v>173.2</v>
      </c>
      <c r="DR286" s="45">
        <v>171.2</v>
      </c>
      <c r="DS286" s="45">
        <v>167.7</v>
      </c>
      <c r="DT286" s="45">
        <v>171.2</v>
      </c>
      <c r="DU286" s="45">
        <v>172.6</v>
      </c>
      <c r="DV286" s="45">
        <v>167.7</v>
      </c>
      <c r="DW286" s="45">
        <v>166.5</v>
      </c>
      <c r="DX286" s="46">
        <v>165.4</v>
      </c>
      <c r="DY286" s="46">
        <v>165.5</v>
      </c>
      <c r="DZ286" s="46">
        <v>160.30000000000001</v>
      </c>
      <c r="EA286">
        <v>155.6</v>
      </c>
      <c r="EB286" s="47">
        <v>155.69999999999999</v>
      </c>
      <c r="EC286" s="47">
        <v>153.19999999999999</v>
      </c>
    </row>
    <row r="287" spans="1:133" x14ac:dyDescent="0.25">
      <c r="A287" s="43" t="s">
        <v>3449</v>
      </c>
      <c r="B287" s="43" t="s">
        <v>3450</v>
      </c>
      <c r="C287" s="44">
        <v>0.20089000000000001</v>
      </c>
      <c r="D287" s="45">
        <v>102.8</v>
      </c>
      <c r="E287" s="45">
        <v>103.7</v>
      </c>
      <c r="F287" s="45">
        <v>105</v>
      </c>
      <c r="G287" s="45">
        <v>103.1</v>
      </c>
      <c r="H287" s="45">
        <v>101.5</v>
      </c>
      <c r="I287" s="45">
        <v>102.1</v>
      </c>
      <c r="J287" s="45">
        <v>101</v>
      </c>
      <c r="K287" s="45">
        <v>101.4</v>
      </c>
      <c r="L287" s="45">
        <v>101.8</v>
      </c>
      <c r="M287" s="45">
        <v>102</v>
      </c>
      <c r="N287" s="45">
        <v>101.2</v>
      </c>
      <c r="O287" s="45">
        <v>102.4</v>
      </c>
      <c r="P287" s="45">
        <v>105.4</v>
      </c>
      <c r="Q287" s="45">
        <v>107.3</v>
      </c>
      <c r="R287" s="45">
        <v>106.9</v>
      </c>
      <c r="S287" s="45">
        <v>110</v>
      </c>
      <c r="T287" s="45">
        <v>109.7</v>
      </c>
      <c r="U287" s="45">
        <v>110.8</v>
      </c>
      <c r="V287" s="45">
        <v>112.2</v>
      </c>
      <c r="W287" s="45">
        <v>111.4</v>
      </c>
      <c r="X287" s="45">
        <v>112.1</v>
      </c>
      <c r="Y287" s="45">
        <v>110.8</v>
      </c>
      <c r="Z287" s="45">
        <v>111</v>
      </c>
      <c r="AA287" s="45">
        <v>112.2</v>
      </c>
      <c r="AB287" s="45">
        <v>111.5</v>
      </c>
      <c r="AC287" s="45">
        <v>111.5</v>
      </c>
      <c r="AD287" s="45">
        <v>112.3</v>
      </c>
      <c r="AE287" s="45">
        <v>112.5</v>
      </c>
      <c r="AF287" s="45">
        <v>112.6</v>
      </c>
      <c r="AG287" s="45">
        <v>113</v>
      </c>
      <c r="AH287" s="45">
        <v>114.7</v>
      </c>
      <c r="AI287" s="45">
        <v>113.9</v>
      </c>
      <c r="AJ287" s="45">
        <v>112.9</v>
      </c>
      <c r="AK287" s="45">
        <v>111.8</v>
      </c>
      <c r="AL287" s="45">
        <v>110.5</v>
      </c>
      <c r="AM287" s="45">
        <v>110.2</v>
      </c>
      <c r="AN287" s="45">
        <v>111.1</v>
      </c>
      <c r="AO287" s="45">
        <v>111.6</v>
      </c>
      <c r="AP287" s="45">
        <v>111.7</v>
      </c>
      <c r="AQ287" s="45">
        <v>111.4</v>
      </c>
      <c r="AR287" s="45">
        <v>112.2</v>
      </c>
      <c r="AS287" s="45">
        <v>111.5</v>
      </c>
      <c r="AT287" s="45">
        <v>113.8</v>
      </c>
      <c r="AU287" s="45">
        <v>114.1</v>
      </c>
      <c r="AV287" s="45">
        <v>114.6</v>
      </c>
      <c r="AW287" s="45">
        <v>112.7</v>
      </c>
      <c r="AX287" s="45">
        <v>111.4</v>
      </c>
      <c r="AY287" s="45">
        <v>111.2</v>
      </c>
      <c r="AZ287" s="45">
        <v>112.1</v>
      </c>
      <c r="BA287" s="45">
        <v>113.7</v>
      </c>
      <c r="BB287" s="45">
        <v>110.8</v>
      </c>
      <c r="BC287" s="45">
        <v>112.1</v>
      </c>
      <c r="BD287" s="45">
        <v>109.4</v>
      </c>
      <c r="BE287" s="45">
        <v>107.8</v>
      </c>
      <c r="BF287" s="45">
        <v>110.7</v>
      </c>
      <c r="BG287" s="45">
        <v>113.4</v>
      </c>
      <c r="BH287" s="45">
        <v>114.7</v>
      </c>
      <c r="BI287" s="45">
        <v>116.4</v>
      </c>
      <c r="BJ287" s="45">
        <v>116.2</v>
      </c>
      <c r="BK287" s="45">
        <v>117.3</v>
      </c>
      <c r="BL287" s="45">
        <v>116.2</v>
      </c>
      <c r="BM287" s="45">
        <v>117.4</v>
      </c>
      <c r="BN287" s="45">
        <v>117.5</v>
      </c>
      <c r="BO287" s="45">
        <v>116.4</v>
      </c>
      <c r="BP287" s="45">
        <v>116.4</v>
      </c>
      <c r="BQ287" s="45">
        <v>117.5</v>
      </c>
      <c r="BR287" s="45">
        <v>116.8</v>
      </c>
      <c r="BS287" s="45">
        <v>116.8</v>
      </c>
      <c r="BT287" s="45">
        <v>117.9</v>
      </c>
      <c r="BU287" s="45">
        <v>120.1</v>
      </c>
      <c r="BV287" s="45">
        <v>118.9</v>
      </c>
      <c r="BW287" s="45">
        <v>118.6</v>
      </c>
      <c r="BX287" s="45">
        <v>118.5</v>
      </c>
      <c r="BY287" s="45">
        <v>115.9</v>
      </c>
      <c r="BZ287" s="45">
        <v>117.6</v>
      </c>
      <c r="CA287" s="45">
        <v>116.5</v>
      </c>
      <c r="CB287" s="45">
        <v>117.8</v>
      </c>
      <c r="CC287" s="45">
        <v>118.1</v>
      </c>
      <c r="CD287" s="45">
        <v>120.4</v>
      </c>
      <c r="CE287" s="45">
        <v>120.3</v>
      </c>
      <c r="CF287" s="45">
        <v>120.5</v>
      </c>
      <c r="CG287" s="45">
        <v>119.4</v>
      </c>
      <c r="CH287" s="45">
        <v>118</v>
      </c>
      <c r="CI287" s="45">
        <v>116.2</v>
      </c>
      <c r="CJ287" s="45">
        <v>115.7</v>
      </c>
      <c r="CK287" s="45">
        <v>116.6</v>
      </c>
      <c r="CL287" s="45">
        <v>118.2</v>
      </c>
      <c r="CM287" s="45">
        <v>115.4</v>
      </c>
      <c r="CN287" s="45">
        <v>116.4</v>
      </c>
      <c r="CO287" s="45">
        <v>117.8</v>
      </c>
      <c r="CP287" s="45">
        <v>117.8</v>
      </c>
      <c r="CQ287" s="45">
        <v>117.9</v>
      </c>
      <c r="CR287" s="45">
        <v>116</v>
      </c>
      <c r="CS287" s="45">
        <v>116.1</v>
      </c>
      <c r="CT287" s="45">
        <v>116.7</v>
      </c>
      <c r="CU287" s="45">
        <v>117.4</v>
      </c>
      <c r="CV287" s="45">
        <v>117.3</v>
      </c>
      <c r="CW287" s="45">
        <v>119.8</v>
      </c>
      <c r="CX287" s="45">
        <v>118.3</v>
      </c>
      <c r="CY287" s="45">
        <v>116.8</v>
      </c>
      <c r="CZ287" s="45">
        <v>114.4</v>
      </c>
      <c r="DA287" s="45">
        <v>113.2</v>
      </c>
      <c r="DB287" s="45">
        <v>115.2</v>
      </c>
      <c r="DC287" s="45">
        <v>114.8</v>
      </c>
      <c r="DD287" s="45">
        <v>115.1</v>
      </c>
      <c r="DE287" s="45">
        <v>115.7</v>
      </c>
      <c r="DF287" s="45">
        <v>117.6</v>
      </c>
      <c r="DG287" s="45">
        <v>117.9</v>
      </c>
      <c r="DH287" s="45">
        <v>119.5</v>
      </c>
      <c r="DI287" s="45">
        <v>122</v>
      </c>
      <c r="DJ287" s="45">
        <v>122.2</v>
      </c>
      <c r="DK287" s="45">
        <v>123.6</v>
      </c>
      <c r="DL287" s="45">
        <v>123.7</v>
      </c>
      <c r="DM287" s="45">
        <v>126.5</v>
      </c>
      <c r="DN287" s="45">
        <v>127.8</v>
      </c>
      <c r="DO287" s="45">
        <v>128.19999999999999</v>
      </c>
      <c r="DP287" s="45">
        <v>129.30000000000001</v>
      </c>
      <c r="DQ287" s="45">
        <v>128.80000000000001</v>
      </c>
      <c r="DR287" s="45">
        <v>130.9</v>
      </c>
      <c r="DS287" s="45">
        <v>132.30000000000001</v>
      </c>
      <c r="DT287" s="45">
        <v>133.9</v>
      </c>
      <c r="DU287" s="45">
        <v>135.1</v>
      </c>
      <c r="DV287" s="45">
        <v>135.1</v>
      </c>
      <c r="DW287" s="45">
        <v>135.80000000000001</v>
      </c>
      <c r="DX287" s="46">
        <v>133.9</v>
      </c>
      <c r="DY287" s="46">
        <v>132.5</v>
      </c>
      <c r="DZ287" s="46">
        <v>130.69999999999999</v>
      </c>
      <c r="EA287">
        <v>130.6</v>
      </c>
      <c r="EB287" s="47">
        <v>131.5</v>
      </c>
      <c r="EC287" s="47">
        <v>131.80000000000001</v>
      </c>
    </row>
    <row r="288" spans="1:133" x14ac:dyDescent="0.25">
      <c r="A288" s="43" t="s">
        <v>3451</v>
      </c>
      <c r="B288" s="43" t="s">
        <v>3452</v>
      </c>
      <c r="C288" s="44">
        <v>7.2969999999999993E-2</v>
      </c>
      <c r="D288" s="45">
        <v>101.9</v>
      </c>
      <c r="E288" s="45">
        <v>101.1</v>
      </c>
      <c r="F288" s="45">
        <v>102.1</v>
      </c>
      <c r="G288" s="45">
        <v>100.4</v>
      </c>
      <c r="H288" s="45">
        <v>98.7</v>
      </c>
      <c r="I288" s="45">
        <v>98.4</v>
      </c>
      <c r="J288" s="45">
        <v>99.4</v>
      </c>
      <c r="K288" s="45">
        <v>98.7</v>
      </c>
      <c r="L288" s="45">
        <v>98.6</v>
      </c>
      <c r="M288" s="45">
        <v>98.3</v>
      </c>
      <c r="N288" s="45">
        <v>99.1</v>
      </c>
      <c r="O288" s="45">
        <v>99.5</v>
      </c>
      <c r="P288" s="45">
        <v>99.5</v>
      </c>
      <c r="Q288" s="45">
        <v>98.7</v>
      </c>
      <c r="R288" s="45">
        <v>99.5</v>
      </c>
      <c r="S288" s="45">
        <v>101.5</v>
      </c>
      <c r="T288" s="45">
        <v>101.9</v>
      </c>
      <c r="U288" s="45">
        <v>104.6</v>
      </c>
      <c r="V288" s="45">
        <v>107</v>
      </c>
      <c r="W288" s="45">
        <v>107.2</v>
      </c>
      <c r="X288" s="45">
        <v>105.3</v>
      </c>
      <c r="Y288" s="45">
        <v>104.9</v>
      </c>
      <c r="Z288" s="45">
        <v>105.4</v>
      </c>
      <c r="AA288" s="45">
        <v>105.6</v>
      </c>
      <c r="AB288" s="45">
        <v>105.1</v>
      </c>
      <c r="AC288" s="45">
        <v>103.5</v>
      </c>
      <c r="AD288" s="45">
        <v>102.4</v>
      </c>
      <c r="AE288" s="45">
        <v>102.1</v>
      </c>
      <c r="AF288" s="45">
        <v>102.8</v>
      </c>
      <c r="AG288" s="45">
        <v>102.8</v>
      </c>
      <c r="AH288" s="45">
        <v>102.8</v>
      </c>
      <c r="AI288" s="45">
        <v>101.2</v>
      </c>
      <c r="AJ288" s="45">
        <v>100.8</v>
      </c>
      <c r="AK288" s="45">
        <v>100.1</v>
      </c>
      <c r="AL288" s="45">
        <v>96.5</v>
      </c>
      <c r="AM288" s="45">
        <v>93.9</v>
      </c>
      <c r="AN288" s="45">
        <v>93.7</v>
      </c>
      <c r="AO288" s="45">
        <v>93.6</v>
      </c>
      <c r="AP288" s="45">
        <v>95.5</v>
      </c>
      <c r="AQ288" s="45">
        <v>95.1</v>
      </c>
      <c r="AR288" s="45">
        <v>94.2</v>
      </c>
      <c r="AS288" s="45">
        <v>92.6</v>
      </c>
      <c r="AT288" s="45">
        <v>93.5</v>
      </c>
      <c r="AU288" s="45">
        <v>90.8</v>
      </c>
      <c r="AV288" s="45">
        <v>89.1</v>
      </c>
      <c r="AW288" s="45">
        <v>85</v>
      </c>
      <c r="AX288" s="45">
        <v>84.1</v>
      </c>
      <c r="AY288" s="45">
        <v>81.8</v>
      </c>
      <c r="AZ288" s="45">
        <v>82.1</v>
      </c>
      <c r="BA288" s="45">
        <v>82.9</v>
      </c>
      <c r="BB288" s="45">
        <v>83.4</v>
      </c>
      <c r="BC288" s="45">
        <v>81.5</v>
      </c>
      <c r="BD288" s="45">
        <v>82.3</v>
      </c>
      <c r="BE288" s="45">
        <v>81.599999999999994</v>
      </c>
      <c r="BF288" s="45">
        <v>83.1</v>
      </c>
      <c r="BG288" s="45">
        <v>82.5</v>
      </c>
      <c r="BH288" s="45">
        <v>83.1</v>
      </c>
      <c r="BI288" s="45">
        <v>85.7</v>
      </c>
      <c r="BJ288" s="45">
        <v>86.7</v>
      </c>
      <c r="BK288" s="45">
        <v>87.5</v>
      </c>
      <c r="BL288" s="45">
        <v>87.5</v>
      </c>
      <c r="BM288" s="45">
        <v>86.6</v>
      </c>
      <c r="BN288" s="45">
        <v>86.1</v>
      </c>
      <c r="BO288" s="45">
        <v>83.4</v>
      </c>
      <c r="BP288" s="45">
        <v>83.9</v>
      </c>
      <c r="BQ288" s="45">
        <v>85.2</v>
      </c>
      <c r="BR288" s="45">
        <v>85.9</v>
      </c>
      <c r="BS288" s="45">
        <v>86.8</v>
      </c>
      <c r="BT288" s="45">
        <v>87.1</v>
      </c>
      <c r="BU288" s="45">
        <v>91.7</v>
      </c>
      <c r="BV288" s="45">
        <v>90.7</v>
      </c>
      <c r="BW288" s="45">
        <v>90.8</v>
      </c>
      <c r="BX288" s="45">
        <v>91.8</v>
      </c>
      <c r="BY288" s="45">
        <v>93.6</v>
      </c>
      <c r="BZ288" s="45">
        <v>94.5</v>
      </c>
      <c r="CA288" s="45">
        <v>92.3</v>
      </c>
      <c r="CB288" s="45">
        <v>94.8</v>
      </c>
      <c r="CC288" s="45">
        <v>96.3</v>
      </c>
      <c r="CD288" s="45">
        <v>99.1</v>
      </c>
      <c r="CE288" s="45">
        <v>100.4</v>
      </c>
      <c r="CF288" s="45">
        <v>99.8</v>
      </c>
      <c r="CG288" s="45">
        <v>96.1</v>
      </c>
      <c r="CH288" s="45">
        <v>92.2</v>
      </c>
      <c r="CI288" s="45">
        <v>90.2</v>
      </c>
      <c r="CJ288" s="45">
        <v>91</v>
      </c>
      <c r="CK288" s="45">
        <v>90.8</v>
      </c>
      <c r="CL288" s="45">
        <v>93.1</v>
      </c>
      <c r="CM288" s="45">
        <v>90.4</v>
      </c>
      <c r="CN288" s="45">
        <v>90.8</v>
      </c>
      <c r="CO288" s="45">
        <v>90.7</v>
      </c>
      <c r="CP288" s="45">
        <v>89.6</v>
      </c>
      <c r="CQ288" s="45">
        <v>89.1</v>
      </c>
      <c r="CR288" s="45">
        <v>85.1</v>
      </c>
      <c r="CS288" s="45">
        <v>84</v>
      </c>
      <c r="CT288" s="45">
        <v>84.1</v>
      </c>
      <c r="CU288" s="45">
        <v>84.3</v>
      </c>
      <c r="CV288" s="45">
        <v>84.3</v>
      </c>
      <c r="CW288" s="45">
        <v>83.7</v>
      </c>
      <c r="CX288" s="45">
        <v>83.2</v>
      </c>
      <c r="CY288" s="45">
        <v>82.9</v>
      </c>
      <c r="CZ288" s="45">
        <v>80.400000000000006</v>
      </c>
      <c r="DA288" s="45">
        <v>79.8</v>
      </c>
      <c r="DB288" s="45">
        <v>82.4</v>
      </c>
      <c r="DC288" s="45">
        <v>80.5</v>
      </c>
      <c r="DD288" s="45">
        <v>83.9</v>
      </c>
      <c r="DE288" s="45">
        <v>85.1</v>
      </c>
      <c r="DF288" s="45">
        <v>88</v>
      </c>
      <c r="DG288" s="45">
        <v>91</v>
      </c>
      <c r="DH288" s="45">
        <v>95.1</v>
      </c>
      <c r="DI288" s="45">
        <v>97.5</v>
      </c>
      <c r="DJ288" s="45">
        <v>101.9</v>
      </c>
      <c r="DK288" s="45">
        <v>101.5</v>
      </c>
      <c r="DL288" s="45">
        <v>102.1</v>
      </c>
      <c r="DM288" s="45">
        <v>101.7</v>
      </c>
      <c r="DN288" s="45">
        <v>101.6</v>
      </c>
      <c r="DO288" s="45">
        <v>102.5</v>
      </c>
      <c r="DP288" s="45">
        <v>105</v>
      </c>
      <c r="DQ288" s="45">
        <v>103.2</v>
      </c>
      <c r="DR288" s="45">
        <v>104.4</v>
      </c>
      <c r="DS288" s="45">
        <v>105.5</v>
      </c>
      <c r="DT288" s="45">
        <v>108.5</v>
      </c>
      <c r="DU288" s="45">
        <v>108.9</v>
      </c>
      <c r="DV288" s="45">
        <v>107.9</v>
      </c>
      <c r="DW288" s="45">
        <v>108.2</v>
      </c>
      <c r="DX288" s="46">
        <v>105.8</v>
      </c>
      <c r="DY288" s="46">
        <v>103.1</v>
      </c>
      <c r="DZ288" s="46">
        <v>100.7</v>
      </c>
      <c r="EA288">
        <v>99</v>
      </c>
      <c r="EB288" s="47">
        <v>101.1</v>
      </c>
      <c r="EC288" s="47">
        <v>100.5</v>
      </c>
    </row>
    <row r="289" spans="1:133" x14ac:dyDescent="0.25">
      <c r="A289" s="43" t="s">
        <v>3453</v>
      </c>
      <c r="B289" s="43" t="s">
        <v>3454</v>
      </c>
      <c r="C289" s="44">
        <v>0.12792000000000001</v>
      </c>
      <c r="D289" s="45">
        <v>103.4</v>
      </c>
      <c r="E289" s="45">
        <v>105.2</v>
      </c>
      <c r="F289" s="45">
        <v>106.7</v>
      </c>
      <c r="G289" s="45">
        <v>104.6</v>
      </c>
      <c r="H289" s="45">
        <v>103.1</v>
      </c>
      <c r="I289" s="45">
        <v>104.1</v>
      </c>
      <c r="J289" s="45">
        <v>101.8</v>
      </c>
      <c r="K289" s="45">
        <v>102.9</v>
      </c>
      <c r="L289" s="45">
        <v>103.6</v>
      </c>
      <c r="M289" s="45">
        <v>104.1</v>
      </c>
      <c r="N289" s="45">
        <v>102.4</v>
      </c>
      <c r="O289" s="45">
        <v>104</v>
      </c>
      <c r="P289" s="45">
        <v>108.8</v>
      </c>
      <c r="Q289" s="45">
        <v>112.2</v>
      </c>
      <c r="R289" s="45">
        <v>111.1</v>
      </c>
      <c r="S289" s="45">
        <v>114.9</v>
      </c>
      <c r="T289" s="45">
        <v>114.2</v>
      </c>
      <c r="U289" s="45">
        <v>114.4</v>
      </c>
      <c r="V289" s="45">
        <v>115.2</v>
      </c>
      <c r="W289" s="45">
        <v>113.9</v>
      </c>
      <c r="X289" s="45">
        <v>116.1</v>
      </c>
      <c r="Y289" s="45">
        <v>114.2</v>
      </c>
      <c r="Z289" s="45">
        <v>114.2</v>
      </c>
      <c r="AA289" s="45">
        <v>115.9</v>
      </c>
      <c r="AB289" s="45">
        <v>115.2</v>
      </c>
      <c r="AC289" s="45">
        <v>116</v>
      </c>
      <c r="AD289" s="45">
        <v>118</v>
      </c>
      <c r="AE289" s="45">
        <v>118.5</v>
      </c>
      <c r="AF289" s="45">
        <v>118.1</v>
      </c>
      <c r="AG289" s="45">
        <v>118.9</v>
      </c>
      <c r="AH289" s="45">
        <v>121.4</v>
      </c>
      <c r="AI289" s="45">
        <v>121.2</v>
      </c>
      <c r="AJ289" s="45">
        <v>119.8</v>
      </c>
      <c r="AK289" s="45">
        <v>118.5</v>
      </c>
      <c r="AL289" s="45">
        <v>118.5</v>
      </c>
      <c r="AM289" s="45">
        <v>119.5</v>
      </c>
      <c r="AN289" s="45">
        <v>121</v>
      </c>
      <c r="AO289" s="45">
        <v>121.9</v>
      </c>
      <c r="AP289" s="45">
        <v>120.9</v>
      </c>
      <c r="AQ289" s="45">
        <v>120.6</v>
      </c>
      <c r="AR289" s="45">
        <v>122.5</v>
      </c>
      <c r="AS289" s="45">
        <v>122.3</v>
      </c>
      <c r="AT289" s="45">
        <v>125.3</v>
      </c>
      <c r="AU289" s="45">
        <v>127.4</v>
      </c>
      <c r="AV289" s="45">
        <v>129.1</v>
      </c>
      <c r="AW289" s="45">
        <v>128.6</v>
      </c>
      <c r="AX289" s="45">
        <v>127</v>
      </c>
      <c r="AY289" s="45">
        <v>127.9</v>
      </c>
      <c r="AZ289" s="45">
        <v>129.19999999999999</v>
      </c>
      <c r="BA289" s="45">
        <v>131.19999999999999</v>
      </c>
      <c r="BB289" s="45">
        <v>126.4</v>
      </c>
      <c r="BC289" s="45">
        <v>129.5</v>
      </c>
      <c r="BD289" s="45">
        <v>124.9</v>
      </c>
      <c r="BE289" s="45">
        <v>122.8</v>
      </c>
      <c r="BF289" s="45">
        <v>126.5</v>
      </c>
      <c r="BG289" s="45">
        <v>131.1</v>
      </c>
      <c r="BH289" s="45">
        <v>132.80000000000001</v>
      </c>
      <c r="BI289" s="45">
        <v>133.9</v>
      </c>
      <c r="BJ289" s="45">
        <v>133.1</v>
      </c>
      <c r="BK289" s="45">
        <v>134.30000000000001</v>
      </c>
      <c r="BL289" s="45">
        <v>132.6</v>
      </c>
      <c r="BM289" s="45">
        <v>135.1</v>
      </c>
      <c r="BN289" s="45">
        <v>135.4</v>
      </c>
      <c r="BO289" s="45">
        <v>135.30000000000001</v>
      </c>
      <c r="BP289" s="45">
        <v>135</v>
      </c>
      <c r="BQ289" s="45">
        <v>135.9</v>
      </c>
      <c r="BR289" s="45">
        <v>134.4</v>
      </c>
      <c r="BS289" s="45">
        <v>134</v>
      </c>
      <c r="BT289" s="45">
        <v>135.4</v>
      </c>
      <c r="BU289" s="45">
        <v>136.30000000000001</v>
      </c>
      <c r="BV289" s="45">
        <v>135</v>
      </c>
      <c r="BW289" s="45">
        <v>134.4</v>
      </c>
      <c r="BX289" s="45">
        <v>133.69999999999999</v>
      </c>
      <c r="BY289" s="45">
        <v>128.69999999999999</v>
      </c>
      <c r="BZ289" s="45">
        <v>130.9</v>
      </c>
      <c r="CA289" s="45">
        <v>130.30000000000001</v>
      </c>
      <c r="CB289" s="45">
        <v>131</v>
      </c>
      <c r="CC289" s="45">
        <v>130.6</v>
      </c>
      <c r="CD289" s="45">
        <v>132.5</v>
      </c>
      <c r="CE289" s="45">
        <v>131.69999999999999</v>
      </c>
      <c r="CF289" s="45">
        <v>132.4</v>
      </c>
      <c r="CG289" s="45">
        <v>132.69999999999999</v>
      </c>
      <c r="CH289" s="45">
        <v>132.80000000000001</v>
      </c>
      <c r="CI289" s="45">
        <v>131</v>
      </c>
      <c r="CJ289" s="45">
        <v>129.80000000000001</v>
      </c>
      <c r="CK289" s="45">
        <v>131.4</v>
      </c>
      <c r="CL289" s="45">
        <v>132.5</v>
      </c>
      <c r="CM289" s="45">
        <v>129.69999999999999</v>
      </c>
      <c r="CN289" s="45">
        <v>130.9</v>
      </c>
      <c r="CO289" s="45">
        <v>133.19999999999999</v>
      </c>
      <c r="CP289" s="45">
        <v>133.9</v>
      </c>
      <c r="CQ289" s="45">
        <v>134.4</v>
      </c>
      <c r="CR289" s="45">
        <v>133.69999999999999</v>
      </c>
      <c r="CS289" s="45">
        <v>134.4</v>
      </c>
      <c r="CT289" s="45">
        <v>135.30000000000001</v>
      </c>
      <c r="CU289" s="45">
        <v>136.19999999999999</v>
      </c>
      <c r="CV289" s="45">
        <v>136.1</v>
      </c>
      <c r="CW289" s="45">
        <v>140.5</v>
      </c>
      <c r="CX289" s="45">
        <v>138.4</v>
      </c>
      <c r="CY289" s="45">
        <v>136.19999999999999</v>
      </c>
      <c r="CZ289" s="45">
        <v>133.9</v>
      </c>
      <c r="DA289" s="45">
        <v>132.30000000000001</v>
      </c>
      <c r="DB289" s="45">
        <v>133.9</v>
      </c>
      <c r="DC289" s="45">
        <v>134.4</v>
      </c>
      <c r="DD289" s="45">
        <v>132.80000000000001</v>
      </c>
      <c r="DE289" s="45">
        <v>133.1</v>
      </c>
      <c r="DF289" s="45">
        <v>134.5</v>
      </c>
      <c r="DG289" s="45">
        <v>133.30000000000001</v>
      </c>
      <c r="DH289" s="45">
        <v>133.5</v>
      </c>
      <c r="DI289" s="45">
        <v>135.9</v>
      </c>
      <c r="DJ289" s="45">
        <v>133.80000000000001</v>
      </c>
      <c r="DK289" s="45">
        <v>136.19999999999999</v>
      </c>
      <c r="DL289" s="45">
        <v>136.1</v>
      </c>
      <c r="DM289" s="45">
        <v>140.6</v>
      </c>
      <c r="DN289" s="45">
        <v>142.69999999999999</v>
      </c>
      <c r="DO289" s="45">
        <v>142.9</v>
      </c>
      <c r="DP289" s="45">
        <v>143.19999999999999</v>
      </c>
      <c r="DQ289" s="45">
        <v>143.4</v>
      </c>
      <c r="DR289" s="45">
        <v>146.1</v>
      </c>
      <c r="DS289" s="45">
        <v>147.6</v>
      </c>
      <c r="DT289" s="45">
        <v>148.4</v>
      </c>
      <c r="DU289" s="45">
        <v>150.1</v>
      </c>
      <c r="DV289" s="45">
        <v>150.5</v>
      </c>
      <c r="DW289" s="45">
        <v>151.5</v>
      </c>
      <c r="DX289" s="46">
        <v>150</v>
      </c>
      <c r="DY289" s="46">
        <v>149.19999999999999</v>
      </c>
      <c r="DZ289" s="46">
        <v>147.80000000000001</v>
      </c>
      <c r="EA289">
        <v>148.6</v>
      </c>
      <c r="EB289" s="47">
        <v>148.80000000000001</v>
      </c>
      <c r="EC289" s="47">
        <v>149.6</v>
      </c>
    </row>
    <row r="290" spans="1:133" x14ac:dyDescent="0.25">
      <c r="A290" s="43" t="s">
        <v>3455</v>
      </c>
      <c r="B290" s="43" t="s">
        <v>2234</v>
      </c>
      <c r="C290" s="44">
        <v>0.81413999999999997</v>
      </c>
      <c r="D290" s="45">
        <v>111.2</v>
      </c>
      <c r="E290" s="45">
        <v>111.3</v>
      </c>
      <c r="F290" s="45">
        <v>112.8</v>
      </c>
      <c r="G290" s="45">
        <v>113.1</v>
      </c>
      <c r="H290" s="45">
        <v>112.4</v>
      </c>
      <c r="I290" s="45">
        <v>112.1</v>
      </c>
      <c r="J290" s="45">
        <v>112.6</v>
      </c>
      <c r="K290" s="45">
        <v>113.4</v>
      </c>
      <c r="L290" s="45">
        <v>114.5</v>
      </c>
      <c r="M290" s="45">
        <v>112.1</v>
      </c>
      <c r="N290" s="45">
        <v>111.3</v>
      </c>
      <c r="O290" s="45">
        <v>109.1</v>
      </c>
      <c r="P290" s="45">
        <v>114.6</v>
      </c>
      <c r="Q290" s="45">
        <v>115.4</v>
      </c>
      <c r="R290" s="45">
        <v>115</v>
      </c>
      <c r="S290" s="45">
        <v>116.5</v>
      </c>
      <c r="T290" s="45">
        <v>116.9</v>
      </c>
      <c r="U290" s="45">
        <v>119.1</v>
      </c>
      <c r="V290" s="45">
        <v>117</v>
      </c>
      <c r="W290" s="45">
        <v>118.5</v>
      </c>
      <c r="X290" s="45">
        <v>119</v>
      </c>
      <c r="Y290" s="45">
        <v>121.3</v>
      </c>
      <c r="Z290" s="45">
        <v>119.9</v>
      </c>
      <c r="AA290" s="45">
        <v>119</v>
      </c>
      <c r="AB290" s="45">
        <v>120.8</v>
      </c>
      <c r="AC290" s="45">
        <v>120.8</v>
      </c>
      <c r="AD290" s="45">
        <v>122.4</v>
      </c>
      <c r="AE290" s="45">
        <v>120.6</v>
      </c>
      <c r="AF290" s="45">
        <v>123.4</v>
      </c>
      <c r="AG290" s="45">
        <v>125.5</v>
      </c>
      <c r="AH290" s="45">
        <v>125.7</v>
      </c>
      <c r="AI290" s="45">
        <v>124.1</v>
      </c>
      <c r="AJ290" s="45">
        <v>122.9</v>
      </c>
      <c r="AK290" s="45">
        <v>121.7</v>
      </c>
      <c r="AL290" s="45">
        <v>121</v>
      </c>
      <c r="AM290" s="45">
        <v>122.2</v>
      </c>
      <c r="AN290" s="45">
        <v>129</v>
      </c>
      <c r="AO290" s="45">
        <v>130.5</v>
      </c>
      <c r="AP290" s="45">
        <v>128.4</v>
      </c>
      <c r="AQ290" s="45">
        <v>127.7</v>
      </c>
      <c r="AR290" s="45">
        <v>129.80000000000001</v>
      </c>
      <c r="AS290" s="45">
        <v>128.30000000000001</v>
      </c>
      <c r="AT290" s="45">
        <v>129.19999999999999</v>
      </c>
      <c r="AU290" s="45">
        <v>129.4</v>
      </c>
      <c r="AV290" s="45">
        <v>128.30000000000001</v>
      </c>
      <c r="AW290" s="45">
        <v>129</v>
      </c>
      <c r="AX290" s="45">
        <v>128</v>
      </c>
      <c r="AY290" s="45">
        <v>126.8</v>
      </c>
      <c r="AZ290" s="45">
        <v>127</v>
      </c>
      <c r="BA290" s="45">
        <v>129.30000000000001</v>
      </c>
      <c r="BB290" s="45">
        <v>130.80000000000001</v>
      </c>
      <c r="BC290" s="45">
        <v>129.80000000000001</v>
      </c>
      <c r="BD290" s="45">
        <v>129.9</v>
      </c>
      <c r="BE290" s="45">
        <v>131.69999999999999</v>
      </c>
      <c r="BF290" s="45">
        <v>131.1</v>
      </c>
      <c r="BG290" s="45">
        <v>131</v>
      </c>
      <c r="BH290" s="45">
        <v>132.5</v>
      </c>
      <c r="BI290" s="45">
        <v>134.19999999999999</v>
      </c>
      <c r="BJ290" s="45">
        <v>132.1</v>
      </c>
      <c r="BK290" s="45">
        <v>133.1</v>
      </c>
      <c r="BL290" s="45">
        <v>134.1</v>
      </c>
      <c r="BM290" s="45">
        <v>134.69999999999999</v>
      </c>
      <c r="BN290" s="45">
        <v>134.69999999999999</v>
      </c>
      <c r="BO290" s="45">
        <v>135.69999999999999</v>
      </c>
      <c r="BP290" s="45">
        <v>136.1</v>
      </c>
      <c r="BQ290" s="45">
        <v>136.80000000000001</v>
      </c>
      <c r="BR290" s="45">
        <v>138</v>
      </c>
      <c r="BS290" s="45">
        <v>138.9</v>
      </c>
      <c r="BT290" s="45">
        <v>138.80000000000001</v>
      </c>
      <c r="BU290" s="45">
        <v>138.4</v>
      </c>
      <c r="BV290" s="45">
        <v>138.6</v>
      </c>
      <c r="BW290" s="45">
        <v>137.69999999999999</v>
      </c>
      <c r="BX290" s="45">
        <v>140.5</v>
      </c>
      <c r="BY290" s="45">
        <v>139.80000000000001</v>
      </c>
      <c r="BZ290" s="45">
        <v>139.69999999999999</v>
      </c>
      <c r="CA290" s="45">
        <v>138.6</v>
      </c>
      <c r="CB290" s="45">
        <v>138.80000000000001</v>
      </c>
      <c r="CC290" s="45">
        <v>138.1</v>
      </c>
      <c r="CD290" s="45">
        <v>138.4</v>
      </c>
      <c r="CE290" s="45">
        <v>138.4</v>
      </c>
      <c r="CF290" s="45">
        <v>138.69999999999999</v>
      </c>
      <c r="CG290" s="45">
        <v>138.30000000000001</v>
      </c>
      <c r="CH290" s="45">
        <v>137.5</v>
      </c>
      <c r="CI290" s="45">
        <v>138.30000000000001</v>
      </c>
      <c r="CJ290" s="45">
        <v>139</v>
      </c>
      <c r="CK290" s="45">
        <v>138.30000000000001</v>
      </c>
      <c r="CL290" s="45">
        <v>138</v>
      </c>
      <c r="CM290" s="45">
        <v>137.69999999999999</v>
      </c>
      <c r="CN290" s="45">
        <v>137.6</v>
      </c>
      <c r="CO290" s="45">
        <v>138.80000000000001</v>
      </c>
      <c r="CP290" s="45">
        <v>138.4</v>
      </c>
      <c r="CQ290" s="45">
        <v>138.6</v>
      </c>
      <c r="CR290" s="45">
        <v>139.19999999999999</v>
      </c>
      <c r="CS290" s="45">
        <v>137.80000000000001</v>
      </c>
      <c r="CT290" s="45">
        <v>138.1</v>
      </c>
      <c r="CU290" s="45">
        <v>138.4</v>
      </c>
      <c r="CV290" s="45">
        <v>138.9</v>
      </c>
      <c r="CW290" s="45">
        <v>138.4</v>
      </c>
      <c r="CX290" s="45">
        <v>137.30000000000001</v>
      </c>
      <c r="CY290" s="45">
        <v>136.4</v>
      </c>
      <c r="CZ290" s="45">
        <v>137.5</v>
      </c>
      <c r="DA290" s="45">
        <v>138.30000000000001</v>
      </c>
      <c r="DB290" s="45">
        <v>138.30000000000001</v>
      </c>
      <c r="DC290" s="45">
        <v>139.5</v>
      </c>
      <c r="DD290" s="45">
        <v>139.19999999999999</v>
      </c>
      <c r="DE290" s="45">
        <v>139.5</v>
      </c>
      <c r="DF290" s="45">
        <v>139.6</v>
      </c>
      <c r="DG290" s="45">
        <v>140</v>
      </c>
      <c r="DH290" s="45">
        <v>140.30000000000001</v>
      </c>
      <c r="DI290" s="45">
        <v>139.9</v>
      </c>
      <c r="DJ290" s="45">
        <v>141.19999999999999</v>
      </c>
      <c r="DK290" s="45">
        <v>141.80000000000001</v>
      </c>
      <c r="DL290" s="45">
        <v>142</v>
      </c>
      <c r="DM290" s="45">
        <v>144</v>
      </c>
      <c r="DN290" s="45">
        <v>144.19999999999999</v>
      </c>
      <c r="DO290" s="45">
        <v>144.19999999999999</v>
      </c>
      <c r="DP290" s="45">
        <v>144.69999999999999</v>
      </c>
      <c r="DQ290" s="45">
        <v>144.69999999999999</v>
      </c>
      <c r="DR290" s="45">
        <v>144.69999999999999</v>
      </c>
      <c r="DS290" s="45">
        <v>145.19999999999999</v>
      </c>
      <c r="DT290" s="45">
        <v>145.9</v>
      </c>
      <c r="DU290" s="45">
        <v>146.69999999999999</v>
      </c>
      <c r="DV290" s="45">
        <v>146.69999999999999</v>
      </c>
      <c r="DW290" s="45">
        <v>147.30000000000001</v>
      </c>
      <c r="DX290" s="46">
        <v>149.30000000000001</v>
      </c>
      <c r="DY290" s="46">
        <v>149.4</v>
      </c>
      <c r="DZ290" s="46">
        <v>149.30000000000001</v>
      </c>
      <c r="EA290">
        <v>149.4</v>
      </c>
      <c r="EB290" s="47">
        <v>149.9</v>
      </c>
      <c r="EC290" s="47">
        <v>149.5</v>
      </c>
    </row>
    <row r="291" spans="1:133" x14ac:dyDescent="0.25">
      <c r="A291" s="43" t="s">
        <v>3456</v>
      </c>
      <c r="B291" s="43" t="s">
        <v>2236</v>
      </c>
      <c r="C291" s="44">
        <v>0.59323999999999999</v>
      </c>
      <c r="D291" s="45">
        <v>114.4</v>
      </c>
      <c r="E291" s="45">
        <v>114.9</v>
      </c>
      <c r="F291" s="45">
        <v>116.7</v>
      </c>
      <c r="G291" s="45">
        <v>116.1</v>
      </c>
      <c r="H291" s="45">
        <v>114.6</v>
      </c>
      <c r="I291" s="45">
        <v>114.5</v>
      </c>
      <c r="J291" s="45">
        <v>114.8</v>
      </c>
      <c r="K291" s="45">
        <v>117</v>
      </c>
      <c r="L291" s="45">
        <v>118.3</v>
      </c>
      <c r="M291" s="45">
        <v>115.1</v>
      </c>
      <c r="N291" s="45">
        <v>115.1</v>
      </c>
      <c r="O291" s="45">
        <v>112</v>
      </c>
      <c r="P291" s="45">
        <v>116.7</v>
      </c>
      <c r="Q291" s="45">
        <v>117.6</v>
      </c>
      <c r="R291" s="45">
        <v>116.4</v>
      </c>
      <c r="S291" s="45">
        <v>119</v>
      </c>
      <c r="T291" s="45">
        <v>120.2</v>
      </c>
      <c r="U291" s="45">
        <v>121</v>
      </c>
      <c r="V291" s="45">
        <v>118.5</v>
      </c>
      <c r="W291" s="45">
        <v>121</v>
      </c>
      <c r="X291" s="45">
        <v>121.7</v>
      </c>
      <c r="Y291" s="45">
        <v>123.9</v>
      </c>
      <c r="Z291" s="45">
        <v>122.3</v>
      </c>
      <c r="AA291" s="45">
        <v>120.5</v>
      </c>
      <c r="AB291" s="45">
        <v>123.7</v>
      </c>
      <c r="AC291" s="45">
        <v>123.9</v>
      </c>
      <c r="AD291" s="45">
        <v>125.6</v>
      </c>
      <c r="AE291" s="45">
        <v>122.9</v>
      </c>
      <c r="AF291" s="45">
        <v>126.7</v>
      </c>
      <c r="AG291" s="45">
        <v>128.30000000000001</v>
      </c>
      <c r="AH291" s="45">
        <v>128.80000000000001</v>
      </c>
      <c r="AI291" s="45">
        <v>127.3</v>
      </c>
      <c r="AJ291" s="45">
        <v>125.4</v>
      </c>
      <c r="AK291" s="45">
        <v>124.2</v>
      </c>
      <c r="AL291" s="45">
        <v>123.2</v>
      </c>
      <c r="AM291" s="45">
        <v>125.4</v>
      </c>
      <c r="AN291" s="45">
        <v>133.30000000000001</v>
      </c>
      <c r="AO291" s="45">
        <v>136</v>
      </c>
      <c r="AP291" s="45">
        <v>133.5</v>
      </c>
      <c r="AQ291" s="45">
        <v>133.1</v>
      </c>
      <c r="AR291" s="45">
        <v>134.6</v>
      </c>
      <c r="AS291" s="45">
        <v>131.69999999999999</v>
      </c>
      <c r="AT291" s="45">
        <v>132.6</v>
      </c>
      <c r="AU291" s="45">
        <v>133.80000000000001</v>
      </c>
      <c r="AV291" s="45">
        <v>133.30000000000001</v>
      </c>
      <c r="AW291" s="45">
        <v>133.19999999999999</v>
      </c>
      <c r="AX291" s="45">
        <v>132.80000000000001</v>
      </c>
      <c r="AY291" s="45">
        <v>131.1</v>
      </c>
      <c r="AZ291" s="45">
        <v>131.19999999999999</v>
      </c>
      <c r="BA291" s="45">
        <v>133.69999999999999</v>
      </c>
      <c r="BB291" s="45">
        <v>134.9</v>
      </c>
      <c r="BC291" s="45">
        <v>133.5</v>
      </c>
      <c r="BD291" s="45">
        <v>133.5</v>
      </c>
      <c r="BE291" s="45">
        <v>133.6</v>
      </c>
      <c r="BF291" s="45">
        <v>132.19999999999999</v>
      </c>
      <c r="BG291" s="45">
        <v>133</v>
      </c>
      <c r="BH291" s="45">
        <v>134.69999999999999</v>
      </c>
      <c r="BI291" s="45">
        <v>136</v>
      </c>
      <c r="BJ291" s="45">
        <v>134.9</v>
      </c>
      <c r="BK291" s="45">
        <v>136.1</v>
      </c>
      <c r="BL291" s="45">
        <v>137.5</v>
      </c>
      <c r="BM291" s="45">
        <v>137.1</v>
      </c>
      <c r="BN291" s="45">
        <v>137.1</v>
      </c>
      <c r="BO291" s="45">
        <v>137.9</v>
      </c>
      <c r="BP291" s="45">
        <v>137.5</v>
      </c>
      <c r="BQ291" s="45">
        <v>137.80000000000001</v>
      </c>
      <c r="BR291" s="45">
        <v>136.9</v>
      </c>
      <c r="BS291" s="45">
        <v>137.69999999999999</v>
      </c>
      <c r="BT291" s="45">
        <v>138.69999999999999</v>
      </c>
      <c r="BU291" s="45">
        <v>138.69999999999999</v>
      </c>
      <c r="BV291" s="45">
        <v>138.69999999999999</v>
      </c>
      <c r="BW291" s="45">
        <v>137.5</v>
      </c>
      <c r="BX291" s="45">
        <v>140.80000000000001</v>
      </c>
      <c r="BY291" s="45">
        <v>139.9</v>
      </c>
      <c r="BZ291" s="45">
        <v>140.5</v>
      </c>
      <c r="CA291" s="45">
        <v>139.6</v>
      </c>
      <c r="CB291" s="45">
        <v>139.6</v>
      </c>
      <c r="CC291" s="45">
        <v>138.9</v>
      </c>
      <c r="CD291" s="45">
        <v>139.30000000000001</v>
      </c>
      <c r="CE291" s="45">
        <v>138.69999999999999</v>
      </c>
      <c r="CF291" s="45">
        <v>139.30000000000001</v>
      </c>
      <c r="CG291" s="45">
        <v>139.30000000000001</v>
      </c>
      <c r="CH291" s="45">
        <v>138.30000000000001</v>
      </c>
      <c r="CI291" s="45">
        <v>138.9</v>
      </c>
      <c r="CJ291" s="45">
        <v>140.19999999999999</v>
      </c>
      <c r="CK291" s="45">
        <v>139.6</v>
      </c>
      <c r="CL291" s="45">
        <v>139.30000000000001</v>
      </c>
      <c r="CM291" s="45">
        <v>138.5</v>
      </c>
      <c r="CN291" s="45">
        <v>138.4</v>
      </c>
      <c r="CO291" s="45">
        <v>139.4</v>
      </c>
      <c r="CP291" s="45">
        <v>138.9</v>
      </c>
      <c r="CQ291" s="45">
        <v>139.6</v>
      </c>
      <c r="CR291" s="45">
        <v>140.19999999999999</v>
      </c>
      <c r="CS291" s="45">
        <v>138.6</v>
      </c>
      <c r="CT291" s="45">
        <v>138.80000000000001</v>
      </c>
      <c r="CU291" s="45">
        <v>139</v>
      </c>
      <c r="CV291" s="45">
        <v>139</v>
      </c>
      <c r="CW291" s="45">
        <v>138.5</v>
      </c>
      <c r="CX291" s="45">
        <v>137.69999999999999</v>
      </c>
      <c r="CY291" s="45">
        <v>137.80000000000001</v>
      </c>
      <c r="CZ291" s="45">
        <v>137.19999999999999</v>
      </c>
      <c r="DA291" s="45">
        <v>137.69999999999999</v>
      </c>
      <c r="DB291" s="45">
        <v>137.1</v>
      </c>
      <c r="DC291" s="45">
        <v>138.30000000000001</v>
      </c>
      <c r="DD291" s="45">
        <v>138</v>
      </c>
      <c r="DE291" s="45">
        <v>138.6</v>
      </c>
      <c r="DF291" s="45">
        <v>138.5</v>
      </c>
      <c r="DG291" s="45">
        <v>139.19999999999999</v>
      </c>
      <c r="DH291" s="45">
        <v>139.19999999999999</v>
      </c>
      <c r="DI291" s="45">
        <v>139.6</v>
      </c>
      <c r="DJ291" s="45">
        <v>140.4</v>
      </c>
      <c r="DK291" s="45">
        <v>140.9</v>
      </c>
      <c r="DL291" s="45">
        <v>141.30000000000001</v>
      </c>
      <c r="DM291" s="45">
        <v>143.6</v>
      </c>
      <c r="DN291" s="45">
        <v>142.9</v>
      </c>
      <c r="DO291" s="45">
        <v>142.80000000000001</v>
      </c>
      <c r="DP291" s="45">
        <v>143.19999999999999</v>
      </c>
      <c r="DQ291" s="45">
        <v>143.30000000000001</v>
      </c>
      <c r="DR291" s="45">
        <v>143.5</v>
      </c>
      <c r="DS291" s="45">
        <v>143.69999999999999</v>
      </c>
      <c r="DT291" s="45">
        <v>144.30000000000001</v>
      </c>
      <c r="DU291" s="45">
        <v>145.4</v>
      </c>
      <c r="DV291" s="45">
        <v>145.19999999999999</v>
      </c>
      <c r="DW291" s="45">
        <v>146.1</v>
      </c>
      <c r="DX291" s="46">
        <v>148</v>
      </c>
      <c r="DY291" s="46">
        <v>147.80000000000001</v>
      </c>
      <c r="DZ291" s="46">
        <v>147.9</v>
      </c>
      <c r="EA291">
        <v>147.80000000000001</v>
      </c>
      <c r="EB291" s="47">
        <v>148.6</v>
      </c>
      <c r="EC291" s="47">
        <v>147.9</v>
      </c>
    </row>
    <row r="292" spans="1:133" x14ac:dyDescent="0.25">
      <c r="A292" s="43" t="s">
        <v>3457</v>
      </c>
      <c r="B292" s="43" t="s">
        <v>2238</v>
      </c>
      <c r="C292" s="44">
        <v>0.35582999999999998</v>
      </c>
      <c r="D292" s="45">
        <v>119.9</v>
      </c>
      <c r="E292" s="45">
        <v>119</v>
      </c>
      <c r="F292" s="45">
        <v>123.6</v>
      </c>
      <c r="G292" s="45">
        <v>122.8</v>
      </c>
      <c r="H292" s="45">
        <v>121.2</v>
      </c>
      <c r="I292" s="45">
        <v>122.5</v>
      </c>
      <c r="J292" s="45">
        <v>121.2</v>
      </c>
      <c r="K292" s="45">
        <v>126.3</v>
      </c>
      <c r="L292" s="45">
        <v>127</v>
      </c>
      <c r="M292" s="45">
        <v>123.4</v>
      </c>
      <c r="N292" s="45">
        <v>125.4</v>
      </c>
      <c r="O292" s="45">
        <v>122.2</v>
      </c>
      <c r="P292" s="45">
        <v>122.5</v>
      </c>
      <c r="Q292" s="45">
        <v>123.7</v>
      </c>
      <c r="R292" s="45">
        <v>123.5</v>
      </c>
      <c r="S292" s="45">
        <v>125.6</v>
      </c>
      <c r="T292" s="45">
        <v>128.30000000000001</v>
      </c>
      <c r="U292" s="45">
        <v>127.2</v>
      </c>
      <c r="V292" s="45">
        <v>124.8</v>
      </c>
      <c r="W292" s="45">
        <v>128</v>
      </c>
      <c r="X292" s="45">
        <v>128.69999999999999</v>
      </c>
      <c r="Y292" s="45">
        <v>132.1</v>
      </c>
      <c r="Z292" s="45">
        <v>132.19999999999999</v>
      </c>
      <c r="AA292" s="45">
        <v>129.19999999999999</v>
      </c>
      <c r="AB292" s="45">
        <v>129.80000000000001</v>
      </c>
      <c r="AC292" s="45">
        <v>129.80000000000001</v>
      </c>
      <c r="AD292" s="45">
        <v>128.80000000000001</v>
      </c>
      <c r="AE292" s="45">
        <v>126</v>
      </c>
      <c r="AF292" s="45">
        <v>130.5</v>
      </c>
      <c r="AG292" s="45">
        <v>132.69999999999999</v>
      </c>
      <c r="AH292" s="45">
        <v>134.69999999999999</v>
      </c>
      <c r="AI292" s="45">
        <v>132.30000000000001</v>
      </c>
      <c r="AJ292" s="45">
        <v>129</v>
      </c>
      <c r="AK292" s="45">
        <v>127.2</v>
      </c>
      <c r="AL292" s="45">
        <v>127.1</v>
      </c>
      <c r="AM292" s="45">
        <v>128.9</v>
      </c>
      <c r="AN292" s="45">
        <v>138.69999999999999</v>
      </c>
      <c r="AO292" s="45">
        <v>142.6</v>
      </c>
      <c r="AP292" s="45">
        <v>139</v>
      </c>
      <c r="AQ292" s="45">
        <v>138.6</v>
      </c>
      <c r="AR292" s="45">
        <v>140.80000000000001</v>
      </c>
      <c r="AS292" s="45">
        <v>137.1</v>
      </c>
      <c r="AT292" s="45">
        <v>138.80000000000001</v>
      </c>
      <c r="AU292" s="45">
        <v>138.9</v>
      </c>
      <c r="AV292" s="45">
        <v>138.6</v>
      </c>
      <c r="AW292" s="45">
        <v>138.80000000000001</v>
      </c>
      <c r="AX292" s="45">
        <v>137</v>
      </c>
      <c r="AY292" s="45">
        <v>136.6</v>
      </c>
      <c r="AZ292" s="45">
        <v>136.4</v>
      </c>
      <c r="BA292" s="45">
        <v>137.9</v>
      </c>
      <c r="BB292" s="45">
        <v>140.19999999999999</v>
      </c>
      <c r="BC292" s="45">
        <v>140</v>
      </c>
      <c r="BD292" s="45">
        <v>139.5</v>
      </c>
      <c r="BE292" s="45">
        <v>139.80000000000001</v>
      </c>
      <c r="BF292" s="45">
        <v>140.30000000000001</v>
      </c>
      <c r="BG292" s="45">
        <v>141.80000000000001</v>
      </c>
      <c r="BH292" s="45">
        <v>142.6</v>
      </c>
      <c r="BI292" s="45">
        <v>144.19999999999999</v>
      </c>
      <c r="BJ292" s="45">
        <v>143.1</v>
      </c>
      <c r="BK292" s="45">
        <v>143.69999999999999</v>
      </c>
      <c r="BL292" s="45">
        <v>145.6</v>
      </c>
      <c r="BM292" s="45">
        <v>144.9</v>
      </c>
      <c r="BN292" s="45">
        <v>144.9</v>
      </c>
      <c r="BO292" s="45">
        <v>145.9</v>
      </c>
      <c r="BP292" s="45">
        <v>145.30000000000001</v>
      </c>
      <c r="BQ292" s="45">
        <v>144.9</v>
      </c>
      <c r="BR292" s="45">
        <v>145.1</v>
      </c>
      <c r="BS292" s="45">
        <v>146.19999999999999</v>
      </c>
      <c r="BT292" s="45">
        <v>146.4</v>
      </c>
      <c r="BU292" s="45">
        <v>146.4</v>
      </c>
      <c r="BV292" s="45">
        <v>146.30000000000001</v>
      </c>
      <c r="BW292" s="45">
        <v>144.4</v>
      </c>
      <c r="BX292" s="45">
        <v>148.19999999999999</v>
      </c>
      <c r="BY292" s="45">
        <v>149.19999999999999</v>
      </c>
      <c r="BZ292" s="45">
        <v>149.9</v>
      </c>
      <c r="CA292" s="45">
        <v>147.30000000000001</v>
      </c>
      <c r="CB292" s="45">
        <v>146.9</v>
      </c>
      <c r="CC292" s="45">
        <v>146.9</v>
      </c>
      <c r="CD292" s="45">
        <v>148.1</v>
      </c>
      <c r="CE292" s="45">
        <v>147.5</v>
      </c>
      <c r="CF292" s="45">
        <v>147.1</v>
      </c>
      <c r="CG292" s="45">
        <v>147.1</v>
      </c>
      <c r="CH292" s="45">
        <v>146.5</v>
      </c>
      <c r="CI292" s="45">
        <v>146.30000000000001</v>
      </c>
      <c r="CJ292" s="45">
        <v>148.4</v>
      </c>
      <c r="CK292" s="45">
        <v>146.69999999999999</v>
      </c>
      <c r="CL292" s="45">
        <v>147</v>
      </c>
      <c r="CM292" s="45">
        <v>147.30000000000001</v>
      </c>
      <c r="CN292" s="45">
        <v>147.1</v>
      </c>
      <c r="CO292" s="45">
        <v>147.80000000000001</v>
      </c>
      <c r="CP292" s="45">
        <v>148</v>
      </c>
      <c r="CQ292" s="45">
        <v>149.5</v>
      </c>
      <c r="CR292" s="45">
        <v>149.19999999999999</v>
      </c>
      <c r="CS292" s="45">
        <v>146.69999999999999</v>
      </c>
      <c r="CT292" s="45">
        <v>147</v>
      </c>
      <c r="CU292" s="45">
        <v>147</v>
      </c>
      <c r="CV292" s="45">
        <v>147</v>
      </c>
      <c r="CW292" s="45">
        <v>147.69999999999999</v>
      </c>
      <c r="CX292" s="45">
        <v>145.6</v>
      </c>
      <c r="CY292" s="45">
        <v>145.6</v>
      </c>
      <c r="CZ292" s="45">
        <v>145.4</v>
      </c>
      <c r="DA292" s="45">
        <v>146.6</v>
      </c>
      <c r="DB292" s="45">
        <v>146.19999999999999</v>
      </c>
      <c r="DC292" s="45">
        <v>148.1</v>
      </c>
      <c r="DD292" s="45">
        <v>147.9</v>
      </c>
      <c r="DE292" s="45">
        <v>148.6</v>
      </c>
      <c r="DF292" s="45">
        <v>148.5</v>
      </c>
      <c r="DG292" s="45">
        <v>150.6</v>
      </c>
      <c r="DH292" s="45">
        <v>150.80000000000001</v>
      </c>
      <c r="DI292" s="45">
        <v>151.19999999999999</v>
      </c>
      <c r="DJ292" s="45">
        <v>151.69999999999999</v>
      </c>
      <c r="DK292" s="45">
        <v>152.69999999999999</v>
      </c>
      <c r="DL292" s="45">
        <v>153.1</v>
      </c>
      <c r="DM292" s="45">
        <v>157</v>
      </c>
      <c r="DN292" s="45">
        <v>156.80000000000001</v>
      </c>
      <c r="DO292" s="45">
        <v>156.4</v>
      </c>
      <c r="DP292" s="45">
        <v>156.9</v>
      </c>
      <c r="DQ292" s="45">
        <v>157</v>
      </c>
      <c r="DR292" s="45">
        <v>158.1</v>
      </c>
      <c r="DS292" s="45">
        <v>158.4</v>
      </c>
      <c r="DT292" s="45">
        <v>158.69999999999999</v>
      </c>
      <c r="DU292" s="45">
        <v>159.9</v>
      </c>
      <c r="DV292" s="45">
        <v>159.69999999999999</v>
      </c>
      <c r="DW292" s="45">
        <v>161</v>
      </c>
      <c r="DX292" s="46">
        <v>162.80000000000001</v>
      </c>
      <c r="DY292" s="46">
        <v>162.69999999999999</v>
      </c>
      <c r="DZ292" s="46">
        <v>163.1</v>
      </c>
      <c r="EA292">
        <v>163.30000000000001</v>
      </c>
      <c r="EB292" s="47">
        <v>163.9</v>
      </c>
      <c r="EC292" s="47">
        <v>162.69999999999999</v>
      </c>
    </row>
    <row r="293" spans="1:133" x14ac:dyDescent="0.25">
      <c r="A293" s="43" t="s">
        <v>3458</v>
      </c>
      <c r="B293" s="43" t="s">
        <v>2240</v>
      </c>
      <c r="C293" s="44">
        <v>1.3769999999999999E-2</v>
      </c>
      <c r="D293" s="45">
        <v>103.6</v>
      </c>
      <c r="E293" s="45">
        <v>103.6</v>
      </c>
      <c r="F293" s="45">
        <v>101.7</v>
      </c>
      <c r="G293" s="45">
        <v>100.9</v>
      </c>
      <c r="H293" s="45">
        <v>102.7</v>
      </c>
      <c r="I293" s="45">
        <v>103.6</v>
      </c>
      <c r="J293" s="45">
        <v>102.9</v>
      </c>
      <c r="K293" s="45">
        <v>103.2</v>
      </c>
      <c r="L293" s="45">
        <v>101.7</v>
      </c>
      <c r="M293" s="45">
        <v>100.1</v>
      </c>
      <c r="N293" s="45">
        <v>99.8</v>
      </c>
      <c r="O293" s="45">
        <v>100.2</v>
      </c>
      <c r="P293" s="45">
        <v>103</v>
      </c>
      <c r="Q293" s="45">
        <v>102.3</v>
      </c>
      <c r="R293" s="45">
        <v>101.5</v>
      </c>
      <c r="S293" s="45">
        <v>103.6</v>
      </c>
      <c r="T293" s="45">
        <v>104.2</v>
      </c>
      <c r="U293" s="45">
        <v>105.8</v>
      </c>
      <c r="V293" s="45">
        <v>108</v>
      </c>
      <c r="W293" s="45">
        <v>106.7</v>
      </c>
      <c r="X293" s="45">
        <v>107.3</v>
      </c>
      <c r="Y293" s="45">
        <v>108.2</v>
      </c>
      <c r="Z293" s="45">
        <v>108.7</v>
      </c>
      <c r="AA293" s="45">
        <v>108.4</v>
      </c>
      <c r="AB293" s="45">
        <v>111.9</v>
      </c>
      <c r="AC293" s="45">
        <v>113.6</v>
      </c>
      <c r="AD293" s="45">
        <v>115.8</v>
      </c>
      <c r="AE293" s="45">
        <v>116.9</v>
      </c>
      <c r="AF293" s="45">
        <v>119.7</v>
      </c>
      <c r="AG293" s="45">
        <v>118.1</v>
      </c>
      <c r="AH293" s="45">
        <v>116.1</v>
      </c>
      <c r="AI293" s="45">
        <v>115.9</v>
      </c>
      <c r="AJ293" s="45">
        <v>116.7</v>
      </c>
      <c r="AK293" s="45">
        <v>114.6</v>
      </c>
      <c r="AL293" s="45">
        <v>114.8</v>
      </c>
      <c r="AM293" s="45">
        <v>116.2</v>
      </c>
      <c r="AN293" s="45">
        <v>118.9</v>
      </c>
      <c r="AO293" s="45">
        <v>121.3</v>
      </c>
      <c r="AP293" s="45">
        <v>121.3</v>
      </c>
      <c r="AQ293" s="45">
        <v>120.8</v>
      </c>
      <c r="AR293" s="45">
        <v>118.9</v>
      </c>
      <c r="AS293" s="45">
        <v>122.1</v>
      </c>
      <c r="AT293" s="45">
        <v>121.5</v>
      </c>
      <c r="AU293" s="45">
        <v>121.4</v>
      </c>
      <c r="AV293" s="45">
        <v>119</v>
      </c>
      <c r="AW293" s="45">
        <v>118.6</v>
      </c>
      <c r="AX293" s="45">
        <v>118.9</v>
      </c>
      <c r="AY293" s="45">
        <v>119.4</v>
      </c>
      <c r="AZ293" s="45">
        <v>122.4</v>
      </c>
      <c r="BA293" s="45">
        <v>121.5</v>
      </c>
      <c r="BB293" s="45">
        <v>122.6</v>
      </c>
      <c r="BC293" s="45">
        <v>120.9</v>
      </c>
      <c r="BD293" s="45">
        <v>122.5</v>
      </c>
      <c r="BE293" s="45">
        <v>123.3</v>
      </c>
      <c r="BF293" s="45">
        <v>124.2</v>
      </c>
      <c r="BG293" s="45">
        <v>124</v>
      </c>
      <c r="BH293" s="45">
        <v>122.7</v>
      </c>
      <c r="BI293" s="45">
        <v>123</v>
      </c>
      <c r="BJ293" s="45">
        <v>123</v>
      </c>
      <c r="BK293" s="45">
        <v>122.4</v>
      </c>
      <c r="BL293" s="45">
        <v>123.3</v>
      </c>
      <c r="BM293" s="45">
        <v>123.3</v>
      </c>
      <c r="BN293" s="45">
        <v>124.4</v>
      </c>
      <c r="BO293" s="45">
        <v>125.2</v>
      </c>
      <c r="BP293" s="45">
        <v>125.8</v>
      </c>
      <c r="BQ293" s="45">
        <v>126.9</v>
      </c>
      <c r="BR293" s="45">
        <v>127.1</v>
      </c>
      <c r="BS293" s="45">
        <v>128.4</v>
      </c>
      <c r="BT293" s="45">
        <v>126.7</v>
      </c>
      <c r="BU293" s="45">
        <v>125.5</v>
      </c>
      <c r="BV293" s="45">
        <v>126</v>
      </c>
      <c r="BW293" s="45">
        <v>126.7</v>
      </c>
      <c r="BX293" s="45">
        <v>127.2</v>
      </c>
      <c r="BY293" s="45">
        <v>126.6</v>
      </c>
      <c r="BZ293" s="45">
        <v>125.9</v>
      </c>
      <c r="CA293" s="45">
        <v>125.8</v>
      </c>
      <c r="CB293" s="45">
        <v>128</v>
      </c>
      <c r="CC293" s="45">
        <v>126.6</v>
      </c>
      <c r="CD293" s="45">
        <v>127.1</v>
      </c>
      <c r="CE293" s="45">
        <v>129</v>
      </c>
      <c r="CF293" s="45">
        <v>129.80000000000001</v>
      </c>
      <c r="CG293" s="45">
        <v>129</v>
      </c>
      <c r="CH293" s="45">
        <v>130.19999999999999</v>
      </c>
      <c r="CI293" s="45">
        <v>132.5</v>
      </c>
      <c r="CJ293" s="45">
        <v>132.6</v>
      </c>
      <c r="CK293" s="45">
        <v>132.4</v>
      </c>
      <c r="CL293" s="45">
        <v>131.69999999999999</v>
      </c>
      <c r="CM293" s="45">
        <v>129.4</v>
      </c>
      <c r="CN293" s="45">
        <v>129.4</v>
      </c>
      <c r="CO293" s="45">
        <v>130.30000000000001</v>
      </c>
      <c r="CP293" s="45">
        <v>129.69999999999999</v>
      </c>
      <c r="CQ293" s="45">
        <v>129.4</v>
      </c>
      <c r="CR293" s="45">
        <v>129.1</v>
      </c>
      <c r="CS293" s="45">
        <v>129.30000000000001</v>
      </c>
      <c r="CT293" s="45">
        <v>128.9</v>
      </c>
      <c r="CU293" s="45">
        <v>129.19999999999999</v>
      </c>
      <c r="CV293" s="45">
        <v>129</v>
      </c>
      <c r="CW293" s="45">
        <v>129.1</v>
      </c>
      <c r="CX293" s="45">
        <v>130.9</v>
      </c>
      <c r="CY293" s="45">
        <v>129.1</v>
      </c>
      <c r="CZ293" s="45">
        <v>130.4</v>
      </c>
      <c r="DA293" s="45">
        <v>127.4</v>
      </c>
      <c r="DB293" s="45">
        <v>126.1</v>
      </c>
      <c r="DC293" s="45">
        <v>126.7</v>
      </c>
      <c r="DD293" s="45">
        <v>126</v>
      </c>
      <c r="DE293" s="45">
        <v>125.9</v>
      </c>
      <c r="DF293" s="45">
        <v>125.3</v>
      </c>
      <c r="DG293" s="45">
        <v>125.4</v>
      </c>
      <c r="DH293" s="45">
        <v>126.3</v>
      </c>
      <c r="DI293" s="45">
        <v>128.69999999999999</v>
      </c>
      <c r="DJ293" s="45">
        <v>127.9</v>
      </c>
      <c r="DK293" s="45">
        <v>127.4</v>
      </c>
      <c r="DL293" s="45">
        <v>127.9</v>
      </c>
      <c r="DM293" s="45">
        <v>126.9</v>
      </c>
      <c r="DN293" s="45">
        <v>126.3</v>
      </c>
      <c r="DO293" s="45">
        <v>131.4</v>
      </c>
      <c r="DP293" s="45">
        <v>131.5</v>
      </c>
      <c r="DQ293" s="45">
        <v>130.69999999999999</v>
      </c>
      <c r="DR293" s="45">
        <v>132</v>
      </c>
      <c r="DS293" s="45">
        <v>132.80000000000001</v>
      </c>
      <c r="DT293" s="45">
        <v>134</v>
      </c>
      <c r="DU293" s="45">
        <v>135.1</v>
      </c>
      <c r="DV293" s="45">
        <v>136.1</v>
      </c>
      <c r="DW293" s="45">
        <v>139.4</v>
      </c>
      <c r="DX293" s="46">
        <v>141</v>
      </c>
      <c r="DY293" s="46">
        <v>139.9</v>
      </c>
      <c r="DZ293" s="46">
        <v>139.80000000000001</v>
      </c>
      <c r="EA293">
        <v>141.30000000000001</v>
      </c>
      <c r="EB293" s="47">
        <v>140.69999999999999</v>
      </c>
      <c r="EC293" s="47">
        <v>140.6</v>
      </c>
    </row>
    <row r="294" spans="1:133" x14ac:dyDescent="0.25">
      <c r="A294" s="43" t="s">
        <v>3459</v>
      </c>
      <c r="B294" s="43" t="s">
        <v>2242</v>
      </c>
      <c r="C294" s="44">
        <v>0.12903999999999999</v>
      </c>
      <c r="D294" s="45">
        <v>106.5</v>
      </c>
      <c r="E294" s="45">
        <v>107.7</v>
      </c>
      <c r="F294" s="45">
        <v>103.7</v>
      </c>
      <c r="G294" s="45">
        <v>102.6</v>
      </c>
      <c r="H294" s="45">
        <v>102.6</v>
      </c>
      <c r="I294" s="45">
        <v>99.2</v>
      </c>
      <c r="J294" s="45">
        <v>104.2</v>
      </c>
      <c r="K294" s="45">
        <v>104.6</v>
      </c>
      <c r="L294" s="45">
        <v>102.3</v>
      </c>
      <c r="M294" s="45">
        <v>98.4</v>
      </c>
      <c r="N294" s="45">
        <v>96.9</v>
      </c>
      <c r="O294" s="45">
        <v>95.1</v>
      </c>
      <c r="P294" s="45">
        <v>102.9</v>
      </c>
      <c r="Q294" s="45">
        <v>102.2</v>
      </c>
      <c r="R294" s="45">
        <v>102.6</v>
      </c>
      <c r="S294" s="45">
        <v>104.8</v>
      </c>
      <c r="T294" s="45">
        <v>103.2</v>
      </c>
      <c r="U294" s="45">
        <v>109.3</v>
      </c>
      <c r="V294" s="45">
        <v>106.3</v>
      </c>
      <c r="W294" s="45">
        <v>106.6</v>
      </c>
      <c r="X294" s="45">
        <v>107.5</v>
      </c>
      <c r="Y294" s="45">
        <v>106.2</v>
      </c>
      <c r="Z294" s="45">
        <v>103</v>
      </c>
      <c r="AA294" s="45">
        <v>106.9</v>
      </c>
      <c r="AB294" s="45">
        <v>114.7</v>
      </c>
      <c r="AC294" s="45">
        <v>113.8</v>
      </c>
      <c r="AD294" s="45">
        <v>119.5</v>
      </c>
      <c r="AE294" s="45">
        <v>117.3</v>
      </c>
      <c r="AF294" s="45">
        <v>121</v>
      </c>
      <c r="AG294" s="45">
        <v>122.4</v>
      </c>
      <c r="AH294" s="45">
        <v>119.6</v>
      </c>
      <c r="AI294" s="45">
        <v>119.3</v>
      </c>
      <c r="AJ294" s="45">
        <v>120.5</v>
      </c>
      <c r="AK294" s="45">
        <v>118.9</v>
      </c>
      <c r="AL294" s="45">
        <v>117.4</v>
      </c>
      <c r="AM294" s="45">
        <v>122.8</v>
      </c>
      <c r="AN294" s="45">
        <v>128.69999999999999</v>
      </c>
      <c r="AO294" s="45">
        <v>127.8</v>
      </c>
      <c r="AP294" s="45">
        <v>126.8</v>
      </c>
      <c r="AQ294" s="45">
        <v>124.7</v>
      </c>
      <c r="AR294" s="45">
        <v>125.3</v>
      </c>
      <c r="AS294" s="45">
        <v>123.7</v>
      </c>
      <c r="AT294" s="45">
        <v>125</v>
      </c>
      <c r="AU294" s="45">
        <v>128.30000000000001</v>
      </c>
      <c r="AV294" s="45">
        <v>126.6</v>
      </c>
      <c r="AW294" s="45">
        <v>122.8</v>
      </c>
      <c r="AX294" s="45">
        <v>127.9</v>
      </c>
      <c r="AY294" s="45">
        <v>120.6</v>
      </c>
      <c r="AZ294" s="45">
        <v>122.7</v>
      </c>
      <c r="BA294" s="45">
        <v>128.30000000000001</v>
      </c>
      <c r="BB294" s="45">
        <v>127.1</v>
      </c>
      <c r="BC294" s="45">
        <v>122.7</v>
      </c>
      <c r="BD294" s="45">
        <v>123.6</v>
      </c>
      <c r="BE294" s="45">
        <v>121.9</v>
      </c>
      <c r="BF294" s="45">
        <v>115.7</v>
      </c>
      <c r="BG294" s="45">
        <v>115.8</v>
      </c>
      <c r="BH294" s="45">
        <v>121.3</v>
      </c>
      <c r="BI294" s="45">
        <v>122.1</v>
      </c>
      <c r="BJ294" s="45">
        <v>120.9</v>
      </c>
      <c r="BK294" s="45">
        <v>125.1</v>
      </c>
      <c r="BL294" s="45">
        <v>125.7</v>
      </c>
      <c r="BM294" s="45">
        <v>126.1</v>
      </c>
      <c r="BN294" s="45">
        <v>125</v>
      </c>
      <c r="BO294" s="45">
        <v>125.8</v>
      </c>
      <c r="BP294" s="45">
        <v>125.9</v>
      </c>
      <c r="BQ294" s="45">
        <v>128.80000000000001</v>
      </c>
      <c r="BR294" s="45">
        <v>124.1</v>
      </c>
      <c r="BS294" s="45">
        <v>125.7</v>
      </c>
      <c r="BT294" s="45">
        <v>128.80000000000001</v>
      </c>
      <c r="BU294" s="45">
        <v>129.5</v>
      </c>
      <c r="BV294" s="45">
        <v>130.80000000000001</v>
      </c>
      <c r="BW294" s="45">
        <v>130</v>
      </c>
      <c r="BX294" s="45">
        <v>130.19999999999999</v>
      </c>
      <c r="BY294" s="45">
        <v>127.6</v>
      </c>
      <c r="BZ294" s="45">
        <v>127.8</v>
      </c>
      <c r="CA294" s="45">
        <v>128.5</v>
      </c>
      <c r="CB294" s="45">
        <v>128.6</v>
      </c>
      <c r="CC294" s="45">
        <v>130</v>
      </c>
      <c r="CD294" s="45">
        <v>129.9</v>
      </c>
      <c r="CE294" s="45">
        <v>129.4</v>
      </c>
      <c r="CF294" s="45">
        <v>130.19999999999999</v>
      </c>
      <c r="CG294" s="45">
        <v>131.69999999999999</v>
      </c>
      <c r="CH294" s="45">
        <v>131.1</v>
      </c>
      <c r="CI294" s="45">
        <v>134.1</v>
      </c>
      <c r="CJ294" s="45">
        <v>135.4</v>
      </c>
      <c r="CK294" s="45">
        <v>135.5</v>
      </c>
      <c r="CL294" s="45">
        <v>135.1</v>
      </c>
      <c r="CM294" s="45">
        <v>133.19999999999999</v>
      </c>
      <c r="CN294" s="45">
        <v>132.9</v>
      </c>
      <c r="CO294" s="45">
        <v>133.5</v>
      </c>
      <c r="CP294" s="45">
        <v>131.4</v>
      </c>
      <c r="CQ294" s="45">
        <v>130.80000000000001</v>
      </c>
      <c r="CR294" s="45">
        <v>130.80000000000001</v>
      </c>
      <c r="CS294" s="45">
        <v>131.4</v>
      </c>
      <c r="CT294" s="45">
        <v>133.4</v>
      </c>
      <c r="CU294" s="45">
        <v>133.5</v>
      </c>
      <c r="CV294" s="45">
        <v>133.5</v>
      </c>
      <c r="CW294" s="45">
        <v>133.30000000000001</v>
      </c>
      <c r="CX294" s="45">
        <v>133.30000000000001</v>
      </c>
      <c r="CY294" s="45">
        <v>133.4</v>
      </c>
      <c r="CZ294" s="45">
        <v>133.19999999999999</v>
      </c>
      <c r="DA294" s="45">
        <v>133</v>
      </c>
      <c r="DB294" s="45">
        <v>132</v>
      </c>
      <c r="DC294" s="45">
        <v>133.30000000000001</v>
      </c>
      <c r="DD294" s="45">
        <v>132.9</v>
      </c>
      <c r="DE294" s="45">
        <v>133.5</v>
      </c>
      <c r="DF294" s="45">
        <v>133.5</v>
      </c>
      <c r="DG294" s="45">
        <v>130.80000000000001</v>
      </c>
      <c r="DH294" s="45">
        <v>130.19999999999999</v>
      </c>
      <c r="DI294" s="45">
        <v>131</v>
      </c>
      <c r="DJ294" s="45">
        <v>133.19999999999999</v>
      </c>
      <c r="DK294" s="45">
        <v>132.69999999999999</v>
      </c>
      <c r="DL294" s="45">
        <v>133.1</v>
      </c>
      <c r="DM294" s="45">
        <v>132.9</v>
      </c>
      <c r="DN294" s="45">
        <v>130</v>
      </c>
      <c r="DO294" s="45">
        <v>130.30000000000001</v>
      </c>
      <c r="DP294" s="45">
        <v>130.30000000000001</v>
      </c>
      <c r="DQ294" s="45">
        <v>130.30000000000001</v>
      </c>
      <c r="DR294" s="45">
        <v>127.9</v>
      </c>
      <c r="DS294" s="45">
        <v>127.9</v>
      </c>
      <c r="DT294" s="45">
        <v>131.30000000000001</v>
      </c>
      <c r="DU294" s="45">
        <v>132.19999999999999</v>
      </c>
      <c r="DV294" s="45">
        <v>132.30000000000001</v>
      </c>
      <c r="DW294" s="45">
        <v>132.30000000000001</v>
      </c>
      <c r="DX294" s="46">
        <v>136.19999999999999</v>
      </c>
      <c r="DY294" s="46">
        <v>135.30000000000001</v>
      </c>
      <c r="DZ294" s="46">
        <v>133.9</v>
      </c>
      <c r="EA294">
        <v>132.9</v>
      </c>
      <c r="EB294" s="47">
        <v>134.9</v>
      </c>
      <c r="EC294" s="47">
        <v>134.9</v>
      </c>
    </row>
    <row r="295" spans="1:133" x14ac:dyDescent="0.25">
      <c r="A295" s="43" t="s">
        <v>3460</v>
      </c>
      <c r="B295" s="43" t="s">
        <v>2244</v>
      </c>
      <c r="C295" s="44">
        <v>9.4600000000000004E-2</v>
      </c>
      <c r="D295" s="45">
        <v>105.8</v>
      </c>
      <c r="E295" s="45">
        <v>110.5</v>
      </c>
      <c r="F295" s="45">
        <v>110.5</v>
      </c>
      <c r="G295" s="45">
        <v>111.5</v>
      </c>
      <c r="H295" s="45">
        <v>107.9</v>
      </c>
      <c r="I295" s="45">
        <v>106.5</v>
      </c>
      <c r="J295" s="45">
        <v>107.3</v>
      </c>
      <c r="K295" s="45">
        <v>101.1</v>
      </c>
      <c r="L295" s="45">
        <v>109.5</v>
      </c>
      <c r="M295" s="45">
        <v>108.6</v>
      </c>
      <c r="N295" s="45">
        <v>103.5</v>
      </c>
      <c r="O295" s="45">
        <v>98.5</v>
      </c>
      <c r="P295" s="45">
        <v>115.4</v>
      </c>
      <c r="Q295" s="45">
        <v>117.8</v>
      </c>
      <c r="R295" s="45">
        <v>110.9</v>
      </c>
      <c r="S295" s="45">
        <v>116.1</v>
      </c>
      <c r="T295" s="45">
        <v>115.1</v>
      </c>
      <c r="U295" s="45">
        <v>115.6</v>
      </c>
      <c r="V295" s="45">
        <v>112.7</v>
      </c>
      <c r="W295" s="45">
        <v>116.3</v>
      </c>
      <c r="X295" s="45">
        <v>116.6</v>
      </c>
      <c r="Y295" s="45">
        <v>119.3</v>
      </c>
      <c r="Z295" s="45">
        <v>113.7</v>
      </c>
      <c r="AA295" s="45">
        <v>108.1</v>
      </c>
      <c r="AB295" s="45">
        <v>114.5</v>
      </c>
      <c r="AC295" s="45">
        <v>117</v>
      </c>
      <c r="AD295" s="45">
        <v>123</v>
      </c>
      <c r="AE295" s="45">
        <v>119.6</v>
      </c>
      <c r="AF295" s="45">
        <v>121.2</v>
      </c>
      <c r="AG295" s="45">
        <v>121.3</v>
      </c>
      <c r="AH295" s="45">
        <v>120.8</v>
      </c>
      <c r="AI295" s="45">
        <v>120.8</v>
      </c>
      <c r="AJ295" s="45">
        <v>119.8</v>
      </c>
      <c r="AK295" s="45">
        <v>121.4</v>
      </c>
      <c r="AL295" s="45">
        <v>117.9</v>
      </c>
      <c r="AM295" s="45">
        <v>117.1</v>
      </c>
      <c r="AN295" s="45">
        <v>121.1</v>
      </c>
      <c r="AO295" s="45">
        <v>124.7</v>
      </c>
      <c r="AP295" s="45">
        <v>123.9</v>
      </c>
      <c r="AQ295" s="45">
        <v>125.7</v>
      </c>
      <c r="AR295" s="45">
        <v>126.3</v>
      </c>
      <c r="AS295" s="45">
        <v>123.6</v>
      </c>
      <c r="AT295" s="45">
        <v>121.3</v>
      </c>
      <c r="AU295" s="45">
        <v>123.6</v>
      </c>
      <c r="AV295" s="45">
        <v>124.6</v>
      </c>
      <c r="AW295" s="45">
        <v>128.4</v>
      </c>
      <c r="AX295" s="45">
        <v>125.4</v>
      </c>
      <c r="AY295" s="45">
        <v>126.1</v>
      </c>
      <c r="AZ295" s="45">
        <v>124.2</v>
      </c>
      <c r="BA295" s="45">
        <v>127.3</v>
      </c>
      <c r="BB295" s="45">
        <v>127.2</v>
      </c>
      <c r="BC295" s="45">
        <v>125.9</v>
      </c>
      <c r="BD295" s="45">
        <v>126.2</v>
      </c>
      <c r="BE295" s="45">
        <v>127.8</v>
      </c>
      <c r="BF295" s="45">
        <v>125.8</v>
      </c>
      <c r="BG295" s="45">
        <v>124.7</v>
      </c>
      <c r="BH295" s="45">
        <v>124.7</v>
      </c>
      <c r="BI295" s="45">
        <v>126.3</v>
      </c>
      <c r="BJ295" s="45">
        <v>124.5</v>
      </c>
      <c r="BK295" s="45">
        <v>124.6</v>
      </c>
      <c r="BL295" s="45">
        <v>124.9</v>
      </c>
      <c r="BM295" s="45">
        <v>124.6</v>
      </c>
      <c r="BN295" s="45">
        <v>126</v>
      </c>
      <c r="BO295" s="45">
        <v>126.4</v>
      </c>
      <c r="BP295" s="45">
        <v>125.8</v>
      </c>
      <c r="BQ295" s="45">
        <v>124.9</v>
      </c>
      <c r="BR295" s="45">
        <v>125.2</v>
      </c>
      <c r="BS295" s="45">
        <v>123.4</v>
      </c>
      <c r="BT295" s="45">
        <v>125</v>
      </c>
      <c r="BU295" s="45">
        <v>123.8</v>
      </c>
      <c r="BV295" s="45">
        <v>122.9</v>
      </c>
      <c r="BW295" s="45">
        <v>123.2</v>
      </c>
      <c r="BX295" s="45">
        <v>129.6</v>
      </c>
      <c r="BY295" s="45">
        <v>123.8</v>
      </c>
      <c r="BZ295" s="45">
        <v>124.6</v>
      </c>
      <c r="CA295" s="45">
        <v>127.9</v>
      </c>
      <c r="CB295" s="45">
        <v>128.6</v>
      </c>
      <c r="CC295" s="45">
        <v>122.6</v>
      </c>
      <c r="CD295" s="45">
        <v>120.4</v>
      </c>
      <c r="CE295" s="45">
        <v>119.5</v>
      </c>
      <c r="CF295" s="45">
        <v>123.6</v>
      </c>
      <c r="CG295" s="45">
        <v>122</v>
      </c>
      <c r="CH295" s="45">
        <v>118.2</v>
      </c>
      <c r="CI295" s="45">
        <v>118.8</v>
      </c>
      <c r="CJ295" s="45">
        <v>117.2</v>
      </c>
      <c r="CK295" s="45">
        <v>119.3</v>
      </c>
      <c r="CL295" s="45">
        <v>117</v>
      </c>
      <c r="CM295" s="45">
        <v>113.9</v>
      </c>
      <c r="CN295" s="45">
        <v>114.4</v>
      </c>
      <c r="CO295" s="45">
        <v>117.1</v>
      </c>
      <c r="CP295" s="45">
        <v>116.6</v>
      </c>
      <c r="CQ295" s="45">
        <v>115.8</v>
      </c>
      <c r="CR295" s="45">
        <v>120.6</v>
      </c>
      <c r="CS295" s="45">
        <v>119.4</v>
      </c>
      <c r="CT295" s="45">
        <v>116.9</v>
      </c>
      <c r="CU295" s="45">
        <v>117.8</v>
      </c>
      <c r="CV295" s="45">
        <v>117.8</v>
      </c>
      <c r="CW295" s="45">
        <v>112.6</v>
      </c>
      <c r="CX295" s="45">
        <v>114.8</v>
      </c>
      <c r="CY295" s="45">
        <v>115.4</v>
      </c>
      <c r="CZ295" s="45">
        <v>112.9</v>
      </c>
      <c r="DA295" s="45">
        <v>112.3</v>
      </c>
      <c r="DB295" s="45">
        <v>111.5</v>
      </c>
      <c r="DC295" s="45">
        <v>109.8</v>
      </c>
      <c r="DD295" s="45">
        <v>109.6</v>
      </c>
      <c r="DE295" s="45">
        <v>109.7</v>
      </c>
      <c r="DF295" s="45">
        <v>109.4</v>
      </c>
      <c r="DG295" s="45">
        <v>109.7</v>
      </c>
      <c r="DH295" s="45">
        <v>109.8</v>
      </c>
      <c r="DI295" s="45">
        <v>109.4</v>
      </c>
      <c r="DJ295" s="45">
        <v>109.6</v>
      </c>
      <c r="DK295" s="45">
        <v>109.9</v>
      </c>
      <c r="DL295" s="45">
        <v>110.1</v>
      </c>
      <c r="DM295" s="45">
        <v>110.6</v>
      </c>
      <c r="DN295" s="45">
        <v>110.5</v>
      </c>
      <c r="DO295" s="45">
        <v>110.4</v>
      </c>
      <c r="DP295" s="45">
        <v>110.9</v>
      </c>
      <c r="DQ295" s="45">
        <v>111.4</v>
      </c>
      <c r="DR295" s="45">
        <v>111.7</v>
      </c>
      <c r="DS295" s="45">
        <v>111.6</v>
      </c>
      <c r="DT295" s="45">
        <v>109.6</v>
      </c>
      <c r="DU295" s="45">
        <v>110.4</v>
      </c>
      <c r="DV295" s="45">
        <v>110</v>
      </c>
      <c r="DW295" s="45">
        <v>110.1</v>
      </c>
      <c r="DX295" s="46">
        <v>109.9</v>
      </c>
      <c r="DY295" s="46">
        <v>109.7</v>
      </c>
      <c r="DZ295" s="46">
        <v>110.6</v>
      </c>
      <c r="EA295">
        <v>110.9</v>
      </c>
      <c r="EB295" s="47">
        <v>110.7</v>
      </c>
      <c r="EC295" s="47">
        <v>111</v>
      </c>
    </row>
    <row r="296" spans="1:133" x14ac:dyDescent="0.25">
      <c r="A296" s="43" t="s">
        <v>3461</v>
      </c>
      <c r="B296" s="43" t="s">
        <v>2260</v>
      </c>
      <c r="C296" s="44">
        <v>0.22090000000000001</v>
      </c>
      <c r="D296" s="45">
        <v>102.6</v>
      </c>
      <c r="E296" s="45">
        <v>101.7</v>
      </c>
      <c r="F296" s="45">
        <v>102.5</v>
      </c>
      <c r="G296" s="45">
        <v>105</v>
      </c>
      <c r="H296" s="45">
        <v>106.4</v>
      </c>
      <c r="I296" s="45">
        <v>105.7</v>
      </c>
      <c r="J296" s="45">
        <v>106.6</v>
      </c>
      <c r="K296" s="45">
        <v>103.7</v>
      </c>
      <c r="L296" s="45">
        <v>104.5</v>
      </c>
      <c r="M296" s="45">
        <v>104.2</v>
      </c>
      <c r="N296" s="45">
        <v>101.1</v>
      </c>
      <c r="O296" s="45">
        <v>101.5</v>
      </c>
      <c r="P296" s="45">
        <v>109</v>
      </c>
      <c r="Q296" s="45">
        <v>109.5</v>
      </c>
      <c r="R296" s="45">
        <v>111.2</v>
      </c>
      <c r="S296" s="45">
        <v>109.7</v>
      </c>
      <c r="T296" s="45">
        <v>108.2</v>
      </c>
      <c r="U296" s="45">
        <v>114</v>
      </c>
      <c r="V296" s="45">
        <v>113.1</v>
      </c>
      <c r="W296" s="45">
        <v>111.9</v>
      </c>
      <c r="X296" s="45">
        <v>111.8</v>
      </c>
      <c r="Y296" s="45">
        <v>114.5</v>
      </c>
      <c r="Z296" s="45">
        <v>113.3</v>
      </c>
      <c r="AA296" s="45">
        <v>115</v>
      </c>
      <c r="AB296" s="45">
        <v>113.3</v>
      </c>
      <c r="AC296" s="45">
        <v>112.4</v>
      </c>
      <c r="AD296" s="45">
        <v>114.1</v>
      </c>
      <c r="AE296" s="45">
        <v>114.4</v>
      </c>
      <c r="AF296" s="45">
        <v>114.4</v>
      </c>
      <c r="AG296" s="45">
        <v>118.1</v>
      </c>
      <c r="AH296" s="45">
        <v>117.4</v>
      </c>
      <c r="AI296" s="45">
        <v>115.7</v>
      </c>
      <c r="AJ296" s="45">
        <v>116</v>
      </c>
      <c r="AK296" s="45">
        <v>114.9</v>
      </c>
      <c r="AL296" s="45">
        <v>115</v>
      </c>
      <c r="AM296" s="45">
        <v>113.8</v>
      </c>
      <c r="AN296" s="45">
        <v>117.6</v>
      </c>
      <c r="AO296" s="45">
        <v>115.6</v>
      </c>
      <c r="AP296" s="45">
        <v>114.6</v>
      </c>
      <c r="AQ296" s="45">
        <v>113.1</v>
      </c>
      <c r="AR296" s="45">
        <v>116.8</v>
      </c>
      <c r="AS296" s="45">
        <v>119.3</v>
      </c>
      <c r="AT296" s="45">
        <v>120.2</v>
      </c>
      <c r="AU296" s="45">
        <v>117.7</v>
      </c>
      <c r="AV296" s="45">
        <v>114.7</v>
      </c>
      <c r="AW296" s="45">
        <v>117.8</v>
      </c>
      <c r="AX296" s="45">
        <v>115.1</v>
      </c>
      <c r="AY296" s="45">
        <v>115.2</v>
      </c>
      <c r="AZ296" s="45">
        <v>116</v>
      </c>
      <c r="BA296" s="45">
        <v>117.4</v>
      </c>
      <c r="BB296" s="45">
        <v>120</v>
      </c>
      <c r="BC296" s="45">
        <v>119.7</v>
      </c>
      <c r="BD296" s="45">
        <v>120.3</v>
      </c>
      <c r="BE296" s="45">
        <v>126.6</v>
      </c>
      <c r="BF296" s="45">
        <v>128.1</v>
      </c>
      <c r="BG296" s="45">
        <v>125.7</v>
      </c>
      <c r="BH296" s="45">
        <v>126.7</v>
      </c>
      <c r="BI296" s="45">
        <v>129.30000000000001</v>
      </c>
      <c r="BJ296" s="45">
        <v>124.6</v>
      </c>
      <c r="BK296" s="45">
        <v>125.2</v>
      </c>
      <c r="BL296" s="45">
        <v>125.2</v>
      </c>
      <c r="BM296" s="45">
        <v>128.4</v>
      </c>
      <c r="BN296" s="45">
        <v>128.4</v>
      </c>
      <c r="BO296" s="45">
        <v>129.80000000000001</v>
      </c>
      <c r="BP296" s="45">
        <v>132.19999999999999</v>
      </c>
      <c r="BQ296" s="45">
        <v>134</v>
      </c>
      <c r="BR296" s="45">
        <v>140.80000000000001</v>
      </c>
      <c r="BS296" s="45">
        <v>142</v>
      </c>
      <c r="BT296" s="45">
        <v>139.1</v>
      </c>
      <c r="BU296" s="45">
        <v>137.80000000000001</v>
      </c>
      <c r="BV296" s="45">
        <v>138.1</v>
      </c>
      <c r="BW296" s="45">
        <v>138.19999999999999</v>
      </c>
      <c r="BX296" s="45">
        <v>139.5</v>
      </c>
      <c r="BY296" s="45">
        <v>139.5</v>
      </c>
      <c r="BZ296" s="45">
        <v>137.69999999999999</v>
      </c>
      <c r="CA296" s="45">
        <v>135.9</v>
      </c>
      <c r="CB296" s="45">
        <v>136.69999999999999</v>
      </c>
      <c r="CC296" s="45">
        <v>136</v>
      </c>
      <c r="CD296" s="45">
        <v>136.19999999999999</v>
      </c>
      <c r="CE296" s="45">
        <v>137.6</v>
      </c>
      <c r="CF296" s="45">
        <v>137.19999999999999</v>
      </c>
      <c r="CG296" s="45">
        <v>135.69999999999999</v>
      </c>
      <c r="CH296" s="45">
        <v>135.5</v>
      </c>
      <c r="CI296" s="45">
        <v>136.69999999999999</v>
      </c>
      <c r="CJ296" s="45">
        <v>135.5</v>
      </c>
      <c r="CK296" s="45">
        <v>134.9</v>
      </c>
      <c r="CL296" s="45">
        <v>134.6</v>
      </c>
      <c r="CM296" s="45">
        <v>135.5</v>
      </c>
      <c r="CN296" s="45">
        <v>135.4</v>
      </c>
      <c r="CO296" s="45">
        <v>137</v>
      </c>
      <c r="CP296" s="45">
        <v>136.80000000000001</v>
      </c>
      <c r="CQ296" s="45">
        <v>136.1</v>
      </c>
      <c r="CR296" s="45">
        <v>136.69999999999999</v>
      </c>
      <c r="CS296" s="45">
        <v>135.69999999999999</v>
      </c>
      <c r="CT296" s="45">
        <v>136.19999999999999</v>
      </c>
      <c r="CU296" s="45">
        <v>136.9</v>
      </c>
      <c r="CV296" s="45">
        <v>138.6</v>
      </c>
      <c r="CW296" s="45">
        <v>138</v>
      </c>
      <c r="CX296" s="45">
        <v>136.30000000000001</v>
      </c>
      <c r="CY296" s="45">
        <v>132.6</v>
      </c>
      <c r="CZ296" s="45">
        <v>138.30000000000001</v>
      </c>
      <c r="DA296" s="45">
        <v>140</v>
      </c>
      <c r="DB296" s="45">
        <v>141.4</v>
      </c>
      <c r="DC296" s="45">
        <v>142.80000000000001</v>
      </c>
      <c r="DD296" s="45">
        <v>142.19999999999999</v>
      </c>
      <c r="DE296" s="45">
        <v>141.80000000000001</v>
      </c>
      <c r="DF296" s="45">
        <v>142.80000000000001</v>
      </c>
      <c r="DG296" s="45">
        <v>142.4</v>
      </c>
      <c r="DH296" s="45">
        <v>143.5</v>
      </c>
      <c r="DI296" s="45">
        <v>140.69999999999999</v>
      </c>
      <c r="DJ296" s="45">
        <v>143.19999999999999</v>
      </c>
      <c r="DK296" s="45">
        <v>144</v>
      </c>
      <c r="DL296" s="45">
        <v>143.80000000000001</v>
      </c>
      <c r="DM296" s="45">
        <v>145</v>
      </c>
      <c r="DN296" s="45">
        <v>147.80000000000001</v>
      </c>
      <c r="DO296" s="45">
        <v>148</v>
      </c>
      <c r="DP296" s="45">
        <v>148.69999999999999</v>
      </c>
      <c r="DQ296" s="45">
        <v>148.30000000000001</v>
      </c>
      <c r="DR296" s="45">
        <v>147.80000000000001</v>
      </c>
      <c r="DS296" s="45">
        <v>149</v>
      </c>
      <c r="DT296" s="45">
        <v>150.1</v>
      </c>
      <c r="DU296" s="45">
        <v>150.30000000000001</v>
      </c>
      <c r="DV296" s="45">
        <v>150.5</v>
      </c>
      <c r="DW296" s="45">
        <v>150.5</v>
      </c>
      <c r="DX296" s="46">
        <v>152.5</v>
      </c>
      <c r="DY296" s="46">
        <v>153.9</v>
      </c>
      <c r="DZ296" s="46">
        <v>153.19999999999999</v>
      </c>
      <c r="EA296">
        <v>153.5</v>
      </c>
      <c r="EB296" s="47">
        <v>153.6</v>
      </c>
      <c r="EC296" s="47">
        <v>153.9</v>
      </c>
    </row>
    <row r="297" spans="1:133" x14ac:dyDescent="0.25">
      <c r="A297" s="43" t="s">
        <v>3462</v>
      </c>
      <c r="B297" s="43" t="s">
        <v>2262</v>
      </c>
      <c r="C297" s="44">
        <v>3.2530000000000003E-2</v>
      </c>
      <c r="D297" s="45">
        <v>95.4</v>
      </c>
      <c r="E297" s="45">
        <v>95.8</v>
      </c>
      <c r="F297" s="45">
        <v>96.7</v>
      </c>
      <c r="G297" s="45">
        <v>100.7</v>
      </c>
      <c r="H297" s="45">
        <v>99.5</v>
      </c>
      <c r="I297" s="45">
        <v>102.4</v>
      </c>
      <c r="J297" s="45">
        <v>104.5</v>
      </c>
      <c r="K297" s="45">
        <v>106.3</v>
      </c>
      <c r="L297" s="45">
        <v>108.1</v>
      </c>
      <c r="M297" s="45">
        <v>106.7</v>
      </c>
      <c r="N297" s="45">
        <v>99.8</v>
      </c>
      <c r="O297" s="45">
        <v>99</v>
      </c>
      <c r="P297" s="45">
        <v>106</v>
      </c>
      <c r="Q297" s="45">
        <v>105</v>
      </c>
      <c r="R297" s="45">
        <v>106.5</v>
      </c>
      <c r="S297" s="45">
        <v>107.1</v>
      </c>
      <c r="T297" s="45">
        <v>108.5</v>
      </c>
      <c r="U297" s="45">
        <v>109.3</v>
      </c>
      <c r="V297" s="45">
        <v>112.2</v>
      </c>
      <c r="W297" s="45">
        <v>112.8</v>
      </c>
      <c r="X297" s="45">
        <v>109.9</v>
      </c>
      <c r="Y297" s="45">
        <v>111.8</v>
      </c>
      <c r="Z297" s="45">
        <v>106.6</v>
      </c>
      <c r="AA297" s="45">
        <v>104.7</v>
      </c>
      <c r="AB297" s="45">
        <v>108.7</v>
      </c>
      <c r="AC297" s="45">
        <v>110</v>
      </c>
      <c r="AD297" s="45">
        <v>112.2</v>
      </c>
      <c r="AE297" s="45">
        <v>112.8</v>
      </c>
      <c r="AF297" s="45">
        <v>112.5</v>
      </c>
      <c r="AG297" s="45">
        <v>114.5</v>
      </c>
      <c r="AH297" s="45">
        <v>116.7</v>
      </c>
      <c r="AI297" s="45">
        <v>118.4</v>
      </c>
      <c r="AJ297" s="45">
        <v>118.2</v>
      </c>
      <c r="AK297" s="45">
        <v>119</v>
      </c>
      <c r="AL297" s="45">
        <v>110</v>
      </c>
      <c r="AM297" s="45">
        <v>108.6</v>
      </c>
      <c r="AN297" s="45">
        <v>109.6</v>
      </c>
      <c r="AO297" s="45">
        <v>110.9</v>
      </c>
      <c r="AP297" s="45">
        <v>111.2</v>
      </c>
      <c r="AQ297" s="45">
        <v>115.4</v>
      </c>
      <c r="AR297" s="45">
        <v>111.2</v>
      </c>
      <c r="AS297" s="45">
        <v>113.1</v>
      </c>
      <c r="AT297" s="45">
        <v>112.1</v>
      </c>
      <c r="AU297" s="45">
        <v>116.1</v>
      </c>
      <c r="AV297" s="45">
        <v>112.8</v>
      </c>
      <c r="AW297" s="45">
        <v>116.7</v>
      </c>
      <c r="AX297" s="45">
        <v>113.9</v>
      </c>
      <c r="AY297" s="45">
        <v>114</v>
      </c>
      <c r="AZ297" s="45">
        <v>112.5</v>
      </c>
      <c r="BA297" s="45">
        <v>113</v>
      </c>
      <c r="BB297" s="45">
        <v>106.1</v>
      </c>
      <c r="BC297" s="45">
        <v>112.9</v>
      </c>
      <c r="BD297" s="45">
        <v>112.6</v>
      </c>
      <c r="BE297" s="45">
        <v>113.4</v>
      </c>
      <c r="BF297" s="45">
        <v>115.5</v>
      </c>
      <c r="BG297" s="45">
        <v>114.2</v>
      </c>
      <c r="BH297" s="45">
        <v>115.8</v>
      </c>
      <c r="BI297" s="45">
        <v>115.8</v>
      </c>
      <c r="BJ297" s="45">
        <v>116.6</v>
      </c>
      <c r="BK297" s="45">
        <v>116.5</v>
      </c>
      <c r="BL297" s="45">
        <v>116.7</v>
      </c>
      <c r="BM297" s="45">
        <v>117</v>
      </c>
      <c r="BN297" s="45">
        <v>118</v>
      </c>
      <c r="BO297" s="45">
        <v>120</v>
      </c>
      <c r="BP297" s="45">
        <v>123.5</v>
      </c>
      <c r="BQ297" s="45">
        <v>125.4</v>
      </c>
      <c r="BR297" s="45">
        <v>123.5</v>
      </c>
      <c r="BS297" s="45">
        <v>123.4</v>
      </c>
      <c r="BT297" s="45">
        <v>121.8</v>
      </c>
      <c r="BU297" s="45">
        <v>121.7</v>
      </c>
      <c r="BV297" s="45">
        <v>121.3</v>
      </c>
      <c r="BW297" s="45">
        <v>121.3</v>
      </c>
      <c r="BX297" s="45">
        <v>121.7</v>
      </c>
      <c r="BY297" s="45">
        <v>121.8</v>
      </c>
      <c r="BZ297" s="45">
        <v>122.3</v>
      </c>
      <c r="CA297" s="45">
        <v>122.9</v>
      </c>
      <c r="CB297" s="45">
        <v>121.4</v>
      </c>
      <c r="CC297" s="45">
        <v>123.2</v>
      </c>
      <c r="CD297" s="45">
        <v>124.8</v>
      </c>
      <c r="CE297" s="45">
        <v>126.4</v>
      </c>
      <c r="CF297" s="45">
        <v>125</v>
      </c>
      <c r="CG297" s="45">
        <v>122.6</v>
      </c>
      <c r="CH297" s="45">
        <v>121.9</v>
      </c>
      <c r="CI297" s="45">
        <v>122.5</v>
      </c>
      <c r="CJ297" s="45">
        <v>120.1</v>
      </c>
      <c r="CK297" s="45">
        <v>120.2</v>
      </c>
      <c r="CL297" s="45">
        <v>120.4</v>
      </c>
      <c r="CM297" s="45">
        <v>123.4</v>
      </c>
      <c r="CN297" s="45">
        <v>123.5</v>
      </c>
      <c r="CO297" s="45">
        <v>124.9</v>
      </c>
      <c r="CP297" s="45">
        <v>125.6</v>
      </c>
      <c r="CQ297" s="45">
        <v>124.5</v>
      </c>
      <c r="CR297" s="45">
        <v>125.2</v>
      </c>
      <c r="CS297" s="45">
        <v>125</v>
      </c>
      <c r="CT297" s="45">
        <v>123.8</v>
      </c>
      <c r="CU297" s="45">
        <v>123</v>
      </c>
      <c r="CV297" s="45">
        <v>123</v>
      </c>
      <c r="CW297" s="45">
        <v>121.9</v>
      </c>
      <c r="CX297" s="45">
        <v>121.2</v>
      </c>
      <c r="CY297" s="45">
        <v>116</v>
      </c>
      <c r="CZ297" s="45">
        <v>114.4</v>
      </c>
      <c r="DA297" s="45">
        <v>115.9</v>
      </c>
      <c r="DB297" s="45">
        <v>118.4</v>
      </c>
      <c r="DC297" s="45">
        <v>118.8</v>
      </c>
      <c r="DD297" s="45">
        <v>118</v>
      </c>
      <c r="DE297" s="45">
        <v>117.5</v>
      </c>
      <c r="DF297" s="45">
        <v>117.2</v>
      </c>
      <c r="DG297" s="45">
        <v>117</v>
      </c>
      <c r="DH297" s="45">
        <v>116.4</v>
      </c>
      <c r="DI297" s="45">
        <v>115.6</v>
      </c>
      <c r="DJ297" s="45">
        <v>116.9</v>
      </c>
      <c r="DK297" s="45">
        <v>118.2</v>
      </c>
      <c r="DL297" s="45">
        <v>118.1</v>
      </c>
      <c r="DM297" s="45">
        <v>120.2</v>
      </c>
      <c r="DN297" s="45">
        <v>122.7</v>
      </c>
      <c r="DO297" s="45">
        <v>123.4</v>
      </c>
      <c r="DP297" s="45">
        <v>121.1</v>
      </c>
      <c r="DQ297" s="45">
        <v>120.6</v>
      </c>
      <c r="DR297" s="45">
        <v>119.2</v>
      </c>
      <c r="DS297" s="45">
        <v>119</v>
      </c>
      <c r="DT297" s="45">
        <v>119.6</v>
      </c>
      <c r="DU297" s="45">
        <v>117.5</v>
      </c>
      <c r="DV297" s="45">
        <v>120.8</v>
      </c>
      <c r="DW297" s="45">
        <v>121.3</v>
      </c>
      <c r="DX297" s="46">
        <v>123.3</v>
      </c>
      <c r="DY297" s="46">
        <v>122.5</v>
      </c>
      <c r="DZ297" s="46">
        <v>123.9</v>
      </c>
      <c r="EA297">
        <v>122.6</v>
      </c>
      <c r="EB297" s="47">
        <v>120.2</v>
      </c>
      <c r="EC297" s="47">
        <v>118.7</v>
      </c>
    </row>
    <row r="298" spans="1:133" x14ac:dyDescent="0.25">
      <c r="A298" s="43" t="s">
        <v>3463</v>
      </c>
      <c r="B298" s="43" t="s">
        <v>2264</v>
      </c>
      <c r="C298" s="44">
        <v>6.0850000000000001E-2</v>
      </c>
      <c r="D298" s="45">
        <v>108.8</v>
      </c>
      <c r="E298" s="45">
        <v>107.3</v>
      </c>
      <c r="F298" s="45">
        <v>109</v>
      </c>
      <c r="G298" s="45">
        <v>109.6</v>
      </c>
      <c r="H298" s="45">
        <v>112.9</v>
      </c>
      <c r="I298" s="45">
        <v>116.9</v>
      </c>
      <c r="J298" s="45">
        <v>114.1</v>
      </c>
      <c r="K298" s="45">
        <v>112.5</v>
      </c>
      <c r="L298" s="45">
        <v>116.4</v>
      </c>
      <c r="M298" s="45">
        <v>108.7</v>
      </c>
      <c r="N298" s="45">
        <v>106.9</v>
      </c>
      <c r="O298" s="45">
        <v>107.2</v>
      </c>
      <c r="P298" s="45">
        <v>108.5</v>
      </c>
      <c r="Q298" s="45">
        <v>111.3</v>
      </c>
      <c r="R298" s="45">
        <v>113.2</v>
      </c>
      <c r="S298" s="45">
        <v>114.1</v>
      </c>
      <c r="T298" s="45">
        <v>110.6</v>
      </c>
      <c r="U298" s="45">
        <v>117.5</v>
      </c>
      <c r="V298" s="45">
        <v>122.4</v>
      </c>
      <c r="W298" s="45">
        <v>120.7</v>
      </c>
      <c r="X298" s="45">
        <v>119.1</v>
      </c>
      <c r="Y298" s="45">
        <v>120</v>
      </c>
      <c r="Z298" s="45">
        <v>119.3</v>
      </c>
      <c r="AA298" s="45">
        <v>119</v>
      </c>
      <c r="AB298" s="45">
        <v>121.6</v>
      </c>
      <c r="AC298" s="45">
        <v>123.9</v>
      </c>
      <c r="AD298" s="45">
        <v>123.1</v>
      </c>
      <c r="AE298" s="45">
        <v>121.4</v>
      </c>
      <c r="AF298" s="45">
        <v>129.5</v>
      </c>
      <c r="AG298" s="45">
        <v>127.9</v>
      </c>
      <c r="AH298" s="45">
        <v>127.5</v>
      </c>
      <c r="AI298" s="45">
        <v>123</v>
      </c>
      <c r="AJ298" s="45">
        <v>124.7</v>
      </c>
      <c r="AK298" s="45">
        <v>124.9</v>
      </c>
      <c r="AL298" s="45">
        <v>126.3</v>
      </c>
      <c r="AM298" s="45">
        <v>123.6</v>
      </c>
      <c r="AN298" s="45">
        <v>124.6</v>
      </c>
      <c r="AO298" s="45">
        <v>123</v>
      </c>
      <c r="AP298" s="45">
        <v>124</v>
      </c>
      <c r="AQ298" s="45">
        <v>119.3</v>
      </c>
      <c r="AR298" s="45">
        <v>128.69999999999999</v>
      </c>
      <c r="AS298" s="45">
        <v>130.1</v>
      </c>
      <c r="AT298" s="45">
        <v>134.9</v>
      </c>
      <c r="AU298" s="45">
        <v>130.69999999999999</v>
      </c>
      <c r="AV298" s="45">
        <v>132.19999999999999</v>
      </c>
      <c r="AW298" s="45">
        <v>132.6</v>
      </c>
      <c r="AX298" s="45">
        <v>128.19999999999999</v>
      </c>
      <c r="AY298" s="45">
        <v>130.4</v>
      </c>
      <c r="AZ298" s="45">
        <v>128.5</v>
      </c>
      <c r="BA298" s="45">
        <v>125.7</v>
      </c>
      <c r="BB298" s="45">
        <v>135.4</v>
      </c>
      <c r="BC298" s="45">
        <v>135.6</v>
      </c>
      <c r="BD298" s="45">
        <v>134</v>
      </c>
      <c r="BE298" s="45">
        <v>130.5</v>
      </c>
      <c r="BF298" s="45">
        <v>127.8</v>
      </c>
      <c r="BG298" s="45">
        <v>129.9</v>
      </c>
      <c r="BH298" s="45">
        <v>127.9</v>
      </c>
      <c r="BI298" s="45">
        <v>136.80000000000001</v>
      </c>
      <c r="BJ298" s="45">
        <v>138.19999999999999</v>
      </c>
      <c r="BK298" s="45">
        <v>139.69999999999999</v>
      </c>
      <c r="BL298" s="45">
        <v>141.69999999999999</v>
      </c>
      <c r="BM298" s="45">
        <v>142.69999999999999</v>
      </c>
      <c r="BN298" s="45">
        <v>150.4</v>
      </c>
      <c r="BO298" s="45">
        <v>151.30000000000001</v>
      </c>
      <c r="BP298" s="45">
        <v>153</v>
      </c>
      <c r="BQ298" s="45">
        <v>157.5</v>
      </c>
      <c r="BR298" s="45">
        <v>156.69999999999999</v>
      </c>
      <c r="BS298" s="45">
        <v>156.5</v>
      </c>
      <c r="BT298" s="45">
        <v>156.5</v>
      </c>
      <c r="BU298" s="45">
        <v>157</v>
      </c>
      <c r="BV298" s="45">
        <v>160.19999999999999</v>
      </c>
      <c r="BW298" s="45">
        <v>162.69999999999999</v>
      </c>
      <c r="BX298" s="45">
        <v>162.69999999999999</v>
      </c>
      <c r="BY298" s="45">
        <v>162.30000000000001</v>
      </c>
      <c r="BZ298" s="45">
        <v>156.4</v>
      </c>
      <c r="CA298" s="45">
        <v>157.69999999999999</v>
      </c>
      <c r="CB298" s="45">
        <v>158.30000000000001</v>
      </c>
      <c r="CC298" s="45">
        <v>151.80000000000001</v>
      </c>
      <c r="CD298" s="45">
        <v>152.1</v>
      </c>
      <c r="CE298" s="45">
        <v>156.4</v>
      </c>
      <c r="CF298" s="45">
        <v>157</v>
      </c>
      <c r="CG298" s="45">
        <v>151.9</v>
      </c>
      <c r="CH298" s="45">
        <v>155.1</v>
      </c>
      <c r="CI298" s="45">
        <v>155.9</v>
      </c>
      <c r="CJ298" s="45">
        <v>155.69999999999999</v>
      </c>
      <c r="CK298" s="45">
        <v>152</v>
      </c>
      <c r="CL298" s="45">
        <v>151.19999999999999</v>
      </c>
      <c r="CM298" s="45">
        <v>150.9</v>
      </c>
      <c r="CN298" s="45">
        <v>153.30000000000001</v>
      </c>
      <c r="CO298" s="45">
        <v>155.9</v>
      </c>
      <c r="CP298" s="45">
        <v>154</v>
      </c>
      <c r="CQ298" s="45">
        <v>153.4</v>
      </c>
      <c r="CR298" s="45">
        <v>154.19999999999999</v>
      </c>
      <c r="CS298" s="45">
        <v>150.80000000000001</v>
      </c>
      <c r="CT298" s="45">
        <v>150.4</v>
      </c>
      <c r="CU298" s="45">
        <v>149.9</v>
      </c>
      <c r="CV298" s="45">
        <v>156.19999999999999</v>
      </c>
      <c r="CW298" s="45">
        <v>155.80000000000001</v>
      </c>
      <c r="CX298" s="45">
        <v>156.4</v>
      </c>
      <c r="CY298" s="45">
        <v>155</v>
      </c>
      <c r="CZ298" s="45">
        <v>170.9</v>
      </c>
      <c r="DA298" s="45">
        <v>171</v>
      </c>
      <c r="DB298" s="45">
        <v>172.4</v>
      </c>
      <c r="DC298" s="45">
        <v>173</v>
      </c>
      <c r="DD298" s="45">
        <v>172.6</v>
      </c>
      <c r="DE298" s="45">
        <v>172.1</v>
      </c>
      <c r="DF298" s="45">
        <v>175.2</v>
      </c>
      <c r="DG298" s="45">
        <v>174.9</v>
      </c>
      <c r="DH298" s="45">
        <v>176.4</v>
      </c>
      <c r="DI298" s="45">
        <v>174.9</v>
      </c>
      <c r="DJ298" s="45">
        <v>173.9</v>
      </c>
      <c r="DK298" s="45">
        <v>173.9</v>
      </c>
      <c r="DL298" s="45">
        <v>173.6</v>
      </c>
      <c r="DM298" s="45">
        <v>175.1</v>
      </c>
      <c r="DN298" s="45">
        <v>178.1</v>
      </c>
      <c r="DO298" s="45">
        <v>178.6</v>
      </c>
      <c r="DP298" s="45">
        <v>179.3</v>
      </c>
      <c r="DQ298" s="45">
        <v>180</v>
      </c>
      <c r="DR298" s="45">
        <v>179.6</v>
      </c>
      <c r="DS298" s="45">
        <v>180.2</v>
      </c>
      <c r="DT298" s="45">
        <v>182.4</v>
      </c>
      <c r="DU298" s="45">
        <v>183.5</v>
      </c>
      <c r="DV298" s="45">
        <v>181.1</v>
      </c>
      <c r="DW298" s="45">
        <v>181.8</v>
      </c>
      <c r="DX298" s="46">
        <v>182.3</v>
      </c>
      <c r="DY298" s="46">
        <v>184.4</v>
      </c>
      <c r="DZ298" s="46">
        <v>183.8</v>
      </c>
      <c r="EA298">
        <v>185.4</v>
      </c>
      <c r="EB298" s="47">
        <v>185.5</v>
      </c>
      <c r="EC298" s="47">
        <v>186.5</v>
      </c>
    </row>
    <row r="299" spans="1:133" x14ac:dyDescent="0.25">
      <c r="A299" s="43" t="s">
        <v>3464</v>
      </c>
      <c r="B299" s="43" t="s">
        <v>2266</v>
      </c>
      <c r="C299" s="44">
        <v>8.8739999999999999E-2</v>
      </c>
      <c r="D299" s="45">
        <v>101.4</v>
      </c>
      <c r="E299" s="45">
        <v>99.6</v>
      </c>
      <c r="F299" s="45">
        <v>100.5</v>
      </c>
      <c r="G299" s="45">
        <v>104.3</v>
      </c>
      <c r="H299" s="45">
        <v>105.8</v>
      </c>
      <c r="I299" s="45">
        <v>99.2</v>
      </c>
      <c r="J299" s="45">
        <v>102.9</v>
      </c>
      <c r="K299" s="45">
        <v>96.3</v>
      </c>
      <c r="L299" s="45">
        <v>95.1</v>
      </c>
      <c r="M299" s="45">
        <v>100.1</v>
      </c>
      <c r="N299" s="45">
        <v>97.4</v>
      </c>
      <c r="O299" s="45">
        <v>98.3</v>
      </c>
      <c r="P299" s="45">
        <v>110.9</v>
      </c>
      <c r="Q299" s="45">
        <v>111.3</v>
      </c>
      <c r="R299" s="45">
        <v>112.8</v>
      </c>
      <c r="S299" s="45">
        <v>108.4</v>
      </c>
      <c r="T299" s="45">
        <v>106.6</v>
      </c>
      <c r="U299" s="45">
        <v>113.8</v>
      </c>
      <c r="V299" s="45">
        <v>110.3</v>
      </c>
      <c r="W299" s="45">
        <v>107.8</v>
      </c>
      <c r="X299" s="45">
        <v>110.5</v>
      </c>
      <c r="Y299" s="45">
        <v>115.2</v>
      </c>
      <c r="Z299" s="45">
        <v>114.5</v>
      </c>
      <c r="AA299" s="45">
        <v>118.7</v>
      </c>
      <c r="AB299" s="45">
        <v>110</v>
      </c>
      <c r="AC299" s="45">
        <v>105.3</v>
      </c>
      <c r="AD299" s="45">
        <v>108.9</v>
      </c>
      <c r="AE299" s="45">
        <v>110.5</v>
      </c>
      <c r="AF299" s="45">
        <v>103.9</v>
      </c>
      <c r="AG299" s="45">
        <v>114.3</v>
      </c>
      <c r="AH299" s="45">
        <v>113.1</v>
      </c>
      <c r="AI299" s="45">
        <v>111.1</v>
      </c>
      <c r="AJ299" s="45">
        <v>110.8</v>
      </c>
      <c r="AK299" s="45">
        <v>107.6</v>
      </c>
      <c r="AL299" s="45">
        <v>110.3</v>
      </c>
      <c r="AM299" s="45">
        <v>109.4</v>
      </c>
      <c r="AN299" s="45">
        <v>119.2</v>
      </c>
      <c r="AO299" s="45">
        <v>113.8</v>
      </c>
      <c r="AP299" s="45">
        <v>110.5</v>
      </c>
      <c r="AQ299" s="45">
        <v>107.9</v>
      </c>
      <c r="AR299" s="45">
        <v>109.9</v>
      </c>
      <c r="AS299" s="45">
        <v>114.8</v>
      </c>
      <c r="AT299" s="45">
        <v>114.1</v>
      </c>
      <c r="AU299" s="45">
        <v>109.8</v>
      </c>
      <c r="AV299" s="45">
        <v>104.2</v>
      </c>
      <c r="AW299" s="45">
        <v>109.4</v>
      </c>
      <c r="AX299" s="45">
        <v>108.3</v>
      </c>
      <c r="AY299" s="45">
        <v>105.4</v>
      </c>
      <c r="AZ299" s="45">
        <v>110</v>
      </c>
      <c r="BA299" s="45">
        <v>115.2</v>
      </c>
      <c r="BB299" s="45">
        <v>117.1</v>
      </c>
      <c r="BC299" s="45">
        <v>114.1</v>
      </c>
      <c r="BD299" s="45">
        <v>115.2</v>
      </c>
      <c r="BE299" s="45">
        <v>131.69999999999999</v>
      </c>
      <c r="BF299" s="45">
        <v>135.9</v>
      </c>
      <c r="BG299" s="45">
        <v>130.80000000000001</v>
      </c>
      <c r="BH299" s="45">
        <v>134.30000000000001</v>
      </c>
      <c r="BI299" s="45">
        <v>135.1</v>
      </c>
      <c r="BJ299" s="45">
        <v>123</v>
      </c>
      <c r="BK299" s="45">
        <v>123.6</v>
      </c>
      <c r="BL299" s="45">
        <v>122.1</v>
      </c>
      <c r="BM299" s="45">
        <v>128.80000000000001</v>
      </c>
      <c r="BN299" s="45">
        <v>123</v>
      </c>
      <c r="BO299" s="45">
        <v>123</v>
      </c>
      <c r="BP299" s="45">
        <v>126.1</v>
      </c>
      <c r="BQ299" s="45">
        <v>128.30000000000001</v>
      </c>
      <c r="BR299" s="45">
        <v>145.9</v>
      </c>
      <c r="BS299" s="45">
        <v>150.19999999999999</v>
      </c>
      <c r="BT299" s="45">
        <v>143.6</v>
      </c>
      <c r="BU299" s="45">
        <v>140.1</v>
      </c>
      <c r="BV299" s="45">
        <v>137.19999999999999</v>
      </c>
      <c r="BW299" s="45">
        <v>135.6</v>
      </c>
      <c r="BX299" s="45">
        <v>139.6</v>
      </c>
      <c r="BY299" s="45">
        <v>139.1</v>
      </c>
      <c r="BZ299" s="45">
        <v>138.5</v>
      </c>
      <c r="CA299" s="45">
        <v>133.4</v>
      </c>
      <c r="CB299" s="45">
        <v>136.19999999999999</v>
      </c>
      <c r="CC299" s="45">
        <v>138.4</v>
      </c>
      <c r="CD299" s="45">
        <v>138.30000000000001</v>
      </c>
      <c r="CE299" s="45">
        <v>138.5</v>
      </c>
      <c r="CF299" s="45">
        <v>137.19999999999999</v>
      </c>
      <c r="CG299" s="45">
        <v>138.5</v>
      </c>
      <c r="CH299" s="45">
        <v>136.4</v>
      </c>
      <c r="CI299" s="45">
        <v>138.5</v>
      </c>
      <c r="CJ299" s="45">
        <v>136.9</v>
      </c>
      <c r="CK299" s="45">
        <v>137.5</v>
      </c>
      <c r="CL299" s="45">
        <v>137.19999999999999</v>
      </c>
      <c r="CM299" s="45">
        <v>138.19999999999999</v>
      </c>
      <c r="CN299" s="45">
        <v>136.4</v>
      </c>
      <c r="CO299" s="45">
        <v>138.4</v>
      </c>
      <c r="CP299" s="45">
        <v>139.30000000000001</v>
      </c>
      <c r="CQ299" s="45">
        <v>138.4</v>
      </c>
      <c r="CR299" s="45">
        <v>138.19999999999999</v>
      </c>
      <c r="CS299" s="45">
        <v>138.80000000000001</v>
      </c>
      <c r="CT299" s="45">
        <v>141</v>
      </c>
      <c r="CU299" s="45">
        <v>143.30000000000001</v>
      </c>
      <c r="CV299" s="45">
        <v>143.30000000000001</v>
      </c>
      <c r="CW299" s="45">
        <v>143.1</v>
      </c>
      <c r="CX299" s="45">
        <v>138.9</v>
      </c>
      <c r="CY299" s="45">
        <v>132.4</v>
      </c>
      <c r="CZ299" s="45">
        <v>136.6</v>
      </c>
      <c r="DA299" s="45">
        <v>140.1</v>
      </c>
      <c r="DB299" s="45">
        <v>141.4</v>
      </c>
      <c r="DC299" s="45">
        <v>143.9</v>
      </c>
      <c r="DD299" s="45">
        <v>142.9</v>
      </c>
      <c r="DE299" s="45">
        <v>142.19999999999999</v>
      </c>
      <c r="DF299" s="45">
        <v>142</v>
      </c>
      <c r="DG299" s="45">
        <v>142.1</v>
      </c>
      <c r="DH299" s="45">
        <v>142.9</v>
      </c>
      <c r="DI299" s="45">
        <v>138.1</v>
      </c>
      <c r="DJ299" s="45">
        <v>144.30000000000001</v>
      </c>
      <c r="DK299" s="45">
        <v>146.30000000000001</v>
      </c>
      <c r="DL299" s="45">
        <v>146.1</v>
      </c>
      <c r="DM299" s="45">
        <v>146.30000000000001</v>
      </c>
      <c r="DN299" s="45">
        <v>149.69999999999999</v>
      </c>
      <c r="DO299" s="45">
        <v>148.80000000000001</v>
      </c>
      <c r="DP299" s="45">
        <v>150.30000000000001</v>
      </c>
      <c r="DQ299" s="45">
        <v>148.5</v>
      </c>
      <c r="DR299" s="45">
        <v>148.1</v>
      </c>
      <c r="DS299" s="45">
        <v>150.69999999999999</v>
      </c>
      <c r="DT299" s="45">
        <v>151.1</v>
      </c>
      <c r="DU299" s="45">
        <v>150.5</v>
      </c>
      <c r="DV299" s="45">
        <v>151.19999999999999</v>
      </c>
      <c r="DW299" s="45">
        <v>151</v>
      </c>
      <c r="DX299" s="46">
        <v>155.30000000000001</v>
      </c>
      <c r="DY299" s="46">
        <v>156.80000000000001</v>
      </c>
      <c r="DZ299" s="46">
        <v>156</v>
      </c>
      <c r="EA299">
        <v>156.30000000000001</v>
      </c>
      <c r="EB299" s="47">
        <v>157.19999999999999</v>
      </c>
      <c r="EC299" s="47">
        <v>158</v>
      </c>
    </row>
    <row r="300" spans="1:133" x14ac:dyDescent="0.25">
      <c r="A300" s="43" t="s">
        <v>3465</v>
      </c>
      <c r="B300" s="43" t="s">
        <v>2268</v>
      </c>
      <c r="C300" s="44">
        <v>3.8780000000000002E-2</v>
      </c>
      <c r="D300" s="45">
        <v>101.5</v>
      </c>
      <c r="E300" s="45">
        <v>102.3</v>
      </c>
      <c r="F300" s="45">
        <v>101.6</v>
      </c>
      <c r="G300" s="45">
        <v>103.3</v>
      </c>
      <c r="H300" s="45">
        <v>103.6</v>
      </c>
      <c r="I300" s="45">
        <v>105.7</v>
      </c>
      <c r="J300" s="45">
        <v>105.1</v>
      </c>
      <c r="K300" s="45">
        <v>104.6</v>
      </c>
      <c r="L300" s="45">
        <v>104.2</v>
      </c>
      <c r="M300" s="45">
        <v>104.5</v>
      </c>
      <c r="N300" s="45">
        <v>101.7</v>
      </c>
      <c r="O300" s="45">
        <v>102.1</v>
      </c>
      <c r="P300" s="45">
        <v>108.1</v>
      </c>
      <c r="Q300" s="45">
        <v>106.3</v>
      </c>
      <c r="R300" s="45">
        <v>108.2</v>
      </c>
      <c r="S300" s="45">
        <v>108.4</v>
      </c>
      <c r="T300" s="45">
        <v>107.8</v>
      </c>
      <c r="U300" s="45">
        <v>113</v>
      </c>
      <c r="V300" s="45">
        <v>105.6</v>
      </c>
      <c r="W300" s="45">
        <v>106.5</v>
      </c>
      <c r="X300" s="45">
        <v>104.9</v>
      </c>
      <c r="Y300" s="45">
        <v>106.8</v>
      </c>
      <c r="Z300" s="45">
        <v>106.6</v>
      </c>
      <c r="AA300" s="45">
        <v>108.8</v>
      </c>
      <c r="AB300" s="45">
        <v>111.7</v>
      </c>
      <c r="AC300" s="45">
        <v>113</v>
      </c>
      <c r="AD300" s="45">
        <v>113.1</v>
      </c>
      <c r="AE300" s="45">
        <v>113.6</v>
      </c>
      <c r="AF300" s="45">
        <v>116.2</v>
      </c>
      <c r="AG300" s="45">
        <v>114.2</v>
      </c>
      <c r="AH300" s="45">
        <v>111.7</v>
      </c>
      <c r="AI300" s="45">
        <v>112.7</v>
      </c>
      <c r="AJ300" s="45">
        <v>112</v>
      </c>
      <c r="AK300" s="45">
        <v>112.6</v>
      </c>
      <c r="AL300" s="45">
        <v>112.4</v>
      </c>
      <c r="AM300" s="45">
        <v>112.9</v>
      </c>
      <c r="AN300" s="45">
        <v>110.1</v>
      </c>
      <c r="AO300" s="45">
        <v>112</v>
      </c>
      <c r="AP300" s="45">
        <v>111.9</v>
      </c>
      <c r="AQ300" s="45">
        <v>113.6</v>
      </c>
      <c r="AR300" s="45">
        <v>118.6</v>
      </c>
      <c r="AS300" s="45">
        <v>118.1</v>
      </c>
      <c r="AT300" s="45">
        <v>118</v>
      </c>
      <c r="AU300" s="45">
        <v>116.7</v>
      </c>
      <c r="AV300" s="45">
        <v>112.7</v>
      </c>
      <c r="AW300" s="45">
        <v>114.8</v>
      </c>
      <c r="AX300" s="45">
        <v>111.4</v>
      </c>
      <c r="AY300" s="45">
        <v>114.7</v>
      </c>
      <c r="AZ300" s="45">
        <v>112.8</v>
      </c>
      <c r="BA300" s="45">
        <v>112.8</v>
      </c>
      <c r="BB300" s="45">
        <v>114.3</v>
      </c>
      <c r="BC300" s="45">
        <v>113.3</v>
      </c>
      <c r="BD300" s="45">
        <v>116.7</v>
      </c>
      <c r="BE300" s="45">
        <v>119.7</v>
      </c>
      <c r="BF300" s="45">
        <v>121.3</v>
      </c>
      <c r="BG300" s="45">
        <v>116.9</v>
      </c>
      <c r="BH300" s="45">
        <v>116.5</v>
      </c>
      <c r="BI300" s="45">
        <v>115.5</v>
      </c>
      <c r="BJ300" s="45">
        <v>113.4</v>
      </c>
      <c r="BK300" s="45">
        <v>113.2</v>
      </c>
      <c r="BL300" s="45">
        <v>113.6</v>
      </c>
      <c r="BM300" s="45">
        <v>114.8</v>
      </c>
      <c r="BN300" s="45">
        <v>114.7</v>
      </c>
      <c r="BO300" s="45">
        <v>119.9</v>
      </c>
      <c r="BP300" s="45">
        <v>120.6</v>
      </c>
      <c r="BQ300" s="45">
        <v>117.6</v>
      </c>
      <c r="BR300" s="45">
        <v>118.9</v>
      </c>
      <c r="BS300" s="45">
        <v>116.1</v>
      </c>
      <c r="BT300" s="45">
        <v>115.9</v>
      </c>
      <c r="BU300" s="45">
        <v>115.9</v>
      </c>
      <c r="BV300" s="45">
        <v>119.9</v>
      </c>
      <c r="BW300" s="45">
        <v>120.1</v>
      </c>
      <c r="BX300" s="45">
        <v>117.8</v>
      </c>
      <c r="BY300" s="45">
        <v>119.6</v>
      </c>
      <c r="BZ300" s="45">
        <v>119.1</v>
      </c>
      <c r="CA300" s="45">
        <v>118.5</v>
      </c>
      <c r="CB300" s="45">
        <v>116.8</v>
      </c>
      <c r="CC300" s="45">
        <v>116.3</v>
      </c>
      <c r="CD300" s="45">
        <v>115.9</v>
      </c>
      <c r="CE300" s="45">
        <v>115.5</v>
      </c>
      <c r="CF300" s="45">
        <v>116</v>
      </c>
      <c r="CG300" s="45">
        <v>114.6</v>
      </c>
      <c r="CH300" s="45">
        <v>113.9</v>
      </c>
      <c r="CI300" s="45">
        <v>114.2</v>
      </c>
      <c r="CJ300" s="45">
        <v>113.8</v>
      </c>
      <c r="CK300" s="45">
        <v>114.5</v>
      </c>
      <c r="CL300" s="45">
        <v>114.5</v>
      </c>
      <c r="CM300" s="45">
        <v>115.1</v>
      </c>
      <c r="CN300" s="45">
        <v>115.2</v>
      </c>
      <c r="CO300" s="45">
        <v>114.5</v>
      </c>
      <c r="CP300" s="45">
        <v>113.6</v>
      </c>
      <c r="CQ300" s="45">
        <v>113.7</v>
      </c>
      <c r="CR300" s="45">
        <v>115.3</v>
      </c>
      <c r="CS300" s="45">
        <v>113.7</v>
      </c>
      <c r="CT300" s="45">
        <v>113.5</v>
      </c>
      <c r="CU300" s="45">
        <v>113.3</v>
      </c>
      <c r="CV300" s="45">
        <v>113.2</v>
      </c>
      <c r="CW300" s="45">
        <v>111.9</v>
      </c>
      <c r="CX300" s="45">
        <v>111.6</v>
      </c>
      <c r="CY300" s="45">
        <v>111.4</v>
      </c>
      <c r="CZ300" s="45">
        <v>110.9</v>
      </c>
      <c r="DA300" s="45">
        <v>111.1</v>
      </c>
      <c r="DB300" s="45">
        <v>112.1</v>
      </c>
      <c r="DC300" s="45">
        <v>112.7</v>
      </c>
      <c r="DD300" s="45">
        <v>113.1</v>
      </c>
      <c r="DE300" s="45">
        <v>113.7</v>
      </c>
      <c r="DF300" s="45">
        <v>115.2</v>
      </c>
      <c r="DG300" s="45">
        <v>113.1</v>
      </c>
      <c r="DH300" s="45">
        <v>115.8</v>
      </c>
      <c r="DI300" s="45">
        <v>114.2</v>
      </c>
      <c r="DJ300" s="45">
        <v>114.6</v>
      </c>
      <c r="DK300" s="45">
        <v>113.6</v>
      </c>
      <c r="DL300" s="45">
        <v>113.1</v>
      </c>
      <c r="DM300" s="45">
        <v>115.5</v>
      </c>
      <c r="DN300" s="45">
        <v>117.2</v>
      </c>
      <c r="DO300" s="45">
        <v>119</v>
      </c>
      <c r="DP300" s="45">
        <v>120.4</v>
      </c>
      <c r="DQ300" s="45">
        <v>121.2</v>
      </c>
      <c r="DR300" s="45">
        <v>120.9</v>
      </c>
      <c r="DS300" s="45">
        <v>121.6</v>
      </c>
      <c r="DT300" s="45">
        <v>122.5</v>
      </c>
      <c r="DU300" s="45">
        <v>125.3</v>
      </c>
      <c r="DV300" s="45">
        <v>125.9</v>
      </c>
      <c r="DW300" s="45">
        <v>124.8</v>
      </c>
      <c r="DX300" s="46">
        <v>124.1</v>
      </c>
      <c r="DY300" s="46">
        <v>125.9</v>
      </c>
      <c r="DZ300" s="46">
        <v>123.2</v>
      </c>
      <c r="EA300">
        <v>122.8</v>
      </c>
      <c r="EB300" s="47">
        <v>123.3</v>
      </c>
      <c r="EC300" s="47">
        <v>122.8</v>
      </c>
    </row>
    <row r="301" spans="1:133" x14ac:dyDescent="0.25">
      <c r="A301" s="43" t="s">
        <v>3466</v>
      </c>
      <c r="B301" s="43" t="s">
        <v>2278</v>
      </c>
      <c r="C301" s="44">
        <v>0.53539999999999999</v>
      </c>
      <c r="D301" s="45">
        <v>105</v>
      </c>
      <c r="E301" s="45">
        <v>106.3</v>
      </c>
      <c r="F301" s="45">
        <v>107.1</v>
      </c>
      <c r="G301" s="45">
        <v>107.7</v>
      </c>
      <c r="H301" s="45">
        <v>108.3</v>
      </c>
      <c r="I301" s="45">
        <v>107.1</v>
      </c>
      <c r="J301" s="45">
        <v>107.9</v>
      </c>
      <c r="K301" s="45">
        <v>107.7</v>
      </c>
      <c r="L301" s="45">
        <v>107.1</v>
      </c>
      <c r="M301" s="45">
        <v>107.8</v>
      </c>
      <c r="N301" s="45">
        <v>107.3</v>
      </c>
      <c r="O301" s="45">
        <v>108.6</v>
      </c>
      <c r="P301" s="45">
        <v>109.9</v>
      </c>
      <c r="Q301" s="45">
        <v>111.5</v>
      </c>
      <c r="R301" s="45">
        <v>112.5</v>
      </c>
      <c r="S301" s="45">
        <v>112.9</v>
      </c>
      <c r="T301" s="45">
        <v>115.4</v>
      </c>
      <c r="U301" s="45">
        <v>116.1</v>
      </c>
      <c r="V301" s="45">
        <v>115.5</v>
      </c>
      <c r="W301" s="45">
        <v>116</v>
      </c>
      <c r="X301" s="45">
        <v>117.3</v>
      </c>
      <c r="Y301" s="45">
        <v>117.2</v>
      </c>
      <c r="Z301" s="45">
        <v>117.1</v>
      </c>
      <c r="AA301" s="45">
        <v>116.5</v>
      </c>
      <c r="AB301" s="45">
        <v>120.5</v>
      </c>
      <c r="AC301" s="45">
        <v>120.4</v>
      </c>
      <c r="AD301" s="45">
        <v>121.2</v>
      </c>
      <c r="AE301" s="45">
        <v>121.1</v>
      </c>
      <c r="AF301" s="45">
        <v>122.6</v>
      </c>
      <c r="AG301" s="45">
        <v>121.2</v>
      </c>
      <c r="AH301" s="45">
        <v>122.6</v>
      </c>
      <c r="AI301" s="45">
        <v>121.2</v>
      </c>
      <c r="AJ301" s="45">
        <v>120.4</v>
      </c>
      <c r="AK301" s="45">
        <v>119.9</v>
      </c>
      <c r="AL301" s="45">
        <v>118.6</v>
      </c>
      <c r="AM301" s="45">
        <v>118.3</v>
      </c>
      <c r="AN301" s="45">
        <v>118.4</v>
      </c>
      <c r="AO301" s="45">
        <v>119.4</v>
      </c>
      <c r="AP301" s="45">
        <v>122.3</v>
      </c>
      <c r="AQ301" s="45">
        <v>122.6</v>
      </c>
      <c r="AR301" s="45">
        <v>123.7</v>
      </c>
      <c r="AS301" s="45">
        <v>123.1</v>
      </c>
      <c r="AT301" s="45">
        <v>120.8</v>
      </c>
      <c r="AU301" s="45">
        <v>121.1</v>
      </c>
      <c r="AV301" s="45">
        <v>122.8</v>
      </c>
      <c r="AW301" s="45">
        <v>122.9</v>
      </c>
      <c r="AX301" s="45">
        <v>122.9</v>
      </c>
      <c r="AY301" s="45">
        <v>123.4</v>
      </c>
      <c r="AZ301" s="45">
        <v>123.7</v>
      </c>
      <c r="BA301" s="45">
        <v>125</v>
      </c>
      <c r="BB301" s="45">
        <v>123.8</v>
      </c>
      <c r="BC301" s="45">
        <v>123.8</v>
      </c>
      <c r="BD301" s="45">
        <v>123.3</v>
      </c>
      <c r="BE301" s="45">
        <v>123.9</v>
      </c>
      <c r="BF301" s="45">
        <v>123.1</v>
      </c>
      <c r="BG301" s="45">
        <v>122.3</v>
      </c>
      <c r="BH301" s="45">
        <v>120.5</v>
      </c>
      <c r="BI301" s="45">
        <v>120.8</v>
      </c>
      <c r="BJ301" s="45">
        <v>120.4</v>
      </c>
      <c r="BK301" s="45">
        <v>120.4</v>
      </c>
      <c r="BL301" s="45">
        <v>119.1</v>
      </c>
      <c r="BM301" s="45">
        <v>120.1</v>
      </c>
      <c r="BN301" s="45">
        <v>119.7</v>
      </c>
      <c r="BO301" s="45">
        <v>120.7</v>
      </c>
      <c r="BP301" s="45">
        <v>119.3</v>
      </c>
      <c r="BQ301" s="45">
        <v>119.9</v>
      </c>
      <c r="BR301" s="45">
        <v>120.4</v>
      </c>
      <c r="BS301" s="45">
        <v>119.6</v>
      </c>
      <c r="BT301" s="45">
        <v>121.2</v>
      </c>
      <c r="BU301" s="45">
        <v>120.2</v>
      </c>
      <c r="BV301" s="45">
        <v>120.9</v>
      </c>
      <c r="BW301" s="45">
        <v>120.4</v>
      </c>
      <c r="BX301" s="45">
        <v>122.6</v>
      </c>
      <c r="BY301" s="45">
        <v>122.3</v>
      </c>
      <c r="BZ301" s="45">
        <v>123.1</v>
      </c>
      <c r="CA301" s="45">
        <v>123.7</v>
      </c>
      <c r="CB301" s="45">
        <v>121.5</v>
      </c>
      <c r="CC301" s="45">
        <v>122.3</v>
      </c>
      <c r="CD301" s="45">
        <v>121.9</v>
      </c>
      <c r="CE301" s="45">
        <v>121.6</v>
      </c>
      <c r="CF301" s="45">
        <v>120.8</v>
      </c>
      <c r="CG301" s="45">
        <v>121.3</v>
      </c>
      <c r="CH301" s="45">
        <v>119.5</v>
      </c>
      <c r="CI301" s="45">
        <v>120.6</v>
      </c>
      <c r="CJ301" s="45">
        <v>120.6</v>
      </c>
      <c r="CK301" s="45">
        <v>119.2</v>
      </c>
      <c r="CL301" s="45">
        <v>118.6</v>
      </c>
      <c r="CM301" s="45">
        <v>118.3</v>
      </c>
      <c r="CN301" s="45">
        <v>119.2</v>
      </c>
      <c r="CO301" s="45">
        <v>118.6</v>
      </c>
      <c r="CP301" s="45">
        <v>118.5</v>
      </c>
      <c r="CQ301" s="45">
        <v>119.2</v>
      </c>
      <c r="CR301" s="45">
        <v>118.4</v>
      </c>
      <c r="CS301" s="45">
        <v>117.4</v>
      </c>
      <c r="CT301" s="45">
        <v>118.1</v>
      </c>
      <c r="CU301" s="45">
        <v>117.5</v>
      </c>
      <c r="CV301" s="45">
        <v>117.7</v>
      </c>
      <c r="CW301" s="45">
        <v>118.3</v>
      </c>
      <c r="CX301" s="45">
        <v>117.6</v>
      </c>
      <c r="CY301" s="45">
        <v>117.7</v>
      </c>
      <c r="CZ301" s="45">
        <v>118.1</v>
      </c>
      <c r="DA301" s="45">
        <v>118.7</v>
      </c>
      <c r="DB301" s="45">
        <v>117.7</v>
      </c>
      <c r="DC301" s="45">
        <v>117.9</v>
      </c>
      <c r="DD301" s="45">
        <v>118.6</v>
      </c>
      <c r="DE301" s="45">
        <v>118.6</v>
      </c>
      <c r="DF301" s="45">
        <v>116.7</v>
      </c>
      <c r="DG301" s="45">
        <v>117.6</v>
      </c>
      <c r="DH301" s="45">
        <v>118.2</v>
      </c>
      <c r="DI301" s="45">
        <v>119.5</v>
      </c>
      <c r="DJ301" s="45">
        <v>117.7</v>
      </c>
      <c r="DK301" s="45">
        <v>117.3</v>
      </c>
      <c r="DL301" s="45">
        <v>118.4</v>
      </c>
      <c r="DM301" s="45">
        <v>118.7</v>
      </c>
      <c r="DN301" s="45">
        <v>119</v>
      </c>
      <c r="DO301" s="45">
        <v>118.7</v>
      </c>
      <c r="DP301" s="45">
        <v>119.8</v>
      </c>
      <c r="DQ301" s="45">
        <v>120.9</v>
      </c>
      <c r="DR301" s="45">
        <v>121.3</v>
      </c>
      <c r="DS301" s="45">
        <v>121.7</v>
      </c>
      <c r="DT301" s="45">
        <v>120.9</v>
      </c>
      <c r="DU301" s="45">
        <v>121.4</v>
      </c>
      <c r="DV301" s="45">
        <v>122.5</v>
      </c>
      <c r="DW301" s="45">
        <v>122.9</v>
      </c>
      <c r="DX301" s="46">
        <v>123.3</v>
      </c>
      <c r="DY301" s="46">
        <v>123.4</v>
      </c>
      <c r="DZ301" s="46">
        <v>122.9</v>
      </c>
      <c r="EA301">
        <v>122.6</v>
      </c>
      <c r="EB301" s="47">
        <v>121.7</v>
      </c>
      <c r="EC301" s="47">
        <v>122</v>
      </c>
    </row>
    <row r="302" spans="1:133" x14ac:dyDescent="0.25">
      <c r="A302" s="43" t="s">
        <v>3467</v>
      </c>
      <c r="B302" s="43" t="s">
        <v>2280</v>
      </c>
      <c r="C302" s="44">
        <v>0.14215</v>
      </c>
      <c r="D302" s="45">
        <v>109.4</v>
      </c>
      <c r="E302" s="45">
        <v>112.8</v>
      </c>
      <c r="F302" s="45">
        <v>113.3</v>
      </c>
      <c r="G302" s="45">
        <v>113.7</v>
      </c>
      <c r="H302" s="45">
        <v>112.9</v>
      </c>
      <c r="I302" s="45">
        <v>111.8</v>
      </c>
      <c r="J302" s="45">
        <v>114.7</v>
      </c>
      <c r="K302" s="45">
        <v>114.9</v>
      </c>
      <c r="L302" s="45">
        <v>113.2</v>
      </c>
      <c r="M302" s="45">
        <v>113.4</v>
      </c>
      <c r="N302" s="45">
        <v>110.8</v>
      </c>
      <c r="O302" s="45">
        <v>114.3</v>
      </c>
      <c r="P302" s="45">
        <v>115.1</v>
      </c>
      <c r="Q302" s="45">
        <v>116.4</v>
      </c>
      <c r="R302" s="45">
        <v>117.8</v>
      </c>
      <c r="S302" s="45">
        <v>119.3</v>
      </c>
      <c r="T302" s="45">
        <v>121</v>
      </c>
      <c r="U302" s="45">
        <v>120.9</v>
      </c>
      <c r="V302" s="45">
        <v>121.3</v>
      </c>
      <c r="W302" s="45">
        <v>123.1</v>
      </c>
      <c r="X302" s="45">
        <v>125.5</v>
      </c>
      <c r="Y302" s="45">
        <v>126.4</v>
      </c>
      <c r="Z302" s="45">
        <v>126.7</v>
      </c>
      <c r="AA302" s="45">
        <v>124.5</v>
      </c>
      <c r="AB302" s="45">
        <v>129.69999999999999</v>
      </c>
      <c r="AC302" s="45">
        <v>130.5</v>
      </c>
      <c r="AD302" s="45">
        <v>130.6</v>
      </c>
      <c r="AE302" s="45">
        <v>130.30000000000001</v>
      </c>
      <c r="AF302" s="45">
        <v>132.80000000000001</v>
      </c>
      <c r="AG302" s="45">
        <v>132.4</v>
      </c>
      <c r="AH302" s="45">
        <v>132.4</v>
      </c>
      <c r="AI302" s="45">
        <v>129.6</v>
      </c>
      <c r="AJ302" s="45">
        <v>131.6</v>
      </c>
      <c r="AK302" s="45">
        <v>130.4</v>
      </c>
      <c r="AL302" s="45">
        <v>128.5</v>
      </c>
      <c r="AM302" s="45">
        <v>128.5</v>
      </c>
      <c r="AN302" s="45">
        <v>128.80000000000001</v>
      </c>
      <c r="AO302" s="45">
        <v>127</v>
      </c>
      <c r="AP302" s="45">
        <v>127.3</v>
      </c>
      <c r="AQ302" s="45">
        <v>126.6</v>
      </c>
      <c r="AR302" s="45">
        <v>130</v>
      </c>
      <c r="AS302" s="45">
        <v>129.80000000000001</v>
      </c>
      <c r="AT302" s="45">
        <v>123.6</v>
      </c>
      <c r="AU302" s="45">
        <v>123.5</v>
      </c>
      <c r="AV302" s="45">
        <v>128.1</v>
      </c>
      <c r="AW302" s="45">
        <v>123</v>
      </c>
      <c r="AX302" s="45">
        <v>122.7</v>
      </c>
      <c r="AY302" s="45">
        <v>125</v>
      </c>
      <c r="AZ302" s="45">
        <v>122.3</v>
      </c>
      <c r="BA302" s="45">
        <v>128</v>
      </c>
      <c r="BB302" s="45">
        <v>121.6</v>
      </c>
      <c r="BC302" s="45">
        <v>119.5</v>
      </c>
      <c r="BD302" s="45">
        <v>120.8</v>
      </c>
      <c r="BE302" s="45">
        <v>118.9</v>
      </c>
      <c r="BF302" s="45">
        <v>120.3</v>
      </c>
      <c r="BG302" s="45">
        <v>118.1</v>
      </c>
      <c r="BH302" s="45">
        <v>116.2</v>
      </c>
      <c r="BI302" s="45">
        <v>119.4</v>
      </c>
      <c r="BJ302" s="45">
        <v>116.6</v>
      </c>
      <c r="BK302" s="45">
        <v>117.6</v>
      </c>
      <c r="BL302" s="45">
        <v>112.9</v>
      </c>
      <c r="BM302" s="45">
        <v>114.3</v>
      </c>
      <c r="BN302" s="45">
        <v>113.5</v>
      </c>
      <c r="BO302" s="45">
        <v>113.4</v>
      </c>
      <c r="BP302" s="45">
        <v>109</v>
      </c>
      <c r="BQ302" s="45">
        <v>109.8</v>
      </c>
      <c r="BR302" s="45">
        <v>111.5</v>
      </c>
      <c r="BS302" s="45">
        <v>108.8</v>
      </c>
      <c r="BT302" s="45">
        <v>111.6</v>
      </c>
      <c r="BU302" s="45">
        <v>108.3</v>
      </c>
      <c r="BV302" s="45">
        <v>109.4</v>
      </c>
      <c r="BW302" s="45">
        <v>108.7</v>
      </c>
      <c r="BX302" s="45">
        <v>114.6</v>
      </c>
      <c r="BY302" s="45">
        <v>115.8</v>
      </c>
      <c r="BZ302" s="45">
        <v>117</v>
      </c>
      <c r="CA302" s="45">
        <v>116.9</v>
      </c>
      <c r="CB302" s="45">
        <v>109.8</v>
      </c>
      <c r="CC302" s="45">
        <v>111</v>
      </c>
      <c r="CD302" s="45">
        <v>110.7</v>
      </c>
      <c r="CE302" s="45">
        <v>110.8</v>
      </c>
      <c r="CF302" s="45">
        <v>108.2</v>
      </c>
      <c r="CG302" s="45">
        <v>107.7</v>
      </c>
      <c r="CH302" s="45">
        <v>103.3</v>
      </c>
      <c r="CI302" s="45">
        <v>106.7</v>
      </c>
      <c r="CJ302" s="45">
        <v>108.4</v>
      </c>
      <c r="CK302" s="45">
        <v>107</v>
      </c>
      <c r="CL302" s="45">
        <v>106.2</v>
      </c>
      <c r="CM302" s="45">
        <v>105.1</v>
      </c>
      <c r="CN302" s="45">
        <v>108.6</v>
      </c>
      <c r="CO302" s="45">
        <v>104.8</v>
      </c>
      <c r="CP302" s="45">
        <v>105.5</v>
      </c>
      <c r="CQ302" s="45">
        <v>106</v>
      </c>
      <c r="CR302" s="45">
        <v>104.6</v>
      </c>
      <c r="CS302" s="45">
        <v>102.4</v>
      </c>
      <c r="CT302" s="45">
        <v>103.6</v>
      </c>
      <c r="CU302" s="45">
        <v>103.5</v>
      </c>
      <c r="CV302" s="45">
        <v>104.1</v>
      </c>
      <c r="CW302" s="45">
        <v>104.3</v>
      </c>
      <c r="CX302" s="45">
        <v>102.2</v>
      </c>
      <c r="CY302" s="45">
        <v>102.1</v>
      </c>
      <c r="CZ302" s="45">
        <v>102.5</v>
      </c>
      <c r="DA302" s="45">
        <v>102.7</v>
      </c>
      <c r="DB302" s="45">
        <v>102</v>
      </c>
      <c r="DC302" s="45">
        <v>100.6</v>
      </c>
      <c r="DD302" s="45">
        <v>100.9</v>
      </c>
      <c r="DE302" s="45">
        <v>100.2</v>
      </c>
      <c r="DF302" s="45">
        <v>94.6</v>
      </c>
      <c r="DG302" s="45">
        <v>96.6</v>
      </c>
      <c r="DH302" s="45">
        <v>97.7</v>
      </c>
      <c r="DI302" s="45">
        <v>101.9</v>
      </c>
      <c r="DJ302" s="45">
        <v>102.5</v>
      </c>
      <c r="DK302" s="45">
        <v>102.6</v>
      </c>
      <c r="DL302" s="45">
        <v>103</v>
      </c>
      <c r="DM302" s="45">
        <v>104</v>
      </c>
      <c r="DN302" s="45">
        <v>104.4</v>
      </c>
      <c r="DO302" s="45">
        <v>102.2</v>
      </c>
      <c r="DP302" s="45">
        <v>104.3</v>
      </c>
      <c r="DQ302" s="45">
        <v>105.6</v>
      </c>
      <c r="DR302" s="45">
        <v>107.2</v>
      </c>
      <c r="DS302" s="45">
        <v>108.2</v>
      </c>
      <c r="DT302" s="45">
        <v>106.4</v>
      </c>
      <c r="DU302" s="45">
        <v>106.9</v>
      </c>
      <c r="DV302" s="45">
        <v>107.5</v>
      </c>
      <c r="DW302" s="45">
        <v>107.5</v>
      </c>
      <c r="DX302" s="46">
        <v>106.7</v>
      </c>
      <c r="DY302" s="46">
        <v>107.2</v>
      </c>
      <c r="DZ302" s="46">
        <v>106.9</v>
      </c>
      <c r="EA302">
        <v>105.2</v>
      </c>
      <c r="EB302" s="47">
        <v>104</v>
      </c>
      <c r="EC302" s="47">
        <v>104.7</v>
      </c>
    </row>
    <row r="303" spans="1:133" x14ac:dyDescent="0.25">
      <c r="A303" s="43" t="s">
        <v>3468</v>
      </c>
      <c r="B303" s="43" t="s">
        <v>2282</v>
      </c>
      <c r="C303" s="44">
        <v>2.0000000000000002E-5</v>
      </c>
      <c r="D303" s="45">
        <v>112.9</v>
      </c>
      <c r="E303" s="45">
        <v>108.3</v>
      </c>
      <c r="F303" s="45">
        <v>108.4</v>
      </c>
      <c r="G303" s="45">
        <v>114.9</v>
      </c>
      <c r="H303" s="45">
        <v>110</v>
      </c>
      <c r="I303" s="45">
        <v>109.3</v>
      </c>
      <c r="J303" s="45">
        <v>108.5</v>
      </c>
      <c r="K303" s="45">
        <v>108.6</v>
      </c>
      <c r="L303" s="45">
        <v>108.3</v>
      </c>
      <c r="M303" s="45">
        <v>113.4</v>
      </c>
      <c r="N303" s="45">
        <v>111</v>
      </c>
      <c r="O303" s="45">
        <v>112.4</v>
      </c>
      <c r="P303" s="45">
        <v>110.7</v>
      </c>
      <c r="Q303" s="45">
        <v>117.5</v>
      </c>
      <c r="R303" s="45">
        <v>116.4</v>
      </c>
      <c r="S303" s="45">
        <v>117.2</v>
      </c>
      <c r="T303" s="45">
        <v>114.7</v>
      </c>
      <c r="U303" s="45">
        <v>118.5</v>
      </c>
      <c r="V303" s="45">
        <v>123.7</v>
      </c>
      <c r="W303" s="45">
        <v>123.7</v>
      </c>
      <c r="X303" s="45">
        <v>118.2</v>
      </c>
      <c r="Y303" s="45">
        <v>121</v>
      </c>
      <c r="Z303" s="45">
        <v>121.6</v>
      </c>
      <c r="AA303" s="45">
        <v>123.9</v>
      </c>
      <c r="AB303" s="45">
        <v>122.8</v>
      </c>
      <c r="AC303" s="45">
        <v>130</v>
      </c>
      <c r="AD303" s="45">
        <v>126.4</v>
      </c>
      <c r="AE303" s="45">
        <v>125.2</v>
      </c>
      <c r="AF303" s="45">
        <v>127.3</v>
      </c>
      <c r="AG303" s="45">
        <v>129.69999999999999</v>
      </c>
      <c r="AH303" s="45">
        <v>129.69999999999999</v>
      </c>
      <c r="AI303" s="45">
        <v>128.9</v>
      </c>
      <c r="AJ303" s="45">
        <v>125.4</v>
      </c>
      <c r="AK303" s="45">
        <v>123.5</v>
      </c>
      <c r="AL303" s="45">
        <v>121.6</v>
      </c>
      <c r="AM303" s="45">
        <v>97.8</v>
      </c>
      <c r="AN303" s="45">
        <v>100.4</v>
      </c>
      <c r="AO303" s="45">
        <v>103.3</v>
      </c>
      <c r="AP303" s="45">
        <v>101.2</v>
      </c>
      <c r="AQ303" s="45">
        <v>102.8</v>
      </c>
      <c r="AR303" s="45">
        <v>100.9</v>
      </c>
      <c r="AS303" s="45">
        <v>106.3</v>
      </c>
      <c r="AT303" s="45">
        <v>104.9</v>
      </c>
      <c r="AU303" s="45">
        <v>104.4</v>
      </c>
      <c r="AV303" s="45">
        <v>105.5</v>
      </c>
      <c r="AW303" s="45">
        <v>105</v>
      </c>
      <c r="AX303" s="45">
        <v>105</v>
      </c>
      <c r="AY303" s="45">
        <v>104</v>
      </c>
      <c r="AZ303" s="45">
        <v>104.2</v>
      </c>
      <c r="BA303" s="45">
        <v>105.2</v>
      </c>
      <c r="BB303" s="45">
        <v>102.9</v>
      </c>
      <c r="BC303" s="45">
        <v>103</v>
      </c>
      <c r="BD303" s="45">
        <v>104.6</v>
      </c>
      <c r="BE303" s="45">
        <v>104.2</v>
      </c>
      <c r="BF303" s="45">
        <v>104.4</v>
      </c>
      <c r="BG303" s="45">
        <v>103.1</v>
      </c>
      <c r="BH303" s="45">
        <v>103.8</v>
      </c>
      <c r="BI303" s="45">
        <v>103.5</v>
      </c>
      <c r="BJ303" s="45">
        <v>104.6</v>
      </c>
      <c r="BK303" s="45">
        <v>104.3</v>
      </c>
      <c r="BL303" s="45">
        <v>105.4</v>
      </c>
      <c r="BM303" s="45">
        <v>104.1</v>
      </c>
      <c r="BN303" s="45">
        <v>102.9</v>
      </c>
      <c r="BO303" s="45">
        <v>103.1</v>
      </c>
      <c r="BP303" s="45">
        <v>106.9</v>
      </c>
      <c r="BQ303" s="45">
        <v>106</v>
      </c>
      <c r="BR303" s="45">
        <v>105.1</v>
      </c>
      <c r="BS303" s="45">
        <v>105.3</v>
      </c>
      <c r="BT303" s="45">
        <v>104</v>
      </c>
      <c r="BU303" s="45">
        <v>102.1</v>
      </c>
      <c r="BV303" s="45">
        <v>103.2</v>
      </c>
      <c r="BW303" s="45">
        <v>103.7</v>
      </c>
      <c r="BX303" s="45">
        <v>105</v>
      </c>
      <c r="BY303" s="45">
        <v>106</v>
      </c>
      <c r="BZ303" s="45">
        <v>104.2</v>
      </c>
      <c r="CA303" s="45">
        <v>109.6</v>
      </c>
      <c r="CB303" s="45">
        <v>104.5</v>
      </c>
      <c r="CC303" s="45">
        <v>102.1</v>
      </c>
      <c r="CD303" s="45">
        <v>104.5</v>
      </c>
      <c r="CE303" s="45">
        <v>101.3</v>
      </c>
      <c r="CF303" s="45">
        <v>99.1</v>
      </c>
      <c r="CG303" s="45">
        <v>100.6</v>
      </c>
      <c r="CH303" s="45">
        <v>103.4</v>
      </c>
      <c r="CI303" s="45">
        <v>102</v>
      </c>
      <c r="CJ303" s="45">
        <v>103.8</v>
      </c>
      <c r="CK303" s="45">
        <v>103.8</v>
      </c>
      <c r="CL303" s="45">
        <v>102.9</v>
      </c>
      <c r="CM303" s="45">
        <v>103.5</v>
      </c>
      <c r="CN303" s="45">
        <v>102.8</v>
      </c>
      <c r="CO303" s="45">
        <v>103</v>
      </c>
      <c r="CP303" s="45">
        <v>103</v>
      </c>
      <c r="CQ303" s="45">
        <v>100.5</v>
      </c>
      <c r="CR303" s="45">
        <v>101.4</v>
      </c>
      <c r="CS303" s="45">
        <v>101.7</v>
      </c>
      <c r="CT303" s="45">
        <v>101.8</v>
      </c>
      <c r="CU303" s="45">
        <v>101.8</v>
      </c>
      <c r="CV303" s="45">
        <v>101.8</v>
      </c>
      <c r="CW303" s="45">
        <v>93.6</v>
      </c>
      <c r="CX303" s="45">
        <v>97.9</v>
      </c>
      <c r="CY303" s="45">
        <v>100.5</v>
      </c>
      <c r="CZ303" s="45">
        <v>99</v>
      </c>
      <c r="DA303" s="45">
        <v>97.3</v>
      </c>
      <c r="DB303" s="45">
        <v>97.7</v>
      </c>
      <c r="DC303" s="45">
        <v>96.8</v>
      </c>
      <c r="DD303" s="45">
        <v>98.2</v>
      </c>
      <c r="DE303" s="45">
        <v>97.3</v>
      </c>
      <c r="DF303" s="45">
        <v>96.3</v>
      </c>
      <c r="DG303" s="45">
        <v>97.3</v>
      </c>
      <c r="DH303" s="45">
        <v>97.9</v>
      </c>
      <c r="DI303" s="45">
        <v>93.6</v>
      </c>
      <c r="DJ303" s="45">
        <v>95.5</v>
      </c>
      <c r="DK303" s="45">
        <v>96.4</v>
      </c>
      <c r="DL303" s="45">
        <v>93.5</v>
      </c>
      <c r="DM303" s="45">
        <v>93.4</v>
      </c>
      <c r="DN303" s="45">
        <v>95.7</v>
      </c>
      <c r="DO303" s="45">
        <v>97.2</v>
      </c>
      <c r="DP303" s="45">
        <v>98.3</v>
      </c>
      <c r="DQ303" s="45">
        <v>97.9</v>
      </c>
      <c r="DR303" s="45">
        <v>97.2</v>
      </c>
      <c r="DS303" s="45">
        <v>97.9</v>
      </c>
      <c r="DT303" s="45">
        <v>93.8</v>
      </c>
      <c r="DU303" s="45">
        <v>96</v>
      </c>
      <c r="DV303" s="45">
        <v>94</v>
      </c>
      <c r="DW303" s="45">
        <v>97.6</v>
      </c>
      <c r="DX303" s="46">
        <v>96.6</v>
      </c>
      <c r="DY303" s="46">
        <v>98.7</v>
      </c>
      <c r="DZ303" s="46">
        <v>97.3</v>
      </c>
      <c r="EA303">
        <v>98.3</v>
      </c>
      <c r="EB303" s="47">
        <v>99</v>
      </c>
      <c r="EC303" s="47">
        <v>98.2</v>
      </c>
    </row>
    <row r="304" spans="1:133" x14ac:dyDescent="0.25">
      <c r="A304" s="43" t="s">
        <v>3469</v>
      </c>
      <c r="B304" s="43" t="s">
        <v>2284</v>
      </c>
      <c r="C304" s="44">
        <v>0.14213000000000001</v>
      </c>
      <c r="D304" s="45">
        <v>109.4</v>
      </c>
      <c r="E304" s="45">
        <v>112.8</v>
      </c>
      <c r="F304" s="45">
        <v>113.3</v>
      </c>
      <c r="G304" s="45">
        <v>113.7</v>
      </c>
      <c r="H304" s="45">
        <v>112.9</v>
      </c>
      <c r="I304" s="45">
        <v>111.8</v>
      </c>
      <c r="J304" s="45">
        <v>114.7</v>
      </c>
      <c r="K304" s="45">
        <v>114.9</v>
      </c>
      <c r="L304" s="45">
        <v>113.2</v>
      </c>
      <c r="M304" s="45">
        <v>113.4</v>
      </c>
      <c r="N304" s="45">
        <v>110.8</v>
      </c>
      <c r="O304" s="45">
        <v>114.3</v>
      </c>
      <c r="P304" s="45">
        <v>115.1</v>
      </c>
      <c r="Q304" s="45">
        <v>116.4</v>
      </c>
      <c r="R304" s="45">
        <v>117.8</v>
      </c>
      <c r="S304" s="45">
        <v>119.3</v>
      </c>
      <c r="T304" s="45">
        <v>121</v>
      </c>
      <c r="U304" s="45">
        <v>120.9</v>
      </c>
      <c r="V304" s="45">
        <v>121.3</v>
      </c>
      <c r="W304" s="45">
        <v>123.1</v>
      </c>
      <c r="X304" s="45">
        <v>125.5</v>
      </c>
      <c r="Y304" s="45">
        <v>126.4</v>
      </c>
      <c r="Z304" s="45">
        <v>126.7</v>
      </c>
      <c r="AA304" s="45">
        <v>124.5</v>
      </c>
      <c r="AB304" s="45">
        <v>129.69999999999999</v>
      </c>
      <c r="AC304" s="45">
        <v>130.5</v>
      </c>
      <c r="AD304" s="45">
        <v>130.6</v>
      </c>
      <c r="AE304" s="45">
        <v>130.30000000000001</v>
      </c>
      <c r="AF304" s="45">
        <v>132.80000000000001</v>
      </c>
      <c r="AG304" s="45">
        <v>132.4</v>
      </c>
      <c r="AH304" s="45">
        <v>132.4</v>
      </c>
      <c r="AI304" s="45">
        <v>129.6</v>
      </c>
      <c r="AJ304" s="45">
        <v>131.6</v>
      </c>
      <c r="AK304" s="45">
        <v>130.4</v>
      </c>
      <c r="AL304" s="45">
        <v>128.5</v>
      </c>
      <c r="AM304" s="45">
        <v>128.5</v>
      </c>
      <c r="AN304" s="45">
        <v>128.80000000000001</v>
      </c>
      <c r="AO304" s="45">
        <v>127</v>
      </c>
      <c r="AP304" s="45">
        <v>127.3</v>
      </c>
      <c r="AQ304" s="45">
        <v>126.6</v>
      </c>
      <c r="AR304" s="45">
        <v>130</v>
      </c>
      <c r="AS304" s="45">
        <v>129.80000000000001</v>
      </c>
      <c r="AT304" s="45">
        <v>123.6</v>
      </c>
      <c r="AU304" s="45">
        <v>123.5</v>
      </c>
      <c r="AV304" s="45">
        <v>128.1</v>
      </c>
      <c r="AW304" s="45">
        <v>123</v>
      </c>
      <c r="AX304" s="45">
        <v>122.7</v>
      </c>
      <c r="AY304" s="45">
        <v>125</v>
      </c>
      <c r="AZ304" s="45">
        <v>122.3</v>
      </c>
      <c r="BA304" s="45">
        <v>128</v>
      </c>
      <c r="BB304" s="45">
        <v>121.6</v>
      </c>
      <c r="BC304" s="45">
        <v>119.5</v>
      </c>
      <c r="BD304" s="45">
        <v>120.8</v>
      </c>
      <c r="BE304" s="45">
        <v>118.9</v>
      </c>
      <c r="BF304" s="45">
        <v>120.3</v>
      </c>
      <c r="BG304" s="45">
        <v>118.1</v>
      </c>
      <c r="BH304" s="45">
        <v>116.2</v>
      </c>
      <c r="BI304" s="45">
        <v>119.5</v>
      </c>
      <c r="BJ304" s="45">
        <v>116.6</v>
      </c>
      <c r="BK304" s="45">
        <v>117.6</v>
      </c>
      <c r="BL304" s="45">
        <v>112.9</v>
      </c>
      <c r="BM304" s="45">
        <v>114.3</v>
      </c>
      <c r="BN304" s="45">
        <v>113.5</v>
      </c>
      <c r="BO304" s="45">
        <v>113.4</v>
      </c>
      <c r="BP304" s="45">
        <v>109</v>
      </c>
      <c r="BQ304" s="45">
        <v>109.8</v>
      </c>
      <c r="BR304" s="45">
        <v>111.5</v>
      </c>
      <c r="BS304" s="45">
        <v>108.8</v>
      </c>
      <c r="BT304" s="45">
        <v>111.6</v>
      </c>
      <c r="BU304" s="45">
        <v>108.3</v>
      </c>
      <c r="BV304" s="45">
        <v>109.4</v>
      </c>
      <c r="BW304" s="45">
        <v>108.7</v>
      </c>
      <c r="BX304" s="45">
        <v>114.6</v>
      </c>
      <c r="BY304" s="45">
        <v>115.8</v>
      </c>
      <c r="BZ304" s="45">
        <v>117</v>
      </c>
      <c r="CA304" s="45">
        <v>116.9</v>
      </c>
      <c r="CB304" s="45">
        <v>109.8</v>
      </c>
      <c r="CC304" s="45">
        <v>111</v>
      </c>
      <c r="CD304" s="45">
        <v>110.7</v>
      </c>
      <c r="CE304" s="45">
        <v>110.8</v>
      </c>
      <c r="CF304" s="45">
        <v>108.2</v>
      </c>
      <c r="CG304" s="45">
        <v>107.7</v>
      </c>
      <c r="CH304" s="45">
        <v>103.3</v>
      </c>
      <c r="CI304" s="45">
        <v>106.7</v>
      </c>
      <c r="CJ304" s="45">
        <v>108.4</v>
      </c>
      <c r="CK304" s="45">
        <v>107</v>
      </c>
      <c r="CL304" s="45">
        <v>106.2</v>
      </c>
      <c r="CM304" s="45">
        <v>105.1</v>
      </c>
      <c r="CN304" s="45">
        <v>108.6</v>
      </c>
      <c r="CO304" s="45">
        <v>104.8</v>
      </c>
      <c r="CP304" s="45">
        <v>105.5</v>
      </c>
      <c r="CQ304" s="45">
        <v>106</v>
      </c>
      <c r="CR304" s="45">
        <v>104.6</v>
      </c>
      <c r="CS304" s="45">
        <v>102.4</v>
      </c>
      <c r="CT304" s="45">
        <v>103.6</v>
      </c>
      <c r="CU304" s="45">
        <v>103.5</v>
      </c>
      <c r="CV304" s="45">
        <v>104.1</v>
      </c>
      <c r="CW304" s="45">
        <v>104.3</v>
      </c>
      <c r="CX304" s="45">
        <v>102.2</v>
      </c>
      <c r="CY304" s="45">
        <v>102.1</v>
      </c>
      <c r="CZ304" s="45">
        <v>102.5</v>
      </c>
      <c r="DA304" s="45">
        <v>102.7</v>
      </c>
      <c r="DB304" s="45">
        <v>102</v>
      </c>
      <c r="DC304" s="45">
        <v>100.6</v>
      </c>
      <c r="DD304" s="45">
        <v>100.9</v>
      </c>
      <c r="DE304" s="45">
        <v>100.2</v>
      </c>
      <c r="DF304" s="45">
        <v>94.6</v>
      </c>
      <c r="DG304" s="45">
        <v>96.6</v>
      </c>
      <c r="DH304" s="45">
        <v>97.7</v>
      </c>
      <c r="DI304" s="45">
        <v>101.9</v>
      </c>
      <c r="DJ304" s="45">
        <v>102.5</v>
      </c>
      <c r="DK304" s="45">
        <v>102.6</v>
      </c>
      <c r="DL304" s="45">
        <v>103</v>
      </c>
      <c r="DM304" s="45">
        <v>104</v>
      </c>
      <c r="DN304" s="45">
        <v>104.4</v>
      </c>
      <c r="DO304" s="45">
        <v>102.2</v>
      </c>
      <c r="DP304" s="45">
        <v>104.3</v>
      </c>
      <c r="DQ304" s="45">
        <v>105.6</v>
      </c>
      <c r="DR304" s="45">
        <v>107.2</v>
      </c>
      <c r="DS304" s="45">
        <v>108.2</v>
      </c>
      <c r="DT304" s="45">
        <v>106.4</v>
      </c>
      <c r="DU304" s="45">
        <v>106.9</v>
      </c>
      <c r="DV304" s="45">
        <v>107.5</v>
      </c>
      <c r="DW304" s="45">
        <v>107.5</v>
      </c>
      <c r="DX304" s="46">
        <v>106.7</v>
      </c>
      <c r="DY304" s="46">
        <v>107.2</v>
      </c>
      <c r="DZ304" s="46">
        <v>106.9</v>
      </c>
      <c r="EA304">
        <v>105.2</v>
      </c>
      <c r="EB304" s="47">
        <v>104</v>
      </c>
      <c r="EC304" s="47">
        <v>104.7</v>
      </c>
    </row>
    <row r="305" spans="1:133" x14ac:dyDescent="0.25">
      <c r="A305" s="43" t="s">
        <v>3470</v>
      </c>
      <c r="B305" s="43" t="s">
        <v>2288</v>
      </c>
      <c r="C305" s="44">
        <v>7.5399999999999995E-2</v>
      </c>
      <c r="D305" s="45">
        <v>104.7</v>
      </c>
      <c r="E305" s="45">
        <v>104.6</v>
      </c>
      <c r="F305" s="45">
        <v>106</v>
      </c>
      <c r="G305" s="45">
        <v>108.7</v>
      </c>
      <c r="H305" s="45">
        <v>111.1</v>
      </c>
      <c r="I305" s="45">
        <v>109.6</v>
      </c>
      <c r="J305" s="45">
        <v>111.4</v>
      </c>
      <c r="K305" s="45">
        <v>109.2</v>
      </c>
      <c r="L305" s="45">
        <v>107.9</v>
      </c>
      <c r="M305" s="45">
        <v>113</v>
      </c>
      <c r="N305" s="45">
        <v>109.5</v>
      </c>
      <c r="O305" s="45">
        <v>113.4</v>
      </c>
      <c r="P305" s="45">
        <v>113.8</v>
      </c>
      <c r="Q305" s="45">
        <v>117.6</v>
      </c>
      <c r="R305" s="45">
        <v>119.3</v>
      </c>
      <c r="S305" s="45">
        <v>116.1</v>
      </c>
      <c r="T305" s="45">
        <v>119.1</v>
      </c>
      <c r="U305" s="45">
        <v>122.2</v>
      </c>
      <c r="V305" s="45">
        <v>121.4</v>
      </c>
      <c r="W305" s="45">
        <v>121.8</v>
      </c>
      <c r="X305" s="45">
        <v>123.5</v>
      </c>
      <c r="Y305" s="45">
        <v>122.5</v>
      </c>
      <c r="Z305" s="45">
        <v>121.9</v>
      </c>
      <c r="AA305" s="45">
        <v>120.9</v>
      </c>
      <c r="AB305" s="45">
        <v>123.8</v>
      </c>
      <c r="AC305" s="45">
        <v>123</v>
      </c>
      <c r="AD305" s="45">
        <v>123</v>
      </c>
      <c r="AE305" s="45">
        <v>124.7</v>
      </c>
      <c r="AF305" s="45">
        <v>127.6</v>
      </c>
      <c r="AG305" s="45">
        <v>125.3</v>
      </c>
      <c r="AH305" s="45">
        <v>127.9</v>
      </c>
      <c r="AI305" s="45">
        <v>125.5</v>
      </c>
      <c r="AJ305" s="45">
        <v>123.2</v>
      </c>
      <c r="AK305" s="45">
        <v>122.4</v>
      </c>
      <c r="AL305" s="45">
        <v>120.4</v>
      </c>
      <c r="AM305" s="45">
        <v>120.1</v>
      </c>
      <c r="AN305" s="45">
        <v>120.3</v>
      </c>
      <c r="AO305" s="45">
        <v>124.7</v>
      </c>
      <c r="AP305" s="45">
        <v>134.30000000000001</v>
      </c>
      <c r="AQ305" s="45">
        <v>133.6</v>
      </c>
      <c r="AR305" s="45">
        <v>135.19999999999999</v>
      </c>
      <c r="AS305" s="45">
        <v>133</v>
      </c>
      <c r="AT305" s="45">
        <v>132.6</v>
      </c>
      <c r="AU305" s="45">
        <v>134.9</v>
      </c>
      <c r="AV305" s="45">
        <v>132.5</v>
      </c>
      <c r="AW305" s="45">
        <v>134.69999999999999</v>
      </c>
      <c r="AX305" s="45">
        <v>135.80000000000001</v>
      </c>
      <c r="AY305" s="45">
        <v>134.5</v>
      </c>
      <c r="AZ305" s="45">
        <v>132</v>
      </c>
      <c r="BA305" s="45">
        <v>131.30000000000001</v>
      </c>
      <c r="BB305" s="45">
        <v>133.5</v>
      </c>
      <c r="BC305" s="45">
        <v>132.80000000000001</v>
      </c>
      <c r="BD305" s="45">
        <v>135</v>
      </c>
      <c r="BE305" s="45">
        <v>134.9</v>
      </c>
      <c r="BF305" s="45">
        <v>133.69999999999999</v>
      </c>
      <c r="BG305" s="45">
        <v>130.30000000000001</v>
      </c>
      <c r="BH305" s="45">
        <v>132.1</v>
      </c>
      <c r="BI305" s="45">
        <v>130.19999999999999</v>
      </c>
      <c r="BJ305" s="45">
        <v>131.1</v>
      </c>
      <c r="BK305" s="45">
        <v>131</v>
      </c>
      <c r="BL305" s="45">
        <v>129.80000000000001</v>
      </c>
      <c r="BM305" s="45">
        <v>131.6</v>
      </c>
      <c r="BN305" s="45">
        <v>130.4</v>
      </c>
      <c r="BO305" s="45">
        <v>129.30000000000001</v>
      </c>
      <c r="BP305" s="45">
        <v>128.5</v>
      </c>
      <c r="BQ305" s="45">
        <v>130.9</v>
      </c>
      <c r="BR305" s="45">
        <v>133.5</v>
      </c>
      <c r="BS305" s="45">
        <v>131.1</v>
      </c>
      <c r="BT305" s="45">
        <v>132.69999999999999</v>
      </c>
      <c r="BU305" s="45">
        <v>131.9</v>
      </c>
      <c r="BV305" s="45">
        <v>133.1</v>
      </c>
      <c r="BW305" s="45">
        <v>131.19999999999999</v>
      </c>
      <c r="BX305" s="45">
        <v>133.9</v>
      </c>
      <c r="BY305" s="45">
        <v>133.80000000000001</v>
      </c>
      <c r="BZ305" s="45">
        <v>134.19999999999999</v>
      </c>
      <c r="CA305" s="45">
        <v>135.69999999999999</v>
      </c>
      <c r="CB305" s="45">
        <v>134.6</v>
      </c>
      <c r="CC305" s="45">
        <v>135.30000000000001</v>
      </c>
      <c r="CD305" s="45">
        <v>137.4</v>
      </c>
      <c r="CE305" s="45">
        <v>135.5</v>
      </c>
      <c r="CF305" s="45">
        <v>134.19999999999999</v>
      </c>
      <c r="CG305" s="45">
        <v>135.69999999999999</v>
      </c>
      <c r="CH305" s="45">
        <v>133</v>
      </c>
      <c r="CI305" s="45">
        <v>133.4</v>
      </c>
      <c r="CJ305" s="45">
        <v>135.30000000000001</v>
      </c>
      <c r="CK305" s="45">
        <v>134.9</v>
      </c>
      <c r="CL305" s="45">
        <v>136.4</v>
      </c>
      <c r="CM305" s="45">
        <v>136.9</v>
      </c>
      <c r="CN305" s="45">
        <v>136.6</v>
      </c>
      <c r="CO305" s="45">
        <v>135.30000000000001</v>
      </c>
      <c r="CP305" s="45">
        <v>136.4</v>
      </c>
      <c r="CQ305" s="45">
        <v>136.30000000000001</v>
      </c>
      <c r="CR305" s="45">
        <v>135.9</v>
      </c>
      <c r="CS305" s="45">
        <v>136.1</v>
      </c>
      <c r="CT305" s="45">
        <v>137.6</v>
      </c>
      <c r="CU305" s="45">
        <v>138.30000000000001</v>
      </c>
      <c r="CV305" s="45">
        <v>138.30000000000001</v>
      </c>
      <c r="CW305" s="45">
        <v>137.9</v>
      </c>
      <c r="CX305" s="45">
        <v>138.5</v>
      </c>
      <c r="CY305" s="45">
        <v>138.5</v>
      </c>
      <c r="CZ305" s="45">
        <v>139</v>
      </c>
      <c r="DA305" s="45">
        <v>138.4</v>
      </c>
      <c r="DB305" s="45">
        <v>137.9</v>
      </c>
      <c r="DC305" s="45">
        <v>137.9</v>
      </c>
      <c r="DD305" s="45">
        <v>138.6</v>
      </c>
      <c r="DE305" s="45">
        <v>138.6</v>
      </c>
      <c r="DF305" s="45">
        <v>139.30000000000001</v>
      </c>
      <c r="DG305" s="45">
        <v>140.19999999999999</v>
      </c>
      <c r="DH305" s="45">
        <v>139.80000000000001</v>
      </c>
      <c r="DI305" s="45">
        <v>140.6</v>
      </c>
      <c r="DJ305" s="45">
        <v>140.5</v>
      </c>
      <c r="DK305" s="45">
        <v>140.1</v>
      </c>
      <c r="DL305" s="45">
        <v>139.69999999999999</v>
      </c>
      <c r="DM305" s="45">
        <v>139.69999999999999</v>
      </c>
      <c r="DN305" s="45">
        <v>140</v>
      </c>
      <c r="DO305" s="45">
        <v>142.1</v>
      </c>
      <c r="DP305" s="45">
        <v>142.6</v>
      </c>
      <c r="DQ305" s="45">
        <v>143.69999999999999</v>
      </c>
      <c r="DR305" s="45">
        <v>144.4</v>
      </c>
      <c r="DS305" s="45">
        <v>144.5</v>
      </c>
      <c r="DT305" s="45">
        <v>144.69999999999999</v>
      </c>
      <c r="DU305" s="45">
        <v>142.1</v>
      </c>
      <c r="DV305" s="45">
        <v>141.69999999999999</v>
      </c>
      <c r="DW305" s="45">
        <v>141.5</v>
      </c>
      <c r="DX305" s="46">
        <v>140.80000000000001</v>
      </c>
      <c r="DY305" s="46">
        <v>140.9</v>
      </c>
      <c r="DZ305" s="46">
        <v>140.30000000000001</v>
      </c>
      <c r="EA305">
        <v>141.9</v>
      </c>
      <c r="EB305" s="47">
        <v>141</v>
      </c>
      <c r="EC305" s="47">
        <v>140.30000000000001</v>
      </c>
    </row>
    <row r="306" spans="1:133" x14ac:dyDescent="0.25">
      <c r="A306" s="43" t="s">
        <v>3471</v>
      </c>
      <c r="B306" s="43" t="s">
        <v>2290</v>
      </c>
      <c r="C306" s="44">
        <v>3.798E-2</v>
      </c>
      <c r="D306" s="45">
        <v>107.1</v>
      </c>
      <c r="E306" s="45">
        <v>107.4</v>
      </c>
      <c r="F306" s="45">
        <v>108.3</v>
      </c>
      <c r="G306" s="45">
        <v>108.7</v>
      </c>
      <c r="H306" s="45">
        <v>109.8</v>
      </c>
      <c r="I306" s="45">
        <v>108.4</v>
      </c>
      <c r="J306" s="45">
        <v>111.9</v>
      </c>
      <c r="K306" s="45">
        <v>110.3</v>
      </c>
      <c r="L306" s="45">
        <v>112.5</v>
      </c>
      <c r="M306" s="45">
        <v>113.8</v>
      </c>
      <c r="N306" s="45">
        <v>114.1</v>
      </c>
      <c r="O306" s="45">
        <v>115.3</v>
      </c>
      <c r="P306" s="45">
        <v>111.3</v>
      </c>
      <c r="Q306" s="45">
        <v>116</v>
      </c>
      <c r="R306" s="45">
        <v>113.8</v>
      </c>
      <c r="S306" s="45">
        <v>117.6</v>
      </c>
      <c r="T306" s="45">
        <v>117.8</v>
      </c>
      <c r="U306" s="45">
        <v>122.5</v>
      </c>
      <c r="V306" s="45">
        <v>117.5</v>
      </c>
      <c r="W306" s="45">
        <v>117.2</v>
      </c>
      <c r="X306" s="45">
        <v>123.6</v>
      </c>
      <c r="Y306" s="45">
        <v>122.9</v>
      </c>
      <c r="Z306" s="45">
        <v>123.1</v>
      </c>
      <c r="AA306" s="45">
        <v>126.4</v>
      </c>
      <c r="AB306" s="45">
        <v>128</v>
      </c>
      <c r="AC306" s="45">
        <v>124.9</v>
      </c>
      <c r="AD306" s="45">
        <v>127.1</v>
      </c>
      <c r="AE306" s="45">
        <v>131.19999999999999</v>
      </c>
      <c r="AF306" s="45">
        <v>133.69999999999999</v>
      </c>
      <c r="AG306" s="45">
        <v>128.19999999999999</v>
      </c>
      <c r="AH306" s="45">
        <v>129.69999999999999</v>
      </c>
      <c r="AI306" s="45">
        <v>130.80000000000001</v>
      </c>
      <c r="AJ306" s="45">
        <v>129.19999999999999</v>
      </c>
      <c r="AK306" s="45">
        <v>124.4</v>
      </c>
      <c r="AL306" s="45">
        <v>120</v>
      </c>
      <c r="AM306" s="45">
        <v>117.9</v>
      </c>
      <c r="AN306" s="45">
        <v>119.9</v>
      </c>
      <c r="AO306" s="45">
        <v>123</v>
      </c>
      <c r="AP306" s="45">
        <v>131.5</v>
      </c>
      <c r="AQ306" s="45">
        <v>130.4</v>
      </c>
      <c r="AR306" s="45">
        <v>130.19999999999999</v>
      </c>
      <c r="AS306" s="45">
        <v>130.6</v>
      </c>
      <c r="AT306" s="45">
        <v>130.69999999999999</v>
      </c>
      <c r="AU306" s="45">
        <v>129.5</v>
      </c>
      <c r="AV306" s="45">
        <v>129.9</v>
      </c>
      <c r="AW306" s="45">
        <v>130.30000000000001</v>
      </c>
      <c r="AX306" s="45">
        <v>131.9</v>
      </c>
      <c r="AY306" s="45">
        <v>130.5</v>
      </c>
      <c r="AZ306" s="45">
        <v>130.6</v>
      </c>
      <c r="BA306" s="45">
        <v>129.80000000000001</v>
      </c>
      <c r="BB306" s="45">
        <v>131.4</v>
      </c>
      <c r="BC306" s="45">
        <v>129.5</v>
      </c>
      <c r="BD306" s="45">
        <v>129.19999999999999</v>
      </c>
      <c r="BE306" s="45">
        <v>131.80000000000001</v>
      </c>
      <c r="BF306" s="45">
        <v>131.80000000000001</v>
      </c>
      <c r="BG306" s="45">
        <v>132.69999999999999</v>
      </c>
      <c r="BH306" s="45">
        <v>133</v>
      </c>
      <c r="BI306" s="45">
        <v>131.4</v>
      </c>
      <c r="BJ306" s="45">
        <v>131.5</v>
      </c>
      <c r="BK306" s="45">
        <v>131.30000000000001</v>
      </c>
      <c r="BL306" s="45">
        <v>132.19999999999999</v>
      </c>
      <c r="BM306" s="45">
        <v>133.19999999999999</v>
      </c>
      <c r="BN306" s="45">
        <v>133.69999999999999</v>
      </c>
      <c r="BO306" s="45">
        <v>131.9</v>
      </c>
      <c r="BP306" s="45">
        <v>130.5</v>
      </c>
      <c r="BQ306" s="45">
        <v>131.80000000000001</v>
      </c>
      <c r="BR306" s="45">
        <v>132.69999999999999</v>
      </c>
      <c r="BS306" s="45">
        <v>132.69999999999999</v>
      </c>
      <c r="BT306" s="45">
        <v>133.1</v>
      </c>
      <c r="BU306" s="45">
        <v>132.80000000000001</v>
      </c>
      <c r="BV306" s="45">
        <v>133.1</v>
      </c>
      <c r="BW306" s="45">
        <v>133</v>
      </c>
      <c r="BX306" s="45">
        <v>135.5</v>
      </c>
      <c r="BY306" s="45">
        <v>134</v>
      </c>
      <c r="BZ306" s="45">
        <v>136.19999999999999</v>
      </c>
      <c r="CA306" s="45">
        <v>137.9</v>
      </c>
      <c r="CB306" s="45">
        <v>138.4</v>
      </c>
      <c r="CC306" s="45">
        <v>138.9</v>
      </c>
      <c r="CD306" s="45">
        <v>139.6</v>
      </c>
      <c r="CE306" s="45">
        <v>139.30000000000001</v>
      </c>
      <c r="CF306" s="45">
        <v>138.30000000000001</v>
      </c>
      <c r="CG306" s="45">
        <v>139.80000000000001</v>
      </c>
      <c r="CH306" s="45">
        <v>134.69999999999999</v>
      </c>
      <c r="CI306" s="45">
        <v>134.80000000000001</v>
      </c>
      <c r="CJ306" s="45">
        <v>139.4</v>
      </c>
      <c r="CK306" s="45">
        <v>138.5</v>
      </c>
      <c r="CL306" s="45">
        <v>139.4</v>
      </c>
      <c r="CM306" s="45">
        <v>141.6</v>
      </c>
      <c r="CN306" s="45">
        <v>140.4</v>
      </c>
      <c r="CO306" s="45">
        <v>139.1</v>
      </c>
      <c r="CP306" s="45">
        <v>140.5</v>
      </c>
      <c r="CQ306" s="45">
        <v>142</v>
      </c>
      <c r="CR306" s="45">
        <v>139.30000000000001</v>
      </c>
      <c r="CS306" s="45">
        <v>139.80000000000001</v>
      </c>
      <c r="CT306" s="45">
        <v>142.19999999999999</v>
      </c>
      <c r="CU306" s="45">
        <v>143</v>
      </c>
      <c r="CV306" s="45">
        <v>143</v>
      </c>
      <c r="CW306" s="45">
        <v>142</v>
      </c>
      <c r="CX306" s="45">
        <v>143.69999999999999</v>
      </c>
      <c r="CY306" s="45">
        <v>143.30000000000001</v>
      </c>
      <c r="CZ306" s="45">
        <v>144.19999999999999</v>
      </c>
      <c r="DA306" s="45">
        <v>144.1</v>
      </c>
      <c r="DB306" s="45">
        <v>142.4</v>
      </c>
      <c r="DC306" s="45">
        <v>143.1</v>
      </c>
      <c r="DD306" s="45">
        <v>144.69999999999999</v>
      </c>
      <c r="DE306" s="45">
        <v>143.9</v>
      </c>
      <c r="DF306" s="45">
        <v>145.4</v>
      </c>
      <c r="DG306" s="45">
        <v>146.6</v>
      </c>
      <c r="DH306" s="45">
        <v>147.30000000000001</v>
      </c>
      <c r="DI306" s="45">
        <v>147.5</v>
      </c>
      <c r="DJ306" s="45">
        <v>147.19999999999999</v>
      </c>
      <c r="DK306" s="45">
        <v>147.9</v>
      </c>
      <c r="DL306" s="45">
        <v>148.30000000000001</v>
      </c>
      <c r="DM306" s="45">
        <v>148.69999999999999</v>
      </c>
      <c r="DN306" s="45">
        <v>149</v>
      </c>
      <c r="DO306" s="45">
        <v>149.6</v>
      </c>
      <c r="DP306" s="45">
        <v>152.4</v>
      </c>
      <c r="DQ306" s="45">
        <v>152.6</v>
      </c>
      <c r="DR306" s="45">
        <v>152.4</v>
      </c>
      <c r="DS306" s="45">
        <v>153.19999999999999</v>
      </c>
      <c r="DT306" s="45">
        <v>152.30000000000001</v>
      </c>
      <c r="DU306" s="45">
        <v>147.30000000000001</v>
      </c>
      <c r="DV306" s="45">
        <v>147</v>
      </c>
      <c r="DW306" s="45">
        <v>148.1</v>
      </c>
      <c r="DX306" s="46">
        <v>146.80000000000001</v>
      </c>
      <c r="DY306" s="46">
        <v>146.9</v>
      </c>
      <c r="DZ306" s="46">
        <v>146.1</v>
      </c>
      <c r="EA306">
        <v>147.80000000000001</v>
      </c>
      <c r="EB306" s="47">
        <v>147.30000000000001</v>
      </c>
      <c r="EC306" s="47">
        <v>146.30000000000001</v>
      </c>
    </row>
    <row r="307" spans="1:133" x14ac:dyDescent="0.25">
      <c r="A307" s="43" t="s">
        <v>3472</v>
      </c>
      <c r="B307" s="43" t="s">
        <v>2292</v>
      </c>
      <c r="C307" s="44">
        <v>1.9089999999999999E-2</v>
      </c>
      <c r="D307" s="45">
        <v>97.5</v>
      </c>
      <c r="E307" s="45">
        <v>91.1</v>
      </c>
      <c r="F307" s="45">
        <v>101.9</v>
      </c>
      <c r="G307" s="45">
        <v>109</v>
      </c>
      <c r="H307" s="45">
        <v>116</v>
      </c>
      <c r="I307" s="45">
        <v>112.7</v>
      </c>
      <c r="J307" s="45">
        <v>106.6</v>
      </c>
      <c r="K307" s="45">
        <v>106.5</v>
      </c>
      <c r="L307" s="45">
        <v>96.2</v>
      </c>
      <c r="M307" s="45">
        <v>109.3</v>
      </c>
      <c r="N307" s="45">
        <v>94.9</v>
      </c>
      <c r="O307" s="45">
        <v>102.5</v>
      </c>
      <c r="P307" s="45">
        <v>110</v>
      </c>
      <c r="Q307" s="45">
        <v>115.2</v>
      </c>
      <c r="R307" s="45">
        <v>114.9</v>
      </c>
      <c r="S307" s="45">
        <v>95.2</v>
      </c>
      <c r="T307" s="45">
        <v>111.1</v>
      </c>
      <c r="U307" s="45">
        <v>111.6</v>
      </c>
      <c r="V307" s="45">
        <v>113.1</v>
      </c>
      <c r="W307" s="45">
        <v>114.6</v>
      </c>
      <c r="X307" s="45">
        <v>114.5</v>
      </c>
      <c r="Y307" s="45">
        <v>106.2</v>
      </c>
      <c r="Z307" s="45">
        <v>105.7</v>
      </c>
      <c r="AA307" s="45">
        <v>104.5</v>
      </c>
      <c r="AB307" s="45">
        <v>99.4</v>
      </c>
      <c r="AC307" s="45">
        <v>110.2</v>
      </c>
      <c r="AD307" s="45">
        <v>104.5</v>
      </c>
      <c r="AE307" s="45">
        <v>103.2</v>
      </c>
      <c r="AF307" s="45">
        <v>114.8</v>
      </c>
      <c r="AG307" s="45">
        <v>109.8</v>
      </c>
      <c r="AH307" s="45">
        <v>109.7</v>
      </c>
      <c r="AI307" s="45">
        <v>110.1</v>
      </c>
      <c r="AJ307" s="45">
        <v>101.6</v>
      </c>
      <c r="AK307" s="45">
        <v>110.7</v>
      </c>
      <c r="AL307" s="45">
        <v>115.9</v>
      </c>
      <c r="AM307" s="45">
        <v>106.2</v>
      </c>
      <c r="AN307" s="45">
        <v>107.8</v>
      </c>
      <c r="AO307" s="45">
        <v>113.2</v>
      </c>
      <c r="AP307" s="45">
        <v>136.80000000000001</v>
      </c>
      <c r="AQ307" s="45">
        <v>134.69999999999999</v>
      </c>
      <c r="AR307" s="45">
        <v>135.30000000000001</v>
      </c>
      <c r="AS307" s="45">
        <v>133</v>
      </c>
      <c r="AT307" s="45">
        <v>130.9</v>
      </c>
      <c r="AU307" s="45">
        <v>135.4</v>
      </c>
      <c r="AV307" s="45">
        <v>133.69999999999999</v>
      </c>
      <c r="AW307" s="45">
        <v>135.4</v>
      </c>
      <c r="AX307" s="45">
        <v>133.19999999999999</v>
      </c>
      <c r="AY307" s="45">
        <v>130.69999999999999</v>
      </c>
      <c r="AZ307" s="45">
        <v>130.80000000000001</v>
      </c>
      <c r="BA307" s="45">
        <v>128.5</v>
      </c>
      <c r="BB307" s="45">
        <v>128.80000000000001</v>
      </c>
      <c r="BC307" s="45">
        <v>129.4</v>
      </c>
      <c r="BD307" s="45">
        <v>135</v>
      </c>
      <c r="BE307" s="45">
        <v>132.6</v>
      </c>
      <c r="BF307" s="45">
        <v>131.80000000000001</v>
      </c>
      <c r="BG307" s="45">
        <v>120.7</v>
      </c>
      <c r="BH307" s="45">
        <v>121.7</v>
      </c>
      <c r="BI307" s="45">
        <v>118.8</v>
      </c>
      <c r="BJ307" s="45">
        <v>120.1</v>
      </c>
      <c r="BK307" s="45">
        <v>120.9</v>
      </c>
      <c r="BL307" s="45">
        <v>115.6</v>
      </c>
      <c r="BM307" s="45">
        <v>118.7</v>
      </c>
      <c r="BN307" s="45">
        <v>121.8</v>
      </c>
      <c r="BO307" s="45">
        <v>121.2</v>
      </c>
      <c r="BP307" s="45">
        <v>121</v>
      </c>
      <c r="BQ307" s="45">
        <v>127.6</v>
      </c>
      <c r="BR307" s="45">
        <v>136.69999999999999</v>
      </c>
      <c r="BS307" s="45">
        <v>124.3</v>
      </c>
      <c r="BT307" s="45">
        <v>131.80000000000001</v>
      </c>
      <c r="BU307" s="45">
        <v>129.19999999999999</v>
      </c>
      <c r="BV307" s="45">
        <v>132.30000000000001</v>
      </c>
      <c r="BW307" s="45">
        <v>124.9</v>
      </c>
      <c r="BX307" s="45">
        <v>129.1</v>
      </c>
      <c r="BY307" s="45">
        <v>131.69999999999999</v>
      </c>
      <c r="BZ307" s="45">
        <v>127.8</v>
      </c>
      <c r="CA307" s="45">
        <v>130.4</v>
      </c>
      <c r="CB307" s="45">
        <v>125.5</v>
      </c>
      <c r="CC307" s="45">
        <v>126.3</v>
      </c>
      <c r="CD307" s="45">
        <v>133.30000000000001</v>
      </c>
      <c r="CE307" s="45">
        <v>126.5</v>
      </c>
      <c r="CF307" s="45">
        <v>123.1</v>
      </c>
      <c r="CG307" s="45">
        <v>126.9</v>
      </c>
      <c r="CH307" s="45">
        <v>126.9</v>
      </c>
      <c r="CI307" s="45">
        <v>126.9</v>
      </c>
      <c r="CJ307" s="45">
        <v>125.9</v>
      </c>
      <c r="CK307" s="45">
        <v>125.9</v>
      </c>
      <c r="CL307" s="45">
        <v>129.80000000000001</v>
      </c>
      <c r="CM307" s="45">
        <v>128.30000000000001</v>
      </c>
      <c r="CN307" s="45">
        <v>129.69999999999999</v>
      </c>
      <c r="CO307" s="45">
        <v>126.4</v>
      </c>
      <c r="CP307" s="45">
        <v>127.5</v>
      </c>
      <c r="CQ307" s="45">
        <v>124.5</v>
      </c>
      <c r="CR307" s="45">
        <v>127.9</v>
      </c>
      <c r="CS307" s="45">
        <v>126.7</v>
      </c>
      <c r="CT307" s="45">
        <v>128.5</v>
      </c>
      <c r="CU307" s="45">
        <v>128.5</v>
      </c>
      <c r="CV307" s="45">
        <v>128.5</v>
      </c>
      <c r="CW307" s="45">
        <v>130</v>
      </c>
      <c r="CX307" s="45">
        <v>129.4</v>
      </c>
      <c r="CY307" s="45">
        <v>129.30000000000001</v>
      </c>
      <c r="CZ307" s="45">
        <v>129.4</v>
      </c>
      <c r="DA307" s="45">
        <v>126.6</v>
      </c>
      <c r="DB307" s="45">
        <v>129.30000000000001</v>
      </c>
      <c r="DC307" s="45">
        <v>128.30000000000001</v>
      </c>
      <c r="DD307" s="45">
        <v>128.19999999999999</v>
      </c>
      <c r="DE307" s="45">
        <v>130.1</v>
      </c>
      <c r="DF307" s="45">
        <v>130.1</v>
      </c>
      <c r="DG307" s="45">
        <v>131.80000000000001</v>
      </c>
      <c r="DH307" s="45">
        <v>130.80000000000001</v>
      </c>
      <c r="DI307" s="45">
        <v>130.6</v>
      </c>
      <c r="DJ307" s="45">
        <v>130.6</v>
      </c>
      <c r="DK307" s="45">
        <v>129.5</v>
      </c>
      <c r="DL307" s="45">
        <v>127.9</v>
      </c>
      <c r="DM307" s="45">
        <v>127.9</v>
      </c>
      <c r="DN307" s="45">
        <v>129.5</v>
      </c>
      <c r="DO307" s="45">
        <v>135.4</v>
      </c>
      <c r="DP307" s="45">
        <v>131.9</v>
      </c>
      <c r="DQ307" s="45">
        <v>136.80000000000001</v>
      </c>
      <c r="DR307" s="45">
        <v>139.1</v>
      </c>
      <c r="DS307" s="45">
        <v>137.80000000000001</v>
      </c>
      <c r="DT307" s="45">
        <v>139.4</v>
      </c>
      <c r="DU307" s="45">
        <v>138.80000000000001</v>
      </c>
      <c r="DV307" s="45">
        <v>138</v>
      </c>
      <c r="DW307" s="45">
        <v>136</v>
      </c>
      <c r="DX307" s="46">
        <v>136.6</v>
      </c>
      <c r="DY307" s="46">
        <v>136.6</v>
      </c>
      <c r="DZ307" s="46">
        <v>135.6</v>
      </c>
      <c r="EA307">
        <v>138.19999999999999</v>
      </c>
      <c r="EB307" s="47">
        <v>138</v>
      </c>
      <c r="EC307" s="47">
        <v>138</v>
      </c>
    </row>
    <row r="308" spans="1:133" x14ac:dyDescent="0.25">
      <c r="A308" s="43" t="s">
        <v>3473</v>
      </c>
      <c r="B308" s="43" t="s">
        <v>2294</v>
      </c>
      <c r="C308" s="44">
        <v>8.3099999999999997E-3</v>
      </c>
      <c r="D308" s="45">
        <v>113.4</v>
      </c>
      <c r="E308" s="45">
        <v>115.9</v>
      </c>
      <c r="F308" s="45">
        <v>113</v>
      </c>
      <c r="G308" s="45">
        <v>112.3</v>
      </c>
      <c r="H308" s="45">
        <v>115.1</v>
      </c>
      <c r="I308" s="45">
        <v>115</v>
      </c>
      <c r="J308" s="45">
        <v>115.8</v>
      </c>
      <c r="K308" s="45">
        <v>108.9</v>
      </c>
      <c r="L308" s="45">
        <v>111.1</v>
      </c>
      <c r="M308" s="45">
        <v>120.9</v>
      </c>
      <c r="N308" s="45">
        <v>111.4</v>
      </c>
      <c r="O308" s="45">
        <v>120.4</v>
      </c>
      <c r="P308" s="45">
        <v>115.9</v>
      </c>
      <c r="Q308" s="45">
        <v>122.3</v>
      </c>
      <c r="R308" s="45">
        <v>142.80000000000001</v>
      </c>
      <c r="S308" s="45">
        <v>142.5</v>
      </c>
      <c r="T308" s="45">
        <v>139.69999999999999</v>
      </c>
      <c r="U308" s="45">
        <v>142.19999999999999</v>
      </c>
      <c r="V308" s="45">
        <v>149.69999999999999</v>
      </c>
      <c r="W308" s="45">
        <v>141.30000000000001</v>
      </c>
      <c r="X308" s="45">
        <v>148.6</v>
      </c>
      <c r="Y308" s="45">
        <v>148</v>
      </c>
      <c r="Z308" s="45">
        <v>150.9</v>
      </c>
      <c r="AA308" s="45">
        <v>126.5</v>
      </c>
      <c r="AB308" s="45">
        <v>148.6</v>
      </c>
      <c r="AC308" s="45">
        <v>130.5</v>
      </c>
      <c r="AD308" s="45">
        <v>135.69999999999999</v>
      </c>
      <c r="AE308" s="45">
        <v>144.9</v>
      </c>
      <c r="AF308" s="45">
        <v>127.9</v>
      </c>
      <c r="AG308" s="45">
        <v>138.5</v>
      </c>
      <c r="AH308" s="45">
        <v>153</v>
      </c>
      <c r="AI308" s="45">
        <v>130.6</v>
      </c>
      <c r="AJ308" s="45">
        <v>134.5</v>
      </c>
      <c r="AK308" s="45">
        <v>126.1</v>
      </c>
      <c r="AL308" s="45">
        <v>124.2</v>
      </c>
      <c r="AM308" s="45">
        <v>145.1</v>
      </c>
      <c r="AN308" s="45">
        <v>139.4</v>
      </c>
      <c r="AO308" s="45">
        <v>144.5</v>
      </c>
      <c r="AP308" s="45">
        <v>143</v>
      </c>
      <c r="AQ308" s="45">
        <v>137.5</v>
      </c>
      <c r="AR308" s="45">
        <v>136.6</v>
      </c>
      <c r="AS308" s="45">
        <v>136.69999999999999</v>
      </c>
      <c r="AT308" s="45">
        <v>137</v>
      </c>
      <c r="AU308" s="45">
        <v>137.19999999999999</v>
      </c>
      <c r="AV308" s="45">
        <v>137.6</v>
      </c>
      <c r="AW308" s="45">
        <v>137.19999999999999</v>
      </c>
      <c r="AX308" s="45">
        <v>137.30000000000001</v>
      </c>
      <c r="AY308" s="45">
        <v>136.6</v>
      </c>
      <c r="AZ308" s="45">
        <v>136.1</v>
      </c>
      <c r="BA308" s="45">
        <v>135.80000000000001</v>
      </c>
      <c r="BB308" s="45">
        <v>134</v>
      </c>
      <c r="BC308" s="45">
        <v>135.1</v>
      </c>
      <c r="BD308" s="45">
        <v>134.4</v>
      </c>
      <c r="BE308" s="45">
        <v>134.1</v>
      </c>
      <c r="BF308" s="45">
        <v>134.30000000000001</v>
      </c>
      <c r="BG308" s="45">
        <v>133.30000000000001</v>
      </c>
      <c r="BH308" s="45">
        <v>133.1</v>
      </c>
      <c r="BI308" s="45">
        <v>133</v>
      </c>
      <c r="BJ308" s="45">
        <v>135.1</v>
      </c>
      <c r="BK308" s="45">
        <v>133.6</v>
      </c>
      <c r="BL308" s="45">
        <v>132.80000000000001</v>
      </c>
      <c r="BM308" s="45">
        <v>133.19999999999999</v>
      </c>
      <c r="BN308" s="45">
        <v>131.1</v>
      </c>
      <c r="BO308" s="45">
        <v>130.4</v>
      </c>
      <c r="BP308" s="45">
        <v>131.6</v>
      </c>
      <c r="BQ308" s="45">
        <v>132.4</v>
      </c>
      <c r="BR308" s="45">
        <v>130.9</v>
      </c>
      <c r="BS308" s="45">
        <v>132.6</v>
      </c>
      <c r="BT308" s="45">
        <v>130.4</v>
      </c>
      <c r="BU308" s="45">
        <v>130.4</v>
      </c>
      <c r="BV308" s="45">
        <v>131.30000000000001</v>
      </c>
      <c r="BW308" s="45">
        <v>129.19999999999999</v>
      </c>
      <c r="BX308" s="45">
        <v>130.69999999999999</v>
      </c>
      <c r="BY308" s="45">
        <v>130</v>
      </c>
      <c r="BZ308" s="45">
        <v>131.9</v>
      </c>
      <c r="CA308" s="45">
        <v>132.69999999999999</v>
      </c>
      <c r="CB308" s="45">
        <v>132.4</v>
      </c>
      <c r="CC308" s="45">
        <v>134.30000000000001</v>
      </c>
      <c r="CD308" s="45">
        <v>134.5</v>
      </c>
      <c r="CE308" s="45">
        <v>133.9</v>
      </c>
      <c r="CF308" s="45">
        <v>134.5</v>
      </c>
      <c r="CG308" s="45">
        <v>135.30000000000001</v>
      </c>
      <c r="CH308" s="45">
        <v>134.4</v>
      </c>
      <c r="CI308" s="45">
        <v>135.5</v>
      </c>
      <c r="CJ308" s="45">
        <v>133.19999999999999</v>
      </c>
      <c r="CK308" s="45">
        <v>133.6</v>
      </c>
      <c r="CL308" s="45">
        <v>133.4</v>
      </c>
      <c r="CM308" s="45">
        <v>131.4</v>
      </c>
      <c r="CN308" s="45">
        <v>131.19999999999999</v>
      </c>
      <c r="CO308" s="45">
        <v>132.4</v>
      </c>
      <c r="CP308" s="45">
        <v>133.5</v>
      </c>
      <c r="CQ308" s="45">
        <v>133.1</v>
      </c>
      <c r="CR308" s="45">
        <v>132.5</v>
      </c>
      <c r="CS308" s="45">
        <v>134.19999999999999</v>
      </c>
      <c r="CT308" s="45">
        <v>133.19999999999999</v>
      </c>
      <c r="CU308" s="45">
        <v>135.80000000000001</v>
      </c>
      <c r="CV308" s="45">
        <v>135.80000000000001</v>
      </c>
      <c r="CW308" s="45">
        <v>133.6</v>
      </c>
      <c r="CX308" s="45">
        <v>132.80000000000001</v>
      </c>
      <c r="CY308" s="45">
        <v>132.69999999999999</v>
      </c>
      <c r="CZ308" s="45">
        <v>132.80000000000001</v>
      </c>
      <c r="DA308" s="45">
        <v>133.4</v>
      </c>
      <c r="DB308" s="45">
        <v>132</v>
      </c>
      <c r="DC308" s="45">
        <v>131.30000000000001</v>
      </c>
      <c r="DD308" s="45">
        <v>131.80000000000001</v>
      </c>
      <c r="DE308" s="45">
        <v>131.6</v>
      </c>
      <c r="DF308" s="45">
        <v>132.1</v>
      </c>
      <c r="DG308" s="45">
        <v>133.69999999999999</v>
      </c>
      <c r="DH308" s="45">
        <v>132.69999999999999</v>
      </c>
      <c r="DI308" s="45">
        <v>132.9</v>
      </c>
      <c r="DJ308" s="45">
        <v>132.69999999999999</v>
      </c>
      <c r="DK308" s="45">
        <v>133.30000000000001</v>
      </c>
      <c r="DL308" s="45">
        <v>132.4</v>
      </c>
      <c r="DM308" s="45">
        <v>129.5</v>
      </c>
      <c r="DN308" s="45">
        <v>129.69999999999999</v>
      </c>
      <c r="DO308" s="45">
        <v>132.80000000000001</v>
      </c>
      <c r="DP308" s="45">
        <v>133</v>
      </c>
      <c r="DQ308" s="45">
        <v>132.4</v>
      </c>
      <c r="DR308" s="45">
        <v>131.69999999999999</v>
      </c>
      <c r="DS308" s="45">
        <v>132</v>
      </c>
      <c r="DT308" s="45">
        <v>132.69999999999999</v>
      </c>
      <c r="DU308" s="45">
        <v>135</v>
      </c>
      <c r="DV308" s="45">
        <v>134.80000000000001</v>
      </c>
      <c r="DW308" s="45">
        <v>135.69999999999999</v>
      </c>
      <c r="DX308" s="46">
        <v>135.4</v>
      </c>
      <c r="DY308" s="46">
        <v>134.80000000000001</v>
      </c>
      <c r="DZ308" s="46">
        <v>135</v>
      </c>
      <c r="EA308">
        <v>135.1</v>
      </c>
      <c r="EB308" s="47">
        <v>132.9</v>
      </c>
      <c r="EC308" s="47">
        <v>133.19999999999999</v>
      </c>
    </row>
    <row r="309" spans="1:133" x14ac:dyDescent="0.25">
      <c r="A309" s="43" t="s">
        <v>3474</v>
      </c>
      <c r="B309" s="43" t="s">
        <v>2296</v>
      </c>
      <c r="C309" s="44">
        <v>1.0019999999999999E-2</v>
      </c>
      <c r="D309" s="45">
        <v>102.4</v>
      </c>
      <c r="E309" s="45">
        <v>110.8</v>
      </c>
      <c r="F309" s="45">
        <v>99.4</v>
      </c>
      <c r="G309" s="45">
        <v>105.3</v>
      </c>
      <c r="H309" s="45">
        <v>103.7</v>
      </c>
      <c r="I309" s="45">
        <v>103.5</v>
      </c>
      <c r="J309" s="45">
        <v>115</v>
      </c>
      <c r="K309" s="45">
        <v>110.2</v>
      </c>
      <c r="L309" s="45">
        <v>110.5</v>
      </c>
      <c r="M309" s="45">
        <v>110.8</v>
      </c>
      <c r="N309" s="45">
        <v>117.9</v>
      </c>
      <c r="O309" s="45">
        <v>120.8</v>
      </c>
      <c r="P309" s="45">
        <v>128.5</v>
      </c>
      <c r="Q309" s="45">
        <v>123.9</v>
      </c>
      <c r="R309" s="45">
        <v>129.5</v>
      </c>
      <c r="S309" s="45">
        <v>128</v>
      </c>
      <c r="T309" s="45">
        <v>122.4</v>
      </c>
      <c r="U309" s="45">
        <v>124.2</v>
      </c>
      <c r="V309" s="45">
        <v>129</v>
      </c>
      <c r="W309" s="45">
        <v>136.80000000000001</v>
      </c>
      <c r="X309" s="45">
        <v>119.6</v>
      </c>
      <c r="Y309" s="45">
        <v>131.1</v>
      </c>
      <c r="Z309" s="45">
        <v>123.9</v>
      </c>
      <c r="AA309" s="45">
        <v>126.9</v>
      </c>
      <c r="AB309" s="45">
        <v>133.80000000000001</v>
      </c>
      <c r="AC309" s="45">
        <v>134</v>
      </c>
      <c r="AD309" s="45">
        <v>132.1</v>
      </c>
      <c r="AE309" s="45">
        <v>124.3</v>
      </c>
      <c r="AF309" s="45">
        <v>128.4</v>
      </c>
      <c r="AG309" s="45">
        <v>133.4</v>
      </c>
      <c r="AH309" s="45">
        <v>135.19999999999999</v>
      </c>
      <c r="AI309" s="45">
        <v>130.5</v>
      </c>
      <c r="AJ309" s="45">
        <v>132.5</v>
      </c>
      <c r="AK309" s="45">
        <v>134.30000000000001</v>
      </c>
      <c r="AL309" s="45">
        <v>127.4</v>
      </c>
      <c r="AM309" s="45">
        <v>133.69999999999999</v>
      </c>
      <c r="AN309" s="45">
        <v>130.30000000000001</v>
      </c>
      <c r="AO309" s="45">
        <v>136.9</v>
      </c>
      <c r="AP309" s="45">
        <v>132.69999999999999</v>
      </c>
      <c r="AQ309" s="45">
        <v>140.4</v>
      </c>
      <c r="AR309" s="45">
        <v>152.80000000000001</v>
      </c>
      <c r="AS309" s="45">
        <v>139.1</v>
      </c>
      <c r="AT309" s="45">
        <v>139.5</v>
      </c>
      <c r="AU309" s="45">
        <v>152.5</v>
      </c>
      <c r="AV309" s="45">
        <v>135.6</v>
      </c>
      <c r="AW309" s="45">
        <v>147.5</v>
      </c>
      <c r="AX309" s="45">
        <v>154.30000000000001</v>
      </c>
      <c r="AY309" s="45">
        <v>154.9</v>
      </c>
      <c r="AZ309" s="45">
        <v>136</v>
      </c>
      <c r="BA309" s="45">
        <v>138.5</v>
      </c>
      <c r="BB309" s="45">
        <v>150.4</v>
      </c>
      <c r="BC309" s="45">
        <v>150.4</v>
      </c>
      <c r="BD309" s="45">
        <v>157.80000000000001</v>
      </c>
      <c r="BE309" s="45">
        <v>151.80000000000001</v>
      </c>
      <c r="BF309" s="45">
        <v>144.19999999999999</v>
      </c>
      <c r="BG309" s="45">
        <v>137.19999999999999</v>
      </c>
      <c r="BH309" s="45">
        <v>147.4</v>
      </c>
      <c r="BI309" s="45">
        <v>145.19999999999999</v>
      </c>
      <c r="BJ309" s="45">
        <v>147</v>
      </c>
      <c r="BK309" s="45">
        <v>146.80000000000001</v>
      </c>
      <c r="BL309" s="45">
        <v>145.5</v>
      </c>
      <c r="BM309" s="45">
        <v>149</v>
      </c>
      <c r="BN309" s="45">
        <v>133.80000000000001</v>
      </c>
      <c r="BO309" s="45">
        <v>134</v>
      </c>
      <c r="BP309" s="45">
        <v>132.69999999999999</v>
      </c>
      <c r="BQ309" s="45">
        <v>132.4</v>
      </c>
      <c r="BR309" s="45">
        <v>132.4</v>
      </c>
      <c r="BS309" s="45">
        <v>136.80000000000001</v>
      </c>
      <c r="BT309" s="45">
        <v>135.1</v>
      </c>
      <c r="BU309" s="45">
        <v>134.69999999999999</v>
      </c>
      <c r="BV309" s="45">
        <v>136.4</v>
      </c>
      <c r="BW309" s="45">
        <v>138</v>
      </c>
      <c r="BX309" s="45">
        <v>139.5</v>
      </c>
      <c r="BY309" s="45">
        <v>140.69999999999999</v>
      </c>
      <c r="BZ309" s="45">
        <v>140.69999999999999</v>
      </c>
      <c r="CA309" s="45">
        <v>140.30000000000001</v>
      </c>
      <c r="CB309" s="45">
        <v>139.5</v>
      </c>
      <c r="CC309" s="45">
        <v>139.5</v>
      </c>
      <c r="CD309" s="45">
        <v>139.5</v>
      </c>
      <c r="CE309" s="45">
        <v>139.5</v>
      </c>
      <c r="CF309" s="45">
        <v>139.5</v>
      </c>
      <c r="CG309" s="45">
        <v>137.30000000000001</v>
      </c>
      <c r="CH309" s="45">
        <v>137.30000000000001</v>
      </c>
      <c r="CI309" s="45">
        <v>138.80000000000001</v>
      </c>
      <c r="CJ309" s="45">
        <v>139.4</v>
      </c>
      <c r="CK309" s="45">
        <v>139.9</v>
      </c>
      <c r="CL309" s="45">
        <v>139.9</v>
      </c>
      <c r="CM309" s="45">
        <v>140.19999999999999</v>
      </c>
      <c r="CN309" s="45">
        <v>140.19999999999999</v>
      </c>
      <c r="CO309" s="45">
        <v>140.4</v>
      </c>
      <c r="CP309" s="45">
        <v>140.19999999999999</v>
      </c>
      <c r="CQ309" s="45">
        <v>140.19999999999999</v>
      </c>
      <c r="CR309" s="45">
        <v>141</v>
      </c>
      <c r="CS309" s="45">
        <v>141.69999999999999</v>
      </c>
      <c r="CT309" s="45">
        <v>141</v>
      </c>
      <c r="CU309" s="45">
        <v>141.5</v>
      </c>
      <c r="CV309" s="45">
        <v>141.30000000000001</v>
      </c>
      <c r="CW309" s="45">
        <v>140.9</v>
      </c>
      <c r="CX309" s="45">
        <v>140.9</v>
      </c>
      <c r="CY309" s="45">
        <v>143</v>
      </c>
      <c r="CZ309" s="45">
        <v>143.30000000000001</v>
      </c>
      <c r="DA309" s="45">
        <v>143.1</v>
      </c>
      <c r="DB309" s="45">
        <v>142.5</v>
      </c>
      <c r="DC309" s="45">
        <v>142</v>
      </c>
      <c r="DD309" s="45">
        <v>141</v>
      </c>
      <c r="DE309" s="45">
        <v>140.5</v>
      </c>
      <c r="DF309" s="45">
        <v>139.69999999999999</v>
      </c>
      <c r="DG309" s="45">
        <v>137.6</v>
      </c>
      <c r="DH309" s="45">
        <v>134.69999999999999</v>
      </c>
      <c r="DI309" s="45">
        <v>139.80000000000001</v>
      </c>
      <c r="DJ309" s="45">
        <v>140</v>
      </c>
      <c r="DK309" s="45">
        <v>136.6</v>
      </c>
      <c r="DL309" s="45">
        <v>135.9</v>
      </c>
      <c r="DM309" s="45">
        <v>136.5</v>
      </c>
      <c r="DN309" s="45">
        <v>134.1</v>
      </c>
      <c r="DO309" s="45">
        <v>134.19999999999999</v>
      </c>
      <c r="DP309" s="45">
        <v>134</v>
      </c>
      <c r="DQ309" s="45">
        <v>132.6</v>
      </c>
      <c r="DR309" s="45">
        <v>134.6</v>
      </c>
      <c r="DS309" s="45">
        <v>134.6</v>
      </c>
      <c r="DT309" s="45">
        <v>135.80000000000001</v>
      </c>
      <c r="DU309" s="45">
        <v>134.69999999999999</v>
      </c>
      <c r="DV309" s="45">
        <v>134.4</v>
      </c>
      <c r="DW309" s="45">
        <v>131.80000000000001</v>
      </c>
      <c r="DX309" s="46">
        <v>130.9</v>
      </c>
      <c r="DY309" s="46">
        <v>131.6</v>
      </c>
      <c r="DZ309" s="46">
        <v>131.30000000000001</v>
      </c>
      <c r="EA309">
        <v>132</v>
      </c>
      <c r="EB309" s="47">
        <v>129.1</v>
      </c>
      <c r="EC309" s="47">
        <v>127.8</v>
      </c>
    </row>
    <row r="310" spans="1:133" x14ac:dyDescent="0.25">
      <c r="A310" s="43" t="s">
        <v>3475</v>
      </c>
      <c r="B310" s="43" t="s">
        <v>2300</v>
      </c>
      <c r="C310" s="44">
        <v>0.31785000000000002</v>
      </c>
      <c r="D310" s="45">
        <v>103</v>
      </c>
      <c r="E310" s="45">
        <v>103.9</v>
      </c>
      <c r="F310" s="45">
        <v>104.6</v>
      </c>
      <c r="G310" s="45">
        <v>104.8</v>
      </c>
      <c r="H310" s="45">
        <v>105.6</v>
      </c>
      <c r="I310" s="45">
        <v>104.4</v>
      </c>
      <c r="J310" s="45">
        <v>104</v>
      </c>
      <c r="K310" s="45">
        <v>104.1</v>
      </c>
      <c r="L310" s="45">
        <v>104.1</v>
      </c>
      <c r="M310" s="45">
        <v>104.1</v>
      </c>
      <c r="N310" s="45">
        <v>105.3</v>
      </c>
      <c r="O310" s="45">
        <v>104.8</v>
      </c>
      <c r="P310" s="45">
        <v>106.7</v>
      </c>
      <c r="Q310" s="45">
        <v>107.9</v>
      </c>
      <c r="R310" s="45">
        <v>108.5</v>
      </c>
      <c r="S310" s="45">
        <v>109.4</v>
      </c>
      <c r="T310" s="45">
        <v>112</v>
      </c>
      <c r="U310" s="45">
        <v>112.5</v>
      </c>
      <c r="V310" s="45">
        <v>111.5</v>
      </c>
      <c r="W310" s="45">
        <v>111.5</v>
      </c>
      <c r="X310" s="45">
        <v>112.2</v>
      </c>
      <c r="Y310" s="45">
        <v>111.9</v>
      </c>
      <c r="Z310" s="45">
        <v>111.6</v>
      </c>
      <c r="AA310" s="45">
        <v>111.8</v>
      </c>
      <c r="AB310" s="45">
        <v>115.7</v>
      </c>
      <c r="AC310" s="45">
        <v>115.2</v>
      </c>
      <c r="AD310" s="45">
        <v>116.6</v>
      </c>
      <c r="AE310" s="45">
        <v>116.2</v>
      </c>
      <c r="AF310" s="45">
        <v>116.9</v>
      </c>
      <c r="AG310" s="45">
        <v>115.2</v>
      </c>
      <c r="AH310" s="45">
        <v>116.9</v>
      </c>
      <c r="AI310" s="45">
        <v>116.3</v>
      </c>
      <c r="AJ310" s="45">
        <v>114.7</v>
      </c>
      <c r="AK310" s="45">
        <v>114.6</v>
      </c>
      <c r="AL310" s="45">
        <v>113.7</v>
      </c>
      <c r="AM310" s="45">
        <v>113.3</v>
      </c>
      <c r="AN310" s="45">
        <v>113.3</v>
      </c>
      <c r="AO310" s="45">
        <v>114.7</v>
      </c>
      <c r="AP310" s="45">
        <v>117.2</v>
      </c>
      <c r="AQ310" s="45">
        <v>118.2</v>
      </c>
      <c r="AR310" s="45">
        <v>118.2</v>
      </c>
      <c r="AS310" s="45">
        <v>117.8</v>
      </c>
      <c r="AT310" s="45">
        <v>116.8</v>
      </c>
      <c r="AU310" s="45">
        <v>116.8</v>
      </c>
      <c r="AV310" s="45">
        <v>118.1</v>
      </c>
      <c r="AW310" s="45">
        <v>120</v>
      </c>
      <c r="AX310" s="45">
        <v>119.8</v>
      </c>
      <c r="AY310" s="45">
        <v>120</v>
      </c>
      <c r="AZ310" s="45">
        <v>122.4</v>
      </c>
      <c r="BA310" s="45">
        <v>122.1</v>
      </c>
      <c r="BB310" s="45">
        <v>122.4</v>
      </c>
      <c r="BC310" s="45">
        <v>123.6</v>
      </c>
      <c r="BD310" s="45">
        <v>121.7</v>
      </c>
      <c r="BE310" s="45">
        <v>123.6</v>
      </c>
      <c r="BF310" s="45">
        <v>121.9</v>
      </c>
      <c r="BG310" s="45">
        <v>122.2</v>
      </c>
      <c r="BH310" s="45">
        <v>119.7</v>
      </c>
      <c r="BI310" s="45">
        <v>119.2</v>
      </c>
      <c r="BJ310" s="45">
        <v>119.5</v>
      </c>
      <c r="BK310" s="45">
        <v>119.1</v>
      </c>
      <c r="BL310" s="45">
        <v>119.4</v>
      </c>
      <c r="BM310" s="45">
        <v>119.9</v>
      </c>
      <c r="BN310" s="45">
        <v>120</v>
      </c>
      <c r="BO310" s="45">
        <v>121.9</v>
      </c>
      <c r="BP310" s="45">
        <v>121.8</v>
      </c>
      <c r="BQ310" s="45">
        <v>121.8</v>
      </c>
      <c r="BR310" s="45">
        <v>121.2</v>
      </c>
      <c r="BS310" s="45">
        <v>121.7</v>
      </c>
      <c r="BT310" s="45">
        <v>122.8</v>
      </c>
      <c r="BU310" s="45">
        <v>122.8</v>
      </c>
      <c r="BV310" s="45">
        <v>123.2</v>
      </c>
      <c r="BW310" s="45">
        <v>123.1</v>
      </c>
      <c r="BX310" s="45">
        <v>123.6</v>
      </c>
      <c r="BY310" s="45">
        <v>122.5</v>
      </c>
      <c r="BZ310" s="45">
        <v>123.1</v>
      </c>
      <c r="CA310" s="45">
        <v>123.8</v>
      </c>
      <c r="CB310" s="45">
        <v>123.6</v>
      </c>
      <c r="CC310" s="45">
        <v>124.4</v>
      </c>
      <c r="CD310" s="45">
        <v>123.2</v>
      </c>
      <c r="CE310" s="45">
        <v>123.2</v>
      </c>
      <c r="CF310" s="45">
        <v>123.2</v>
      </c>
      <c r="CG310" s="45">
        <v>124</v>
      </c>
      <c r="CH310" s="45">
        <v>123.5</v>
      </c>
      <c r="CI310" s="45">
        <v>123.8</v>
      </c>
      <c r="CJ310" s="45">
        <v>122.5</v>
      </c>
      <c r="CK310" s="45">
        <v>120.9</v>
      </c>
      <c r="CL310" s="45">
        <v>120</v>
      </c>
      <c r="CM310" s="45">
        <v>119.7</v>
      </c>
      <c r="CN310" s="45">
        <v>119.9</v>
      </c>
      <c r="CO310" s="45">
        <v>120.8</v>
      </c>
      <c r="CP310" s="45">
        <v>120</v>
      </c>
      <c r="CQ310" s="45">
        <v>121.1</v>
      </c>
      <c r="CR310" s="45">
        <v>120.4</v>
      </c>
      <c r="CS310" s="45">
        <v>119.8</v>
      </c>
      <c r="CT310" s="45">
        <v>119.9</v>
      </c>
      <c r="CU310" s="45">
        <v>118.9</v>
      </c>
      <c r="CV310" s="45">
        <v>119</v>
      </c>
      <c r="CW310" s="45">
        <v>119.9</v>
      </c>
      <c r="CX310" s="45">
        <v>119.6</v>
      </c>
      <c r="CY310" s="45">
        <v>119.7</v>
      </c>
      <c r="CZ310" s="45">
        <v>120.1</v>
      </c>
      <c r="DA310" s="45">
        <v>121.3</v>
      </c>
      <c r="DB310" s="45">
        <v>119.9</v>
      </c>
      <c r="DC310" s="45">
        <v>120.9</v>
      </c>
      <c r="DD310" s="45">
        <v>121.8</v>
      </c>
      <c r="DE310" s="45">
        <v>122.1</v>
      </c>
      <c r="DF310" s="45">
        <v>121.2</v>
      </c>
      <c r="DG310" s="45">
        <v>121.7</v>
      </c>
      <c r="DH310" s="45">
        <v>122.2</v>
      </c>
      <c r="DI310" s="45">
        <v>122.4</v>
      </c>
      <c r="DJ310" s="45">
        <v>119.1</v>
      </c>
      <c r="DK310" s="45">
        <v>118.5</v>
      </c>
      <c r="DL310" s="45">
        <v>120.3</v>
      </c>
      <c r="DM310" s="45">
        <v>120.3</v>
      </c>
      <c r="DN310" s="45">
        <v>120.5</v>
      </c>
      <c r="DO310" s="45">
        <v>120.6</v>
      </c>
      <c r="DP310" s="45">
        <v>121.4</v>
      </c>
      <c r="DQ310" s="45">
        <v>122.4</v>
      </c>
      <c r="DR310" s="45">
        <v>122.1</v>
      </c>
      <c r="DS310" s="45">
        <v>122.3</v>
      </c>
      <c r="DT310" s="45">
        <v>121.8</v>
      </c>
      <c r="DU310" s="45">
        <v>123</v>
      </c>
      <c r="DV310" s="45">
        <v>124.7</v>
      </c>
      <c r="DW310" s="45">
        <v>125.3</v>
      </c>
      <c r="DX310" s="46">
        <v>126.6</v>
      </c>
      <c r="DY310" s="46">
        <v>126.4</v>
      </c>
      <c r="DZ310" s="46">
        <v>126</v>
      </c>
      <c r="EA310">
        <v>125.8</v>
      </c>
      <c r="EB310" s="47">
        <v>125.1</v>
      </c>
      <c r="EC310" s="47">
        <v>125.4</v>
      </c>
    </row>
    <row r="311" spans="1:133" x14ac:dyDescent="0.25">
      <c r="A311" s="43" t="s">
        <v>3476</v>
      </c>
      <c r="B311" s="43" t="s">
        <v>2302</v>
      </c>
      <c r="C311" s="44">
        <v>0.20737</v>
      </c>
      <c r="D311" s="45">
        <v>102.5</v>
      </c>
      <c r="E311" s="45">
        <v>103.3</v>
      </c>
      <c r="F311" s="45">
        <v>104.9</v>
      </c>
      <c r="G311" s="45">
        <v>103.8</v>
      </c>
      <c r="H311" s="45">
        <v>104.5</v>
      </c>
      <c r="I311" s="45">
        <v>103.4</v>
      </c>
      <c r="J311" s="45">
        <v>102</v>
      </c>
      <c r="K311" s="45">
        <v>102.8</v>
      </c>
      <c r="L311" s="45">
        <v>102.8</v>
      </c>
      <c r="M311" s="45">
        <v>102.5</v>
      </c>
      <c r="N311" s="45">
        <v>103.9</v>
      </c>
      <c r="O311" s="45">
        <v>104</v>
      </c>
      <c r="P311" s="45">
        <v>105.8</v>
      </c>
      <c r="Q311" s="45">
        <v>107.8</v>
      </c>
      <c r="R311" s="45">
        <v>108.8</v>
      </c>
      <c r="S311" s="45">
        <v>109.5</v>
      </c>
      <c r="T311" s="45">
        <v>112.9</v>
      </c>
      <c r="U311" s="45">
        <v>114.5</v>
      </c>
      <c r="V311" s="45">
        <v>111.5</v>
      </c>
      <c r="W311" s="45">
        <v>112</v>
      </c>
      <c r="X311" s="45">
        <v>112.4</v>
      </c>
      <c r="Y311" s="45">
        <v>112.3</v>
      </c>
      <c r="Z311" s="45">
        <v>111.6</v>
      </c>
      <c r="AA311" s="45">
        <v>112.3</v>
      </c>
      <c r="AB311" s="45">
        <v>116.1</v>
      </c>
      <c r="AC311" s="45">
        <v>115.3</v>
      </c>
      <c r="AD311" s="45">
        <v>116.6</v>
      </c>
      <c r="AE311" s="45">
        <v>116</v>
      </c>
      <c r="AF311" s="45">
        <v>117.5</v>
      </c>
      <c r="AG311" s="45">
        <v>115.4</v>
      </c>
      <c r="AH311" s="45">
        <v>117.5</v>
      </c>
      <c r="AI311" s="45">
        <v>116.6</v>
      </c>
      <c r="AJ311" s="45">
        <v>114.8</v>
      </c>
      <c r="AK311" s="45">
        <v>113.8</v>
      </c>
      <c r="AL311" s="45">
        <v>112.1</v>
      </c>
      <c r="AM311" s="45">
        <v>111.2</v>
      </c>
      <c r="AN311" s="45">
        <v>111.2</v>
      </c>
      <c r="AO311" s="45">
        <v>113.1</v>
      </c>
      <c r="AP311" s="45">
        <v>116.5</v>
      </c>
      <c r="AQ311" s="45">
        <v>118</v>
      </c>
      <c r="AR311" s="45">
        <v>118.2</v>
      </c>
      <c r="AS311" s="45">
        <v>118.4</v>
      </c>
      <c r="AT311" s="45">
        <v>117.1</v>
      </c>
      <c r="AU311" s="45">
        <v>116.9</v>
      </c>
      <c r="AV311" s="45">
        <v>118.5</v>
      </c>
      <c r="AW311" s="45">
        <v>121.5</v>
      </c>
      <c r="AX311" s="45">
        <v>121.4</v>
      </c>
      <c r="AY311" s="45">
        <v>121.6</v>
      </c>
      <c r="AZ311" s="45">
        <v>125.1</v>
      </c>
      <c r="BA311" s="45">
        <v>124.6</v>
      </c>
      <c r="BB311" s="45">
        <v>124.9</v>
      </c>
      <c r="BC311" s="45">
        <v>126.3</v>
      </c>
      <c r="BD311" s="45">
        <v>123.8</v>
      </c>
      <c r="BE311" s="45">
        <v>126.8</v>
      </c>
      <c r="BF311" s="45">
        <v>124.8</v>
      </c>
      <c r="BG311" s="45">
        <v>124.8</v>
      </c>
      <c r="BH311" s="45">
        <v>120.9</v>
      </c>
      <c r="BI311" s="45">
        <v>120.2</v>
      </c>
      <c r="BJ311" s="45">
        <v>120.6</v>
      </c>
      <c r="BK311" s="45">
        <v>119.9</v>
      </c>
      <c r="BL311" s="45">
        <v>119.4</v>
      </c>
      <c r="BM311" s="45">
        <v>120.1</v>
      </c>
      <c r="BN311" s="45">
        <v>119.9</v>
      </c>
      <c r="BO311" s="45">
        <v>123.2</v>
      </c>
      <c r="BP311" s="45">
        <v>122.9</v>
      </c>
      <c r="BQ311" s="45">
        <v>122.6</v>
      </c>
      <c r="BR311" s="45">
        <v>121.6</v>
      </c>
      <c r="BS311" s="45">
        <v>122.5</v>
      </c>
      <c r="BT311" s="45">
        <v>124</v>
      </c>
      <c r="BU311" s="45">
        <v>124</v>
      </c>
      <c r="BV311" s="45">
        <v>124.7</v>
      </c>
      <c r="BW311" s="45">
        <v>124.7</v>
      </c>
      <c r="BX311" s="45">
        <v>125.3</v>
      </c>
      <c r="BY311" s="45">
        <v>123.5</v>
      </c>
      <c r="BZ311" s="45">
        <v>124.8</v>
      </c>
      <c r="CA311" s="45">
        <v>125.4</v>
      </c>
      <c r="CB311" s="45">
        <v>125</v>
      </c>
      <c r="CC311" s="45">
        <v>126.1</v>
      </c>
      <c r="CD311" s="45">
        <v>124.3</v>
      </c>
      <c r="CE311" s="45">
        <v>124.6</v>
      </c>
      <c r="CF311" s="45">
        <v>124.4</v>
      </c>
      <c r="CG311" s="45">
        <v>125.7</v>
      </c>
      <c r="CH311" s="45">
        <v>124.9</v>
      </c>
      <c r="CI311" s="45">
        <v>125.3</v>
      </c>
      <c r="CJ311" s="45">
        <v>123.2</v>
      </c>
      <c r="CK311" s="45">
        <v>120.9</v>
      </c>
      <c r="CL311" s="45">
        <v>119.6</v>
      </c>
      <c r="CM311" s="45">
        <v>119.2</v>
      </c>
      <c r="CN311" s="45">
        <v>119.6</v>
      </c>
      <c r="CO311" s="45">
        <v>120.8</v>
      </c>
      <c r="CP311" s="45">
        <v>119.8</v>
      </c>
      <c r="CQ311" s="45">
        <v>121.5</v>
      </c>
      <c r="CR311" s="45">
        <v>120.1</v>
      </c>
      <c r="CS311" s="45">
        <v>118.9</v>
      </c>
      <c r="CT311" s="45">
        <v>118.6</v>
      </c>
      <c r="CU311" s="45">
        <v>117.5</v>
      </c>
      <c r="CV311" s="45">
        <v>117.7</v>
      </c>
      <c r="CW311" s="45">
        <v>119.7</v>
      </c>
      <c r="CX311" s="45">
        <v>118.8</v>
      </c>
      <c r="CY311" s="45">
        <v>120.4</v>
      </c>
      <c r="CZ311" s="45">
        <v>120.5</v>
      </c>
      <c r="DA311" s="45">
        <v>121.3</v>
      </c>
      <c r="DB311" s="45">
        <v>119.7</v>
      </c>
      <c r="DC311" s="45">
        <v>120.8</v>
      </c>
      <c r="DD311" s="45">
        <v>121.3</v>
      </c>
      <c r="DE311" s="45">
        <v>121.6</v>
      </c>
      <c r="DF311" s="45">
        <v>119.4</v>
      </c>
      <c r="DG311" s="45">
        <v>119</v>
      </c>
      <c r="DH311" s="45">
        <v>118.4</v>
      </c>
      <c r="DI311" s="45">
        <v>118.7</v>
      </c>
      <c r="DJ311" s="45">
        <v>114.1</v>
      </c>
      <c r="DK311" s="45">
        <v>114.1</v>
      </c>
      <c r="DL311" s="45">
        <v>116.1</v>
      </c>
      <c r="DM311" s="45">
        <v>115.6</v>
      </c>
      <c r="DN311" s="45">
        <v>115.7</v>
      </c>
      <c r="DO311" s="45">
        <v>115.4</v>
      </c>
      <c r="DP311" s="45">
        <v>116.9</v>
      </c>
      <c r="DQ311" s="45">
        <v>117.2</v>
      </c>
      <c r="DR311" s="45">
        <v>116.8</v>
      </c>
      <c r="DS311" s="45">
        <v>117.4</v>
      </c>
      <c r="DT311" s="45">
        <v>117.4</v>
      </c>
      <c r="DU311" s="45">
        <v>119.6</v>
      </c>
      <c r="DV311" s="45">
        <v>122</v>
      </c>
      <c r="DW311" s="45">
        <v>122.8</v>
      </c>
      <c r="DX311" s="46">
        <v>123.9</v>
      </c>
      <c r="DY311" s="46">
        <v>124.5</v>
      </c>
      <c r="DZ311" s="46">
        <v>124.4</v>
      </c>
      <c r="EA311">
        <v>124.4</v>
      </c>
      <c r="EB311" s="47">
        <v>123.2</v>
      </c>
      <c r="EC311" s="47">
        <v>123.2</v>
      </c>
    </row>
    <row r="312" spans="1:133" x14ac:dyDescent="0.25">
      <c r="A312" s="43" t="s">
        <v>3477</v>
      </c>
      <c r="B312" s="43" t="s">
        <v>2304</v>
      </c>
      <c r="C312" s="44">
        <v>1.651E-2</v>
      </c>
      <c r="D312" s="45">
        <v>99.8</v>
      </c>
      <c r="E312" s="45">
        <v>102.4</v>
      </c>
      <c r="F312" s="45">
        <v>99.4</v>
      </c>
      <c r="G312" s="45">
        <v>100.8</v>
      </c>
      <c r="H312" s="45">
        <v>102.2</v>
      </c>
      <c r="I312" s="45">
        <v>101.3</v>
      </c>
      <c r="J312" s="45">
        <v>104.6</v>
      </c>
      <c r="K312" s="45">
        <v>101.1</v>
      </c>
      <c r="L312" s="45">
        <v>101.9</v>
      </c>
      <c r="M312" s="45">
        <v>104.6</v>
      </c>
      <c r="N312" s="45">
        <v>105.4</v>
      </c>
      <c r="O312" s="45">
        <v>105.9</v>
      </c>
      <c r="P312" s="45">
        <v>111.1</v>
      </c>
      <c r="Q312" s="45">
        <v>110.4</v>
      </c>
      <c r="R312" s="45">
        <v>107.7</v>
      </c>
      <c r="S312" s="45">
        <v>108.8</v>
      </c>
      <c r="T312" s="45">
        <v>108.7</v>
      </c>
      <c r="U312" s="45">
        <v>109.4</v>
      </c>
      <c r="V312" s="45">
        <v>111.2</v>
      </c>
      <c r="W312" s="45">
        <v>112.4</v>
      </c>
      <c r="X312" s="45">
        <v>112.7</v>
      </c>
      <c r="Y312" s="45">
        <v>115.1</v>
      </c>
      <c r="Z312" s="45">
        <v>111</v>
      </c>
      <c r="AA312" s="45">
        <v>109.1</v>
      </c>
      <c r="AB312" s="45">
        <v>116.3</v>
      </c>
      <c r="AC312" s="45">
        <v>112.7</v>
      </c>
      <c r="AD312" s="45">
        <v>115.1</v>
      </c>
      <c r="AE312" s="45">
        <v>112.9</v>
      </c>
      <c r="AF312" s="45">
        <v>112.8</v>
      </c>
      <c r="AG312" s="45">
        <v>113.9</v>
      </c>
      <c r="AH312" s="45">
        <v>113.6</v>
      </c>
      <c r="AI312" s="45">
        <v>113.4</v>
      </c>
      <c r="AJ312" s="45">
        <v>114.8</v>
      </c>
      <c r="AK312" s="45">
        <v>117.5</v>
      </c>
      <c r="AL312" s="45">
        <v>113.6</v>
      </c>
      <c r="AM312" s="45">
        <v>113.7</v>
      </c>
      <c r="AN312" s="45">
        <v>118.9</v>
      </c>
      <c r="AO312" s="45">
        <v>117.8</v>
      </c>
      <c r="AP312" s="45">
        <v>121</v>
      </c>
      <c r="AQ312" s="45">
        <v>121</v>
      </c>
      <c r="AR312" s="45">
        <v>119.3</v>
      </c>
      <c r="AS312" s="45">
        <v>113.5</v>
      </c>
      <c r="AT312" s="45">
        <v>109.9</v>
      </c>
      <c r="AU312" s="45">
        <v>108.4</v>
      </c>
      <c r="AV312" s="45">
        <v>112.6</v>
      </c>
      <c r="AW312" s="45">
        <v>114.2</v>
      </c>
      <c r="AX312" s="45">
        <v>113.4</v>
      </c>
      <c r="AY312" s="45">
        <v>113.4</v>
      </c>
      <c r="AZ312" s="45">
        <v>112.2</v>
      </c>
      <c r="BA312" s="45">
        <v>112.3</v>
      </c>
      <c r="BB312" s="45">
        <v>111.1</v>
      </c>
      <c r="BC312" s="45">
        <v>113.6</v>
      </c>
      <c r="BD312" s="45">
        <v>114.3</v>
      </c>
      <c r="BE312" s="45">
        <v>112.3</v>
      </c>
      <c r="BF312" s="45">
        <v>112.7</v>
      </c>
      <c r="BG312" s="45">
        <v>112.8</v>
      </c>
      <c r="BH312" s="45">
        <v>112.9</v>
      </c>
      <c r="BI312" s="45">
        <v>113.5</v>
      </c>
      <c r="BJ312" s="45">
        <v>114</v>
      </c>
      <c r="BK312" s="45">
        <v>114.3</v>
      </c>
      <c r="BL312" s="45">
        <v>114.4</v>
      </c>
      <c r="BM312" s="45">
        <v>114.5</v>
      </c>
      <c r="BN312" s="45">
        <v>114.6</v>
      </c>
      <c r="BO312" s="45">
        <v>114.3</v>
      </c>
      <c r="BP312" s="45">
        <v>115</v>
      </c>
      <c r="BQ312" s="45">
        <v>116</v>
      </c>
      <c r="BR312" s="45">
        <v>116</v>
      </c>
      <c r="BS312" s="45">
        <v>115.8</v>
      </c>
      <c r="BT312" s="45">
        <v>115.9</v>
      </c>
      <c r="BU312" s="45">
        <v>115.9</v>
      </c>
      <c r="BV312" s="45">
        <v>115.9</v>
      </c>
      <c r="BW312" s="45">
        <v>115</v>
      </c>
      <c r="BX312" s="45">
        <v>115.5</v>
      </c>
      <c r="BY312" s="45">
        <v>115.4</v>
      </c>
      <c r="BZ312" s="45">
        <v>116.3</v>
      </c>
      <c r="CA312" s="45">
        <v>115.8</v>
      </c>
      <c r="CB312" s="45">
        <v>115.6</v>
      </c>
      <c r="CC312" s="45">
        <v>115.5</v>
      </c>
      <c r="CD312" s="45">
        <v>114.2</v>
      </c>
      <c r="CE312" s="45">
        <v>114.3</v>
      </c>
      <c r="CF312" s="45">
        <v>114.3</v>
      </c>
      <c r="CG312" s="45">
        <v>114.3</v>
      </c>
      <c r="CH312" s="45">
        <v>115</v>
      </c>
      <c r="CI312" s="45">
        <v>115</v>
      </c>
      <c r="CJ312" s="45">
        <v>114.1</v>
      </c>
      <c r="CK312" s="45">
        <v>110.2</v>
      </c>
      <c r="CL312" s="45">
        <v>110.2</v>
      </c>
      <c r="CM312" s="45">
        <v>110.2</v>
      </c>
      <c r="CN312" s="45">
        <v>110.2</v>
      </c>
      <c r="CO312" s="45">
        <v>110.2</v>
      </c>
      <c r="CP312" s="45">
        <v>110.2</v>
      </c>
      <c r="CQ312" s="45">
        <v>108.6</v>
      </c>
      <c r="CR312" s="45">
        <v>110.2</v>
      </c>
      <c r="CS312" s="45">
        <v>110.2</v>
      </c>
      <c r="CT312" s="45">
        <v>110.3</v>
      </c>
      <c r="CU312" s="45">
        <v>110.3</v>
      </c>
      <c r="CV312" s="45">
        <v>110.2</v>
      </c>
      <c r="CW312" s="45">
        <v>110.2</v>
      </c>
      <c r="CX312" s="45">
        <v>110.3</v>
      </c>
      <c r="CY312" s="45">
        <v>110.3</v>
      </c>
      <c r="CZ312" s="45">
        <v>110.2</v>
      </c>
      <c r="DA312" s="45">
        <v>110.2</v>
      </c>
      <c r="DB312" s="45">
        <v>110.2</v>
      </c>
      <c r="DC312" s="45">
        <v>110.5</v>
      </c>
      <c r="DD312" s="45">
        <v>110.8</v>
      </c>
      <c r="DE312" s="45">
        <v>110.8</v>
      </c>
      <c r="DF312" s="45">
        <v>110.8</v>
      </c>
      <c r="DG312" s="45">
        <v>112.4</v>
      </c>
      <c r="DH312" s="45">
        <v>114.1</v>
      </c>
      <c r="DI312" s="45">
        <v>114.1</v>
      </c>
      <c r="DJ312" s="45">
        <v>114.2</v>
      </c>
      <c r="DK312" s="45">
        <v>101.5</v>
      </c>
      <c r="DL312" s="45">
        <v>101.5</v>
      </c>
      <c r="DM312" s="45">
        <v>101.5</v>
      </c>
      <c r="DN312" s="45">
        <v>101.6</v>
      </c>
      <c r="DO312" s="45">
        <v>101.6</v>
      </c>
      <c r="DP312" s="45">
        <v>100.6</v>
      </c>
      <c r="DQ312" s="45">
        <v>100.9</v>
      </c>
      <c r="DR312" s="45">
        <v>100.9</v>
      </c>
      <c r="DS312" s="45">
        <v>100.9</v>
      </c>
      <c r="DT312" s="45">
        <v>100.9</v>
      </c>
      <c r="DU312" s="45">
        <v>102.3</v>
      </c>
      <c r="DV312" s="45">
        <v>102.3</v>
      </c>
      <c r="DW312" s="45">
        <v>103.2</v>
      </c>
      <c r="DX312" s="46">
        <v>103.3</v>
      </c>
      <c r="DY312" s="46">
        <v>103.4</v>
      </c>
      <c r="DZ312" s="46">
        <v>103.4</v>
      </c>
      <c r="EA312">
        <v>103.4</v>
      </c>
      <c r="EB312" s="47">
        <v>104</v>
      </c>
      <c r="EC312" s="47">
        <v>104</v>
      </c>
    </row>
    <row r="313" spans="1:133" x14ac:dyDescent="0.25">
      <c r="A313" s="43" t="s">
        <v>3478</v>
      </c>
      <c r="B313" s="43" t="s">
        <v>2306</v>
      </c>
      <c r="C313" s="44">
        <v>1.281E-2</v>
      </c>
      <c r="D313" s="45">
        <v>104.6</v>
      </c>
      <c r="E313" s="45">
        <v>104.8</v>
      </c>
      <c r="F313" s="45">
        <v>102.7</v>
      </c>
      <c r="G313" s="45">
        <v>106.9</v>
      </c>
      <c r="H313" s="45">
        <v>108</v>
      </c>
      <c r="I313" s="45">
        <v>107</v>
      </c>
      <c r="J313" s="45">
        <v>106.7</v>
      </c>
      <c r="K313" s="45">
        <v>106.7</v>
      </c>
      <c r="L313" s="45">
        <v>107.1</v>
      </c>
      <c r="M313" s="45">
        <v>107.2</v>
      </c>
      <c r="N313" s="45">
        <v>107.3</v>
      </c>
      <c r="O313" s="45">
        <v>106.6</v>
      </c>
      <c r="P313" s="45">
        <v>113.9</v>
      </c>
      <c r="Q313" s="45">
        <v>114.3</v>
      </c>
      <c r="R313" s="45">
        <v>114.3</v>
      </c>
      <c r="S313" s="45">
        <v>114.6</v>
      </c>
      <c r="T313" s="45">
        <v>115.1</v>
      </c>
      <c r="U313" s="45">
        <v>113.8</v>
      </c>
      <c r="V313" s="45">
        <v>114.4</v>
      </c>
      <c r="W313" s="45">
        <v>114</v>
      </c>
      <c r="X313" s="45">
        <v>115.6</v>
      </c>
      <c r="Y313" s="45">
        <v>116</v>
      </c>
      <c r="Z313" s="45">
        <v>116</v>
      </c>
      <c r="AA313" s="45">
        <v>116</v>
      </c>
      <c r="AB313" s="45">
        <v>115.3</v>
      </c>
      <c r="AC313" s="45">
        <v>115.4</v>
      </c>
      <c r="AD313" s="45">
        <v>115.2</v>
      </c>
      <c r="AE313" s="45">
        <v>115.7</v>
      </c>
      <c r="AF313" s="45">
        <v>116.8</v>
      </c>
      <c r="AG313" s="45">
        <v>115.7</v>
      </c>
      <c r="AH313" s="45">
        <v>115.2</v>
      </c>
      <c r="AI313" s="45">
        <v>116.1</v>
      </c>
      <c r="AJ313" s="45">
        <v>117.1</v>
      </c>
      <c r="AK313" s="45">
        <v>116.7</v>
      </c>
      <c r="AL313" s="45">
        <v>117.8</v>
      </c>
      <c r="AM313" s="45">
        <v>116.7</v>
      </c>
      <c r="AN313" s="45">
        <v>117</v>
      </c>
      <c r="AO313" s="45">
        <v>116.7</v>
      </c>
      <c r="AP313" s="45">
        <v>117</v>
      </c>
      <c r="AQ313" s="45">
        <v>117.5</v>
      </c>
      <c r="AR313" s="45">
        <v>117.7</v>
      </c>
      <c r="AS313" s="45">
        <v>117.9</v>
      </c>
      <c r="AT313" s="45">
        <v>118.3</v>
      </c>
      <c r="AU313" s="45">
        <v>119.7</v>
      </c>
      <c r="AV313" s="45">
        <v>119.7</v>
      </c>
      <c r="AW313" s="45">
        <v>119.3</v>
      </c>
      <c r="AX313" s="45">
        <v>118.9</v>
      </c>
      <c r="AY313" s="45">
        <v>118.5</v>
      </c>
      <c r="AZ313" s="45">
        <v>118</v>
      </c>
      <c r="BA313" s="45">
        <v>119.4</v>
      </c>
      <c r="BB313" s="45">
        <v>120.5</v>
      </c>
      <c r="BC313" s="45">
        <v>121.1</v>
      </c>
      <c r="BD313" s="45">
        <v>122.5</v>
      </c>
      <c r="BE313" s="45">
        <v>121.4</v>
      </c>
      <c r="BF313" s="45">
        <v>120.9</v>
      </c>
      <c r="BG313" s="45">
        <v>124.5</v>
      </c>
      <c r="BH313" s="45">
        <v>123.7</v>
      </c>
      <c r="BI313" s="45">
        <v>121.7</v>
      </c>
      <c r="BJ313" s="45">
        <v>121.5</v>
      </c>
      <c r="BK313" s="45">
        <v>122.2</v>
      </c>
      <c r="BL313" s="45">
        <v>125.1</v>
      </c>
      <c r="BM313" s="45">
        <v>128.69999999999999</v>
      </c>
      <c r="BN313" s="45">
        <v>128.69999999999999</v>
      </c>
      <c r="BO313" s="45">
        <v>124.2</v>
      </c>
      <c r="BP313" s="45">
        <v>124.5</v>
      </c>
      <c r="BQ313" s="45">
        <v>126.1</v>
      </c>
      <c r="BR313" s="45">
        <v>125.6</v>
      </c>
      <c r="BS313" s="45">
        <v>126.9</v>
      </c>
      <c r="BT313" s="45">
        <v>127.2</v>
      </c>
      <c r="BU313" s="45">
        <v>126.1</v>
      </c>
      <c r="BV313" s="45">
        <v>129.69999999999999</v>
      </c>
      <c r="BW313" s="45">
        <v>127.1</v>
      </c>
      <c r="BX313" s="45">
        <v>128.1</v>
      </c>
      <c r="BY313" s="45">
        <v>129.19999999999999</v>
      </c>
      <c r="BZ313" s="45">
        <v>129.19999999999999</v>
      </c>
      <c r="CA313" s="45">
        <v>130.4</v>
      </c>
      <c r="CB313" s="45">
        <v>131.1</v>
      </c>
      <c r="CC313" s="45">
        <v>130.9</v>
      </c>
      <c r="CD313" s="45">
        <v>132.19999999999999</v>
      </c>
      <c r="CE313" s="45">
        <v>130.9</v>
      </c>
      <c r="CF313" s="45">
        <v>133.4</v>
      </c>
      <c r="CG313" s="45">
        <v>132.6</v>
      </c>
      <c r="CH313" s="45">
        <v>133.1</v>
      </c>
      <c r="CI313" s="45">
        <v>130.80000000000001</v>
      </c>
      <c r="CJ313" s="45">
        <v>130.6</v>
      </c>
      <c r="CK313" s="45">
        <v>130.6</v>
      </c>
      <c r="CL313" s="45">
        <v>130.19999999999999</v>
      </c>
      <c r="CM313" s="45">
        <v>130.69999999999999</v>
      </c>
      <c r="CN313" s="45">
        <v>131.1</v>
      </c>
      <c r="CO313" s="45">
        <v>133.5</v>
      </c>
      <c r="CP313" s="45">
        <v>133</v>
      </c>
      <c r="CQ313" s="45">
        <v>134.1</v>
      </c>
      <c r="CR313" s="45">
        <v>133.9</v>
      </c>
      <c r="CS313" s="45">
        <v>134.9</v>
      </c>
      <c r="CT313" s="45">
        <v>135.30000000000001</v>
      </c>
      <c r="CU313" s="45">
        <v>135.9</v>
      </c>
      <c r="CV313" s="45">
        <v>135.9</v>
      </c>
      <c r="CW313" s="45">
        <v>132.19999999999999</v>
      </c>
      <c r="CX313" s="45">
        <v>130.5</v>
      </c>
      <c r="CY313" s="45">
        <v>133.6</v>
      </c>
      <c r="CZ313" s="45">
        <v>140.30000000000001</v>
      </c>
      <c r="DA313" s="45">
        <v>141.19999999999999</v>
      </c>
      <c r="DB313" s="45">
        <v>140.30000000000001</v>
      </c>
      <c r="DC313" s="45">
        <v>140.69999999999999</v>
      </c>
      <c r="DD313" s="45">
        <v>140.69999999999999</v>
      </c>
      <c r="DE313" s="45">
        <v>140.69999999999999</v>
      </c>
      <c r="DF313" s="45">
        <v>141</v>
      </c>
      <c r="DG313" s="45">
        <v>143.80000000000001</v>
      </c>
      <c r="DH313" s="45">
        <v>145.30000000000001</v>
      </c>
      <c r="DI313" s="45">
        <v>144</v>
      </c>
      <c r="DJ313" s="45">
        <v>138.5</v>
      </c>
      <c r="DK313" s="45">
        <v>141.4</v>
      </c>
      <c r="DL313" s="45">
        <v>138.80000000000001</v>
      </c>
      <c r="DM313" s="45">
        <v>138.30000000000001</v>
      </c>
      <c r="DN313" s="45">
        <v>139.9</v>
      </c>
      <c r="DO313" s="45">
        <v>140.69999999999999</v>
      </c>
      <c r="DP313" s="45">
        <v>141</v>
      </c>
      <c r="DQ313" s="45">
        <v>142.1</v>
      </c>
      <c r="DR313" s="45">
        <v>141.5</v>
      </c>
      <c r="DS313" s="45">
        <v>140.5</v>
      </c>
      <c r="DT313" s="45">
        <v>140.4</v>
      </c>
      <c r="DU313" s="45">
        <v>142.1</v>
      </c>
      <c r="DV313" s="45">
        <v>141.30000000000001</v>
      </c>
      <c r="DW313" s="45">
        <v>141.30000000000001</v>
      </c>
      <c r="DX313" s="46">
        <v>145.9</v>
      </c>
      <c r="DY313" s="46">
        <v>143.19999999999999</v>
      </c>
      <c r="DZ313" s="46">
        <v>141.30000000000001</v>
      </c>
      <c r="EA313">
        <v>138</v>
      </c>
      <c r="EB313" s="47">
        <v>139.30000000000001</v>
      </c>
      <c r="EC313" s="47">
        <v>140.6</v>
      </c>
    </row>
    <row r="314" spans="1:133" x14ac:dyDescent="0.25">
      <c r="A314" s="43" t="s">
        <v>2373</v>
      </c>
      <c r="B314" s="43" t="s">
        <v>2308</v>
      </c>
      <c r="C314" s="44">
        <v>6.3820000000000002E-2</v>
      </c>
      <c r="D314" s="45">
        <v>103</v>
      </c>
      <c r="E314" s="45">
        <v>104</v>
      </c>
      <c r="F314" s="45">
        <v>103.7</v>
      </c>
      <c r="G314" s="45">
        <v>107.1</v>
      </c>
      <c r="H314" s="45">
        <v>107.9</v>
      </c>
      <c r="I314" s="45">
        <v>106.1</v>
      </c>
      <c r="J314" s="45">
        <v>107.6</v>
      </c>
      <c r="K314" s="45">
        <v>105.8</v>
      </c>
      <c r="L314" s="45">
        <v>105.8</v>
      </c>
      <c r="M314" s="45">
        <v>106.2</v>
      </c>
      <c r="N314" s="45">
        <v>107.4</v>
      </c>
      <c r="O314" s="45">
        <v>104.5</v>
      </c>
      <c r="P314" s="45">
        <v>103.3</v>
      </c>
      <c r="Q314" s="45">
        <v>103</v>
      </c>
      <c r="R314" s="45">
        <v>102.8</v>
      </c>
      <c r="S314" s="45">
        <v>105</v>
      </c>
      <c r="T314" s="45">
        <v>106.9</v>
      </c>
      <c r="U314" s="45">
        <v>104.4</v>
      </c>
      <c r="V314" s="45">
        <v>108.1</v>
      </c>
      <c r="W314" s="45">
        <v>106.4</v>
      </c>
      <c r="X314" s="45">
        <v>108.2</v>
      </c>
      <c r="Y314" s="45">
        <v>106.2</v>
      </c>
      <c r="Z314" s="45">
        <v>107.6</v>
      </c>
      <c r="AA314" s="45">
        <v>106.3</v>
      </c>
      <c r="AB314" s="45">
        <v>109.8</v>
      </c>
      <c r="AC314" s="45">
        <v>111.5</v>
      </c>
      <c r="AD314" s="45">
        <v>112.9</v>
      </c>
      <c r="AE314" s="45">
        <v>113.7</v>
      </c>
      <c r="AF314" s="45">
        <v>112.5</v>
      </c>
      <c r="AG314" s="45">
        <v>111.2</v>
      </c>
      <c r="AH314" s="45">
        <v>113</v>
      </c>
      <c r="AI314" s="45">
        <v>113.1</v>
      </c>
      <c r="AJ314" s="45">
        <v>110.1</v>
      </c>
      <c r="AK314" s="45">
        <v>111.9</v>
      </c>
      <c r="AL314" s="45">
        <v>113.5</v>
      </c>
      <c r="AM314" s="45">
        <v>114.6</v>
      </c>
      <c r="AN314" s="45">
        <v>112.4</v>
      </c>
      <c r="AO314" s="45">
        <v>113.4</v>
      </c>
      <c r="AP314" s="45">
        <v>113.4</v>
      </c>
      <c r="AQ314" s="45">
        <v>113.7</v>
      </c>
      <c r="AR314" s="45">
        <v>113.9</v>
      </c>
      <c r="AS314" s="45">
        <v>113.9</v>
      </c>
      <c r="AT314" s="45">
        <v>113.9</v>
      </c>
      <c r="AU314" s="45">
        <v>115.4</v>
      </c>
      <c r="AV314" s="45">
        <v>115.4</v>
      </c>
      <c r="AW314" s="45">
        <v>114.9</v>
      </c>
      <c r="AX314" s="45">
        <v>114.7</v>
      </c>
      <c r="AY314" s="45">
        <v>114.6</v>
      </c>
      <c r="AZ314" s="45">
        <v>114.9</v>
      </c>
      <c r="BA314" s="45">
        <v>115.6</v>
      </c>
      <c r="BB314" s="45">
        <v>116.1</v>
      </c>
      <c r="BC314" s="45">
        <v>115.9</v>
      </c>
      <c r="BD314" s="45">
        <v>114.5</v>
      </c>
      <c r="BE314" s="45">
        <v>114.6</v>
      </c>
      <c r="BF314" s="45">
        <v>113.1</v>
      </c>
      <c r="BG314" s="45">
        <v>114.4</v>
      </c>
      <c r="BH314" s="45">
        <v>114.4</v>
      </c>
      <c r="BI314" s="45">
        <v>114.1</v>
      </c>
      <c r="BJ314" s="45">
        <v>114.4</v>
      </c>
      <c r="BK314" s="45">
        <v>114.9</v>
      </c>
      <c r="BL314" s="45">
        <v>116.1</v>
      </c>
      <c r="BM314" s="45">
        <v>115.6</v>
      </c>
      <c r="BN314" s="45">
        <v>116.4</v>
      </c>
      <c r="BO314" s="45">
        <v>115.5</v>
      </c>
      <c r="BP314" s="45">
        <v>116</v>
      </c>
      <c r="BQ314" s="45">
        <v>116.1</v>
      </c>
      <c r="BR314" s="45">
        <v>116.5</v>
      </c>
      <c r="BS314" s="45">
        <v>116</v>
      </c>
      <c r="BT314" s="45">
        <v>116.3</v>
      </c>
      <c r="BU314" s="45">
        <v>116.6</v>
      </c>
      <c r="BV314" s="45">
        <v>115.7</v>
      </c>
      <c r="BW314" s="45">
        <v>116.1</v>
      </c>
      <c r="BX314" s="45">
        <v>116</v>
      </c>
      <c r="BY314" s="45">
        <v>116</v>
      </c>
      <c r="BZ314" s="45">
        <v>115</v>
      </c>
      <c r="CA314" s="45">
        <v>116.5</v>
      </c>
      <c r="CB314" s="45">
        <v>116.5</v>
      </c>
      <c r="CC314" s="45">
        <v>116.2</v>
      </c>
      <c r="CD314" s="45">
        <v>116.4</v>
      </c>
      <c r="CE314" s="45">
        <v>116.1</v>
      </c>
      <c r="CF314" s="45">
        <v>116.4</v>
      </c>
      <c r="CG314" s="45">
        <v>116.2</v>
      </c>
      <c r="CH314" s="45">
        <v>116.3</v>
      </c>
      <c r="CI314" s="45">
        <v>117.1</v>
      </c>
      <c r="CJ314" s="45">
        <v>117.6</v>
      </c>
      <c r="CK314" s="45">
        <v>117.8</v>
      </c>
      <c r="CL314" s="45">
        <v>117.8</v>
      </c>
      <c r="CM314" s="45">
        <v>118.1</v>
      </c>
      <c r="CN314" s="45">
        <v>116.6</v>
      </c>
      <c r="CO314" s="45">
        <v>117</v>
      </c>
      <c r="CP314" s="45">
        <v>116.2</v>
      </c>
      <c r="CQ314" s="45">
        <v>116.6</v>
      </c>
      <c r="CR314" s="45">
        <v>117.3</v>
      </c>
      <c r="CS314" s="45">
        <v>117.7</v>
      </c>
      <c r="CT314" s="45">
        <v>119</v>
      </c>
      <c r="CU314" s="45">
        <v>117.8</v>
      </c>
      <c r="CV314" s="45">
        <v>117.8</v>
      </c>
      <c r="CW314" s="45">
        <v>117.6</v>
      </c>
      <c r="CX314" s="45">
        <v>119.6</v>
      </c>
      <c r="CY314" s="45">
        <v>119.5</v>
      </c>
      <c r="CZ314" s="45">
        <v>119.7</v>
      </c>
      <c r="DA314" s="45">
        <v>122.5</v>
      </c>
      <c r="DB314" s="45">
        <v>121.2</v>
      </c>
      <c r="DC314" s="45">
        <v>122.8</v>
      </c>
      <c r="DD314" s="45">
        <v>124.8</v>
      </c>
      <c r="DE314" s="45">
        <v>125.5</v>
      </c>
      <c r="DF314" s="45">
        <v>128.1</v>
      </c>
      <c r="DG314" s="45">
        <v>130.1</v>
      </c>
      <c r="DH314" s="45">
        <v>133</v>
      </c>
      <c r="DI314" s="45">
        <v>133.69999999999999</v>
      </c>
      <c r="DJ314" s="45">
        <v>133.80000000000001</v>
      </c>
      <c r="DK314" s="45">
        <v>134.80000000000001</v>
      </c>
      <c r="DL314" s="45">
        <v>138</v>
      </c>
      <c r="DM314" s="45">
        <v>138.5</v>
      </c>
      <c r="DN314" s="45">
        <v>139.1</v>
      </c>
      <c r="DO314" s="45">
        <v>139.9</v>
      </c>
      <c r="DP314" s="45">
        <v>139.1</v>
      </c>
      <c r="DQ314" s="45">
        <v>142.1</v>
      </c>
      <c r="DR314" s="45">
        <v>142.19999999999999</v>
      </c>
      <c r="DS314" s="45">
        <v>141.6</v>
      </c>
      <c r="DT314" s="45">
        <v>138.9</v>
      </c>
      <c r="DU314" s="45">
        <v>137.19999999999999</v>
      </c>
      <c r="DV314" s="45">
        <v>137.9</v>
      </c>
      <c r="DW314" s="45">
        <v>138.1</v>
      </c>
      <c r="DX314" s="46">
        <v>139.4</v>
      </c>
      <c r="DY314" s="46">
        <v>137.6</v>
      </c>
      <c r="DZ314" s="46">
        <v>135.9</v>
      </c>
      <c r="EA314">
        <v>136.1</v>
      </c>
      <c r="EB314" s="47">
        <v>135.19999999999999</v>
      </c>
      <c r="EC314" s="47">
        <v>136.19999999999999</v>
      </c>
    </row>
    <row r="315" spans="1:133" x14ac:dyDescent="0.25">
      <c r="A315" s="43" t="s">
        <v>3479</v>
      </c>
      <c r="B315" s="43" t="s">
        <v>2310</v>
      </c>
      <c r="C315" s="44">
        <v>1.7340000000000001E-2</v>
      </c>
      <c r="D315" s="45">
        <v>111.3</v>
      </c>
      <c r="E315" s="45">
        <v>110.6</v>
      </c>
      <c r="F315" s="45">
        <v>111.1</v>
      </c>
      <c r="G315" s="45">
        <v>110.6</v>
      </c>
      <c r="H315" s="45">
        <v>111.5</v>
      </c>
      <c r="I315" s="45">
        <v>111.6</v>
      </c>
      <c r="J315" s="45">
        <v>113.2</v>
      </c>
      <c r="K315" s="45">
        <v>113.1</v>
      </c>
      <c r="L315" s="45">
        <v>113.1</v>
      </c>
      <c r="M315" s="45">
        <v>112.3</v>
      </c>
      <c r="N315" s="45">
        <v>112.8</v>
      </c>
      <c r="O315" s="45">
        <v>113.8</v>
      </c>
      <c r="P315" s="45">
        <v>119.8</v>
      </c>
      <c r="Q315" s="45">
        <v>119.3</v>
      </c>
      <c r="R315" s="45">
        <v>121.7</v>
      </c>
      <c r="S315" s="45">
        <v>120.8</v>
      </c>
      <c r="T315" s="45">
        <v>122.2</v>
      </c>
      <c r="U315" s="45">
        <v>120.5</v>
      </c>
      <c r="V315" s="45">
        <v>123.1</v>
      </c>
      <c r="W315" s="45">
        <v>120.9</v>
      </c>
      <c r="X315" s="45">
        <v>121</v>
      </c>
      <c r="Y315" s="45">
        <v>122</v>
      </c>
      <c r="Z315" s="45">
        <v>124.1</v>
      </c>
      <c r="AA315" s="45">
        <v>125.6</v>
      </c>
      <c r="AB315" s="45">
        <v>131.6</v>
      </c>
      <c r="AC315" s="45">
        <v>130.1</v>
      </c>
      <c r="AD315" s="45">
        <v>131.80000000000001</v>
      </c>
      <c r="AE315" s="45">
        <v>131.1</v>
      </c>
      <c r="AF315" s="45">
        <v>130.80000000000001</v>
      </c>
      <c r="AG315" s="45">
        <v>128.19999999999999</v>
      </c>
      <c r="AH315" s="45">
        <v>127.9</v>
      </c>
      <c r="AI315" s="45">
        <v>128.1</v>
      </c>
      <c r="AJ315" s="45">
        <v>129.1</v>
      </c>
      <c r="AK315" s="45">
        <v>128.6</v>
      </c>
      <c r="AL315" s="45">
        <v>130.5</v>
      </c>
      <c r="AM315" s="45">
        <v>130.6</v>
      </c>
      <c r="AN315" s="45">
        <v>134.30000000000001</v>
      </c>
      <c r="AO315" s="45">
        <v>133.6</v>
      </c>
      <c r="AP315" s="45">
        <v>135.30000000000001</v>
      </c>
      <c r="AQ315" s="45">
        <v>133.80000000000001</v>
      </c>
      <c r="AR315" s="45">
        <v>132.69999999999999</v>
      </c>
      <c r="AS315" s="45">
        <v>129</v>
      </c>
      <c r="AT315" s="45">
        <v>128.19999999999999</v>
      </c>
      <c r="AU315" s="45">
        <v>126.2</v>
      </c>
      <c r="AV315" s="45">
        <v>128</v>
      </c>
      <c r="AW315" s="45">
        <v>128.30000000000001</v>
      </c>
      <c r="AX315" s="45">
        <v>126.8</v>
      </c>
      <c r="AY315" s="45">
        <v>128.30000000000001</v>
      </c>
      <c r="AZ315" s="45">
        <v>129.80000000000001</v>
      </c>
      <c r="BA315" s="45">
        <v>128</v>
      </c>
      <c r="BB315" s="45">
        <v>128.4</v>
      </c>
      <c r="BC315" s="45">
        <v>130.69999999999999</v>
      </c>
      <c r="BD315" s="45">
        <v>129.1</v>
      </c>
      <c r="BE315" s="45">
        <v>129.9</v>
      </c>
      <c r="BF315" s="45">
        <v>129.6</v>
      </c>
      <c r="BG315" s="45">
        <v>127.4</v>
      </c>
      <c r="BH315" s="45">
        <v>129</v>
      </c>
      <c r="BI315" s="45">
        <v>129.4</v>
      </c>
      <c r="BJ315" s="45">
        <v>129.30000000000001</v>
      </c>
      <c r="BK315" s="45">
        <v>127.7</v>
      </c>
      <c r="BL315" s="45">
        <v>131.5</v>
      </c>
      <c r="BM315" s="45">
        <v>132.19999999999999</v>
      </c>
      <c r="BN315" s="45">
        <v>133.19999999999999</v>
      </c>
      <c r="BO315" s="45">
        <v>134</v>
      </c>
      <c r="BP315" s="45">
        <v>134.30000000000001</v>
      </c>
      <c r="BQ315" s="45">
        <v>134.5</v>
      </c>
      <c r="BR315" s="45">
        <v>135.69999999999999</v>
      </c>
      <c r="BS315" s="45">
        <v>134.80000000000001</v>
      </c>
      <c r="BT315" s="45">
        <v>135.80000000000001</v>
      </c>
      <c r="BU315" s="45">
        <v>136.1</v>
      </c>
      <c r="BV315" s="45">
        <v>135.80000000000001</v>
      </c>
      <c r="BW315" s="45">
        <v>134.80000000000001</v>
      </c>
      <c r="BX315" s="45">
        <v>135.5</v>
      </c>
      <c r="BY315" s="45">
        <v>136.69999999999999</v>
      </c>
      <c r="BZ315" s="45">
        <v>135.19999999999999</v>
      </c>
      <c r="CA315" s="45">
        <v>135</v>
      </c>
      <c r="CB315" s="45">
        <v>136</v>
      </c>
      <c r="CC315" s="45">
        <v>137</v>
      </c>
      <c r="CD315" s="45">
        <v>135.9</v>
      </c>
      <c r="CE315" s="45">
        <v>134.4</v>
      </c>
      <c r="CF315" s="45">
        <v>134.4</v>
      </c>
      <c r="CG315" s="45">
        <v>135.30000000000001</v>
      </c>
      <c r="CH315" s="45">
        <v>134.19999999999999</v>
      </c>
      <c r="CI315" s="45">
        <v>134.1</v>
      </c>
      <c r="CJ315" s="45">
        <v>133.80000000000001</v>
      </c>
      <c r="CK315" s="45">
        <v>134.5</v>
      </c>
      <c r="CL315" s="45">
        <v>133.6</v>
      </c>
      <c r="CM315" s="45">
        <v>133.1</v>
      </c>
      <c r="CN315" s="45">
        <v>136.19999999999999</v>
      </c>
      <c r="CO315" s="45">
        <v>135.19999999999999</v>
      </c>
      <c r="CP315" s="45">
        <v>136.1</v>
      </c>
      <c r="CQ315" s="45">
        <v>135.19999999999999</v>
      </c>
      <c r="CR315" s="45">
        <v>135.1</v>
      </c>
      <c r="CS315" s="45">
        <v>135.19999999999999</v>
      </c>
      <c r="CT315" s="45">
        <v>135.9</v>
      </c>
      <c r="CU315" s="45">
        <v>135.1</v>
      </c>
      <c r="CV315" s="45">
        <v>134.5</v>
      </c>
      <c r="CW315" s="45">
        <v>130.19999999999999</v>
      </c>
      <c r="CX315" s="45">
        <v>130.4</v>
      </c>
      <c r="CY315" s="45">
        <v>110.6</v>
      </c>
      <c r="CZ315" s="45">
        <v>111.5</v>
      </c>
      <c r="DA315" s="45">
        <v>112.3</v>
      </c>
      <c r="DB315" s="45">
        <v>112.5</v>
      </c>
      <c r="DC315" s="45">
        <v>110</v>
      </c>
      <c r="DD315" s="45">
        <v>112.8</v>
      </c>
      <c r="DE315" s="45">
        <v>112</v>
      </c>
      <c r="DF315" s="45">
        <v>112.7</v>
      </c>
      <c r="DG315" s="45">
        <v>115.6</v>
      </c>
      <c r="DH315" s="45">
        <v>119.5</v>
      </c>
      <c r="DI315" s="45">
        <v>115.9</v>
      </c>
      <c r="DJ315" s="45">
        <v>114.6</v>
      </c>
      <c r="DK315" s="45">
        <v>110.4</v>
      </c>
      <c r="DL315" s="45">
        <v>110.4</v>
      </c>
      <c r="DM315" s="45">
        <v>113.9</v>
      </c>
      <c r="DN315" s="45">
        <v>113.5</v>
      </c>
      <c r="DO315" s="45">
        <v>115.7</v>
      </c>
      <c r="DP315" s="45">
        <v>114.9</v>
      </c>
      <c r="DQ315" s="45">
        <v>117.4</v>
      </c>
      <c r="DR315" s="45">
        <v>115.8</v>
      </c>
      <c r="DS315" s="45">
        <v>116.7</v>
      </c>
      <c r="DT315" s="45">
        <v>117.1</v>
      </c>
      <c r="DU315" s="45">
        <v>115.8</v>
      </c>
      <c r="DV315" s="45">
        <v>117.9</v>
      </c>
      <c r="DW315" s="45">
        <v>117.8</v>
      </c>
      <c r="DX315" s="46">
        <v>120.7</v>
      </c>
      <c r="DY315" s="46">
        <v>118.6</v>
      </c>
      <c r="DZ315" s="46">
        <v>119.4</v>
      </c>
      <c r="EA315">
        <v>118.2</v>
      </c>
      <c r="EB315" s="47">
        <v>121</v>
      </c>
      <c r="EC315" s="47">
        <v>121.1</v>
      </c>
    </row>
    <row r="316" spans="1:133" x14ac:dyDescent="0.25">
      <c r="A316" s="43" t="s">
        <v>3480</v>
      </c>
      <c r="B316" s="43" t="s">
        <v>2312</v>
      </c>
      <c r="C316" s="44">
        <v>0.77181</v>
      </c>
      <c r="D316" s="45">
        <v>107</v>
      </c>
      <c r="E316" s="45">
        <v>108.6</v>
      </c>
      <c r="F316" s="45">
        <v>107.3</v>
      </c>
      <c r="G316" s="45">
        <v>108.7</v>
      </c>
      <c r="H316" s="45">
        <v>109.5</v>
      </c>
      <c r="I316" s="45">
        <v>109.9</v>
      </c>
      <c r="J316" s="45">
        <v>111.1</v>
      </c>
      <c r="K316" s="45">
        <v>112.8</v>
      </c>
      <c r="L316" s="45">
        <v>113.3</v>
      </c>
      <c r="M316" s="45">
        <v>114.5</v>
      </c>
      <c r="N316" s="45">
        <v>114.2</v>
      </c>
      <c r="O316" s="45">
        <v>114</v>
      </c>
      <c r="P316" s="45">
        <v>114.8</v>
      </c>
      <c r="Q316" s="45">
        <v>115.3</v>
      </c>
      <c r="R316" s="45">
        <v>116.2</v>
      </c>
      <c r="S316" s="45">
        <v>117.4</v>
      </c>
      <c r="T316" s="45">
        <v>118.5</v>
      </c>
      <c r="U316" s="45">
        <v>118</v>
      </c>
      <c r="V316" s="45">
        <v>117.9</v>
      </c>
      <c r="W316" s="45">
        <v>121.3</v>
      </c>
      <c r="X316" s="45">
        <v>121.1</v>
      </c>
      <c r="Y316" s="45">
        <v>121.6</v>
      </c>
      <c r="Z316" s="45">
        <v>122.2</v>
      </c>
      <c r="AA316" s="45">
        <v>120.8</v>
      </c>
      <c r="AB316" s="45">
        <v>121</v>
      </c>
      <c r="AC316" s="45">
        <v>124.2</v>
      </c>
      <c r="AD316" s="45">
        <v>124.5</v>
      </c>
      <c r="AE316" s="45">
        <v>125.4</v>
      </c>
      <c r="AF316" s="45">
        <v>124.2</v>
      </c>
      <c r="AG316" s="45">
        <v>123.2</v>
      </c>
      <c r="AH316" s="45">
        <v>125.2</v>
      </c>
      <c r="AI316" s="45">
        <v>125.3</v>
      </c>
      <c r="AJ316" s="45">
        <v>125.3</v>
      </c>
      <c r="AK316" s="45">
        <v>125.9</v>
      </c>
      <c r="AL316" s="45">
        <v>124.9</v>
      </c>
      <c r="AM316" s="45">
        <v>125.9</v>
      </c>
      <c r="AN316" s="45">
        <v>125.3</v>
      </c>
      <c r="AO316" s="45">
        <v>131.1</v>
      </c>
      <c r="AP316" s="45">
        <v>131</v>
      </c>
      <c r="AQ316" s="45">
        <v>131.80000000000001</v>
      </c>
      <c r="AR316" s="45">
        <v>131.1</v>
      </c>
      <c r="AS316" s="45">
        <v>130</v>
      </c>
      <c r="AT316" s="45">
        <v>130.5</v>
      </c>
      <c r="AU316" s="45">
        <v>130.5</v>
      </c>
      <c r="AV316" s="45">
        <v>129.4</v>
      </c>
      <c r="AW316" s="45">
        <v>129.30000000000001</v>
      </c>
      <c r="AX316" s="45">
        <v>129.5</v>
      </c>
      <c r="AY316" s="45">
        <v>130.19999999999999</v>
      </c>
      <c r="AZ316" s="45">
        <v>129.80000000000001</v>
      </c>
      <c r="BA316" s="45">
        <v>129.5</v>
      </c>
      <c r="BB316" s="45">
        <v>128.30000000000001</v>
      </c>
      <c r="BC316" s="45">
        <v>129.9</v>
      </c>
      <c r="BD316" s="45">
        <v>130.69999999999999</v>
      </c>
      <c r="BE316" s="45">
        <v>131.80000000000001</v>
      </c>
      <c r="BF316" s="45">
        <v>128.5</v>
      </c>
      <c r="BG316" s="45">
        <v>128.69999999999999</v>
      </c>
      <c r="BH316" s="45">
        <v>129.6</v>
      </c>
      <c r="BI316" s="45">
        <v>130.1</v>
      </c>
      <c r="BJ316" s="45">
        <v>130.69999999999999</v>
      </c>
      <c r="BK316" s="45">
        <v>130</v>
      </c>
      <c r="BL316" s="45">
        <v>130.69999999999999</v>
      </c>
      <c r="BM316" s="45">
        <v>131.1</v>
      </c>
      <c r="BN316" s="45">
        <v>131.80000000000001</v>
      </c>
      <c r="BO316" s="45">
        <v>131.69999999999999</v>
      </c>
      <c r="BP316" s="45">
        <v>132.19999999999999</v>
      </c>
      <c r="BQ316" s="45">
        <v>132.69999999999999</v>
      </c>
      <c r="BR316" s="45">
        <v>131.69999999999999</v>
      </c>
      <c r="BS316" s="45">
        <v>130.6</v>
      </c>
      <c r="BT316" s="45">
        <v>131.4</v>
      </c>
      <c r="BU316" s="45">
        <v>130.6</v>
      </c>
      <c r="BV316" s="45">
        <v>131.6</v>
      </c>
      <c r="BW316" s="45">
        <v>131.4</v>
      </c>
      <c r="BX316" s="45">
        <v>132</v>
      </c>
      <c r="BY316" s="45">
        <v>133.4</v>
      </c>
      <c r="BZ316" s="45">
        <v>132.69999999999999</v>
      </c>
      <c r="CA316" s="45">
        <v>132.4</v>
      </c>
      <c r="CB316" s="45">
        <v>133.30000000000001</v>
      </c>
      <c r="CC316" s="45">
        <v>132.4</v>
      </c>
      <c r="CD316" s="45">
        <v>132.5</v>
      </c>
      <c r="CE316" s="45">
        <v>133.9</v>
      </c>
      <c r="CF316" s="45">
        <v>134.4</v>
      </c>
      <c r="CG316" s="45">
        <v>134.19999999999999</v>
      </c>
      <c r="CH316" s="45">
        <v>136.19999999999999</v>
      </c>
      <c r="CI316" s="45">
        <v>135.1</v>
      </c>
      <c r="CJ316" s="45">
        <v>133.6</v>
      </c>
      <c r="CK316" s="45">
        <v>134.69999999999999</v>
      </c>
      <c r="CL316" s="45">
        <v>134.5</v>
      </c>
      <c r="CM316" s="45">
        <v>135</v>
      </c>
      <c r="CN316" s="45">
        <v>134.30000000000001</v>
      </c>
      <c r="CO316" s="45">
        <v>134.1</v>
      </c>
      <c r="CP316" s="45">
        <v>133.69999999999999</v>
      </c>
      <c r="CQ316" s="45">
        <v>133.1</v>
      </c>
      <c r="CR316" s="45">
        <v>133</v>
      </c>
      <c r="CS316" s="45">
        <v>132.80000000000001</v>
      </c>
      <c r="CT316" s="45">
        <v>132.69999999999999</v>
      </c>
      <c r="CU316" s="45">
        <v>132.80000000000001</v>
      </c>
      <c r="CV316" s="45">
        <v>132.6</v>
      </c>
      <c r="CW316" s="45">
        <v>133.1</v>
      </c>
      <c r="CX316" s="45">
        <v>134.1</v>
      </c>
      <c r="CY316" s="45">
        <v>134.30000000000001</v>
      </c>
      <c r="CZ316" s="45">
        <v>133.6</v>
      </c>
      <c r="DA316" s="45">
        <v>133.9</v>
      </c>
      <c r="DB316" s="45">
        <v>133.69999999999999</v>
      </c>
      <c r="DC316" s="45">
        <v>134.69999999999999</v>
      </c>
      <c r="DD316" s="45">
        <v>135.30000000000001</v>
      </c>
      <c r="DE316" s="45">
        <v>136.30000000000001</v>
      </c>
      <c r="DF316" s="45">
        <v>136.19999999999999</v>
      </c>
      <c r="DG316" s="45">
        <v>137.69999999999999</v>
      </c>
      <c r="DH316" s="45">
        <v>138.4</v>
      </c>
      <c r="DI316" s="45">
        <v>138.30000000000001</v>
      </c>
      <c r="DJ316" s="45">
        <v>138.69999999999999</v>
      </c>
      <c r="DK316" s="45">
        <v>140.19999999999999</v>
      </c>
      <c r="DL316" s="45">
        <v>140.80000000000001</v>
      </c>
      <c r="DM316" s="45">
        <v>140.69999999999999</v>
      </c>
      <c r="DN316" s="45">
        <v>141.4</v>
      </c>
      <c r="DO316" s="45">
        <v>142.1</v>
      </c>
      <c r="DP316" s="45">
        <v>142.5</v>
      </c>
      <c r="DQ316" s="45">
        <v>141.9</v>
      </c>
      <c r="DR316" s="45">
        <v>142.9</v>
      </c>
      <c r="DS316" s="45">
        <v>144.1</v>
      </c>
      <c r="DT316" s="45">
        <v>145</v>
      </c>
      <c r="DU316" s="45">
        <v>141.69999999999999</v>
      </c>
      <c r="DV316" s="45">
        <v>148.30000000000001</v>
      </c>
      <c r="DW316" s="45">
        <v>143</v>
      </c>
      <c r="DX316" s="46">
        <v>144.1</v>
      </c>
      <c r="DY316" s="46">
        <v>143.4</v>
      </c>
      <c r="DZ316" s="46">
        <v>142.9</v>
      </c>
      <c r="EA316">
        <v>143.30000000000001</v>
      </c>
      <c r="EB316" s="47">
        <v>143.69999999999999</v>
      </c>
      <c r="EC316" s="47">
        <v>143.30000000000001</v>
      </c>
    </row>
    <row r="317" spans="1:133" x14ac:dyDescent="0.25">
      <c r="A317" s="43" t="s">
        <v>3481</v>
      </c>
      <c r="B317" s="43" t="s">
        <v>2314</v>
      </c>
      <c r="C317" s="44">
        <v>0.12417</v>
      </c>
      <c r="D317" s="45">
        <v>109.5</v>
      </c>
      <c r="E317" s="45">
        <v>108.5</v>
      </c>
      <c r="F317" s="45">
        <v>109.1</v>
      </c>
      <c r="G317" s="45">
        <v>113.3</v>
      </c>
      <c r="H317" s="45">
        <v>112.2</v>
      </c>
      <c r="I317" s="45">
        <v>108.3</v>
      </c>
      <c r="J317" s="45">
        <v>107.7</v>
      </c>
      <c r="K317" s="45">
        <v>109.3</v>
      </c>
      <c r="L317" s="45">
        <v>113.9</v>
      </c>
      <c r="M317" s="45">
        <v>111.8</v>
      </c>
      <c r="N317" s="45">
        <v>111.8</v>
      </c>
      <c r="O317" s="45">
        <v>111.8</v>
      </c>
      <c r="P317" s="45">
        <v>112.7</v>
      </c>
      <c r="Q317" s="45">
        <v>111.3</v>
      </c>
      <c r="R317" s="45">
        <v>114</v>
      </c>
      <c r="S317" s="45">
        <v>113.3</v>
      </c>
      <c r="T317" s="45">
        <v>117</v>
      </c>
      <c r="U317" s="45">
        <v>113.1</v>
      </c>
      <c r="V317" s="45">
        <v>117.2</v>
      </c>
      <c r="W317" s="45">
        <v>119.5</v>
      </c>
      <c r="X317" s="45">
        <v>119.2</v>
      </c>
      <c r="Y317" s="45">
        <v>115.1</v>
      </c>
      <c r="Z317" s="45">
        <v>118.3</v>
      </c>
      <c r="AA317" s="45">
        <v>113.1</v>
      </c>
      <c r="AB317" s="45">
        <v>113.8</v>
      </c>
      <c r="AC317" s="45">
        <v>119.8</v>
      </c>
      <c r="AD317" s="45">
        <v>120</v>
      </c>
      <c r="AE317" s="45">
        <v>123.6</v>
      </c>
      <c r="AF317" s="45">
        <v>118.7</v>
      </c>
      <c r="AG317" s="45">
        <v>118.1</v>
      </c>
      <c r="AH317" s="45">
        <v>117.7</v>
      </c>
      <c r="AI317" s="45">
        <v>118.3</v>
      </c>
      <c r="AJ317" s="45">
        <v>118.3</v>
      </c>
      <c r="AK317" s="45">
        <v>117.6</v>
      </c>
      <c r="AL317" s="45">
        <v>125.3</v>
      </c>
      <c r="AM317" s="45">
        <v>122.6</v>
      </c>
      <c r="AN317" s="45">
        <v>118</v>
      </c>
      <c r="AO317" s="45">
        <v>119</v>
      </c>
      <c r="AP317" s="45">
        <v>120.6</v>
      </c>
      <c r="AQ317" s="45">
        <v>120</v>
      </c>
      <c r="AR317" s="45">
        <v>117.4</v>
      </c>
      <c r="AS317" s="45">
        <v>119.1</v>
      </c>
      <c r="AT317" s="45">
        <v>120.1</v>
      </c>
      <c r="AU317" s="45">
        <v>121</v>
      </c>
      <c r="AV317" s="45">
        <v>118.2</v>
      </c>
      <c r="AW317" s="45">
        <v>120.5</v>
      </c>
      <c r="AX317" s="45">
        <v>122.3</v>
      </c>
      <c r="AY317" s="45">
        <v>122.5</v>
      </c>
      <c r="AZ317" s="45">
        <v>121.8</v>
      </c>
      <c r="BA317" s="45">
        <v>123.6</v>
      </c>
      <c r="BB317" s="45">
        <v>123.2</v>
      </c>
      <c r="BC317" s="45">
        <v>126.6</v>
      </c>
      <c r="BD317" s="45">
        <v>124.5</v>
      </c>
      <c r="BE317" s="45">
        <v>124.3</v>
      </c>
      <c r="BF317" s="45">
        <v>122.7</v>
      </c>
      <c r="BG317" s="45">
        <v>120</v>
      </c>
      <c r="BH317" s="45">
        <v>121.8</v>
      </c>
      <c r="BI317" s="45">
        <v>121.6</v>
      </c>
      <c r="BJ317" s="45">
        <v>122.6</v>
      </c>
      <c r="BK317" s="45">
        <v>122</v>
      </c>
      <c r="BL317" s="45">
        <v>120.7</v>
      </c>
      <c r="BM317" s="45">
        <v>121.2</v>
      </c>
      <c r="BN317" s="45">
        <v>119.6</v>
      </c>
      <c r="BO317" s="45">
        <v>119.5</v>
      </c>
      <c r="BP317" s="45">
        <v>120.5</v>
      </c>
      <c r="BQ317" s="45">
        <v>119.1</v>
      </c>
      <c r="BR317" s="45">
        <v>120.9</v>
      </c>
      <c r="BS317" s="45">
        <v>122.9</v>
      </c>
      <c r="BT317" s="45">
        <v>121.2</v>
      </c>
      <c r="BU317" s="45">
        <v>120.3</v>
      </c>
      <c r="BV317" s="45">
        <v>120.1</v>
      </c>
      <c r="BW317" s="45">
        <v>120</v>
      </c>
      <c r="BX317" s="45">
        <v>121.3</v>
      </c>
      <c r="BY317" s="45">
        <v>123.7</v>
      </c>
      <c r="BZ317" s="45">
        <v>123.4</v>
      </c>
      <c r="CA317" s="45">
        <v>122.8</v>
      </c>
      <c r="CB317" s="45">
        <v>122.7</v>
      </c>
      <c r="CC317" s="45">
        <v>122.9</v>
      </c>
      <c r="CD317" s="45">
        <v>123.6</v>
      </c>
      <c r="CE317" s="45">
        <v>127.4</v>
      </c>
      <c r="CF317" s="45">
        <v>127.3</v>
      </c>
      <c r="CG317" s="45">
        <v>125.5</v>
      </c>
      <c r="CH317" s="45">
        <v>127.6</v>
      </c>
      <c r="CI317" s="45">
        <v>126.2</v>
      </c>
      <c r="CJ317" s="45">
        <v>125.6</v>
      </c>
      <c r="CK317" s="45">
        <v>126.4</v>
      </c>
      <c r="CL317" s="45">
        <v>126.2</v>
      </c>
      <c r="CM317" s="45">
        <v>124.9</v>
      </c>
      <c r="CN317" s="45">
        <v>120.1</v>
      </c>
      <c r="CO317" s="45">
        <v>120</v>
      </c>
      <c r="CP317" s="45">
        <v>120.9</v>
      </c>
      <c r="CQ317" s="45">
        <v>121</v>
      </c>
      <c r="CR317" s="45">
        <v>120.5</v>
      </c>
      <c r="CS317" s="45">
        <v>121.1</v>
      </c>
      <c r="CT317" s="45">
        <v>120.1</v>
      </c>
      <c r="CU317" s="45">
        <v>119.7</v>
      </c>
      <c r="CV317" s="45">
        <v>119.8</v>
      </c>
      <c r="CW317" s="45">
        <v>120.2</v>
      </c>
      <c r="CX317" s="45">
        <v>121.1</v>
      </c>
      <c r="CY317" s="45">
        <v>120.2</v>
      </c>
      <c r="CZ317" s="45">
        <v>119.2</v>
      </c>
      <c r="DA317" s="45">
        <v>119</v>
      </c>
      <c r="DB317" s="45">
        <v>120.3</v>
      </c>
      <c r="DC317" s="45">
        <v>120.1</v>
      </c>
      <c r="DD317" s="45">
        <v>121.1</v>
      </c>
      <c r="DE317" s="45">
        <v>122.3</v>
      </c>
      <c r="DF317" s="45">
        <v>121.3</v>
      </c>
      <c r="DG317" s="45">
        <v>123.5</v>
      </c>
      <c r="DH317" s="45">
        <v>124.2</v>
      </c>
      <c r="DI317" s="45">
        <v>123</v>
      </c>
      <c r="DJ317" s="45">
        <v>124.3</v>
      </c>
      <c r="DK317" s="45">
        <v>126.5</v>
      </c>
      <c r="DL317" s="45">
        <v>127.5</v>
      </c>
      <c r="DM317" s="45">
        <v>128.80000000000001</v>
      </c>
      <c r="DN317" s="45">
        <v>130.80000000000001</v>
      </c>
      <c r="DO317" s="45">
        <v>131.4</v>
      </c>
      <c r="DP317" s="45">
        <v>131.19999999999999</v>
      </c>
      <c r="DQ317" s="45">
        <v>132.1</v>
      </c>
      <c r="DR317" s="45">
        <v>132.6</v>
      </c>
      <c r="DS317" s="45">
        <v>135.5</v>
      </c>
      <c r="DT317" s="45">
        <v>133.80000000000001</v>
      </c>
      <c r="DU317" s="45">
        <v>136.30000000000001</v>
      </c>
      <c r="DV317" s="45">
        <v>136.9</v>
      </c>
      <c r="DW317" s="45">
        <v>136.30000000000001</v>
      </c>
      <c r="DX317" s="46">
        <v>138.1</v>
      </c>
      <c r="DY317" s="46">
        <v>138.80000000000001</v>
      </c>
      <c r="DZ317" s="46">
        <v>137.69999999999999</v>
      </c>
      <c r="EA317">
        <v>138.5</v>
      </c>
      <c r="EB317" s="47">
        <v>139.30000000000001</v>
      </c>
      <c r="EC317" s="47">
        <v>139.19999999999999</v>
      </c>
    </row>
    <row r="318" spans="1:133" x14ac:dyDescent="0.25">
      <c r="A318" s="43" t="s">
        <v>3482</v>
      </c>
      <c r="B318" s="43" t="s">
        <v>3483</v>
      </c>
      <c r="C318" s="44">
        <v>5.4440000000000002E-2</v>
      </c>
      <c r="D318" s="45">
        <v>113.3</v>
      </c>
      <c r="E318" s="45">
        <v>112.4</v>
      </c>
      <c r="F318" s="45">
        <v>111.9</v>
      </c>
      <c r="G318" s="45">
        <v>119.5</v>
      </c>
      <c r="H318" s="45">
        <v>114.7</v>
      </c>
      <c r="I318" s="45">
        <v>108</v>
      </c>
      <c r="J318" s="45">
        <v>102.8</v>
      </c>
      <c r="K318" s="45">
        <v>104.7</v>
      </c>
      <c r="L318" s="45">
        <v>115</v>
      </c>
      <c r="M318" s="45">
        <v>111.7</v>
      </c>
      <c r="N318" s="45">
        <v>109.4</v>
      </c>
      <c r="O318" s="45">
        <v>109.3</v>
      </c>
      <c r="P318" s="45">
        <v>108.8</v>
      </c>
      <c r="Q318" s="45">
        <v>105.4</v>
      </c>
      <c r="R318" s="45">
        <v>112.3</v>
      </c>
      <c r="S318" s="45">
        <v>110.1</v>
      </c>
      <c r="T318" s="45">
        <v>118.3</v>
      </c>
      <c r="U318" s="45">
        <v>110.6</v>
      </c>
      <c r="V318" s="45">
        <v>118.8</v>
      </c>
      <c r="W318" s="45">
        <v>123.8</v>
      </c>
      <c r="X318" s="45">
        <v>121.9</v>
      </c>
      <c r="Y318" s="45">
        <v>114.5</v>
      </c>
      <c r="Z318" s="45">
        <v>120.5</v>
      </c>
      <c r="AA318" s="45">
        <v>107.9</v>
      </c>
      <c r="AB318" s="45">
        <v>107.4</v>
      </c>
      <c r="AC318" s="45">
        <v>120.4</v>
      </c>
      <c r="AD318" s="45">
        <v>120.3</v>
      </c>
      <c r="AE318" s="45">
        <v>127.7</v>
      </c>
      <c r="AF318" s="45">
        <v>118.4</v>
      </c>
      <c r="AG318" s="45">
        <v>117.2</v>
      </c>
      <c r="AH318" s="45">
        <v>115.3</v>
      </c>
      <c r="AI318" s="45">
        <v>116.5</v>
      </c>
      <c r="AJ318" s="45">
        <v>118.3</v>
      </c>
      <c r="AK318" s="45">
        <v>115.7</v>
      </c>
      <c r="AL318" s="45">
        <v>133.80000000000001</v>
      </c>
      <c r="AM318" s="45">
        <v>128.5</v>
      </c>
      <c r="AN318" s="45">
        <v>119.1</v>
      </c>
      <c r="AO318" s="45">
        <v>121</v>
      </c>
      <c r="AP318" s="45">
        <v>124.7</v>
      </c>
      <c r="AQ318" s="45">
        <v>122.8</v>
      </c>
      <c r="AR318" s="45">
        <v>116.1</v>
      </c>
      <c r="AS318" s="45">
        <v>119.5</v>
      </c>
      <c r="AT318" s="45">
        <v>121.5</v>
      </c>
      <c r="AU318" s="45">
        <v>123</v>
      </c>
      <c r="AV318" s="45">
        <v>117.5</v>
      </c>
      <c r="AW318" s="45">
        <v>121.8</v>
      </c>
      <c r="AX318" s="45">
        <v>126</v>
      </c>
      <c r="AY318" s="45">
        <v>125.4</v>
      </c>
      <c r="AZ318" s="45">
        <v>123.7</v>
      </c>
      <c r="BA318" s="45">
        <v>126.6</v>
      </c>
      <c r="BB318" s="45">
        <v>125</v>
      </c>
      <c r="BC318" s="45">
        <v>130.6</v>
      </c>
      <c r="BD318" s="45">
        <v>126.2</v>
      </c>
      <c r="BE318" s="45">
        <v>124.2</v>
      </c>
      <c r="BF318" s="45">
        <v>121</v>
      </c>
      <c r="BG318" s="45">
        <v>116.2</v>
      </c>
      <c r="BH318" s="45">
        <v>119.5</v>
      </c>
      <c r="BI318" s="45">
        <v>119.7</v>
      </c>
      <c r="BJ318" s="45">
        <v>120.1</v>
      </c>
      <c r="BK318" s="45">
        <v>118.1</v>
      </c>
      <c r="BL318" s="45">
        <v>118.2</v>
      </c>
      <c r="BM318" s="45">
        <v>119.2</v>
      </c>
      <c r="BN318" s="45">
        <v>116.2</v>
      </c>
      <c r="BO318" s="45">
        <v>116.2</v>
      </c>
      <c r="BP318" s="45">
        <v>117.5</v>
      </c>
      <c r="BQ318" s="45">
        <v>115.3</v>
      </c>
      <c r="BR318" s="45">
        <v>118.9</v>
      </c>
      <c r="BS318" s="45">
        <v>120</v>
      </c>
      <c r="BT318" s="45">
        <v>114.7</v>
      </c>
      <c r="BU318" s="45">
        <v>112.9</v>
      </c>
      <c r="BV318" s="45">
        <v>112.5</v>
      </c>
      <c r="BW318" s="45">
        <v>112.3</v>
      </c>
      <c r="BX318" s="45">
        <v>112.4</v>
      </c>
      <c r="BY318" s="45">
        <v>118.2</v>
      </c>
      <c r="BZ318" s="45">
        <v>118.5</v>
      </c>
      <c r="CA318" s="45">
        <v>117.6</v>
      </c>
      <c r="CB318" s="45">
        <v>116.5</v>
      </c>
      <c r="CC318" s="45">
        <v>117</v>
      </c>
      <c r="CD318" s="45">
        <v>117.4</v>
      </c>
      <c r="CE318" s="45">
        <v>123.3</v>
      </c>
      <c r="CF318" s="45">
        <v>123.5</v>
      </c>
      <c r="CG318" s="45">
        <v>121.3</v>
      </c>
      <c r="CH318" s="45">
        <v>127.8</v>
      </c>
      <c r="CI318" s="45">
        <v>125.5</v>
      </c>
      <c r="CJ318" s="45">
        <v>124.6</v>
      </c>
      <c r="CK318" s="45">
        <v>124.6</v>
      </c>
      <c r="CL318" s="45">
        <v>124.7</v>
      </c>
      <c r="CM318" s="45">
        <v>124.2</v>
      </c>
      <c r="CN318" s="45">
        <v>118.3</v>
      </c>
      <c r="CO318" s="45">
        <v>117.1</v>
      </c>
      <c r="CP318" s="45">
        <v>115</v>
      </c>
      <c r="CQ318" s="45">
        <v>116.8</v>
      </c>
      <c r="CR318" s="45">
        <v>114.2</v>
      </c>
      <c r="CS318" s="45">
        <v>117.1</v>
      </c>
      <c r="CT318" s="45">
        <v>113.9</v>
      </c>
      <c r="CU318" s="45">
        <v>114.9</v>
      </c>
      <c r="CV318" s="45">
        <v>114.8</v>
      </c>
      <c r="CW318" s="45">
        <v>114.9</v>
      </c>
      <c r="CX318" s="45">
        <v>118.2</v>
      </c>
      <c r="CY318" s="45">
        <v>117</v>
      </c>
      <c r="CZ318" s="45">
        <v>116.5</v>
      </c>
      <c r="DA318" s="45">
        <v>115.4</v>
      </c>
      <c r="DB318" s="45">
        <v>116.5</v>
      </c>
      <c r="DC318" s="45">
        <v>117.1</v>
      </c>
      <c r="DD318" s="45">
        <v>118.1</v>
      </c>
      <c r="DE318" s="45">
        <v>118.8</v>
      </c>
      <c r="DF318" s="45">
        <v>117.1</v>
      </c>
      <c r="DG318" s="45">
        <v>119.3</v>
      </c>
      <c r="DH318" s="45">
        <v>120.5</v>
      </c>
      <c r="DI318" s="45">
        <v>118.9</v>
      </c>
      <c r="DJ318" s="45">
        <v>120.8</v>
      </c>
      <c r="DK318" s="45">
        <v>125.5</v>
      </c>
      <c r="DL318" s="45">
        <v>124.9</v>
      </c>
      <c r="DM318" s="45">
        <v>127.3</v>
      </c>
      <c r="DN318" s="45">
        <v>131.80000000000001</v>
      </c>
      <c r="DO318" s="45">
        <v>132.4</v>
      </c>
      <c r="DP318" s="45">
        <v>132.19999999999999</v>
      </c>
      <c r="DQ318" s="45">
        <v>134.19999999999999</v>
      </c>
      <c r="DR318" s="45">
        <v>135.69999999999999</v>
      </c>
      <c r="DS318" s="45">
        <v>136.9</v>
      </c>
      <c r="DT318" s="45">
        <v>136.9</v>
      </c>
      <c r="DU318" s="45">
        <v>142.30000000000001</v>
      </c>
      <c r="DV318" s="45">
        <v>142.19999999999999</v>
      </c>
      <c r="DW318" s="45">
        <v>140.69999999999999</v>
      </c>
      <c r="DX318" s="46">
        <v>144.4</v>
      </c>
      <c r="DY318" s="46">
        <v>145.19999999999999</v>
      </c>
      <c r="DZ318" s="46">
        <v>144.5</v>
      </c>
      <c r="EA318">
        <v>144.1</v>
      </c>
      <c r="EB318" s="47">
        <v>145.69999999999999</v>
      </c>
      <c r="EC318" s="47">
        <v>145.4</v>
      </c>
    </row>
    <row r="319" spans="1:133" x14ac:dyDescent="0.25">
      <c r="A319" s="43" t="s">
        <v>3484</v>
      </c>
      <c r="B319" s="43" t="s">
        <v>3485</v>
      </c>
      <c r="C319" s="44">
        <v>5.0369999999999998E-2</v>
      </c>
      <c r="D319" s="45">
        <v>105.6</v>
      </c>
      <c r="E319" s="45">
        <v>103.8</v>
      </c>
      <c r="F319" s="45">
        <v>105.6</v>
      </c>
      <c r="G319" s="45">
        <v>107.2</v>
      </c>
      <c r="H319" s="45">
        <v>109.5</v>
      </c>
      <c r="I319" s="45">
        <v>106.2</v>
      </c>
      <c r="J319" s="45">
        <v>109.3</v>
      </c>
      <c r="K319" s="45">
        <v>110.4</v>
      </c>
      <c r="L319" s="45">
        <v>110.2</v>
      </c>
      <c r="M319" s="45">
        <v>108.6</v>
      </c>
      <c r="N319" s="45">
        <v>110.9</v>
      </c>
      <c r="O319" s="45">
        <v>110.6</v>
      </c>
      <c r="P319" s="45">
        <v>113.6</v>
      </c>
      <c r="Q319" s="45">
        <v>114.2</v>
      </c>
      <c r="R319" s="45">
        <v>114.4</v>
      </c>
      <c r="S319" s="45">
        <v>115.1</v>
      </c>
      <c r="T319" s="45">
        <v>115.3</v>
      </c>
      <c r="U319" s="45">
        <v>113.9</v>
      </c>
      <c r="V319" s="45">
        <v>115.1</v>
      </c>
      <c r="W319" s="45">
        <v>115.1</v>
      </c>
      <c r="X319" s="45">
        <v>116.5</v>
      </c>
      <c r="Y319" s="45">
        <v>115.7</v>
      </c>
      <c r="Z319" s="45">
        <v>117.1</v>
      </c>
      <c r="AA319" s="45">
        <v>118.5</v>
      </c>
      <c r="AB319" s="45">
        <v>120.9</v>
      </c>
      <c r="AC319" s="45">
        <v>121.5</v>
      </c>
      <c r="AD319" s="45">
        <v>121.9</v>
      </c>
      <c r="AE319" s="45">
        <v>123</v>
      </c>
      <c r="AF319" s="45">
        <v>121</v>
      </c>
      <c r="AG319" s="45">
        <v>121</v>
      </c>
      <c r="AH319" s="45">
        <v>121.2</v>
      </c>
      <c r="AI319" s="45">
        <v>121.7</v>
      </c>
      <c r="AJ319" s="45">
        <v>120.4</v>
      </c>
      <c r="AK319" s="45">
        <v>122</v>
      </c>
      <c r="AL319" s="45">
        <v>122</v>
      </c>
      <c r="AM319" s="45">
        <v>121.4</v>
      </c>
      <c r="AN319" s="45">
        <v>121.6</v>
      </c>
      <c r="AO319" s="45">
        <v>122.5</v>
      </c>
      <c r="AP319" s="45">
        <v>121.9</v>
      </c>
      <c r="AQ319" s="45">
        <v>122.6</v>
      </c>
      <c r="AR319" s="45">
        <v>123.3</v>
      </c>
      <c r="AS319" s="45">
        <v>122.9</v>
      </c>
      <c r="AT319" s="45">
        <v>123.3</v>
      </c>
      <c r="AU319" s="45">
        <v>123.7</v>
      </c>
      <c r="AV319" s="45">
        <v>123.5</v>
      </c>
      <c r="AW319" s="45">
        <v>124.7</v>
      </c>
      <c r="AX319" s="45">
        <v>124.2</v>
      </c>
      <c r="AY319" s="45">
        <v>125.4</v>
      </c>
      <c r="AZ319" s="45">
        <v>126.1</v>
      </c>
      <c r="BA319" s="45">
        <v>127.7</v>
      </c>
      <c r="BB319" s="45">
        <v>128.1</v>
      </c>
      <c r="BC319" s="45">
        <v>130</v>
      </c>
      <c r="BD319" s="45">
        <v>130.30000000000001</v>
      </c>
      <c r="BE319" s="45">
        <v>131.80000000000001</v>
      </c>
      <c r="BF319" s="45">
        <v>131.4</v>
      </c>
      <c r="BG319" s="45">
        <v>129.80000000000001</v>
      </c>
      <c r="BH319" s="45">
        <v>130.30000000000001</v>
      </c>
      <c r="BI319" s="45">
        <v>129.1</v>
      </c>
      <c r="BJ319" s="45">
        <v>131.19999999999999</v>
      </c>
      <c r="BK319" s="45">
        <v>131.6</v>
      </c>
      <c r="BL319" s="45">
        <v>128.5</v>
      </c>
      <c r="BM319" s="45">
        <v>128.6</v>
      </c>
      <c r="BN319" s="45">
        <v>127.9</v>
      </c>
      <c r="BO319" s="45">
        <v>127.2</v>
      </c>
      <c r="BP319" s="45">
        <v>128.19999999999999</v>
      </c>
      <c r="BQ319" s="45">
        <v>127.4</v>
      </c>
      <c r="BR319" s="45">
        <v>128</v>
      </c>
      <c r="BS319" s="45">
        <v>131.69999999999999</v>
      </c>
      <c r="BT319" s="45">
        <v>133.9</v>
      </c>
      <c r="BU319" s="45">
        <v>132.69999999999999</v>
      </c>
      <c r="BV319" s="45">
        <v>132.30000000000001</v>
      </c>
      <c r="BW319" s="45">
        <v>131.80000000000001</v>
      </c>
      <c r="BX319" s="45">
        <v>134.4</v>
      </c>
      <c r="BY319" s="45">
        <v>134.30000000000001</v>
      </c>
      <c r="BZ319" s="45">
        <v>133</v>
      </c>
      <c r="CA319" s="45">
        <v>132.30000000000001</v>
      </c>
      <c r="CB319" s="45">
        <v>133.19999999999999</v>
      </c>
      <c r="CC319" s="45">
        <v>133.19999999999999</v>
      </c>
      <c r="CD319" s="45">
        <v>134.4</v>
      </c>
      <c r="CE319" s="45">
        <v>137.5</v>
      </c>
      <c r="CF319" s="45">
        <v>136.80000000000001</v>
      </c>
      <c r="CG319" s="45">
        <v>134.30000000000001</v>
      </c>
      <c r="CH319" s="45">
        <v>132.80000000000001</v>
      </c>
      <c r="CI319" s="45">
        <v>131.9</v>
      </c>
      <c r="CJ319" s="45">
        <v>131.30000000000001</v>
      </c>
      <c r="CK319" s="45">
        <v>133.4</v>
      </c>
      <c r="CL319" s="45">
        <v>132.80000000000001</v>
      </c>
      <c r="CM319" s="45">
        <v>132.1</v>
      </c>
      <c r="CN319" s="45">
        <v>129.80000000000001</v>
      </c>
      <c r="CO319" s="45">
        <v>128.80000000000001</v>
      </c>
      <c r="CP319" s="45">
        <v>130.1</v>
      </c>
      <c r="CQ319" s="45">
        <v>128.4</v>
      </c>
      <c r="CR319" s="45">
        <v>130.19999999999999</v>
      </c>
      <c r="CS319" s="45">
        <v>128.19999999999999</v>
      </c>
      <c r="CT319" s="45">
        <v>129.4</v>
      </c>
      <c r="CU319" s="45">
        <v>127.2</v>
      </c>
      <c r="CV319" s="45">
        <v>127.6</v>
      </c>
      <c r="CW319" s="45">
        <v>127.8</v>
      </c>
      <c r="CX319" s="45">
        <v>128.1</v>
      </c>
      <c r="CY319" s="45">
        <v>126.2</v>
      </c>
      <c r="CZ319" s="45">
        <v>124.2</v>
      </c>
      <c r="DA319" s="45">
        <v>124.7</v>
      </c>
      <c r="DB319" s="45">
        <v>126</v>
      </c>
      <c r="DC319" s="45">
        <v>124.6</v>
      </c>
      <c r="DD319" s="45">
        <v>124.2</v>
      </c>
      <c r="DE319" s="45">
        <v>126.3</v>
      </c>
      <c r="DF319" s="45">
        <v>125.5</v>
      </c>
      <c r="DG319" s="45">
        <v>128.4</v>
      </c>
      <c r="DH319" s="45">
        <v>128.9</v>
      </c>
      <c r="DI319" s="45">
        <v>127.5</v>
      </c>
      <c r="DJ319" s="45">
        <v>128.6</v>
      </c>
      <c r="DK319" s="45">
        <v>128.80000000000001</v>
      </c>
      <c r="DL319" s="45">
        <v>129.6</v>
      </c>
      <c r="DM319" s="45">
        <v>129.5</v>
      </c>
      <c r="DN319" s="45">
        <v>129.5</v>
      </c>
      <c r="DO319" s="45">
        <v>130.6</v>
      </c>
      <c r="DP319" s="45">
        <v>130.30000000000001</v>
      </c>
      <c r="DQ319" s="45">
        <v>130.4</v>
      </c>
      <c r="DR319" s="45">
        <v>130</v>
      </c>
      <c r="DS319" s="45">
        <v>135.9</v>
      </c>
      <c r="DT319" s="45">
        <v>132.19999999999999</v>
      </c>
      <c r="DU319" s="45">
        <v>132.80000000000001</v>
      </c>
      <c r="DV319" s="45">
        <v>134.80000000000001</v>
      </c>
      <c r="DW319" s="45">
        <v>135</v>
      </c>
      <c r="DX319" s="46">
        <v>135.4</v>
      </c>
      <c r="DY319" s="46">
        <v>136.30000000000001</v>
      </c>
      <c r="DZ319" s="46">
        <v>134.5</v>
      </c>
      <c r="EA319">
        <v>136.4</v>
      </c>
      <c r="EB319" s="47">
        <v>136.9</v>
      </c>
      <c r="EC319" s="47">
        <v>137</v>
      </c>
    </row>
    <row r="320" spans="1:133" x14ac:dyDescent="0.25">
      <c r="A320" s="43" t="s">
        <v>3486</v>
      </c>
      <c r="B320" s="43" t="s">
        <v>3487</v>
      </c>
      <c r="C320" s="44">
        <v>1.9359999999999999E-2</v>
      </c>
      <c r="D320" s="45">
        <v>108.8</v>
      </c>
      <c r="E320" s="45">
        <v>109.7</v>
      </c>
      <c r="F320" s="45">
        <v>110.3</v>
      </c>
      <c r="G320" s="45">
        <v>111.7</v>
      </c>
      <c r="H320" s="45">
        <v>112.5</v>
      </c>
      <c r="I320" s="45">
        <v>114.2</v>
      </c>
      <c r="J320" s="45">
        <v>117.6</v>
      </c>
      <c r="K320" s="45">
        <v>119.5</v>
      </c>
      <c r="L320" s="45">
        <v>120.1</v>
      </c>
      <c r="M320" s="45">
        <v>120.5</v>
      </c>
      <c r="N320" s="45">
        <v>121.1</v>
      </c>
      <c r="O320" s="45">
        <v>121.8</v>
      </c>
      <c r="P320" s="45">
        <v>121.4</v>
      </c>
      <c r="Q320" s="45">
        <v>120.3</v>
      </c>
      <c r="R320" s="45">
        <v>118.1</v>
      </c>
      <c r="S320" s="45">
        <v>117.7</v>
      </c>
      <c r="T320" s="45">
        <v>118</v>
      </c>
      <c r="U320" s="45">
        <v>117.8</v>
      </c>
      <c r="V320" s="45">
        <v>118.4</v>
      </c>
      <c r="W320" s="45">
        <v>118.8</v>
      </c>
      <c r="X320" s="45">
        <v>118.5</v>
      </c>
      <c r="Y320" s="45">
        <v>115.1</v>
      </c>
      <c r="Z320" s="45">
        <v>115.2</v>
      </c>
      <c r="AA320" s="45">
        <v>113.7</v>
      </c>
      <c r="AB320" s="45">
        <v>113.2</v>
      </c>
      <c r="AC320" s="45">
        <v>113.4</v>
      </c>
      <c r="AD320" s="45">
        <v>114</v>
      </c>
      <c r="AE320" s="45">
        <v>113.7</v>
      </c>
      <c r="AF320" s="45">
        <v>113.4</v>
      </c>
      <c r="AG320" s="45">
        <v>113.2</v>
      </c>
      <c r="AH320" s="45">
        <v>115.1</v>
      </c>
      <c r="AI320" s="45">
        <v>114.6</v>
      </c>
      <c r="AJ320" s="45">
        <v>112.8</v>
      </c>
      <c r="AK320" s="45">
        <v>112</v>
      </c>
      <c r="AL320" s="45">
        <v>110.3</v>
      </c>
      <c r="AM320" s="45">
        <v>109.5</v>
      </c>
      <c r="AN320" s="45">
        <v>105.4</v>
      </c>
      <c r="AO320" s="45">
        <v>103.8</v>
      </c>
      <c r="AP320" s="45">
        <v>105.6</v>
      </c>
      <c r="AQ320" s="45">
        <v>105.6</v>
      </c>
      <c r="AR320" s="45">
        <v>105.4</v>
      </c>
      <c r="AS320" s="45">
        <v>108.1</v>
      </c>
      <c r="AT320" s="45">
        <v>107.9</v>
      </c>
      <c r="AU320" s="45">
        <v>108.2</v>
      </c>
      <c r="AV320" s="45">
        <v>106.7</v>
      </c>
      <c r="AW320" s="45">
        <v>105.9</v>
      </c>
      <c r="AX320" s="45">
        <v>107</v>
      </c>
      <c r="AY320" s="45">
        <v>106.5</v>
      </c>
      <c r="AZ320" s="45">
        <v>105.2</v>
      </c>
      <c r="BA320" s="45">
        <v>104.5</v>
      </c>
      <c r="BB320" s="45">
        <v>105.6</v>
      </c>
      <c r="BC320" s="45">
        <v>106.4</v>
      </c>
      <c r="BD320" s="45">
        <v>104.9</v>
      </c>
      <c r="BE320" s="45">
        <v>105</v>
      </c>
      <c r="BF320" s="45">
        <v>104.9</v>
      </c>
      <c r="BG320" s="45">
        <v>105</v>
      </c>
      <c r="BH320" s="45">
        <v>106.2</v>
      </c>
      <c r="BI320" s="45">
        <v>107.4</v>
      </c>
      <c r="BJ320" s="45">
        <v>107.6</v>
      </c>
      <c r="BK320" s="45">
        <v>107.8</v>
      </c>
      <c r="BL320" s="45">
        <v>107.4</v>
      </c>
      <c r="BM320" s="45">
        <v>107.3</v>
      </c>
      <c r="BN320" s="45">
        <v>107.4</v>
      </c>
      <c r="BO320" s="45">
        <v>108.5</v>
      </c>
      <c r="BP320" s="45">
        <v>108.8</v>
      </c>
      <c r="BQ320" s="45">
        <v>108</v>
      </c>
      <c r="BR320" s="45">
        <v>108.1</v>
      </c>
      <c r="BS320" s="45">
        <v>108.2</v>
      </c>
      <c r="BT320" s="45">
        <v>106.5</v>
      </c>
      <c r="BU320" s="45">
        <v>109.2</v>
      </c>
      <c r="BV320" s="45">
        <v>109.7</v>
      </c>
      <c r="BW320" s="45">
        <v>110.8</v>
      </c>
      <c r="BX320" s="45">
        <v>112.1</v>
      </c>
      <c r="BY320" s="45">
        <v>111.8</v>
      </c>
      <c r="BZ320" s="45">
        <v>112.2</v>
      </c>
      <c r="CA320" s="45">
        <v>112.6</v>
      </c>
      <c r="CB320" s="45">
        <v>112.7</v>
      </c>
      <c r="CC320" s="45">
        <v>112.8</v>
      </c>
      <c r="CD320" s="45">
        <v>113</v>
      </c>
      <c r="CE320" s="45">
        <v>113</v>
      </c>
      <c r="CF320" s="45">
        <v>113.5</v>
      </c>
      <c r="CG320" s="45">
        <v>114.2</v>
      </c>
      <c r="CH320" s="45">
        <v>113.4</v>
      </c>
      <c r="CI320" s="45">
        <v>113.5</v>
      </c>
      <c r="CJ320" s="45">
        <v>113.3</v>
      </c>
      <c r="CK320" s="45">
        <v>113.2</v>
      </c>
      <c r="CL320" s="45">
        <v>113.3</v>
      </c>
      <c r="CM320" s="45">
        <v>108.3</v>
      </c>
      <c r="CN320" s="45">
        <v>99.8</v>
      </c>
      <c r="CO320" s="45">
        <v>104.9</v>
      </c>
      <c r="CP320" s="45">
        <v>113.2</v>
      </c>
      <c r="CQ320" s="45">
        <v>113.2</v>
      </c>
      <c r="CR320" s="45">
        <v>113.4</v>
      </c>
      <c r="CS320" s="45">
        <v>113.6</v>
      </c>
      <c r="CT320" s="45">
        <v>113.4</v>
      </c>
      <c r="CU320" s="45">
        <v>113.4</v>
      </c>
      <c r="CV320" s="45">
        <v>113.8</v>
      </c>
      <c r="CW320" s="45">
        <v>115.6</v>
      </c>
      <c r="CX320" s="45">
        <v>110.9</v>
      </c>
      <c r="CY320" s="45">
        <v>113.7</v>
      </c>
      <c r="CZ320" s="45">
        <v>114</v>
      </c>
      <c r="DA320" s="45">
        <v>114.2</v>
      </c>
      <c r="DB320" s="45">
        <v>116.5</v>
      </c>
      <c r="DC320" s="45">
        <v>116.7</v>
      </c>
      <c r="DD320" s="45">
        <v>121.7</v>
      </c>
      <c r="DE320" s="45">
        <v>121.6</v>
      </c>
      <c r="DF320" s="45">
        <v>122.6</v>
      </c>
      <c r="DG320" s="45">
        <v>122.5</v>
      </c>
      <c r="DH320" s="45">
        <v>122.5</v>
      </c>
      <c r="DI320" s="45">
        <v>122.5</v>
      </c>
      <c r="DJ320" s="45">
        <v>123.1</v>
      </c>
      <c r="DK320" s="45">
        <v>123.6</v>
      </c>
      <c r="DL320" s="45">
        <v>128.9</v>
      </c>
      <c r="DM320" s="45">
        <v>131.1</v>
      </c>
      <c r="DN320" s="45">
        <v>131.1</v>
      </c>
      <c r="DO320" s="45">
        <v>130.9</v>
      </c>
      <c r="DP320" s="45">
        <v>130.9</v>
      </c>
      <c r="DQ320" s="45">
        <v>130.80000000000001</v>
      </c>
      <c r="DR320" s="45">
        <v>130.6</v>
      </c>
      <c r="DS320" s="45">
        <v>130.4</v>
      </c>
      <c r="DT320" s="45">
        <v>129.4</v>
      </c>
      <c r="DU320" s="45">
        <v>128.6</v>
      </c>
      <c r="DV320" s="45">
        <v>127.6</v>
      </c>
      <c r="DW320" s="45">
        <v>127.3</v>
      </c>
      <c r="DX320" s="46">
        <v>127</v>
      </c>
      <c r="DY320" s="46">
        <v>127.1</v>
      </c>
      <c r="DZ320" s="46">
        <v>126.8</v>
      </c>
      <c r="EA320">
        <v>128.1</v>
      </c>
      <c r="EB320" s="47">
        <v>127.4</v>
      </c>
      <c r="EC320" s="47">
        <v>127.3</v>
      </c>
    </row>
    <row r="321" spans="1:133" x14ac:dyDescent="0.25">
      <c r="A321" s="43" t="s">
        <v>3488</v>
      </c>
      <c r="B321" s="43" t="s">
        <v>2336</v>
      </c>
      <c r="C321" s="44">
        <v>0.49330000000000002</v>
      </c>
      <c r="D321" s="45">
        <v>105.5</v>
      </c>
      <c r="E321" s="45">
        <v>105.9</v>
      </c>
      <c r="F321" s="45">
        <v>106.7</v>
      </c>
      <c r="G321" s="45">
        <v>109.5</v>
      </c>
      <c r="H321" s="45">
        <v>109.9</v>
      </c>
      <c r="I321" s="45">
        <v>110</v>
      </c>
      <c r="J321" s="45">
        <v>110.2</v>
      </c>
      <c r="K321" s="45">
        <v>112</v>
      </c>
      <c r="L321" s="45">
        <v>111.5</v>
      </c>
      <c r="M321" s="45">
        <v>112.5</v>
      </c>
      <c r="N321" s="45">
        <v>111.8</v>
      </c>
      <c r="O321" s="45">
        <v>112.7</v>
      </c>
      <c r="P321" s="45">
        <v>112.5</v>
      </c>
      <c r="Q321" s="45">
        <v>114.4</v>
      </c>
      <c r="R321" s="45">
        <v>114.7</v>
      </c>
      <c r="S321" s="45">
        <v>116.3</v>
      </c>
      <c r="T321" s="45">
        <v>116.5</v>
      </c>
      <c r="U321" s="45">
        <v>116.8</v>
      </c>
      <c r="V321" s="45">
        <v>115.6</v>
      </c>
      <c r="W321" s="45">
        <v>117.5</v>
      </c>
      <c r="X321" s="45">
        <v>119.2</v>
      </c>
      <c r="Y321" s="45">
        <v>118.1</v>
      </c>
      <c r="Z321" s="45">
        <v>119.1</v>
      </c>
      <c r="AA321" s="45">
        <v>119.4</v>
      </c>
      <c r="AB321" s="45">
        <v>118.4</v>
      </c>
      <c r="AC321" s="45">
        <v>120.5</v>
      </c>
      <c r="AD321" s="45">
        <v>121</v>
      </c>
      <c r="AE321" s="45">
        <v>122</v>
      </c>
      <c r="AF321" s="45">
        <v>121.9</v>
      </c>
      <c r="AG321" s="45">
        <v>121.6</v>
      </c>
      <c r="AH321" s="45">
        <v>123.5</v>
      </c>
      <c r="AI321" s="45">
        <v>124.2</v>
      </c>
      <c r="AJ321" s="45">
        <v>124.7</v>
      </c>
      <c r="AK321" s="45">
        <v>124.1</v>
      </c>
      <c r="AL321" s="45">
        <v>122.6</v>
      </c>
      <c r="AM321" s="45">
        <v>123.1</v>
      </c>
      <c r="AN321" s="45">
        <v>123.4</v>
      </c>
      <c r="AO321" s="45">
        <v>132.5</v>
      </c>
      <c r="AP321" s="45">
        <v>132.1</v>
      </c>
      <c r="AQ321" s="45">
        <v>132.9</v>
      </c>
      <c r="AR321" s="45">
        <v>131.4</v>
      </c>
      <c r="AS321" s="45">
        <v>129.80000000000001</v>
      </c>
      <c r="AT321" s="45">
        <v>131</v>
      </c>
      <c r="AU321" s="45">
        <v>129.9</v>
      </c>
      <c r="AV321" s="45">
        <v>129.1</v>
      </c>
      <c r="AW321" s="45">
        <v>128.19999999999999</v>
      </c>
      <c r="AX321" s="45">
        <v>127.7</v>
      </c>
      <c r="AY321" s="45">
        <v>128.19999999999999</v>
      </c>
      <c r="AZ321" s="45">
        <v>127.8</v>
      </c>
      <c r="BA321" s="45">
        <v>126.9</v>
      </c>
      <c r="BB321" s="45">
        <v>125.6</v>
      </c>
      <c r="BC321" s="45">
        <v>127</v>
      </c>
      <c r="BD321" s="45">
        <v>128.30000000000001</v>
      </c>
      <c r="BE321" s="45">
        <v>129.69999999999999</v>
      </c>
      <c r="BF321" s="45">
        <v>125.7</v>
      </c>
      <c r="BG321" s="45">
        <v>126.1</v>
      </c>
      <c r="BH321" s="45">
        <v>126.7</v>
      </c>
      <c r="BI321" s="45">
        <v>127.3</v>
      </c>
      <c r="BJ321" s="45">
        <v>128.19999999999999</v>
      </c>
      <c r="BK321" s="45">
        <v>127.8</v>
      </c>
      <c r="BL321" s="45">
        <v>128.9</v>
      </c>
      <c r="BM321" s="45">
        <v>130</v>
      </c>
      <c r="BN321" s="45">
        <v>131.1</v>
      </c>
      <c r="BO321" s="45">
        <v>131.19999999999999</v>
      </c>
      <c r="BP321" s="45">
        <v>131.4</v>
      </c>
      <c r="BQ321" s="45">
        <v>132.30000000000001</v>
      </c>
      <c r="BR321" s="45">
        <v>130.69999999999999</v>
      </c>
      <c r="BS321" s="45">
        <v>130.6</v>
      </c>
      <c r="BT321" s="45">
        <v>133</v>
      </c>
      <c r="BU321" s="45">
        <v>131.69999999999999</v>
      </c>
      <c r="BV321" s="45">
        <v>133.30000000000001</v>
      </c>
      <c r="BW321" s="45">
        <v>133.19999999999999</v>
      </c>
      <c r="BX321" s="45">
        <v>133.69999999999999</v>
      </c>
      <c r="BY321" s="45">
        <v>135.30000000000001</v>
      </c>
      <c r="BZ321" s="45">
        <v>134.6</v>
      </c>
      <c r="CA321" s="45">
        <v>135.19999999999999</v>
      </c>
      <c r="CB321" s="45">
        <v>136.80000000000001</v>
      </c>
      <c r="CC321" s="45">
        <v>135.80000000000001</v>
      </c>
      <c r="CD321" s="45">
        <v>135.9</v>
      </c>
      <c r="CE321" s="45">
        <v>136.9</v>
      </c>
      <c r="CF321" s="45">
        <v>137.4</v>
      </c>
      <c r="CG321" s="45">
        <v>137.19999999999999</v>
      </c>
      <c r="CH321" s="45">
        <v>139.6</v>
      </c>
      <c r="CI321" s="45">
        <v>136.69999999999999</v>
      </c>
      <c r="CJ321" s="45">
        <v>135.30000000000001</v>
      </c>
      <c r="CK321" s="45">
        <v>135.80000000000001</v>
      </c>
      <c r="CL321" s="45">
        <v>134.9</v>
      </c>
      <c r="CM321" s="45">
        <v>135.6</v>
      </c>
      <c r="CN321" s="45">
        <v>136</v>
      </c>
      <c r="CO321" s="45">
        <v>135.19999999999999</v>
      </c>
      <c r="CP321" s="45">
        <v>135.80000000000001</v>
      </c>
      <c r="CQ321" s="45">
        <v>135.80000000000001</v>
      </c>
      <c r="CR321" s="45">
        <v>135.69999999999999</v>
      </c>
      <c r="CS321" s="45">
        <v>135.1</v>
      </c>
      <c r="CT321" s="45">
        <v>135.4</v>
      </c>
      <c r="CU321" s="45">
        <v>135.19999999999999</v>
      </c>
      <c r="CV321" s="45">
        <v>134.80000000000001</v>
      </c>
      <c r="CW321" s="45">
        <v>136.69999999999999</v>
      </c>
      <c r="CX321" s="45">
        <v>136.4</v>
      </c>
      <c r="CY321" s="45">
        <v>136.80000000000001</v>
      </c>
      <c r="CZ321" s="45">
        <v>135.4</v>
      </c>
      <c r="DA321" s="45">
        <v>135.19999999999999</v>
      </c>
      <c r="DB321" s="45">
        <v>135</v>
      </c>
      <c r="DC321" s="45">
        <v>136.1</v>
      </c>
      <c r="DD321" s="45">
        <v>137.1</v>
      </c>
      <c r="DE321" s="45">
        <v>138.19999999999999</v>
      </c>
      <c r="DF321" s="45">
        <v>138.1</v>
      </c>
      <c r="DG321" s="45">
        <v>139.19999999999999</v>
      </c>
      <c r="DH321" s="45">
        <v>140.6</v>
      </c>
      <c r="DI321" s="45">
        <v>140.5</v>
      </c>
      <c r="DJ321" s="45">
        <v>140.4</v>
      </c>
      <c r="DK321" s="45">
        <v>141.1</v>
      </c>
      <c r="DL321" s="45">
        <v>140.9</v>
      </c>
      <c r="DM321" s="45">
        <v>140.6</v>
      </c>
      <c r="DN321" s="45">
        <v>141.9</v>
      </c>
      <c r="DO321" s="45">
        <v>143</v>
      </c>
      <c r="DP321" s="45">
        <v>143.1</v>
      </c>
      <c r="DQ321" s="45">
        <v>142.6</v>
      </c>
      <c r="DR321" s="45">
        <v>143.5</v>
      </c>
      <c r="DS321" s="45">
        <v>144.5</v>
      </c>
      <c r="DT321" s="45">
        <v>145.69999999999999</v>
      </c>
      <c r="DU321" s="45">
        <v>140.1</v>
      </c>
      <c r="DV321" s="45">
        <v>150</v>
      </c>
      <c r="DW321" s="45">
        <v>142.30000000000001</v>
      </c>
      <c r="DX321" s="46">
        <v>142.4</v>
      </c>
      <c r="DY321" s="46">
        <v>141.30000000000001</v>
      </c>
      <c r="DZ321" s="46">
        <v>140.69999999999999</v>
      </c>
      <c r="EA321">
        <v>141</v>
      </c>
      <c r="EB321" s="47">
        <v>141.30000000000001</v>
      </c>
      <c r="EC321" s="47">
        <v>141.30000000000001</v>
      </c>
    </row>
    <row r="322" spans="1:133" x14ac:dyDescent="0.25">
      <c r="A322" s="43" t="s">
        <v>3489</v>
      </c>
      <c r="B322" s="43" t="s">
        <v>2338</v>
      </c>
      <c r="C322" s="44">
        <v>0.19458</v>
      </c>
      <c r="D322" s="45">
        <v>103.3</v>
      </c>
      <c r="E322" s="45">
        <v>102.8</v>
      </c>
      <c r="F322" s="45">
        <v>104.7</v>
      </c>
      <c r="G322" s="45">
        <v>106.4</v>
      </c>
      <c r="H322" s="45">
        <v>106.4</v>
      </c>
      <c r="I322" s="45">
        <v>106.6</v>
      </c>
      <c r="J322" s="45">
        <v>105.9</v>
      </c>
      <c r="K322" s="45">
        <v>107.3</v>
      </c>
      <c r="L322" s="45">
        <v>106.6</v>
      </c>
      <c r="M322" s="45">
        <v>108</v>
      </c>
      <c r="N322" s="45">
        <v>108.4</v>
      </c>
      <c r="O322" s="45">
        <v>108.8</v>
      </c>
      <c r="P322" s="45">
        <v>109.1</v>
      </c>
      <c r="Q322" s="45">
        <v>110.3</v>
      </c>
      <c r="R322" s="45">
        <v>108.6</v>
      </c>
      <c r="S322" s="45">
        <v>111.5</v>
      </c>
      <c r="T322" s="45">
        <v>110.3</v>
      </c>
      <c r="U322" s="45">
        <v>109.9</v>
      </c>
      <c r="V322" s="45">
        <v>110</v>
      </c>
      <c r="W322" s="45">
        <v>113.2</v>
      </c>
      <c r="X322" s="45">
        <v>114.5</v>
      </c>
      <c r="Y322" s="45">
        <v>114.2</v>
      </c>
      <c r="Z322" s="45">
        <v>113.3</v>
      </c>
      <c r="AA322" s="45">
        <v>114.9</v>
      </c>
      <c r="AB322" s="45">
        <v>114</v>
      </c>
      <c r="AC322" s="45">
        <v>115.3</v>
      </c>
      <c r="AD322" s="45">
        <v>116.7</v>
      </c>
      <c r="AE322" s="45">
        <v>118.2</v>
      </c>
      <c r="AF322" s="45">
        <v>117.3</v>
      </c>
      <c r="AG322" s="45">
        <v>117.7</v>
      </c>
      <c r="AH322" s="45">
        <v>118.2</v>
      </c>
      <c r="AI322" s="45">
        <v>119</v>
      </c>
      <c r="AJ322" s="45">
        <v>120.5</v>
      </c>
      <c r="AK322" s="45">
        <v>120.8</v>
      </c>
      <c r="AL322" s="45">
        <v>118.3</v>
      </c>
      <c r="AM322" s="45">
        <v>119.8</v>
      </c>
      <c r="AN322" s="45">
        <v>122.4</v>
      </c>
      <c r="AO322" s="45">
        <v>124.2</v>
      </c>
      <c r="AP322" s="45">
        <v>124.6</v>
      </c>
      <c r="AQ322" s="45">
        <v>125</v>
      </c>
      <c r="AR322" s="45">
        <v>124.3</v>
      </c>
      <c r="AS322" s="45">
        <v>124.9</v>
      </c>
      <c r="AT322" s="45">
        <v>125.4</v>
      </c>
      <c r="AU322" s="45">
        <v>126.1</v>
      </c>
      <c r="AV322" s="45">
        <v>120.8</v>
      </c>
      <c r="AW322" s="45">
        <v>119.3</v>
      </c>
      <c r="AX322" s="45">
        <v>119.4</v>
      </c>
      <c r="AY322" s="45">
        <v>118.2</v>
      </c>
      <c r="AZ322" s="45">
        <v>119.4</v>
      </c>
      <c r="BA322" s="45">
        <v>120.6</v>
      </c>
      <c r="BB322" s="45">
        <v>119.7</v>
      </c>
      <c r="BC322" s="45">
        <v>118.6</v>
      </c>
      <c r="BD322" s="45">
        <v>119.7</v>
      </c>
      <c r="BE322" s="45">
        <v>119.5</v>
      </c>
      <c r="BF322" s="45">
        <v>117</v>
      </c>
      <c r="BG322" s="45">
        <v>118</v>
      </c>
      <c r="BH322" s="45">
        <v>120.9</v>
      </c>
      <c r="BI322" s="45">
        <v>120.5</v>
      </c>
      <c r="BJ322" s="45">
        <v>120</v>
      </c>
      <c r="BK322" s="45">
        <v>120.2</v>
      </c>
      <c r="BL322" s="45">
        <v>120.7</v>
      </c>
      <c r="BM322" s="45">
        <v>121.7</v>
      </c>
      <c r="BN322" s="45">
        <v>121.9</v>
      </c>
      <c r="BO322" s="45">
        <v>122.3</v>
      </c>
      <c r="BP322" s="45">
        <v>123.2</v>
      </c>
      <c r="BQ322" s="45">
        <v>123.9</v>
      </c>
      <c r="BR322" s="45">
        <v>122</v>
      </c>
      <c r="BS322" s="45">
        <v>120.8</v>
      </c>
      <c r="BT322" s="45">
        <v>120.5</v>
      </c>
      <c r="BU322" s="45">
        <v>120.4</v>
      </c>
      <c r="BV322" s="45">
        <v>119.3</v>
      </c>
      <c r="BW322" s="45">
        <v>120</v>
      </c>
      <c r="BX322" s="45">
        <v>119.1</v>
      </c>
      <c r="BY322" s="45">
        <v>119.2</v>
      </c>
      <c r="BZ322" s="45">
        <v>120.8</v>
      </c>
      <c r="CA322" s="45">
        <v>120</v>
      </c>
      <c r="CB322" s="45">
        <v>121</v>
      </c>
      <c r="CC322" s="45">
        <v>121.6</v>
      </c>
      <c r="CD322" s="45">
        <v>121.1</v>
      </c>
      <c r="CE322" s="45">
        <v>121</v>
      </c>
      <c r="CF322" s="45">
        <v>121.1</v>
      </c>
      <c r="CG322" s="45">
        <v>122.2</v>
      </c>
      <c r="CH322" s="45">
        <v>123</v>
      </c>
      <c r="CI322" s="45">
        <v>122.2</v>
      </c>
      <c r="CJ322" s="45">
        <v>123</v>
      </c>
      <c r="CK322" s="45">
        <v>122.6</v>
      </c>
      <c r="CL322" s="45">
        <v>122.1</v>
      </c>
      <c r="CM322" s="45">
        <v>123.6</v>
      </c>
      <c r="CN322" s="45">
        <v>123.5</v>
      </c>
      <c r="CO322" s="45">
        <v>122.6</v>
      </c>
      <c r="CP322" s="45">
        <v>124.6</v>
      </c>
      <c r="CQ322" s="45">
        <v>125.6</v>
      </c>
      <c r="CR322" s="45">
        <v>125.5</v>
      </c>
      <c r="CS322" s="45">
        <v>123.8</v>
      </c>
      <c r="CT322" s="45">
        <v>123.2</v>
      </c>
      <c r="CU322" s="45">
        <v>123</v>
      </c>
      <c r="CV322" s="45">
        <v>122.3</v>
      </c>
      <c r="CW322" s="45">
        <v>122.7</v>
      </c>
      <c r="CX322" s="45">
        <v>123.7</v>
      </c>
      <c r="CY322" s="45">
        <v>126.5</v>
      </c>
      <c r="CZ322" s="45">
        <v>125.2</v>
      </c>
      <c r="DA322" s="45">
        <v>125.2</v>
      </c>
      <c r="DB322" s="45">
        <v>125.8</v>
      </c>
      <c r="DC322" s="45">
        <v>126.8</v>
      </c>
      <c r="DD322" s="45">
        <v>127.5</v>
      </c>
      <c r="DE322" s="45">
        <v>127.8</v>
      </c>
      <c r="DF322" s="45">
        <v>126.9</v>
      </c>
      <c r="DG322" s="45">
        <v>128.30000000000001</v>
      </c>
      <c r="DH322" s="45">
        <v>127.9</v>
      </c>
      <c r="DI322" s="45">
        <v>129.19999999999999</v>
      </c>
      <c r="DJ322" s="45">
        <v>129.80000000000001</v>
      </c>
      <c r="DK322" s="45">
        <v>130.6</v>
      </c>
      <c r="DL322" s="45">
        <v>129.6</v>
      </c>
      <c r="DM322" s="45">
        <v>129.5</v>
      </c>
      <c r="DN322" s="45">
        <v>129.5</v>
      </c>
      <c r="DO322" s="45">
        <v>130.4</v>
      </c>
      <c r="DP322" s="45">
        <v>130.9</v>
      </c>
      <c r="DQ322" s="45">
        <v>130.4</v>
      </c>
      <c r="DR322" s="45">
        <v>133</v>
      </c>
      <c r="DS322" s="45">
        <v>134.4</v>
      </c>
      <c r="DT322" s="45">
        <v>134.4</v>
      </c>
      <c r="DU322" s="45">
        <v>135.6</v>
      </c>
      <c r="DV322" s="45">
        <v>136.9</v>
      </c>
      <c r="DW322" s="45">
        <v>137.19999999999999</v>
      </c>
      <c r="DX322" s="46">
        <v>138.4</v>
      </c>
      <c r="DY322" s="46">
        <v>137.9</v>
      </c>
      <c r="DZ322" s="46">
        <v>138.1</v>
      </c>
      <c r="EA322">
        <v>137.80000000000001</v>
      </c>
      <c r="EB322" s="47">
        <v>137.80000000000001</v>
      </c>
      <c r="EC322" s="47">
        <v>138.19999999999999</v>
      </c>
    </row>
    <row r="323" spans="1:133" x14ac:dyDescent="0.25">
      <c r="A323" s="43" t="s">
        <v>3490</v>
      </c>
      <c r="B323" s="43" t="s">
        <v>2340</v>
      </c>
      <c r="C323" s="44">
        <v>0.11558</v>
      </c>
      <c r="D323" s="45">
        <v>103.8</v>
      </c>
      <c r="E323" s="45">
        <v>104.1</v>
      </c>
      <c r="F323" s="45">
        <v>105.6</v>
      </c>
      <c r="G323" s="45">
        <v>107.6</v>
      </c>
      <c r="H323" s="45">
        <v>110.1</v>
      </c>
      <c r="I323" s="45">
        <v>108.7</v>
      </c>
      <c r="J323" s="45">
        <v>108.4</v>
      </c>
      <c r="K323" s="45">
        <v>106.7</v>
      </c>
      <c r="L323" s="45">
        <v>108.1</v>
      </c>
      <c r="M323" s="45">
        <v>109.4</v>
      </c>
      <c r="N323" s="45">
        <v>108.7</v>
      </c>
      <c r="O323" s="45">
        <v>108.5</v>
      </c>
      <c r="P323" s="45">
        <v>106.7</v>
      </c>
      <c r="Q323" s="45">
        <v>109.5</v>
      </c>
      <c r="R323" s="45">
        <v>108.8</v>
      </c>
      <c r="S323" s="45">
        <v>109.9</v>
      </c>
      <c r="T323" s="45">
        <v>112.1</v>
      </c>
      <c r="U323" s="45">
        <v>112.9</v>
      </c>
      <c r="V323" s="45">
        <v>109.9</v>
      </c>
      <c r="W323" s="45">
        <v>111</v>
      </c>
      <c r="X323" s="45">
        <v>112.7</v>
      </c>
      <c r="Y323" s="45">
        <v>114</v>
      </c>
      <c r="Z323" s="45">
        <v>116.8</v>
      </c>
      <c r="AA323" s="45">
        <v>115.6</v>
      </c>
      <c r="AB323" s="45">
        <v>111.5</v>
      </c>
      <c r="AC323" s="45">
        <v>112.7</v>
      </c>
      <c r="AD323" s="45">
        <v>112.3</v>
      </c>
      <c r="AE323" s="45">
        <v>112.1</v>
      </c>
      <c r="AF323" s="45">
        <v>114</v>
      </c>
      <c r="AG323" s="45">
        <v>114.1</v>
      </c>
      <c r="AH323" s="45">
        <v>114.7</v>
      </c>
      <c r="AI323" s="45">
        <v>114</v>
      </c>
      <c r="AJ323" s="45">
        <v>114.5</v>
      </c>
      <c r="AK323" s="45">
        <v>113.9</v>
      </c>
      <c r="AL323" s="45">
        <v>113.6</v>
      </c>
      <c r="AM323" s="45">
        <v>115</v>
      </c>
      <c r="AN323" s="45">
        <v>113.5</v>
      </c>
      <c r="AO323" s="45">
        <v>116.6</v>
      </c>
      <c r="AP323" s="45">
        <v>114.2</v>
      </c>
      <c r="AQ323" s="45">
        <v>113.1</v>
      </c>
      <c r="AR323" s="45">
        <v>114.1</v>
      </c>
      <c r="AS323" s="45">
        <v>113.2</v>
      </c>
      <c r="AT323" s="45">
        <v>113.7</v>
      </c>
      <c r="AU323" s="45">
        <v>111.9</v>
      </c>
      <c r="AV323" s="45">
        <v>112.3</v>
      </c>
      <c r="AW323" s="45">
        <v>112.3</v>
      </c>
      <c r="AX323" s="45">
        <v>111.7</v>
      </c>
      <c r="AY323" s="45">
        <v>111.3</v>
      </c>
      <c r="AZ323" s="45">
        <v>106.2</v>
      </c>
      <c r="BA323" s="45">
        <v>105</v>
      </c>
      <c r="BB323" s="45">
        <v>105.9</v>
      </c>
      <c r="BC323" s="45">
        <v>110.1</v>
      </c>
      <c r="BD323" s="45">
        <v>107.6</v>
      </c>
      <c r="BE323" s="45">
        <v>108.1</v>
      </c>
      <c r="BF323" s="45">
        <v>106.4</v>
      </c>
      <c r="BG323" s="45">
        <v>108</v>
      </c>
      <c r="BH323" s="45">
        <v>111.4</v>
      </c>
      <c r="BI323" s="45">
        <v>111.3</v>
      </c>
      <c r="BJ323" s="45">
        <v>111.5</v>
      </c>
      <c r="BK323" s="45">
        <v>110.2</v>
      </c>
      <c r="BL323" s="45">
        <v>110.7</v>
      </c>
      <c r="BM323" s="45">
        <v>108.8</v>
      </c>
      <c r="BN323" s="45">
        <v>110.9</v>
      </c>
      <c r="BO323" s="45">
        <v>109.2</v>
      </c>
      <c r="BP323" s="45">
        <v>109.8</v>
      </c>
      <c r="BQ323" s="45">
        <v>109.1</v>
      </c>
      <c r="BR323" s="45">
        <v>112.8</v>
      </c>
      <c r="BS323" s="45">
        <v>111.4</v>
      </c>
      <c r="BT323" s="45">
        <v>114.4</v>
      </c>
      <c r="BU323" s="45">
        <v>113.3</v>
      </c>
      <c r="BV323" s="45">
        <v>113.8</v>
      </c>
      <c r="BW323" s="45">
        <v>113.1</v>
      </c>
      <c r="BX323" s="45">
        <v>114</v>
      </c>
      <c r="BY323" s="45">
        <v>115.1</v>
      </c>
      <c r="BZ323" s="45">
        <v>115.6</v>
      </c>
      <c r="CA323" s="45">
        <v>113.5</v>
      </c>
      <c r="CB323" s="45">
        <v>114.2</v>
      </c>
      <c r="CC323" s="45">
        <v>113.3</v>
      </c>
      <c r="CD323" s="45">
        <v>113.3</v>
      </c>
      <c r="CE323" s="45">
        <v>116.2</v>
      </c>
      <c r="CF323" s="45">
        <v>117.1</v>
      </c>
      <c r="CG323" s="45">
        <v>117</v>
      </c>
      <c r="CH323" s="45">
        <v>116.9</v>
      </c>
      <c r="CI323" s="45">
        <v>117.3</v>
      </c>
      <c r="CJ323" s="45">
        <v>112.5</v>
      </c>
      <c r="CK323" s="45">
        <v>113.2</v>
      </c>
      <c r="CL323" s="45">
        <v>113.1</v>
      </c>
      <c r="CM323" s="45">
        <v>112.8</v>
      </c>
      <c r="CN323" s="45">
        <v>113.1</v>
      </c>
      <c r="CO323" s="45">
        <v>113</v>
      </c>
      <c r="CP323" s="45">
        <v>113.5</v>
      </c>
      <c r="CQ323" s="45">
        <v>113</v>
      </c>
      <c r="CR323" s="45">
        <v>112.5</v>
      </c>
      <c r="CS323" s="45">
        <v>113.3</v>
      </c>
      <c r="CT323" s="45">
        <v>112.7</v>
      </c>
      <c r="CU323" s="45">
        <v>113.4</v>
      </c>
      <c r="CV323" s="45">
        <v>112.5</v>
      </c>
      <c r="CW323" s="45">
        <v>113.3</v>
      </c>
      <c r="CX323" s="45">
        <v>111.8</v>
      </c>
      <c r="CY323" s="45">
        <v>109.4</v>
      </c>
      <c r="CZ323" s="45">
        <v>110.7</v>
      </c>
      <c r="DA323" s="45">
        <v>112.1</v>
      </c>
      <c r="DB323" s="45">
        <v>111.4</v>
      </c>
      <c r="DC323" s="45">
        <v>113</v>
      </c>
      <c r="DD323" s="45">
        <v>113</v>
      </c>
      <c r="DE323" s="45">
        <v>113.8</v>
      </c>
      <c r="DF323" s="45">
        <v>114.7</v>
      </c>
      <c r="DG323" s="45">
        <v>115.9</v>
      </c>
      <c r="DH323" s="45">
        <v>117.2</v>
      </c>
      <c r="DI323" s="45">
        <v>117.8</v>
      </c>
      <c r="DJ323" s="45">
        <v>119.4</v>
      </c>
      <c r="DK323" s="45">
        <v>118</v>
      </c>
      <c r="DL323" s="45">
        <v>119.4</v>
      </c>
      <c r="DM323" s="45">
        <v>118.9</v>
      </c>
      <c r="DN323" s="45">
        <v>119.8</v>
      </c>
      <c r="DO323" s="45">
        <v>118</v>
      </c>
      <c r="DP323" s="45">
        <v>119.7</v>
      </c>
      <c r="DQ323" s="45">
        <v>118.7</v>
      </c>
      <c r="DR323" s="45">
        <v>120.1</v>
      </c>
      <c r="DS323" s="45">
        <v>122</v>
      </c>
      <c r="DT323" s="45">
        <v>123.8</v>
      </c>
      <c r="DU323" s="45">
        <v>125.2</v>
      </c>
      <c r="DV323" s="45">
        <v>123.8</v>
      </c>
      <c r="DW323" s="45">
        <v>126</v>
      </c>
      <c r="DX323" s="46">
        <v>125.6</v>
      </c>
      <c r="DY323" s="46">
        <v>123.4</v>
      </c>
      <c r="DZ323" s="46">
        <v>123.4</v>
      </c>
      <c r="EA323">
        <v>123</v>
      </c>
      <c r="EB323" s="47">
        <v>122.6</v>
      </c>
      <c r="EC323" s="47">
        <v>123.1</v>
      </c>
    </row>
    <row r="324" spans="1:133" x14ac:dyDescent="0.25">
      <c r="A324" s="43" t="s">
        <v>3491</v>
      </c>
      <c r="B324" s="43" t="s">
        <v>2342</v>
      </c>
      <c r="C324" s="44">
        <v>0.18314</v>
      </c>
      <c r="D324" s="45">
        <v>108.8</v>
      </c>
      <c r="E324" s="45">
        <v>110.3</v>
      </c>
      <c r="F324" s="45">
        <v>109.6</v>
      </c>
      <c r="G324" s="45">
        <v>114</v>
      </c>
      <c r="H324" s="45">
        <v>113.4</v>
      </c>
      <c r="I324" s="45">
        <v>114.4</v>
      </c>
      <c r="J324" s="45">
        <v>115.9</v>
      </c>
      <c r="K324" s="45">
        <v>120.3</v>
      </c>
      <c r="L324" s="45">
        <v>118.7</v>
      </c>
      <c r="M324" s="45">
        <v>119.4</v>
      </c>
      <c r="N324" s="45">
        <v>117.2</v>
      </c>
      <c r="O324" s="45">
        <v>119.4</v>
      </c>
      <c r="P324" s="45">
        <v>119.8</v>
      </c>
      <c r="Q324" s="45">
        <v>122</v>
      </c>
      <c r="R324" s="45">
        <v>124.9</v>
      </c>
      <c r="S324" s="45">
        <v>125.5</v>
      </c>
      <c r="T324" s="45">
        <v>126</v>
      </c>
      <c r="U324" s="45">
        <v>126.5</v>
      </c>
      <c r="V324" s="45">
        <v>125.3</v>
      </c>
      <c r="W324" s="45">
        <v>126.1</v>
      </c>
      <c r="X324" s="45">
        <v>128.30000000000001</v>
      </c>
      <c r="Y324" s="45">
        <v>124.7</v>
      </c>
      <c r="Z324" s="45">
        <v>126.8</v>
      </c>
      <c r="AA324" s="45">
        <v>126.7</v>
      </c>
      <c r="AB324" s="45">
        <v>127.3</v>
      </c>
      <c r="AC324" s="45">
        <v>131.1</v>
      </c>
      <c r="AD324" s="45">
        <v>131.1</v>
      </c>
      <c r="AE324" s="45">
        <v>132.4</v>
      </c>
      <c r="AF324" s="45">
        <v>131.6</v>
      </c>
      <c r="AG324" s="45">
        <v>130.5</v>
      </c>
      <c r="AH324" s="45">
        <v>134.80000000000001</v>
      </c>
      <c r="AI324" s="45">
        <v>136.30000000000001</v>
      </c>
      <c r="AJ324" s="45">
        <v>135.69999999999999</v>
      </c>
      <c r="AK324" s="45">
        <v>134</v>
      </c>
      <c r="AL324" s="45">
        <v>132.80000000000001</v>
      </c>
      <c r="AM324" s="45">
        <v>131.80000000000001</v>
      </c>
      <c r="AN324" s="45">
        <v>130.80000000000001</v>
      </c>
      <c r="AO324" s="45">
        <v>151.30000000000001</v>
      </c>
      <c r="AP324" s="45">
        <v>151.4</v>
      </c>
      <c r="AQ324" s="45">
        <v>153.80000000000001</v>
      </c>
      <c r="AR324" s="45">
        <v>149.80000000000001</v>
      </c>
      <c r="AS324" s="45">
        <v>145.4</v>
      </c>
      <c r="AT324" s="45">
        <v>147.9</v>
      </c>
      <c r="AU324" s="45">
        <v>145.30000000000001</v>
      </c>
      <c r="AV324" s="45">
        <v>148.5</v>
      </c>
      <c r="AW324" s="45">
        <v>147.69999999999999</v>
      </c>
      <c r="AX324" s="45">
        <v>146.6</v>
      </c>
      <c r="AY324" s="45">
        <v>149.4</v>
      </c>
      <c r="AZ324" s="45">
        <v>150.4</v>
      </c>
      <c r="BA324" s="45">
        <v>147.4</v>
      </c>
      <c r="BB324" s="45">
        <v>144.30000000000001</v>
      </c>
      <c r="BC324" s="45">
        <v>146.6</v>
      </c>
      <c r="BD324" s="45">
        <v>150.6</v>
      </c>
      <c r="BE324" s="45">
        <v>154.1</v>
      </c>
      <c r="BF324" s="45">
        <v>147.1</v>
      </c>
      <c r="BG324" s="45">
        <v>146.30000000000001</v>
      </c>
      <c r="BH324" s="45">
        <v>142.69999999999999</v>
      </c>
      <c r="BI324" s="45">
        <v>144.6</v>
      </c>
      <c r="BJ324" s="45">
        <v>147.5</v>
      </c>
      <c r="BK324" s="45">
        <v>146.9</v>
      </c>
      <c r="BL324" s="45">
        <v>149.19999999999999</v>
      </c>
      <c r="BM324" s="45">
        <v>152.1</v>
      </c>
      <c r="BN324" s="45">
        <v>153.5</v>
      </c>
      <c r="BO324" s="45">
        <v>154.6</v>
      </c>
      <c r="BP324" s="45">
        <v>153.9</v>
      </c>
      <c r="BQ324" s="45">
        <v>155.9</v>
      </c>
      <c r="BR324" s="45">
        <v>151.30000000000001</v>
      </c>
      <c r="BS324" s="45">
        <v>153.1</v>
      </c>
      <c r="BT324" s="45">
        <v>158.1</v>
      </c>
      <c r="BU324" s="45">
        <v>155.30000000000001</v>
      </c>
      <c r="BV324" s="45">
        <v>160.4</v>
      </c>
      <c r="BW324" s="45">
        <v>159.69999999999999</v>
      </c>
      <c r="BX324" s="45">
        <v>161.5</v>
      </c>
      <c r="BY324" s="45">
        <v>165.3</v>
      </c>
      <c r="BZ324" s="45">
        <v>161.30000000000001</v>
      </c>
      <c r="CA324" s="45">
        <v>165.1</v>
      </c>
      <c r="CB324" s="45">
        <v>168</v>
      </c>
      <c r="CC324" s="45">
        <v>164.9</v>
      </c>
      <c r="CD324" s="45">
        <v>165.8</v>
      </c>
      <c r="CE324" s="45">
        <v>166.9</v>
      </c>
      <c r="CF324" s="45">
        <v>167.5</v>
      </c>
      <c r="CG324" s="45">
        <v>165.9</v>
      </c>
      <c r="CH324" s="45">
        <v>171.7</v>
      </c>
      <c r="CI324" s="45">
        <v>164.4</v>
      </c>
      <c r="CJ324" s="45">
        <v>162.69999999999999</v>
      </c>
      <c r="CK324" s="45">
        <v>164.1</v>
      </c>
      <c r="CL324" s="45">
        <v>162.30000000000001</v>
      </c>
      <c r="CM324" s="45">
        <v>162.6</v>
      </c>
      <c r="CN324" s="45">
        <v>163.80000000000001</v>
      </c>
      <c r="CO324" s="45">
        <v>162.5</v>
      </c>
      <c r="CP324" s="45">
        <v>161.80000000000001</v>
      </c>
      <c r="CQ324" s="45">
        <v>161</v>
      </c>
      <c r="CR324" s="45">
        <v>161.19999999999999</v>
      </c>
      <c r="CS324" s="45">
        <v>160.80000000000001</v>
      </c>
      <c r="CT324" s="45">
        <v>162.6</v>
      </c>
      <c r="CU324" s="45">
        <v>161.9</v>
      </c>
      <c r="CV324" s="45">
        <v>162.19999999999999</v>
      </c>
      <c r="CW324" s="45">
        <v>166.3</v>
      </c>
      <c r="CX324" s="45">
        <v>165.4</v>
      </c>
      <c r="CY324" s="45">
        <v>165.1</v>
      </c>
      <c r="CZ324" s="45">
        <v>161.80000000000001</v>
      </c>
      <c r="DA324" s="45">
        <v>160.5</v>
      </c>
      <c r="DB324" s="45">
        <v>159.6</v>
      </c>
      <c r="DC324" s="45">
        <v>160.69999999999999</v>
      </c>
      <c r="DD324" s="45">
        <v>162.5</v>
      </c>
      <c r="DE324" s="45">
        <v>164.6</v>
      </c>
      <c r="DF324" s="45">
        <v>164.7</v>
      </c>
      <c r="DG324" s="45">
        <v>165.6</v>
      </c>
      <c r="DH324" s="45">
        <v>168.9</v>
      </c>
      <c r="DI324" s="45">
        <v>167</v>
      </c>
      <c r="DJ324" s="45">
        <v>164.9</v>
      </c>
      <c r="DK324" s="45">
        <v>166.8</v>
      </c>
      <c r="DL324" s="45">
        <v>166.6</v>
      </c>
      <c r="DM324" s="45">
        <v>166.1</v>
      </c>
      <c r="DN324" s="45">
        <v>169.2</v>
      </c>
      <c r="DO324" s="45">
        <v>172.1</v>
      </c>
      <c r="DP324" s="45">
        <v>170.9</v>
      </c>
      <c r="DQ324" s="45">
        <v>170.7</v>
      </c>
      <c r="DR324" s="45">
        <v>169.4</v>
      </c>
      <c r="DS324" s="45">
        <v>169.3</v>
      </c>
      <c r="DT324" s="45">
        <v>171.5</v>
      </c>
      <c r="DU324" s="45">
        <v>154.30000000000001</v>
      </c>
      <c r="DV324" s="45">
        <v>180.5</v>
      </c>
      <c r="DW324" s="45">
        <v>157.80000000000001</v>
      </c>
      <c r="DX324" s="46">
        <v>157.1</v>
      </c>
      <c r="DY324" s="46">
        <v>156.19999999999999</v>
      </c>
      <c r="DZ324" s="46">
        <v>154.5</v>
      </c>
      <c r="EA324">
        <v>155.69999999999999</v>
      </c>
      <c r="EB324" s="47">
        <v>156.9</v>
      </c>
      <c r="EC324" s="47">
        <v>156.19999999999999</v>
      </c>
    </row>
    <row r="325" spans="1:133" x14ac:dyDescent="0.25">
      <c r="A325" s="43" t="s">
        <v>3492</v>
      </c>
      <c r="B325" s="43" t="s">
        <v>2388</v>
      </c>
      <c r="C325" s="44">
        <v>3.5580000000000001E-2</v>
      </c>
      <c r="D325" s="45">
        <v>108.1</v>
      </c>
      <c r="E325" s="45">
        <v>108.6</v>
      </c>
      <c r="F325" s="45">
        <v>109</v>
      </c>
      <c r="G325" s="45">
        <v>109.6</v>
      </c>
      <c r="H325" s="45">
        <v>110.1</v>
      </c>
      <c r="I325" s="45">
        <v>109.5</v>
      </c>
      <c r="J325" s="45">
        <v>110.4</v>
      </c>
      <c r="K325" s="45">
        <v>110.4</v>
      </c>
      <c r="L325" s="45">
        <v>110.7</v>
      </c>
      <c r="M325" s="45">
        <v>114.6</v>
      </c>
      <c r="N325" s="45">
        <v>115.1</v>
      </c>
      <c r="O325" s="45">
        <v>115.3</v>
      </c>
      <c r="P325" s="45">
        <v>118.2</v>
      </c>
      <c r="Q325" s="45">
        <v>116.3</v>
      </c>
      <c r="R325" s="45">
        <v>116.5</v>
      </c>
      <c r="S325" s="45">
        <v>116.2</v>
      </c>
      <c r="T325" s="45">
        <v>115.5</v>
      </c>
      <c r="U325" s="45">
        <v>115.7</v>
      </c>
      <c r="V325" s="45">
        <v>114.2</v>
      </c>
      <c r="W325" s="45">
        <v>115.7</v>
      </c>
      <c r="X325" s="45">
        <v>115.4</v>
      </c>
      <c r="Y325" s="45">
        <v>114.3</v>
      </c>
      <c r="Z325" s="45">
        <v>116.4</v>
      </c>
      <c r="AA325" s="45">
        <v>115.5</v>
      </c>
      <c r="AB325" s="45">
        <v>117.8</v>
      </c>
      <c r="AC325" s="45">
        <v>118.6</v>
      </c>
      <c r="AD325" s="45">
        <v>118.9</v>
      </c>
      <c r="AE325" s="45">
        <v>119.6</v>
      </c>
      <c r="AF325" s="45">
        <v>122.2</v>
      </c>
      <c r="AG325" s="45">
        <v>122.2</v>
      </c>
      <c r="AH325" s="45">
        <v>125.4</v>
      </c>
      <c r="AI325" s="45">
        <v>126.7</v>
      </c>
      <c r="AJ325" s="45">
        <v>128.6</v>
      </c>
      <c r="AK325" s="45">
        <v>129</v>
      </c>
      <c r="AL325" s="45">
        <v>131.1</v>
      </c>
      <c r="AM325" s="45">
        <v>139.30000000000001</v>
      </c>
      <c r="AN325" s="45">
        <v>139.30000000000001</v>
      </c>
      <c r="AO325" s="45">
        <v>138.4</v>
      </c>
      <c r="AP325" s="45">
        <v>140.19999999999999</v>
      </c>
      <c r="AQ325" s="45">
        <v>138.4</v>
      </c>
      <c r="AR325" s="45">
        <v>139.5</v>
      </c>
      <c r="AS325" s="45">
        <v>138.5</v>
      </c>
      <c r="AT325" s="45">
        <v>139.30000000000001</v>
      </c>
      <c r="AU325" s="45">
        <v>139.80000000000001</v>
      </c>
      <c r="AV325" s="45">
        <v>140.30000000000001</v>
      </c>
      <c r="AW325" s="45">
        <v>142.5</v>
      </c>
      <c r="AX325" s="45">
        <v>142.1</v>
      </c>
      <c r="AY325" s="45">
        <v>142.80000000000001</v>
      </c>
      <c r="AZ325" s="45">
        <v>143.19999999999999</v>
      </c>
      <c r="BA325" s="45">
        <v>145.80000000000001</v>
      </c>
      <c r="BB325" s="45">
        <v>147</v>
      </c>
      <c r="BC325" s="45">
        <v>147.69999999999999</v>
      </c>
      <c r="BD325" s="45">
        <v>151.69999999999999</v>
      </c>
      <c r="BE325" s="45">
        <v>156.5</v>
      </c>
      <c r="BF325" s="45">
        <v>157.5</v>
      </c>
      <c r="BG325" s="45">
        <v>157.9</v>
      </c>
      <c r="BH325" s="45">
        <v>158.80000000000001</v>
      </c>
      <c r="BI325" s="45">
        <v>160.80000000000001</v>
      </c>
      <c r="BJ325" s="45">
        <v>159.4</v>
      </c>
      <c r="BK325" s="45">
        <v>159.5</v>
      </c>
      <c r="BL325" s="45">
        <v>160.5</v>
      </c>
      <c r="BM325" s="45">
        <v>160.5</v>
      </c>
      <c r="BN325" s="45">
        <v>164.5</v>
      </c>
      <c r="BO325" s="45">
        <v>163.30000000000001</v>
      </c>
      <c r="BP325" s="45">
        <v>163.30000000000001</v>
      </c>
      <c r="BQ325" s="45">
        <v>159</v>
      </c>
      <c r="BR325" s="45">
        <v>160.4</v>
      </c>
      <c r="BS325" s="45">
        <v>157.69999999999999</v>
      </c>
      <c r="BT325" s="45">
        <v>155.69999999999999</v>
      </c>
      <c r="BU325" s="45">
        <v>156.30000000000001</v>
      </c>
      <c r="BV325" s="45">
        <v>157.5</v>
      </c>
      <c r="BW325" s="45">
        <v>158.30000000000001</v>
      </c>
      <c r="BX325" s="45">
        <v>158.30000000000001</v>
      </c>
      <c r="BY325" s="45">
        <v>157.4</v>
      </c>
      <c r="BZ325" s="45">
        <v>158.30000000000001</v>
      </c>
      <c r="CA325" s="45">
        <v>156.5</v>
      </c>
      <c r="CB325" s="45">
        <v>156.5</v>
      </c>
      <c r="CC325" s="45">
        <v>156.4</v>
      </c>
      <c r="CD325" s="45">
        <v>158.5</v>
      </c>
      <c r="CE325" s="45">
        <v>159.69999999999999</v>
      </c>
      <c r="CF325" s="45">
        <v>157</v>
      </c>
      <c r="CG325" s="45">
        <v>157</v>
      </c>
      <c r="CH325" s="45">
        <v>157</v>
      </c>
      <c r="CI325" s="45">
        <v>171.5</v>
      </c>
      <c r="CJ325" s="45">
        <v>173.9</v>
      </c>
      <c r="CK325" s="45">
        <v>174.6</v>
      </c>
      <c r="CL325" s="45">
        <v>175.5</v>
      </c>
      <c r="CM325" s="45">
        <v>175.5</v>
      </c>
      <c r="CN325" s="45">
        <v>174.9</v>
      </c>
      <c r="CO325" s="45">
        <v>176.1</v>
      </c>
      <c r="CP325" s="45">
        <v>176.1</v>
      </c>
      <c r="CQ325" s="45">
        <v>176.3</v>
      </c>
      <c r="CR325" s="45">
        <v>177.8</v>
      </c>
      <c r="CS325" s="45">
        <v>178</v>
      </c>
      <c r="CT325" s="45">
        <v>178</v>
      </c>
      <c r="CU325" s="45">
        <v>178</v>
      </c>
      <c r="CV325" s="45">
        <v>177.3</v>
      </c>
      <c r="CW325" s="45">
        <v>176.9</v>
      </c>
      <c r="CX325" s="45">
        <v>179.8</v>
      </c>
      <c r="CY325" s="45">
        <v>180.2</v>
      </c>
      <c r="CZ325" s="45">
        <v>188</v>
      </c>
      <c r="DA325" s="45">
        <v>188.2</v>
      </c>
      <c r="DB325" s="45">
        <v>189.6</v>
      </c>
      <c r="DC325" s="45">
        <v>189.5</v>
      </c>
      <c r="DD325" s="45">
        <v>188.5</v>
      </c>
      <c r="DE325" s="45">
        <v>189.6</v>
      </c>
      <c r="DF325" s="45">
        <v>190.4</v>
      </c>
      <c r="DG325" s="45">
        <v>191.3</v>
      </c>
      <c r="DH325" s="45">
        <v>191.3</v>
      </c>
      <c r="DI325" s="45">
        <v>191.3</v>
      </c>
      <c r="DJ325" s="45">
        <v>194.5</v>
      </c>
      <c r="DK325" s="45">
        <v>194.2</v>
      </c>
      <c r="DL325" s="45">
        <v>193.8</v>
      </c>
      <c r="DM325" s="45">
        <v>193.8</v>
      </c>
      <c r="DN325" s="45">
        <v>194.5</v>
      </c>
      <c r="DO325" s="45">
        <v>194.4</v>
      </c>
      <c r="DP325" s="45">
        <v>194.5</v>
      </c>
      <c r="DQ325" s="45">
        <v>194.6</v>
      </c>
      <c r="DR325" s="45">
        <v>195.2</v>
      </c>
      <c r="DS325" s="45">
        <v>195.2</v>
      </c>
      <c r="DT325" s="45">
        <v>201.5</v>
      </c>
      <c r="DU325" s="45">
        <v>201.5</v>
      </c>
      <c r="DV325" s="45">
        <v>203</v>
      </c>
      <c r="DW325" s="45">
        <v>202.3</v>
      </c>
      <c r="DX325" s="46">
        <v>203.1</v>
      </c>
      <c r="DY325" s="46">
        <v>205.9</v>
      </c>
      <c r="DZ325" s="46">
        <v>205.7</v>
      </c>
      <c r="EA325">
        <v>206.6</v>
      </c>
      <c r="EB325" s="47">
        <v>206.6</v>
      </c>
      <c r="EC325" s="47">
        <v>204.5</v>
      </c>
    </row>
    <row r="326" spans="1:133" x14ac:dyDescent="0.25">
      <c r="A326" s="43" t="s">
        <v>3493</v>
      </c>
      <c r="B326" s="43" t="s">
        <v>2390</v>
      </c>
      <c r="C326" s="44">
        <v>2.6960000000000001E-2</v>
      </c>
      <c r="D326" s="45">
        <v>110.3</v>
      </c>
      <c r="E326" s="45">
        <v>111</v>
      </c>
      <c r="F326" s="45">
        <v>111.5</v>
      </c>
      <c r="G326" s="45">
        <v>112.4</v>
      </c>
      <c r="H326" s="45">
        <v>113</v>
      </c>
      <c r="I326" s="45">
        <v>112.2</v>
      </c>
      <c r="J326" s="45">
        <v>112.4</v>
      </c>
      <c r="K326" s="45">
        <v>112.4</v>
      </c>
      <c r="L326" s="45">
        <v>112.7</v>
      </c>
      <c r="M326" s="45">
        <v>116.5</v>
      </c>
      <c r="N326" s="45">
        <v>117.2</v>
      </c>
      <c r="O326" s="45">
        <v>117.5</v>
      </c>
      <c r="P326" s="45">
        <v>121.2</v>
      </c>
      <c r="Q326" s="45">
        <v>118.5</v>
      </c>
      <c r="R326" s="45">
        <v>118.8</v>
      </c>
      <c r="S326" s="45">
        <v>118.4</v>
      </c>
      <c r="T326" s="45">
        <v>117.5</v>
      </c>
      <c r="U326" s="45">
        <v>117.9</v>
      </c>
      <c r="V326" s="45">
        <v>115.9</v>
      </c>
      <c r="W326" s="45">
        <v>117.9</v>
      </c>
      <c r="X326" s="45">
        <v>117.4</v>
      </c>
      <c r="Y326" s="45">
        <v>114.9</v>
      </c>
      <c r="Z326" s="45">
        <v>117.8</v>
      </c>
      <c r="AA326" s="45">
        <v>116.5</v>
      </c>
      <c r="AB326" s="45">
        <v>119.4</v>
      </c>
      <c r="AC326" s="45">
        <v>120.4</v>
      </c>
      <c r="AD326" s="45">
        <v>120.9</v>
      </c>
      <c r="AE326" s="45">
        <v>121.8</v>
      </c>
      <c r="AF326" s="45">
        <v>125.2</v>
      </c>
      <c r="AG326" s="45">
        <v>125.2</v>
      </c>
      <c r="AH326" s="45">
        <v>129.5</v>
      </c>
      <c r="AI326" s="45">
        <v>131.19999999999999</v>
      </c>
      <c r="AJ326" s="45">
        <v>133.69999999999999</v>
      </c>
      <c r="AK326" s="45">
        <v>134.30000000000001</v>
      </c>
      <c r="AL326" s="45">
        <v>137</v>
      </c>
      <c r="AM326" s="45">
        <v>147.80000000000001</v>
      </c>
      <c r="AN326" s="45">
        <v>148</v>
      </c>
      <c r="AO326" s="45">
        <v>146.80000000000001</v>
      </c>
      <c r="AP326" s="45">
        <v>149.19999999999999</v>
      </c>
      <c r="AQ326" s="45">
        <v>146.80000000000001</v>
      </c>
      <c r="AR326" s="45">
        <v>148</v>
      </c>
      <c r="AS326" s="45">
        <v>146.5</v>
      </c>
      <c r="AT326" s="45">
        <v>147.6</v>
      </c>
      <c r="AU326" s="45">
        <v>148.1</v>
      </c>
      <c r="AV326" s="45">
        <v>148.9</v>
      </c>
      <c r="AW326" s="45">
        <v>151.80000000000001</v>
      </c>
      <c r="AX326" s="45">
        <v>151.19999999999999</v>
      </c>
      <c r="AY326" s="45">
        <v>152.19999999999999</v>
      </c>
      <c r="AZ326" s="45">
        <v>152.69999999999999</v>
      </c>
      <c r="BA326" s="45">
        <v>156.1</v>
      </c>
      <c r="BB326" s="45">
        <v>157.69999999999999</v>
      </c>
      <c r="BC326" s="45">
        <v>158.69999999999999</v>
      </c>
      <c r="BD326" s="45">
        <v>163.9</v>
      </c>
      <c r="BE326" s="45">
        <v>170.4</v>
      </c>
      <c r="BF326" s="45">
        <v>171.7</v>
      </c>
      <c r="BG326" s="45">
        <v>172.2</v>
      </c>
      <c r="BH326" s="45">
        <v>173.4</v>
      </c>
      <c r="BI326" s="45">
        <v>176.1</v>
      </c>
      <c r="BJ326" s="45">
        <v>174.2</v>
      </c>
      <c r="BK326" s="45">
        <v>174.3</v>
      </c>
      <c r="BL326" s="45">
        <v>175.7</v>
      </c>
      <c r="BM326" s="45">
        <v>175.7</v>
      </c>
      <c r="BN326" s="45">
        <v>181.6</v>
      </c>
      <c r="BO326" s="45">
        <v>179.9</v>
      </c>
      <c r="BP326" s="45">
        <v>179.9</v>
      </c>
      <c r="BQ326" s="45">
        <v>173.8</v>
      </c>
      <c r="BR326" s="45">
        <v>175.6</v>
      </c>
      <c r="BS326" s="45">
        <v>175.6</v>
      </c>
      <c r="BT326" s="45">
        <v>172.9</v>
      </c>
      <c r="BU326" s="45">
        <v>173.7</v>
      </c>
      <c r="BV326" s="45">
        <v>175.4</v>
      </c>
      <c r="BW326" s="45">
        <v>176.6</v>
      </c>
      <c r="BX326" s="45">
        <v>176.6</v>
      </c>
      <c r="BY326" s="45">
        <v>175.4</v>
      </c>
      <c r="BZ326" s="45">
        <v>176.6</v>
      </c>
      <c r="CA326" s="45">
        <v>174.2</v>
      </c>
      <c r="CB326" s="45">
        <v>174.2</v>
      </c>
      <c r="CC326" s="45">
        <v>174.2</v>
      </c>
      <c r="CD326" s="45">
        <v>176.3</v>
      </c>
      <c r="CE326" s="45">
        <v>177.8</v>
      </c>
      <c r="CF326" s="45">
        <v>174.3</v>
      </c>
      <c r="CG326" s="45">
        <v>174.3</v>
      </c>
      <c r="CH326" s="45">
        <v>174.3</v>
      </c>
      <c r="CI326" s="45">
        <v>193</v>
      </c>
      <c r="CJ326" s="45">
        <v>196</v>
      </c>
      <c r="CK326" s="45">
        <v>196.9</v>
      </c>
      <c r="CL326" s="45">
        <v>198.1</v>
      </c>
      <c r="CM326" s="45">
        <v>198.1</v>
      </c>
      <c r="CN326" s="45">
        <v>198.1</v>
      </c>
      <c r="CO326" s="45">
        <v>199.7</v>
      </c>
      <c r="CP326" s="45">
        <v>199.7</v>
      </c>
      <c r="CQ326" s="45">
        <v>199.5</v>
      </c>
      <c r="CR326" s="45">
        <v>201.6</v>
      </c>
      <c r="CS326" s="45">
        <v>201.8</v>
      </c>
      <c r="CT326" s="45">
        <v>201.8</v>
      </c>
      <c r="CU326" s="45">
        <v>201.8</v>
      </c>
      <c r="CV326" s="45">
        <v>201.8</v>
      </c>
      <c r="CW326" s="45">
        <v>201.3</v>
      </c>
      <c r="CX326" s="45">
        <v>205.2</v>
      </c>
      <c r="CY326" s="45">
        <v>205.2</v>
      </c>
      <c r="CZ326" s="45">
        <v>215.5</v>
      </c>
      <c r="DA326" s="45">
        <v>215.5</v>
      </c>
      <c r="DB326" s="45">
        <v>217.4</v>
      </c>
      <c r="DC326" s="45">
        <v>217.2</v>
      </c>
      <c r="DD326" s="45">
        <v>215.9</v>
      </c>
      <c r="DE326" s="45">
        <v>217.9</v>
      </c>
      <c r="DF326" s="45">
        <v>218.8</v>
      </c>
      <c r="DG326" s="45">
        <v>219.8</v>
      </c>
      <c r="DH326" s="45">
        <v>219.8</v>
      </c>
      <c r="DI326" s="45">
        <v>219.8</v>
      </c>
      <c r="DJ326" s="45">
        <v>224.1</v>
      </c>
      <c r="DK326" s="45">
        <v>224.1</v>
      </c>
      <c r="DL326" s="45">
        <v>223.1</v>
      </c>
      <c r="DM326" s="45">
        <v>223.1</v>
      </c>
      <c r="DN326" s="45">
        <v>224.1</v>
      </c>
      <c r="DO326" s="45">
        <v>224.1</v>
      </c>
      <c r="DP326" s="45">
        <v>224.3</v>
      </c>
      <c r="DQ326" s="45">
        <v>224.3</v>
      </c>
      <c r="DR326" s="45">
        <v>225</v>
      </c>
      <c r="DS326" s="45">
        <v>225</v>
      </c>
      <c r="DT326" s="45">
        <v>233.4</v>
      </c>
      <c r="DU326" s="45">
        <v>233.4</v>
      </c>
      <c r="DV326" s="45">
        <v>235.4</v>
      </c>
      <c r="DW326" s="45">
        <v>234.4</v>
      </c>
      <c r="DX326" s="46">
        <v>235.7</v>
      </c>
      <c r="DY326" s="46">
        <v>239.6</v>
      </c>
      <c r="DZ326" s="46">
        <v>239.6</v>
      </c>
      <c r="EA326">
        <v>240.6</v>
      </c>
      <c r="EB326" s="47">
        <v>240.6</v>
      </c>
      <c r="EC326" s="47">
        <v>238.3</v>
      </c>
    </row>
    <row r="327" spans="1:133" x14ac:dyDescent="0.25">
      <c r="A327" s="43" t="s">
        <v>3494</v>
      </c>
      <c r="B327" s="43" t="s">
        <v>2392</v>
      </c>
      <c r="C327" s="44">
        <v>8.6199999999999992E-3</v>
      </c>
      <c r="D327" s="45">
        <v>101</v>
      </c>
      <c r="E327" s="45">
        <v>101</v>
      </c>
      <c r="F327" s="45">
        <v>101</v>
      </c>
      <c r="G327" s="45">
        <v>101</v>
      </c>
      <c r="H327" s="45">
        <v>101</v>
      </c>
      <c r="I327" s="45">
        <v>101</v>
      </c>
      <c r="J327" s="45">
        <v>104.3</v>
      </c>
      <c r="K327" s="45">
        <v>104.3</v>
      </c>
      <c r="L327" s="45">
        <v>104.3</v>
      </c>
      <c r="M327" s="45">
        <v>108.4</v>
      </c>
      <c r="N327" s="45">
        <v>108.4</v>
      </c>
      <c r="O327" s="45">
        <v>108.4</v>
      </c>
      <c r="P327" s="45">
        <v>109.1</v>
      </c>
      <c r="Q327" s="45">
        <v>109.1</v>
      </c>
      <c r="R327" s="45">
        <v>109.1</v>
      </c>
      <c r="S327" s="45">
        <v>109.1</v>
      </c>
      <c r="T327" s="45">
        <v>109.1</v>
      </c>
      <c r="U327" s="45">
        <v>109.1</v>
      </c>
      <c r="V327" s="45">
        <v>109.1</v>
      </c>
      <c r="W327" s="45">
        <v>109.1</v>
      </c>
      <c r="X327" s="45">
        <v>109.1</v>
      </c>
      <c r="Y327" s="45">
        <v>112.3</v>
      </c>
      <c r="Z327" s="45">
        <v>112.3</v>
      </c>
      <c r="AA327" s="45">
        <v>112.3</v>
      </c>
      <c r="AB327" s="45">
        <v>112.7</v>
      </c>
      <c r="AC327" s="45">
        <v>112.7</v>
      </c>
      <c r="AD327" s="45">
        <v>112.7</v>
      </c>
      <c r="AE327" s="45">
        <v>112.7</v>
      </c>
      <c r="AF327" s="45">
        <v>112.7</v>
      </c>
      <c r="AG327" s="45">
        <v>112.7</v>
      </c>
      <c r="AH327" s="45">
        <v>112.7</v>
      </c>
      <c r="AI327" s="45">
        <v>112.7</v>
      </c>
      <c r="AJ327" s="45">
        <v>112.7</v>
      </c>
      <c r="AK327" s="45">
        <v>112.7</v>
      </c>
      <c r="AL327" s="45">
        <v>112.7</v>
      </c>
      <c r="AM327" s="45">
        <v>112.7</v>
      </c>
      <c r="AN327" s="45">
        <v>111.9</v>
      </c>
      <c r="AO327" s="45">
        <v>111.9</v>
      </c>
      <c r="AP327" s="45">
        <v>111.9</v>
      </c>
      <c r="AQ327" s="45">
        <v>111.9</v>
      </c>
      <c r="AR327" s="45">
        <v>113.1</v>
      </c>
      <c r="AS327" s="45">
        <v>113.3</v>
      </c>
      <c r="AT327" s="45">
        <v>113.3</v>
      </c>
      <c r="AU327" s="45">
        <v>113.5</v>
      </c>
      <c r="AV327" s="45">
        <v>113.5</v>
      </c>
      <c r="AW327" s="45">
        <v>113.5</v>
      </c>
      <c r="AX327" s="45">
        <v>113.5</v>
      </c>
      <c r="AY327" s="45">
        <v>113.5</v>
      </c>
      <c r="AZ327" s="45">
        <v>113.5</v>
      </c>
      <c r="BA327" s="45">
        <v>113.5</v>
      </c>
      <c r="BB327" s="45">
        <v>113.5</v>
      </c>
      <c r="BC327" s="45">
        <v>113.3</v>
      </c>
      <c r="BD327" s="45">
        <v>113.3</v>
      </c>
      <c r="BE327" s="45">
        <v>113.3</v>
      </c>
      <c r="BF327" s="45">
        <v>113.1</v>
      </c>
      <c r="BG327" s="45">
        <v>113.1</v>
      </c>
      <c r="BH327" s="45">
        <v>113.1</v>
      </c>
      <c r="BI327" s="45">
        <v>113.1</v>
      </c>
      <c r="BJ327" s="45">
        <v>113.1</v>
      </c>
      <c r="BK327" s="45">
        <v>113.1</v>
      </c>
      <c r="BL327" s="45">
        <v>112.9</v>
      </c>
      <c r="BM327" s="45">
        <v>112.9</v>
      </c>
      <c r="BN327" s="45">
        <v>111.2</v>
      </c>
      <c r="BO327" s="45">
        <v>111.6</v>
      </c>
      <c r="BP327" s="45">
        <v>111.6</v>
      </c>
      <c r="BQ327" s="45">
        <v>112.9</v>
      </c>
      <c r="BR327" s="45">
        <v>112.9</v>
      </c>
      <c r="BS327" s="45">
        <v>101.4</v>
      </c>
      <c r="BT327" s="45">
        <v>101.8</v>
      </c>
      <c r="BU327" s="45">
        <v>101.8</v>
      </c>
      <c r="BV327" s="45">
        <v>101.4</v>
      </c>
      <c r="BW327" s="45">
        <v>101</v>
      </c>
      <c r="BX327" s="45">
        <v>101</v>
      </c>
      <c r="BY327" s="45">
        <v>101</v>
      </c>
      <c r="BZ327" s="45">
        <v>101</v>
      </c>
      <c r="CA327" s="45">
        <v>101</v>
      </c>
      <c r="CB327" s="45">
        <v>101</v>
      </c>
      <c r="CC327" s="45">
        <v>101</v>
      </c>
      <c r="CD327" s="45">
        <v>103</v>
      </c>
      <c r="CE327" s="45">
        <v>103</v>
      </c>
      <c r="CF327" s="45">
        <v>103.1</v>
      </c>
      <c r="CG327" s="45">
        <v>103.1</v>
      </c>
      <c r="CH327" s="45">
        <v>103.1</v>
      </c>
      <c r="CI327" s="45">
        <v>104.3</v>
      </c>
      <c r="CJ327" s="45">
        <v>104.7</v>
      </c>
      <c r="CK327" s="45">
        <v>104.7</v>
      </c>
      <c r="CL327" s="45">
        <v>104.7</v>
      </c>
      <c r="CM327" s="45">
        <v>104.7</v>
      </c>
      <c r="CN327" s="45">
        <v>102.2</v>
      </c>
      <c r="CO327" s="45">
        <v>102.2</v>
      </c>
      <c r="CP327" s="45">
        <v>102.2</v>
      </c>
      <c r="CQ327" s="45">
        <v>103.5</v>
      </c>
      <c r="CR327" s="45">
        <v>103.5</v>
      </c>
      <c r="CS327" s="45">
        <v>103.5</v>
      </c>
      <c r="CT327" s="45">
        <v>103.5</v>
      </c>
      <c r="CU327" s="45">
        <v>103.5</v>
      </c>
      <c r="CV327" s="45">
        <v>100.5</v>
      </c>
      <c r="CW327" s="45">
        <v>100.5</v>
      </c>
      <c r="CX327" s="45">
        <v>100.5</v>
      </c>
      <c r="CY327" s="45">
        <v>102.2</v>
      </c>
      <c r="CZ327" s="45">
        <v>102</v>
      </c>
      <c r="DA327" s="45">
        <v>103</v>
      </c>
      <c r="DB327" s="45">
        <v>103</v>
      </c>
      <c r="DC327" s="45">
        <v>103</v>
      </c>
      <c r="DD327" s="45">
        <v>103</v>
      </c>
      <c r="DE327" s="45">
        <v>101.3</v>
      </c>
      <c r="DF327" s="45">
        <v>101.3</v>
      </c>
      <c r="DG327" s="45">
        <v>102</v>
      </c>
      <c r="DH327" s="45">
        <v>102</v>
      </c>
      <c r="DI327" s="45">
        <v>102</v>
      </c>
      <c r="DJ327" s="45">
        <v>102</v>
      </c>
      <c r="DK327" s="45">
        <v>100.6</v>
      </c>
      <c r="DL327" s="45">
        <v>102</v>
      </c>
      <c r="DM327" s="45">
        <v>102</v>
      </c>
      <c r="DN327" s="45">
        <v>102</v>
      </c>
      <c r="DO327" s="45">
        <v>101.7</v>
      </c>
      <c r="DP327" s="45">
        <v>101.6</v>
      </c>
      <c r="DQ327" s="45">
        <v>101.8</v>
      </c>
      <c r="DR327" s="45">
        <v>101.8</v>
      </c>
      <c r="DS327" s="45">
        <v>101.8</v>
      </c>
      <c r="DT327" s="45">
        <v>101.8</v>
      </c>
      <c r="DU327" s="45">
        <v>101.8</v>
      </c>
      <c r="DV327" s="45">
        <v>101.8</v>
      </c>
      <c r="DW327" s="45">
        <v>101.8</v>
      </c>
      <c r="DX327" s="46">
        <v>101.1</v>
      </c>
      <c r="DY327" s="46">
        <v>100.6</v>
      </c>
      <c r="DZ327" s="46">
        <v>99.5</v>
      </c>
      <c r="EA327">
        <v>100.5</v>
      </c>
      <c r="EB327" s="47">
        <v>100.5</v>
      </c>
      <c r="EC327" s="47">
        <v>99</v>
      </c>
    </row>
    <row r="328" spans="1:133" x14ac:dyDescent="0.25">
      <c r="A328" s="43" t="s">
        <v>3495</v>
      </c>
      <c r="B328" s="43" t="s">
        <v>3496</v>
      </c>
      <c r="C328" s="44">
        <v>0.11876</v>
      </c>
      <c r="D328" s="45">
        <v>110.7</v>
      </c>
      <c r="E328" s="45">
        <v>120.1</v>
      </c>
      <c r="F328" s="45">
        <v>107.5</v>
      </c>
      <c r="G328" s="45">
        <v>100.5</v>
      </c>
      <c r="H328" s="45">
        <v>104.6</v>
      </c>
      <c r="I328" s="45">
        <v>111.3</v>
      </c>
      <c r="J328" s="45">
        <v>118.9</v>
      </c>
      <c r="K328" s="45">
        <v>120.7</v>
      </c>
      <c r="L328" s="45">
        <v>121.2</v>
      </c>
      <c r="M328" s="45">
        <v>125.5</v>
      </c>
      <c r="N328" s="45">
        <v>126.4</v>
      </c>
      <c r="O328" s="45">
        <v>121.8</v>
      </c>
      <c r="P328" s="45">
        <v>125.8</v>
      </c>
      <c r="Q328" s="45">
        <v>122.6</v>
      </c>
      <c r="R328" s="45">
        <v>124.5</v>
      </c>
      <c r="S328" s="45">
        <v>126.8</v>
      </c>
      <c r="T328" s="45">
        <v>129</v>
      </c>
      <c r="U328" s="45">
        <v>128.80000000000001</v>
      </c>
      <c r="V328" s="45">
        <v>128.80000000000001</v>
      </c>
      <c r="W328" s="45">
        <v>140.69999999999999</v>
      </c>
      <c r="X328" s="45">
        <v>132.6</v>
      </c>
      <c r="Y328" s="45">
        <v>145.30000000000001</v>
      </c>
      <c r="Z328" s="45">
        <v>140.6</v>
      </c>
      <c r="AA328" s="45">
        <v>136.19999999999999</v>
      </c>
      <c r="AB328" s="45">
        <v>140.19999999999999</v>
      </c>
      <c r="AC328" s="45">
        <v>146</v>
      </c>
      <c r="AD328" s="45">
        <v>145.1</v>
      </c>
      <c r="AE328" s="45">
        <v>142.69999999999999</v>
      </c>
      <c r="AF328" s="45">
        <v>140.30000000000001</v>
      </c>
      <c r="AG328" s="45">
        <v>135.6</v>
      </c>
      <c r="AH328" s="45">
        <v>140.19999999999999</v>
      </c>
      <c r="AI328" s="45">
        <v>136.6</v>
      </c>
      <c r="AJ328" s="45">
        <v>134</v>
      </c>
      <c r="AK328" s="45">
        <v>141.4</v>
      </c>
      <c r="AL328" s="45">
        <v>132.4</v>
      </c>
      <c r="AM328" s="45">
        <v>136.9</v>
      </c>
      <c r="AN328" s="45">
        <v>136.5</v>
      </c>
      <c r="AO328" s="45">
        <v>135.6</v>
      </c>
      <c r="AP328" s="45">
        <v>134.6</v>
      </c>
      <c r="AQ328" s="45">
        <v>137.5</v>
      </c>
      <c r="AR328" s="45">
        <v>141.5</v>
      </c>
      <c r="AS328" s="45">
        <v>139.6</v>
      </c>
      <c r="AT328" s="45">
        <v>136.6</v>
      </c>
      <c r="AU328" s="45">
        <v>140.4</v>
      </c>
      <c r="AV328" s="45">
        <v>138.9</v>
      </c>
      <c r="AW328" s="45">
        <v>139.30000000000001</v>
      </c>
      <c r="AX328" s="45">
        <v>140.5</v>
      </c>
      <c r="AY328" s="45">
        <v>143.1</v>
      </c>
      <c r="AZ328" s="45">
        <v>142.5</v>
      </c>
      <c r="BA328" s="45">
        <v>141.69999999999999</v>
      </c>
      <c r="BB328" s="45">
        <v>139</v>
      </c>
      <c r="BC328" s="45">
        <v>140</v>
      </c>
      <c r="BD328" s="45">
        <v>140.69999999999999</v>
      </c>
      <c r="BE328" s="45">
        <v>141</v>
      </c>
      <c r="BF328" s="45">
        <v>137.9</v>
      </c>
      <c r="BG328" s="45">
        <v>139.80000000000001</v>
      </c>
      <c r="BH328" s="45">
        <v>140.5</v>
      </c>
      <c r="BI328" s="45">
        <v>141.5</v>
      </c>
      <c r="BJ328" s="45">
        <v>140.6</v>
      </c>
      <c r="BK328" s="45">
        <v>138.69999999999999</v>
      </c>
      <c r="BL328" s="45">
        <v>139.30000000000001</v>
      </c>
      <c r="BM328" s="45">
        <v>137.69999999999999</v>
      </c>
      <c r="BN328" s="45">
        <v>137.9</v>
      </c>
      <c r="BO328" s="45">
        <v>137.4</v>
      </c>
      <c r="BP328" s="45">
        <v>138.4</v>
      </c>
      <c r="BQ328" s="45">
        <v>140.80000000000001</v>
      </c>
      <c r="BR328" s="45">
        <v>138.4</v>
      </c>
      <c r="BS328" s="45">
        <v>130.5</v>
      </c>
      <c r="BT328" s="45">
        <v>128.30000000000001</v>
      </c>
      <c r="BU328" s="45">
        <v>128.9</v>
      </c>
      <c r="BV328" s="45">
        <v>128.80000000000001</v>
      </c>
      <c r="BW328" s="45">
        <v>128.1</v>
      </c>
      <c r="BX328" s="45">
        <v>128.5</v>
      </c>
      <c r="BY328" s="45">
        <v>128.5</v>
      </c>
      <c r="BZ328" s="45">
        <v>126.7</v>
      </c>
      <c r="CA328" s="45">
        <v>123.4</v>
      </c>
      <c r="CB328" s="45">
        <v>122.6</v>
      </c>
      <c r="CC328" s="45">
        <v>121.2</v>
      </c>
      <c r="CD328" s="45">
        <v>119.8</v>
      </c>
      <c r="CE328" s="45">
        <v>120.4</v>
      </c>
      <c r="CF328" s="45">
        <v>122.7</v>
      </c>
      <c r="CG328" s="45">
        <v>124</v>
      </c>
      <c r="CH328" s="45">
        <v>124.9</v>
      </c>
      <c r="CI328" s="45">
        <v>127</v>
      </c>
      <c r="CJ328" s="45">
        <v>123.3</v>
      </c>
      <c r="CK328" s="45">
        <v>126.9</v>
      </c>
      <c r="CL328" s="45">
        <v>129.19999999999999</v>
      </c>
      <c r="CM328" s="45">
        <v>131.4</v>
      </c>
      <c r="CN328" s="45">
        <v>129.69999999999999</v>
      </c>
      <c r="CO328" s="45">
        <v>131.80000000000001</v>
      </c>
      <c r="CP328" s="45">
        <v>125.9</v>
      </c>
      <c r="CQ328" s="45">
        <v>121.6</v>
      </c>
      <c r="CR328" s="45">
        <v>121.2</v>
      </c>
      <c r="CS328" s="45">
        <v>122.3</v>
      </c>
      <c r="CT328" s="45">
        <v>121.5</v>
      </c>
      <c r="CU328" s="45">
        <v>123.4</v>
      </c>
      <c r="CV328" s="45">
        <v>123.4</v>
      </c>
      <c r="CW328" s="45">
        <v>118.6</v>
      </c>
      <c r="CX328" s="45">
        <v>124.5</v>
      </c>
      <c r="CY328" s="45">
        <v>124.7</v>
      </c>
      <c r="CZ328" s="45">
        <v>124.8</v>
      </c>
      <c r="DA328" s="45">
        <v>127.5</v>
      </c>
      <c r="DB328" s="45">
        <v>125.5</v>
      </c>
      <c r="DC328" s="45">
        <v>127.5</v>
      </c>
      <c r="DD328" s="45">
        <v>126.6</v>
      </c>
      <c r="DE328" s="45">
        <v>127.2</v>
      </c>
      <c r="DF328" s="45">
        <v>127.8</v>
      </c>
      <c r="DG328" s="45">
        <v>130</v>
      </c>
      <c r="DH328" s="45">
        <v>127.9</v>
      </c>
      <c r="DI328" s="45">
        <v>128.9</v>
      </c>
      <c r="DJ328" s="45">
        <v>129.9</v>
      </c>
      <c r="DK328" s="45">
        <v>134.80000000000001</v>
      </c>
      <c r="DL328" s="45">
        <v>138.69999999999999</v>
      </c>
      <c r="DM328" s="45">
        <v>137.69999999999999</v>
      </c>
      <c r="DN328" s="45">
        <v>134.19999999999999</v>
      </c>
      <c r="DO328" s="45">
        <v>134.19999999999999</v>
      </c>
      <c r="DP328" s="45">
        <v>135.9</v>
      </c>
      <c r="DQ328" s="45">
        <v>133.19999999999999</v>
      </c>
      <c r="DR328" s="45">
        <v>135.9</v>
      </c>
      <c r="DS328" s="45">
        <v>136.1</v>
      </c>
      <c r="DT328" s="45">
        <v>137.1</v>
      </c>
      <c r="DU328" s="45">
        <v>136.19999999999999</v>
      </c>
      <c r="DV328" s="45">
        <v>136.80000000000001</v>
      </c>
      <c r="DW328" s="45">
        <v>135.5</v>
      </c>
      <c r="DX328" s="46">
        <v>139.69999999999999</v>
      </c>
      <c r="DY328" s="46">
        <v>138.4</v>
      </c>
      <c r="DZ328" s="46">
        <v>138.4</v>
      </c>
      <c r="EA328">
        <v>139.19999999999999</v>
      </c>
      <c r="EB328" s="47">
        <v>139.19999999999999</v>
      </c>
      <c r="EC328" s="47">
        <v>137.6</v>
      </c>
    </row>
    <row r="329" spans="1:133" x14ac:dyDescent="0.25">
      <c r="A329" s="43" t="s">
        <v>3497</v>
      </c>
      <c r="B329" s="43" t="s">
        <v>3498</v>
      </c>
      <c r="C329" s="44">
        <v>9.6500000000000006E-3</v>
      </c>
      <c r="D329" s="45">
        <v>99.8</v>
      </c>
      <c r="E329" s="45">
        <v>102.5</v>
      </c>
      <c r="F329" s="45">
        <v>104.5</v>
      </c>
      <c r="G329" s="45">
        <v>101.6</v>
      </c>
      <c r="H329" s="45">
        <v>103.4</v>
      </c>
      <c r="I329" s="45">
        <v>101.2</v>
      </c>
      <c r="J329" s="45">
        <v>104.8</v>
      </c>
      <c r="K329" s="45">
        <v>107.1</v>
      </c>
      <c r="L329" s="45">
        <v>105.8</v>
      </c>
      <c r="M329" s="45">
        <v>104.2</v>
      </c>
      <c r="N329" s="45">
        <v>106</v>
      </c>
      <c r="O329" s="45">
        <v>106.7</v>
      </c>
      <c r="P329" s="45">
        <v>109.7</v>
      </c>
      <c r="Q329" s="45">
        <v>109.6</v>
      </c>
      <c r="R329" s="45">
        <v>109.6</v>
      </c>
      <c r="S329" s="45">
        <v>107.2</v>
      </c>
      <c r="T329" s="45">
        <v>104.9</v>
      </c>
      <c r="U329" s="45">
        <v>104.9</v>
      </c>
      <c r="V329" s="45">
        <v>108.8</v>
      </c>
      <c r="W329" s="45">
        <v>111</v>
      </c>
      <c r="X329" s="45">
        <v>109.3</v>
      </c>
      <c r="Y329" s="45">
        <v>114.7</v>
      </c>
      <c r="Z329" s="45">
        <v>110.1</v>
      </c>
      <c r="AA329" s="45">
        <v>116</v>
      </c>
      <c r="AB329" s="45">
        <v>108.7</v>
      </c>
      <c r="AC329" s="45">
        <v>112.3</v>
      </c>
      <c r="AD329" s="45">
        <v>116.5</v>
      </c>
      <c r="AE329" s="45">
        <v>119.5</v>
      </c>
      <c r="AF329" s="45">
        <v>105.7</v>
      </c>
      <c r="AG329" s="45">
        <v>108.9</v>
      </c>
      <c r="AH329" s="45">
        <v>110.7</v>
      </c>
      <c r="AI329" s="45">
        <v>110.8</v>
      </c>
      <c r="AJ329" s="45">
        <v>111.6</v>
      </c>
      <c r="AK329" s="45">
        <v>112.3</v>
      </c>
      <c r="AL329" s="45">
        <v>116.8</v>
      </c>
      <c r="AM329" s="45">
        <v>118</v>
      </c>
      <c r="AN329" s="45">
        <v>119.4</v>
      </c>
      <c r="AO329" s="45">
        <v>120.4</v>
      </c>
      <c r="AP329" s="45">
        <v>118</v>
      </c>
      <c r="AQ329" s="45">
        <v>115.8</v>
      </c>
      <c r="AR329" s="45">
        <v>116.4</v>
      </c>
      <c r="AS329" s="45">
        <v>116.4</v>
      </c>
      <c r="AT329" s="45">
        <v>116.4</v>
      </c>
      <c r="AU329" s="45">
        <v>116.4</v>
      </c>
      <c r="AV329" s="45">
        <v>116.4</v>
      </c>
      <c r="AW329" s="45">
        <v>115.8</v>
      </c>
      <c r="AX329" s="45">
        <v>115.8</v>
      </c>
      <c r="AY329" s="45">
        <v>116.4</v>
      </c>
      <c r="AZ329" s="45">
        <v>116.4</v>
      </c>
      <c r="BA329" s="45">
        <v>116.4</v>
      </c>
      <c r="BB329" s="45">
        <v>115.8</v>
      </c>
      <c r="BC329" s="45">
        <v>115.8</v>
      </c>
      <c r="BD329" s="45">
        <v>116.4</v>
      </c>
      <c r="BE329" s="45">
        <v>118.6</v>
      </c>
      <c r="BF329" s="45">
        <v>117.9</v>
      </c>
      <c r="BG329" s="45">
        <v>121.6</v>
      </c>
      <c r="BH329" s="45">
        <v>121.6</v>
      </c>
      <c r="BI329" s="45">
        <v>121.6</v>
      </c>
      <c r="BJ329" s="45">
        <v>122.5</v>
      </c>
      <c r="BK329" s="45">
        <v>124.1</v>
      </c>
      <c r="BL329" s="45">
        <v>125.8</v>
      </c>
      <c r="BM329" s="45">
        <v>125.1</v>
      </c>
      <c r="BN329" s="45">
        <v>125.2</v>
      </c>
      <c r="BO329" s="45">
        <v>128.19999999999999</v>
      </c>
      <c r="BP329" s="45">
        <v>128.69999999999999</v>
      </c>
      <c r="BQ329" s="45">
        <v>129.6</v>
      </c>
      <c r="BR329" s="45">
        <v>126.9</v>
      </c>
      <c r="BS329" s="45">
        <v>126.9</v>
      </c>
      <c r="BT329" s="45">
        <v>129.4</v>
      </c>
      <c r="BU329" s="45">
        <v>132</v>
      </c>
      <c r="BV329" s="45">
        <v>131.19999999999999</v>
      </c>
      <c r="BW329" s="45">
        <v>131.6</v>
      </c>
      <c r="BX329" s="45">
        <v>132.4</v>
      </c>
      <c r="BY329" s="45">
        <v>134.9</v>
      </c>
      <c r="BZ329" s="45">
        <v>135.80000000000001</v>
      </c>
      <c r="CA329" s="45">
        <v>138.5</v>
      </c>
      <c r="CB329" s="45">
        <v>138</v>
      </c>
      <c r="CC329" s="45">
        <v>137.80000000000001</v>
      </c>
      <c r="CD329" s="45">
        <v>140.5</v>
      </c>
      <c r="CE329" s="45">
        <v>139.4</v>
      </c>
      <c r="CF329" s="45">
        <v>141.19999999999999</v>
      </c>
      <c r="CG329" s="45">
        <v>140.30000000000001</v>
      </c>
      <c r="CH329" s="45">
        <v>141.5</v>
      </c>
      <c r="CI329" s="45">
        <v>141.1</v>
      </c>
      <c r="CJ329" s="45">
        <v>142.30000000000001</v>
      </c>
      <c r="CK329" s="45">
        <v>138.19999999999999</v>
      </c>
      <c r="CL329" s="45">
        <v>141.1</v>
      </c>
      <c r="CM329" s="45">
        <v>141.5</v>
      </c>
      <c r="CN329" s="45">
        <v>143.19999999999999</v>
      </c>
      <c r="CO329" s="45">
        <v>141.6</v>
      </c>
      <c r="CP329" s="45">
        <v>138.1</v>
      </c>
      <c r="CQ329" s="45">
        <v>138.19999999999999</v>
      </c>
      <c r="CR329" s="45">
        <v>139.30000000000001</v>
      </c>
      <c r="CS329" s="45">
        <v>141.6</v>
      </c>
      <c r="CT329" s="45">
        <v>138.80000000000001</v>
      </c>
      <c r="CU329" s="45">
        <v>140.1</v>
      </c>
      <c r="CV329" s="45">
        <v>140.1</v>
      </c>
      <c r="CW329" s="45">
        <v>136.4</v>
      </c>
      <c r="CX329" s="45">
        <v>142.69999999999999</v>
      </c>
      <c r="CY329" s="45">
        <v>142.19999999999999</v>
      </c>
      <c r="CZ329" s="45">
        <v>143.4</v>
      </c>
      <c r="DA329" s="45">
        <v>143.5</v>
      </c>
      <c r="DB329" s="45">
        <v>142.9</v>
      </c>
      <c r="DC329" s="45">
        <v>141.9</v>
      </c>
      <c r="DD329" s="45">
        <v>141.19999999999999</v>
      </c>
      <c r="DE329" s="45">
        <v>142.80000000000001</v>
      </c>
      <c r="DF329" s="45">
        <v>142.4</v>
      </c>
      <c r="DG329" s="45">
        <v>142</v>
      </c>
      <c r="DH329" s="45">
        <v>140.30000000000001</v>
      </c>
      <c r="DI329" s="45">
        <v>140.9</v>
      </c>
      <c r="DJ329" s="45">
        <v>140.5</v>
      </c>
      <c r="DK329" s="45">
        <v>143.69999999999999</v>
      </c>
      <c r="DL329" s="45">
        <v>143.30000000000001</v>
      </c>
      <c r="DM329" s="45">
        <v>143.5</v>
      </c>
      <c r="DN329" s="45">
        <v>144.1</v>
      </c>
      <c r="DO329" s="45">
        <v>144.1</v>
      </c>
      <c r="DP329" s="45">
        <v>145.30000000000001</v>
      </c>
      <c r="DQ329" s="45">
        <v>144.9</v>
      </c>
      <c r="DR329" s="45">
        <v>148.4</v>
      </c>
      <c r="DS329" s="45">
        <v>143.69999999999999</v>
      </c>
      <c r="DT329" s="45">
        <v>144.1</v>
      </c>
      <c r="DU329" s="45">
        <v>145.4</v>
      </c>
      <c r="DV329" s="45">
        <v>143.69999999999999</v>
      </c>
      <c r="DW329" s="45">
        <v>151.69999999999999</v>
      </c>
      <c r="DX329" s="46">
        <v>155</v>
      </c>
      <c r="DY329" s="46">
        <v>148.69999999999999</v>
      </c>
      <c r="DZ329" s="46">
        <v>151.69999999999999</v>
      </c>
      <c r="EA329">
        <v>154.5</v>
      </c>
      <c r="EB329" s="47">
        <v>148</v>
      </c>
      <c r="EC329" s="47">
        <v>149</v>
      </c>
    </row>
    <row r="330" spans="1:133" x14ac:dyDescent="0.25">
      <c r="A330" s="43" t="s">
        <v>3499</v>
      </c>
      <c r="B330" s="43" t="s">
        <v>3500</v>
      </c>
      <c r="C330" s="44">
        <v>0.10911</v>
      </c>
      <c r="D330" s="45">
        <v>111.7</v>
      </c>
      <c r="E330" s="45">
        <v>121.7</v>
      </c>
      <c r="F330" s="45">
        <v>107.8</v>
      </c>
      <c r="G330" s="45">
        <v>100.4</v>
      </c>
      <c r="H330" s="45">
        <v>104.7</v>
      </c>
      <c r="I330" s="45">
        <v>112.2</v>
      </c>
      <c r="J330" s="45">
        <v>120.1</v>
      </c>
      <c r="K330" s="45">
        <v>121.9</v>
      </c>
      <c r="L330" s="45">
        <v>122.6</v>
      </c>
      <c r="M330" s="45">
        <v>127.4</v>
      </c>
      <c r="N330" s="45">
        <v>128.19999999999999</v>
      </c>
      <c r="O330" s="45">
        <v>123.1</v>
      </c>
      <c r="P330" s="45">
        <v>127.2</v>
      </c>
      <c r="Q330" s="45">
        <v>123.7</v>
      </c>
      <c r="R330" s="45">
        <v>125.9</v>
      </c>
      <c r="S330" s="45">
        <v>128.6</v>
      </c>
      <c r="T330" s="45">
        <v>131.1</v>
      </c>
      <c r="U330" s="45">
        <v>130.9</v>
      </c>
      <c r="V330" s="45">
        <v>130.6</v>
      </c>
      <c r="W330" s="45">
        <v>143.4</v>
      </c>
      <c r="X330" s="45">
        <v>134.69999999999999</v>
      </c>
      <c r="Y330" s="45">
        <v>148</v>
      </c>
      <c r="Z330" s="45">
        <v>143.30000000000001</v>
      </c>
      <c r="AA330" s="45">
        <v>138</v>
      </c>
      <c r="AB330" s="45">
        <v>143</v>
      </c>
      <c r="AC330" s="45">
        <v>149</v>
      </c>
      <c r="AD330" s="45">
        <v>147.6</v>
      </c>
      <c r="AE330" s="45">
        <v>144.69999999999999</v>
      </c>
      <c r="AF330" s="45">
        <v>143.30000000000001</v>
      </c>
      <c r="AG330" s="45">
        <v>137.9</v>
      </c>
      <c r="AH330" s="45">
        <v>142.80000000000001</v>
      </c>
      <c r="AI330" s="45">
        <v>138.9</v>
      </c>
      <c r="AJ330" s="45">
        <v>135.9</v>
      </c>
      <c r="AK330" s="45">
        <v>143.9</v>
      </c>
      <c r="AL330" s="45">
        <v>133.69999999999999</v>
      </c>
      <c r="AM330" s="45">
        <v>138.5</v>
      </c>
      <c r="AN330" s="45">
        <v>138</v>
      </c>
      <c r="AO330" s="45">
        <v>137</v>
      </c>
      <c r="AP330" s="45">
        <v>136.1</v>
      </c>
      <c r="AQ330" s="45">
        <v>139.4</v>
      </c>
      <c r="AR330" s="45">
        <v>143.80000000000001</v>
      </c>
      <c r="AS330" s="45">
        <v>141.69999999999999</v>
      </c>
      <c r="AT330" s="45">
        <v>138.4</v>
      </c>
      <c r="AU330" s="45">
        <v>142.5</v>
      </c>
      <c r="AV330" s="45">
        <v>140.80000000000001</v>
      </c>
      <c r="AW330" s="45">
        <v>141.30000000000001</v>
      </c>
      <c r="AX330" s="45">
        <v>142.69999999999999</v>
      </c>
      <c r="AY330" s="45">
        <v>145.4</v>
      </c>
      <c r="AZ330" s="45">
        <v>144.80000000000001</v>
      </c>
      <c r="BA330" s="45">
        <v>143.9</v>
      </c>
      <c r="BB330" s="45">
        <v>141.1</v>
      </c>
      <c r="BC330" s="45">
        <v>142.1</v>
      </c>
      <c r="BD330" s="45">
        <v>142.80000000000001</v>
      </c>
      <c r="BE330" s="45">
        <v>142.9</v>
      </c>
      <c r="BF330" s="45">
        <v>139.69999999999999</v>
      </c>
      <c r="BG330" s="45">
        <v>141.4</v>
      </c>
      <c r="BH330" s="45">
        <v>142.19999999999999</v>
      </c>
      <c r="BI330" s="45">
        <v>143.30000000000001</v>
      </c>
      <c r="BJ330" s="45">
        <v>142.19999999999999</v>
      </c>
      <c r="BK330" s="45">
        <v>140</v>
      </c>
      <c r="BL330" s="45">
        <v>140.5</v>
      </c>
      <c r="BM330" s="45">
        <v>138.80000000000001</v>
      </c>
      <c r="BN330" s="45">
        <v>139</v>
      </c>
      <c r="BO330" s="45">
        <v>138.19999999999999</v>
      </c>
      <c r="BP330" s="45">
        <v>139.30000000000001</v>
      </c>
      <c r="BQ330" s="45">
        <v>141.80000000000001</v>
      </c>
      <c r="BR330" s="45">
        <v>139.4</v>
      </c>
      <c r="BS330" s="45">
        <v>130.80000000000001</v>
      </c>
      <c r="BT330" s="45">
        <v>128.19999999999999</v>
      </c>
      <c r="BU330" s="45">
        <v>128.6</v>
      </c>
      <c r="BV330" s="45">
        <v>128.6</v>
      </c>
      <c r="BW330" s="45">
        <v>127.8</v>
      </c>
      <c r="BX330" s="45">
        <v>128.19999999999999</v>
      </c>
      <c r="BY330" s="45">
        <v>127.9</v>
      </c>
      <c r="BZ330" s="45">
        <v>125.9</v>
      </c>
      <c r="CA330" s="45">
        <v>122.1</v>
      </c>
      <c r="CB330" s="45">
        <v>121.2</v>
      </c>
      <c r="CC330" s="45">
        <v>119.8</v>
      </c>
      <c r="CD330" s="45">
        <v>118</v>
      </c>
      <c r="CE330" s="45">
        <v>118.7</v>
      </c>
      <c r="CF330" s="45">
        <v>121.1</v>
      </c>
      <c r="CG330" s="45">
        <v>122.6</v>
      </c>
      <c r="CH330" s="45">
        <v>123.4</v>
      </c>
      <c r="CI330" s="45">
        <v>125.7</v>
      </c>
      <c r="CJ330" s="45">
        <v>121.6</v>
      </c>
      <c r="CK330" s="45">
        <v>125.9</v>
      </c>
      <c r="CL330" s="45">
        <v>128.1</v>
      </c>
      <c r="CM330" s="45">
        <v>130.5</v>
      </c>
      <c r="CN330" s="45">
        <v>128.5</v>
      </c>
      <c r="CO330" s="45">
        <v>130.9</v>
      </c>
      <c r="CP330" s="45">
        <v>124.8</v>
      </c>
      <c r="CQ330" s="45">
        <v>120.1</v>
      </c>
      <c r="CR330" s="45">
        <v>119.6</v>
      </c>
      <c r="CS330" s="45">
        <v>120.6</v>
      </c>
      <c r="CT330" s="45">
        <v>120</v>
      </c>
      <c r="CU330" s="45">
        <v>121.9</v>
      </c>
      <c r="CV330" s="45">
        <v>121.9</v>
      </c>
      <c r="CW330" s="45">
        <v>117.1</v>
      </c>
      <c r="CX330" s="45">
        <v>122.8</v>
      </c>
      <c r="CY330" s="45">
        <v>123.2</v>
      </c>
      <c r="CZ330" s="45">
        <v>123.2</v>
      </c>
      <c r="DA330" s="45">
        <v>126.1</v>
      </c>
      <c r="DB330" s="45">
        <v>123.9</v>
      </c>
      <c r="DC330" s="45">
        <v>126.3</v>
      </c>
      <c r="DD330" s="45">
        <v>125.3</v>
      </c>
      <c r="DE330" s="45">
        <v>125.8</v>
      </c>
      <c r="DF330" s="45">
        <v>126.6</v>
      </c>
      <c r="DG330" s="45">
        <v>128.9</v>
      </c>
      <c r="DH330" s="45">
        <v>126.8</v>
      </c>
      <c r="DI330" s="45">
        <v>127.8</v>
      </c>
      <c r="DJ330" s="45">
        <v>129</v>
      </c>
      <c r="DK330" s="45">
        <v>134</v>
      </c>
      <c r="DL330" s="45">
        <v>138.19999999999999</v>
      </c>
      <c r="DM330" s="45">
        <v>137.19999999999999</v>
      </c>
      <c r="DN330" s="45">
        <v>133.30000000000001</v>
      </c>
      <c r="DO330" s="45">
        <v>133.30000000000001</v>
      </c>
      <c r="DP330" s="45">
        <v>135.1</v>
      </c>
      <c r="DQ330" s="45">
        <v>132.19999999999999</v>
      </c>
      <c r="DR330" s="45">
        <v>134.80000000000001</v>
      </c>
      <c r="DS330" s="45">
        <v>135.4</v>
      </c>
      <c r="DT330" s="45">
        <v>136.5</v>
      </c>
      <c r="DU330" s="45">
        <v>135.4</v>
      </c>
      <c r="DV330" s="45">
        <v>136.19999999999999</v>
      </c>
      <c r="DW330" s="45">
        <v>134</v>
      </c>
      <c r="DX330" s="46">
        <v>138.30000000000001</v>
      </c>
      <c r="DY330" s="46">
        <v>137.5</v>
      </c>
      <c r="DZ330" s="46">
        <v>137.19999999999999</v>
      </c>
      <c r="EA330">
        <v>137.80000000000001</v>
      </c>
      <c r="EB330" s="47">
        <v>138.4</v>
      </c>
      <c r="EC330" s="47">
        <v>136.6</v>
      </c>
    </row>
    <row r="331" spans="1:133" x14ac:dyDescent="0.25">
      <c r="A331" s="43" t="s">
        <v>3501</v>
      </c>
      <c r="B331" s="43" t="s">
        <v>2414</v>
      </c>
      <c r="C331" s="44">
        <v>1.1132200000000001</v>
      </c>
      <c r="D331" s="45">
        <v>102.1</v>
      </c>
      <c r="E331" s="45">
        <v>102.4</v>
      </c>
      <c r="F331" s="45">
        <v>102.2</v>
      </c>
      <c r="G331" s="45">
        <v>102.7</v>
      </c>
      <c r="H331" s="45">
        <v>102.9</v>
      </c>
      <c r="I331" s="45">
        <v>104.1</v>
      </c>
      <c r="J331" s="45">
        <v>104.1</v>
      </c>
      <c r="K331" s="45">
        <v>103.8</v>
      </c>
      <c r="L331" s="45">
        <v>104.1</v>
      </c>
      <c r="M331" s="45">
        <v>104.3</v>
      </c>
      <c r="N331" s="45">
        <v>105.2</v>
      </c>
      <c r="O331" s="45">
        <v>105.1</v>
      </c>
      <c r="P331" s="45">
        <v>107.8</v>
      </c>
      <c r="Q331" s="45">
        <v>108.1</v>
      </c>
      <c r="R331" s="45">
        <v>108.8</v>
      </c>
      <c r="S331" s="45">
        <v>108</v>
      </c>
      <c r="T331" s="45">
        <v>108.9</v>
      </c>
      <c r="U331" s="45">
        <v>110.1</v>
      </c>
      <c r="V331" s="45">
        <v>110.3</v>
      </c>
      <c r="W331" s="45">
        <v>111.1</v>
      </c>
      <c r="X331" s="45">
        <v>111.8</v>
      </c>
      <c r="Y331" s="45">
        <v>111.6</v>
      </c>
      <c r="Z331" s="45">
        <v>112.7</v>
      </c>
      <c r="AA331" s="45">
        <v>113.7</v>
      </c>
      <c r="AB331" s="45">
        <v>114.9</v>
      </c>
      <c r="AC331" s="45">
        <v>115.3</v>
      </c>
      <c r="AD331" s="45">
        <v>114.8</v>
      </c>
      <c r="AE331" s="45">
        <v>115</v>
      </c>
      <c r="AF331" s="45">
        <v>114.6</v>
      </c>
      <c r="AG331" s="45">
        <v>114.9</v>
      </c>
      <c r="AH331" s="45">
        <v>114.5</v>
      </c>
      <c r="AI331" s="45">
        <v>113.8</v>
      </c>
      <c r="AJ331" s="45">
        <v>113.3</v>
      </c>
      <c r="AK331" s="45">
        <v>111.8</v>
      </c>
      <c r="AL331" s="45">
        <v>111.5</v>
      </c>
      <c r="AM331" s="45">
        <v>113.2</v>
      </c>
      <c r="AN331" s="45">
        <v>112.1</v>
      </c>
      <c r="AO331" s="45">
        <v>112.4</v>
      </c>
      <c r="AP331" s="45">
        <v>112.6</v>
      </c>
      <c r="AQ331" s="45">
        <v>112.3</v>
      </c>
      <c r="AR331" s="45">
        <v>112.7</v>
      </c>
      <c r="AS331" s="45">
        <v>113.5</v>
      </c>
      <c r="AT331" s="45">
        <v>112.9</v>
      </c>
      <c r="AU331" s="45">
        <v>112.9</v>
      </c>
      <c r="AV331" s="45">
        <v>113.1</v>
      </c>
      <c r="AW331" s="45">
        <v>113.1</v>
      </c>
      <c r="AX331" s="45">
        <v>112.2</v>
      </c>
      <c r="AY331" s="45">
        <v>112.8</v>
      </c>
      <c r="AZ331" s="45">
        <v>112.3</v>
      </c>
      <c r="BA331" s="45">
        <v>112.7</v>
      </c>
      <c r="BB331" s="45">
        <v>113.2</v>
      </c>
      <c r="BC331" s="45">
        <v>113.3</v>
      </c>
      <c r="BD331" s="45">
        <v>113.1</v>
      </c>
      <c r="BE331" s="45">
        <v>112.2</v>
      </c>
      <c r="BF331" s="45">
        <v>112.9</v>
      </c>
      <c r="BG331" s="45">
        <v>114.8</v>
      </c>
      <c r="BH331" s="45">
        <v>114.4</v>
      </c>
      <c r="BI331" s="45">
        <v>114.5</v>
      </c>
      <c r="BJ331" s="45">
        <v>114.6</v>
      </c>
      <c r="BK331" s="45">
        <v>115.7</v>
      </c>
      <c r="BL331" s="45">
        <v>116.4</v>
      </c>
      <c r="BM331" s="45">
        <v>117.7</v>
      </c>
      <c r="BN331" s="45">
        <v>118.5</v>
      </c>
      <c r="BO331" s="45">
        <v>118.9</v>
      </c>
      <c r="BP331" s="45">
        <v>118.1</v>
      </c>
      <c r="BQ331" s="45">
        <v>119.9</v>
      </c>
      <c r="BR331" s="45">
        <v>119.4</v>
      </c>
      <c r="BS331" s="45">
        <v>118</v>
      </c>
      <c r="BT331" s="45">
        <v>118.6</v>
      </c>
      <c r="BU331" s="45">
        <v>119.8</v>
      </c>
      <c r="BV331" s="45">
        <v>120.8</v>
      </c>
      <c r="BW331" s="45">
        <v>120.3</v>
      </c>
      <c r="BX331" s="45">
        <v>120.8</v>
      </c>
      <c r="BY331" s="45">
        <v>121.6</v>
      </c>
      <c r="BZ331" s="45">
        <v>121.3</v>
      </c>
      <c r="CA331" s="45">
        <v>122.3</v>
      </c>
      <c r="CB331" s="45">
        <v>122.3</v>
      </c>
      <c r="CC331" s="45">
        <v>123</v>
      </c>
      <c r="CD331" s="45">
        <v>124.7</v>
      </c>
      <c r="CE331" s="45">
        <v>125.4</v>
      </c>
      <c r="CF331" s="45">
        <v>125.3</v>
      </c>
      <c r="CG331" s="45">
        <v>124.9</v>
      </c>
      <c r="CH331" s="45">
        <v>124.1</v>
      </c>
      <c r="CI331" s="45">
        <v>123.8</v>
      </c>
      <c r="CJ331" s="45">
        <v>123.9</v>
      </c>
      <c r="CK331" s="45">
        <v>123</v>
      </c>
      <c r="CL331" s="45">
        <v>122.5</v>
      </c>
      <c r="CM331" s="45">
        <v>122.1</v>
      </c>
      <c r="CN331" s="45">
        <v>121.4</v>
      </c>
      <c r="CO331" s="45">
        <v>120.7</v>
      </c>
      <c r="CP331" s="45">
        <v>120.1</v>
      </c>
      <c r="CQ331" s="45">
        <v>119.7</v>
      </c>
      <c r="CR331" s="45">
        <v>118.9</v>
      </c>
      <c r="CS331" s="45">
        <v>120.3</v>
      </c>
      <c r="CT331" s="45">
        <v>120.3</v>
      </c>
      <c r="CU331" s="45">
        <v>120.4</v>
      </c>
      <c r="CV331" s="45">
        <v>120.6</v>
      </c>
      <c r="CW331" s="45">
        <v>120.8</v>
      </c>
      <c r="CX331" s="45">
        <v>120.4</v>
      </c>
      <c r="CY331" s="45">
        <v>119.9</v>
      </c>
      <c r="CZ331" s="45">
        <v>119</v>
      </c>
      <c r="DA331" s="45">
        <v>119.1</v>
      </c>
      <c r="DB331" s="45">
        <v>119.4</v>
      </c>
      <c r="DC331" s="45">
        <v>120</v>
      </c>
      <c r="DD331" s="45">
        <v>121.3</v>
      </c>
      <c r="DE331" s="45">
        <v>124</v>
      </c>
      <c r="DF331" s="45">
        <v>125.7</v>
      </c>
      <c r="DG331" s="45">
        <v>130.69999999999999</v>
      </c>
      <c r="DH331" s="45">
        <v>132.80000000000001</v>
      </c>
      <c r="DI331" s="45">
        <v>132.6</v>
      </c>
      <c r="DJ331" s="45">
        <v>133</v>
      </c>
      <c r="DK331" s="45">
        <v>133.5</v>
      </c>
      <c r="DL331" s="45">
        <v>132.5</v>
      </c>
      <c r="DM331" s="45">
        <v>133.9</v>
      </c>
      <c r="DN331" s="45">
        <v>137.19999999999999</v>
      </c>
      <c r="DO331" s="45">
        <v>139.6</v>
      </c>
      <c r="DP331" s="45">
        <v>141.19999999999999</v>
      </c>
      <c r="DQ331" s="45">
        <v>142.1</v>
      </c>
      <c r="DR331" s="45">
        <v>143.30000000000001</v>
      </c>
      <c r="DS331" s="45">
        <v>146.69999999999999</v>
      </c>
      <c r="DT331" s="45">
        <v>151.9</v>
      </c>
      <c r="DU331" s="45">
        <v>156.30000000000001</v>
      </c>
      <c r="DV331" s="45">
        <v>155.80000000000001</v>
      </c>
      <c r="DW331" s="45">
        <v>153.9</v>
      </c>
      <c r="DX331" s="46">
        <v>154.5</v>
      </c>
      <c r="DY331" s="46">
        <v>154.19999999999999</v>
      </c>
      <c r="DZ331" s="46">
        <v>153.6</v>
      </c>
      <c r="EA331">
        <v>151.19999999999999</v>
      </c>
      <c r="EB331" s="47">
        <v>148.19999999999999</v>
      </c>
      <c r="EC331" s="47">
        <v>147.9</v>
      </c>
    </row>
    <row r="332" spans="1:133" x14ac:dyDescent="0.25">
      <c r="A332" s="43" t="s">
        <v>3502</v>
      </c>
      <c r="B332" s="43" t="s">
        <v>2416</v>
      </c>
      <c r="C332" s="44">
        <v>0.49296000000000001</v>
      </c>
      <c r="D332" s="45">
        <v>101.9</v>
      </c>
      <c r="E332" s="45">
        <v>101.8</v>
      </c>
      <c r="F332" s="45">
        <v>102.8</v>
      </c>
      <c r="G332" s="45">
        <v>103.1</v>
      </c>
      <c r="H332" s="45">
        <v>103.7</v>
      </c>
      <c r="I332" s="45">
        <v>102.9</v>
      </c>
      <c r="J332" s="45">
        <v>102.8</v>
      </c>
      <c r="K332" s="45">
        <v>103.2</v>
      </c>
      <c r="L332" s="45">
        <v>103.7</v>
      </c>
      <c r="M332" s="45">
        <v>104</v>
      </c>
      <c r="N332" s="45">
        <v>104</v>
      </c>
      <c r="O332" s="45">
        <v>105.2</v>
      </c>
      <c r="P332" s="45">
        <v>107.9</v>
      </c>
      <c r="Q332" s="45">
        <v>108.4</v>
      </c>
      <c r="R332" s="45">
        <v>109</v>
      </c>
      <c r="S332" s="45">
        <v>109</v>
      </c>
      <c r="T332" s="45">
        <v>110.3</v>
      </c>
      <c r="U332" s="45">
        <v>110.3</v>
      </c>
      <c r="V332" s="45">
        <v>111.5</v>
      </c>
      <c r="W332" s="45">
        <v>112.1</v>
      </c>
      <c r="X332" s="45">
        <v>113.3</v>
      </c>
      <c r="Y332" s="45">
        <v>113.4</v>
      </c>
      <c r="Z332" s="45">
        <v>114.3</v>
      </c>
      <c r="AA332" s="45">
        <v>115.1</v>
      </c>
      <c r="AB332" s="45">
        <v>117.1</v>
      </c>
      <c r="AC332" s="45">
        <v>117.5</v>
      </c>
      <c r="AD332" s="45">
        <v>116.5</v>
      </c>
      <c r="AE332" s="45">
        <v>116.5</v>
      </c>
      <c r="AF332" s="45">
        <v>117.5</v>
      </c>
      <c r="AG332" s="45">
        <v>115.7</v>
      </c>
      <c r="AH332" s="45">
        <v>115.9</v>
      </c>
      <c r="AI332" s="45">
        <v>115.2</v>
      </c>
      <c r="AJ332" s="45">
        <v>115.5</v>
      </c>
      <c r="AK332" s="45">
        <v>114.8</v>
      </c>
      <c r="AL332" s="45">
        <v>114.9</v>
      </c>
      <c r="AM332" s="45">
        <v>115.5</v>
      </c>
      <c r="AN332" s="45">
        <v>114.6</v>
      </c>
      <c r="AO332" s="45">
        <v>115.2</v>
      </c>
      <c r="AP332" s="45">
        <v>115.2</v>
      </c>
      <c r="AQ332" s="45">
        <v>115.9</v>
      </c>
      <c r="AR332" s="45">
        <v>115.2</v>
      </c>
      <c r="AS332" s="45">
        <v>116.2</v>
      </c>
      <c r="AT332" s="45">
        <v>115.4</v>
      </c>
      <c r="AU332" s="45">
        <v>115.3</v>
      </c>
      <c r="AV332" s="45">
        <v>115.4</v>
      </c>
      <c r="AW332" s="45">
        <v>115.9</v>
      </c>
      <c r="AX332" s="45">
        <v>115.7</v>
      </c>
      <c r="AY332" s="45">
        <v>116.2</v>
      </c>
      <c r="AZ332" s="45">
        <v>116.5</v>
      </c>
      <c r="BA332" s="45">
        <v>116.4</v>
      </c>
      <c r="BB332" s="45">
        <v>117.2</v>
      </c>
      <c r="BC332" s="45">
        <v>117.3</v>
      </c>
      <c r="BD332" s="45">
        <v>116.6</v>
      </c>
      <c r="BE332" s="45">
        <v>116.2</v>
      </c>
      <c r="BF332" s="45">
        <v>116.8</v>
      </c>
      <c r="BG332" s="45">
        <v>117.5</v>
      </c>
      <c r="BH332" s="45">
        <v>118</v>
      </c>
      <c r="BI332" s="45">
        <v>119.1</v>
      </c>
      <c r="BJ332" s="45">
        <v>119.8</v>
      </c>
      <c r="BK332" s="45">
        <v>121.3</v>
      </c>
      <c r="BL332" s="45">
        <v>121.4</v>
      </c>
      <c r="BM332" s="45">
        <v>122.1</v>
      </c>
      <c r="BN332" s="45">
        <v>122.2</v>
      </c>
      <c r="BO332" s="45">
        <v>120.9</v>
      </c>
      <c r="BP332" s="45">
        <v>120.2</v>
      </c>
      <c r="BQ332" s="45">
        <v>122.5</v>
      </c>
      <c r="BR332" s="45">
        <v>121.5</v>
      </c>
      <c r="BS332" s="45">
        <v>121.3</v>
      </c>
      <c r="BT332" s="45">
        <v>122.9</v>
      </c>
      <c r="BU332" s="45">
        <v>123.8</v>
      </c>
      <c r="BV332" s="45">
        <v>125.1</v>
      </c>
      <c r="BW332" s="45">
        <v>123.5</v>
      </c>
      <c r="BX332" s="45">
        <v>125.4</v>
      </c>
      <c r="BY332" s="45">
        <v>126</v>
      </c>
      <c r="BZ332" s="45">
        <v>126.4</v>
      </c>
      <c r="CA332" s="45">
        <v>127.2</v>
      </c>
      <c r="CB332" s="45">
        <v>127.7</v>
      </c>
      <c r="CC332" s="45">
        <v>128.9</v>
      </c>
      <c r="CD332" s="45">
        <v>131.9</v>
      </c>
      <c r="CE332" s="45">
        <v>132.80000000000001</v>
      </c>
      <c r="CF332" s="45">
        <v>132.30000000000001</v>
      </c>
      <c r="CG332" s="45">
        <v>131.5</v>
      </c>
      <c r="CH332" s="45">
        <v>131</v>
      </c>
      <c r="CI332" s="45">
        <v>130.5</v>
      </c>
      <c r="CJ332" s="45">
        <v>129.5</v>
      </c>
      <c r="CK332" s="45">
        <v>128.19999999999999</v>
      </c>
      <c r="CL332" s="45">
        <v>127.2</v>
      </c>
      <c r="CM332" s="45">
        <v>126.4</v>
      </c>
      <c r="CN332" s="45">
        <v>125.3</v>
      </c>
      <c r="CO332" s="45">
        <v>125</v>
      </c>
      <c r="CP332" s="45">
        <v>123</v>
      </c>
      <c r="CQ332" s="45">
        <v>122.6</v>
      </c>
      <c r="CR332" s="45">
        <v>122.7</v>
      </c>
      <c r="CS332" s="45">
        <v>122.6</v>
      </c>
      <c r="CT332" s="45">
        <v>123.6</v>
      </c>
      <c r="CU332" s="45">
        <v>123.4</v>
      </c>
      <c r="CV332" s="45">
        <v>123.5</v>
      </c>
      <c r="CW332" s="45">
        <v>124.3</v>
      </c>
      <c r="CX332" s="45">
        <v>122.6</v>
      </c>
      <c r="CY332" s="45">
        <v>121.4</v>
      </c>
      <c r="CZ332" s="45">
        <v>120.6</v>
      </c>
      <c r="DA332" s="45">
        <v>120.9</v>
      </c>
      <c r="DB332" s="45">
        <v>120.9</v>
      </c>
      <c r="DC332" s="45">
        <v>121.3</v>
      </c>
      <c r="DD332" s="45">
        <v>123.1</v>
      </c>
      <c r="DE332" s="45">
        <v>126.3</v>
      </c>
      <c r="DF332" s="45">
        <v>128.80000000000001</v>
      </c>
      <c r="DG332" s="45">
        <v>135.9</v>
      </c>
      <c r="DH332" s="45">
        <v>138.5</v>
      </c>
      <c r="DI332" s="45">
        <v>137.30000000000001</v>
      </c>
      <c r="DJ332" s="45">
        <v>136.5</v>
      </c>
      <c r="DK332" s="45">
        <v>135.6</v>
      </c>
      <c r="DL332" s="45">
        <v>135.69999999999999</v>
      </c>
      <c r="DM332" s="45">
        <v>138.5</v>
      </c>
      <c r="DN332" s="45">
        <v>141.4</v>
      </c>
      <c r="DO332" s="45">
        <v>144.4</v>
      </c>
      <c r="DP332" s="45">
        <v>145.30000000000001</v>
      </c>
      <c r="DQ332" s="45">
        <v>145.1</v>
      </c>
      <c r="DR332" s="45">
        <v>146.19999999999999</v>
      </c>
      <c r="DS332" s="45">
        <v>149.6</v>
      </c>
      <c r="DT332" s="45">
        <v>155.19999999999999</v>
      </c>
      <c r="DU332" s="45">
        <v>157.9</v>
      </c>
      <c r="DV332" s="45">
        <v>158.4</v>
      </c>
      <c r="DW332" s="45">
        <v>157.6</v>
      </c>
      <c r="DX332" s="46">
        <v>161.19999999999999</v>
      </c>
      <c r="DY332" s="46">
        <v>161</v>
      </c>
      <c r="DZ332" s="46">
        <v>159.9</v>
      </c>
      <c r="EA332">
        <v>158.30000000000001</v>
      </c>
      <c r="EB332" s="47">
        <v>156.6</v>
      </c>
      <c r="EC332" s="47">
        <v>156.30000000000001</v>
      </c>
    </row>
    <row r="333" spans="1:133" x14ac:dyDescent="0.25">
      <c r="A333" s="43" t="s">
        <v>2241</v>
      </c>
      <c r="B333" s="43" t="s">
        <v>2418</v>
      </c>
      <c r="C333" s="44">
        <v>7.9229999999999995E-2</v>
      </c>
      <c r="D333" s="45">
        <v>102.6</v>
      </c>
      <c r="E333" s="45">
        <v>103.6</v>
      </c>
      <c r="F333" s="45">
        <v>104.6</v>
      </c>
      <c r="G333" s="45">
        <v>105.6</v>
      </c>
      <c r="H333" s="45">
        <v>107</v>
      </c>
      <c r="I333" s="45">
        <v>105.6</v>
      </c>
      <c r="J333" s="45">
        <v>105.1</v>
      </c>
      <c r="K333" s="45">
        <v>104.9</v>
      </c>
      <c r="L333" s="45">
        <v>105.7</v>
      </c>
      <c r="M333" s="45">
        <v>105.6</v>
      </c>
      <c r="N333" s="45">
        <v>105.3</v>
      </c>
      <c r="O333" s="45">
        <v>105.1</v>
      </c>
      <c r="P333" s="45">
        <v>109.1</v>
      </c>
      <c r="Q333" s="45">
        <v>110.3</v>
      </c>
      <c r="R333" s="45">
        <v>109.6</v>
      </c>
      <c r="S333" s="45">
        <v>111.7</v>
      </c>
      <c r="T333" s="45">
        <v>113.4</v>
      </c>
      <c r="U333" s="45">
        <v>114.5</v>
      </c>
      <c r="V333" s="45">
        <v>117.2</v>
      </c>
      <c r="W333" s="45">
        <v>117.2</v>
      </c>
      <c r="X333" s="45">
        <v>117</v>
      </c>
      <c r="Y333" s="45">
        <v>117</v>
      </c>
      <c r="Z333" s="45">
        <v>117</v>
      </c>
      <c r="AA333" s="45">
        <v>116.2</v>
      </c>
      <c r="AB333" s="45">
        <v>116.2</v>
      </c>
      <c r="AC333" s="45">
        <v>116.7</v>
      </c>
      <c r="AD333" s="45">
        <v>115.6</v>
      </c>
      <c r="AE333" s="45">
        <v>115.3</v>
      </c>
      <c r="AF333" s="45">
        <v>116.3</v>
      </c>
      <c r="AG333" s="45">
        <v>115.3</v>
      </c>
      <c r="AH333" s="45">
        <v>115.3</v>
      </c>
      <c r="AI333" s="45">
        <v>114.5</v>
      </c>
      <c r="AJ333" s="45">
        <v>114.9</v>
      </c>
      <c r="AK333" s="45">
        <v>114.4</v>
      </c>
      <c r="AL333" s="45">
        <v>113.7</v>
      </c>
      <c r="AM333" s="45">
        <v>113.9</v>
      </c>
      <c r="AN333" s="45">
        <v>112</v>
      </c>
      <c r="AO333" s="45">
        <v>112.5</v>
      </c>
      <c r="AP333" s="45">
        <v>111.9</v>
      </c>
      <c r="AQ333" s="45">
        <v>110.9</v>
      </c>
      <c r="AR333" s="45">
        <v>110.8</v>
      </c>
      <c r="AS333" s="45">
        <v>110.7</v>
      </c>
      <c r="AT333" s="45">
        <v>110.6</v>
      </c>
      <c r="AU333" s="45">
        <v>110.7</v>
      </c>
      <c r="AV333" s="45">
        <v>111.6</v>
      </c>
      <c r="AW333" s="45">
        <v>111.6</v>
      </c>
      <c r="AX333" s="45">
        <v>112.6</v>
      </c>
      <c r="AY333" s="45">
        <v>111.7</v>
      </c>
      <c r="AZ333" s="45">
        <v>112.9</v>
      </c>
      <c r="BA333" s="45">
        <v>113.3</v>
      </c>
      <c r="BB333" s="45">
        <v>113.8</v>
      </c>
      <c r="BC333" s="45">
        <v>111.8</v>
      </c>
      <c r="BD333" s="45">
        <v>112.4</v>
      </c>
      <c r="BE333" s="45">
        <v>112.9</v>
      </c>
      <c r="BF333" s="45">
        <v>112.4</v>
      </c>
      <c r="BG333" s="45">
        <v>111.4</v>
      </c>
      <c r="BH333" s="45">
        <v>112.3</v>
      </c>
      <c r="BI333" s="45">
        <v>113</v>
      </c>
      <c r="BJ333" s="45">
        <v>112.2</v>
      </c>
      <c r="BK333" s="45">
        <v>112.1</v>
      </c>
      <c r="BL333" s="45">
        <v>112.6</v>
      </c>
      <c r="BM333" s="45">
        <v>113.5</v>
      </c>
      <c r="BN333" s="45">
        <v>114.2</v>
      </c>
      <c r="BO333" s="45">
        <v>112.2</v>
      </c>
      <c r="BP333" s="45">
        <v>112.4</v>
      </c>
      <c r="BQ333" s="45">
        <v>113.5</v>
      </c>
      <c r="BR333" s="45">
        <v>111.9</v>
      </c>
      <c r="BS333" s="45">
        <v>111.9</v>
      </c>
      <c r="BT333" s="45">
        <v>113.1</v>
      </c>
      <c r="BU333" s="45">
        <v>112.2</v>
      </c>
      <c r="BV333" s="45">
        <v>115.7</v>
      </c>
      <c r="BW333" s="45">
        <v>117.7</v>
      </c>
      <c r="BX333" s="45">
        <v>122.2</v>
      </c>
      <c r="BY333" s="45">
        <v>124.9</v>
      </c>
      <c r="BZ333" s="45">
        <v>126</v>
      </c>
      <c r="CA333" s="45">
        <v>128.5</v>
      </c>
      <c r="CB333" s="45">
        <v>128.6</v>
      </c>
      <c r="CC333" s="45">
        <v>130.30000000000001</v>
      </c>
      <c r="CD333" s="45">
        <v>131.69999999999999</v>
      </c>
      <c r="CE333" s="45">
        <v>131.9</v>
      </c>
      <c r="CF333" s="45">
        <v>130.69999999999999</v>
      </c>
      <c r="CG333" s="45">
        <v>129.19999999999999</v>
      </c>
      <c r="CH333" s="45">
        <v>126.5</v>
      </c>
      <c r="CI333" s="45">
        <v>123.9</v>
      </c>
      <c r="CJ333" s="45">
        <v>122</v>
      </c>
      <c r="CK333" s="45">
        <v>118.7</v>
      </c>
      <c r="CL333" s="45">
        <v>117.7</v>
      </c>
      <c r="CM333" s="45">
        <v>115.2</v>
      </c>
      <c r="CN333" s="45">
        <v>112.9</v>
      </c>
      <c r="CO333" s="45">
        <v>111.8</v>
      </c>
      <c r="CP333" s="45">
        <v>110.7</v>
      </c>
      <c r="CQ333" s="45">
        <v>110.6</v>
      </c>
      <c r="CR333" s="45">
        <v>110.9</v>
      </c>
      <c r="CS333" s="45">
        <v>109.3</v>
      </c>
      <c r="CT333" s="45">
        <v>108.7</v>
      </c>
      <c r="CU333" s="45">
        <v>108.9</v>
      </c>
      <c r="CV333" s="45">
        <v>109.2</v>
      </c>
      <c r="CW333" s="45">
        <v>108.9</v>
      </c>
      <c r="CX333" s="45">
        <v>106.4</v>
      </c>
      <c r="CY333" s="45">
        <v>107.5</v>
      </c>
      <c r="CZ333" s="45">
        <v>104.6</v>
      </c>
      <c r="DA333" s="45">
        <v>105.3</v>
      </c>
      <c r="DB333" s="45">
        <v>105.1</v>
      </c>
      <c r="DC333" s="45">
        <v>105.9</v>
      </c>
      <c r="DD333" s="45">
        <v>106.1</v>
      </c>
      <c r="DE333" s="45">
        <v>108.9</v>
      </c>
      <c r="DF333" s="45">
        <v>114.2</v>
      </c>
      <c r="DG333" s="45">
        <v>120.8</v>
      </c>
      <c r="DH333" s="45">
        <v>123.4</v>
      </c>
      <c r="DI333" s="45">
        <v>123.9</v>
      </c>
      <c r="DJ333" s="45">
        <v>122.5</v>
      </c>
      <c r="DK333" s="45">
        <v>124.6</v>
      </c>
      <c r="DL333" s="45">
        <v>124.2</v>
      </c>
      <c r="DM333" s="45">
        <v>125.1</v>
      </c>
      <c r="DN333" s="45">
        <v>127.7</v>
      </c>
      <c r="DO333" s="45">
        <v>130.69999999999999</v>
      </c>
      <c r="DP333" s="45">
        <v>132.69999999999999</v>
      </c>
      <c r="DQ333" s="45">
        <v>132.69999999999999</v>
      </c>
      <c r="DR333" s="45">
        <v>134.6</v>
      </c>
      <c r="DS333" s="45">
        <v>139.4</v>
      </c>
      <c r="DT333" s="45">
        <v>146.19999999999999</v>
      </c>
      <c r="DU333" s="45">
        <v>147.30000000000001</v>
      </c>
      <c r="DV333" s="45">
        <v>147.30000000000001</v>
      </c>
      <c r="DW333" s="45">
        <v>146.5</v>
      </c>
      <c r="DX333" s="46">
        <v>147.80000000000001</v>
      </c>
      <c r="DY333" s="46">
        <v>148.80000000000001</v>
      </c>
      <c r="DZ333" s="46">
        <v>147.5</v>
      </c>
      <c r="EA333">
        <v>147</v>
      </c>
      <c r="EB333" s="47">
        <v>146.80000000000001</v>
      </c>
      <c r="EC333" s="47">
        <v>149.30000000000001</v>
      </c>
    </row>
    <row r="334" spans="1:133" x14ac:dyDescent="0.25">
      <c r="A334" s="43" t="s">
        <v>3503</v>
      </c>
      <c r="B334" s="43" t="s">
        <v>2420</v>
      </c>
      <c r="C334" s="44">
        <v>0.19261</v>
      </c>
      <c r="D334" s="45">
        <v>100.8</v>
      </c>
      <c r="E334" s="45">
        <v>101.2</v>
      </c>
      <c r="F334" s="45">
        <v>102.4</v>
      </c>
      <c r="G334" s="45">
        <v>102.3</v>
      </c>
      <c r="H334" s="45">
        <v>102</v>
      </c>
      <c r="I334" s="45">
        <v>101.2</v>
      </c>
      <c r="J334" s="45">
        <v>101.6</v>
      </c>
      <c r="K334" s="45">
        <v>102.2</v>
      </c>
      <c r="L334" s="45">
        <v>102.8</v>
      </c>
      <c r="M334" s="45">
        <v>105.1</v>
      </c>
      <c r="N334" s="45">
        <v>104.2</v>
      </c>
      <c r="O334" s="45">
        <v>106.8</v>
      </c>
      <c r="P334" s="45">
        <v>108</v>
      </c>
      <c r="Q334" s="45">
        <v>108.8</v>
      </c>
      <c r="R334" s="45">
        <v>110.7</v>
      </c>
      <c r="S334" s="45">
        <v>109.1</v>
      </c>
      <c r="T334" s="45">
        <v>110.9</v>
      </c>
      <c r="U334" s="45">
        <v>111.5</v>
      </c>
      <c r="V334" s="45">
        <v>111.4</v>
      </c>
      <c r="W334" s="45">
        <v>113.6</v>
      </c>
      <c r="X334" s="45">
        <v>115.2</v>
      </c>
      <c r="Y334" s="45">
        <v>115.7</v>
      </c>
      <c r="Z334" s="45">
        <v>116.5</v>
      </c>
      <c r="AA334" s="45">
        <v>116.9</v>
      </c>
      <c r="AB334" s="45">
        <v>118.6</v>
      </c>
      <c r="AC334" s="45">
        <v>118.2</v>
      </c>
      <c r="AD334" s="45">
        <v>117.6</v>
      </c>
      <c r="AE334" s="45">
        <v>118.1</v>
      </c>
      <c r="AF334" s="45">
        <v>118.6</v>
      </c>
      <c r="AG334" s="45">
        <v>116.4</v>
      </c>
      <c r="AH334" s="45">
        <v>117.2</v>
      </c>
      <c r="AI334" s="45">
        <v>117.2</v>
      </c>
      <c r="AJ334" s="45">
        <v>116.2</v>
      </c>
      <c r="AK334" s="45">
        <v>115.7</v>
      </c>
      <c r="AL334" s="45">
        <v>117</v>
      </c>
      <c r="AM334" s="45">
        <v>116.2</v>
      </c>
      <c r="AN334" s="45">
        <v>116.7</v>
      </c>
      <c r="AO334" s="45">
        <v>117.6</v>
      </c>
      <c r="AP334" s="45">
        <v>118.1</v>
      </c>
      <c r="AQ334" s="45">
        <v>118.4</v>
      </c>
      <c r="AR334" s="45">
        <v>116.3</v>
      </c>
      <c r="AS334" s="45">
        <v>117.9</v>
      </c>
      <c r="AT334" s="45">
        <v>115.5</v>
      </c>
      <c r="AU334" s="45">
        <v>116.2</v>
      </c>
      <c r="AV334" s="45">
        <v>115.9</v>
      </c>
      <c r="AW334" s="45">
        <v>116.9</v>
      </c>
      <c r="AX334" s="45">
        <v>115.4</v>
      </c>
      <c r="AY334" s="45">
        <v>116.8</v>
      </c>
      <c r="AZ334" s="45">
        <v>116.2</v>
      </c>
      <c r="BA334" s="45">
        <v>115.7</v>
      </c>
      <c r="BB334" s="45">
        <v>117.6</v>
      </c>
      <c r="BC334" s="45">
        <v>118.8</v>
      </c>
      <c r="BD334" s="45">
        <v>118.4</v>
      </c>
      <c r="BE334" s="45">
        <v>116.9</v>
      </c>
      <c r="BF334" s="45">
        <v>119.2</v>
      </c>
      <c r="BG334" s="45">
        <v>121.1</v>
      </c>
      <c r="BH334" s="45">
        <v>120.2</v>
      </c>
      <c r="BI334" s="45">
        <v>122.2</v>
      </c>
      <c r="BJ334" s="45">
        <v>122.2</v>
      </c>
      <c r="BK334" s="45">
        <v>123.2</v>
      </c>
      <c r="BL334" s="45">
        <v>121.9</v>
      </c>
      <c r="BM334" s="45">
        <v>122.2</v>
      </c>
      <c r="BN334" s="45">
        <v>121.9</v>
      </c>
      <c r="BO334" s="45">
        <v>120.8</v>
      </c>
      <c r="BP334" s="45">
        <v>119.7</v>
      </c>
      <c r="BQ334" s="45">
        <v>124.9</v>
      </c>
      <c r="BR334" s="45">
        <v>123.5</v>
      </c>
      <c r="BS334" s="45">
        <v>122.5</v>
      </c>
      <c r="BT334" s="45">
        <v>123.8</v>
      </c>
      <c r="BU334" s="45">
        <v>124.4</v>
      </c>
      <c r="BV334" s="45">
        <v>126.3</v>
      </c>
      <c r="BW334" s="45">
        <v>126.3</v>
      </c>
      <c r="BX334" s="45">
        <v>127.7</v>
      </c>
      <c r="BY334" s="45">
        <v>127.9</v>
      </c>
      <c r="BZ334" s="45">
        <v>128.69999999999999</v>
      </c>
      <c r="CA334" s="45">
        <v>129.1</v>
      </c>
      <c r="CB334" s="45">
        <v>130.1</v>
      </c>
      <c r="CC334" s="45">
        <v>131.4</v>
      </c>
      <c r="CD334" s="45">
        <v>136.69999999999999</v>
      </c>
      <c r="CE334" s="45">
        <v>137.9</v>
      </c>
      <c r="CF334" s="45">
        <v>139.4</v>
      </c>
      <c r="CG334" s="45">
        <v>138.69999999999999</v>
      </c>
      <c r="CH334" s="45">
        <v>138.80000000000001</v>
      </c>
      <c r="CI334" s="45">
        <v>139.30000000000001</v>
      </c>
      <c r="CJ334" s="45">
        <v>138.4</v>
      </c>
      <c r="CK334" s="45">
        <v>138.80000000000001</v>
      </c>
      <c r="CL334" s="45">
        <v>137.19999999999999</v>
      </c>
      <c r="CM334" s="45">
        <v>136.6</v>
      </c>
      <c r="CN334" s="45">
        <v>134.6</v>
      </c>
      <c r="CO334" s="45">
        <v>135</v>
      </c>
      <c r="CP334" s="45">
        <v>132.19999999999999</v>
      </c>
      <c r="CQ334" s="45">
        <v>131.30000000000001</v>
      </c>
      <c r="CR334" s="45">
        <v>130.9</v>
      </c>
      <c r="CS334" s="45">
        <v>130.69999999999999</v>
      </c>
      <c r="CT334" s="45">
        <v>131.5</v>
      </c>
      <c r="CU334" s="45">
        <v>131.80000000000001</v>
      </c>
      <c r="CV334" s="45">
        <v>131.1</v>
      </c>
      <c r="CW334" s="45">
        <v>132.30000000000001</v>
      </c>
      <c r="CX334" s="45">
        <v>130.6</v>
      </c>
      <c r="CY334" s="45">
        <v>127.4</v>
      </c>
      <c r="CZ334" s="45">
        <v>125.4</v>
      </c>
      <c r="DA334" s="45">
        <v>124.3</v>
      </c>
      <c r="DB334" s="45">
        <v>123.4</v>
      </c>
      <c r="DC334" s="45">
        <v>121.7</v>
      </c>
      <c r="DD334" s="45">
        <v>121.7</v>
      </c>
      <c r="DE334" s="45">
        <v>123.5</v>
      </c>
      <c r="DF334" s="45">
        <v>125.7</v>
      </c>
      <c r="DG334" s="45">
        <v>134.30000000000001</v>
      </c>
      <c r="DH334" s="45">
        <v>135.69999999999999</v>
      </c>
      <c r="DI334" s="45">
        <v>131.4</v>
      </c>
      <c r="DJ334" s="45">
        <v>130.9</v>
      </c>
      <c r="DK334" s="45">
        <v>130.9</v>
      </c>
      <c r="DL334" s="45">
        <v>129.5</v>
      </c>
      <c r="DM334" s="45">
        <v>131.9</v>
      </c>
      <c r="DN334" s="45">
        <v>133.80000000000001</v>
      </c>
      <c r="DO334" s="45">
        <v>136.6</v>
      </c>
      <c r="DP334" s="45">
        <v>137.5</v>
      </c>
      <c r="DQ334" s="45">
        <v>137.19999999999999</v>
      </c>
      <c r="DR334" s="45">
        <v>139.69999999999999</v>
      </c>
      <c r="DS334" s="45">
        <v>141</v>
      </c>
      <c r="DT334" s="45">
        <v>149.30000000000001</v>
      </c>
      <c r="DU334" s="45">
        <v>157.1</v>
      </c>
      <c r="DV334" s="45">
        <v>158.5</v>
      </c>
      <c r="DW334" s="45">
        <v>161.9</v>
      </c>
      <c r="DX334" s="46">
        <v>169.9</v>
      </c>
      <c r="DY334" s="46">
        <v>170.1</v>
      </c>
      <c r="DZ334" s="46">
        <v>169.7</v>
      </c>
      <c r="EA334">
        <v>168.1</v>
      </c>
      <c r="EB334" s="47">
        <v>167.6</v>
      </c>
      <c r="EC334" s="47">
        <v>166.9</v>
      </c>
    </row>
    <row r="335" spans="1:133" x14ac:dyDescent="0.25">
      <c r="A335" s="43" t="s">
        <v>3504</v>
      </c>
      <c r="B335" s="43" t="s">
        <v>2422</v>
      </c>
      <c r="C335" s="44">
        <v>1.23E-3</v>
      </c>
      <c r="D335" s="45">
        <v>100</v>
      </c>
      <c r="E335" s="45">
        <v>100</v>
      </c>
      <c r="F335" s="45">
        <v>100</v>
      </c>
      <c r="G335" s="45">
        <v>100</v>
      </c>
      <c r="H335" s="45">
        <v>100</v>
      </c>
      <c r="I335" s="45">
        <v>100</v>
      </c>
      <c r="J335" s="45">
        <v>100</v>
      </c>
      <c r="K335" s="45">
        <v>100</v>
      </c>
      <c r="L335" s="45">
        <v>100</v>
      </c>
      <c r="M335" s="45">
        <v>100</v>
      </c>
      <c r="N335" s="45">
        <v>100</v>
      </c>
      <c r="O335" s="45">
        <v>100</v>
      </c>
      <c r="P335" s="45">
        <v>100</v>
      </c>
      <c r="Q335" s="45">
        <v>100</v>
      </c>
      <c r="R335" s="45">
        <v>100</v>
      </c>
      <c r="S335" s="45">
        <v>100</v>
      </c>
      <c r="T335" s="45">
        <v>100</v>
      </c>
      <c r="U335" s="45">
        <v>100</v>
      </c>
      <c r="V335" s="45">
        <v>100</v>
      </c>
      <c r="W335" s="45">
        <v>100</v>
      </c>
      <c r="X335" s="45">
        <v>100</v>
      </c>
      <c r="Y335" s="45">
        <v>100</v>
      </c>
      <c r="Z335" s="45">
        <v>100</v>
      </c>
      <c r="AA335" s="45">
        <v>100</v>
      </c>
      <c r="AB335" s="45">
        <v>100</v>
      </c>
      <c r="AC335" s="45">
        <v>100</v>
      </c>
      <c r="AD335" s="45">
        <v>100</v>
      </c>
      <c r="AE335" s="45">
        <v>100</v>
      </c>
      <c r="AF335" s="45">
        <v>100</v>
      </c>
      <c r="AG335" s="45">
        <v>100</v>
      </c>
      <c r="AH335" s="45">
        <v>100</v>
      </c>
      <c r="AI335" s="45">
        <v>100</v>
      </c>
      <c r="AJ335" s="45">
        <v>100</v>
      </c>
      <c r="AK335" s="45">
        <v>100</v>
      </c>
      <c r="AL335" s="45">
        <v>100</v>
      </c>
      <c r="AM335" s="45">
        <v>100</v>
      </c>
      <c r="AN335" s="45">
        <v>100</v>
      </c>
      <c r="AO335" s="45">
        <v>100</v>
      </c>
      <c r="AP335" s="45">
        <v>100</v>
      </c>
      <c r="AQ335" s="45">
        <v>100</v>
      </c>
      <c r="AR335" s="45">
        <v>122.7</v>
      </c>
      <c r="AS335" s="45">
        <v>122.7</v>
      </c>
      <c r="AT335" s="45">
        <v>136.4</v>
      </c>
      <c r="AU335" s="45">
        <v>122.7</v>
      </c>
      <c r="AV335" s="45">
        <v>136.4</v>
      </c>
      <c r="AW335" s="45">
        <v>131.80000000000001</v>
      </c>
      <c r="AX335" s="45">
        <v>118.2</v>
      </c>
      <c r="AY335" s="45">
        <v>127.3</v>
      </c>
      <c r="AZ335" s="45">
        <v>131.80000000000001</v>
      </c>
      <c r="BA335" s="45">
        <v>140.9</v>
      </c>
      <c r="BB335" s="45">
        <v>145.5</v>
      </c>
      <c r="BC335" s="45">
        <v>136.4</v>
      </c>
      <c r="BD335" s="45">
        <v>145.5</v>
      </c>
      <c r="BE335" s="45">
        <v>145.5</v>
      </c>
      <c r="BF335" s="45">
        <v>140.9</v>
      </c>
      <c r="BG335" s="45">
        <v>127.3</v>
      </c>
      <c r="BH335" s="45">
        <v>145.5</v>
      </c>
      <c r="BI335" s="45">
        <v>145.5</v>
      </c>
      <c r="BJ335" s="45">
        <v>145.5</v>
      </c>
      <c r="BK335" s="45">
        <v>168.2</v>
      </c>
      <c r="BL335" s="45">
        <v>172.7</v>
      </c>
      <c r="BM335" s="45">
        <v>177.3</v>
      </c>
      <c r="BN335" s="45">
        <v>177.3</v>
      </c>
      <c r="BO335" s="45">
        <v>177.3</v>
      </c>
      <c r="BP335" s="45">
        <v>172.7</v>
      </c>
      <c r="BQ335" s="45">
        <v>177.3</v>
      </c>
      <c r="BR335" s="45">
        <v>168.2</v>
      </c>
      <c r="BS335" s="45">
        <v>177.3</v>
      </c>
      <c r="BT335" s="45">
        <v>177.3</v>
      </c>
      <c r="BU335" s="45">
        <v>159.1</v>
      </c>
      <c r="BV335" s="45">
        <v>159.1</v>
      </c>
      <c r="BW335" s="45">
        <v>186.4</v>
      </c>
      <c r="BX335" s="45">
        <v>181.8</v>
      </c>
      <c r="BY335" s="45">
        <v>163.6</v>
      </c>
      <c r="BZ335" s="45">
        <v>250</v>
      </c>
      <c r="CA335" s="45">
        <v>181.8</v>
      </c>
      <c r="CB335" s="45">
        <v>181.8</v>
      </c>
      <c r="CC335" s="45">
        <v>172.7</v>
      </c>
      <c r="CD335" s="45">
        <v>172.7</v>
      </c>
      <c r="CE335" s="45">
        <v>190.9</v>
      </c>
      <c r="CF335" s="45">
        <v>163.6</v>
      </c>
      <c r="CG335" s="45">
        <v>163.6</v>
      </c>
      <c r="CH335" s="45">
        <v>154.5</v>
      </c>
      <c r="CI335" s="45">
        <v>154.5</v>
      </c>
      <c r="CJ335" s="45">
        <v>145.5</v>
      </c>
      <c r="CK335" s="45">
        <v>136.4</v>
      </c>
      <c r="CL335" s="45">
        <v>136.4</v>
      </c>
      <c r="CM335" s="45">
        <v>136.4</v>
      </c>
      <c r="CN335" s="45">
        <v>127.3</v>
      </c>
      <c r="CO335" s="45">
        <v>136.4</v>
      </c>
      <c r="CP335" s="45">
        <v>127.3</v>
      </c>
      <c r="CQ335" s="45">
        <v>136.4</v>
      </c>
      <c r="CR335" s="45">
        <v>136.4</v>
      </c>
      <c r="CS335" s="45">
        <v>127.3</v>
      </c>
      <c r="CT335" s="45">
        <v>127.3</v>
      </c>
      <c r="CU335" s="45">
        <v>127.3</v>
      </c>
      <c r="CV335" s="45">
        <v>127.3</v>
      </c>
      <c r="CW335" s="45">
        <v>127.3</v>
      </c>
      <c r="CX335" s="45">
        <v>113.6</v>
      </c>
      <c r="CY335" s="45">
        <v>113.6</v>
      </c>
      <c r="CZ335" s="45">
        <v>113.6</v>
      </c>
      <c r="DA335" s="45">
        <v>122.7</v>
      </c>
      <c r="DB335" s="45">
        <v>118.2</v>
      </c>
      <c r="DC335" s="45">
        <v>131.80000000000001</v>
      </c>
      <c r="DD335" s="45">
        <v>136.4</v>
      </c>
      <c r="DE335" s="45">
        <v>140.9</v>
      </c>
      <c r="DF335" s="45">
        <v>145.5</v>
      </c>
      <c r="DG335" s="45">
        <v>159.1</v>
      </c>
      <c r="DH335" s="45">
        <v>172.7</v>
      </c>
      <c r="DI335" s="45">
        <v>168.2</v>
      </c>
      <c r="DJ335" s="45">
        <v>168.2</v>
      </c>
      <c r="DK335" s="45">
        <v>177.3</v>
      </c>
      <c r="DL335" s="45">
        <v>172.7</v>
      </c>
      <c r="DM335" s="45">
        <v>172.7</v>
      </c>
      <c r="DN335" s="45">
        <v>181.8</v>
      </c>
      <c r="DO335" s="45">
        <v>181.8</v>
      </c>
      <c r="DP335" s="45">
        <v>177.3</v>
      </c>
      <c r="DQ335" s="45">
        <v>186.4</v>
      </c>
      <c r="DR335" s="45">
        <v>190.9</v>
      </c>
      <c r="DS335" s="45">
        <v>200</v>
      </c>
      <c r="DT335" s="45">
        <v>177.3</v>
      </c>
      <c r="DU335" s="45">
        <v>190.9</v>
      </c>
      <c r="DV335" s="45">
        <v>163.6</v>
      </c>
      <c r="DW335" s="45">
        <v>181.8</v>
      </c>
      <c r="DX335" s="46">
        <v>181.8</v>
      </c>
      <c r="DY335" s="46">
        <v>177.3</v>
      </c>
      <c r="DZ335" s="46">
        <v>172.7</v>
      </c>
      <c r="EA335">
        <v>177.3</v>
      </c>
      <c r="EB335" s="47">
        <v>172.7</v>
      </c>
      <c r="EC335" s="47">
        <v>163.6</v>
      </c>
    </row>
    <row r="336" spans="1:133" x14ac:dyDescent="0.25">
      <c r="A336" s="43" t="s">
        <v>3505</v>
      </c>
      <c r="B336" s="43" t="s">
        <v>2424</v>
      </c>
      <c r="C336" s="44">
        <v>1.093E-2</v>
      </c>
      <c r="D336" s="45">
        <v>102.8</v>
      </c>
      <c r="E336" s="45">
        <v>105.7</v>
      </c>
      <c r="F336" s="45">
        <v>107</v>
      </c>
      <c r="G336" s="45">
        <v>107.1</v>
      </c>
      <c r="H336" s="45">
        <v>107.7</v>
      </c>
      <c r="I336" s="45">
        <v>107.9</v>
      </c>
      <c r="J336" s="45">
        <v>107.3</v>
      </c>
      <c r="K336" s="45">
        <v>107.8</v>
      </c>
      <c r="L336" s="45">
        <v>107.2</v>
      </c>
      <c r="M336" s="45">
        <v>107.1</v>
      </c>
      <c r="N336" s="45">
        <v>109.6</v>
      </c>
      <c r="O336" s="45">
        <v>110.2</v>
      </c>
      <c r="P336" s="45">
        <v>110.5</v>
      </c>
      <c r="Q336" s="45">
        <v>110.7</v>
      </c>
      <c r="R336" s="45">
        <v>110.5</v>
      </c>
      <c r="S336" s="45">
        <v>109.8</v>
      </c>
      <c r="T336" s="45">
        <v>109.5</v>
      </c>
      <c r="U336" s="45">
        <v>111.1</v>
      </c>
      <c r="V336" s="45">
        <v>112</v>
      </c>
      <c r="W336" s="45">
        <v>112</v>
      </c>
      <c r="X336" s="45">
        <v>111.9</v>
      </c>
      <c r="Y336" s="45">
        <v>110.7</v>
      </c>
      <c r="Z336" s="45">
        <v>113.1</v>
      </c>
      <c r="AA336" s="45">
        <v>115.3</v>
      </c>
      <c r="AB336" s="45">
        <v>118.1</v>
      </c>
      <c r="AC336" s="45">
        <v>122.7</v>
      </c>
      <c r="AD336" s="45">
        <v>121</v>
      </c>
      <c r="AE336" s="45">
        <v>121.6</v>
      </c>
      <c r="AF336" s="45">
        <v>121.7</v>
      </c>
      <c r="AG336" s="45">
        <v>121.1</v>
      </c>
      <c r="AH336" s="45">
        <v>119.8</v>
      </c>
      <c r="AI336" s="45">
        <v>118.3</v>
      </c>
      <c r="AJ336" s="45">
        <v>117.8</v>
      </c>
      <c r="AK336" s="45">
        <v>117.7</v>
      </c>
      <c r="AL336" s="45">
        <v>117.2</v>
      </c>
      <c r="AM336" s="45">
        <v>117</v>
      </c>
      <c r="AN336" s="45">
        <v>116.1</v>
      </c>
      <c r="AO336" s="45">
        <v>116.5</v>
      </c>
      <c r="AP336" s="45">
        <v>116.2</v>
      </c>
      <c r="AQ336" s="45">
        <v>115.7</v>
      </c>
      <c r="AR336" s="45">
        <v>116.1</v>
      </c>
      <c r="AS336" s="45">
        <v>115.6</v>
      </c>
      <c r="AT336" s="45">
        <v>115.4</v>
      </c>
      <c r="AU336" s="45">
        <v>115</v>
      </c>
      <c r="AV336" s="45">
        <v>114.7</v>
      </c>
      <c r="AW336" s="45">
        <v>114.3</v>
      </c>
      <c r="AX336" s="45">
        <v>113.4</v>
      </c>
      <c r="AY336" s="45">
        <v>114</v>
      </c>
      <c r="AZ336" s="45">
        <v>116</v>
      </c>
      <c r="BA336" s="45">
        <v>117.2</v>
      </c>
      <c r="BB336" s="45">
        <v>117.1</v>
      </c>
      <c r="BC336" s="45">
        <v>115.7</v>
      </c>
      <c r="BD336" s="45">
        <v>114.8</v>
      </c>
      <c r="BE336" s="45">
        <v>113.8</v>
      </c>
      <c r="BF336" s="45">
        <v>113.7</v>
      </c>
      <c r="BG336" s="45">
        <v>114.2</v>
      </c>
      <c r="BH336" s="45">
        <v>114.7</v>
      </c>
      <c r="BI336" s="45">
        <v>114.2</v>
      </c>
      <c r="BJ336" s="45">
        <v>116.1</v>
      </c>
      <c r="BK336" s="45">
        <v>118.6</v>
      </c>
      <c r="BL336" s="45">
        <v>123.6</v>
      </c>
      <c r="BM336" s="45">
        <v>125.2</v>
      </c>
      <c r="BN336" s="45">
        <v>125.1</v>
      </c>
      <c r="BO336" s="45">
        <v>124.2</v>
      </c>
      <c r="BP336" s="45">
        <v>126.5</v>
      </c>
      <c r="BQ336" s="45">
        <v>127.1</v>
      </c>
      <c r="BR336" s="45">
        <v>127.1</v>
      </c>
      <c r="BS336" s="45">
        <v>127.2</v>
      </c>
      <c r="BT336" s="45">
        <v>128.5</v>
      </c>
      <c r="BU336" s="45">
        <v>130.80000000000001</v>
      </c>
      <c r="BV336" s="45">
        <v>130.19999999999999</v>
      </c>
      <c r="BW336" s="45">
        <v>126.2</v>
      </c>
      <c r="BX336" s="45">
        <v>124.7</v>
      </c>
      <c r="BY336" s="45">
        <v>122</v>
      </c>
      <c r="BZ336" s="45">
        <v>119.9</v>
      </c>
      <c r="CA336" s="45">
        <v>122</v>
      </c>
      <c r="CB336" s="45">
        <v>121.7</v>
      </c>
      <c r="CC336" s="45">
        <v>123.5</v>
      </c>
      <c r="CD336" s="45">
        <v>125.4</v>
      </c>
      <c r="CE336" s="45">
        <v>124.8</v>
      </c>
      <c r="CF336" s="45">
        <v>122.6</v>
      </c>
      <c r="CG336" s="45">
        <v>121.6</v>
      </c>
      <c r="CH336" s="45">
        <v>121.2</v>
      </c>
      <c r="CI336" s="45">
        <v>122.2</v>
      </c>
      <c r="CJ336" s="45">
        <v>122.3</v>
      </c>
      <c r="CK336" s="45">
        <v>120.5</v>
      </c>
      <c r="CL336" s="45">
        <v>119.5</v>
      </c>
      <c r="CM336" s="45">
        <v>116.6</v>
      </c>
      <c r="CN336" s="45">
        <v>117.4</v>
      </c>
      <c r="CO336" s="45">
        <v>117.1</v>
      </c>
      <c r="CP336" s="45">
        <v>115.1</v>
      </c>
      <c r="CQ336" s="45">
        <v>115.7</v>
      </c>
      <c r="CR336" s="45">
        <v>114.6</v>
      </c>
      <c r="CS336" s="45">
        <v>118.9</v>
      </c>
      <c r="CT336" s="45">
        <v>120.1</v>
      </c>
      <c r="CU336" s="45">
        <v>120.1</v>
      </c>
      <c r="CV336" s="45">
        <v>119.3</v>
      </c>
      <c r="CW336" s="45">
        <v>119.8</v>
      </c>
      <c r="CX336" s="45">
        <v>115.9</v>
      </c>
      <c r="CY336" s="45">
        <v>114.8</v>
      </c>
      <c r="CZ336" s="45">
        <v>119.9</v>
      </c>
      <c r="DA336" s="45">
        <v>121.2</v>
      </c>
      <c r="DB336" s="45">
        <v>124.3</v>
      </c>
      <c r="DC336" s="45">
        <v>125</v>
      </c>
      <c r="DD336" s="45">
        <v>133.19999999999999</v>
      </c>
      <c r="DE336" s="45">
        <v>138.80000000000001</v>
      </c>
      <c r="DF336" s="45">
        <v>135.30000000000001</v>
      </c>
      <c r="DG336" s="45">
        <v>143.19999999999999</v>
      </c>
      <c r="DH336" s="45">
        <v>147.30000000000001</v>
      </c>
      <c r="DI336" s="45">
        <v>141.80000000000001</v>
      </c>
      <c r="DJ336" s="45">
        <v>141.30000000000001</v>
      </c>
      <c r="DK336" s="45">
        <v>139.80000000000001</v>
      </c>
      <c r="DL336" s="45">
        <v>139.69999999999999</v>
      </c>
      <c r="DM336" s="45">
        <v>140.6</v>
      </c>
      <c r="DN336" s="45">
        <v>146.30000000000001</v>
      </c>
      <c r="DO336" s="45">
        <v>152.30000000000001</v>
      </c>
      <c r="DP336" s="45">
        <v>150.80000000000001</v>
      </c>
      <c r="DQ336" s="45">
        <v>150.69999999999999</v>
      </c>
      <c r="DR336" s="45">
        <v>152</v>
      </c>
      <c r="DS336" s="45">
        <v>158.69999999999999</v>
      </c>
      <c r="DT336" s="45">
        <v>160.9</v>
      </c>
      <c r="DU336" s="45">
        <v>161.4</v>
      </c>
      <c r="DV336" s="45">
        <v>159.9</v>
      </c>
      <c r="DW336" s="45">
        <v>154.9</v>
      </c>
      <c r="DX336" s="46">
        <v>154.5</v>
      </c>
      <c r="DY336" s="46">
        <v>155.9</v>
      </c>
      <c r="DZ336" s="46">
        <v>153.1</v>
      </c>
      <c r="EA336">
        <v>151</v>
      </c>
      <c r="EB336" s="47">
        <v>147.9</v>
      </c>
      <c r="EC336" s="47">
        <v>149.69999999999999</v>
      </c>
    </row>
    <row r="337" spans="1:133" x14ac:dyDescent="0.25">
      <c r="A337" s="43" t="s">
        <v>3506</v>
      </c>
      <c r="B337" s="43" t="s">
        <v>2426</v>
      </c>
      <c r="C337" s="44">
        <v>8.2199999999999995E-2</v>
      </c>
      <c r="D337" s="45">
        <v>100.9</v>
      </c>
      <c r="E337" s="45">
        <v>100.6</v>
      </c>
      <c r="F337" s="45">
        <v>101.9</v>
      </c>
      <c r="G337" s="45">
        <v>102.7</v>
      </c>
      <c r="H337" s="45">
        <v>102.4</v>
      </c>
      <c r="I337" s="45">
        <v>102.2</v>
      </c>
      <c r="J337" s="45">
        <v>101.7</v>
      </c>
      <c r="K337" s="45">
        <v>102.6</v>
      </c>
      <c r="L337" s="45">
        <v>101.1</v>
      </c>
      <c r="M337" s="45">
        <v>102.2</v>
      </c>
      <c r="N337" s="45">
        <v>102.6</v>
      </c>
      <c r="O337" s="45">
        <v>103.2</v>
      </c>
      <c r="P337" s="45">
        <v>104.9</v>
      </c>
      <c r="Q337" s="45">
        <v>104.8</v>
      </c>
      <c r="R337" s="45">
        <v>104.5</v>
      </c>
      <c r="S337" s="45">
        <v>105.1</v>
      </c>
      <c r="T337" s="45">
        <v>108.1</v>
      </c>
      <c r="U337" s="45">
        <v>108.6</v>
      </c>
      <c r="V337" s="45">
        <v>109</v>
      </c>
      <c r="W337" s="45">
        <v>108.6</v>
      </c>
      <c r="X337" s="45">
        <v>109.2</v>
      </c>
      <c r="Y337" s="45">
        <v>108.3</v>
      </c>
      <c r="Z337" s="45">
        <v>109.3</v>
      </c>
      <c r="AA337" s="45">
        <v>109.5</v>
      </c>
      <c r="AB337" s="45">
        <v>113.1</v>
      </c>
      <c r="AC337" s="45">
        <v>114.4</v>
      </c>
      <c r="AD337" s="45">
        <v>114.2</v>
      </c>
      <c r="AE337" s="45">
        <v>112</v>
      </c>
      <c r="AF337" s="45">
        <v>115</v>
      </c>
      <c r="AG337" s="45">
        <v>112.6</v>
      </c>
      <c r="AH337" s="45">
        <v>112.6</v>
      </c>
      <c r="AI337" s="45">
        <v>111.1</v>
      </c>
      <c r="AJ337" s="45">
        <v>111.4</v>
      </c>
      <c r="AK337" s="45">
        <v>110.5</v>
      </c>
      <c r="AL337" s="45">
        <v>110.8</v>
      </c>
      <c r="AM337" s="45">
        <v>115.6</v>
      </c>
      <c r="AN337" s="45">
        <v>112.5</v>
      </c>
      <c r="AO337" s="45">
        <v>112</v>
      </c>
      <c r="AP337" s="45">
        <v>113.3</v>
      </c>
      <c r="AQ337" s="45">
        <v>115.4</v>
      </c>
      <c r="AR337" s="45">
        <v>115.7</v>
      </c>
      <c r="AS337" s="45">
        <v>117.5</v>
      </c>
      <c r="AT337" s="45">
        <v>117.4</v>
      </c>
      <c r="AU337" s="45">
        <v>116.5</v>
      </c>
      <c r="AV337" s="45">
        <v>116.4</v>
      </c>
      <c r="AW337" s="45">
        <v>116.9</v>
      </c>
      <c r="AX337" s="45">
        <v>117.4</v>
      </c>
      <c r="AY337" s="45">
        <v>116.7</v>
      </c>
      <c r="AZ337" s="45">
        <v>118.4</v>
      </c>
      <c r="BA337" s="45">
        <v>117.8</v>
      </c>
      <c r="BB337" s="45">
        <v>117.6</v>
      </c>
      <c r="BC337" s="45">
        <v>117.1</v>
      </c>
      <c r="BD337" s="45">
        <v>115.7</v>
      </c>
      <c r="BE337" s="45">
        <v>116</v>
      </c>
      <c r="BF337" s="45">
        <v>115</v>
      </c>
      <c r="BG337" s="45">
        <v>117.3</v>
      </c>
      <c r="BH337" s="45">
        <v>117.2</v>
      </c>
      <c r="BI337" s="45">
        <v>117.8</v>
      </c>
      <c r="BJ337" s="45">
        <v>119.5</v>
      </c>
      <c r="BK337" s="45">
        <v>122.7</v>
      </c>
      <c r="BL337" s="45">
        <v>125.6</v>
      </c>
      <c r="BM337" s="45">
        <v>128.69999999999999</v>
      </c>
      <c r="BN337" s="45">
        <v>128.19999999999999</v>
      </c>
      <c r="BO337" s="45">
        <v>128.80000000000001</v>
      </c>
      <c r="BP337" s="45">
        <v>128.5</v>
      </c>
      <c r="BQ337" s="45">
        <v>127</v>
      </c>
      <c r="BR337" s="45">
        <v>127.6</v>
      </c>
      <c r="BS337" s="45">
        <v>127.8</v>
      </c>
      <c r="BT337" s="45">
        <v>129.69999999999999</v>
      </c>
      <c r="BU337" s="45">
        <v>129.6</v>
      </c>
      <c r="BV337" s="45">
        <v>130.80000000000001</v>
      </c>
      <c r="BW337" s="45">
        <v>125.9</v>
      </c>
      <c r="BX337" s="45">
        <v>126.2</v>
      </c>
      <c r="BY337" s="45">
        <v>125.9</v>
      </c>
      <c r="BZ337" s="45">
        <v>124.8</v>
      </c>
      <c r="CA337" s="45">
        <v>125.8</v>
      </c>
      <c r="CB337" s="45">
        <v>127.2</v>
      </c>
      <c r="CC337" s="45">
        <v>127.8</v>
      </c>
      <c r="CD337" s="45">
        <v>130</v>
      </c>
      <c r="CE337" s="45">
        <v>129.80000000000001</v>
      </c>
      <c r="CF337" s="45">
        <v>126.5</v>
      </c>
      <c r="CG337" s="45">
        <v>124.2</v>
      </c>
      <c r="CH337" s="45">
        <v>124.1</v>
      </c>
      <c r="CI337" s="45">
        <v>122.2</v>
      </c>
      <c r="CJ337" s="45">
        <v>121.6</v>
      </c>
      <c r="CK337" s="45">
        <v>118.7</v>
      </c>
      <c r="CL337" s="45">
        <v>117.9</v>
      </c>
      <c r="CM337" s="45">
        <v>117.8</v>
      </c>
      <c r="CN337" s="45">
        <v>117.1</v>
      </c>
      <c r="CO337" s="45">
        <v>116.7</v>
      </c>
      <c r="CP337" s="45">
        <v>114.9</v>
      </c>
      <c r="CQ337" s="45">
        <v>114.9</v>
      </c>
      <c r="CR337" s="45">
        <v>115.2</v>
      </c>
      <c r="CS337" s="45">
        <v>117.1</v>
      </c>
      <c r="CT337" s="45">
        <v>118</v>
      </c>
      <c r="CU337" s="45">
        <v>117.8</v>
      </c>
      <c r="CV337" s="45">
        <v>119.7</v>
      </c>
      <c r="CW337" s="45">
        <v>118.9</v>
      </c>
      <c r="CX337" s="45">
        <v>114.4</v>
      </c>
      <c r="CY337" s="45">
        <v>113.3</v>
      </c>
      <c r="CZ337" s="45">
        <v>115.8</v>
      </c>
      <c r="DA337" s="45">
        <v>118.2</v>
      </c>
      <c r="DB337" s="45">
        <v>121.4</v>
      </c>
      <c r="DC337" s="45">
        <v>122.8</v>
      </c>
      <c r="DD337" s="45">
        <v>129.5</v>
      </c>
      <c r="DE337" s="45">
        <v>137.30000000000001</v>
      </c>
      <c r="DF337" s="45">
        <v>140</v>
      </c>
      <c r="DG337" s="45">
        <v>145.69999999999999</v>
      </c>
      <c r="DH337" s="45">
        <v>150.80000000000001</v>
      </c>
      <c r="DI337" s="45">
        <v>152.1</v>
      </c>
      <c r="DJ337" s="45">
        <v>149</v>
      </c>
      <c r="DK337" s="45">
        <v>149.4</v>
      </c>
      <c r="DL337" s="45">
        <v>151.69999999999999</v>
      </c>
      <c r="DM337" s="45">
        <v>151.1</v>
      </c>
      <c r="DN337" s="45">
        <v>158.5</v>
      </c>
      <c r="DO337" s="45">
        <v>162.80000000000001</v>
      </c>
      <c r="DP337" s="45">
        <v>160</v>
      </c>
      <c r="DQ337" s="45">
        <v>161.5</v>
      </c>
      <c r="DR337" s="45">
        <v>167.4</v>
      </c>
      <c r="DS337" s="45">
        <v>173.4</v>
      </c>
      <c r="DT337" s="45">
        <v>175.6</v>
      </c>
      <c r="DU337" s="45">
        <v>165.4</v>
      </c>
      <c r="DV337" s="45">
        <v>163.6</v>
      </c>
      <c r="DW337" s="45">
        <v>156.4</v>
      </c>
      <c r="DX337" s="46">
        <v>161</v>
      </c>
      <c r="DY337" s="46">
        <v>157.9</v>
      </c>
      <c r="DZ337" s="46">
        <v>152.69999999999999</v>
      </c>
      <c r="EA337">
        <v>150.19999999999999</v>
      </c>
      <c r="EB337" s="47">
        <v>143.30000000000001</v>
      </c>
      <c r="EC337" s="47">
        <v>140.6</v>
      </c>
    </row>
    <row r="338" spans="1:133" x14ac:dyDescent="0.25">
      <c r="A338" s="43" t="s">
        <v>2243</v>
      </c>
      <c r="B338" s="43" t="s">
        <v>2428</v>
      </c>
      <c r="C338" s="44">
        <v>2.8199999999999999E-2</v>
      </c>
      <c r="D338" s="45">
        <v>110</v>
      </c>
      <c r="E338" s="45">
        <v>110.2</v>
      </c>
      <c r="F338" s="45">
        <v>106.5</v>
      </c>
      <c r="G338" s="45">
        <v>107.8</v>
      </c>
      <c r="H338" s="45">
        <v>109.5</v>
      </c>
      <c r="I338" s="45">
        <v>109.2</v>
      </c>
      <c r="J338" s="45">
        <v>108</v>
      </c>
      <c r="K338" s="45">
        <v>109</v>
      </c>
      <c r="L338" s="45">
        <v>111</v>
      </c>
      <c r="M338" s="45">
        <v>108.8</v>
      </c>
      <c r="N338" s="45">
        <v>109.3</v>
      </c>
      <c r="O338" s="45">
        <v>110.2</v>
      </c>
      <c r="P338" s="45">
        <v>108.9</v>
      </c>
      <c r="Q338" s="45">
        <v>112.4</v>
      </c>
      <c r="R338" s="45">
        <v>111.4</v>
      </c>
      <c r="S338" s="45">
        <v>114.4</v>
      </c>
      <c r="T338" s="45">
        <v>116.4</v>
      </c>
      <c r="U338" s="45">
        <v>114.5</v>
      </c>
      <c r="V338" s="45">
        <v>118.6</v>
      </c>
      <c r="W338" s="45">
        <v>117.9</v>
      </c>
      <c r="X338" s="45">
        <v>118.8</v>
      </c>
      <c r="Y338" s="45">
        <v>117.9</v>
      </c>
      <c r="Z338" s="45">
        <v>121.5</v>
      </c>
      <c r="AA338" s="45">
        <v>120.8</v>
      </c>
      <c r="AB338" s="45">
        <v>126.1</v>
      </c>
      <c r="AC338" s="45">
        <v>122.8</v>
      </c>
      <c r="AD338" s="45">
        <v>121.4</v>
      </c>
      <c r="AE338" s="45">
        <v>123</v>
      </c>
      <c r="AF338" s="45">
        <v>122.2</v>
      </c>
      <c r="AG338" s="45">
        <v>123.5</v>
      </c>
      <c r="AH338" s="45">
        <v>121.9</v>
      </c>
      <c r="AI338" s="45">
        <v>124.4</v>
      </c>
      <c r="AJ338" s="45">
        <v>121</v>
      </c>
      <c r="AK338" s="45">
        <v>122.9</v>
      </c>
      <c r="AL338" s="45">
        <v>120.3</v>
      </c>
      <c r="AM338" s="45">
        <v>119.8</v>
      </c>
      <c r="AN338" s="45">
        <v>119.8</v>
      </c>
      <c r="AO338" s="45">
        <v>122.3</v>
      </c>
      <c r="AP338" s="45">
        <v>119.4</v>
      </c>
      <c r="AQ338" s="45">
        <v>119</v>
      </c>
      <c r="AR338" s="45">
        <v>121.9</v>
      </c>
      <c r="AS338" s="45">
        <v>122</v>
      </c>
      <c r="AT338" s="45">
        <v>121.9</v>
      </c>
      <c r="AU338" s="45">
        <v>121.5</v>
      </c>
      <c r="AV338" s="45">
        <v>124.2</v>
      </c>
      <c r="AW338" s="45">
        <v>124.6</v>
      </c>
      <c r="AX338" s="45">
        <v>124.2</v>
      </c>
      <c r="AY338" s="45">
        <v>124.1</v>
      </c>
      <c r="AZ338" s="45">
        <v>124.7</v>
      </c>
      <c r="BA338" s="45">
        <v>124.4</v>
      </c>
      <c r="BB338" s="45">
        <v>124.9</v>
      </c>
      <c r="BC338" s="45">
        <v>126.2</v>
      </c>
      <c r="BD338" s="45">
        <v>123.5</v>
      </c>
      <c r="BE338" s="45">
        <v>123.6</v>
      </c>
      <c r="BF338" s="45">
        <v>122.2</v>
      </c>
      <c r="BG338" s="45">
        <v>125.8</v>
      </c>
      <c r="BH338" s="45">
        <v>133.5</v>
      </c>
      <c r="BI338" s="45">
        <v>133.5</v>
      </c>
      <c r="BJ338" s="45">
        <v>133.5</v>
      </c>
      <c r="BK338" s="45">
        <v>134.1</v>
      </c>
      <c r="BL338" s="45">
        <v>135.4</v>
      </c>
      <c r="BM338" s="45">
        <v>135.1</v>
      </c>
      <c r="BN338" s="45">
        <v>136.80000000000001</v>
      </c>
      <c r="BO338" s="45">
        <v>133.6</v>
      </c>
      <c r="BP338" s="45">
        <v>133.30000000000001</v>
      </c>
      <c r="BQ338" s="45">
        <v>136.9</v>
      </c>
      <c r="BR338" s="45">
        <v>134.69999999999999</v>
      </c>
      <c r="BS338" s="45">
        <v>133.19999999999999</v>
      </c>
      <c r="BT338" s="45">
        <v>137.9</v>
      </c>
      <c r="BU338" s="45">
        <v>138.6</v>
      </c>
      <c r="BV338" s="45">
        <v>138</v>
      </c>
      <c r="BW338" s="45">
        <v>138.4</v>
      </c>
      <c r="BX338" s="45">
        <v>137.6</v>
      </c>
      <c r="BY338" s="45">
        <v>138.9</v>
      </c>
      <c r="BZ338" s="45">
        <v>140.19999999999999</v>
      </c>
      <c r="CA338" s="45">
        <v>142.80000000000001</v>
      </c>
      <c r="CB338" s="45">
        <v>139.30000000000001</v>
      </c>
      <c r="CC338" s="45">
        <v>139.1</v>
      </c>
      <c r="CD338" s="45">
        <v>142.19999999999999</v>
      </c>
      <c r="CE338" s="45">
        <v>144.1</v>
      </c>
      <c r="CF338" s="45">
        <v>142.1</v>
      </c>
      <c r="CG338" s="45">
        <v>141.69999999999999</v>
      </c>
      <c r="CH338" s="45">
        <v>141.4</v>
      </c>
      <c r="CI338" s="45">
        <v>141.5</v>
      </c>
      <c r="CJ338" s="45">
        <v>140.5</v>
      </c>
      <c r="CK338" s="45">
        <v>139.80000000000001</v>
      </c>
      <c r="CL338" s="45">
        <v>139.69999999999999</v>
      </c>
      <c r="CM338" s="45">
        <v>139.5</v>
      </c>
      <c r="CN338" s="45">
        <v>141.5</v>
      </c>
      <c r="CO338" s="45">
        <v>140.19999999999999</v>
      </c>
      <c r="CP338" s="45">
        <v>138.80000000000001</v>
      </c>
      <c r="CQ338" s="45">
        <v>137.5</v>
      </c>
      <c r="CR338" s="45">
        <v>138.4</v>
      </c>
      <c r="CS338" s="45">
        <v>138.69999999999999</v>
      </c>
      <c r="CT338" s="45">
        <v>138.6</v>
      </c>
      <c r="CU338" s="45">
        <v>136.19999999999999</v>
      </c>
      <c r="CV338" s="45">
        <v>134.9</v>
      </c>
      <c r="CW338" s="45">
        <v>136.30000000000001</v>
      </c>
      <c r="CX338" s="45">
        <v>137.6</v>
      </c>
      <c r="CY338" s="45">
        <v>138.5</v>
      </c>
      <c r="CZ338" s="45">
        <v>137.19999999999999</v>
      </c>
      <c r="DA338" s="45">
        <v>138.4</v>
      </c>
      <c r="DB338" s="45">
        <v>137.80000000000001</v>
      </c>
      <c r="DC338" s="45">
        <v>139.69999999999999</v>
      </c>
      <c r="DD338" s="45">
        <v>140.4</v>
      </c>
      <c r="DE338" s="45">
        <v>142.5</v>
      </c>
      <c r="DF338" s="45">
        <v>144.69999999999999</v>
      </c>
      <c r="DG338" s="45">
        <v>144.30000000000001</v>
      </c>
      <c r="DH338" s="45">
        <v>143.30000000000001</v>
      </c>
      <c r="DI338" s="45">
        <v>143.69999999999999</v>
      </c>
      <c r="DJ338" s="45">
        <v>141.80000000000001</v>
      </c>
      <c r="DK338" s="45">
        <v>143.30000000000001</v>
      </c>
      <c r="DL338" s="45">
        <v>142.4</v>
      </c>
      <c r="DM338" s="45">
        <v>143.30000000000001</v>
      </c>
      <c r="DN338" s="45">
        <v>144.69999999999999</v>
      </c>
      <c r="DO338" s="45">
        <v>145.6</v>
      </c>
      <c r="DP338" s="45">
        <v>145.1</v>
      </c>
      <c r="DQ338" s="45">
        <v>149.19999999999999</v>
      </c>
      <c r="DR338" s="45">
        <v>151.30000000000001</v>
      </c>
      <c r="DS338" s="45">
        <v>153.5</v>
      </c>
      <c r="DT338" s="45">
        <v>154.4</v>
      </c>
      <c r="DU338" s="45">
        <v>150.9</v>
      </c>
      <c r="DV338" s="45">
        <v>150.5</v>
      </c>
      <c r="DW338" s="45">
        <v>149.69999999999999</v>
      </c>
      <c r="DX338" s="46">
        <v>149.5</v>
      </c>
      <c r="DY338" s="46">
        <v>148.4</v>
      </c>
      <c r="DZ338" s="46">
        <v>148.4</v>
      </c>
      <c r="EA338">
        <v>151.1</v>
      </c>
      <c r="EB338" s="47">
        <v>151.4</v>
      </c>
      <c r="EC338" s="47">
        <v>148.1</v>
      </c>
    </row>
    <row r="339" spans="1:133" x14ac:dyDescent="0.25">
      <c r="A339" s="43" t="s">
        <v>3507</v>
      </c>
      <c r="B339" s="43" t="s">
        <v>2430</v>
      </c>
      <c r="C339" s="44">
        <v>3.1E-2</v>
      </c>
      <c r="D339" s="45">
        <v>97.1</v>
      </c>
      <c r="E339" s="45">
        <v>91.4</v>
      </c>
      <c r="F339" s="45">
        <v>94.9</v>
      </c>
      <c r="G339" s="45">
        <v>95.6</v>
      </c>
      <c r="H339" s="45">
        <v>102.2</v>
      </c>
      <c r="I339" s="45">
        <v>101.4</v>
      </c>
      <c r="J339" s="45">
        <v>99.6</v>
      </c>
      <c r="K339" s="45">
        <v>96.9</v>
      </c>
      <c r="L339" s="45">
        <v>100.1</v>
      </c>
      <c r="M339" s="45">
        <v>92.1</v>
      </c>
      <c r="N339" s="45">
        <v>95.7</v>
      </c>
      <c r="O339" s="45">
        <v>97</v>
      </c>
      <c r="P339" s="45">
        <v>106.7</v>
      </c>
      <c r="Q339" s="45">
        <v>104.6</v>
      </c>
      <c r="R339" s="45">
        <v>108</v>
      </c>
      <c r="S339" s="45">
        <v>106.8</v>
      </c>
      <c r="T339" s="45">
        <v>102</v>
      </c>
      <c r="U339" s="45">
        <v>96.8</v>
      </c>
      <c r="V339" s="45">
        <v>103.1</v>
      </c>
      <c r="W339" s="45">
        <v>100.5</v>
      </c>
      <c r="X339" s="45">
        <v>100.2</v>
      </c>
      <c r="Y339" s="45">
        <v>100.3</v>
      </c>
      <c r="Z339" s="45">
        <v>108.3</v>
      </c>
      <c r="AA339" s="45">
        <v>114</v>
      </c>
      <c r="AB339" s="45">
        <v>112.7</v>
      </c>
      <c r="AC339" s="45">
        <v>117.6</v>
      </c>
      <c r="AD339" s="45">
        <v>111.6</v>
      </c>
      <c r="AE339" s="45">
        <v>114.2</v>
      </c>
      <c r="AF339" s="45">
        <v>115.6</v>
      </c>
      <c r="AG339" s="45">
        <v>109.5</v>
      </c>
      <c r="AH339" s="45">
        <v>109.6</v>
      </c>
      <c r="AI339" s="45">
        <v>109.8</v>
      </c>
      <c r="AJ339" s="45">
        <v>114.5</v>
      </c>
      <c r="AK339" s="45">
        <v>110.2</v>
      </c>
      <c r="AL339" s="45">
        <v>108.3</v>
      </c>
      <c r="AM339" s="45">
        <v>109.1</v>
      </c>
      <c r="AN339" s="45">
        <v>111.4</v>
      </c>
      <c r="AO339" s="45">
        <v>107.7</v>
      </c>
      <c r="AP339" s="45">
        <v>112.1</v>
      </c>
      <c r="AQ339" s="45">
        <v>115</v>
      </c>
      <c r="AR339" s="45">
        <v>109.5</v>
      </c>
      <c r="AS339" s="45">
        <v>108.9</v>
      </c>
      <c r="AT339" s="45">
        <v>109.9</v>
      </c>
      <c r="AU339" s="45">
        <v>108.6</v>
      </c>
      <c r="AV339" s="45">
        <v>108.5</v>
      </c>
      <c r="AW339" s="45">
        <v>108.2</v>
      </c>
      <c r="AX339" s="45">
        <v>109.3</v>
      </c>
      <c r="AY339" s="45">
        <v>110.8</v>
      </c>
      <c r="AZ339" s="45">
        <v>111.6</v>
      </c>
      <c r="BA339" s="45">
        <v>111.8</v>
      </c>
      <c r="BB339" s="45">
        <v>110.5</v>
      </c>
      <c r="BC339" s="45">
        <v>110.7</v>
      </c>
      <c r="BD339" s="45">
        <v>110.9</v>
      </c>
      <c r="BE339" s="45">
        <v>110.5</v>
      </c>
      <c r="BF339" s="45">
        <v>111</v>
      </c>
      <c r="BG339" s="45">
        <v>111.1</v>
      </c>
      <c r="BH339" s="45">
        <v>111.9</v>
      </c>
      <c r="BI339" s="45">
        <v>109.4</v>
      </c>
      <c r="BJ339" s="45">
        <v>115.5</v>
      </c>
      <c r="BK339" s="45">
        <v>118.1</v>
      </c>
      <c r="BL339" s="45">
        <v>114.7</v>
      </c>
      <c r="BM339" s="45">
        <v>113.7</v>
      </c>
      <c r="BN339" s="45">
        <v>113.9</v>
      </c>
      <c r="BO339" s="45">
        <v>114.5</v>
      </c>
      <c r="BP339" s="45">
        <v>111.2</v>
      </c>
      <c r="BQ339" s="45">
        <v>117.5</v>
      </c>
      <c r="BR339" s="45">
        <v>117.8</v>
      </c>
      <c r="BS339" s="45">
        <v>117.5</v>
      </c>
      <c r="BT339" s="45">
        <v>117.8</v>
      </c>
      <c r="BU339" s="45">
        <v>118.5</v>
      </c>
      <c r="BV339" s="45">
        <v>117.9</v>
      </c>
      <c r="BW339" s="45">
        <v>110.3</v>
      </c>
      <c r="BX339" s="45">
        <v>110.8</v>
      </c>
      <c r="BY339" s="45">
        <v>111.3</v>
      </c>
      <c r="BZ339" s="45">
        <v>111.6</v>
      </c>
      <c r="CA339" s="45">
        <v>111.4</v>
      </c>
      <c r="CB339" s="45">
        <v>110.1</v>
      </c>
      <c r="CC339" s="45">
        <v>109.7</v>
      </c>
      <c r="CD339" s="45">
        <v>111.1</v>
      </c>
      <c r="CE339" s="45">
        <v>111.3</v>
      </c>
      <c r="CF339" s="45">
        <v>110.9</v>
      </c>
      <c r="CG339" s="45">
        <v>111.2</v>
      </c>
      <c r="CH339" s="45">
        <v>110.8</v>
      </c>
      <c r="CI339" s="45">
        <v>111.7</v>
      </c>
      <c r="CJ339" s="45">
        <v>111.4</v>
      </c>
      <c r="CK339" s="45">
        <v>110.6</v>
      </c>
      <c r="CL339" s="45">
        <v>111.8</v>
      </c>
      <c r="CM339" s="45">
        <v>111.6</v>
      </c>
      <c r="CN339" s="45">
        <v>110.9</v>
      </c>
      <c r="CO339" s="45">
        <v>110.4</v>
      </c>
      <c r="CP339" s="45">
        <v>110.8</v>
      </c>
      <c r="CQ339" s="45">
        <v>108.5</v>
      </c>
      <c r="CR339" s="45">
        <v>110.3</v>
      </c>
      <c r="CS339" s="45">
        <v>109.6</v>
      </c>
      <c r="CT339" s="45">
        <v>110</v>
      </c>
      <c r="CU339" s="45">
        <v>111.3</v>
      </c>
      <c r="CV339" s="45">
        <v>113.4</v>
      </c>
      <c r="CW339" s="45">
        <v>111.6</v>
      </c>
      <c r="CX339" s="45">
        <v>109.3</v>
      </c>
      <c r="CY339" s="45">
        <v>110.3</v>
      </c>
      <c r="CZ339" s="45">
        <v>110.8</v>
      </c>
      <c r="DA339" s="45">
        <v>109.8</v>
      </c>
      <c r="DB339" s="45">
        <v>109.7</v>
      </c>
      <c r="DC339" s="45">
        <v>111.2</v>
      </c>
      <c r="DD339" s="45">
        <v>119.1</v>
      </c>
      <c r="DE339" s="45">
        <v>122.2</v>
      </c>
      <c r="DF339" s="45">
        <v>129.80000000000001</v>
      </c>
      <c r="DG339" s="45">
        <v>143.69999999999999</v>
      </c>
      <c r="DH339" s="45">
        <v>150.19999999999999</v>
      </c>
      <c r="DI339" s="45">
        <v>153.6</v>
      </c>
      <c r="DJ339" s="45">
        <v>155.30000000000001</v>
      </c>
      <c r="DK339" s="45">
        <v>143.69999999999999</v>
      </c>
      <c r="DL339" s="45">
        <v>146.69999999999999</v>
      </c>
      <c r="DM339" s="45">
        <v>147</v>
      </c>
      <c r="DN339" s="45">
        <v>149.5</v>
      </c>
      <c r="DO339" s="45">
        <v>157.30000000000001</v>
      </c>
      <c r="DP339" s="45">
        <v>165.9</v>
      </c>
      <c r="DQ339" s="45">
        <v>160.6</v>
      </c>
      <c r="DR339" s="45">
        <v>158.69999999999999</v>
      </c>
      <c r="DS339" s="45">
        <v>164.6</v>
      </c>
      <c r="DT339" s="45">
        <v>177.6</v>
      </c>
      <c r="DU339" s="45">
        <v>176.6</v>
      </c>
      <c r="DV339" s="45">
        <v>175.9</v>
      </c>
      <c r="DW339" s="45">
        <v>167.3</v>
      </c>
      <c r="DX339" s="46">
        <v>163.1</v>
      </c>
      <c r="DY339" s="46">
        <v>160.30000000000001</v>
      </c>
      <c r="DZ339" s="46">
        <v>160.9</v>
      </c>
      <c r="EA339">
        <v>150.1</v>
      </c>
      <c r="EB339" s="47">
        <v>147</v>
      </c>
      <c r="EC339" s="47">
        <v>144</v>
      </c>
    </row>
    <row r="340" spans="1:133" x14ac:dyDescent="0.25">
      <c r="A340" s="43" t="s">
        <v>3508</v>
      </c>
      <c r="B340" s="43" t="s">
        <v>2432</v>
      </c>
      <c r="C340" s="44">
        <v>2.2550000000000001E-2</v>
      </c>
      <c r="D340" s="45">
        <v>102.3</v>
      </c>
      <c r="E340" s="45">
        <v>101.4</v>
      </c>
      <c r="F340" s="45">
        <v>102.9</v>
      </c>
      <c r="G340" s="45">
        <v>103.2</v>
      </c>
      <c r="H340" s="45">
        <v>104.5</v>
      </c>
      <c r="I340" s="45">
        <v>101</v>
      </c>
      <c r="J340" s="45">
        <v>101.9</v>
      </c>
      <c r="K340" s="45">
        <v>106.9</v>
      </c>
      <c r="L340" s="45">
        <v>107</v>
      </c>
      <c r="M340" s="45">
        <v>103</v>
      </c>
      <c r="N340" s="45">
        <v>103.1</v>
      </c>
      <c r="O340" s="45">
        <v>103.2</v>
      </c>
      <c r="P340" s="45">
        <v>115.1</v>
      </c>
      <c r="Q340" s="45">
        <v>115.1</v>
      </c>
      <c r="R340" s="45">
        <v>113.1</v>
      </c>
      <c r="S340" s="45">
        <v>114.6</v>
      </c>
      <c r="T340" s="45">
        <v>114.6</v>
      </c>
      <c r="U340" s="45">
        <v>113.8</v>
      </c>
      <c r="V340" s="45">
        <v>117</v>
      </c>
      <c r="W340" s="45">
        <v>116.1</v>
      </c>
      <c r="X340" s="45">
        <v>124.8</v>
      </c>
      <c r="Y340" s="45">
        <v>124.8</v>
      </c>
      <c r="Z340" s="45">
        <v>116.6</v>
      </c>
      <c r="AA340" s="45">
        <v>124.4</v>
      </c>
      <c r="AB340" s="45">
        <v>124.4</v>
      </c>
      <c r="AC340" s="45">
        <v>125.5</v>
      </c>
      <c r="AD340" s="45">
        <v>122.5</v>
      </c>
      <c r="AE340" s="45">
        <v>122.7</v>
      </c>
      <c r="AF340" s="45">
        <v>122.6</v>
      </c>
      <c r="AG340" s="45">
        <v>122.6</v>
      </c>
      <c r="AH340" s="45">
        <v>122.3</v>
      </c>
      <c r="AI340" s="45">
        <v>112</v>
      </c>
      <c r="AJ340" s="45">
        <v>121.4</v>
      </c>
      <c r="AK340" s="45">
        <v>118.7</v>
      </c>
      <c r="AL340" s="45">
        <v>118.7</v>
      </c>
      <c r="AM340" s="45">
        <v>118.7</v>
      </c>
      <c r="AN340" s="45">
        <v>110.7</v>
      </c>
      <c r="AO340" s="45">
        <v>116.1</v>
      </c>
      <c r="AP340" s="45">
        <v>108.3</v>
      </c>
      <c r="AQ340" s="45">
        <v>113.9</v>
      </c>
      <c r="AR340" s="45">
        <v>118.7</v>
      </c>
      <c r="AS340" s="45">
        <v>120</v>
      </c>
      <c r="AT340" s="45">
        <v>123.9</v>
      </c>
      <c r="AU340" s="45">
        <v>123.8</v>
      </c>
      <c r="AV340" s="45">
        <v>121.8</v>
      </c>
      <c r="AW340" s="45">
        <v>120.9</v>
      </c>
      <c r="AX340" s="45">
        <v>125.2</v>
      </c>
      <c r="AY340" s="45">
        <v>126.1</v>
      </c>
      <c r="AZ340" s="45">
        <v>126</v>
      </c>
      <c r="BA340" s="45">
        <v>125.6</v>
      </c>
      <c r="BB340" s="45">
        <v>126.6</v>
      </c>
      <c r="BC340" s="45">
        <v>128.6</v>
      </c>
      <c r="BD340" s="45">
        <v>123.4</v>
      </c>
      <c r="BE340" s="45">
        <v>125.6</v>
      </c>
      <c r="BF340" s="45">
        <v>127.2</v>
      </c>
      <c r="BG340" s="45">
        <v>118</v>
      </c>
      <c r="BH340" s="45">
        <v>121</v>
      </c>
      <c r="BI340" s="45">
        <v>124</v>
      </c>
      <c r="BJ340" s="45">
        <v>124.4</v>
      </c>
      <c r="BK340" s="45">
        <v>130.5</v>
      </c>
      <c r="BL340" s="45">
        <v>130.4</v>
      </c>
      <c r="BM340" s="45">
        <v>129.69999999999999</v>
      </c>
      <c r="BN340" s="45">
        <v>129.6</v>
      </c>
      <c r="BO340" s="45">
        <v>121.1</v>
      </c>
      <c r="BP340" s="45">
        <v>121.9</v>
      </c>
      <c r="BQ340" s="45">
        <v>116.2</v>
      </c>
      <c r="BR340" s="45">
        <v>111.7</v>
      </c>
      <c r="BS340" s="45">
        <v>117.4</v>
      </c>
      <c r="BT340" s="45">
        <v>120.8</v>
      </c>
      <c r="BU340" s="45">
        <v>134.5</v>
      </c>
      <c r="BV340" s="45">
        <v>132.30000000000001</v>
      </c>
      <c r="BW340" s="45">
        <v>119.2</v>
      </c>
      <c r="BX340" s="45">
        <v>133.6</v>
      </c>
      <c r="BY340" s="45">
        <v>133.6</v>
      </c>
      <c r="BZ340" s="45">
        <v>129.19999999999999</v>
      </c>
      <c r="CA340" s="45">
        <v>129.19999999999999</v>
      </c>
      <c r="CB340" s="45">
        <v>131.19999999999999</v>
      </c>
      <c r="CC340" s="45">
        <v>138.4</v>
      </c>
      <c r="CD340" s="45">
        <v>136.9</v>
      </c>
      <c r="CE340" s="45">
        <v>141.19999999999999</v>
      </c>
      <c r="CF340" s="45">
        <v>140.80000000000001</v>
      </c>
      <c r="CG340" s="45">
        <v>143.4</v>
      </c>
      <c r="CH340" s="45">
        <v>143.5</v>
      </c>
      <c r="CI340" s="45">
        <v>142.4</v>
      </c>
      <c r="CJ340" s="45">
        <v>140.9</v>
      </c>
      <c r="CK340" s="45">
        <v>142.4</v>
      </c>
      <c r="CL340" s="45">
        <v>141.1</v>
      </c>
      <c r="CM340" s="45">
        <v>140.30000000000001</v>
      </c>
      <c r="CN340" s="45">
        <v>141.4</v>
      </c>
      <c r="CO340" s="45">
        <v>141</v>
      </c>
      <c r="CP340" s="45">
        <v>137.19999999999999</v>
      </c>
      <c r="CQ340" s="45">
        <v>138.19999999999999</v>
      </c>
      <c r="CR340" s="45">
        <v>136.4</v>
      </c>
      <c r="CS340" s="45">
        <v>137</v>
      </c>
      <c r="CT340" s="45">
        <v>148.69999999999999</v>
      </c>
      <c r="CU340" s="45">
        <v>143.4</v>
      </c>
      <c r="CV340" s="45">
        <v>140.6</v>
      </c>
      <c r="CW340" s="45">
        <v>148.80000000000001</v>
      </c>
      <c r="CX340" s="45">
        <v>156</v>
      </c>
      <c r="CY340" s="45">
        <v>158.4</v>
      </c>
      <c r="CZ340" s="45">
        <v>152.9</v>
      </c>
      <c r="DA340" s="45">
        <v>158.9</v>
      </c>
      <c r="DB340" s="45">
        <v>157.1</v>
      </c>
      <c r="DC340" s="45">
        <v>158</v>
      </c>
      <c r="DD340" s="45">
        <v>157.1</v>
      </c>
      <c r="DE340" s="45">
        <v>159.69999999999999</v>
      </c>
      <c r="DF340" s="45">
        <v>152.1</v>
      </c>
      <c r="DG340" s="45">
        <v>163.1</v>
      </c>
      <c r="DH340" s="45">
        <v>163.19999999999999</v>
      </c>
      <c r="DI340" s="45">
        <v>166</v>
      </c>
      <c r="DJ340" s="45">
        <v>166.9</v>
      </c>
      <c r="DK340" s="45">
        <v>151</v>
      </c>
      <c r="DL340" s="45">
        <v>161.1</v>
      </c>
      <c r="DM340" s="45">
        <v>195.2</v>
      </c>
      <c r="DN340" s="45">
        <v>192.3</v>
      </c>
      <c r="DO340" s="45">
        <v>191</v>
      </c>
      <c r="DP340" s="45">
        <v>192.4</v>
      </c>
      <c r="DQ340" s="45">
        <v>185.2</v>
      </c>
      <c r="DR340" s="45">
        <v>159.5</v>
      </c>
      <c r="DS340" s="45">
        <v>165.1</v>
      </c>
      <c r="DT340" s="45">
        <v>165.7</v>
      </c>
      <c r="DU340" s="45">
        <v>193.4</v>
      </c>
      <c r="DV340" s="45">
        <v>200.3</v>
      </c>
      <c r="DW340" s="45">
        <v>200.8</v>
      </c>
      <c r="DX340" s="46">
        <v>193.8</v>
      </c>
      <c r="DY340" s="46">
        <v>195.9</v>
      </c>
      <c r="DZ340" s="46">
        <v>202</v>
      </c>
      <c r="EA340">
        <v>203.5</v>
      </c>
      <c r="EB340" s="47">
        <v>203.5</v>
      </c>
      <c r="EC340" s="47">
        <v>211</v>
      </c>
    </row>
    <row r="341" spans="1:133" x14ac:dyDescent="0.25">
      <c r="A341" s="43" t="s">
        <v>3509</v>
      </c>
      <c r="B341" s="43" t="s">
        <v>2434</v>
      </c>
      <c r="C341" s="44">
        <v>3.0000000000000001E-3</v>
      </c>
      <c r="D341" s="45">
        <v>100</v>
      </c>
      <c r="E341" s="45">
        <v>100</v>
      </c>
      <c r="F341" s="45">
        <v>100</v>
      </c>
      <c r="G341" s="45">
        <v>100</v>
      </c>
      <c r="H341" s="45">
        <v>100</v>
      </c>
      <c r="I341" s="45">
        <v>100</v>
      </c>
      <c r="J341" s="45">
        <v>100</v>
      </c>
      <c r="K341" s="45">
        <v>100</v>
      </c>
      <c r="L341" s="45">
        <v>100</v>
      </c>
      <c r="M341" s="45">
        <v>101.1</v>
      </c>
      <c r="N341" s="45">
        <v>101.1</v>
      </c>
      <c r="O341" s="45">
        <v>101.1</v>
      </c>
      <c r="P341" s="45">
        <v>101.1</v>
      </c>
      <c r="Q341" s="45">
        <v>101.1</v>
      </c>
      <c r="R341" s="45">
        <v>101.1</v>
      </c>
      <c r="S341" s="45">
        <v>101.1</v>
      </c>
      <c r="T341" s="45">
        <v>101.1</v>
      </c>
      <c r="U341" s="45">
        <v>101.1</v>
      </c>
      <c r="V341" s="45">
        <v>101.1</v>
      </c>
      <c r="W341" s="45">
        <v>101.1</v>
      </c>
      <c r="X341" s="45">
        <v>101.1</v>
      </c>
      <c r="Y341" s="45">
        <v>108.4</v>
      </c>
      <c r="Z341" s="45">
        <v>108.4</v>
      </c>
      <c r="AA341" s="45">
        <v>108.4</v>
      </c>
      <c r="AB341" s="45">
        <v>108.4</v>
      </c>
      <c r="AC341" s="45">
        <v>108.4</v>
      </c>
      <c r="AD341" s="45">
        <v>108.4</v>
      </c>
      <c r="AE341" s="45">
        <v>108.4</v>
      </c>
      <c r="AF341" s="45">
        <v>108.4</v>
      </c>
      <c r="AG341" s="45">
        <v>108.4</v>
      </c>
      <c r="AH341" s="45">
        <v>108.4</v>
      </c>
      <c r="AI341" s="45">
        <v>108.4</v>
      </c>
      <c r="AJ341" s="45">
        <v>108.4</v>
      </c>
      <c r="AK341" s="45">
        <v>109.5</v>
      </c>
      <c r="AL341" s="45">
        <v>109.5</v>
      </c>
      <c r="AM341" s="45">
        <v>109.5</v>
      </c>
      <c r="AN341" s="45">
        <v>109.5</v>
      </c>
      <c r="AO341" s="45">
        <v>109.5</v>
      </c>
      <c r="AP341" s="45">
        <v>109.5</v>
      </c>
      <c r="AQ341" s="45">
        <v>109.5</v>
      </c>
      <c r="AR341" s="45">
        <v>109.5</v>
      </c>
      <c r="AS341" s="45">
        <v>109.5</v>
      </c>
      <c r="AT341" s="45">
        <v>109.5</v>
      </c>
      <c r="AU341" s="45">
        <v>100.2</v>
      </c>
      <c r="AV341" s="45">
        <v>103.2</v>
      </c>
      <c r="AW341" s="45">
        <v>100.8</v>
      </c>
      <c r="AX341" s="45">
        <v>99.5</v>
      </c>
      <c r="AY341" s="45">
        <v>100.2</v>
      </c>
      <c r="AZ341" s="45">
        <v>106.7</v>
      </c>
      <c r="BA341" s="45">
        <v>100.2</v>
      </c>
      <c r="BB341" s="45">
        <v>106.1</v>
      </c>
      <c r="BC341" s="45">
        <v>107.2</v>
      </c>
      <c r="BD341" s="45">
        <v>104.3</v>
      </c>
      <c r="BE341" s="45">
        <v>105.5</v>
      </c>
      <c r="BF341" s="45">
        <v>98.1</v>
      </c>
      <c r="BG341" s="45">
        <v>98.7</v>
      </c>
      <c r="BH341" s="45">
        <v>99.3</v>
      </c>
      <c r="BI341" s="45">
        <v>98.7</v>
      </c>
      <c r="BJ341" s="45">
        <v>100.3</v>
      </c>
      <c r="BK341" s="45">
        <v>101.5</v>
      </c>
      <c r="BL341" s="45">
        <v>100.9</v>
      </c>
      <c r="BM341" s="45">
        <v>100.3</v>
      </c>
      <c r="BN341" s="45">
        <v>100.9</v>
      </c>
      <c r="BO341" s="45">
        <v>100.3</v>
      </c>
      <c r="BP341" s="45">
        <v>100.3</v>
      </c>
      <c r="BQ341" s="45">
        <v>100.3</v>
      </c>
      <c r="BR341" s="45">
        <v>100.3</v>
      </c>
      <c r="BS341" s="45">
        <v>100.3</v>
      </c>
      <c r="BT341" s="45">
        <v>100.3</v>
      </c>
      <c r="BU341" s="45">
        <v>101.5</v>
      </c>
      <c r="BV341" s="45">
        <v>101.5</v>
      </c>
      <c r="BW341" s="45">
        <v>101.5</v>
      </c>
      <c r="BX341" s="45">
        <v>101.5</v>
      </c>
      <c r="BY341" s="45">
        <v>101.5</v>
      </c>
      <c r="BZ341" s="45">
        <v>101.5</v>
      </c>
      <c r="CA341" s="45">
        <v>104.5</v>
      </c>
      <c r="CB341" s="45">
        <v>104.5</v>
      </c>
      <c r="CC341" s="45">
        <v>104.5</v>
      </c>
      <c r="CD341" s="45">
        <v>104.5</v>
      </c>
      <c r="CE341" s="45">
        <v>104.5</v>
      </c>
      <c r="CF341" s="45">
        <v>104.5</v>
      </c>
      <c r="CG341" s="45">
        <v>104.5</v>
      </c>
      <c r="CH341" s="45">
        <v>104.5</v>
      </c>
      <c r="CI341" s="45">
        <v>104.5</v>
      </c>
      <c r="CJ341" s="45">
        <v>104.5</v>
      </c>
      <c r="CK341" s="45">
        <v>104.5</v>
      </c>
      <c r="CL341" s="45">
        <v>104.5</v>
      </c>
      <c r="CM341" s="45">
        <v>105.5</v>
      </c>
      <c r="CN341" s="45">
        <v>109.2</v>
      </c>
      <c r="CO341" s="45">
        <v>109.2</v>
      </c>
      <c r="CP341" s="45">
        <v>109</v>
      </c>
      <c r="CQ341" s="45">
        <v>108.7</v>
      </c>
      <c r="CR341" s="45">
        <v>108.7</v>
      </c>
      <c r="CS341" s="45">
        <v>108.7</v>
      </c>
      <c r="CT341" s="45">
        <v>108.7</v>
      </c>
      <c r="CU341" s="45">
        <v>108.7</v>
      </c>
      <c r="CV341" s="45">
        <v>108.7</v>
      </c>
      <c r="CW341" s="45">
        <v>101.5</v>
      </c>
      <c r="CX341" s="45">
        <v>101.5</v>
      </c>
      <c r="CY341" s="45">
        <v>101.5</v>
      </c>
      <c r="CZ341" s="45">
        <v>102.1</v>
      </c>
      <c r="DA341" s="45">
        <v>101.9</v>
      </c>
      <c r="DB341" s="45">
        <v>102.1</v>
      </c>
      <c r="DC341" s="45">
        <v>102.1</v>
      </c>
      <c r="DD341" s="45">
        <v>102.1</v>
      </c>
      <c r="DE341" s="45">
        <v>102.1</v>
      </c>
      <c r="DF341" s="45">
        <v>101.8</v>
      </c>
      <c r="DG341" s="45">
        <v>107.3</v>
      </c>
      <c r="DH341" s="45">
        <v>107.9</v>
      </c>
      <c r="DI341" s="45">
        <v>109</v>
      </c>
      <c r="DJ341" s="45">
        <v>109.6</v>
      </c>
      <c r="DK341" s="45">
        <v>111.2</v>
      </c>
      <c r="DL341" s="45">
        <v>112.8</v>
      </c>
      <c r="DM341" s="45">
        <v>113.9</v>
      </c>
      <c r="DN341" s="45">
        <v>116</v>
      </c>
      <c r="DO341" s="45">
        <v>117.6</v>
      </c>
      <c r="DP341" s="45">
        <v>116</v>
      </c>
      <c r="DQ341" s="45">
        <v>117.1</v>
      </c>
      <c r="DR341" s="45">
        <v>119</v>
      </c>
      <c r="DS341" s="45">
        <v>117.4</v>
      </c>
      <c r="DT341" s="45">
        <v>118.9</v>
      </c>
      <c r="DU341" s="45">
        <v>125.8</v>
      </c>
      <c r="DV341" s="45">
        <v>125.8</v>
      </c>
      <c r="DW341" s="45">
        <v>127.6</v>
      </c>
      <c r="DX341" s="46">
        <v>128.1</v>
      </c>
      <c r="DY341" s="46">
        <v>128.30000000000001</v>
      </c>
      <c r="DZ341" s="46">
        <v>129.4</v>
      </c>
      <c r="EA341">
        <v>129.80000000000001</v>
      </c>
      <c r="EB341" s="47">
        <v>130.9</v>
      </c>
      <c r="EC341" s="47">
        <v>129.80000000000001</v>
      </c>
    </row>
    <row r="342" spans="1:133" x14ac:dyDescent="0.25">
      <c r="A342" s="43" t="s">
        <v>3510</v>
      </c>
      <c r="B342" s="43" t="s">
        <v>2436</v>
      </c>
      <c r="C342" s="44">
        <v>6.2E-4</v>
      </c>
      <c r="D342" s="45">
        <v>100.5</v>
      </c>
      <c r="E342" s="45">
        <v>100.7</v>
      </c>
      <c r="F342" s="45">
        <v>101.7</v>
      </c>
      <c r="G342" s="45">
        <v>101.5</v>
      </c>
      <c r="H342" s="45">
        <v>101.5</v>
      </c>
      <c r="I342" s="45">
        <v>102.1</v>
      </c>
      <c r="J342" s="45">
        <v>102.1</v>
      </c>
      <c r="K342" s="45">
        <v>102.1</v>
      </c>
      <c r="L342" s="45">
        <v>102.1</v>
      </c>
      <c r="M342" s="45">
        <v>105.9</v>
      </c>
      <c r="N342" s="45">
        <v>105.9</v>
      </c>
      <c r="O342" s="45">
        <v>105.9</v>
      </c>
      <c r="P342" s="45">
        <v>106.3</v>
      </c>
      <c r="Q342" s="45">
        <v>106.9</v>
      </c>
      <c r="R342" s="45">
        <v>106.9</v>
      </c>
      <c r="S342" s="45">
        <v>106.9</v>
      </c>
      <c r="T342" s="45">
        <v>107.2</v>
      </c>
      <c r="U342" s="45">
        <v>107.2</v>
      </c>
      <c r="V342" s="45">
        <v>107.2</v>
      </c>
      <c r="W342" s="45">
        <v>107.2</v>
      </c>
      <c r="X342" s="45">
        <v>107.2</v>
      </c>
      <c r="Y342" s="45">
        <v>107.8</v>
      </c>
      <c r="Z342" s="45">
        <v>107.8</v>
      </c>
      <c r="AA342" s="45">
        <v>107.8</v>
      </c>
      <c r="AB342" s="45">
        <v>109.3</v>
      </c>
      <c r="AC342" s="45">
        <v>109.3</v>
      </c>
      <c r="AD342" s="45">
        <v>110.1</v>
      </c>
      <c r="AE342" s="45">
        <v>110.4</v>
      </c>
      <c r="AF342" s="45">
        <v>110.4</v>
      </c>
      <c r="AG342" s="45">
        <v>110.4</v>
      </c>
      <c r="AH342" s="45">
        <v>110.4</v>
      </c>
      <c r="AI342" s="45">
        <v>110.7</v>
      </c>
      <c r="AJ342" s="45">
        <v>110.7</v>
      </c>
      <c r="AK342" s="45">
        <v>110.7</v>
      </c>
      <c r="AL342" s="45">
        <v>110.7</v>
      </c>
      <c r="AM342" s="45">
        <v>110.7</v>
      </c>
      <c r="AN342" s="45">
        <v>113.8</v>
      </c>
      <c r="AO342" s="45">
        <v>113.8</v>
      </c>
      <c r="AP342" s="45">
        <v>113.8</v>
      </c>
      <c r="AQ342" s="45">
        <v>113.8</v>
      </c>
      <c r="AR342" s="45">
        <v>113.8</v>
      </c>
      <c r="AS342" s="45">
        <v>113.8</v>
      </c>
      <c r="AT342" s="45">
        <v>115.2</v>
      </c>
      <c r="AU342" s="45">
        <v>118.7</v>
      </c>
      <c r="AV342" s="45">
        <v>133.4</v>
      </c>
      <c r="AW342" s="45">
        <v>130.4</v>
      </c>
      <c r="AX342" s="45">
        <v>131.5</v>
      </c>
      <c r="AY342" s="45">
        <v>128.9</v>
      </c>
      <c r="AZ342" s="45">
        <v>129</v>
      </c>
      <c r="BA342" s="45">
        <v>131.9</v>
      </c>
      <c r="BB342" s="45">
        <v>132.1</v>
      </c>
      <c r="BC342" s="45">
        <v>132.6</v>
      </c>
      <c r="BD342" s="45">
        <v>131</v>
      </c>
      <c r="BE342" s="45">
        <v>132.5</v>
      </c>
      <c r="BF342" s="45">
        <v>132.9</v>
      </c>
      <c r="BG342" s="45">
        <v>131.9</v>
      </c>
      <c r="BH342" s="45">
        <v>125.1</v>
      </c>
      <c r="BI342" s="45">
        <v>125.2</v>
      </c>
      <c r="BJ342" s="45">
        <v>125.7</v>
      </c>
      <c r="BK342" s="45">
        <v>127</v>
      </c>
      <c r="BL342" s="45">
        <v>126.7</v>
      </c>
      <c r="BM342" s="45">
        <v>126.9</v>
      </c>
      <c r="BN342" s="45">
        <v>126.6</v>
      </c>
      <c r="BO342" s="45">
        <v>129.30000000000001</v>
      </c>
      <c r="BP342" s="45">
        <v>129.6</v>
      </c>
      <c r="BQ342" s="45">
        <v>129.6</v>
      </c>
      <c r="BR342" s="45">
        <v>128</v>
      </c>
      <c r="BS342" s="45">
        <v>128.80000000000001</v>
      </c>
      <c r="BT342" s="45">
        <v>133.4</v>
      </c>
      <c r="BU342" s="45">
        <v>136.19999999999999</v>
      </c>
      <c r="BV342" s="45">
        <v>136.19999999999999</v>
      </c>
      <c r="BW342" s="45">
        <v>136.19999999999999</v>
      </c>
      <c r="BX342" s="45">
        <v>136.19999999999999</v>
      </c>
      <c r="BY342" s="45">
        <v>136.5</v>
      </c>
      <c r="BZ342" s="45">
        <v>136.9</v>
      </c>
      <c r="CA342" s="45">
        <v>136.9</v>
      </c>
      <c r="CB342" s="45">
        <v>136.9</v>
      </c>
      <c r="CC342" s="45">
        <v>137.19999999999999</v>
      </c>
      <c r="CD342" s="45">
        <v>136</v>
      </c>
      <c r="CE342" s="45">
        <v>137.80000000000001</v>
      </c>
      <c r="CF342" s="45">
        <v>136.5</v>
      </c>
      <c r="CG342" s="45">
        <v>136.9</v>
      </c>
      <c r="CH342" s="45">
        <v>135</v>
      </c>
      <c r="CI342" s="45">
        <v>136.19999999999999</v>
      </c>
      <c r="CJ342" s="45">
        <v>136.19999999999999</v>
      </c>
      <c r="CK342" s="45">
        <v>136.19999999999999</v>
      </c>
      <c r="CL342" s="45">
        <v>136.4</v>
      </c>
      <c r="CM342" s="45">
        <v>137.4</v>
      </c>
      <c r="CN342" s="45">
        <v>139.9</v>
      </c>
      <c r="CO342" s="45">
        <v>135.9</v>
      </c>
      <c r="CP342" s="45">
        <v>136</v>
      </c>
      <c r="CQ342" s="45">
        <v>135.80000000000001</v>
      </c>
      <c r="CR342" s="45">
        <v>135.6</v>
      </c>
      <c r="CS342" s="45">
        <v>135.6</v>
      </c>
      <c r="CT342" s="45">
        <v>137.5</v>
      </c>
      <c r="CU342" s="45">
        <v>137.19999999999999</v>
      </c>
      <c r="CV342" s="45">
        <v>137.19999999999999</v>
      </c>
      <c r="CW342" s="45">
        <v>128.6</v>
      </c>
      <c r="CX342" s="45">
        <v>129.30000000000001</v>
      </c>
      <c r="CY342" s="45">
        <v>128.6</v>
      </c>
      <c r="CZ342" s="45">
        <v>131.4</v>
      </c>
      <c r="DA342" s="45">
        <v>128.9</v>
      </c>
      <c r="DB342" s="45">
        <v>128.4</v>
      </c>
      <c r="DC342" s="45">
        <v>130.30000000000001</v>
      </c>
      <c r="DD342" s="45">
        <v>129.9</v>
      </c>
      <c r="DE342" s="45">
        <v>131.19999999999999</v>
      </c>
      <c r="DF342" s="45">
        <v>132.80000000000001</v>
      </c>
      <c r="DG342" s="45">
        <v>137.1</v>
      </c>
      <c r="DH342" s="45">
        <v>139.80000000000001</v>
      </c>
      <c r="DI342" s="45">
        <v>142</v>
      </c>
      <c r="DJ342" s="45">
        <v>140.6</v>
      </c>
      <c r="DK342" s="45">
        <v>143.4</v>
      </c>
      <c r="DL342" s="45">
        <v>142.69999999999999</v>
      </c>
      <c r="DM342" s="45">
        <v>147</v>
      </c>
      <c r="DN342" s="45">
        <v>147</v>
      </c>
      <c r="DO342" s="45">
        <v>149</v>
      </c>
      <c r="DP342" s="45">
        <v>150.19999999999999</v>
      </c>
      <c r="DQ342" s="45">
        <v>149.5</v>
      </c>
      <c r="DR342" s="45">
        <v>150.1</v>
      </c>
      <c r="DS342" s="45">
        <v>152.6</v>
      </c>
      <c r="DT342" s="45">
        <v>152.69999999999999</v>
      </c>
      <c r="DU342" s="45">
        <v>159</v>
      </c>
      <c r="DV342" s="45">
        <v>155.9</v>
      </c>
      <c r="DW342" s="45">
        <v>157.80000000000001</v>
      </c>
      <c r="DX342" s="46">
        <v>157</v>
      </c>
      <c r="DY342" s="46">
        <v>158</v>
      </c>
      <c r="DZ342" s="46">
        <v>157.80000000000001</v>
      </c>
      <c r="EA342">
        <v>157.69999999999999</v>
      </c>
      <c r="EB342" s="47">
        <v>159.69999999999999</v>
      </c>
      <c r="EC342" s="47">
        <v>159.80000000000001</v>
      </c>
    </row>
    <row r="343" spans="1:133" x14ac:dyDescent="0.25">
      <c r="A343" s="43" t="s">
        <v>3511</v>
      </c>
      <c r="B343" s="43" t="s">
        <v>2438</v>
      </c>
      <c r="C343" s="44">
        <v>3.288E-2</v>
      </c>
      <c r="D343" s="45">
        <v>105.3</v>
      </c>
      <c r="E343" s="45">
        <v>105.5</v>
      </c>
      <c r="F343" s="45">
        <v>105.6</v>
      </c>
      <c r="G343" s="45">
        <v>105.3</v>
      </c>
      <c r="H343" s="45">
        <v>105.1</v>
      </c>
      <c r="I343" s="45">
        <v>104.9</v>
      </c>
      <c r="J343" s="45">
        <v>105</v>
      </c>
      <c r="K343" s="45">
        <v>104.5</v>
      </c>
      <c r="L343" s="45">
        <v>105.6</v>
      </c>
      <c r="M343" s="45">
        <v>105.3</v>
      </c>
      <c r="N343" s="45">
        <v>105.2</v>
      </c>
      <c r="O343" s="45">
        <v>105.1</v>
      </c>
      <c r="P343" s="45">
        <v>107.5</v>
      </c>
      <c r="Q343" s="45">
        <v>106.7</v>
      </c>
      <c r="R343" s="45">
        <v>107</v>
      </c>
      <c r="S343" s="45">
        <v>107.2</v>
      </c>
      <c r="T343" s="45">
        <v>106.6</v>
      </c>
      <c r="U343" s="45">
        <v>106.2</v>
      </c>
      <c r="V343" s="45">
        <v>105.5</v>
      </c>
      <c r="W343" s="45">
        <v>105.6</v>
      </c>
      <c r="X343" s="45">
        <v>106.1</v>
      </c>
      <c r="Y343" s="45">
        <v>107.2</v>
      </c>
      <c r="Z343" s="45">
        <v>108.1</v>
      </c>
      <c r="AA343" s="45">
        <v>108.3</v>
      </c>
      <c r="AB343" s="45">
        <v>114</v>
      </c>
      <c r="AC343" s="45">
        <v>114.4</v>
      </c>
      <c r="AD343" s="45">
        <v>114.1</v>
      </c>
      <c r="AE343" s="45">
        <v>114.2</v>
      </c>
      <c r="AF343" s="45">
        <v>114.8</v>
      </c>
      <c r="AG343" s="45">
        <v>114.9</v>
      </c>
      <c r="AH343" s="45">
        <v>115.1</v>
      </c>
      <c r="AI343" s="45">
        <v>115.2</v>
      </c>
      <c r="AJ343" s="45">
        <v>115.6</v>
      </c>
      <c r="AK343" s="45">
        <v>115.8</v>
      </c>
      <c r="AL343" s="45">
        <v>115.1</v>
      </c>
      <c r="AM343" s="45">
        <v>115.2</v>
      </c>
      <c r="AN343" s="45">
        <v>115.4</v>
      </c>
      <c r="AO343" s="45">
        <v>115.8</v>
      </c>
      <c r="AP343" s="45">
        <v>115.5</v>
      </c>
      <c r="AQ343" s="45">
        <v>115.1</v>
      </c>
      <c r="AR343" s="45">
        <v>114.7</v>
      </c>
      <c r="AS343" s="45">
        <v>114.9</v>
      </c>
      <c r="AT343" s="45">
        <v>114.3</v>
      </c>
      <c r="AU343" s="45">
        <v>113.8</v>
      </c>
      <c r="AV343" s="45">
        <v>114.3</v>
      </c>
      <c r="AW343" s="45">
        <v>115.4</v>
      </c>
      <c r="AX343" s="45">
        <v>114.3</v>
      </c>
      <c r="AY343" s="45">
        <v>115.7</v>
      </c>
      <c r="AZ343" s="45">
        <v>114.2</v>
      </c>
      <c r="BA343" s="45">
        <v>115.4</v>
      </c>
      <c r="BB343" s="45">
        <v>115.1</v>
      </c>
      <c r="BC343" s="45">
        <v>114.9</v>
      </c>
      <c r="BD343" s="45">
        <v>113.9</v>
      </c>
      <c r="BE343" s="45">
        <v>113.4</v>
      </c>
      <c r="BF343" s="45">
        <v>113.8</v>
      </c>
      <c r="BG343" s="45">
        <v>113.3</v>
      </c>
      <c r="BH343" s="45">
        <v>112.9</v>
      </c>
      <c r="BI343" s="45">
        <v>115.6</v>
      </c>
      <c r="BJ343" s="45">
        <v>116.5</v>
      </c>
      <c r="BK343" s="45">
        <v>116.5</v>
      </c>
      <c r="BL343" s="45">
        <v>117</v>
      </c>
      <c r="BM343" s="45">
        <v>117.3</v>
      </c>
      <c r="BN343" s="45">
        <v>118.9</v>
      </c>
      <c r="BO343" s="45">
        <v>118</v>
      </c>
      <c r="BP343" s="45">
        <v>115.3</v>
      </c>
      <c r="BQ343" s="45">
        <v>114.8</v>
      </c>
      <c r="BR343" s="45">
        <v>115</v>
      </c>
      <c r="BS343" s="45">
        <v>114.9</v>
      </c>
      <c r="BT343" s="45">
        <v>116.9</v>
      </c>
      <c r="BU343" s="45">
        <v>117.3</v>
      </c>
      <c r="BV343" s="45">
        <v>118.2</v>
      </c>
      <c r="BW343" s="45">
        <v>118.3</v>
      </c>
      <c r="BX343" s="45">
        <v>118.1</v>
      </c>
      <c r="BY343" s="45">
        <v>119.4</v>
      </c>
      <c r="BZ343" s="45">
        <v>119.7</v>
      </c>
      <c r="CA343" s="45">
        <v>120.5</v>
      </c>
      <c r="CB343" s="45">
        <v>120.8</v>
      </c>
      <c r="CC343" s="45">
        <v>120.7</v>
      </c>
      <c r="CD343" s="45">
        <v>123</v>
      </c>
      <c r="CE343" s="45">
        <v>124</v>
      </c>
      <c r="CF343" s="45">
        <v>122.8</v>
      </c>
      <c r="CG343" s="45">
        <v>122.3</v>
      </c>
      <c r="CH343" s="45">
        <v>122.1</v>
      </c>
      <c r="CI343" s="45">
        <v>122.1</v>
      </c>
      <c r="CJ343" s="45">
        <v>122</v>
      </c>
      <c r="CK343" s="45">
        <v>115.3</v>
      </c>
      <c r="CL343" s="45">
        <v>114.1</v>
      </c>
      <c r="CM343" s="45">
        <v>114.8</v>
      </c>
      <c r="CN343" s="45">
        <v>114.1</v>
      </c>
      <c r="CO343" s="45">
        <v>113.4</v>
      </c>
      <c r="CP343" s="45">
        <v>111.9</v>
      </c>
      <c r="CQ343" s="45">
        <v>112.5</v>
      </c>
      <c r="CR343" s="45">
        <v>114.1</v>
      </c>
      <c r="CS343" s="45">
        <v>113.2</v>
      </c>
      <c r="CT343" s="45">
        <v>113.5</v>
      </c>
      <c r="CU343" s="45">
        <v>113.6</v>
      </c>
      <c r="CV343" s="45">
        <v>113.8</v>
      </c>
      <c r="CW343" s="45">
        <v>117.5</v>
      </c>
      <c r="CX343" s="45">
        <v>117.6</v>
      </c>
      <c r="CY343" s="45">
        <v>116.8</v>
      </c>
      <c r="CZ343" s="45">
        <v>118.5</v>
      </c>
      <c r="DA343" s="45">
        <v>117.8</v>
      </c>
      <c r="DB343" s="45">
        <v>117.4</v>
      </c>
      <c r="DC343" s="45">
        <v>121.2</v>
      </c>
      <c r="DD343" s="45">
        <v>121</v>
      </c>
      <c r="DE343" s="45">
        <v>124.2</v>
      </c>
      <c r="DF343" s="45">
        <v>125</v>
      </c>
      <c r="DG343" s="45">
        <v>127.1</v>
      </c>
      <c r="DH343" s="45">
        <v>131.19999999999999</v>
      </c>
      <c r="DI343" s="45">
        <v>131</v>
      </c>
      <c r="DJ343" s="45">
        <v>131.9</v>
      </c>
      <c r="DK343" s="45">
        <v>131.80000000000001</v>
      </c>
      <c r="DL343" s="45">
        <v>129.30000000000001</v>
      </c>
      <c r="DM343" s="45">
        <v>131.6</v>
      </c>
      <c r="DN343" s="45">
        <v>133.80000000000001</v>
      </c>
      <c r="DO343" s="45">
        <v>135.1</v>
      </c>
      <c r="DP343" s="45">
        <v>136.30000000000001</v>
      </c>
      <c r="DQ343" s="45">
        <v>136.80000000000001</v>
      </c>
      <c r="DR343" s="45">
        <v>137.1</v>
      </c>
      <c r="DS343" s="45">
        <v>139.1</v>
      </c>
      <c r="DT343" s="45">
        <v>139.5</v>
      </c>
      <c r="DU343" s="45">
        <v>140</v>
      </c>
      <c r="DV343" s="45">
        <v>140</v>
      </c>
      <c r="DW343" s="45">
        <v>139.19999999999999</v>
      </c>
      <c r="DX343" s="46">
        <v>139.30000000000001</v>
      </c>
      <c r="DY343" s="46">
        <v>141.80000000000001</v>
      </c>
      <c r="DZ343" s="46">
        <v>140.9</v>
      </c>
      <c r="EA343">
        <v>140.19999999999999</v>
      </c>
      <c r="EB343" s="47">
        <v>139.19999999999999</v>
      </c>
      <c r="EC343" s="47">
        <v>140</v>
      </c>
    </row>
    <row r="344" spans="1:133" x14ac:dyDescent="0.25">
      <c r="A344" s="43" t="s">
        <v>3512</v>
      </c>
      <c r="B344" s="43" t="s">
        <v>2440</v>
      </c>
      <c r="C344" s="44">
        <v>6.0400000000000002E-3</v>
      </c>
      <c r="D344" s="45">
        <v>101.9</v>
      </c>
      <c r="E344" s="45">
        <v>101.9</v>
      </c>
      <c r="F344" s="45">
        <v>102</v>
      </c>
      <c r="G344" s="45">
        <v>102.3</v>
      </c>
      <c r="H344" s="45">
        <v>102.1</v>
      </c>
      <c r="I344" s="45">
        <v>102.3</v>
      </c>
      <c r="J344" s="45">
        <v>102.3</v>
      </c>
      <c r="K344" s="45">
        <v>102.3</v>
      </c>
      <c r="L344" s="45">
        <v>103</v>
      </c>
      <c r="M344" s="45">
        <v>103.5</v>
      </c>
      <c r="N344" s="45">
        <v>104.9</v>
      </c>
      <c r="O344" s="45">
        <v>106.5</v>
      </c>
      <c r="P344" s="45">
        <v>108</v>
      </c>
      <c r="Q344" s="45">
        <v>108.2</v>
      </c>
      <c r="R344" s="45">
        <v>108.2</v>
      </c>
      <c r="S344" s="45">
        <v>108.4</v>
      </c>
      <c r="T344" s="45">
        <v>108</v>
      </c>
      <c r="U344" s="45">
        <v>108.9</v>
      </c>
      <c r="V344" s="45">
        <v>110.7</v>
      </c>
      <c r="W344" s="45">
        <v>111</v>
      </c>
      <c r="X344" s="45">
        <v>112.5</v>
      </c>
      <c r="Y344" s="45">
        <v>112.5</v>
      </c>
      <c r="Z344" s="45">
        <v>113</v>
      </c>
      <c r="AA344" s="45">
        <v>113</v>
      </c>
      <c r="AB344" s="45">
        <v>118.4</v>
      </c>
      <c r="AC344" s="45">
        <v>120.8</v>
      </c>
      <c r="AD344" s="45">
        <v>120.6</v>
      </c>
      <c r="AE344" s="45">
        <v>120.3</v>
      </c>
      <c r="AF344" s="45">
        <v>120.2</v>
      </c>
      <c r="AG344" s="45">
        <v>119.9</v>
      </c>
      <c r="AH344" s="45">
        <v>119.7</v>
      </c>
      <c r="AI344" s="45">
        <v>119.5</v>
      </c>
      <c r="AJ344" s="45">
        <v>119.3</v>
      </c>
      <c r="AK344" s="45">
        <v>119.4</v>
      </c>
      <c r="AL344" s="45">
        <v>119.8</v>
      </c>
      <c r="AM344" s="45">
        <v>120.8</v>
      </c>
      <c r="AN344" s="45">
        <v>121.6</v>
      </c>
      <c r="AO344" s="45">
        <v>121.4</v>
      </c>
      <c r="AP344" s="45">
        <v>121.4</v>
      </c>
      <c r="AQ344" s="45">
        <v>121.2</v>
      </c>
      <c r="AR344" s="45">
        <v>120.9</v>
      </c>
      <c r="AS344" s="45">
        <v>120.8</v>
      </c>
      <c r="AT344" s="45">
        <v>121</v>
      </c>
      <c r="AU344" s="45">
        <v>120.9</v>
      </c>
      <c r="AV344" s="45">
        <v>121</v>
      </c>
      <c r="AW344" s="45">
        <v>120.8</v>
      </c>
      <c r="AX344" s="45">
        <v>122</v>
      </c>
      <c r="AY344" s="45">
        <v>122.2</v>
      </c>
      <c r="AZ344" s="45">
        <v>120.7</v>
      </c>
      <c r="BA344" s="45">
        <v>121.6</v>
      </c>
      <c r="BB344" s="45">
        <v>120</v>
      </c>
      <c r="BC344" s="45">
        <v>122.7</v>
      </c>
      <c r="BD344" s="45">
        <v>121.3</v>
      </c>
      <c r="BE344" s="45">
        <v>120.4</v>
      </c>
      <c r="BF344" s="45">
        <v>121.3</v>
      </c>
      <c r="BG344" s="45">
        <v>121.1</v>
      </c>
      <c r="BH344" s="45">
        <v>122.2</v>
      </c>
      <c r="BI344" s="45">
        <v>122.2</v>
      </c>
      <c r="BJ344" s="45">
        <v>122.7</v>
      </c>
      <c r="BK344" s="45">
        <v>123.3</v>
      </c>
      <c r="BL344" s="45">
        <v>126.3</v>
      </c>
      <c r="BM344" s="45">
        <v>126.2</v>
      </c>
      <c r="BN344" s="45">
        <v>125.7</v>
      </c>
      <c r="BO344" s="45">
        <v>122.9</v>
      </c>
      <c r="BP344" s="45">
        <v>125.2</v>
      </c>
      <c r="BQ344" s="45">
        <v>124.9</v>
      </c>
      <c r="BR344" s="45">
        <v>124.6</v>
      </c>
      <c r="BS344" s="45">
        <v>124.8</v>
      </c>
      <c r="BT344" s="45">
        <v>124.9</v>
      </c>
      <c r="BU344" s="45">
        <v>124.7</v>
      </c>
      <c r="BV344" s="45">
        <v>126</v>
      </c>
      <c r="BW344" s="45">
        <v>126.2</v>
      </c>
      <c r="BX344" s="45">
        <v>126.3</v>
      </c>
      <c r="BY344" s="45">
        <v>126.3</v>
      </c>
      <c r="BZ344" s="45">
        <v>126.7</v>
      </c>
      <c r="CA344" s="45">
        <v>126.3</v>
      </c>
      <c r="CB344" s="45">
        <v>126.8</v>
      </c>
      <c r="CC344" s="45">
        <v>128.4</v>
      </c>
      <c r="CD344" s="45">
        <v>128.5</v>
      </c>
      <c r="CE344" s="45">
        <v>128.9</v>
      </c>
      <c r="CF344" s="45">
        <v>127.9</v>
      </c>
      <c r="CG344" s="45">
        <v>127.8</v>
      </c>
      <c r="CH344" s="45">
        <v>128</v>
      </c>
      <c r="CI344" s="45">
        <v>127.7</v>
      </c>
      <c r="CJ344" s="45">
        <v>129</v>
      </c>
      <c r="CK344" s="45">
        <v>128.80000000000001</v>
      </c>
      <c r="CL344" s="45">
        <v>128.6</v>
      </c>
      <c r="CM344" s="45">
        <v>129.19999999999999</v>
      </c>
      <c r="CN344" s="45">
        <v>128.9</v>
      </c>
      <c r="CO344" s="45">
        <v>127.4</v>
      </c>
      <c r="CP344" s="45">
        <v>127.5</v>
      </c>
      <c r="CQ344" s="45">
        <v>128.19999999999999</v>
      </c>
      <c r="CR344" s="45">
        <v>129.19999999999999</v>
      </c>
      <c r="CS344" s="45">
        <v>127.3</v>
      </c>
      <c r="CT344" s="45">
        <v>127.7</v>
      </c>
      <c r="CU344" s="45">
        <v>127.4</v>
      </c>
      <c r="CV344" s="45">
        <v>127</v>
      </c>
      <c r="CW344" s="45">
        <v>127.2</v>
      </c>
      <c r="CX344" s="45">
        <v>128.5</v>
      </c>
      <c r="CY344" s="45">
        <v>126.2</v>
      </c>
      <c r="CZ344" s="45">
        <v>127.9</v>
      </c>
      <c r="DA344" s="45">
        <v>127.3</v>
      </c>
      <c r="DB344" s="45">
        <v>125.9</v>
      </c>
      <c r="DC344" s="45">
        <v>128.30000000000001</v>
      </c>
      <c r="DD344" s="45">
        <v>130.4</v>
      </c>
      <c r="DE344" s="45">
        <v>127.9</v>
      </c>
      <c r="DF344" s="45">
        <v>127.6</v>
      </c>
      <c r="DG344" s="45">
        <v>127.9</v>
      </c>
      <c r="DH344" s="45">
        <v>128.30000000000001</v>
      </c>
      <c r="DI344" s="45">
        <v>128.5</v>
      </c>
      <c r="DJ344" s="45">
        <v>130.1</v>
      </c>
      <c r="DK344" s="45">
        <v>129.30000000000001</v>
      </c>
      <c r="DL344" s="45">
        <v>127.8</v>
      </c>
      <c r="DM344" s="45">
        <v>129.19999999999999</v>
      </c>
      <c r="DN344" s="45">
        <v>128.5</v>
      </c>
      <c r="DO344" s="45">
        <v>132.69999999999999</v>
      </c>
      <c r="DP344" s="45">
        <v>133</v>
      </c>
      <c r="DQ344" s="45">
        <v>134.9</v>
      </c>
      <c r="DR344" s="45">
        <v>132.69999999999999</v>
      </c>
      <c r="DS344" s="45">
        <v>133.9</v>
      </c>
      <c r="DT344" s="45">
        <v>134.1</v>
      </c>
      <c r="DU344" s="45">
        <v>136.9</v>
      </c>
      <c r="DV344" s="45">
        <v>138.19999999999999</v>
      </c>
      <c r="DW344" s="45">
        <v>137.5</v>
      </c>
      <c r="DX344" s="46">
        <v>138.30000000000001</v>
      </c>
      <c r="DY344" s="46">
        <v>140.80000000000001</v>
      </c>
      <c r="DZ344" s="46">
        <v>140</v>
      </c>
      <c r="EA344">
        <v>142.5</v>
      </c>
      <c r="EB344" s="47">
        <v>144.19999999999999</v>
      </c>
      <c r="EC344" s="47">
        <v>143.69999999999999</v>
      </c>
    </row>
    <row r="345" spans="1:133" x14ac:dyDescent="0.25">
      <c r="A345" s="43" t="s">
        <v>3513</v>
      </c>
      <c r="B345" s="43" t="s">
        <v>2442</v>
      </c>
      <c r="C345" s="44">
        <v>2.47E-3</v>
      </c>
      <c r="D345" s="45">
        <v>108.9</v>
      </c>
      <c r="E345" s="45">
        <v>105.7</v>
      </c>
      <c r="F345" s="45">
        <v>102.7</v>
      </c>
      <c r="G345" s="45">
        <v>99</v>
      </c>
      <c r="H345" s="45">
        <v>99</v>
      </c>
      <c r="I345" s="45">
        <v>100.7</v>
      </c>
      <c r="J345" s="45">
        <v>101.2</v>
      </c>
      <c r="K345" s="45">
        <v>96.8</v>
      </c>
      <c r="L345" s="45">
        <v>101.8</v>
      </c>
      <c r="M345" s="45">
        <v>102</v>
      </c>
      <c r="N345" s="45">
        <v>100.3</v>
      </c>
      <c r="O345" s="45">
        <v>104.5</v>
      </c>
      <c r="P345" s="45">
        <v>106</v>
      </c>
      <c r="Q345" s="45">
        <v>103.4</v>
      </c>
      <c r="R345" s="45">
        <v>97.9</v>
      </c>
      <c r="S345" s="45">
        <v>102</v>
      </c>
      <c r="T345" s="45">
        <v>107.6</v>
      </c>
      <c r="U345" s="45">
        <v>108.2</v>
      </c>
      <c r="V345" s="45">
        <v>105.6</v>
      </c>
      <c r="W345" s="45">
        <v>109.1</v>
      </c>
      <c r="X345" s="45">
        <v>109.7</v>
      </c>
      <c r="Y345" s="45">
        <v>103.8</v>
      </c>
      <c r="Z345" s="45">
        <v>104.3</v>
      </c>
      <c r="AA345" s="45">
        <v>100.5</v>
      </c>
      <c r="AB345" s="45">
        <v>98</v>
      </c>
      <c r="AC345" s="45">
        <v>101.2</v>
      </c>
      <c r="AD345" s="45">
        <v>99.8</v>
      </c>
      <c r="AE345" s="45">
        <v>101.6</v>
      </c>
      <c r="AF345" s="45">
        <v>102</v>
      </c>
      <c r="AG345" s="45">
        <v>102.8</v>
      </c>
      <c r="AH345" s="45">
        <v>105.2</v>
      </c>
      <c r="AI345" s="45">
        <v>107.6</v>
      </c>
      <c r="AJ345" s="45">
        <v>107.6</v>
      </c>
      <c r="AK345" s="45">
        <v>107.4</v>
      </c>
      <c r="AL345" s="45">
        <v>109.6</v>
      </c>
      <c r="AM345" s="45">
        <v>108.6</v>
      </c>
      <c r="AN345" s="45">
        <v>103.7</v>
      </c>
      <c r="AO345" s="45">
        <v>105.9</v>
      </c>
      <c r="AP345" s="45">
        <v>109.1</v>
      </c>
      <c r="AQ345" s="45">
        <v>116.4</v>
      </c>
      <c r="AR345" s="45">
        <v>113</v>
      </c>
      <c r="AS345" s="45">
        <v>114.5</v>
      </c>
      <c r="AT345" s="45">
        <v>110.1</v>
      </c>
      <c r="AU345" s="45">
        <v>108.1</v>
      </c>
      <c r="AV345" s="45">
        <v>105.7</v>
      </c>
      <c r="AW345" s="45">
        <v>104.4</v>
      </c>
      <c r="AX345" s="45">
        <v>99.2</v>
      </c>
      <c r="AY345" s="45">
        <v>96.5</v>
      </c>
      <c r="AZ345" s="45">
        <v>105</v>
      </c>
      <c r="BA345" s="45">
        <v>100.7</v>
      </c>
      <c r="BB345" s="45">
        <v>98.4</v>
      </c>
      <c r="BC345" s="45">
        <v>97</v>
      </c>
      <c r="BD345" s="45">
        <v>100</v>
      </c>
      <c r="BE345" s="45">
        <v>98.6</v>
      </c>
      <c r="BF345" s="45">
        <v>101.6</v>
      </c>
      <c r="BG345" s="45">
        <v>100.7</v>
      </c>
      <c r="BH345" s="45">
        <v>99.9</v>
      </c>
      <c r="BI345" s="45">
        <v>101.9</v>
      </c>
      <c r="BJ345" s="45">
        <v>100.9</v>
      </c>
      <c r="BK345" s="45">
        <v>100</v>
      </c>
      <c r="BL345" s="45">
        <v>100.5</v>
      </c>
      <c r="BM345" s="45">
        <v>100.9</v>
      </c>
      <c r="BN345" s="45">
        <v>105.8</v>
      </c>
      <c r="BO345" s="45">
        <v>101.2</v>
      </c>
      <c r="BP345" s="45">
        <v>101.8</v>
      </c>
      <c r="BQ345" s="45">
        <v>102.2</v>
      </c>
      <c r="BR345" s="45">
        <v>100.8</v>
      </c>
      <c r="BS345" s="45">
        <v>100.5</v>
      </c>
      <c r="BT345" s="45">
        <v>100.5</v>
      </c>
      <c r="BU345" s="45">
        <v>101.3</v>
      </c>
      <c r="BV345" s="45">
        <v>96.2</v>
      </c>
      <c r="BW345" s="45">
        <v>95.9</v>
      </c>
      <c r="BX345" s="45">
        <v>96.3</v>
      </c>
      <c r="BY345" s="45">
        <v>95.5</v>
      </c>
      <c r="BZ345" s="45">
        <v>98.4</v>
      </c>
      <c r="CA345" s="45">
        <v>96.7</v>
      </c>
      <c r="CB345" s="45">
        <v>99.3</v>
      </c>
      <c r="CC345" s="45">
        <v>99.2</v>
      </c>
      <c r="CD345" s="45">
        <v>100.1</v>
      </c>
      <c r="CE345" s="45">
        <v>103.6</v>
      </c>
      <c r="CF345" s="45">
        <v>105.9</v>
      </c>
      <c r="CG345" s="45">
        <v>103.2</v>
      </c>
      <c r="CH345" s="45">
        <v>102.9</v>
      </c>
      <c r="CI345" s="45">
        <v>101.1</v>
      </c>
      <c r="CJ345" s="45">
        <v>101.1</v>
      </c>
      <c r="CK345" s="45">
        <v>100.7</v>
      </c>
      <c r="CL345" s="45">
        <v>100.9</v>
      </c>
      <c r="CM345" s="45">
        <v>101</v>
      </c>
      <c r="CN345" s="45">
        <v>101.5</v>
      </c>
      <c r="CO345" s="45">
        <v>100.8</v>
      </c>
      <c r="CP345" s="45">
        <v>100.1</v>
      </c>
      <c r="CQ345" s="45">
        <v>99</v>
      </c>
      <c r="CR345" s="45">
        <v>98.2</v>
      </c>
      <c r="CS345" s="45">
        <v>95.8</v>
      </c>
      <c r="CT345" s="45">
        <v>96.3</v>
      </c>
      <c r="CU345" s="45">
        <v>99.7</v>
      </c>
      <c r="CV345" s="45">
        <v>99.4</v>
      </c>
      <c r="CW345" s="45">
        <v>95.9</v>
      </c>
      <c r="CX345" s="45">
        <v>94.3</v>
      </c>
      <c r="CY345" s="45">
        <v>93.4</v>
      </c>
      <c r="CZ345" s="45">
        <v>91.9</v>
      </c>
      <c r="DA345" s="45">
        <v>90.6</v>
      </c>
      <c r="DB345" s="45">
        <v>89.7</v>
      </c>
      <c r="DC345" s="45">
        <v>93.6</v>
      </c>
      <c r="DD345" s="45">
        <v>97.7</v>
      </c>
      <c r="DE345" s="45">
        <v>97.7</v>
      </c>
      <c r="DF345" s="45">
        <v>101.7</v>
      </c>
      <c r="DG345" s="45">
        <v>105.3</v>
      </c>
      <c r="DH345" s="45">
        <v>103.9</v>
      </c>
      <c r="DI345" s="45">
        <v>104.6</v>
      </c>
      <c r="DJ345" s="45">
        <v>112.6</v>
      </c>
      <c r="DK345" s="45">
        <v>115.7</v>
      </c>
      <c r="DL345" s="45">
        <v>110</v>
      </c>
      <c r="DM345" s="45">
        <v>103.7</v>
      </c>
      <c r="DN345" s="45">
        <v>111.3</v>
      </c>
      <c r="DO345" s="45">
        <v>116.6</v>
      </c>
      <c r="DP345" s="45">
        <v>119.4</v>
      </c>
      <c r="DQ345" s="45">
        <v>124.3</v>
      </c>
      <c r="DR345" s="45">
        <v>123.9</v>
      </c>
      <c r="DS345" s="45">
        <v>128</v>
      </c>
      <c r="DT345" s="45">
        <v>134.9</v>
      </c>
      <c r="DU345" s="45">
        <v>132.80000000000001</v>
      </c>
      <c r="DV345" s="45">
        <v>140.69999999999999</v>
      </c>
      <c r="DW345" s="45">
        <v>132.19999999999999</v>
      </c>
      <c r="DX345" s="46">
        <v>138</v>
      </c>
      <c r="DY345" s="46">
        <v>140</v>
      </c>
      <c r="DZ345" s="46">
        <v>140</v>
      </c>
      <c r="EA345">
        <v>141.9</v>
      </c>
      <c r="EB345" s="47">
        <v>135.4</v>
      </c>
      <c r="EC345" s="47">
        <v>136.19999999999999</v>
      </c>
    </row>
    <row r="346" spans="1:133" x14ac:dyDescent="0.25">
      <c r="A346" s="43" t="s">
        <v>3514</v>
      </c>
      <c r="B346" s="43" t="s">
        <v>2458</v>
      </c>
      <c r="C346" s="44">
        <v>0.31422</v>
      </c>
      <c r="D346" s="45">
        <v>105.7</v>
      </c>
      <c r="E346" s="45">
        <v>106.6</v>
      </c>
      <c r="F346" s="45">
        <v>105.2</v>
      </c>
      <c r="G346" s="45">
        <v>105</v>
      </c>
      <c r="H346" s="45">
        <v>105.6</v>
      </c>
      <c r="I346" s="45">
        <v>109.4</v>
      </c>
      <c r="J346" s="45">
        <v>110.4</v>
      </c>
      <c r="K346" s="45">
        <v>108.7</v>
      </c>
      <c r="L346" s="45">
        <v>108.4</v>
      </c>
      <c r="M346" s="45">
        <v>109</v>
      </c>
      <c r="N346" s="45">
        <v>109.7</v>
      </c>
      <c r="O346" s="45">
        <v>108.6</v>
      </c>
      <c r="P346" s="45">
        <v>110.8</v>
      </c>
      <c r="Q346" s="45">
        <v>111</v>
      </c>
      <c r="R346" s="45">
        <v>110.7</v>
      </c>
      <c r="S346" s="45">
        <v>111.1</v>
      </c>
      <c r="T346" s="45">
        <v>111.4</v>
      </c>
      <c r="U346" s="45">
        <v>111.8</v>
      </c>
      <c r="V346" s="45">
        <v>114.1</v>
      </c>
      <c r="W346" s="45">
        <v>113.1</v>
      </c>
      <c r="X346" s="45">
        <v>112.2</v>
      </c>
      <c r="Y346" s="45">
        <v>111.9</v>
      </c>
      <c r="Z346" s="45">
        <v>114.4</v>
      </c>
      <c r="AA346" s="45">
        <v>111.6</v>
      </c>
      <c r="AB346" s="45">
        <v>114.4</v>
      </c>
      <c r="AC346" s="45">
        <v>114.5</v>
      </c>
      <c r="AD346" s="45">
        <v>114.5</v>
      </c>
      <c r="AE346" s="45">
        <v>114.8</v>
      </c>
      <c r="AF346" s="45">
        <v>113.8</v>
      </c>
      <c r="AG346" s="45">
        <v>115</v>
      </c>
      <c r="AH346" s="45">
        <v>114.5</v>
      </c>
      <c r="AI346" s="45">
        <v>115.9</v>
      </c>
      <c r="AJ346" s="45">
        <v>114.4</v>
      </c>
      <c r="AK346" s="45">
        <v>114</v>
      </c>
      <c r="AL346" s="45">
        <v>111.7</v>
      </c>
      <c r="AM346" s="45">
        <v>113.2</v>
      </c>
      <c r="AN346" s="45">
        <v>110.3</v>
      </c>
      <c r="AO346" s="45">
        <v>110.2</v>
      </c>
      <c r="AP346" s="45">
        <v>111.2</v>
      </c>
      <c r="AQ346" s="45">
        <v>112.9</v>
      </c>
      <c r="AR346" s="45">
        <v>112.7</v>
      </c>
      <c r="AS346" s="45">
        <v>114.4</v>
      </c>
      <c r="AT346" s="45">
        <v>115.3</v>
      </c>
      <c r="AU346" s="45">
        <v>115.6</v>
      </c>
      <c r="AV346" s="45">
        <v>115.6</v>
      </c>
      <c r="AW346" s="45">
        <v>115.2</v>
      </c>
      <c r="AX346" s="45">
        <v>114.2</v>
      </c>
      <c r="AY346" s="45">
        <v>113.9</v>
      </c>
      <c r="AZ346" s="45">
        <v>112.3</v>
      </c>
      <c r="BA346" s="45">
        <v>113</v>
      </c>
      <c r="BB346" s="45">
        <v>113.6</v>
      </c>
      <c r="BC346" s="45">
        <v>113.6</v>
      </c>
      <c r="BD346" s="45">
        <v>115</v>
      </c>
      <c r="BE346" s="45">
        <v>114</v>
      </c>
      <c r="BF346" s="45">
        <v>115</v>
      </c>
      <c r="BG346" s="45">
        <v>119.1</v>
      </c>
      <c r="BH346" s="45">
        <v>117.5</v>
      </c>
      <c r="BI346" s="45">
        <v>115.4</v>
      </c>
      <c r="BJ346" s="45">
        <v>114.1</v>
      </c>
      <c r="BK346" s="45">
        <v>114.3</v>
      </c>
      <c r="BL346" s="45">
        <v>115.4</v>
      </c>
      <c r="BM346" s="45">
        <v>115.7</v>
      </c>
      <c r="BN346" s="45">
        <v>116</v>
      </c>
      <c r="BO346" s="45">
        <v>119.1</v>
      </c>
      <c r="BP346" s="45">
        <v>117.1</v>
      </c>
      <c r="BQ346" s="45">
        <v>118.4</v>
      </c>
      <c r="BR346" s="45">
        <v>117.9</v>
      </c>
      <c r="BS346" s="45">
        <v>113.7</v>
      </c>
      <c r="BT346" s="45">
        <v>113.2</v>
      </c>
      <c r="BU346" s="45">
        <v>114.7</v>
      </c>
      <c r="BV346" s="45">
        <v>115.9</v>
      </c>
      <c r="BW346" s="45">
        <v>115.9</v>
      </c>
      <c r="BX346" s="45">
        <v>115.4</v>
      </c>
      <c r="BY346" s="45">
        <v>116.4</v>
      </c>
      <c r="BZ346" s="45">
        <v>115.1</v>
      </c>
      <c r="CA346" s="45">
        <v>117.4</v>
      </c>
      <c r="CB346" s="45">
        <v>116.2</v>
      </c>
      <c r="CC346" s="45">
        <v>115.5</v>
      </c>
      <c r="CD346" s="45">
        <v>116</v>
      </c>
      <c r="CE346" s="45">
        <v>117.4</v>
      </c>
      <c r="CF346" s="45">
        <v>118.5</v>
      </c>
      <c r="CG346" s="45">
        <v>117.9</v>
      </c>
      <c r="CH346" s="45">
        <v>116.4</v>
      </c>
      <c r="CI346" s="45">
        <v>115.3</v>
      </c>
      <c r="CJ346" s="45">
        <v>116.2</v>
      </c>
      <c r="CK346" s="45">
        <v>115.1</v>
      </c>
      <c r="CL346" s="45">
        <v>115.1</v>
      </c>
      <c r="CM346" s="45">
        <v>116</v>
      </c>
      <c r="CN346" s="45">
        <v>115.5</v>
      </c>
      <c r="CO346" s="45">
        <v>113.4</v>
      </c>
      <c r="CP346" s="45">
        <v>114.7</v>
      </c>
      <c r="CQ346" s="45">
        <v>114</v>
      </c>
      <c r="CR346" s="45">
        <v>112.1</v>
      </c>
      <c r="CS346" s="45">
        <v>116.9</v>
      </c>
      <c r="CT346" s="45">
        <v>115.3</v>
      </c>
      <c r="CU346" s="45">
        <v>115.6</v>
      </c>
      <c r="CV346" s="45">
        <v>116.6</v>
      </c>
      <c r="CW346" s="45">
        <v>116.8</v>
      </c>
      <c r="CX346" s="45">
        <v>119</v>
      </c>
      <c r="CY346" s="45">
        <v>119.5</v>
      </c>
      <c r="CZ346" s="45">
        <v>119.3</v>
      </c>
      <c r="DA346" s="45">
        <v>119.8</v>
      </c>
      <c r="DB346" s="45">
        <v>121.3</v>
      </c>
      <c r="DC346" s="45">
        <v>123.3</v>
      </c>
      <c r="DD346" s="45">
        <v>124.1</v>
      </c>
      <c r="DE346" s="45">
        <v>126.8</v>
      </c>
      <c r="DF346" s="45">
        <v>128.9</v>
      </c>
      <c r="DG346" s="45">
        <v>131</v>
      </c>
      <c r="DH346" s="45">
        <v>130.9</v>
      </c>
      <c r="DI346" s="45">
        <v>133.9</v>
      </c>
      <c r="DJ346" s="45">
        <v>134.9</v>
      </c>
      <c r="DK346" s="45">
        <v>135.9</v>
      </c>
      <c r="DL346" s="45">
        <v>135.80000000000001</v>
      </c>
      <c r="DM346" s="45">
        <v>135.1</v>
      </c>
      <c r="DN346" s="45">
        <v>139.5</v>
      </c>
      <c r="DO346" s="45">
        <v>138</v>
      </c>
      <c r="DP346" s="45">
        <v>139.30000000000001</v>
      </c>
      <c r="DQ346" s="45">
        <v>141.1</v>
      </c>
      <c r="DR346" s="45">
        <v>142.5</v>
      </c>
      <c r="DS346" s="45">
        <v>144.9</v>
      </c>
      <c r="DT346" s="45">
        <v>146.9</v>
      </c>
      <c r="DU346" s="45">
        <v>153.6</v>
      </c>
      <c r="DV346" s="45">
        <v>152.6</v>
      </c>
      <c r="DW346" s="45">
        <v>150.4</v>
      </c>
      <c r="DX346" s="46">
        <v>150.6</v>
      </c>
      <c r="DY346" s="46">
        <v>150.80000000000001</v>
      </c>
      <c r="DZ346" s="46">
        <v>149.4</v>
      </c>
      <c r="EA346">
        <v>148.30000000000001</v>
      </c>
      <c r="EB346" s="47">
        <v>145.30000000000001</v>
      </c>
      <c r="EC346" s="47">
        <v>145.19999999999999</v>
      </c>
    </row>
    <row r="347" spans="1:133" x14ac:dyDescent="0.25">
      <c r="A347" s="43" t="s">
        <v>3515</v>
      </c>
      <c r="B347" s="43" t="s">
        <v>2460</v>
      </c>
      <c r="C347" s="44">
        <v>0.19469</v>
      </c>
      <c r="D347" s="45">
        <v>107.7</v>
      </c>
      <c r="E347" s="45">
        <v>108.9</v>
      </c>
      <c r="F347" s="45">
        <v>105.9</v>
      </c>
      <c r="G347" s="45">
        <v>106.8</v>
      </c>
      <c r="H347" s="45">
        <v>107.9</v>
      </c>
      <c r="I347" s="45">
        <v>113.9</v>
      </c>
      <c r="J347" s="45">
        <v>115.2</v>
      </c>
      <c r="K347" s="45">
        <v>112.8</v>
      </c>
      <c r="L347" s="45">
        <v>112</v>
      </c>
      <c r="M347" s="45">
        <v>113.8</v>
      </c>
      <c r="N347" s="45">
        <v>113.2</v>
      </c>
      <c r="O347" s="45">
        <v>111.6</v>
      </c>
      <c r="P347" s="45">
        <v>113.7</v>
      </c>
      <c r="Q347" s="45">
        <v>112.8</v>
      </c>
      <c r="R347" s="45">
        <v>112.9</v>
      </c>
      <c r="S347" s="45">
        <v>113.4</v>
      </c>
      <c r="T347" s="45">
        <v>113.4</v>
      </c>
      <c r="U347" s="45">
        <v>113.3</v>
      </c>
      <c r="V347" s="45">
        <v>116.3</v>
      </c>
      <c r="W347" s="45">
        <v>115.6</v>
      </c>
      <c r="X347" s="45">
        <v>114.8</v>
      </c>
      <c r="Y347" s="45">
        <v>112.5</v>
      </c>
      <c r="Z347" s="45">
        <v>117.3</v>
      </c>
      <c r="AA347" s="45">
        <v>113.5</v>
      </c>
      <c r="AB347" s="45">
        <v>116.1</v>
      </c>
      <c r="AC347" s="45">
        <v>116.6</v>
      </c>
      <c r="AD347" s="45">
        <v>115</v>
      </c>
      <c r="AE347" s="45">
        <v>116.1</v>
      </c>
      <c r="AF347" s="45">
        <v>113</v>
      </c>
      <c r="AG347" s="45">
        <v>114.4</v>
      </c>
      <c r="AH347" s="45">
        <v>115.2</v>
      </c>
      <c r="AI347" s="45">
        <v>116.8</v>
      </c>
      <c r="AJ347" s="45">
        <v>112.1</v>
      </c>
      <c r="AK347" s="45">
        <v>112.2</v>
      </c>
      <c r="AL347" s="45">
        <v>109.6</v>
      </c>
      <c r="AM347" s="45">
        <v>112.9</v>
      </c>
      <c r="AN347" s="45">
        <v>105.6</v>
      </c>
      <c r="AO347" s="45">
        <v>106.6</v>
      </c>
      <c r="AP347" s="45">
        <v>107.5</v>
      </c>
      <c r="AQ347" s="45">
        <v>110.6</v>
      </c>
      <c r="AR347" s="45">
        <v>109.3</v>
      </c>
      <c r="AS347" s="45">
        <v>111.8</v>
      </c>
      <c r="AT347" s="45">
        <v>112.6</v>
      </c>
      <c r="AU347" s="45">
        <v>112.6</v>
      </c>
      <c r="AV347" s="45">
        <v>111.3</v>
      </c>
      <c r="AW347" s="45">
        <v>110.6</v>
      </c>
      <c r="AX347" s="45">
        <v>109.6</v>
      </c>
      <c r="AY347" s="45">
        <v>108.4</v>
      </c>
      <c r="AZ347" s="45">
        <v>106.8</v>
      </c>
      <c r="BA347" s="45">
        <v>107.9</v>
      </c>
      <c r="BB347" s="45">
        <v>108.3</v>
      </c>
      <c r="BC347" s="45">
        <v>107.8</v>
      </c>
      <c r="BD347" s="45">
        <v>109.9</v>
      </c>
      <c r="BE347" s="45">
        <v>108.8</v>
      </c>
      <c r="BF347" s="45">
        <v>109.6</v>
      </c>
      <c r="BG347" s="45">
        <v>115.9</v>
      </c>
      <c r="BH347" s="45">
        <v>113.3</v>
      </c>
      <c r="BI347" s="45">
        <v>109.8</v>
      </c>
      <c r="BJ347" s="45">
        <v>107.8</v>
      </c>
      <c r="BK347" s="45">
        <v>108.5</v>
      </c>
      <c r="BL347" s="45">
        <v>109.1</v>
      </c>
      <c r="BM347" s="45">
        <v>109.4</v>
      </c>
      <c r="BN347" s="45">
        <v>109.1</v>
      </c>
      <c r="BO347" s="45">
        <v>112.1</v>
      </c>
      <c r="BP347" s="45">
        <v>109.9</v>
      </c>
      <c r="BQ347" s="45">
        <v>112.5</v>
      </c>
      <c r="BR347" s="45">
        <v>113.5</v>
      </c>
      <c r="BS347" s="45">
        <v>105.9</v>
      </c>
      <c r="BT347" s="45">
        <v>104.7</v>
      </c>
      <c r="BU347" s="45">
        <v>105.7</v>
      </c>
      <c r="BV347" s="45">
        <v>108.2</v>
      </c>
      <c r="BW347" s="45">
        <v>107.2</v>
      </c>
      <c r="BX347" s="45">
        <v>106.9</v>
      </c>
      <c r="BY347" s="45">
        <v>108</v>
      </c>
      <c r="BZ347" s="45">
        <v>105.6</v>
      </c>
      <c r="CA347" s="45">
        <v>108.1</v>
      </c>
      <c r="CB347" s="45">
        <v>106.9</v>
      </c>
      <c r="CC347" s="45">
        <v>105.7</v>
      </c>
      <c r="CD347" s="45">
        <v>106.9</v>
      </c>
      <c r="CE347" s="45">
        <v>107.5</v>
      </c>
      <c r="CF347" s="45">
        <v>109.4</v>
      </c>
      <c r="CG347" s="45">
        <v>108.7</v>
      </c>
      <c r="CH347" s="45">
        <v>105.4</v>
      </c>
      <c r="CI347" s="45">
        <v>104.6</v>
      </c>
      <c r="CJ347" s="45">
        <v>105.4</v>
      </c>
      <c r="CK347" s="45">
        <v>104.2</v>
      </c>
      <c r="CL347" s="45">
        <v>104.7</v>
      </c>
      <c r="CM347" s="45">
        <v>105.3</v>
      </c>
      <c r="CN347" s="45">
        <v>104.4</v>
      </c>
      <c r="CO347" s="45">
        <v>100.6</v>
      </c>
      <c r="CP347" s="45">
        <v>103.5</v>
      </c>
      <c r="CQ347" s="45">
        <v>102.7</v>
      </c>
      <c r="CR347" s="45">
        <v>100.1</v>
      </c>
      <c r="CS347" s="45">
        <v>106.8</v>
      </c>
      <c r="CT347" s="45">
        <v>104.7</v>
      </c>
      <c r="CU347" s="45">
        <v>106.1</v>
      </c>
      <c r="CV347" s="45">
        <v>104.6</v>
      </c>
      <c r="CW347" s="45">
        <v>107</v>
      </c>
      <c r="CX347" s="45">
        <v>109.9</v>
      </c>
      <c r="CY347" s="45">
        <v>110.8</v>
      </c>
      <c r="CZ347" s="45">
        <v>110.9</v>
      </c>
      <c r="DA347" s="45">
        <v>111.9</v>
      </c>
      <c r="DB347" s="45">
        <v>113.5</v>
      </c>
      <c r="DC347" s="45">
        <v>115.4</v>
      </c>
      <c r="DD347" s="45">
        <v>117.2</v>
      </c>
      <c r="DE347" s="45">
        <v>120.9</v>
      </c>
      <c r="DF347" s="45">
        <v>122</v>
      </c>
      <c r="DG347" s="45">
        <v>125.7</v>
      </c>
      <c r="DH347" s="45">
        <v>123.5</v>
      </c>
      <c r="DI347" s="45">
        <v>126.6</v>
      </c>
      <c r="DJ347" s="45">
        <v>127.3</v>
      </c>
      <c r="DK347" s="45">
        <v>128.6</v>
      </c>
      <c r="DL347" s="45">
        <v>128.19999999999999</v>
      </c>
      <c r="DM347" s="45">
        <v>127.4</v>
      </c>
      <c r="DN347" s="45">
        <v>132</v>
      </c>
      <c r="DO347" s="45">
        <v>129.4</v>
      </c>
      <c r="DP347" s="45">
        <v>131.1</v>
      </c>
      <c r="DQ347" s="45">
        <v>134.19999999999999</v>
      </c>
      <c r="DR347" s="45">
        <v>136.1</v>
      </c>
      <c r="DS347" s="45">
        <v>137.6</v>
      </c>
      <c r="DT347" s="45">
        <v>139.9</v>
      </c>
      <c r="DU347" s="45">
        <v>147.6</v>
      </c>
      <c r="DV347" s="45">
        <v>147.30000000000001</v>
      </c>
      <c r="DW347" s="45">
        <v>143.9</v>
      </c>
      <c r="DX347" s="46">
        <v>143.80000000000001</v>
      </c>
      <c r="DY347" s="46">
        <v>144.1</v>
      </c>
      <c r="DZ347" s="46">
        <v>143.19999999999999</v>
      </c>
      <c r="EA347">
        <v>141.9</v>
      </c>
      <c r="EB347" s="47">
        <v>136.80000000000001</v>
      </c>
      <c r="EC347" s="47">
        <v>136.9</v>
      </c>
    </row>
    <row r="348" spans="1:133" x14ac:dyDescent="0.25">
      <c r="A348" s="43" t="s">
        <v>3516</v>
      </c>
      <c r="B348" s="43" t="s">
        <v>2462</v>
      </c>
      <c r="C348" s="44">
        <v>1.5910000000000001E-2</v>
      </c>
      <c r="D348" s="45">
        <v>100.3</v>
      </c>
      <c r="E348" s="45">
        <v>97.7</v>
      </c>
      <c r="F348" s="45">
        <v>100.7</v>
      </c>
      <c r="G348" s="45">
        <v>101.6</v>
      </c>
      <c r="H348" s="45">
        <v>102.2</v>
      </c>
      <c r="I348" s="45">
        <v>101.8</v>
      </c>
      <c r="J348" s="45">
        <v>101</v>
      </c>
      <c r="K348" s="45">
        <v>98.1</v>
      </c>
      <c r="L348" s="45">
        <v>99.6</v>
      </c>
      <c r="M348" s="45">
        <v>100.5</v>
      </c>
      <c r="N348" s="45">
        <v>101.8</v>
      </c>
      <c r="O348" s="45">
        <v>101.8</v>
      </c>
      <c r="P348" s="45">
        <v>102.4</v>
      </c>
      <c r="Q348" s="45">
        <v>103.7</v>
      </c>
      <c r="R348" s="45">
        <v>105.2</v>
      </c>
      <c r="S348" s="45">
        <v>106.2</v>
      </c>
      <c r="T348" s="45">
        <v>104.8</v>
      </c>
      <c r="U348" s="45">
        <v>107</v>
      </c>
      <c r="V348" s="45">
        <v>113.1</v>
      </c>
      <c r="W348" s="45">
        <v>101.9</v>
      </c>
      <c r="X348" s="45">
        <v>108.3</v>
      </c>
      <c r="Y348" s="45">
        <v>102.4</v>
      </c>
      <c r="Z348" s="45">
        <v>113.7</v>
      </c>
      <c r="AA348" s="45">
        <v>109.1</v>
      </c>
      <c r="AB348" s="45">
        <v>110.2</v>
      </c>
      <c r="AC348" s="45">
        <v>108.2</v>
      </c>
      <c r="AD348" s="45">
        <v>115.9</v>
      </c>
      <c r="AE348" s="45">
        <v>109.3</v>
      </c>
      <c r="AF348" s="45">
        <v>110.7</v>
      </c>
      <c r="AG348" s="45">
        <v>110.3</v>
      </c>
      <c r="AH348" s="45">
        <v>107.3</v>
      </c>
      <c r="AI348" s="45">
        <v>107.2</v>
      </c>
      <c r="AJ348" s="45">
        <v>116.1</v>
      </c>
      <c r="AK348" s="45">
        <v>108</v>
      </c>
      <c r="AL348" s="45">
        <v>116</v>
      </c>
      <c r="AM348" s="45">
        <v>113</v>
      </c>
      <c r="AN348" s="45">
        <v>115.2</v>
      </c>
      <c r="AO348" s="45">
        <v>110.1</v>
      </c>
      <c r="AP348" s="45">
        <v>113.6</v>
      </c>
      <c r="AQ348" s="45">
        <v>107</v>
      </c>
      <c r="AR348" s="45">
        <v>111.8</v>
      </c>
      <c r="AS348" s="45">
        <v>111.3</v>
      </c>
      <c r="AT348" s="45">
        <v>114.5</v>
      </c>
      <c r="AU348" s="45">
        <v>108.5</v>
      </c>
      <c r="AV348" s="45">
        <v>121.8</v>
      </c>
      <c r="AW348" s="45">
        <v>120.4</v>
      </c>
      <c r="AX348" s="45">
        <v>116.5</v>
      </c>
      <c r="AY348" s="45">
        <v>120.7</v>
      </c>
      <c r="AZ348" s="45">
        <v>107</v>
      </c>
      <c r="BA348" s="45">
        <v>120.7</v>
      </c>
      <c r="BB348" s="45">
        <v>116.5</v>
      </c>
      <c r="BC348" s="45">
        <v>116.3</v>
      </c>
      <c r="BD348" s="45">
        <v>117.1</v>
      </c>
      <c r="BE348" s="45">
        <v>113.9</v>
      </c>
      <c r="BF348" s="45">
        <v>117.9</v>
      </c>
      <c r="BG348" s="45">
        <v>122.6</v>
      </c>
      <c r="BH348" s="45">
        <v>122.2</v>
      </c>
      <c r="BI348" s="45">
        <v>125.7</v>
      </c>
      <c r="BJ348" s="45">
        <v>128.5</v>
      </c>
      <c r="BK348" s="45">
        <v>129.80000000000001</v>
      </c>
      <c r="BL348" s="45">
        <v>130.1</v>
      </c>
      <c r="BM348" s="45">
        <v>128.9</v>
      </c>
      <c r="BN348" s="45">
        <v>127.6</v>
      </c>
      <c r="BO348" s="45">
        <v>127</v>
      </c>
      <c r="BP348" s="45">
        <v>127.1</v>
      </c>
      <c r="BQ348" s="45">
        <v>121.8</v>
      </c>
      <c r="BR348" s="45">
        <v>119.4</v>
      </c>
      <c r="BS348" s="45">
        <v>123</v>
      </c>
      <c r="BT348" s="45">
        <v>124.6</v>
      </c>
      <c r="BU348" s="45">
        <v>117.3</v>
      </c>
      <c r="BV348" s="45">
        <v>117.5</v>
      </c>
      <c r="BW348" s="45">
        <v>118.2</v>
      </c>
      <c r="BX348" s="45">
        <v>118.4</v>
      </c>
      <c r="BY348" s="45">
        <v>117.9</v>
      </c>
      <c r="BZ348" s="45">
        <v>117.3</v>
      </c>
      <c r="CA348" s="45">
        <v>119.9</v>
      </c>
      <c r="CB348" s="45">
        <v>120.5</v>
      </c>
      <c r="CC348" s="45">
        <v>123.2</v>
      </c>
      <c r="CD348" s="45">
        <v>124.5</v>
      </c>
      <c r="CE348" s="45">
        <v>123.5</v>
      </c>
      <c r="CF348" s="45">
        <v>124.1</v>
      </c>
      <c r="CG348" s="45">
        <v>121.8</v>
      </c>
      <c r="CH348" s="45">
        <v>121.7</v>
      </c>
      <c r="CI348" s="45">
        <v>121.4</v>
      </c>
      <c r="CJ348" s="45">
        <v>122.3</v>
      </c>
      <c r="CK348" s="45">
        <v>121.7</v>
      </c>
      <c r="CL348" s="45">
        <v>120.4</v>
      </c>
      <c r="CM348" s="45">
        <v>125</v>
      </c>
      <c r="CN348" s="45">
        <v>124.7</v>
      </c>
      <c r="CO348" s="45">
        <v>125.5</v>
      </c>
      <c r="CP348" s="45">
        <v>124.7</v>
      </c>
      <c r="CQ348" s="45">
        <v>123.8</v>
      </c>
      <c r="CR348" s="45">
        <v>122.1</v>
      </c>
      <c r="CS348" s="45">
        <v>121.6</v>
      </c>
      <c r="CT348" s="45">
        <v>122.2</v>
      </c>
      <c r="CU348" s="45">
        <v>123.2</v>
      </c>
      <c r="CV348" s="45">
        <v>125.1</v>
      </c>
      <c r="CW348" s="45">
        <v>129.5</v>
      </c>
      <c r="CX348" s="45">
        <v>130.4</v>
      </c>
      <c r="CY348" s="45">
        <v>126.9</v>
      </c>
      <c r="CZ348" s="45">
        <v>121.1</v>
      </c>
      <c r="DA348" s="45">
        <v>129.30000000000001</v>
      </c>
      <c r="DB348" s="45">
        <v>131.30000000000001</v>
      </c>
      <c r="DC348" s="45">
        <v>133.19999999999999</v>
      </c>
      <c r="DD348" s="45">
        <v>128.80000000000001</v>
      </c>
      <c r="DE348" s="45">
        <v>128.30000000000001</v>
      </c>
      <c r="DF348" s="45">
        <v>130</v>
      </c>
      <c r="DG348" s="45">
        <v>131.30000000000001</v>
      </c>
      <c r="DH348" s="45">
        <v>136.69999999999999</v>
      </c>
      <c r="DI348" s="45">
        <v>139.30000000000001</v>
      </c>
      <c r="DJ348" s="45">
        <v>138.19999999999999</v>
      </c>
      <c r="DK348" s="45">
        <v>141</v>
      </c>
      <c r="DL348" s="45">
        <v>137.5</v>
      </c>
      <c r="DM348" s="45">
        <v>137.1</v>
      </c>
      <c r="DN348" s="45">
        <v>146.69999999999999</v>
      </c>
      <c r="DO348" s="45">
        <v>146.69999999999999</v>
      </c>
      <c r="DP348" s="45">
        <v>149.69999999999999</v>
      </c>
      <c r="DQ348" s="45">
        <v>147.5</v>
      </c>
      <c r="DR348" s="45">
        <v>150.30000000000001</v>
      </c>
      <c r="DS348" s="45">
        <v>156.19999999999999</v>
      </c>
      <c r="DT348" s="45">
        <v>157.6</v>
      </c>
      <c r="DU348" s="45">
        <v>156.30000000000001</v>
      </c>
      <c r="DV348" s="45">
        <v>156.6</v>
      </c>
      <c r="DW348" s="45">
        <v>156.30000000000001</v>
      </c>
      <c r="DX348" s="46">
        <v>158.1</v>
      </c>
      <c r="DY348" s="46">
        <v>159.9</v>
      </c>
      <c r="DZ348" s="46">
        <v>159.1</v>
      </c>
      <c r="EA348">
        <v>158.1</v>
      </c>
      <c r="EB348" s="47">
        <v>155.4</v>
      </c>
      <c r="EC348" s="47">
        <v>157.4</v>
      </c>
    </row>
    <row r="349" spans="1:133" x14ac:dyDescent="0.25">
      <c r="A349" s="43" t="s">
        <v>3517</v>
      </c>
      <c r="B349" s="43" t="s">
        <v>2464</v>
      </c>
      <c r="C349" s="44">
        <v>2.7220000000000001E-2</v>
      </c>
      <c r="D349" s="45">
        <v>108.5</v>
      </c>
      <c r="E349" s="45">
        <v>108.8</v>
      </c>
      <c r="F349" s="45">
        <v>109.1</v>
      </c>
      <c r="G349" s="45">
        <v>109.2</v>
      </c>
      <c r="H349" s="45">
        <v>109.3</v>
      </c>
      <c r="I349" s="45">
        <v>109.4</v>
      </c>
      <c r="J349" s="45">
        <v>109.3</v>
      </c>
      <c r="K349" s="45">
        <v>109.3</v>
      </c>
      <c r="L349" s="45">
        <v>109.2</v>
      </c>
      <c r="M349" s="45">
        <v>109.3</v>
      </c>
      <c r="N349" s="45">
        <v>109.3</v>
      </c>
      <c r="O349" s="45">
        <v>109.7</v>
      </c>
      <c r="P349" s="45">
        <v>110.4</v>
      </c>
      <c r="Q349" s="45">
        <v>111.9</v>
      </c>
      <c r="R349" s="45">
        <v>114.1</v>
      </c>
      <c r="S349" s="45">
        <v>115.7</v>
      </c>
      <c r="T349" s="45">
        <v>111.6</v>
      </c>
      <c r="U349" s="45">
        <v>111.7</v>
      </c>
      <c r="V349" s="45">
        <v>111.7</v>
      </c>
      <c r="W349" s="45">
        <v>111.7</v>
      </c>
      <c r="X349" s="45">
        <v>112.1</v>
      </c>
      <c r="Y349" s="45">
        <v>111.8</v>
      </c>
      <c r="Z349" s="45">
        <v>111.8</v>
      </c>
      <c r="AA349" s="45">
        <v>114.7</v>
      </c>
      <c r="AB349" s="45">
        <v>114.7</v>
      </c>
      <c r="AC349" s="45">
        <v>114.7</v>
      </c>
      <c r="AD349" s="45">
        <v>114.8</v>
      </c>
      <c r="AE349" s="45">
        <v>114.8</v>
      </c>
      <c r="AF349" s="45">
        <v>114.8</v>
      </c>
      <c r="AG349" s="45">
        <v>114.9</v>
      </c>
      <c r="AH349" s="45">
        <v>114.9</v>
      </c>
      <c r="AI349" s="45">
        <v>115</v>
      </c>
      <c r="AJ349" s="45">
        <v>115</v>
      </c>
      <c r="AK349" s="45">
        <v>115.1</v>
      </c>
      <c r="AL349" s="45">
        <v>115.1</v>
      </c>
      <c r="AM349" s="45">
        <v>115.1</v>
      </c>
      <c r="AN349" s="45">
        <v>115.2</v>
      </c>
      <c r="AO349" s="45">
        <v>115.2</v>
      </c>
      <c r="AP349" s="45">
        <v>115.2</v>
      </c>
      <c r="AQ349" s="45">
        <v>115.2</v>
      </c>
      <c r="AR349" s="45">
        <v>114.6</v>
      </c>
      <c r="AS349" s="45">
        <v>115.3</v>
      </c>
      <c r="AT349" s="45">
        <v>115.3</v>
      </c>
      <c r="AU349" s="45">
        <v>115.3</v>
      </c>
      <c r="AV349" s="45">
        <v>115.3</v>
      </c>
      <c r="AW349" s="45">
        <v>115.3</v>
      </c>
      <c r="AX349" s="45">
        <v>115.3</v>
      </c>
      <c r="AY349" s="45">
        <v>115.4</v>
      </c>
      <c r="AZ349" s="45">
        <v>115.4</v>
      </c>
      <c r="BA349" s="45">
        <v>115.4</v>
      </c>
      <c r="BB349" s="45">
        <v>113.1</v>
      </c>
      <c r="BC349" s="45">
        <v>113.2</v>
      </c>
      <c r="BD349" s="45">
        <v>113.2</v>
      </c>
      <c r="BE349" s="45">
        <v>113.2</v>
      </c>
      <c r="BF349" s="45">
        <v>113.2</v>
      </c>
      <c r="BG349" s="45">
        <v>113.2</v>
      </c>
      <c r="BH349" s="45">
        <v>112.2</v>
      </c>
      <c r="BI349" s="45">
        <v>112.2</v>
      </c>
      <c r="BJ349" s="45">
        <v>112.2</v>
      </c>
      <c r="BK349" s="45">
        <v>112.2</v>
      </c>
      <c r="BL349" s="45">
        <v>116.9</v>
      </c>
      <c r="BM349" s="45">
        <v>116.9</v>
      </c>
      <c r="BN349" s="45">
        <v>121.6</v>
      </c>
      <c r="BO349" s="45">
        <v>124.7</v>
      </c>
      <c r="BP349" s="45">
        <v>124.3</v>
      </c>
      <c r="BQ349" s="45">
        <v>124.3</v>
      </c>
      <c r="BR349" s="45">
        <v>124.3</v>
      </c>
      <c r="BS349" s="45">
        <v>124.3</v>
      </c>
      <c r="BT349" s="45">
        <v>124.3</v>
      </c>
      <c r="BU349" s="45">
        <v>124.4</v>
      </c>
      <c r="BV349" s="45">
        <v>124.4</v>
      </c>
      <c r="BW349" s="45">
        <v>124.4</v>
      </c>
      <c r="BX349" s="45">
        <v>124.4</v>
      </c>
      <c r="BY349" s="45">
        <v>124.4</v>
      </c>
      <c r="BZ349" s="45">
        <v>124.4</v>
      </c>
      <c r="CA349" s="45">
        <v>124.4</v>
      </c>
      <c r="CB349" s="45">
        <v>124.4</v>
      </c>
      <c r="CC349" s="45">
        <v>124.5</v>
      </c>
      <c r="CD349" s="45">
        <v>124.5</v>
      </c>
      <c r="CE349" s="45">
        <v>124.5</v>
      </c>
      <c r="CF349" s="45">
        <v>124.5</v>
      </c>
      <c r="CG349" s="45">
        <v>124.5</v>
      </c>
      <c r="CH349" s="45">
        <v>124.6</v>
      </c>
      <c r="CI349" s="45">
        <v>124.6</v>
      </c>
      <c r="CJ349" s="45">
        <v>124.8</v>
      </c>
      <c r="CK349" s="45">
        <v>124.8</v>
      </c>
      <c r="CL349" s="45">
        <v>124.8</v>
      </c>
      <c r="CM349" s="45">
        <v>124.8</v>
      </c>
      <c r="CN349" s="45">
        <v>124.8</v>
      </c>
      <c r="CO349" s="45">
        <v>124.8</v>
      </c>
      <c r="CP349" s="45">
        <v>125</v>
      </c>
      <c r="CQ349" s="45">
        <v>125.2</v>
      </c>
      <c r="CR349" s="45">
        <v>125.4</v>
      </c>
      <c r="CS349" s="45">
        <v>125.7</v>
      </c>
      <c r="CT349" s="45">
        <v>126</v>
      </c>
      <c r="CU349" s="45">
        <v>126</v>
      </c>
      <c r="CV349" s="45">
        <v>126</v>
      </c>
      <c r="CW349" s="45">
        <v>126.5</v>
      </c>
      <c r="CX349" s="45">
        <v>126.7</v>
      </c>
      <c r="CY349" s="45">
        <v>127.5</v>
      </c>
      <c r="CZ349" s="45">
        <v>126.9</v>
      </c>
      <c r="DA349" s="45">
        <v>129.4</v>
      </c>
      <c r="DB349" s="45">
        <v>128.69999999999999</v>
      </c>
      <c r="DC349" s="45">
        <v>129.1</v>
      </c>
      <c r="DD349" s="45">
        <v>128.5</v>
      </c>
      <c r="DE349" s="45">
        <v>131.4</v>
      </c>
      <c r="DF349" s="45">
        <v>135.69999999999999</v>
      </c>
      <c r="DG349" s="45">
        <v>136.30000000000001</v>
      </c>
      <c r="DH349" s="45">
        <v>144.1</v>
      </c>
      <c r="DI349" s="45">
        <v>143.6</v>
      </c>
      <c r="DJ349" s="45">
        <v>143.80000000000001</v>
      </c>
      <c r="DK349" s="45">
        <v>143.80000000000001</v>
      </c>
      <c r="DL349" s="45">
        <v>145.30000000000001</v>
      </c>
      <c r="DM349" s="45">
        <v>144</v>
      </c>
      <c r="DN349" s="45">
        <v>144.6</v>
      </c>
      <c r="DO349" s="45">
        <v>147.19999999999999</v>
      </c>
      <c r="DP349" s="45">
        <v>149.80000000000001</v>
      </c>
      <c r="DQ349" s="45">
        <v>151.4</v>
      </c>
      <c r="DR349" s="45">
        <v>145</v>
      </c>
      <c r="DS349" s="45">
        <v>145.19999999999999</v>
      </c>
      <c r="DT349" s="45">
        <v>150.80000000000001</v>
      </c>
      <c r="DU349" s="45">
        <v>161.4</v>
      </c>
      <c r="DV349" s="45">
        <v>154.69999999999999</v>
      </c>
      <c r="DW349" s="45">
        <v>150.30000000000001</v>
      </c>
      <c r="DX349" s="46">
        <v>151.5</v>
      </c>
      <c r="DY349" s="46">
        <v>148.69999999999999</v>
      </c>
      <c r="DZ349" s="46">
        <v>148.69999999999999</v>
      </c>
      <c r="EA349">
        <v>145.80000000000001</v>
      </c>
      <c r="EB349" s="47">
        <v>149.1</v>
      </c>
      <c r="EC349" s="47">
        <v>146.9</v>
      </c>
    </row>
    <row r="350" spans="1:133" x14ac:dyDescent="0.25">
      <c r="A350" s="43" t="s">
        <v>3518</v>
      </c>
      <c r="B350" s="43" t="s">
        <v>2466</v>
      </c>
      <c r="C350" s="44">
        <v>7.6399999999999996E-2</v>
      </c>
      <c r="D350" s="45">
        <v>100.6</v>
      </c>
      <c r="E350" s="45">
        <v>101.7</v>
      </c>
      <c r="F350" s="45">
        <v>102.9</v>
      </c>
      <c r="G350" s="45">
        <v>99.4</v>
      </c>
      <c r="H350" s="45">
        <v>99.1</v>
      </c>
      <c r="I350" s="45">
        <v>99.8</v>
      </c>
      <c r="J350" s="45">
        <v>100.7</v>
      </c>
      <c r="K350" s="45">
        <v>100.2</v>
      </c>
      <c r="L350" s="45">
        <v>100.9</v>
      </c>
      <c r="M350" s="45">
        <v>98.7</v>
      </c>
      <c r="N350" s="45">
        <v>102.4</v>
      </c>
      <c r="O350" s="45">
        <v>101.8</v>
      </c>
      <c r="P350" s="45">
        <v>105.4</v>
      </c>
      <c r="Q350" s="45">
        <v>107.5</v>
      </c>
      <c r="R350" s="45">
        <v>104.9</v>
      </c>
      <c r="S350" s="45">
        <v>104.6</v>
      </c>
      <c r="T350" s="45">
        <v>107.6</v>
      </c>
      <c r="U350" s="45">
        <v>109</v>
      </c>
      <c r="V350" s="45">
        <v>109.5</v>
      </c>
      <c r="W350" s="45">
        <v>109.7</v>
      </c>
      <c r="X350" s="45">
        <v>106.3</v>
      </c>
      <c r="Y350" s="45">
        <v>112.7</v>
      </c>
      <c r="Z350" s="45">
        <v>108.2</v>
      </c>
      <c r="AA350" s="45">
        <v>106.2</v>
      </c>
      <c r="AB350" s="45">
        <v>111.1</v>
      </c>
      <c r="AC350" s="45">
        <v>110.3</v>
      </c>
      <c r="AD350" s="45">
        <v>112.8</v>
      </c>
      <c r="AE350" s="45">
        <v>112.8</v>
      </c>
      <c r="AF350" s="45">
        <v>116.1</v>
      </c>
      <c r="AG350" s="45">
        <v>117.5</v>
      </c>
      <c r="AH350" s="45">
        <v>114.1</v>
      </c>
      <c r="AI350" s="45">
        <v>115.6</v>
      </c>
      <c r="AJ350" s="45">
        <v>119.6</v>
      </c>
      <c r="AK350" s="45">
        <v>119.5</v>
      </c>
      <c r="AL350" s="45">
        <v>114.7</v>
      </c>
      <c r="AM350" s="45">
        <v>113.2</v>
      </c>
      <c r="AN350" s="45">
        <v>119.5</v>
      </c>
      <c r="AO350" s="45">
        <v>117.6</v>
      </c>
      <c r="AP350" s="45">
        <v>119</v>
      </c>
      <c r="AQ350" s="45">
        <v>119.4</v>
      </c>
      <c r="AR350" s="45">
        <v>120.8</v>
      </c>
      <c r="AS350" s="45">
        <v>121.6</v>
      </c>
      <c r="AT350" s="45">
        <v>122.4</v>
      </c>
      <c r="AU350" s="45">
        <v>125</v>
      </c>
      <c r="AV350" s="45">
        <v>125.4</v>
      </c>
      <c r="AW350" s="45">
        <v>125.9</v>
      </c>
      <c r="AX350" s="45">
        <v>125.2</v>
      </c>
      <c r="AY350" s="45">
        <v>125.9</v>
      </c>
      <c r="AZ350" s="45">
        <v>126.4</v>
      </c>
      <c r="BA350" s="45">
        <v>123.6</v>
      </c>
      <c r="BB350" s="45">
        <v>126.6</v>
      </c>
      <c r="BC350" s="45">
        <v>127.8</v>
      </c>
      <c r="BD350" s="45">
        <v>128.19999999999999</v>
      </c>
      <c r="BE350" s="45">
        <v>127.8</v>
      </c>
      <c r="BF350" s="45">
        <v>128.80000000000001</v>
      </c>
      <c r="BG350" s="45">
        <v>128.4</v>
      </c>
      <c r="BH350" s="45">
        <v>129.1</v>
      </c>
      <c r="BI350" s="45">
        <v>128.69999999999999</v>
      </c>
      <c r="BJ350" s="45">
        <v>128</v>
      </c>
      <c r="BK350" s="45">
        <v>126.5</v>
      </c>
      <c r="BL350" s="45">
        <v>127.7</v>
      </c>
      <c r="BM350" s="45">
        <v>128.6</v>
      </c>
      <c r="BN350" s="45">
        <v>129.4</v>
      </c>
      <c r="BO350" s="45">
        <v>133.19999999999999</v>
      </c>
      <c r="BP350" s="45">
        <v>130.6</v>
      </c>
      <c r="BQ350" s="45">
        <v>130.69999999999999</v>
      </c>
      <c r="BR350" s="45">
        <v>126.5</v>
      </c>
      <c r="BS350" s="45">
        <v>128.1</v>
      </c>
      <c r="BT350" s="45">
        <v>128.80000000000001</v>
      </c>
      <c r="BU350" s="45">
        <v>133.5</v>
      </c>
      <c r="BV350" s="45">
        <v>132.1</v>
      </c>
      <c r="BW350" s="45">
        <v>134.4</v>
      </c>
      <c r="BX350" s="45">
        <v>133.19999999999999</v>
      </c>
      <c r="BY350" s="45">
        <v>134.69999999999999</v>
      </c>
      <c r="BZ350" s="45">
        <v>135.5</v>
      </c>
      <c r="CA350" s="45">
        <v>137.9</v>
      </c>
      <c r="CB350" s="45">
        <v>136</v>
      </c>
      <c r="CC350" s="45">
        <v>135.6</v>
      </c>
      <c r="CD350" s="45">
        <v>134.5</v>
      </c>
      <c r="CE350" s="45">
        <v>138.9</v>
      </c>
      <c r="CF350" s="45">
        <v>138.4</v>
      </c>
      <c r="CG350" s="45">
        <v>138.19999999999999</v>
      </c>
      <c r="CH350" s="45">
        <v>140.30000000000001</v>
      </c>
      <c r="CI350" s="45">
        <v>138.1</v>
      </c>
      <c r="CJ350" s="45">
        <v>139.6</v>
      </c>
      <c r="CK350" s="45">
        <v>137.9</v>
      </c>
      <c r="CL350" s="45">
        <v>137.1</v>
      </c>
      <c r="CM350" s="45">
        <v>138.19999999999999</v>
      </c>
      <c r="CN350" s="45">
        <v>138.69999999999999</v>
      </c>
      <c r="CO350" s="45">
        <v>139.5</v>
      </c>
      <c r="CP350" s="45">
        <v>137.19999999999999</v>
      </c>
      <c r="CQ350" s="45">
        <v>136.5</v>
      </c>
      <c r="CR350" s="45">
        <v>135.9</v>
      </c>
      <c r="CS350" s="45">
        <v>138.6</v>
      </c>
      <c r="CT350" s="45">
        <v>137.1</v>
      </c>
      <c r="CU350" s="45">
        <v>134.6</v>
      </c>
      <c r="CV350" s="45">
        <v>142.1</v>
      </c>
      <c r="CW350" s="45">
        <v>135.9</v>
      </c>
      <c r="CX350" s="45">
        <v>137.4</v>
      </c>
      <c r="CY350" s="45">
        <v>137.19999999999999</v>
      </c>
      <c r="CZ350" s="45">
        <v>137.6</v>
      </c>
      <c r="DA350" s="45">
        <v>134.69999999999999</v>
      </c>
      <c r="DB350" s="45">
        <v>136.5</v>
      </c>
      <c r="DC350" s="45">
        <v>139.30000000000001</v>
      </c>
      <c r="DD350" s="45">
        <v>139</v>
      </c>
      <c r="DE350" s="45">
        <v>139.9</v>
      </c>
      <c r="DF350" s="45">
        <v>143.80000000000001</v>
      </c>
      <c r="DG350" s="45">
        <v>142.80000000000001</v>
      </c>
      <c r="DH350" s="45">
        <v>144.1</v>
      </c>
      <c r="DI350" s="45">
        <v>147.80000000000001</v>
      </c>
      <c r="DJ350" s="45">
        <v>150.30000000000001</v>
      </c>
      <c r="DK350" s="45">
        <v>150.4</v>
      </c>
      <c r="DL350" s="45">
        <v>151.5</v>
      </c>
      <c r="DM350" s="45">
        <v>151.1</v>
      </c>
      <c r="DN350" s="45">
        <v>155.30000000000001</v>
      </c>
      <c r="DO350" s="45">
        <v>154.9</v>
      </c>
      <c r="DP350" s="45">
        <v>154.30000000000001</v>
      </c>
      <c r="DQ350" s="45">
        <v>153.6</v>
      </c>
      <c r="DR350" s="45">
        <v>156.5</v>
      </c>
      <c r="DS350" s="45">
        <v>161</v>
      </c>
      <c r="DT350" s="45">
        <v>161.1</v>
      </c>
      <c r="DU350" s="45">
        <v>165.3</v>
      </c>
      <c r="DV350" s="45">
        <v>164.4</v>
      </c>
      <c r="DW350" s="45">
        <v>165.6</v>
      </c>
      <c r="DX350" s="46">
        <v>165.9</v>
      </c>
      <c r="DY350" s="46">
        <v>166.6</v>
      </c>
      <c r="DZ350" s="46">
        <v>163.5</v>
      </c>
      <c r="EA350">
        <v>163.30000000000001</v>
      </c>
      <c r="EB350" s="47">
        <v>163.6</v>
      </c>
      <c r="EC350" s="47">
        <v>163.19999999999999</v>
      </c>
    </row>
    <row r="351" spans="1:133" x14ac:dyDescent="0.25">
      <c r="A351" s="43" t="s">
        <v>3519</v>
      </c>
      <c r="B351" s="43" t="s">
        <v>2500</v>
      </c>
      <c r="C351" s="44">
        <v>0.30603999999999998</v>
      </c>
      <c r="D351" s="45">
        <v>98.9</v>
      </c>
      <c r="E351" s="45">
        <v>99.2</v>
      </c>
      <c r="F351" s="45">
        <v>98.4</v>
      </c>
      <c r="G351" s="45">
        <v>99.7</v>
      </c>
      <c r="H351" s="45">
        <v>98.8</v>
      </c>
      <c r="I351" s="45">
        <v>100.5</v>
      </c>
      <c r="J351" s="45">
        <v>99.7</v>
      </c>
      <c r="K351" s="45">
        <v>99.9</v>
      </c>
      <c r="L351" s="45">
        <v>100.2</v>
      </c>
      <c r="M351" s="45">
        <v>100</v>
      </c>
      <c r="N351" s="45">
        <v>102.5</v>
      </c>
      <c r="O351" s="45">
        <v>101.1</v>
      </c>
      <c r="P351" s="45">
        <v>104.6</v>
      </c>
      <c r="Q351" s="45">
        <v>104.7</v>
      </c>
      <c r="R351" s="45">
        <v>106.7</v>
      </c>
      <c r="S351" s="45">
        <v>103.2</v>
      </c>
      <c r="T351" s="45">
        <v>104.2</v>
      </c>
      <c r="U351" s="45">
        <v>107.9</v>
      </c>
      <c r="V351" s="45">
        <v>104.6</v>
      </c>
      <c r="W351" s="45">
        <v>107.5</v>
      </c>
      <c r="X351" s="45">
        <v>108.8</v>
      </c>
      <c r="Y351" s="45">
        <v>108.4</v>
      </c>
      <c r="Z351" s="45">
        <v>108.3</v>
      </c>
      <c r="AA351" s="45">
        <v>113.8</v>
      </c>
      <c r="AB351" s="45">
        <v>111.9</v>
      </c>
      <c r="AC351" s="45">
        <v>112.6</v>
      </c>
      <c r="AD351" s="45">
        <v>112.4</v>
      </c>
      <c r="AE351" s="45">
        <v>112.6</v>
      </c>
      <c r="AF351" s="45">
        <v>110.9</v>
      </c>
      <c r="AG351" s="45">
        <v>113.6</v>
      </c>
      <c r="AH351" s="45">
        <v>112.1</v>
      </c>
      <c r="AI351" s="45">
        <v>109.2</v>
      </c>
      <c r="AJ351" s="45">
        <v>108.5</v>
      </c>
      <c r="AK351" s="45">
        <v>104.8</v>
      </c>
      <c r="AL351" s="45">
        <v>105.8</v>
      </c>
      <c r="AM351" s="45">
        <v>109.6</v>
      </c>
      <c r="AN351" s="45">
        <v>109.8</v>
      </c>
      <c r="AO351" s="45">
        <v>110.1</v>
      </c>
      <c r="AP351" s="45">
        <v>109.7</v>
      </c>
      <c r="AQ351" s="45">
        <v>105.7</v>
      </c>
      <c r="AR351" s="45">
        <v>108.6</v>
      </c>
      <c r="AS351" s="45">
        <v>108.3</v>
      </c>
      <c r="AT351" s="45">
        <v>106.3</v>
      </c>
      <c r="AU351" s="45">
        <v>106.1</v>
      </c>
      <c r="AV351" s="45">
        <v>106.9</v>
      </c>
      <c r="AW351" s="45">
        <v>106.5</v>
      </c>
      <c r="AX351" s="45">
        <v>104.6</v>
      </c>
      <c r="AY351" s="45">
        <v>106.4</v>
      </c>
      <c r="AZ351" s="45">
        <v>105.6</v>
      </c>
      <c r="BA351" s="45">
        <v>106.3</v>
      </c>
      <c r="BB351" s="45">
        <v>106.4</v>
      </c>
      <c r="BC351" s="45">
        <v>106.3</v>
      </c>
      <c r="BD351" s="45">
        <v>105.5</v>
      </c>
      <c r="BE351" s="45">
        <v>103.8</v>
      </c>
      <c r="BF351" s="45">
        <v>104.4</v>
      </c>
      <c r="BG351" s="45">
        <v>106</v>
      </c>
      <c r="BH351" s="45">
        <v>105.6</v>
      </c>
      <c r="BI351" s="45">
        <v>106</v>
      </c>
      <c r="BJ351" s="45">
        <v>106.6</v>
      </c>
      <c r="BK351" s="45">
        <v>108</v>
      </c>
      <c r="BL351" s="45">
        <v>109.6</v>
      </c>
      <c r="BM351" s="45">
        <v>112.7</v>
      </c>
      <c r="BN351" s="45">
        <v>115</v>
      </c>
      <c r="BO351" s="45">
        <v>115.4</v>
      </c>
      <c r="BP351" s="45">
        <v>115.9</v>
      </c>
      <c r="BQ351" s="45">
        <v>117.1</v>
      </c>
      <c r="BR351" s="45">
        <v>117.6</v>
      </c>
      <c r="BS351" s="45">
        <v>117</v>
      </c>
      <c r="BT351" s="45">
        <v>117.1</v>
      </c>
      <c r="BU351" s="45">
        <v>118.8</v>
      </c>
      <c r="BV351" s="45">
        <v>119.1</v>
      </c>
      <c r="BW351" s="45">
        <v>119.5</v>
      </c>
      <c r="BX351" s="45">
        <v>119</v>
      </c>
      <c r="BY351" s="45">
        <v>119.9</v>
      </c>
      <c r="BZ351" s="45">
        <v>119.3</v>
      </c>
      <c r="CA351" s="45">
        <v>119.6</v>
      </c>
      <c r="CB351" s="45">
        <v>119.8</v>
      </c>
      <c r="CC351" s="45">
        <v>121.4</v>
      </c>
      <c r="CD351" s="45">
        <v>121.8</v>
      </c>
      <c r="CE351" s="45">
        <v>121.6</v>
      </c>
      <c r="CF351" s="45">
        <v>120.8</v>
      </c>
      <c r="CG351" s="45">
        <v>121.3</v>
      </c>
      <c r="CH351" s="45">
        <v>121.1</v>
      </c>
      <c r="CI351" s="45">
        <v>121.7</v>
      </c>
      <c r="CJ351" s="45">
        <v>122.9</v>
      </c>
      <c r="CK351" s="45">
        <v>122.9</v>
      </c>
      <c r="CL351" s="45">
        <v>122.6</v>
      </c>
      <c r="CM351" s="45">
        <v>121.5</v>
      </c>
      <c r="CN351" s="45">
        <v>121.2</v>
      </c>
      <c r="CO351" s="45">
        <v>121.2</v>
      </c>
      <c r="CP351" s="45">
        <v>120.9</v>
      </c>
      <c r="CQ351" s="45">
        <v>120.8</v>
      </c>
      <c r="CR351" s="45">
        <v>120</v>
      </c>
      <c r="CS351" s="45">
        <v>119.9</v>
      </c>
      <c r="CT351" s="45">
        <v>120.1</v>
      </c>
      <c r="CU351" s="45">
        <v>120.6</v>
      </c>
      <c r="CV351" s="45">
        <v>120</v>
      </c>
      <c r="CW351" s="45">
        <v>119.3</v>
      </c>
      <c r="CX351" s="45">
        <v>118.2</v>
      </c>
      <c r="CY351" s="45">
        <v>117.9</v>
      </c>
      <c r="CZ351" s="45">
        <v>116.1</v>
      </c>
      <c r="DA351" s="45">
        <v>115.5</v>
      </c>
      <c r="DB351" s="45">
        <v>114.9</v>
      </c>
      <c r="DC351" s="45">
        <v>114.8</v>
      </c>
      <c r="DD351" s="45">
        <v>115.5</v>
      </c>
      <c r="DE351" s="45">
        <v>117.2</v>
      </c>
      <c r="DF351" s="45">
        <v>117.5</v>
      </c>
      <c r="DG351" s="45">
        <v>121.8</v>
      </c>
      <c r="DH351" s="45">
        <v>125.7</v>
      </c>
      <c r="DI351" s="45">
        <v>123.7</v>
      </c>
      <c r="DJ351" s="45">
        <v>125.3</v>
      </c>
      <c r="DK351" s="45">
        <v>127.8</v>
      </c>
      <c r="DL351" s="45">
        <v>124.1</v>
      </c>
      <c r="DM351" s="45">
        <v>125.1</v>
      </c>
      <c r="DN351" s="45">
        <v>128</v>
      </c>
      <c r="DO351" s="45">
        <v>133.4</v>
      </c>
      <c r="DP351" s="45">
        <v>136.5</v>
      </c>
      <c r="DQ351" s="45">
        <v>138.5</v>
      </c>
      <c r="DR351" s="45">
        <v>139.30000000000001</v>
      </c>
      <c r="DS351" s="45">
        <v>144</v>
      </c>
      <c r="DT351" s="45">
        <v>151.9</v>
      </c>
      <c r="DU351" s="45">
        <v>156.5</v>
      </c>
      <c r="DV351" s="45">
        <v>154.9</v>
      </c>
      <c r="DW351" s="45">
        <v>151.6</v>
      </c>
      <c r="DX351" s="46">
        <v>147.80000000000001</v>
      </c>
      <c r="DY351" s="46">
        <v>146.6</v>
      </c>
      <c r="DZ351" s="46">
        <v>147.80000000000001</v>
      </c>
      <c r="EA351">
        <v>142.69999999999999</v>
      </c>
      <c r="EB351" s="47">
        <v>137.80000000000001</v>
      </c>
      <c r="EC351" s="47">
        <v>136.9</v>
      </c>
    </row>
    <row r="352" spans="1:133" x14ac:dyDescent="0.25">
      <c r="A352" s="43" t="s">
        <v>3520</v>
      </c>
      <c r="B352" s="43" t="s">
        <v>3521</v>
      </c>
      <c r="C352" s="44">
        <v>0.18002000000000001</v>
      </c>
      <c r="D352" s="45">
        <v>96.4</v>
      </c>
      <c r="E352" s="45">
        <v>96.5</v>
      </c>
      <c r="F352" s="45">
        <v>95.6</v>
      </c>
      <c r="G352" s="45">
        <v>96.5</v>
      </c>
      <c r="H352" s="45">
        <v>93.9</v>
      </c>
      <c r="I352" s="45">
        <v>97.1</v>
      </c>
      <c r="J352" s="45">
        <v>96.5</v>
      </c>
      <c r="K352" s="45">
        <v>96.4</v>
      </c>
      <c r="L352" s="45">
        <v>95.9</v>
      </c>
      <c r="M352" s="45">
        <v>95.9</v>
      </c>
      <c r="N352" s="45">
        <v>98.6</v>
      </c>
      <c r="O352" s="45">
        <v>94.2</v>
      </c>
      <c r="P352" s="45">
        <v>99.2</v>
      </c>
      <c r="Q352" s="45">
        <v>99.6</v>
      </c>
      <c r="R352" s="45">
        <v>101.3</v>
      </c>
      <c r="S352" s="45">
        <v>97.7</v>
      </c>
      <c r="T352" s="45">
        <v>99.4</v>
      </c>
      <c r="U352" s="45">
        <v>102.9</v>
      </c>
      <c r="V352" s="45">
        <v>96.9</v>
      </c>
      <c r="W352" s="45">
        <v>101.5</v>
      </c>
      <c r="X352" s="45">
        <v>101.5</v>
      </c>
      <c r="Y352" s="45">
        <v>101.2</v>
      </c>
      <c r="Z352" s="45">
        <v>101.3</v>
      </c>
      <c r="AA352" s="45">
        <v>108.7</v>
      </c>
      <c r="AB352" s="45">
        <v>105</v>
      </c>
      <c r="AC352" s="45">
        <v>106.6</v>
      </c>
      <c r="AD352" s="45">
        <v>108</v>
      </c>
      <c r="AE352" s="45">
        <v>107.8</v>
      </c>
      <c r="AF352" s="45">
        <v>105.6</v>
      </c>
      <c r="AG352" s="45">
        <v>111.6</v>
      </c>
      <c r="AH352" s="45">
        <v>109.6</v>
      </c>
      <c r="AI352" s="45">
        <v>105.4</v>
      </c>
      <c r="AJ352" s="45">
        <v>104.6</v>
      </c>
      <c r="AK352" s="45">
        <v>98.8</v>
      </c>
      <c r="AL352" s="45">
        <v>99.9</v>
      </c>
      <c r="AM352" s="45">
        <v>106.6</v>
      </c>
      <c r="AN352" s="45">
        <v>106.1</v>
      </c>
      <c r="AO352" s="45">
        <v>106.5</v>
      </c>
      <c r="AP352" s="45">
        <v>105.6</v>
      </c>
      <c r="AQ352" s="45">
        <v>98.9</v>
      </c>
      <c r="AR352" s="45">
        <v>103.6</v>
      </c>
      <c r="AS352" s="45">
        <v>103.6</v>
      </c>
      <c r="AT352" s="45">
        <v>100.6</v>
      </c>
      <c r="AU352" s="45">
        <v>100.6</v>
      </c>
      <c r="AV352" s="45">
        <v>102.1</v>
      </c>
      <c r="AW352" s="45">
        <v>102.1</v>
      </c>
      <c r="AX352" s="45">
        <v>99.1</v>
      </c>
      <c r="AY352" s="45">
        <v>102.1</v>
      </c>
      <c r="AZ352" s="45">
        <v>100.1</v>
      </c>
      <c r="BA352" s="45">
        <v>101.6</v>
      </c>
      <c r="BB352" s="45">
        <v>100.5</v>
      </c>
      <c r="BC352" s="45">
        <v>100.5</v>
      </c>
      <c r="BD352" s="45">
        <v>98.9</v>
      </c>
      <c r="BE352" s="45">
        <v>96.4</v>
      </c>
      <c r="BF352" s="45">
        <v>96.4</v>
      </c>
      <c r="BG352" s="45">
        <v>97.9</v>
      </c>
      <c r="BH352" s="45">
        <v>97.2</v>
      </c>
      <c r="BI352" s="45">
        <v>97.2</v>
      </c>
      <c r="BJ352" s="45">
        <v>98.1</v>
      </c>
      <c r="BK352" s="45">
        <v>100.5</v>
      </c>
      <c r="BL352" s="45">
        <v>101.4</v>
      </c>
      <c r="BM352" s="45">
        <v>107</v>
      </c>
      <c r="BN352" s="45">
        <v>111.2</v>
      </c>
      <c r="BO352" s="45">
        <v>111.9</v>
      </c>
      <c r="BP352" s="45">
        <v>113.2</v>
      </c>
      <c r="BQ352" s="45">
        <v>115.8</v>
      </c>
      <c r="BR352" s="45">
        <v>115.8</v>
      </c>
      <c r="BS352" s="45">
        <v>115.2</v>
      </c>
      <c r="BT352" s="45">
        <v>115.2</v>
      </c>
      <c r="BU352" s="45">
        <v>117.7</v>
      </c>
      <c r="BV352" s="45">
        <v>118.2</v>
      </c>
      <c r="BW352" s="45">
        <v>118.1</v>
      </c>
      <c r="BX352" s="45">
        <v>117</v>
      </c>
      <c r="BY352" s="45">
        <v>118.2</v>
      </c>
      <c r="BZ352" s="45">
        <v>117.2</v>
      </c>
      <c r="CA352" s="45">
        <v>117.5</v>
      </c>
      <c r="CB352" s="45">
        <v>117.1</v>
      </c>
      <c r="CC352" s="45">
        <v>117.1</v>
      </c>
      <c r="CD352" s="45">
        <v>116.5</v>
      </c>
      <c r="CE352" s="45">
        <v>116.9</v>
      </c>
      <c r="CF352" s="45">
        <v>115.7</v>
      </c>
      <c r="CG352" s="45">
        <v>116.3</v>
      </c>
      <c r="CH352" s="45">
        <v>115.2</v>
      </c>
      <c r="CI352" s="45">
        <v>116.4</v>
      </c>
      <c r="CJ352" s="45">
        <v>117.9</v>
      </c>
      <c r="CK352" s="45">
        <v>118.1</v>
      </c>
      <c r="CL352" s="45">
        <v>117.2</v>
      </c>
      <c r="CM352" s="45">
        <v>117.2</v>
      </c>
      <c r="CN352" s="45">
        <v>117.1</v>
      </c>
      <c r="CO352" s="45">
        <v>117.1</v>
      </c>
      <c r="CP352" s="45">
        <v>117.2</v>
      </c>
      <c r="CQ352" s="45">
        <v>117.2</v>
      </c>
      <c r="CR352" s="45">
        <v>116.3</v>
      </c>
      <c r="CS352" s="45">
        <v>116.8</v>
      </c>
      <c r="CT352" s="45">
        <v>117.1</v>
      </c>
      <c r="CU352" s="45">
        <v>118</v>
      </c>
      <c r="CV352" s="45">
        <v>118</v>
      </c>
      <c r="CW352" s="45">
        <v>118.3</v>
      </c>
      <c r="CX352" s="45">
        <v>118.3</v>
      </c>
      <c r="CY352" s="45">
        <v>118</v>
      </c>
      <c r="CZ352" s="45">
        <v>116.3</v>
      </c>
      <c r="DA352" s="45">
        <v>118.1</v>
      </c>
      <c r="DB352" s="45">
        <v>116.3</v>
      </c>
      <c r="DC352" s="45">
        <v>118</v>
      </c>
      <c r="DD352" s="45">
        <v>118</v>
      </c>
      <c r="DE352" s="45">
        <v>120.4</v>
      </c>
      <c r="DF352" s="45">
        <v>120</v>
      </c>
      <c r="DG352" s="45">
        <v>123.5</v>
      </c>
      <c r="DH352" s="45">
        <v>128.19999999999999</v>
      </c>
      <c r="DI352" s="45">
        <v>126.2</v>
      </c>
      <c r="DJ352" s="45">
        <v>129.80000000000001</v>
      </c>
      <c r="DK352" s="45">
        <v>133.19999999999999</v>
      </c>
      <c r="DL352" s="45">
        <v>129.6</v>
      </c>
      <c r="DM352" s="45">
        <v>130.19999999999999</v>
      </c>
      <c r="DN352" s="45">
        <v>132</v>
      </c>
      <c r="DO352" s="45">
        <v>139.6</v>
      </c>
      <c r="DP352" s="45">
        <v>143.4</v>
      </c>
      <c r="DQ352" s="45">
        <v>147.80000000000001</v>
      </c>
      <c r="DR352" s="45">
        <v>145.19999999999999</v>
      </c>
      <c r="DS352" s="45">
        <v>152.30000000000001</v>
      </c>
      <c r="DT352" s="45">
        <v>161.4</v>
      </c>
      <c r="DU352" s="45">
        <v>166</v>
      </c>
      <c r="DV352" s="45">
        <v>161.80000000000001</v>
      </c>
      <c r="DW352" s="45">
        <v>152.9</v>
      </c>
      <c r="DX352" s="46">
        <v>145.69999999999999</v>
      </c>
      <c r="DY352" s="46">
        <v>142.5</v>
      </c>
      <c r="DZ352" s="46">
        <v>144.1</v>
      </c>
      <c r="EA352">
        <v>134.4</v>
      </c>
      <c r="EB352" s="47">
        <v>124.9</v>
      </c>
      <c r="EC352" s="47">
        <v>122.5</v>
      </c>
    </row>
    <row r="353" spans="1:133" x14ac:dyDescent="0.25">
      <c r="A353" s="43" t="s">
        <v>3522</v>
      </c>
      <c r="B353" s="43" t="s">
        <v>3523</v>
      </c>
      <c r="C353" s="44">
        <v>9.7989999999999994E-2</v>
      </c>
      <c r="D353" s="45">
        <v>103.4</v>
      </c>
      <c r="E353" s="45">
        <v>103.9</v>
      </c>
      <c r="F353" s="45">
        <v>104.6</v>
      </c>
      <c r="G353" s="45">
        <v>104.2</v>
      </c>
      <c r="H353" s="45">
        <v>104.2</v>
      </c>
      <c r="I353" s="45">
        <v>105</v>
      </c>
      <c r="J353" s="45">
        <v>104</v>
      </c>
      <c r="K353" s="45">
        <v>105</v>
      </c>
      <c r="L353" s="45">
        <v>106.2</v>
      </c>
      <c r="M353" s="45">
        <v>106.2</v>
      </c>
      <c r="N353" s="45">
        <v>107.9</v>
      </c>
      <c r="O353" s="45">
        <v>109.8</v>
      </c>
      <c r="P353" s="45">
        <v>111.6</v>
      </c>
      <c r="Q353" s="45">
        <v>112.9</v>
      </c>
      <c r="R353" s="45">
        <v>113.4</v>
      </c>
      <c r="S353" s="45">
        <v>112.3</v>
      </c>
      <c r="T353" s="45">
        <v>111.7</v>
      </c>
      <c r="U353" s="45">
        <v>112.2</v>
      </c>
      <c r="V353" s="45">
        <v>114.3</v>
      </c>
      <c r="W353" s="45">
        <v>115.2</v>
      </c>
      <c r="X353" s="45">
        <v>118.9</v>
      </c>
      <c r="Y353" s="45">
        <v>117.7</v>
      </c>
      <c r="Z353" s="45">
        <v>118.4</v>
      </c>
      <c r="AA353" s="45">
        <v>121.2</v>
      </c>
      <c r="AB353" s="45">
        <v>119.7</v>
      </c>
      <c r="AC353" s="45">
        <v>119</v>
      </c>
      <c r="AD353" s="45">
        <v>117.7</v>
      </c>
      <c r="AE353" s="45">
        <v>118.4</v>
      </c>
      <c r="AF353" s="45">
        <v>118.1</v>
      </c>
      <c r="AG353" s="45">
        <v>117.5</v>
      </c>
      <c r="AH353" s="45">
        <v>116.8</v>
      </c>
      <c r="AI353" s="45">
        <v>115.9</v>
      </c>
      <c r="AJ353" s="45">
        <v>116.1</v>
      </c>
      <c r="AK353" s="45">
        <v>115.3</v>
      </c>
      <c r="AL353" s="45">
        <v>115.5</v>
      </c>
      <c r="AM353" s="45">
        <v>115.1</v>
      </c>
      <c r="AN353" s="45">
        <v>116</v>
      </c>
      <c r="AO353" s="45">
        <v>116.9</v>
      </c>
      <c r="AP353" s="45">
        <v>117.2</v>
      </c>
      <c r="AQ353" s="45">
        <v>117.2</v>
      </c>
      <c r="AR353" s="45">
        <v>116.5</v>
      </c>
      <c r="AS353" s="45">
        <v>116.3</v>
      </c>
      <c r="AT353" s="45">
        <v>116</v>
      </c>
      <c r="AU353" s="45">
        <v>116.2</v>
      </c>
      <c r="AV353" s="45">
        <v>115.9</v>
      </c>
      <c r="AW353" s="45">
        <v>114.6</v>
      </c>
      <c r="AX353" s="45">
        <v>115.4</v>
      </c>
      <c r="AY353" s="45">
        <v>115</v>
      </c>
      <c r="AZ353" s="45">
        <v>115.6</v>
      </c>
      <c r="BA353" s="45">
        <v>115.8</v>
      </c>
      <c r="BB353" s="45">
        <v>116.9</v>
      </c>
      <c r="BC353" s="45">
        <v>117.1</v>
      </c>
      <c r="BD353" s="45">
        <v>117.8</v>
      </c>
      <c r="BE353" s="45">
        <v>117.5</v>
      </c>
      <c r="BF353" s="45">
        <v>118.9</v>
      </c>
      <c r="BG353" s="45">
        <v>120.6</v>
      </c>
      <c r="BH353" s="45">
        <v>120.5</v>
      </c>
      <c r="BI353" s="45">
        <v>121.7</v>
      </c>
      <c r="BJ353" s="45">
        <v>122.2</v>
      </c>
      <c r="BK353" s="45">
        <v>121.9</v>
      </c>
      <c r="BL353" s="45">
        <v>123.4</v>
      </c>
      <c r="BM353" s="45">
        <v>122.8</v>
      </c>
      <c r="BN353" s="45">
        <v>122.5</v>
      </c>
      <c r="BO353" s="45">
        <v>122.6</v>
      </c>
      <c r="BP353" s="45">
        <v>121.9</v>
      </c>
      <c r="BQ353" s="45">
        <v>121.7</v>
      </c>
      <c r="BR353" s="45">
        <v>122.8</v>
      </c>
      <c r="BS353" s="45">
        <v>122.2</v>
      </c>
      <c r="BT353" s="45">
        <v>122.4</v>
      </c>
      <c r="BU353" s="45">
        <v>123.1</v>
      </c>
      <c r="BV353" s="45">
        <v>122.9</v>
      </c>
      <c r="BW353" s="45">
        <v>124</v>
      </c>
      <c r="BX353" s="45">
        <v>124.6</v>
      </c>
      <c r="BY353" s="45">
        <v>124.8</v>
      </c>
      <c r="BZ353" s="45">
        <v>125</v>
      </c>
      <c r="CA353" s="45">
        <v>125.1</v>
      </c>
      <c r="CB353" s="45">
        <v>126.7</v>
      </c>
      <c r="CC353" s="45">
        <v>131.1</v>
      </c>
      <c r="CD353" s="45">
        <v>133.5</v>
      </c>
      <c r="CE353" s="45">
        <v>131</v>
      </c>
      <c r="CF353" s="45">
        <v>131</v>
      </c>
      <c r="CG353" s="45">
        <v>131.69999999999999</v>
      </c>
      <c r="CH353" s="45">
        <v>132.9</v>
      </c>
      <c r="CI353" s="45">
        <v>132.4</v>
      </c>
      <c r="CJ353" s="45">
        <v>132.6</v>
      </c>
      <c r="CK353" s="45">
        <v>132.6</v>
      </c>
      <c r="CL353" s="45">
        <v>133.4</v>
      </c>
      <c r="CM353" s="45">
        <v>131.1</v>
      </c>
      <c r="CN353" s="45">
        <v>130.19999999999999</v>
      </c>
      <c r="CO353" s="45">
        <v>130.19999999999999</v>
      </c>
      <c r="CP353" s="45">
        <v>129.19999999999999</v>
      </c>
      <c r="CQ353" s="45">
        <v>129</v>
      </c>
      <c r="CR353" s="45">
        <v>127.2</v>
      </c>
      <c r="CS353" s="45">
        <v>127.9</v>
      </c>
      <c r="CT353" s="45">
        <v>128.5</v>
      </c>
      <c r="CU353" s="45">
        <v>128.30000000000001</v>
      </c>
      <c r="CV353" s="45">
        <v>126.4</v>
      </c>
      <c r="CW353" s="45">
        <v>123.6</v>
      </c>
      <c r="CX353" s="45">
        <v>120.8</v>
      </c>
      <c r="CY353" s="45">
        <v>120.9</v>
      </c>
      <c r="CZ353" s="45">
        <v>118.1</v>
      </c>
      <c r="DA353" s="45">
        <v>113.3</v>
      </c>
      <c r="DB353" s="45">
        <v>114.8</v>
      </c>
      <c r="DC353" s="45">
        <v>111.1</v>
      </c>
      <c r="DD353" s="45">
        <v>113.6</v>
      </c>
      <c r="DE353" s="45">
        <v>114</v>
      </c>
      <c r="DF353" s="45">
        <v>115.8</v>
      </c>
      <c r="DG353" s="45">
        <v>121.6</v>
      </c>
      <c r="DH353" s="45">
        <v>124.9</v>
      </c>
      <c r="DI353" s="45">
        <v>122.1</v>
      </c>
      <c r="DJ353" s="45">
        <v>120.1</v>
      </c>
      <c r="DK353" s="45">
        <v>121.4</v>
      </c>
      <c r="DL353" s="45">
        <v>115.7</v>
      </c>
      <c r="DM353" s="45">
        <v>117.7</v>
      </c>
      <c r="DN353" s="45">
        <v>121.7</v>
      </c>
      <c r="DO353" s="45">
        <v>124.3</v>
      </c>
      <c r="DP353" s="45">
        <v>126.9</v>
      </c>
      <c r="DQ353" s="45">
        <v>126.1</v>
      </c>
      <c r="DR353" s="45">
        <v>132.69999999999999</v>
      </c>
      <c r="DS353" s="45">
        <v>134.30000000000001</v>
      </c>
      <c r="DT353" s="45">
        <v>141.4</v>
      </c>
      <c r="DU353" s="45">
        <v>146.80000000000001</v>
      </c>
      <c r="DV353" s="45">
        <v>148.69999999999999</v>
      </c>
      <c r="DW353" s="45">
        <v>155</v>
      </c>
      <c r="DX353" s="46">
        <v>157</v>
      </c>
      <c r="DY353" s="46">
        <v>159.5</v>
      </c>
      <c r="DZ353" s="46">
        <v>160</v>
      </c>
      <c r="EA353">
        <v>161</v>
      </c>
      <c r="EB353" s="47">
        <v>162.6</v>
      </c>
      <c r="EC353" s="47">
        <v>164.3</v>
      </c>
    </row>
    <row r="354" spans="1:133" x14ac:dyDescent="0.25">
      <c r="A354" s="43" t="s">
        <v>3524</v>
      </c>
      <c r="B354" s="43" t="s">
        <v>3525</v>
      </c>
      <c r="C354" s="44">
        <v>2.8029999999999999E-2</v>
      </c>
      <c r="D354" s="45">
        <v>99.5</v>
      </c>
      <c r="E354" s="45">
        <v>99.7</v>
      </c>
      <c r="F354" s="45">
        <v>94.9</v>
      </c>
      <c r="G354" s="45">
        <v>104.3</v>
      </c>
      <c r="H354" s="45">
        <v>110.8</v>
      </c>
      <c r="I354" s="45">
        <v>106.7</v>
      </c>
      <c r="J354" s="45">
        <v>104.9</v>
      </c>
      <c r="K354" s="45">
        <v>104.3</v>
      </c>
      <c r="L354" s="45">
        <v>107.7</v>
      </c>
      <c r="M354" s="45">
        <v>104.6</v>
      </c>
      <c r="N354" s="45">
        <v>109.2</v>
      </c>
      <c r="O354" s="45">
        <v>115.1</v>
      </c>
      <c r="P354" s="45">
        <v>115.1</v>
      </c>
      <c r="Q354" s="45">
        <v>108.5</v>
      </c>
      <c r="R354" s="45">
        <v>118.4</v>
      </c>
      <c r="S354" s="45">
        <v>106.7</v>
      </c>
      <c r="T354" s="45">
        <v>108.7</v>
      </c>
      <c r="U354" s="45">
        <v>124.3</v>
      </c>
      <c r="V354" s="45">
        <v>119.8</v>
      </c>
      <c r="W354" s="45">
        <v>118.9</v>
      </c>
      <c r="X354" s="45">
        <v>120.8</v>
      </c>
      <c r="Y354" s="45">
        <v>121.8</v>
      </c>
      <c r="Z354" s="45">
        <v>117.7</v>
      </c>
      <c r="AA354" s="45">
        <v>120.6</v>
      </c>
      <c r="AB354" s="45">
        <v>129.4</v>
      </c>
      <c r="AC354" s="45">
        <v>128.6</v>
      </c>
      <c r="AD354" s="45">
        <v>121.9</v>
      </c>
      <c r="AE354" s="45">
        <v>123.1</v>
      </c>
      <c r="AF354" s="45">
        <v>119.2</v>
      </c>
      <c r="AG354" s="45">
        <v>112.7</v>
      </c>
      <c r="AH354" s="45">
        <v>111.9</v>
      </c>
      <c r="AI354" s="45">
        <v>109.4</v>
      </c>
      <c r="AJ354" s="45">
        <v>107.5</v>
      </c>
      <c r="AK354" s="45">
        <v>107.2</v>
      </c>
      <c r="AL354" s="45">
        <v>110.7</v>
      </c>
      <c r="AM354" s="45">
        <v>109.2</v>
      </c>
      <c r="AN354" s="45">
        <v>111.4</v>
      </c>
      <c r="AO354" s="45">
        <v>109.3</v>
      </c>
      <c r="AP354" s="45">
        <v>110.3</v>
      </c>
      <c r="AQ354" s="45">
        <v>109.3</v>
      </c>
      <c r="AR354" s="45">
        <v>112.5</v>
      </c>
      <c r="AS354" s="45">
        <v>110.7</v>
      </c>
      <c r="AT354" s="45">
        <v>108.6</v>
      </c>
      <c r="AU354" s="45">
        <v>105.8</v>
      </c>
      <c r="AV354" s="45">
        <v>105.8</v>
      </c>
      <c r="AW354" s="45">
        <v>105.7</v>
      </c>
      <c r="AX354" s="45">
        <v>102.5</v>
      </c>
      <c r="AY354" s="45">
        <v>103.4</v>
      </c>
      <c r="AZ354" s="45">
        <v>106.2</v>
      </c>
      <c r="BA354" s="45">
        <v>103.5</v>
      </c>
      <c r="BB354" s="45">
        <v>107.3</v>
      </c>
      <c r="BC354" s="45">
        <v>106.2</v>
      </c>
      <c r="BD354" s="45">
        <v>104.5</v>
      </c>
      <c r="BE354" s="45">
        <v>103.5</v>
      </c>
      <c r="BF354" s="45">
        <v>105.1</v>
      </c>
      <c r="BG354" s="45">
        <v>107</v>
      </c>
      <c r="BH354" s="45">
        <v>107.6</v>
      </c>
      <c r="BI354" s="45">
        <v>107.6</v>
      </c>
      <c r="BJ354" s="45">
        <v>107.3</v>
      </c>
      <c r="BK354" s="45">
        <v>107.4</v>
      </c>
      <c r="BL354" s="45">
        <v>113.4</v>
      </c>
      <c r="BM354" s="45">
        <v>113.8</v>
      </c>
      <c r="BN354" s="45">
        <v>113.3</v>
      </c>
      <c r="BO354" s="45">
        <v>112.9</v>
      </c>
      <c r="BP354" s="45">
        <v>112.1</v>
      </c>
      <c r="BQ354" s="45">
        <v>109.8</v>
      </c>
      <c r="BR354" s="45">
        <v>110.9</v>
      </c>
      <c r="BS354" s="45">
        <v>110.6</v>
      </c>
      <c r="BT354" s="45">
        <v>110.6</v>
      </c>
      <c r="BU354" s="45">
        <v>111</v>
      </c>
      <c r="BV354" s="45">
        <v>111.3</v>
      </c>
      <c r="BW354" s="45">
        <v>112.5</v>
      </c>
      <c r="BX354" s="45">
        <v>111.9</v>
      </c>
      <c r="BY354" s="45">
        <v>113.2</v>
      </c>
      <c r="BZ354" s="45">
        <v>113.2</v>
      </c>
      <c r="CA354" s="45">
        <v>113.5</v>
      </c>
      <c r="CB354" s="45">
        <v>113.2</v>
      </c>
      <c r="CC354" s="45">
        <v>114.4</v>
      </c>
      <c r="CD354" s="45">
        <v>115.5</v>
      </c>
      <c r="CE354" s="45">
        <v>118.4</v>
      </c>
      <c r="CF354" s="45">
        <v>118.2</v>
      </c>
      <c r="CG354" s="45">
        <v>117.5</v>
      </c>
      <c r="CH354" s="45">
        <v>117.4</v>
      </c>
      <c r="CI354" s="45">
        <v>118.5</v>
      </c>
      <c r="CJ354" s="45">
        <v>120.5</v>
      </c>
      <c r="CK354" s="45">
        <v>120.5</v>
      </c>
      <c r="CL354" s="45">
        <v>120.2</v>
      </c>
      <c r="CM354" s="45">
        <v>115.5</v>
      </c>
      <c r="CN354" s="45">
        <v>116.3</v>
      </c>
      <c r="CO354" s="45">
        <v>116</v>
      </c>
      <c r="CP354" s="45">
        <v>116.1</v>
      </c>
      <c r="CQ354" s="45">
        <v>116.1</v>
      </c>
      <c r="CR354" s="45">
        <v>118.5</v>
      </c>
      <c r="CS354" s="45">
        <v>112.6</v>
      </c>
      <c r="CT354" s="45">
        <v>109.4</v>
      </c>
      <c r="CU354" s="45">
        <v>109.7</v>
      </c>
      <c r="CV354" s="45">
        <v>110.3</v>
      </c>
      <c r="CW354" s="45">
        <v>110.2</v>
      </c>
      <c r="CX354" s="45">
        <v>108.6</v>
      </c>
      <c r="CY354" s="45">
        <v>106.2</v>
      </c>
      <c r="CZ354" s="45">
        <v>107.3</v>
      </c>
      <c r="DA354" s="45">
        <v>105.9</v>
      </c>
      <c r="DB354" s="45">
        <v>106.1</v>
      </c>
      <c r="DC354" s="45">
        <v>107.1</v>
      </c>
      <c r="DD354" s="45">
        <v>105.9</v>
      </c>
      <c r="DE354" s="45">
        <v>107.9</v>
      </c>
      <c r="DF354" s="45">
        <v>107.6</v>
      </c>
      <c r="DG354" s="45">
        <v>112</v>
      </c>
      <c r="DH354" s="45">
        <v>112.3</v>
      </c>
      <c r="DI354" s="45">
        <v>113.8</v>
      </c>
      <c r="DJ354" s="45">
        <v>114</v>
      </c>
      <c r="DK354" s="45">
        <v>115</v>
      </c>
      <c r="DL354" s="45">
        <v>118.1</v>
      </c>
      <c r="DM354" s="45">
        <v>118.3</v>
      </c>
      <c r="DN354" s="45">
        <v>124.3</v>
      </c>
      <c r="DO354" s="45">
        <v>125.4</v>
      </c>
      <c r="DP354" s="45">
        <v>125.3</v>
      </c>
      <c r="DQ354" s="45">
        <v>122.2</v>
      </c>
      <c r="DR354" s="45">
        <v>124.8</v>
      </c>
      <c r="DS354" s="45">
        <v>125</v>
      </c>
      <c r="DT354" s="45">
        <v>127.5</v>
      </c>
      <c r="DU354" s="45">
        <v>129.69999999999999</v>
      </c>
      <c r="DV354" s="45">
        <v>132.69999999999999</v>
      </c>
      <c r="DW354" s="45">
        <v>131.1</v>
      </c>
      <c r="DX354" s="46">
        <v>129.4</v>
      </c>
      <c r="DY354" s="46">
        <v>127.8</v>
      </c>
      <c r="DZ354" s="46">
        <v>128.69999999999999</v>
      </c>
      <c r="EA354">
        <v>131.5</v>
      </c>
      <c r="EB354" s="47">
        <v>133.9</v>
      </c>
      <c r="EC354" s="47">
        <v>134.30000000000001</v>
      </c>
    </row>
    <row r="355" spans="1:133" x14ac:dyDescent="0.25">
      <c r="A355" s="43" t="s">
        <v>3526</v>
      </c>
      <c r="B355" s="43" t="s">
        <v>2655</v>
      </c>
      <c r="C355" s="44">
        <v>0.67622000000000004</v>
      </c>
      <c r="D355" s="45">
        <v>108</v>
      </c>
      <c r="E355" s="45">
        <v>107.5</v>
      </c>
      <c r="F355" s="45">
        <v>108.8</v>
      </c>
      <c r="G355" s="45">
        <v>109.1</v>
      </c>
      <c r="H355" s="45">
        <v>108.6</v>
      </c>
      <c r="I355" s="45">
        <v>109.1</v>
      </c>
      <c r="J355" s="45">
        <v>111.5</v>
      </c>
      <c r="K355" s="45">
        <v>109.8</v>
      </c>
      <c r="L355" s="45">
        <v>111.4</v>
      </c>
      <c r="M355" s="45">
        <v>113.3</v>
      </c>
      <c r="N355" s="45">
        <v>113.2</v>
      </c>
      <c r="O355" s="45">
        <v>115.1</v>
      </c>
      <c r="P355" s="45">
        <v>118</v>
      </c>
      <c r="Q355" s="45">
        <v>117.4</v>
      </c>
      <c r="R355" s="45">
        <v>113.8</v>
      </c>
      <c r="S355" s="45">
        <v>115.9</v>
      </c>
      <c r="T355" s="45">
        <v>117.8</v>
      </c>
      <c r="U355" s="45">
        <v>120.1</v>
      </c>
      <c r="V355" s="45">
        <v>120</v>
      </c>
      <c r="W355" s="45">
        <v>118.1</v>
      </c>
      <c r="X355" s="45">
        <v>119.8</v>
      </c>
      <c r="Y355" s="45">
        <v>122.3</v>
      </c>
      <c r="Z355" s="45">
        <v>120.4</v>
      </c>
      <c r="AA355" s="45">
        <v>120.6</v>
      </c>
      <c r="AB355" s="45">
        <v>122.2</v>
      </c>
      <c r="AC355" s="45">
        <v>123.2</v>
      </c>
      <c r="AD355" s="45">
        <v>124.5</v>
      </c>
      <c r="AE355" s="45">
        <v>124.7</v>
      </c>
      <c r="AF355" s="45">
        <v>122.4</v>
      </c>
      <c r="AG355" s="45">
        <v>125.5</v>
      </c>
      <c r="AH355" s="45">
        <v>124.3</v>
      </c>
      <c r="AI355" s="45">
        <v>126.6</v>
      </c>
      <c r="AJ355" s="45">
        <v>127.2</v>
      </c>
      <c r="AK355" s="45">
        <v>131.19999999999999</v>
      </c>
      <c r="AL355" s="45">
        <v>131.4</v>
      </c>
      <c r="AM355" s="45">
        <v>131</v>
      </c>
      <c r="AN355" s="45">
        <v>134.5</v>
      </c>
      <c r="AO355" s="45">
        <v>130.69999999999999</v>
      </c>
      <c r="AP355" s="45">
        <v>133.30000000000001</v>
      </c>
      <c r="AQ355" s="45">
        <v>134.69999999999999</v>
      </c>
      <c r="AR355" s="45">
        <v>135.69999999999999</v>
      </c>
      <c r="AS355" s="45">
        <v>137</v>
      </c>
      <c r="AT355" s="45">
        <v>136.69999999999999</v>
      </c>
      <c r="AU355" s="45">
        <v>137.1</v>
      </c>
      <c r="AV355" s="45">
        <v>138.6</v>
      </c>
      <c r="AW355" s="45">
        <v>138.69999999999999</v>
      </c>
      <c r="AX355" s="45">
        <v>138.4</v>
      </c>
      <c r="AY355" s="45">
        <v>138.30000000000001</v>
      </c>
      <c r="AZ355" s="45">
        <v>139.30000000000001</v>
      </c>
      <c r="BA355" s="45">
        <v>140</v>
      </c>
      <c r="BB355" s="45">
        <v>138.1</v>
      </c>
      <c r="BC355" s="45">
        <v>141.19999999999999</v>
      </c>
      <c r="BD355" s="45">
        <v>139.19999999999999</v>
      </c>
      <c r="BE355" s="45">
        <v>141.4</v>
      </c>
      <c r="BF355" s="45">
        <v>141.19999999999999</v>
      </c>
      <c r="BG355" s="45">
        <v>140.30000000000001</v>
      </c>
      <c r="BH355" s="45">
        <v>141.9</v>
      </c>
      <c r="BI355" s="45">
        <v>143.5</v>
      </c>
      <c r="BJ355" s="45">
        <v>143.1</v>
      </c>
      <c r="BK355" s="45">
        <v>143.5</v>
      </c>
      <c r="BL355" s="45">
        <v>142.69999999999999</v>
      </c>
      <c r="BM355" s="45">
        <v>142.80000000000001</v>
      </c>
      <c r="BN355" s="45">
        <v>144.4</v>
      </c>
      <c r="BO355" s="45">
        <v>142.80000000000001</v>
      </c>
      <c r="BP355" s="45">
        <v>143.80000000000001</v>
      </c>
      <c r="BQ355" s="45">
        <v>145.1</v>
      </c>
      <c r="BR355" s="45">
        <v>143</v>
      </c>
      <c r="BS355" s="45">
        <v>142.69999999999999</v>
      </c>
      <c r="BT355" s="45">
        <v>143.5</v>
      </c>
      <c r="BU355" s="45">
        <v>144</v>
      </c>
      <c r="BV355" s="45">
        <v>144.5</v>
      </c>
      <c r="BW355" s="45">
        <v>144.5</v>
      </c>
      <c r="BX355" s="45">
        <v>143.80000000000001</v>
      </c>
      <c r="BY355" s="45">
        <v>146.30000000000001</v>
      </c>
      <c r="BZ355" s="45">
        <v>147</v>
      </c>
      <c r="CA355" s="45">
        <v>147.5</v>
      </c>
      <c r="CB355" s="45">
        <v>148.69999999999999</v>
      </c>
      <c r="CC355" s="45">
        <v>148.19999999999999</v>
      </c>
      <c r="CD355" s="45">
        <v>146.69999999999999</v>
      </c>
      <c r="CE355" s="45">
        <v>146.5</v>
      </c>
      <c r="CF355" s="45">
        <v>146.6</v>
      </c>
      <c r="CG355" s="45">
        <v>145.4</v>
      </c>
      <c r="CH355" s="45">
        <v>146</v>
      </c>
      <c r="CI355" s="45">
        <v>146.1</v>
      </c>
      <c r="CJ355" s="45">
        <v>150.1</v>
      </c>
      <c r="CK355" s="45">
        <v>148.5</v>
      </c>
      <c r="CL355" s="45">
        <v>148</v>
      </c>
      <c r="CM355" s="45">
        <v>148.5</v>
      </c>
      <c r="CN355" s="45">
        <v>149.19999999999999</v>
      </c>
      <c r="CO355" s="45">
        <v>149.9</v>
      </c>
      <c r="CP355" s="45">
        <v>152.1</v>
      </c>
      <c r="CQ355" s="45">
        <v>151.69999999999999</v>
      </c>
      <c r="CR355" s="45">
        <v>151.19999999999999</v>
      </c>
      <c r="CS355" s="45">
        <v>152</v>
      </c>
      <c r="CT355" s="45">
        <v>152.30000000000001</v>
      </c>
      <c r="CU355" s="45">
        <v>153.5</v>
      </c>
      <c r="CV355" s="45">
        <v>150.80000000000001</v>
      </c>
      <c r="CW355" s="45">
        <v>151.5</v>
      </c>
      <c r="CX355" s="45">
        <v>150.80000000000001</v>
      </c>
      <c r="CY355" s="45">
        <v>152.69999999999999</v>
      </c>
      <c r="CZ355" s="45">
        <v>152.69999999999999</v>
      </c>
      <c r="DA355" s="45">
        <v>154.19999999999999</v>
      </c>
      <c r="DB355" s="45">
        <v>155.9</v>
      </c>
      <c r="DC355" s="45">
        <v>157.30000000000001</v>
      </c>
      <c r="DD355" s="45">
        <v>155.5</v>
      </c>
      <c r="DE355" s="45">
        <v>155.6</v>
      </c>
      <c r="DF355" s="45">
        <v>155.1</v>
      </c>
      <c r="DG355" s="45">
        <v>153.69999999999999</v>
      </c>
      <c r="DH355" s="45">
        <v>153.80000000000001</v>
      </c>
      <c r="DI355" s="45">
        <v>155.19999999999999</v>
      </c>
      <c r="DJ355" s="45">
        <v>153.6</v>
      </c>
      <c r="DK355" s="45">
        <v>156.1</v>
      </c>
      <c r="DL355" s="45">
        <v>156.5</v>
      </c>
      <c r="DM355" s="45">
        <v>154.80000000000001</v>
      </c>
      <c r="DN355" s="45">
        <v>157</v>
      </c>
      <c r="DO355" s="45">
        <v>158.4</v>
      </c>
      <c r="DP355" s="45">
        <v>162.6</v>
      </c>
      <c r="DQ355" s="45">
        <v>162.6</v>
      </c>
      <c r="DR355" s="45">
        <v>160.5</v>
      </c>
      <c r="DS355" s="45">
        <v>163.1</v>
      </c>
      <c r="DT355" s="45">
        <v>163.5</v>
      </c>
      <c r="DU355" s="45">
        <v>167.7</v>
      </c>
      <c r="DV355" s="45">
        <v>167.3</v>
      </c>
      <c r="DW355" s="45">
        <v>167</v>
      </c>
      <c r="DX355" s="46">
        <v>167.6</v>
      </c>
      <c r="DY355" s="46">
        <v>168.2</v>
      </c>
      <c r="DZ355" s="46">
        <v>171.1</v>
      </c>
      <c r="EA355">
        <v>171.8</v>
      </c>
      <c r="EB355" s="47">
        <v>176.8</v>
      </c>
      <c r="EC355" s="47">
        <v>177.8</v>
      </c>
    </row>
    <row r="356" spans="1:133" x14ac:dyDescent="0.25">
      <c r="A356" s="43" t="s">
        <v>3527</v>
      </c>
      <c r="B356" s="43" t="s">
        <v>2657</v>
      </c>
      <c r="C356" s="44">
        <v>0.67622000000000004</v>
      </c>
      <c r="D356" s="45">
        <v>108</v>
      </c>
      <c r="E356" s="45">
        <v>107.5</v>
      </c>
      <c r="F356" s="45">
        <v>108.8</v>
      </c>
      <c r="G356" s="45">
        <v>109.1</v>
      </c>
      <c r="H356" s="45">
        <v>108.6</v>
      </c>
      <c r="I356" s="45">
        <v>109.1</v>
      </c>
      <c r="J356" s="45">
        <v>111.5</v>
      </c>
      <c r="K356" s="45">
        <v>109.8</v>
      </c>
      <c r="L356" s="45">
        <v>111.4</v>
      </c>
      <c r="M356" s="45">
        <v>113.3</v>
      </c>
      <c r="N356" s="45">
        <v>113.2</v>
      </c>
      <c r="O356" s="45">
        <v>115.1</v>
      </c>
      <c r="P356" s="45">
        <v>118</v>
      </c>
      <c r="Q356" s="45">
        <v>117.4</v>
      </c>
      <c r="R356" s="45">
        <v>113.8</v>
      </c>
      <c r="S356" s="45">
        <v>115.9</v>
      </c>
      <c r="T356" s="45">
        <v>117.8</v>
      </c>
      <c r="U356" s="45">
        <v>120.1</v>
      </c>
      <c r="V356" s="45">
        <v>120</v>
      </c>
      <c r="W356" s="45">
        <v>118.1</v>
      </c>
      <c r="X356" s="45">
        <v>119.8</v>
      </c>
      <c r="Y356" s="45">
        <v>122.3</v>
      </c>
      <c r="Z356" s="45">
        <v>120.4</v>
      </c>
      <c r="AA356" s="45">
        <v>120.6</v>
      </c>
      <c r="AB356" s="45">
        <v>122.2</v>
      </c>
      <c r="AC356" s="45">
        <v>123.2</v>
      </c>
      <c r="AD356" s="45">
        <v>124.5</v>
      </c>
      <c r="AE356" s="45">
        <v>124.7</v>
      </c>
      <c r="AF356" s="45">
        <v>122.4</v>
      </c>
      <c r="AG356" s="45">
        <v>125.5</v>
      </c>
      <c r="AH356" s="45">
        <v>124.3</v>
      </c>
      <c r="AI356" s="45">
        <v>126.6</v>
      </c>
      <c r="AJ356" s="45">
        <v>127.2</v>
      </c>
      <c r="AK356" s="45">
        <v>131.19999999999999</v>
      </c>
      <c r="AL356" s="45">
        <v>131.4</v>
      </c>
      <c r="AM356" s="45">
        <v>131</v>
      </c>
      <c r="AN356" s="45">
        <v>134.5</v>
      </c>
      <c r="AO356" s="45">
        <v>130.69999999999999</v>
      </c>
      <c r="AP356" s="45">
        <v>133.30000000000001</v>
      </c>
      <c r="AQ356" s="45">
        <v>134.69999999999999</v>
      </c>
      <c r="AR356" s="45">
        <v>135.69999999999999</v>
      </c>
      <c r="AS356" s="45">
        <v>137</v>
      </c>
      <c r="AT356" s="45">
        <v>136.69999999999999</v>
      </c>
      <c r="AU356" s="45">
        <v>137.1</v>
      </c>
      <c r="AV356" s="45">
        <v>138.6</v>
      </c>
      <c r="AW356" s="45">
        <v>138.69999999999999</v>
      </c>
      <c r="AX356" s="45">
        <v>138.4</v>
      </c>
      <c r="AY356" s="45">
        <v>138.30000000000001</v>
      </c>
      <c r="AZ356" s="45">
        <v>139.30000000000001</v>
      </c>
      <c r="BA356" s="45">
        <v>140</v>
      </c>
      <c r="BB356" s="45">
        <v>138.1</v>
      </c>
      <c r="BC356" s="45">
        <v>141.19999999999999</v>
      </c>
      <c r="BD356" s="45">
        <v>139.19999999999999</v>
      </c>
      <c r="BE356" s="45">
        <v>141.4</v>
      </c>
      <c r="BF356" s="45">
        <v>141.19999999999999</v>
      </c>
      <c r="BG356" s="45">
        <v>140.30000000000001</v>
      </c>
      <c r="BH356" s="45">
        <v>141.9</v>
      </c>
      <c r="BI356" s="45">
        <v>143.5</v>
      </c>
      <c r="BJ356" s="45">
        <v>143.1</v>
      </c>
      <c r="BK356" s="45">
        <v>143.5</v>
      </c>
      <c r="BL356" s="45">
        <v>142.69999999999999</v>
      </c>
      <c r="BM356" s="45">
        <v>142.80000000000001</v>
      </c>
      <c r="BN356" s="45">
        <v>144.4</v>
      </c>
      <c r="BO356" s="45">
        <v>142.80000000000001</v>
      </c>
      <c r="BP356" s="45">
        <v>143.80000000000001</v>
      </c>
      <c r="BQ356" s="45">
        <v>145.1</v>
      </c>
      <c r="BR356" s="45">
        <v>143</v>
      </c>
      <c r="BS356" s="45">
        <v>142.69999999999999</v>
      </c>
      <c r="BT356" s="45">
        <v>143.5</v>
      </c>
      <c r="BU356" s="45">
        <v>144</v>
      </c>
      <c r="BV356" s="45">
        <v>144.5</v>
      </c>
      <c r="BW356" s="45">
        <v>144.5</v>
      </c>
      <c r="BX356" s="45">
        <v>143.80000000000001</v>
      </c>
      <c r="BY356" s="45">
        <v>146.30000000000001</v>
      </c>
      <c r="BZ356" s="45">
        <v>147</v>
      </c>
      <c r="CA356" s="45">
        <v>147.5</v>
      </c>
      <c r="CB356" s="45">
        <v>148.69999999999999</v>
      </c>
      <c r="CC356" s="45">
        <v>148.19999999999999</v>
      </c>
      <c r="CD356" s="45">
        <v>146.69999999999999</v>
      </c>
      <c r="CE356" s="45">
        <v>146.5</v>
      </c>
      <c r="CF356" s="45">
        <v>146.6</v>
      </c>
      <c r="CG356" s="45">
        <v>145.4</v>
      </c>
      <c r="CH356" s="45">
        <v>146</v>
      </c>
      <c r="CI356" s="45">
        <v>146.1</v>
      </c>
      <c r="CJ356" s="45">
        <v>150.1</v>
      </c>
      <c r="CK356" s="45">
        <v>148.5</v>
      </c>
      <c r="CL356" s="45">
        <v>148</v>
      </c>
      <c r="CM356" s="45">
        <v>148.5</v>
      </c>
      <c r="CN356" s="45">
        <v>149.19999999999999</v>
      </c>
      <c r="CO356" s="45">
        <v>149.9</v>
      </c>
      <c r="CP356" s="45">
        <v>152.1</v>
      </c>
      <c r="CQ356" s="45">
        <v>151.69999999999999</v>
      </c>
      <c r="CR356" s="45">
        <v>151.19999999999999</v>
      </c>
      <c r="CS356" s="45">
        <v>152</v>
      </c>
      <c r="CT356" s="45">
        <v>152.30000000000001</v>
      </c>
      <c r="CU356" s="45">
        <v>153.5</v>
      </c>
      <c r="CV356" s="45">
        <v>150.80000000000001</v>
      </c>
      <c r="CW356" s="45">
        <v>151.5</v>
      </c>
      <c r="CX356" s="45">
        <v>150.80000000000001</v>
      </c>
      <c r="CY356" s="45">
        <v>152.69999999999999</v>
      </c>
      <c r="CZ356" s="45">
        <v>152.69999999999999</v>
      </c>
      <c r="DA356" s="45">
        <v>154.19999999999999</v>
      </c>
      <c r="DB356" s="45">
        <v>155.9</v>
      </c>
      <c r="DC356" s="45">
        <v>157.30000000000001</v>
      </c>
      <c r="DD356" s="45">
        <v>155.5</v>
      </c>
      <c r="DE356" s="45">
        <v>155.6</v>
      </c>
      <c r="DF356" s="45">
        <v>155.1</v>
      </c>
      <c r="DG356" s="45">
        <v>153.69999999999999</v>
      </c>
      <c r="DH356" s="45">
        <v>153.80000000000001</v>
      </c>
      <c r="DI356" s="45">
        <v>155.19999999999999</v>
      </c>
      <c r="DJ356" s="45">
        <v>153.6</v>
      </c>
      <c r="DK356" s="45">
        <v>156.1</v>
      </c>
      <c r="DL356" s="45">
        <v>156.5</v>
      </c>
      <c r="DM356" s="45">
        <v>154.80000000000001</v>
      </c>
      <c r="DN356" s="45">
        <v>157</v>
      </c>
      <c r="DO356" s="45">
        <v>158.4</v>
      </c>
      <c r="DP356" s="45">
        <v>162.6</v>
      </c>
      <c r="DQ356" s="45">
        <v>162.6</v>
      </c>
      <c r="DR356" s="45">
        <v>160.5</v>
      </c>
      <c r="DS356" s="45">
        <v>163.1</v>
      </c>
      <c r="DT356" s="45">
        <v>163.5</v>
      </c>
      <c r="DU356" s="45">
        <v>167.7</v>
      </c>
      <c r="DV356" s="45">
        <v>167.3</v>
      </c>
      <c r="DW356" s="45">
        <v>167</v>
      </c>
      <c r="DX356" s="46">
        <v>167.6</v>
      </c>
      <c r="DY356" s="46">
        <v>168.2</v>
      </c>
      <c r="DZ356" s="46">
        <v>171.1</v>
      </c>
      <c r="EA356">
        <v>171.8</v>
      </c>
      <c r="EB356" s="47">
        <v>176.8</v>
      </c>
      <c r="EC356" s="47">
        <v>177.8</v>
      </c>
    </row>
    <row r="357" spans="1:133" x14ac:dyDescent="0.25">
      <c r="A357" s="43" t="s">
        <v>2273</v>
      </c>
      <c r="B357" s="43" t="s">
        <v>2659</v>
      </c>
      <c r="C357" s="44">
        <v>3.031E-2</v>
      </c>
      <c r="D357" s="45">
        <v>104</v>
      </c>
      <c r="E357" s="45">
        <v>104.1</v>
      </c>
      <c r="F357" s="45">
        <v>105.4</v>
      </c>
      <c r="G357" s="45">
        <v>105.6</v>
      </c>
      <c r="H357" s="45">
        <v>107.6</v>
      </c>
      <c r="I357" s="45">
        <v>108.4</v>
      </c>
      <c r="J357" s="45">
        <v>111.2</v>
      </c>
      <c r="K357" s="45">
        <v>112.7</v>
      </c>
      <c r="L357" s="45">
        <v>113.8</v>
      </c>
      <c r="M357" s="45">
        <v>113.3</v>
      </c>
      <c r="N357" s="45">
        <v>113.3</v>
      </c>
      <c r="O357" s="45">
        <v>114</v>
      </c>
      <c r="P357" s="45">
        <v>114.5</v>
      </c>
      <c r="Q357" s="45">
        <v>115.7</v>
      </c>
      <c r="R357" s="45">
        <v>115.5</v>
      </c>
      <c r="S357" s="45">
        <v>115.8</v>
      </c>
      <c r="T357" s="45">
        <v>115.1</v>
      </c>
      <c r="U357" s="45">
        <v>119.4</v>
      </c>
      <c r="V357" s="45">
        <v>122.7</v>
      </c>
      <c r="W357" s="45">
        <v>124.6</v>
      </c>
      <c r="X357" s="45">
        <v>125.1</v>
      </c>
      <c r="Y357" s="45">
        <v>126.5</v>
      </c>
      <c r="Z357" s="45">
        <v>128.30000000000001</v>
      </c>
      <c r="AA357" s="45">
        <v>128.6</v>
      </c>
      <c r="AB357" s="45">
        <v>128.5</v>
      </c>
      <c r="AC357" s="45">
        <v>129.5</v>
      </c>
      <c r="AD357" s="45">
        <v>130.30000000000001</v>
      </c>
      <c r="AE357" s="45">
        <v>131.4</v>
      </c>
      <c r="AF357" s="45">
        <v>131.80000000000001</v>
      </c>
      <c r="AG357" s="45">
        <v>132.19999999999999</v>
      </c>
      <c r="AH357" s="45">
        <v>133.69999999999999</v>
      </c>
      <c r="AI357" s="45">
        <v>133.4</v>
      </c>
      <c r="AJ357" s="45">
        <v>134.30000000000001</v>
      </c>
      <c r="AK357" s="45">
        <v>134.80000000000001</v>
      </c>
      <c r="AL357" s="45">
        <v>133.80000000000001</v>
      </c>
      <c r="AM357" s="45">
        <v>134.4</v>
      </c>
      <c r="AN357" s="45">
        <v>134.6</v>
      </c>
      <c r="AO357" s="45">
        <v>134</v>
      </c>
      <c r="AP357" s="45">
        <v>133</v>
      </c>
      <c r="AQ357" s="45">
        <v>133.30000000000001</v>
      </c>
      <c r="AR357" s="45">
        <v>131.9</v>
      </c>
      <c r="AS357" s="45">
        <v>132.30000000000001</v>
      </c>
      <c r="AT357" s="45">
        <v>131.1</v>
      </c>
      <c r="AU357" s="45">
        <v>130.69999999999999</v>
      </c>
      <c r="AV357" s="45">
        <v>130.6</v>
      </c>
      <c r="AW357" s="45">
        <v>129.5</v>
      </c>
      <c r="AX357" s="45">
        <v>129.6</v>
      </c>
      <c r="AY357" s="45">
        <v>130.1</v>
      </c>
      <c r="AZ357" s="45">
        <v>131.19999999999999</v>
      </c>
      <c r="BA357" s="45">
        <v>131.5</v>
      </c>
      <c r="BB357" s="45">
        <v>131.5</v>
      </c>
      <c r="BC357" s="45">
        <v>131.30000000000001</v>
      </c>
      <c r="BD357" s="45">
        <v>130.80000000000001</v>
      </c>
      <c r="BE357" s="45">
        <v>131</v>
      </c>
      <c r="BF357" s="45">
        <v>123.7</v>
      </c>
      <c r="BG357" s="45">
        <v>130.19999999999999</v>
      </c>
      <c r="BH357" s="45">
        <v>130.19999999999999</v>
      </c>
      <c r="BI357" s="45">
        <v>131.5</v>
      </c>
      <c r="BJ357" s="45">
        <v>131.69999999999999</v>
      </c>
      <c r="BK357" s="45">
        <v>131.69999999999999</v>
      </c>
      <c r="BL357" s="45">
        <v>131.4</v>
      </c>
      <c r="BM357" s="45">
        <v>131.6</v>
      </c>
      <c r="BN357" s="45">
        <v>131</v>
      </c>
      <c r="BO357" s="45">
        <v>131.19999999999999</v>
      </c>
      <c r="BP357" s="45">
        <v>129.69999999999999</v>
      </c>
      <c r="BQ357" s="45">
        <v>128.9</v>
      </c>
      <c r="BR357" s="45">
        <v>130.30000000000001</v>
      </c>
      <c r="BS357" s="45">
        <v>132.1</v>
      </c>
      <c r="BT357" s="45">
        <v>133.1</v>
      </c>
      <c r="BU357" s="45">
        <v>134.1</v>
      </c>
      <c r="BV357" s="45">
        <v>134.69999999999999</v>
      </c>
      <c r="BW357" s="45">
        <v>134.80000000000001</v>
      </c>
      <c r="BX357" s="45">
        <v>135.30000000000001</v>
      </c>
      <c r="BY357" s="45">
        <v>136.5</v>
      </c>
      <c r="BZ357" s="45">
        <v>137.1</v>
      </c>
      <c r="CA357" s="45">
        <v>137.6</v>
      </c>
      <c r="CB357" s="45">
        <v>137.9</v>
      </c>
      <c r="CC357" s="45">
        <v>138.1</v>
      </c>
      <c r="CD357" s="45">
        <v>138.69999999999999</v>
      </c>
      <c r="CE357" s="45">
        <v>138.80000000000001</v>
      </c>
      <c r="CF357" s="45">
        <v>139.5</v>
      </c>
      <c r="CG357" s="45">
        <v>139.5</v>
      </c>
      <c r="CH357" s="45">
        <v>139.9</v>
      </c>
      <c r="CI357" s="45">
        <v>139.6</v>
      </c>
      <c r="CJ357" s="45">
        <v>140.30000000000001</v>
      </c>
      <c r="CK357" s="45">
        <v>140.30000000000001</v>
      </c>
      <c r="CL357" s="45">
        <v>140.6</v>
      </c>
      <c r="CM357" s="45">
        <v>140.69999999999999</v>
      </c>
      <c r="CN357" s="45">
        <v>140.80000000000001</v>
      </c>
      <c r="CO357" s="45">
        <v>141.4</v>
      </c>
      <c r="CP357" s="45">
        <v>140.19999999999999</v>
      </c>
      <c r="CQ357" s="45">
        <v>140.6</v>
      </c>
      <c r="CR357" s="45">
        <v>141.1</v>
      </c>
      <c r="CS357" s="45">
        <v>140</v>
      </c>
      <c r="CT357" s="45">
        <v>140.80000000000001</v>
      </c>
      <c r="CU357" s="45">
        <v>140.69999999999999</v>
      </c>
      <c r="CV357" s="45">
        <v>142.1</v>
      </c>
      <c r="CW357" s="45">
        <v>142.9</v>
      </c>
      <c r="CX357" s="45">
        <v>143</v>
      </c>
      <c r="CY357" s="45">
        <v>143</v>
      </c>
      <c r="CZ357" s="45">
        <v>146.1</v>
      </c>
      <c r="DA357" s="45">
        <v>145.4</v>
      </c>
      <c r="DB357" s="45">
        <v>147.19999999999999</v>
      </c>
      <c r="DC357" s="45">
        <v>147.80000000000001</v>
      </c>
      <c r="DD357" s="45">
        <v>146.30000000000001</v>
      </c>
      <c r="DE357" s="45">
        <v>147.4</v>
      </c>
      <c r="DF357" s="45">
        <v>147.6</v>
      </c>
      <c r="DG357" s="45">
        <v>147.5</v>
      </c>
      <c r="DH357" s="45">
        <v>149.9</v>
      </c>
      <c r="DI357" s="45">
        <v>150.5</v>
      </c>
      <c r="DJ357" s="45">
        <v>150.9</v>
      </c>
      <c r="DK357" s="45">
        <v>150.9</v>
      </c>
      <c r="DL357" s="45">
        <v>151.30000000000001</v>
      </c>
      <c r="DM357" s="45">
        <v>152.19999999999999</v>
      </c>
      <c r="DN357" s="45">
        <v>151.9</v>
      </c>
      <c r="DO357" s="45">
        <v>152.30000000000001</v>
      </c>
      <c r="DP357" s="45">
        <v>152.1</v>
      </c>
      <c r="DQ357" s="45">
        <v>153.4</v>
      </c>
      <c r="DR357" s="45">
        <v>152.4</v>
      </c>
      <c r="DS357" s="45">
        <v>152.69999999999999</v>
      </c>
      <c r="DT357" s="45">
        <v>152.9</v>
      </c>
      <c r="DU357" s="45">
        <v>154.80000000000001</v>
      </c>
      <c r="DV357" s="45">
        <v>154.5</v>
      </c>
      <c r="DW357" s="45">
        <v>155.19999999999999</v>
      </c>
      <c r="DX357" s="46">
        <v>154.69999999999999</v>
      </c>
      <c r="DY357" s="46">
        <v>154.5</v>
      </c>
      <c r="DZ357" s="46">
        <v>154.80000000000001</v>
      </c>
      <c r="EA357">
        <v>155.69999999999999</v>
      </c>
      <c r="EB357" s="47">
        <v>155.30000000000001</v>
      </c>
      <c r="EC357" s="47">
        <v>155.30000000000001</v>
      </c>
    </row>
    <row r="358" spans="1:133" x14ac:dyDescent="0.25">
      <c r="A358" s="43" t="s">
        <v>3528</v>
      </c>
      <c r="B358" s="43" t="s">
        <v>2661</v>
      </c>
      <c r="C358" s="44">
        <v>0.21332999999999999</v>
      </c>
      <c r="D358" s="45">
        <v>105.6</v>
      </c>
      <c r="E358" s="45">
        <v>104.3</v>
      </c>
      <c r="F358" s="45">
        <v>104.3</v>
      </c>
      <c r="G358" s="45">
        <v>106.1</v>
      </c>
      <c r="H358" s="45">
        <v>105.2</v>
      </c>
      <c r="I358" s="45">
        <v>106.8</v>
      </c>
      <c r="J358" s="45">
        <v>107.7</v>
      </c>
      <c r="K358" s="45">
        <v>105.2</v>
      </c>
      <c r="L358" s="45">
        <v>111.8</v>
      </c>
      <c r="M358" s="45">
        <v>112.8</v>
      </c>
      <c r="N358" s="45">
        <v>114.7</v>
      </c>
      <c r="O358" s="45">
        <v>114</v>
      </c>
      <c r="P358" s="45">
        <v>119.7</v>
      </c>
      <c r="Q358" s="45">
        <v>119.4</v>
      </c>
      <c r="R358" s="45">
        <v>116.5</v>
      </c>
      <c r="S358" s="45">
        <v>118.6</v>
      </c>
      <c r="T358" s="45">
        <v>120.3</v>
      </c>
      <c r="U358" s="45">
        <v>121.5</v>
      </c>
      <c r="V358" s="45">
        <v>118.6</v>
      </c>
      <c r="W358" s="45">
        <v>117.4</v>
      </c>
      <c r="X358" s="45">
        <v>124.9</v>
      </c>
      <c r="Y358" s="45">
        <v>124</v>
      </c>
      <c r="Z358" s="45">
        <v>123.1</v>
      </c>
      <c r="AA358" s="45">
        <v>127.2</v>
      </c>
      <c r="AB358" s="45">
        <v>129.1</v>
      </c>
      <c r="AC358" s="45">
        <v>129.30000000000001</v>
      </c>
      <c r="AD358" s="45">
        <v>131.69999999999999</v>
      </c>
      <c r="AE358" s="45">
        <v>127.9</v>
      </c>
      <c r="AF358" s="45">
        <v>126.6</v>
      </c>
      <c r="AG358" s="45">
        <v>132.80000000000001</v>
      </c>
      <c r="AH358" s="45">
        <v>134</v>
      </c>
      <c r="AI358" s="45">
        <v>133.6</v>
      </c>
      <c r="AJ358" s="45">
        <v>133.80000000000001</v>
      </c>
      <c r="AK358" s="45">
        <v>136</v>
      </c>
      <c r="AL358" s="45">
        <v>136.1</v>
      </c>
      <c r="AM358" s="45">
        <v>140.30000000000001</v>
      </c>
      <c r="AN358" s="45">
        <v>139.69999999999999</v>
      </c>
      <c r="AO358" s="45">
        <v>137.6</v>
      </c>
      <c r="AP358" s="45">
        <v>139.6</v>
      </c>
      <c r="AQ358" s="45">
        <v>140.5</v>
      </c>
      <c r="AR358" s="45">
        <v>138.69999999999999</v>
      </c>
      <c r="AS358" s="45">
        <v>142.9</v>
      </c>
      <c r="AT358" s="45">
        <v>144.30000000000001</v>
      </c>
      <c r="AU358" s="45">
        <v>143.1</v>
      </c>
      <c r="AV358" s="45">
        <v>148.4</v>
      </c>
      <c r="AW358" s="45">
        <v>147.69999999999999</v>
      </c>
      <c r="AX358" s="45">
        <v>145.30000000000001</v>
      </c>
      <c r="AY358" s="45">
        <v>145.1</v>
      </c>
      <c r="AZ358" s="45">
        <v>147.9</v>
      </c>
      <c r="BA358" s="45">
        <v>150.69999999999999</v>
      </c>
      <c r="BB358" s="45">
        <v>145.80000000000001</v>
      </c>
      <c r="BC358" s="45">
        <v>151.80000000000001</v>
      </c>
      <c r="BD358" s="45">
        <v>145.4</v>
      </c>
      <c r="BE358" s="45">
        <v>152.30000000000001</v>
      </c>
      <c r="BF358" s="45">
        <v>153.4</v>
      </c>
      <c r="BG358" s="45">
        <v>148.1</v>
      </c>
      <c r="BH358" s="45">
        <v>152.19999999999999</v>
      </c>
      <c r="BI358" s="45">
        <v>150.4</v>
      </c>
      <c r="BJ358" s="45">
        <v>149</v>
      </c>
      <c r="BK358" s="45">
        <v>148.9</v>
      </c>
      <c r="BL358" s="45">
        <v>148</v>
      </c>
      <c r="BM358" s="45">
        <v>148</v>
      </c>
      <c r="BN358" s="45">
        <v>150.80000000000001</v>
      </c>
      <c r="BO358" s="45">
        <v>144.9</v>
      </c>
      <c r="BP358" s="45">
        <v>146.69999999999999</v>
      </c>
      <c r="BQ358" s="45">
        <v>149.69999999999999</v>
      </c>
      <c r="BR358" s="45">
        <v>150.1</v>
      </c>
      <c r="BS358" s="45">
        <v>146.6</v>
      </c>
      <c r="BT358" s="45">
        <v>148.80000000000001</v>
      </c>
      <c r="BU358" s="45">
        <v>147.6</v>
      </c>
      <c r="BV358" s="45">
        <v>150.19999999999999</v>
      </c>
      <c r="BW358" s="45">
        <v>150.9</v>
      </c>
      <c r="BX358" s="45">
        <v>150.9</v>
      </c>
      <c r="BY358" s="45">
        <v>149.80000000000001</v>
      </c>
      <c r="BZ358" s="45">
        <v>151.80000000000001</v>
      </c>
      <c r="CA358" s="45">
        <v>154.5</v>
      </c>
      <c r="CB358" s="45">
        <v>153.9</v>
      </c>
      <c r="CC358" s="45">
        <v>155.9</v>
      </c>
      <c r="CD358" s="45">
        <v>153</v>
      </c>
      <c r="CE358" s="45">
        <v>153.80000000000001</v>
      </c>
      <c r="CF358" s="45">
        <v>154.6</v>
      </c>
      <c r="CG358" s="45">
        <v>149.69999999999999</v>
      </c>
      <c r="CH358" s="45">
        <v>150</v>
      </c>
      <c r="CI358" s="45">
        <v>150.30000000000001</v>
      </c>
      <c r="CJ358" s="45">
        <v>158.6</v>
      </c>
      <c r="CK358" s="45">
        <v>152.69999999999999</v>
      </c>
      <c r="CL358" s="45">
        <v>153.5</v>
      </c>
      <c r="CM358" s="45">
        <v>151.5</v>
      </c>
      <c r="CN358" s="45">
        <v>153.30000000000001</v>
      </c>
      <c r="CO358" s="45">
        <v>153.30000000000001</v>
      </c>
      <c r="CP358" s="45">
        <v>161.1</v>
      </c>
      <c r="CQ358" s="45">
        <v>163.19999999999999</v>
      </c>
      <c r="CR358" s="45">
        <v>160.4</v>
      </c>
      <c r="CS358" s="45">
        <v>162.1</v>
      </c>
      <c r="CT358" s="45">
        <v>164.5</v>
      </c>
      <c r="CU358" s="45">
        <v>164.3</v>
      </c>
      <c r="CV358" s="45">
        <v>154.4</v>
      </c>
      <c r="CW358" s="45">
        <v>159.30000000000001</v>
      </c>
      <c r="CX358" s="45">
        <v>156.4</v>
      </c>
      <c r="CY358" s="45">
        <v>160.80000000000001</v>
      </c>
      <c r="CZ358" s="45">
        <v>161.5</v>
      </c>
      <c r="DA358" s="45">
        <v>160.69999999999999</v>
      </c>
      <c r="DB358" s="45">
        <v>162.5</v>
      </c>
      <c r="DC358" s="45">
        <v>169.7</v>
      </c>
      <c r="DD358" s="45">
        <v>162.80000000000001</v>
      </c>
      <c r="DE358" s="45">
        <v>165.1</v>
      </c>
      <c r="DF358" s="45">
        <v>164.1</v>
      </c>
      <c r="DG358" s="45">
        <v>163.1</v>
      </c>
      <c r="DH358" s="45">
        <v>166.7</v>
      </c>
      <c r="DI358" s="45">
        <v>164.4</v>
      </c>
      <c r="DJ358" s="45">
        <v>161.1</v>
      </c>
      <c r="DK358" s="45">
        <v>166.2</v>
      </c>
      <c r="DL358" s="45">
        <v>166.2</v>
      </c>
      <c r="DM358" s="45">
        <v>164.2</v>
      </c>
      <c r="DN358" s="45">
        <v>166.5</v>
      </c>
      <c r="DO358" s="45">
        <v>172.7</v>
      </c>
      <c r="DP358" s="45">
        <v>179.1</v>
      </c>
      <c r="DQ358" s="45">
        <v>172.8</v>
      </c>
      <c r="DR358" s="45">
        <v>172.8</v>
      </c>
      <c r="DS358" s="45">
        <v>174.8</v>
      </c>
      <c r="DT358" s="45">
        <v>177.1</v>
      </c>
      <c r="DU358" s="45">
        <v>181.4</v>
      </c>
      <c r="DV358" s="45">
        <v>181.4</v>
      </c>
      <c r="DW358" s="45">
        <v>181.4</v>
      </c>
      <c r="DX358" s="46">
        <v>182.6</v>
      </c>
      <c r="DY358" s="46">
        <v>184.4</v>
      </c>
      <c r="DZ358" s="46">
        <v>185</v>
      </c>
      <c r="EA358">
        <v>188.5</v>
      </c>
      <c r="EB358" s="47">
        <v>199.8</v>
      </c>
      <c r="EC358" s="47">
        <v>200.9</v>
      </c>
    </row>
    <row r="359" spans="1:133" x14ac:dyDescent="0.25">
      <c r="A359" s="43" t="s">
        <v>3529</v>
      </c>
      <c r="B359" s="43" t="s">
        <v>2663</v>
      </c>
      <c r="C359" s="44">
        <v>9.4710000000000003E-2</v>
      </c>
      <c r="D359" s="45">
        <v>108.7</v>
      </c>
      <c r="E359" s="45">
        <v>112.2</v>
      </c>
      <c r="F359" s="45">
        <v>113.5</v>
      </c>
      <c r="G359" s="45">
        <v>110.5</v>
      </c>
      <c r="H359" s="45">
        <v>110.2</v>
      </c>
      <c r="I359" s="45">
        <v>109.5</v>
      </c>
      <c r="J359" s="45">
        <v>113.2</v>
      </c>
      <c r="K359" s="45">
        <v>112.7</v>
      </c>
      <c r="L359" s="45">
        <v>112.3</v>
      </c>
      <c r="M359" s="45">
        <v>107.6</v>
      </c>
      <c r="N359" s="45">
        <v>111.3</v>
      </c>
      <c r="O359" s="45">
        <v>117.7</v>
      </c>
      <c r="P359" s="45">
        <v>114.9</v>
      </c>
      <c r="Q359" s="45">
        <v>115</v>
      </c>
      <c r="R359" s="45">
        <v>111.4</v>
      </c>
      <c r="S359" s="45">
        <v>106.7</v>
      </c>
      <c r="T359" s="45">
        <v>110.2</v>
      </c>
      <c r="U359" s="45">
        <v>116.8</v>
      </c>
      <c r="V359" s="45">
        <v>118.6</v>
      </c>
      <c r="W359" s="45">
        <v>114.1</v>
      </c>
      <c r="X359" s="45">
        <v>110</v>
      </c>
      <c r="Y359" s="45">
        <v>111</v>
      </c>
      <c r="Z359" s="45">
        <v>114.8</v>
      </c>
      <c r="AA359" s="45">
        <v>110.8</v>
      </c>
      <c r="AB359" s="45">
        <v>108.6</v>
      </c>
      <c r="AC359" s="45">
        <v>109.8</v>
      </c>
      <c r="AD359" s="45">
        <v>112</v>
      </c>
      <c r="AE359" s="45">
        <v>113.6</v>
      </c>
      <c r="AF359" s="45">
        <v>102.2</v>
      </c>
      <c r="AG359" s="45">
        <v>105.2</v>
      </c>
      <c r="AH359" s="45">
        <v>104.9</v>
      </c>
      <c r="AI359" s="45">
        <v>109.2</v>
      </c>
      <c r="AJ359" s="45">
        <v>107.9</v>
      </c>
      <c r="AK359" s="45">
        <v>112.4</v>
      </c>
      <c r="AL359" s="45">
        <v>105.6</v>
      </c>
      <c r="AM359" s="45">
        <v>110.7</v>
      </c>
      <c r="AN359" s="45">
        <v>113.6</v>
      </c>
      <c r="AO359" s="45">
        <v>109.2</v>
      </c>
      <c r="AP359" s="45">
        <v>107.5</v>
      </c>
      <c r="AQ359" s="45">
        <v>108.8</v>
      </c>
      <c r="AR359" s="45">
        <v>110.9</v>
      </c>
      <c r="AS359" s="45">
        <v>107.3</v>
      </c>
      <c r="AT359" s="45">
        <v>103.6</v>
      </c>
      <c r="AU359" s="45">
        <v>105</v>
      </c>
      <c r="AV359" s="45">
        <v>104.9</v>
      </c>
      <c r="AW359" s="45">
        <v>105.2</v>
      </c>
      <c r="AX359" s="45">
        <v>105.4</v>
      </c>
      <c r="AY359" s="45">
        <v>105.9</v>
      </c>
      <c r="AZ359" s="45">
        <v>106.7</v>
      </c>
      <c r="BA359" s="45">
        <v>104.8</v>
      </c>
      <c r="BB359" s="45">
        <v>102.7</v>
      </c>
      <c r="BC359" s="45">
        <v>107</v>
      </c>
      <c r="BD359" s="45">
        <v>107.5</v>
      </c>
      <c r="BE359" s="45">
        <v>107.5</v>
      </c>
      <c r="BF359" s="45">
        <v>107.5</v>
      </c>
      <c r="BG359" s="45">
        <v>107</v>
      </c>
      <c r="BH359" s="45">
        <v>107.1</v>
      </c>
      <c r="BI359" s="45">
        <v>109.1</v>
      </c>
      <c r="BJ359" s="45">
        <v>109.3</v>
      </c>
      <c r="BK359" s="45">
        <v>109.9</v>
      </c>
      <c r="BL359" s="45">
        <v>109.2</v>
      </c>
      <c r="BM359" s="45">
        <v>109.9</v>
      </c>
      <c r="BN359" s="45">
        <v>109.2</v>
      </c>
      <c r="BO359" s="45">
        <v>109</v>
      </c>
      <c r="BP359" s="45">
        <v>109.7</v>
      </c>
      <c r="BQ359" s="45">
        <v>113</v>
      </c>
      <c r="BR359" s="45">
        <v>106.8</v>
      </c>
      <c r="BS359" s="45">
        <v>107.9</v>
      </c>
      <c r="BT359" s="45">
        <v>108</v>
      </c>
      <c r="BU359" s="45">
        <v>108.8</v>
      </c>
      <c r="BV359" s="45">
        <v>104.7</v>
      </c>
      <c r="BW359" s="45">
        <v>103.9</v>
      </c>
      <c r="BX359" s="45">
        <v>102.4</v>
      </c>
      <c r="BY359" s="45">
        <v>102.6</v>
      </c>
      <c r="BZ359" s="45">
        <v>102.7</v>
      </c>
      <c r="CA359" s="45">
        <v>102</v>
      </c>
      <c r="CB359" s="45">
        <v>103</v>
      </c>
      <c r="CC359" s="45">
        <v>103.2</v>
      </c>
      <c r="CD359" s="45">
        <v>104</v>
      </c>
      <c r="CE359" s="45">
        <v>102.1</v>
      </c>
      <c r="CF359" s="45">
        <v>101.9</v>
      </c>
      <c r="CG359" s="45">
        <v>101.8</v>
      </c>
      <c r="CH359" s="45">
        <v>103.3</v>
      </c>
      <c r="CI359" s="45">
        <v>102.7</v>
      </c>
      <c r="CJ359" s="45">
        <v>102.8</v>
      </c>
      <c r="CK359" s="45">
        <v>102.9</v>
      </c>
      <c r="CL359" s="45">
        <v>103</v>
      </c>
      <c r="CM359" s="45">
        <v>103</v>
      </c>
      <c r="CN359" s="45">
        <v>103.4</v>
      </c>
      <c r="CO359" s="45">
        <v>103.3</v>
      </c>
      <c r="CP359" s="45">
        <v>103.6</v>
      </c>
      <c r="CQ359" s="45">
        <v>104</v>
      </c>
      <c r="CR359" s="45">
        <v>103.9</v>
      </c>
      <c r="CS359" s="45">
        <v>103.1</v>
      </c>
      <c r="CT359" s="45">
        <v>103.2</v>
      </c>
      <c r="CU359" s="45">
        <v>103.3</v>
      </c>
      <c r="CV359" s="45">
        <v>103.3</v>
      </c>
      <c r="CW359" s="45">
        <v>103.3</v>
      </c>
      <c r="CX359" s="45">
        <v>102.8</v>
      </c>
      <c r="CY359" s="45">
        <v>102.4</v>
      </c>
      <c r="CZ359" s="45">
        <v>103.3</v>
      </c>
      <c r="DA359" s="45">
        <v>103.3</v>
      </c>
      <c r="DB359" s="45">
        <v>108.1</v>
      </c>
      <c r="DC359" s="45">
        <v>93.8</v>
      </c>
      <c r="DD359" s="45">
        <v>95.9</v>
      </c>
      <c r="DE359" s="45">
        <v>97.9</v>
      </c>
      <c r="DF359" s="45">
        <v>100.5</v>
      </c>
      <c r="DG359" s="45">
        <v>102.7</v>
      </c>
      <c r="DH359" s="45">
        <v>102.4</v>
      </c>
      <c r="DI359" s="45">
        <v>102.4</v>
      </c>
      <c r="DJ359" s="45">
        <v>102.5</v>
      </c>
      <c r="DK359" s="45">
        <v>102.5</v>
      </c>
      <c r="DL359" s="45">
        <v>102.7</v>
      </c>
      <c r="DM359" s="45">
        <v>101.6</v>
      </c>
      <c r="DN359" s="45">
        <v>102.1</v>
      </c>
      <c r="DO359" s="45">
        <v>102.6</v>
      </c>
      <c r="DP359" s="45">
        <v>102.7</v>
      </c>
      <c r="DQ359" s="45">
        <v>102.8</v>
      </c>
      <c r="DR359" s="45">
        <v>101.8</v>
      </c>
      <c r="DS359" s="45">
        <v>101.5</v>
      </c>
      <c r="DT359" s="45">
        <v>101</v>
      </c>
      <c r="DU359" s="45">
        <v>101</v>
      </c>
      <c r="DV359" s="45">
        <v>101.2</v>
      </c>
      <c r="DW359" s="45">
        <v>101.9</v>
      </c>
      <c r="DX359" s="46">
        <v>103.7</v>
      </c>
      <c r="DY359" s="46">
        <v>104.3</v>
      </c>
      <c r="DZ359" s="46">
        <v>104.1</v>
      </c>
      <c r="EA359">
        <v>104.5</v>
      </c>
      <c r="EB359" s="47">
        <v>104.7</v>
      </c>
      <c r="EC359" s="47">
        <v>104.3</v>
      </c>
    </row>
    <row r="360" spans="1:133" x14ac:dyDescent="0.25">
      <c r="A360" s="43" t="s">
        <v>3530</v>
      </c>
      <c r="B360" s="43" t="s">
        <v>2665</v>
      </c>
      <c r="C360" s="44">
        <v>1.6590000000000001E-2</v>
      </c>
      <c r="D360" s="45">
        <v>97</v>
      </c>
      <c r="E360" s="45">
        <v>106.4</v>
      </c>
      <c r="F360" s="45">
        <v>105.7</v>
      </c>
      <c r="G360" s="45">
        <v>111.5</v>
      </c>
      <c r="H360" s="45">
        <v>112.9</v>
      </c>
      <c r="I360" s="45">
        <v>110.3</v>
      </c>
      <c r="J360" s="45">
        <v>107.3</v>
      </c>
      <c r="K360" s="45">
        <v>98</v>
      </c>
      <c r="L360" s="45">
        <v>107.9</v>
      </c>
      <c r="M360" s="45">
        <v>109</v>
      </c>
      <c r="N360" s="45">
        <v>101.1</v>
      </c>
      <c r="O360" s="45">
        <v>111.7</v>
      </c>
      <c r="P360" s="45">
        <v>108.9</v>
      </c>
      <c r="Q360" s="45">
        <v>125</v>
      </c>
      <c r="R360" s="45">
        <v>124.8</v>
      </c>
      <c r="S360" s="45">
        <v>123.7</v>
      </c>
      <c r="T360" s="45">
        <v>130.19999999999999</v>
      </c>
      <c r="U360" s="45">
        <v>128.5</v>
      </c>
      <c r="V360" s="45">
        <v>133</v>
      </c>
      <c r="W360" s="45">
        <v>130.19999999999999</v>
      </c>
      <c r="X360" s="45">
        <v>128</v>
      </c>
      <c r="Y360" s="45">
        <v>125.8</v>
      </c>
      <c r="Z360" s="45">
        <v>121.7</v>
      </c>
      <c r="AA360" s="45">
        <v>120.1</v>
      </c>
      <c r="AB360" s="45">
        <v>131</v>
      </c>
      <c r="AC360" s="45">
        <v>128.19999999999999</v>
      </c>
      <c r="AD360" s="45">
        <v>113.7</v>
      </c>
      <c r="AE360" s="45">
        <v>128.4</v>
      </c>
      <c r="AF360" s="45">
        <v>115.8</v>
      </c>
      <c r="AG360" s="45">
        <v>107.1</v>
      </c>
      <c r="AH360" s="45">
        <v>123.1</v>
      </c>
      <c r="AI360" s="45">
        <v>123.8</v>
      </c>
      <c r="AJ360" s="45">
        <v>117</v>
      </c>
      <c r="AK360" s="45">
        <v>120.4</v>
      </c>
      <c r="AL360" s="45">
        <v>117.4</v>
      </c>
      <c r="AM360" s="45">
        <v>115.8</v>
      </c>
      <c r="AN360" s="45">
        <v>133.19999999999999</v>
      </c>
      <c r="AO360" s="45">
        <v>127.8</v>
      </c>
      <c r="AP360" s="45">
        <v>140</v>
      </c>
      <c r="AQ360" s="45">
        <v>123.8</v>
      </c>
      <c r="AR360" s="45">
        <v>136.6</v>
      </c>
      <c r="AS360" s="45">
        <v>136.1</v>
      </c>
      <c r="AT360" s="45">
        <v>135.1</v>
      </c>
      <c r="AU360" s="45">
        <v>141.80000000000001</v>
      </c>
      <c r="AV360" s="45">
        <v>129.9</v>
      </c>
      <c r="AW360" s="45">
        <v>132.19999999999999</v>
      </c>
      <c r="AX360" s="45">
        <v>129.6</v>
      </c>
      <c r="AY360" s="45">
        <v>139.9</v>
      </c>
      <c r="AZ360" s="45">
        <v>125.6</v>
      </c>
      <c r="BA360" s="45">
        <v>126.6</v>
      </c>
      <c r="BB360" s="45">
        <v>129.80000000000001</v>
      </c>
      <c r="BC360" s="45">
        <v>131.9</v>
      </c>
      <c r="BD360" s="45">
        <v>134.4</v>
      </c>
      <c r="BE360" s="45">
        <v>135.19999999999999</v>
      </c>
      <c r="BF360" s="45">
        <v>130.80000000000001</v>
      </c>
      <c r="BG360" s="45">
        <v>128.69999999999999</v>
      </c>
      <c r="BH360" s="45">
        <v>127.5</v>
      </c>
      <c r="BI360" s="45">
        <v>121.6</v>
      </c>
      <c r="BJ360" s="45">
        <v>121</v>
      </c>
      <c r="BK360" s="45">
        <v>120.6</v>
      </c>
      <c r="BL360" s="45">
        <v>119.8</v>
      </c>
      <c r="BM360" s="45">
        <v>118.9</v>
      </c>
      <c r="BN360" s="45">
        <v>123.1</v>
      </c>
      <c r="BO360" s="45">
        <v>125</v>
      </c>
      <c r="BP360" s="45">
        <v>126.5</v>
      </c>
      <c r="BQ360" s="45">
        <v>128.1</v>
      </c>
      <c r="BR360" s="45">
        <v>131.19999999999999</v>
      </c>
      <c r="BS360" s="45">
        <v>128.19999999999999</v>
      </c>
      <c r="BT360" s="45">
        <v>124.6</v>
      </c>
      <c r="BU360" s="45">
        <v>128.4</v>
      </c>
      <c r="BV360" s="45">
        <v>127.1</v>
      </c>
      <c r="BW360" s="45">
        <v>126.9</v>
      </c>
      <c r="BX360" s="45">
        <v>125.6</v>
      </c>
      <c r="BY360" s="45">
        <v>128</v>
      </c>
      <c r="BZ360" s="45">
        <v>126.1</v>
      </c>
      <c r="CA360" s="45">
        <v>125.9</v>
      </c>
      <c r="CB360" s="45">
        <v>125.9</v>
      </c>
      <c r="CC360" s="45">
        <v>124.6</v>
      </c>
      <c r="CD360" s="45">
        <v>124.8</v>
      </c>
      <c r="CE360" s="45">
        <v>126.2</v>
      </c>
      <c r="CF360" s="45">
        <v>120.2</v>
      </c>
      <c r="CG360" s="45">
        <v>125.1</v>
      </c>
      <c r="CH360" s="45">
        <v>131.1</v>
      </c>
      <c r="CI360" s="45">
        <v>132.4</v>
      </c>
      <c r="CJ360" s="45">
        <v>135.1</v>
      </c>
      <c r="CK360" s="45">
        <v>143.1</v>
      </c>
      <c r="CL360" s="45">
        <v>137.6</v>
      </c>
      <c r="CM360" s="45">
        <v>137.6</v>
      </c>
      <c r="CN360" s="45">
        <v>136.19999999999999</v>
      </c>
      <c r="CO360" s="45">
        <v>137.1</v>
      </c>
      <c r="CP360" s="45">
        <v>138.6</v>
      </c>
      <c r="CQ360" s="45">
        <v>145.6</v>
      </c>
      <c r="CR360" s="45">
        <v>150.9</v>
      </c>
      <c r="CS360" s="45">
        <v>146.69999999999999</v>
      </c>
      <c r="CT360" s="45">
        <v>146.6</v>
      </c>
      <c r="CU360" s="45">
        <v>146.5</v>
      </c>
      <c r="CV360" s="45">
        <v>146.6</v>
      </c>
      <c r="CW360" s="45">
        <v>141.80000000000001</v>
      </c>
      <c r="CX360" s="45">
        <v>146.4</v>
      </c>
      <c r="CY360" s="45">
        <v>147.6</v>
      </c>
      <c r="CZ360" s="45">
        <v>147.5</v>
      </c>
      <c r="DA360" s="45">
        <v>144.5</v>
      </c>
      <c r="DB360" s="45">
        <v>147.5</v>
      </c>
      <c r="DC360" s="45">
        <v>148.5</v>
      </c>
      <c r="DD360" s="45">
        <v>150.6</v>
      </c>
      <c r="DE360" s="45">
        <v>145.5</v>
      </c>
      <c r="DF360" s="45">
        <v>148.30000000000001</v>
      </c>
      <c r="DG360" s="45">
        <v>147.6</v>
      </c>
      <c r="DH360" s="45">
        <v>147.6</v>
      </c>
      <c r="DI360" s="45">
        <v>147.6</v>
      </c>
      <c r="DJ360" s="45">
        <v>150.30000000000001</v>
      </c>
      <c r="DK360" s="45">
        <v>150.80000000000001</v>
      </c>
      <c r="DL360" s="45">
        <v>152.69999999999999</v>
      </c>
      <c r="DM360" s="45">
        <v>151.9</v>
      </c>
      <c r="DN360" s="45">
        <v>151.80000000000001</v>
      </c>
      <c r="DO360" s="45">
        <v>153.5</v>
      </c>
      <c r="DP360" s="45">
        <v>154</v>
      </c>
      <c r="DQ360" s="45">
        <v>155.19999999999999</v>
      </c>
      <c r="DR360" s="45">
        <v>153.9</v>
      </c>
      <c r="DS360" s="45">
        <v>160.19999999999999</v>
      </c>
      <c r="DT360" s="45">
        <v>160</v>
      </c>
      <c r="DU360" s="45">
        <v>162.4</v>
      </c>
      <c r="DV360" s="45">
        <v>163.19999999999999</v>
      </c>
      <c r="DW360" s="45">
        <v>163.19999999999999</v>
      </c>
      <c r="DX360" s="46">
        <v>162.1</v>
      </c>
      <c r="DY360" s="46">
        <v>161.69999999999999</v>
      </c>
      <c r="DZ360" s="46">
        <v>161.69999999999999</v>
      </c>
      <c r="EA360">
        <v>161.69999999999999</v>
      </c>
      <c r="EB360" s="47">
        <v>163.1</v>
      </c>
      <c r="EC360" s="47">
        <v>160.1</v>
      </c>
    </row>
    <row r="361" spans="1:133" x14ac:dyDescent="0.25">
      <c r="A361" s="43" t="s">
        <v>3531</v>
      </c>
      <c r="B361" s="43" t="s">
        <v>3532</v>
      </c>
      <c r="C361" s="44">
        <v>0.29985000000000001</v>
      </c>
      <c r="D361" s="45">
        <v>111.8</v>
      </c>
      <c r="E361" s="45">
        <v>110.5</v>
      </c>
      <c r="F361" s="45">
        <v>112.5</v>
      </c>
      <c r="G361" s="45">
        <v>111.6</v>
      </c>
      <c r="H361" s="45">
        <v>111.6</v>
      </c>
      <c r="I361" s="45">
        <v>111.5</v>
      </c>
      <c r="J361" s="45">
        <v>114.7</v>
      </c>
      <c r="K361" s="45">
        <v>113.7</v>
      </c>
      <c r="L361" s="45">
        <v>111.5</v>
      </c>
      <c r="M361" s="45">
        <v>118</v>
      </c>
      <c r="N361" s="45">
        <v>114.4</v>
      </c>
      <c r="O361" s="45">
        <v>116.2</v>
      </c>
      <c r="P361" s="45">
        <v>119.9</v>
      </c>
      <c r="Q361" s="45">
        <v>117.5</v>
      </c>
      <c r="R361" s="45">
        <v>113.3</v>
      </c>
      <c r="S361" s="45">
        <v>118.3</v>
      </c>
      <c r="T361" s="45">
        <v>119.1</v>
      </c>
      <c r="U361" s="45">
        <v>121.7</v>
      </c>
      <c r="V361" s="45">
        <v>122.2</v>
      </c>
      <c r="W361" s="45">
        <v>120.1</v>
      </c>
      <c r="X361" s="45">
        <v>120.3</v>
      </c>
      <c r="Y361" s="45">
        <v>125.8</v>
      </c>
      <c r="Z361" s="45">
        <v>121.3</v>
      </c>
      <c r="AA361" s="45">
        <v>120.6</v>
      </c>
      <c r="AB361" s="45">
        <v>122.6</v>
      </c>
      <c r="AC361" s="45">
        <v>124.6</v>
      </c>
      <c r="AD361" s="45">
        <v>125.6</v>
      </c>
      <c r="AE361" s="45">
        <v>127.5</v>
      </c>
      <c r="AF361" s="45">
        <v>127.2</v>
      </c>
      <c r="AG361" s="45">
        <v>128.5</v>
      </c>
      <c r="AH361" s="45">
        <v>124.7</v>
      </c>
      <c r="AI361" s="45">
        <v>129.19999999999999</v>
      </c>
      <c r="AJ361" s="45">
        <v>130</v>
      </c>
      <c r="AK361" s="45">
        <v>136.5</v>
      </c>
      <c r="AL361" s="45">
        <v>139.1</v>
      </c>
      <c r="AM361" s="45">
        <v>133.5</v>
      </c>
      <c r="AN361" s="45">
        <v>140.1</v>
      </c>
      <c r="AO361" s="45">
        <v>134.4</v>
      </c>
      <c r="AP361" s="45">
        <v>139.5</v>
      </c>
      <c r="AQ361" s="45">
        <v>142.6</v>
      </c>
      <c r="AR361" s="45">
        <v>144.5</v>
      </c>
      <c r="AS361" s="45">
        <v>146.30000000000001</v>
      </c>
      <c r="AT361" s="45">
        <v>145.69999999999999</v>
      </c>
      <c r="AU361" s="45">
        <v>146.30000000000001</v>
      </c>
      <c r="AV361" s="45">
        <v>147.4</v>
      </c>
      <c r="AW361" s="45">
        <v>147.9</v>
      </c>
      <c r="AX361" s="45">
        <v>148.30000000000001</v>
      </c>
      <c r="AY361" s="45">
        <v>147.9</v>
      </c>
      <c r="AZ361" s="45">
        <v>148.9</v>
      </c>
      <c r="BA361" s="45">
        <v>148.5</v>
      </c>
      <c r="BB361" s="45">
        <v>148.30000000000001</v>
      </c>
      <c r="BC361" s="45">
        <v>149.80000000000001</v>
      </c>
      <c r="BD361" s="45">
        <v>149.6</v>
      </c>
      <c r="BE361" s="45">
        <v>149.6</v>
      </c>
      <c r="BF361" s="45">
        <v>149.6</v>
      </c>
      <c r="BG361" s="45">
        <v>150.4</v>
      </c>
      <c r="BH361" s="45">
        <v>151.30000000000001</v>
      </c>
      <c r="BI361" s="45">
        <v>155.30000000000001</v>
      </c>
      <c r="BJ361" s="45">
        <v>155.69999999999999</v>
      </c>
      <c r="BK361" s="45">
        <v>156.30000000000001</v>
      </c>
      <c r="BL361" s="45">
        <v>155.4</v>
      </c>
      <c r="BM361" s="45">
        <v>155.4</v>
      </c>
      <c r="BN361" s="45">
        <v>157.19999999999999</v>
      </c>
      <c r="BO361" s="45">
        <v>157.9</v>
      </c>
      <c r="BP361" s="45">
        <v>158.69999999999999</v>
      </c>
      <c r="BQ361" s="45">
        <v>158.4</v>
      </c>
      <c r="BR361" s="45">
        <v>154.9</v>
      </c>
      <c r="BS361" s="45">
        <v>156.6</v>
      </c>
      <c r="BT361" s="45">
        <v>156.9</v>
      </c>
      <c r="BU361" s="45">
        <v>158.30000000000001</v>
      </c>
      <c r="BV361" s="45">
        <v>158.69999999999999</v>
      </c>
      <c r="BW361" s="45">
        <v>158.6</v>
      </c>
      <c r="BX361" s="45">
        <v>157.4</v>
      </c>
      <c r="BY361" s="45">
        <v>163.5</v>
      </c>
      <c r="BZ361" s="45">
        <v>163.6</v>
      </c>
      <c r="CA361" s="45">
        <v>162.9</v>
      </c>
      <c r="CB361" s="45">
        <v>165.9</v>
      </c>
      <c r="CC361" s="45">
        <v>163.30000000000001</v>
      </c>
      <c r="CD361" s="45">
        <v>161.5</v>
      </c>
      <c r="CE361" s="45">
        <v>160.9</v>
      </c>
      <c r="CF361" s="45">
        <v>160.80000000000001</v>
      </c>
      <c r="CG361" s="45">
        <v>161.6</v>
      </c>
      <c r="CH361" s="45">
        <v>161.9</v>
      </c>
      <c r="CI361" s="45">
        <v>161.9</v>
      </c>
      <c r="CJ361" s="45">
        <v>164.7</v>
      </c>
      <c r="CK361" s="45">
        <v>164.9</v>
      </c>
      <c r="CL361" s="45">
        <v>163.4</v>
      </c>
      <c r="CM361" s="45">
        <v>166</v>
      </c>
      <c r="CN361" s="45">
        <v>165.9</v>
      </c>
      <c r="CO361" s="45">
        <v>167.8</v>
      </c>
      <c r="CP361" s="45">
        <v>167.1</v>
      </c>
      <c r="CQ361" s="45">
        <v>164.2</v>
      </c>
      <c r="CR361" s="45">
        <v>164.5</v>
      </c>
      <c r="CS361" s="45">
        <v>165.8</v>
      </c>
      <c r="CT361" s="45">
        <v>164.7</v>
      </c>
      <c r="CU361" s="45">
        <v>167.7</v>
      </c>
      <c r="CV361" s="45">
        <v>168.5</v>
      </c>
      <c r="CW361" s="45">
        <v>166.7</v>
      </c>
      <c r="CX361" s="45">
        <v>167.1</v>
      </c>
      <c r="CY361" s="45">
        <v>168.3</v>
      </c>
      <c r="CZ361" s="45">
        <v>167.2</v>
      </c>
      <c r="DA361" s="45">
        <v>171.5</v>
      </c>
      <c r="DB361" s="45">
        <v>172.2</v>
      </c>
      <c r="DC361" s="45">
        <v>174.6</v>
      </c>
      <c r="DD361" s="45">
        <v>174.7</v>
      </c>
      <c r="DE361" s="45">
        <v>172.9</v>
      </c>
      <c r="DF361" s="45">
        <v>171.6</v>
      </c>
      <c r="DG361" s="45">
        <v>168.3</v>
      </c>
      <c r="DH361" s="45">
        <v>165.8</v>
      </c>
      <c r="DI361" s="45">
        <v>170.3</v>
      </c>
      <c r="DJ361" s="45">
        <v>169.1</v>
      </c>
      <c r="DK361" s="45">
        <v>170.9</v>
      </c>
      <c r="DL361" s="45">
        <v>171.5</v>
      </c>
      <c r="DM361" s="45">
        <v>169.5</v>
      </c>
      <c r="DN361" s="45">
        <v>172.7</v>
      </c>
      <c r="DO361" s="45">
        <v>170.9</v>
      </c>
      <c r="DP361" s="45">
        <v>175.7</v>
      </c>
      <c r="DQ361" s="45">
        <v>180.1</v>
      </c>
      <c r="DR361" s="45">
        <v>175.6</v>
      </c>
      <c r="DS361" s="45">
        <v>179.7</v>
      </c>
      <c r="DT361" s="45">
        <v>179.1</v>
      </c>
      <c r="DU361" s="45">
        <v>185.1</v>
      </c>
      <c r="DV361" s="45">
        <v>184</v>
      </c>
      <c r="DW361" s="45">
        <v>183.1</v>
      </c>
      <c r="DX361" s="46">
        <v>183.2</v>
      </c>
      <c r="DY361" s="46">
        <v>183.2</v>
      </c>
      <c r="DZ361" s="46">
        <v>189.3</v>
      </c>
      <c r="EA361">
        <v>188.3</v>
      </c>
      <c r="EB361" s="47">
        <v>191.3</v>
      </c>
      <c r="EC361" s="47">
        <v>193.1</v>
      </c>
    </row>
    <row r="362" spans="1:133" x14ac:dyDescent="0.25">
      <c r="A362" s="43" t="s">
        <v>3533</v>
      </c>
      <c r="B362" s="43" t="s">
        <v>3534</v>
      </c>
      <c r="C362" s="44">
        <v>2.97E-3</v>
      </c>
      <c r="D362" s="45">
        <v>98.3</v>
      </c>
      <c r="E362" s="45">
        <v>69</v>
      </c>
      <c r="F362" s="45">
        <v>70</v>
      </c>
      <c r="G362" s="45">
        <v>71.8</v>
      </c>
      <c r="H362" s="45">
        <v>70.900000000000006</v>
      </c>
      <c r="I362" s="45">
        <v>72.2</v>
      </c>
      <c r="J362" s="45">
        <v>70.7</v>
      </c>
      <c r="K362" s="45">
        <v>82.7</v>
      </c>
      <c r="L362" s="45">
        <v>63.8</v>
      </c>
      <c r="M362" s="45">
        <v>66.5</v>
      </c>
      <c r="N362" s="45">
        <v>71.3</v>
      </c>
      <c r="O362" s="45">
        <v>83</v>
      </c>
      <c r="P362" s="45">
        <v>100.4</v>
      </c>
      <c r="Q362" s="45">
        <v>69.599999999999994</v>
      </c>
      <c r="R362" s="45">
        <v>75.8</v>
      </c>
      <c r="S362" s="45">
        <v>68</v>
      </c>
      <c r="T362" s="45">
        <v>85.6</v>
      </c>
      <c r="U362" s="45">
        <v>88.5</v>
      </c>
      <c r="V362" s="45">
        <v>90.9</v>
      </c>
      <c r="W362" s="45">
        <v>91.4</v>
      </c>
      <c r="X362" s="45">
        <v>66.099999999999994</v>
      </c>
      <c r="Y362" s="45">
        <v>93.8</v>
      </c>
      <c r="Z362" s="45">
        <v>74.599999999999994</v>
      </c>
      <c r="AA362" s="45">
        <v>102.9</v>
      </c>
      <c r="AB362" s="45">
        <v>86</v>
      </c>
      <c r="AC362" s="45">
        <v>87.1</v>
      </c>
      <c r="AD362" s="45">
        <v>82</v>
      </c>
      <c r="AE362" s="45">
        <v>75.900000000000006</v>
      </c>
      <c r="AF362" s="45">
        <v>72.599999999999994</v>
      </c>
      <c r="AG362" s="45">
        <v>102.2</v>
      </c>
      <c r="AH362" s="45">
        <v>113.9</v>
      </c>
      <c r="AI362" s="45">
        <v>101.8</v>
      </c>
      <c r="AJ362" s="45">
        <v>102.2</v>
      </c>
      <c r="AK362" s="45">
        <v>85.1</v>
      </c>
      <c r="AL362" s="45">
        <v>102</v>
      </c>
      <c r="AM362" s="45">
        <v>107.8</v>
      </c>
      <c r="AN362" s="45">
        <v>99.7</v>
      </c>
      <c r="AO362" s="45">
        <v>99.7</v>
      </c>
      <c r="AP362" s="45">
        <v>103.5</v>
      </c>
      <c r="AQ362" s="45">
        <v>105</v>
      </c>
      <c r="AR362" s="45">
        <v>105.6</v>
      </c>
      <c r="AS362" s="45">
        <v>106.3</v>
      </c>
      <c r="AT362" s="45">
        <v>105.5</v>
      </c>
      <c r="AU362" s="45">
        <v>83.1</v>
      </c>
      <c r="AV362" s="45">
        <v>80.900000000000006</v>
      </c>
      <c r="AW362" s="45">
        <v>79.400000000000006</v>
      </c>
      <c r="AX362" s="45">
        <v>81.099999999999994</v>
      </c>
      <c r="AY362" s="45">
        <v>80.599999999999994</v>
      </c>
      <c r="AZ362" s="45">
        <v>82.9</v>
      </c>
      <c r="BA362" s="45">
        <v>83.9</v>
      </c>
      <c r="BB362" s="45">
        <v>86.1</v>
      </c>
      <c r="BC362" s="45">
        <v>112.5</v>
      </c>
      <c r="BD362" s="45">
        <v>109.1</v>
      </c>
      <c r="BE362" s="45">
        <v>111</v>
      </c>
      <c r="BF362" s="45">
        <v>107.6</v>
      </c>
      <c r="BG362" s="45">
        <v>108.6</v>
      </c>
      <c r="BH362" s="45">
        <v>113.4</v>
      </c>
      <c r="BI362" s="45">
        <v>109.3</v>
      </c>
      <c r="BJ362" s="45">
        <v>110.5</v>
      </c>
      <c r="BK362" s="45">
        <v>113.2</v>
      </c>
      <c r="BL362" s="45">
        <v>113.2</v>
      </c>
      <c r="BM362" s="45">
        <v>115.9</v>
      </c>
      <c r="BN362" s="45">
        <v>112.9</v>
      </c>
      <c r="BO362" s="45">
        <v>108.6</v>
      </c>
      <c r="BP362" s="45">
        <v>109.9</v>
      </c>
      <c r="BQ362" s="45">
        <v>112.9</v>
      </c>
      <c r="BR362" s="45">
        <v>113.1</v>
      </c>
      <c r="BS362" s="45">
        <v>109.5</v>
      </c>
      <c r="BT362" s="45">
        <v>106.1</v>
      </c>
      <c r="BU362" s="45">
        <v>110.3</v>
      </c>
      <c r="BV362" s="45">
        <v>113.5</v>
      </c>
      <c r="BW362" s="45">
        <v>116.3</v>
      </c>
      <c r="BX362" s="45">
        <v>116.7</v>
      </c>
      <c r="BY362" s="45">
        <v>115.6</v>
      </c>
      <c r="BZ362" s="45">
        <v>116.5</v>
      </c>
      <c r="CA362" s="45">
        <v>118.2</v>
      </c>
      <c r="CB362" s="45">
        <v>118</v>
      </c>
      <c r="CC362" s="45">
        <v>114.2</v>
      </c>
      <c r="CD362" s="45">
        <v>115.6</v>
      </c>
      <c r="CE362" s="45">
        <v>120.6</v>
      </c>
      <c r="CF362" s="45">
        <v>116.7</v>
      </c>
      <c r="CG362" s="45">
        <v>109.1</v>
      </c>
      <c r="CH362" s="45">
        <v>112.6</v>
      </c>
      <c r="CI362" s="45">
        <v>118.9</v>
      </c>
      <c r="CJ362" s="45">
        <v>118.6</v>
      </c>
      <c r="CK362" s="45">
        <v>119.9</v>
      </c>
      <c r="CL362" s="45">
        <v>118.3</v>
      </c>
      <c r="CM362" s="45">
        <v>117</v>
      </c>
      <c r="CN362" s="45">
        <v>116.5</v>
      </c>
      <c r="CO362" s="45">
        <v>117</v>
      </c>
      <c r="CP362" s="45">
        <v>116.5</v>
      </c>
      <c r="CQ362" s="45">
        <v>114.4</v>
      </c>
      <c r="CR362" s="45">
        <v>116.2</v>
      </c>
      <c r="CS362" s="45">
        <v>116.3</v>
      </c>
      <c r="CT362" s="45">
        <v>114.8</v>
      </c>
      <c r="CU362" s="45">
        <v>115.8</v>
      </c>
      <c r="CV362" s="45">
        <v>115.1</v>
      </c>
      <c r="CW362" s="45">
        <v>114.7</v>
      </c>
      <c r="CX362" s="45">
        <v>111.6</v>
      </c>
      <c r="CY362" s="45">
        <v>116</v>
      </c>
      <c r="CZ362" s="45">
        <v>117.2</v>
      </c>
      <c r="DA362" s="45">
        <v>116.5</v>
      </c>
      <c r="DB362" s="45">
        <v>112.9</v>
      </c>
      <c r="DC362" s="45">
        <v>114.7</v>
      </c>
      <c r="DD362" s="45">
        <v>113.3</v>
      </c>
      <c r="DE362" s="45">
        <v>118.2</v>
      </c>
      <c r="DF362" s="45">
        <v>114.6</v>
      </c>
      <c r="DG362" s="45">
        <v>119.4</v>
      </c>
      <c r="DH362" s="45">
        <v>120.4</v>
      </c>
      <c r="DI362" s="45">
        <v>116.2</v>
      </c>
      <c r="DJ362" s="45">
        <v>116.5</v>
      </c>
      <c r="DK362" s="45">
        <v>118.9</v>
      </c>
      <c r="DL362" s="45">
        <v>118.9</v>
      </c>
      <c r="DM362" s="45">
        <v>112.4</v>
      </c>
      <c r="DN362" s="45">
        <v>119.2</v>
      </c>
      <c r="DO362" s="45">
        <v>121.7</v>
      </c>
      <c r="DP362" s="45">
        <v>121.7</v>
      </c>
      <c r="DQ362" s="45">
        <v>117.7</v>
      </c>
      <c r="DR362" s="45">
        <v>122</v>
      </c>
      <c r="DS362" s="45">
        <v>122.4</v>
      </c>
      <c r="DT362" s="45">
        <v>122.8</v>
      </c>
      <c r="DU362" s="45">
        <v>124.4</v>
      </c>
      <c r="DV362" s="45">
        <v>121</v>
      </c>
      <c r="DW362" s="45">
        <v>121.7</v>
      </c>
      <c r="DX362" s="46">
        <v>118.4</v>
      </c>
      <c r="DY362" s="46">
        <v>119.4</v>
      </c>
      <c r="DZ362" s="46">
        <v>117.6</v>
      </c>
      <c r="EA362">
        <v>114</v>
      </c>
      <c r="EB362" s="47">
        <v>120.7</v>
      </c>
      <c r="EC362" s="47">
        <v>112.8</v>
      </c>
    </row>
    <row r="363" spans="1:133" x14ac:dyDescent="0.25">
      <c r="A363" s="43" t="s">
        <v>3535</v>
      </c>
      <c r="B363" s="43" t="s">
        <v>3536</v>
      </c>
      <c r="C363" s="44">
        <v>1.8460000000000001E-2</v>
      </c>
      <c r="D363" s="45">
        <v>89.3</v>
      </c>
      <c r="E363" s="45">
        <v>86.2</v>
      </c>
      <c r="F363" s="45">
        <v>93</v>
      </c>
      <c r="G363" s="45">
        <v>105.8</v>
      </c>
      <c r="H363" s="45">
        <v>95.8</v>
      </c>
      <c r="I363" s="45">
        <v>100.2</v>
      </c>
      <c r="J363" s="45">
        <v>104.5</v>
      </c>
      <c r="K363" s="45">
        <v>94.7</v>
      </c>
      <c r="L363" s="45">
        <v>105.6</v>
      </c>
      <c r="M363" s="45">
        <v>85.3</v>
      </c>
      <c r="N363" s="45">
        <v>102.1</v>
      </c>
      <c r="O363" s="45">
        <v>107.4</v>
      </c>
      <c r="P363" s="45">
        <v>98.4</v>
      </c>
      <c r="Q363" s="45">
        <v>108.3</v>
      </c>
      <c r="R363" s="45">
        <v>94.7</v>
      </c>
      <c r="S363" s="45">
        <v>94.5</v>
      </c>
      <c r="T363" s="45">
        <v>105</v>
      </c>
      <c r="U363" s="45">
        <v>93.1</v>
      </c>
      <c r="V363" s="45">
        <v>96.7</v>
      </c>
      <c r="W363" s="45">
        <v>96.6</v>
      </c>
      <c r="X363" s="45">
        <v>96.1</v>
      </c>
      <c r="Y363" s="45">
        <v>98</v>
      </c>
      <c r="Z363" s="45">
        <v>96.4</v>
      </c>
      <c r="AA363" s="45">
        <v>86.7</v>
      </c>
      <c r="AB363" s="45">
        <v>93.5</v>
      </c>
      <c r="AC363" s="45">
        <v>89.6</v>
      </c>
      <c r="AD363" s="45">
        <v>96.6</v>
      </c>
      <c r="AE363" s="45">
        <v>94.8</v>
      </c>
      <c r="AF363" s="45">
        <v>97.3</v>
      </c>
      <c r="AG363" s="45">
        <v>104.6</v>
      </c>
      <c r="AH363" s="45">
        <v>93.6</v>
      </c>
      <c r="AI363" s="45">
        <v>89.9</v>
      </c>
      <c r="AJ363" s="45">
        <v>104.4</v>
      </c>
      <c r="AK363" s="45">
        <v>97.9</v>
      </c>
      <c r="AL363" s="45">
        <v>97.6</v>
      </c>
      <c r="AM363" s="45">
        <v>100.1</v>
      </c>
      <c r="AN363" s="45">
        <v>98</v>
      </c>
      <c r="AO363" s="45">
        <v>104.8</v>
      </c>
      <c r="AP363" s="45">
        <v>92.1</v>
      </c>
      <c r="AQ363" s="45">
        <v>88.7</v>
      </c>
      <c r="AR363" s="45">
        <v>94.4</v>
      </c>
      <c r="AS363" s="45">
        <v>84.9</v>
      </c>
      <c r="AT363" s="45">
        <v>87.6</v>
      </c>
      <c r="AU363" s="45">
        <v>98.5</v>
      </c>
      <c r="AV363" s="45">
        <v>86.4</v>
      </c>
      <c r="AW363" s="45">
        <v>89.8</v>
      </c>
      <c r="AX363" s="45">
        <v>99.8</v>
      </c>
      <c r="AY363" s="45">
        <v>92.3</v>
      </c>
      <c r="AZ363" s="45">
        <v>87.6</v>
      </c>
      <c r="BA363" s="45">
        <v>93.2</v>
      </c>
      <c r="BB363" s="45">
        <v>90.2</v>
      </c>
      <c r="BC363" s="45">
        <v>82</v>
      </c>
      <c r="BD363" s="45">
        <v>85.9</v>
      </c>
      <c r="BE363" s="45">
        <v>85.7</v>
      </c>
      <c r="BF363" s="45">
        <v>80.2</v>
      </c>
      <c r="BG363" s="45">
        <v>90.5</v>
      </c>
      <c r="BH363" s="45">
        <v>84.3</v>
      </c>
      <c r="BI363" s="45">
        <v>93.3</v>
      </c>
      <c r="BJ363" s="45">
        <v>88.6</v>
      </c>
      <c r="BK363" s="45">
        <v>89.3</v>
      </c>
      <c r="BL363" s="45">
        <v>90.5</v>
      </c>
      <c r="BM363" s="45">
        <v>90.5</v>
      </c>
      <c r="BN363" s="45">
        <v>88.6</v>
      </c>
      <c r="BO363" s="45">
        <v>88.8</v>
      </c>
      <c r="BP363" s="45">
        <v>88.2</v>
      </c>
      <c r="BQ363" s="45">
        <v>88.2</v>
      </c>
      <c r="BR363" s="45">
        <v>88.2</v>
      </c>
      <c r="BS363" s="45">
        <v>88.1</v>
      </c>
      <c r="BT363" s="45">
        <v>88.7</v>
      </c>
      <c r="BU363" s="45">
        <v>88.7</v>
      </c>
      <c r="BV363" s="45">
        <v>88.7</v>
      </c>
      <c r="BW363" s="45">
        <v>87.9</v>
      </c>
      <c r="BX363" s="45">
        <v>88.1</v>
      </c>
      <c r="BY363" s="45">
        <v>88.5</v>
      </c>
      <c r="BZ363" s="45">
        <v>87.8</v>
      </c>
      <c r="CA363" s="45">
        <v>88.5</v>
      </c>
      <c r="CB363" s="45">
        <v>87.1</v>
      </c>
      <c r="CC363" s="45">
        <v>88.7</v>
      </c>
      <c r="CD363" s="45">
        <v>91.6</v>
      </c>
      <c r="CE363" s="45">
        <v>92.8</v>
      </c>
      <c r="CF363" s="45">
        <v>92</v>
      </c>
      <c r="CG363" s="45">
        <v>91</v>
      </c>
      <c r="CH363" s="45">
        <v>91.1</v>
      </c>
      <c r="CI363" s="45">
        <v>89.7</v>
      </c>
      <c r="CJ363" s="45">
        <v>91.1</v>
      </c>
      <c r="CK363" s="45">
        <v>89.3</v>
      </c>
      <c r="CL363" s="45">
        <v>90.2</v>
      </c>
      <c r="CM363" s="45">
        <v>91.7</v>
      </c>
      <c r="CN363" s="45">
        <v>97.4</v>
      </c>
      <c r="CO363" s="45">
        <v>91.4</v>
      </c>
      <c r="CP363" s="45">
        <v>92</v>
      </c>
      <c r="CQ363" s="45">
        <v>91.4</v>
      </c>
      <c r="CR363" s="45">
        <v>92.6</v>
      </c>
      <c r="CS363" s="45">
        <v>90.9</v>
      </c>
      <c r="CT363" s="45">
        <v>90</v>
      </c>
      <c r="CU363" s="45">
        <v>89</v>
      </c>
      <c r="CV363" s="45">
        <v>89.7</v>
      </c>
      <c r="CW363" s="45">
        <v>90</v>
      </c>
      <c r="CX363" s="45">
        <v>91</v>
      </c>
      <c r="CY363" s="45">
        <v>89.8</v>
      </c>
      <c r="CZ363" s="45">
        <v>90.1</v>
      </c>
      <c r="DA363" s="45">
        <v>88.7</v>
      </c>
      <c r="DB363" s="45">
        <v>89</v>
      </c>
      <c r="DC363" s="45">
        <v>89.7</v>
      </c>
      <c r="DD363" s="45">
        <v>89.5</v>
      </c>
      <c r="DE363" s="45">
        <v>88.7</v>
      </c>
      <c r="DF363" s="45">
        <v>88.8</v>
      </c>
      <c r="DG363" s="45">
        <v>89.8</v>
      </c>
      <c r="DH363" s="45">
        <v>90.7</v>
      </c>
      <c r="DI363" s="45">
        <v>93.2</v>
      </c>
      <c r="DJ363" s="45">
        <v>91.6</v>
      </c>
      <c r="DK363" s="45">
        <v>92.3</v>
      </c>
      <c r="DL363" s="45">
        <v>92.7</v>
      </c>
      <c r="DM363" s="45">
        <v>94.3</v>
      </c>
      <c r="DN363" s="45">
        <v>94.4</v>
      </c>
      <c r="DO363" s="45">
        <v>96.5</v>
      </c>
      <c r="DP363" s="45">
        <v>97.1</v>
      </c>
      <c r="DQ363" s="45">
        <v>96.3</v>
      </c>
      <c r="DR363" s="45">
        <v>97.3</v>
      </c>
      <c r="DS363" s="45">
        <v>99</v>
      </c>
      <c r="DT363" s="45">
        <v>98.7</v>
      </c>
      <c r="DU363" s="45">
        <v>100.3</v>
      </c>
      <c r="DV363" s="45">
        <v>102</v>
      </c>
      <c r="DW363" s="45">
        <v>102.5</v>
      </c>
      <c r="DX363" s="46">
        <v>103.6</v>
      </c>
      <c r="DY363" s="46">
        <v>102.5</v>
      </c>
      <c r="DZ363" s="46">
        <v>101.5</v>
      </c>
      <c r="EA363">
        <v>102.2</v>
      </c>
      <c r="EB363" s="47">
        <v>100.9</v>
      </c>
      <c r="EC363" s="47">
        <v>102.5</v>
      </c>
    </row>
    <row r="364" spans="1:133" x14ac:dyDescent="0.25">
      <c r="A364" s="43" t="s">
        <v>3537</v>
      </c>
      <c r="B364" s="43" t="s">
        <v>2717</v>
      </c>
      <c r="C364" s="44">
        <v>6.4650499999999997</v>
      </c>
      <c r="D364" s="45">
        <v>105.6</v>
      </c>
      <c r="E364" s="45">
        <v>106.8</v>
      </c>
      <c r="F364" s="45">
        <v>107.4</v>
      </c>
      <c r="G364" s="45">
        <v>107.8</v>
      </c>
      <c r="H364" s="45">
        <v>108.5</v>
      </c>
      <c r="I364" s="45">
        <v>108.7</v>
      </c>
      <c r="J364" s="45">
        <v>108.5</v>
      </c>
      <c r="K364" s="45">
        <v>108.6</v>
      </c>
      <c r="L364" s="45">
        <v>108.9</v>
      </c>
      <c r="M364" s="45">
        <v>109.4</v>
      </c>
      <c r="N364" s="45">
        <v>109.5</v>
      </c>
      <c r="O364" s="45">
        <v>109.8</v>
      </c>
      <c r="P364" s="45">
        <v>110.1</v>
      </c>
      <c r="Q364" s="45">
        <v>110</v>
      </c>
      <c r="R364" s="45">
        <v>110.9</v>
      </c>
      <c r="S364" s="45">
        <v>112.1</v>
      </c>
      <c r="T364" s="45">
        <v>112.8</v>
      </c>
      <c r="U364" s="45">
        <v>114.3</v>
      </c>
      <c r="V364" s="45">
        <v>114.3</v>
      </c>
      <c r="W364" s="45">
        <v>114.3</v>
      </c>
      <c r="X364" s="45">
        <v>114.7</v>
      </c>
      <c r="Y364" s="45">
        <v>114.8</v>
      </c>
      <c r="Z364" s="45">
        <v>115.4</v>
      </c>
      <c r="AA364" s="45">
        <v>116.2</v>
      </c>
      <c r="AB364" s="45">
        <v>116.4</v>
      </c>
      <c r="AC364" s="45">
        <v>116.6</v>
      </c>
      <c r="AD364" s="45">
        <v>116.8</v>
      </c>
      <c r="AE364" s="45">
        <v>117.2</v>
      </c>
      <c r="AF364" s="45">
        <v>117.6</v>
      </c>
      <c r="AG364" s="45">
        <v>118.1</v>
      </c>
      <c r="AH364" s="45">
        <v>117.4</v>
      </c>
      <c r="AI364" s="45">
        <v>117.2</v>
      </c>
      <c r="AJ364" s="45">
        <v>115.1</v>
      </c>
      <c r="AK364" s="45">
        <v>113.9</v>
      </c>
      <c r="AL364" s="45">
        <v>113</v>
      </c>
      <c r="AM364" s="45">
        <v>113.8</v>
      </c>
      <c r="AN364" s="45">
        <v>113.9</v>
      </c>
      <c r="AO364" s="45">
        <v>114.6</v>
      </c>
      <c r="AP364" s="45">
        <v>114.5</v>
      </c>
      <c r="AQ364" s="45">
        <v>114.2</v>
      </c>
      <c r="AR364" s="45">
        <v>113.4</v>
      </c>
      <c r="AS364" s="45">
        <v>113</v>
      </c>
      <c r="AT364" s="45">
        <v>112.6</v>
      </c>
      <c r="AU364" s="45">
        <v>111.9</v>
      </c>
      <c r="AV364" s="45">
        <v>111.1</v>
      </c>
      <c r="AW364" s="45">
        <v>110.8</v>
      </c>
      <c r="AX364" s="45">
        <v>110.6</v>
      </c>
      <c r="AY364" s="45">
        <v>110.9</v>
      </c>
      <c r="AZ364" s="45">
        <v>111.5</v>
      </c>
      <c r="BA364" s="45">
        <v>111.7</v>
      </c>
      <c r="BB364" s="45">
        <v>111.3</v>
      </c>
      <c r="BC364" s="45">
        <v>111.7</v>
      </c>
      <c r="BD364" s="45">
        <v>110.7</v>
      </c>
      <c r="BE364" s="45">
        <v>110.3</v>
      </c>
      <c r="BF364" s="45">
        <v>110.3</v>
      </c>
      <c r="BG364" s="45">
        <v>110.5</v>
      </c>
      <c r="BH364" s="45">
        <v>110.2</v>
      </c>
      <c r="BI364" s="45">
        <v>110.7</v>
      </c>
      <c r="BJ364" s="45">
        <v>111.3</v>
      </c>
      <c r="BK364" s="45">
        <v>111.7</v>
      </c>
      <c r="BL364" s="45">
        <v>111.6</v>
      </c>
      <c r="BM364" s="45">
        <v>111.7</v>
      </c>
      <c r="BN364" s="45">
        <v>111.5</v>
      </c>
      <c r="BO364" s="45">
        <v>111.1</v>
      </c>
      <c r="BP364" s="45">
        <v>111.1</v>
      </c>
      <c r="BQ364" s="45">
        <v>111.3</v>
      </c>
      <c r="BR364" s="45">
        <v>111.9</v>
      </c>
      <c r="BS364" s="45">
        <v>112.4</v>
      </c>
      <c r="BT364" s="45">
        <v>113.2</v>
      </c>
      <c r="BU364" s="45">
        <v>114.1</v>
      </c>
      <c r="BV364" s="45">
        <v>115.1</v>
      </c>
      <c r="BW364" s="45">
        <v>115.5</v>
      </c>
      <c r="BX364" s="45">
        <v>116.3</v>
      </c>
      <c r="BY364" s="45">
        <v>117.4</v>
      </c>
      <c r="BZ364" s="45">
        <v>117.6</v>
      </c>
      <c r="CA364" s="45">
        <v>118.3</v>
      </c>
      <c r="CB364" s="45">
        <v>118.8</v>
      </c>
      <c r="CC364" s="45">
        <v>119.6</v>
      </c>
      <c r="CD364" s="45">
        <v>120.5</v>
      </c>
      <c r="CE364" s="45">
        <v>121.2</v>
      </c>
      <c r="CF364" s="45">
        <v>120</v>
      </c>
      <c r="CG364" s="45">
        <v>119.6</v>
      </c>
      <c r="CH364" s="45">
        <v>119.7</v>
      </c>
      <c r="CI364" s="45">
        <v>119.6</v>
      </c>
      <c r="CJ364" s="45">
        <v>119.9</v>
      </c>
      <c r="CK364" s="45">
        <v>119.8</v>
      </c>
      <c r="CL364" s="45">
        <v>119</v>
      </c>
      <c r="CM364" s="45">
        <v>118.4</v>
      </c>
      <c r="CN364" s="45">
        <v>118.2</v>
      </c>
      <c r="CO364" s="45">
        <v>117.7</v>
      </c>
      <c r="CP364" s="45">
        <v>117.1</v>
      </c>
      <c r="CQ364" s="45">
        <v>116.5</v>
      </c>
      <c r="CR364" s="45">
        <v>116.2</v>
      </c>
      <c r="CS364" s="45">
        <v>116.2</v>
      </c>
      <c r="CT364" s="45">
        <v>115.8</v>
      </c>
      <c r="CU364" s="45">
        <v>115.5</v>
      </c>
      <c r="CV364" s="45">
        <v>115.2</v>
      </c>
      <c r="CW364" s="45">
        <v>115.5</v>
      </c>
      <c r="CX364" s="45">
        <v>115.7</v>
      </c>
      <c r="CY364" s="45">
        <v>115.9</v>
      </c>
      <c r="CZ364" s="45">
        <v>116.1</v>
      </c>
      <c r="DA364" s="45">
        <v>116.1</v>
      </c>
      <c r="DB364" s="45">
        <v>116.8</v>
      </c>
      <c r="DC364" s="45">
        <v>118.2</v>
      </c>
      <c r="DD364" s="45">
        <v>119.7</v>
      </c>
      <c r="DE364" s="45">
        <v>120.8</v>
      </c>
      <c r="DF364" s="45">
        <v>123.1</v>
      </c>
      <c r="DG364" s="45">
        <v>125.6</v>
      </c>
      <c r="DH364" s="45">
        <v>128</v>
      </c>
      <c r="DI364" s="45">
        <v>128.4</v>
      </c>
      <c r="DJ364" s="45">
        <v>128.30000000000001</v>
      </c>
      <c r="DK364" s="45">
        <v>129.30000000000001</v>
      </c>
      <c r="DL364" s="45">
        <v>130.30000000000001</v>
      </c>
      <c r="DM364" s="45">
        <v>131.1</v>
      </c>
      <c r="DN364" s="45">
        <v>134.30000000000001</v>
      </c>
      <c r="DO364" s="45">
        <v>136.4</v>
      </c>
      <c r="DP364" s="45">
        <v>136.80000000000001</v>
      </c>
      <c r="DQ364" s="45">
        <v>137.5</v>
      </c>
      <c r="DR364" s="45">
        <v>139.19999999999999</v>
      </c>
      <c r="DS364" s="45">
        <v>141.5</v>
      </c>
      <c r="DT364" s="45">
        <v>143.9</v>
      </c>
      <c r="DU364" s="45">
        <v>147</v>
      </c>
      <c r="DV364" s="45">
        <v>147.5</v>
      </c>
      <c r="DW364" s="45">
        <v>147.19999999999999</v>
      </c>
      <c r="DX364" s="46">
        <v>146.6</v>
      </c>
      <c r="DY364" s="46">
        <v>146</v>
      </c>
      <c r="DZ364" s="46">
        <v>146</v>
      </c>
      <c r="EA364">
        <v>145.30000000000001</v>
      </c>
      <c r="EB364" s="47">
        <v>144.19999999999999</v>
      </c>
      <c r="EC364" s="47">
        <v>143.19999999999999</v>
      </c>
    </row>
    <row r="365" spans="1:133" x14ac:dyDescent="0.25">
      <c r="A365" s="43" t="s">
        <v>3538</v>
      </c>
      <c r="B365" s="43" t="s">
        <v>2719</v>
      </c>
      <c r="C365" s="44">
        <v>1.4333</v>
      </c>
      <c r="D365" s="45">
        <v>104.7</v>
      </c>
      <c r="E365" s="45">
        <v>106.4</v>
      </c>
      <c r="F365" s="45">
        <v>106.7</v>
      </c>
      <c r="G365" s="45">
        <v>106.1</v>
      </c>
      <c r="H365" s="45">
        <v>107.7</v>
      </c>
      <c r="I365" s="45">
        <v>106.9</v>
      </c>
      <c r="J365" s="45">
        <v>107.6</v>
      </c>
      <c r="K365" s="45">
        <v>107.7</v>
      </c>
      <c r="L365" s="45">
        <v>107.7</v>
      </c>
      <c r="M365" s="45">
        <v>108.6</v>
      </c>
      <c r="N365" s="45">
        <v>108.2</v>
      </c>
      <c r="O365" s="45">
        <v>107.9</v>
      </c>
      <c r="P365" s="45">
        <v>108.4</v>
      </c>
      <c r="Q365" s="45">
        <v>108.6</v>
      </c>
      <c r="R365" s="45">
        <v>108.7</v>
      </c>
      <c r="S365" s="45">
        <v>109.4</v>
      </c>
      <c r="T365" s="45">
        <v>110.8</v>
      </c>
      <c r="U365" s="45">
        <v>112.5</v>
      </c>
      <c r="V365" s="45">
        <v>112.3</v>
      </c>
      <c r="W365" s="45">
        <v>112.4</v>
      </c>
      <c r="X365" s="45">
        <v>114.4</v>
      </c>
      <c r="Y365" s="45">
        <v>114.4</v>
      </c>
      <c r="Z365" s="45">
        <v>116</v>
      </c>
      <c r="AA365" s="45">
        <v>116.7</v>
      </c>
      <c r="AB365" s="45">
        <v>116.4</v>
      </c>
      <c r="AC365" s="45">
        <v>116.8</v>
      </c>
      <c r="AD365" s="45">
        <v>116.6</v>
      </c>
      <c r="AE365" s="45">
        <v>116.3</v>
      </c>
      <c r="AF365" s="45">
        <v>116.8</v>
      </c>
      <c r="AG365" s="45">
        <v>116.6</v>
      </c>
      <c r="AH365" s="45">
        <v>115</v>
      </c>
      <c r="AI365" s="45">
        <v>113.4</v>
      </c>
      <c r="AJ365" s="45">
        <v>112</v>
      </c>
      <c r="AK365" s="45">
        <v>109.6</v>
      </c>
      <c r="AL365" s="45">
        <v>110</v>
      </c>
      <c r="AM365" s="45">
        <v>109.9</v>
      </c>
      <c r="AN365" s="45">
        <v>108.4</v>
      </c>
      <c r="AO365" s="45">
        <v>108.7</v>
      </c>
      <c r="AP365" s="45">
        <v>108.6</v>
      </c>
      <c r="AQ365" s="45">
        <v>107.8</v>
      </c>
      <c r="AR365" s="45">
        <v>107.1</v>
      </c>
      <c r="AS365" s="45">
        <v>106.1</v>
      </c>
      <c r="AT365" s="45">
        <v>104.9</v>
      </c>
      <c r="AU365" s="45">
        <v>104.2</v>
      </c>
      <c r="AV365" s="45">
        <v>103.4</v>
      </c>
      <c r="AW365" s="45">
        <v>103.1</v>
      </c>
      <c r="AX365" s="45">
        <v>103.2</v>
      </c>
      <c r="AY365" s="45">
        <v>103.9</v>
      </c>
      <c r="AZ365" s="45">
        <v>103.9</v>
      </c>
      <c r="BA365" s="45">
        <v>104.1</v>
      </c>
      <c r="BB365" s="45">
        <v>104.1</v>
      </c>
      <c r="BC365" s="45">
        <v>104.5</v>
      </c>
      <c r="BD365" s="45">
        <v>104.2</v>
      </c>
      <c r="BE365" s="45">
        <v>104</v>
      </c>
      <c r="BF365" s="45">
        <v>103.9</v>
      </c>
      <c r="BG365" s="45">
        <v>104.5</v>
      </c>
      <c r="BH365" s="45">
        <v>104.4</v>
      </c>
      <c r="BI365" s="45">
        <v>105</v>
      </c>
      <c r="BJ365" s="45">
        <v>106.2</v>
      </c>
      <c r="BK365" s="45">
        <v>107.1</v>
      </c>
      <c r="BL365" s="45">
        <v>107.1</v>
      </c>
      <c r="BM365" s="45">
        <v>107.2</v>
      </c>
      <c r="BN365" s="45">
        <v>107.4</v>
      </c>
      <c r="BO365" s="45">
        <v>107.9</v>
      </c>
      <c r="BP365" s="45">
        <v>107.7</v>
      </c>
      <c r="BQ365" s="45">
        <v>108.2</v>
      </c>
      <c r="BR365" s="45">
        <v>110.2</v>
      </c>
      <c r="BS365" s="45">
        <v>112.1</v>
      </c>
      <c r="BT365" s="45">
        <v>114.3</v>
      </c>
      <c r="BU365" s="45">
        <v>116.5</v>
      </c>
      <c r="BV365" s="45">
        <v>117.7</v>
      </c>
      <c r="BW365" s="45">
        <v>118.3</v>
      </c>
      <c r="BX365" s="45">
        <v>119.8</v>
      </c>
      <c r="BY365" s="45">
        <v>122.4</v>
      </c>
      <c r="BZ365" s="45">
        <v>123.1</v>
      </c>
      <c r="CA365" s="45">
        <v>123.8</v>
      </c>
      <c r="CB365" s="45">
        <v>124.7</v>
      </c>
      <c r="CC365" s="45">
        <v>126.3</v>
      </c>
      <c r="CD365" s="45">
        <v>127.6</v>
      </c>
      <c r="CE365" s="45">
        <v>129</v>
      </c>
      <c r="CF365" s="45">
        <v>126.7</v>
      </c>
      <c r="CG365" s="45">
        <v>125.5</v>
      </c>
      <c r="CH365" s="45">
        <v>125.8</v>
      </c>
      <c r="CI365" s="45">
        <v>125.3</v>
      </c>
      <c r="CJ365" s="45">
        <v>125.4</v>
      </c>
      <c r="CK365" s="45">
        <v>125.4</v>
      </c>
      <c r="CL365" s="45">
        <v>123.4</v>
      </c>
      <c r="CM365" s="45">
        <v>121.3</v>
      </c>
      <c r="CN365" s="45">
        <v>121.2</v>
      </c>
      <c r="CO365" s="45">
        <v>120.3</v>
      </c>
      <c r="CP365" s="45">
        <v>118.9</v>
      </c>
      <c r="CQ365" s="45">
        <v>117</v>
      </c>
      <c r="CR365" s="45">
        <v>116.8</v>
      </c>
      <c r="CS365" s="45">
        <v>116.8</v>
      </c>
      <c r="CT365" s="45">
        <v>117.1</v>
      </c>
      <c r="CU365" s="45">
        <v>115.6</v>
      </c>
      <c r="CV365" s="45">
        <v>115.4</v>
      </c>
      <c r="CW365" s="45">
        <v>115.2</v>
      </c>
      <c r="CX365" s="45">
        <v>114.9</v>
      </c>
      <c r="CY365" s="45">
        <v>114.5</v>
      </c>
      <c r="CZ365" s="45">
        <v>115</v>
      </c>
      <c r="DA365" s="45">
        <v>114.8</v>
      </c>
      <c r="DB365" s="45">
        <v>115.8</v>
      </c>
      <c r="DC365" s="45">
        <v>117.8</v>
      </c>
      <c r="DD365" s="45">
        <v>119.8</v>
      </c>
      <c r="DE365" s="45">
        <v>122.9</v>
      </c>
      <c r="DF365" s="45">
        <v>127.2</v>
      </c>
      <c r="DG365" s="45">
        <v>130.30000000000001</v>
      </c>
      <c r="DH365" s="45">
        <v>133.5</v>
      </c>
      <c r="DI365" s="45">
        <v>135.30000000000001</v>
      </c>
      <c r="DJ365" s="45">
        <v>135.80000000000001</v>
      </c>
      <c r="DK365" s="45">
        <v>137.5</v>
      </c>
      <c r="DL365" s="45">
        <v>137.6</v>
      </c>
      <c r="DM365" s="45">
        <v>139.4</v>
      </c>
      <c r="DN365" s="45">
        <v>146.5</v>
      </c>
      <c r="DO365" s="45">
        <v>150</v>
      </c>
      <c r="DP365" s="45">
        <v>149.30000000000001</v>
      </c>
      <c r="DQ365" s="45">
        <v>150.9</v>
      </c>
      <c r="DR365" s="45">
        <v>153.19999999999999</v>
      </c>
      <c r="DS365" s="45">
        <v>156.4</v>
      </c>
      <c r="DT365" s="45">
        <v>159.9</v>
      </c>
      <c r="DU365" s="45">
        <v>166.6</v>
      </c>
      <c r="DV365" s="45">
        <v>166.3</v>
      </c>
      <c r="DW365" s="45">
        <v>166</v>
      </c>
      <c r="DX365" s="46">
        <v>162.30000000000001</v>
      </c>
      <c r="DY365" s="46">
        <v>160.1</v>
      </c>
      <c r="DZ365" s="46">
        <v>160.19999999999999</v>
      </c>
      <c r="EA365">
        <v>158.30000000000001</v>
      </c>
      <c r="EB365" s="47">
        <v>156.19999999999999</v>
      </c>
      <c r="EC365" s="47">
        <v>152.6</v>
      </c>
    </row>
    <row r="366" spans="1:133" x14ac:dyDescent="0.25">
      <c r="A366" s="43" t="s">
        <v>3539</v>
      </c>
      <c r="B366" s="43" t="s">
        <v>3540</v>
      </c>
      <c r="C366" s="44">
        <v>2.257E-2</v>
      </c>
      <c r="D366" s="45">
        <v>105.8</v>
      </c>
      <c r="E366" s="45">
        <v>111</v>
      </c>
      <c r="F366" s="45">
        <v>110.6</v>
      </c>
      <c r="G366" s="45">
        <v>109.1</v>
      </c>
      <c r="H366" s="45">
        <v>108.7</v>
      </c>
      <c r="I366" s="45">
        <v>108.4</v>
      </c>
      <c r="J366" s="45">
        <v>102.6</v>
      </c>
      <c r="K366" s="45">
        <v>101.2</v>
      </c>
      <c r="L366" s="45">
        <v>96.7</v>
      </c>
      <c r="M366" s="45">
        <v>95.9</v>
      </c>
      <c r="N366" s="45">
        <v>97.7</v>
      </c>
      <c r="O366" s="45">
        <v>94.4</v>
      </c>
      <c r="P366" s="45">
        <v>90.6</v>
      </c>
      <c r="Q366" s="45">
        <v>94.9</v>
      </c>
      <c r="R366" s="45">
        <v>97</v>
      </c>
      <c r="S366" s="45">
        <v>99.4</v>
      </c>
      <c r="T366" s="45">
        <v>103.1</v>
      </c>
      <c r="U366" s="45">
        <v>102.2</v>
      </c>
      <c r="V366" s="45">
        <v>104.6</v>
      </c>
      <c r="W366" s="45">
        <v>108.8</v>
      </c>
      <c r="X366" s="45">
        <v>109.2</v>
      </c>
      <c r="Y366" s="45">
        <v>107.4</v>
      </c>
      <c r="Z366" s="45">
        <v>103.4</v>
      </c>
      <c r="AA366" s="45">
        <v>108.8</v>
      </c>
      <c r="AB366" s="45">
        <v>108.9</v>
      </c>
      <c r="AC366" s="45">
        <v>110.6</v>
      </c>
      <c r="AD366" s="45">
        <v>112.4</v>
      </c>
      <c r="AE366" s="45">
        <v>109.6</v>
      </c>
      <c r="AF366" s="45">
        <v>109.6</v>
      </c>
      <c r="AG366" s="45">
        <v>105.5</v>
      </c>
      <c r="AH366" s="45">
        <v>97.2</v>
      </c>
      <c r="AI366" s="45">
        <v>96.2</v>
      </c>
      <c r="AJ366" s="45">
        <v>97</v>
      </c>
      <c r="AK366" s="45">
        <v>97.4</v>
      </c>
      <c r="AL366" s="45">
        <v>94.6</v>
      </c>
      <c r="AM366" s="45">
        <v>93.9</v>
      </c>
      <c r="AN366" s="45">
        <v>91</v>
      </c>
      <c r="AO366" s="45">
        <v>90.9</v>
      </c>
      <c r="AP366" s="45">
        <v>92.8</v>
      </c>
      <c r="AQ366" s="45">
        <v>91.6</v>
      </c>
      <c r="AR366" s="45">
        <v>92.8</v>
      </c>
      <c r="AS366" s="45">
        <v>86.3</v>
      </c>
      <c r="AT366" s="45">
        <v>85.8</v>
      </c>
      <c r="AU366" s="45">
        <v>83.4</v>
      </c>
      <c r="AV366" s="45">
        <v>80</v>
      </c>
      <c r="AW366" s="45">
        <v>84.1</v>
      </c>
      <c r="AX366" s="45">
        <v>83.9</v>
      </c>
      <c r="AY366" s="45">
        <v>85.9</v>
      </c>
      <c r="AZ366" s="45">
        <v>89.7</v>
      </c>
      <c r="BA366" s="45">
        <v>90.8</v>
      </c>
      <c r="BB366" s="45">
        <v>93.2</v>
      </c>
      <c r="BC366" s="45">
        <v>93.3</v>
      </c>
      <c r="BD366" s="45">
        <v>94.8</v>
      </c>
      <c r="BE366" s="45">
        <v>98</v>
      </c>
      <c r="BF366" s="45">
        <v>97.9</v>
      </c>
      <c r="BG366" s="45">
        <v>98.5</v>
      </c>
      <c r="BH366" s="45">
        <v>99.4</v>
      </c>
      <c r="BI366" s="45">
        <v>102.4</v>
      </c>
      <c r="BJ366" s="45">
        <v>102.5</v>
      </c>
      <c r="BK366" s="45">
        <v>103.2</v>
      </c>
      <c r="BL366" s="45">
        <v>102.2</v>
      </c>
      <c r="BM366" s="45">
        <v>102.1</v>
      </c>
      <c r="BN366" s="45">
        <v>101.4</v>
      </c>
      <c r="BO366" s="45">
        <v>99.5</v>
      </c>
      <c r="BP366" s="45">
        <v>98.6</v>
      </c>
      <c r="BQ366" s="45">
        <v>98.7</v>
      </c>
      <c r="BR366" s="45">
        <v>99</v>
      </c>
      <c r="BS366" s="45">
        <v>97.9</v>
      </c>
      <c r="BT366" s="45">
        <v>103.1</v>
      </c>
      <c r="BU366" s="45">
        <v>101.8</v>
      </c>
      <c r="BV366" s="45">
        <v>101.8</v>
      </c>
      <c r="BW366" s="45">
        <v>103.4</v>
      </c>
      <c r="BX366" s="45">
        <v>104.4</v>
      </c>
      <c r="BY366" s="45">
        <v>102.6</v>
      </c>
      <c r="BZ366" s="45">
        <v>102.9</v>
      </c>
      <c r="CA366" s="45">
        <v>103</v>
      </c>
      <c r="CB366" s="45">
        <v>102.4</v>
      </c>
      <c r="CC366" s="45">
        <v>99.5</v>
      </c>
      <c r="CD366" s="45">
        <v>99.5</v>
      </c>
      <c r="CE366" s="45">
        <v>100.4</v>
      </c>
      <c r="CF366" s="45">
        <v>98.6</v>
      </c>
      <c r="CG366" s="45">
        <v>96</v>
      </c>
      <c r="CH366" s="45">
        <v>97</v>
      </c>
      <c r="CI366" s="45">
        <v>98</v>
      </c>
      <c r="CJ366" s="45">
        <v>96.2</v>
      </c>
      <c r="CK366" s="45">
        <v>96.6</v>
      </c>
      <c r="CL366" s="45">
        <v>95.9</v>
      </c>
      <c r="CM366" s="45">
        <v>95.4</v>
      </c>
      <c r="CN366" s="45">
        <v>95.6</v>
      </c>
      <c r="CO366" s="45">
        <v>94.8</v>
      </c>
      <c r="CP366" s="45">
        <v>96.2</v>
      </c>
      <c r="CQ366" s="45">
        <v>95.6</v>
      </c>
      <c r="CR366" s="45">
        <v>98.5</v>
      </c>
      <c r="CS366" s="45">
        <v>101.8</v>
      </c>
      <c r="CT366" s="45">
        <v>100.9</v>
      </c>
      <c r="CU366" s="45">
        <v>101.7</v>
      </c>
      <c r="CV366" s="45">
        <v>103.5</v>
      </c>
      <c r="CW366" s="45">
        <v>104.1</v>
      </c>
      <c r="CX366" s="45">
        <v>104.5</v>
      </c>
      <c r="CY366" s="45">
        <v>103.4</v>
      </c>
      <c r="CZ366" s="45">
        <v>105.7</v>
      </c>
      <c r="DA366" s="45">
        <v>108.5</v>
      </c>
      <c r="DB366" s="45">
        <v>109</v>
      </c>
      <c r="DC366" s="45">
        <v>112.1</v>
      </c>
      <c r="DD366" s="45">
        <v>113.8</v>
      </c>
      <c r="DE366" s="45">
        <v>119.4</v>
      </c>
      <c r="DF366" s="45">
        <v>121.6</v>
      </c>
      <c r="DG366" s="45">
        <v>125.6</v>
      </c>
      <c r="DH366" s="45">
        <v>131.19999999999999</v>
      </c>
      <c r="DI366" s="45">
        <v>134.69999999999999</v>
      </c>
      <c r="DJ366" s="45">
        <v>134</v>
      </c>
      <c r="DK366" s="45">
        <v>132.30000000000001</v>
      </c>
      <c r="DL366" s="45">
        <v>134.80000000000001</v>
      </c>
      <c r="DM366" s="45">
        <v>135.69999999999999</v>
      </c>
      <c r="DN366" s="45">
        <v>139.9</v>
      </c>
      <c r="DO366" s="45">
        <v>140.80000000000001</v>
      </c>
      <c r="DP366" s="45">
        <v>140.1</v>
      </c>
      <c r="DQ366" s="45">
        <v>143.9</v>
      </c>
      <c r="DR366" s="45">
        <v>151.9</v>
      </c>
      <c r="DS366" s="45">
        <v>160.9</v>
      </c>
      <c r="DT366" s="45">
        <v>162.6</v>
      </c>
      <c r="DU366" s="45">
        <v>171.7</v>
      </c>
      <c r="DV366" s="45">
        <v>167.1</v>
      </c>
      <c r="DW366" s="45">
        <v>163.30000000000001</v>
      </c>
      <c r="DX366" s="46">
        <v>155.69999999999999</v>
      </c>
      <c r="DY366" s="46">
        <v>146.80000000000001</v>
      </c>
      <c r="DZ366" s="46">
        <v>144.80000000000001</v>
      </c>
      <c r="EA366">
        <v>143.19999999999999</v>
      </c>
      <c r="EB366" s="47">
        <v>141.80000000000001</v>
      </c>
      <c r="EC366" s="47">
        <v>141.19999999999999</v>
      </c>
    </row>
    <row r="367" spans="1:133" x14ac:dyDescent="0.25">
      <c r="A367" s="43" t="s">
        <v>2481</v>
      </c>
      <c r="B367" s="43" t="s">
        <v>3541</v>
      </c>
      <c r="C367" s="44">
        <v>1.4999999999999999E-4</v>
      </c>
      <c r="D367" s="45">
        <v>103.3</v>
      </c>
      <c r="E367" s="45">
        <v>99.1</v>
      </c>
      <c r="F367" s="45">
        <v>99.4</v>
      </c>
      <c r="G367" s="45">
        <v>104.2</v>
      </c>
      <c r="H367" s="45">
        <v>111.4</v>
      </c>
      <c r="I367" s="45">
        <v>109.1</v>
      </c>
      <c r="J367" s="45">
        <v>107.3</v>
      </c>
      <c r="K367" s="45">
        <v>112.2</v>
      </c>
      <c r="L367" s="45">
        <v>115.6</v>
      </c>
      <c r="M367" s="45">
        <v>111.3</v>
      </c>
      <c r="N367" s="45">
        <v>112</v>
      </c>
      <c r="O367" s="45">
        <v>114</v>
      </c>
      <c r="P367" s="45">
        <v>114.2</v>
      </c>
      <c r="Q367" s="45">
        <v>115.3</v>
      </c>
      <c r="R367" s="45">
        <v>113.1</v>
      </c>
      <c r="S367" s="45">
        <v>117</v>
      </c>
      <c r="T367" s="45">
        <v>119.2</v>
      </c>
      <c r="U367" s="45">
        <v>123.4</v>
      </c>
      <c r="V367" s="45">
        <v>121.1</v>
      </c>
      <c r="W367" s="45">
        <v>122.5</v>
      </c>
      <c r="X367" s="45">
        <v>122.2</v>
      </c>
      <c r="Y367" s="45">
        <v>120.5</v>
      </c>
      <c r="Z367" s="45">
        <v>118.1</v>
      </c>
      <c r="AA367" s="45">
        <v>117.6</v>
      </c>
      <c r="AB367" s="45">
        <v>116.9</v>
      </c>
      <c r="AC367" s="45">
        <v>120.8</v>
      </c>
      <c r="AD367" s="45">
        <v>118</v>
      </c>
      <c r="AE367" s="45">
        <v>119.3</v>
      </c>
      <c r="AF367" s="45">
        <v>115.4</v>
      </c>
      <c r="AG367" s="45">
        <v>113.3</v>
      </c>
      <c r="AH367" s="45">
        <v>117.5</v>
      </c>
      <c r="AI367" s="45">
        <v>110.9</v>
      </c>
      <c r="AJ367" s="45">
        <v>111.4</v>
      </c>
      <c r="AK367" s="45">
        <v>105.7</v>
      </c>
      <c r="AL367" s="45">
        <v>106.3</v>
      </c>
      <c r="AM367" s="45">
        <v>100.6</v>
      </c>
      <c r="AN367" s="45">
        <v>101.7</v>
      </c>
      <c r="AO367" s="45">
        <v>99.1</v>
      </c>
      <c r="AP367" s="45">
        <v>98.6</v>
      </c>
      <c r="AQ367" s="45">
        <v>96.6</v>
      </c>
      <c r="AR367" s="45">
        <v>99.4</v>
      </c>
      <c r="AS367" s="45">
        <v>97.7</v>
      </c>
      <c r="AT367" s="45">
        <v>95.4</v>
      </c>
      <c r="AU367" s="45">
        <v>95.5</v>
      </c>
      <c r="AV367" s="45">
        <v>96.3</v>
      </c>
      <c r="AW367" s="45">
        <v>94.2</v>
      </c>
      <c r="AX367" s="45">
        <v>92.3</v>
      </c>
      <c r="AY367" s="45">
        <v>95.5</v>
      </c>
      <c r="AZ367" s="45">
        <v>94.7</v>
      </c>
      <c r="BA367" s="45">
        <v>96.9</v>
      </c>
      <c r="BB367" s="45">
        <v>98</v>
      </c>
      <c r="BC367" s="45">
        <v>99.9</v>
      </c>
      <c r="BD367" s="45">
        <v>99.3</v>
      </c>
      <c r="BE367" s="45">
        <v>100.2</v>
      </c>
      <c r="BF367" s="45">
        <v>94.1</v>
      </c>
      <c r="BG367" s="45">
        <v>92.8</v>
      </c>
      <c r="BH367" s="45">
        <v>97.4</v>
      </c>
      <c r="BI367" s="45">
        <v>102.8</v>
      </c>
      <c r="BJ367" s="45">
        <v>102.8</v>
      </c>
      <c r="BK367" s="45">
        <v>100.1</v>
      </c>
      <c r="BL367" s="45">
        <v>100.1</v>
      </c>
      <c r="BM367" s="45">
        <v>97.9</v>
      </c>
      <c r="BN367" s="45">
        <v>98.9</v>
      </c>
      <c r="BO367" s="45">
        <v>97</v>
      </c>
      <c r="BP367" s="45">
        <v>93.3</v>
      </c>
      <c r="BQ367" s="45">
        <v>96</v>
      </c>
      <c r="BR367" s="45">
        <v>98.5</v>
      </c>
      <c r="BS367" s="45">
        <v>99.9</v>
      </c>
      <c r="BT367" s="45">
        <v>104</v>
      </c>
      <c r="BU367" s="45">
        <v>104.6</v>
      </c>
      <c r="BV367" s="45">
        <v>105.6</v>
      </c>
      <c r="BW367" s="45">
        <v>104.8</v>
      </c>
      <c r="BX367" s="45">
        <v>107.7</v>
      </c>
      <c r="BY367" s="45">
        <v>109.7</v>
      </c>
      <c r="BZ367" s="45">
        <v>111.6</v>
      </c>
      <c r="CA367" s="45">
        <v>112.4</v>
      </c>
      <c r="CB367" s="45">
        <v>110.3</v>
      </c>
      <c r="CC367" s="45">
        <v>111.9</v>
      </c>
      <c r="CD367" s="45">
        <v>115.6</v>
      </c>
      <c r="CE367" s="45">
        <v>112.4</v>
      </c>
      <c r="CF367" s="45">
        <v>101.7</v>
      </c>
      <c r="CG367" s="45">
        <v>98.7</v>
      </c>
      <c r="CH367" s="45">
        <v>101.1</v>
      </c>
      <c r="CI367" s="45">
        <v>101.3</v>
      </c>
      <c r="CJ367" s="45">
        <v>98.9</v>
      </c>
      <c r="CK367" s="45">
        <v>98.8</v>
      </c>
      <c r="CL367" s="45">
        <v>98.4</v>
      </c>
      <c r="CM367" s="45">
        <v>96.3</v>
      </c>
      <c r="CN367" s="45">
        <v>96.5</v>
      </c>
      <c r="CO367" s="45">
        <v>95.2</v>
      </c>
      <c r="CP367" s="45">
        <v>95.8</v>
      </c>
      <c r="CQ367" s="45">
        <v>93.1</v>
      </c>
      <c r="CR367" s="45">
        <v>95</v>
      </c>
      <c r="CS367" s="45">
        <v>97.6</v>
      </c>
      <c r="CT367" s="45">
        <v>98.9</v>
      </c>
      <c r="CU367" s="45">
        <v>95.7</v>
      </c>
      <c r="CV367" s="45">
        <v>96.2</v>
      </c>
      <c r="CW367" s="45">
        <v>90.1</v>
      </c>
      <c r="CX367" s="45">
        <v>89.1</v>
      </c>
      <c r="CY367" s="45">
        <v>86.1</v>
      </c>
      <c r="CZ367" s="45">
        <v>87.9</v>
      </c>
      <c r="DA367" s="45">
        <v>87.2</v>
      </c>
      <c r="DB367" s="45">
        <v>86.7</v>
      </c>
      <c r="DC367" s="45">
        <v>90.1</v>
      </c>
      <c r="DD367" s="45">
        <v>95.4</v>
      </c>
      <c r="DE367" s="45">
        <v>98.9</v>
      </c>
      <c r="DF367" s="45">
        <v>103.8</v>
      </c>
      <c r="DG367" s="45">
        <v>109.2</v>
      </c>
      <c r="DH367" s="45">
        <v>111.3</v>
      </c>
      <c r="DI367" s="45">
        <v>113.4</v>
      </c>
      <c r="DJ367" s="45">
        <v>113.7</v>
      </c>
      <c r="DK367" s="45">
        <v>116.9</v>
      </c>
      <c r="DL367" s="45">
        <v>120.1</v>
      </c>
      <c r="DM367" s="45">
        <v>118.3</v>
      </c>
      <c r="DN367" s="45">
        <v>124.9</v>
      </c>
      <c r="DO367" s="45">
        <v>127.5</v>
      </c>
      <c r="DP367" s="45">
        <v>124.9</v>
      </c>
      <c r="DQ367" s="45">
        <v>131</v>
      </c>
      <c r="DR367" s="45">
        <v>133.1</v>
      </c>
      <c r="DS367" s="45">
        <v>138.30000000000001</v>
      </c>
      <c r="DT367" s="45">
        <v>144.5</v>
      </c>
      <c r="DU367" s="45">
        <v>139.80000000000001</v>
      </c>
      <c r="DV367" s="45">
        <v>135.6</v>
      </c>
      <c r="DW367" s="45">
        <v>135.9</v>
      </c>
      <c r="DX367" s="46">
        <v>128.69999999999999</v>
      </c>
      <c r="DY367" s="46">
        <v>126.4</v>
      </c>
      <c r="DZ367" s="46">
        <v>122.2</v>
      </c>
      <c r="EA367">
        <v>121.3</v>
      </c>
      <c r="EB367" s="47">
        <v>120.3</v>
      </c>
      <c r="EC367" s="47">
        <v>118.8</v>
      </c>
    </row>
    <row r="368" spans="1:133" x14ac:dyDescent="0.25">
      <c r="A368" s="43" t="s">
        <v>3542</v>
      </c>
      <c r="B368" s="43" t="s">
        <v>3543</v>
      </c>
      <c r="C368" s="44">
        <v>0.22821</v>
      </c>
      <c r="D368" s="45">
        <v>103.6</v>
      </c>
      <c r="E368" s="45">
        <v>104.8</v>
      </c>
      <c r="F368" s="45">
        <v>107.3</v>
      </c>
      <c r="G368" s="45">
        <v>108.5</v>
      </c>
      <c r="H368" s="45">
        <v>111.3</v>
      </c>
      <c r="I368" s="45">
        <v>109.6</v>
      </c>
      <c r="J368" s="45">
        <v>110.1</v>
      </c>
      <c r="K368" s="45">
        <v>109.8</v>
      </c>
      <c r="L368" s="45">
        <v>111.8</v>
      </c>
      <c r="M368" s="45">
        <v>109.8</v>
      </c>
      <c r="N368" s="45">
        <v>111.3</v>
      </c>
      <c r="O368" s="45">
        <v>112.4</v>
      </c>
      <c r="P368" s="45">
        <v>117.2</v>
      </c>
      <c r="Q368" s="45">
        <v>120.7</v>
      </c>
      <c r="R368" s="45">
        <v>122.4</v>
      </c>
      <c r="S368" s="45">
        <v>122.8</v>
      </c>
      <c r="T368" s="45">
        <v>124.8</v>
      </c>
      <c r="U368" s="45">
        <v>124.9</v>
      </c>
      <c r="V368" s="45">
        <v>124.6</v>
      </c>
      <c r="W368" s="45">
        <v>125.3</v>
      </c>
      <c r="X368" s="45">
        <v>126.3</v>
      </c>
      <c r="Y368" s="45">
        <v>126.6</v>
      </c>
      <c r="Z368" s="45">
        <v>129.69999999999999</v>
      </c>
      <c r="AA368" s="45">
        <v>130.4</v>
      </c>
      <c r="AB368" s="45">
        <v>135.4</v>
      </c>
      <c r="AC368" s="45">
        <v>135.30000000000001</v>
      </c>
      <c r="AD368" s="45">
        <v>135.19999999999999</v>
      </c>
      <c r="AE368" s="45">
        <v>136.1</v>
      </c>
      <c r="AF368" s="45">
        <v>137.6</v>
      </c>
      <c r="AG368" s="45">
        <v>137.19999999999999</v>
      </c>
      <c r="AH368" s="45">
        <v>131.80000000000001</v>
      </c>
      <c r="AI368" s="45">
        <v>130.80000000000001</v>
      </c>
      <c r="AJ368" s="45">
        <v>128.6</v>
      </c>
      <c r="AK368" s="45">
        <v>127.4</v>
      </c>
      <c r="AL368" s="45">
        <v>130.4</v>
      </c>
      <c r="AM368" s="45">
        <v>129.4</v>
      </c>
      <c r="AN368" s="45">
        <v>116.7</v>
      </c>
      <c r="AO368" s="45">
        <v>118</v>
      </c>
      <c r="AP368" s="45">
        <v>115.5</v>
      </c>
      <c r="AQ368" s="45">
        <v>113.7</v>
      </c>
      <c r="AR368" s="45">
        <v>113.1</v>
      </c>
      <c r="AS368" s="45">
        <v>113.9</v>
      </c>
      <c r="AT368" s="45">
        <v>113.3</v>
      </c>
      <c r="AU368" s="45">
        <v>113.3</v>
      </c>
      <c r="AV368" s="45">
        <v>111.9</v>
      </c>
      <c r="AW368" s="45">
        <v>111.6</v>
      </c>
      <c r="AX368" s="45">
        <v>111.1</v>
      </c>
      <c r="AY368" s="45">
        <v>111.5</v>
      </c>
      <c r="AZ368" s="45">
        <v>111.3</v>
      </c>
      <c r="BA368" s="45">
        <v>111.8</v>
      </c>
      <c r="BB368" s="45">
        <v>112.1</v>
      </c>
      <c r="BC368" s="45">
        <v>113</v>
      </c>
      <c r="BD368" s="45">
        <v>114.2</v>
      </c>
      <c r="BE368" s="45">
        <v>114.3</v>
      </c>
      <c r="BF368" s="45">
        <v>113.5</v>
      </c>
      <c r="BG368" s="45">
        <v>113.6</v>
      </c>
      <c r="BH368" s="45">
        <v>113.5</v>
      </c>
      <c r="BI368" s="45">
        <v>112.4</v>
      </c>
      <c r="BJ368" s="45">
        <v>113</v>
      </c>
      <c r="BK368" s="45">
        <v>115.4</v>
      </c>
      <c r="BL368" s="45">
        <v>115.3</v>
      </c>
      <c r="BM368" s="45">
        <v>115.4</v>
      </c>
      <c r="BN368" s="45">
        <v>114.5</v>
      </c>
      <c r="BO368" s="45">
        <v>115.2</v>
      </c>
      <c r="BP368" s="45">
        <v>113.6</v>
      </c>
      <c r="BQ368" s="45">
        <v>114.2</v>
      </c>
      <c r="BR368" s="45">
        <v>114.9</v>
      </c>
      <c r="BS368" s="45">
        <v>116.2</v>
      </c>
      <c r="BT368" s="45">
        <v>118.5</v>
      </c>
      <c r="BU368" s="45">
        <v>120.4</v>
      </c>
      <c r="BV368" s="45">
        <v>121.1</v>
      </c>
      <c r="BW368" s="45">
        <v>120.9</v>
      </c>
      <c r="BX368" s="45">
        <v>121.5</v>
      </c>
      <c r="BY368" s="45">
        <v>124</v>
      </c>
      <c r="BZ368" s="45">
        <v>125.6</v>
      </c>
      <c r="CA368" s="45">
        <v>127.3</v>
      </c>
      <c r="CB368" s="45">
        <v>128.80000000000001</v>
      </c>
      <c r="CC368" s="45">
        <v>128.30000000000001</v>
      </c>
      <c r="CD368" s="45">
        <v>127.3</v>
      </c>
      <c r="CE368" s="45">
        <v>130.1</v>
      </c>
      <c r="CF368" s="45">
        <v>128.4</v>
      </c>
      <c r="CG368" s="45">
        <v>128.30000000000001</v>
      </c>
      <c r="CH368" s="45">
        <v>128.30000000000001</v>
      </c>
      <c r="CI368" s="45">
        <v>126.8</v>
      </c>
      <c r="CJ368" s="45">
        <v>127.1</v>
      </c>
      <c r="CK368" s="45">
        <v>129.30000000000001</v>
      </c>
      <c r="CL368" s="45">
        <v>130.4</v>
      </c>
      <c r="CM368" s="45">
        <v>129.30000000000001</v>
      </c>
      <c r="CN368" s="45">
        <v>129.30000000000001</v>
      </c>
      <c r="CO368" s="45">
        <v>127.3</v>
      </c>
      <c r="CP368" s="45">
        <v>129.1</v>
      </c>
      <c r="CQ368" s="45">
        <v>126.9</v>
      </c>
      <c r="CR368" s="45">
        <v>126.1</v>
      </c>
      <c r="CS368" s="45">
        <v>126</v>
      </c>
      <c r="CT368" s="45">
        <v>126.5</v>
      </c>
      <c r="CU368" s="45">
        <v>126.9</v>
      </c>
      <c r="CV368" s="45">
        <v>127</v>
      </c>
      <c r="CW368" s="45">
        <v>125.6</v>
      </c>
      <c r="CX368" s="45">
        <v>123.7</v>
      </c>
      <c r="CY368" s="45">
        <v>122.7</v>
      </c>
      <c r="CZ368" s="45">
        <v>120.9</v>
      </c>
      <c r="DA368" s="45">
        <v>120.9</v>
      </c>
      <c r="DB368" s="45">
        <v>121</v>
      </c>
      <c r="DC368" s="45">
        <v>122.4</v>
      </c>
      <c r="DD368" s="45">
        <v>123.2</v>
      </c>
      <c r="DE368" s="45">
        <v>126.8</v>
      </c>
      <c r="DF368" s="45">
        <v>129.1</v>
      </c>
      <c r="DG368" s="45">
        <v>133.1</v>
      </c>
      <c r="DH368" s="45">
        <v>137.19999999999999</v>
      </c>
      <c r="DI368" s="45">
        <v>137.30000000000001</v>
      </c>
      <c r="DJ368" s="45">
        <v>135.69999999999999</v>
      </c>
      <c r="DK368" s="45">
        <v>136.19999999999999</v>
      </c>
      <c r="DL368" s="45">
        <v>135.4</v>
      </c>
      <c r="DM368" s="45">
        <v>135.4</v>
      </c>
      <c r="DN368" s="45">
        <v>141.5</v>
      </c>
      <c r="DO368" s="45">
        <v>146.80000000000001</v>
      </c>
      <c r="DP368" s="45">
        <v>148</v>
      </c>
      <c r="DQ368" s="45">
        <v>147.5</v>
      </c>
      <c r="DR368" s="45">
        <v>147.19999999999999</v>
      </c>
      <c r="DS368" s="45">
        <v>147</v>
      </c>
      <c r="DT368" s="45">
        <v>147.5</v>
      </c>
      <c r="DU368" s="45">
        <v>152.1</v>
      </c>
      <c r="DV368" s="45">
        <v>150.6</v>
      </c>
      <c r="DW368" s="45">
        <v>151.9</v>
      </c>
      <c r="DX368" s="46">
        <v>149.80000000000001</v>
      </c>
      <c r="DY368" s="46">
        <v>149.30000000000001</v>
      </c>
      <c r="DZ368" s="46">
        <v>149</v>
      </c>
      <c r="EA368">
        <v>148</v>
      </c>
      <c r="EB368" s="47">
        <v>147.19999999999999</v>
      </c>
      <c r="EC368" s="47">
        <v>144.6</v>
      </c>
    </row>
    <row r="369" spans="1:133" x14ac:dyDescent="0.25">
      <c r="A369" s="43" t="s">
        <v>3544</v>
      </c>
      <c r="B369" s="43" t="s">
        <v>3545</v>
      </c>
      <c r="C369" s="44">
        <v>2.452E-2</v>
      </c>
      <c r="D369" s="45">
        <v>102.8</v>
      </c>
      <c r="E369" s="45">
        <v>107.3</v>
      </c>
      <c r="F369" s="45">
        <v>100.6</v>
      </c>
      <c r="G369" s="45">
        <v>97.2</v>
      </c>
      <c r="H369" s="45">
        <v>98.1</v>
      </c>
      <c r="I369" s="45">
        <v>98.6</v>
      </c>
      <c r="J369" s="45">
        <v>98.9</v>
      </c>
      <c r="K369" s="45">
        <v>99.9</v>
      </c>
      <c r="L369" s="45">
        <v>103.4</v>
      </c>
      <c r="M369" s="45">
        <v>100.6</v>
      </c>
      <c r="N369" s="45">
        <v>99.7</v>
      </c>
      <c r="O369" s="45">
        <v>101.7</v>
      </c>
      <c r="P369" s="45">
        <v>103</v>
      </c>
      <c r="Q369" s="45">
        <v>99.9</v>
      </c>
      <c r="R369" s="45">
        <v>99.5</v>
      </c>
      <c r="S369" s="45">
        <v>98.9</v>
      </c>
      <c r="T369" s="45">
        <v>105.7</v>
      </c>
      <c r="U369" s="45">
        <v>104.9</v>
      </c>
      <c r="V369" s="45">
        <v>101.5</v>
      </c>
      <c r="W369" s="45">
        <v>101.2</v>
      </c>
      <c r="X369" s="45">
        <v>109.3</v>
      </c>
      <c r="Y369" s="45">
        <v>118.4</v>
      </c>
      <c r="Z369" s="45">
        <v>121.2</v>
      </c>
      <c r="AA369" s="45">
        <v>122.6</v>
      </c>
      <c r="AB369" s="45">
        <v>124.9</v>
      </c>
      <c r="AC369" s="45">
        <v>121.6</v>
      </c>
      <c r="AD369" s="45">
        <v>122.2</v>
      </c>
      <c r="AE369" s="45">
        <v>125.7</v>
      </c>
      <c r="AF369" s="45">
        <v>122.4</v>
      </c>
      <c r="AG369" s="45">
        <v>119.1</v>
      </c>
      <c r="AH369" s="45">
        <v>119.5</v>
      </c>
      <c r="AI369" s="45">
        <v>117.7</v>
      </c>
      <c r="AJ369" s="45">
        <v>116.9</v>
      </c>
      <c r="AK369" s="45">
        <v>111.7</v>
      </c>
      <c r="AL369" s="45">
        <v>111.6</v>
      </c>
      <c r="AM369" s="45">
        <v>112.6</v>
      </c>
      <c r="AN369" s="45">
        <v>115.1</v>
      </c>
      <c r="AO369" s="45">
        <v>112.7</v>
      </c>
      <c r="AP369" s="45">
        <v>112.1</v>
      </c>
      <c r="AQ369" s="45">
        <v>112.4</v>
      </c>
      <c r="AR369" s="45">
        <v>112.2</v>
      </c>
      <c r="AS369" s="45">
        <v>107.8</v>
      </c>
      <c r="AT369" s="45">
        <v>103.2</v>
      </c>
      <c r="AU369" s="45">
        <v>97.8</v>
      </c>
      <c r="AV369" s="45">
        <v>93.2</v>
      </c>
      <c r="AW369" s="45">
        <v>88.5</v>
      </c>
      <c r="AX369" s="45">
        <v>87.9</v>
      </c>
      <c r="AY369" s="45">
        <v>89</v>
      </c>
      <c r="AZ369" s="45">
        <v>88.5</v>
      </c>
      <c r="BA369" s="45">
        <v>89.6</v>
      </c>
      <c r="BB369" s="45">
        <v>88.6</v>
      </c>
      <c r="BC369" s="45">
        <v>88.7</v>
      </c>
      <c r="BD369" s="45">
        <v>89.7</v>
      </c>
      <c r="BE369" s="45">
        <v>88.2</v>
      </c>
      <c r="BF369" s="45">
        <v>88.4</v>
      </c>
      <c r="BG369" s="45">
        <v>90.3</v>
      </c>
      <c r="BH369" s="45">
        <v>88.2</v>
      </c>
      <c r="BI369" s="45">
        <v>90.8</v>
      </c>
      <c r="BJ369" s="45">
        <v>92.3</v>
      </c>
      <c r="BK369" s="45">
        <v>93</v>
      </c>
      <c r="BL369" s="45">
        <v>92.9</v>
      </c>
      <c r="BM369" s="45">
        <v>94.5</v>
      </c>
      <c r="BN369" s="45">
        <v>99.5</v>
      </c>
      <c r="BO369" s="45">
        <v>106.1</v>
      </c>
      <c r="BP369" s="45">
        <v>101.5</v>
      </c>
      <c r="BQ369" s="45">
        <v>99.2</v>
      </c>
      <c r="BR369" s="45">
        <v>104.1</v>
      </c>
      <c r="BS369" s="45">
        <v>119.8</v>
      </c>
      <c r="BT369" s="45">
        <v>139.4</v>
      </c>
      <c r="BU369" s="45">
        <v>132.4</v>
      </c>
      <c r="BV369" s="45">
        <v>137.9</v>
      </c>
      <c r="BW369" s="45">
        <v>137.6</v>
      </c>
      <c r="BX369" s="45">
        <v>135.5</v>
      </c>
      <c r="BY369" s="45">
        <v>137.9</v>
      </c>
      <c r="BZ369" s="45">
        <v>144.69999999999999</v>
      </c>
      <c r="CA369" s="45">
        <v>141.4</v>
      </c>
      <c r="CB369" s="45">
        <v>144.9</v>
      </c>
      <c r="CC369" s="45">
        <v>146.30000000000001</v>
      </c>
      <c r="CD369" s="45">
        <v>145.80000000000001</v>
      </c>
      <c r="CE369" s="45">
        <v>139.1</v>
      </c>
      <c r="CF369" s="45">
        <v>128.19999999999999</v>
      </c>
      <c r="CG369" s="45">
        <v>116.1</v>
      </c>
      <c r="CH369" s="45">
        <v>113</v>
      </c>
      <c r="CI369" s="45">
        <v>111.1</v>
      </c>
      <c r="CJ369" s="45">
        <v>110.2</v>
      </c>
      <c r="CK369" s="45">
        <v>107.8</v>
      </c>
      <c r="CL369" s="45">
        <v>105.3</v>
      </c>
      <c r="CM369" s="45">
        <v>103.5</v>
      </c>
      <c r="CN369" s="45">
        <v>108.6</v>
      </c>
      <c r="CO369" s="45">
        <v>115.4</v>
      </c>
      <c r="CP369" s="45">
        <v>114.4</v>
      </c>
      <c r="CQ369" s="45">
        <v>110.3</v>
      </c>
      <c r="CR369" s="45">
        <v>105</v>
      </c>
      <c r="CS369" s="45">
        <v>105.6</v>
      </c>
      <c r="CT369" s="45">
        <v>104.4</v>
      </c>
      <c r="CU369" s="45">
        <v>97.4</v>
      </c>
      <c r="CV369" s="45">
        <v>95.3</v>
      </c>
      <c r="CW369" s="45">
        <v>94.4</v>
      </c>
      <c r="CX369" s="45">
        <v>99.5</v>
      </c>
      <c r="CY369" s="45">
        <v>100.7</v>
      </c>
      <c r="CZ369" s="45">
        <v>101.8</v>
      </c>
      <c r="DA369" s="45">
        <v>100</v>
      </c>
      <c r="DB369" s="45">
        <v>102.2</v>
      </c>
      <c r="DC369" s="45">
        <v>113.2</v>
      </c>
      <c r="DD369" s="45">
        <v>124.7</v>
      </c>
      <c r="DE369" s="45">
        <v>139.30000000000001</v>
      </c>
      <c r="DF369" s="45">
        <v>157.19999999999999</v>
      </c>
      <c r="DG369" s="45">
        <v>178.5</v>
      </c>
      <c r="DH369" s="45">
        <v>186.5</v>
      </c>
      <c r="DI369" s="45">
        <v>206.2</v>
      </c>
      <c r="DJ369" s="45">
        <v>201.3</v>
      </c>
      <c r="DK369" s="45">
        <v>192</v>
      </c>
      <c r="DL369" s="45">
        <v>190.7</v>
      </c>
      <c r="DM369" s="45">
        <v>192.2</v>
      </c>
      <c r="DN369" s="45">
        <v>211.3</v>
      </c>
      <c r="DO369" s="45">
        <v>208.7</v>
      </c>
      <c r="DP369" s="45">
        <v>181.1</v>
      </c>
      <c r="DQ369" s="45">
        <v>169</v>
      </c>
      <c r="DR369" s="45">
        <v>163.69999999999999</v>
      </c>
      <c r="DS369" s="45">
        <v>156.1</v>
      </c>
      <c r="DT369" s="45">
        <v>161</v>
      </c>
      <c r="DU369" s="45">
        <v>158.4</v>
      </c>
      <c r="DV369" s="45">
        <v>158.6</v>
      </c>
      <c r="DW369" s="45">
        <v>154.1</v>
      </c>
      <c r="DX369" s="46">
        <v>143.1</v>
      </c>
      <c r="DY369" s="46">
        <v>137.19999999999999</v>
      </c>
      <c r="DZ369" s="46">
        <v>134.69999999999999</v>
      </c>
      <c r="EA369">
        <v>132.4</v>
      </c>
      <c r="EB369" s="47">
        <v>129</v>
      </c>
      <c r="EC369" s="47">
        <v>126.8</v>
      </c>
    </row>
    <row r="370" spans="1:133" x14ac:dyDescent="0.25">
      <c r="A370" s="43" t="s">
        <v>3546</v>
      </c>
      <c r="B370" s="43" t="s">
        <v>3547</v>
      </c>
      <c r="C370" s="44">
        <v>3.2779999999999997E-2</v>
      </c>
      <c r="D370" s="45">
        <v>102.6</v>
      </c>
      <c r="E370" s="45">
        <v>102.7</v>
      </c>
      <c r="F370" s="45">
        <v>103.3</v>
      </c>
      <c r="G370" s="45">
        <v>103.5</v>
      </c>
      <c r="H370" s="45">
        <v>105.8</v>
      </c>
      <c r="I370" s="45">
        <v>103.3</v>
      </c>
      <c r="J370" s="45">
        <v>105.8</v>
      </c>
      <c r="K370" s="45">
        <v>106.3</v>
      </c>
      <c r="L370" s="45">
        <v>104.5</v>
      </c>
      <c r="M370" s="45">
        <v>105.2</v>
      </c>
      <c r="N370" s="45">
        <v>103.4</v>
      </c>
      <c r="O370" s="45">
        <v>105.9</v>
      </c>
      <c r="P370" s="45">
        <v>104.7</v>
      </c>
      <c r="Q370" s="45">
        <v>106.3</v>
      </c>
      <c r="R370" s="45">
        <v>104.8</v>
      </c>
      <c r="S370" s="45">
        <v>106</v>
      </c>
      <c r="T370" s="45">
        <v>107.4</v>
      </c>
      <c r="U370" s="45">
        <v>108.1</v>
      </c>
      <c r="V370" s="45">
        <v>107.5</v>
      </c>
      <c r="W370" s="45">
        <v>109.9</v>
      </c>
      <c r="X370" s="45">
        <v>110</v>
      </c>
      <c r="Y370" s="45">
        <v>112.3</v>
      </c>
      <c r="Z370" s="45">
        <v>112.8</v>
      </c>
      <c r="AA370" s="45">
        <v>116</v>
      </c>
      <c r="AB370" s="45">
        <v>110.7</v>
      </c>
      <c r="AC370" s="45">
        <v>112.5</v>
      </c>
      <c r="AD370" s="45">
        <v>112.2</v>
      </c>
      <c r="AE370" s="45">
        <v>114.4</v>
      </c>
      <c r="AF370" s="45">
        <v>113.1</v>
      </c>
      <c r="AG370" s="45">
        <v>112.7</v>
      </c>
      <c r="AH370" s="45">
        <v>113</v>
      </c>
      <c r="AI370" s="45">
        <v>112.7</v>
      </c>
      <c r="AJ370" s="45">
        <v>113.4</v>
      </c>
      <c r="AK370" s="45">
        <v>111.1</v>
      </c>
      <c r="AL370" s="45">
        <v>111.5</v>
      </c>
      <c r="AM370" s="45">
        <v>111.3</v>
      </c>
      <c r="AN370" s="45">
        <v>107.5</v>
      </c>
      <c r="AO370" s="45">
        <v>108.3</v>
      </c>
      <c r="AP370" s="45">
        <v>109.6</v>
      </c>
      <c r="AQ370" s="45">
        <v>107.3</v>
      </c>
      <c r="AR370" s="45">
        <v>109.7</v>
      </c>
      <c r="AS370" s="45">
        <v>108.5</v>
      </c>
      <c r="AT370" s="45">
        <v>106.2</v>
      </c>
      <c r="AU370" s="45">
        <v>103.9</v>
      </c>
      <c r="AV370" s="45">
        <v>103.1</v>
      </c>
      <c r="AW370" s="45">
        <v>106.1</v>
      </c>
      <c r="AX370" s="45">
        <v>101.8</v>
      </c>
      <c r="AY370" s="45">
        <v>103.9</v>
      </c>
      <c r="AZ370" s="45">
        <v>100.1</v>
      </c>
      <c r="BA370" s="45">
        <v>100.9</v>
      </c>
      <c r="BB370" s="45">
        <v>100.4</v>
      </c>
      <c r="BC370" s="45">
        <v>99.9</v>
      </c>
      <c r="BD370" s="45">
        <v>98.6</v>
      </c>
      <c r="BE370" s="45">
        <v>102.6</v>
      </c>
      <c r="BF370" s="45">
        <v>102.4</v>
      </c>
      <c r="BG370" s="45">
        <v>102.3</v>
      </c>
      <c r="BH370" s="45">
        <v>101.8</v>
      </c>
      <c r="BI370" s="45">
        <v>103.3</v>
      </c>
      <c r="BJ370" s="45">
        <v>102.8</v>
      </c>
      <c r="BK370" s="45">
        <v>103.7</v>
      </c>
      <c r="BL370" s="45">
        <v>102.9</v>
      </c>
      <c r="BM370" s="45">
        <v>101.3</v>
      </c>
      <c r="BN370" s="45">
        <v>100.8</v>
      </c>
      <c r="BO370" s="45">
        <v>102.4</v>
      </c>
      <c r="BP370" s="45">
        <v>101</v>
      </c>
      <c r="BQ370" s="45">
        <v>101.7</v>
      </c>
      <c r="BR370" s="45">
        <v>103.1</v>
      </c>
      <c r="BS370" s="45">
        <v>101.8</v>
      </c>
      <c r="BT370" s="45">
        <v>104.3</v>
      </c>
      <c r="BU370" s="45">
        <v>103.6</v>
      </c>
      <c r="BV370" s="45">
        <v>103.7</v>
      </c>
      <c r="BW370" s="45">
        <v>110</v>
      </c>
      <c r="BX370" s="45">
        <v>113.5</v>
      </c>
      <c r="BY370" s="45">
        <v>115.1</v>
      </c>
      <c r="BZ370" s="45">
        <v>114.6</v>
      </c>
      <c r="CA370" s="45">
        <v>117</v>
      </c>
      <c r="CB370" s="45">
        <v>115.7</v>
      </c>
      <c r="CC370" s="45">
        <v>116.9</v>
      </c>
      <c r="CD370" s="45">
        <v>118.8</v>
      </c>
      <c r="CE370" s="45">
        <v>121.7</v>
      </c>
      <c r="CF370" s="45">
        <v>119.7</v>
      </c>
      <c r="CG370" s="45">
        <v>123.4</v>
      </c>
      <c r="CH370" s="45">
        <v>122.2</v>
      </c>
      <c r="CI370" s="45">
        <v>125.5</v>
      </c>
      <c r="CJ370" s="45">
        <v>119.8</v>
      </c>
      <c r="CK370" s="45">
        <v>123.8</v>
      </c>
      <c r="CL370" s="45">
        <v>116.4</v>
      </c>
      <c r="CM370" s="45">
        <v>119.7</v>
      </c>
      <c r="CN370" s="45">
        <v>124.9</v>
      </c>
      <c r="CO370" s="45">
        <v>116.9</v>
      </c>
      <c r="CP370" s="45">
        <v>116.8</v>
      </c>
      <c r="CQ370" s="45">
        <v>117.4</v>
      </c>
      <c r="CR370" s="45">
        <v>116.3</v>
      </c>
      <c r="CS370" s="45">
        <v>116.9</v>
      </c>
      <c r="CT370" s="45">
        <v>114.6</v>
      </c>
      <c r="CU370" s="45">
        <v>112.6</v>
      </c>
      <c r="CV370" s="45">
        <v>117.4</v>
      </c>
      <c r="CW370" s="45">
        <v>114.4</v>
      </c>
      <c r="CX370" s="45">
        <v>116.6</v>
      </c>
      <c r="CY370" s="45">
        <v>111.4</v>
      </c>
      <c r="CZ370" s="45">
        <v>115.7</v>
      </c>
      <c r="DA370" s="45">
        <v>113.4</v>
      </c>
      <c r="DB370" s="45">
        <v>115.1</v>
      </c>
      <c r="DC370" s="45">
        <v>115.6</v>
      </c>
      <c r="DD370" s="45">
        <v>120.2</v>
      </c>
      <c r="DE370" s="45">
        <v>120.2</v>
      </c>
      <c r="DF370" s="45">
        <v>122.7</v>
      </c>
      <c r="DG370" s="45">
        <v>121.5</v>
      </c>
      <c r="DH370" s="45">
        <v>122.2</v>
      </c>
      <c r="DI370" s="45">
        <v>124.1</v>
      </c>
      <c r="DJ370" s="45">
        <v>121.5</v>
      </c>
      <c r="DK370" s="45">
        <v>122.2</v>
      </c>
      <c r="DL370" s="45">
        <v>121</v>
      </c>
      <c r="DM370" s="45">
        <v>121.9</v>
      </c>
      <c r="DN370" s="45">
        <v>125.7</v>
      </c>
      <c r="DO370" s="45">
        <v>127.7</v>
      </c>
      <c r="DP370" s="45">
        <v>130.4</v>
      </c>
      <c r="DQ370" s="45">
        <v>130.30000000000001</v>
      </c>
      <c r="DR370" s="45">
        <v>130.6</v>
      </c>
      <c r="DS370" s="45">
        <v>134.30000000000001</v>
      </c>
      <c r="DT370" s="45">
        <v>134.69999999999999</v>
      </c>
      <c r="DU370" s="45">
        <v>139.19999999999999</v>
      </c>
      <c r="DV370" s="45">
        <v>137.6</v>
      </c>
      <c r="DW370" s="45">
        <v>141.5</v>
      </c>
      <c r="DX370" s="46">
        <v>140.69999999999999</v>
      </c>
      <c r="DY370" s="46">
        <v>139.19999999999999</v>
      </c>
      <c r="DZ370" s="46">
        <v>141.4</v>
      </c>
      <c r="EA370">
        <v>141.30000000000001</v>
      </c>
      <c r="EB370" s="47">
        <v>143.9</v>
      </c>
      <c r="EC370" s="47">
        <v>141.5</v>
      </c>
    </row>
    <row r="371" spans="1:133" x14ac:dyDescent="0.25">
      <c r="A371" s="43" t="s">
        <v>3548</v>
      </c>
      <c r="B371" s="43" t="s">
        <v>3549</v>
      </c>
      <c r="C371" s="44">
        <v>8.2369999999999999E-2</v>
      </c>
      <c r="D371" s="45">
        <v>117</v>
      </c>
      <c r="E371" s="45">
        <v>120.6</v>
      </c>
      <c r="F371" s="45">
        <v>122.3</v>
      </c>
      <c r="G371" s="45">
        <v>124.9</v>
      </c>
      <c r="H371" s="45">
        <v>124.5</v>
      </c>
      <c r="I371" s="45">
        <v>125.1</v>
      </c>
      <c r="J371" s="45">
        <v>127.4</v>
      </c>
      <c r="K371" s="45">
        <v>129.1</v>
      </c>
      <c r="L371" s="45">
        <v>126.2</v>
      </c>
      <c r="M371" s="45">
        <v>120.7</v>
      </c>
      <c r="N371" s="45">
        <v>118.5</v>
      </c>
      <c r="O371" s="45">
        <v>112.6</v>
      </c>
      <c r="P371" s="45">
        <v>110.3</v>
      </c>
      <c r="Q371" s="45">
        <v>108.5</v>
      </c>
      <c r="R371" s="45">
        <v>107.6</v>
      </c>
      <c r="S371" s="45">
        <v>112.9</v>
      </c>
      <c r="T371" s="45">
        <v>112.8</v>
      </c>
      <c r="U371" s="45">
        <v>114.2</v>
      </c>
      <c r="V371" s="45">
        <v>114.9</v>
      </c>
      <c r="W371" s="45">
        <v>114.8</v>
      </c>
      <c r="X371" s="45">
        <v>115.5</v>
      </c>
      <c r="Y371" s="45">
        <v>116.1</v>
      </c>
      <c r="Z371" s="45">
        <v>119.5</v>
      </c>
      <c r="AA371" s="45">
        <v>124.4</v>
      </c>
      <c r="AB371" s="45">
        <v>123.7</v>
      </c>
      <c r="AC371" s="45">
        <v>122.9</v>
      </c>
      <c r="AD371" s="45">
        <v>119.2</v>
      </c>
      <c r="AE371" s="45">
        <v>118.2</v>
      </c>
      <c r="AF371" s="45">
        <v>117.2</v>
      </c>
      <c r="AG371" s="45">
        <v>116.6</v>
      </c>
      <c r="AH371" s="45">
        <v>114.3</v>
      </c>
      <c r="AI371" s="45">
        <v>109.3</v>
      </c>
      <c r="AJ371" s="45">
        <v>106.1</v>
      </c>
      <c r="AK371" s="45">
        <v>106.1</v>
      </c>
      <c r="AL371" s="45">
        <v>110.1</v>
      </c>
      <c r="AM371" s="45">
        <v>115</v>
      </c>
      <c r="AN371" s="45">
        <v>118.7</v>
      </c>
      <c r="AO371" s="45">
        <v>119.5</v>
      </c>
      <c r="AP371" s="45">
        <v>120.5</v>
      </c>
      <c r="AQ371" s="45">
        <v>118.9</v>
      </c>
      <c r="AR371" s="45">
        <v>117.5</v>
      </c>
      <c r="AS371" s="45">
        <v>118.1</v>
      </c>
      <c r="AT371" s="45">
        <v>117.5</v>
      </c>
      <c r="AU371" s="45">
        <v>116.3</v>
      </c>
      <c r="AV371" s="45">
        <v>118.5</v>
      </c>
      <c r="AW371" s="45">
        <v>124.2</v>
      </c>
      <c r="AX371" s="45">
        <v>127.7</v>
      </c>
      <c r="AY371" s="45">
        <v>124.1</v>
      </c>
      <c r="AZ371" s="45">
        <v>122.7</v>
      </c>
      <c r="BA371" s="45">
        <v>125.1</v>
      </c>
      <c r="BB371" s="45">
        <v>124.5</v>
      </c>
      <c r="BC371" s="45">
        <v>120.8</v>
      </c>
      <c r="BD371" s="45">
        <v>117.5</v>
      </c>
      <c r="BE371" s="45">
        <v>118.8</v>
      </c>
      <c r="BF371" s="45">
        <v>123.6</v>
      </c>
      <c r="BG371" s="45">
        <v>126.4</v>
      </c>
      <c r="BH371" s="45">
        <v>126.3</v>
      </c>
      <c r="BI371" s="45">
        <v>128.5</v>
      </c>
      <c r="BJ371" s="45">
        <v>130.1</v>
      </c>
      <c r="BK371" s="45">
        <v>133.4</v>
      </c>
      <c r="BL371" s="45">
        <v>135.6</v>
      </c>
      <c r="BM371" s="45">
        <v>140.30000000000001</v>
      </c>
      <c r="BN371" s="45">
        <v>144.80000000000001</v>
      </c>
      <c r="BO371" s="45">
        <v>147.9</v>
      </c>
      <c r="BP371" s="45">
        <v>147.80000000000001</v>
      </c>
      <c r="BQ371" s="45">
        <v>148.1</v>
      </c>
      <c r="BR371" s="45">
        <v>154.69999999999999</v>
      </c>
      <c r="BS371" s="45">
        <v>160.9</v>
      </c>
      <c r="BT371" s="45">
        <v>166.9</v>
      </c>
      <c r="BU371" s="45">
        <v>176.7</v>
      </c>
      <c r="BV371" s="45">
        <v>175.5</v>
      </c>
      <c r="BW371" s="45">
        <v>170.3</v>
      </c>
      <c r="BX371" s="45">
        <v>168.9</v>
      </c>
      <c r="BY371" s="45">
        <v>164.8</v>
      </c>
      <c r="BZ371" s="45">
        <v>160.4</v>
      </c>
      <c r="CA371" s="45">
        <v>155.69999999999999</v>
      </c>
      <c r="CB371" s="45">
        <v>154</v>
      </c>
      <c r="CC371" s="45">
        <v>157.6</v>
      </c>
      <c r="CD371" s="45">
        <v>162.69999999999999</v>
      </c>
      <c r="CE371" s="45">
        <v>161.80000000000001</v>
      </c>
      <c r="CF371" s="45">
        <v>160.1</v>
      </c>
      <c r="CG371" s="45">
        <v>166.8</v>
      </c>
      <c r="CH371" s="45">
        <v>168</v>
      </c>
      <c r="CI371" s="45">
        <v>167</v>
      </c>
      <c r="CJ371" s="45">
        <v>168.4</v>
      </c>
      <c r="CK371" s="45">
        <v>166.9</v>
      </c>
      <c r="CL371" s="45">
        <v>159.19999999999999</v>
      </c>
      <c r="CM371" s="45">
        <v>147.30000000000001</v>
      </c>
      <c r="CN371" s="45">
        <v>143.5</v>
      </c>
      <c r="CO371" s="45">
        <v>136.19999999999999</v>
      </c>
      <c r="CP371" s="45">
        <v>127.1</v>
      </c>
      <c r="CQ371" s="45">
        <v>122.7</v>
      </c>
      <c r="CR371" s="45">
        <v>123.1</v>
      </c>
      <c r="CS371" s="45">
        <v>121.4</v>
      </c>
      <c r="CT371" s="45">
        <v>118.1</v>
      </c>
      <c r="CU371" s="45">
        <v>120.8</v>
      </c>
      <c r="CV371" s="45">
        <v>123.4</v>
      </c>
      <c r="CW371" s="45">
        <v>121</v>
      </c>
      <c r="CX371" s="45">
        <v>114.7</v>
      </c>
      <c r="CY371" s="45">
        <v>108.8</v>
      </c>
      <c r="CZ371" s="45">
        <v>108.6</v>
      </c>
      <c r="DA371" s="45">
        <v>105</v>
      </c>
      <c r="DB371" s="45">
        <v>102.6</v>
      </c>
      <c r="DC371" s="45">
        <v>100.6</v>
      </c>
      <c r="DD371" s="45">
        <v>98.4</v>
      </c>
      <c r="DE371" s="45">
        <v>101.5</v>
      </c>
      <c r="DF371" s="45">
        <v>105.4</v>
      </c>
      <c r="DG371" s="45">
        <v>108.1</v>
      </c>
      <c r="DH371" s="45">
        <v>118.2</v>
      </c>
      <c r="DI371" s="45">
        <v>118.5</v>
      </c>
      <c r="DJ371" s="45">
        <v>116.6</v>
      </c>
      <c r="DK371" s="45">
        <v>120.1</v>
      </c>
      <c r="DL371" s="45">
        <v>128.80000000000001</v>
      </c>
      <c r="DM371" s="45">
        <v>134.69999999999999</v>
      </c>
      <c r="DN371" s="45">
        <v>161.30000000000001</v>
      </c>
      <c r="DO371" s="45">
        <v>188.5</v>
      </c>
      <c r="DP371" s="45">
        <v>182.3</v>
      </c>
      <c r="DQ371" s="45">
        <v>192.7</v>
      </c>
      <c r="DR371" s="45">
        <v>193.3</v>
      </c>
      <c r="DS371" s="45">
        <v>194.8</v>
      </c>
      <c r="DT371" s="45">
        <v>209.6</v>
      </c>
      <c r="DU371" s="45">
        <v>219.9</v>
      </c>
      <c r="DV371" s="45">
        <v>218.9</v>
      </c>
      <c r="DW371" s="45">
        <v>215</v>
      </c>
      <c r="DX371" s="46">
        <v>217.2</v>
      </c>
      <c r="DY371" s="46">
        <v>222.2</v>
      </c>
      <c r="DZ371" s="46">
        <v>227.8</v>
      </c>
      <c r="EA371">
        <v>233.2</v>
      </c>
      <c r="EB371" s="47">
        <v>218.9</v>
      </c>
      <c r="EC371" s="47">
        <v>203.6</v>
      </c>
    </row>
    <row r="372" spans="1:133" x14ac:dyDescent="0.25">
      <c r="A372" s="43" t="s">
        <v>3550</v>
      </c>
      <c r="B372" s="43" t="s">
        <v>3551</v>
      </c>
      <c r="C372" s="44">
        <v>6.2549999999999994E-2</v>
      </c>
      <c r="D372" s="45">
        <v>109.9</v>
      </c>
      <c r="E372" s="45">
        <v>112.7</v>
      </c>
      <c r="F372" s="45">
        <v>116.2</v>
      </c>
      <c r="G372" s="45">
        <v>115.1</v>
      </c>
      <c r="H372" s="45">
        <v>118.3</v>
      </c>
      <c r="I372" s="45">
        <v>115.6</v>
      </c>
      <c r="J372" s="45">
        <v>115.1</v>
      </c>
      <c r="K372" s="45">
        <v>116.7</v>
      </c>
      <c r="L372" s="45">
        <v>113</v>
      </c>
      <c r="M372" s="45">
        <v>116.9</v>
      </c>
      <c r="N372" s="45">
        <v>116.3</v>
      </c>
      <c r="O372" s="45">
        <v>116.2</v>
      </c>
      <c r="P372" s="45">
        <v>116.9</v>
      </c>
      <c r="Q372" s="45">
        <v>113.5</v>
      </c>
      <c r="R372" s="45">
        <v>112.9</v>
      </c>
      <c r="S372" s="45">
        <v>111</v>
      </c>
      <c r="T372" s="45">
        <v>114.6</v>
      </c>
      <c r="U372" s="45">
        <v>110.5</v>
      </c>
      <c r="V372" s="45">
        <v>114.9</v>
      </c>
      <c r="W372" s="45">
        <v>115.3</v>
      </c>
      <c r="X372" s="45">
        <v>122.8</v>
      </c>
      <c r="Y372" s="45">
        <v>121.9</v>
      </c>
      <c r="Z372" s="45">
        <v>125.9</v>
      </c>
      <c r="AA372" s="45">
        <v>125.7</v>
      </c>
      <c r="AB372" s="45">
        <v>126.3</v>
      </c>
      <c r="AC372" s="45">
        <v>127.3</v>
      </c>
      <c r="AD372" s="45">
        <v>128.30000000000001</v>
      </c>
      <c r="AE372" s="45">
        <v>130.5</v>
      </c>
      <c r="AF372" s="45">
        <v>128.30000000000001</v>
      </c>
      <c r="AG372" s="45">
        <v>129.4</v>
      </c>
      <c r="AH372" s="45">
        <v>128.6</v>
      </c>
      <c r="AI372" s="45">
        <v>128.69999999999999</v>
      </c>
      <c r="AJ372" s="45">
        <v>127</v>
      </c>
      <c r="AK372" s="45">
        <v>128</v>
      </c>
      <c r="AL372" s="45">
        <v>129</v>
      </c>
      <c r="AM372" s="45">
        <v>128.30000000000001</v>
      </c>
      <c r="AN372" s="45">
        <v>129</v>
      </c>
      <c r="AO372" s="45">
        <v>129.5</v>
      </c>
      <c r="AP372" s="45">
        <v>129.80000000000001</v>
      </c>
      <c r="AQ372" s="45">
        <v>128.5</v>
      </c>
      <c r="AR372" s="45">
        <v>123.9</v>
      </c>
      <c r="AS372" s="45">
        <v>122.3</v>
      </c>
      <c r="AT372" s="45">
        <v>124.6</v>
      </c>
      <c r="AU372" s="45">
        <v>122.1</v>
      </c>
      <c r="AV372" s="45">
        <v>121.5</v>
      </c>
      <c r="AW372" s="45">
        <v>121.9</v>
      </c>
      <c r="AX372" s="45">
        <v>122.6</v>
      </c>
      <c r="AY372" s="45">
        <v>123.9</v>
      </c>
      <c r="AZ372" s="45">
        <v>123.7</v>
      </c>
      <c r="BA372" s="45">
        <v>123.2</v>
      </c>
      <c r="BB372" s="45">
        <v>123.3</v>
      </c>
      <c r="BC372" s="45">
        <v>122.6</v>
      </c>
      <c r="BD372" s="45">
        <v>122.2</v>
      </c>
      <c r="BE372" s="45">
        <v>121</v>
      </c>
      <c r="BF372" s="45">
        <v>121.7</v>
      </c>
      <c r="BG372" s="45">
        <v>122.2</v>
      </c>
      <c r="BH372" s="45">
        <v>123</v>
      </c>
      <c r="BI372" s="45">
        <v>122.9</v>
      </c>
      <c r="BJ372" s="45">
        <v>124.2</v>
      </c>
      <c r="BK372" s="45">
        <v>125.7</v>
      </c>
      <c r="BL372" s="45">
        <v>126.4</v>
      </c>
      <c r="BM372" s="45">
        <v>125.7</v>
      </c>
      <c r="BN372" s="45">
        <v>126.4</v>
      </c>
      <c r="BO372" s="45">
        <v>123</v>
      </c>
      <c r="BP372" s="45">
        <v>123.8</v>
      </c>
      <c r="BQ372" s="45">
        <v>124.5</v>
      </c>
      <c r="BR372" s="45">
        <v>124.5</v>
      </c>
      <c r="BS372" s="45">
        <v>126.9</v>
      </c>
      <c r="BT372" s="45">
        <v>127.3</v>
      </c>
      <c r="BU372" s="45">
        <v>126.9</v>
      </c>
      <c r="BV372" s="45">
        <v>128.30000000000001</v>
      </c>
      <c r="BW372" s="45">
        <v>127.2</v>
      </c>
      <c r="BX372" s="45">
        <v>126.5</v>
      </c>
      <c r="BY372" s="45">
        <v>127.1</v>
      </c>
      <c r="BZ372" s="45">
        <v>129.19999999999999</v>
      </c>
      <c r="CA372" s="45">
        <v>128.9</v>
      </c>
      <c r="CB372" s="45">
        <v>131.80000000000001</v>
      </c>
      <c r="CC372" s="45">
        <v>133</v>
      </c>
      <c r="CD372" s="45">
        <v>137.19999999999999</v>
      </c>
      <c r="CE372" s="45">
        <v>139.6</v>
      </c>
      <c r="CF372" s="45">
        <v>141.30000000000001</v>
      </c>
      <c r="CG372" s="45">
        <v>140.30000000000001</v>
      </c>
      <c r="CH372" s="45">
        <v>141.4</v>
      </c>
      <c r="CI372" s="45">
        <v>142.6</v>
      </c>
      <c r="CJ372" s="45">
        <v>142.9</v>
      </c>
      <c r="CK372" s="45">
        <v>142.9</v>
      </c>
      <c r="CL372" s="45">
        <v>143.69999999999999</v>
      </c>
      <c r="CM372" s="45">
        <v>142.30000000000001</v>
      </c>
      <c r="CN372" s="45">
        <v>141.6</v>
      </c>
      <c r="CO372" s="45">
        <v>140.6</v>
      </c>
      <c r="CP372" s="45">
        <v>139.4</v>
      </c>
      <c r="CQ372" s="45">
        <v>135.9</v>
      </c>
      <c r="CR372" s="45">
        <v>133.1</v>
      </c>
      <c r="CS372" s="45">
        <v>131.4</v>
      </c>
      <c r="CT372" s="45">
        <v>130.9</v>
      </c>
      <c r="CU372" s="45">
        <v>131.1</v>
      </c>
      <c r="CV372" s="45">
        <v>131.9</v>
      </c>
      <c r="CW372" s="45">
        <v>127.5</v>
      </c>
      <c r="CX372" s="45">
        <v>126.3</v>
      </c>
      <c r="CY372" s="45">
        <v>125.9</v>
      </c>
      <c r="CZ372" s="45">
        <v>127.5</v>
      </c>
      <c r="DA372" s="45">
        <v>128.9</v>
      </c>
      <c r="DB372" s="45">
        <v>125.4</v>
      </c>
      <c r="DC372" s="45">
        <v>127.1</v>
      </c>
      <c r="DD372" s="45">
        <v>126.7</v>
      </c>
      <c r="DE372" s="45">
        <v>123.4</v>
      </c>
      <c r="DF372" s="45">
        <v>125.9</v>
      </c>
      <c r="DG372" s="45">
        <v>126.5</v>
      </c>
      <c r="DH372" s="45">
        <v>130.69999999999999</v>
      </c>
      <c r="DI372" s="45">
        <v>131</v>
      </c>
      <c r="DJ372" s="45">
        <v>131.4</v>
      </c>
      <c r="DK372" s="45">
        <v>134.69999999999999</v>
      </c>
      <c r="DL372" s="45">
        <v>139.5</v>
      </c>
      <c r="DM372" s="45">
        <v>143.4</v>
      </c>
      <c r="DN372" s="45">
        <v>150.69999999999999</v>
      </c>
      <c r="DO372" s="45">
        <v>153.30000000000001</v>
      </c>
      <c r="DP372" s="45">
        <v>157.6</v>
      </c>
      <c r="DQ372" s="45">
        <v>168.4</v>
      </c>
      <c r="DR372" s="45">
        <v>171.7</v>
      </c>
      <c r="DS372" s="45">
        <v>183.3</v>
      </c>
      <c r="DT372" s="45">
        <v>179.2</v>
      </c>
      <c r="DU372" s="45">
        <v>189.5</v>
      </c>
      <c r="DV372" s="45">
        <v>192.4</v>
      </c>
      <c r="DW372" s="45">
        <v>195</v>
      </c>
      <c r="DX372" s="46">
        <v>197</v>
      </c>
      <c r="DY372" s="46">
        <v>197.5</v>
      </c>
      <c r="DZ372" s="46">
        <v>197.9</v>
      </c>
      <c r="EA372">
        <v>198.8</v>
      </c>
      <c r="EB372" s="47">
        <v>194.4</v>
      </c>
      <c r="EC372" s="47">
        <v>193.5</v>
      </c>
    </row>
    <row r="373" spans="1:133" x14ac:dyDescent="0.25">
      <c r="A373" s="43" t="s">
        <v>3552</v>
      </c>
      <c r="B373" s="43" t="s">
        <v>3553</v>
      </c>
      <c r="C373" s="44">
        <v>0.10555</v>
      </c>
      <c r="D373" s="45">
        <v>108.1</v>
      </c>
      <c r="E373" s="45">
        <v>109.8</v>
      </c>
      <c r="F373" s="45">
        <v>110</v>
      </c>
      <c r="G373" s="45">
        <v>108.8</v>
      </c>
      <c r="H373" s="45">
        <v>107.1</v>
      </c>
      <c r="I373" s="45">
        <v>111.2</v>
      </c>
      <c r="J373" s="45">
        <v>111.3</v>
      </c>
      <c r="K373" s="45">
        <v>108.4</v>
      </c>
      <c r="L373" s="45">
        <v>108.4</v>
      </c>
      <c r="M373" s="45">
        <v>110.4</v>
      </c>
      <c r="N373" s="45">
        <v>109.6</v>
      </c>
      <c r="O373" s="45">
        <v>107.1</v>
      </c>
      <c r="P373" s="45">
        <v>108.3</v>
      </c>
      <c r="Q373" s="45">
        <v>107.6</v>
      </c>
      <c r="R373" s="45">
        <v>107.9</v>
      </c>
      <c r="S373" s="45">
        <v>107.6</v>
      </c>
      <c r="T373" s="45">
        <v>108.7</v>
      </c>
      <c r="U373" s="45">
        <v>111.2</v>
      </c>
      <c r="V373" s="45">
        <v>116.5</v>
      </c>
      <c r="W373" s="45">
        <v>114.9</v>
      </c>
      <c r="X373" s="45">
        <v>115.4</v>
      </c>
      <c r="Y373" s="45">
        <v>113.6</v>
      </c>
      <c r="Z373" s="45">
        <v>114.3</v>
      </c>
      <c r="AA373" s="45">
        <v>114.1</v>
      </c>
      <c r="AB373" s="45">
        <v>110.2</v>
      </c>
      <c r="AC373" s="45">
        <v>110.2</v>
      </c>
      <c r="AD373" s="45">
        <v>109.3</v>
      </c>
      <c r="AE373" s="45">
        <v>107.8</v>
      </c>
      <c r="AF373" s="45">
        <v>108.2</v>
      </c>
      <c r="AG373" s="45">
        <v>107.8</v>
      </c>
      <c r="AH373" s="45">
        <v>107</v>
      </c>
      <c r="AI373" s="45">
        <v>103.5</v>
      </c>
      <c r="AJ373" s="45">
        <v>102.3</v>
      </c>
      <c r="AK373" s="45">
        <v>92.8</v>
      </c>
      <c r="AL373" s="45">
        <v>88</v>
      </c>
      <c r="AM373" s="45">
        <v>88.7</v>
      </c>
      <c r="AN373" s="45">
        <v>81</v>
      </c>
      <c r="AO373" s="45">
        <v>81.5</v>
      </c>
      <c r="AP373" s="45">
        <v>82.2</v>
      </c>
      <c r="AQ373" s="45">
        <v>83.2</v>
      </c>
      <c r="AR373" s="45">
        <v>84.4</v>
      </c>
      <c r="AS373" s="45">
        <v>76.400000000000006</v>
      </c>
      <c r="AT373" s="45">
        <v>78.900000000000006</v>
      </c>
      <c r="AU373" s="45">
        <v>77.5</v>
      </c>
      <c r="AV373" s="45">
        <v>76.5</v>
      </c>
      <c r="AW373" s="45">
        <v>70.599999999999994</v>
      </c>
      <c r="AX373" s="45">
        <v>69.599999999999994</v>
      </c>
      <c r="AY373" s="45">
        <v>71.7</v>
      </c>
      <c r="AZ373" s="45">
        <v>65.8</v>
      </c>
      <c r="BA373" s="45">
        <v>66.2</v>
      </c>
      <c r="BB373" s="45">
        <v>64.7</v>
      </c>
      <c r="BC373" s="45">
        <v>67</v>
      </c>
      <c r="BD373" s="45">
        <v>66.900000000000006</v>
      </c>
      <c r="BE373" s="45">
        <v>67.900000000000006</v>
      </c>
      <c r="BF373" s="45">
        <v>69.900000000000006</v>
      </c>
      <c r="BG373" s="45">
        <v>69.900000000000006</v>
      </c>
      <c r="BH373" s="45">
        <v>68.400000000000006</v>
      </c>
      <c r="BI373" s="45">
        <v>70</v>
      </c>
      <c r="BJ373" s="45">
        <v>71.7</v>
      </c>
      <c r="BK373" s="45">
        <v>71.3</v>
      </c>
      <c r="BL373" s="45">
        <v>73.3</v>
      </c>
      <c r="BM373" s="45">
        <v>74.599999999999994</v>
      </c>
      <c r="BN373" s="45">
        <v>76.599999999999994</v>
      </c>
      <c r="BO373" s="45">
        <v>78.8</v>
      </c>
      <c r="BP373" s="45">
        <v>81.3</v>
      </c>
      <c r="BQ373" s="45">
        <v>81.7</v>
      </c>
      <c r="BR373" s="45">
        <v>84.9</v>
      </c>
      <c r="BS373" s="45">
        <v>87.3</v>
      </c>
      <c r="BT373" s="45">
        <v>89.2</v>
      </c>
      <c r="BU373" s="45">
        <v>94.4</v>
      </c>
      <c r="BV373" s="45">
        <v>96.7</v>
      </c>
      <c r="BW373" s="45">
        <v>101.2</v>
      </c>
      <c r="BX373" s="45">
        <v>103.8</v>
      </c>
      <c r="BY373" s="45">
        <v>109.2</v>
      </c>
      <c r="BZ373" s="45">
        <v>110.9</v>
      </c>
      <c r="CA373" s="45">
        <v>115.2</v>
      </c>
      <c r="CB373" s="45">
        <v>117.9</v>
      </c>
      <c r="CC373" s="45">
        <v>119.6</v>
      </c>
      <c r="CD373" s="45">
        <v>124.1</v>
      </c>
      <c r="CE373" s="45">
        <v>125</v>
      </c>
      <c r="CF373" s="45">
        <v>121.3</v>
      </c>
      <c r="CG373" s="45">
        <v>117.9</v>
      </c>
      <c r="CH373" s="45">
        <v>119.7</v>
      </c>
      <c r="CI373" s="45">
        <v>121.2</v>
      </c>
      <c r="CJ373" s="45">
        <v>116.7</v>
      </c>
      <c r="CK373" s="45">
        <v>115.6</v>
      </c>
      <c r="CL373" s="45">
        <v>109.8</v>
      </c>
      <c r="CM373" s="45">
        <v>107.1</v>
      </c>
      <c r="CN373" s="45">
        <v>107</v>
      </c>
      <c r="CO373" s="45">
        <v>106.9</v>
      </c>
      <c r="CP373" s="45">
        <v>101.3</v>
      </c>
      <c r="CQ373" s="45">
        <v>96.9</v>
      </c>
      <c r="CR373" s="45">
        <v>93.9</v>
      </c>
      <c r="CS373" s="45">
        <v>90.8</v>
      </c>
      <c r="CT373" s="45">
        <v>91.2</v>
      </c>
      <c r="CU373" s="45">
        <v>90.5</v>
      </c>
      <c r="CV373" s="45">
        <v>84.8</v>
      </c>
      <c r="CW373" s="45">
        <v>84.7</v>
      </c>
      <c r="CX373" s="45">
        <v>87.9</v>
      </c>
      <c r="CY373" s="45">
        <v>81.7</v>
      </c>
      <c r="CZ373" s="45">
        <v>78.5</v>
      </c>
      <c r="DA373" s="45">
        <v>78.099999999999994</v>
      </c>
      <c r="DB373" s="45">
        <v>82.4</v>
      </c>
      <c r="DC373" s="45">
        <v>87.4</v>
      </c>
      <c r="DD373" s="45">
        <v>91.2</v>
      </c>
      <c r="DE373" s="45">
        <v>98.9</v>
      </c>
      <c r="DF373" s="45">
        <v>102.8</v>
      </c>
      <c r="DG373" s="45">
        <v>105.3</v>
      </c>
      <c r="DH373" s="45">
        <v>114</v>
      </c>
      <c r="DI373" s="45">
        <v>117.2</v>
      </c>
      <c r="DJ373" s="45">
        <v>120.8</v>
      </c>
      <c r="DK373" s="45">
        <v>127.5</v>
      </c>
      <c r="DL373" s="45">
        <v>126.2</v>
      </c>
      <c r="DM373" s="45">
        <v>128.80000000000001</v>
      </c>
      <c r="DN373" s="45">
        <v>134.6</v>
      </c>
      <c r="DO373" s="45">
        <v>134.6</v>
      </c>
      <c r="DP373" s="45">
        <v>134.80000000000001</v>
      </c>
      <c r="DQ373" s="45">
        <v>140.19999999999999</v>
      </c>
      <c r="DR373" s="45">
        <v>145.19999999999999</v>
      </c>
      <c r="DS373" s="45">
        <v>150.9</v>
      </c>
      <c r="DT373" s="45">
        <v>156.6</v>
      </c>
      <c r="DU373" s="45">
        <v>181.1</v>
      </c>
      <c r="DV373" s="45">
        <v>185.1</v>
      </c>
      <c r="DW373" s="45">
        <v>189</v>
      </c>
      <c r="DX373" s="46">
        <v>194.6</v>
      </c>
      <c r="DY373" s="46">
        <v>188.4</v>
      </c>
      <c r="DZ373" s="46">
        <v>181.4</v>
      </c>
      <c r="EA373">
        <v>178.2</v>
      </c>
      <c r="EB373" s="47">
        <v>174.8</v>
      </c>
      <c r="EC373" s="47">
        <v>162.80000000000001</v>
      </c>
    </row>
    <row r="374" spans="1:133" x14ac:dyDescent="0.25">
      <c r="A374" s="43" t="s">
        <v>3554</v>
      </c>
      <c r="B374" s="43" t="s">
        <v>3555</v>
      </c>
      <c r="C374" s="44">
        <v>3.2460000000000003E-2</v>
      </c>
      <c r="D374" s="45">
        <v>97.9</v>
      </c>
      <c r="E374" s="45">
        <v>102.4</v>
      </c>
      <c r="F374" s="45">
        <v>99.7</v>
      </c>
      <c r="G374" s="45">
        <v>97.1</v>
      </c>
      <c r="H374" s="45">
        <v>99.8</v>
      </c>
      <c r="I374" s="45">
        <v>100.1</v>
      </c>
      <c r="J374" s="45">
        <v>99.4</v>
      </c>
      <c r="K374" s="45">
        <v>98.7</v>
      </c>
      <c r="L374" s="45">
        <v>97.4</v>
      </c>
      <c r="M374" s="45">
        <v>96.3</v>
      </c>
      <c r="N374" s="45">
        <v>100.6</v>
      </c>
      <c r="O374" s="45">
        <v>97.8</v>
      </c>
      <c r="P374" s="45">
        <v>99.9</v>
      </c>
      <c r="Q374" s="45">
        <v>99.6</v>
      </c>
      <c r="R374" s="45">
        <v>97.1</v>
      </c>
      <c r="S374" s="45">
        <v>99.9</v>
      </c>
      <c r="T374" s="45">
        <v>105.3</v>
      </c>
      <c r="U374" s="45">
        <v>107.4</v>
      </c>
      <c r="V374" s="45">
        <v>108.2</v>
      </c>
      <c r="W374" s="45">
        <v>104.2</v>
      </c>
      <c r="X374" s="45">
        <v>107.2</v>
      </c>
      <c r="Y374" s="45">
        <v>112.7</v>
      </c>
      <c r="Z374" s="45">
        <v>114.7</v>
      </c>
      <c r="AA374" s="45">
        <v>113.1</v>
      </c>
      <c r="AB374" s="45">
        <v>114.3</v>
      </c>
      <c r="AC374" s="45">
        <v>115.1</v>
      </c>
      <c r="AD374" s="45">
        <v>115.6</v>
      </c>
      <c r="AE374" s="45">
        <v>116.7</v>
      </c>
      <c r="AF374" s="45">
        <v>116.4</v>
      </c>
      <c r="AG374" s="45">
        <v>116.1</v>
      </c>
      <c r="AH374" s="45">
        <v>115.5</v>
      </c>
      <c r="AI374" s="45">
        <v>114.9</v>
      </c>
      <c r="AJ374" s="45">
        <v>110.6</v>
      </c>
      <c r="AK374" s="45">
        <v>108.7</v>
      </c>
      <c r="AL374" s="45">
        <v>104.8</v>
      </c>
      <c r="AM374" s="45">
        <v>102.6</v>
      </c>
      <c r="AN374" s="45">
        <v>104.1</v>
      </c>
      <c r="AO374" s="45">
        <v>106.9</v>
      </c>
      <c r="AP374" s="45">
        <v>107.7</v>
      </c>
      <c r="AQ374" s="45">
        <v>106.8</v>
      </c>
      <c r="AR374" s="45">
        <v>103.9</v>
      </c>
      <c r="AS374" s="45">
        <v>102.9</v>
      </c>
      <c r="AT374" s="45">
        <v>101.6</v>
      </c>
      <c r="AU374" s="45">
        <v>100.3</v>
      </c>
      <c r="AV374" s="45">
        <v>98.3</v>
      </c>
      <c r="AW374" s="45">
        <v>97.1</v>
      </c>
      <c r="AX374" s="45">
        <v>95.7</v>
      </c>
      <c r="AY374" s="45">
        <v>95.5</v>
      </c>
      <c r="AZ374" s="45">
        <v>95.8</v>
      </c>
      <c r="BA374" s="45">
        <v>95.9</v>
      </c>
      <c r="BB374" s="45">
        <v>97.3</v>
      </c>
      <c r="BC374" s="45">
        <v>98.2</v>
      </c>
      <c r="BD374" s="45">
        <v>97.5</v>
      </c>
      <c r="BE374" s="45">
        <v>97.9</v>
      </c>
      <c r="BF374" s="45">
        <v>98</v>
      </c>
      <c r="BG374" s="45">
        <v>99.5</v>
      </c>
      <c r="BH374" s="45">
        <v>99.1</v>
      </c>
      <c r="BI374" s="45">
        <v>98</v>
      </c>
      <c r="BJ374" s="45">
        <v>98.9</v>
      </c>
      <c r="BK374" s="45">
        <v>99.3</v>
      </c>
      <c r="BL374" s="45">
        <v>99.4</v>
      </c>
      <c r="BM374" s="45">
        <v>99.2</v>
      </c>
      <c r="BN374" s="45">
        <v>99.4</v>
      </c>
      <c r="BO374" s="45">
        <v>100.6</v>
      </c>
      <c r="BP374" s="45">
        <v>99</v>
      </c>
      <c r="BQ374" s="45">
        <v>100.1</v>
      </c>
      <c r="BR374" s="45">
        <v>102</v>
      </c>
      <c r="BS374" s="45">
        <v>105.1</v>
      </c>
      <c r="BT374" s="45">
        <v>108.9</v>
      </c>
      <c r="BU374" s="45">
        <v>109.5</v>
      </c>
      <c r="BV374" s="45">
        <v>111.6</v>
      </c>
      <c r="BW374" s="45">
        <v>109.7</v>
      </c>
      <c r="BX374" s="45">
        <v>110.3</v>
      </c>
      <c r="BY374" s="45">
        <v>111.4</v>
      </c>
      <c r="BZ374" s="45">
        <v>113.7</v>
      </c>
      <c r="CA374" s="45">
        <v>114.9</v>
      </c>
      <c r="CB374" s="45">
        <v>115.5</v>
      </c>
      <c r="CC374" s="45">
        <v>124.9</v>
      </c>
      <c r="CD374" s="45">
        <v>127.8</v>
      </c>
      <c r="CE374" s="45">
        <v>126.5</v>
      </c>
      <c r="CF374" s="45">
        <v>117.3</v>
      </c>
      <c r="CG374" s="45">
        <v>108.9</v>
      </c>
      <c r="CH374" s="45">
        <v>108.6</v>
      </c>
      <c r="CI374" s="45">
        <v>107.3</v>
      </c>
      <c r="CJ374" s="45">
        <v>106.1</v>
      </c>
      <c r="CK374" s="45">
        <v>104.7</v>
      </c>
      <c r="CL374" s="45">
        <v>103.9</v>
      </c>
      <c r="CM374" s="45">
        <v>102</v>
      </c>
      <c r="CN374" s="45">
        <v>103.4</v>
      </c>
      <c r="CO374" s="45">
        <v>106.4</v>
      </c>
      <c r="CP374" s="45">
        <v>107.9</v>
      </c>
      <c r="CQ374" s="45">
        <v>105.4</v>
      </c>
      <c r="CR374" s="45">
        <v>104.5</v>
      </c>
      <c r="CS374" s="45">
        <v>105.2</v>
      </c>
      <c r="CT374" s="45">
        <v>106.9</v>
      </c>
      <c r="CU374" s="45">
        <v>105</v>
      </c>
      <c r="CV374" s="45">
        <v>102.1</v>
      </c>
      <c r="CW374" s="45">
        <v>104.6</v>
      </c>
      <c r="CX374" s="45">
        <v>103.7</v>
      </c>
      <c r="CY374" s="45">
        <v>104.5</v>
      </c>
      <c r="CZ374" s="45">
        <v>105.3</v>
      </c>
      <c r="DA374" s="45">
        <v>104.6</v>
      </c>
      <c r="DB374" s="45">
        <v>106.2</v>
      </c>
      <c r="DC374" s="45">
        <v>109.5</v>
      </c>
      <c r="DD374" s="45">
        <v>114.3</v>
      </c>
      <c r="DE374" s="45">
        <v>117.5</v>
      </c>
      <c r="DF374" s="45">
        <v>120.3</v>
      </c>
      <c r="DG374" s="45">
        <v>132.69999999999999</v>
      </c>
      <c r="DH374" s="45">
        <v>139.4</v>
      </c>
      <c r="DI374" s="45">
        <v>142.1</v>
      </c>
      <c r="DJ374" s="45">
        <v>145.1</v>
      </c>
      <c r="DK374" s="45">
        <v>142.9</v>
      </c>
      <c r="DL374" s="45">
        <v>139.5</v>
      </c>
      <c r="DM374" s="45">
        <v>139</v>
      </c>
      <c r="DN374" s="45">
        <v>146</v>
      </c>
      <c r="DO374" s="45">
        <v>148.19999999999999</v>
      </c>
      <c r="DP374" s="45">
        <v>146.9</v>
      </c>
      <c r="DQ374" s="45">
        <v>142.80000000000001</v>
      </c>
      <c r="DR374" s="45">
        <v>136.6</v>
      </c>
      <c r="DS374" s="45">
        <v>138.19999999999999</v>
      </c>
      <c r="DT374" s="45">
        <v>137.4</v>
      </c>
      <c r="DU374" s="45">
        <v>142.6</v>
      </c>
      <c r="DV374" s="45">
        <v>137.19999999999999</v>
      </c>
      <c r="DW374" s="45">
        <v>139.30000000000001</v>
      </c>
      <c r="DX374" s="46">
        <v>136.19999999999999</v>
      </c>
      <c r="DY374" s="46">
        <v>135.69999999999999</v>
      </c>
      <c r="DZ374" s="46">
        <v>135.30000000000001</v>
      </c>
      <c r="EA374">
        <v>133.80000000000001</v>
      </c>
      <c r="EB374" s="47">
        <v>133</v>
      </c>
      <c r="EC374" s="47">
        <v>132.1</v>
      </c>
    </row>
    <row r="375" spans="1:133" x14ac:dyDescent="0.25">
      <c r="A375" s="43" t="s">
        <v>3556</v>
      </c>
      <c r="B375" s="43" t="s">
        <v>3557</v>
      </c>
      <c r="C375" s="44">
        <v>4.3970000000000002E-2</v>
      </c>
      <c r="D375" s="45">
        <v>93.1</v>
      </c>
      <c r="E375" s="45">
        <v>97.3</v>
      </c>
      <c r="F375" s="45">
        <v>95.1</v>
      </c>
      <c r="G375" s="45">
        <v>91.2</v>
      </c>
      <c r="H375" s="45">
        <v>99.6</v>
      </c>
      <c r="I375" s="45">
        <v>107.4</v>
      </c>
      <c r="J375" s="45">
        <v>108</v>
      </c>
      <c r="K375" s="45">
        <v>107.7</v>
      </c>
      <c r="L375" s="45">
        <v>110.1</v>
      </c>
      <c r="M375" s="45">
        <v>115.8</v>
      </c>
      <c r="N375" s="45">
        <v>114.9</v>
      </c>
      <c r="O375" s="45">
        <v>108</v>
      </c>
      <c r="P375" s="45">
        <v>99.7</v>
      </c>
      <c r="Q375" s="45">
        <v>99.4</v>
      </c>
      <c r="R375" s="45">
        <v>102.4</v>
      </c>
      <c r="S375" s="45">
        <v>108.6</v>
      </c>
      <c r="T375" s="45">
        <v>121.9</v>
      </c>
      <c r="U375" s="45">
        <v>128.6</v>
      </c>
      <c r="V375" s="45">
        <v>121.2</v>
      </c>
      <c r="W375" s="45">
        <v>119</v>
      </c>
      <c r="X375" s="45">
        <v>118.3</v>
      </c>
      <c r="Y375" s="45">
        <v>117.2</v>
      </c>
      <c r="Z375" s="45">
        <v>110.8</v>
      </c>
      <c r="AA375" s="45">
        <v>108.3</v>
      </c>
      <c r="AB375" s="45">
        <v>108.2</v>
      </c>
      <c r="AC375" s="45">
        <v>102.1</v>
      </c>
      <c r="AD375" s="45">
        <v>105.8</v>
      </c>
      <c r="AE375" s="45">
        <v>115.4</v>
      </c>
      <c r="AF375" s="45">
        <v>116.1</v>
      </c>
      <c r="AG375" s="45">
        <v>115.5</v>
      </c>
      <c r="AH375" s="45">
        <v>110.3</v>
      </c>
      <c r="AI375" s="45">
        <v>109.2</v>
      </c>
      <c r="AJ375" s="45">
        <v>107</v>
      </c>
      <c r="AK375" s="45">
        <v>92.6</v>
      </c>
      <c r="AL375" s="45">
        <v>95.9</v>
      </c>
      <c r="AM375" s="45">
        <v>104</v>
      </c>
      <c r="AN375" s="45">
        <v>108</v>
      </c>
      <c r="AO375" s="45">
        <v>113.9</v>
      </c>
      <c r="AP375" s="45">
        <v>114.6</v>
      </c>
      <c r="AQ375" s="45">
        <v>112</v>
      </c>
      <c r="AR375" s="45">
        <v>106.2</v>
      </c>
      <c r="AS375" s="45">
        <v>102.7</v>
      </c>
      <c r="AT375" s="45">
        <v>98.6</v>
      </c>
      <c r="AU375" s="45">
        <v>98.3</v>
      </c>
      <c r="AV375" s="45">
        <v>98.8</v>
      </c>
      <c r="AW375" s="45">
        <v>91.9</v>
      </c>
      <c r="AX375" s="45">
        <v>90.7</v>
      </c>
      <c r="AY375" s="45">
        <v>97.5</v>
      </c>
      <c r="AZ375" s="45">
        <v>89.3</v>
      </c>
      <c r="BA375" s="45">
        <v>87.1</v>
      </c>
      <c r="BB375" s="45">
        <v>82.9</v>
      </c>
      <c r="BC375" s="45">
        <v>84.6</v>
      </c>
      <c r="BD375" s="45">
        <v>83.4</v>
      </c>
      <c r="BE375" s="45">
        <v>85.8</v>
      </c>
      <c r="BF375" s="45">
        <v>84.3</v>
      </c>
      <c r="BG375" s="45">
        <v>89.8</v>
      </c>
      <c r="BH375" s="45">
        <v>95</v>
      </c>
      <c r="BI375" s="45">
        <v>102.4</v>
      </c>
      <c r="BJ375" s="45">
        <v>104.8</v>
      </c>
      <c r="BK375" s="45">
        <v>99.2</v>
      </c>
      <c r="BL375" s="45">
        <v>91.1</v>
      </c>
      <c r="BM375" s="45">
        <v>87.4</v>
      </c>
      <c r="BN375" s="45">
        <v>92.7</v>
      </c>
      <c r="BO375" s="45">
        <v>98</v>
      </c>
      <c r="BP375" s="45">
        <v>108.9</v>
      </c>
      <c r="BQ375" s="45">
        <v>108.7</v>
      </c>
      <c r="BR375" s="45">
        <v>106.7</v>
      </c>
      <c r="BS375" s="45">
        <v>107.3</v>
      </c>
      <c r="BT375" s="45">
        <v>106.8</v>
      </c>
      <c r="BU375" s="45">
        <v>111.7</v>
      </c>
      <c r="BV375" s="45">
        <v>117.6</v>
      </c>
      <c r="BW375" s="45">
        <v>115.5</v>
      </c>
      <c r="BX375" s="45">
        <v>115</v>
      </c>
      <c r="BY375" s="45">
        <v>120</v>
      </c>
      <c r="BZ375" s="45">
        <v>112.7</v>
      </c>
      <c r="CA375" s="45">
        <v>111</v>
      </c>
      <c r="CB375" s="45">
        <v>115</v>
      </c>
      <c r="CC375" s="45">
        <v>120.8</v>
      </c>
      <c r="CD375" s="45">
        <v>117.5</v>
      </c>
      <c r="CE375" s="45">
        <v>99.4</v>
      </c>
      <c r="CF375" s="45">
        <v>91.8</v>
      </c>
      <c r="CG375" s="45">
        <v>87.7</v>
      </c>
      <c r="CH375" s="45">
        <v>87.3</v>
      </c>
      <c r="CI375" s="45">
        <v>82.4</v>
      </c>
      <c r="CJ375" s="45">
        <v>79.3</v>
      </c>
      <c r="CK375" s="45">
        <v>77.3</v>
      </c>
      <c r="CL375" s="45">
        <v>70</v>
      </c>
      <c r="CM375" s="45">
        <v>70.2</v>
      </c>
      <c r="CN375" s="45">
        <v>70.599999999999994</v>
      </c>
      <c r="CO375" s="45">
        <v>75.8</v>
      </c>
      <c r="CP375" s="45">
        <v>74.3</v>
      </c>
      <c r="CQ375" s="45">
        <v>72.900000000000006</v>
      </c>
      <c r="CR375" s="45">
        <v>74.599999999999994</v>
      </c>
      <c r="CS375" s="45">
        <v>76.5</v>
      </c>
      <c r="CT375" s="45">
        <v>72.3</v>
      </c>
      <c r="CU375" s="45">
        <v>65.3</v>
      </c>
      <c r="CV375" s="45">
        <v>62.1</v>
      </c>
      <c r="CW375" s="45">
        <v>64.400000000000006</v>
      </c>
      <c r="CX375" s="45">
        <v>65.2</v>
      </c>
      <c r="CY375" s="45">
        <v>64.900000000000006</v>
      </c>
      <c r="CZ375" s="45">
        <v>67.400000000000006</v>
      </c>
      <c r="DA375" s="45">
        <v>68.7</v>
      </c>
      <c r="DB375" s="45">
        <v>68.5</v>
      </c>
      <c r="DC375" s="45">
        <v>70.099999999999994</v>
      </c>
      <c r="DD375" s="45">
        <v>73</v>
      </c>
      <c r="DE375" s="45">
        <v>79.599999999999994</v>
      </c>
      <c r="DF375" s="45">
        <v>90.6</v>
      </c>
      <c r="DG375" s="45">
        <v>90.2</v>
      </c>
      <c r="DH375" s="45">
        <v>87</v>
      </c>
      <c r="DI375" s="45">
        <v>87.3</v>
      </c>
      <c r="DJ375" s="45">
        <v>90.3</v>
      </c>
      <c r="DK375" s="45">
        <v>95</v>
      </c>
      <c r="DL375" s="45">
        <v>94.8</v>
      </c>
      <c r="DM375" s="45">
        <v>99.5</v>
      </c>
      <c r="DN375" s="45">
        <v>110.3</v>
      </c>
      <c r="DO375" s="45">
        <v>98.6</v>
      </c>
      <c r="DP375" s="45">
        <v>93.1</v>
      </c>
      <c r="DQ375" s="45">
        <v>98.9</v>
      </c>
      <c r="DR375" s="45">
        <v>96.9</v>
      </c>
      <c r="DS375" s="45">
        <v>98</v>
      </c>
      <c r="DT375" s="45">
        <v>99.7</v>
      </c>
      <c r="DU375" s="45">
        <v>97</v>
      </c>
      <c r="DV375" s="45">
        <v>97.5</v>
      </c>
      <c r="DW375" s="45">
        <v>91.5</v>
      </c>
      <c r="DX375" s="46">
        <v>86.4</v>
      </c>
      <c r="DY375" s="46">
        <v>86.1</v>
      </c>
      <c r="DZ375" s="46">
        <v>84.8</v>
      </c>
      <c r="EA375">
        <v>84</v>
      </c>
      <c r="EB375" s="47">
        <v>85.8</v>
      </c>
      <c r="EC375" s="47">
        <v>86.2</v>
      </c>
    </row>
    <row r="376" spans="1:133" x14ac:dyDescent="0.25">
      <c r="A376" s="43" t="s">
        <v>3558</v>
      </c>
      <c r="B376" s="43" t="s">
        <v>3559</v>
      </c>
      <c r="C376" s="44">
        <v>7.3179999999999995E-2</v>
      </c>
      <c r="D376" s="45">
        <v>103.8</v>
      </c>
      <c r="E376" s="45">
        <v>104.7</v>
      </c>
      <c r="F376" s="45">
        <v>105.3</v>
      </c>
      <c r="G376" s="45">
        <v>102.3</v>
      </c>
      <c r="H376" s="45">
        <v>104.4</v>
      </c>
      <c r="I376" s="45">
        <v>107.9</v>
      </c>
      <c r="J376" s="45">
        <v>109.1</v>
      </c>
      <c r="K376" s="45">
        <v>105.8</v>
      </c>
      <c r="L376" s="45">
        <v>106.1</v>
      </c>
      <c r="M376" s="45">
        <v>108.1</v>
      </c>
      <c r="N376" s="45">
        <v>108.3</v>
      </c>
      <c r="O376" s="45">
        <v>109.1</v>
      </c>
      <c r="P376" s="45">
        <v>108.9</v>
      </c>
      <c r="Q376" s="45">
        <v>108.4</v>
      </c>
      <c r="R376" s="45">
        <v>109.3</v>
      </c>
      <c r="S376" s="45">
        <v>113.4</v>
      </c>
      <c r="T376" s="45">
        <v>118.9</v>
      </c>
      <c r="U376" s="45">
        <v>124.2</v>
      </c>
      <c r="V376" s="45">
        <v>122.8</v>
      </c>
      <c r="W376" s="45">
        <v>120.6</v>
      </c>
      <c r="X376" s="45">
        <v>120.9</v>
      </c>
      <c r="Y376" s="45">
        <v>122.2</v>
      </c>
      <c r="Z376" s="45">
        <v>121.9</v>
      </c>
      <c r="AA376" s="45">
        <v>119.9</v>
      </c>
      <c r="AB376" s="45">
        <v>116.6</v>
      </c>
      <c r="AC376" s="45">
        <v>114.3</v>
      </c>
      <c r="AD376" s="45">
        <v>114.7</v>
      </c>
      <c r="AE376" s="45">
        <v>115.8</v>
      </c>
      <c r="AF376" s="45">
        <v>115.7</v>
      </c>
      <c r="AG376" s="45">
        <v>112.2</v>
      </c>
      <c r="AH376" s="45">
        <v>110.1</v>
      </c>
      <c r="AI376" s="45">
        <v>107.1</v>
      </c>
      <c r="AJ376" s="45">
        <v>100.8</v>
      </c>
      <c r="AK376" s="45">
        <v>93.2</v>
      </c>
      <c r="AL376" s="45">
        <v>82.7</v>
      </c>
      <c r="AM376" s="45">
        <v>85</v>
      </c>
      <c r="AN376" s="45">
        <v>88.2</v>
      </c>
      <c r="AO376" s="45">
        <v>91.6</v>
      </c>
      <c r="AP376" s="45">
        <v>93.4</v>
      </c>
      <c r="AQ376" s="45">
        <v>91.1</v>
      </c>
      <c r="AR376" s="45">
        <v>85.6</v>
      </c>
      <c r="AS376" s="45">
        <v>84.1</v>
      </c>
      <c r="AT376" s="45">
        <v>83.2</v>
      </c>
      <c r="AU376" s="45">
        <v>83.5</v>
      </c>
      <c r="AV376" s="45">
        <v>83.6</v>
      </c>
      <c r="AW376" s="45">
        <v>83.4</v>
      </c>
      <c r="AX376" s="45">
        <v>83</v>
      </c>
      <c r="AY376" s="45">
        <v>82.5</v>
      </c>
      <c r="AZ376" s="45">
        <v>83.8</v>
      </c>
      <c r="BA376" s="45">
        <v>83.8</v>
      </c>
      <c r="BB376" s="45">
        <v>83.2</v>
      </c>
      <c r="BC376" s="45">
        <v>82.6</v>
      </c>
      <c r="BD376" s="45">
        <v>80.5</v>
      </c>
      <c r="BE376" s="45">
        <v>81.400000000000006</v>
      </c>
      <c r="BF376" s="45">
        <v>81.2</v>
      </c>
      <c r="BG376" s="45">
        <v>81.5</v>
      </c>
      <c r="BH376" s="45">
        <v>81</v>
      </c>
      <c r="BI376" s="45">
        <v>83.1</v>
      </c>
      <c r="BJ376" s="45">
        <v>85.9</v>
      </c>
      <c r="BK376" s="45">
        <v>89.8</v>
      </c>
      <c r="BL376" s="45">
        <v>88.2</v>
      </c>
      <c r="BM376" s="45">
        <v>87.9</v>
      </c>
      <c r="BN376" s="45">
        <v>85.9</v>
      </c>
      <c r="BO376" s="45">
        <v>84.1</v>
      </c>
      <c r="BP376" s="45">
        <v>83.3</v>
      </c>
      <c r="BQ376" s="45">
        <v>82.9</v>
      </c>
      <c r="BR376" s="45">
        <v>84.7</v>
      </c>
      <c r="BS376" s="45">
        <v>85.6</v>
      </c>
      <c r="BT376" s="45">
        <v>88</v>
      </c>
      <c r="BU376" s="45">
        <v>88.1</v>
      </c>
      <c r="BV376" s="45">
        <v>90</v>
      </c>
      <c r="BW376" s="45">
        <v>90.8</v>
      </c>
      <c r="BX376" s="45">
        <v>90.6</v>
      </c>
      <c r="BY376" s="45">
        <v>93.1</v>
      </c>
      <c r="BZ376" s="45">
        <v>95.4</v>
      </c>
      <c r="CA376" s="45">
        <v>95.5</v>
      </c>
      <c r="CB376" s="45">
        <v>96.1</v>
      </c>
      <c r="CC376" s="45">
        <v>97</v>
      </c>
      <c r="CD376" s="45">
        <v>100.3</v>
      </c>
      <c r="CE376" s="45">
        <v>101.8</v>
      </c>
      <c r="CF376" s="45">
        <v>95.9</v>
      </c>
      <c r="CG376" s="45">
        <v>90.4</v>
      </c>
      <c r="CH376" s="45">
        <v>90.3</v>
      </c>
      <c r="CI376" s="45">
        <v>91.4</v>
      </c>
      <c r="CJ376" s="45">
        <v>91.5</v>
      </c>
      <c r="CK376" s="45">
        <v>92.2</v>
      </c>
      <c r="CL376" s="45">
        <v>91.3</v>
      </c>
      <c r="CM376" s="45">
        <v>90.2</v>
      </c>
      <c r="CN376" s="45">
        <v>91.5</v>
      </c>
      <c r="CO376" s="45">
        <v>92.2</v>
      </c>
      <c r="CP376" s="45">
        <v>93.5</v>
      </c>
      <c r="CQ376" s="45">
        <v>91.4</v>
      </c>
      <c r="CR376" s="45">
        <v>91.2</v>
      </c>
      <c r="CS376" s="45">
        <v>93</v>
      </c>
      <c r="CT376" s="45">
        <v>92.2</v>
      </c>
      <c r="CU376" s="45">
        <v>90.3</v>
      </c>
      <c r="CV376" s="45">
        <v>86.3</v>
      </c>
      <c r="CW376" s="45">
        <v>81</v>
      </c>
      <c r="CX376" s="45">
        <v>86.1</v>
      </c>
      <c r="CY376" s="45">
        <v>93.1</v>
      </c>
      <c r="CZ376" s="45">
        <v>94.6</v>
      </c>
      <c r="DA376" s="45">
        <v>91.5</v>
      </c>
      <c r="DB376" s="45">
        <v>89.4</v>
      </c>
      <c r="DC376" s="45">
        <v>88.7</v>
      </c>
      <c r="DD376" s="45">
        <v>93</v>
      </c>
      <c r="DE376" s="45">
        <v>95.5</v>
      </c>
      <c r="DF376" s="45">
        <v>104.7</v>
      </c>
      <c r="DG376" s="45">
        <v>107.7</v>
      </c>
      <c r="DH376" s="45">
        <v>114.1</v>
      </c>
      <c r="DI376" s="45">
        <v>119.4</v>
      </c>
      <c r="DJ376" s="45">
        <v>123.5</v>
      </c>
      <c r="DK376" s="45">
        <v>129</v>
      </c>
      <c r="DL376" s="45">
        <v>126.5</v>
      </c>
      <c r="DM376" s="45">
        <v>120.3</v>
      </c>
      <c r="DN376" s="45">
        <v>118.9</v>
      </c>
      <c r="DO376" s="45">
        <v>121.2</v>
      </c>
      <c r="DP376" s="45">
        <v>118.8</v>
      </c>
      <c r="DQ376" s="45">
        <v>118</v>
      </c>
      <c r="DR376" s="45">
        <v>122.3</v>
      </c>
      <c r="DS376" s="45">
        <v>128</v>
      </c>
      <c r="DT376" s="45">
        <v>137.5</v>
      </c>
      <c r="DU376" s="45">
        <v>143.9</v>
      </c>
      <c r="DV376" s="45">
        <v>142.19999999999999</v>
      </c>
      <c r="DW376" s="45">
        <v>155.1</v>
      </c>
      <c r="DX376" s="46">
        <v>140.30000000000001</v>
      </c>
      <c r="DY376" s="46">
        <v>135.9</v>
      </c>
      <c r="DZ376" s="46">
        <v>132.4</v>
      </c>
      <c r="EA376">
        <v>133</v>
      </c>
      <c r="EB376" s="47">
        <v>131.1</v>
      </c>
      <c r="EC376" s="47">
        <v>124.4</v>
      </c>
    </row>
    <row r="377" spans="1:133" x14ac:dyDescent="0.25">
      <c r="A377" s="43" t="s">
        <v>3560</v>
      </c>
      <c r="B377" s="43" t="s">
        <v>3561</v>
      </c>
      <c r="C377" s="44">
        <v>1.294E-2</v>
      </c>
      <c r="D377" s="45">
        <v>107.2</v>
      </c>
      <c r="E377" s="45">
        <v>107.3</v>
      </c>
      <c r="F377" s="45">
        <v>108.2</v>
      </c>
      <c r="G377" s="45">
        <v>106.5</v>
      </c>
      <c r="H377" s="45">
        <v>104.6</v>
      </c>
      <c r="I377" s="45">
        <v>107</v>
      </c>
      <c r="J377" s="45">
        <v>109.4</v>
      </c>
      <c r="K377" s="45">
        <v>109.4</v>
      </c>
      <c r="L377" s="45">
        <v>109.5</v>
      </c>
      <c r="M377" s="45">
        <v>109.5</v>
      </c>
      <c r="N377" s="45">
        <v>110.7</v>
      </c>
      <c r="O377" s="45">
        <v>110.7</v>
      </c>
      <c r="P377" s="45">
        <v>109.4</v>
      </c>
      <c r="Q377" s="45">
        <v>109.5</v>
      </c>
      <c r="R377" s="45">
        <v>108.2</v>
      </c>
      <c r="S377" s="45">
        <v>112.7</v>
      </c>
      <c r="T377" s="45">
        <v>114.6</v>
      </c>
      <c r="U377" s="45">
        <v>121.6</v>
      </c>
      <c r="V377" s="45">
        <v>117.7</v>
      </c>
      <c r="W377" s="45">
        <v>117.8</v>
      </c>
      <c r="X377" s="45">
        <v>119.4</v>
      </c>
      <c r="Y377" s="45">
        <v>117.5</v>
      </c>
      <c r="Z377" s="45">
        <v>117.4</v>
      </c>
      <c r="AA377" s="45">
        <v>117.4</v>
      </c>
      <c r="AB377" s="45">
        <v>116.3</v>
      </c>
      <c r="AC377" s="45">
        <v>117.5</v>
      </c>
      <c r="AD377" s="45">
        <v>116</v>
      </c>
      <c r="AE377" s="45">
        <v>119.5</v>
      </c>
      <c r="AF377" s="45">
        <v>119.5</v>
      </c>
      <c r="AG377" s="45">
        <v>119.5</v>
      </c>
      <c r="AH377" s="45">
        <v>118.9</v>
      </c>
      <c r="AI377" s="45">
        <v>117.3</v>
      </c>
      <c r="AJ377" s="45">
        <v>113.7</v>
      </c>
      <c r="AK377" s="45">
        <v>110.3</v>
      </c>
      <c r="AL377" s="45">
        <v>108.6</v>
      </c>
      <c r="AM377" s="45">
        <v>108.6</v>
      </c>
      <c r="AN377" s="45">
        <v>105</v>
      </c>
      <c r="AO377" s="45">
        <v>107.4</v>
      </c>
      <c r="AP377" s="45">
        <v>107.4</v>
      </c>
      <c r="AQ377" s="45">
        <v>107.4</v>
      </c>
      <c r="AR377" s="45">
        <v>104.1</v>
      </c>
      <c r="AS377" s="45">
        <v>100.8</v>
      </c>
      <c r="AT377" s="45">
        <v>100.8</v>
      </c>
      <c r="AU377" s="45">
        <v>100.8</v>
      </c>
      <c r="AV377" s="45">
        <v>99.6</v>
      </c>
      <c r="AW377" s="45">
        <v>99.6</v>
      </c>
      <c r="AX377" s="45">
        <v>98.7</v>
      </c>
      <c r="AY377" s="45">
        <v>96.6</v>
      </c>
      <c r="AZ377" s="45">
        <v>99.1</v>
      </c>
      <c r="BA377" s="45">
        <v>99.1</v>
      </c>
      <c r="BB377" s="45">
        <v>98.8</v>
      </c>
      <c r="BC377" s="45">
        <v>98.8</v>
      </c>
      <c r="BD377" s="45">
        <v>98.8</v>
      </c>
      <c r="BE377" s="45">
        <v>98.8</v>
      </c>
      <c r="BF377" s="45">
        <v>97.9</v>
      </c>
      <c r="BG377" s="45">
        <v>97.9</v>
      </c>
      <c r="BH377" s="45">
        <v>97.9</v>
      </c>
      <c r="BI377" s="45">
        <v>99.2</v>
      </c>
      <c r="BJ377" s="45">
        <v>100.9</v>
      </c>
      <c r="BK377" s="45">
        <v>101.7</v>
      </c>
      <c r="BL377" s="45">
        <v>100.9</v>
      </c>
      <c r="BM377" s="45">
        <v>100</v>
      </c>
      <c r="BN377" s="45">
        <v>101.3</v>
      </c>
      <c r="BO377" s="45">
        <v>99.6</v>
      </c>
      <c r="BP377" s="45">
        <v>99.6</v>
      </c>
      <c r="BQ377" s="45">
        <v>102.1</v>
      </c>
      <c r="BR377" s="45">
        <v>103.7</v>
      </c>
      <c r="BS377" s="45">
        <v>103.7</v>
      </c>
      <c r="BT377" s="45">
        <v>105</v>
      </c>
      <c r="BU377" s="45">
        <v>106.2</v>
      </c>
      <c r="BV377" s="45">
        <v>107.2</v>
      </c>
      <c r="BW377" s="45">
        <v>108.7</v>
      </c>
      <c r="BX377" s="45">
        <v>111.1</v>
      </c>
      <c r="BY377" s="45">
        <v>112.3</v>
      </c>
      <c r="BZ377" s="45">
        <v>113.5</v>
      </c>
      <c r="CA377" s="45">
        <v>111.9</v>
      </c>
      <c r="CB377" s="45">
        <v>111.9</v>
      </c>
      <c r="CC377" s="45">
        <v>113.9</v>
      </c>
      <c r="CD377" s="45">
        <v>115.4</v>
      </c>
      <c r="CE377" s="45">
        <v>114.3</v>
      </c>
      <c r="CF377" s="45">
        <v>108.7</v>
      </c>
      <c r="CG377" s="45">
        <v>108.7</v>
      </c>
      <c r="CH377" s="45">
        <v>107.4</v>
      </c>
      <c r="CI377" s="45">
        <v>106.2</v>
      </c>
      <c r="CJ377" s="45">
        <v>108.3</v>
      </c>
      <c r="CK377" s="45">
        <v>108.3</v>
      </c>
      <c r="CL377" s="45">
        <v>108.3</v>
      </c>
      <c r="CM377" s="45">
        <v>105</v>
      </c>
      <c r="CN377" s="45">
        <v>105</v>
      </c>
      <c r="CO377" s="45">
        <v>103.5</v>
      </c>
      <c r="CP377" s="45">
        <v>104.6</v>
      </c>
      <c r="CQ377" s="45">
        <v>103.3</v>
      </c>
      <c r="CR377" s="45">
        <v>103.7</v>
      </c>
      <c r="CS377" s="45">
        <v>104.6</v>
      </c>
      <c r="CT377" s="45">
        <v>103.7</v>
      </c>
      <c r="CU377" s="45">
        <v>104</v>
      </c>
      <c r="CV377" s="45">
        <v>101.3</v>
      </c>
      <c r="CW377" s="45">
        <v>98.5</v>
      </c>
      <c r="CX377" s="45">
        <v>99.4</v>
      </c>
      <c r="CY377" s="45">
        <v>100.7</v>
      </c>
      <c r="CZ377" s="45">
        <v>101</v>
      </c>
      <c r="DA377" s="45">
        <v>97.5</v>
      </c>
      <c r="DB377" s="45">
        <v>98.3</v>
      </c>
      <c r="DC377" s="45">
        <v>99.2</v>
      </c>
      <c r="DD377" s="45">
        <v>100</v>
      </c>
      <c r="DE377" s="45">
        <v>101.3</v>
      </c>
      <c r="DF377" s="45">
        <v>103.1</v>
      </c>
      <c r="DG377" s="45">
        <v>105.5</v>
      </c>
      <c r="DH377" s="45">
        <v>106.7</v>
      </c>
      <c r="DI377" s="45">
        <v>108.9</v>
      </c>
      <c r="DJ377" s="45">
        <v>112.3</v>
      </c>
      <c r="DK377" s="45">
        <v>111.8</v>
      </c>
      <c r="DL377" s="45">
        <v>113.3</v>
      </c>
      <c r="DM377" s="45">
        <v>114.7</v>
      </c>
      <c r="DN377" s="45">
        <v>118.7</v>
      </c>
      <c r="DO377" s="45">
        <v>126</v>
      </c>
      <c r="DP377" s="45">
        <v>123</v>
      </c>
      <c r="DQ377" s="45">
        <v>123</v>
      </c>
      <c r="DR377" s="45">
        <v>124.8</v>
      </c>
      <c r="DS377" s="45">
        <v>136.6</v>
      </c>
      <c r="DT377" s="45">
        <v>140.5</v>
      </c>
      <c r="DU377" s="45">
        <v>144.30000000000001</v>
      </c>
      <c r="DV377" s="45">
        <v>169.3</v>
      </c>
      <c r="DW377" s="45">
        <v>141.9</v>
      </c>
      <c r="DX377" s="46">
        <v>136.19999999999999</v>
      </c>
      <c r="DY377" s="46">
        <v>130.69999999999999</v>
      </c>
      <c r="DZ377" s="46">
        <v>129</v>
      </c>
      <c r="EA377">
        <v>125.7</v>
      </c>
      <c r="EB377" s="47">
        <v>124.3</v>
      </c>
      <c r="EC377" s="47">
        <v>124.3</v>
      </c>
    </row>
    <row r="378" spans="1:133" x14ac:dyDescent="0.25">
      <c r="A378" s="43" t="s">
        <v>2634</v>
      </c>
      <c r="B378" s="43" t="s">
        <v>3562</v>
      </c>
      <c r="C378" s="44">
        <v>6.8399999999999997E-3</v>
      </c>
      <c r="D378" s="45">
        <v>90.4</v>
      </c>
      <c r="E378" s="45">
        <v>90.6</v>
      </c>
      <c r="F378" s="45">
        <v>91.2</v>
      </c>
      <c r="G378" s="45">
        <v>88.3</v>
      </c>
      <c r="H378" s="45">
        <v>89.5</v>
      </c>
      <c r="I378" s="45">
        <v>89.7</v>
      </c>
      <c r="J378" s="45">
        <v>94.8</v>
      </c>
      <c r="K378" s="45">
        <v>93.1</v>
      </c>
      <c r="L378" s="45">
        <v>88.3</v>
      </c>
      <c r="M378" s="45">
        <v>91.7</v>
      </c>
      <c r="N378" s="45">
        <v>93</v>
      </c>
      <c r="O378" s="45">
        <v>91.4</v>
      </c>
      <c r="P378" s="45">
        <v>90.2</v>
      </c>
      <c r="Q378" s="45">
        <v>89.3</v>
      </c>
      <c r="R378" s="45">
        <v>89.8</v>
      </c>
      <c r="S378" s="45">
        <v>90.8</v>
      </c>
      <c r="T378" s="45">
        <v>92.6</v>
      </c>
      <c r="U378" s="45">
        <v>105</v>
      </c>
      <c r="V378" s="45">
        <v>106.2</v>
      </c>
      <c r="W378" s="45">
        <v>106.2</v>
      </c>
      <c r="X378" s="45">
        <v>107.4</v>
      </c>
      <c r="Y378" s="45">
        <v>98.8</v>
      </c>
      <c r="Z378" s="45">
        <v>108.3</v>
      </c>
      <c r="AA378" s="45">
        <v>108</v>
      </c>
      <c r="AB378" s="45">
        <v>108.9</v>
      </c>
      <c r="AC378" s="45">
        <v>107.6</v>
      </c>
      <c r="AD378" s="45">
        <v>106.8</v>
      </c>
      <c r="AE378" s="45">
        <v>108</v>
      </c>
      <c r="AF378" s="45">
        <v>111.7</v>
      </c>
      <c r="AG378" s="45">
        <v>111.5</v>
      </c>
      <c r="AH378" s="45">
        <v>110</v>
      </c>
      <c r="AI378" s="45">
        <v>108</v>
      </c>
      <c r="AJ378" s="45">
        <v>107.1</v>
      </c>
      <c r="AK378" s="45">
        <v>103.6</v>
      </c>
      <c r="AL378" s="45">
        <v>100.8</v>
      </c>
      <c r="AM378" s="45">
        <v>93.2</v>
      </c>
      <c r="AN378" s="45">
        <v>105.3</v>
      </c>
      <c r="AO378" s="45">
        <v>101.5</v>
      </c>
      <c r="AP378" s="45">
        <v>109.8</v>
      </c>
      <c r="AQ378" s="45">
        <v>110.5</v>
      </c>
      <c r="AR378" s="45">
        <v>109.7</v>
      </c>
      <c r="AS378" s="45">
        <v>106.7</v>
      </c>
      <c r="AT378" s="45">
        <v>109.3</v>
      </c>
      <c r="AU378" s="45">
        <v>109.3</v>
      </c>
      <c r="AV378" s="45">
        <v>108.7</v>
      </c>
      <c r="AW378" s="45">
        <v>106.9</v>
      </c>
      <c r="AX378" s="45">
        <v>106.9</v>
      </c>
      <c r="AY378" s="45">
        <v>105.6</v>
      </c>
      <c r="AZ378" s="45">
        <v>102.3</v>
      </c>
      <c r="BA378" s="45">
        <v>99.8</v>
      </c>
      <c r="BB378" s="45">
        <v>105.3</v>
      </c>
      <c r="BC378" s="45">
        <v>103.9</v>
      </c>
      <c r="BD378" s="45">
        <v>103.9</v>
      </c>
      <c r="BE378" s="45">
        <v>103.5</v>
      </c>
      <c r="BF378" s="45">
        <v>103.7</v>
      </c>
      <c r="BG378" s="45">
        <v>100.9</v>
      </c>
      <c r="BH378" s="45">
        <v>100.9</v>
      </c>
      <c r="BI378" s="45">
        <v>101.9</v>
      </c>
      <c r="BJ378" s="45">
        <v>103</v>
      </c>
      <c r="BK378" s="45">
        <v>103</v>
      </c>
      <c r="BL378" s="45">
        <v>103.5</v>
      </c>
      <c r="BM378" s="45">
        <v>103.5</v>
      </c>
      <c r="BN378" s="45">
        <v>103.5</v>
      </c>
      <c r="BO378" s="45">
        <v>101.5</v>
      </c>
      <c r="BP378" s="45">
        <v>101.6</v>
      </c>
      <c r="BQ378" s="45">
        <v>102.2</v>
      </c>
      <c r="BR378" s="45">
        <v>102.6</v>
      </c>
      <c r="BS378" s="45">
        <v>104.3</v>
      </c>
      <c r="BT378" s="45">
        <v>105</v>
      </c>
      <c r="BU378" s="45">
        <v>106.1</v>
      </c>
      <c r="BV378" s="45">
        <v>106.1</v>
      </c>
      <c r="BW378" s="45">
        <v>106.7</v>
      </c>
      <c r="BX378" s="45">
        <v>106.7</v>
      </c>
      <c r="BY378" s="45">
        <v>107</v>
      </c>
      <c r="BZ378" s="45">
        <v>109.6</v>
      </c>
      <c r="CA378" s="45">
        <v>110.3</v>
      </c>
      <c r="CB378" s="45">
        <v>110.3</v>
      </c>
      <c r="CC378" s="45">
        <v>111.5</v>
      </c>
      <c r="CD378" s="45">
        <v>112.3</v>
      </c>
      <c r="CE378" s="45">
        <v>112.3</v>
      </c>
      <c r="CF378" s="45">
        <v>112.9</v>
      </c>
      <c r="CG378" s="45">
        <v>112.5</v>
      </c>
      <c r="CH378" s="45">
        <v>108.7</v>
      </c>
      <c r="CI378" s="45">
        <v>114.8</v>
      </c>
      <c r="CJ378" s="45">
        <v>113.8</v>
      </c>
      <c r="CK378" s="45">
        <v>112.3</v>
      </c>
      <c r="CL378" s="45">
        <v>112.3</v>
      </c>
      <c r="CM378" s="45">
        <v>111.8</v>
      </c>
      <c r="CN378" s="45">
        <v>113.9</v>
      </c>
      <c r="CO378" s="45">
        <v>111.5</v>
      </c>
      <c r="CP378" s="45">
        <v>111.5</v>
      </c>
      <c r="CQ378" s="45">
        <v>111.5</v>
      </c>
      <c r="CR378" s="45">
        <v>111.5</v>
      </c>
      <c r="CS378" s="45">
        <v>111.5</v>
      </c>
      <c r="CT378" s="45">
        <v>111.5</v>
      </c>
      <c r="CU378" s="45">
        <v>111.5</v>
      </c>
      <c r="CV378" s="45">
        <v>111.5</v>
      </c>
      <c r="CW378" s="45">
        <v>111.5</v>
      </c>
      <c r="CX378" s="45">
        <v>111.5</v>
      </c>
      <c r="CY378" s="45">
        <v>111.7</v>
      </c>
      <c r="CZ378" s="45">
        <v>111.5</v>
      </c>
      <c r="DA378" s="45">
        <v>110.1</v>
      </c>
      <c r="DB378" s="45">
        <v>110.1</v>
      </c>
      <c r="DC378" s="45">
        <v>109.4</v>
      </c>
      <c r="DD378" s="45">
        <v>109.5</v>
      </c>
      <c r="DE378" s="45">
        <v>109.4</v>
      </c>
      <c r="DF378" s="45">
        <v>117.6</v>
      </c>
      <c r="DG378" s="45">
        <v>117.5</v>
      </c>
      <c r="DH378" s="45">
        <v>116.6</v>
      </c>
      <c r="DI378" s="45">
        <v>123.3</v>
      </c>
      <c r="DJ378" s="45">
        <v>122.8</v>
      </c>
      <c r="DK378" s="45">
        <v>121.2</v>
      </c>
      <c r="DL378" s="45">
        <v>127.6</v>
      </c>
      <c r="DM378" s="45">
        <v>127.3</v>
      </c>
      <c r="DN378" s="45">
        <v>126.6</v>
      </c>
      <c r="DO378" s="45">
        <v>126.6</v>
      </c>
      <c r="DP378" s="45">
        <v>126.5</v>
      </c>
      <c r="DQ378" s="45">
        <v>130.4</v>
      </c>
      <c r="DR378" s="45">
        <v>129.9</v>
      </c>
      <c r="DS378" s="45">
        <v>131.30000000000001</v>
      </c>
      <c r="DT378" s="45">
        <v>138</v>
      </c>
      <c r="DU378" s="45">
        <v>139.9</v>
      </c>
      <c r="DV378" s="45">
        <v>138</v>
      </c>
      <c r="DW378" s="45">
        <v>133.80000000000001</v>
      </c>
      <c r="DX378" s="46">
        <v>128.19999999999999</v>
      </c>
      <c r="DY378" s="46">
        <v>126.5</v>
      </c>
      <c r="DZ378" s="46">
        <v>123.7</v>
      </c>
      <c r="EA378">
        <v>125.4</v>
      </c>
      <c r="EB378" s="47">
        <v>118.8</v>
      </c>
      <c r="EC378" s="47">
        <v>117.1</v>
      </c>
    </row>
    <row r="379" spans="1:133" x14ac:dyDescent="0.25">
      <c r="A379" s="43" t="s">
        <v>2485</v>
      </c>
      <c r="B379" s="43" t="s">
        <v>3563</v>
      </c>
      <c r="C379" s="44">
        <v>2.162E-2</v>
      </c>
      <c r="D379" s="45">
        <v>132.1</v>
      </c>
      <c r="E379" s="45">
        <v>127.5</v>
      </c>
      <c r="F379" s="45">
        <v>122.3</v>
      </c>
      <c r="G379" s="45">
        <v>121.6</v>
      </c>
      <c r="H379" s="45">
        <v>115</v>
      </c>
      <c r="I379" s="45">
        <v>117.6</v>
      </c>
      <c r="J379" s="45">
        <v>110.1</v>
      </c>
      <c r="K379" s="45">
        <v>108.8</v>
      </c>
      <c r="L379" s="45">
        <v>117.4</v>
      </c>
      <c r="M379" s="45">
        <v>125.5</v>
      </c>
      <c r="N379" s="45">
        <v>122.1</v>
      </c>
      <c r="O379" s="45">
        <v>121.8</v>
      </c>
      <c r="P379" s="45">
        <v>104.7</v>
      </c>
      <c r="Q379" s="45">
        <v>98.2</v>
      </c>
      <c r="R379" s="45">
        <v>95.3</v>
      </c>
      <c r="S379" s="45">
        <v>93.8</v>
      </c>
      <c r="T379" s="45">
        <v>94</v>
      </c>
      <c r="U379" s="45">
        <v>97.3</v>
      </c>
      <c r="V379" s="45">
        <v>93.7</v>
      </c>
      <c r="W379" s="45">
        <v>92.7</v>
      </c>
      <c r="X379" s="45">
        <v>89.6</v>
      </c>
      <c r="Y379" s="45">
        <v>87.9</v>
      </c>
      <c r="Z379" s="45">
        <v>91.7</v>
      </c>
      <c r="AA379" s="45">
        <v>89.3</v>
      </c>
      <c r="AB379" s="45">
        <v>90.3</v>
      </c>
      <c r="AC379" s="45">
        <v>88.6</v>
      </c>
      <c r="AD379" s="45">
        <v>86.2</v>
      </c>
      <c r="AE379" s="45">
        <v>85.8</v>
      </c>
      <c r="AF379" s="45">
        <v>83.3</v>
      </c>
      <c r="AG379" s="45">
        <v>82.7</v>
      </c>
      <c r="AH379" s="45">
        <v>79.8</v>
      </c>
      <c r="AI379" s="45">
        <v>77.2</v>
      </c>
      <c r="AJ379" s="45">
        <v>71.599999999999994</v>
      </c>
      <c r="AK379" s="45">
        <v>72.400000000000006</v>
      </c>
      <c r="AL379" s="45">
        <v>73.099999999999994</v>
      </c>
      <c r="AM379" s="45">
        <v>75.2</v>
      </c>
      <c r="AN379" s="45">
        <v>78.599999999999994</v>
      </c>
      <c r="AO379" s="45">
        <v>78.099999999999994</v>
      </c>
      <c r="AP379" s="45">
        <v>81.099999999999994</v>
      </c>
      <c r="AQ379" s="45">
        <v>82.9</v>
      </c>
      <c r="AR379" s="45">
        <v>86.4</v>
      </c>
      <c r="AS379" s="45">
        <v>87.6</v>
      </c>
      <c r="AT379" s="45">
        <v>84.3</v>
      </c>
      <c r="AU379" s="45">
        <v>85.8</v>
      </c>
      <c r="AV379" s="45">
        <v>85.2</v>
      </c>
      <c r="AW379" s="45">
        <v>83.7</v>
      </c>
      <c r="AX379" s="45">
        <v>84.5</v>
      </c>
      <c r="AY379" s="45">
        <v>84.9</v>
      </c>
      <c r="AZ379" s="45">
        <v>86.8</v>
      </c>
      <c r="BA379" s="45">
        <v>85.8</v>
      </c>
      <c r="BB379" s="45">
        <v>85.8</v>
      </c>
      <c r="BC379" s="45">
        <v>85.2</v>
      </c>
      <c r="BD379" s="45">
        <v>92.9</v>
      </c>
      <c r="BE379" s="45">
        <v>87.1</v>
      </c>
      <c r="BF379" s="45">
        <v>83.9</v>
      </c>
      <c r="BG379" s="45">
        <v>85.9</v>
      </c>
      <c r="BH379" s="45">
        <v>83</v>
      </c>
      <c r="BI379" s="45">
        <v>87.6</v>
      </c>
      <c r="BJ379" s="45">
        <v>87.8</v>
      </c>
      <c r="BK379" s="45">
        <v>91</v>
      </c>
      <c r="BL379" s="45">
        <v>91.3</v>
      </c>
      <c r="BM379" s="45">
        <v>91.3</v>
      </c>
      <c r="BN379" s="45">
        <v>91</v>
      </c>
      <c r="BO379" s="45">
        <v>90.2</v>
      </c>
      <c r="BP379" s="45">
        <v>90.8</v>
      </c>
      <c r="BQ379" s="45">
        <v>92.3</v>
      </c>
      <c r="BR379" s="45">
        <v>94</v>
      </c>
      <c r="BS379" s="45">
        <v>104.6</v>
      </c>
      <c r="BT379" s="45">
        <v>123.7</v>
      </c>
      <c r="BU379" s="45">
        <v>130.6</v>
      </c>
      <c r="BV379" s="45">
        <v>126</v>
      </c>
      <c r="BW379" s="45">
        <v>120</v>
      </c>
      <c r="BX379" s="45">
        <v>118.3</v>
      </c>
      <c r="BY379" s="45">
        <v>118.8</v>
      </c>
      <c r="BZ379" s="45">
        <v>106.6</v>
      </c>
      <c r="CA379" s="45">
        <v>124.9</v>
      </c>
      <c r="CB379" s="45">
        <v>116.2</v>
      </c>
      <c r="CC379" s="45">
        <v>122.1</v>
      </c>
      <c r="CD379" s="45">
        <v>127.1</v>
      </c>
      <c r="CE379" s="45">
        <v>132.30000000000001</v>
      </c>
      <c r="CF379" s="45">
        <v>125.3</v>
      </c>
      <c r="CG379" s="45">
        <v>122.4</v>
      </c>
      <c r="CH379" s="45">
        <v>124.2</v>
      </c>
      <c r="CI379" s="45">
        <v>115.8</v>
      </c>
      <c r="CJ379" s="45">
        <v>118.9</v>
      </c>
      <c r="CK379" s="45">
        <v>119.5</v>
      </c>
      <c r="CL379" s="45">
        <v>119</v>
      </c>
      <c r="CM379" s="45">
        <v>115.3</v>
      </c>
      <c r="CN379" s="45">
        <v>110.4</v>
      </c>
      <c r="CO379" s="45">
        <v>113.2</v>
      </c>
      <c r="CP379" s="45">
        <v>112.2</v>
      </c>
      <c r="CQ379" s="45">
        <v>110.4</v>
      </c>
      <c r="CR379" s="45">
        <v>109.9</v>
      </c>
      <c r="CS379" s="45">
        <v>109.6</v>
      </c>
      <c r="CT379" s="45">
        <v>106.9</v>
      </c>
      <c r="CU379" s="45">
        <v>108.1</v>
      </c>
      <c r="CV379" s="45">
        <v>110.4</v>
      </c>
      <c r="CW379" s="45">
        <v>105.3</v>
      </c>
      <c r="CX379" s="45">
        <v>99.2</v>
      </c>
      <c r="CY379" s="45">
        <v>82.5</v>
      </c>
      <c r="CZ379" s="45">
        <v>83.9</v>
      </c>
      <c r="DA379" s="45">
        <v>91.8</v>
      </c>
      <c r="DB379" s="45">
        <v>87.5</v>
      </c>
      <c r="DC379" s="45">
        <v>84.7</v>
      </c>
      <c r="DD379" s="45">
        <v>83.8</v>
      </c>
      <c r="DE379" s="45">
        <v>82.5</v>
      </c>
      <c r="DF379" s="45">
        <v>83.4</v>
      </c>
      <c r="DG379" s="45">
        <v>83.8</v>
      </c>
      <c r="DH379" s="45">
        <v>85.2</v>
      </c>
      <c r="DI379" s="45">
        <v>81.5</v>
      </c>
      <c r="DJ379" s="45">
        <v>81.400000000000006</v>
      </c>
      <c r="DK379" s="45">
        <v>80.400000000000006</v>
      </c>
      <c r="DL379" s="45">
        <v>78.599999999999994</v>
      </c>
      <c r="DM379" s="45">
        <v>79.5</v>
      </c>
      <c r="DN379" s="45">
        <v>79.3</v>
      </c>
      <c r="DO379" s="45">
        <v>77.8</v>
      </c>
      <c r="DP379" s="45">
        <v>79.900000000000006</v>
      </c>
      <c r="DQ379" s="45">
        <v>80.2</v>
      </c>
      <c r="DR379" s="45">
        <v>79.400000000000006</v>
      </c>
      <c r="DS379" s="45">
        <v>81</v>
      </c>
      <c r="DT379" s="45">
        <v>82.4</v>
      </c>
      <c r="DU379" s="45">
        <v>81.099999999999994</v>
      </c>
      <c r="DV379" s="45">
        <v>79.599999999999994</v>
      </c>
      <c r="DW379" s="45">
        <v>82</v>
      </c>
      <c r="DX379" s="46">
        <v>81.3</v>
      </c>
      <c r="DY379" s="46">
        <v>82</v>
      </c>
      <c r="DZ379" s="46">
        <v>82.5</v>
      </c>
      <c r="EA379">
        <v>86.3</v>
      </c>
      <c r="EB379" s="47">
        <v>79.8</v>
      </c>
      <c r="EC379" s="47">
        <v>86.4</v>
      </c>
    </row>
    <row r="380" spans="1:133" x14ac:dyDescent="0.25">
      <c r="A380" s="43" t="s">
        <v>3564</v>
      </c>
      <c r="B380" s="43" t="s">
        <v>3565</v>
      </c>
      <c r="C380" s="44">
        <v>7.5100000000000002E-3</v>
      </c>
      <c r="D380" s="45">
        <v>89.1</v>
      </c>
      <c r="E380" s="45">
        <v>92.7</v>
      </c>
      <c r="F380" s="45">
        <v>97.7</v>
      </c>
      <c r="G380" s="45">
        <v>96.8</v>
      </c>
      <c r="H380" s="45">
        <v>89.1</v>
      </c>
      <c r="I380" s="45">
        <v>79.5</v>
      </c>
      <c r="J380" s="45">
        <v>79.3</v>
      </c>
      <c r="K380" s="45">
        <v>80.5</v>
      </c>
      <c r="L380" s="45">
        <v>85.6</v>
      </c>
      <c r="M380" s="45">
        <v>93.5</v>
      </c>
      <c r="N380" s="45">
        <v>89.5</v>
      </c>
      <c r="O380" s="45">
        <v>88.2</v>
      </c>
      <c r="P380" s="45">
        <v>91.9</v>
      </c>
      <c r="Q380" s="45">
        <v>92.2</v>
      </c>
      <c r="R380" s="45">
        <v>90.4</v>
      </c>
      <c r="S380" s="45">
        <v>93.4</v>
      </c>
      <c r="T380" s="45">
        <v>96.5</v>
      </c>
      <c r="U380" s="45">
        <v>105.6</v>
      </c>
      <c r="V380" s="45">
        <v>110.2</v>
      </c>
      <c r="W380" s="45">
        <v>118.9</v>
      </c>
      <c r="X380" s="45">
        <v>121.2</v>
      </c>
      <c r="Y380" s="45">
        <v>116.7</v>
      </c>
      <c r="Z380" s="45">
        <v>114.1</v>
      </c>
      <c r="AA380" s="45">
        <v>114.6</v>
      </c>
      <c r="AB380" s="45">
        <v>117.4</v>
      </c>
      <c r="AC380" s="45">
        <v>112.6</v>
      </c>
      <c r="AD380" s="45">
        <v>107.8</v>
      </c>
      <c r="AE380" s="45">
        <v>105.8</v>
      </c>
      <c r="AF380" s="45">
        <v>106</v>
      </c>
      <c r="AG380" s="45">
        <v>109.7</v>
      </c>
      <c r="AH380" s="45">
        <v>110.1</v>
      </c>
      <c r="AI380" s="45">
        <v>105.7</v>
      </c>
      <c r="AJ380" s="45">
        <v>99.8</v>
      </c>
      <c r="AK380" s="45">
        <v>100.7</v>
      </c>
      <c r="AL380" s="45">
        <v>97.9</v>
      </c>
      <c r="AM380" s="45">
        <v>97</v>
      </c>
      <c r="AN380" s="45">
        <v>97.7</v>
      </c>
      <c r="AO380" s="45">
        <v>96.1</v>
      </c>
      <c r="AP380" s="45">
        <v>96.6</v>
      </c>
      <c r="AQ380" s="45">
        <v>93.4</v>
      </c>
      <c r="AR380" s="45">
        <v>94.9</v>
      </c>
      <c r="AS380" s="45">
        <v>97.1</v>
      </c>
      <c r="AT380" s="45">
        <v>93.8</v>
      </c>
      <c r="AU380" s="45">
        <v>92.9</v>
      </c>
      <c r="AV380" s="45">
        <v>93.2</v>
      </c>
      <c r="AW380" s="45">
        <v>90.5</v>
      </c>
      <c r="AX380" s="45">
        <v>89.7</v>
      </c>
      <c r="AY380" s="45">
        <v>86.6</v>
      </c>
      <c r="AZ380" s="45">
        <v>90.4</v>
      </c>
      <c r="BA380" s="45">
        <v>87.7</v>
      </c>
      <c r="BB380" s="45">
        <v>88.8</v>
      </c>
      <c r="BC380" s="45">
        <v>91.9</v>
      </c>
      <c r="BD380" s="45">
        <v>92.3</v>
      </c>
      <c r="BE380" s="45">
        <v>93</v>
      </c>
      <c r="BF380" s="45">
        <v>94.7</v>
      </c>
      <c r="BG380" s="45">
        <v>97.2</v>
      </c>
      <c r="BH380" s="45">
        <v>100.8</v>
      </c>
      <c r="BI380" s="45">
        <v>94.9</v>
      </c>
      <c r="BJ380" s="45">
        <v>95.3</v>
      </c>
      <c r="BK380" s="45">
        <v>100.7</v>
      </c>
      <c r="BL380" s="45">
        <v>103.9</v>
      </c>
      <c r="BM380" s="45">
        <v>109.9</v>
      </c>
      <c r="BN380" s="45">
        <v>118.8</v>
      </c>
      <c r="BO380" s="45">
        <v>119.5</v>
      </c>
      <c r="BP380" s="45">
        <v>118.8</v>
      </c>
      <c r="BQ380" s="45">
        <v>119.8</v>
      </c>
      <c r="BR380" s="45">
        <v>123.7</v>
      </c>
      <c r="BS380" s="45">
        <v>135.1</v>
      </c>
      <c r="BT380" s="45">
        <v>152.5</v>
      </c>
      <c r="BU380" s="45">
        <v>158.5</v>
      </c>
      <c r="BV380" s="45">
        <v>157.30000000000001</v>
      </c>
      <c r="BW380" s="45">
        <v>160.5</v>
      </c>
      <c r="BX380" s="45">
        <v>163.19999999999999</v>
      </c>
      <c r="BY380" s="45">
        <v>179.7</v>
      </c>
      <c r="BZ380" s="45">
        <v>226.5</v>
      </c>
      <c r="CA380" s="45">
        <v>223.7</v>
      </c>
      <c r="CB380" s="45">
        <v>231.7</v>
      </c>
      <c r="CC380" s="45">
        <v>230.5</v>
      </c>
      <c r="CD380" s="45">
        <v>234.6</v>
      </c>
      <c r="CE380" s="45">
        <v>232.7</v>
      </c>
      <c r="CF380" s="45">
        <v>220.4</v>
      </c>
      <c r="CG380" s="45">
        <v>227.7</v>
      </c>
      <c r="CH380" s="45">
        <v>229.8</v>
      </c>
      <c r="CI380" s="45">
        <v>222.4</v>
      </c>
      <c r="CJ380" s="45">
        <v>225.7</v>
      </c>
      <c r="CK380" s="45">
        <v>231.9</v>
      </c>
      <c r="CL380" s="45">
        <v>226.3</v>
      </c>
      <c r="CM380" s="45">
        <v>228.9</v>
      </c>
      <c r="CN380" s="45">
        <v>224.1</v>
      </c>
      <c r="CO380" s="45">
        <v>229.6</v>
      </c>
      <c r="CP380" s="45">
        <v>209.9</v>
      </c>
      <c r="CQ380" s="45">
        <v>175.1</v>
      </c>
      <c r="CR380" s="45">
        <v>176.5</v>
      </c>
      <c r="CS380" s="45">
        <v>164.2</v>
      </c>
      <c r="CT380" s="45">
        <v>162.9</v>
      </c>
      <c r="CU380" s="45">
        <v>163.80000000000001</v>
      </c>
      <c r="CV380" s="45">
        <v>154.19999999999999</v>
      </c>
      <c r="CW380" s="45">
        <v>172.7</v>
      </c>
      <c r="CX380" s="45">
        <v>179.5</v>
      </c>
      <c r="CY380" s="45">
        <v>211.3</v>
      </c>
      <c r="CZ380" s="45">
        <v>242.4</v>
      </c>
      <c r="DA380" s="45">
        <v>209.3</v>
      </c>
      <c r="DB380" s="45">
        <v>213.1</v>
      </c>
      <c r="DC380" s="45">
        <v>259.89999999999998</v>
      </c>
      <c r="DD380" s="45">
        <v>263.5</v>
      </c>
      <c r="DE380" s="45">
        <v>255.4</v>
      </c>
      <c r="DF380" s="45">
        <v>252.9</v>
      </c>
      <c r="DG380" s="45">
        <v>223.9</v>
      </c>
      <c r="DH380" s="45">
        <v>215</v>
      </c>
      <c r="DI380" s="45">
        <v>228.8</v>
      </c>
      <c r="DJ380" s="45">
        <v>229.8</v>
      </c>
      <c r="DK380" s="45">
        <v>234.1</v>
      </c>
      <c r="DL380" s="45">
        <v>241</v>
      </c>
      <c r="DM380" s="45">
        <v>247.7</v>
      </c>
      <c r="DN380" s="45">
        <v>249.3</v>
      </c>
      <c r="DO380" s="45">
        <v>254.1</v>
      </c>
      <c r="DP380" s="45">
        <v>241.6</v>
      </c>
      <c r="DQ380" s="45">
        <v>233.1</v>
      </c>
      <c r="DR380" s="45">
        <v>225.6</v>
      </c>
      <c r="DS380" s="45">
        <v>224.9</v>
      </c>
      <c r="DT380" s="45">
        <v>224.5</v>
      </c>
      <c r="DU380" s="45">
        <v>214.4</v>
      </c>
      <c r="DV380" s="45">
        <v>213.2</v>
      </c>
      <c r="DW380" s="45">
        <v>208.1</v>
      </c>
      <c r="DX380" s="46">
        <v>204.4</v>
      </c>
      <c r="DY380" s="46">
        <v>201.8</v>
      </c>
      <c r="DZ380" s="46">
        <v>198.8</v>
      </c>
      <c r="EA380">
        <v>197.6</v>
      </c>
      <c r="EB380" s="47">
        <v>197.1</v>
      </c>
      <c r="EC380" s="47">
        <v>185.6</v>
      </c>
    </row>
    <row r="381" spans="1:133" x14ac:dyDescent="0.25">
      <c r="A381" s="43" t="s">
        <v>3566</v>
      </c>
      <c r="B381" s="43" t="s">
        <v>3567</v>
      </c>
      <c r="C381" s="44">
        <v>5.5660000000000001E-2</v>
      </c>
      <c r="D381" s="45">
        <v>106.8</v>
      </c>
      <c r="E381" s="45">
        <v>110.7</v>
      </c>
      <c r="F381" s="45">
        <v>112.1</v>
      </c>
      <c r="G381" s="45">
        <v>113.1</v>
      </c>
      <c r="H381" s="45">
        <v>117.2</v>
      </c>
      <c r="I381" s="45">
        <v>119.1</v>
      </c>
      <c r="J381" s="45">
        <v>119.8</v>
      </c>
      <c r="K381" s="45">
        <v>119.7</v>
      </c>
      <c r="L381" s="45">
        <v>120</v>
      </c>
      <c r="M381" s="45">
        <v>119.7</v>
      </c>
      <c r="N381" s="45">
        <v>120.3</v>
      </c>
      <c r="O381" s="45">
        <v>119.7</v>
      </c>
      <c r="P381" s="45">
        <v>113.8</v>
      </c>
      <c r="Q381" s="45">
        <v>122.8</v>
      </c>
      <c r="R381" s="45">
        <v>126.2</v>
      </c>
      <c r="S381" s="45">
        <v>128</v>
      </c>
      <c r="T381" s="45">
        <v>124.4</v>
      </c>
      <c r="U381" s="45">
        <v>125.4</v>
      </c>
      <c r="V381" s="45">
        <v>124.5</v>
      </c>
      <c r="W381" s="45">
        <v>126</v>
      </c>
      <c r="X381" s="45">
        <v>135.69999999999999</v>
      </c>
      <c r="Y381" s="45">
        <v>136.1</v>
      </c>
      <c r="Z381" s="45">
        <v>136.19999999999999</v>
      </c>
      <c r="AA381" s="45">
        <v>138.30000000000001</v>
      </c>
      <c r="AB381" s="45">
        <v>133.19999999999999</v>
      </c>
      <c r="AC381" s="45">
        <v>128.5</v>
      </c>
      <c r="AD381" s="45">
        <v>132.6</v>
      </c>
      <c r="AE381" s="45">
        <v>129.5</v>
      </c>
      <c r="AF381" s="45">
        <v>123.4</v>
      </c>
      <c r="AG381" s="45">
        <v>125.4</v>
      </c>
      <c r="AH381" s="45">
        <v>125.2</v>
      </c>
      <c r="AI381" s="45">
        <v>126.7</v>
      </c>
      <c r="AJ381" s="45">
        <v>126.8</v>
      </c>
      <c r="AK381" s="45">
        <v>124.3</v>
      </c>
      <c r="AL381" s="45">
        <v>124.4</v>
      </c>
      <c r="AM381" s="45">
        <v>123.8</v>
      </c>
      <c r="AN381" s="45">
        <v>122.1</v>
      </c>
      <c r="AO381" s="45">
        <v>120</v>
      </c>
      <c r="AP381" s="45">
        <v>119.9</v>
      </c>
      <c r="AQ381" s="45">
        <v>121.4</v>
      </c>
      <c r="AR381" s="45">
        <v>122.2</v>
      </c>
      <c r="AS381" s="45">
        <v>122.1</v>
      </c>
      <c r="AT381" s="45">
        <v>118.8</v>
      </c>
      <c r="AU381" s="45">
        <v>119.9</v>
      </c>
      <c r="AV381" s="45">
        <v>116.8</v>
      </c>
      <c r="AW381" s="45">
        <v>115.8</v>
      </c>
      <c r="AX381" s="45">
        <v>115</v>
      </c>
      <c r="AY381" s="45">
        <v>112.9</v>
      </c>
      <c r="AZ381" s="45">
        <v>113.5</v>
      </c>
      <c r="BA381" s="45">
        <v>114.6</v>
      </c>
      <c r="BB381" s="45">
        <v>111.5</v>
      </c>
      <c r="BC381" s="45">
        <v>112</v>
      </c>
      <c r="BD381" s="45">
        <v>113.1</v>
      </c>
      <c r="BE381" s="45">
        <v>109.6</v>
      </c>
      <c r="BF381" s="45">
        <v>111.9</v>
      </c>
      <c r="BG381" s="45">
        <v>112.6</v>
      </c>
      <c r="BH381" s="45">
        <v>112.7</v>
      </c>
      <c r="BI381" s="45">
        <v>109.6</v>
      </c>
      <c r="BJ381" s="45">
        <v>109.4</v>
      </c>
      <c r="BK381" s="45">
        <v>107.4</v>
      </c>
      <c r="BL381" s="45">
        <v>107.4</v>
      </c>
      <c r="BM381" s="45">
        <v>108</v>
      </c>
      <c r="BN381" s="45">
        <v>113.9</v>
      </c>
      <c r="BO381" s="45">
        <v>112.2</v>
      </c>
      <c r="BP381" s="45">
        <v>111.3</v>
      </c>
      <c r="BQ381" s="45">
        <v>110.6</v>
      </c>
      <c r="BR381" s="45">
        <v>113.2</v>
      </c>
      <c r="BS381" s="45">
        <v>114</v>
      </c>
      <c r="BT381" s="45">
        <v>121.2</v>
      </c>
      <c r="BU381" s="45">
        <v>125.7</v>
      </c>
      <c r="BV381" s="45">
        <v>127.9</v>
      </c>
      <c r="BW381" s="45">
        <v>124.8</v>
      </c>
      <c r="BX381" s="45">
        <v>124.1</v>
      </c>
      <c r="BY381" s="45">
        <v>123.3</v>
      </c>
      <c r="BZ381" s="45">
        <v>127.2</v>
      </c>
      <c r="CA381" s="45">
        <v>128.6</v>
      </c>
      <c r="CB381" s="45">
        <v>129.6</v>
      </c>
      <c r="CC381" s="45">
        <v>134.30000000000001</v>
      </c>
      <c r="CD381" s="45">
        <v>131.1</v>
      </c>
      <c r="CE381" s="45">
        <v>135.19999999999999</v>
      </c>
      <c r="CF381" s="45">
        <v>136.1</v>
      </c>
      <c r="CG381" s="45">
        <v>139</v>
      </c>
      <c r="CH381" s="45">
        <v>138.80000000000001</v>
      </c>
      <c r="CI381" s="45">
        <v>139.19999999999999</v>
      </c>
      <c r="CJ381" s="45">
        <v>139.30000000000001</v>
      </c>
      <c r="CK381" s="45">
        <v>140.69999999999999</v>
      </c>
      <c r="CL381" s="45">
        <v>139.80000000000001</v>
      </c>
      <c r="CM381" s="45">
        <v>135.30000000000001</v>
      </c>
      <c r="CN381" s="45">
        <v>135.6</v>
      </c>
      <c r="CO381" s="45">
        <v>130.30000000000001</v>
      </c>
      <c r="CP381" s="45">
        <v>130.9</v>
      </c>
      <c r="CQ381" s="45">
        <v>131.30000000000001</v>
      </c>
      <c r="CR381" s="45">
        <v>133.6</v>
      </c>
      <c r="CS381" s="45">
        <v>133.4</v>
      </c>
      <c r="CT381" s="45">
        <v>134.80000000000001</v>
      </c>
      <c r="CU381" s="45">
        <v>134.9</v>
      </c>
      <c r="CV381" s="45">
        <v>131.5</v>
      </c>
      <c r="CW381" s="45">
        <v>134</v>
      </c>
      <c r="CX381" s="45">
        <v>133.30000000000001</v>
      </c>
      <c r="CY381" s="45">
        <v>133.5</v>
      </c>
      <c r="CZ381" s="45">
        <v>132.4</v>
      </c>
      <c r="DA381" s="45">
        <v>130.4</v>
      </c>
      <c r="DB381" s="45">
        <v>131.1</v>
      </c>
      <c r="DC381" s="45">
        <v>135.80000000000001</v>
      </c>
      <c r="DD381" s="45">
        <v>137.4</v>
      </c>
      <c r="DE381" s="45">
        <v>141.19999999999999</v>
      </c>
      <c r="DF381" s="45">
        <v>148.4</v>
      </c>
      <c r="DG381" s="45">
        <v>146.5</v>
      </c>
      <c r="DH381" s="45">
        <v>142.80000000000001</v>
      </c>
      <c r="DI381" s="45">
        <v>150.6</v>
      </c>
      <c r="DJ381" s="45">
        <v>155</v>
      </c>
      <c r="DK381" s="45">
        <v>157.69999999999999</v>
      </c>
      <c r="DL381" s="45">
        <v>156.9</v>
      </c>
      <c r="DM381" s="45">
        <v>159.5</v>
      </c>
      <c r="DN381" s="45">
        <v>167.1</v>
      </c>
      <c r="DO381" s="45">
        <v>169.4</v>
      </c>
      <c r="DP381" s="45">
        <v>167.8</v>
      </c>
      <c r="DQ381" s="45">
        <v>165.3</v>
      </c>
      <c r="DR381" s="45">
        <v>177</v>
      </c>
      <c r="DS381" s="45">
        <v>186.7</v>
      </c>
      <c r="DT381" s="45">
        <v>179.8</v>
      </c>
      <c r="DU381" s="45">
        <v>195.5</v>
      </c>
      <c r="DV381" s="45">
        <v>189.5</v>
      </c>
      <c r="DW381" s="45">
        <v>190.6</v>
      </c>
      <c r="DX381" s="46">
        <v>186.4</v>
      </c>
      <c r="DY381" s="46">
        <v>178.3</v>
      </c>
      <c r="DZ381" s="46">
        <v>197.5</v>
      </c>
      <c r="EA381">
        <v>175.1</v>
      </c>
      <c r="EB381" s="47">
        <v>179.8</v>
      </c>
      <c r="EC381" s="47">
        <v>180.5</v>
      </c>
    </row>
    <row r="382" spans="1:133" x14ac:dyDescent="0.25">
      <c r="A382" s="43" t="s">
        <v>3568</v>
      </c>
      <c r="B382" s="43" t="s">
        <v>3569</v>
      </c>
      <c r="C382" s="44">
        <v>3.0679999999999999E-2</v>
      </c>
      <c r="D382" s="45">
        <v>109.1</v>
      </c>
      <c r="E382" s="45">
        <v>110</v>
      </c>
      <c r="F382" s="45">
        <v>117.2</v>
      </c>
      <c r="G382" s="45">
        <v>116.3</v>
      </c>
      <c r="H382" s="45">
        <v>120.1</v>
      </c>
      <c r="I382" s="45">
        <v>120.6</v>
      </c>
      <c r="J382" s="45">
        <v>120.7</v>
      </c>
      <c r="K382" s="45">
        <v>119.8</v>
      </c>
      <c r="L382" s="45">
        <v>123.8</v>
      </c>
      <c r="M382" s="45">
        <v>124.7</v>
      </c>
      <c r="N382" s="45">
        <v>124.8</v>
      </c>
      <c r="O382" s="45">
        <v>125.9</v>
      </c>
      <c r="P382" s="45">
        <v>127.4</v>
      </c>
      <c r="Q382" s="45">
        <v>127.3</v>
      </c>
      <c r="R382" s="45">
        <v>124.5</v>
      </c>
      <c r="S382" s="45">
        <v>128.1</v>
      </c>
      <c r="T382" s="45">
        <v>128.5</v>
      </c>
      <c r="U382" s="45">
        <v>126.2</v>
      </c>
      <c r="V382" s="45">
        <v>125</v>
      </c>
      <c r="W382" s="45">
        <v>126.3</v>
      </c>
      <c r="X382" s="45">
        <v>129.19999999999999</v>
      </c>
      <c r="Y382" s="45">
        <v>130.19999999999999</v>
      </c>
      <c r="Z382" s="45">
        <v>129.6</v>
      </c>
      <c r="AA382" s="45">
        <v>137.6</v>
      </c>
      <c r="AB382" s="45">
        <v>133.69999999999999</v>
      </c>
      <c r="AC382" s="45">
        <v>132.30000000000001</v>
      </c>
      <c r="AD382" s="45">
        <v>131</v>
      </c>
      <c r="AE382" s="45">
        <v>130.19999999999999</v>
      </c>
      <c r="AF382" s="45">
        <v>133.30000000000001</v>
      </c>
      <c r="AG382" s="45">
        <v>132.69999999999999</v>
      </c>
      <c r="AH382" s="45">
        <v>132.9</v>
      </c>
      <c r="AI382" s="45">
        <v>130.9</v>
      </c>
      <c r="AJ382" s="45">
        <v>128.9</v>
      </c>
      <c r="AK382" s="45">
        <v>125</v>
      </c>
      <c r="AL382" s="45">
        <v>122.8</v>
      </c>
      <c r="AM382" s="45">
        <v>118.6</v>
      </c>
      <c r="AN382" s="45">
        <v>121.9</v>
      </c>
      <c r="AO382" s="45">
        <v>120.5</v>
      </c>
      <c r="AP382" s="45">
        <v>123.1</v>
      </c>
      <c r="AQ382" s="45">
        <v>118.2</v>
      </c>
      <c r="AR382" s="45">
        <v>118.2</v>
      </c>
      <c r="AS382" s="45">
        <v>115.2</v>
      </c>
      <c r="AT382" s="45">
        <v>114.9</v>
      </c>
      <c r="AU382" s="45">
        <v>115.4</v>
      </c>
      <c r="AV382" s="45">
        <v>114.6</v>
      </c>
      <c r="AW382" s="45">
        <v>113.3</v>
      </c>
      <c r="AX382" s="45">
        <v>112.4</v>
      </c>
      <c r="AY382" s="45">
        <v>112.9</v>
      </c>
      <c r="AZ382" s="45">
        <v>110.6</v>
      </c>
      <c r="BA382" s="45">
        <v>114.5</v>
      </c>
      <c r="BB382" s="45">
        <v>112.1</v>
      </c>
      <c r="BC382" s="45">
        <v>112.1</v>
      </c>
      <c r="BD382" s="45">
        <v>112.3</v>
      </c>
      <c r="BE382" s="45">
        <v>111</v>
      </c>
      <c r="BF382" s="45">
        <v>111.5</v>
      </c>
      <c r="BG382" s="45">
        <v>111.7</v>
      </c>
      <c r="BH382" s="45">
        <v>114.6</v>
      </c>
      <c r="BI382" s="45">
        <v>117.2</v>
      </c>
      <c r="BJ382" s="45">
        <v>122.6</v>
      </c>
      <c r="BK382" s="45">
        <v>124.4</v>
      </c>
      <c r="BL382" s="45">
        <v>124.1</v>
      </c>
      <c r="BM382" s="45">
        <v>123.3</v>
      </c>
      <c r="BN382" s="45">
        <v>118.9</v>
      </c>
      <c r="BO382" s="45">
        <v>116.1</v>
      </c>
      <c r="BP382" s="45">
        <v>116</v>
      </c>
      <c r="BQ382" s="45">
        <v>119.9</v>
      </c>
      <c r="BR382" s="45">
        <v>120.6</v>
      </c>
      <c r="BS382" s="45">
        <v>121.9</v>
      </c>
      <c r="BT382" s="45">
        <v>121.4</v>
      </c>
      <c r="BU382" s="45">
        <v>121</v>
      </c>
      <c r="BV382" s="45">
        <v>122.4</v>
      </c>
      <c r="BW382" s="45">
        <v>129.9</v>
      </c>
      <c r="BX382" s="45">
        <v>131.6</v>
      </c>
      <c r="BY382" s="45">
        <v>132.1</v>
      </c>
      <c r="BZ382" s="45">
        <v>130.6</v>
      </c>
      <c r="CA382" s="45">
        <v>130.19999999999999</v>
      </c>
      <c r="CB382" s="45">
        <v>128.4</v>
      </c>
      <c r="CC382" s="45">
        <v>126.6</v>
      </c>
      <c r="CD382" s="45">
        <v>128.9</v>
      </c>
      <c r="CE382" s="45">
        <v>129.6</v>
      </c>
      <c r="CF382" s="45">
        <v>124.2</v>
      </c>
      <c r="CG382" s="45">
        <v>120.8</v>
      </c>
      <c r="CH382" s="45">
        <v>121</v>
      </c>
      <c r="CI382" s="45">
        <v>121.2</v>
      </c>
      <c r="CJ382" s="45">
        <v>121</v>
      </c>
      <c r="CK382" s="45">
        <v>121.7</v>
      </c>
      <c r="CL382" s="45">
        <v>119.8</v>
      </c>
      <c r="CM382" s="45">
        <v>118.1</v>
      </c>
      <c r="CN382" s="45">
        <v>118.7</v>
      </c>
      <c r="CO382" s="45">
        <v>119.8</v>
      </c>
      <c r="CP382" s="45">
        <v>121.1</v>
      </c>
      <c r="CQ382" s="45">
        <v>120.6</v>
      </c>
      <c r="CR382" s="45">
        <v>118</v>
      </c>
      <c r="CS382" s="45">
        <v>123.7</v>
      </c>
      <c r="CT382" s="45">
        <v>122.6</v>
      </c>
      <c r="CU382" s="45">
        <v>122.5</v>
      </c>
      <c r="CV382" s="45">
        <v>122.5</v>
      </c>
      <c r="CW382" s="45">
        <v>135.80000000000001</v>
      </c>
      <c r="CX382" s="45">
        <v>133.9</v>
      </c>
      <c r="CY382" s="45">
        <v>141.80000000000001</v>
      </c>
      <c r="CZ382" s="45">
        <v>139.69999999999999</v>
      </c>
      <c r="DA382" s="45">
        <v>138.4</v>
      </c>
      <c r="DB382" s="45">
        <v>151.80000000000001</v>
      </c>
      <c r="DC382" s="45">
        <v>162.30000000000001</v>
      </c>
      <c r="DD382" s="45">
        <v>157.6</v>
      </c>
      <c r="DE382" s="45">
        <v>162.19999999999999</v>
      </c>
      <c r="DF382" s="45">
        <v>173.7</v>
      </c>
      <c r="DG382" s="45">
        <v>191.2</v>
      </c>
      <c r="DH382" s="45">
        <v>199</v>
      </c>
      <c r="DI382" s="45">
        <v>186.6</v>
      </c>
      <c r="DJ382" s="45">
        <v>180.5</v>
      </c>
      <c r="DK382" s="45">
        <v>195.2</v>
      </c>
      <c r="DL382" s="45">
        <v>195.1</v>
      </c>
      <c r="DM382" s="45">
        <v>178.5</v>
      </c>
      <c r="DN382" s="45">
        <v>191.8</v>
      </c>
      <c r="DO382" s="45">
        <v>204.9</v>
      </c>
      <c r="DP382" s="45">
        <v>208.3</v>
      </c>
      <c r="DQ382" s="45">
        <v>204.1</v>
      </c>
      <c r="DR382" s="45">
        <v>207.1</v>
      </c>
      <c r="DS382" s="45">
        <v>211.3</v>
      </c>
      <c r="DT382" s="45">
        <v>208.1</v>
      </c>
      <c r="DU382" s="45">
        <v>207.6</v>
      </c>
      <c r="DV382" s="45">
        <v>207.5</v>
      </c>
      <c r="DW382" s="45">
        <v>207.5</v>
      </c>
      <c r="DX382" s="46">
        <v>207.1</v>
      </c>
      <c r="DY382" s="46">
        <v>208.3</v>
      </c>
      <c r="DZ382" s="46">
        <v>210.2</v>
      </c>
      <c r="EA382">
        <v>208.5</v>
      </c>
      <c r="EB382" s="47">
        <v>193.1</v>
      </c>
      <c r="EC382" s="47">
        <v>189.7</v>
      </c>
    </row>
    <row r="383" spans="1:133" x14ac:dyDescent="0.25">
      <c r="A383" s="43" t="s">
        <v>3570</v>
      </c>
      <c r="B383" s="43" t="s">
        <v>3571</v>
      </c>
      <c r="C383" s="44">
        <v>2.0480000000000002E-2</v>
      </c>
      <c r="D383" s="45">
        <v>99.3</v>
      </c>
      <c r="E383" s="45">
        <v>94.5</v>
      </c>
      <c r="F383" s="45">
        <v>101.7</v>
      </c>
      <c r="G383" s="45">
        <v>103.6</v>
      </c>
      <c r="H383" s="45">
        <v>96.3</v>
      </c>
      <c r="I383" s="45">
        <v>99.5</v>
      </c>
      <c r="J383" s="45">
        <v>98.3</v>
      </c>
      <c r="K383" s="45">
        <v>107.3</v>
      </c>
      <c r="L383" s="45">
        <v>110.9</v>
      </c>
      <c r="M383" s="45">
        <v>114.9</v>
      </c>
      <c r="N383" s="45">
        <v>115.9</v>
      </c>
      <c r="O383" s="45">
        <v>116.1</v>
      </c>
      <c r="P383" s="45">
        <v>115.5</v>
      </c>
      <c r="Q383" s="45">
        <v>115.5</v>
      </c>
      <c r="R383" s="45">
        <v>116.5</v>
      </c>
      <c r="S383" s="45">
        <v>113</v>
      </c>
      <c r="T383" s="45">
        <v>108.4</v>
      </c>
      <c r="U383" s="45">
        <v>106.3</v>
      </c>
      <c r="V383" s="45">
        <v>109.3</v>
      </c>
      <c r="W383" s="45">
        <v>112.3</v>
      </c>
      <c r="X383" s="45">
        <v>109.4</v>
      </c>
      <c r="Y383" s="45">
        <v>116.7</v>
      </c>
      <c r="Z383" s="45">
        <v>116.3</v>
      </c>
      <c r="AA383" s="45">
        <v>111.6</v>
      </c>
      <c r="AB383" s="45">
        <v>115.1</v>
      </c>
      <c r="AC383" s="45">
        <v>131.5</v>
      </c>
      <c r="AD383" s="45">
        <v>133.19999999999999</v>
      </c>
      <c r="AE383" s="45">
        <v>135.1</v>
      </c>
      <c r="AF383" s="45">
        <v>125.8</v>
      </c>
      <c r="AG383" s="45">
        <v>127.7</v>
      </c>
      <c r="AH383" s="45">
        <v>124.1</v>
      </c>
      <c r="AI383" s="45">
        <v>112.9</v>
      </c>
      <c r="AJ383" s="45">
        <v>111.9</v>
      </c>
      <c r="AK383" s="45">
        <v>130.19999999999999</v>
      </c>
      <c r="AL383" s="45">
        <v>134.69999999999999</v>
      </c>
      <c r="AM383" s="45">
        <v>136.30000000000001</v>
      </c>
      <c r="AN383" s="45">
        <v>136.9</v>
      </c>
      <c r="AO383" s="45">
        <v>146.69999999999999</v>
      </c>
      <c r="AP383" s="45">
        <v>138.6</v>
      </c>
      <c r="AQ383" s="45">
        <v>134.80000000000001</v>
      </c>
      <c r="AR383" s="45">
        <v>135.4</v>
      </c>
      <c r="AS383" s="45">
        <v>134.1</v>
      </c>
      <c r="AT383" s="45">
        <v>132.69999999999999</v>
      </c>
      <c r="AU383" s="45">
        <v>134.69999999999999</v>
      </c>
      <c r="AV383" s="45">
        <v>136.6</v>
      </c>
      <c r="AW383" s="45">
        <v>139.6</v>
      </c>
      <c r="AX383" s="45">
        <v>144.1</v>
      </c>
      <c r="AY383" s="45">
        <v>146.19999999999999</v>
      </c>
      <c r="AZ383" s="45">
        <v>151</v>
      </c>
      <c r="BA383" s="45">
        <v>150.80000000000001</v>
      </c>
      <c r="BB383" s="45">
        <v>155.30000000000001</v>
      </c>
      <c r="BC383" s="45">
        <v>154.19999999999999</v>
      </c>
      <c r="BD383" s="45">
        <v>150.4</v>
      </c>
      <c r="BE383" s="45">
        <v>137.1</v>
      </c>
      <c r="BF383" s="45">
        <v>137</v>
      </c>
      <c r="BG383" s="45">
        <v>140.1</v>
      </c>
      <c r="BH383" s="45">
        <v>138.4</v>
      </c>
      <c r="BI383" s="45">
        <v>138.1</v>
      </c>
      <c r="BJ383" s="45">
        <v>140.19999999999999</v>
      </c>
      <c r="BK383" s="45">
        <v>140.19999999999999</v>
      </c>
      <c r="BL383" s="45">
        <v>135.9</v>
      </c>
      <c r="BM383" s="45">
        <v>134.6</v>
      </c>
      <c r="BN383" s="45">
        <v>125.1</v>
      </c>
      <c r="BO383" s="45">
        <v>119.2</v>
      </c>
      <c r="BP383" s="45">
        <v>114.9</v>
      </c>
      <c r="BQ383" s="45">
        <v>118.7</v>
      </c>
      <c r="BR383" s="45">
        <v>116.9</v>
      </c>
      <c r="BS383" s="45">
        <v>115.8</v>
      </c>
      <c r="BT383" s="45">
        <v>121.3</v>
      </c>
      <c r="BU383" s="45">
        <v>128.6</v>
      </c>
      <c r="BV383" s="45">
        <v>123.3</v>
      </c>
      <c r="BW383" s="45">
        <v>129.9</v>
      </c>
      <c r="BX383" s="45">
        <v>143.1</v>
      </c>
      <c r="BY383" s="45">
        <v>148.19999999999999</v>
      </c>
      <c r="BZ383" s="45">
        <v>150.1</v>
      </c>
      <c r="CA383" s="45">
        <v>144.69999999999999</v>
      </c>
      <c r="CB383" s="45">
        <v>141.80000000000001</v>
      </c>
      <c r="CC383" s="45">
        <v>138.30000000000001</v>
      </c>
      <c r="CD383" s="45">
        <v>137.19999999999999</v>
      </c>
      <c r="CE383" s="45">
        <v>141.19999999999999</v>
      </c>
      <c r="CF383" s="45">
        <v>140.5</v>
      </c>
      <c r="CG383" s="45">
        <v>140.19999999999999</v>
      </c>
      <c r="CH383" s="45">
        <v>140.80000000000001</v>
      </c>
      <c r="CI383" s="45">
        <v>140.6</v>
      </c>
      <c r="CJ383" s="45">
        <v>142.69999999999999</v>
      </c>
      <c r="CK383" s="45">
        <v>140.80000000000001</v>
      </c>
      <c r="CL383" s="45">
        <v>139.19999999999999</v>
      </c>
      <c r="CM383" s="45">
        <v>134.1</v>
      </c>
      <c r="CN383" s="45">
        <v>132.69999999999999</v>
      </c>
      <c r="CO383" s="45">
        <v>135.1</v>
      </c>
      <c r="CP383" s="45">
        <v>132.5</v>
      </c>
      <c r="CQ383" s="45">
        <v>129.6</v>
      </c>
      <c r="CR383" s="45">
        <v>130</v>
      </c>
      <c r="CS383" s="45">
        <v>126.5</v>
      </c>
      <c r="CT383" s="45">
        <v>136.69999999999999</v>
      </c>
      <c r="CU383" s="45">
        <v>146</v>
      </c>
      <c r="CV383" s="45">
        <v>146</v>
      </c>
      <c r="CW383" s="45">
        <v>141</v>
      </c>
      <c r="CX383" s="45">
        <v>135.6</v>
      </c>
      <c r="CY383" s="45">
        <v>131.69999999999999</v>
      </c>
      <c r="CZ383" s="45">
        <v>130.1</v>
      </c>
      <c r="DA383" s="45">
        <v>134</v>
      </c>
      <c r="DB383" s="45">
        <v>147</v>
      </c>
      <c r="DC383" s="45">
        <v>156</v>
      </c>
      <c r="DD383" s="45">
        <v>162.6</v>
      </c>
      <c r="DE383" s="45">
        <v>169.5</v>
      </c>
      <c r="DF383" s="45">
        <v>170.4</v>
      </c>
      <c r="DG383" s="45">
        <v>171.8</v>
      </c>
      <c r="DH383" s="45">
        <v>176.9</v>
      </c>
      <c r="DI383" s="45">
        <v>175.5</v>
      </c>
      <c r="DJ383" s="45">
        <v>164.2</v>
      </c>
      <c r="DK383" s="45">
        <v>160.6</v>
      </c>
      <c r="DL383" s="45">
        <v>160.5</v>
      </c>
      <c r="DM383" s="45">
        <v>171.5</v>
      </c>
      <c r="DN383" s="45">
        <v>185.2</v>
      </c>
      <c r="DO383" s="45">
        <v>191.8</v>
      </c>
      <c r="DP383" s="45">
        <v>208.6</v>
      </c>
      <c r="DQ383" s="45">
        <v>215.2</v>
      </c>
      <c r="DR383" s="45">
        <v>216.3</v>
      </c>
      <c r="DS383" s="45">
        <v>222.8</v>
      </c>
      <c r="DT383" s="45">
        <v>225.4</v>
      </c>
      <c r="DU383" s="45">
        <v>277.8</v>
      </c>
      <c r="DV383" s="45">
        <v>266.8</v>
      </c>
      <c r="DW383" s="45">
        <v>252.3</v>
      </c>
      <c r="DX383" s="46">
        <v>247.5</v>
      </c>
      <c r="DY383" s="46">
        <v>245</v>
      </c>
      <c r="DZ383" s="46">
        <v>247.1</v>
      </c>
      <c r="EA383">
        <v>251.3</v>
      </c>
      <c r="EB383" s="47">
        <v>247.8</v>
      </c>
      <c r="EC383" s="47">
        <v>245.4</v>
      </c>
    </row>
    <row r="384" spans="1:133" x14ac:dyDescent="0.25">
      <c r="A384" s="43" t="s">
        <v>3572</v>
      </c>
      <c r="B384" s="43" t="s">
        <v>3573</v>
      </c>
      <c r="C384" s="44">
        <v>3.0290000000000001E-2</v>
      </c>
      <c r="D384" s="45">
        <v>90.8</v>
      </c>
      <c r="E384" s="45">
        <v>100.3</v>
      </c>
      <c r="F384" s="45">
        <v>109.7</v>
      </c>
      <c r="G384" s="45">
        <v>111.9</v>
      </c>
      <c r="H384" s="45">
        <v>109.8</v>
      </c>
      <c r="I384" s="45">
        <v>106.5</v>
      </c>
      <c r="J384" s="45">
        <v>104.8</v>
      </c>
      <c r="K384" s="45">
        <v>98.1</v>
      </c>
      <c r="L384" s="45">
        <v>91.8</v>
      </c>
      <c r="M384" s="45">
        <v>86.1</v>
      </c>
      <c r="N384" s="45">
        <v>81.8</v>
      </c>
      <c r="O384" s="45">
        <v>88</v>
      </c>
      <c r="P384" s="45">
        <v>94.3</v>
      </c>
      <c r="Q384" s="45">
        <v>94</v>
      </c>
      <c r="R384" s="45">
        <v>87.2</v>
      </c>
      <c r="S384" s="45">
        <v>81</v>
      </c>
      <c r="T384" s="45">
        <v>76.400000000000006</v>
      </c>
      <c r="U384" s="45">
        <v>70.900000000000006</v>
      </c>
      <c r="V384" s="45">
        <v>78.599999999999994</v>
      </c>
      <c r="W384" s="45">
        <v>81.599999999999994</v>
      </c>
      <c r="X384" s="45">
        <v>74.7</v>
      </c>
      <c r="Y384" s="45">
        <v>77.2</v>
      </c>
      <c r="Z384" s="45">
        <v>94.7</v>
      </c>
      <c r="AA384" s="45">
        <v>107.5</v>
      </c>
      <c r="AB384" s="45">
        <v>108.1</v>
      </c>
      <c r="AC384" s="45">
        <v>99.8</v>
      </c>
      <c r="AD384" s="45">
        <v>95.8</v>
      </c>
      <c r="AE384" s="45">
        <v>94.1</v>
      </c>
      <c r="AF384" s="45">
        <v>98.6</v>
      </c>
      <c r="AG384" s="45">
        <v>97.9</v>
      </c>
      <c r="AH384" s="45">
        <v>92.9</v>
      </c>
      <c r="AI384" s="45">
        <v>91.3</v>
      </c>
      <c r="AJ384" s="45">
        <v>93.3</v>
      </c>
      <c r="AK384" s="45">
        <v>101.1</v>
      </c>
      <c r="AL384" s="45">
        <v>111</v>
      </c>
      <c r="AM384" s="45">
        <v>112.6</v>
      </c>
      <c r="AN384" s="45">
        <v>112.6</v>
      </c>
      <c r="AO384" s="45">
        <v>112.9</v>
      </c>
      <c r="AP384" s="45">
        <v>110.8</v>
      </c>
      <c r="AQ384" s="45">
        <v>109.5</v>
      </c>
      <c r="AR384" s="45">
        <v>110.4</v>
      </c>
      <c r="AS384" s="45">
        <v>106.4</v>
      </c>
      <c r="AT384" s="45">
        <v>106</v>
      </c>
      <c r="AU384" s="45">
        <v>105.4</v>
      </c>
      <c r="AV384" s="45">
        <v>102.1</v>
      </c>
      <c r="AW384" s="45">
        <v>103.9</v>
      </c>
      <c r="AX384" s="45">
        <v>108.9</v>
      </c>
      <c r="AY384" s="45">
        <v>112.9</v>
      </c>
      <c r="AZ384" s="45">
        <v>113.5</v>
      </c>
      <c r="BA384" s="45">
        <v>112.6</v>
      </c>
      <c r="BB384" s="45">
        <v>117.1</v>
      </c>
      <c r="BC384" s="45">
        <v>110.8</v>
      </c>
      <c r="BD384" s="45">
        <v>103.9</v>
      </c>
      <c r="BE384" s="45">
        <v>99.8</v>
      </c>
      <c r="BF384" s="45">
        <v>99.6</v>
      </c>
      <c r="BG384" s="45">
        <v>98.7</v>
      </c>
      <c r="BH384" s="45">
        <v>96.4</v>
      </c>
      <c r="BI384" s="45">
        <v>97.2</v>
      </c>
      <c r="BJ384" s="45">
        <v>102</v>
      </c>
      <c r="BK384" s="45">
        <v>107.8</v>
      </c>
      <c r="BL384" s="45">
        <v>110.3</v>
      </c>
      <c r="BM384" s="45">
        <v>110.3</v>
      </c>
      <c r="BN384" s="45">
        <v>107.9</v>
      </c>
      <c r="BO384" s="45">
        <v>104.8</v>
      </c>
      <c r="BP384" s="45">
        <v>96.1</v>
      </c>
      <c r="BQ384" s="45">
        <v>98.3</v>
      </c>
      <c r="BR384" s="45">
        <v>103</v>
      </c>
      <c r="BS384" s="45">
        <v>113.6</v>
      </c>
      <c r="BT384" s="45">
        <v>122.3</v>
      </c>
      <c r="BU384" s="45">
        <v>126.6</v>
      </c>
      <c r="BV384" s="45">
        <v>119</v>
      </c>
      <c r="BW384" s="45">
        <v>115.5</v>
      </c>
      <c r="BX384" s="45">
        <v>132.1</v>
      </c>
      <c r="BY384" s="45">
        <v>157.19999999999999</v>
      </c>
      <c r="BZ384" s="45">
        <v>176.3</v>
      </c>
      <c r="CA384" s="45">
        <v>175</v>
      </c>
      <c r="CB384" s="45">
        <v>175</v>
      </c>
      <c r="CC384" s="45">
        <v>172</v>
      </c>
      <c r="CD384" s="45">
        <v>180.1</v>
      </c>
      <c r="CE384" s="45">
        <v>183.8</v>
      </c>
      <c r="CF384" s="45">
        <v>180.5</v>
      </c>
      <c r="CG384" s="45">
        <v>159.1</v>
      </c>
      <c r="CH384" s="45">
        <v>153.6</v>
      </c>
      <c r="CI384" s="45">
        <v>160.80000000000001</v>
      </c>
      <c r="CJ384" s="45">
        <v>159.19999999999999</v>
      </c>
      <c r="CK384" s="45">
        <v>139.30000000000001</v>
      </c>
      <c r="CL384" s="45">
        <v>132.69999999999999</v>
      </c>
      <c r="CM384" s="45">
        <v>129.4</v>
      </c>
      <c r="CN384" s="45">
        <v>120.9</v>
      </c>
      <c r="CO384" s="45">
        <v>113.9</v>
      </c>
      <c r="CP384" s="45">
        <v>108.9</v>
      </c>
      <c r="CQ384" s="45">
        <v>105.1</v>
      </c>
      <c r="CR384" s="45">
        <v>104.5</v>
      </c>
      <c r="CS384" s="45">
        <v>114.3</v>
      </c>
      <c r="CT384" s="45">
        <v>108.1</v>
      </c>
      <c r="CU384" s="45">
        <v>98.3</v>
      </c>
      <c r="CV384" s="45">
        <v>89.9</v>
      </c>
      <c r="CW384" s="45">
        <v>73.099999999999994</v>
      </c>
      <c r="CX384" s="45">
        <v>73.3</v>
      </c>
      <c r="CY384" s="45">
        <v>79.5</v>
      </c>
      <c r="CZ384" s="45">
        <v>77.8</v>
      </c>
      <c r="DA384" s="45">
        <v>90.7</v>
      </c>
      <c r="DB384" s="45">
        <v>102.9</v>
      </c>
      <c r="DC384" s="45">
        <v>122.8</v>
      </c>
      <c r="DD384" s="45">
        <v>118</v>
      </c>
      <c r="DE384" s="45">
        <v>123.9</v>
      </c>
      <c r="DF384" s="45">
        <v>132.80000000000001</v>
      </c>
      <c r="DG384" s="45">
        <v>157.69999999999999</v>
      </c>
      <c r="DH384" s="45">
        <v>171.8</v>
      </c>
      <c r="DI384" s="45">
        <v>149.80000000000001</v>
      </c>
      <c r="DJ384" s="45">
        <v>144.5</v>
      </c>
      <c r="DK384" s="45">
        <v>149</v>
      </c>
      <c r="DL384" s="45">
        <v>138.6</v>
      </c>
      <c r="DM384" s="45">
        <v>142.80000000000001</v>
      </c>
      <c r="DN384" s="45">
        <v>172.8</v>
      </c>
      <c r="DO384" s="45">
        <v>183.5</v>
      </c>
      <c r="DP384" s="45">
        <v>178.6</v>
      </c>
      <c r="DQ384" s="45">
        <v>178.2</v>
      </c>
      <c r="DR384" s="45">
        <v>188.2</v>
      </c>
      <c r="DS384" s="45">
        <v>195.4</v>
      </c>
      <c r="DT384" s="45">
        <v>209.2</v>
      </c>
      <c r="DU384" s="45">
        <v>220.1</v>
      </c>
      <c r="DV384" s="45">
        <v>222.5</v>
      </c>
      <c r="DW384" s="45">
        <v>211.4</v>
      </c>
      <c r="DX384" s="46">
        <v>170.3</v>
      </c>
      <c r="DY384" s="46">
        <v>136.30000000000001</v>
      </c>
      <c r="DZ384" s="46">
        <v>132.4</v>
      </c>
      <c r="EA384">
        <v>127</v>
      </c>
      <c r="EB384" s="47">
        <v>124.9</v>
      </c>
      <c r="EC384" s="47">
        <v>125.4</v>
      </c>
    </row>
    <row r="385" spans="1:133" x14ac:dyDescent="0.25">
      <c r="A385" s="43" t="s">
        <v>3574</v>
      </c>
      <c r="B385" s="43" t="s">
        <v>3575</v>
      </c>
      <c r="C385" s="44">
        <v>2.0729999999999998E-2</v>
      </c>
      <c r="D385" s="45">
        <v>105.3</v>
      </c>
      <c r="E385" s="45">
        <v>106.5</v>
      </c>
      <c r="F385" s="45">
        <v>105.8</v>
      </c>
      <c r="G385" s="45">
        <v>107.9</v>
      </c>
      <c r="H385" s="45">
        <v>107.9</v>
      </c>
      <c r="I385" s="45">
        <v>107.6</v>
      </c>
      <c r="J385" s="45">
        <v>105.5</v>
      </c>
      <c r="K385" s="45">
        <v>106.8</v>
      </c>
      <c r="L385" s="45">
        <v>109.2</v>
      </c>
      <c r="M385" s="45">
        <v>104.1</v>
      </c>
      <c r="N385" s="45">
        <v>104.4</v>
      </c>
      <c r="O385" s="45">
        <v>103.8</v>
      </c>
      <c r="P385" s="45">
        <v>107.2</v>
      </c>
      <c r="Q385" s="45">
        <v>95.3</v>
      </c>
      <c r="R385" s="45">
        <v>99.7</v>
      </c>
      <c r="S385" s="45">
        <v>99.1</v>
      </c>
      <c r="T385" s="45">
        <v>99.9</v>
      </c>
      <c r="U385" s="45">
        <v>100.1</v>
      </c>
      <c r="V385" s="45">
        <v>97.1</v>
      </c>
      <c r="W385" s="45">
        <v>97.7</v>
      </c>
      <c r="X385" s="45">
        <v>97.3</v>
      </c>
      <c r="Y385" s="45">
        <v>99.4</v>
      </c>
      <c r="Z385" s="45">
        <v>102.4</v>
      </c>
      <c r="AA385" s="45">
        <v>100.7</v>
      </c>
      <c r="AB385" s="45">
        <v>100.8</v>
      </c>
      <c r="AC385" s="45">
        <v>103</v>
      </c>
      <c r="AD385" s="45">
        <v>101.7</v>
      </c>
      <c r="AE385" s="45">
        <v>102.7</v>
      </c>
      <c r="AF385" s="45">
        <v>104.1</v>
      </c>
      <c r="AG385" s="45">
        <v>105.3</v>
      </c>
      <c r="AH385" s="45">
        <v>106.8</v>
      </c>
      <c r="AI385" s="45">
        <v>107.5</v>
      </c>
      <c r="AJ385" s="45">
        <v>107.9</v>
      </c>
      <c r="AK385" s="45">
        <v>106.5</v>
      </c>
      <c r="AL385" s="45">
        <v>106.2</v>
      </c>
      <c r="AM385" s="45">
        <v>108.1</v>
      </c>
      <c r="AN385" s="45">
        <v>109.8</v>
      </c>
      <c r="AO385" s="45">
        <v>109.4</v>
      </c>
      <c r="AP385" s="45">
        <v>110.4</v>
      </c>
      <c r="AQ385" s="45">
        <v>111.6</v>
      </c>
      <c r="AR385" s="45">
        <v>111.3</v>
      </c>
      <c r="AS385" s="45">
        <v>112.6</v>
      </c>
      <c r="AT385" s="45">
        <v>111.2</v>
      </c>
      <c r="AU385" s="45">
        <v>111.5</v>
      </c>
      <c r="AV385" s="45">
        <v>112.7</v>
      </c>
      <c r="AW385" s="45">
        <v>111.3</v>
      </c>
      <c r="AX385" s="45">
        <v>109.2</v>
      </c>
      <c r="AY385" s="45">
        <v>107.4</v>
      </c>
      <c r="AZ385" s="45">
        <v>103.1</v>
      </c>
      <c r="BA385" s="45">
        <v>96.2</v>
      </c>
      <c r="BB385" s="45">
        <v>96.4</v>
      </c>
      <c r="BC385" s="45">
        <v>96.5</v>
      </c>
      <c r="BD385" s="45">
        <v>96</v>
      </c>
      <c r="BE385" s="45">
        <v>96.8</v>
      </c>
      <c r="BF385" s="45">
        <v>95.7</v>
      </c>
      <c r="BG385" s="45">
        <v>95.5</v>
      </c>
      <c r="BH385" s="45">
        <v>95.6</v>
      </c>
      <c r="BI385" s="45">
        <v>93.6</v>
      </c>
      <c r="BJ385" s="45">
        <v>94.2</v>
      </c>
      <c r="BK385" s="45">
        <v>93.8</v>
      </c>
      <c r="BL385" s="45">
        <v>93</v>
      </c>
      <c r="BM385" s="45">
        <v>92.6</v>
      </c>
      <c r="BN385" s="45">
        <v>92.5</v>
      </c>
      <c r="BO385" s="45">
        <v>88.4</v>
      </c>
      <c r="BP385" s="45">
        <v>84.6</v>
      </c>
      <c r="BQ385" s="45">
        <v>84.3</v>
      </c>
      <c r="BR385" s="45">
        <v>88.7</v>
      </c>
      <c r="BS385" s="45">
        <v>90.2</v>
      </c>
      <c r="BT385" s="45">
        <v>88.5</v>
      </c>
      <c r="BU385" s="45">
        <v>87.6</v>
      </c>
      <c r="BV385" s="45">
        <v>90.1</v>
      </c>
      <c r="BW385" s="45">
        <v>89.2</v>
      </c>
      <c r="BX385" s="45">
        <v>91.7</v>
      </c>
      <c r="BY385" s="45">
        <v>88.5</v>
      </c>
      <c r="BZ385" s="45">
        <v>91.1</v>
      </c>
      <c r="CA385" s="45">
        <v>89.1</v>
      </c>
      <c r="CB385" s="45">
        <v>91</v>
      </c>
      <c r="CC385" s="45">
        <v>93.4</v>
      </c>
      <c r="CD385" s="45">
        <v>93.9</v>
      </c>
      <c r="CE385" s="45">
        <v>95.4</v>
      </c>
      <c r="CF385" s="45">
        <v>94.2</v>
      </c>
      <c r="CG385" s="45">
        <v>94</v>
      </c>
      <c r="CH385" s="45">
        <v>90.8</v>
      </c>
      <c r="CI385" s="45">
        <v>93.7</v>
      </c>
      <c r="CJ385" s="45">
        <v>94</v>
      </c>
      <c r="CK385" s="45">
        <v>92.1</v>
      </c>
      <c r="CL385" s="45">
        <v>91</v>
      </c>
      <c r="CM385" s="45">
        <v>90.8</v>
      </c>
      <c r="CN385" s="45">
        <v>91.7</v>
      </c>
      <c r="CO385" s="45">
        <v>92.6</v>
      </c>
      <c r="CP385" s="45">
        <v>91.1</v>
      </c>
      <c r="CQ385" s="45">
        <v>90.3</v>
      </c>
      <c r="CR385" s="45">
        <v>91.2</v>
      </c>
      <c r="CS385" s="45">
        <v>91.4</v>
      </c>
      <c r="CT385" s="45">
        <v>91.7</v>
      </c>
      <c r="CU385" s="45">
        <v>92.2</v>
      </c>
      <c r="CV385" s="45">
        <v>91.8</v>
      </c>
      <c r="CW385" s="45">
        <v>93.7</v>
      </c>
      <c r="CX385" s="45">
        <v>92.1</v>
      </c>
      <c r="CY385" s="45">
        <v>87.6</v>
      </c>
      <c r="CZ385" s="45">
        <v>88.3</v>
      </c>
      <c r="DA385" s="45">
        <v>87.9</v>
      </c>
      <c r="DB385" s="45">
        <v>88.3</v>
      </c>
      <c r="DC385" s="45">
        <v>89.6</v>
      </c>
      <c r="DD385" s="45">
        <v>89.6</v>
      </c>
      <c r="DE385" s="45">
        <v>89.7</v>
      </c>
      <c r="DF385" s="45">
        <v>89.6</v>
      </c>
      <c r="DG385" s="45">
        <v>89.5</v>
      </c>
      <c r="DH385" s="45">
        <v>89.8</v>
      </c>
      <c r="DI385" s="45">
        <v>89.6</v>
      </c>
      <c r="DJ385" s="45">
        <v>90</v>
      </c>
      <c r="DK385" s="45">
        <v>90.9</v>
      </c>
      <c r="DL385" s="45">
        <v>94.2</v>
      </c>
      <c r="DM385" s="45">
        <v>101.7</v>
      </c>
      <c r="DN385" s="45">
        <v>121.8</v>
      </c>
      <c r="DO385" s="45">
        <v>114.4</v>
      </c>
      <c r="DP385" s="45">
        <v>106.7</v>
      </c>
      <c r="DQ385" s="45">
        <v>111.1</v>
      </c>
      <c r="DR385" s="45">
        <v>112</v>
      </c>
      <c r="DS385" s="45">
        <v>114.3</v>
      </c>
      <c r="DT385" s="45">
        <v>118.1</v>
      </c>
      <c r="DU385" s="45">
        <v>117.9</v>
      </c>
      <c r="DV385" s="45">
        <v>117.5</v>
      </c>
      <c r="DW385" s="45">
        <v>119</v>
      </c>
      <c r="DX385" s="46">
        <v>118.4</v>
      </c>
      <c r="DY385" s="46">
        <v>120.5</v>
      </c>
      <c r="DZ385" s="46">
        <v>120.8</v>
      </c>
      <c r="EA385">
        <v>120.8</v>
      </c>
      <c r="EB385" s="47">
        <v>118.6</v>
      </c>
      <c r="EC385" s="47">
        <v>117.7</v>
      </c>
    </row>
    <row r="386" spans="1:133" x14ac:dyDescent="0.25">
      <c r="A386" s="43" t="s">
        <v>3576</v>
      </c>
      <c r="B386" s="43" t="s">
        <v>3577</v>
      </c>
      <c r="C386" s="44">
        <v>4.4499999999999998E-2</v>
      </c>
      <c r="D386" s="45">
        <v>99</v>
      </c>
      <c r="E386" s="45">
        <v>98.8</v>
      </c>
      <c r="F386" s="45">
        <v>97.7</v>
      </c>
      <c r="G386" s="45">
        <v>99.9</v>
      </c>
      <c r="H386" s="45">
        <v>101.4</v>
      </c>
      <c r="I386" s="45">
        <v>99</v>
      </c>
      <c r="J386" s="45">
        <v>102</v>
      </c>
      <c r="K386" s="45">
        <v>102.6</v>
      </c>
      <c r="L386" s="45">
        <v>102.8</v>
      </c>
      <c r="M386" s="45">
        <v>104.6</v>
      </c>
      <c r="N386" s="45">
        <v>102.3</v>
      </c>
      <c r="O386" s="45">
        <v>101.8</v>
      </c>
      <c r="P386" s="45">
        <v>101.1</v>
      </c>
      <c r="Q386" s="45">
        <v>101.5</v>
      </c>
      <c r="R386" s="45">
        <v>102.9</v>
      </c>
      <c r="S386" s="45">
        <v>103.9</v>
      </c>
      <c r="T386" s="45">
        <v>103</v>
      </c>
      <c r="U386" s="45">
        <v>101.8</v>
      </c>
      <c r="V386" s="45">
        <v>100.8</v>
      </c>
      <c r="W386" s="45">
        <v>102.6</v>
      </c>
      <c r="X386" s="45">
        <v>102.2</v>
      </c>
      <c r="Y386" s="45">
        <v>101.8</v>
      </c>
      <c r="Z386" s="45">
        <v>103.3</v>
      </c>
      <c r="AA386" s="45">
        <v>103.6</v>
      </c>
      <c r="AB386" s="45">
        <v>104</v>
      </c>
      <c r="AC386" s="45">
        <v>105.4</v>
      </c>
      <c r="AD386" s="45">
        <v>105.4</v>
      </c>
      <c r="AE386" s="45">
        <v>104.8</v>
      </c>
      <c r="AF386" s="45">
        <v>106.5</v>
      </c>
      <c r="AG386" s="45">
        <v>107.8</v>
      </c>
      <c r="AH386" s="45">
        <v>106.9</v>
      </c>
      <c r="AI386" s="45">
        <v>105</v>
      </c>
      <c r="AJ386" s="45">
        <v>107</v>
      </c>
      <c r="AK386" s="45">
        <v>108.9</v>
      </c>
      <c r="AL386" s="45">
        <v>108.2</v>
      </c>
      <c r="AM386" s="45">
        <v>108.4</v>
      </c>
      <c r="AN386" s="45">
        <v>110</v>
      </c>
      <c r="AO386" s="45">
        <v>106.7</v>
      </c>
      <c r="AP386" s="45">
        <v>107.3</v>
      </c>
      <c r="AQ386" s="45">
        <v>108.8</v>
      </c>
      <c r="AR386" s="45">
        <v>107.9</v>
      </c>
      <c r="AS386" s="45">
        <v>108.2</v>
      </c>
      <c r="AT386" s="45">
        <v>107.9</v>
      </c>
      <c r="AU386" s="45">
        <v>107.1</v>
      </c>
      <c r="AV386" s="45">
        <v>107.7</v>
      </c>
      <c r="AW386" s="45">
        <v>108.4</v>
      </c>
      <c r="AX386" s="45">
        <v>107.3</v>
      </c>
      <c r="AY386" s="45">
        <v>109.6</v>
      </c>
      <c r="AZ386" s="45">
        <v>108.7</v>
      </c>
      <c r="BA386" s="45">
        <v>109</v>
      </c>
      <c r="BB386" s="45">
        <v>110.1</v>
      </c>
      <c r="BC386" s="45">
        <v>109.3</v>
      </c>
      <c r="BD386" s="45">
        <v>110.8</v>
      </c>
      <c r="BE386" s="45">
        <v>111</v>
      </c>
      <c r="BF386" s="45">
        <v>110</v>
      </c>
      <c r="BG386" s="45">
        <v>111.3</v>
      </c>
      <c r="BH386" s="45">
        <v>110</v>
      </c>
      <c r="BI386" s="45">
        <v>109.7</v>
      </c>
      <c r="BJ386" s="45">
        <v>112.1</v>
      </c>
      <c r="BK386" s="45">
        <v>111.9</v>
      </c>
      <c r="BL386" s="45">
        <v>112.1</v>
      </c>
      <c r="BM386" s="45">
        <v>112.4</v>
      </c>
      <c r="BN386" s="45">
        <v>112.7</v>
      </c>
      <c r="BO386" s="45">
        <v>110.7</v>
      </c>
      <c r="BP386" s="45">
        <v>112.3</v>
      </c>
      <c r="BQ386" s="45">
        <v>111.4</v>
      </c>
      <c r="BR386" s="45">
        <v>112.2</v>
      </c>
      <c r="BS386" s="45">
        <v>114</v>
      </c>
      <c r="BT386" s="45">
        <v>111.4</v>
      </c>
      <c r="BU386" s="45">
        <v>111.9</v>
      </c>
      <c r="BV386" s="45">
        <v>115.5</v>
      </c>
      <c r="BW386" s="45">
        <v>115.8</v>
      </c>
      <c r="BX386" s="45">
        <v>119.3</v>
      </c>
      <c r="BY386" s="45">
        <v>118.1</v>
      </c>
      <c r="BZ386" s="45">
        <v>116.5</v>
      </c>
      <c r="CA386" s="45">
        <v>117</v>
      </c>
      <c r="CB386" s="45">
        <v>117.4</v>
      </c>
      <c r="CC386" s="45">
        <v>120.2</v>
      </c>
      <c r="CD386" s="45">
        <v>121.3</v>
      </c>
      <c r="CE386" s="45">
        <v>122.5</v>
      </c>
      <c r="CF386" s="45">
        <v>123.1</v>
      </c>
      <c r="CG386" s="45">
        <v>121.9</v>
      </c>
      <c r="CH386" s="45">
        <v>122.3</v>
      </c>
      <c r="CI386" s="45">
        <v>122.4</v>
      </c>
      <c r="CJ386" s="45">
        <v>126.4</v>
      </c>
      <c r="CK386" s="45">
        <v>127</v>
      </c>
      <c r="CL386" s="45">
        <v>127.3</v>
      </c>
      <c r="CM386" s="45">
        <v>128.30000000000001</v>
      </c>
      <c r="CN386" s="45">
        <v>126.9</v>
      </c>
      <c r="CO386" s="45">
        <v>127.5</v>
      </c>
      <c r="CP386" s="45">
        <v>126.9</v>
      </c>
      <c r="CQ386" s="45">
        <v>126.8</v>
      </c>
      <c r="CR386" s="45">
        <v>126.2</v>
      </c>
      <c r="CS386" s="45">
        <v>124.5</v>
      </c>
      <c r="CT386" s="45">
        <v>126.9</v>
      </c>
      <c r="CU386" s="45">
        <v>127.6</v>
      </c>
      <c r="CV386" s="45">
        <v>127.9</v>
      </c>
      <c r="CW386" s="45">
        <v>124.3</v>
      </c>
      <c r="CX386" s="45">
        <v>125.9</v>
      </c>
      <c r="CY386" s="45">
        <v>127.7</v>
      </c>
      <c r="CZ386" s="45">
        <v>131.30000000000001</v>
      </c>
      <c r="DA386" s="45">
        <v>137.30000000000001</v>
      </c>
      <c r="DB386" s="45">
        <v>134.5</v>
      </c>
      <c r="DC386" s="45">
        <v>134.6</v>
      </c>
      <c r="DD386" s="45">
        <v>133</v>
      </c>
      <c r="DE386" s="45">
        <v>134.9</v>
      </c>
      <c r="DF386" s="45">
        <v>133.4</v>
      </c>
      <c r="DG386" s="45">
        <v>133.4</v>
      </c>
      <c r="DH386" s="45">
        <v>137</v>
      </c>
      <c r="DI386" s="45">
        <v>139.80000000000001</v>
      </c>
      <c r="DJ386" s="45">
        <v>137.5</v>
      </c>
      <c r="DK386" s="45">
        <v>137.4</v>
      </c>
      <c r="DL386" s="45">
        <v>135.69999999999999</v>
      </c>
      <c r="DM386" s="45">
        <v>135</v>
      </c>
      <c r="DN386" s="45">
        <v>136.30000000000001</v>
      </c>
      <c r="DO386" s="45">
        <v>136.5</v>
      </c>
      <c r="DP386" s="45">
        <v>135.4</v>
      </c>
      <c r="DQ386" s="45">
        <v>135.30000000000001</v>
      </c>
      <c r="DR386" s="45">
        <v>136.5</v>
      </c>
      <c r="DS386" s="45">
        <v>136</v>
      </c>
      <c r="DT386" s="45">
        <v>135.19999999999999</v>
      </c>
      <c r="DU386" s="45">
        <v>137.1</v>
      </c>
      <c r="DV386" s="45">
        <v>136</v>
      </c>
      <c r="DW386" s="45">
        <v>137.19999999999999</v>
      </c>
      <c r="DX386" s="46">
        <v>138.19999999999999</v>
      </c>
      <c r="DY386" s="46">
        <v>137.19999999999999</v>
      </c>
      <c r="DZ386" s="46">
        <v>138.19999999999999</v>
      </c>
      <c r="EA386">
        <v>137</v>
      </c>
      <c r="EB386" s="47">
        <v>136.4</v>
      </c>
      <c r="EC386" s="47">
        <v>135.6</v>
      </c>
    </row>
    <row r="387" spans="1:133" x14ac:dyDescent="0.25">
      <c r="A387" s="43" t="s">
        <v>3578</v>
      </c>
      <c r="B387" s="43" t="s">
        <v>3579</v>
      </c>
      <c r="C387" s="44">
        <v>0.12767000000000001</v>
      </c>
      <c r="D387" s="45">
        <v>100.4</v>
      </c>
      <c r="E387" s="45">
        <v>104.1</v>
      </c>
      <c r="F387" s="45">
        <v>99</v>
      </c>
      <c r="G387" s="45">
        <v>96.3</v>
      </c>
      <c r="H387" s="45">
        <v>96.4</v>
      </c>
      <c r="I387" s="45">
        <v>95.2</v>
      </c>
      <c r="J387" s="45">
        <v>99</v>
      </c>
      <c r="K387" s="45">
        <v>100.2</v>
      </c>
      <c r="L387" s="45">
        <v>101.2</v>
      </c>
      <c r="M387" s="45">
        <v>102.3</v>
      </c>
      <c r="N387" s="45">
        <v>102.5</v>
      </c>
      <c r="O387" s="45">
        <v>103.1</v>
      </c>
      <c r="P387" s="45">
        <v>104.1</v>
      </c>
      <c r="Q387" s="45">
        <v>103.7</v>
      </c>
      <c r="R387" s="45">
        <v>101</v>
      </c>
      <c r="S387" s="45">
        <v>102.9</v>
      </c>
      <c r="T387" s="45">
        <v>106.3</v>
      </c>
      <c r="U387" s="45">
        <v>111.5</v>
      </c>
      <c r="V387" s="45">
        <v>112.4</v>
      </c>
      <c r="W387" s="45">
        <v>117</v>
      </c>
      <c r="X387" s="45">
        <v>120.7</v>
      </c>
      <c r="Y387" s="45">
        <v>120.1</v>
      </c>
      <c r="Z387" s="45">
        <v>120.7</v>
      </c>
      <c r="AA387" s="45">
        <v>117.4</v>
      </c>
      <c r="AB387" s="45">
        <v>115.6</v>
      </c>
      <c r="AC387" s="45">
        <v>117.3</v>
      </c>
      <c r="AD387" s="45">
        <v>116.9</v>
      </c>
      <c r="AE387" s="45">
        <v>118.8</v>
      </c>
      <c r="AF387" s="45">
        <v>121.4</v>
      </c>
      <c r="AG387" s="45">
        <v>125.4</v>
      </c>
      <c r="AH387" s="45">
        <v>126.3</v>
      </c>
      <c r="AI387" s="45">
        <v>123.6</v>
      </c>
      <c r="AJ387" s="45">
        <v>119.7</v>
      </c>
      <c r="AK387" s="45">
        <v>115.7</v>
      </c>
      <c r="AL387" s="45">
        <v>114.9</v>
      </c>
      <c r="AM387" s="45">
        <v>112.7</v>
      </c>
      <c r="AN387" s="45">
        <v>112.6</v>
      </c>
      <c r="AO387" s="45">
        <v>111</v>
      </c>
      <c r="AP387" s="45">
        <v>110</v>
      </c>
      <c r="AQ387" s="45">
        <v>112.3</v>
      </c>
      <c r="AR387" s="45">
        <v>111</v>
      </c>
      <c r="AS387" s="45">
        <v>111.7</v>
      </c>
      <c r="AT387" s="45">
        <v>110.4</v>
      </c>
      <c r="AU387" s="45">
        <v>108.5</v>
      </c>
      <c r="AV387" s="45">
        <v>110.4</v>
      </c>
      <c r="AW387" s="45">
        <v>110.6</v>
      </c>
      <c r="AX387" s="45">
        <v>109.4</v>
      </c>
      <c r="AY387" s="45">
        <v>110.2</v>
      </c>
      <c r="AZ387" s="45">
        <v>110</v>
      </c>
      <c r="BA387" s="45">
        <v>109.3</v>
      </c>
      <c r="BB387" s="45">
        <v>109.4</v>
      </c>
      <c r="BC387" s="45">
        <v>110.3</v>
      </c>
      <c r="BD387" s="45">
        <v>109.4</v>
      </c>
      <c r="BE387" s="45">
        <v>110.9</v>
      </c>
      <c r="BF387" s="45">
        <v>109.4</v>
      </c>
      <c r="BG387" s="45">
        <v>108.5</v>
      </c>
      <c r="BH387" s="45">
        <v>111.3</v>
      </c>
      <c r="BI387" s="45">
        <v>112.1</v>
      </c>
      <c r="BJ387" s="45">
        <v>112.7</v>
      </c>
      <c r="BK387" s="45">
        <v>113.6</v>
      </c>
      <c r="BL387" s="45">
        <v>113</v>
      </c>
      <c r="BM387" s="45">
        <v>113.1</v>
      </c>
      <c r="BN387" s="45">
        <v>113.1</v>
      </c>
      <c r="BO387" s="45">
        <v>112.3</v>
      </c>
      <c r="BP387" s="45">
        <v>112.7</v>
      </c>
      <c r="BQ387" s="45">
        <v>114.5</v>
      </c>
      <c r="BR387" s="45">
        <v>114.3</v>
      </c>
      <c r="BS387" s="45">
        <v>117</v>
      </c>
      <c r="BT387" s="45">
        <v>117</v>
      </c>
      <c r="BU387" s="45">
        <v>119.6</v>
      </c>
      <c r="BV387" s="45">
        <v>120.9</v>
      </c>
      <c r="BW387" s="45">
        <v>119.6</v>
      </c>
      <c r="BX387" s="45">
        <v>120.8</v>
      </c>
      <c r="BY387" s="45">
        <v>122.3</v>
      </c>
      <c r="BZ387" s="45">
        <v>123.3</v>
      </c>
      <c r="CA387" s="45">
        <v>123.3</v>
      </c>
      <c r="CB387" s="45">
        <v>126.7</v>
      </c>
      <c r="CC387" s="45">
        <v>128.19999999999999</v>
      </c>
      <c r="CD387" s="45">
        <v>130</v>
      </c>
      <c r="CE387" s="45">
        <v>130.30000000000001</v>
      </c>
      <c r="CF387" s="45">
        <v>127</v>
      </c>
      <c r="CG387" s="45">
        <v>127.3</v>
      </c>
      <c r="CH387" s="45">
        <v>127.5</v>
      </c>
      <c r="CI387" s="45">
        <v>129.1</v>
      </c>
      <c r="CJ387" s="45">
        <v>128.69999999999999</v>
      </c>
      <c r="CK387" s="45">
        <v>127.1</v>
      </c>
      <c r="CL387" s="45">
        <v>124.7</v>
      </c>
      <c r="CM387" s="45">
        <v>123.8</v>
      </c>
      <c r="CN387" s="45">
        <v>122.5</v>
      </c>
      <c r="CO387" s="45">
        <v>121.8</v>
      </c>
      <c r="CP387" s="45">
        <v>122.6</v>
      </c>
      <c r="CQ387" s="45">
        <v>121.1</v>
      </c>
      <c r="CR387" s="45">
        <v>120.7</v>
      </c>
      <c r="CS387" s="45">
        <v>124.4</v>
      </c>
      <c r="CT387" s="45">
        <v>125.8</v>
      </c>
      <c r="CU387" s="45">
        <v>123.7</v>
      </c>
      <c r="CV387" s="45">
        <v>124</v>
      </c>
      <c r="CW387" s="45">
        <v>125.4</v>
      </c>
      <c r="CX387" s="45">
        <v>128.9</v>
      </c>
      <c r="CY387" s="45">
        <v>129.6</v>
      </c>
      <c r="CZ387" s="45">
        <v>131.9</v>
      </c>
      <c r="DA387" s="45">
        <v>132.1</v>
      </c>
      <c r="DB387" s="45">
        <v>135.80000000000001</v>
      </c>
      <c r="DC387" s="45">
        <v>135.69999999999999</v>
      </c>
      <c r="DD387" s="45">
        <v>139.1</v>
      </c>
      <c r="DE387" s="45">
        <v>141</v>
      </c>
      <c r="DF387" s="45">
        <v>148</v>
      </c>
      <c r="DG387" s="45">
        <v>149.69999999999999</v>
      </c>
      <c r="DH387" s="45">
        <v>151</v>
      </c>
      <c r="DI387" s="45">
        <v>153.5</v>
      </c>
      <c r="DJ387" s="45">
        <v>154.9</v>
      </c>
      <c r="DK387" s="45">
        <v>153.9</v>
      </c>
      <c r="DL387" s="45">
        <v>156.69999999999999</v>
      </c>
      <c r="DM387" s="45">
        <v>156.6</v>
      </c>
      <c r="DN387" s="45">
        <v>158.80000000000001</v>
      </c>
      <c r="DO387" s="45">
        <v>162.5</v>
      </c>
      <c r="DP387" s="45">
        <v>158.4</v>
      </c>
      <c r="DQ387" s="45">
        <v>157.1</v>
      </c>
      <c r="DR387" s="45">
        <v>161.5</v>
      </c>
      <c r="DS387" s="45">
        <v>163.69999999999999</v>
      </c>
      <c r="DT387" s="45">
        <v>168.8</v>
      </c>
      <c r="DU387" s="45">
        <v>173.2</v>
      </c>
      <c r="DV387" s="45">
        <v>169.9</v>
      </c>
      <c r="DW387" s="45">
        <v>169.1</v>
      </c>
      <c r="DX387" s="46">
        <v>159.9</v>
      </c>
      <c r="DY387" s="46">
        <v>158.80000000000001</v>
      </c>
      <c r="DZ387" s="46">
        <v>157.69999999999999</v>
      </c>
      <c r="EA387">
        <v>157.30000000000001</v>
      </c>
      <c r="EB387" s="47">
        <v>156.5</v>
      </c>
      <c r="EC387" s="47">
        <v>156.80000000000001</v>
      </c>
    </row>
    <row r="388" spans="1:133" x14ac:dyDescent="0.25">
      <c r="A388" s="43" t="s">
        <v>2455</v>
      </c>
      <c r="B388" s="43" t="s">
        <v>3580</v>
      </c>
      <c r="C388" s="44">
        <v>0.28421999999999997</v>
      </c>
      <c r="D388" s="45">
        <v>103.8</v>
      </c>
      <c r="E388" s="45">
        <v>103.6</v>
      </c>
      <c r="F388" s="45">
        <v>102.9</v>
      </c>
      <c r="G388" s="45">
        <v>102</v>
      </c>
      <c r="H388" s="45">
        <v>105.1</v>
      </c>
      <c r="I388" s="45">
        <v>100.3</v>
      </c>
      <c r="J388" s="45">
        <v>100.9</v>
      </c>
      <c r="K388" s="45">
        <v>102.4</v>
      </c>
      <c r="L388" s="45">
        <v>101</v>
      </c>
      <c r="M388" s="45">
        <v>104.8</v>
      </c>
      <c r="N388" s="45">
        <v>103.1</v>
      </c>
      <c r="O388" s="45">
        <v>103.2</v>
      </c>
      <c r="P388" s="45">
        <v>105</v>
      </c>
      <c r="Q388" s="45">
        <v>104.4</v>
      </c>
      <c r="R388" s="45">
        <v>104.4</v>
      </c>
      <c r="S388" s="45">
        <v>102.5</v>
      </c>
      <c r="T388" s="45">
        <v>100.9</v>
      </c>
      <c r="U388" s="45">
        <v>102.9</v>
      </c>
      <c r="V388" s="45">
        <v>100.6</v>
      </c>
      <c r="W388" s="45">
        <v>98.7</v>
      </c>
      <c r="X388" s="45">
        <v>101.7</v>
      </c>
      <c r="Y388" s="45">
        <v>100.6</v>
      </c>
      <c r="Z388" s="45">
        <v>101.6</v>
      </c>
      <c r="AA388" s="45">
        <v>103.1</v>
      </c>
      <c r="AB388" s="45">
        <v>102.4</v>
      </c>
      <c r="AC388" s="45">
        <v>105.6</v>
      </c>
      <c r="AD388" s="45">
        <v>104.9</v>
      </c>
      <c r="AE388" s="45">
        <v>101</v>
      </c>
      <c r="AF388" s="45">
        <v>102.3</v>
      </c>
      <c r="AG388" s="45">
        <v>101</v>
      </c>
      <c r="AH388" s="45">
        <v>102.2</v>
      </c>
      <c r="AI388" s="45">
        <v>102.3</v>
      </c>
      <c r="AJ388" s="45">
        <v>103.4</v>
      </c>
      <c r="AK388" s="45">
        <v>101.9</v>
      </c>
      <c r="AL388" s="45">
        <v>104</v>
      </c>
      <c r="AM388" s="45">
        <v>101.9</v>
      </c>
      <c r="AN388" s="45">
        <v>103.8</v>
      </c>
      <c r="AO388" s="45">
        <v>102.9</v>
      </c>
      <c r="AP388" s="45">
        <v>103.3</v>
      </c>
      <c r="AQ388" s="45">
        <v>102.3</v>
      </c>
      <c r="AR388" s="45">
        <v>103.3</v>
      </c>
      <c r="AS388" s="45">
        <v>103.8</v>
      </c>
      <c r="AT388" s="45">
        <v>100.8</v>
      </c>
      <c r="AU388" s="45">
        <v>100.6</v>
      </c>
      <c r="AV388" s="45">
        <v>98.7</v>
      </c>
      <c r="AW388" s="45">
        <v>98.8</v>
      </c>
      <c r="AX388" s="45">
        <v>100.1</v>
      </c>
      <c r="AY388" s="45">
        <v>101.4</v>
      </c>
      <c r="AZ388" s="45">
        <v>104.3</v>
      </c>
      <c r="BA388" s="45">
        <v>104.4</v>
      </c>
      <c r="BB388" s="45">
        <v>105.6</v>
      </c>
      <c r="BC388" s="45">
        <v>107.4</v>
      </c>
      <c r="BD388" s="45">
        <v>107.6</v>
      </c>
      <c r="BE388" s="45">
        <v>106</v>
      </c>
      <c r="BF388" s="45">
        <v>104.7</v>
      </c>
      <c r="BG388" s="45">
        <v>104.9</v>
      </c>
      <c r="BH388" s="45">
        <v>103.3</v>
      </c>
      <c r="BI388" s="45">
        <v>103.5</v>
      </c>
      <c r="BJ388" s="45">
        <v>104.2</v>
      </c>
      <c r="BK388" s="45">
        <v>103.8</v>
      </c>
      <c r="BL388" s="45">
        <v>104.5</v>
      </c>
      <c r="BM388" s="45">
        <v>104.5</v>
      </c>
      <c r="BN388" s="45">
        <v>103.7</v>
      </c>
      <c r="BO388" s="45">
        <v>105.8</v>
      </c>
      <c r="BP388" s="45">
        <v>105.6</v>
      </c>
      <c r="BQ388" s="45">
        <v>105.5</v>
      </c>
      <c r="BR388" s="45">
        <v>108.7</v>
      </c>
      <c r="BS388" s="45">
        <v>108.7</v>
      </c>
      <c r="BT388" s="45">
        <v>107.8</v>
      </c>
      <c r="BU388" s="45">
        <v>108.5</v>
      </c>
      <c r="BV388" s="45">
        <v>110.2</v>
      </c>
      <c r="BW388" s="45">
        <v>112.7</v>
      </c>
      <c r="BX388" s="45">
        <v>115.6</v>
      </c>
      <c r="BY388" s="45">
        <v>120.1</v>
      </c>
      <c r="BZ388" s="45">
        <v>118.8</v>
      </c>
      <c r="CA388" s="45">
        <v>120.1</v>
      </c>
      <c r="CB388" s="45">
        <v>119.8</v>
      </c>
      <c r="CC388" s="45">
        <v>121.9</v>
      </c>
      <c r="CD388" s="45">
        <v>121.9</v>
      </c>
      <c r="CE388" s="45">
        <v>126.6</v>
      </c>
      <c r="CF388" s="45">
        <v>126.8</v>
      </c>
      <c r="CG388" s="45">
        <v>126.3</v>
      </c>
      <c r="CH388" s="45">
        <v>127.6</v>
      </c>
      <c r="CI388" s="45">
        <v>124.9</v>
      </c>
      <c r="CJ388" s="45">
        <v>126.7</v>
      </c>
      <c r="CK388" s="45">
        <v>128.4</v>
      </c>
      <c r="CL388" s="45">
        <v>126.7</v>
      </c>
      <c r="CM388" s="45">
        <v>124.6</v>
      </c>
      <c r="CN388" s="45">
        <v>125.7</v>
      </c>
      <c r="CO388" s="45">
        <v>125.7</v>
      </c>
      <c r="CP388" s="45">
        <v>122.4</v>
      </c>
      <c r="CQ388" s="45">
        <v>122.3</v>
      </c>
      <c r="CR388" s="45">
        <v>123.7</v>
      </c>
      <c r="CS388" s="45">
        <v>122</v>
      </c>
      <c r="CT388" s="45">
        <v>123.7</v>
      </c>
      <c r="CU388" s="45">
        <v>119.2</v>
      </c>
      <c r="CV388" s="45">
        <v>122.7</v>
      </c>
      <c r="CW388" s="45">
        <v>125.7</v>
      </c>
      <c r="CX388" s="45">
        <v>123.9</v>
      </c>
      <c r="CY388" s="45">
        <v>125.7</v>
      </c>
      <c r="CZ388" s="45">
        <v>127.2</v>
      </c>
      <c r="DA388" s="45">
        <v>125.2</v>
      </c>
      <c r="DB388" s="45">
        <v>125</v>
      </c>
      <c r="DC388" s="45">
        <v>123.9</v>
      </c>
      <c r="DD388" s="45">
        <v>127.2</v>
      </c>
      <c r="DE388" s="45">
        <v>129.80000000000001</v>
      </c>
      <c r="DF388" s="45">
        <v>131.80000000000001</v>
      </c>
      <c r="DG388" s="45">
        <v>133.9</v>
      </c>
      <c r="DH388" s="45">
        <v>132.9</v>
      </c>
      <c r="DI388" s="45">
        <v>137</v>
      </c>
      <c r="DJ388" s="45">
        <v>140.1</v>
      </c>
      <c r="DK388" s="45">
        <v>140.30000000000001</v>
      </c>
      <c r="DL388" s="45">
        <v>138.9</v>
      </c>
      <c r="DM388" s="45">
        <v>144</v>
      </c>
      <c r="DN388" s="45">
        <v>147.4</v>
      </c>
      <c r="DO388" s="45">
        <v>148.30000000000001</v>
      </c>
      <c r="DP388" s="45">
        <v>149.80000000000001</v>
      </c>
      <c r="DQ388" s="45">
        <v>150.69999999999999</v>
      </c>
      <c r="DR388" s="45">
        <v>151.69999999999999</v>
      </c>
      <c r="DS388" s="45">
        <v>152.69999999999999</v>
      </c>
      <c r="DT388" s="45">
        <v>158.30000000000001</v>
      </c>
      <c r="DU388" s="45">
        <v>158.4</v>
      </c>
      <c r="DV388" s="45">
        <v>160</v>
      </c>
      <c r="DW388" s="45">
        <v>159</v>
      </c>
      <c r="DX388" s="46">
        <v>156.1</v>
      </c>
      <c r="DY388" s="46">
        <v>155</v>
      </c>
      <c r="DZ388" s="46">
        <v>153.4</v>
      </c>
      <c r="EA388">
        <v>151.19999999999999</v>
      </c>
      <c r="EB388" s="47">
        <v>150.30000000000001</v>
      </c>
      <c r="EC388" s="47">
        <v>146</v>
      </c>
    </row>
    <row r="389" spans="1:133" x14ac:dyDescent="0.25">
      <c r="A389" s="43" t="s">
        <v>3581</v>
      </c>
      <c r="B389" s="43" t="s">
        <v>3582</v>
      </c>
      <c r="C389" s="44">
        <v>1.9099999999999999E-2</v>
      </c>
      <c r="D389" s="45">
        <v>126.1</v>
      </c>
      <c r="E389" s="45">
        <v>128.80000000000001</v>
      </c>
      <c r="F389" s="45">
        <v>127.1</v>
      </c>
      <c r="G389" s="45">
        <v>117.9</v>
      </c>
      <c r="H389" s="45">
        <v>118.1</v>
      </c>
      <c r="I389" s="45">
        <v>118</v>
      </c>
      <c r="J389" s="45">
        <v>117.8</v>
      </c>
      <c r="K389" s="45">
        <v>117.4</v>
      </c>
      <c r="L389" s="45">
        <v>118.3</v>
      </c>
      <c r="M389" s="45">
        <v>122</v>
      </c>
      <c r="N389" s="45">
        <v>126.8</v>
      </c>
      <c r="O389" s="45">
        <v>126</v>
      </c>
      <c r="P389" s="45">
        <v>121.1</v>
      </c>
      <c r="Q389" s="45">
        <v>118</v>
      </c>
      <c r="R389" s="45">
        <v>118.3</v>
      </c>
      <c r="S389" s="45">
        <v>123.2</v>
      </c>
      <c r="T389" s="45">
        <v>128.9</v>
      </c>
      <c r="U389" s="45">
        <v>137.1</v>
      </c>
      <c r="V389" s="45">
        <v>134.5</v>
      </c>
      <c r="W389" s="45">
        <v>129.1</v>
      </c>
      <c r="X389" s="45">
        <v>132</v>
      </c>
      <c r="Y389" s="45">
        <v>133.19999999999999</v>
      </c>
      <c r="Z389" s="45">
        <v>131.6</v>
      </c>
      <c r="AA389" s="45">
        <v>126.7</v>
      </c>
      <c r="AB389" s="45">
        <v>116.9</v>
      </c>
      <c r="AC389" s="45">
        <v>115.9</v>
      </c>
      <c r="AD389" s="45">
        <v>109.1</v>
      </c>
      <c r="AE389" s="45">
        <v>110.8</v>
      </c>
      <c r="AF389" s="45">
        <v>111.1</v>
      </c>
      <c r="AG389" s="45">
        <v>106.8</v>
      </c>
      <c r="AH389" s="45">
        <v>99.4</v>
      </c>
      <c r="AI389" s="45">
        <v>88.9</v>
      </c>
      <c r="AJ389" s="45">
        <v>85.3</v>
      </c>
      <c r="AK389" s="45">
        <v>77.599999999999994</v>
      </c>
      <c r="AL389" s="45">
        <v>80.8</v>
      </c>
      <c r="AM389" s="45">
        <v>92</v>
      </c>
      <c r="AN389" s="45">
        <v>93.5</v>
      </c>
      <c r="AO389" s="45">
        <v>96.2</v>
      </c>
      <c r="AP389" s="45">
        <v>94.4</v>
      </c>
      <c r="AQ389" s="45">
        <v>88.8</v>
      </c>
      <c r="AR389" s="45">
        <v>82.4</v>
      </c>
      <c r="AS389" s="45">
        <v>76.5</v>
      </c>
      <c r="AT389" s="45">
        <v>73.599999999999994</v>
      </c>
      <c r="AU389" s="45">
        <v>71</v>
      </c>
      <c r="AV389" s="45">
        <v>69.8</v>
      </c>
      <c r="AW389" s="45">
        <v>69.400000000000006</v>
      </c>
      <c r="AX389" s="45">
        <v>70.099999999999994</v>
      </c>
      <c r="AY389" s="45">
        <v>75</v>
      </c>
      <c r="AZ389" s="45">
        <v>79.599999999999994</v>
      </c>
      <c r="BA389" s="45">
        <v>81.7</v>
      </c>
      <c r="BB389" s="45">
        <v>80.599999999999994</v>
      </c>
      <c r="BC389" s="45">
        <v>78.7</v>
      </c>
      <c r="BD389" s="45">
        <v>76.900000000000006</v>
      </c>
      <c r="BE389" s="45">
        <v>84.1</v>
      </c>
      <c r="BF389" s="45">
        <v>88.6</v>
      </c>
      <c r="BG389" s="45">
        <v>90.6</v>
      </c>
      <c r="BH389" s="45">
        <v>94.6</v>
      </c>
      <c r="BI389" s="45">
        <v>95.9</v>
      </c>
      <c r="BJ389" s="45">
        <v>98.1</v>
      </c>
      <c r="BK389" s="45">
        <v>104.7</v>
      </c>
      <c r="BL389" s="45">
        <v>105.3</v>
      </c>
      <c r="BM389" s="45">
        <v>97.9</v>
      </c>
      <c r="BN389" s="45">
        <v>91.2</v>
      </c>
      <c r="BO389" s="45">
        <v>89.9</v>
      </c>
      <c r="BP389" s="45">
        <v>90.5</v>
      </c>
      <c r="BQ389" s="45">
        <v>93.4</v>
      </c>
      <c r="BR389" s="45">
        <v>96.4</v>
      </c>
      <c r="BS389" s="45">
        <v>94.4</v>
      </c>
      <c r="BT389" s="45">
        <v>93.9</v>
      </c>
      <c r="BU389" s="45">
        <v>94.2</v>
      </c>
      <c r="BV389" s="45">
        <v>102.4</v>
      </c>
      <c r="BW389" s="45">
        <v>107.8</v>
      </c>
      <c r="BX389" s="45">
        <v>111</v>
      </c>
      <c r="BY389" s="45">
        <v>111.8</v>
      </c>
      <c r="BZ389" s="45">
        <v>108</v>
      </c>
      <c r="CA389" s="45">
        <v>108.7</v>
      </c>
      <c r="CB389" s="45">
        <v>111.8</v>
      </c>
      <c r="CC389" s="45">
        <v>114.3</v>
      </c>
      <c r="CD389" s="45">
        <v>115.4</v>
      </c>
      <c r="CE389" s="45">
        <v>111.5</v>
      </c>
      <c r="CF389" s="45">
        <v>104.3</v>
      </c>
      <c r="CG389" s="45">
        <v>102.3</v>
      </c>
      <c r="CH389" s="45">
        <v>98</v>
      </c>
      <c r="CI389" s="45">
        <v>101.4</v>
      </c>
      <c r="CJ389" s="45">
        <v>104.9</v>
      </c>
      <c r="CK389" s="45">
        <v>105.3</v>
      </c>
      <c r="CL389" s="45">
        <v>102.3</v>
      </c>
      <c r="CM389" s="45">
        <v>98.9</v>
      </c>
      <c r="CN389" s="45">
        <v>96.9</v>
      </c>
      <c r="CO389" s="45">
        <v>96.6</v>
      </c>
      <c r="CP389" s="45">
        <v>96.9</v>
      </c>
      <c r="CQ389" s="45">
        <v>93.6</v>
      </c>
      <c r="CR389" s="45">
        <v>93.4</v>
      </c>
      <c r="CS389" s="45">
        <v>98.8</v>
      </c>
      <c r="CT389" s="45">
        <v>98</v>
      </c>
      <c r="CU389" s="45">
        <v>96.1</v>
      </c>
      <c r="CV389" s="45">
        <v>92.7</v>
      </c>
      <c r="CW389" s="45">
        <v>89.5</v>
      </c>
      <c r="CX389" s="45">
        <v>89.5</v>
      </c>
      <c r="CY389" s="45">
        <v>75.099999999999994</v>
      </c>
      <c r="CZ389" s="45">
        <v>74.599999999999994</v>
      </c>
      <c r="DA389" s="45">
        <v>82.8</v>
      </c>
      <c r="DB389" s="45">
        <v>82</v>
      </c>
      <c r="DC389" s="45">
        <v>98.9</v>
      </c>
      <c r="DD389" s="45">
        <v>106.6</v>
      </c>
      <c r="DE389" s="45">
        <v>110</v>
      </c>
      <c r="DF389" s="45">
        <v>113.8</v>
      </c>
      <c r="DG389" s="45">
        <v>114.1</v>
      </c>
      <c r="DH389" s="45">
        <v>113.3</v>
      </c>
      <c r="DI389" s="45">
        <v>106.9</v>
      </c>
      <c r="DJ389" s="45">
        <v>105.5</v>
      </c>
      <c r="DK389" s="45">
        <v>104.2</v>
      </c>
      <c r="DL389" s="45">
        <v>106.1</v>
      </c>
      <c r="DM389" s="45">
        <v>115</v>
      </c>
      <c r="DN389" s="45">
        <v>124.3</v>
      </c>
      <c r="DO389" s="45">
        <v>122</v>
      </c>
      <c r="DP389" s="45">
        <v>116.5</v>
      </c>
      <c r="DQ389" s="45">
        <v>122.9</v>
      </c>
      <c r="DR389" s="45">
        <v>135.80000000000001</v>
      </c>
      <c r="DS389" s="45">
        <v>154</v>
      </c>
      <c r="DT389" s="45">
        <v>151</v>
      </c>
      <c r="DU389" s="45">
        <v>150.19999999999999</v>
      </c>
      <c r="DV389" s="45">
        <v>147.5</v>
      </c>
      <c r="DW389" s="45">
        <v>140.19999999999999</v>
      </c>
      <c r="DX389" s="46">
        <v>130.5</v>
      </c>
      <c r="DY389" s="46">
        <v>128.80000000000001</v>
      </c>
      <c r="DZ389" s="46">
        <v>135.9</v>
      </c>
      <c r="EA389">
        <v>127.8</v>
      </c>
      <c r="EB389" s="47">
        <v>121</v>
      </c>
      <c r="EC389" s="47">
        <v>123</v>
      </c>
    </row>
    <row r="390" spans="1:133" x14ac:dyDescent="0.25">
      <c r="A390" s="43" t="s">
        <v>3583</v>
      </c>
      <c r="B390" s="43" t="s">
        <v>3584</v>
      </c>
      <c r="C390" s="44">
        <v>1.281E-2</v>
      </c>
      <c r="D390" s="45">
        <v>101.3</v>
      </c>
      <c r="E390" s="45">
        <v>102.9</v>
      </c>
      <c r="F390" s="45">
        <v>103.5</v>
      </c>
      <c r="G390" s="45">
        <v>104</v>
      </c>
      <c r="H390" s="45">
        <v>104.1</v>
      </c>
      <c r="I390" s="45">
        <v>105.7</v>
      </c>
      <c r="J390" s="45">
        <v>106</v>
      </c>
      <c r="K390" s="45">
        <v>106.4</v>
      </c>
      <c r="L390" s="45">
        <v>105.8</v>
      </c>
      <c r="M390" s="45">
        <v>106.2</v>
      </c>
      <c r="N390" s="45">
        <v>107</v>
      </c>
      <c r="O390" s="45">
        <v>107.1</v>
      </c>
      <c r="P390" s="45">
        <v>109.2</v>
      </c>
      <c r="Q390" s="45">
        <v>109</v>
      </c>
      <c r="R390" s="45">
        <v>109.2</v>
      </c>
      <c r="S390" s="45">
        <v>108.7</v>
      </c>
      <c r="T390" s="45">
        <v>108.8</v>
      </c>
      <c r="U390" s="45">
        <v>109.8</v>
      </c>
      <c r="V390" s="45">
        <v>109.9</v>
      </c>
      <c r="W390" s="45">
        <v>110</v>
      </c>
      <c r="X390" s="45">
        <v>110.2</v>
      </c>
      <c r="Y390" s="45">
        <v>110.5</v>
      </c>
      <c r="Z390" s="45">
        <v>111.3</v>
      </c>
      <c r="AA390" s="45">
        <v>111.3</v>
      </c>
      <c r="AB390" s="45">
        <v>111.2</v>
      </c>
      <c r="AC390" s="45">
        <v>112.7</v>
      </c>
      <c r="AD390" s="45">
        <v>118.2</v>
      </c>
      <c r="AE390" s="45">
        <v>118</v>
      </c>
      <c r="AF390" s="45">
        <v>117.9</v>
      </c>
      <c r="AG390" s="45">
        <v>117.8</v>
      </c>
      <c r="AH390" s="45">
        <v>115.4</v>
      </c>
      <c r="AI390" s="45">
        <v>112.6</v>
      </c>
      <c r="AJ390" s="45">
        <v>116</v>
      </c>
      <c r="AK390" s="45">
        <v>115.7</v>
      </c>
      <c r="AL390" s="45">
        <v>110.6</v>
      </c>
      <c r="AM390" s="45">
        <v>116.8</v>
      </c>
      <c r="AN390" s="45">
        <v>118.6</v>
      </c>
      <c r="AO390" s="45">
        <v>115</v>
      </c>
      <c r="AP390" s="45">
        <v>115.2</v>
      </c>
      <c r="AQ390" s="45">
        <v>115.1</v>
      </c>
      <c r="AR390" s="45">
        <v>114.1</v>
      </c>
      <c r="AS390" s="45">
        <v>113</v>
      </c>
      <c r="AT390" s="45">
        <v>114.2</v>
      </c>
      <c r="AU390" s="45">
        <v>114.4</v>
      </c>
      <c r="AV390" s="45">
        <v>116</v>
      </c>
      <c r="AW390" s="45">
        <v>115.9</v>
      </c>
      <c r="AX390" s="45">
        <v>116.6</v>
      </c>
      <c r="AY390" s="45">
        <v>113.5</v>
      </c>
      <c r="AZ390" s="45">
        <v>114.3</v>
      </c>
      <c r="BA390" s="45">
        <v>114.7</v>
      </c>
      <c r="BB390" s="45">
        <v>116.3</v>
      </c>
      <c r="BC390" s="45">
        <v>115.4</v>
      </c>
      <c r="BD390" s="45">
        <v>113.8</v>
      </c>
      <c r="BE390" s="45">
        <v>111.3</v>
      </c>
      <c r="BF390" s="45">
        <v>108.6</v>
      </c>
      <c r="BG390" s="45">
        <v>109.2</v>
      </c>
      <c r="BH390" s="45">
        <v>111.3</v>
      </c>
      <c r="BI390" s="45">
        <v>110.4</v>
      </c>
      <c r="BJ390" s="45">
        <v>110.2</v>
      </c>
      <c r="BK390" s="45">
        <v>109.3</v>
      </c>
      <c r="BL390" s="45">
        <v>107.9</v>
      </c>
      <c r="BM390" s="45">
        <v>105.7</v>
      </c>
      <c r="BN390" s="45">
        <v>107.4</v>
      </c>
      <c r="BO390" s="45">
        <v>107</v>
      </c>
      <c r="BP390" s="45">
        <v>107.8</v>
      </c>
      <c r="BQ390" s="45">
        <v>107</v>
      </c>
      <c r="BR390" s="45">
        <v>108.2</v>
      </c>
      <c r="BS390" s="45">
        <v>107.5</v>
      </c>
      <c r="BT390" s="45">
        <v>108.7</v>
      </c>
      <c r="BU390" s="45">
        <v>110.5</v>
      </c>
      <c r="BV390" s="45">
        <v>111.6</v>
      </c>
      <c r="BW390" s="45">
        <v>112.1</v>
      </c>
      <c r="BX390" s="45">
        <v>112.2</v>
      </c>
      <c r="BY390" s="45">
        <v>113.2</v>
      </c>
      <c r="BZ390" s="45">
        <v>113.2</v>
      </c>
      <c r="CA390" s="45">
        <v>112.4</v>
      </c>
      <c r="CB390" s="45">
        <v>111.9</v>
      </c>
      <c r="CC390" s="45">
        <v>112.3</v>
      </c>
      <c r="CD390" s="45">
        <v>113.6</v>
      </c>
      <c r="CE390" s="45">
        <v>115.4</v>
      </c>
      <c r="CF390" s="45">
        <v>117.4</v>
      </c>
      <c r="CG390" s="45">
        <v>118.8</v>
      </c>
      <c r="CH390" s="45">
        <v>119.2</v>
      </c>
      <c r="CI390" s="45">
        <v>120.5</v>
      </c>
      <c r="CJ390" s="45">
        <v>120.3</v>
      </c>
      <c r="CK390" s="45">
        <v>120.2</v>
      </c>
      <c r="CL390" s="45">
        <v>119.7</v>
      </c>
      <c r="CM390" s="45">
        <v>120.1</v>
      </c>
      <c r="CN390" s="45">
        <v>118.7</v>
      </c>
      <c r="CO390" s="45">
        <v>119</v>
      </c>
      <c r="CP390" s="45">
        <v>118</v>
      </c>
      <c r="CQ390" s="45">
        <v>116.1</v>
      </c>
      <c r="CR390" s="45">
        <v>116.5</v>
      </c>
      <c r="CS390" s="45">
        <v>116</v>
      </c>
      <c r="CT390" s="45">
        <v>115.8</v>
      </c>
      <c r="CU390" s="45">
        <v>117.7</v>
      </c>
      <c r="CV390" s="45">
        <v>116.7</v>
      </c>
      <c r="CW390" s="45">
        <v>117.9</v>
      </c>
      <c r="CX390" s="45">
        <v>117.5</v>
      </c>
      <c r="CY390" s="45">
        <v>113.2</v>
      </c>
      <c r="CZ390" s="45">
        <v>112.8</v>
      </c>
      <c r="DA390" s="45">
        <v>113.6</v>
      </c>
      <c r="DB390" s="45">
        <v>119.4</v>
      </c>
      <c r="DC390" s="45">
        <v>118.1</v>
      </c>
      <c r="DD390" s="45">
        <v>121.6</v>
      </c>
      <c r="DE390" s="45">
        <v>126</v>
      </c>
      <c r="DF390" s="45">
        <v>130.30000000000001</v>
      </c>
      <c r="DG390" s="45">
        <v>132.30000000000001</v>
      </c>
      <c r="DH390" s="45">
        <v>137</v>
      </c>
      <c r="DI390" s="45">
        <v>137.69999999999999</v>
      </c>
      <c r="DJ390" s="45">
        <v>137.1</v>
      </c>
      <c r="DK390" s="45">
        <v>136.4</v>
      </c>
      <c r="DL390" s="45">
        <v>141.6</v>
      </c>
      <c r="DM390" s="45">
        <v>148.30000000000001</v>
      </c>
      <c r="DN390" s="45">
        <v>154.80000000000001</v>
      </c>
      <c r="DO390" s="45">
        <v>163.1</v>
      </c>
      <c r="DP390" s="45">
        <v>179.9</v>
      </c>
      <c r="DQ390" s="45">
        <v>195.9</v>
      </c>
      <c r="DR390" s="45">
        <v>208</v>
      </c>
      <c r="DS390" s="45">
        <v>216.2</v>
      </c>
      <c r="DT390" s="45">
        <v>218.6</v>
      </c>
      <c r="DU390" s="45">
        <v>241.6</v>
      </c>
      <c r="DV390" s="45">
        <v>239.6</v>
      </c>
      <c r="DW390" s="45">
        <v>231.6</v>
      </c>
      <c r="DX390" s="46">
        <v>217.9</v>
      </c>
      <c r="DY390" s="46">
        <v>221.5</v>
      </c>
      <c r="DZ390" s="46">
        <v>228.4</v>
      </c>
      <c r="EA390">
        <v>229.2</v>
      </c>
      <c r="EB390" s="47">
        <v>219.8</v>
      </c>
      <c r="EC390" s="47">
        <v>206.9</v>
      </c>
    </row>
    <row r="391" spans="1:133" x14ac:dyDescent="0.25">
      <c r="A391" s="43" t="s">
        <v>3585</v>
      </c>
      <c r="B391" s="43" t="s">
        <v>3586</v>
      </c>
      <c r="C391" s="44">
        <v>1.6969999999999999E-2</v>
      </c>
      <c r="D391" s="45">
        <v>104.8</v>
      </c>
      <c r="E391" s="45">
        <v>104.4</v>
      </c>
      <c r="F391" s="45">
        <v>103.9</v>
      </c>
      <c r="G391" s="45">
        <v>111</v>
      </c>
      <c r="H391" s="45">
        <v>110.2</v>
      </c>
      <c r="I391" s="45">
        <v>108.2</v>
      </c>
      <c r="J391" s="45">
        <v>109.2</v>
      </c>
      <c r="K391" s="45">
        <v>110.3</v>
      </c>
      <c r="L391" s="45">
        <v>108.6</v>
      </c>
      <c r="M391" s="45">
        <v>110.4</v>
      </c>
      <c r="N391" s="45">
        <v>108.6</v>
      </c>
      <c r="O391" s="45">
        <v>108.7</v>
      </c>
      <c r="P391" s="45">
        <v>108.7</v>
      </c>
      <c r="Q391" s="45">
        <v>109.2</v>
      </c>
      <c r="R391" s="45">
        <v>112.6</v>
      </c>
      <c r="S391" s="45">
        <v>118.7</v>
      </c>
      <c r="T391" s="45">
        <v>120.5</v>
      </c>
      <c r="U391" s="45">
        <v>123.5</v>
      </c>
      <c r="V391" s="45">
        <v>119.2</v>
      </c>
      <c r="W391" s="45">
        <v>121.9</v>
      </c>
      <c r="X391" s="45">
        <v>120.4</v>
      </c>
      <c r="Y391" s="45">
        <v>112.5</v>
      </c>
      <c r="Z391" s="45">
        <v>120.2</v>
      </c>
      <c r="AA391" s="45">
        <v>122.8</v>
      </c>
      <c r="AB391" s="45">
        <v>126.8</v>
      </c>
      <c r="AC391" s="45">
        <v>126.7</v>
      </c>
      <c r="AD391" s="45">
        <v>130.1</v>
      </c>
      <c r="AE391" s="45">
        <v>127.9</v>
      </c>
      <c r="AF391" s="45">
        <v>131.19999999999999</v>
      </c>
      <c r="AG391" s="45">
        <v>133.19999999999999</v>
      </c>
      <c r="AH391" s="45">
        <v>132.9</v>
      </c>
      <c r="AI391" s="45">
        <v>130.69999999999999</v>
      </c>
      <c r="AJ391" s="45">
        <v>130.4</v>
      </c>
      <c r="AK391" s="45">
        <v>133.5</v>
      </c>
      <c r="AL391" s="45">
        <v>131.19999999999999</v>
      </c>
      <c r="AM391" s="45">
        <v>129.6</v>
      </c>
      <c r="AN391" s="45">
        <v>131.19999999999999</v>
      </c>
      <c r="AO391" s="45">
        <v>132.30000000000001</v>
      </c>
      <c r="AP391" s="45">
        <v>131.30000000000001</v>
      </c>
      <c r="AQ391" s="45">
        <v>129.1</v>
      </c>
      <c r="AR391" s="45">
        <v>124.4</v>
      </c>
      <c r="AS391" s="45">
        <v>121.6</v>
      </c>
      <c r="AT391" s="45">
        <v>123.9</v>
      </c>
      <c r="AU391" s="45">
        <v>119.9</v>
      </c>
      <c r="AV391" s="45">
        <v>120.1</v>
      </c>
      <c r="AW391" s="45">
        <v>118.8</v>
      </c>
      <c r="AX391" s="45">
        <v>117.5</v>
      </c>
      <c r="AY391" s="45">
        <v>118.3</v>
      </c>
      <c r="AZ391" s="45">
        <v>119.1</v>
      </c>
      <c r="BA391" s="45">
        <v>120.9</v>
      </c>
      <c r="BB391" s="45">
        <v>118.8</v>
      </c>
      <c r="BC391" s="45">
        <v>120.5</v>
      </c>
      <c r="BD391" s="45">
        <v>122.4</v>
      </c>
      <c r="BE391" s="45">
        <v>121.6</v>
      </c>
      <c r="BF391" s="45">
        <v>121.3</v>
      </c>
      <c r="BG391" s="45">
        <v>121.5</v>
      </c>
      <c r="BH391" s="45">
        <v>124</v>
      </c>
      <c r="BI391" s="45">
        <v>123.6</v>
      </c>
      <c r="BJ391" s="45">
        <v>125.4</v>
      </c>
      <c r="BK391" s="45">
        <v>126.9</v>
      </c>
      <c r="BL391" s="45">
        <v>124.4</v>
      </c>
      <c r="BM391" s="45">
        <v>124.8</v>
      </c>
      <c r="BN391" s="45">
        <v>125.8</v>
      </c>
      <c r="BO391" s="45">
        <v>125.4</v>
      </c>
      <c r="BP391" s="45">
        <v>126</v>
      </c>
      <c r="BQ391" s="45">
        <v>127.7</v>
      </c>
      <c r="BR391" s="45">
        <v>129</v>
      </c>
      <c r="BS391" s="45">
        <v>124.8</v>
      </c>
      <c r="BT391" s="45">
        <v>128.5</v>
      </c>
      <c r="BU391" s="45">
        <v>128.80000000000001</v>
      </c>
      <c r="BV391" s="45">
        <v>127.1</v>
      </c>
      <c r="BW391" s="45">
        <v>132.69999999999999</v>
      </c>
      <c r="BX391" s="45">
        <v>128.30000000000001</v>
      </c>
      <c r="BY391" s="45">
        <v>126.9</v>
      </c>
      <c r="BZ391" s="45">
        <v>128.30000000000001</v>
      </c>
      <c r="CA391" s="45">
        <v>128</v>
      </c>
      <c r="CB391" s="45">
        <v>127.9</v>
      </c>
      <c r="CC391" s="45">
        <v>130.19999999999999</v>
      </c>
      <c r="CD391" s="45">
        <v>134.1</v>
      </c>
      <c r="CE391" s="45">
        <v>132.80000000000001</v>
      </c>
      <c r="CF391" s="45">
        <v>133.80000000000001</v>
      </c>
      <c r="CG391" s="45">
        <v>134.9</v>
      </c>
      <c r="CH391" s="45">
        <v>136.6</v>
      </c>
      <c r="CI391" s="45">
        <v>138.4</v>
      </c>
      <c r="CJ391" s="45">
        <v>136.19999999999999</v>
      </c>
      <c r="CK391" s="45">
        <v>137</v>
      </c>
      <c r="CL391" s="45">
        <v>137.4</v>
      </c>
      <c r="CM391" s="45">
        <v>140.4</v>
      </c>
      <c r="CN391" s="45">
        <v>140.19999999999999</v>
      </c>
      <c r="CO391" s="45">
        <v>143</v>
      </c>
      <c r="CP391" s="45">
        <v>146.1</v>
      </c>
      <c r="CQ391" s="45">
        <v>149.19999999999999</v>
      </c>
      <c r="CR391" s="45">
        <v>148.5</v>
      </c>
      <c r="CS391" s="45">
        <v>153.5</v>
      </c>
      <c r="CT391" s="45">
        <v>158.30000000000001</v>
      </c>
      <c r="CU391" s="45">
        <v>152.1</v>
      </c>
      <c r="CV391" s="45">
        <v>153.30000000000001</v>
      </c>
      <c r="CW391" s="45">
        <v>156.4</v>
      </c>
      <c r="CX391" s="45">
        <v>149.9</v>
      </c>
      <c r="CY391" s="45">
        <v>148.6</v>
      </c>
      <c r="CZ391" s="45">
        <v>145.19999999999999</v>
      </c>
      <c r="DA391" s="45">
        <v>151.80000000000001</v>
      </c>
      <c r="DB391" s="45">
        <v>153.5</v>
      </c>
      <c r="DC391" s="45">
        <v>149.5</v>
      </c>
      <c r="DD391" s="45">
        <v>148.1</v>
      </c>
      <c r="DE391" s="45">
        <v>145</v>
      </c>
      <c r="DF391" s="45">
        <v>155.6</v>
      </c>
      <c r="DG391" s="45">
        <v>156.5</v>
      </c>
      <c r="DH391" s="45">
        <v>161.19999999999999</v>
      </c>
      <c r="DI391" s="45">
        <v>167.9</v>
      </c>
      <c r="DJ391" s="45">
        <v>165</v>
      </c>
      <c r="DK391" s="45">
        <v>173.5</v>
      </c>
      <c r="DL391" s="45">
        <v>171.6</v>
      </c>
      <c r="DM391" s="45">
        <v>161.9</v>
      </c>
      <c r="DN391" s="45">
        <v>158.69999999999999</v>
      </c>
      <c r="DO391" s="45">
        <v>158.19999999999999</v>
      </c>
      <c r="DP391" s="45">
        <v>153.80000000000001</v>
      </c>
      <c r="DQ391" s="45">
        <v>159.1</v>
      </c>
      <c r="DR391" s="45">
        <v>166.9</v>
      </c>
      <c r="DS391" s="45">
        <v>175.8</v>
      </c>
      <c r="DT391" s="45">
        <v>176.5</v>
      </c>
      <c r="DU391" s="45">
        <v>193</v>
      </c>
      <c r="DV391" s="45">
        <v>193.4</v>
      </c>
      <c r="DW391" s="45">
        <v>187</v>
      </c>
      <c r="DX391" s="46">
        <v>198.3</v>
      </c>
      <c r="DY391" s="46">
        <v>194.9</v>
      </c>
      <c r="DZ391" s="46">
        <v>194.8</v>
      </c>
      <c r="EA391">
        <v>187.8</v>
      </c>
      <c r="EB391" s="47">
        <v>213.8</v>
      </c>
      <c r="EC391" s="47">
        <v>217.4</v>
      </c>
    </row>
    <row r="392" spans="1:133" x14ac:dyDescent="0.25">
      <c r="A392" s="43" t="s">
        <v>3587</v>
      </c>
      <c r="B392" s="43" t="s">
        <v>3588</v>
      </c>
      <c r="C392" s="44">
        <v>1.2970000000000001E-2</v>
      </c>
      <c r="D392" s="45">
        <v>106.1</v>
      </c>
      <c r="E392" s="45">
        <v>105.8</v>
      </c>
      <c r="F392" s="45">
        <v>106.6</v>
      </c>
      <c r="G392" s="45">
        <v>103.7</v>
      </c>
      <c r="H392" s="45">
        <v>103.9</v>
      </c>
      <c r="I392" s="45">
        <v>103.8</v>
      </c>
      <c r="J392" s="45">
        <v>106.1</v>
      </c>
      <c r="K392" s="45">
        <v>102.8</v>
      </c>
      <c r="L392" s="45">
        <v>104.7</v>
      </c>
      <c r="M392" s="45">
        <v>104.4</v>
      </c>
      <c r="N392" s="45">
        <v>102.9</v>
      </c>
      <c r="O392" s="45">
        <v>104.6</v>
      </c>
      <c r="P392" s="45">
        <v>106.6</v>
      </c>
      <c r="Q392" s="45">
        <v>105.9</v>
      </c>
      <c r="R392" s="45">
        <v>106</v>
      </c>
      <c r="S392" s="45">
        <v>104.9</v>
      </c>
      <c r="T392" s="45">
        <v>106.7</v>
      </c>
      <c r="U392" s="45">
        <v>106.8</v>
      </c>
      <c r="V392" s="45">
        <v>106.9</v>
      </c>
      <c r="W392" s="45">
        <v>106</v>
      </c>
      <c r="X392" s="45">
        <v>110.3</v>
      </c>
      <c r="Y392" s="45">
        <v>108.5</v>
      </c>
      <c r="Z392" s="45">
        <v>114.3</v>
      </c>
      <c r="AA392" s="45">
        <v>115.2</v>
      </c>
      <c r="AB392" s="45">
        <v>115.4</v>
      </c>
      <c r="AC392" s="45">
        <v>117.4</v>
      </c>
      <c r="AD392" s="45">
        <v>116.4</v>
      </c>
      <c r="AE392" s="45">
        <v>117.1</v>
      </c>
      <c r="AF392" s="45">
        <v>117.8</v>
      </c>
      <c r="AG392" s="45">
        <v>118.7</v>
      </c>
      <c r="AH392" s="45">
        <v>114</v>
      </c>
      <c r="AI392" s="45">
        <v>119.2</v>
      </c>
      <c r="AJ392" s="45">
        <v>122.2</v>
      </c>
      <c r="AK392" s="45">
        <v>119.6</v>
      </c>
      <c r="AL392" s="45">
        <v>120</v>
      </c>
      <c r="AM392" s="45">
        <v>116.9</v>
      </c>
      <c r="AN392" s="45">
        <v>117.5</v>
      </c>
      <c r="AO392" s="45">
        <v>119.6</v>
      </c>
      <c r="AP392" s="45">
        <v>120.2</v>
      </c>
      <c r="AQ392" s="45">
        <v>120.3</v>
      </c>
      <c r="AR392" s="45">
        <v>119.4</v>
      </c>
      <c r="AS392" s="45">
        <v>120.3</v>
      </c>
      <c r="AT392" s="45">
        <v>119.5</v>
      </c>
      <c r="AU392" s="45">
        <v>117.3</v>
      </c>
      <c r="AV392" s="45">
        <v>116</v>
      </c>
      <c r="AW392" s="45">
        <v>118.3</v>
      </c>
      <c r="AX392" s="45">
        <v>116.7</v>
      </c>
      <c r="AY392" s="45">
        <v>117.2</v>
      </c>
      <c r="AZ392" s="45">
        <v>120.8</v>
      </c>
      <c r="BA392" s="45">
        <v>123</v>
      </c>
      <c r="BB392" s="45">
        <v>122.2</v>
      </c>
      <c r="BC392" s="45">
        <v>117</v>
      </c>
      <c r="BD392" s="45">
        <v>118.6</v>
      </c>
      <c r="BE392" s="45">
        <v>118.3</v>
      </c>
      <c r="BF392" s="45">
        <v>122.2</v>
      </c>
      <c r="BG392" s="45">
        <v>118.3</v>
      </c>
      <c r="BH392" s="45">
        <v>116.6</v>
      </c>
      <c r="BI392" s="45">
        <v>114.9</v>
      </c>
      <c r="BJ392" s="45">
        <v>116.7</v>
      </c>
      <c r="BK392" s="45">
        <v>118.7</v>
      </c>
      <c r="BL392" s="45">
        <v>115.4</v>
      </c>
      <c r="BM392" s="45">
        <v>116.5</v>
      </c>
      <c r="BN392" s="45">
        <v>117.9</v>
      </c>
      <c r="BO392" s="45">
        <v>118.5</v>
      </c>
      <c r="BP392" s="45">
        <v>116.9</v>
      </c>
      <c r="BQ392" s="45">
        <v>119</v>
      </c>
      <c r="BR392" s="45">
        <v>116.6</v>
      </c>
      <c r="BS392" s="45">
        <v>117</v>
      </c>
      <c r="BT392" s="45">
        <v>117.2</v>
      </c>
      <c r="BU392" s="45">
        <v>118.3</v>
      </c>
      <c r="BV392" s="45">
        <v>117.3</v>
      </c>
      <c r="BW392" s="45">
        <v>117.2</v>
      </c>
      <c r="BX392" s="45">
        <v>115.9</v>
      </c>
      <c r="BY392" s="45">
        <v>115.3</v>
      </c>
      <c r="BZ392" s="45">
        <v>119.3</v>
      </c>
      <c r="CA392" s="45">
        <v>118.3</v>
      </c>
      <c r="CB392" s="45">
        <v>121</v>
      </c>
      <c r="CC392" s="45">
        <v>120</v>
      </c>
      <c r="CD392" s="45">
        <v>122.4</v>
      </c>
      <c r="CE392" s="45">
        <v>121.5</v>
      </c>
      <c r="CF392" s="45">
        <v>122.8</v>
      </c>
      <c r="CG392" s="45">
        <v>123.6</v>
      </c>
      <c r="CH392" s="45">
        <v>122.6</v>
      </c>
      <c r="CI392" s="45">
        <v>123.5</v>
      </c>
      <c r="CJ392" s="45">
        <v>123.4</v>
      </c>
      <c r="CK392" s="45">
        <v>124.7</v>
      </c>
      <c r="CL392" s="45">
        <v>125.8</v>
      </c>
      <c r="CM392" s="45">
        <v>126</v>
      </c>
      <c r="CN392" s="45">
        <v>128.6</v>
      </c>
      <c r="CO392" s="45">
        <v>124.4</v>
      </c>
      <c r="CP392" s="45">
        <v>125</v>
      </c>
      <c r="CQ392" s="45">
        <v>125.7</v>
      </c>
      <c r="CR392" s="45">
        <v>127.3</v>
      </c>
      <c r="CS392" s="45">
        <v>124.8</v>
      </c>
      <c r="CT392" s="45">
        <v>122.6</v>
      </c>
      <c r="CU392" s="45">
        <v>123.7</v>
      </c>
      <c r="CV392" s="45">
        <v>123.2</v>
      </c>
      <c r="CW392" s="45">
        <v>121.6</v>
      </c>
      <c r="CX392" s="45">
        <v>126.6</v>
      </c>
      <c r="CY392" s="45">
        <v>125.7</v>
      </c>
      <c r="CZ392" s="45">
        <v>126.4</v>
      </c>
      <c r="DA392" s="45">
        <v>126.6</v>
      </c>
      <c r="DB392" s="45">
        <v>124.3</v>
      </c>
      <c r="DC392" s="45">
        <v>123.9</v>
      </c>
      <c r="DD392" s="45">
        <v>123.7</v>
      </c>
      <c r="DE392" s="45">
        <v>123.9</v>
      </c>
      <c r="DF392" s="45">
        <v>125.7</v>
      </c>
      <c r="DG392" s="45">
        <v>126.9</v>
      </c>
      <c r="DH392" s="45">
        <v>123.7</v>
      </c>
      <c r="DI392" s="45">
        <v>126</v>
      </c>
      <c r="DJ392" s="45">
        <v>126.6</v>
      </c>
      <c r="DK392" s="45">
        <v>126.1</v>
      </c>
      <c r="DL392" s="45">
        <v>132.19999999999999</v>
      </c>
      <c r="DM392" s="45">
        <v>135.69999999999999</v>
      </c>
      <c r="DN392" s="45">
        <v>148.80000000000001</v>
      </c>
      <c r="DO392" s="45">
        <v>152.19999999999999</v>
      </c>
      <c r="DP392" s="45">
        <v>160.9</v>
      </c>
      <c r="DQ392" s="45">
        <v>165</v>
      </c>
      <c r="DR392" s="45">
        <v>170</v>
      </c>
      <c r="DS392" s="45">
        <v>172.4</v>
      </c>
      <c r="DT392" s="45">
        <v>177.8</v>
      </c>
      <c r="DU392" s="45">
        <v>193.1</v>
      </c>
      <c r="DV392" s="45">
        <v>204.1</v>
      </c>
      <c r="DW392" s="45">
        <v>196.3</v>
      </c>
      <c r="DX392" s="46">
        <v>199.7</v>
      </c>
      <c r="DY392" s="46">
        <v>196.2</v>
      </c>
      <c r="DZ392" s="46">
        <v>209</v>
      </c>
      <c r="EA392">
        <v>198.7</v>
      </c>
      <c r="EB392" s="47">
        <v>193.2</v>
      </c>
      <c r="EC392" s="47">
        <v>191.8</v>
      </c>
    </row>
    <row r="393" spans="1:133" x14ac:dyDescent="0.25">
      <c r="A393" s="43" t="s">
        <v>3589</v>
      </c>
      <c r="B393" s="43" t="s">
        <v>2789</v>
      </c>
      <c r="C393" s="44">
        <v>1.4849699999999999</v>
      </c>
      <c r="D393" s="45">
        <v>108.1</v>
      </c>
      <c r="E393" s="45">
        <v>109.7</v>
      </c>
      <c r="F393" s="45">
        <v>111.8</v>
      </c>
      <c r="G393" s="45">
        <v>113.5</v>
      </c>
      <c r="H393" s="45">
        <v>113.6</v>
      </c>
      <c r="I393" s="45">
        <v>114.5</v>
      </c>
      <c r="J393" s="45">
        <v>114.6</v>
      </c>
      <c r="K393" s="45">
        <v>115.4</v>
      </c>
      <c r="L393" s="45">
        <v>114.9</v>
      </c>
      <c r="M393" s="45">
        <v>114.6</v>
      </c>
      <c r="N393" s="45">
        <v>114.9</v>
      </c>
      <c r="O393" s="45">
        <v>116.1</v>
      </c>
      <c r="P393" s="45">
        <v>115.3</v>
      </c>
      <c r="Q393" s="45">
        <v>115.4</v>
      </c>
      <c r="R393" s="45">
        <v>116.2</v>
      </c>
      <c r="S393" s="45">
        <v>116.7</v>
      </c>
      <c r="T393" s="45">
        <v>116.5</v>
      </c>
      <c r="U393" s="45">
        <v>116.7</v>
      </c>
      <c r="V393" s="45">
        <v>116.4</v>
      </c>
      <c r="W393" s="45">
        <v>116.8</v>
      </c>
      <c r="X393" s="45">
        <v>116.6</v>
      </c>
      <c r="Y393" s="45">
        <v>116.7</v>
      </c>
      <c r="Z393" s="45">
        <v>117</v>
      </c>
      <c r="AA393" s="45">
        <v>117.7</v>
      </c>
      <c r="AB393" s="45">
        <v>116.9</v>
      </c>
      <c r="AC393" s="45">
        <v>117.8</v>
      </c>
      <c r="AD393" s="45">
        <v>118.6</v>
      </c>
      <c r="AE393" s="45">
        <v>118.6</v>
      </c>
      <c r="AF393" s="45">
        <v>118.6</v>
      </c>
      <c r="AG393" s="45">
        <v>118.8</v>
      </c>
      <c r="AH393" s="45">
        <v>119.1</v>
      </c>
      <c r="AI393" s="45">
        <v>119.4</v>
      </c>
      <c r="AJ393" s="45">
        <v>119.6</v>
      </c>
      <c r="AK393" s="45">
        <v>119</v>
      </c>
      <c r="AL393" s="45">
        <v>119.5</v>
      </c>
      <c r="AM393" s="45">
        <v>120.3</v>
      </c>
      <c r="AN393" s="45">
        <v>120.5</v>
      </c>
      <c r="AO393" s="45">
        <v>120.9</v>
      </c>
      <c r="AP393" s="45">
        <v>120.7</v>
      </c>
      <c r="AQ393" s="45">
        <v>120.9</v>
      </c>
      <c r="AR393" s="45">
        <v>121.7</v>
      </c>
      <c r="AS393" s="45">
        <v>122.3</v>
      </c>
      <c r="AT393" s="45">
        <v>122.1</v>
      </c>
      <c r="AU393" s="45">
        <v>121.4</v>
      </c>
      <c r="AV393" s="45">
        <v>121.4</v>
      </c>
      <c r="AW393" s="45">
        <v>121.6</v>
      </c>
      <c r="AX393" s="45">
        <v>121.6</v>
      </c>
      <c r="AY393" s="45">
        <v>121.3</v>
      </c>
      <c r="AZ393" s="45">
        <v>121.3</v>
      </c>
      <c r="BA393" s="45">
        <v>121.1</v>
      </c>
      <c r="BB393" s="45">
        <v>121</v>
      </c>
      <c r="BC393" s="45">
        <v>120.3</v>
      </c>
      <c r="BD393" s="45">
        <v>119.1</v>
      </c>
      <c r="BE393" s="45">
        <v>118.3</v>
      </c>
      <c r="BF393" s="45">
        <v>118.3</v>
      </c>
      <c r="BG393" s="45">
        <v>117.8</v>
      </c>
      <c r="BH393" s="45">
        <v>116.7</v>
      </c>
      <c r="BI393" s="45">
        <v>117</v>
      </c>
      <c r="BJ393" s="45">
        <v>116.7</v>
      </c>
      <c r="BK393" s="45">
        <v>116.8</v>
      </c>
      <c r="BL393" s="45">
        <v>117.1</v>
      </c>
      <c r="BM393" s="45">
        <v>117.2</v>
      </c>
      <c r="BN393" s="45">
        <v>116.4</v>
      </c>
      <c r="BO393" s="45">
        <v>116</v>
      </c>
      <c r="BP393" s="45">
        <v>116.5</v>
      </c>
      <c r="BQ393" s="45">
        <v>116.5</v>
      </c>
      <c r="BR393" s="45">
        <v>116.8</v>
      </c>
      <c r="BS393" s="45">
        <v>116.7</v>
      </c>
      <c r="BT393" s="45">
        <v>116.8</v>
      </c>
      <c r="BU393" s="45">
        <v>117.4</v>
      </c>
      <c r="BV393" s="45">
        <v>118.6</v>
      </c>
      <c r="BW393" s="45">
        <v>118.9</v>
      </c>
      <c r="BX393" s="45">
        <v>118.3</v>
      </c>
      <c r="BY393" s="45">
        <v>118.8</v>
      </c>
      <c r="BZ393" s="45">
        <v>118.7</v>
      </c>
      <c r="CA393" s="45">
        <v>119.3</v>
      </c>
      <c r="CB393" s="45">
        <v>120</v>
      </c>
      <c r="CC393" s="45">
        <v>120.5</v>
      </c>
      <c r="CD393" s="45">
        <v>121.6</v>
      </c>
      <c r="CE393" s="45">
        <v>123.4</v>
      </c>
      <c r="CF393" s="45">
        <v>123.6</v>
      </c>
      <c r="CG393" s="45">
        <v>122.7</v>
      </c>
      <c r="CH393" s="45">
        <v>123</v>
      </c>
      <c r="CI393" s="45">
        <v>123</v>
      </c>
      <c r="CJ393" s="45">
        <v>122.9</v>
      </c>
      <c r="CK393" s="45">
        <v>123.1</v>
      </c>
      <c r="CL393" s="45">
        <v>123.4</v>
      </c>
      <c r="CM393" s="45">
        <v>123.5</v>
      </c>
      <c r="CN393" s="45">
        <v>123</v>
      </c>
      <c r="CO393" s="45">
        <v>123.1</v>
      </c>
      <c r="CP393" s="45">
        <v>122.9</v>
      </c>
      <c r="CQ393" s="45">
        <v>123.4</v>
      </c>
      <c r="CR393" s="45">
        <v>123.9</v>
      </c>
      <c r="CS393" s="45">
        <v>122.7</v>
      </c>
      <c r="CT393" s="45">
        <v>122.4</v>
      </c>
      <c r="CU393" s="45">
        <v>123.2</v>
      </c>
      <c r="CV393" s="45">
        <v>123.4</v>
      </c>
      <c r="CW393" s="45">
        <v>123.7</v>
      </c>
      <c r="CX393" s="45">
        <v>123.4</v>
      </c>
      <c r="CY393" s="45">
        <v>123.4</v>
      </c>
      <c r="CZ393" s="45">
        <v>123.7</v>
      </c>
      <c r="DA393" s="45">
        <v>123.1</v>
      </c>
      <c r="DB393" s="45">
        <v>123.1</v>
      </c>
      <c r="DC393" s="45">
        <v>123</v>
      </c>
      <c r="DD393" s="45">
        <v>123.7</v>
      </c>
      <c r="DE393" s="45">
        <v>123.6</v>
      </c>
      <c r="DF393" s="45">
        <v>124</v>
      </c>
      <c r="DG393" s="45">
        <v>124.7</v>
      </c>
      <c r="DH393" s="45">
        <v>126.5</v>
      </c>
      <c r="DI393" s="45">
        <v>127.6</v>
      </c>
      <c r="DJ393" s="45">
        <v>126.4</v>
      </c>
      <c r="DK393" s="45">
        <v>127.3</v>
      </c>
      <c r="DL393" s="45">
        <v>128.1</v>
      </c>
      <c r="DM393" s="45">
        <v>127.7</v>
      </c>
      <c r="DN393" s="45">
        <v>128.30000000000001</v>
      </c>
      <c r="DO393" s="45">
        <v>129.6</v>
      </c>
      <c r="DP393" s="45">
        <v>131.1</v>
      </c>
      <c r="DQ393" s="45">
        <v>133.4</v>
      </c>
      <c r="DR393" s="45">
        <v>133.80000000000001</v>
      </c>
      <c r="DS393" s="45">
        <v>134.4</v>
      </c>
      <c r="DT393" s="45">
        <v>136.5</v>
      </c>
      <c r="DU393" s="45">
        <v>139.19999999999999</v>
      </c>
      <c r="DV393" s="45">
        <v>141.30000000000001</v>
      </c>
      <c r="DW393" s="45">
        <v>141.9</v>
      </c>
      <c r="DX393" s="46">
        <v>144.9</v>
      </c>
      <c r="DY393" s="46">
        <v>145.1</v>
      </c>
      <c r="DZ393" s="46">
        <v>145</v>
      </c>
      <c r="EA393">
        <v>148.1</v>
      </c>
      <c r="EB393" s="47">
        <v>147.6</v>
      </c>
      <c r="EC393" s="47">
        <v>146.19999999999999</v>
      </c>
    </row>
    <row r="394" spans="1:133" x14ac:dyDescent="0.25">
      <c r="A394" s="43" t="s">
        <v>2503</v>
      </c>
      <c r="B394" s="43" t="s">
        <v>3590</v>
      </c>
      <c r="C394" s="44">
        <v>0.72685</v>
      </c>
      <c r="D394" s="45">
        <v>101.4</v>
      </c>
      <c r="E394" s="45">
        <v>101.4</v>
      </c>
      <c r="F394" s="45">
        <v>101.4</v>
      </c>
      <c r="G394" s="45">
        <v>101.4</v>
      </c>
      <c r="H394" s="45">
        <v>101.4</v>
      </c>
      <c r="I394" s="45">
        <v>101.4</v>
      </c>
      <c r="J394" s="45">
        <v>101.4</v>
      </c>
      <c r="K394" s="45">
        <v>101.5</v>
      </c>
      <c r="L394" s="45">
        <v>101.5</v>
      </c>
      <c r="M394" s="45">
        <v>101.5</v>
      </c>
      <c r="N394" s="45">
        <v>101.5</v>
      </c>
      <c r="O394" s="45">
        <v>104</v>
      </c>
      <c r="P394" s="45">
        <v>102.9</v>
      </c>
      <c r="Q394" s="45">
        <v>104.6</v>
      </c>
      <c r="R394" s="45">
        <v>104.8</v>
      </c>
      <c r="S394" s="45">
        <v>104.8</v>
      </c>
      <c r="T394" s="45">
        <v>104.8</v>
      </c>
      <c r="U394" s="45">
        <v>104.8</v>
      </c>
      <c r="V394" s="45">
        <v>104.8</v>
      </c>
      <c r="W394" s="45">
        <v>104.8</v>
      </c>
      <c r="X394" s="45">
        <v>104.8</v>
      </c>
      <c r="Y394" s="45">
        <v>104.4</v>
      </c>
      <c r="Z394" s="45">
        <v>105.1</v>
      </c>
      <c r="AA394" s="45">
        <v>106.2</v>
      </c>
      <c r="AB394" s="45">
        <v>104.4</v>
      </c>
      <c r="AC394" s="45">
        <v>104.4</v>
      </c>
      <c r="AD394" s="45">
        <v>106.1</v>
      </c>
      <c r="AE394" s="45">
        <v>106.3</v>
      </c>
      <c r="AF394" s="45">
        <v>106.3</v>
      </c>
      <c r="AG394" s="45">
        <v>106.3</v>
      </c>
      <c r="AH394" s="45">
        <v>106.4</v>
      </c>
      <c r="AI394" s="45">
        <v>106.5</v>
      </c>
      <c r="AJ394" s="45">
        <v>106.5</v>
      </c>
      <c r="AK394" s="45">
        <v>106.5</v>
      </c>
      <c r="AL394" s="45">
        <v>107.5</v>
      </c>
      <c r="AM394" s="45">
        <v>109.5</v>
      </c>
      <c r="AN394" s="45">
        <v>109.1</v>
      </c>
      <c r="AO394" s="45">
        <v>109.3</v>
      </c>
      <c r="AP394" s="45">
        <v>109.5</v>
      </c>
      <c r="AQ394" s="45">
        <v>110</v>
      </c>
      <c r="AR394" s="45">
        <v>112.6</v>
      </c>
      <c r="AS394" s="45">
        <v>113.4</v>
      </c>
      <c r="AT394" s="45">
        <v>113</v>
      </c>
      <c r="AU394" s="45">
        <v>112.3</v>
      </c>
      <c r="AV394" s="45">
        <v>112.5</v>
      </c>
      <c r="AW394" s="45">
        <v>113.2</v>
      </c>
      <c r="AX394" s="45">
        <v>112.9</v>
      </c>
      <c r="AY394" s="45">
        <v>113.4</v>
      </c>
      <c r="AZ394" s="45">
        <v>113.9</v>
      </c>
      <c r="BA394" s="45">
        <v>113.9</v>
      </c>
      <c r="BB394" s="45">
        <v>114</v>
      </c>
      <c r="BC394" s="45">
        <v>113.3</v>
      </c>
      <c r="BD394" s="45">
        <v>112.1</v>
      </c>
      <c r="BE394" s="45">
        <v>112.1</v>
      </c>
      <c r="BF394" s="45">
        <v>112</v>
      </c>
      <c r="BG394" s="45">
        <v>111.8</v>
      </c>
      <c r="BH394" s="45">
        <v>111.4</v>
      </c>
      <c r="BI394" s="45">
        <v>111.5</v>
      </c>
      <c r="BJ394" s="45">
        <v>111.2</v>
      </c>
      <c r="BK394" s="45">
        <v>111.3</v>
      </c>
      <c r="BL394" s="45">
        <v>111.3</v>
      </c>
      <c r="BM394" s="45">
        <v>111.8</v>
      </c>
      <c r="BN394" s="45">
        <v>111.1</v>
      </c>
      <c r="BO394" s="45">
        <v>111.9</v>
      </c>
      <c r="BP394" s="45">
        <v>111.9</v>
      </c>
      <c r="BQ394" s="45">
        <v>111.9</v>
      </c>
      <c r="BR394" s="45">
        <v>111.9</v>
      </c>
      <c r="BS394" s="45">
        <v>111.9</v>
      </c>
      <c r="BT394" s="45">
        <v>111.7</v>
      </c>
      <c r="BU394" s="45">
        <v>111.8</v>
      </c>
      <c r="BV394" s="45">
        <v>112.1</v>
      </c>
      <c r="BW394" s="45">
        <v>112.2</v>
      </c>
      <c r="BX394" s="45">
        <v>112</v>
      </c>
      <c r="BY394" s="45">
        <v>111.1</v>
      </c>
      <c r="BZ394" s="45">
        <v>110.8</v>
      </c>
      <c r="CA394" s="45">
        <v>110.8</v>
      </c>
      <c r="CB394" s="45">
        <v>111.3</v>
      </c>
      <c r="CC394" s="45">
        <v>111.5</v>
      </c>
      <c r="CD394" s="45">
        <v>111.9</v>
      </c>
      <c r="CE394" s="45">
        <v>113</v>
      </c>
      <c r="CF394" s="45">
        <v>112.9</v>
      </c>
      <c r="CG394" s="45">
        <v>111.3</v>
      </c>
      <c r="CH394" s="45">
        <v>111.8</v>
      </c>
      <c r="CI394" s="45">
        <v>110.9</v>
      </c>
      <c r="CJ394" s="45">
        <v>111</v>
      </c>
      <c r="CK394" s="45">
        <v>110.9</v>
      </c>
      <c r="CL394" s="45">
        <v>111.6</v>
      </c>
      <c r="CM394" s="45">
        <v>111.4</v>
      </c>
      <c r="CN394" s="45">
        <v>111.4</v>
      </c>
      <c r="CO394" s="45">
        <v>111.4</v>
      </c>
      <c r="CP394" s="45">
        <v>111.4</v>
      </c>
      <c r="CQ394" s="45">
        <v>111.4</v>
      </c>
      <c r="CR394" s="45">
        <v>111.4</v>
      </c>
      <c r="CS394" s="45">
        <v>110.7</v>
      </c>
      <c r="CT394" s="45">
        <v>110.7</v>
      </c>
      <c r="CU394" s="45">
        <v>110.7</v>
      </c>
      <c r="CV394" s="45">
        <v>110.7</v>
      </c>
      <c r="CW394" s="45">
        <v>110.8</v>
      </c>
      <c r="CX394" s="45">
        <v>110.5</v>
      </c>
      <c r="CY394" s="45">
        <v>110.5</v>
      </c>
      <c r="CZ394" s="45">
        <v>110.5</v>
      </c>
      <c r="DA394" s="45">
        <v>109.1</v>
      </c>
      <c r="DB394" s="45">
        <v>109.1</v>
      </c>
      <c r="DC394" s="45">
        <v>109.1</v>
      </c>
      <c r="DD394" s="45">
        <v>109.1</v>
      </c>
      <c r="DE394" s="45">
        <v>109.1</v>
      </c>
      <c r="DF394" s="45">
        <v>109.5</v>
      </c>
      <c r="DG394" s="45">
        <v>109.5</v>
      </c>
      <c r="DH394" s="45">
        <v>109.6</v>
      </c>
      <c r="DI394" s="45">
        <v>109.6</v>
      </c>
      <c r="DJ394" s="45">
        <v>109.6</v>
      </c>
      <c r="DK394" s="45">
        <v>109.6</v>
      </c>
      <c r="DL394" s="45">
        <v>109.8</v>
      </c>
      <c r="DM394" s="45">
        <v>109.8</v>
      </c>
      <c r="DN394" s="45">
        <v>109.8</v>
      </c>
      <c r="DO394" s="45">
        <v>111</v>
      </c>
      <c r="DP394" s="45">
        <v>110.5</v>
      </c>
      <c r="DQ394" s="45">
        <v>110.5</v>
      </c>
      <c r="DR394" s="45">
        <v>110.5</v>
      </c>
      <c r="DS394" s="45">
        <v>110.5</v>
      </c>
      <c r="DT394" s="45">
        <v>110.5</v>
      </c>
      <c r="DU394" s="45">
        <v>111.3</v>
      </c>
      <c r="DV394" s="45">
        <v>112.6</v>
      </c>
      <c r="DW394" s="45">
        <v>112.5</v>
      </c>
      <c r="DX394" s="46">
        <v>112.5</v>
      </c>
      <c r="DY394" s="46">
        <v>112.4</v>
      </c>
      <c r="DZ394" s="46">
        <v>112.5</v>
      </c>
      <c r="EA394">
        <v>117.9</v>
      </c>
      <c r="EB394" s="47">
        <v>117.9</v>
      </c>
      <c r="EC394" s="47">
        <v>116.2</v>
      </c>
    </row>
    <row r="395" spans="1:133" x14ac:dyDescent="0.25">
      <c r="A395" s="43" t="s">
        <v>3591</v>
      </c>
      <c r="B395" s="43" t="s">
        <v>3592</v>
      </c>
      <c r="C395" s="44">
        <v>7.4249999999999997E-2</v>
      </c>
      <c r="D395" s="45">
        <v>115.5</v>
      </c>
      <c r="E395" s="45">
        <v>116</v>
      </c>
      <c r="F395" s="45">
        <v>122</v>
      </c>
      <c r="G395" s="45">
        <v>133.5</v>
      </c>
      <c r="H395" s="45">
        <v>137.6</v>
      </c>
      <c r="I395" s="45">
        <v>139.69999999999999</v>
      </c>
      <c r="J395" s="45">
        <v>139</v>
      </c>
      <c r="K395" s="45">
        <v>140.69999999999999</v>
      </c>
      <c r="L395" s="45">
        <v>139.4</v>
      </c>
      <c r="M395" s="45">
        <v>140.30000000000001</v>
      </c>
      <c r="N395" s="45">
        <v>139.80000000000001</v>
      </c>
      <c r="O395" s="45">
        <v>140.30000000000001</v>
      </c>
      <c r="P395" s="45">
        <v>136.4</v>
      </c>
      <c r="Q395" s="45">
        <v>130.6</v>
      </c>
      <c r="R395" s="45">
        <v>131.80000000000001</v>
      </c>
      <c r="S395" s="45">
        <v>133.80000000000001</v>
      </c>
      <c r="T395" s="45">
        <v>131.80000000000001</v>
      </c>
      <c r="U395" s="45">
        <v>133</v>
      </c>
      <c r="V395" s="45">
        <v>132.1</v>
      </c>
      <c r="W395" s="45">
        <v>131.19999999999999</v>
      </c>
      <c r="X395" s="45">
        <v>130.80000000000001</v>
      </c>
      <c r="Y395" s="45">
        <v>131.30000000000001</v>
      </c>
      <c r="Z395" s="45">
        <v>133.30000000000001</v>
      </c>
      <c r="AA395" s="45">
        <v>132.69999999999999</v>
      </c>
      <c r="AB395" s="45">
        <v>132.9</v>
      </c>
      <c r="AC395" s="45">
        <v>133</v>
      </c>
      <c r="AD395" s="45">
        <v>133.19999999999999</v>
      </c>
      <c r="AE395" s="45">
        <v>133.5</v>
      </c>
      <c r="AF395" s="45">
        <v>133.69999999999999</v>
      </c>
      <c r="AG395" s="45">
        <v>135.19999999999999</v>
      </c>
      <c r="AH395" s="45">
        <v>134.5</v>
      </c>
      <c r="AI395" s="45">
        <v>136</v>
      </c>
      <c r="AJ395" s="45">
        <v>136.5</v>
      </c>
      <c r="AK395" s="45">
        <v>137.69999999999999</v>
      </c>
      <c r="AL395" s="45">
        <v>137.19999999999999</v>
      </c>
      <c r="AM395" s="45">
        <v>137.30000000000001</v>
      </c>
      <c r="AN395" s="45">
        <v>137.69999999999999</v>
      </c>
      <c r="AO395" s="45">
        <v>139.5</v>
      </c>
      <c r="AP395" s="45">
        <v>140.1</v>
      </c>
      <c r="AQ395" s="45">
        <v>140.4</v>
      </c>
      <c r="AR395" s="45">
        <v>134.6</v>
      </c>
      <c r="AS395" s="45">
        <v>134.80000000000001</v>
      </c>
      <c r="AT395" s="45">
        <v>136.1</v>
      </c>
      <c r="AU395" s="45">
        <v>134.9</v>
      </c>
      <c r="AV395" s="45">
        <v>135.19999999999999</v>
      </c>
      <c r="AW395" s="45">
        <v>134.5</v>
      </c>
      <c r="AX395" s="45">
        <v>135</v>
      </c>
      <c r="AY395" s="45">
        <v>134.5</v>
      </c>
      <c r="AZ395" s="45">
        <v>133.5</v>
      </c>
      <c r="BA395" s="45">
        <v>133.5</v>
      </c>
      <c r="BB395" s="45">
        <v>133.1</v>
      </c>
      <c r="BC395" s="45">
        <v>130.19999999999999</v>
      </c>
      <c r="BD395" s="45">
        <v>127.3</v>
      </c>
      <c r="BE395" s="45">
        <v>127.1</v>
      </c>
      <c r="BF395" s="45">
        <v>126.3</v>
      </c>
      <c r="BG395" s="45">
        <v>124.6</v>
      </c>
      <c r="BH395" s="45">
        <v>122.6</v>
      </c>
      <c r="BI395" s="45">
        <v>123.3</v>
      </c>
      <c r="BJ395" s="45">
        <v>123.1</v>
      </c>
      <c r="BK395" s="45">
        <v>123.1</v>
      </c>
      <c r="BL395" s="45">
        <v>122.5</v>
      </c>
      <c r="BM395" s="45">
        <v>124.2</v>
      </c>
      <c r="BN395" s="45">
        <v>124.3</v>
      </c>
      <c r="BO395" s="45">
        <v>124</v>
      </c>
      <c r="BP395" s="45">
        <v>123.5</v>
      </c>
      <c r="BQ395" s="45">
        <v>124.3</v>
      </c>
      <c r="BR395" s="45">
        <v>123.8</v>
      </c>
      <c r="BS395" s="45">
        <v>123.7</v>
      </c>
      <c r="BT395" s="45">
        <v>125</v>
      </c>
      <c r="BU395" s="45">
        <v>124.6</v>
      </c>
      <c r="BV395" s="45">
        <v>129.30000000000001</v>
      </c>
      <c r="BW395" s="45">
        <v>133.5</v>
      </c>
      <c r="BX395" s="45">
        <v>131.30000000000001</v>
      </c>
      <c r="BY395" s="45">
        <v>132.4</v>
      </c>
      <c r="BZ395" s="45">
        <v>133.5</v>
      </c>
      <c r="CA395" s="45">
        <v>136.1</v>
      </c>
      <c r="CB395" s="45">
        <v>139.19999999999999</v>
      </c>
      <c r="CC395" s="45">
        <v>141.30000000000001</v>
      </c>
      <c r="CD395" s="45">
        <v>144.4</v>
      </c>
      <c r="CE395" s="45">
        <v>147.5</v>
      </c>
      <c r="CF395" s="45">
        <v>147.9</v>
      </c>
      <c r="CG395" s="45">
        <v>147.4</v>
      </c>
      <c r="CH395" s="45">
        <v>146.5</v>
      </c>
      <c r="CI395" s="45">
        <v>146.9</v>
      </c>
      <c r="CJ395" s="45">
        <v>145.19999999999999</v>
      </c>
      <c r="CK395" s="45">
        <v>145.1</v>
      </c>
      <c r="CL395" s="45">
        <v>144.5</v>
      </c>
      <c r="CM395" s="45">
        <v>141.9</v>
      </c>
      <c r="CN395" s="45">
        <v>138.9</v>
      </c>
      <c r="CO395" s="45">
        <v>137.1</v>
      </c>
      <c r="CP395" s="45">
        <v>135.6</v>
      </c>
      <c r="CQ395" s="45">
        <v>135.1</v>
      </c>
      <c r="CR395" s="45">
        <v>134.4</v>
      </c>
      <c r="CS395" s="45">
        <v>133.5</v>
      </c>
      <c r="CT395" s="45">
        <v>133</v>
      </c>
      <c r="CU395" s="45">
        <v>133.69999999999999</v>
      </c>
      <c r="CV395" s="45">
        <v>133.5</v>
      </c>
      <c r="CW395" s="45">
        <v>134.69999999999999</v>
      </c>
      <c r="CX395" s="45">
        <v>134.30000000000001</v>
      </c>
      <c r="CY395" s="45">
        <v>134.4</v>
      </c>
      <c r="CZ395" s="45">
        <v>134.6</v>
      </c>
      <c r="DA395" s="45">
        <v>135</v>
      </c>
      <c r="DB395" s="45">
        <v>135.4</v>
      </c>
      <c r="DC395" s="45">
        <v>135.80000000000001</v>
      </c>
      <c r="DD395" s="45">
        <v>136.1</v>
      </c>
      <c r="DE395" s="45">
        <v>136.6</v>
      </c>
      <c r="DF395" s="45">
        <v>139</v>
      </c>
      <c r="DG395" s="45">
        <v>142.9</v>
      </c>
      <c r="DH395" s="45">
        <v>144.9</v>
      </c>
      <c r="DI395" s="45">
        <v>142.5</v>
      </c>
      <c r="DJ395" s="45">
        <v>139.1</v>
      </c>
      <c r="DK395" s="45">
        <v>140.30000000000001</v>
      </c>
      <c r="DL395" s="45">
        <v>141.69999999999999</v>
      </c>
      <c r="DM395" s="45">
        <v>142.1</v>
      </c>
      <c r="DN395" s="45">
        <v>142</v>
      </c>
      <c r="DO395" s="45">
        <v>147.69999999999999</v>
      </c>
      <c r="DP395" s="45">
        <v>148</v>
      </c>
      <c r="DQ395" s="45">
        <v>149.30000000000001</v>
      </c>
      <c r="DR395" s="45">
        <v>151.4</v>
      </c>
      <c r="DS395" s="45">
        <v>152.5</v>
      </c>
      <c r="DT395" s="45">
        <v>159.9</v>
      </c>
      <c r="DU395" s="45">
        <v>163.5</v>
      </c>
      <c r="DV395" s="45">
        <v>163.4</v>
      </c>
      <c r="DW395" s="45">
        <v>165.4</v>
      </c>
      <c r="DX395" s="46">
        <v>167</v>
      </c>
      <c r="DY395" s="46">
        <v>167</v>
      </c>
      <c r="DZ395" s="46">
        <v>164.4</v>
      </c>
      <c r="EA395">
        <v>163.80000000000001</v>
      </c>
      <c r="EB395" s="47">
        <v>162.19999999999999</v>
      </c>
      <c r="EC395" s="47">
        <v>163.1</v>
      </c>
    </row>
    <row r="396" spans="1:133" x14ac:dyDescent="0.25">
      <c r="A396" s="43" t="s">
        <v>3593</v>
      </c>
      <c r="B396" s="43" t="s">
        <v>3594</v>
      </c>
      <c r="C396" s="44">
        <v>3.4200000000000001E-2</v>
      </c>
      <c r="D396" s="45">
        <v>104</v>
      </c>
      <c r="E396" s="45">
        <v>103.1</v>
      </c>
      <c r="F396" s="45">
        <v>106.3</v>
      </c>
      <c r="G396" s="45">
        <v>117.5</v>
      </c>
      <c r="H396" s="45">
        <v>121.1</v>
      </c>
      <c r="I396" s="45">
        <v>119.4</v>
      </c>
      <c r="J396" s="45">
        <v>114.7</v>
      </c>
      <c r="K396" s="45">
        <v>114.4</v>
      </c>
      <c r="L396" s="45">
        <v>113.4</v>
      </c>
      <c r="M396" s="45">
        <v>116.2</v>
      </c>
      <c r="N396" s="45">
        <v>115.2</v>
      </c>
      <c r="O396" s="45">
        <v>113.3</v>
      </c>
      <c r="P396" s="45">
        <v>106.6</v>
      </c>
      <c r="Q396" s="45">
        <v>104.8</v>
      </c>
      <c r="R396" s="45">
        <v>105.8</v>
      </c>
      <c r="S396" s="45">
        <v>113</v>
      </c>
      <c r="T396" s="45">
        <v>114.5</v>
      </c>
      <c r="U396" s="45">
        <v>113.9</v>
      </c>
      <c r="V396" s="45">
        <v>109.3</v>
      </c>
      <c r="W396" s="45">
        <v>111.5</v>
      </c>
      <c r="X396" s="45">
        <v>108.5</v>
      </c>
      <c r="Y396" s="45">
        <v>113.3</v>
      </c>
      <c r="Z396" s="45">
        <v>116.7</v>
      </c>
      <c r="AA396" s="45">
        <v>111.2</v>
      </c>
      <c r="AB396" s="45">
        <v>106</v>
      </c>
      <c r="AC396" s="45">
        <v>117</v>
      </c>
      <c r="AD396" s="45">
        <v>119.8</v>
      </c>
      <c r="AE396" s="45">
        <v>121</v>
      </c>
      <c r="AF396" s="45">
        <v>121.4</v>
      </c>
      <c r="AG396" s="45">
        <v>124.6</v>
      </c>
      <c r="AH396" s="45">
        <v>131.5</v>
      </c>
      <c r="AI396" s="45">
        <v>125.5</v>
      </c>
      <c r="AJ396" s="45">
        <v>129.4</v>
      </c>
      <c r="AK396" s="45">
        <v>129</v>
      </c>
      <c r="AL396" s="45">
        <v>129.4</v>
      </c>
      <c r="AM396" s="45">
        <v>128.6</v>
      </c>
      <c r="AN396" s="45">
        <v>126.4</v>
      </c>
      <c r="AO396" s="45">
        <v>120.5</v>
      </c>
      <c r="AP396" s="45">
        <v>120.5</v>
      </c>
      <c r="AQ396" s="45">
        <v>117.1</v>
      </c>
      <c r="AR396" s="45">
        <v>113.9</v>
      </c>
      <c r="AS396" s="45">
        <v>117.7</v>
      </c>
      <c r="AT396" s="45">
        <v>122.4</v>
      </c>
      <c r="AU396" s="45">
        <v>117.3</v>
      </c>
      <c r="AV396" s="45">
        <v>115.5</v>
      </c>
      <c r="AW396" s="45">
        <v>108.5</v>
      </c>
      <c r="AX396" s="45">
        <v>100.6</v>
      </c>
      <c r="AY396" s="45">
        <v>97.7</v>
      </c>
      <c r="AZ396" s="45">
        <v>98.1</v>
      </c>
      <c r="BA396" s="45">
        <v>102.8</v>
      </c>
      <c r="BB396" s="45">
        <v>104.2</v>
      </c>
      <c r="BC396" s="45">
        <v>110.7</v>
      </c>
      <c r="BD396" s="45">
        <v>109.6</v>
      </c>
      <c r="BE396" s="45">
        <v>108.2</v>
      </c>
      <c r="BF396" s="45">
        <v>106.4</v>
      </c>
      <c r="BG396" s="45">
        <v>103.3</v>
      </c>
      <c r="BH396" s="45">
        <v>101.1</v>
      </c>
      <c r="BI396" s="45">
        <v>102.8</v>
      </c>
      <c r="BJ396" s="45">
        <v>104.1</v>
      </c>
      <c r="BK396" s="45">
        <v>105.8</v>
      </c>
      <c r="BL396" s="45">
        <v>103.8</v>
      </c>
      <c r="BM396" s="45">
        <v>99.6</v>
      </c>
      <c r="BN396" s="45">
        <v>97.7</v>
      </c>
      <c r="BO396" s="45">
        <v>99</v>
      </c>
      <c r="BP396" s="45">
        <v>98.2</v>
      </c>
      <c r="BQ396" s="45">
        <v>100.1</v>
      </c>
      <c r="BR396" s="45">
        <v>98.8</v>
      </c>
      <c r="BS396" s="45">
        <v>101</v>
      </c>
      <c r="BT396" s="45">
        <v>104.9</v>
      </c>
      <c r="BU396" s="45">
        <v>109.7</v>
      </c>
      <c r="BV396" s="45">
        <v>107.7</v>
      </c>
      <c r="BW396" s="45">
        <v>105.8</v>
      </c>
      <c r="BX396" s="45">
        <v>98.2</v>
      </c>
      <c r="BY396" s="45">
        <v>98.2</v>
      </c>
      <c r="BZ396" s="45">
        <v>99.5</v>
      </c>
      <c r="CA396" s="45">
        <v>100.8</v>
      </c>
      <c r="CB396" s="45">
        <v>104.8</v>
      </c>
      <c r="CC396" s="45">
        <v>108.7</v>
      </c>
      <c r="CD396" s="45">
        <v>108.4</v>
      </c>
      <c r="CE396" s="45">
        <v>115.2</v>
      </c>
      <c r="CF396" s="45">
        <v>112.5</v>
      </c>
      <c r="CG396" s="45">
        <v>110.6</v>
      </c>
      <c r="CH396" s="45">
        <v>108.4</v>
      </c>
      <c r="CI396" s="45">
        <v>106.1</v>
      </c>
      <c r="CJ396" s="45">
        <v>105.9</v>
      </c>
      <c r="CK396" s="45">
        <v>109</v>
      </c>
      <c r="CL396" s="45">
        <v>105.9</v>
      </c>
      <c r="CM396" s="45">
        <v>106.4</v>
      </c>
      <c r="CN396" s="45">
        <v>108</v>
      </c>
      <c r="CO396" s="45">
        <v>105.6</v>
      </c>
      <c r="CP396" s="45">
        <v>105.1</v>
      </c>
      <c r="CQ396" s="45">
        <v>109.6</v>
      </c>
      <c r="CR396" s="45">
        <v>118</v>
      </c>
      <c r="CS396" s="45">
        <v>111.6</v>
      </c>
      <c r="CT396" s="45">
        <v>111.2</v>
      </c>
      <c r="CU396" s="45">
        <v>110.7</v>
      </c>
      <c r="CV396" s="45">
        <v>111.5</v>
      </c>
      <c r="CW396" s="45">
        <v>108.2</v>
      </c>
      <c r="CX396" s="45">
        <v>110.1</v>
      </c>
      <c r="CY396" s="45">
        <v>113.4</v>
      </c>
      <c r="CZ396" s="45">
        <v>115.7</v>
      </c>
      <c r="DA396" s="45">
        <v>115.4</v>
      </c>
      <c r="DB396" s="45">
        <v>114.4</v>
      </c>
      <c r="DC396" s="45">
        <v>113.6</v>
      </c>
      <c r="DD396" s="45">
        <v>120</v>
      </c>
      <c r="DE396" s="45">
        <v>120.6</v>
      </c>
      <c r="DF396" s="45">
        <v>120.5</v>
      </c>
      <c r="DG396" s="45">
        <v>128.4</v>
      </c>
      <c r="DH396" s="45">
        <v>128.30000000000001</v>
      </c>
      <c r="DI396" s="45">
        <v>121.8</v>
      </c>
      <c r="DJ396" s="45">
        <v>121.4</v>
      </c>
      <c r="DK396" s="45">
        <v>121.8</v>
      </c>
      <c r="DL396" s="45">
        <v>123.3</v>
      </c>
      <c r="DM396" s="45">
        <v>126.3</v>
      </c>
      <c r="DN396" s="45">
        <v>126.6</v>
      </c>
      <c r="DO396" s="45">
        <v>130</v>
      </c>
      <c r="DP396" s="45">
        <v>132.30000000000001</v>
      </c>
      <c r="DQ396" s="45">
        <v>134.30000000000001</v>
      </c>
      <c r="DR396" s="45">
        <v>138.4</v>
      </c>
      <c r="DS396" s="45">
        <v>141.5</v>
      </c>
      <c r="DT396" s="45">
        <v>143.69999999999999</v>
      </c>
      <c r="DU396" s="45">
        <v>151.4</v>
      </c>
      <c r="DV396" s="45">
        <v>153.1</v>
      </c>
      <c r="DW396" s="45">
        <v>154.19999999999999</v>
      </c>
      <c r="DX396" s="46">
        <v>162.6</v>
      </c>
      <c r="DY396" s="46">
        <v>158.30000000000001</v>
      </c>
      <c r="DZ396" s="46">
        <v>150.19999999999999</v>
      </c>
      <c r="EA396">
        <v>157.30000000000001</v>
      </c>
      <c r="EB396" s="47">
        <v>156.6</v>
      </c>
      <c r="EC396" s="47">
        <v>157.1</v>
      </c>
    </row>
    <row r="397" spans="1:133" x14ac:dyDescent="0.25">
      <c r="A397" s="43" t="s">
        <v>3595</v>
      </c>
      <c r="B397" s="43" t="s">
        <v>3596</v>
      </c>
      <c r="C397" s="44">
        <v>4.2700000000000004E-3</v>
      </c>
      <c r="D397" s="45">
        <v>111.9</v>
      </c>
      <c r="E397" s="45">
        <v>111.7</v>
      </c>
      <c r="F397" s="45">
        <v>117</v>
      </c>
      <c r="G397" s="45">
        <v>115</v>
      </c>
      <c r="H397" s="45">
        <v>116.3</v>
      </c>
      <c r="I397" s="45">
        <v>115.8</v>
      </c>
      <c r="J397" s="45">
        <v>118.9</v>
      </c>
      <c r="K397" s="45">
        <v>118.2</v>
      </c>
      <c r="L397" s="45">
        <v>116.9</v>
      </c>
      <c r="M397" s="45">
        <v>118</v>
      </c>
      <c r="N397" s="45">
        <v>119.1</v>
      </c>
      <c r="O397" s="45">
        <v>118.2</v>
      </c>
      <c r="P397" s="45">
        <v>129.19999999999999</v>
      </c>
      <c r="Q397" s="45">
        <v>130.6</v>
      </c>
      <c r="R397" s="45">
        <v>127.2</v>
      </c>
      <c r="S397" s="45">
        <v>125.9</v>
      </c>
      <c r="T397" s="45">
        <v>126.3</v>
      </c>
      <c r="U397" s="45">
        <v>126.2</v>
      </c>
      <c r="V397" s="45">
        <v>129.6</v>
      </c>
      <c r="W397" s="45">
        <v>129.19999999999999</v>
      </c>
      <c r="X397" s="45">
        <v>126.9</v>
      </c>
      <c r="Y397" s="45">
        <v>127.8</v>
      </c>
      <c r="Z397" s="45">
        <v>127.8</v>
      </c>
      <c r="AA397" s="45">
        <v>128.4</v>
      </c>
      <c r="AB397" s="45">
        <v>128.80000000000001</v>
      </c>
      <c r="AC397" s="45">
        <v>128.80000000000001</v>
      </c>
      <c r="AD397" s="45">
        <v>129.4</v>
      </c>
      <c r="AE397" s="45">
        <v>129.4</v>
      </c>
      <c r="AF397" s="45">
        <v>128.80000000000001</v>
      </c>
      <c r="AG397" s="45">
        <v>129</v>
      </c>
      <c r="AH397" s="45">
        <v>129.69999999999999</v>
      </c>
      <c r="AI397" s="45">
        <v>130.30000000000001</v>
      </c>
      <c r="AJ397" s="45">
        <v>130.30000000000001</v>
      </c>
      <c r="AK397" s="45">
        <v>130.5</v>
      </c>
      <c r="AL397" s="45">
        <v>130.5</v>
      </c>
      <c r="AM397" s="45">
        <v>130.5</v>
      </c>
      <c r="AN397" s="45">
        <v>132.30000000000001</v>
      </c>
      <c r="AO397" s="45">
        <v>132.80000000000001</v>
      </c>
      <c r="AP397" s="45">
        <v>134.4</v>
      </c>
      <c r="AQ397" s="45">
        <v>136</v>
      </c>
      <c r="AR397" s="45">
        <v>139.19999999999999</v>
      </c>
      <c r="AS397" s="45">
        <v>134.9</v>
      </c>
      <c r="AT397" s="45">
        <v>135.19999999999999</v>
      </c>
      <c r="AU397" s="45">
        <v>134.5</v>
      </c>
      <c r="AV397" s="45">
        <v>133.80000000000001</v>
      </c>
      <c r="AW397" s="45">
        <v>133.80000000000001</v>
      </c>
      <c r="AX397" s="45">
        <v>134.1</v>
      </c>
      <c r="AY397" s="45">
        <v>133.4</v>
      </c>
      <c r="AZ397" s="45">
        <v>134.6</v>
      </c>
      <c r="BA397" s="45">
        <v>135.6</v>
      </c>
      <c r="BB397" s="45">
        <v>135.1</v>
      </c>
      <c r="BC397" s="45">
        <v>133.80000000000001</v>
      </c>
      <c r="BD397" s="45">
        <v>133.69999999999999</v>
      </c>
      <c r="BE397" s="45">
        <v>131.6</v>
      </c>
      <c r="BF397" s="45">
        <v>131.1</v>
      </c>
      <c r="BG397" s="45">
        <v>132.19999999999999</v>
      </c>
      <c r="BH397" s="45">
        <v>131.69999999999999</v>
      </c>
      <c r="BI397" s="45">
        <v>130.6</v>
      </c>
      <c r="BJ397" s="45">
        <v>128.5</v>
      </c>
      <c r="BK397" s="45">
        <v>126.9</v>
      </c>
      <c r="BL397" s="45">
        <v>127.6</v>
      </c>
      <c r="BM397" s="45">
        <v>128.5</v>
      </c>
      <c r="BN397" s="45">
        <v>130.5</v>
      </c>
      <c r="BO397" s="45">
        <v>129.4</v>
      </c>
      <c r="BP397" s="45">
        <v>129.9</v>
      </c>
      <c r="BQ397" s="45">
        <v>130.1</v>
      </c>
      <c r="BR397" s="45">
        <v>130.1</v>
      </c>
      <c r="BS397" s="45">
        <v>129.30000000000001</v>
      </c>
      <c r="BT397" s="45">
        <v>129.19999999999999</v>
      </c>
      <c r="BU397" s="45">
        <v>131.5</v>
      </c>
      <c r="BV397" s="45">
        <v>133.30000000000001</v>
      </c>
      <c r="BW397" s="45">
        <v>131.9</v>
      </c>
      <c r="BX397" s="45">
        <v>133.19999999999999</v>
      </c>
      <c r="BY397" s="45">
        <v>132.4</v>
      </c>
      <c r="BZ397" s="45">
        <v>133.4</v>
      </c>
      <c r="CA397" s="45">
        <v>135.9</v>
      </c>
      <c r="CB397" s="45">
        <v>136.69999999999999</v>
      </c>
      <c r="CC397" s="45">
        <v>140</v>
      </c>
      <c r="CD397" s="45">
        <v>143.5</v>
      </c>
      <c r="CE397" s="45">
        <v>144</v>
      </c>
      <c r="CF397" s="45">
        <v>146.80000000000001</v>
      </c>
      <c r="CG397" s="45">
        <v>141.19999999999999</v>
      </c>
      <c r="CH397" s="45">
        <v>137.9</v>
      </c>
      <c r="CI397" s="45">
        <v>137.5</v>
      </c>
      <c r="CJ397" s="45">
        <v>139.30000000000001</v>
      </c>
      <c r="CK397" s="45">
        <v>134.19999999999999</v>
      </c>
      <c r="CL397" s="45">
        <v>139</v>
      </c>
      <c r="CM397" s="45">
        <v>138</v>
      </c>
      <c r="CN397" s="45">
        <v>141.19999999999999</v>
      </c>
      <c r="CO397" s="45">
        <v>140.69999999999999</v>
      </c>
      <c r="CP397" s="45">
        <v>138.9</v>
      </c>
      <c r="CQ397" s="45">
        <v>141</v>
      </c>
      <c r="CR397" s="45">
        <v>141</v>
      </c>
      <c r="CS397" s="45">
        <v>138.69999999999999</v>
      </c>
      <c r="CT397" s="45">
        <v>138.69999999999999</v>
      </c>
      <c r="CU397" s="45">
        <v>138.69999999999999</v>
      </c>
      <c r="CV397" s="45">
        <v>138.69999999999999</v>
      </c>
      <c r="CW397" s="45">
        <v>138.69999999999999</v>
      </c>
      <c r="CX397" s="45">
        <v>141</v>
      </c>
      <c r="CY397" s="45">
        <v>137.80000000000001</v>
      </c>
      <c r="CZ397" s="45">
        <v>137.80000000000001</v>
      </c>
      <c r="DA397" s="45">
        <v>137.1</v>
      </c>
      <c r="DB397" s="45">
        <v>137</v>
      </c>
      <c r="DC397" s="45">
        <v>138.9</v>
      </c>
      <c r="DD397" s="45">
        <v>139.69999999999999</v>
      </c>
      <c r="DE397" s="45">
        <v>137.80000000000001</v>
      </c>
      <c r="DF397" s="45">
        <v>140.9</v>
      </c>
      <c r="DG397" s="45">
        <v>140.1</v>
      </c>
      <c r="DH397" s="45">
        <v>140.1</v>
      </c>
      <c r="DI397" s="45">
        <v>140.1</v>
      </c>
      <c r="DJ397" s="45">
        <v>143.9</v>
      </c>
      <c r="DK397" s="45">
        <v>143.9</v>
      </c>
      <c r="DL397" s="45">
        <v>145.5</v>
      </c>
      <c r="DM397" s="45">
        <v>145.5</v>
      </c>
      <c r="DN397" s="45">
        <v>145.5</v>
      </c>
      <c r="DO397" s="45">
        <v>145.5</v>
      </c>
      <c r="DP397" s="45">
        <v>149.9</v>
      </c>
      <c r="DQ397" s="45">
        <v>151</v>
      </c>
      <c r="DR397" s="45">
        <v>151</v>
      </c>
      <c r="DS397" s="45">
        <v>151.69999999999999</v>
      </c>
      <c r="DT397" s="45">
        <v>153.1</v>
      </c>
      <c r="DU397" s="45">
        <v>163.4</v>
      </c>
      <c r="DV397" s="45">
        <v>154.4</v>
      </c>
      <c r="DW397" s="45">
        <v>161.5</v>
      </c>
      <c r="DX397" s="46">
        <v>160.69999999999999</v>
      </c>
      <c r="DY397" s="46">
        <v>160.69999999999999</v>
      </c>
      <c r="DZ397" s="46">
        <v>160.69999999999999</v>
      </c>
      <c r="EA397">
        <v>160.69999999999999</v>
      </c>
      <c r="EB397" s="47">
        <v>159.19999999999999</v>
      </c>
      <c r="EC397" s="47">
        <v>160.69999999999999</v>
      </c>
    </row>
    <row r="398" spans="1:133" x14ac:dyDescent="0.25">
      <c r="A398" s="43" t="s">
        <v>3597</v>
      </c>
      <c r="B398" s="43" t="s">
        <v>3598</v>
      </c>
      <c r="C398" s="44">
        <v>0.45476</v>
      </c>
      <c r="D398" s="45">
        <v>113.6</v>
      </c>
      <c r="E398" s="45">
        <v>117.2</v>
      </c>
      <c r="F398" s="45">
        <v>121.2</v>
      </c>
      <c r="G398" s="45">
        <v>122.4</v>
      </c>
      <c r="H398" s="45">
        <v>121.5</v>
      </c>
      <c r="I398" s="45">
        <v>123</v>
      </c>
      <c r="J398" s="45">
        <v>122.6</v>
      </c>
      <c r="K398" s="45">
        <v>124.4</v>
      </c>
      <c r="L398" s="45">
        <v>123.2</v>
      </c>
      <c r="M398" s="45">
        <v>121.1</v>
      </c>
      <c r="N398" s="45">
        <v>122.6</v>
      </c>
      <c r="O398" s="45">
        <v>123.2</v>
      </c>
      <c r="P398" s="45">
        <v>124.3</v>
      </c>
      <c r="Q398" s="45">
        <v>123.4</v>
      </c>
      <c r="R398" s="45">
        <v>124.9</v>
      </c>
      <c r="S398" s="45">
        <v>126.1</v>
      </c>
      <c r="T398" s="45">
        <v>125.6</v>
      </c>
      <c r="U398" s="45">
        <v>126.5</v>
      </c>
      <c r="V398" s="45">
        <v>126.1</v>
      </c>
      <c r="W398" s="45">
        <v>127</v>
      </c>
      <c r="X398" s="45">
        <v>126.9</v>
      </c>
      <c r="Y398" s="45">
        <v>126.8</v>
      </c>
      <c r="Z398" s="45">
        <v>126.2</v>
      </c>
      <c r="AA398" s="45">
        <v>127.1</v>
      </c>
      <c r="AB398" s="45">
        <v>128.1</v>
      </c>
      <c r="AC398" s="45">
        <v>130.4</v>
      </c>
      <c r="AD398" s="45">
        <v>130.5</v>
      </c>
      <c r="AE398" s="45">
        <v>129.69999999999999</v>
      </c>
      <c r="AF398" s="45">
        <v>130.1</v>
      </c>
      <c r="AG398" s="45">
        <v>130.1</v>
      </c>
      <c r="AH398" s="45">
        <v>130.6</v>
      </c>
      <c r="AI398" s="45">
        <v>131.19999999999999</v>
      </c>
      <c r="AJ398" s="45">
        <v>131.19999999999999</v>
      </c>
      <c r="AK398" s="45">
        <v>129.5</v>
      </c>
      <c r="AL398" s="45">
        <v>129.6</v>
      </c>
      <c r="AM398" s="45">
        <v>129.1</v>
      </c>
      <c r="AN398" s="45">
        <v>130.5</v>
      </c>
      <c r="AO398" s="45">
        <v>132.1</v>
      </c>
      <c r="AP398" s="45">
        <v>132.19999999999999</v>
      </c>
      <c r="AQ398" s="45">
        <v>132.1</v>
      </c>
      <c r="AR398" s="45">
        <v>132</v>
      </c>
      <c r="AS398" s="45">
        <v>132.5</v>
      </c>
      <c r="AT398" s="45">
        <v>131.6</v>
      </c>
      <c r="AU398" s="45">
        <v>131.4</v>
      </c>
      <c r="AV398" s="45">
        <v>131</v>
      </c>
      <c r="AW398" s="45">
        <v>131.80000000000001</v>
      </c>
      <c r="AX398" s="45">
        <v>133.1</v>
      </c>
      <c r="AY398" s="45">
        <v>131.5</v>
      </c>
      <c r="AZ398" s="45">
        <v>130.5</v>
      </c>
      <c r="BA398" s="45">
        <v>129.6</v>
      </c>
      <c r="BB398" s="45">
        <v>128.69999999999999</v>
      </c>
      <c r="BC398" s="45">
        <v>127.3</v>
      </c>
      <c r="BD398" s="45">
        <v>126</v>
      </c>
      <c r="BE398" s="45">
        <v>124.5</v>
      </c>
      <c r="BF398" s="45">
        <v>125.5</v>
      </c>
      <c r="BG398" s="45">
        <v>125.4</v>
      </c>
      <c r="BH398" s="45">
        <v>124</v>
      </c>
      <c r="BI398" s="45">
        <v>124.3</v>
      </c>
      <c r="BJ398" s="45">
        <v>123.4</v>
      </c>
      <c r="BK398" s="45">
        <v>124.4</v>
      </c>
      <c r="BL398" s="45">
        <v>125.1</v>
      </c>
      <c r="BM398" s="45">
        <v>124.7</v>
      </c>
      <c r="BN398" s="45">
        <v>123.3</v>
      </c>
      <c r="BO398" s="45">
        <v>121.2</v>
      </c>
      <c r="BP398" s="45">
        <v>122.7</v>
      </c>
      <c r="BQ398" s="45">
        <v>122.4</v>
      </c>
      <c r="BR398" s="45">
        <v>122.8</v>
      </c>
      <c r="BS398" s="45">
        <v>122.6</v>
      </c>
      <c r="BT398" s="45">
        <v>122.1</v>
      </c>
      <c r="BU398" s="45">
        <v>123.5</v>
      </c>
      <c r="BV398" s="45">
        <v>125.4</v>
      </c>
      <c r="BW398" s="45">
        <v>125.7</v>
      </c>
      <c r="BX398" s="45">
        <v>125.1</v>
      </c>
      <c r="BY398" s="45">
        <v>127.9</v>
      </c>
      <c r="BZ398" s="45">
        <v>127.5</v>
      </c>
      <c r="CA398" s="45">
        <v>128.80000000000001</v>
      </c>
      <c r="CB398" s="45">
        <v>129.1</v>
      </c>
      <c r="CC398" s="45">
        <v>128.80000000000001</v>
      </c>
      <c r="CD398" s="45">
        <v>129</v>
      </c>
      <c r="CE398" s="45">
        <v>130.9</v>
      </c>
      <c r="CF398" s="45">
        <v>131.30000000000001</v>
      </c>
      <c r="CG398" s="45">
        <v>131.30000000000001</v>
      </c>
      <c r="CH398" s="45">
        <v>131.9</v>
      </c>
      <c r="CI398" s="45">
        <v>133.30000000000001</v>
      </c>
      <c r="CJ398" s="45">
        <v>133.19999999999999</v>
      </c>
      <c r="CK398" s="45">
        <v>133.9</v>
      </c>
      <c r="CL398" s="45">
        <v>134.19999999999999</v>
      </c>
      <c r="CM398" s="45">
        <v>135.80000000000001</v>
      </c>
      <c r="CN398" s="45">
        <v>135</v>
      </c>
      <c r="CO398" s="45">
        <v>135.9</v>
      </c>
      <c r="CP398" s="45">
        <v>135.1</v>
      </c>
      <c r="CQ398" s="45">
        <v>136.69999999999999</v>
      </c>
      <c r="CR398" s="45">
        <v>137.69999999999999</v>
      </c>
      <c r="CS398" s="45">
        <v>136.69999999999999</v>
      </c>
      <c r="CT398" s="45">
        <v>136.69999999999999</v>
      </c>
      <c r="CU398" s="45">
        <v>138.19999999999999</v>
      </c>
      <c r="CV398" s="45">
        <v>138.1</v>
      </c>
      <c r="CW398" s="45">
        <v>139.30000000000001</v>
      </c>
      <c r="CX398" s="45">
        <v>139.1</v>
      </c>
      <c r="CY398" s="45">
        <v>139.80000000000001</v>
      </c>
      <c r="CZ398" s="45">
        <v>140.4</v>
      </c>
      <c r="DA398" s="45">
        <v>141.1</v>
      </c>
      <c r="DB398" s="45">
        <v>141.19999999999999</v>
      </c>
      <c r="DC398" s="45">
        <v>140.80000000000001</v>
      </c>
      <c r="DD398" s="45">
        <v>141.5</v>
      </c>
      <c r="DE398" s="45">
        <v>141.30000000000001</v>
      </c>
      <c r="DF398" s="45">
        <v>141.6</v>
      </c>
      <c r="DG398" s="45">
        <v>142</v>
      </c>
      <c r="DH398" s="45">
        <v>146</v>
      </c>
      <c r="DI398" s="45">
        <v>149.5</v>
      </c>
      <c r="DJ398" s="45">
        <v>146.6</v>
      </c>
      <c r="DK398" s="45">
        <v>146.30000000000001</v>
      </c>
      <c r="DL398" s="45">
        <v>146.9</v>
      </c>
      <c r="DM398" s="45">
        <v>145.80000000000001</v>
      </c>
      <c r="DN398" s="45">
        <v>147.1</v>
      </c>
      <c r="DO398" s="45">
        <v>148.19999999999999</v>
      </c>
      <c r="DP398" s="45">
        <v>152.4</v>
      </c>
      <c r="DQ398" s="45">
        <v>155.5</v>
      </c>
      <c r="DR398" s="45">
        <v>153.6</v>
      </c>
      <c r="DS398" s="45">
        <v>154.19999999999999</v>
      </c>
      <c r="DT398" s="45">
        <v>157.1</v>
      </c>
      <c r="DU398" s="45">
        <v>161.19999999999999</v>
      </c>
      <c r="DV398" s="45">
        <v>165.2</v>
      </c>
      <c r="DW398" s="45">
        <v>167.3</v>
      </c>
      <c r="DX398" s="46">
        <v>171.5</v>
      </c>
      <c r="DY398" s="46">
        <v>171.6</v>
      </c>
      <c r="DZ398" s="46">
        <v>172</v>
      </c>
      <c r="EA398">
        <v>170.4</v>
      </c>
      <c r="EB398" s="47">
        <v>169.6</v>
      </c>
      <c r="EC398" s="47">
        <v>169.7</v>
      </c>
    </row>
    <row r="399" spans="1:133" x14ac:dyDescent="0.25">
      <c r="A399" s="43" t="s">
        <v>3599</v>
      </c>
      <c r="B399" s="43" t="s">
        <v>3600</v>
      </c>
      <c r="C399" s="44">
        <v>4.0930000000000001E-2</v>
      </c>
      <c r="D399" s="45">
        <v>120.7</v>
      </c>
      <c r="E399" s="45">
        <v>121.2</v>
      </c>
      <c r="F399" s="45">
        <v>126.8</v>
      </c>
      <c r="G399" s="45">
        <v>132.1</v>
      </c>
      <c r="H399" s="45">
        <v>134.9</v>
      </c>
      <c r="I399" s="45">
        <v>138.19999999999999</v>
      </c>
      <c r="J399" s="45">
        <v>138.5</v>
      </c>
      <c r="K399" s="45">
        <v>138.80000000000001</v>
      </c>
      <c r="L399" s="45">
        <v>139.4</v>
      </c>
      <c r="M399" s="45">
        <v>139.1</v>
      </c>
      <c r="N399" s="45">
        <v>139.5</v>
      </c>
      <c r="O399" s="45">
        <v>137.69999999999999</v>
      </c>
      <c r="P399" s="45">
        <v>137.30000000000001</v>
      </c>
      <c r="Q399" s="45">
        <v>135</v>
      </c>
      <c r="R399" s="45">
        <v>133.6</v>
      </c>
      <c r="S399" s="45">
        <v>134.30000000000001</v>
      </c>
      <c r="T399" s="45">
        <v>133.6</v>
      </c>
      <c r="U399" s="45">
        <v>133.19999999999999</v>
      </c>
      <c r="V399" s="45">
        <v>130.5</v>
      </c>
      <c r="W399" s="45">
        <v>130.1</v>
      </c>
      <c r="X399" s="45">
        <v>130.1</v>
      </c>
      <c r="Y399" s="45">
        <v>130.19999999999999</v>
      </c>
      <c r="Z399" s="45">
        <v>132.19999999999999</v>
      </c>
      <c r="AA399" s="45">
        <v>132.1</v>
      </c>
      <c r="AB399" s="45">
        <v>132</v>
      </c>
      <c r="AC399" s="45">
        <v>133.4</v>
      </c>
      <c r="AD399" s="45">
        <v>134</v>
      </c>
      <c r="AE399" s="45">
        <v>134.69999999999999</v>
      </c>
      <c r="AF399" s="45">
        <v>132.30000000000001</v>
      </c>
      <c r="AG399" s="45">
        <v>133.1</v>
      </c>
      <c r="AH399" s="45">
        <v>132.9</v>
      </c>
      <c r="AI399" s="45">
        <v>134.30000000000001</v>
      </c>
      <c r="AJ399" s="45">
        <v>135.1</v>
      </c>
      <c r="AK399" s="45">
        <v>134.30000000000001</v>
      </c>
      <c r="AL399" s="45">
        <v>133.4</v>
      </c>
      <c r="AM399" s="45">
        <v>135.4</v>
      </c>
      <c r="AN399" s="45">
        <v>135.6</v>
      </c>
      <c r="AO399" s="45">
        <v>136.19999999999999</v>
      </c>
      <c r="AP399" s="45">
        <v>136.1</v>
      </c>
      <c r="AQ399" s="45">
        <v>135.9</v>
      </c>
      <c r="AR399" s="45">
        <v>135</v>
      </c>
      <c r="AS399" s="45">
        <v>135.80000000000001</v>
      </c>
      <c r="AT399" s="45">
        <v>135.80000000000001</v>
      </c>
      <c r="AU399" s="45">
        <v>135.9</v>
      </c>
      <c r="AV399" s="45">
        <v>134.30000000000001</v>
      </c>
      <c r="AW399" s="45">
        <v>133.80000000000001</v>
      </c>
      <c r="AX399" s="45">
        <v>134.5</v>
      </c>
      <c r="AY399" s="45">
        <v>134.4</v>
      </c>
      <c r="AZ399" s="45">
        <v>133</v>
      </c>
      <c r="BA399" s="45">
        <v>134.19999999999999</v>
      </c>
      <c r="BB399" s="45">
        <v>133.30000000000001</v>
      </c>
      <c r="BC399" s="45">
        <v>132</v>
      </c>
      <c r="BD399" s="45">
        <v>131.1</v>
      </c>
      <c r="BE399" s="45">
        <v>131.1</v>
      </c>
      <c r="BF399" s="45">
        <v>126.4</v>
      </c>
      <c r="BG399" s="45">
        <v>126.4</v>
      </c>
      <c r="BH399" s="45">
        <v>128.9</v>
      </c>
      <c r="BI399" s="45">
        <v>126.9</v>
      </c>
      <c r="BJ399" s="45">
        <v>127.9</v>
      </c>
      <c r="BK399" s="45">
        <v>124.3</v>
      </c>
      <c r="BL399" s="45">
        <v>125.8</v>
      </c>
      <c r="BM399" s="45">
        <v>125</v>
      </c>
      <c r="BN399" s="45">
        <v>125.3</v>
      </c>
      <c r="BO399" s="45">
        <v>124.7</v>
      </c>
      <c r="BP399" s="45">
        <v>124.1</v>
      </c>
      <c r="BQ399" s="45">
        <v>123.5</v>
      </c>
      <c r="BR399" s="45">
        <v>124</v>
      </c>
      <c r="BS399" s="45">
        <v>124.5</v>
      </c>
      <c r="BT399" s="45">
        <v>125.2</v>
      </c>
      <c r="BU399" s="45">
        <v>123.6</v>
      </c>
      <c r="BV399" s="45">
        <v>129.30000000000001</v>
      </c>
      <c r="BW399" s="45">
        <v>130</v>
      </c>
      <c r="BX399" s="45">
        <v>131.80000000000001</v>
      </c>
      <c r="BY399" s="45">
        <v>134.1</v>
      </c>
      <c r="BZ399" s="45">
        <v>134.6</v>
      </c>
      <c r="CA399" s="45">
        <v>135.5</v>
      </c>
      <c r="CB399" s="45">
        <v>135</v>
      </c>
      <c r="CC399" s="45">
        <v>140.30000000000001</v>
      </c>
      <c r="CD399" s="45">
        <v>147.4</v>
      </c>
      <c r="CE399" s="45">
        <v>150</v>
      </c>
      <c r="CF399" s="45">
        <v>150.19999999999999</v>
      </c>
      <c r="CG399" s="45">
        <v>150.80000000000001</v>
      </c>
      <c r="CH399" s="45">
        <v>148.6</v>
      </c>
      <c r="CI399" s="45">
        <v>149.4</v>
      </c>
      <c r="CJ399" s="45">
        <v>149.30000000000001</v>
      </c>
      <c r="CK399" s="45">
        <v>150.19999999999999</v>
      </c>
      <c r="CL399" s="45">
        <v>150.4</v>
      </c>
      <c r="CM399" s="45">
        <v>148.69999999999999</v>
      </c>
      <c r="CN399" s="45">
        <v>145.9</v>
      </c>
      <c r="CO399" s="45">
        <v>145</v>
      </c>
      <c r="CP399" s="45">
        <v>146.30000000000001</v>
      </c>
      <c r="CQ399" s="45">
        <v>144.80000000000001</v>
      </c>
      <c r="CR399" s="45">
        <v>144.6</v>
      </c>
      <c r="CS399" s="45">
        <v>141.5</v>
      </c>
      <c r="CT399" s="45">
        <v>139</v>
      </c>
      <c r="CU399" s="45">
        <v>140.19999999999999</v>
      </c>
      <c r="CV399" s="45">
        <v>141.1</v>
      </c>
      <c r="CW399" s="45">
        <v>140.80000000000001</v>
      </c>
      <c r="CX399" s="45">
        <v>139.69999999999999</v>
      </c>
      <c r="CY399" s="45">
        <v>139</v>
      </c>
      <c r="CZ399" s="45">
        <v>139.6</v>
      </c>
      <c r="DA399" s="45">
        <v>139.6</v>
      </c>
      <c r="DB399" s="45">
        <v>139.80000000000001</v>
      </c>
      <c r="DC399" s="45">
        <v>138.30000000000001</v>
      </c>
      <c r="DD399" s="45">
        <v>137.5</v>
      </c>
      <c r="DE399" s="45">
        <v>131.80000000000001</v>
      </c>
      <c r="DF399" s="45">
        <v>132.9</v>
      </c>
      <c r="DG399" s="45">
        <v>136.1</v>
      </c>
      <c r="DH399" s="45">
        <v>137</v>
      </c>
      <c r="DI399" s="45">
        <v>144.1</v>
      </c>
      <c r="DJ399" s="45">
        <v>144.1</v>
      </c>
      <c r="DK399" s="45">
        <v>149.9</v>
      </c>
      <c r="DL399" s="45">
        <v>152.6</v>
      </c>
      <c r="DM399" s="45">
        <v>152.5</v>
      </c>
      <c r="DN399" s="45">
        <v>154.1</v>
      </c>
      <c r="DO399" s="45">
        <v>157.30000000000001</v>
      </c>
      <c r="DP399" s="45">
        <v>159.5</v>
      </c>
      <c r="DQ399" s="45">
        <v>164.8</v>
      </c>
      <c r="DR399" s="45">
        <v>164.9</v>
      </c>
      <c r="DS399" s="45">
        <v>166.4</v>
      </c>
      <c r="DT399" s="45">
        <v>166.6</v>
      </c>
      <c r="DU399" s="45">
        <v>168</v>
      </c>
      <c r="DV399" s="45">
        <v>167.3</v>
      </c>
      <c r="DW399" s="45">
        <v>167.7</v>
      </c>
      <c r="DX399" s="46">
        <v>168</v>
      </c>
      <c r="DY399" s="46">
        <v>164.7</v>
      </c>
      <c r="DZ399" s="46">
        <v>164.9</v>
      </c>
      <c r="EA399">
        <v>167.4</v>
      </c>
      <c r="EB399" s="47">
        <v>164</v>
      </c>
      <c r="EC399" s="47">
        <v>161.80000000000001</v>
      </c>
    </row>
    <row r="400" spans="1:133" x14ac:dyDescent="0.25">
      <c r="A400" s="43" t="s">
        <v>3601</v>
      </c>
      <c r="B400" s="43" t="s">
        <v>3602</v>
      </c>
      <c r="C400" s="44">
        <v>4.3830000000000001E-2</v>
      </c>
      <c r="D400" s="45">
        <v>107.7</v>
      </c>
      <c r="E400" s="45">
        <v>114.9</v>
      </c>
      <c r="F400" s="45">
        <v>114.6</v>
      </c>
      <c r="G400" s="45">
        <v>116.6</v>
      </c>
      <c r="H400" s="45">
        <v>113.2</v>
      </c>
      <c r="I400" s="45">
        <v>118.8</v>
      </c>
      <c r="J400" s="45">
        <v>125.1</v>
      </c>
      <c r="K400" s="45">
        <v>128.6</v>
      </c>
      <c r="L400" s="45">
        <v>128.1</v>
      </c>
      <c r="M400" s="45">
        <v>127.6</v>
      </c>
      <c r="N400" s="45">
        <v>125.7</v>
      </c>
      <c r="O400" s="45">
        <v>122</v>
      </c>
      <c r="P400" s="45">
        <v>114.2</v>
      </c>
      <c r="Q400" s="45">
        <v>112.4</v>
      </c>
      <c r="R400" s="45">
        <v>114.7</v>
      </c>
      <c r="S400" s="45">
        <v>115</v>
      </c>
      <c r="T400" s="45">
        <v>114.4</v>
      </c>
      <c r="U400" s="45">
        <v>115.1</v>
      </c>
      <c r="V400" s="45">
        <v>118.4</v>
      </c>
      <c r="W400" s="45">
        <v>119.6</v>
      </c>
      <c r="X400" s="45">
        <v>116.8</v>
      </c>
      <c r="Y400" s="45">
        <v>116.7</v>
      </c>
      <c r="Z400" s="45">
        <v>115.7</v>
      </c>
      <c r="AA400" s="45">
        <v>114.8</v>
      </c>
      <c r="AB400" s="45">
        <v>114.3</v>
      </c>
      <c r="AC400" s="45">
        <v>113.9</v>
      </c>
      <c r="AD400" s="45">
        <v>109</v>
      </c>
      <c r="AE400" s="45">
        <v>110.5</v>
      </c>
      <c r="AF400" s="45">
        <v>110.6</v>
      </c>
      <c r="AG400" s="45">
        <v>112.8</v>
      </c>
      <c r="AH400" s="45">
        <v>112.6</v>
      </c>
      <c r="AI400" s="45">
        <v>114.3</v>
      </c>
      <c r="AJ400" s="45">
        <v>114.8</v>
      </c>
      <c r="AK400" s="45">
        <v>115.9</v>
      </c>
      <c r="AL400" s="45">
        <v>116.1</v>
      </c>
      <c r="AM400" s="45">
        <v>115.6</v>
      </c>
      <c r="AN400" s="45">
        <v>110.9</v>
      </c>
      <c r="AO400" s="45">
        <v>107.8</v>
      </c>
      <c r="AP400" s="45">
        <v>89.9</v>
      </c>
      <c r="AQ400" s="45">
        <v>92.6</v>
      </c>
      <c r="AR400" s="45">
        <v>90.5</v>
      </c>
      <c r="AS400" s="45">
        <v>89.4</v>
      </c>
      <c r="AT400" s="45">
        <v>90.5</v>
      </c>
      <c r="AU400" s="45">
        <v>90.7</v>
      </c>
      <c r="AV400" s="45">
        <v>93.9</v>
      </c>
      <c r="AW400" s="45">
        <v>90.7</v>
      </c>
      <c r="AX400" s="45">
        <v>90.7</v>
      </c>
      <c r="AY400" s="45">
        <v>90.7</v>
      </c>
      <c r="AZ400" s="45">
        <v>90.7</v>
      </c>
      <c r="BA400" s="45">
        <v>90.7</v>
      </c>
      <c r="BB400" s="45">
        <v>90.7</v>
      </c>
      <c r="BC400" s="45">
        <v>90.7</v>
      </c>
      <c r="BD400" s="45">
        <v>90.7</v>
      </c>
      <c r="BE400" s="45">
        <v>89.1</v>
      </c>
      <c r="BF400" s="45">
        <v>86.4</v>
      </c>
      <c r="BG400" s="45">
        <v>85.4</v>
      </c>
      <c r="BH400" s="45">
        <v>74.8</v>
      </c>
      <c r="BI400" s="45">
        <v>79.7</v>
      </c>
      <c r="BJ400" s="45">
        <v>80.3</v>
      </c>
      <c r="BK400" s="45">
        <v>80.3</v>
      </c>
      <c r="BL400" s="45">
        <v>80.3</v>
      </c>
      <c r="BM400" s="45">
        <v>80.3</v>
      </c>
      <c r="BN400" s="45">
        <v>80.3</v>
      </c>
      <c r="BO400" s="45">
        <v>80.3</v>
      </c>
      <c r="BP400" s="45">
        <v>83.1</v>
      </c>
      <c r="BQ400" s="45">
        <v>84.4</v>
      </c>
      <c r="BR400" s="45">
        <v>85.4</v>
      </c>
      <c r="BS400" s="45">
        <v>85.4</v>
      </c>
      <c r="BT400" s="45">
        <v>86.5</v>
      </c>
      <c r="BU400" s="45">
        <v>88.6</v>
      </c>
      <c r="BV400" s="45">
        <v>88.6</v>
      </c>
      <c r="BW400" s="45">
        <v>88.6</v>
      </c>
      <c r="BX400" s="45">
        <v>85</v>
      </c>
      <c r="BY400" s="45">
        <v>85</v>
      </c>
      <c r="BZ400" s="45">
        <v>85</v>
      </c>
      <c r="CA400" s="45">
        <v>85</v>
      </c>
      <c r="CB400" s="45">
        <v>83.6</v>
      </c>
      <c r="CC400" s="45">
        <v>85.2</v>
      </c>
      <c r="CD400" s="45">
        <v>97</v>
      </c>
      <c r="CE400" s="45">
        <v>97</v>
      </c>
      <c r="CF400" s="45">
        <v>99.1</v>
      </c>
      <c r="CG400" s="45">
        <v>100</v>
      </c>
      <c r="CH400" s="45">
        <v>100.1</v>
      </c>
      <c r="CI400" s="45">
        <v>100.3</v>
      </c>
      <c r="CJ400" s="45">
        <v>100.3</v>
      </c>
      <c r="CK400" s="45">
        <v>100.7</v>
      </c>
      <c r="CL400" s="45">
        <v>99.3</v>
      </c>
      <c r="CM400" s="45">
        <v>96.8</v>
      </c>
      <c r="CN400" s="45">
        <v>95.2</v>
      </c>
      <c r="CO400" s="45">
        <v>95.2</v>
      </c>
      <c r="CP400" s="45">
        <v>96.9</v>
      </c>
      <c r="CQ400" s="45">
        <v>98.2</v>
      </c>
      <c r="CR400" s="45">
        <v>98.2</v>
      </c>
      <c r="CS400" s="45">
        <v>90.7</v>
      </c>
      <c r="CT400" s="45">
        <v>90.7</v>
      </c>
      <c r="CU400" s="45">
        <v>90.7</v>
      </c>
      <c r="CV400" s="45">
        <v>97.9</v>
      </c>
      <c r="CW400" s="45">
        <v>96.7</v>
      </c>
      <c r="CX400" s="45">
        <v>92.4</v>
      </c>
      <c r="CY400" s="45">
        <v>88.8</v>
      </c>
      <c r="CZ400" s="45">
        <v>90.9</v>
      </c>
      <c r="DA400" s="45">
        <v>86</v>
      </c>
      <c r="DB400" s="45">
        <v>85</v>
      </c>
      <c r="DC400" s="45">
        <v>88.8</v>
      </c>
      <c r="DD400" s="45">
        <v>93.3</v>
      </c>
      <c r="DE400" s="45">
        <v>91.5</v>
      </c>
      <c r="DF400" s="45">
        <v>93.2</v>
      </c>
      <c r="DG400" s="45">
        <v>95</v>
      </c>
      <c r="DH400" s="45">
        <v>97.3</v>
      </c>
      <c r="DI400" s="45">
        <v>102</v>
      </c>
      <c r="DJ400" s="45">
        <v>106.2</v>
      </c>
      <c r="DK400" s="45">
        <v>123</v>
      </c>
      <c r="DL400" s="45">
        <v>131.6</v>
      </c>
      <c r="DM400" s="45">
        <v>128.4</v>
      </c>
      <c r="DN400" s="45">
        <v>133.1</v>
      </c>
      <c r="DO400" s="45">
        <v>133.6</v>
      </c>
      <c r="DP400" s="45">
        <v>137.6</v>
      </c>
      <c r="DQ400" s="45">
        <v>157.6</v>
      </c>
      <c r="DR400" s="45">
        <v>173.1</v>
      </c>
      <c r="DS400" s="45">
        <v>175.8</v>
      </c>
      <c r="DT400" s="45">
        <v>186.5</v>
      </c>
      <c r="DU400" s="45">
        <v>181.8</v>
      </c>
      <c r="DV400" s="45">
        <v>194.5</v>
      </c>
      <c r="DW400" s="45">
        <v>172.6</v>
      </c>
      <c r="DX400" s="46">
        <v>205.9</v>
      </c>
      <c r="DY400" s="46">
        <v>216.5</v>
      </c>
      <c r="DZ400" s="46">
        <v>218.7</v>
      </c>
      <c r="EA400">
        <v>235</v>
      </c>
      <c r="EB400" s="47">
        <v>235.5</v>
      </c>
      <c r="EC400" s="47">
        <v>223</v>
      </c>
    </row>
    <row r="401" spans="1:133" x14ac:dyDescent="0.25">
      <c r="A401" s="43" t="s">
        <v>3603</v>
      </c>
      <c r="B401" s="43" t="s">
        <v>3604</v>
      </c>
      <c r="C401" s="44">
        <v>2.1160000000000002E-2</v>
      </c>
      <c r="D401" s="45">
        <v>110.8</v>
      </c>
      <c r="E401" s="45">
        <v>115.5</v>
      </c>
      <c r="F401" s="45">
        <v>113.8</v>
      </c>
      <c r="G401" s="45">
        <v>118</v>
      </c>
      <c r="H401" s="45">
        <v>120.6</v>
      </c>
      <c r="I401" s="45">
        <v>126.6</v>
      </c>
      <c r="J401" s="45">
        <v>130.80000000000001</v>
      </c>
      <c r="K401" s="45">
        <v>133.5</v>
      </c>
      <c r="L401" s="45">
        <v>130.30000000000001</v>
      </c>
      <c r="M401" s="45">
        <v>131.9</v>
      </c>
      <c r="N401" s="45">
        <v>123.1</v>
      </c>
      <c r="O401" s="45">
        <v>126.4</v>
      </c>
      <c r="P401" s="45">
        <v>126.9</v>
      </c>
      <c r="Q401" s="45">
        <v>126</v>
      </c>
      <c r="R401" s="45">
        <v>127.8</v>
      </c>
      <c r="S401" s="45">
        <v>126.5</v>
      </c>
      <c r="T401" s="45">
        <v>124.5</v>
      </c>
      <c r="U401" s="45">
        <v>125.5</v>
      </c>
      <c r="V401" s="45">
        <v>123.2</v>
      </c>
      <c r="W401" s="45">
        <v>124.6</v>
      </c>
      <c r="X401" s="45">
        <v>124.9</v>
      </c>
      <c r="Y401" s="45">
        <v>125.8</v>
      </c>
      <c r="Z401" s="45">
        <v>124.1</v>
      </c>
      <c r="AA401" s="45">
        <v>124.5</v>
      </c>
      <c r="AB401" s="45">
        <v>125.4</v>
      </c>
      <c r="AC401" s="45">
        <v>128.4</v>
      </c>
      <c r="AD401" s="45">
        <v>126.9</v>
      </c>
      <c r="AE401" s="45">
        <v>126.5</v>
      </c>
      <c r="AF401" s="45">
        <v>126.5</v>
      </c>
      <c r="AG401" s="45">
        <v>124.3</v>
      </c>
      <c r="AH401" s="45">
        <v>126.4</v>
      </c>
      <c r="AI401" s="45">
        <v>127</v>
      </c>
      <c r="AJ401" s="45">
        <v>127.7</v>
      </c>
      <c r="AK401" s="45">
        <v>127.7</v>
      </c>
      <c r="AL401" s="45">
        <v>126.2</v>
      </c>
      <c r="AM401" s="45">
        <v>127.3</v>
      </c>
      <c r="AN401" s="45">
        <v>126.3</v>
      </c>
      <c r="AO401" s="45">
        <v>121</v>
      </c>
      <c r="AP401" s="45">
        <v>119.3</v>
      </c>
      <c r="AQ401" s="45">
        <v>121.9</v>
      </c>
      <c r="AR401" s="45">
        <v>121.4</v>
      </c>
      <c r="AS401" s="45">
        <v>119.7</v>
      </c>
      <c r="AT401" s="45">
        <v>120.5</v>
      </c>
      <c r="AU401" s="45">
        <v>121</v>
      </c>
      <c r="AV401" s="45">
        <v>120.1</v>
      </c>
      <c r="AW401" s="45">
        <v>120.8</v>
      </c>
      <c r="AX401" s="45">
        <v>119.2</v>
      </c>
      <c r="AY401" s="45">
        <v>119.6</v>
      </c>
      <c r="AZ401" s="45">
        <v>118.5</v>
      </c>
      <c r="BA401" s="45">
        <v>118.1</v>
      </c>
      <c r="BB401" s="45">
        <v>119</v>
      </c>
      <c r="BC401" s="45">
        <v>119.7</v>
      </c>
      <c r="BD401" s="45">
        <v>119.5</v>
      </c>
      <c r="BE401" s="45">
        <v>117.6</v>
      </c>
      <c r="BF401" s="45">
        <v>108</v>
      </c>
      <c r="BG401" s="45">
        <v>101</v>
      </c>
      <c r="BH401" s="45">
        <v>97.5</v>
      </c>
      <c r="BI401" s="45">
        <v>95.9</v>
      </c>
      <c r="BJ401" s="45">
        <v>96.6</v>
      </c>
      <c r="BK401" s="45">
        <v>97.6</v>
      </c>
      <c r="BL401" s="45">
        <v>103.7</v>
      </c>
      <c r="BM401" s="45">
        <v>103.7</v>
      </c>
      <c r="BN401" s="45">
        <v>103.1</v>
      </c>
      <c r="BO401" s="45">
        <v>104.6</v>
      </c>
      <c r="BP401" s="45">
        <v>104.1</v>
      </c>
      <c r="BQ401" s="45">
        <v>103.4</v>
      </c>
      <c r="BR401" s="45">
        <v>102.7</v>
      </c>
      <c r="BS401" s="45">
        <v>105.8</v>
      </c>
      <c r="BT401" s="45">
        <v>112.9</v>
      </c>
      <c r="BU401" s="45">
        <v>114.6</v>
      </c>
      <c r="BV401" s="45">
        <v>115</v>
      </c>
      <c r="BW401" s="45">
        <v>112.8</v>
      </c>
      <c r="BX401" s="45">
        <v>115.7</v>
      </c>
      <c r="BY401" s="45">
        <v>113.2</v>
      </c>
      <c r="BZ401" s="45">
        <v>112.5</v>
      </c>
      <c r="CA401" s="45">
        <v>113.4</v>
      </c>
      <c r="CB401" s="45">
        <v>114.1</v>
      </c>
      <c r="CC401" s="45">
        <v>115.5</v>
      </c>
      <c r="CD401" s="45">
        <v>121</v>
      </c>
      <c r="CE401" s="45">
        <v>127.6</v>
      </c>
      <c r="CF401" s="45">
        <v>129</v>
      </c>
      <c r="CG401" s="45">
        <v>128.9</v>
      </c>
      <c r="CH401" s="45">
        <v>129.5</v>
      </c>
      <c r="CI401" s="45">
        <v>129.6</v>
      </c>
      <c r="CJ401" s="45">
        <v>129.80000000000001</v>
      </c>
      <c r="CK401" s="45">
        <v>129.1</v>
      </c>
      <c r="CL401" s="45">
        <v>128.6</v>
      </c>
      <c r="CM401" s="45">
        <v>125.6</v>
      </c>
      <c r="CN401" s="45">
        <v>122.2</v>
      </c>
      <c r="CO401" s="45">
        <v>121.2</v>
      </c>
      <c r="CP401" s="45">
        <v>123.3</v>
      </c>
      <c r="CQ401" s="45">
        <v>121.1</v>
      </c>
      <c r="CR401" s="45">
        <v>122</v>
      </c>
      <c r="CS401" s="45">
        <v>122.8</v>
      </c>
      <c r="CT401" s="45">
        <v>124.5</v>
      </c>
      <c r="CU401" s="45">
        <v>125.2</v>
      </c>
      <c r="CV401" s="45">
        <v>125</v>
      </c>
      <c r="CW401" s="45">
        <v>119.5</v>
      </c>
      <c r="CX401" s="45">
        <v>117.1</v>
      </c>
      <c r="CY401" s="45">
        <v>112.9</v>
      </c>
      <c r="CZ401" s="45">
        <v>111.9</v>
      </c>
      <c r="DA401" s="45">
        <v>112.2</v>
      </c>
      <c r="DB401" s="45">
        <v>111.2</v>
      </c>
      <c r="DC401" s="45">
        <v>113.2</v>
      </c>
      <c r="DD401" s="45">
        <v>119.8</v>
      </c>
      <c r="DE401" s="45">
        <v>122.6</v>
      </c>
      <c r="DF401" s="45">
        <v>123.8</v>
      </c>
      <c r="DG401" s="45">
        <v>126.8</v>
      </c>
      <c r="DH401" s="45">
        <v>132.1</v>
      </c>
      <c r="DI401" s="45">
        <v>142.1</v>
      </c>
      <c r="DJ401" s="45">
        <v>147.5</v>
      </c>
      <c r="DK401" s="45">
        <v>165.9</v>
      </c>
      <c r="DL401" s="45">
        <v>169.2</v>
      </c>
      <c r="DM401" s="45">
        <v>173.8</v>
      </c>
      <c r="DN401" s="45">
        <v>185</v>
      </c>
      <c r="DO401" s="45">
        <v>186.1</v>
      </c>
      <c r="DP401" s="45">
        <v>192.1</v>
      </c>
      <c r="DQ401" s="45">
        <v>217</v>
      </c>
      <c r="DR401" s="45">
        <v>244.2</v>
      </c>
      <c r="DS401" s="45">
        <v>250.9</v>
      </c>
      <c r="DT401" s="45">
        <v>274.39999999999998</v>
      </c>
      <c r="DU401" s="45">
        <v>270</v>
      </c>
      <c r="DV401" s="45">
        <v>272.10000000000002</v>
      </c>
      <c r="DW401" s="45">
        <v>264.89999999999998</v>
      </c>
      <c r="DX401" s="46">
        <v>256.39999999999998</v>
      </c>
      <c r="DY401" s="46">
        <v>257</v>
      </c>
      <c r="DZ401" s="46">
        <v>260.7</v>
      </c>
      <c r="EA401">
        <v>269.89999999999998</v>
      </c>
      <c r="EB401" s="47">
        <v>267.2</v>
      </c>
      <c r="EC401" s="47">
        <v>252.9</v>
      </c>
    </row>
    <row r="402" spans="1:133" x14ac:dyDescent="0.25">
      <c r="A402" s="43" t="s">
        <v>3605</v>
      </c>
      <c r="B402" s="43" t="s">
        <v>3606</v>
      </c>
      <c r="C402" s="44">
        <v>8.4720000000000004E-2</v>
      </c>
      <c r="D402" s="45">
        <v>124.6</v>
      </c>
      <c r="E402" s="45">
        <v>128</v>
      </c>
      <c r="F402" s="45">
        <v>134.19999999999999</v>
      </c>
      <c r="G402" s="45">
        <v>138.5</v>
      </c>
      <c r="H402" s="45">
        <v>140.5</v>
      </c>
      <c r="I402" s="45">
        <v>140.80000000000001</v>
      </c>
      <c r="J402" s="45">
        <v>142.9</v>
      </c>
      <c r="K402" s="45">
        <v>141.5</v>
      </c>
      <c r="L402" s="45">
        <v>142.1</v>
      </c>
      <c r="M402" s="45">
        <v>145.5</v>
      </c>
      <c r="N402" s="45">
        <v>145.9</v>
      </c>
      <c r="O402" s="45">
        <v>145.1</v>
      </c>
      <c r="P402" s="45">
        <v>145.6</v>
      </c>
      <c r="Q402" s="45">
        <v>144.1</v>
      </c>
      <c r="R402" s="45">
        <v>146</v>
      </c>
      <c r="S402" s="45">
        <v>144.80000000000001</v>
      </c>
      <c r="T402" s="45">
        <v>145.69999999999999</v>
      </c>
      <c r="U402" s="45">
        <v>143.30000000000001</v>
      </c>
      <c r="V402" s="45">
        <v>143.4</v>
      </c>
      <c r="W402" s="45">
        <v>144.69999999999999</v>
      </c>
      <c r="X402" s="45">
        <v>144.19999999999999</v>
      </c>
      <c r="Y402" s="45">
        <v>147.1</v>
      </c>
      <c r="Z402" s="45">
        <v>146.69999999999999</v>
      </c>
      <c r="AA402" s="45">
        <v>147.1</v>
      </c>
      <c r="AB402" s="45">
        <v>145.19999999999999</v>
      </c>
      <c r="AC402" s="45">
        <v>143.19999999999999</v>
      </c>
      <c r="AD402" s="45">
        <v>143.69999999999999</v>
      </c>
      <c r="AE402" s="45">
        <v>144</v>
      </c>
      <c r="AF402" s="45">
        <v>143.1</v>
      </c>
      <c r="AG402" s="45">
        <v>142.6</v>
      </c>
      <c r="AH402" s="45">
        <v>142.9</v>
      </c>
      <c r="AI402" s="45">
        <v>143.30000000000001</v>
      </c>
      <c r="AJ402" s="45">
        <v>143.69999999999999</v>
      </c>
      <c r="AK402" s="45">
        <v>141</v>
      </c>
      <c r="AL402" s="45">
        <v>141.4</v>
      </c>
      <c r="AM402" s="45">
        <v>141.4</v>
      </c>
      <c r="AN402" s="45">
        <v>142.4</v>
      </c>
      <c r="AO402" s="45">
        <v>143.19999999999999</v>
      </c>
      <c r="AP402" s="45">
        <v>145.9</v>
      </c>
      <c r="AQ402" s="45">
        <v>144.4</v>
      </c>
      <c r="AR402" s="45">
        <v>145</v>
      </c>
      <c r="AS402" s="45">
        <v>145.19999999999999</v>
      </c>
      <c r="AT402" s="45">
        <v>145.69999999999999</v>
      </c>
      <c r="AU402" s="45">
        <v>143.69999999999999</v>
      </c>
      <c r="AV402" s="45">
        <v>143.30000000000001</v>
      </c>
      <c r="AW402" s="45">
        <v>142</v>
      </c>
      <c r="AX402" s="45">
        <v>141.69999999999999</v>
      </c>
      <c r="AY402" s="45">
        <v>141.4</v>
      </c>
      <c r="AZ402" s="45">
        <v>143.19999999999999</v>
      </c>
      <c r="BA402" s="45">
        <v>143.6</v>
      </c>
      <c r="BB402" s="45">
        <v>145.4</v>
      </c>
      <c r="BC402" s="45">
        <v>146.5</v>
      </c>
      <c r="BD402" s="45">
        <v>146.9</v>
      </c>
      <c r="BE402" s="45">
        <v>142.9</v>
      </c>
      <c r="BF402" s="45">
        <v>145</v>
      </c>
      <c r="BG402" s="45">
        <v>144.19999999999999</v>
      </c>
      <c r="BH402" s="45">
        <v>144.30000000000001</v>
      </c>
      <c r="BI402" s="45">
        <v>144.5</v>
      </c>
      <c r="BJ402" s="45">
        <v>144.1</v>
      </c>
      <c r="BK402" s="45">
        <v>141.30000000000001</v>
      </c>
      <c r="BL402" s="45">
        <v>142</v>
      </c>
      <c r="BM402" s="45">
        <v>141.69999999999999</v>
      </c>
      <c r="BN402" s="45">
        <v>142.69999999999999</v>
      </c>
      <c r="BO402" s="45">
        <v>139.4</v>
      </c>
      <c r="BP402" s="45">
        <v>139.69999999999999</v>
      </c>
      <c r="BQ402" s="45">
        <v>139</v>
      </c>
      <c r="BR402" s="45">
        <v>143.69999999999999</v>
      </c>
      <c r="BS402" s="45">
        <v>141.80000000000001</v>
      </c>
      <c r="BT402" s="45">
        <v>142</v>
      </c>
      <c r="BU402" s="45">
        <v>142.19999999999999</v>
      </c>
      <c r="BV402" s="45">
        <v>142.5</v>
      </c>
      <c r="BW402" s="45">
        <v>143</v>
      </c>
      <c r="BX402" s="45">
        <v>143.6</v>
      </c>
      <c r="BY402" s="45">
        <v>143.30000000000001</v>
      </c>
      <c r="BZ402" s="45">
        <v>145.4</v>
      </c>
      <c r="CA402" s="45">
        <v>145.30000000000001</v>
      </c>
      <c r="CB402" s="45">
        <v>146.4</v>
      </c>
      <c r="CC402" s="45">
        <v>149.1</v>
      </c>
      <c r="CD402" s="45">
        <v>150</v>
      </c>
      <c r="CE402" s="45">
        <v>153</v>
      </c>
      <c r="CF402" s="45">
        <v>153.69999999999999</v>
      </c>
      <c r="CG402" s="45">
        <v>153.4</v>
      </c>
      <c r="CH402" s="45">
        <v>153.4</v>
      </c>
      <c r="CI402" s="45">
        <v>154</v>
      </c>
      <c r="CJ402" s="45">
        <v>153.9</v>
      </c>
      <c r="CK402" s="45">
        <v>153</v>
      </c>
      <c r="CL402" s="45">
        <v>153</v>
      </c>
      <c r="CM402" s="45">
        <v>152.6</v>
      </c>
      <c r="CN402" s="45">
        <v>153.1</v>
      </c>
      <c r="CO402" s="45">
        <v>152.1</v>
      </c>
      <c r="CP402" s="45">
        <v>153</v>
      </c>
      <c r="CQ402" s="45">
        <v>153.30000000000001</v>
      </c>
      <c r="CR402" s="45">
        <v>152.9</v>
      </c>
      <c r="CS402" s="45">
        <v>151.6</v>
      </c>
      <c r="CT402" s="45">
        <v>148.1</v>
      </c>
      <c r="CU402" s="45">
        <v>152</v>
      </c>
      <c r="CV402" s="45">
        <v>152.19999999999999</v>
      </c>
      <c r="CW402" s="45">
        <v>153.6</v>
      </c>
      <c r="CX402" s="45">
        <v>154.19999999999999</v>
      </c>
      <c r="CY402" s="45">
        <v>152.6</v>
      </c>
      <c r="CZ402" s="45">
        <v>153.1</v>
      </c>
      <c r="DA402" s="45">
        <v>152.1</v>
      </c>
      <c r="DB402" s="45">
        <v>152.30000000000001</v>
      </c>
      <c r="DC402" s="45">
        <v>152</v>
      </c>
      <c r="DD402" s="45">
        <v>153.4</v>
      </c>
      <c r="DE402" s="45">
        <v>154.30000000000001</v>
      </c>
      <c r="DF402" s="45">
        <v>152.69999999999999</v>
      </c>
      <c r="DG402" s="45">
        <v>153.80000000000001</v>
      </c>
      <c r="DH402" s="45">
        <v>158.30000000000001</v>
      </c>
      <c r="DI402" s="45">
        <v>155.19999999999999</v>
      </c>
      <c r="DJ402" s="45">
        <v>149.1</v>
      </c>
      <c r="DK402" s="45">
        <v>149.1</v>
      </c>
      <c r="DL402" s="45">
        <v>150</v>
      </c>
      <c r="DM402" s="45">
        <v>147.1</v>
      </c>
      <c r="DN402" s="45">
        <v>145.6</v>
      </c>
      <c r="DO402" s="45">
        <v>143.69999999999999</v>
      </c>
      <c r="DP402" s="45">
        <v>144.80000000000001</v>
      </c>
      <c r="DQ402" s="45">
        <v>147.30000000000001</v>
      </c>
      <c r="DR402" s="45">
        <v>147.30000000000001</v>
      </c>
      <c r="DS402" s="45">
        <v>147.6</v>
      </c>
      <c r="DT402" s="45">
        <v>149.5</v>
      </c>
      <c r="DU402" s="45">
        <v>164.1</v>
      </c>
      <c r="DV402" s="45">
        <v>161.6</v>
      </c>
      <c r="DW402" s="45">
        <v>172.5</v>
      </c>
      <c r="DX402" s="46">
        <v>181.5</v>
      </c>
      <c r="DY402" s="46">
        <v>184.2</v>
      </c>
      <c r="DZ402" s="46">
        <v>181.5</v>
      </c>
      <c r="EA402">
        <v>184.1</v>
      </c>
      <c r="EB402" s="47">
        <v>183.9</v>
      </c>
      <c r="EC402" s="47">
        <v>183.5</v>
      </c>
    </row>
    <row r="403" spans="1:133" x14ac:dyDescent="0.25">
      <c r="A403" s="43" t="s">
        <v>3607</v>
      </c>
      <c r="B403" s="43" t="s">
        <v>2831</v>
      </c>
      <c r="C403" s="44">
        <v>1.00082</v>
      </c>
      <c r="D403" s="45">
        <v>107</v>
      </c>
      <c r="E403" s="45">
        <v>108.1</v>
      </c>
      <c r="F403" s="45">
        <v>108</v>
      </c>
      <c r="G403" s="45">
        <v>108.2</v>
      </c>
      <c r="H403" s="45">
        <v>108.7</v>
      </c>
      <c r="I403" s="45">
        <v>109.7</v>
      </c>
      <c r="J403" s="45">
        <v>107.8</v>
      </c>
      <c r="K403" s="45">
        <v>107.8</v>
      </c>
      <c r="L403" s="45">
        <v>109</v>
      </c>
      <c r="M403" s="45">
        <v>110.8</v>
      </c>
      <c r="N403" s="45">
        <v>111.3</v>
      </c>
      <c r="O403" s="45">
        <v>110.9</v>
      </c>
      <c r="P403" s="45">
        <v>110.6</v>
      </c>
      <c r="Q403" s="45">
        <v>110.5</v>
      </c>
      <c r="R403" s="45">
        <v>112.9</v>
      </c>
      <c r="S403" s="45">
        <v>116.2</v>
      </c>
      <c r="T403" s="45">
        <v>116.9</v>
      </c>
      <c r="U403" s="45">
        <v>121.4</v>
      </c>
      <c r="V403" s="45">
        <v>120.9</v>
      </c>
      <c r="W403" s="45">
        <v>120.3</v>
      </c>
      <c r="X403" s="45">
        <v>120.2</v>
      </c>
      <c r="Y403" s="45">
        <v>121.2</v>
      </c>
      <c r="Z403" s="45">
        <v>124.7</v>
      </c>
      <c r="AA403" s="45">
        <v>126.4</v>
      </c>
      <c r="AB403" s="45">
        <v>126.8</v>
      </c>
      <c r="AC403" s="45">
        <v>125.5</v>
      </c>
      <c r="AD403" s="45">
        <v>124.4</v>
      </c>
      <c r="AE403" s="45">
        <v>126.2</v>
      </c>
      <c r="AF403" s="45">
        <v>130</v>
      </c>
      <c r="AG403" s="45">
        <v>129.4</v>
      </c>
      <c r="AH403" s="45">
        <v>128.80000000000001</v>
      </c>
      <c r="AI403" s="45">
        <v>130.80000000000001</v>
      </c>
      <c r="AJ403" s="45">
        <v>122.6</v>
      </c>
      <c r="AK403" s="45">
        <v>117.7</v>
      </c>
      <c r="AL403" s="45">
        <v>113</v>
      </c>
      <c r="AM403" s="45">
        <v>118.1</v>
      </c>
      <c r="AN403" s="45">
        <v>120.4</v>
      </c>
      <c r="AO403" s="45">
        <v>122.1</v>
      </c>
      <c r="AP403" s="45">
        <v>120.9</v>
      </c>
      <c r="AQ403" s="45">
        <v>119.6</v>
      </c>
      <c r="AR403" s="45">
        <v>116.4</v>
      </c>
      <c r="AS403" s="45">
        <v>115.6</v>
      </c>
      <c r="AT403" s="45">
        <v>115</v>
      </c>
      <c r="AU403" s="45">
        <v>113.3</v>
      </c>
      <c r="AV403" s="45">
        <v>111.2</v>
      </c>
      <c r="AW403" s="45">
        <v>109.7</v>
      </c>
      <c r="AX403" s="45">
        <v>108.8</v>
      </c>
      <c r="AY403" s="45">
        <v>110.9</v>
      </c>
      <c r="AZ403" s="45">
        <v>114.7</v>
      </c>
      <c r="BA403" s="45">
        <v>115.4</v>
      </c>
      <c r="BB403" s="45">
        <v>114.5</v>
      </c>
      <c r="BC403" s="45">
        <v>116.5</v>
      </c>
      <c r="BD403" s="45">
        <v>113.3</v>
      </c>
      <c r="BE403" s="45">
        <v>111.5</v>
      </c>
      <c r="BF403" s="45">
        <v>112.1</v>
      </c>
      <c r="BG403" s="45">
        <v>113.5</v>
      </c>
      <c r="BH403" s="45">
        <v>112.5</v>
      </c>
      <c r="BI403" s="45">
        <v>112.1</v>
      </c>
      <c r="BJ403" s="45">
        <v>114.4</v>
      </c>
      <c r="BK403" s="45">
        <v>114.3</v>
      </c>
      <c r="BL403" s="45">
        <v>113.3</v>
      </c>
      <c r="BM403" s="45">
        <v>112.8</v>
      </c>
      <c r="BN403" s="45">
        <v>111</v>
      </c>
      <c r="BO403" s="45">
        <v>111.8</v>
      </c>
      <c r="BP403" s="45">
        <v>111.3</v>
      </c>
      <c r="BQ403" s="45">
        <v>112.7</v>
      </c>
      <c r="BR403" s="45">
        <v>112.7</v>
      </c>
      <c r="BS403" s="45">
        <v>112.6</v>
      </c>
      <c r="BT403" s="45">
        <v>113</v>
      </c>
      <c r="BU403" s="45">
        <v>114.3</v>
      </c>
      <c r="BV403" s="45">
        <v>115.7</v>
      </c>
      <c r="BW403" s="45">
        <v>114.6</v>
      </c>
      <c r="BX403" s="45">
        <v>115.8</v>
      </c>
      <c r="BY403" s="45">
        <v>118.1</v>
      </c>
      <c r="BZ403" s="45">
        <v>117.7</v>
      </c>
      <c r="CA403" s="45">
        <v>118.3</v>
      </c>
      <c r="CB403" s="45">
        <v>118.7</v>
      </c>
      <c r="CC403" s="45">
        <v>119.4</v>
      </c>
      <c r="CD403" s="45">
        <v>120.3</v>
      </c>
      <c r="CE403" s="45">
        <v>119.6</v>
      </c>
      <c r="CF403" s="45">
        <v>116.9</v>
      </c>
      <c r="CG403" s="45">
        <v>115.7</v>
      </c>
      <c r="CH403" s="45">
        <v>114.7</v>
      </c>
      <c r="CI403" s="45">
        <v>115.5</v>
      </c>
      <c r="CJ403" s="45">
        <v>116.9</v>
      </c>
      <c r="CK403" s="45">
        <v>116</v>
      </c>
      <c r="CL403" s="45">
        <v>114.5</v>
      </c>
      <c r="CM403" s="45">
        <v>113.6</v>
      </c>
      <c r="CN403" s="45">
        <v>114.3</v>
      </c>
      <c r="CO403" s="45">
        <v>113.7</v>
      </c>
      <c r="CP403" s="45">
        <v>112.1</v>
      </c>
      <c r="CQ403" s="45">
        <v>110.8</v>
      </c>
      <c r="CR403" s="45">
        <v>109</v>
      </c>
      <c r="CS403" s="45">
        <v>110.8</v>
      </c>
      <c r="CT403" s="45">
        <v>109.3</v>
      </c>
      <c r="CU403" s="45">
        <v>108.1</v>
      </c>
      <c r="CV403" s="45">
        <v>106.2</v>
      </c>
      <c r="CW403" s="45">
        <v>106.4</v>
      </c>
      <c r="CX403" s="45">
        <v>109.1</v>
      </c>
      <c r="CY403" s="45">
        <v>111.1</v>
      </c>
      <c r="CZ403" s="45">
        <v>112.4</v>
      </c>
      <c r="DA403" s="45">
        <v>112.4</v>
      </c>
      <c r="DB403" s="45">
        <v>115.1</v>
      </c>
      <c r="DC403" s="45">
        <v>118.1</v>
      </c>
      <c r="DD403" s="45">
        <v>121.7</v>
      </c>
      <c r="DE403" s="45">
        <v>122.5</v>
      </c>
      <c r="DF403" s="45">
        <v>128.69999999999999</v>
      </c>
      <c r="DG403" s="45">
        <v>136.19999999999999</v>
      </c>
      <c r="DH403" s="45">
        <v>140.19999999999999</v>
      </c>
      <c r="DI403" s="45">
        <v>135.80000000000001</v>
      </c>
      <c r="DJ403" s="45">
        <v>133.5</v>
      </c>
      <c r="DK403" s="45">
        <v>135.1</v>
      </c>
      <c r="DL403" s="45">
        <v>136.9</v>
      </c>
      <c r="DM403" s="45">
        <v>138.19999999999999</v>
      </c>
      <c r="DN403" s="45">
        <v>141.9</v>
      </c>
      <c r="DO403" s="45">
        <v>144.30000000000001</v>
      </c>
      <c r="DP403" s="45">
        <v>142.6</v>
      </c>
      <c r="DQ403" s="45">
        <v>140.80000000000001</v>
      </c>
      <c r="DR403" s="45">
        <v>143.9</v>
      </c>
      <c r="DS403" s="45">
        <v>149.6</v>
      </c>
      <c r="DT403" s="45">
        <v>151.6</v>
      </c>
      <c r="DU403" s="45">
        <v>152</v>
      </c>
      <c r="DV403" s="45">
        <v>150.5</v>
      </c>
      <c r="DW403" s="45">
        <v>146.6</v>
      </c>
      <c r="DX403" s="46">
        <v>142.69999999999999</v>
      </c>
      <c r="DY403" s="46">
        <v>141.80000000000001</v>
      </c>
      <c r="DZ403" s="46">
        <v>142.69999999999999</v>
      </c>
      <c r="EA403">
        <v>137.5</v>
      </c>
      <c r="EB403" s="47">
        <v>136</v>
      </c>
      <c r="EC403" s="47">
        <v>138.6</v>
      </c>
    </row>
    <row r="404" spans="1:133" x14ac:dyDescent="0.25">
      <c r="A404" s="43" t="s">
        <v>3608</v>
      </c>
      <c r="B404" s="43" t="s">
        <v>2833</v>
      </c>
      <c r="C404" s="44">
        <v>0.19433</v>
      </c>
      <c r="D404" s="45">
        <v>103.4</v>
      </c>
      <c r="E404" s="45">
        <v>107.1</v>
      </c>
      <c r="F404" s="45">
        <v>106.9</v>
      </c>
      <c r="G404" s="45">
        <v>108.2</v>
      </c>
      <c r="H404" s="45">
        <v>108.6</v>
      </c>
      <c r="I404" s="45">
        <v>110.6</v>
      </c>
      <c r="J404" s="45">
        <v>106.5</v>
      </c>
      <c r="K404" s="45">
        <v>107.5</v>
      </c>
      <c r="L404" s="45">
        <v>110.9</v>
      </c>
      <c r="M404" s="45">
        <v>114.5</v>
      </c>
      <c r="N404" s="45">
        <v>117.7</v>
      </c>
      <c r="O404" s="45">
        <v>117.7</v>
      </c>
      <c r="P404" s="45">
        <v>112.3</v>
      </c>
      <c r="Q404" s="45">
        <v>113.6</v>
      </c>
      <c r="R404" s="45">
        <v>121.8</v>
      </c>
      <c r="S404" s="45">
        <v>126.6</v>
      </c>
      <c r="T404" s="45">
        <v>124.5</v>
      </c>
      <c r="U404" s="45">
        <v>130.69999999999999</v>
      </c>
      <c r="V404" s="45">
        <v>129</v>
      </c>
      <c r="W404" s="45">
        <v>128.4</v>
      </c>
      <c r="X404" s="45">
        <v>127.3</v>
      </c>
      <c r="Y404" s="45">
        <v>129.19999999999999</v>
      </c>
      <c r="Z404" s="45">
        <v>137.69999999999999</v>
      </c>
      <c r="AA404" s="45">
        <v>135.80000000000001</v>
      </c>
      <c r="AB404" s="45">
        <v>132.4</v>
      </c>
      <c r="AC404" s="45">
        <v>131.80000000000001</v>
      </c>
      <c r="AD404" s="45">
        <v>129</v>
      </c>
      <c r="AE404" s="45">
        <v>130</v>
      </c>
      <c r="AF404" s="45">
        <v>133.1</v>
      </c>
      <c r="AG404" s="45">
        <v>136.5</v>
      </c>
      <c r="AH404" s="45">
        <v>133.6</v>
      </c>
      <c r="AI404" s="45">
        <v>142.80000000000001</v>
      </c>
      <c r="AJ404" s="45">
        <v>120.6</v>
      </c>
      <c r="AK404" s="45">
        <v>114.6</v>
      </c>
      <c r="AL404" s="45">
        <v>109.3</v>
      </c>
      <c r="AM404" s="45">
        <v>122.4</v>
      </c>
      <c r="AN404" s="45">
        <v>118.9</v>
      </c>
      <c r="AO404" s="45">
        <v>124.6</v>
      </c>
      <c r="AP404" s="45">
        <v>123.2</v>
      </c>
      <c r="AQ404" s="45">
        <v>118.8</v>
      </c>
      <c r="AR404" s="45">
        <v>106.3</v>
      </c>
      <c r="AS404" s="45">
        <v>102.3</v>
      </c>
      <c r="AT404" s="45">
        <v>104.4</v>
      </c>
      <c r="AU404" s="45">
        <v>102.2</v>
      </c>
      <c r="AV404" s="45">
        <v>98</v>
      </c>
      <c r="AW404" s="45">
        <v>94.7</v>
      </c>
      <c r="AX404" s="45">
        <v>93.8</v>
      </c>
      <c r="AY404" s="45">
        <v>98</v>
      </c>
      <c r="AZ404" s="45">
        <v>108.7</v>
      </c>
      <c r="BA404" s="45">
        <v>112.5</v>
      </c>
      <c r="BB404" s="45">
        <v>109.1</v>
      </c>
      <c r="BC404" s="45">
        <v>115.3</v>
      </c>
      <c r="BD404" s="45">
        <v>106.9</v>
      </c>
      <c r="BE404" s="45">
        <v>101.5</v>
      </c>
      <c r="BF404" s="45">
        <v>101.8</v>
      </c>
      <c r="BG404" s="45">
        <v>108.8</v>
      </c>
      <c r="BH404" s="45">
        <v>105.5</v>
      </c>
      <c r="BI404" s="45">
        <v>102.4</v>
      </c>
      <c r="BJ404" s="45">
        <v>110.4</v>
      </c>
      <c r="BK404" s="45">
        <v>114</v>
      </c>
      <c r="BL404" s="45">
        <v>109.6</v>
      </c>
      <c r="BM404" s="45">
        <v>110.5</v>
      </c>
      <c r="BN404" s="45">
        <v>98.3</v>
      </c>
      <c r="BO404" s="45">
        <v>106.1</v>
      </c>
      <c r="BP404" s="45">
        <v>107</v>
      </c>
      <c r="BQ404" s="45">
        <v>108.2</v>
      </c>
      <c r="BR404" s="45">
        <v>109.9</v>
      </c>
      <c r="BS404" s="45">
        <v>109.5</v>
      </c>
      <c r="BT404" s="45">
        <v>109.5</v>
      </c>
      <c r="BU404" s="45">
        <v>110.3</v>
      </c>
      <c r="BV404" s="45">
        <v>112.3</v>
      </c>
      <c r="BW404" s="45">
        <v>111.4</v>
      </c>
      <c r="BX404" s="45">
        <v>116.4</v>
      </c>
      <c r="BY404" s="45">
        <v>124.1</v>
      </c>
      <c r="BZ404" s="45">
        <v>116.3</v>
      </c>
      <c r="CA404" s="45">
        <v>122.1</v>
      </c>
      <c r="CB404" s="45">
        <v>124</v>
      </c>
      <c r="CC404" s="45">
        <v>124</v>
      </c>
      <c r="CD404" s="45">
        <v>125.8</v>
      </c>
      <c r="CE404" s="45">
        <v>128</v>
      </c>
      <c r="CF404" s="45">
        <v>120.1</v>
      </c>
      <c r="CG404" s="45">
        <v>118.4</v>
      </c>
      <c r="CH404" s="45">
        <v>116.9</v>
      </c>
      <c r="CI404" s="45">
        <v>120.6</v>
      </c>
      <c r="CJ404" s="45">
        <v>124.3</v>
      </c>
      <c r="CK404" s="45">
        <v>123</v>
      </c>
      <c r="CL404" s="45">
        <v>121.5</v>
      </c>
      <c r="CM404" s="45">
        <v>118.6</v>
      </c>
      <c r="CN404" s="45">
        <v>120.2</v>
      </c>
      <c r="CO404" s="45">
        <v>118.6</v>
      </c>
      <c r="CP404" s="45">
        <v>115.3</v>
      </c>
      <c r="CQ404" s="45">
        <v>112.4</v>
      </c>
      <c r="CR404" s="45">
        <v>105.4</v>
      </c>
      <c r="CS404" s="45">
        <v>111.9</v>
      </c>
      <c r="CT404" s="45">
        <v>103.3</v>
      </c>
      <c r="CU404" s="45">
        <v>97.1</v>
      </c>
      <c r="CV404" s="45">
        <v>97.1</v>
      </c>
      <c r="CW404" s="45">
        <v>97.8</v>
      </c>
      <c r="CX404" s="45">
        <v>105.2</v>
      </c>
      <c r="CY404" s="45">
        <v>110.3</v>
      </c>
      <c r="CZ404" s="45">
        <v>111.3</v>
      </c>
      <c r="DA404" s="45">
        <v>110.5</v>
      </c>
      <c r="DB404" s="45">
        <v>114.6</v>
      </c>
      <c r="DC404" s="45">
        <v>116.4</v>
      </c>
      <c r="DD404" s="45">
        <v>123.2</v>
      </c>
      <c r="DE404" s="45">
        <v>123.7</v>
      </c>
      <c r="DF404" s="45">
        <v>140.1</v>
      </c>
      <c r="DG404" s="45">
        <v>148.9</v>
      </c>
      <c r="DH404" s="45">
        <v>147.69999999999999</v>
      </c>
      <c r="DI404" s="45">
        <v>143.69999999999999</v>
      </c>
      <c r="DJ404" s="45">
        <v>129</v>
      </c>
      <c r="DK404" s="45">
        <v>136.19999999999999</v>
      </c>
      <c r="DL404" s="45">
        <v>137</v>
      </c>
      <c r="DM404" s="45">
        <v>138.9</v>
      </c>
      <c r="DN404" s="45">
        <v>139.6</v>
      </c>
      <c r="DO404" s="45">
        <v>145.19999999999999</v>
      </c>
      <c r="DP404" s="45">
        <v>140.1</v>
      </c>
      <c r="DQ404" s="45">
        <v>136.69999999999999</v>
      </c>
      <c r="DR404" s="45">
        <v>142.19999999999999</v>
      </c>
      <c r="DS404" s="45">
        <v>153.19999999999999</v>
      </c>
      <c r="DT404" s="45">
        <v>152</v>
      </c>
      <c r="DU404" s="45">
        <v>146.5</v>
      </c>
      <c r="DV404" s="45">
        <v>143.80000000000001</v>
      </c>
      <c r="DW404" s="45">
        <v>135.6</v>
      </c>
      <c r="DX404" s="46">
        <v>132.19999999999999</v>
      </c>
      <c r="DY404" s="46">
        <v>132.5</v>
      </c>
      <c r="DZ404" s="46">
        <v>130.30000000000001</v>
      </c>
      <c r="EA404">
        <v>124.5</v>
      </c>
      <c r="EB404" s="47">
        <v>124.9</v>
      </c>
      <c r="EC404" s="47">
        <v>127.5</v>
      </c>
    </row>
    <row r="405" spans="1:133" x14ac:dyDescent="0.25">
      <c r="A405" s="43" t="s">
        <v>3609</v>
      </c>
      <c r="B405" s="43" t="s">
        <v>2835</v>
      </c>
      <c r="C405" s="44">
        <v>8.3470000000000003E-2</v>
      </c>
      <c r="D405" s="45">
        <v>105.8</v>
      </c>
      <c r="E405" s="45">
        <v>106.1</v>
      </c>
      <c r="F405" s="45">
        <v>106.3</v>
      </c>
      <c r="G405" s="45">
        <v>107.3</v>
      </c>
      <c r="H405" s="45">
        <v>107.5</v>
      </c>
      <c r="I405" s="45">
        <v>108.2</v>
      </c>
      <c r="J405" s="45">
        <v>106.8</v>
      </c>
      <c r="K405" s="45">
        <v>105.2</v>
      </c>
      <c r="L405" s="45">
        <v>105.1</v>
      </c>
      <c r="M405" s="45">
        <v>105.7</v>
      </c>
      <c r="N405" s="45">
        <v>106.1</v>
      </c>
      <c r="O405" s="45">
        <v>107.6</v>
      </c>
      <c r="P405" s="45">
        <v>107.2</v>
      </c>
      <c r="Q405" s="45">
        <v>106.5</v>
      </c>
      <c r="R405" s="45">
        <v>108.9</v>
      </c>
      <c r="S405" s="45">
        <v>111.4</v>
      </c>
      <c r="T405" s="45">
        <v>112.6</v>
      </c>
      <c r="U405" s="45">
        <v>116</v>
      </c>
      <c r="V405" s="45">
        <v>115.8</v>
      </c>
      <c r="W405" s="45">
        <v>114.7</v>
      </c>
      <c r="X405" s="45">
        <v>114.7</v>
      </c>
      <c r="Y405" s="45">
        <v>116.4</v>
      </c>
      <c r="Z405" s="45">
        <v>116.9</v>
      </c>
      <c r="AA405" s="45">
        <v>115.9</v>
      </c>
      <c r="AB405" s="45">
        <v>116.3</v>
      </c>
      <c r="AC405" s="45">
        <v>116.3</v>
      </c>
      <c r="AD405" s="45">
        <v>117.3</v>
      </c>
      <c r="AE405" s="45">
        <v>116.4</v>
      </c>
      <c r="AF405" s="45">
        <v>116.1</v>
      </c>
      <c r="AG405" s="45">
        <v>115.6</v>
      </c>
      <c r="AH405" s="45">
        <v>115.4</v>
      </c>
      <c r="AI405" s="45">
        <v>112.8</v>
      </c>
      <c r="AJ405" s="45">
        <v>109.4</v>
      </c>
      <c r="AK405" s="45">
        <v>106.5</v>
      </c>
      <c r="AL405" s="45">
        <v>107.1</v>
      </c>
      <c r="AM405" s="45">
        <v>109.5</v>
      </c>
      <c r="AN405" s="45">
        <v>108.8</v>
      </c>
      <c r="AO405" s="45">
        <v>109.2</v>
      </c>
      <c r="AP405" s="45">
        <v>108.5</v>
      </c>
      <c r="AQ405" s="45">
        <v>109.2</v>
      </c>
      <c r="AR405" s="45">
        <v>106.7</v>
      </c>
      <c r="AS405" s="45">
        <v>108.1</v>
      </c>
      <c r="AT405" s="45">
        <v>103.9</v>
      </c>
      <c r="AU405" s="45">
        <v>104.6</v>
      </c>
      <c r="AV405" s="45">
        <v>102.1</v>
      </c>
      <c r="AW405" s="45">
        <v>100.5</v>
      </c>
      <c r="AX405" s="45">
        <v>101.4</v>
      </c>
      <c r="AY405" s="45">
        <v>103.2</v>
      </c>
      <c r="AZ405" s="45">
        <v>104.5</v>
      </c>
      <c r="BA405" s="45">
        <v>106.5</v>
      </c>
      <c r="BB405" s="45">
        <v>106</v>
      </c>
      <c r="BC405" s="45">
        <v>106.1</v>
      </c>
      <c r="BD405" s="45">
        <v>106.8</v>
      </c>
      <c r="BE405" s="45">
        <v>105.9</v>
      </c>
      <c r="BF405" s="45">
        <v>109</v>
      </c>
      <c r="BG405" s="45">
        <v>110.9</v>
      </c>
      <c r="BH405" s="45">
        <v>111.4</v>
      </c>
      <c r="BI405" s="45">
        <v>110.7</v>
      </c>
      <c r="BJ405" s="45">
        <v>111.5</v>
      </c>
      <c r="BK405" s="45">
        <v>114</v>
      </c>
      <c r="BL405" s="45">
        <v>112.7</v>
      </c>
      <c r="BM405" s="45">
        <v>112.8</v>
      </c>
      <c r="BN405" s="45">
        <v>111.5</v>
      </c>
      <c r="BO405" s="45">
        <v>111.7</v>
      </c>
      <c r="BP405" s="45">
        <v>107.8</v>
      </c>
      <c r="BQ405" s="45">
        <v>109.3</v>
      </c>
      <c r="BR405" s="45">
        <v>109.7</v>
      </c>
      <c r="BS405" s="45">
        <v>109.8</v>
      </c>
      <c r="BT405" s="45">
        <v>109.6</v>
      </c>
      <c r="BU405" s="45">
        <v>110.3</v>
      </c>
      <c r="BV405" s="45">
        <v>112.2</v>
      </c>
      <c r="BW405" s="45">
        <v>113.6</v>
      </c>
      <c r="BX405" s="45">
        <v>114.1</v>
      </c>
      <c r="BY405" s="45">
        <v>114.8</v>
      </c>
      <c r="BZ405" s="45">
        <v>115.7</v>
      </c>
      <c r="CA405" s="45">
        <v>115.9</v>
      </c>
      <c r="CB405" s="45">
        <v>116</v>
      </c>
      <c r="CC405" s="45">
        <v>117.1</v>
      </c>
      <c r="CD405" s="45">
        <v>116.4</v>
      </c>
      <c r="CE405" s="45">
        <v>117.7</v>
      </c>
      <c r="CF405" s="45">
        <v>116.7</v>
      </c>
      <c r="CG405" s="45">
        <v>115.7</v>
      </c>
      <c r="CH405" s="45">
        <v>116.1</v>
      </c>
      <c r="CI405" s="45">
        <v>114.8</v>
      </c>
      <c r="CJ405" s="45">
        <v>113.8</v>
      </c>
      <c r="CK405" s="45">
        <v>113.2</v>
      </c>
      <c r="CL405" s="45">
        <v>114.6</v>
      </c>
      <c r="CM405" s="45">
        <v>115.7</v>
      </c>
      <c r="CN405" s="45">
        <v>114.7</v>
      </c>
      <c r="CO405" s="45">
        <v>115.1</v>
      </c>
      <c r="CP405" s="45">
        <v>115.3</v>
      </c>
      <c r="CQ405" s="45">
        <v>113.8</v>
      </c>
      <c r="CR405" s="45">
        <v>112.7</v>
      </c>
      <c r="CS405" s="45">
        <v>113.4</v>
      </c>
      <c r="CT405" s="45">
        <v>114.7</v>
      </c>
      <c r="CU405" s="45">
        <v>115.4</v>
      </c>
      <c r="CV405" s="45">
        <v>112.3</v>
      </c>
      <c r="CW405" s="45">
        <v>110</v>
      </c>
      <c r="CX405" s="45">
        <v>112.9</v>
      </c>
      <c r="CY405" s="45">
        <v>114.5</v>
      </c>
      <c r="CZ405" s="45">
        <v>116.5</v>
      </c>
      <c r="DA405" s="45">
        <v>120</v>
      </c>
      <c r="DB405" s="45">
        <v>123</v>
      </c>
      <c r="DC405" s="45">
        <v>127.8</v>
      </c>
      <c r="DD405" s="45">
        <v>134.4</v>
      </c>
      <c r="DE405" s="45">
        <v>136.30000000000001</v>
      </c>
      <c r="DF405" s="45">
        <v>139.19999999999999</v>
      </c>
      <c r="DG405" s="45">
        <v>146</v>
      </c>
      <c r="DH405" s="45">
        <v>149.30000000000001</v>
      </c>
      <c r="DI405" s="45">
        <v>148</v>
      </c>
      <c r="DJ405" s="45">
        <v>143.80000000000001</v>
      </c>
      <c r="DK405" s="45">
        <v>143.1</v>
      </c>
      <c r="DL405" s="45">
        <v>146.4</v>
      </c>
      <c r="DM405" s="45">
        <v>149.9</v>
      </c>
      <c r="DN405" s="45">
        <v>157.69999999999999</v>
      </c>
      <c r="DO405" s="45">
        <v>162.69999999999999</v>
      </c>
      <c r="DP405" s="45">
        <v>159.6</v>
      </c>
      <c r="DQ405" s="45">
        <v>156.69999999999999</v>
      </c>
      <c r="DR405" s="45">
        <v>158.6</v>
      </c>
      <c r="DS405" s="45">
        <v>159.9</v>
      </c>
      <c r="DT405" s="45">
        <v>161.30000000000001</v>
      </c>
      <c r="DU405" s="45">
        <v>158.1</v>
      </c>
      <c r="DV405" s="45">
        <v>153.6</v>
      </c>
      <c r="DW405" s="45">
        <v>147.4</v>
      </c>
      <c r="DX405" s="46">
        <v>144.69999999999999</v>
      </c>
      <c r="DY405" s="46">
        <v>130.4</v>
      </c>
      <c r="DZ405" s="46">
        <v>142.5</v>
      </c>
      <c r="EA405">
        <v>124.2</v>
      </c>
      <c r="EB405" s="47">
        <v>126.3</v>
      </c>
      <c r="EC405" s="47">
        <v>132.30000000000001</v>
      </c>
    </row>
    <row r="406" spans="1:133" x14ac:dyDescent="0.25">
      <c r="A406" s="43" t="s">
        <v>3610</v>
      </c>
      <c r="B406" s="43" t="s">
        <v>2837</v>
      </c>
      <c r="C406" s="44">
        <v>0.51617999999999997</v>
      </c>
      <c r="D406" s="45">
        <v>107.1</v>
      </c>
      <c r="E406" s="45">
        <v>108.3</v>
      </c>
      <c r="F406" s="45">
        <v>108.1</v>
      </c>
      <c r="G406" s="45">
        <v>109</v>
      </c>
      <c r="H406" s="45">
        <v>109.8</v>
      </c>
      <c r="I406" s="45">
        <v>110.4</v>
      </c>
      <c r="J406" s="45">
        <v>108.2</v>
      </c>
      <c r="K406" s="45">
        <v>108.9</v>
      </c>
      <c r="L406" s="45">
        <v>110.2</v>
      </c>
      <c r="M406" s="45">
        <v>111.1</v>
      </c>
      <c r="N406" s="45">
        <v>110.6</v>
      </c>
      <c r="O406" s="45">
        <v>109.9</v>
      </c>
      <c r="P406" s="45">
        <v>110.9</v>
      </c>
      <c r="Q406" s="45">
        <v>110.1</v>
      </c>
      <c r="R406" s="45">
        <v>112.4</v>
      </c>
      <c r="S406" s="45">
        <v>114.6</v>
      </c>
      <c r="T406" s="45">
        <v>115.8</v>
      </c>
      <c r="U406" s="45">
        <v>119.6</v>
      </c>
      <c r="V406" s="45">
        <v>119.6</v>
      </c>
      <c r="W406" s="45">
        <v>119.6</v>
      </c>
      <c r="X406" s="45">
        <v>119.7</v>
      </c>
      <c r="Y406" s="45">
        <v>121.3</v>
      </c>
      <c r="Z406" s="45">
        <v>123.8</v>
      </c>
      <c r="AA406" s="45">
        <v>127.8</v>
      </c>
      <c r="AB406" s="45">
        <v>129.69999999999999</v>
      </c>
      <c r="AC406" s="45">
        <v>129.4</v>
      </c>
      <c r="AD406" s="45">
        <v>128.4</v>
      </c>
      <c r="AE406" s="45">
        <v>131.69999999999999</v>
      </c>
      <c r="AF406" s="45">
        <v>135.19999999999999</v>
      </c>
      <c r="AG406" s="45">
        <v>135.1</v>
      </c>
      <c r="AH406" s="45">
        <v>134.69999999999999</v>
      </c>
      <c r="AI406" s="45">
        <v>134</v>
      </c>
      <c r="AJ406" s="45">
        <v>130.6</v>
      </c>
      <c r="AK406" s="45">
        <v>126.5</v>
      </c>
      <c r="AL406" s="45">
        <v>121.1</v>
      </c>
      <c r="AM406" s="45">
        <v>124.7</v>
      </c>
      <c r="AN406" s="45">
        <v>127.3</v>
      </c>
      <c r="AO406" s="45">
        <v>129</v>
      </c>
      <c r="AP406" s="45">
        <v>127.8</v>
      </c>
      <c r="AQ406" s="45">
        <v>127.1</v>
      </c>
      <c r="AR406" s="45">
        <v>126.6</v>
      </c>
      <c r="AS406" s="45">
        <v>125.1</v>
      </c>
      <c r="AT406" s="45">
        <v>124.4</v>
      </c>
      <c r="AU406" s="45">
        <v>122.1</v>
      </c>
      <c r="AV406" s="45">
        <v>120.5</v>
      </c>
      <c r="AW406" s="45">
        <v>118.7</v>
      </c>
      <c r="AX406" s="45">
        <v>117.2</v>
      </c>
      <c r="AY406" s="45">
        <v>118</v>
      </c>
      <c r="AZ406" s="45">
        <v>121.1</v>
      </c>
      <c r="BA406" s="45">
        <v>119.8</v>
      </c>
      <c r="BB406" s="45">
        <v>119.6</v>
      </c>
      <c r="BC406" s="45">
        <v>120.5</v>
      </c>
      <c r="BD406" s="45">
        <v>118.7</v>
      </c>
      <c r="BE406" s="45">
        <v>117.3</v>
      </c>
      <c r="BF406" s="45">
        <v>117.3</v>
      </c>
      <c r="BG406" s="45">
        <v>117.1</v>
      </c>
      <c r="BH406" s="45">
        <v>116.7</v>
      </c>
      <c r="BI406" s="45">
        <v>117.9</v>
      </c>
      <c r="BJ406" s="45">
        <v>119.4</v>
      </c>
      <c r="BK406" s="45">
        <v>118</v>
      </c>
      <c r="BL406" s="45">
        <v>118.2</v>
      </c>
      <c r="BM406" s="45">
        <v>117.7</v>
      </c>
      <c r="BN406" s="45">
        <v>117.9</v>
      </c>
      <c r="BO406" s="45">
        <v>117.4</v>
      </c>
      <c r="BP406" s="45">
        <v>117.3</v>
      </c>
      <c r="BQ406" s="45">
        <v>119.2</v>
      </c>
      <c r="BR406" s="45">
        <v>118.9</v>
      </c>
      <c r="BS406" s="45">
        <v>118.9</v>
      </c>
      <c r="BT406" s="45">
        <v>118.8</v>
      </c>
      <c r="BU406" s="45">
        <v>120.2</v>
      </c>
      <c r="BV406" s="45">
        <v>122.4</v>
      </c>
      <c r="BW406" s="45">
        <v>119.9</v>
      </c>
      <c r="BX406" s="45">
        <v>120.3</v>
      </c>
      <c r="BY406" s="45">
        <v>121.5</v>
      </c>
      <c r="BZ406" s="45">
        <v>123</v>
      </c>
      <c r="CA406" s="45">
        <v>121.2</v>
      </c>
      <c r="CB406" s="45">
        <v>121</v>
      </c>
      <c r="CC406" s="45">
        <v>122.5</v>
      </c>
      <c r="CD406" s="45">
        <v>123.6</v>
      </c>
      <c r="CE406" s="45">
        <v>121.3</v>
      </c>
      <c r="CF406" s="45">
        <v>119.5</v>
      </c>
      <c r="CG406" s="45">
        <v>117.5</v>
      </c>
      <c r="CH406" s="45">
        <v>116.2</v>
      </c>
      <c r="CI406" s="45">
        <v>115.9</v>
      </c>
      <c r="CJ406" s="45">
        <v>117.2</v>
      </c>
      <c r="CK406" s="45">
        <v>115.7</v>
      </c>
      <c r="CL406" s="45">
        <v>113.2</v>
      </c>
      <c r="CM406" s="45">
        <v>112.2</v>
      </c>
      <c r="CN406" s="45">
        <v>112.2</v>
      </c>
      <c r="CO406" s="45">
        <v>111.4</v>
      </c>
      <c r="CP406" s="45">
        <v>109.4</v>
      </c>
      <c r="CQ406" s="45">
        <v>108.1</v>
      </c>
      <c r="CR406" s="45">
        <v>107.8</v>
      </c>
      <c r="CS406" s="45">
        <v>108.4</v>
      </c>
      <c r="CT406" s="45">
        <v>108.6</v>
      </c>
      <c r="CU406" s="45">
        <v>108.6</v>
      </c>
      <c r="CV406" s="45">
        <v>105.3</v>
      </c>
      <c r="CW406" s="45">
        <v>106.4</v>
      </c>
      <c r="CX406" s="45">
        <v>107.9</v>
      </c>
      <c r="CY406" s="45">
        <v>109.4</v>
      </c>
      <c r="CZ406" s="45">
        <v>110.9</v>
      </c>
      <c r="DA406" s="45">
        <v>112</v>
      </c>
      <c r="DB406" s="45">
        <v>114.6</v>
      </c>
      <c r="DC406" s="45">
        <v>117.9</v>
      </c>
      <c r="DD406" s="45">
        <v>120.4</v>
      </c>
      <c r="DE406" s="45">
        <v>121.3</v>
      </c>
      <c r="DF406" s="45">
        <v>125.9</v>
      </c>
      <c r="DG406" s="45">
        <v>135.9</v>
      </c>
      <c r="DH406" s="45">
        <v>140.69999999999999</v>
      </c>
      <c r="DI406" s="45">
        <v>134.19999999999999</v>
      </c>
      <c r="DJ406" s="45">
        <v>135.80000000000001</v>
      </c>
      <c r="DK406" s="45">
        <v>136.4</v>
      </c>
      <c r="DL406" s="45">
        <v>139</v>
      </c>
      <c r="DM406" s="45">
        <v>140.19999999999999</v>
      </c>
      <c r="DN406" s="45">
        <v>145.30000000000001</v>
      </c>
      <c r="DO406" s="45">
        <v>146.6</v>
      </c>
      <c r="DP406" s="45">
        <v>144.4</v>
      </c>
      <c r="DQ406" s="45">
        <v>143.1</v>
      </c>
      <c r="DR406" s="45">
        <v>146.19999999999999</v>
      </c>
      <c r="DS406" s="45">
        <v>152</v>
      </c>
      <c r="DT406" s="45">
        <v>155.30000000000001</v>
      </c>
      <c r="DU406" s="45">
        <v>158.19999999999999</v>
      </c>
      <c r="DV406" s="45">
        <v>156.80000000000001</v>
      </c>
      <c r="DW406" s="45">
        <v>153.6</v>
      </c>
      <c r="DX406" s="46">
        <v>149</v>
      </c>
      <c r="DY406" s="46">
        <v>150.1</v>
      </c>
      <c r="DZ406" s="46">
        <v>151.1</v>
      </c>
      <c r="EA406">
        <v>146.30000000000001</v>
      </c>
      <c r="EB406" s="47">
        <v>143.5</v>
      </c>
      <c r="EC406" s="47">
        <v>146.19999999999999</v>
      </c>
    </row>
    <row r="407" spans="1:133" x14ac:dyDescent="0.25">
      <c r="A407" s="43" t="s">
        <v>3611</v>
      </c>
      <c r="B407" s="43" t="s">
        <v>2839</v>
      </c>
      <c r="C407" s="44">
        <v>2.6190000000000001E-2</v>
      </c>
      <c r="D407" s="45">
        <v>106.7</v>
      </c>
      <c r="E407" s="45">
        <v>108.8</v>
      </c>
      <c r="F407" s="45">
        <v>109.8</v>
      </c>
      <c r="G407" s="45">
        <v>108.8</v>
      </c>
      <c r="H407" s="45">
        <v>109.3</v>
      </c>
      <c r="I407" s="45">
        <v>112.1</v>
      </c>
      <c r="J407" s="45">
        <v>115</v>
      </c>
      <c r="K407" s="45">
        <v>115.4</v>
      </c>
      <c r="L407" s="45">
        <v>117.1</v>
      </c>
      <c r="M407" s="45">
        <v>121</v>
      </c>
      <c r="N407" s="45">
        <v>123.5</v>
      </c>
      <c r="O407" s="45">
        <v>125.7</v>
      </c>
      <c r="P407" s="45">
        <v>126.7</v>
      </c>
      <c r="Q407" s="45">
        <v>125.7</v>
      </c>
      <c r="R407" s="45">
        <v>129.30000000000001</v>
      </c>
      <c r="S407" s="45">
        <v>131.9</v>
      </c>
      <c r="T407" s="45">
        <v>137.1</v>
      </c>
      <c r="U407" s="45">
        <v>139.5</v>
      </c>
      <c r="V407" s="45">
        <v>140.4</v>
      </c>
      <c r="W407" s="45">
        <v>143.5</v>
      </c>
      <c r="X407" s="45">
        <v>137</v>
      </c>
      <c r="Y407" s="45">
        <v>135.9</v>
      </c>
      <c r="Z407" s="45">
        <v>136.30000000000001</v>
      </c>
      <c r="AA407" s="45">
        <v>140.9</v>
      </c>
      <c r="AB407" s="45">
        <v>141.69999999999999</v>
      </c>
      <c r="AC407" s="45">
        <v>136.1</v>
      </c>
      <c r="AD407" s="45">
        <v>136.69999999999999</v>
      </c>
      <c r="AE407" s="45">
        <v>137.5</v>
      </c>
      <c r="AF407" s="45">
        <v>139.4</v>
      </c>
      <c r="AG407" s="45">
        <v>137</v>
      </c>
      <c r="AH407" s="45">
        <v>136.30000000000001</v>
      </c>
      <c r="AI407" s="45">
        <v>135.5</v>
      </c>
      <c r="AJ407" s="45">
        <v>127</v>
      </c>
      <c r="AK407" s="45">
        <v>122.9</v>
      </c>
      <c r="AL407" s="45">
        <v>120</v>
      </c>
      <c r="AM407" s="45">
        <v>121.9</v>
      </c>
      <c r="AN407" s="45">
        <v>124.8</v>
      </c>
      <c r="AO407" s="45">
        <v>130.19999999999999</v>
      </c>
      <c r="AP407" s="45">
        <v>131.1</v>
      </c>
      <c r="AQ407" s="45">
        <v>131.19999999999999</v>
      </c>
      <c r="AR407" s="45">
        <v>127.9</v>
      </c>
      <c r="AS407" s="45">
        <v>126.4</v>
      </c>
      <c r="AT407" s="45">
        <v>122.1</v>
      </c>
      <c r="AU407" s="45">
        <v>121</v>
      </c>
      <c r="AV407" s="45">
        <v>118.4</v>
      </c>
      <c r="AW407" s="45">
        <v>118.5</v>
      </c>
      <c r="AX407" s="45">
        <v>117.9</v>
      </c>
      <c r="AY407" s="45">
        <v>120.1</v>
      </c>
      <c r="AZ407" s="45">
        <v>121</v>
      </c>
      <c r="BA407" s="45">
        <v>122.5</v>
      </c>
      <c r="BB407" s="45">
        <v>123.2</v>
      </c>
      <c r="BC407" s="45">
        <v>124</v>
      </c>
      <c r="BD407" s="45">
        <v>122.6</v>
      </c>
      <c r="BE407" s="45">
        <v>123.2</v>
      </c>
      <c r="BF407" s="45">
        <v>124.4</v>
      </c>
      <c r="BG407" s="45">
        <v>123.8</v>
      </c>
      <c r="BH407" s="45">
        <v>125.1</v>
      </c>
      <c r="BI407" s="45">
        <v>126.6</v>
      </c>
      <c r="BJ407" s="45">
        <v>129</v>
      </c>
      <c r="BK407" s="45">
        <v>129.9</v>
      </c>
      <c r="BL407" s="45">
        <v>128.1</v>
      </c>
      <c r="BM407" s="45">
        <v>125.2</v>
      </c>
      <c r="BN407" s="45">
        <v>125.4</v>
      </c>
      <c r="BO407" s="45">
        <v>125.2</v>
      </c>
      <c r="BP407" s="45">
        <v>122.5</v>
      </c>
      <c r="BQ407" s="45">
        <v>126.8</v>
      </c>
      <c r="BR407" s="45">
        <v>125</v>
      </c>
      <c r="BS407" s="45">
        <v>124.7</v>
      </c>
      <c r="BT407" s="45">
        <v>125.4</v>
      </c>
      <c r="BU407" s="45">
        <v>125.5</v>
      </c>
      <c r="BV407" s="45">
        <v>129.1</v>
      </c>
      <c r="BW407" s="45">
        <v>127.7</v>
      </c>
      <c r="BX407" s="45">
        <v>128.4</v>
      </c>
      <c r="BY407" s="45">
        <v>128.5</v>
      </c>
      <c r="BZ407" s="45">
        <v>130.80000000000001</v>
      </c>
      <c r="CA407" s="45">
        <v>130.6</v>
      </c>
      <c r="CB407" s="45">
        <v>133.30000000000001</v>
      </c>
      <c r="CC407" s="45">
        <v>133</v>
      </c>
      <c r="CD407" s="45">
        <v>132.80000000000001</v>
      </c>
      <c r="CE407" s="45">
        <v>132</v>
      </c>
      <c r="CF407" s="45">
        <v>124.3</v>
      </c>
      <c r="CG407" s="45">
        <v>127.2</v>
      </c>
      <c r="CH407" s="45">
        <v>125.4</v>
      </c>
      <c r="CI407" s="45">
        <v>124.8</v>
      </c>
      <c r="CJ407" s="45">
        <v>125</v>
      </c>
      <c r="CK407" s="45">
        <v>124.5</v>
      </c>
      <c r="CL407" s="45">
        <v>124.8</v>
      </c>
      <c r="CM407" s="45">
        <v>126.8</v>
      </c>
      <c r="CN407" s="45">
        <v>124.8</v>
      </c>
      <c r="CO407" s="45">
        <v>122.9</v>
      </c>
      <c r="CP407" s="45">
        <v>122</v>
      </c>
      <c r="CQ407" s="45">
        <v>122.1</v>
      </c>
      <c r="CR407" s="45">
        <v>120.5</v>
      </c>
      <c r="CS407" s="45">
        <v>121.2</v>
      </c>
      <c r="CT407" s="45">
        <v>121.6</v>
      </c>
      <c r="CU407" s="45">
        <v>116.1</v>
      </c>
      <c r="CV407" s="45">
        <v>116.2</v>
      </c>
      <c r="CW407" s="45">
        <v>108.5</v>
      </c>
      <c r="CX407" s="45">
        <v>108.3</v>
      </c>
      <c r="CY407" s="45">
        <v>110.6</v>
      </c>
      <c r="CZ407" s="45">
        <v>110.9</v>
      </c>
      <c r="DA407" s="45">
        <v>111.5</v>
      </c>
      <c r="DB407" s="45">
        <v>115.2</v>
      </c>
      <c r="DC407" s="45">
        <v>122.7</v>
      </c>
      <c r="DD407" s="45">
        <v>133.5</v>
      </c>
      <c r="DE407" s="45">
        <v>134.5</v>
      </c>
      <c r="DF407" s="45">
        <v>134.80000000000001</v>
      </c>
      <c r="DG407" s="45">
        <v>142.80000000000001</v>
      </c>
      <c r="DH407" s="45">
        <v>144.6</v>
      </c>
      <c r="DI407" s="45">
        <v>140.5</v>
      </c>
      <c r="DJ407" s="45">
        <v>144</v>
      </c>
      <c r="DK407" s="45">
        <v>141.6</v>
      </c>
      <c r="DL407" s="45">
        <v>141.1</v>
      </c>
      <c r="DM407" s="45">
        <v>141.30000000000001</v>
      </c>
      <c r="DN407" s="45">
        <v>140</v>
      </c>
      <c r="DO407" s="45">
        <v>141.6</v>
      </c>
      <c r="DP407" s="45">
        <v>140.69999999999999</v>
      </c>
      <c r="DQ407" s="45">
        <v>139</v>
      </c>
      <c r="DR407" s="45">
        <v>140.30000000000001</v>
      </c>
      <c r="DS407" s="45">
        <v>144.19999999999999</v>
      </c>
      <c r="DT407" s="45">
        <v>148.5</v>
      </c>
      <c r="DU407" s="45">
        <v>149.9</v>
      </c>
      <c r="DV407" s="45">
        <v>152.9</v>
      </c>
      <c r="DW407" s="45">
        <v>152</v>
      </c>
      <c r="DX407" s="46">
        <v>149.80000000000001</v>
      </c>
      <c r="DY407" s="46">
        <v>141</v>
      </c>
      <c r="DZ407" s="46">
        <v>139</v>
      </c>
      <c r="EA407">
        <v>140.80000000000001</v>
      </c>
      <c r="EB407" s="47">
        <v>137.5</v>
      </c>
      <c r="EC407" s="47">
        <v>138.5</v>
      </c>
    </row>
    <row r="408" spans="1:133" x14ac:dyDescent="0.25">
      <c r="A408" s="43" t="s">
        <v>3612</v>
      </c>
      <c r="B408" s="43" t="s">
        <v>2841</v>
      </c>
      <c r="C408" s="44">
        <v>7.1540000000000006E-2</v>
      </c>
      <c r="D408" s="45">
        <v>102.4</v>
      </c>
      <c r="E408" s="45">
        <v>101.6</v>
      </c>
      <c r="F408" s="45">
        <v>99.6</v>
      </c>
      <c r="G408" s="45">
        <v>96.4</v>
      </c>
      <c r="H408" s="45">
        <v>92.3</v>
      </c>
      <c r="I408" s="45">
        <v>93.1</v>
      </c>
      <c r="J408" s="45">
        <v>95.7</v>
      </c>
      <c r="K408" s="45">
        <v>93.5</v>
      </c>
      <c r="L408" s="45">
        <v>93.2</v>
      </c>
      <c r="M408" s="45">
        <v>96.4</v>
      </c>
      <c r="N408" s="45">
        <v>94.4</v>
      </c>
      <c r="O408" s="45">
        <v>90.4</v>
      </c>
      <c r="P408" s="45">
        <v>93.9</v>
      </c>
      <c r="Q408" s="45">
        <v>90.8</v>
      </c>
      <c r="R408" s="45">
        <v>85.9</v>
      </c>
      <c r="S408" s="45">
        <v>88.2</v>
      </c>
      <c r="T408" s="45">
        <v>86.8</v>
      </c>
      <c r="U408" s="45">
        <v>87.2</v>
      </c>
      <c r="V408" s="45">
        <v>87.7</v>
      </c>
      <c r="W408" s="45">
        <v>89.2</v>
      </c>
      <c r="X408" s="45">
        <v>91.8</v>
      </c>
      <c r="Y408" s="45">
        <v>84.8</v>
      </c>
      <c r="Z408" s="45">
        <v>85.2</v>
      </c>
      <c r="AA408" s="45">
        <v>88.3</v>
      </c>
      <c r="AB408" s="45">
        <v>89.9</v>
      </c>
      <c r="AC408" s="45">
        <v>91</v>
      </c>
      <c r="AD408" s="45">
        <v>91.2</v>
      </c>
      <c r="AE408" s="45">
        <v>96.7</v>
      </c>
      <c r="AF408" s="45">
        <v>98.9</v>
      </c>
      <c r="AG408" s="45">
        <v>96.7</v>
      </c>
      <c r="AH408" s="45">
        <v>98.3</v>
      </c>
      <c r="AI408" s="45">
        <v>98</v>
      </c>
      <c r="AJ408" s="45">
        <v>93.3</v>
      </c>
      <c r="AK408" s="45">
        <v>86.9</v>
      </c>
      <c r="AL408" s="45">
        <v>86.5</v>
      </c>
      <c r="AM408" s="45">
        <v>88.3</v>
      </c>
      <c r="AN408" s="45">
        <v>91.2</v>
      </c>
      <c r="AO408" s="45">
        <v>90.4</v>
      </c>
      <c r="AP408" s="45">
        <v>89.8</v>
      </c>
      <c r="AQ408" s="45">
        <v>93.7</v>
      </c>
      <c r="AR408" s="45">
        <v>93.7</v>
      </c>
      <c r="AS408" s="45">
        <v>99.4</v>
      </c>
      <c r="AT408" s="45">
        <v>101.7</v>
      </c>
      <c r="AU408" s="45">
        <v>102.2</v>
      </c>
      <c r="AV408" s="45">
        <v>102.2</v>
      </c>
      <c r="AW408" s="45">
        <v>102.2</v>
      </c>
      <c r="AX408" s="45">
        <v>102.9</v>
      </c>
      <c r="AY408" s="45">
        <v>112.6</v>
      </c>
      <c r="AZ408" s="45">
        <v>112.2</v>
      </c>
      <c r="BA408" s="45">
        <v>118.9</v>
      </c>
      <c r="BB408" s="45">
        <v>119.8</v>
      </c>
      <c r="BC408" s="45">
        <v>121.5</v>
      </c>
      <c r="BD408" s="45">
        <v>113.4</v>
      </c>
      <c r="BE408" s="45">
        <v>113.5</v>
      </c>
      <c r="BF408" s="45">
        <v>116.8</v>
      </c>
      <c r="BG408" s="45">
        <v>113.2</v>
      </c>
      <c r="BH408" s="45">
        <v>108.4</v>
      </c>
      <c r="BI408" s="45">
        <v>107.2</v>
      </c>
      <c r="BJ408" s="45">
        <v>106.4</v>
      </c>
      <c r="BK408" s="45">
        <v>105.8</v>
      </c>
      <c r="BL408" s="45">
        <v>103</v>
      </c>
      <c r="BM408" s="45">
        <v>100.3</v>
      </c>
      <c r="BN408" s="45">
        <v>98</v>
      </c>
      <c r="BO408" s="45">
        <v>93.6</v>
      </c>
      <c r="BP408" s="45">
        <v>92.8</v>
      </c>
      <c r="BQ408" s="45">
        <v>92.7</v>
      </c>
      <c r="BR408" s="45">
        <v>90.1</v>
      </c>
      <c r="BS408" s="45">
        <v>88.8</v>
      </c>
      <c r="BT408" s="45">
        <v>95</v>
      </c>
      <c r="BU408" s="45">
        <v>95.7</v>
      </c>
      <c r="BV408" s="45">
        <v>88</v>
      </c>
      <c r="BW408" s="45">
        <v>88.2</v>
      </c>
      <c r="BX408" s="45">
        <v>87.5</v>
      </c>
      <c r="BY408" s="45">
        <v>87.7</v>
      </c>
      <c r="BZ408" s="45">
        <v>88.9</v>
      </c>
      <c r="CA408" s="45">
        <v>88.8</v>
      </c>
      <c r="CB408" s="45">
        <v>88.8</v>
      </c>
      <c r="CC408" s="45">
        <v>88.6</v>
      </c>
      <c r="CD408" s="45">
        <v>88.8</v>
      </c>
      <c r="CE408" s="45">
        <v>87.8</v>
      </c>
      <c r="CF408" s="45">
        <v>87.1</v>
      </c>
      <c r="CG408" s="45">
        <v>87.9</v>
      </c>
      <c r="CH408" s="45">
        <v>85.9</v>
      </c>
      <c r="CI408" s="45">
        <v>90.2</v>
      </c>
      <c r="CJ408" s="45">
        <v>90.4</v>
      </c>
      <c r="CK408" s="45">
        <v>90</v>
      </c>
      <c r="CL408" s="45">
        <v>90</v>
      </c>
      <c r="CM408" s="45">
        <v>90.1</v>
      </c>
      <c r="CN408" s="45">
        <v>95.8</v>
      </c>
      <c r="CO408" s="45">
        <v>97.1</v>
      </c>
      <c r="CP408" s="45">
        <v>98.8</v>
      </c>
      <c r="CQ408" s="45">
        <v>99.8</v>
      </c>
      <c r="CR408" s="45">
        <v>98.5</v>
      </c>
      <c r="CS408" s="45">
        <v>100.9</v>
      </c>
      <c r="CT408" s="45">
        <v>99</v>
      </c>
      <c r="CU408" s="45">
        <v>101</v>
      </c>
      <c r="CV408" s="45">
        <v>101.4</v>
      </c>
      <c r="CW408" s="45">
        <v>100</v>
      </c>
      <c r="CX408" s="45">
        <v>102.5</v>
      </c>
      <c r="CY408" s="45">
        <v>104</v>
      </c>
      <c r="CZ408" s="45">
        <v>103.6</v>
      </c>
      <c r="DA408" s="45">
        <v>105.4</v>
      </c>
      <c r="DB408" s="45">
        <v>105</v>
      </c>
      <c r="DC408" s="45">
        <v>109.3</v>
      </c>
      <c r="DD408" s="45">
        <v>111.6</v>
      </c>
      <c r="DE408" s="45">
        <v>112</v>
      </c>
      <c r="DF408" s="45">
        <v>114.6</v>
      </c>
      <c r="DG408" s="45">
        <v>112.2</v>
      </c>
      <c r="DH408" s="45">
        <v>122.8</v>
      </c>
      <c r="DI408" s="45">
        <v>126.7</v>
      </c>
      <c r="DJ408" s="45">
        <v>128.19999999999999</v>
      </c>
      <c r="DK408" s="45">
        <v>127.9</v>
      </c>
      <c r="DL408" s="45">
        <v>128.5</v>
      </c>
      <c r="DM408" s="45">
        <v>128.80000000000001</v>
      </c>
      <c r="DN408" s="45">
        <v>131.80000000000001</v>
      </c>
      <c r="DO408" s="45">
        <v>131.6</v>
      </c>
      <c r="DP408" s="45">
        <v>133.80000000000001</v>
      </c>
      <c r="DQ408" s="45">
        <v>130.30000000000001</v>
      </c>
      <c r="DR408" s="45">
        <v>133.1</v>
      </c>
      <c r="DS408" s="45">
        <v>134</v>
      </c>
      <c r="DT408" s="45">
        <v>136.69999999999999</v>
      </c>
      <c r="DU408" s="45">
        <v>132.9</v>
      </c>
      <c r="DV408" s="45">
        <v>132</v>
      </c>
      <c r="DW408" s="45">
        <v>130</v>
      </c>
      <c r="DX408" s="46">
        <v>129.6</v>
      </c>
      <c r="DY408" s="46">
        <v>127.7</v>
      </c>
      <c r="DZ408" s="46">
        <v>127</v>
      </c>
      <c r="EA408">
        <v>127.6</v>
      </c>
      <c r="EB408" s="47">
        <v>128</v>
      </c>
      <c r="EC408" s="47">
        <v>130.4</v>
      </c>
    </row>
    <row r="409" spans="1:133" x14ac:dyDescent="0.25">
      <c r="A409" s="43" t="s">
        <v>3613</v>
      </c>
      <c r="B409" s="43" t="s">
        <v>2843</v>
      </c>
      <c r="C409" s="44">
        <v>0.10911</v>
      </c>
      <c r="D409" s="45">
        <v>116.7</v>
      </c>
      <c r="E409" s="45">
        <v>114.8</v>
      </c>
      <c r="F409" s="45">
        <v>115.8</v>
      </c>
      <c r="G409" s="45">
        <v>112.8</v>
      </c>
      <c r="H409" s="45">
        <v>115.5</v>
      </c>
      <c r="I409" s="45">
        <v>116.3</v>
      </c>
      <c r="J409" s="45">
        <v>114.7</v>
      </c>
      <c r="K409" s="45">
        <v>112.5</v>
      </c>
      <c r="L409" s="45">
        <v>110.6</v>
      </c>
      <c r="M409" s="45">
        <v>113.6</v>
      </c>
      <c r="N409" s="45">
        <v>115.1</v>
      </c>
      <c r="O409" s="45">
        <v>115.8</v>
      </c>
      <c r="P409" s="45">
        <v>115.5</v>
      </c>
      <c r="Q409" s="45">
        <v>119.3</v>
      </c>
      <c r="R409" s="45">
        <v>116.4</v>
      </c>
      <c r="S409" s="45">
        <v>123.6</v>
      </c>
      <c r="T409" s="45">
        <v>126.6</v>
      </c>
      <c r="U409" s="45">
        <v>135.6</v>
      </c>
      <c r="V409" s="45">
        <v>133.69999999999999</v>
      </c>
      <c r="W409" s="45">
        <v>128.4</v>
      </c>
      <c r="X409" s="45">
        <v>128.19999999999999</v>
      </c>
      <c r="Y409" s="45">
        <v>130.30000000000001</v>
      </c>
      <c r="Z409" s="45">
        <v>134.9</v>
      </c>
      <c r="AA409" s="45">
        <v>132.9</v>
      </c>
      <c r="AB409" s="45">
        <v>131.4</v>
      </c>
      <c r="AC409" s="45">
        <v>122.4</v>
      </c>
      <c r="AD409" s="45">
        <v>121.6</v>
      </c>
      <c r="AE409" s="45">
        <v>117.2</v>
      </c>
      <c r="AF409" s="45">
        <v>128.4</v>
      </c>
      <c r="AG409" s="45">
        <v>119.9</v>
      </c>
      <c r="AH409" s="45">
        <v>120.9</v>
      </c>
      <c r="AI409" s="45">
        <v>128.5</v>
      </c>
      <c r="AJ409" s="45">
        <v>116.7</v>
      </c>
      <c r="AK409" s="45">
        <v>109.2</v>
      </c>
      <c r="AL409" s="45">
        <v>101.2</v>
      </c>
      <c r="AM409" s="45">
        <v>104</v>
      </c>
      <c r="AN409" s="45">
        <v>117.7</v>
      </c>
      <c r="AO409" s="45">
        <v>113.7</v>
      </c>
      <c r="AP409" s="45">
        <v>111.7</v>
      </c>
      <c r="AQ409" s="45">
        <v>107.6</v>
      </c>
      <c r="AR409" s="45">
        <v>105.6</v>
      </c>
      <c r="AS409" s="45">
        <v>107.6</v>
      </c>
      <c r="AT409" s="45">
        <v>105</v>
      </c>
      <c r="AU409" s="45">
        <v>103.3</v>
      </c>
      <c r="AV409" s="45">
        <v>101.6</v>
      </c>
      <c r="AW409" s="45">
        <v>104.2</v>
      </c>
      <c r="AX409" s="45">
        <v>102.8</v>
      </c>
      <c r="AY409" s="45">
        <v>102.8</v>
      </c>
      <c r="AZ409" s="45">
        <v>103.3</v>
      </c>
      <c r="BA409" s="45">
        <v>102.6</v>
      </c>
      <c r="BB409" s="45">
        <v>100.4</v>
      </c>
      <c r="BC409" s="45">
        <v>102.7</v>
      </c>
      <c r="BD409" s="45">
        <v>101.5</v>
      </c>
      <c r="BE409" s="45">
        <v>101.7</v>
      </c>
      <c r="BF409" s="45">
        <v>102</v>
      </c>
      <c r="BG409" s="45">
        <v>104.4</v>
      </c>
      <c r="BH409" s="45">
        <v>105.2</v>
      </c>
      <c r="BI409" s="45">
        <v>102.5</v>
      </c>
      <c r="BJ409" s="45">
        <v>102.2</v>
      </c>
      <c r="BK409" s="45">
        <v>99.7</v>
      </c>
      <c r="BL409" s="45">
        <v>100.7</v>
      </c>
      <c r="BM409" s="45">
        <v>98.8</v>
      </c>
      <c r="BN409" s="45">
        <v>105.7</v>
      </c>
      <c r="BO409" s="45">
        <v>104.1</v>
      </c>
      <c r="BP409" s="45">
        <v>102.7</v>
      </c>
      <c r="BQ409" s="45">
        <v>102.5</v>
      </c>
      <c r="BR409" s="45">
        <v>103.2</v>
      </c>
      <c r="BS409" s="45">
        <v>103.6</v>
      </c>
      <c r="BT409" s="45">
        <v>103.2</v>
      </c>
      <c r="BU409" s="45">
        <v>105.8</v>
      </c>
      <c r="BV409" s="45">
        <v>107.5</v>
      </c>
      <c r="BW409" s="45">
        <v>109.7</v>
      </c>
      <c r="BX409" s="45">
        <v>110.7</v>
      </c>
      <c r="BY409" s="45">
        <v>111.7</v>
      </c>
      <c r="BZ409" s="45">
        <v>112.3</v>
      </c>
      <c r="CA409" s="45">
        <v>116.3</v>
      </c>
      <c r="CB409" s="45">
        <v>116.7</v>
      </c>
      <c r="CC409" s="45">
        <v>115</v>
      </c>
      <c r="CD409" s="45">
        <v>115</v>
      </c>
      <c r="CE409" s="45">
        <v>115.7</v>
      </c>
      <c r="CF409" s="45">
        <v>116.8</v>
      </c>
      <c r="CG409" s="45">
        <v>117.8</v>
      </c>
      <c r="CH409" s="45">
        <v>118.6</v>
      </c>
      <c r="CI409" s="45">
        <v>119.9</v>
      </c>
      <c r="CJ409" s="45">
        <v>120.5</v>
      </c>
      <c r="CK409" s="45">
        <v>121.7</v>
      </c>
      <c r="CL409" s="45">
        <v>122.1</v>
      </c>
      <c r="CM409" s="45">
        <v>122.1</v>
      </c>
      <c r="CN409" s="45">
        <v>123</v>
      </c>
      <c r="CO409" s="45">
        <v>123.8</v>
      </c>
      <c r="CP409" s="45">
        <v>123.2</v>
      </c>
      <c r="CQ409" s="45">
        <v>123.1</v>
      </c>
      <c r="CR409" s="45">
        <v>122.7</v>
      </c>
      <c r="CS409" s="45">
        <v>122.4</v>
      </c>
      <c r="CT409" s="45">
        <v>122.8</v>
      </c>
      <c r="CU409" s="45">
        <v>122.8</v>
      </c>
      <c r="CV409" s="45">
        <v>122.8</v>
      </c>
      <c r="CW409" s="45">
        <v>122.7</v>
      </c>
      <c r="CX409" s="45">
        <v>122.7</v>
      </c>
      <c r="CY409" s="45">
        <v>123</v>
      </c>
      <c r="CZ409" s="45">
        <v>123.9</v>
      </c>
      <c r="DA409" s="45">
        <v>116.4</v>
      </c>
      <c r="DB409" s="45">
        <v>119.1</v>
      </c>
      <c r="DC409" s="45">
        <v>119.1</v>
      </c>
      <c r="DD409" s="45">
        <v>119.3</v>
      </c>
      <c r="DE409" s="45">
        <v>119.7</v>
      </c>
      <c r="DF409" s="45">
        <v>120.9</v>
      </c>
      <c r="DG409" s="45">
        <v>122.1</v>
      </c>
      <c r="DH409" s="45">
        <v>127.5</v>
      </c>
      <c r="DI409" s="45">
        <v>124.6</v>
      </c>
      <c r="DJ409" s="45">
        <v>123.7</v>
      </c>
      <c r="DK409" s="45">
        <v>124</v>
      </c>
      <c r="DL409" s="45">
        <v>124.3</v>
      </c>
      <c r="DM409" s="45">
        <v>123.6</v>
      </c>
      <c r="DN409" s="45">
        <v>124.6</v>
      </c>
      <c r="DO409" s="45">
        <v>126.5</v>
      </c>
      <c r="DP409" s="45">
        <v>131.9</v>
      </c>
      <c r="DQ409" s="45">
        <v>132.30000000000001</v>
      </c>
      <c r="DR409" s="45">
        <v>132.80000000000001</v>
      </c>
      <c r="DS409" s="45">
        <v>135.30000000000001</v>
      </c>
      <c r="DT409" s="45">
        <v>137</v>
      </c>
      <c r="DU409" s="45">
        <v>140.9</v>
      </c>
      <c r="DV409" s="45">
        <v>141.6</v>
      </c>
      <c r="DW409" s="45">
        <v>141.69999999999999</v>
      </c>
      <c r="DX409" s="46">
        <v>136.9</v>
      </c>
      <c r="DY409" s="46">
        <v>137</v>
      </c>
      <c r="DZ409" s="46">
        <v>136.6</v>
      </c>
      <c r="EA409">
        <v>134.6</v>
      </c>
      <c r="EB409" s="47">
        <v>132.9</v>
      </c>
      <c r="EC409" s="47">
        <v>133.19999999999999</v>
      </c>
    </row>
    <row r="410" spans="1:133" x14ac:dyDescent="0.25">
      <c r="A410" s="43" t="s">
        <v>3614</v>
      </c>
      <c r="B410" s="43" t="s">
        <v>3615</v>
      </c>
      <c r="C410" s="44">
        <v>0.45368999999999998</v>
      </c>
      <c r="D410" s="45">
        <v>105.9</v>
      </c>
      <c r="E410" s="45">
        <v>106.4</v>
      </c>
      <c r="F410" s="45">
        <v>106.1</v>
      </c>
      <c r="G410" s="45">
        <v>106.5</v>
      </c>
      <c r="H410" s="45">
        <v>107.9</v>
      </c>
      <c r="I410" s="45">
        <v>109.1</v>
      </c>
      <c r="J410" s="45">
        <v>108.3</v>
      </c>
      <c r="K410" s="45">
        <v>108.9</v>
      </c>
      <c r="L410" s="45">
        <v>108.1</v>
      </c>
      <c r="M410" s="45">
        <v>107.5</v>
      </c>
      <c r="N410" s="45">
        <v>107.3</v>
      </c>
      <c r="O410" s="45">
        <v>107.5</v>
      </c>
      <c r="P410" s="45">
        <v>109.1</v>
      </c>
      <c r="Q410" s="45">
        <v>105.4</v>
      </c>
      <c r="R410" s="45">
        <v>107</v>
      </c>
      <c r="S410" s="45">
        <v>109.7</v>
      </c>
      <c r="T410" s="45">
        <v>111.1</v>
      </c>
      <c r="U410" s="45">
        <v>112.3</v>
      </c>
      <c r="V410" s="45">
        <v>113</v>
      </c>
      <c r="W410" s="45">
        <v>113.1</v>
      </c>
      <c r="X410" s="45">
        <v>113.8</v>
      </c>
      <c r="Y410" s="45">
        <v>113.2</v>
      </c>
      <c r="Z410" s="45">
        <v>110.9</v>
      </c>
      <c r="AA410" s="45">
        <v>115.1</v>
      </c>
      <c r="AB410" s="45">
        <v>118.6</v>
      </c>
      <c r="AC410" s="45">
        <v>118.6</v>
      </c>
      <c r="AD410" s="45">
        <v>120.7</v>
      </c>
      <c r="AE410" s="45">
        <v>120.3</v>
      </c>
      <c r="AF410" s="45">
        <v>118.3</v>
      </c>
      <c r="AG410" s="45">
        <v>124</v>
      </c>
      <c r="AH410" s="45">
        <v>121.9</v>
      </c>
      <c r="AI410" s="45">
        <v>121.9</v>
      </c>
      <c r="AJ410" s="45">
        <v>118.6</v>
      </c>
      <c r="AK410" s="45">
        <v>122.9</v>
      </c>
      <c r="AL410" s="45">
        <v>122.5</v>
      </c>
      <c r="AM410" s="45">
        <v>119.6</v>
      </c>
      <c r="AN410" s="45">
        <v>121.6</v>
      </c>
      <c r="AO410" s="45">
        <v>122.9</v>
      </c>
      <c r="AP410" s="45">
        <v>122.7</v>
      </c>
      <c r="AQ410" s="45">
        <v>124.9</v>
      </c>
      <c r="AR410" s="45">
        <v>122.7</v>
      </c>
      <c r="AS410" s="45">
        <v>123.6</v>
      </c>
      <c r="AT410" s="45">
        <v>124.1</v>
      </c>
      <c r="AU410" s="45">
        <v>123.1</v>
      </c>
      <c r="AV410" s="45">
        <v>121.6</v>
      </c>
      <c r="AW410" s="45">
        <v>122.6</v>
      </c>
      <c r="AX410" s="45">
        <v>121.8</v>
      </c>
      <c r="AY410" s="45">
        <v>119.5</v>
      </c>
      <c r="AZ410" s="45">
        <v>116.7</v>
      </c>
      <c r="BA410" s="45">
        <v>118.8</v>
      </c>
      <c r="BB410" s="45">
        <v>117.7</v>
      </c>
      <c r="BC410" s="45">
        <v>117.1</v>
      </c>
      <c r="BD410" s="45">
        <v>116</v>
      </c>
      <c r="BE410" s="45">
        <v>116.5</v>
      </c>
      <c r="BF410" s="45">
        <v>115.3</v>
      </c>
      <c r="BG410" s="45">
        <v>115.3</v>
      </c>
      <c r="BH410" s="45">
        <v>115.5</v>
      </c>
      <c r="BI410" s="45">
        <v>117.9</v>
      </c>
      <c r="BJ410" s="45">
        <v>117</v>
      </c>
      <c r="BK410" s="45">
        <v>117.2</v>
      </c>
      <c r="BL410" s="45">
        <v>116.8</v>
      </c>
      <c r="BM410" s="45">
        <v>117.2</v>
      </c>
      <c r="BN410" s="45">
        <v>116.9</v>
      </c>
      <c r="BO410" s="45">
        <v>115.3</v>
      </c>
      <c r="BP410" s="45">
        <v>114.9</v>
      </c>
      <c r="BQ410" s="45">
        <v>113.7</v>
      </c>
      <c r="BR410" s="45">
        <v>112.9</v>
      </c>
      <c r="BS410" s="45">
        <v>114</v>
      </c>
      <c r="BT410" s="45">
        <v>114.8</v>
      </c>
      <c r="BU410" s="45">
        <v>115.3</v>
      </c>
      <c r="BV410" s="45">
        <v>114.8</v>
      </c>
      <c r="BW410" s="45">
        <v>117</v>
      </c>
      <c r="BX410" s="45">
        <v>118.2</v>
      </c>
      <c r="BY410" s="45">
        <v>118.2</v>
      </c>
      <c r="BZ410" s="45">
        <v>117.9</v>
      </c>
      <c r="CA410" s="45">
        <v>119.1</v>
      </c>
      <c r="CB410" s="45">
        <v>119.1</v>
      </c>
      <c r="CC410" s="45">
        <v>120.4</v>
      </c>
      <c r="CD410" s="45">
        <v>119.9</v>
      </c>
      <c r="CE410" s="45">
        <v>121</v>
      </c>
      <c r="CF410" s="45">
        <v>119.7</v>
      </c>
      <c r="CG410" s="45">
        <v>122.5</v>
      </c>
      <c r="CH410" s="45">
        <v>123.5</v>
      </c>
      <c r="CI410" s="45">
        <v>122.8</v>
      </c>
      <c r="CJ410" s="45">
        <v>123</v>
      </c>
      <c r="CK410" s="45">
        <v>124</v>
      </c>
      <c r="CL410" s="45">
        <v>121.9</v>
      </c>
      <c r="CM410" s="45">
        <v>124.2</v>
      </c>
      <c r="CN410" s="45">
        <v>122.9</v>
      </c>
      <c r="CO410" s="45">
        <v>122.8</v>
      </c>
      <c r="CP410" s="45">
        <v>123</v>
      </c>
      <c r="CQ410" s="45">
        <v>122.9</v>
      </c>
      <c r="CR410" s="45">
        <v>121.8</v>
      </c>
      <c r="CS410" s="45">
        <v>121.5</v>
      </c>
      <c r="CT410" s="45">
        <v>121.7</v>
      </c>
      <c r="CU410" s="45">
        <v>122</v>
      </c>
      <c r="CV410" s="45">
        <v>120.3</v>
      </c>
      <c r="CW410" s="45">
        <v>120.8</v>
      </c>
      <c r="CX410" s="45">
        <v>123.2</v>
      </c>
      <c r="CY410" s="45">
        <v>124.2</v>
      </c>
      <c r="CZ410" s="45">
        <v>125.3</v>
      </c>
      <c r="DA410" s="45">
        <v>125.4</v>
      </c>
      <c r="DB410" s="45">
        <v>125.6</v>
      </c>
      <c r="DC410" s="45">
        <v>125.8</v>
      </c>
      <c r="DD410" s="45">
        <v>125.8</v>
      </c>
      <c r="DE410" s="45">
        <v>125.3</v>
      </c>
      <c r="DF410" s="45">
        <v>125.2</v>
      </c>
      <c r="DG410" s="45">
        <v>125.4</v>
      </c>
      <c r="DH410" s="45">
        <v>126.7</v>
      </c>
      <c r="DI410" s="45">
        <v>127.3</v>
      </c>
      <c r="DJ410" s="45">
        <v>128.4</v>
      </c>
      <c r="DK410" s="45">
        <v>128.9</v>
      </c>
      <c r="DL410" s="45">
        <v>130.1</v>
      </c>
      <c r="DM410" s="45">
        <v>129.9</v>
      </c>
      <c r="DN410" s="45">
        <v>131.6</v>
      </c>
      <c r="DO410" s="45">
        <v>131.4</v>
      </c>
      <c r="DP410" s="45">
        <v>133.19999999999999</v>
      </c>
      <c r="DQ410" s="45">
        <v>136.19999999999999</v>
      </c>
      <c r="DR410" s="45">
        <v>139.69999999999999</v>
      </c>
      <c r="DS410" s="45">
        <v>141</v>
      </c>
      <c r="DT410" s="45">
        <v>141.1</v>
      </c>
      <c r="DU410" s="45">
        <v>142.1</v>
      </c>
      <c r="DV410" s="45">
        <v>143.69999999999999</v>
      </c>
      <c r="DW410" s="45">
        <v>144</v>
      </c>
      <c r="DX410" s="46">
        <v>145.9</v>
      </c>
      <c r="DY410" s="46">
        <v>145.5</v>
      </c>
      <c r="DZ410" s="46">
        <v>144.30000000000001</v>
      </c>
      <c r="EA410">
        <v>144.9</v>
      </c>
      <c r="EB410" s="47">
        <v>143.5</v>
      </c>
      <c r="EC410" s="47">
        <v>142</v>
      </c>
    </row>
    <row r="411" spans="1:133" x14ac:dyDescent="0.25">
      <c r="A411" s="43" t="s">
        <v>3616</v>
      </c>
      <c r="B411" s="43" t="s">
        <v>3617</v>
      </c>
      <c r="C411" s="44">
        <v>0.38578000000000001</v>
      </c>
      <c r="D411" s="45">
        <v>105.8</v>
      </c>
      <c r="E411" s="45">
        <v>106.5</v>
      </c>
      <c r="F411" s="45">
        <v>105.5</v>
      </c>
      <c r="G411" s="45">
        <v>105.9</v>
      </c>
      <c r="H411" s="45">
        <v>107.1</v>
      </c>
      <c r="I411" s="45">
        <v>108.1</v>
      </c>
      <c r="J411" s="45">
        <v>107.9</v>
      </c>
      <c r="K411" s="45">
        <v>108.2</v>
      </c>
      <c r="L411" s="45">
        <v>107.5</v>
      </c>
      <c r="M411" s="45">
        <v>107</v>
      </c>
      <c r="N411" s="45">
        <v>106.5</v>
      </c>
      <c r="O411" s="45">
        <v>107</v>
      </c>
      <c r="P411" s="45">
        <v>109</v>
      </c>
      <c r="Q411" s="45">
        <v>104.2</v>
      </c>
      <c r="R411" s="45">
        <v>105.6</v>
      </c>
      <c r="S411" s="45">
        <v>107.1</v>
      </c>
      <c r="T411" s="45">
        <v>109</v>
      </c>
      <c r="U411" s="45">
        <v>110.1</v>
      </c>
      <c r="V411" s="45">
        <v>111.1</v>
      </c>
      <c r="W411" s="45">
        <v>111.5</v>
      </c>
      <c r="X411" s="45">
        <v>111.6</v>
      </c>
      <c r="Y411" s="45">
        <v>111.8</v>
      </c>
      <c r="Z411" s="45">
        <v>110</v>
      </c>
      <c r="AA411" s="45">
        <v>113.9</v>
      </c>
      <c r="AB411" s="45">
        <v>116.4</v>
      </c>
      <c r="AC411" s="45">
        <v>116.1</v>
      </c>
      <c r="AD411" s="45">
        <v>118.3</v>
      </c>
      <c r="AE411" s="45">
        <v>119</v>
      </c>
      <c r="AF411" s="45">
        <v>116.9</v>
      </c>
      <c r="AG411" s="45">
        <v>122.2</v>
      </c>
      <c r="AH411" s="45">
        <v>120.6</v>
      </c>
      <c r="AI411" s="45">
        <v>120.5</v>
      </c>
      <c r="AJ411" s="45">
        <v>117.6</v>
      </c>
      <c r="AK411" s="45">
        <v>122.5</v>
      </c>
      <c r="AL411" s="45">
        <v>121.7</v>
      </c>
      <c r="AM411" s="45">
        <v>117.9</v>
      </c>
      <c r="AN411" s="45">
        <v>120.3</v>
      </c>
      <c r="AO411" s="45">
        <v>121.5</v>
      </c>
      <c r="AP411" s="45">
        <v>120.8</v>
      </c>
      <c r="AQ411" s="45">
        <v>122.6</v>
      </c>
      <c r="AR411" s="45">
        <v>120.3</v>
      </c>
      <c r="AS411" s="45">
        <v>121</v>
      </c>
      <c r="AT411" s="45">
        <v>121.3</v>
      </c>
      <c r="AU411" s="45">
        <v>119.9</v>
      </c>
      <c r="AV411" s="45">
        <v>118.4</v>
      </c>
      <c r="AW411" s="45">
        <v>119</v>
      </c>
      <c r="AX411" s="45">
        <v>119</v>
      </c>
      <c r="AY411" s="45">
        <v>115.8</v>
      </c>
      <c r="AZ411" s="45">
        <v>111.5</v>
      </c>
      <c r="BA411" s="45">
        <v>114.4</v>
      </c>
      <c r="BB411" s="45">
        <v>113.4</v>
      </c>
      <c r="BC411" s="45">
        <v>112.7</v>
      </c>
      <c r="BD411" s="45">
        <v>111.9</v>
      </c>
      <c r="BE411" s="45">
        <v>112.6</v>
      </c>
      <c r="BF411" s="45">
        <v>111.3</v>
      </c>
      <c r="BG411" s="45">
        <v>111.2</v>
      </c>
      <c r="BH411" s="45">
        <v>111.1</v>
      </c>
      <c r="BI411" s="45">
        <v>113.7</v>
      </c>
      <c r="BJ411" s="45">
        <v>113.4</v>
      </c>
      <c r="BK411" s="45">
        <v>113.4</v>
      </c>
      <c r="BL411" s="45">
        <v>112.5</v>
      </c>
      <c r="BM411" s="45">
        <v>112.8</v>
      </c>
      <c r="BN411" s="45">
        <v>113</v>
      </c>
      <c r="BO411" s="45">
        <v>110.9</v>
      </c>
      <c r="BP411" s="45">
        <v>111.2</v>
      </c>
      <c r="BQ411" s="45">
        <v>110.5</v>
      </c>
      <c r="BR411" s="45">
        <v>109.5</v>
      </c>
      <c r="BS411" s="45">
        <v>110.9</v>
      </c>
      <c r="BT411" s="45">
        <v>111.5</v>
      </c>
      <c r="BU411" s="45">
        <v>112.5</v>
      </c>
      <c r="BV411" s="45">
        <v>112.1</v>
      </c>
      <c r="BW411" s="45">
        <v>114.8</v>
      </c>
      <c r="BX411" s="45">
        <v>116.1</v>
      </c>
      <c r="BY411" s="45">
        <v>115.2</v>
      </c>
      <c r="BZ411" s="45">
        <v>114.6</v>
      </c>
      <c r="CA411" s="45">
        <v>116.2</v>
      </c>
      <c r="CB411" s="45">
        <v>116</v>
      </c>
      <c r="CC411" s="45">
        <v>117.6</v>
      </c>
      <c r="CD411" s="45">
        <v>116.7</v>
      </c>
      <c r="CE411" s="45">
        <v>117.8</v>
      </c>
      <c r="CF411" s="45">
        <v>116.1</v>
      </c>
      <c r="CG411" s="45">
        <v>118.8</v>
      </c>
      <c r="CH411" s="45">
        <v>120.4</v>
      </c>
      <c r="CI411" s="45">
        <v>119.8</v>
      </c>
      <c r="CJ411" s="45">
        <v>119.7</v>
      </c>
      <c r="CK411" s="45">
        <v>120.8</v>
      </c>
      <c r="CL411" s="45">
        <v>118.4</v>
      </c>
      <c r="CM411" s="45">
        <v>120.9</v>
      </c>
      <c r="CN411" s="45">
        <v>119.7</v>
      </c>
      <c r="CO411" s="45">
        <v>119.3</v>
      </c>
      <c r="CP411" s="45">
        <v>119.1</v>
      </c>
      <c r="CQ411" s="45">
        <v>118</v>
      </c>
      <c r="CR411" s="45">
        <v>116.8</v>
      </c>
      <c r="CS411" s="45">
        <v>117</v>
      </c>
      <c r="CT411" s="45">
        <v>117.2</v>
      </c>
      <c r="CU411" s="45">
        <v>117.5</v>
      </c>
      <c r="CV411" s="45">
        <v>115.8</v>
      </c>
      <c r="CW411" s="45">
        <v>116</v>
      </c>
      <c r="CX411" s="45">
        <v>119</v>
      </c>
      <c r="CY411" s="45">
        <v>119.4</v>
      </c>
      <c r="CZ411" s="45">
        <v>120.5</v>
      </c>
      <c r="DA411" s="45">
        <v>120.8</v>
      </c>
      <c r="DB411" s="45">
        <v>120.8</v>
      </c>
      <c r="DC411" s="45">
        <v>121.2</v>
      </c>
      <c r="DD411" s="45">
        <v>121</v>
      </c>
      <c r="DE411" s="45">
        <v>120.6</v>
      </c>
      <c r="DF411" s="45">
        <v>120.2</v>
      </c>
      <c r="DG411" s="45">
        <v>120.1</v>
      </c>
      <c r="DH411" s="45">
        <v>121.2</v>
      </c>
      <c r="DI411" s="45">
        <v>121.8</v>
      </c>
      <c r="DJ411" s="45">
        <v>123.1</v>
      </c>
      <c r="DK411" s="45">
        <v>123.7</v>
      </c>
      <c r="DL411" s="45">
        <v>124.9</v>
      </c>
      <c r="DM411" s="45">
        <v>124.7</v>
      </c>
      <c r="DN411" s="45">
        <v>126.7</v>
      </c>
      <c r="DO411" s="45">
        <v>126.4</v>
      </c>
      <c r="DP411" s="45">
        <v>128</v>
      </c>
      <c r="DQ411" s="45">
        <v>131.1</v>
      </c>
      <c r="DR411" s="45">
        <v>134.9</v>
      </c>
      <c r="DS411" s="45">
        <v>135.80000000000001</v>
      </c>
      <c r="DT411" s="45">
        <v>135.4</v>
      </c>
      <c r="DU411" s="45">
        <v>135.30000000000001</v>
      </c>
      <c r="DV411" s="45">
        <v>136.9</v>
      </c>
      <c r="DW411" s="45">
        <v>136.9</v>
      </c>
      <c r="DX411" s="46">
        <v>139</v>
      </c>
      <c r="DY411" s="46">
        <v>138.80000000000001</v>
      </c>
      <c r="DZ411" s="46">
        <v>137.5</v>
      </c>
      <c r="EA411">
        <v>137.69999999999999</v>
      </c>
      <c r="EB411" s="47">
        <v>136</v>
      </c>
      <c r="EC411" s="47">
        <v>134.69999999999999</v>
      </c>
    </row>
    <row r="412" spans="1:133" x14ac:dyDescent="0.25">
      <c r="A412" s="43" t="s">
        <v>3618</v>
      </c>
      <c r="B412" s="43" t="s">
        <v>3619</v>
      </c>
      <c r="C412" s="44">
        <v>6.4339999999999994E-2</v>
      </c>
      <c r="D412" s="45">
        <v>106</v>
      </c>
      <c r="E412" s="45">
        <v>106.5</v>
      </c>
      <c r="F412" s="45">
        <v>109.5</v>
      </c>
      <c r="G412" s="45">
        <v>110.2</v>
      </c>
      <c r="H412" s="45">
        <v>112.4</v>
      </c>
      <c r="I412" s="45">
        <v>115.5</v>
      </c>
      <c r="J412" s="45">
        <v>111.4</v>
      </c>
      <c r="K412" s="45">
        <v>113.5</v>
      </c>
      <c r="L412" s="45">
        <v>111.9</v>
      </c>
      <c r="M412" s="45">
        <v>110.6</v>
      </c>
      <c r="N412" s="45">
        <v>112.2</v>
      </c>
      <c r="O412" s="45">
        <v>110.9</v>
      </c>
      <c r="P412" s="45">
        <v>110</v>
      </c>
      <c r="Q412" s="45">
        <v>112.5</v>
      </c>
      <c r="R412" s="45">
        <v>115.7</v>
      </c>
      <c r="S412" s="45">
        <v>124.7</v>
      </c>
      <c r="T412" s="45">
        <v>123.1</v>
      </c>
      <c r="U412" s="45">
        <v>125.1</v>
      </c>
      <c r="V412" s="45">
        <v>124.1</v>
      </c>
      <c r="W412" s="45">
        <v>121.6</v>
      </c>
      <c r="X412" s="45">
        <v>126.4</v>
      </c>
      <c r="Y412" s="45">
        <v>120.7</v>
      </c>
      <c r="Z412" s="45">
        <v>114.9</v>
      </c>
      <c r="AA412" s="45">
        <v>121</v>
      </c>
      <c r="AB412" s="45">
        <v>131.1</v>
      </c>
      <c r="AC412" s="45">
        <v>133.4</v>
      </c>
      <c r="AD412" s="45">
        <v>134.9</v>
      </c>
      <c r="AE412" s="45">
        <v>127.9</v>
      </c>
      <c r="AF412" s="45">
        <v>126.5</v>
      </c>
      <c r="AG412" s="45">
        <v>134.6</v>
      </c>
      <c r="AH412" s="45">
        <v>129.80000000000001</v>
      </c>
      <c r="AI412" s="45">
        <v>130</v>
      </c>
      <c r="AJ412" s="45">
        <v>124.4</v>
      </c>
      <c r="AK412" s="45">
        <v>125.2</v>
      </c>
      <c r="AL412" s="45">
        <v>127.5</v>
      </c>
      <c r="AM412" s="45">
        <v>129.80000000000001</v>
      </c>
      <c r="AN412" s="45">
        <v>129.4</v>
      </c>
      <c r="AO412" s="45">
        <v>131.6</v>
      </c>
      <c r="AP412" s="45">
        <v>134.4</v>
      </c>
      <c r="AQ412" s="45">
        <v>138.4</v>
      </c>
      <c r="AR412" s="45">
        <v>136.6</v>
      </c>
      <c r="AS412" s="45">
        <v>138.5</v>
      </c>
      <c r="AT412" s="45">
        <v>139.4</v>
      </c>
      <c r="AU412" s="45">
        <v>140.9</v>
      </c>
      <c r="AV412" s="45">
        <v>139.4</v>
      </c>
      <c r="AW412" s="45">
        <v>142.30000000000001</v>
      </c>
      <c r="AX412" s="45">
        <v>136.5</v>
      </c>
      <c r="AY412" s="45">
        <v>139.4</v>
      </c>
      <c r="AZ412" s="45">
        <v>145.19999999999999</v>
      </c>
      <c r="BA412" s="45">
        <v>141.9</v>
      </c>
      <c r="BB412" s="45">
        <v>140</v>
      </c>
      <c r="BC412" s="45">
        <v>140.1</v>
      </c>
      <c r="BD412" s="45">
        <v>137.1</v>
      </c>
      <c r="BE412" s="45">
        <v>136.19999999999999</v>
      </c>
      <c r="BF412" s="45">
        <v>136.19999999999999</v>
      </c>
      <c r="BG412" s="45">
        <v>136.1</v>
      </c>
      <c r="BH412" s="45">
        <v>138.19999999999999</v>
      </c>
      <c r="BI412" s="45">
        <v>140</v>
      </c>
      <c r="BJ412" s="45">
        <v>135</v>
      </c>
      <c r="BK412" s="45">
        <v>136.5</v>
      </c>
      <c r="BL412" s="45">
        <v>138.80000000000001</v>
      </c>
      <c r="BM412" s="45">
        <v>140.1</v>
      </c>
      <c r="BN412" s="45">
        <v>136.6</v>
      </c>
      <c r="BO412" s="45">
        <v>138.4</v>
      </c>
      <c r="BP412" s="45">
        <v>132.9</v>
      </c>
      <c r="BQ412" s="45">
        <v>131.5</v>
      </c>
      <c r="BR412" s="45">
        <v>131.80000000000001</v>
      </c>
      <c r="BS412" s="45">
        <v>131</v>
      </c>
      <c r="BT412" s="45">
        <v>132.9</v>
      </c>
      <c r="BU412" s="45">
        <v>130.69999999999999</v>
      </c>
      <c r="BV412" s="45">
        <v>128.9</v>
      </c>
      <c r="BW412" s="45">
        <v>129.4</v>
      </c>
      <c r="BX412" s="45">
        <v>129.4</v>
      </c>
      <c r="BY412" s="45">
        <v>134.69999999999999</v>
      </c>
      <c r="BZ412" s="45">
        <v>136</v>
      </c>
      <c r="CA412" s="45">
        <v>135.1</v>
      </c>
      <c r="CB412" s="45">
        <v>136</v>
      </c>
      <c r="CC412" s="45">
        <v>135.19999999999999</v>
      </c>
      <c r="CD412" s="45">
        <v>137.19999999999999</v>
      </c>
      <c r="CE412" s="45">
        <v>138.69999999999999</v>
      </c>
      <c r="CF412" s="45">
        <v>139.30000000000001</v>
      </c>
      <c r="CG412" s="45">
        <v>142.80000000000001</v>
      </c>
      <c r="CH412" s="45">
        <v>140.30000000000001</v>
      </c>
      <c r="CI412" s="45">
        <v>139.30000000000001</v>
      </c>
      <c r="CJ412" s="45">
        <v>141.4</v>
      </c>
      <c r="CK412" s="45">
        <v>141.19999999999999</v>
      </c>
      <c r="CL412" s="45">
        <v>141.5</v>
      </c>
      <c r="CM412" s="45">
        <v>142.1</v>
      </c>
      <c r="CN412" s="45">
        <v>139.9</v>
      </c>
      <c r="CO412" s="45">
        <v>141.9</v>
      </c>
      <c r="CP412" s="45">
        <v>145.30000000000001</v>
      </c>
      <c r="CQ412" s="45">
        <v>150.80000000000001</v>
      </c>
      <c r="CR412" s="45">
        <v>149.80000000000001</v>
      </c>
      <c r="CS412" s="45">
        <v>147.19999999999999</v>
      </c>
      <c r="CT412" s="45">
        <v>147</v>
      </c>
      <c r="CU412" s="45">
        <v>147.19999999999999</v>
      </c>
      <c r="CV412" s="45">
        <v>145.80000000000001</v>
      </c>
      <c r="CW412" s="45">
        <v>147.80000000000001</v>
      </c>
      <c r="CX412" s="45">
        <v>147.30000000000001</v>
      </c>
      <c r="CY412" s="45">
        <v>151.5</v>
      </c>
      <c r="CZ412" s="45">
        <v>152.69999999999999</v>
      </c>
      <c r="DA412" s="45">
        <v>151.19999999999999</v>
      </c>
      <c r="DB412" s="45">
        <v>152.80000000000001</v>
      </c>
      <c r="DC412" s="45">
        <v>151.6</v>
      </c>
      <c r="DD412" s="45">
        <v>152.69999999999999</v>
      </c>
      <c r="DE412" s="45">
        <v>152.19999999999999</v>
      </c>
      <c r="DF412" s="45">
        <v>153.19999999999999</v>
      </c>
      <c r="DG412" s="45">
        <v>154.9</v>
      </c>
      <c r="DH412" s="45">
        <v>157.1</v>
      </c>
      <c r="DI412" s="45">
        <v>158</v>
      </c>
      <c r="DJ412" s="45">
        <v>157.4</v>
      </c>
      <c r="DK412" s="45">
        <v>157.19999999999999</v>
      </c>
      <c r="DL412" s="45">
        <v>157.30000000000001</v>
      </c>
      <c r="DM412" s="45">
        <v>156.5</v>
      </c>
      <c r="DN412" s="45">
        <v>156.5</v>
      </c>
      <c r="DO412" s="45">
        <v>157</v>
      </c>
      <c r="DP412" s="45">
        <v>160</v>
      </c>
      <c r="DQ412" s="45">
        <v>161.5</v>
      </c>
      <c r="DR412" s="45">
        <v>162.19999999999999</v>
      </c>
      <c r="DS412" s="45">
        <v>165.8</v>
      </c>
      <c r="DT412" s="45">
        <v>168.9</v>
      </c>
      <c r="DU412" s="45">
        <v>175.1</v>
      </c>
      <c r="DV412" s="45">
        <v>176.5</v>
      </c>
      <c r="DW412" s="45">
        <v>178.5</v>
      </c>
      <c r="DX412" s="46">
        <v>178.6</v>
      </c>
      <c r="DY412" s="46">
        <v>176.4</v>
      </c>
      <c r="DZ412" s="46">
        <v>176.3</v>
      </c>
      <c r="EA412">
        <v>178.5</v>
      </c>
      <c r="EB412" s="47">
        <v>178.3</v>
      </c>
      <c r="EC412" s="47">
        <v>176.4</v>
      </c>
    </row>
    <row r="413" spans="1:133" x14ac:dyDescent="0.25">
      <c r="A413" s="43" t="s">
        <v>3620</v>
      </c>
      <c r="B413" s="43" t="s">
        <v>3621</v>
      </c>
      <c r="C413" s="44">
        <v>3.5699999999999998E-3</v>
      </c>
      <c r="D413" s="45">
        <v>106</v>
      </c>
      <c r="E413" s="45">
        <v>106.1</v>
      </c>
      <c r="F413" s="45">
        <v>104.4</v>
      </c>
      <c r="G413" s="45">
        <v>104.4</v>
      </c>
      <c r="H413" s="45">
        <v>104.4</v>
      </c>
      <c r="I413" s="45">
        <v>104.4</v>
      </c>
      <c r="J413" s="45">
        <v>104.4</v>
      </c>
      <c r="K413" s="45">
        <v>104.4</v>
      </c>
      <c r="L413" s="45">
        <v>104.4</v>
      </c>
      <c r="M413" s="45">
        <v>104.4</v>
      </c>
      <c r="N413" s="45">
        <v>104.4</v>
      </c>
      <c r="O413" s="45">
        <v>104.4</v>
      </c>
      <c r="P413" s="45">
        <v>104.4</v>
      </c>
      <c r="Q413" s="45">
        <v>104.4</v>
      </c>
      <c r="R413" s="45">
        <v>104.4</v>
      </c>
      <c r="S413" s="45">
        <v>123.6</v>
      </c>
      <c r="T413" s="45">
        <v>123.6</v>
      </c>
      <c r="U413" s="45">
        <v>123.4</v>
      </c>
      <c r="V413" s="45">
        <v>123.6</v>
      </c>
      <c r="W413" s="45">
        <v>123.2</v>
      </c>
      <c r="X413" s="45">
        <v>124.1</v>
      </c>
      <c r="Y413" s="45">
        <v>128.6</v>
      </c>
      <c r="Z413" s="45">
        <v>128.6</v>
      </c>
      <c r="AA413" s="45">
        <v>128.6</v>
      </c>
      <c r="AB413" s="45">
        <v>128.6</v>
      </c>
      <c r="AC413" s="45">
        <v>128.6</v>
      </c>
      <c r="AD413" s="45">
        <v>128.19999999999999</v>
      </c>
      <c r="AE413" s="45">
        <v>126.3</v>
      </c>
      <c r="AF413" s="45">
        <v>126.1</v>
      </c>
      <c r="AG413" s="45">
        <v>125.8</v>
      </c>
      <c r="AH413" s="45">
        <v>125.7</v>
      </c>
      <c r="AI413" s="45">
        <v>125.8</v>
      </c>
      <c r="AJ413" s="45">
        <v>125.3</v>
      </c>
      <c r="AK413" s="45">
        <v>125.9</v>
      </c>
      <c r="AL413" s="45">
        <v>126.3</v>
      </c>
      <c r="AM413" s="45">
        <v>126.2</v>
      </c>
      <c r="AN413" s="45">
        <v>124.5</v>
      </c>
      <c r="AO413" s="45">
        <v>124.5</v>
      </c>
      <c r="AP413" s="45">
        <v>124.5</v>
      </c>
      <c r="AQ413" s="45">
        <v>124.5</v>
      </c>
      <c r="AR413" s="45">
        <v>132.1</v>
      </c>
      <c r="AS413" s="45">
        <v>136.4</v>
      </c>
      <c r="AT413" s="45">
        <v>146</v>
      </c>
      <c r="AU413" s="45">
        <v>149.9</v>
      </c>
      <c r="AV413" s="45">
        <v>149.9</v>
      </c>
      <c r="AW413" s="45">
        <v>160.19999999999999</v>
      </c>
      <c r="AX413" s="45">
        <v>161.5</v>
      </c>
      <c r="AY413" s="45">
        <v>165.4</v>
      </c>
      <c r="AZ413" s="45">
        <v>165.4</v>
      </c>
      <c r="BA413" s="45">
        <v>174.1</v>
      </c>
      <c r="BB413" s="45">
        <v>177.6</v>
      </c>
      <c r="BC413" s="45">
        <v>177.6</v>
      </c>
      <c r="BD413" s="45">
        <v>177.6</v>
      </c>
      <c r="BE413" s="45">
        <v>177.6</v>
      </c>
      <c r="BF413" s="45">
        <v>177.6</v>
      </c>
      <c r="BG413" s="45">
        <v>177.6</v>
      </c>
      <c r="BH413" s="45">
        <v>178.2</v>
      </c>
      <c r="BI413" s="45">
        <v>178.2</v>
      </c>
      <c r="BJ413" s="45">
        <v>178.2</v>
      </c>
      <c r="BK413" s="45">
        <v>178.8</v>
      </c>
      <c r="BL413" s="45">
        <v>179.4</v>
      </c>
      <c r="BM413" s="45">
        <v>179.4</v>
      </c>
      <c r="BN413" s="45">
        <v>179.4</v>
      </c>
      <c r="BO413" s="45">
        <v>179.4</v>
      </c>
      <c r="BP413" s="45">
        <v>179.4</v>
      </c>
      <c r="BQ413" s="45">
        <v>141.19999999999999</v>
      </c>
      <c r="BR413" s="45">
        <v>141.19999999999999</v>
      </c>
      <c r="BS413" s="45">
        <v>141.69999999999999</v>
      </c>
      <c r="BT413" s="45">
        <v>141.69999999999999</v>
      </c>
      <c r="BU413" s="45">
        <v>145.1</v>
      </c>
      <c r="BV413" s="45">
        <v>145.5</v>
      </c>
      <c r="BW413" s="45">
        <v>143.4</v>
      </c>
      <c r="BX413" s="45">
        <v>146.9</v>
      </c>
      <c r="BY413" s="45">
        <v>142.80000000000001</v>
      </c>
      <c r="BZ413" s="45">
        <v>143</v>
      </c>
      <c r="CA413" s="45">
        <v>152.4</v>
      </c>
      <c r="CB413" s="45">
        <v>155.4</v>
      </c>
      <c r="CC413" s="45">
        <v>154.19999999999999</v>
      </c>
      <c r="CD413" s="45">
        <v>153.5</v>
      </c>
      <c r="CE413" s="45">
        <v>155.30000000000001</v>
      </c>
      <c r="CF413" s="45">
        <v>156.6</v>
      </c>
      <c r="CG413" s="45">
        <v>156.6</v>
      </c>
      <c r="CH413" s="45">
        <v>156.6</v>
      </c>
      <c r="CI413" s="45">
        <v>159.1</v>
      </c>
      <c r="CJ413" s="45">
        <v>159.1</v>
      </c>
      <c r="CK413" s="45">
        <v>153.9</v>
      </c>
      <c r="CL413" s="45">
        <v>154.19999999999999</v>
      </c>
      <c r="CM413" s="45">
        <v>154.19999999999999</v>
      </c>
      <c r="CN413" s="45">
        <v>154.5</v>
      </c>
      <c r="CO413" s="45">
        <v>154.5</v>
      </c>
      <c r="CP413" s="45">
        <v>154.5</v>
      </c>
      <c r="CQ413" s="45">
        <v>155</v>
      </c>
      <c r="CR413" s="45">
        <v>154</v>
      </c>
      <c r="CS413" s="45">
        <v>154</v>
      </c>
      <c r="CT413" s="45">
        <v>155</v>
      </c>
      <c r="CU413" s="45">
        <v>154.30000000000001</v>
      </c>
      <c r="CV413" s="45">
        <v>149.69999999999999</v>
      </c>
      <c r="CW413" s="45">
        <v>149.69999999999999</v>
      </c>
      <c r="CX413" s="45">
        <v>150.4</v>
      </c>
      <c r="CY413" s="45">
        <v>150.4</v>
      </c>
      <c r="CZ413" s="45">
        <v>154.19999999999999</v>
      </c>
      <c r="DA413" s="45">
        <v>154.19999999999999</v>
      </c>
      <c r="DB413" s="45">
        <v>155</v>
      </c>
      <c r="DC413" s="45">
        <v>155</v>
      </c>
      <c r="DD413" s="45">
        <v>155</v>
      </c>
      <c r="DE413" s="45">
        <v>157.69999999999999</v>
      </c>
      <c r="DF413" s="45">
        <v>162</v>
      </c>
      <c r="DG413" s="45">
        <v>166.4</v>
      </c>
      <c r="DH413" s="45">
        <v>169.9</v>
      </c>
      <c r="DI413" s="45">
        <v>173.9</v>
      </c>
      <c r="DJ413" s="45">
        <v>184.9</v>
      </c>
      <c r="DK413" s="45">
        <v>188.2</v>
      </c>
      <c r="DL413" s="45">
        <v>199.3</v>
      </c>
      <c r="DM413" s="45">
        <v>207.3</v>
      </c>
      <c r="DN413" s="45">
        <v>212.3</v>
      </c>
      <c r="DO413" s="45">
        <v>215.4</v>
      </c>
      <c r="DP413" s="45">
        <v>219.1</v>
      </c>
      <c r="DQ413" s="45">
        <v>223.7</v>
      </c>
      <c r="DR413" s="45">
        <v>247.9</v>
      </c>
      <c r="DS413" s="45">
        <v>255.2</v>
      </c>
      <c r="DT413" s="45">
        <v>255.2</v>
      </c>
      <c r="DU413" s="45">
        <v>286.8</v>
      </c>
      <c r="DV413" s="45">
        <v>286.8</v>
      </c>
      <c r="DW413" s="45">
        <v>296.60000000000002</v>
      </c>
      <c r="DX413" s="46">
        <v>301</v>
      </c>
      <c r="DY413" s="46">
        <v>308.10000000000002</v>
      </c>
      <c r="DZ413" s="46">
        <v>308.39999999999998</v>
      </c>
      <c r="EA413">
        <v>313.60000000000002</v>
      </c>
      <c r="EB413" s="47">
        <v>317.10000000000002</v>
      </c>
      <c r="EC413" s="47">
        <v>317.2</v>
      </c>
    </row>
    <row r="414" spans="1:133" x14ac:dyDescent="0.25">
      <c r="A414" s="43" t="s">
        <v>3622</v>
      </c>
      <c r="B414" s="43" t="s">
        <v>3623</v>
      </c>
      <c r="C414" s="44">
        <v>0.49145</v>
      </c>
      <c r="D414" s="45">
        <v>103.8</v>
      </c>
      <c r="E414" s="45">
        <v>105.1</v>
      </c>
      <c r="F414" s="45">
        <v>105.6</v>
      </c>
      <c r="G414" s="45">
        <v>105.4</v>
      </c>
      <c r="H414" s="45">
        <v>105.4</v>
      </c>
      <c r="I414" s="45">
        <v>106</v>
      </c>
      <c r="J414" s="45">
        <v>105.1</v>
      </c>
      <c r="K414" s="45">
        <v>105.3</v>
      </c>
      <c r="L414" s="45">
        <v>105.9</v>
      </c>
      <c r="M414" s="45">
        <v>106.3</v>
      </c>
      <c r="N414" s="45">
        <v>106.4</v>
      </c>
      <c r="O414" s="45">
        <v>106.1</v>
      </c>
      <c r="P414" s="45">
        <v>107.5</v>
      </c>
      <c r="Q414" s="45">
        <v>108</v>
      </c>
      <c r="R414" s="45">
        <v>108.1</v>
      </c>
      <c r="S414" s="45">
        <v>107.6</v>
      </c>
      <c r="T414" s="45">
        <v>109.5</v>
      </c>
      <c r="U414" s="45">
        <v>108.7</v>
      </c>
      <c r="V414" s="45">
        <v>110.5</v>
      </c>
      <c r="W414" s="45">
        <v>110.4</v>
      </c>
      <c r="X414" s="45">
        <v>111.4</v>
      </c>
      <c r="Y414" s="45">
        <v>110.8</v>
      </c>
      <c r="Z414" s="45">
        <v>111.8</v>
      </c>
      <c r="AA414" s="45">
        <v>111.5</v>
      </c>
      <c r="AB414" s="45">
        <v>111.3</v>
      </c>
      <c r="AC414" s="45">
        <v>111.7</v>
      </c>
      <c r="AD414" s="45">
        <v>112</v>
      </c>
      <c r="AE414" s="45">
        <v>112.9</v>
      </c>
      <c r="AF414" s="45">
        <v>112</v>
      </c>
      <c r="AG414" s="45">
        <v>111.7</v>
      </c>
      <c r="AH414" s="45">
        <v>112.7</v>
      </c>
      <c r="AI414" s="45">
        <v>112.6</v>
      </c>
      <c r="AJ414" s="45">
        <v>111.8</v>
      </c>
      <c r="AK414" s="45">
        <v>111.5</v>
      </c>
      <c r="AL414" s="45">
        <v>111.4</v>
      </c>
      <c r="AM414" s="45">
        <v>111.4</v>
      </c>
      <c r="AN414" s="45">
        <v>109.9</v>
      </c>
      <c r="AO414" s="45">
        <v>108.8</v>
      </c>
      <c r="AP414" s="45">
        <v>109.6</v>
      </c>
      <c r="AQ414" s="45">
        <v>110.4</v>
      </c>
      <c r="AR414" s="45">
        <v>111.1</v>
      </c>
      <c r="AS414" s="45">
        <v>110.3</v>
      </c>
      <c r="AT414" s="45">
        <v>110.1</v>
      </c>
      <c r="AU414" s="45">
        <v>109.7</v>
      </c>
      <c r="AV414" s="45">
        <v>109.6</v>
      </c>
      <c r="AW414" s="45">
        <v>109.1</v>
      </c>
      <c r="AX414" s="45">
        <v>109.8</v>
      </c>
      <c r="AY414" s="45">
        <v>108.8</v>
      </c>
      <c r="AZ414" s="45">
        <v>108.3</v>
      </c>
      <c r="BA414" s="45">
        <v>108.1</v>
      </c>
      <c r="BB414" s="45">
        <v>107.4</v>
      </c>
      <c r="BC414" s="45">
        <v>107.4</v>
      </c>
      <c r="BD414" s="45">
        <v>107.2</v>
      </c>
      <c r="BE414" s="45">
        <v>108.8</v>
      </c>
      <c r="BF414" s="45">
        <v>108.4</v>
      </c>
      <c r="BG414" s="45">
        <v>108.7</v>
      </c>
      <c r="BH414" s="45">
        <v>108.9</v>
      </c>
      <c r="BI414" s="45">
        <v>108.9</v>
      </c>
      <c r="BJ414" s="45">
        <v>109.1</v>
      </c>
      <c r="BK414" s="45">
        <v>110.3</v>
      </c>
      <c r="BL414" s="45">
        <v>110.3</v>
      </c>
      <c r="BM414" s="45">
        <v>111.1</v>
      </c>
      <c r="BN414" s="45">
        <v>111.3</v>
      </c>
      <c r="BO414" s="45">
        <v>109</v>
      </c>
      <c r="BP414" s="45">
        <v>108.8</v>
      </c>
      <c r="BQ414" s="45">
        <v>107.5</v>
      </c>
      <c r="BR414" s="45">
        <v>107.7</v>
      </c>
      <c r="BS414" s="45">
        <v>106.3</v>
      </c>
      <c r="BT414" s="45">
        <v>107.5</v>
      </c>
      <c r="BU414" s="45">
        <v>107.1</v>
      </c>
      <c r="BV414" s="45">
        <v>108.4</v>
      </c>
      <c r="BW414" s="45">
        <v>108.3</v>
      </c>
      <c r="BX414" s="45">
        <v>113.8</v>
      </c>
      <c r="BY414" s="45">
        <v>112</v>
      </c>
      <c r="BZ414" s="45">
        <v>111.8</v>
      </c>
      <c r="CA414" s="45">
        <v>111.3</v>
      </c>
      <c r="CB414" s="45">
        <v>111.4</v>
      </c>
      <c r="CC414" s="45">
        <v>111.5</v>
      </c>
      <c r="CD414" s="45">
        <v>112.4</v>
      </c>
      <c r="CE414" s="45">
        <v>112.7</v>
      </c>
      <c r="CF414" s="45">
        <v>113.1</v>
      </c>
      <c r="CG414" s="45">
        <v>113.9</v>
      </c>
      <c r="CH414" s="45">
        <v>114.5</v>
      </c>
      <c r="CI414" s="45">
        <v>113.8</v>
      </c>
      <c r="CJ414" s="45">
        <v>116.2</v>
      </c>
      <c r="CK414" s="45">
        <v>115.7</v>
      </c>
      <c r="CL414" s="45">
        <v>116.4</v>
      </c>
      <c r="CM414" s="45">
        <v>115.7</v>
      </c>
      <c r="CN414" s="45">
        <v>115.5</v>
      </c>
      <c r="CO414" s="45">
        <v>114.3</v>
      </c>
      <c r="CP414" s="45">
        <v>113.8</v>
      </c>
      <c r="CQ414" s="45">
        <v>114</v>
      </c>
      <c r="CR414" s="45">
        <v>113.9</v>
      </c>
      <c r="CS414" s="45">
        <v>114.3</v>
      </c>
      <c r="CT414" s="45">
        <v>113.2</v>
      </c>
      <c r="CU414" s="45">
        <v>112.9</v>
      </c>
      <c r="CV414" s="45">
        <v>113.2</v>
      </c>
      <c r="CW414" s="45">
        <v>114.2</v>
      </c>
      <c r="CX414" s="45">
        <v>113.5</v>
      </c>
      <c r="CY414" s="45">
        <v>113.1</v>
      </c>
      <c r="CZ414" s="45">
        <v>112.7</v>
      </c>
      <c r="DA414" s="45">
        <v>114.6</v>
      </c>
      <c r="DB414" s="45">
        <v>113</v>
      </c>
      <c r="DC414" s="45">
        <v>114.4</v>
      </c>
      <c r="DD414" s="45">
        <v>115.7</v>
      </c>
      <c r="DE414" s="45">
        <v>117.1</v>
      </c>
      <c r="DF414" s="45">
        <v>118</v>
      </c>
      <c r="DG414" s="45">
        <v>118.7</v>
      </c>
      <c r="DH414" s="45">
        <v>121.4</v>
      </c>
      <c r="DI414" s="45">
        <v>123.7</v>
      </c>
      <c r="DJ414" s="45">
        <v>124.3</v>
      </c>
      <c r="DK414" s="45">
        <v>124.6</v>
      </c>
      <c r="DL414" s="45">
        <v>126.8</v>
      </c>
      <c r="DM414" s="45">
        <v>128.19999999999999</v>
      </c>
      <c r="DN414" s="45">
        <v>131</v>
      </c>
      <c r="DO414" s="45">
        <v>134.1</v>
      </c>
      <c r="DP414" s="45">
        <v>137</v>
      </c>
      <c r="DQ414" s="45">
        <v>137.80000000000001</v>
      </c>
      <c r="DR414" s="45">
        <v>137.30000000000001</v>
      </c>
      <c r="DS414" s="45">
        <v>138.6</v>
      </c>
      <c r="DT414" s="45">
        <v>141.19999999999999</v>
      </c>
      <c r="DU414" s="45">
        <v>143.1</v>
      </c>
      <c r="DV414" s="45">
        <v>142.30000000000001</v>
      </c>
      <c r="DW414" s="45">
        <v>143.30000000000001</v>
      </c>
      <c r="DX414" s="46">
        <v>146.1</v>
      </c>
      <c r="DY414" s="46">
        <v>146.19999999999999</v>
      </c>
      <c r="DZ414" s="46">
        <v>145.69999999999999</v>
      </c>
      <c r="EA414">
        <v>146.19999999999999</v>
      </c>
      <c r="EB414" s="47">
        <v>146</v>
      </c>
      <c r="EC414" s="47">
        <v>146.19999999999999</v>
      </c>
    </row>
    <row r="415" spans="1:133" x14ac:dyDescent="0.25">
      <c r="A415" s="43" t="s">
        <v>3624</v>
      </c>
      <c r="B415" s="43" t="s">
        <v>3625</v>
      </c>
      <c r="C415" s="44">
        <v>0.38663999999999998</v>
      </c>
      <c r="D415" s="45">
        <v>104.1</v>
      </c>
      <c r="E415" s="45">
        <v>105.9</v>
      </c>
      <c r="F415" s="45">
        <v>106</v>
      </c>
      <c r="G415" s="45">
        <v>105.7</v>
      </c>
      <c r="H415" s="45">
        <v>106.1</v>
      </c>
      <c r="I415" s="45">
        <v>106.9</v>
      </c>
      <c r="J415" s="45">
        <v>106.1</v>
      </c>
      <c r="K415" s="45">
        <v>106</v>
      </c>
      <c r="L415" s="45">
        <v>106.5</v>
      </c>
      <c r="M415" s="45">
        <v>106.6</v>
      </c>
      <c r="N415" s="45">
        <v>107</v>
      </c>
      <c r="O415" s="45">
        <v>106.5</v>
      </c>
      <c r="P415" s="45">
        <v>108.3</v>
      </c>
      <c r="Q415" s="45">
        <v>108.7</v>
      </c>
      <c r="R415" s="45">
        <v>108.7</v>
      </c>
      <c r="S415" s="45">
        <v>107.7</v>
      </c>
      <c r="T415" s="45">
        <v>110</v>
      </c>
      <c r="U415" s="45">
        <v>108.6</v>
      </c>
      <c r="V415" s="45">
        <v>110.5</v>
      </c>
      <c r="W415" s="45">
        <v>110.3</v>
      </c>
      <c r="X415" s="45">
        <v>111.1</v>
      </c>
      <c r="Y415" s="45">
        <v>110.9</v>
      </c>
      <c r="Z415" s="45">
        <v>111.9</v>
      </c>
      <c r="AA415" s="45">
        <v>111.9</v>
      </c>
      <c r="AB415" s="45">
        <v>111.3</v>
      </c>
      <c r="AC415" s="45">
        <v>111.4</v>
      </c>
      <c r="AD415" s="45">
        <v>112.5</v>
      </c>
      <c r="AE415" s="45">
        <v>113.2</v>
      </c>
      <c r="AF415" s="45">
        <v>112.3</v>
      </c>
      <c r="AG415" s="45">
        <v>111.7</v>
      </c>
      <c r="AH415" s="45">
        <v>112.8</v>
      </c>
      <c r="AI415" s="45">
        <v>113</v>
      </c>
      <c r="AJ415" s="45">
        <v>112.2</v>
      </c>
      <c r="AK415" s="45">
        <v>112.7</v>
      </c>
      <c r="AL415" s="45">
        <v>112.3</v>
      </c>
      <c r="AM415" s="45">
        <v>112.4</v>
      </c>
      <c r="AN415" s="45">
        <v>110.3</v>
      </c>
      <c r="AO415" s="45">
        <v>109.2</v>
      </c>
      <c r="AP415" s="45">
        <v>110.5</v>
      </c>
      <c r="AQ415" s="45">
        <v>111.4</v>
      </c>
      <c r="AR415" s="45">
        <v>111.9</v>
      </c>
      <c r="AS415" s="45">
        <v>110.8</v>
      </c>
      <c r="AT415" s="45">
        <v>111</v>
      </c>
      <c r="AU415" s="45">
        <v>110.2</v>
      </c>
      <c r="AV415" s="45">
        <v>109.8</v>
      </c>
      <c r="AW415" s="45">
        <v>109.7</v>
      </c>
      <c r="AX415" s="45">
        <v>110.3</v>
      </c>
      <c r="AY415" s="45">
        <v>109.1</v>
      </c>
      <c r="AZ415" s="45">
        <v>108.4</v>
      </c>
      <c r="BA415" s="45">
        <v>108.4</v>
      </c>
      <c r="BB415" s="45">
        <v>107.5</v>
      </c>
      <c r="BC415" s="45">
        <v>107.7</v>
      </c>
      <c r="BD415" s="45">
        <v>107.4</v>
      </c>
      <c r="BE415" s="45">
        <v>109.5</v>
      </c>
      <c r="BF415" s="45">
        <v>109.7</v>
      </c>
      <c r="BG415" s="45">
        <v>109.8</v>
      </c>
      <c r="BH415" s="45">
        <v>110.3</v>
      </c>
      <c r="BI415" s="45">
        <v>109.8</v>
      </c>
      <c r="BJ415" s="45">
        <v>110</v>
      </c>
      <c r="BK415" s="45">
        <v>111.4</v>
      </c>
      <c r="BL415" s="45">
        <v>111.3</v>
      </c>
      <c r="BM415" s="45">
        <v>112.2</v>
      </c>
      <c r="BN415" s="45">
        <v>112.3</v>
      </c>
      <c r="BO415" s="45">
        <v>109.5</v>
      </c>
      <c r="BP415" s="45">
        <v>109.2</v>
      </c>
      <c r="BQ415" s="45">
        <v>107.6</v>
      </c>
      <c r="BR415" s="45">
        <v>107.7</v>
      </c>
      <c r="BS415" s="45">
        <v>106.1</v>
      </c>
      <c r="BT415" s="45">
        <v>107.4</v>
      </c>
      <c r="BU415" s="45">
        <v>106.9</v>
      </c>
      <c r="BV415" s="45">
        <v>108.4</v>
      </c>
      <c r="BW415" s="45">
        <v>108.2</v>
      </c>
      <c r="BX415" s="45">
        <v>114.9</v>
      </c>
      <c r="BY415" s="45">
        <v>112.8</v>
      </c>
      <c r="BZ415" s="45">
        <v>112.4</v>
      </c>
      <c r="CA415" s="45">
        <v>111.4</v>
      </c>
      <c r="CB415" s="45">
        <v>111.7</v>
      </c>
      <c r="CC415" s="45">
        <v>110.8</v>
      </c>
      <c r="CD415" s="45">
        <v>111.7</v>
      </c>
      <c r="CE415" s="45">
        <v>112.2</v>
      </c>
      <c r="CF415" s="45">
        <v>112.7</v>
      </c>
      <c r="CG415" s="45">
        <v>113.7</v>
      </c>
      <c r="CH415" s="45">
        <v>114.2</v>
      </c>
      <c r="CI415" s="45">
        <v>113.6</v>
      </c>
      <c r="CJ415" s="45">
        <v>115.8</v>
      </c>
      <c r="CK415" s="45">
        <v>115.2</v>
      </c>
      <c r="CL415" s="45">
        <v>115.9</v>
      </c>
      <c r="CM415" s="45">
        <v>115.1</v>
      </c>
      <c r="CN415" s="45">
        <v>115</v>
      </c>
      <c r="CO415" s="45">
        <v>114.1</v>
      </c>
      <c r="CP415" s="45">
        <v>113.3</v>
      </c>
      <c r="CQ415" s="45">
        <v>113.7</v>
      </c>
      <c r="CR415" s="45">
        <v>113.4</v>
      </c>
      <c r="CS415" s="45">
        <v>113.9</v>
      </c>
      <c r="CT415" s="45">
        <v>112.8</v>
      </c>
      <c r="CU415" s="45">
        <v>112.3</v>
      </c>
      <c r="CV415" s="45">
        <v>113.2</v>
      </c>
      <c r="CW415" s="45">
        <v>113.9</v>
      </c>
      <c r="CX415" s="45">
        <v>113.1</v>
      </c>
      <c r="CY415" s="45">
        <v>112.4</v>
      </c>
      <c r="CZ415" s="45">
        <v>112.4</v>
      </c>
      <c r="DA415" s="45">
        <v>114.1</v>
      </c>
      <c r="DB415" s="45">
        <v>112.5</v>
      </c>
      <c r="DC415" s="45">
        <v>114.2</v>
      </c>
      <c r="DD415" s="45">
        <v>115.6</v>
      </c>
      <c r="DE415" s="45">
        <v>116.9</v>
      </c>
      <c r="DF415" s="45">
        <v>117.9</v>
      </c>
      <c r="DG415" s="45">
        <v>118.2</v>
      </c>
      <c r="DH415" s="45">
        <v>120.7</v>
      </c>
      <c r="DI415" s="45">
        <v>123.1</v>
      </c>
      <c r="DJ415" s="45">
        <v>124.2</v>
      </c>
      <c r="DK415" s="45">
        <v>124.4</v>
      </c>
      <c r="DL415" s="45">
        <v>127.1</v>
      </c>
      <c r="DM415" s="45">
        <v>128.4</v>
      </c>
      <c r="DN415" s="45">
        <v>131.80000000000001</v>
      </c>
      <c r="DO415" s="45">
        <v>134.4</v>
      </c>
      <c r="DP415" s="45">
        <v>137.69999999999999</v>
      </c>
      <c r="DQ415" s="45">
        <v>138.4</v>
      </c>
      <c r="DR415" s="45">
        <v>137.69999999999999</v>
      </c>
      <c r="DS415" s="45">
        <v>138.5</v>
      </c>
      <c r="DT415" s="45">
        <v>141.5</v>
      </c>
      <c r="DU415" s="45">
        <v>143.30000000000001</v>
      </c>
      <c r="DV415" s="45">
        <v>143.69999999999999</v>
      </c>
      <c r="DW415" s="45">
        <v>143.6</v>
      </c>
      <c r="DX415" s="46">
        <v>146.80000000000001</v>
      </c>
      <c r="DY415" s="46">
        <v>147.19999999999999</v>
      </c>
      <c r="DZ415" s="46">
        <v>146.69999999999999</v>
      </c>
      <c r="EA415">
        <v>147.4</v>
      </c>
      <c r="EB415" s="47">
        <v>147.19999999999999</v>
      </c>
      <c r="EC415" s="47">
        <v>147.9</v>
      </c>
    </row>
    <row r="416" spans="1:133" x14ac:dyDescent="0.25">
      <c r="A416" s="43" t="s">
        <v>3626</v>
      </c>
      <c r="B416" s="43" t="s">
        <v>3627</v>
      </c>
      <c r="C416" s="44">
        <v>1.7330000000000002E-2</v>
      </c>
      <c r="D416" s="45">
        <v>103.8</v>
      </c>
      <c r="E416" s="45">
        <v>102.1</v>
      </c>
      <c r="F416" s="45">
        <v>102.3</v>
      </c>
      <c r="G416" s="45">
        <v>101.8</v>
      </c>
      <c r="H416" s="45">
        <v>101.2</v>
      </c>
      <c r="I416" s="45">
        <v>103</v>
      </c>
      <c r="J416" s="45">
        <v>104</v>
      </c>
      <c r="K416" s="45">
        <v>104.3</v>
      </c>
      <c r="L416" s="45">
        <v>107</v>
      </c>
      <c r="M416" s="45">
        <v>105.7</v>
      </c>
      <c r="N416" s="45">
        <v>107.8</v>
      </c>
      <c r="O416" s="45">
        <v>106.5</v>
      </c>
      <c r="P416" s="45">
        <v>103.7</v>
      </c>
      <c r="Q416" s="45">
        <v>108.6</v>
      </c>
      <c r="R416" s="45">
        <v>105.3</v>
      </c>
      <c r="S416" s="45">
        <v>108.1</v>
      </c>
      <c r="T416" s="45">
        <v>110.2</v>
      </c>
      <c r="U416" s="45">
        <v>111.7</v>
      </c>
      <c r="V416" s="45">
        <v>109.7</v>
      </c>
      <c r="W416" s="45">
        <v>112.2</v>
      </c>
      <c r="X416" s="45">
        <v>110.5</v>
      </c>
      <c r="Y416" s="45">
        <v>111.9</v>
      </c>
      <c r="Z416" s="45">
        <v>113.7</v>
      </c>
      <c r="AA416" s="45">
        <v>115.2</v>
      </c>
      <c r="AB416" s="45">
        <v>114.4</v>
      </c>
      <c r="AC416" s="45">
        <v>113.1</v>
      </c>
      <c r="AD416" s="45">
        <v>115.5</v>
      </c>
      <c r="AE416" s="45">
        <v>116.4</v>
      </c>
      <c r="AF416" s="45">
        <v>116.5</v>
      </c>
      <c r="AG416" s="45">
        <v>117.5</v>
      </c>
      <c r="AH416" s="45">
        <v>119.2</v>
      </c>
      <c r="AI416" s="45">
        <v>117.6</v>
      </c>
      <c r="AJ416" s="45">
        <v>113</v>
      </c>
      <c r="AK416" s="45">
        <v>113.7</v>
      </c>
      <c r="AL416" s="45">
        <v>114.9</v>
      </c>
      <c r="AM416" s="45">
        <v>115.5</v>
      </c>
      <c r="AN416" s="45">
        <v>116.6</v>
      </c>
      <c r="AO416" s="45">
        <v>116.6</v>
      </c>
      <c r="AP416" s="45">
        <v>115.9</v>
      </c>
      <c r="AQ416" s="45">
        <v>117.3</v>
      </c>
      <c r="AR416" s="45">
        <v>126</v>
      </c>
      <c r="AS416" s="45">
        <v>125.7</v>
      </c>
      <c r="AT416" s="45">
        <v>123.9</v>
      </c>
      <c r="AU416" s="45">
        <v>120.1</v>
      </c>
      <c r="AV416" s="45">
        <v>120.7</v>
      </c>
      <c r="AW416" s="45">
        <v>121.2</v>
      </c>
      <c r="AX416" s="45">
        <v>130.4</v>
      </c>
      <c r="AY416" s="45">
        <v>130.80000000000001</v>
      </c>
      <c r="AZ416" s="45">
        <v>130.6</v>
      </c>
      <c r="BA416" s="45">
        <v>128.30000000000001</v>
      </c>
      <c r="BB416" s="45">
        <v>125.1</v>
      </c>
      <c r="BC416" s="45">
        <v>127.1</v>
      </c>
      <c r="BD416" s="45">
        <v>127.6</v>
      </c>
      <c r="BE416" s="45">
        <v>127.2</v>
      </c>
      <c r="BF416" s="45">
        <v>121</v>
      </c>
      <c r="BG416" s="45">
        <v>121.7</v>
      </c>
      <c r="BH416" s="45">
        <v>114.8</v>
      </c>
      <c r="BI416" s="45">
        <v>119.3</v>
      </c>
      <c r="BJ416" s="45">
        <v>120.6</v>
      </c>
      <c r="BK416" s="45">
        <v>119.1</v>
      </c>
      <c r="BL416" s="45">
        <v>122.3</v>
      </c>
      <c r="BM416" s="45">
        <v>120.9</v>
      </c>
      <c r="BN416" s="45">
        <v>121.9</v>
      </c>
      <c r="BO416" s="45">
        <v>124.3</v>
      </c>
      <c r="BP416" s="45">
        <v>122.9</v>
      </c>
      <c r="BQ416" s="45">
        <v>122.6</v>
      </c>
      <c r="BR416" s="45">
        <v>121.7</v>
      </c>
      <c r="BS416" s="45">
        <v>121.7</v>
      </c>
      <c r="BT416" s="45">
        <v>123</v>
      </c>
      <c r="BU416" s="45">
        <v>121.4</v>
      </c>
      <c r="BV416" s="45">
        <v>124.6</v>
      </c>
      <c r="BW416" s="45">
        <v>126.6</v>
      </c>
      <c r="BX416" s="45">
        <v>127.1</v>
      </c>
      <c r="BY416" s="45">
        <v>122.4</v>
      </c>
      <c r="BZ416" s="45">
        <v>130.30000000000001</v>
      </c>
      <c r="CA416" s="45">
        <v>125</v>
      </c>
      <c r="CB416" s="45">
        <v>126.6</v>
      </c>
      <c r="CC416" s="45">
        <v>130.6</v>
      </c>
      <c r="CD416" s="45">
        <v>133.1</v>
      </c>
      <c r="CE416" s="45">
        <v>133.5</v>
      </c>
      <c r="CF416" s="45">
        <v>133.4</v>
      </c>
      <c r="CG416" s="45">
        <v>132.69999999999999</v>
      </c>
      <c r="CH416" s="45">
        <v>132.30000000000001</v>
      </c>
      <c r="CI416" s="45">
        <v>131.19999999999999</v>
      </c>
      <c r="CJ416" s="45">
        <v>130.1</v>
      </c>
      <c r="CK416" s="45">
        <v>131.9</v>
      </c>
      <c r="CL416" s="45">
        <v>133.4</v>
      </c>
      <c r="CM416" s="45">
        <v>128.6</v>
      </c>
      <c r="CN416" s="45">
        <v>133.1</v>
      </c>
      <c r="CO416" s="45">
        <v>132.80000000000001</v>
      </c>
      <c r="CP416" s="45">
        <v>133.80000000000001</v>
      </c>
      <c r="CQ416" s="45">
        <v>130.5</v>
      </c>
      <c r="CR416" s="45">
        <v>133.6</v>
      </c>
      <c r="CS416" s="45">
        <v>132.19999999999999</v>
      </c>
      <c r="CT416" s="45">
        <v>132.69999999999999</v>
      </c>
      <c r="CU416" s="45">
        <v>132.80000000000001</v>
      </c>
      <c r="CV416" s="45">
        <v>129.30000000000001</v>
      </c>
      <c r="CW416" s="45">
        <v>131.19999999999999</v>
      </c>
      <c r="CX416" s="45">
        <v>130.30000000000001</v>
      </c>
      <c r="CY416" s="45">
        <v>128.5</v>
      </c>
      <c r="CZ416" s="45">
        <v>129.19999999999999</v>
      </c>
      <c r="DA416" s="45">
        <v>126.6</v>
      </c>
      <c r="DB416" s="45">
        <v>127</v>
      </c>
      <c r="DC416" s="45">
        <v>126.6</v>
      </c>
      <c r="DD416" s="45">
        <v>127.7</v>
      </c>
      <c r="DE416" s="45">
        <v>127.3</v>
      </c>
      <c r="DF416" s="45">
        <v>129.19999999999999</v>
      </c>
      <c r="DG416" s="45">
        <v>131.9</v>
      </c>
      <c r="DH416" s="45">
        <v>132.80000000000001</v>
      </c>
      <c r="DI416" s="45">
        <v>133.19999999999999</v>
      </c>
      <c r="DJ416" s="45">
        <v>134.6</v>
      </c>
      <c r="DK416" s="45">
        <v>134.4</v>
      </c>
      <c r="DL416" s="45">
        <v>132.9</v>
      </c>
      <c r="DM416" s="45">
        <v>138.1</v>
      </c>
      <c r="DN416" s="45">
        <v>137.6</v>
      </c>
      <c r="DO416" s="45">
        <v>141.9</v>
      </c>
      <c r="DP416" s="45">
        <v>144.5</v>
      </c>
      <c r="DQ416" s="45">
        <v>141.4</v>
      </c>
      <c r="DR416" s="45">
        <v>142.4</v>
      </c>
      <c r="DS416" s="45">
        <v>144</v>
      </c>
      <c r="DT416" s="45">
        <v>147</v>
      </c>
      <c r="DU416" s="45">
        <v>151.4</v>
      </c>
      <c r="DV416" s="45">
        <v>149.5</v>
      </c>
      <c r="DW416" s="45">
        <v>148.6</v>
      </c>
      <c r="DX416" s="46">
        <v>156.19999999999999</v>
      </c>
      <c r="DY416" s="46">
        <v>158.1</v>
      </c>
      <c r="DZ416" s="46">
        <v>159.1</v>
      </c>
      <c r="EA416">
        <v>157.69999999999999</v>
      </c>
      <c r="EB416" s="47">
        <v>159.30000000000001</v>
      </c>
      <c r="EC416" s="47">
        <v>152</v>
      </c>
    </row>
    <row r="417" spans="1:133" x14ac:dyDescent="0.25">
      <c r="A417" s="43" t="s">
        <v>3628</v>
      </c>
      <c r="B417" s="43" t="s">
        <v>3629</v>
      </c>
      <c r="C417" s="44">
        <v>1.208E-2</v>
      </c>
      <c r="D417" s="45">
        <v>108</v>
      </c>
      <c r="E417" s="45">
        <v>100</v>
      </c>
      <c r="F417" s="45">
        <v>107</v>
      </c>
      <c r="G417" s="45">
        <v>105.8</v>
      </c>
      <c r="H417" s="45">
        <v>111.8</v>
      </c>
      <c r="I417" s="45">
        <v>98.9</v>
      </c>
      <c r="J417" s="45">
        <v>99.1</v>
      </c>
      <c r="K417" s="45">
        <v>103</v>
      </c>
      <c r="L417" s="45">
        <v>103.9</v>
      </c>
      <c r="M417" s="45">
        <v>115.3</v>
      </c>
      <c r="N417" s="45">
        <v>102.9</v>
      </c>
      <c r="O417" s="45">
        <v>106.9</v>
      </c>
      <c r="P417" s="45">
        <v>108.7</v>
      </c>
      <c r="Q417" s="45">
        <v>111.5</v>
      </c>
      <c r="R417" s="45">
        <v>105.5</v>
      </c>
      <c r="S417" s="45">
        <v>105.4</v>
      </c>
      <c r="T417" s="45">
        <v>106.6</v>
      </c>
      <c r="U417" s="45">
        <v>106.9</v>
      </c>
      <c r="V417" s="45">
        <v>107</v>
      </c>
      <c r="W417" s="45">
        <v>105</v>
      </c>
      <c r="X417" s="45">
        <v>108.7</v>
      </c>
      <c r="Y417" s="45">
        <v>107.5</v>
      </c>
      <c r="Z417" s="45">
        <v>112.7</v>
      </c>
      <c r="AA417" s="45">
        <v>110.7</v>
      </c>
      <c r="AB417" s="45">
        <v>110.5</v>
      </c>
      <c r="AC417" s="45">
        <v>109.1</v>
      </c>
      <c r="AD417" s="45">
        <v>104.2</v>
      </c>
      <c r="AE417" s="45">
        <v>103.1</v>
      </c>
      <c r="AF417" s="45">
        <v>103</v>
      </c>
      <c r="AG417" s="45">
        <v>102.2</v>
      </c>
      <c r="AH417" s="45">
        <v>110.3</v>
      </c>
      <c r="AI417" s="45">
        <v>107.3</v>
      </c>
      <c r="AJ417" s="45">
        <v>105.7</v>
      </c>
      <c r="AK417" s="45">
        <v>107</v>
      </c>
      <c r="AL417" s="45">
        <v>107.6</v>
      </c>
      <c r="AM417" s="45">
        <v>102.7</v>
      </c>
      <c r="AN417" s="45">
        <v>103.7</v>
      </c>
      <c r="AO417" s="45">
        <v>102.4</v>
      </c>
      <c r="AP417" s="45">
        <v>102.3</v>
      </c>
      <c r="AQ417" s="45">
        <v>103.7</v>
      </c>
      <c r="AR417" s="45">
        <v>103.9</v>
      </c>
      <c r="AS417" s="45">
        <v>103.8</v>
      </c>
      <c r="AT417" s="45">
        <v>90.3</v>
      </c>
      <c r="AU417" s="45">
        <v>107.6</v>
      </c>
      <c r="AV417" s="45">
        <v>108.3</v>
      </c>
      <c r="AW417" s="45">
        <v>107.9</v>
      </c>
      <c r="AX417" s="45">
        <v>107.8</v>
      </c>
      <c r="AY417" s="45">
        <v>106.6</v>
      </c>
      <c r="AZ417" s="45">
        <v>108.8</v>
      </c>
      <c r="BA417" s="45">
        <v>106.9</v>
      </c>
      <c r="BB417" s="45">
        <v>106.9</v>
      </c>
      <c r="BC417" s="45">
        <v>108.6</v>
      </c>
      <c r="BD417" s="45">
        <v>107.8</v>
      </c>
      <c r="BE417" s="45">
        <v>106.2</v>
      </c>
      <c r="BF417" s="45">
        <v>100.1</v>
      </c>
      <c r="BG417" s="45">
        <v>100.1</v>
      </c>
      <c r="BH417" s="45">
        <v>101</v>
      </c>
      <c r="BI417" s="45">
        <v>106.1</v>
      </c>
      <c r="BJ417" s="45">
        <v>107.1</v>
      </c>
      <c r="BK417" s="45">
        <v>107.5</v>
      </c>
      <c r="BL417" s="45">
        <v>108</v>
      </c>
      <c r="BM417" s="45">
        <v>108.2</v>
      </c>
      <c r="BN417" s="45">
        <v>108</v>
      </c>
      <c r="BO417" s="45">
        <v>107.5</v>
      </c>
      <c r="BP417" s="45">
        <v>109.6</v>
      </c>
      <c r="BQ417" s="45">
        <v>106.8</v>
      </c>
      <c r="BR417" s="45">
        <v>106.6</v>
      </c>
      <c r="BS417" s="45">
        <v>107.1</v>
      </c>
      <c r="BT417" s="45">
        <v>108.7</v>
      </c>
      <c r="BU417" s="45">
        <v>109.1</v>
      </c>
      <c r="BV417" s="45">
        <v>109.3</v>
      </c>
      <c r="BW417" s="45">
        <v>109.7</v>
      </c>
      <c r="BX417" s="45">
        <v>110.3</v>
      </c>
      <c r="BY417" s="45">
        <v>110.9</v>
      </c>
      <c r="BZ417" s="45">
        <v>110.2</v>
      </c>
      <c r="CA417" s="45">
        <v>109.8</v>
      </c>
      <c r="CB417" s="45">
        <v>110.5</v>
      </c>
      <c r="CC417" s="45">
        <v>111.4</v>
      </c>
      <c r="CD417" s="45">
        <v>113.4</v>
      </c>
      <c r="CE417" s="45">
        <v>113.7</v>
      </c>
      <c r="CF417" s="45">
        <v>114.9</v>
      </c>
      <c r="CG417" s="45">
        <v>115</v>
      </c>
      <c r="CH417" s="45">
        <v>115.3</v>
      </c>
      <c r="CI417" s="45">
        <v>113.6</v>
      </c>
      <c r="CJ417" s="45">
        <v>115</v>
      </c>
      <c r="CK417" s="45">
        <v>114.3</v>
      </c>
      <c r="CL417" s="45">
        <v>114.2</v>
      </c>
      <c r="CM417" s="45">
        <v>114.5</v>
      </c>
      <c r="CN417" s="45">
        <v>113.8</v>
      </c>
      <c r="CO417" s="45">
        <v>111.6</v>
      </c>
      <c r="CP417" s="45">
        <v>111.1</v>
      </c>
      <c r="CQ417" s="45">
        <v>111.3</v>
      </c>
      <c r="CR417" s="45">
        <v>110.9</v>
      </c>
      <c r="CS417" s="45">
        <v>111.2</v>
      </c>
      <c r="CT417" s="45">
        <v>114.6</v>
      </c>
      <c r="CU417" s="45">
        <v>114.4</v>
      </c>
      <c r="CV417" s="45">
        <v>114.4</v>
      </c>
      <c r="CW417" s="45">
        <v>117</v>
      </c>
      <c r="CX417" s="45">
        <v>109.2</v>
      </c>
      <c r="CY417" s="45">
        <v>107.2</v>
      </c>
      <c r="CZ417" s="45">
        <v>107</v>
      </c>
      <c r="DA417" s="45">
        <v>108.4</v>
      </c>
      <c r="DB417" s="45">
        <v>108.6</v>
      </c>
      <c r="DC417" s="45">
        <v>108.9</v>
      </c>
      <c r="DD417" s="45">
        <v>112.8</v>
      </c>
      <c r="DE417" s="45">
        <v>110.5</v>
      </c>
      <c r="DF417" s="45">
        <v>112.2</v>
      </c>
      <c r="DG417" s="45">
        <v>114.5</v>
      </c>
      <c r="DH417" s="45">
        <v>115.1</v>
      </c>
      <c r="DI417" s="45">
        <v>118.3</v>
      </c>
      <c r="DJ417" s="45">
        <v>118.7</v>
      </c>
      <c r="DK417" s="45">
        <v>120.9</v>
      </c>
      <c r="DL417" s="45">
        <v>118.9</v>
      </c>
      <c r="DM417" s="45">
        <v>120.8</v>
      </c>
      <c r="DN417" s="45">
        <v>120.2</v>
      </c>
      <c r="DO417" s="45">
        <v>120.3</v>
      </c>
      <c r="DP417" s="45">
        <v>122.5</v>
      </c>
      <c r="DQ417" s="45">
        <v>123.3</v>
      </c>
      <c r="DR417" s="45">
        <v>128.1</v>
      </c>
      <c r="DS417" s="45">
        <v>128.80000000000001</v>
      </c>
      <c r="DT417" s="45">
        <v>133.5</v>
      </c>
      <c r="DU417" s="45">
        <v>131</v>
      </c>
      <c r="DV417" s="45">
        <v>131.80000000000001</v>
      </c>
      <c r="DW417" s="45">
        <v>131.80000000000001</v>
      </c>
      <c r="DX417" s="46">
        <v>132.4</v>
      </c>
      <c r="DY417" s="46">
        <v>131.80000000000001</v>
      </c>
      <c r="DZ417" s="46">
        <v>131.6</v>
      </c>
      <c r="EA417">
        <v>133.4</v>
      </c>
      <c r="EB417" s="47">
        <v>133.9</v>
      </c>
      <c r="EC417" s="47">
        <v>134.30000000000001</v>
      </c>
    </row>
    <row r="418" spans="1:133" x14ac:dyDescent="0.25">
      <c r="A418" s="43" t="s">
        <v>3630</v>
      </c>
      <c r="B418" s="43" t="s">
        <v>3631</v>
      </c>
      <c r="C418" s="44">
        <v>7.5399999999999995E-2</v>
      </c>
      <c r="D418" s="45">
        <v>101.9</v>
      </c>
      <c r="E418" s="45">
        <v>102</v>
      </c>
      <c r="F418" s="45">
        <v>104.4</v>
      </c>
      <c r="G418" s="45">
        <v>104.4</v>
      </c>
      <c r="H418" s="45">
        <v>101.6</v>
      </c>
      <c r="I418" s="45">
        <v>103</v>
      </c>
      <c r="J418" s="45">
        <v>101.5</v>
      </c>
      <c r="K418" s="45">
        <v>102.5</v>
      </c>
      <c r="L418" s="45">
        <v>103.1</v>
      </c>
      <c r="M418" s="45">
        <v>103.8</v>
      </c>
      <c r="N418" s="45">
        <v>103.8</v>
      </c>
      <c r="O418" s="45">
        <v>103.8</v>
      </c>
      <c r="P418" s="45">
        <v>103.9</v>
      </c>
      <c r="Q418" s="45">
        <v>103.9</v>
      </c>
      <c r="R418" s="45">
        <v>106.3</v>
      </c>
      <c r="S418" s="45">
        <v>107.6</v>
      </c>
      <c r="T418" s="45">
        <v>107.2</v>
      </c>
      <c r="U418" s="45">
        <v>108.8</v>
      </c>
      <c r="V418" s="45">
        <v>111.6</v>
      </c>
      <c r="W418" s="45">
        <v>111.3</v>
      </c>
      <c r="X418" s="45">
        <v>113.6</v>
      </c>
      <c r="Y418" s="45">
        <v>110.6</v>
      </c>
      <c r="Z418" s="45">
        <v>110.2</v>
      </c>
      <c r="AA418" s="45">
        <v>108.5</v>
      </c>
      <c r="AB418" s="45">
        <v>111.1</v>
      </c>
      <c r="AC418" s="45">
        <v>112.8</v>
      </c>
      <c r="AD418" s="45">
        <v>110.1</v>
      </c>
      <c r="AE418" s="45">
        <v>112.1</v>
      </c>
      <c r="AF418" s="45">
        <v>111.1</v>
      </c>
      <c r="AG418" s="45">
        <v>111.6</v>
      </c>
      <c r="AH418" s="45">
        <v>111.1</v>
      </c>
      <c r="AI418" s="45">
        <v>110.3</v>
      </c>
      <c r="AJ418" s="45">
        <v>110.2</v>
      </c>
      <c r="AK418" s="45">
        <v>105.7</v>
      </c>
      <c r="AL418" s="45">
        <v>106.5</v>
      </c>
      <c r="AM418" s="45">
        <v>106.8</v>
      </c>
      <c r="AN418" s="45">
        <v>107.1</v>
      </c>
      <c r="AO418" s="45">
        <v>106.2</v>
      </c>
      <c r="AP418" s="45">
        <v>105</v>
      </c>
      <c r="AQ418" s="45">
        <v>105.2</v>
      </c>
      <c r="AR418" s="45">
        <v>104.9</v>
      </c>
      <c r="AS418" s="45">
        <v>105.2</v>
      </c>
      <c r="AT418" s="45">
        <v>105.3</v>
      </c>
      <c r="AU418" s="45">
        <v>105.2</v>
      </c>
      <c r="AV418" s="45">
        <v>106.1</v>
      </c>
      <c r="AW418" s="45">
        <v>103.7</v>
      </c>
      <c r="AX418" s="45">
        <v>102.7</v>
      </c>
      <c r="AY418" s="45">
        <v>102.9</v>
      </c>
      <c r="AZ418" s="45">
        <v>102.2</v>
      </c>
      <c r="BA418" s="45">
        <v>102</v>
      </c>
      <c r="BB418" s="45">
        <v>102.6</v>
      </c>
      <c r="BC418" s="45">
        <v>100.9</v>
      </c>
      <c r="BD418" s="45">
        <v>101.5</v>
      </c>
      <c r="BE418" s="45">
        <v>101.5</v>
      </c>
      <c r="BF418" s="45">
        <v>100.4</v>
      </c>
      <c r="BG418" s="45">
        <v>101.6</v>
      </c>
      <c r="BH418" s="45">
        <v>101.9</v>
      </c>
      <c r="BI418" s="45">
        <v>102.4</v>
      </c>
      <c r="BJ418" s="45">
        <v>102.3</v>
      </c>
      <c r="BK418" s="45">
        <v>103.2</v>
      </c>
      <c r="BL418" s="45">
        <v>102.7</v>
      </c>
      <c r="BM418" s="45">
        <v>103.5</v>
      </c>
      <c r="BN418" s="45">
        <v>103.9</v>
      </c>
      <c r="BO418" s="45">
        <v>103.1</v>
      </c>
      <c r="BP418" s="45">
        <v>103.3</v>
      </c>
      <c r="BQ418" s="45">
        <v>104.1</v>
      </c>
      <c r="BR418" s="45">
        <v>104.5</v>
      </c>
      <c r="BS418" s="45">
        <v>104</v>
      </c>
      <c r="BT418" s="45">
        <v>104.1</v>
      </c>
      <c r="BU418" s="45">
        <v>104.3</v>
      </c>
      <c r="BV418" s="45">
        <v>104.3</v>
      </c>
      <c r="BW418" s="45">
        <v>104.5</v>
      </c>
      <c r="BX418" s="45">
        <v>105.6</v>
      </c>
      <c r="BY418" s="45">
        <v>105.4</v>
      </c>
      <c r="BZ418" s="45">
        <v>104.7</v>
      </c>
      <c r="CA418" s="45">
        <v>107.8</v>
      </c>
      <c r="CB418" s="45">
        <v>106.2</v>
      </c>
      <c r="CC418" s="45">
        <v>111</v>
      </c>
      <c r="CD418" s="45">
        <v>111</v>
      </c>
      <c r="CE418" s="45">
        <v>110.7</v>
      </c>
      <c r="CF418" s="45">
        <v>109.7</v>
      </c>
      <c r="CG418" s="45">
        <v>110.6</v>
      </c>
      <c r="CH418" s="45">
        <v>111.8</v>
      </c>
      <c r="CI418" s="45">
        <v>111.2</v>
      </c>
      <c r="CJ418" s="45">
        <v>114.8</v>
      </c>
      <c r="CK418" s="45">
        <v>115</v>
      </c>
      <c r="CL418" s="45">
        <v>115</v>
      </c>
      <c r="CM418" s="45">
        <v>115.8</v>
      </c>
      <c r="CN418" s="45">
        <v>114</v>
      </c>
      <c r="CO418" s="45">
        <v>111.4</v>
      </c>
      <c r="CP418" s="45">
        <v>112.6</v>
      </c>
      <c r="CQ418" s="45">
        <v>112.1</v>
      </c>
      <c r="CR418" s="45">
        <v>112.4</v>
      </c>
      <c r="CS418" s="45">
        <v>112.6</v>
      </c>
      <c r="CT418" s="45">
        <v>110.7</v>
      </c>
      <c r="CU418" s="45">
        <v>111.3</v>
      </c>
      <c r="CV418" s="45">
        <v>109.5</v>
      </c>
      <c r="CW418" s="45">
        <v>111.1</v>
      </c>
      <c r="CX418" s="45">
        <v>112.5</v>
      </c>
      <c r="CY418" s="45">
        <v>114.2</v>
      </c>
      <c r="CZ418" s="45">
        <v>111.4</v>
      </c>
      <c r="DA418" s="45">
        <v>114.9</v>
      </c>
      <c r="DB418" s="45">
        <v>113.2</v>
      </c>
      <c r="DC418" s="45">
        <v>113.8</v>
      </c>
      <c r="DD418" s="45">
        <v>113.9</v>
      </c>
      <c r="DE418" s="45">
        <v>116.6</v>
      </c>
      <c r="DF418" s="45">
        <v>116.6</v>
      </c>
      <c r="DG418" s="45">
        <v>119</v>
      </c>
      <c r="DH418" s="45">
        <v>123.4</v>
      </c>
      <c r="DI418" s="45">
        <v>125.1</v>
      </c>
      <c r="DJ418" s="45">
        <v>123.5</v>
      </c>
      <c r="DK418" s="45">
        <v>124.2</v>
      </c>
      <c r="DL418" s="45">
        <v>124.8</v>
      </c>
      <c r="DM418" s="45">
        <v>126.3</v>
      </c>
      <c r="DN418" s="45">
        <v>127.4</v>
      </c>
      <c r="DO418" s="45">
        <v>133.4</v>
      </c>
      <c r="DP418" s="45">
        <v>134.19999999999999</v>
      </c>
      <c r="DQ418" s="45">
        <v>135.80000000000001</v>
      </c>
      <c r="DR418" s="45">
        <v>135.80000000000001</v>
      </c>
      <c r="DS418" s="45">
        <v>140</v>
      </c>
      <c r="DT418" s="45">
        <v>139.19999999999999</v>
      </c>
      <c r="DU418" s="45">
        <v>142.19999999999999</v>
      </c>
      <c r="DV418" s="45">
        <v>135.6</v>
      </c>
      <c r="DW418" s="45">
        <v>142</v>
      </c>
      <c r="DX418" s="46">
        <v>142.4</v>
      </c>
      <c r="DY418" s="46">
        <v>140.80000000000001</v>
      </c>
      <c r="DZ418" s="46">
        <v>139.69999999999999</v>
      </c>
      <c r="EA418">
        <v>139.19999999999999</v>
      </c>
      <c r="EB418" s="47">
        <v>138.69999999999999</v>
      </c>
      <c r="EC418" s="47">
        <v>138.30000000000001</v>
      </c>
    </row>
    <row r="419" spans="1:133" x14ac:dyDescent="0.25">
      <c r="A419" s="43" t="s">
        <v>3632</v>
      </c>
      <c r="B419" s="43" t="s">
        <v>3633</v>
      </c>
      <c r="C419" s="44">
        <v>0.61219000000000001</v>
      </c>
      <c r="D419" s="45">
        <v>105</v>
      </c>
      <c r="E419" s="45">
        <v>106.5</v>
      </c>
      <c r="F419" s="45">
        <v>106.8</v>
      </c>
      <c r="G419" s="45">
        <v>106.9</v>
      </c>
      <c r="H419" s="45">
        <v>107.4</v>
      </c>
      <c r="I419" s="45">
        <v>106.8</v>
      </c>
      <c r="J419" s="45">
        <v>106.5</v>
      </c>
      <c r="K419" s="45">
        <v>106.8</v>
      </c>
      <c r="L419" s="45">
        <v>107.5</v>
      </c>
      <c r="M419" s="45">
        <v>106.4</v>
      </c>
      <c r="N419" s="45">
        <v>107.2</v>
      </c>
      <c r="O419" s="45">
        <v>108</v>
      </c>
      <c r="P419" s="45">
        <v>109.5</v>
      </c>
      <c r="Q419" s="45">
        <v>110.5</v>
      </c>
      <c r="R419" s="45">
        <v>111.5</v>
      </c>
      <c r="S419" s="45">
        <v>112.6</v>
      </c>
      <c r="T419" s="45">
        <v>111.8</v>
      </c>
      <c r="U419" s="45">
        <v>112.1</v>
      </c>
      <c r="V419" s="45">
        <v>112.8</v>
      </c>
      <c r="W419" s="45">
        <v>112.4</v>
      </c>
      <c r="X419" s="45">
        <v>112.8</v>
      </c>
      <c r="Y419" s="45">
        <v>112.4</v>
      </c>
      <c r="Z419" s="45">
        <v>109.4</v>
      </c>
      <c r="AA419" s="45">
        <v>109.8</v>
      </c>
      <c r="AB419" s="45">
        <v>110.7</v>
      </c>
      <c r="AC419" s="45">
        <v>111.4</v>
      </c>
      <c r="AD419" s="45">
        <v>112.7</v>
      </c>
      <c r="AE419" s="45">
        <v>113.2</v>
      </c>
      <c r="AF419" s="45">
        <v>112.9</v>
      </c>
      <c r="AG419" s="45">
        <v>113.8</v>
      </c>
      <c r="AH419" s="45">
        <v>112.9</v>
      </c>
      <c r="AI419" s="45">
        <v>113.4</v>
      </c>
      <c r="AJ419" s="45">
        <v>112.3</v>
      </c>
      <c r="AK419" s="45">
        <v>112.7</v>
      </c>
      <c r="AL419" s="45">
        <v>111.4</v>
      </c>
      <c r="AM419" s="45">
        <v>111.3</v>
      </c>
      <c r="AN419" s="45">
        <v>111.4</v>
      </c>
      <c r="AO419" s="45">
        <v>112.2</v>
      </c>
      <c r="AP419" s="45">
        <v>112.6</v>
      </c>
      <c r="AQ419" s="45">
        <v>112.8</v>
      </c>
      <c r="AR419" s="45">
        <v>111.1</v>
      </c>
      <c r="AS419" s="45">
        <v>111.8</v>
      </c>
      <c r="AT419" s="45">
        <v>112.3</v>
      </c>
      <c r="AU419" s="45">
        <v>112.6</v>
      </c>
      <c r="AV419" s="45">
        <v>112.4</v>
      </c>
      <c r="AW419" s="45">
        <v>113</v>
      </c>
      <c r="AX419" s="45">
        <v>112.4</v>
      </c>
      <c r="AY419" s="45">
        <v>112.4</v>
      </c>
      <c r="AZ419" s="45">
        <v>113.5</v>
      </c>
      <c r="BA419" s="45">
        <v>113.3</v>
      </c>
      <c r="BB419" s="45">
        <v>112.7</v>
      </c>
      <c r="BC419" s="45">
        <v>113.8</v>
      </c>
      <c r="BD419" s="45">
        <v>113.5</v>
      </c>
      <c r="BE419" s="45">
        <v>113.6</v>
      </c>
      <c r="BF419" s="45">
        <v>113.9</v>
      </c>
      <c r="BG419" s="45">
        <v>113.9</v>
      </c>
      <c r="BH419" s="45">
        <v>114.1</v>
      </c>
      <c r="BI419" s="45">
        <v>114.1</v>
      </c>
      <c r="BJ419" s="45">
        <v>113.7</v>
      </c>
      <c r="BK419" s="45">
        <v>114.5</v>
      </c>
      <c r="BL419" s="45">
        <v>115</v>
      </c>
      <c r="BM419" s="45">
        <v>115</v>
      </c>
      <c r="BN419" s="45">
        <v>116.2</v>
      </c>
      <c r="BO419" s="45">
        <v>115.1</v>
      </c>
      <c r="BP419" s="45">
        <v>115.5</v>
      </c>
      <c r="BQ419" s="45">
        <v>114.4</v>
      </c>
      <c r="BR419" s="45">
        <v>115.2</v>
      </c>
      <c r="BS419" s="45">
        <v>115.6</v>
      </c>
      <c r="BT419" s="45">
        <v>115.4</v>
      </c>
      <c r="BU419" s="45">
        <v>115.2</v>
      </c>
      <c r="BV419" s="45">
        <v>115</v>
      </c>
      <c r="BW419" s="45">
        <v>114.8</v>
      </c>
      <c r="BX419" s="45">
        <v>114.5</v>
      </c>
      <c r="BY419" s="45">
        <v>114.5</v>
      </c>
      <c r="BZ419" s="45">
        <v>114.7</v>
      </c>
      <c r="CA419" s="45">
        <v>116.3</v>
      </c>
      <c r="CB419" s="45">
        <v>116.4</v>
      </c>
      <c r="CC419" s="45">
        <v>116</v>
      </c>
      <c r="CD419" s="45">
        <v>116.7</v>
      </c>
      <c r="CE419" s="45">
        <v>117.8</v>
      </c>
      <c r="CF419" s="45">
        <v>117.5</v>
      </c>
      <c r="CG419" s="45">
        <v>118.8</v>
      </c>
      <c r="CH419" s="45">
        <v>119.1</v>
      </c>
      <c r="CI419" s="45">
        <v>119.4</v>
      </c>
      <c r="CJ419" s="45">
        <v>120</v>
      </c>
      <c r="CK419" s="45">
        <v>118.8</v>
      </c>
      <c r="CL419" s="45">
        <v>119.5</v>
      </c>
      <c r="CM419" s="45">
        <v>119</v>
      </c>
      <c r="CN419" s="45">
        <v>118.8</v>
      </c>
      <c r="CO419" s="45">
        <v>118.3</v>
      </c>
      <c r="CP419" s="45">
        <v>118.4</v>
      </c>
      <c r="CQ419" s="45">
        <v>117.8</v>
      </c>
      <c r="CR419" s="45">
        <v>118.7</v>
      </c>
      <c r="CS419" s="45">
        <v>119</v>
      </c>
      <c r="CT419" s="45">
        <v>117.7</v>
      </c>
      <c r="CU419" s="45">
        <v>117.2</v>
      </c>
      <c r="CV419" s="45">
        <v>118</v>
      </c>
      <c r="CW419" s="45">
        <v>119.4</v>
      </c>
      <c r="CX419" s="45">
        <v>120.1</v>
      </c>
      <c r="CY419" s="45">
        <v>119.8</v>
      </c>
      <c r="CZ419" s="45">
        <v>119.6</v>
      </c>
      <c r="DA419" s="45">
        <v>119.6</v>
      </c>
      <c r="DB419" s="45">
        <v>120.8</v>
      </c>
      <c r="DC419" s="45">
        <v>121.3</v>
      </c>
      <c r="DD419" s="45">
        <v>121.7</v>
      </c>
      <c r="DE419" s="45">
        <v>121.8</v>
      </c>
      <c r="DF419" s="45">
        <v>122.4</v>
      </c>
      <c r="DG419" s="45">
        <v>122.8</v>
      </c>
      <c r="DH419" s="45">
        <v>123.4</v>
      </c>
      <c r="DI419" s="45">
        <v>124.8</v>
      </c>
      <c r="DJ419" s="45">
        <v>126.2</v>
      </c>
      <c r="DK419" s="45">
        <v>126.8</v>
      </c>
      <c r="DL419" s="45">
        <v>128.4</v>
      </c>
      <c r="DM419" s="45">
        <v>128.80000000000001</v>
      </c>
      <c r="DN419" s="45">
        <v>129</v>
      </c>
      <c r="DO419" s="45">
        <v>129.9</v>
      </c>
      <c r="DP419" s="45">
        <v>130.9</v>
      </c>
      <c r="DQ419" s="45">
        <v>126.9</v>
      </c>
      <c r="DR419" s="45">
        <v>128</v>
      </c>
      <c r="DS419" s="45">
        <v>129.6</v>
      </c>
      <c r="DT419" s="45">
        <v>132</v>
      </c>
      <c r="DU419" s="45">
        <v>138.1</v>
      </c>
      <c r="DV419" s="45">
        <v>139</v>
      </c>
      <c r="DW419" s="45">
        <v>140.6</v>
      </c>
      <c r="DX419" s="46">
        <v>141.4</v>
      </c>
      <c r="DY419" s="46">
        <v>142.30000000000001</v>
      </c>
      <c r="DZ419" s="46">
        <v>142.80000000000001</v>
      </c>
      <c r="EA419">
        <v>142.80000000000001</v>
      </c>
      <c r="EB419" s="47">
        <v>142.30000000000001</v>
      </c>
      <c r="EC419" s="47">
        <v>141.80000000000001</v>
      </c>
    </row>
    <row r="420" spans="1:133" x14ac:dyDescent="0.25">
      <c r="A420" s="43" t="s">
        <v>3634</v>
      </c>
      <c r="B420" s="43" t="s">
        <v>3635</v>
      </c>
      <c r="C420" s="44">
        <v>7.6050000000000006E-2</v>
      </c>
      <c r="D420" s="45">
        <v>106.3</v>
      </c>
      <c r="E420" s="45">
        <v>106.2</v>
      </c>
      <c r="F420" s="45">
        <v>106.9</v>
      </c>
      <c r="G420" s="45">
        <v>108.7</v>
      </c>
      <c r="H420" s="45">
        <v>107.8</v>
      </c>
      <c r="I420" s="45">
        <v>105.4</v>
      </c>
      <c r="J420" s="45">
        <v>104.5</v>
      </c>
      <c r="K420" s="45">
        <v>106</v>
      </c>
      <c r="L420" s="45">
        <v>105.6</v>
      </c>
      <c r="M420" s="45">
        <v>106.1</v>
      </c>
      <c r="N420" s="45">
        <v>105</v>
      </c>
      <c r="O420" s="45">
        <v>104.3</v>
      </c>
      <c r="P420" s="45">
        <v>106.6</v>
      </c>
      <c r="Q420" s="45">
        <v>108.3</v>
      </c>
      <c r="R420" s="45">
        <v>106.7</v>
      </c>
      <c r="S420" s="45">
        <v>108.6</v>
      </c>
      <c r="T420" s="45">
        <v>111</v>
      </c>
      <c r="U420" s="45">
        <v>107</v>
      </c>
      <c r="V420" s="45">
        <v>109.3</v>
      </c>
      <c r="W420" s="45">
        <v>107.3</v>
      </c>
      <c r="X420" s="45">
        <v>105.3</v>
      </c>
      <c r="Y420" s="45">
        <v>105.1</v>
      </c>
      <c r="Z420" s="45">
        <v>105.8</v>
      </c>
      <c r="AA420" s="45">
        <v>106.3</v>
      </c>
      <c r="AB420" s="45">
        <v>109.8</v>
      </c>
      <c r="AC420" s="45">
        <v>112.2</v>
      </c>
      <c r="AD420" s="45">
        <v>110.9</v>
      </c>
      <c r="AE420" s="45">
        <v>112.2</v>
      </c>
      <c r="AF420" s="45">
        <v>110.9</v>
      </c>
      <c r="AG420" s="45">
        <v>110.5</v>
      </c>
      <c r="AH420" s="45">
        <v>109.2</v>
      </c>
      <c r="AI420" s="45">
        <v>111.1</v>
      </c>
      <c r="AJ420" s="45">
        <v>109.5</v>
      </c>
      <c r="AK420" s="45">
        <v>108.4</v>
      </c>
      <c r="AL420" s="45">
        <v>107.4</v>
      </c>
      <c r="AM420" s="45">
        <v>109.2</v>
      </c>
      <c r="AN420" s="45">
        <v>105.5</v>
      </c>
      <c r="AO420" s="45">
        <v>106.9</v>
      </c>
      <c r="AP420" s="45">
        <v>108.4</v>
      </c>
      <c r="AQ420" s="45">
        <v>108</v>
      </c>
      <c r="AR420" s="45">
        <v>106.9</v>
      </c>
      <c r="AS420" s="45">
        <v>110.9</v>
      </c>
      <c r="AT420" s="45">
        <v>110.7</v>
      </c>
      <c r="AU420" s="45">
        <v>109.3</v>
      </c>
      <c r="AV420" s="45">
        <v>111.1</v>
      </c>
      <c r="AW420" s="45">
        <v>109.8</v>
      </c>
      <c r="AX420" s="45">
        <v>110.1</v>
      </c>
      <c r="AY420" s="45">
        <v>109.8</v>
      </c>
      <c r="AZ420" s="45">
        <v>110.9</v>
      </c>
      <c r="BA420" s="45">
        <v>111.9</v>
      </c>
      <c r="BB420" s="45">
        <v>110.5</v>
      </c>
      <c r="BC420" s="45">
        <v>110.7</v>
      </c>
      <c r="BD420" s="45">
        <v>111.9</v>
      </c>
      <c r="BE420" s="45">
        <v>112.2</v>
      </c>
      <c r="BF420" s="45">
        <v>112.5</v>
      </c>
      <c r="BG420" s="45">
        <v>112.9</v>
      </c>
      <c r="BH420" s="45">
        <v>114.3</v>
      </c>
      <c r="BI420" s="45">
        <v>113.5</v>
      </c>
      <c r="BJ420" s="45">
        <v>113.5</v>
      </c>
      <c r="BK420" s="45">
        <v>113.7</v>
      </c>
      <c r="BL420" s="45">
        <v>114</v>
      </c>
      <c r="BM420" s="45">
        <v>114.2</v>
      </c>
      <c r="BN420" s="45">
        <v>116.5</v>
      </c>
      <c r="BO420" s="45">
        <v>112.8</v>
      </c>
      <c r="BP420" s="45">
        <v>113.5</v>
      </c>
      <c r="BQ420" s="45">
        <v>112.5</v>
      </c>
      <c r="BR420" s="45">
        <v>111.4</v>
      </c>
      <c r="BS420" s="45">
        <v>111.5</v>
      </c>
      <c r="BT420" s="45">
        <v>111.4</v>
      </c>
      <c r="BU420" s="45">
        <v>112.4</v>
      </c>
      <c r="BV420" s="45">
        <v>110.3</v>
      </c>
      <c r="BW420" s="45">
        <v>109.5</v>
      </c>
      <c r="BX420" s="45">
        <v>111.2</v>
      </c>
      <c r="BY420" s="45">
        <v>109.1</v>
      </c>
      <c r="BZ420" s="45">
        <v>109.5</v>
      </c>
      <c r="CA420" s="45">
        <v>111.2</v>
      </c>
      <c r="CB420" s="45">
        <v>111.2</v>
      </c>
      <c r="CC420" s="45">
        <v>109.7</v>
      </c>
      <c r="CD420" s="45">
        <v>110.1</v>
      </c>
      <c r="CE420" s="45">
        <v>111.5</v>
      </c>
      <c r="CF420" s="45">
        <v>111</v>
      </c>
      <c r="CG420" s="45">
        <v>110.3</v>
      </c>
      <c r="CH420" s="45">
        <v>112.3</v>
      </c>
      <c r="CI420" s="45">
        <v>112.2</v>
      </c>
      <c r="CJ420" s="45">
        <v>112.8</v>
      </c>
      <c r="CK420" s="45">
        <v>112.6</v>
      </c>
      <c r="CL420" s="45">
        <v>111.1</v>
      </c>
      <c r="CM420" s="45">
        <v>111.6</v>
      </c>
      <c r="CN420" s="45">
        <v>109.7</v>
      </c>
      <c r="CO420" s="45">
        <v>110.5</v>
      </c>
      <c r="CP420" s="45">
        <v>109.4</v>
      </c>
      <c r="CQ420" s="45">
        <v>108.7</v>
      </c>
      <c r="CR420" s="45">
        <v>110.7</v>
      </c>
      <c r="CS420" s="45">
        <v>110.7</v>
      </c>
      <c r="CT420" s="45">
        <v>112</v>
      </c>
      <c r="CU420" s="45">
        <v>112.7</v>
      </c>
      <c r="CV420" s="45">
        <v>112</v>
      </c>
      <c r="CW420" s="45">
        <v>112</v>
      </c>
      <c r="CX420" s="45">
        <v>112.6</v>
      </c>
      <c r="CY420" s="45">
        <v>113.1</v>
      </c>
      <c r="CZ420" s="45">
        <v>113.5</v>
      </c>
      <c r="DA420" s="45">
        <v>112.4</v>
      </c>
      <c r="DB420" s="45">
        <v>114.2</v>
      </c>
      <c r="DC420" s="45">
        <v>113.9</v>
      </c>
      <c r="DD420" s="45">
        <v>114.9</v>
      </c>
      <c r="DE420" s="45">
        <v>114.1</v>
      </c>
      <c r="DF420" s="45">
        <v>117.2</v>
      </c>
      <c r="DG420" s="45">
        <v>118.6</v>
      </c>
      <c r="DH420" s="45">
        <v>120.1</v>
      </c>
      <c r="DI420" s="45">
        <v>122.2</v>
      </c>
      <c r="DJ420" s="45">
        <v>121.3</v>
      </c>
      <c r="DK420" s="45">
        <v>124.7</v>
      </c>
      <c r="DL420" s="45">
        <v>123.6</v>
      </c>
      <c r="DM420" s="45">
        <v>125.3</v>
      </c>
      <c r="DN420" s="45">
        <v>127.8</v>
      </c>
      <c r="DO420" s="45">
        <v>128.80000000000001</v>
      </c>
      <c r="DP420" s="45">
        <v>128.9</v>
      </c>
      <c r="DQ420" s="45">
        <v>129.80000000000001</v>
      </c>
      <c r="DR420" s="45">
        <v>130.4</v>
      </c>
      <c r="DS420" s="45">
        <v>132.30000000000001</v>
      </c>
      <c r="DT420" s="45">
        <v>133.9</v>
      </c>
      <c r="DU420" s="45">
        <v>136.9</v>
      </c>
      <c r="DV420" s="45">
        <v>137.9</v>
      </c>
      <c r="DW420" s="45">
        <v>137.5</v>
      </c>
      <c r="DX420" s="46">
        <v>137.19999999999999</v>
      </c>
      <c r="DY420" s="46">
        <v>139.80000000000001</v>
      </c>
      <c r="DZ420" s="46">
        <v>139</v>
      </c>
      <c r="EA420">
        <v>136.9</v>
      </c>
      <c r="EB420" s="47">
        <v>135.9</v>
      </c>
      <c r="EC420" s="47">
        <v>136.80000000000001</v>
      </c>
    </row>
    <row r="421" spans="1:133" x14ac:dyDescent="0.25">
      <c r="A421" s="43" t="s">
        <v>3636</v>
      </c>
      <c r="B421" s="43" t="s">
        <v>3637</v>
      </c>
      <c r="C421" s="44">
        <v>0.30512</v>
      </c>
      <c r="D421" s="45">
        <v>107</v>
      </c>
      <c r="E421" s="45">
        <v>109.2</v>
      </c>
      <c r="F421" s="45">
        <v>109</v>
      </c>
      <c r="G421" s="45">
        <v>108.7</v>
      </c>
      <c r="H421" s="45">
        <v>110.4</v>
      </c>
      <c r="I421" s="45">
        <v>109.4</v>
      </c>
      <c r="J421" s="45">
        <v>110.1</v>
      </c>
      <c r="K421" s="45">
        <v>111</v>
      </c>
      <c r="L421" s="45">
        <v>111.5</v>
      </c>
      <c r="M421" s="45">
        <v>109.5</v>
      </c>
      <c r="N421" s="45">
        <v>110.2</v>
      </c>
      <c r="O421" s="45">
        <v>112.7</v>
      </c>
      <c r="P421" s="45">
        <v>113.4</v>
      </c>
      <c r="Q421" s="45">
        <v>114.3</v>
      </c>
      <c r="R421" s="45">
        <v>114.2</v>
      </c>
      <c r="S421" s="45">
        <v>116</v>
      </c>
      <c r="T421" s="45">
        <v>115.4</v>
      </c>
      <c r="U421" s="45">
        <v>116.9</v>
      </c>
      <c r="V421" s="45">
        <v>117.3</v>
      </c>
      <c r="W421" s="45">
        <v>118.3</v>
      </c>
      <c r="X421" s="45">
        <v>118.2</v>
      </c>
      <c r="Y421" s="45">
        <v>119</v>
      </c>
      <c r="Z421" s="45">
        <v>112.1</v>
      </c>
      <c r="AA421" s="45">
        <v>112.6</v>
      </c>
      <c r="AB421" s="45">
        <v>112.8</v>
      </c>
      <c r="AC421" s="45">
        <v>113.1</v>
      </c>
      <c r="AD421" s="45">
        <v>114.4</v>
      </c>
      <c r="AE421" s="45">
        <v>115.2</v>
      </c>
      <c r="AF421" s="45">
        <v>115.4</v>
      </c>
      <c r="AG421" s="45">
        <v>116.1</v>
      </c>
      <c r="AH421" s="45">
        <v>115.5</v>
      </c>
      <c r="AI421" s="45">
        <v>115</v>
      </c>
      <c r="AJ421" s="45">
        <v>115.2</v>
      </c>
      <c r="AK421" s="45">
        <v>115.6</v>
      </c>
      <c r="AL421" s="45">
        <v>114.4</v>
      </c>
      <c r="AM421" s="45">
        <v>113.8</v>
      </c>
      <c r="AN421" s="45">
        <v>114.7</v>
      </c>
      <c r="AO421" s="45">
        <v>114.5</v>
      </c>
      <c r="AP421" s="45">
        <v>115.1</v>
      </c>
      <c r="AQ421" s="45">
        <v>115.4</v>
      </c>
      <c r="AR421" s="45">
        <v>113.6</v>
      </c>
      <c r="AS421" s="45">
        <v>115.3</v>
      </c>
      <c r="AT421" s="45">
        <v>114.2</v>
      </c>
      <c r="AU421" s="45">
        <v>114.5</v>
      </c>
      <c r="AV421" s="45">
        <v>113.8</v>
      </c>
      <c r="AW421" s="45">
        <v>114.6</v>
      </c>
      <c r="AX421" s="45">
        <v>113.3</v>
      </c>
      <c r="AY421" s="45">
        <v>111.9</v>
      </c>
      <c r="AZ421" s="45">
        <v>113.1</v>
      </c>
      <c r="BA421" s="45">
        <v>112.3</v>
      </c>
      <c r="BB421" s="45">
        <v>112.5</v>
      </c>
      <c r="BC421" s="45">
        <v>113.8</v>
      </c>
      <c r="BD421" s="45">
        <v>113.3</v>
      </c>
      <c r="BE421" s="45">
        <v>113.3</v>
      </c>
      <c r="BF421" s="45">
        <v>113.9</v>
      </c>
      <c r="BG421" s="45">
        <v>113.9</v>
      </c>
      <c r="BH421" s="45">
        <v>114.2</v>
      </c>
      <c r="BI421" s="45">
        <v>113.9</v>
      </c>
      <c r="BJ421" s="45">
        <v>113.8</v>
      </c>
      <c r="BK421" s="45">
        <v>114.7</v>
      </c>
      <c r="BL421" s="45">
        <v>115.8</v>
      </c>
      <c r="BM421" s="45">
        <v>116</v>
      </c>
      <c r="BN421" s="45">
        <v>116.8</v>
      </c>
      <c r="BO421" s="45">
        <v>117.6</v>
      </c>
      <c r="BP421" s="45">
        <v>118.1</v>
      </c>
      <c r="BQ421" s="45">
        <v>117.4</v>
      </c>
      <c r="BR421" s="45">
        <v>118.5</v>
      </c>
      <c r="BS421" s="45">
        <v>119.4</v>
      </c>
      <c r="BT421" s="45">
        <v>118.8</v>
      </c>
      <c r="BU421" s="45">
        <v>117.4</v>
      </c>
      <c r="BV421" s="45">
        <v>117.4</v>
      </c>
      <c r="BW421" s="45">
        <v>117.3</v>
      </c>
      <c r="BX421" s="45">
        <v>116.9</v>
      </c>
      <c r="BY421" s="45">
        <v>117.7</v>
      </c>
      <c r="BZ421" s="45">
        <v>118.7</v>
      </c>
      <c r="CA421" s="45">
        <v>120.6</v>
      </c>
      <c r="CB421" s="45">
        <v>120.5</v>
      </c>
      <c r="CC421" s="45">
        <v>119.7</v>
      </c>
      <c r="CD421" s="45">
        <v>120.6</v>
      </c>
      <c r="CE421" s="45">
        <v>122.1</v>
      </c>
      <c r="CF421" s="45">
        <v>121.7</v>
      </c>
      <c r="CG421" s="45">
        <v>124.5</v>
      </c>
      <c r="CH421" s="45">
        <v>124.4</v>
      </c>
      <c r="CI421" s="45">
        <v>124.8</v>
      </c>
      <c r="CJ421" s="45">
        <v>126.3</v>
      </c>
      <c r="CK421" s="45">
        <v>123.6</v>
      </c>
      <c r="CL421" s="45">
        <v>124.7</v>
      </c>
      <c r="CM421" s="45">
        <v>124.5</v>
      </c>
      <c r="CN421" s="45">
        <v>124.7</v>
      </c>
      <c r="CO421" s="45">
        <v>123.5</v>
      </c>
      <c r="CP421" s="45">
        <v>124.1</v>
      </c>
      <c r="CQ421" s="45">
        <v>123.3</v>
      </c>
      <c r="CR421" s="45">
        <v>124.5</v>
      </c>
      <c r="CS421" s="45">
        <v>124.9</v>
      </c>
      <c r="CT421" s="45">
        <v>124.3</v>
      </c>
      <c r="CU421" s="45">
        <v>122.8</v>
      </c>
      <c r="CV421" s="45">
        <v>124.8</v>
      </c>
      <c r="CW421" s="45">
        <v>126.9</v>
      </c>
      <c r="CX421" s="45">
        <v>128.6</v>
      </c>
      <c r="CY421" s="45">
        <v>127.5</v>
      </c>
      <c r="CZ421" s="45">
        <v>126.9</v>
      </c>
      <c r="DA421" s="45">
        <v>127.1</v>
      </c>
      <c r="DB421" s="45">
        <v>129.1</v>
      </c>
      <c r="DC421" s="45">
        <v>129.69999999999999</v>
      </c>
      <c r="DD421" s="45">
        <v>129.69999999999999</v>
      </c>
      <c r="DE421" s="45">
        <v>130.30000000000001</v>
      </c>
      <c r="DF421" s="45">
        <v>130.69999999999999</v>
      </c>
      <c r="DG421" s="45">
        <v>130.30000000000001</v>
      </c>
      <c r="DH421" s="45">
        <v>130.9</v>
      </c>
      <c r="DI421" s="45">
        <v>133.30000000000001</v>
      </c>
      <c r="DJ421" s="45">
        <v>135.69999999999999</v>
      </c>
      <c r="DK421" s="45">
        <v>136.19999999999999</v>
      </c>
      <c r="DL421" s="45">
        <v>139.19999999999999</v>
      </c>
      <c r="DM421" s="45">
        <v>139.4</v>
      </c>
      <c r="DN421" s="45">
        <v>138.69999999999999</v>
      </c>
      <c r="DO421" s="45">
        <v>140</v>
      </c>
      <c r="DP421" s="45">
        <v>141</v>
      </c>
      <c r="DQ421" s="45">
        <v>132.69999999999999</v>
      </c>
      <c r="DR421" s="45">
        <v>134.19999999999999</v>
      </c>
      <c r="DS421" s="45">
        <v>136.6</v>
      </c>
      <c r="DT421" s="45">
        <v>138.80000000000001</v>
      </c>
      <c r="DU421" s="45">
        <v>149.4</v>
      </c>
      <c r="DV421" s="45">
        <v>150.80000000000001</v>
      </c>
      <c r="DW421" s="45">
        <v>153.6</v>
      </c>
      <c r="DX421" s="46">
        <v>155.30000000000001</v>
      </c>
      <c r="DY421" s="46">
        <v>156</v>
      </c>
      <c r="DZ421" s="46">
        <v>156.6</v>
      </c>
      <c r="EA421">
        <v>157.30000000000001</v>
      </c>
      <c r="EB421" s="47">
        <v>156.5</v>
      </c>
      <c r="EC421" s="47">
        <v>155.80000000000001</v>
      </c>
    </row>
    <row r="422" spans="1:133" x14ac:dyDescent="0.25">
      <c r="A422" s="43" t="s">
        <v>3638</v>
      </c>
      <c r="B422" s="43" t="s">
        <v>3639</v>
      </c>
      <c r="C422" s="44">
        <v>1.8339999999999999E-2</v>
      </c>
      <c r="D422" s="45">
        <v>102.5</v>
      </c>
      <c r="E422" s="45">
        <v>102.8</v>
      </c>
      <c r="F422" s="45">
        <v>101.5</v>
      </c>
      <c r="G422" s="45">
        <v>103.6</v>
      </c>
      <c r="H422" s="45">
        <v>103.7</v>
      </c>
      <c r="I422" s="45">
        <v>100.8</v>
      </c>
      <c r="J422" s="45">
        <v>104.8</v>
      </c>
      <c r="K422" s="45">
        <v>101.9</v>
      </c>
      <c r="L422" s="45">
        <v>99.4</v>
      </c>
      <c r="M422" s="45">
        <v>102.4</v>
      </c>
      <c r="N422" s="45">
        <v>106</v>
      </c>
      <c r="O422" s="45">
        <v>103.4</v>
      </c>
      <c r="P422" s="45">
        <v>108.6</v>
      </c>
      <c r="Q422" s="45">
        <v>107.5</v>
      </c>
      <c r="R422" s="45">
        <v>107.5</v>
      </c>
      <c r="S422" s="45">
        <v>107.6</v>
      </c>
      <c r="T422" s="45">
        <v>104.9</v>
      </c>
      <c r="U422" s="45">
        <v>111</v>
      </c>
      <c r="V422" s="45">
        <v>112</v>
      </c>
      <c r="W422" s="45">
        <v>112.4</v>
      </c>
      <c r="X422" s="45">
        <v>110</v>
      </c>
      <c r="Y422" s="45">
        <v>108.6</v>
      </c>
      <c r="Z422" s="45">
        <v>109.1</v>
      </c>
      <c r="AA422" s="45">
        <v>113.1</v>
      </c>
      <c r="AB422" s="45">
        <v>112.2</v>
      </c>
      <c r="AC422" s="45">
        <v>119.5</v>
      </c>
      <c r="AD422" s="45">
        <v>114.4</v>
      </c>
      <c r="AE422" s="45">
        <v>118</v>
      </c>
      <c r="AF422" s="45">
        <v>117.8</v>
      </c>
      <c r="AG422" s="45">
        <v>117.2</v>
      </c>
      <c r="AH422" s="45">
        <v>111.9</v>
      </c>
      <c r="AI422" s="45">
        <v>110.8</v>
      </c>
      <c r="AJ422" s="45">
        <v>111.2</v>
      </c>
      <c r="AK422" s="45">
        <v>114.9</v>
      </c>
      <c r="AL422" s="45">
        <v>106.3</v>
      </c>
      <c r="AM422" s="45">
        <v>102.3</v>
      </c>
      <c r="AN422" s="45">
        <v>98.1</v>
      </c>
      <c r="AO422" s="45">
        <v>97.7</v>
      </c>
      <c r="AP422" s="45">
        <v>96.9</v>
      </c>
      <c r="AQ422" s="45">
        <v>100.8</v>
      </c>
      <c r="AR422" s="45">
        <v>104.6</v>
      </c>
      <c r="AS422" s="45">
        <v>101.5</v>
      </c>
      <c r="AT422" s="45">
        <v>99.5</v>
      </c>
      <c r="AU422" s="45">
        <v>97.1</v>
      </c>
      <c r="AV422" s="45">
        <v>97.9</v>
      </c>
      <c r="AW422" s="45">
        <v>97.1</v>
      </c>
      <c r="AX422" s="45">
        <v>94.3</v>
      </c>
      <c r="AY422" s="45">
        <v>98.7</v>
      </c>
      <c r="AZ422" s="45">
        <v>92.5</v>
      </c>
      <c r="BA422" s="45">
        <v>97.3</v>
      </c>
      <c r="BB422" s="45">
        <v>94.9</v>
      </c>
      <c r="BC422" s="45">
        <v>100</v>
      </c>
      <c r="BD422" s="45">
        <v>98.6</v>
      </c>
      <c r="BE422" s="45">
        <v>100.8</v>
      </c>
      <c r="BF422" s="45">
        <v>98.1</v>
      </c>
      <c r="BG422" s="45">
        <v>96.3</v>
      </c>
      <c r="BH422" s="45">
        <v>96.9</v>
      </c>
      <c r="BI422" s="45">
        <v>97.1</v>
      </c>
      <c r="BJ422" s="45">
        <v>96.9</v>
      </c>
      <c r="BK422" s="45">
        <v>96.1</v>
      </c>
      <c r="BL422" s="45">
        <v>99.5</v>
      </c>
      <c r="BM422" s="45">
        <v>100.8</v>
      </c>
      <c r="BN422" s="45">
        <v>99.8</v>
      </c>
      <c r="BO422" s="45">
        <v>94.7</v>
      </c>
      <c r="BP422" s="45">
        <v>95.1</v>
      </c>
      <c r="BQ422" s="45">
        <v>94.2</v>
      </c>
      <c r="BR422" s="45">
        <v>95.2</v>
      </c>
      <c r="BS422" s="45">
        <v>94.8</v>
      </c>
      <c r="BT422" s="45">
        <v>92.4</v>
      </c>
      <c r="BU422" s="45">
        <v>93.1</v>
      </c>
      <c r="BV422" s="45">
        <v>95.1</v>
      </c>
      <c r="BW422" s="45">
        <v>98.2</v>
      </c>
      <c r="BX422" s="45">
        <v>94.4</v>
      </c>
      <c r="BY422" s="45">
        <v>93.8</v>
      </c>
      <c r="BZ422" s="45">
        <v>96.1</v>
      </c>
      <c r="CA422" s="45">
        <v>99.3</v>
      </c>
      <c r="CB422" s="45">
        <v>97.4</v>
      </c>
      <c r="CC422" s="45">
        <v>98</v>
      </c>
      <c r="CD422" s="45">
        <v>97.1</v>
      </c>
      <c r="CE422" s="45">
        <v>96.3</v>
      </c>
      <c r="CF422" s="45">
        <v>100</v>
      </c>
      <c r="CG422" s="45">
        <v>96.8</v>
      </c>
      <c r="CH422" s="45">
        <v>100.8</v>
      </c>
      <c r="CI422" s="45">
        <v>104</v>
      </c>
      <c r="CJ422" s="45">
        <v>100.4</v>
      </c>
      <c r="CK422" s="45">
        <v>96.9</v>
      </c>
      <c r="CL422" s="45">
        <v>97.6</v>
      </c>
      <c r="CM422" s="45">
        <v>94.1</v>
      </c>
      <c r="CN422" s="45">
        <v>93.1</v>
      </c>
      <c r="CO422" s="45">
        <v>93.6</v>
      </c>
      <c r="CP422" s="45">
        <v>89.8</v>
      </c>
      <c r="CQ422" s="45">
        <v>89.1</v>
      </c>
      <c r="CR422" s="45">
        <v>90.8</v>
      </c>
      <c r="CS422" s="45">
        <v>91.9</v>
      </c>
      <c r="CT422" s="45">
        <v>93.4</v>
      </c>
      <c r="CU422" s="45">
        <v>96.8</v>
      </c>
      <c r="CV422" s="45">
        <v>89</v>
      </c>
      <c r="CW422" s="45">
        <v>92.6</v>
      </c>
      <c r="CX422" s="45">
        <v>88.7</v>
      </c>
      <c r="CY422" s="45">
        <v>88.7</v>
      </c>
      <c r="CZ422" s="45">
        <v>93.2</v>
      </c>
      <c r="DA422" s="45">
        <v>96.5</v>
      </c>
      <c r="DB422" s="45">
        <v>92.8</v>
      </c>
      <c r="DC422" s="45">
        <v>97.8</v>
      </c>
      <c r="DD422" s="45">
        <v>102.4</v>
      </c>
      <c r="DE422" s="45">
        <v>102.2</v>
      </c>
      <c r="DF422" s="45">
        <v>100.8</v>
      </c>
      <c r="DG422" s="45">
        <v>105.7</v>
      </c>
      <c r="DH422" s="45">
        <v>108.6</v>
      </c>
      <c r="DI422" s="45">
        <v>109.7</v>
      </c>
      <c r="DJ422" s="45">
        <v>112.2</v>
      </c>
      <c r="DK422" s="45">
        <v>115.5</v>
      </c>
      <c r="DL422" s="45">
        <v>115.7</v>
      </c>
      <c r="DM422" s="45">
        <v>117.3</v>
      </c>
      <c r="DN422" s="45">
        <v>119.1</v>
      </c>
      <c r="DO422" s="45">
        <v>117.6</v>
      </c>
      <c r="DP422" s="45">
        <v>119.3</v>
      </c>
      <c r="DQ422" s="45">
        <v>117.6</v>
      </c>
      <c r="DR422" s="45">
        <v>116.2</v>
      </c>
      <c r="DS422" s="45">
        <v>118.1</v>
      </c>
      <c r="DT422" s="45">
        <v>123.3</v>
      </c>
      <c r="DU422" s="45">
        <v>122.8</v>
      </c>
      <c r="DV422" s="45">
        <v>122.9</v>
      </c>
      <c r="DW422" s="45">
        <v>124.9</v>
      </c>
      <c r="DX422" s="46">
        <v>121.5</v>
      </c>
      <c r="DY422" s="46">
        <v>121.9</v>
      </c>
      <c r="DZ422" s="46">
        <v>127.6</v>
      </c>
      <c r="EA422">
        <v>130.69999999999999</v>
      </c>
      <c r="EB422" s="47">
        <v>128.80000000000001</v>
      </c>
      <c r="EC422" s="47">
        <v>119.6</v>
      </c>
    </row>
    <row r="423" spans="1:133" x14ac:dyDescent="0.25">
      <c r="A423" s="43" t="s">
        <v>3640</v>
      </c>
      <c r="B423" s="43" t="s">
        <v>3641</v>
      </c>
      <c r="C423" s="44">
        <v>2.7040000000000002E-2</v>
      </c>
      <c r="D423" s="45">
        <v>102.5</v>
      </c>
      <c r="E423" s="45">
        <v>102.4</v>
      </c>
      <c r="F423" s="45">
        <v>103.2</v>
      </c>
      <c r="G423" s="45">
        <v>102.6</v>
      </c>
      <c r="H423" s="45">
        <v>103.9</v>
      </c>
      <c r="I423" s="45">
        <v>102.4</v>
      </c>
      <c r="J423" s="45">
        <v>103.7</v>
      </c>
      <c r="K423" s="45">
        <v>104</v>
      </c>
      <c r="L423" s="45">
        <v>104.2</v>
      </c>
      <c r="M423" s="45">
        <v>104.6</v>
      </c>
      <c r="N423" s="45">
        <v>106.2</v>
      </c>
      <c r="O423" s="45">
        <v>107.7</v>
      </c>
      <c r="P423" s="45">
        <v>110.3</v>
      </c>
      <c r="Q423" s="45">
        <v>110.8</v>
      </c>
      <c r="R423" s="45">
        <v>111.5</v>
      </c>
      <c r="S423" s="45">
        <v>110.9</v>
      </c>
      <c r="T423" s="45">
        <v>111</v>
      </c>
      <c r="U423" s="45">
        <v>110.1</v>
      </c>
      <c r="V423" s="45">
        <v>109.6</v>
      </c>
      <c r="W423" s="45">
        <v>109.6</v>
      </c>
      <c r="X423" s="45">
        <v>112</v>
      </c>
      <c r="Y423" s="45">
        <v>112.2</v>
      </c>
      <c r="Z423" s="45">
        <v>115.9</v>
      </c>
      <c r="AA423" s="45">
        <v>116.2</v>
      </c>
      <c r="AB423" s="45">
        <v>116.6</v>
      </c>
      <c r="AC423" s="45">
        <v>117.3</v>
      </c>
      <c r="AD423" s="45">
        <v>117.2</v>
      </c>
      <c r="AE423" s="45">
        <v>116.8</v>
      </c>
      <c r="AF423" s="45">
        <v>117.2</v>
      </c>
      <c r="AG423" s="45">
        <v>117.6</v>
      </c>
      <c r="AH423" s="45">
        <v>118.3</v>
      </c>
      <c r="AI423" s="45">
        <v>118.6</v>
      </c>
      <c r="AJ423" s="45">
        <v>118.5</v>
      </c>
      <c r="AK423" s="45">
        <v>119.2</v>
      </c>
      <c r="AL423" s="45">
        <v>120</v>
      </c>
      <c r="AM423" s="45">
        <v>122.2</v>
      </c>
      <c r="AN423" s="45">
        <v>124.1</v>
      </c>
      <c r="AO423" s="45">
        <v>121.1</v>
      </c>
      <c r="AP423" s="45">
        <v>119.6</v>
      </c>
      <c r="AQ423" s="45">
        <v>120.1</v>
      </c>
      <c r="AR423" s="45">
        <v>120.8</v>
      </c>
      <c r="AS423" s="45">
        <v>120.7</v>
      </c>
      <c r="AT423" s="45">
        <v>120.7</v>
      </c>
      <c r="AU423" s="45">
        <v>122.2</v>
      </c>
      <c r="AV423" s="45">
        <v>122.2</v>
      </c>
      <c r="AW423" s="45">
        <v>125.6</v>
      </c>
      <c r="AX423" s="45">
        <v>125.9</v>
      </c>
      <c r="AY423" s="45">
        <v>126.1</v>
      </c>
      <c r="AZ423" s="45">
        <v>126.7</v>
      </c>
      <c r="BA423" s="45">
        <v>126.3</v>
      </c>
      <c r="BB423" s="45">
        <v>120.5</v>
      </c>
      <c r="BC423" s="45">
        <v>120.8</v>
      </c>
      <c r="BD423" s="45">
        <v>121.5</v>
      </c>
      <c r="BE423" s="45">
        <v>123.6</v>
      </c>
      <c r="BF423" s="45">
        <v>123.8</v>
      </c>
      <c r="BG423" s="45">
        <v>123.9</v>
      </c>
      <c r="BH423" s="45">
        <v>121.3</v>
      </c>
      <c r="BI423" s="45">
        <v>121.3</v>
      </c>
      <c r="BJ423" s="45">
        <v>121.3</v>
      </c>
      <c r="BK423" s="45">
        <v>122.5</v>
      </c>
      <c r="BL423" s="45">
        <v>121.5</v>
      </c>
      <c r="BM423" s="45">
        <v>122.3</v>
      </c>
      <c r="BN423" s="45">
        <v>123</v>
      </c>
      <c r="BO423" s="45">
        <v>122</v>
      </c>
      <c r="BP423" s="45">
        <v>120.7</v>
      </c>
      <c r="BQ423" s="45">
        <v>120.8</v>
      </c>
      <c r="BR423" s="45">
        <v>121</v>
      </c>
      <c r="BS423" s="45">
        <v>124.2</v>
      </c>
      <c r="BT423" s="45">
        <v>124.7</v>
      </c>
      <c r="BU423" s="45">
        <v>122.5</v>
      </c>
      <c r="BV423" s="45">
        <v>121.9</v>
      </c>
      <c r="BW423" s="45">
        <v>120.9</v>
      </c>
      <c r="BX423" s="45">
        <v>117.6</v>
      </c>
      <c r="BY423" s="45">
        <v>116.8</v>
      </c>
      <c r="BZ423" s="45">
        <v>118</v>
      </c>
      <c r="CA423" s="45">
        <v>117.1</v>
      </c>
      <c r="CB423" s="45">
        <v>117.7</v>
      </c>
      <c r="CC423" s="45">
        <v>117.2</v>
      </c>
      <c r="CD423" s="45">
        <v>122.2</v>
      </c>
      <c r="CE423" s="45">
        <v>125.2</v>
      </c>
      <c r="CF423" s="45">
        <v>125.6</v>
      </c>
      <c r="CG423" s="45">
        <v>125.1</v>
      </c>
      <c r="CH423" s="45">
        <v>125.1</v>
      </c>
      <c r="CI423" s="45">
        <v>125.7</v>
      </c>
      <c r="CJ423" s="45">
        <v>125.9</v>
      </c>
      <c r="CK423" s="45">
        <v>127.2</v>
      </c>
      <c r="CL423" s="45">
        <v>128.80000000000001</v>
      </c>
      <c r="CM423" s="45">
        <v>122.9</v>
      </c>
      <c r="CN423" s="45">
        <v>120.5</v>
      </c>
      <c r="CO423" s="45">
        <v>120.6</v>
      </c>
      <c r="CP423" s="45">
        <v>123</v>
      </c>
      <c r="CQ423" s="45">
        <v>120.3</v>
      </c>
      <c r="CR423" s="45">
        <v>120.9</v>
      </c>
      <c r="CS423" s="45">
        <v>120.8</v>
      </c>
      <c r="CT423" s="45">
        <v>120.1</v>
      </c>
      <c r="CU423" s="45">
        <v>119.1</v>
      </c>
      <c r="CV423" s="45">
        <v>122.1</v>
      </c>
      <c r="CW423" s="45">
        <v>120.5</v>
      </c>
      <c r="CX423" s="45">
        <v>119.6</v>
      </c>
      <c r="CY423" s="45">
        <v>120.2</v>
      </c>
      <c r="CZ423" s="45">
        <v>120.7</v>
      </c>
      <c r="DA423" s="45">
        <v>120</v>
      </c>
      <c r="DB423" s="45">
        <v>121.2</v>
      </c>
      <c r="DC423" s="45">
        <v>121</v>
      </c>
      <c r="DD423" s="45">
        <v>121.3</v>
      </c>
      <c r="DE423" s="45">
        <v>120.9</v>
      </c>
      <c r="DF423" s="45">
        <v>121.4</v>
      </c>
      <c r="DG423" s="45">
        <v>121.4</v>
      </c>
      <c r="DH423" s="45">
        <v>120.6</v>
      </c>
      <c r="DI423" s="45">
        <v>121.3</v>
      </c>
      <c r="DJ423" s="45">
        <v>122.6</v>
      </c>
      <c r="DK423" s="45">
        <v>123.2</v>
      </c>
      <c r="DL423" s="45">
        <v>122.7</v>
      </c>
      <c r="DM423" s="45">
        <v>123.7</v>
      </c>
      <c r="DN423" s="45">
        <v>123.1</v>
      </c>
      <c r="DO423" s="45">
        <v>125.7</v>
      </c>
      <c r="DP423" s="45">
        <v>125.7</v>
      </c>
      <c r="DQ423" s="45">
        <v>126.4</v>
      </c>
      <c r="DR423" s="45">
        <v>127.9</v>
      </c>
      <c r="DS423" s="45">
        <v>129.1</v>
      </c>
      <c r="DT423" s="45">
        <v>133.19999999999999</v>
      </c>
      <c r="DU423" s="45">
        <v>136.19999999999999</v>
      </c>
      <c r="DV423" s="45">
        <v>136.19999999999999</v>
      </c>
      <c r="DW423" s="45">
        <v>136.4</v>
      </c>
      <c r="DX423" s="46">
        <v>138.30000000000001</v>
      </c>
      <c r="DY423" s="46">
        <v>140</v>
      </c>
      <c r="DZ423" s="46">
        <v>140.6</v>
      </c>
      <c r="EA423">
        <v>139</v>
      </c>
      <c r="EB423" s="47">
        <v>139.19999999999999</v>
      </c>
      <c r="EC423" s="47">
        <v>139.19999999999999</v>
      </c>
    </row>
    <row r="424" spans="1:133" x14ac:dyDescent="0.25">
      <c r="A424" s="43" t="s">
        <v>3642</v>
      </c>
      <c r="B424" s="43" t="s">
        <v>3643</v>
      </c>
      <c r="C424" s="44">
        <v>2.3640000000000001E-2</v>
      </c>
      <c r="D424" s="45">
        <v>101.4</v>
      </c>
      <c r="E424" s="45">
        <v>101.7</v>
      </c>
      <c r="F424" s="45">
        <v>101.9</v>
      </c>
      <c r="G424" s="45">
        <v>101.8</v>
      </c>
      <c r="H424" s="45">
        <v>102</v>
      </c>
      <c r="I424" s="45">
        <v>101.9</v>
      </c>
      <c r="J424" s="45">
        <v>102.5</v>
      </c>
      <c r="K424" s="45">
        <v>103.3</v>
      </c>
      <c r="L424" s="45">
        <v>103.1</v>
      </c>
      <c r="M424" s="45">
        <v>103</v>
      </c>
      <c r="N424" s="45">
        <v>102.4</v>
      </c>
      <c r="O424" s="45">
        <v>103.7</v>
      </c>
      <c r="P424" s="45">
        <v>104.2</v>
      </c>
      <c r="Q424" s="45">
        <v>104.2</v>
      </c>
      <c r="R424" s="45">
        <v>108.7</v>
      </c>
      <c r="S424" s="45">
        <v>110.3</v>
      </c>
      <c r="T424" s="45">
        <v>108.5</v>
      </c>
      <c r="U424" s="45">
        <v>109.2</v>
      </c>
      <c r="V424" s="45">
        <v>109.4</v>
      </c>
      <c r="W424" s="45">
        <v>109</v>
      </c>
      <c r="X424" s="45">
        <v>109.1</v>
      </c>
      <c r="Y424" s="45">
        <v>108.7</v>
      </c>
      <c r="Z424" s="45">
        <v>109</v>
      </c>
      <c r="AA424" s="45">
        <v>108.6</v>
      </c>
      <c r="AB424" s="45">
        <v>109.2</v>
      </c>
      <c r="AC424" s="45">
        <v>108.6</v>
      </c>
      <c r="AD424" s="45">
        <v>109.2</v>
      </c>
      <c r="AE424" s="45">
        <v>109</v>
      </c>
      <c r="AF424" s="45">
        <v>109.3</v>
      </c>
      <c r="AG424" s="45">
        <v>110.1</v>
      </c>
      <c r="AH424" s="45">
        <v>110</v>
      </c>
      <c r="AI424" s="45">
        <v>109.8</v>
      </c>
      <c r="AJ424" s="45">
        <v>109</v>
      </c>
      <c r="AK424" s="45">
        <v>109.9</v>
      </c>
      <c r="AL424" s="45">
        <v>109.6</v>
      </c>
      <c r="AM424" s="45">
        <v>110.1</v>
      </c>
      <c r="AN424" s="45">
        <v>110.1</v>
      </c>
      <c r="AO424" s="45">
        <v>110.7</v>
      </c>
      <c r="AP424" s="45">
        <v>110.9</v>
      </c>
      <c r="AQ424" s="45">
        <v>110.6</v>
      </c>
      <c r="AR424" s="45">
        <v>109.1</v>
      </c>
      <c r="AS424" s="45">
        <v>109.5</v>
      </c>
      <c r="AT424" s="45">
        <v>111.6</v>
      </c>
      <c r="AU424" s="45">
        <v>113.9</v>
      </c>
      <c r="AV424" s="45">
        <v>116.6</v>
      </c>
      <c r="AW424" s="45">
        <v>116.8</v>
      </c>
      <c r="AX424" s="45">
        <v>117.1</v>
      </c>
      <c r="AY424" s="45">
        <v>116.4</v>
      </c>
      <c r="AZ424" s="45">
        <v>117.3</v>
      </c>
      <c r="BA424" s="45">
        <v>117.3</v>
      </c>
      <c r="BB424" s="45">
        <v>117.5</v>
      </c>
      <c r="BC424" s="45">
        <v>117.4</v>
      </c>
      <c r="BD424" s="45">
        <v>117.4</v>
      </c>
      <c r="BE424" s="45">
        <v>117.1</v>
      </c>
      <c r="BF424" s="45">
        <v>117.3</v>
      </c>
      <c r="BG424" s="45">
        <v>117.2</v>
      </c>
      <c r="BH424" s="45">
        <v>117.1</v>
      </c>
      <c r="BI424" s="45">
        <v>117.3</v>
      </c>
      <c r="BJ424" s="45">
        <v>117.2</v>
      </c>
      <c r="BK424" s="45">
        <v>117.2</v>
      </c>
      <c r="BL424" s="45">
        <v>117.1</v>
      </c>
      <c r="BM424" s="45">
        <v>117</v>
      </c>
      <c r="BN424" s="45">
        <v>116.9</v>
      </c>
      <c r="BO424" s="45">
        <v>116.6</v>
      </c>
      <c r="BP424" s="45">
        <v>116.9</v>
      </c>
      <c r="BQ424" s="45">
        <v>115.2</v>
      </c>
      <c r="BR424" s="45">
        <v>115.2</v>
      </c>
      <c r="BS424" s="45">
        <v>115.3</v>
      </c>
      <c r="BT424" s="45">
        <v>115.4</v>
      </c>
      <c r="BU424" s="45">
        <v>115.5</v>
      </c>
      <c r="BV424" s="45">
        <v>115.7</v>
      </c>
      <c r="BW424" s="45">
        <v>116.1</v>
      </c>
      <c r="BX424" s="45">
        <v>115.6</v>
      </c>
      <c r="BY424" s="45">
        <v>115.6</v>
      </c>
      <c r="BZ424" s="45">
        <v>115.8</v>
      </c>
      <c r="CA424" s="45">
        <v>115.9</v>
      </c>
      <c r="CB424" s="45">
        <v>115.8</v>
      </c>
      <c r="CC424" s="45">
        <v>114.5</v>
      </c>
      <c r="CD424" s="45">
        <v>115.8</v>
      </c>
      <c r="CE424" s="45">
        <v>115.4</v>
      </c>
      <c r="CF424" s="45">
        <v>115.8</v>
      </c>
      <c r="CG424" s="45">
        <v>115.8</v>
      </c>
      <c r="CH424" s="45">
        <v>115.9</v>
      </c>
      <c r="CI424" s="45">
        <v>115.5</v>
      </c>
      <c r="CJ424" s="45">
        <v>115.3</v>
      </c>
      <c r="CK424" s="45">
        <v>116.6</v>
      </c>
      <c r="CL424" s="45">
        <v>116.4</v>
      </c>
      <c r="CM424" s="45">
        <v>116.3</v>
      </c>
      <c r="CN424" s="45">
        <v>116.7</v>
      </c>
      <c r="CO424" s="45">
        <v>116.5</v>
      </c>
      <c r="CP424" s="45">
        <v>116.5</v>
      </c>
      <c r="CQ424" s="45">
        <v>116.6</v>
      </c>
      <c r="CR424" s="45">
        <v>116.6</v>
      </c>
      <c r="CS424" s="45">
        <v>117.1</v>
      </c>
      <c r="CT424" s="45">
        <v>117.1</v>
      </c>
      <c r="CU424" s="45">
        <v>119.7</v>
      </c>
      <c r="CV424" s="45">
        <v>119.7</v>
      </c>
      <c r="CW424" s="45">
        <v>119.7</v>
      </c>
      <c r="CX424" s="45">
        <v>120.3</v>
      </c>
      <c r="CY424" s="45">
        <v>120.2</v>
      </c>
      <c r="CZ424" s="45">
        <v>120.2</v>
      </c>
      <c r="DA424" s="45">
        <v>120.2</v>
      </c>
      <c r="DB424" s="45">
        <v>121</v>
      </c>
      <c r="DC424" s="45">
        <v>121</v>
      </c>
      <c r="DD424" s="45">
        <v>121.7</v>
      </c>
      <c r="DE424" s="45">
        <v>121.6</v>
      </c>
      <c r="DF424" s="45">
        <v>121.7</v>
      </c>
      <c r="DG424" s="45">
        <v>122</v>
      </c>
      <c r="DH424" s="45">
        <v>122.1</v>
      </c>
      <c r="DI424" s="45">
        <v>122.4</v>
      </c>
      <c r="DJ424" s="45">
        <v>122.4</v>
      </c>
      <c r="DK424" s="45">
        <v>120.8</v>
      </c>
      <c r="DL424" s="45">
        <v>120.8</v>
      </c>
      <c r="DM424" s="45">
        <v>120.8</v>
      </c>
      <c r="DN424" s="45">
        <v>120.8</v>
      </c>
      <c r="DO424" s="45">
        <v>120.6</v>
      </c>
      <c r="DP424" s="45">
        <v>120.5</v>
      </c>
      <c r="DQ424" s="45">
        <v>120.5</v>
      </c>
      <c r="DR424" s="45">
        <v>120.3</v>
      </c>
      <c r="DS424" s="45">
        <v>120.3</v>
      </c>
      <c r="DT424" s="45">
        <v>121.2</v>
      </c>
      <c r="DU424" s="45">
        <v>121.1</v>
      </c>
      <c r="DV424" s="45">
        <v>121.1</v>
      </c>
      <c r="DW424" s="45">
        <v>121.6</v>
      </c>
      <c r="DX424" s="46">
        <v>121.1</v>
      </c>
      <c r="DY424" s="46">
        <v>121.2</v>
      </c>
      <c r="DZ424" s="46">
        <v>121.6</v>
      </c>
      <c r="EA424">
        <v>121.9</v>
      </c>
      <c r="EB424" s="47">
        <v>121.4</v>
      </c>
      <c r="EC424" s="47">
        <v>121.7</v>
      </c>
    </row>
    <row r="425" spans="1:133" x14ac:dyDescent="0.25">
      <c r="A425" s="43" t="s">
        <v>3644</v>
      </c>
      <c r="B425" s="43" t="s">
        <v>3645</v>
      </c>
      <c r="C425" s="44">
        <v>0.10008</v>
      </c>
      <c r="D425" s="45">
        <v>103.3</v>
      </c>
      <c r="E425" s="45">
        <v>103.8</v>
      </c>
      <c r="F425" s="45">
        <v>104.7</v>
      </c>
      <c r="G425" s="45">
        <v>105.6</v>
      </c>
      <c r="H425" s="45">
        <v>101.9</v>
      </c>
      <c r="I425" s="45">
        <v>104.3</v>
      </c>
      <c r="J425" s="45">
        <v>99.7</v>
      </c>
      <c r="K425" s="45">
        <v>97.7</v>
      </c>
      <c r="L425" s="45">
        <v>102.1</v>
      </c>
      <c r="M425" s="45">
        <v>99.2</v>
      </c>
      <c r="N425" s="45">
        <v>101.8</v>
      </c>
      <c r="O425" s="45">
        <v>99.1</v>
      </c>
      <c r="P425" s="45">
        <v>102.1</v>
      </c>
      <c r="Q425" s="45">
        <v>104</v>
      </c>
      <c r="R425" s="45">
        <v>109.2</v>
      </c>
      <c r="S425" s="45">
        <v>110.1</v>
      </c>
      <c r="T425" s="45">
        <v>106.1</v>
      </c>
      <c r="U425" s="45">
        <v>104.6</v>
      </c>
      <c r="V425" s="45">
        <v>106.5</v>
      </c>
      <c r="W425" s="45">
        <v>104.8</v>
      </c>
      <c r="X425" s="45">
        <v>108.2</v>
      </c>
      <c r="Y425" s="45">
        <v>104.1</v>
      </c>
      <c r="Z425" s="45">
        <v>104</v>
      </c>
      <c r="AA425" s="45">
        <v>104.1</v>
      </c>
      <c r="AB425" s="45">
        <v>105.7</v>
      </c>
      <c r="AC425" s="45">
        <v>105.8</v>
      </c>
      <c r="AD425" s="45">
        <v>112.6</v>
      </c>
      <c r="AE425" s="45">
        <v>109</v>
      </c>
      <c r="AF425" s="45">
        <v>109.3</v>
      </c>
      <c r="AG425" s="45">
        <v>111.3</v>
      </c>
      <c r="AH425" s="45">
        <v>108.1</v>
      </c>
      <c r="AI425" s="45">
        <v>112</v>
      </c>
      <c r="AJ425" s="45">
        <v>107.5</v>
      </c>
      <c r="AK425" s="45">
        <v>108.3</v>
      </c>
      <c r="AL425" s="45">
        <v>106.2</v>
      </c>
      <c r="AM425" s="45">
        <v>105.8</v>
      </c>
      <c r="AN425" s="45">
        <v>107.8</v>
      </c>
      <c r="AO425" s="45">
        <v>113.3</v>
      </c>
      <c r="AP425" s="45">
        <v>111.8</v>
      </c>
      <c r="AQ425" s="45">
        <v>109.9</v>
      </c>
      <c r="AR425" s="45">
        <v>107.5</v>
      </c>
      <c r="AS425" s="45">
        <v>106.2</v>
      </c>
      <c r="AT425" s="45">
        <v>112.4</v>
      </c>
      <c r="AU425" s="45">
        <v>112.4</v>
      </c>
      <c r="AV425" s="45">
        <v>111.5</v>
      </c>
      <c r="AW425" s="45">
        <v>113.5</v>
      </c>
      <c r="AX425" s="45">
        <v>114</v>
      </c>
      <c r="AY425" s="45">
        <v>118</v>
      </c>
      <c r="AZ425" s="45">
        <v>119.9</v>
      </c>
      <c r="BA425" s="45">
        <v>119.6</v>
      </c>
      <c r="BB425" s="45">
        <v>118.6</v>
      </c>
      <c r="BC425" s="45">
        <v>119.7</v>
      </c>
      <c r="BD425" s="45">
        <v>118.4</v>
      </c>
      <c r="BE425" s="45">
        <v>118.6</v>
      </c>
      <c r="BF425" s="45">
        <v>119.1</v>
      </c>
      <c r="BG425" s="45">
        <v>119.1</v>
      </c>
      <c r="BH425" s="45">
        <v>118.7</v>
      </c>
      <c r="BI425" s="45">
        <v>120.6</v>
      </c>
      <c r="BJ425" s="45">
        <v>117.9</v>
      </c>
      <c r="BK425" s="45">
        <v>119.4</v>
      </c>
      <c r="BL425" s="45">
        <v>118.9</v>
      </c>
      <c r="BM425" s="45">
        <v>117.7</v>
      </c>
      <c r="BN425" s="45">
        <v>120.2</v>
      </c>
      <c r="BO425" s="45">
        <v>118.7</v>
      </c>
      <c r="BP425" s="45">
        <v>120</v>
      </c>
      <c r="BQ425" s="45">
        <v>116.6</v>
      </c>
      <c r="BR425" s="45">
        <v>117</v>
      </c>
      <c r="BS425" s="45">
        <v>115.4</v>
      </c>
      <c r="BT425" s="45">
        <v>115.3</v>
      </c>
      <c r="BU425" s="45">
        <v>118.6</v>
      </c>
      <c r="BV425" s="45">
        <v>118.6</v>
      </c>
      <c r="BW425" s="45">
        <v>118.3</v>
      </c>
      <c r="BX425" s="45">
        <v>118</v>
      </c>
      <c r="BY425" s="45">
        <v>118.3</v>
      </c>
      <c r="BZ425" s="45">
        <v>115.3</v>
      </c>
      <c r="CA425" s="45">
        <v>117.2</v>
      </c>
      <c r="CB425" s="45">
        <v>118.7</v>
      </c>
      <c r="CC425" s="45">
        <v>119.2</v>
      </c>
      <c r="CD425" s="45">
        <v>118.6</v>
      </c>
      <c r="CE425" s="45">
        <v>119.1</v>
      </c>
      <c r="CF425" s="45">
        <v>118.5</v>
      </c>
      <c r="CG425" s="45">
        <v>119.2</v>
      </c>
      <c r="CH425" s="45">
        <v>119.3</v>
      </c>
      <c r="CI425" s="45">
        <v>119</v>
      </c>
      <c r="CJ425" s="45">
        <v>119.1</v>
      </c>
      <c r="CK425" s="45">
        <v>119.2</v>
      </c>
      <c r="CL425" s="45">
        <v>119.4</v>
      </c>
      <c r="CM425" s="45">
        <v>119.3</v>
      </c>
      <c r="CN425" s="45">
        <v>119.3</v>
      </c>
      <c r="CO425" s="45">
        <v>119.4</v>
      </c>
      <c r="CP425" s="45">
        <v>119.4</v>
      </c>
      <c r="CQ425" s="45">
        <v>119.5</v>
      </c>
      <c r="CR425" s="45">
        <v>119.4</v>
      </c>
      <c r="CS425" s="45">
        <v>119.5</v>
      </c>
      <c r="CT425" s="45">
        <v>112.1</v>
      </c>
      <c r="CU425" s="45">
        <v>112.5</v>
      </c>
      <c r="CV425" s="45">
        <v>112.5</v>
      </c>
      <c r="CW425" s="45">
        <v>112.6</v>
      </c>
      <c r="CX425" s="45">
        <v>112.5</v>
      </c>
      <c r="CY425" s="45">
        <v>113.6</v>
      </c>
      <c r="CZ425" s="45">
        <v>112.6</v>
      </c>
      <c r="DA425" s="45">
        <v>112.4</v>
      </c>
      <c r="DB425" s="45">
        <v>112.7</v>
      </c>
      <c r="DC425" s="45">
        <v>112.9</v>
      </c>
      <c r="DD425" s="45">
        <v>112.8</v>
      </c>
      <c r="DE425" s="45">
        <v>112.3</v>
      </c>
      <c r="DF425" s="45">
        <v>112.2</v>
      </c>
      <c r="DG425" s="45">
        <v>112.9</v>
      </c>
      <c r="DH425" s="45">
        <v>113.1</v>
      </c>
      <c r="DI425" s="45">
        <v>112.8</v>
      </c>
      <c r="DJ425" s="45">
        <v>112.8</v>
      </c>
      <c r="DK425" s="45">
        <v>113.7</v>
      </c>
      <c r="DL425" s="45">
        <v>114.3</v>
      </c>
      <c r="DM425" s="45">
        <v>114.5</v>
      </c>
      <c r="DN425" s="45">
        <v>115.3</v>
      </c>
      <c r="DO425" s="45">
        <v>115.4</v>
      </c>
      <c r="DP425" s="45">
        <v>116.6</v>
      </c>
      <c r="DQ425" s="45">
        <v>117.3</v>
      </c>
      <c r="DR425" s="45">
        <v>118.3</v>
      </c>
      <c r="DS425" s="45">
        <v>120.7</v>
      </c>
      <c r="DT425" s="45">
        <v>123.3</v>
      </c>
      <c r="DU425" s="45">
        <v>124.5</v>
      </c>
      <c r="DV425" s="45">
        <v>125.2</v>
      </c>
      <c r="DW425" s="45">
        <v>125.6</v>
      </c>
      <c r="DX425" s="46">
        <v>125.6</v>
      </c>
      <c r="DY425" s="46">
        <v>125.6</v>
      </c>
      <c r="DZ425" s="46">
        <v>126</v>
      </c>
      <c r="EA425">
        <v>125.9</v>
      </c>
      <c r="EB425" s="47">
        <v>126</v>
      </c>
      <c r="EC425" s="47">
        <v>126</v>
      </c>
    </row>
    <row r="426" spans="1:133" x14ac:dyDescent="0.25">
      <c r="A426" s="43" t="s">
        <v>3646</v>
      </c>
      <c r="B426" s="43" t="s">
        <v>3647</v>
      </c>
      <c r="C426" s="44">
        <v>2.734E-2</v>
      </c>
      <c r="D426" s="45">
        <v>98.8</v>
      </c>
      <c r="E426" s="45">
        <v>101.7</v>
      </c>
      <c r="F426" s="45">
        <v>104.5</v>
      </c>
      <c r="G426" s="45">
        <v>102.5</v>
      </c>
      <c r="H426" s="45">
        <v>105.5</v>
      </c>
      <c r="I426" s="45">
        <v>104.5</v>
      </c>
      <c r="J426" s="45">
        <v>103.2</v>
      </c>
      <c r="K426" s="45">
        <v>102.2</v>
      </c>
      <c r="L426" s="45">
        <v>100.1</v>
      </c>
      <c r="M426" s="45">
        <v>105.5</v>
      </c>
      <c r="N426" s="45">
        <v>102.6</v>
      </c>
      <c r="O426" s="45">
        <v>103.4</v>
      </c>
      <c r="P426" s="45">
        <v>105.8</v>
      </c>
      <c r="Q426" s="45">
        <v>105.5</v>
      </c>
      <c r="R426" s="45">
        <v>109.2</v>
      </c>
      <c r="S426" s="45">
        <v>105</v>
      </c>
      <c r="T426" s="45">
        <v>105.7</v>
      </c>
      <c r="U426" s="45">
        <v>108.7</v>
      </c>
      <c r="V426" s="45">
        <v>106.2</v>
      </c>
      <c r="W426" s="45">
        <v>96.7</v>
      </c>
      <c r="X426" s="45">
        <v>96.5</v>
      </c>
      <c r="Y426" s="45">
        <v>95.7</v>
      </c>
      <c r="Z426" s="45">
        <v>101</v>
      </c>
      <c r="AA426" s="45">
        <v>98.4</v>
      </c>
      <c r="AB426" s="45">
        <v>98.7</v>
      </c>
      <c r="AC426" s="45">
        <v>97.3</v>
      </c>
      <c r="AD426" s="45">
        <v>95.4</v>
      </c>
      <c r="AE426" s="45">
        <v>104.2</v>
      </c>
      <c r="AF426" s="45">
        <v>98.9</v>
      </c>
      <c r="AG426" s="45">
        <v>104.6</v>
      </c>
      <c r="AH426" s="45">
        <v>106</v>
      </c>
      <c r="AI426" s="45">
        <v>104</v>
      </c>
      <c r="AJ426" s="45">
        <v>97.2</v>
      </c>
      <c r="AK426" s="45">
        <v>98.4</v>
      </c>
      <c r="AL426" s="45">
        <v>100.9</v>
      </c>
      <c r="AM426" s="45">
        <v>102.8</v>
      </c>
      <c r="AN426" s="45">
        <v>98.9</v>
      </c>
      <c r="AO426" s="45">
        <v>96.5</v>
      </c>
      <c r="AP426" s="45">
        <v>102.1</v>
      </c>
      <c r="AQ426" s="45">
        <v>105.1</v>
      </c>
      <c r="AR426" s="45">
        <v>96</v>
      </c>
      <c r="AS426" s="45">
        <v>90.4</v>
      </c>
      <c r="AT426" s="45">
        <v>91.2</v>
      </c>
      <c r="AU426" s="45">
        <v>93.7</v>
      </c>
      <c r="AV426" s="45">
        <v>93.7</v>
      </c>
      <c r="AW426" s="45">
        <v>92.1</v>
      </c>
      <c r="AX426" s="45">
        <v>92.3</v>
      </c>
      <c r="AY426" s="45">
        <v>92.3</v>
      </c>
      <c r="AZ426" s="45">
        <v>92.3</v>
      </c>
      <c r="BA426" s="45">
        <v>93.8</v>
      </c>
      <c r="BB426" s="45">
        <v>93.8</v>
      </c>
      <c r="BC426" s="45">
        <v>94.5</v>
      </c>
      <c r="BD426" s="45">
        <v>94.5</v>
      </c>
      <c r="BE426" s="45">
        <v>91.9</v>
      </c>
      <c r="BF426" s="45">
        <v>91.9</v>
      </c>
      <c r="BG426" s="45">
        <v>91.8</v>
      </c>
      <c r="BH426" s="45">
        <v>91.8</v>
      </c>
      <c r="BI426" s="45">
        <v>91.8</v>
      </c>
      <c r="BJ426" s="45">
        <v>91.8</v>
      </c>
      <c r="BK426" s="45">
        <v>93.3</v>
      </c>
      <c r="BL426" s="45">
        <v>92.2</v>
      </c>
      <c r="BM426" s="45">
        <v>92.2</v>
      </c>
      <c r="BN426" s="45">
        <v>92.2</v>
      </c>
      <c r="BO426" s="45">
        <v>83.5</v>
      </c>
      <c r="BP426" s="45">
        <v>83.5</v>
      </c>
      <c r="BQ426" s="45">
        <v>84</v>
      </c>
      <c r="BR426" s="45">
        <v>91.3</v>
      </c>
      <c r="BS426" s="45">
        <v>91.8</v>
      </c>
      <c r="BT426" s="45">
        <v>94.6</v>
      </c>
      <c r="BU426" s="45">
        <v>95.3</v>
      </c>
      <c r="BV426" s="45">
        <v>95.5</v>
      </c>
      <c r="BW426" s="45">
        <v>94.8</v>
      </c>
      <c r="BX426" s="45">
        <v>93</v>
      </c>
      <c r="BY426" s="45">
        <v>93.2</v>
      </c>
      <c r="BZ426" s="45">
        <v>93.2</v>
      </c>
      <c r="CA426" s="45">
        <v>93.2</v>
      </c>
      <c r="CB426" s="45">
        <v>93.2</v>
      </c>
      <c r="CC426" s="45">
        <v>93.5</v>
      </c>
      <c r="CD426" s="45">
        <v>93.5</v>
      </c>
      <c r="CE426" s="45">
        <v>93.5</v>
      </c>
      <c r="CF426" s="45">
        <v>93.3</v>
      </c>
      <c r="CG426" s="45">
        <v>93.8</v>
      </c>
      <c r="CH426" s="45">
        <v>92.1</v>
      </c>
      <c r="CI426" s="45">
        <v>92.9</v>
      </c>
      <c r="CJ426" s="45">
        <v>91.6</v>
      </c>
      <c r="CK426" s="45">
        <v>94.5</v>
      </c>
      <c r="CL426" s="45">
        <v>97.1</v>
      </c>
      <c r="CM426" s="45">
        <v>97.1</v>
      </c>
      <c r="CN426" s="45">
        <v>95.7</v>
      </c>
      <c r="CO426" s="45">
        <v>95.1</v>
      </c>
      <c r="CP426" s="45">
        <v>95.1</v>
      </c>
      <c r="CQ426" s="45">
        <v>95.1</v>
      </c>
      <c r="CR426" s="45">
        <v>95.1</v>
      </c>
      <c r="CS426" s="45">
        <v>95.1</v>
      </c>
      <c r="CT426" s="45">
        <v>95.1</v>
      </c>
      <c r="CU426" s="45">
        <v>95.1</v>
      </c>
      <c r="CV426" s="45">
        <v>95.1</v>
      </c>
      <c r="CW426" s="45">
        <v>100.2</v>
      </c>
      <c r="CX426" s="45">
        <v>100.7</v>
      </c>
      <c r="CY426" s="45">
        <v>100.7</v>
      </c>
      <c r="CZ426" s="45">
        <v>100.7</v>
      </c>
      <c r="DA426" s="45">
        <v>100.7</v>
      </c>
      <c r="DB426" s="45">
        <v>100.7</v>
      </c>
      <c r="DC426" s="45">
        <v>100.2</v>
      </c>
      <c r="DD426" s="45">
        <v>100.7</v>
      </c>
      <c r="DE426" s="45">
        <v>100.7</v>
      </c>
      <c r="DF426" s="45">
        <v>100.7</v>
      </c>
      <c r="DG426" s="45">
        <v>100.9</v>
      </c>
      <c r="DH426" s="45">
        <v>100.9</v>
      </c>
      <c r="DI426" s="45">
        <v>100.2</v>
      </c>
      <c r="DJ426" s="45">
        <v>100.2</v>
      </c>
      <c r="DK426" s="45">
        <v>96.7</v>
      </c>
      <c r="DL426" s="45">
        <v>96.2</v>
      </c>
      <c r="DM426" s="45">
        <v>96.2</v>
      </c>
      <c r="DN426" s="45">
        <v>98.9</v>
      </c>
      <c r="DO426" s="45">
        <v>98.4</v>
      </c>
      <c r="DP426" s="45">
        <v>101.4</v>
      </c>
      <c r="DQ426" s="45">
        <v>102.6</v>
      </c>
      <c r="DR426" s="45">
        <v>102.6</v>
      </c>
      <c r="DS426" s="45">
        <v>97.3</v>
      </c>
      <c r="DT426" s="45">
        <v>102.7</v>
      </c>
      <c r="DU426" s="45">
        <v>102</v>
      </c>
      <c r="DV426" s="45">
        <v>102.1</v>
      </c>
      <c r="DW426" s="45">
        <v>102.1</v>
      </c>
      <c r="DX426" s="46">
        <v>102.9</v>
      </c>
      <c r="DY426" s="46">
        <v>104.4</v>
      </c>
      <c r="DZ426" s="46">
        <v>104.4</v>
      </c>
      <c r="EA426">
        <v>103.2</v>
      </c>
      <c r="EB426" s="47">
        <v>103.9</v>
      </c>
      <c r="EC426" s="47">
        <v>103.8</v>
      </c>
    </row>
    <row r="427" spans="1:133" x14ac:dyDescent="0.25">
      <c r="A427" s="43" t="s">
        <v>3648</v>
      </c>
      <c r="B427" s="43" t="s">
        <v>3649</v>
      </c>
      <c r="C427" s="44">
        <v>4.13E-3</v>
      </c>
      <c r="D427" s="45">
        <v>106.7</v>
      </c>
      <c r="E427" s="45">
        <v>106.7</v>
      </c>
      <c r="F427" s="45">
        <v>108.2</v>
      </c>
      <c r="G427" s="45">
        <v>110.5</v>
      </c>
      <c r="H427" s="45">
        <v>110.5</v>
      </c>
      <c r="I427" s="45">
        <v>110.5</v>
      </c>
      <c r="J427" s="45">
        <v>110.5</v>
      </c>
      <c r="K427" s="45">
        <v>110.5</v>
      </c>
      <c r="L427" s="45">
        <v>115.8</v>
      </c>
      <c r="M427" s="45">
        <v>115.9</v>
      </c>
      <c r="N427" s="45">
        <v>115.9</v>
      </c>
      <c r="O427" s="45">
        <v>115.9</v>
      </c>
      <c r="P427" s="45">
        <v>115.4</v>
      </c>
      <c r="Q427" s="45">
        <v>115.4</v>
      </c>
      <c r="R427" s="45">
        <v>115.4</v>
      </c>
      <c r="S427" s="45">
        <v>115.7</v>
      </c>
      <c r="T427" s="45">
        <v>125.8</v>
      </c>
      <c r="U427" s="45">
        <v>125.8</v>
      </c>
      <c r="V427" s="45">
        <v>127.2</v>
      </c>
      <c r="W427" s="45">
        <v>127.2</v>
      </c>
      <c r="X427" s="45">
        <v>131.69999999999999</v>
      </c>
      <c r="Y427" s="45">
        <v>135.4</v>
      </c>
      <c r="Z427" s="45">
        <v>135.4</v>
      </c>
      <c r="AA427" s="45">
        <v>135.4</v>
      </c>
      <c r="AB427" s="45">
        <v>136.4</v>
      </c>
      <c r="AC427" s="45">
        <v>138.80000000000001</v>
      </c>
      <c r="AD427" s="45">
        <v>140.69999999999999</v>
      </c>
      <c r="AE427" s="45">
        <v>140.69999999999999</v>
      </c>
      <c r="AF427" s="45">
        <v>140.69999999999999</v>
      </c>
      <c r="AG427" s="45">
        <v>140.69999999999999</v>
      </c>
      <c r="AH427" s="45">
        <v>140.30000000000001</v>
      </c>
      <c r="AI427" s="45">
        <v>140.30000000000001</v>
      </c>
      <c r="AJ427" s="45">
        <v>142</v>
      </c>
      <c r="AK427" s="45">
        <v>143.9</v>
      </c>
      <c r="AL427" s="45">
        <v>144.9</v>
      </c>
      <c r="AM427" s="45">
        <v>144.9</v>
      </c>
      <c r="AN427" s="45">
        <v>146.80000000000001</v>
      </c>
      <c r="AO427" s="45">
        <v>146.80000000000001</v>
      </c>
      <c r="AP427" s="45">
        <v>146.80000000000001</v>
      </c>
      <c r="AQ427" s="45">
        <v>147.5</v>
      </c>
      <c r="AR427" s="45">
        <v>147.5</v>
      </c>
      <c r="AS427" s="45">
        <v>153.9</v>
      </c>
      <c r="AT427" s="45">
        <v>153.9</v>
      </c>
      <c r="AU427" s="45">
        <v>153.9</v>
      </c>
      <c r="AV427" s="45">
        <v>155.69999999999999</v>
      </c>
      <c r="AW427" s="45">
        <v>154.4</v>
      </c>
      <c r="AX427" s="45">
        <v>154.4</v>
      </c>
      <c r="AY427" s="45">
        <v>151.69999999999999</v>
      </c>
      <c r="AZ427" s="45">
        <v>151.80000000000001</v>
      </c>
      <c r="BA427" s="45">
        <v>151.80000000000001</v>
      </c>
      <c r="BB427" s="45">
        <v>151.80000000000001</v>
      </c>
      <c r="BC427" s="45">
        <v>151.80000000000001</v>
      </c>
      <c r="BD427" s="45">
        <v>151.80000000000001</v>
      </c>
      <c r="BE427" s="45">
        <v>151.80000000000001</v>
      </c>
      <c r="BF427" s="45">
        <v>151.80000000000001</v>
      </c>
      <c r="BG427" s="45">
        <v>151.80000000000001</v>
      </c>
      <c r="BH427" s="45">
        <v>151.80000000000001</v>
      </c>
      <c r="BI427" s="45">
        <v>151.80000000000001</v>
      </c>
      <c r="BJ427" s="45">
        <v>151.80000000000001</v>
      </c>
      <c r="BK427" s="45">
        <v>151.80000000000001</v>
      </c>
      <c r="BL427" s="45">
        <v>151.80000000000001</v>
      </c>
      <c r="BM427" s="45">
        <v>151.80000000000001</v>
      </c>
      <c r="BN427" s="45">
        <v>153.80000000000001</v>
      </c>
      <c r="BO427" s="45">
        <v>153.80000000000001</v>
      </c>
      <c r="BP427" s="45">
        <v>153.80000000000001</v>
      </c>
      <c r="BQ427" s="45">
        <v>153.80000000000001</v>
      </c>
      <c r="BR427" s="45">
        <v>153.80000000000001</v>
      </c>
      <c r="BS427" s="45">
        <v>153.80000000000001</v>
      </c>
      <c r="BT427" s="45">
        <v>153.80000000000001</v>
      </c>
      <c r="BU427" s="45">
        <v>153.80000000000001</v>
      </c>
      <c r="BV427" s="45">
        <v>153.80000000000001</v>
      </c>
      <c r="BW427" s="45">
        <v>153.80000000000001</v>
      </c>
      <c r="BX427" s="45">
        <v>151.4</v>
      </c>
      <c r="BY427" s="45">
        <v>151.4</v>
      </c>
      <c r="BZ427" s="45">
        <v>151.4</v>
      </c>
      <c r="CA427" s="45">
        <v>154.6</v>
      </c>
      <c r="CB427" s="45">
        <v>154.6</v>
      </c>
      <c r="CC427" s="45">
        <v>154.6</v>
      </c>
      <c r="CD427" s="45">
        <v>154.6</v>
      </c>
      <c r="CE427" s="45">
        <v>154.6</v>
      </c>
      <c r="CF427" s="45">
        <v>154.6</v>
      </c>
      <c r="CG427" s="45">
        <v>155.30000000000001</v>
      </c>
      <c r="CH427" s="45">
        <v>157.19999999999999</v>
      </c>
      <c r="CI427" s="45">
        <v>157.19999999999999</v>
      </c>
      <c r="CJ427" s="45">
        <v>162</v>
      </c>
      <c r="CK427" s="45">
        <v>162</v>
      </c>
      <c r="CL427" s="45">
        <v>168.4</v>
      </c>
      <c r="CM427" s="45">
        <v>171.6</v>
      </c>
      <c r="CN427" s="45">
        <v>174.8</v>
      </c>
      <c r="CO427" s="45">
        <v>174.8</v>
      </c>
      <c r="CP427" s="45">
        <v>175</v>
      </c>
      <c r="CQ427" s="45">
        <v>175</v>
      </c>
      <c r="CR427" s="45">
        <v>175</v>
      </c>
      <c r="CS427" s="45">
        <v>175</v>
      </c>
      <c r="CT427" s="45">
        <v>175</v>
      </c>
      <c r="CU427" s="45">
        <v>175</v>
      </c>
      <c r="CV427" s="45">
        <v>175</v>
      </c>
      <c r="CW427" s="45">
        <v>174.1</v>
      </c>
      <c r="CX427" s="45">
        <v>167.7</v>
      </c>
      <c r="CY427" s="45">
        <v>169.5</v>
      </c>
      <c r="CZ427" s="45">
        <v>174</v>
      </c>
      <c r="DA427" s="45">
        <v>171.1</v>
      </c>
      <c r="DB427" s="45">
        <v>165.8</v>
      </c>
      <c r="DC427" s="45">
        <v>161</v>
      </c>
      <c r="DD427" s="45">
        <v>166</v>
      </c>
      <c r="DE427" s="45">
        <v>168.8</v>
      </c>
      <c r="DF427" s="45">
        <v>173.6</v>
      </c>
      <c r="DG427" s="45">
        <v>176.6</v>
      </c>
      <c r="DH427" s="45">
        <v>170.7</v>
      </c>
      <c r="DI427" s="45">
        <v>170.7</v>
      </c>
      <c r="DJ427" s="45">
        <v>175.1</v>
      </c>
      <c r="DK427" s="45">
        <v>175.3</v>
      </c>
      <c r="DL427" s="45">
        <v>186.8</v>
      </c>
      <c r="DM427" s="45">
        <v>180.7</v>
      </c>
      <c r="DN427" s="45">
        <v>180.7</v>
      </c>
      <c r="DO427" s="45">
        <v>182.5</v>
      </c>
      <c r="DP427" s="45">
        <v>182.5</v>
      </c>
      <c r="DQ427" s="45">
        <v>182.5</v>
      </c>
      <c r="DR427" s="45">
        <v>186.9</v>
      </c>
      <c r="DS427" s="45">
        <v>188</v>
      </c>
      <c r="DT427" s="45">
        <v>193.3</v>
      </c>
      <c r="DU427" s="45">
        <v>191.8</v>
      </c>
      <c r="DV427" s="45">
        <v>197.2</v>
      </c>
      <c r="DW427" s="45">
        <v>197.2</v>
      </c>
      <c r="DX427" s="46">
        <v>193.7</v>
      </c>
      <c r="DY427" s="46">
        <v>193.7</v>
      </c>
      <c r="DZ427" s="46">
        <v>193.7</v>
      </c>
      <c r="EA427">
        <v>193.7</v>
      </c>
      <c r="EB427" s="47">
        <v>193.7</v>
      </c>
      <c r="EC427" s="47">
        <v>188.3</v>
      </c>
    </row>
    <row r="428" spans="1:133" x14ac:dyDescent="0.25">
      <c r="A428" s="43" t="s">
        <v>3650</v>
      </c>
      <c r="B428" s="43" t="s">
        <v>3651</v>
      </c>
      <c r="C428" s="44">
        <v>8.8999999999999999E-3</v>
      </c>
      <c r="D428" s="45">
        <v>100.2</v>
      </c>
      <c r="E428" s="45">
        <v>100.7</v>
      </c>
      <c r="F428" s="45">
        <v>101.2</v>
      </c>
      <c r="G428" s="45">
        <v>101.4</v>
      </c>
      <c r="H428" s="45">
        <v>101.5</v>
      </c>
      <c r="I428" s="45">
        <v>101.4</v>
      </c>
      <c r="J428" s="45">
        <v>101.8</v>
      </c>
      <c r="K428" s="45">
        <v>100.6</v>
      </c>
      <c r="L428" s="45">
        <v>101.2</v>
      </c>
      <c r="M428" s="45">
        <v>101.8</v>
      </c>
      <c r="N428" s="45">
        <v>101.8</v>
      </c>
      <c r="O428" s="45">
        <v>100.9</v>
      </c>
      <c r="P428" s="45">
        <v>103.6</v>
      </c>
      <c r="Q428" s="45">
        <v>103.7</v>
      </c>
      <c r="R428" s="45">
        <v>103.8</v>
      </c>
      <c r="S428" s="45">
        <v>102.8</v>
      </c>
      <c r="T428" s="45">
        <v>102.4</v>
      </c>
      <c r="U428" s="45">
        <v>105.9</v>
      </c>
      <c r="V428" s="45">
        <v>106.2</v>
      </c>
      <c r="W428" s="45">
        <v>106.7</v>
      </c>
      <c r="X428" s="45">
        <v>106.5</v>
      </c>
      <c r="Y428" s="45">
        <v>106.4</v>
      </c>
      <c r="Z428" s="45">
        <v>106.2</v>
      </c>
      <c r="AA428" s="45">
        <v>106.8</v>
      </c>
      <c r="AB428" s="45">
        <v>108.2</v>
      </c>
      <c r="AC428" s="45">
        <v>111.8</v>
      </c>
      <c r="AD428" s="45">
        <v>112.6</v>
      </c>
      <c r="AE428" s="45">
        <v>113.9</v>
      </c>
      <c r="AF428" s="45">
        <v>114.8</v>
      </c>
      <c r="AG428" s="45">
        <v>114.6</v>
      </c>
      <c r="AH428" s="45">
        <v>115.1</v>
      </c>
      <c r="AI428" s="45">
        <v>114.8</v>
      </c>
      <c r="AJ428" s="45">
        <v>113.5</v>
      </c>
      <c r="AK428" s="45">
        <v>113.2</v>
      </c>
      <c r="AL428" s="45">
        <v>114.2</v>
      </c>
      <c r="AM428" s="45">
        <v>112.1</v>
      </c>
      <c r="AN428" s="45">
        <v>112.2</v>
      </c>
      <c r="AO428" s="45">
        <v>111.9</v>
      </c>
      <c r="AP428" s="45">
        <v>113.7</v>
      </c>
      <c r="AQ428" s="45">
        <v>114</v>
      </c>
      <c r="AR428" s="45">
        <v>114.8</v>
      </c>
      <c r="AS428" s="45">
        <v>115.1</v>
      </c>
      <c r="AT428" s="45">
        <v>113.9</v>
      </c>
      <c r="AU428" s="45">
        <v>115.3</v>
      </c>
      <c r="AV428" s="45">
        <v>113.8</v>
      </c>
      <c r="AW428" s="45">
        <v>113.8</v>
      </c>
      <c r="AX428" s="45">
        <v>114</v>
      </c>
      <c r="AY428" s="45">
        <v>113.7</v>
      </c>
      <c r="AZ428" s="45">
        <v>113.4</v>
      </c>
      <c r="BA428" s="45">
        <v>113.1</v>
      </c>
      <c r="BB428" s="45">
        <v>113.2</v>
      </c>
      <c r="BC428" s="45">
        <v>113.5</v>
      </c>
      <c r="BD428" s="45">
        <v>114.1</v>
      </c>
      <c r="BE428" s="45">
        <v>113.6</v>
      </c>
      <c r="BF428" s="45">
        <v>113.4</v>
      </c>
      <c r="BG428" s="45">
        <v>113.7</v>
      </c>
      <c r="BH428" s="45">
        <v>113.5</v>
      </c>
      <c r="BI428" s="45">
        <v>113.2</v>
      </c>
      <c r="BJ428" s="45">
        <v>114.5</v>
      </c>
      <c r="BK428" s="45">
        <v>114.9</v>
      </c>
      <c r="BL428" s="45">
        <v>114.5</v>
      </c>
      <c r="BM428" s="45">
        <v>115.1</v>
      </c>
      <c r="BN428" s="45">
        <v>115.3</v>
      </c>
      <c r="BO428" s="45">
        <v>112.8</v>
      </c>
      <c r="BP428" s="45">
        <v>113</v>
      </c>
      <c r="BQ428" s="45">
        <v>112.4</v>
      </c>
      <c r="BR428" s="45">
        <v>112.6</v>
      </c>
      <c r="BS428" s="45">
        <v>112.9</v>
      </c>
      <c r="BT428" s="45">
        <v>112.9</v>
      </c>
      <c r="BU428" s="45">
        <v>113.3</v>
      </c>
      <c r="BV428" s="45">
        <v>113.4</v>
      </c>
      <c r="BW428" s="45">
        <v>113.9</v>
      </c>
      <c r="BX428" s="45">
        <v>115.2</v>
      </c>
      <c r="BY428" s="45">
        <v>116.2</v>
      </c>
      <c r="BZ428" s="45">
        <v>116.1</v>
      </c>
      <c r="CA428" s="45">
        <v>117.6</v>
      </c>
      <c r="CB428" s="45">
        <v>118.1</v>
      </c>
      <c r="CC428" s="45">
        <v>117.9</v>
      </c>
      <c r="CD428" s="45">
        <v>118.9</v>
      </c>
      <c r="CE428" s="45">
        <v>121.9</v>
      </c>
      <c r="CF428" s="45">
        <v>122.6</v>
      </c>
      <c r="CG428" s="45">
        <v>121.7</v>
      </c>
      <c r="CH428" s="45">
        <v>121.8</v>
      </c>
      <c r="CI428" s="45">
        <v>123.6</v>
      </c>
      <c r="CJ428" s="45">
        <v>124</v>
      </c>
      <c r="CK428" s="45">
        <v>123.7</v>
      </c>
      <c r="CL428" s="45">
        <v>124.2</v>
      </c>
      <c r="CM428" s="45">
        <v>124.7</v>
      </c>
      <c r="CN428" s="45">
        <v>125.4</v>
      </c>
      <c r="CO428" s="45">
        <v>125.5</v>
      </c>
      <c r="CP428" s="45">
        <v>125.4</v>
      </c>
      <c r="CQ428" s="45">
        <v>125.5</v>
      </c>
      <c r="CR428" s="45">
        <v>124.9</v>
      </c>
      <c r="CS428" s="45">
        <v>125.4</v>
      </c>
      <c r="CT428" s="45">
        <v>125.5</v>
      </c>
      <c r="CU428" s="45">
        <v>125.6</v>
      </c>
      <c r="CV428" s="45">
        <v>124.9</v>
      </c>
      <c r="CW428" s="45">
        <v>125.9</v>
      </c>
      <c r="CX428" s="45">
        <v>126.1</v>
      </c>
      <c r="CY428" s="45">
        <v>126.2</v>
      </c>
      <c r="CZ428" s="45">
        <v>126.1</v>
      </c>
      <c r="DA428" s="45">
        <v>126.3</v>
      </c>
      <c r="DB428" s="45">
        <v>126.9</v>
      </c>
      <c r="DC428" s="45">
        <v>127.9</v>
      </c>
      <c r="DD428" s="45">
        <v>127.9</v>
      </c>
      <c r="DE428" s="45">
        <v>128.1</v>
      </c>
      <c r="DF428" s="45">
        <v>126.9</v>
      </c>
      <c r="DG428" s="45">
        <v>128.4</v>
      </c>
      <c r="DH428" s="45">
        <v>128.19999999999999</v>
      </c>
      <c r="DI428" s="45">
        <v>127.4</v>
      </c>
      <c r="DJ428" s="45">
        <v>127.5</v>
      </c>
      <c r="DK428" s="45">
        <v>127.1</v>
      </c>
      <c r="DL428" s="45">
        <v>127.4</v>
      </c>
      <c r="DM428" s="45">
        <v>126.7</v>
      </c>
      <c r="DN428" s="45">
        <v>127.4</v>
      </c>
      <c r="DO428" s="45">
        <v>126.1</v>
      </c>
      <c r="DP428" s="45">
        <v>128.4</v>
      </c>
      <c r="DQ428" s="45">
        <v>126.5</v>
      </c>
      <c r="DR428" s="45">
        <v>127.1</v>
      </c>
      <c r="DS428" s="45">
        <v>127.4</v>
      </c>
      <c r="DT428" s="45">
        <v>127.5</v>
      </c>
      <c r="DU428" s="45">
        <v>127.7</v>
      </c>
      <c r="DV428" s="45">
        <v>127.9</v>
      </c>
      <c r="DW428" s="45">
        <v>128</v>
      </c>
      <c r="DX428" s="46">
        <v>127.8</v>
      </c>
      <c r="DY428" s="46">
        <v>128.6</v>
      </c>
      <c r="DZ428" s="46">
        <v>128.80000000000001</v>
      </c>
      <c r="EA428">
        <v>128.9</v>
      </c>
      <c r="EB428" s="47">
        <v>129.1</v>
      </c>
      <c r="EC428" s="47">
        <v>129.9</v>
      </c>
    </row>
    <row r="429" spans="1:133" x14ac:dyDescent="0.25">
      <c r="A429" s="43" t="s">
        <v>2593</v>
      </c>
      <c r="B429" s="43" t="s">
        <v>3652</v>
      </c>
      <c r="C429" s="44">
        <v>1.5339999999999999E-2</v>
      </c>
      <c r="D429" s="45">
        <v>98.4</v>
      </c>
      <c r="E429" s="45">
        <v>100.3</v>
      </c>
      <c r="F429" s="45">
        <v>101.9</v>
      </c>
      <c r="G429" s="45">
        <v>101.4</v>
      </c>
      <c r="H429" s="45">
        <v>104.5</v>
      </c>
      <c r="I429" s="45">
        <v>105.2</v>
      </c>
      <c r="J429" s="45">
        <v>103.6</v>
      </c>
      <c r="K429" s="45">
        <v>105.8</v>
      </c>
      <c r="L429" s="45">
        <v>104.3</v>
      </c>
      <c r="M429" s="45">
        <v>104.9</v>
      </c>
      <c r="N429" s="45">
        <v>106.9</v>
      </c>
      <c r="O429" s="45">
        <v>106.8</v>
      </c>
      <c r="P429" s="45">
        <v>102.4</v>
      </c>
      <c r="Q429" s="45">
        <v>104.2</v>
      </c>
      <c r="R429" s="45">
        <v>104.7</v>
      </c>
      <c r="S429" s="45">
        <v>102.5</v>
      </c>
      <c r="T429" s="45">
        <v>99.3</v>
      </c>
      <c r="U429" s="45">
        <v>99.5</v>
      </c>
      <c r="V429" s="45">
        <v>97.6</v>
      </c>
      <c r="W429" s="45">
        <v>102.6</v>
      </c>
      <c r="X429" s="45">
        <v>102.7</v>
      </c>
      <c r="Y429" s="45">
        <v>101.8</v>
      </c>
      <c r="Z429" s="45">
        <v>100.4</v>
      </c>
      <c r="AA429" s="45">
        <v>101.1</v>
      </c>
      <c r="AB429" s="45">
        <v>101.4</v>
      </c>
      <c r="AC429" s="45">
        <v>100.3</v>
      </c>
      <c r="AD429" s="45">
        <v>100</v>
      </c>
      <c r="AE429" s="45">
        <v>99.6</v>
      </c>
      <c r="AF429" s="45">
        <v>97.4</v>
      </c>
      <c r="AG429" s="45">
        <v>97</v>
      </c>
      <c r="AH429" s="45">
        <v>101.5</v>
      </c>
      <c r="AI429" s="45">
        <v>102.6</v>
      </c>
      <c r="AJ429" s="45">
        <v>103.5</v>
      </c>
      <c r="AK429" s="45">
        <v>100.6</v>
      </c>
      <c r="AL429" s="45">
        <v>95.7</v>
      </c>
      <c r="AM429" s="45">
        <v>94.9</v>
      </c>
      <c r="AN429" s="45">
        <v>93.6</v>
      </c>
      <c r="AO429" s="45">
        <v>94</v>
      </c>
      <c r="AP429" s="45">
        <v>93.8</v>
      </c>
      <c r="AQ429" s="45">
        <v>100.7</v>
      </c>
      <c r="AR429" s="45">
        <v>101.1</v>
      </c>
      <c r="AS429" s="45">
        <v>99</v>
      </c>
      <c r="AT429" s="45">
        <v>98.6</v>
      </c>
      <c r="AU429" s="45">
        <v>100.2</v>
      </c>
      <c r="AV429" s="45">
        <v>99.4</v>
      </c>
      <c r="AW429" s="45">
        <v>98.9</v>
      </c>
      <c r="AX429" s="45">
        <v>98.8</v>
      </c>
      <c r="AY429" s="45">
        <v>99.3</v>
      </c>
      <c r="AZ429" s="45">
        <v>99.6</v>
      </c>
      <c r="BA429" s="45">
        <v>99.3</v>
      </c>
      <c r="BB429" s="45">
        <v>98.1</v>
      </c>
      <c r="BC429" s="45">
        <v>97.9</v>
      </c>
      <c r="BD429" s="45">
        <v>98.2</v>
      </c>
      <c r="BE429" s="45">
        <v>98</v>
      </c>
      <c r="BF429" s="45">
        <v>97.8</v>
      </c>
      <c r="BG429" s="45">
        <v>98.7</v>
      </c>
      <c r="BH429" s="45">
        <v>99</v>
      </c>
      <c r="BI429" s="45">
        <v>98.6</v>
      </c>
      <c r="BJ429" s="45">
        <v>98.3</v>
      </c>
      <c r="BK429" s="45">
        <v>98.7</v>
      </c>
      <c r="BL429" s="45">
        <v>94.6</v>
      </c>
      <c r="BM429" s="45">
        <v>93.9</v>
      </c>
      <c r="BN429" s="45">
        <v>96.5</v>
      </c>
      <c r="BO429" s="45">
        <v>93.8</v>
      </c>
      <c r="BP429" s="45">
        <v>93</v>
      </c>
      <c r="BQ429" s="45">
        <v>93</v>
      </c>
      <c r="BR429" s="45">
        <v>91.7</v>
      </c>
      <c r="BS429" s="45">
        <v>91</v>
      </c>
      <c r="BT429" s="45">
        <v>91.6</v>
      </c>
      <c r="BU429" s="45">
        <v>88.2</v>
      </c>
      <c r="BV429" s="45">
        <v>88.2</v>
      </c>
      <c r="BW429" s="45">
        <v>87.5</v>
      </c>
      <c r="BX429" s="45">
        <v>87.2</v>
      </c>
      <c r="BY429" s="45">
        <v>87.9</v>
      </c>
      <c r="BZ429" s="45">
        <v>88.2</v>
      </c>
      <c r="CA429" s="45">
        <v>90.5</v>
      </c>
      <c r="CB429" s="45">
        <v>89.9</v>
      </c>
      <c r="CC429" s="45">
        <v>93.2</v>
      </c>
      <c r="CD429" s="45">
        <v>94.9</v>
      </c>
      <c r="CE429" s="45">
        <v>94.5</v>
      </c>
      <c r="CF429" s="45">
        <v>93.8</v>
      </c>
      <c r="CG429" s="45">
        <v>93</v>
      </c>
      <c r="CH429" s="45">
        <v>89.3</v>
      </c>
      <c r="CI429" s="45">
        <v>89.5</v>
      </c>
      <c r="CJ429" s="45">
        <v>86.2</v>
      </c>
      <c r="CK429" s="45">
        <v>87.6</v>
      </c>
      <c r="CL429" s="45">
        <v>86.5</v>
      </c>
      <c r="CM429" s="45">
        <v>87.2</v>
      </c>
      <c r="CN429" s="45">
        <v>87.4</v>
      </c>
      <c r="CO429" s="45">
        <v>87.3</v>
      </c>
      <c r="CP429" s="45">
        <v>87.5</v>
      </c>
      <c r="CQ429" s="45">
        <v>86.1</v>
      </c>
      <c r="CR429" s="45">
        <v>87</v>
      </c>
      <c r="CS429" s="45">
        <v>87.1</v>
      </c>
      <c r="CT429" s="45">
        <v>87.3</v>
      </c>
      <c r="CU429" s="45">
        <v>86.3</v>
      </c>
      <c r="CV429" s="45">
        <v>86.7</v>
      </c>
      <c r="CW429" s="45">
        <v>85.3</v>
      </c>
      <c r="CX429" s="45">
        <v>84.7</v>
      </c>
      <c r="CY429" s="45">
        <v>84.1</v>
      </c>
      <c r="CZ429" s="45">
        <v>84.6</v>
      </c>
      <c r="DA429" s="45">
        <v>85.5</v>
      </c>
      <c r="DB429" s="45">
        <v>85.8</v>
      </c>
      <c r="DC429" s="45">
        <v>86.8</v>
      </c>
      <c r="DD429" s="45">
        <v>90.1</v>
      </c>
      <c r="DE429" s="45">
        <v>90.2</v>
      </c>
      <c r="DF429" s="45">
        <v>92.1</v>
      </c>
      <c r="DG429" s="45">
        <v>96.3</v>
      </c>
      <c r="DH429" s="45">
        <v>95</v>
      </c>
      <c r="DI429" s="45">
        <v>94</v>
      </c>
      <c r="DJ429" s="45">
        <v>96.6</v>
      </c>
      <c r="DK429" s="45">
        <v>96.9</v>
      </c>
      <c r="DL429" s="45">
        <v>98.1</v>
      </c>
      <c r="DM429" s="45">
        <v>100.2</v>
      </c>
      <c r="DN429" s="45">
        <v>100.3</v>
      </c>
      <c r="DO429" s="45">
        <v>101.2</v>
      </c>
      <c r="DP429" s="45">
        <v>99.9</v>
      </c>
      <c r="DQ429" s="45">
        <v>98.7</v>
      </c>
      <c r="DR429" s="45">
        <v>99</v>
      </c>
      <c r="DS429" s="45">
        <v>98</v>
      </c>
      <c r="DT429" s="45">
        <v>98.7</v>
      </c>
      <c r="DU429" s="45">
        <v>100.8</v>
      </c>
      <c r="DV429" s="45">
        <v>98.4</v>
      </c>
      <c r="DW429" s="45">
        <v>100.9</v>
      </c>
      <c r="DX429" s="46">
        <v>101.6</v>
      </c>
      <c r="DY429" s="46">
        <v>103.5</v>
      </c>
      <c r="DZ429" s="46">
        <v>104.1</v>
      </c>
      <c r="EA429">
        <v>103.3</v>
      </c>
      <c r="EB429" s="47">
        <v>103.4</v>
      </c>
      <c r="EC429" s="47">
        <v>104.3</v>
      </c>
    </row>
    <row r="430" spans="1:133" x14ac:dyDescent="0.25">
      <c r="A430" s="43" t="s">
        <v>3653</v>
      </c>
      <c r="B430" s="43" t="s">
        <v>3654</v>
      </c>
      <c r="C430" s="44">
        <v>6.2100000000000002E-3</v>
      </c>
      <c r="D430" s="45">
        <v>105.2</v>
      </c>
      <c r="E430" s="45">
        <v>108.7</v>
      </c>
      <c r="F430" s="45">
        <v>107.1</v>
      </c>
      <c r="G430" s="45">
        <v>109.1</v>
      </c>
      <c r="H430" s="45">
        <v>112.9</v>
      </c>
      <c r="I430" s="45">
        <v>112.5</v>
      </c>
      <c r="J430" s="45">
        <v>120</v>
      </c>
      <c r="K430" s="45">
        <v>126.4</v>
      </c>
      <c r="L430" s="45">
        <v>119.4</v>
      </c>
      <c r="M430" s="45">
        <v>119.4</v>
      </c>
      <c r="N430" s="45">
        <v>121.9</v>
      </c>
      <c r="O430" s="45">
        <v>129.69999999999999</v>
      </c>
      <c r="P430" s="45">
        <v>130.69999999999999</v>
      </c>
      <c r="Q430" s="45">
        <v>126.5</v>
      </c>
      <c r="R430" s="45">
        <v>127.6</v>
      </c>
      <c r="S430" s="45">
        <v>131.19999999999999</v>
      </c>
      <c r="T430" s="45">
        <v>130.5</v>
      </c>
      <c r="U430" s="45">
        <v>127.8</v>
      </c>
      <c r="V430" s="45">
        <v>126.7</v>
      </c>
      <c r="W430" s="45">
        <v>127.3</v>
      </c>
      <c r="X430" s="45">
        <v>134.6</v>
      </c>
      <c r="Y430" s="45">
        <v>128.69999999999999</v>
      </c>
      <c r="Z430" s="45">
        <v>133.69999999999999</v>
      </c>
      <c r="AA430" s="45">
        <v>129.4</v>
      </c>
      <c r="AB430" s="45">
        <v>138</v>
      </c>
      <c r="AC430" s="45">
        <v>141.6</v>
      </c>
      <c r="AD430" s="45">
        <v>135.1</v>
      </c>
      <c r="AE430" s="45">
        <v>133.30000000000001</v>
      </c>
      <c r="AF430" s="45">
        <v>132.30000000000001</v>
      </c>
      <c r="AG430" s="45">
        <v>133.1</v>
      </c>
      <c r="AH430" s="45">
        <v>136.4</v>
      </c>
      <c r="AI430" s="45">
        <v>136.4</v>
      </c>
      <c r="AJ430" s="45">
        <v>139.6</v>
      </c>
      <c r="AK430" s="45">
        <v>140.9</v>
      </c>
      <c r="AL430" s="45">
        <v>142.30000000000001</v>
      </c>
      <c r="AM430" s="45">
        <v>140.9</v>
      </c>
      <c r="AN430" s="45">
        <v>145.1</v>
      </c>
      <c r="AO430" s="45">
        <v>145.4</v>
      </c>
      <c r="AP430" s="45">
        <v>144.19999999999999</v>
      </c>
      <c r="AQ430" s="45">
        <v>142.5</v>
      </c>
      <c r="AR430" s="45">
        <v>142.6</v>
      </c>
      <c r="AS430" s="45">
        <v>140.30000000000001</v>
      </c>
      <c r="AT430" s="45">
        <v>142.30000000000001</v>
      </c>
      <c r="AU430" s="45">
        <v>142.6</v>
      </c>
      <c r="AV430" s="45">
        <v>142.5</v>
      </c>
      <c r="AW430" s="45">
        <v>138.4</v>
      </c>
      <c r="AX430" s="45">
        <v>138.4</v>
      </c>
      <c r="AY430" s="45">
        <v>138.4</v>
      </c>
      <c r="AZ430" s="45">
        <v>150.6</v>
      </c>
      <c r="BA430" s="45">
        <v>150.6</v>
      </c>
      <c r="BB430" s="45">
        <v>150.6</v>
      </c>
      <c r="BC430" s="45">
        <v>150.6</v>
      </c>
      <c r="BD430" s="45">
        <v>150.6</v>
      </c>
      <c r="BE430" s="45">
        <v>150.6</v>
      </c>
      <c r="BF430" s="45">
        <v>150.6</v>
      </c>
      <c r="BG430" s="45">
        <v>150.6</v>
      </c>
      <c r="BH430" s="45">
        <v>150.6</v>
      </c>
      <c r="BI430" s="45">
        <v>150.6</v>
      </c>
      <c r="BJ430" s="45">
        <v>150.6</v>
      </c>
      <c r="BK430" s="45">
        <v>150.6</v>
      </c>
      <c r="BL430" s="45">
        <v>160.1</v>
      </c>
      <c r="BM430" s="45">
        <v>160.1</v>
      </c>
      <c r="BN430" s="45">
        <v>160.1</v>
      </c>
      <c r="BO430" s="45">
        <v>160.1</v>
      </c>
      <c r="BP430" s="45">
        <v>148.19999999999999</v>
      </c>
      <c r="BQ430" s="45">
        <v>148.19999999999999</v>
      </c>
      <c r="BR430" s="45">
        <v>150.5</v>
      </c>
      <c r="BS430" s="45">
        <v>150.5</v>
      </c>
      <c r="BT430" s="45">
        <v>152.80000000000001</v>
      </c>
      <c r="BU430" s="45">
        <v>152.80000000000001</v>
      </c>
      <c r="BV430" s="45">
        <v>152.80000000000001</v>
      </c>
      <c r="BW430" s="45">
        <v>154.5</v>
      </c>
      <c r="BX430" s="45">
        <v>154.5</v>
      </c>
      <c r="BY430" s="45">
        <v>139</v>
      </c>
      <c r="BZ430" s="45">
        <v>139</v>
      </c>
      <c r="CA430" s="45">
        <v>137</v>
      </c>
      <c r="CB430" s="45">
        <v>137.30000000000001</v>
      </c>
      <c r="CC430" s="45">
        <v>137.30000000000001</v>
      </c>
      <c r="CD430" s="45">
        <v>137.30000000000001</v>
      </c>
      <c r="CE430" s="45">
        <v>137</v>
      </c>
      <c r="CF430" s="45">
        <v>134.9</v>
      </c>
      <c r="CG430" s="45">
        <v>137</v>
      </c>
      <c r="CH430" s="45">
        <v>139.19999999999999</v>
      </c>
      <c r="CI430" s="45">
        <v>140.1</v>
      </c>
      <c r="CJ430" s="45">
        <v>138.6</v>
      </c>
      <c r="CK430" s="45">
        <v>138.6</v>
      </c>
      <c r="CL430" s="45">
        <v>141.80000000000001</v>
      </c>
      <c r="CM430" s="45">
        <v>136.9</v>
      </c>
      <c r="CN430" s="45">
        <v>138.9</v>
      </c>
      <c r="CO430" s="45">
        <v>138.9</v>
      </c>
      <c r="CP430" s="45">
        <v>138.9</v>
      </c>
      <c r="CQ430" s="45">
        <v>138.9</v>
      </c>
      <c r="CR430" s="45">
        <v>138.9</v>
      </c>
      <c r="CS430" s="45">
        <v>138.9</v>
      </c>
      <c r="CT430" s="45">
        <v>139.4</v>
      </c>
      <c r="CU430" s="45">
        <v>143.19999999999999</v>
      </c>
      <c r="CV430" s="45">
        <v>141.4</v>
      </c>
      <c r="CW430" s="45">
        <v>144.80000000000001</v>
      </c>
      <c r="CX430" s="45">
        <v>144.80000000000001</v>
      </c>
      <c r="CY430" s="45">
        <v>144.80000000000001</v>
      </c>
      <c r="CZ430" s="45">
        <v>144.80000000000001</v>
      </c>
      <c r="DA430" s="45">
        <v>144.80000000000001</v>
      </c>
      <c r="DB430" s="45">
        <v>144</v>
      </c>
      <c r="DC430" s="45">
        <v>144</v>
      </c>
      <c r="DD430" s="45">
        <v>144</v>
      </c>
      <c r="DE430" s="45">
        <v>144</v>
      </c>
      <c r="DF430" s="45">
        <v>146.30000000000001</v>
      </c>
      <c r="DG430" s="45">
        <v>148.4</v>
      </c>
      <c r="DH430" s="45">
        <v>151.9</v>
      </c>
      <c r="DI430" s="45">
        <v>151.9</v>
      </c>
      <c r="DJ430" s="45">
        <v>154.1</v>
      </c>
      <c r="DK430" s="45">
        <v>151.9</v>
      </c>
      <c r="DL430" s="45">
        <v>151.9</v>
      </c>
      <c r="DM430" s="45">
        <v>151.9</v>
      </c>
      <c r="DN430" s="45">
        <v>151.9</v>
      </c>
      <c r="DO430" s="45">
        <v>154</v>
      </c>
      <c r="DP430" s="45">
        <v>157.6</v>
      </c>
      <c r="DQ430" s="45">
        <v>157.6</v>
      </c>
      <c r="DR430" s="45">
        <v>158</v>
      </c>
      <c r="DS430" s="45">
        <v>158</v>
      </c>
      <c r="DT430" s="45">
        <v>160.5</v>
      </c>
      <c r="DU430" s="45">
        <v>162.9</v>
      </c>
      <c r="DV430" s="45">
        <v>166</v>
      </c>
      <c r="DW430" s="45">
        <v>166</v>
      </c>
      <c r="DX430" s="46">
        <v>166</v>
      </c>
      <c r="DY430" s="46">
        <v>166</v>
      </c>
      <c r="DZ430" s="46">
        <v>166</v>
      </c>
      <c r="EA430">
        <v>166</v>
      </c>
      <c r="EB430" s="47">
        <v>166</v>
      </c>
      <c r="EC430" s="47">
        <v>166</v>
      </c>
    </row>
    <row r="431" spans="1:133" x14ac:dyDescent="0.25">
      <c r="A431" s="43" t="s">
        <v>3655</v>
      </c>
      <c r="B431" s="43" t="s">
        <v>3656</v>
      </c>
      <c r="C431" s="44">
        <v>0.69227000000000005</v>
      </c>
      <c r="D431" s="45">
        <v>103.4</v>
      </c>
      <c r="E431" s="45">
        <v>103.5</v>
      </c>
      <c r="F431" s="45">
        <v>104.6</v>
      </c>
      <c r="G431" s="45">
        <v>104.8</v>
      </c>
      <c r="H431" s="45">
        <v>105</v>
      </c>
      <c r="I431" s="45">
        <v>104.8</v>
      </c>
      <c r="J431" s="45">
        <v>105</v>
      </c>
      <c r="K431" s="45">
        <v>103.9</v>
      </c>
      <c r="L431" s="45">
        <v>104.2</v>
      </c>
      <c r="M431" s="45">
        <v>106</v>
      </c>
      <c r="N431" s="45">
        <v>106.2</v>
      </c>
      <c r="O431" s="45">
        <v>106.6</v>
      </c>
      <c r="P431" s="45">
        <v>108.1</v>
      </c>
      <c r="Q431" s="45">
        <v>107.9</v>
      </c>
      <c r="R431" s="45">
        <v>108.5</v>
      </c>
      <c r="S431" s="45">
        <v>109.7</v>
      </c>
      <c r="T431" s="45">
        <v>110.4</v>
      </c>
      <c r="U431" s="45">
        <v>112</v>
      </c>
      <c r="V431" s="45">
        <v>111.8</v>
      </c>
      <c r="W431" s="45">
        <v>111.9</v>
      </c>
      <c r="X431" s="45">
        <v>111.4</v>
      </c>
      <c r="Y431" s="45">
        <v>112.2</v>
      </c>
      <c r="Z431" s="45">
        <v>112</v>
      </c>
      <c r="AA431" s="45">
        <v>112.4</v>
      </c>
      <c r="AB431" s="45">
        <v>112.4</v>
      </c>
      <c r="AC431" s="45">
        <v>113.4</v>
      </c>
      <c r="AD431" s="45">
        <v>112.5</v>
      </c>
      <c r="AE431" s="45">
        <v>113</v>
      </c>
      <c r="AF431" s="45">
        <v>112.2</v>
      </c>
      <c r="AG431" s="45">
        <v>113.2</v>
      </c>
      <c r="AH431" s="45">
        <v>112.7</v>
      </c>
      <c r="AI431" s="45">
        <v>111.6</v>
      </c>
      <c r="AJ431" s="45">
        <v>109.8</v>
      </c>
      <c r="AK431" s="45">
        <v>110.7</v>
      </c>
      <c r="AL431" s="45">
        <v>109.5</v>
      </c>
      <c r="AM431" s="45">
        <v>110.1</v>
      </c>
      <c r="AN431" s="45">
        <v>110.4</v>
      </c>
      <c r="AO431" s="45">
        <v>110.1</v>
      </c>
      <c r="AP431" s="45">
        <v>112</v>
      </c>
      <c r="AQ431" s="45">
        <v>110</v>
      </c>
      <c r="AR431" s="45">
        <v>109.6</v>
      </c>
      <c r="AS431" s="45">
        <v>108.6</v>
      </c>
      <c r="AT431" s="45">
        <v>108.6</v>
      </c>
      <c r="AU431" s="45">
        <v>108</v>
      </c>
      <c r="AV431" s="45">
        <v>106.8</v>
      </c>
      <c r="AW431" s="45">
        <v>105.6</v>
      </c>
      <c r="AX431" s="45">
        <v>105.2</v>
      </c>
      <c r="AY431" s="45">
        <v>105.5</v>
      </c>
      <c r="AZ431" s="45">
        <v>105.9</v>
      </c>
      <c r="BA431" s="45">
        <v>106.6</v>
      </c>
      <c r="BB431" s="45">
        <v>106.5</v>
      </c>
      <c r="BC431" s="45">
        <v>106.8</v>
      </c>
      <c r="BD431" s="45">
        <v>106.6</v>
      </c>
      <c r="BE431" s="45">
        <v>106.1</v>
      </c>
      <c r="BF431" s="45">
        <v>106.2</v>
      </c>
      <c r="BG431" s="45">
        <v>105.7</v>
      </c>
      <c r="BH431" s="45">
        <v>106.3</v>
      </c>
      <c r="BI431" s="45">
        <v>106.6</v>
      </c>
      <c r="BJ431" s="45">
        <v>107.3</v>
      </c>
      <c r="BK431" s="45">
        <v>107.8</v>
      </c>
      <c r="BL431" s="45">
        <v>107.9</v>
      </c>
      <c r="BM431" s="45">
        <v>109.1</v>
      </c>
      <c r="BN431" s="45">
        <v>109.5</v>
      </c>
      <c r="BO431" s="45">
        <v>108.4</v>
      </c>
      <c r="BP431" s="45">
        <v>108.4</v>
      </c>
      <c r="BQ431" s="45">
        <v>109</v>
      </c>
      <c r="BR431" s="45">
        <v>109.7</v>
      </c>
      <c r="BS431" s="45">
        <v>109.5</v>
      </c>
      <c r="BT431" s="45">
        <v>110</v>
      </c>
      <c r="BU431" s="45">
        <v>111.5</v>
      </c>
      <c r="BV431" s="45">
        <v>113.4</v>
      </c>
      <c r="BW431" s="45">
        <v>114.7</v>
      </c>
      <c r="BX431" s="45">
        <v>113.7</v>
      </c>
      <c r="BY431" s="45">
        <v>114.7</v>
      </c>
      <c r="BZ431" s="45">
        <v>115.9</v>
      </c>
      <c r="CA431" s="45">
        <v>116.8</v>
      </c>
      <c r="CB431" s="45">
        <v>117.2</v>
      </c>
      <c r="CC431" s="45">
        <v>117.8</v>
      </c>
      <c r="CD431" s="45">
        <v>118.7</v>
      </c>
      <c r="CE431" s="45">
        <v>118.1</v>
      </c>
      <c r="CF431" s="45">
        <v>117.4</v>
      </c>
      <c r="CG431" s="45">
        <v>116.4</v>
      </c>
      <c r="CH431" s="45">
        <v>116</v>
      </c>
      <c r="CI431" s="45">
        <v>115.9</v>
      </c>
      <c r="CJ431" s="45">
        <v>115.6</v>
      </c>
      <c r="CK431" s="45">
        <v>115.9</v>
      </c>
      <c r="CL431" s="45">
        <v>114.6</v>
      </c>
      <c r="CM431" s="45">
        <v>114.2</v>
      </c>
      <c r="CN431" s="45">
        <v>114</v>
      </c>
      <c r="CO431" s="45">
        <v>113.7</v>
      </c>
      <c r="CP431" s="45">
        <v>113.7</v>
      </c>
      <c r="CQ431" s="45">
        <v>114</v>
      </c>
      <c r="CR431" s="45">
        <v>113.6</v>
      </c>
      <c r="CS431" s="45">
        <v>113.4</v>
      </c>
      <c r="CT431" s="45">
        <v>113.5</v>
      </c>
      <c r="CU431" s="45">
        <v>114.3</v>
      </c>
      <c r="CV431" s="45">
        <v>114.6</v>
      </c>
      <c r="CW431" s="45">
        <v>114.8</v>
      </c>
      <c r="CX431" s="45">
        <v>113.6</v>
      </c>
      <c r="CY431" s="45">
        <v>113.6</v>
      </c>
      <c r="CZ431" s="45">
        <v>113.2</v>
      </c>
      <c r="DA431" s="45">
        <v>112.9</v>
      </c>
      <c r="DB431" s="45">
        <v>113.2</v>
      </c>
      <c r="DC431" s="45">
        <v>115</v>
      </c>
      <c r="DD431" s="45">
        <v>115.1</v>
      </c>
      <c r="DE431" s="45">
        <v>116.5</v>
      </c>
      <c r="DF431" s="45">
        <v>118.1</v>
      </c>
      <c r="DG431" s="45">
        <v>120</v>
      </c>
      <c r="DH431" s="45">
        <v>122.9</v>
      </c>
      <c r="DI431" s="45">
        <v>123.6</v>
      </c>
      <c r="DJ431" s="45">
        <v>124.7</v>
      </c>
      <c r="DK431" s="45">
        <v>125.6</v>
      </c>
      <c r="DL431" s="45">
        <v>126.3</v>
      </c>
      <c r="DM431" s="45">
        <v>127.1</v>
      </c>
      <c r="DN431" s="45">
        <v>131</v>
      </c>
      <c r="DO431" s="45">
        <v>134</v>
      </c>
      <c r="DP431" s="45">
        <v>134.1</v>
      </c>
      <c r="DQ431" s="45">
        <v>136.30000000000001</v>
      </c>
      <c r="DR431" s="45">
        <v>137.6</v>
      </c>
      <c r="DS431" s="45">
        <v>139.69999999999999</v>
      </c>
      <c r="DT431" s="45">
        <v>141.69999999999999</v>
      </c>
      <c r="DU431" s="45">
        <v>143.80000000000001</v>
      </c>
      <c r="DV431" s="45">
        <v>144.69999999999999</v>
      </c>
      <c r="DW431" s="45">
        <v>145</v>
      </c>
      <c r="DX431" s="46">
        <v>143.4</v>
      </c>
      <c r="DY431" s="46">
        <v>143</v>
      </c>
      <c r="DZ431" s="46">
        <v>143.80000000000001</v>
      </c>
      <c r="EA431">
        <v>142.1</v>
      </c>
      <c r="EB431" s="47">
        <v>141.1</v>
      </c>
      <c r="EC431" s="47">
        <v>140.1</v>
      </c>
    </row>
    <row r="432" spans="1:133" x14ac:dyDescent="0.25">
      <c r="A432" s="43" t="s">
        <v>3657</v>
      </c>
      <c r="B432" s="43" t="s">
        <v>3658</v>
      </c>
      <c r="C432" s="44">
        <v>6.2019999999999999E-2</v>
      </c>
      <c r="D432" s="45">
        <v>104.2</v>
      </c>
      <c r="E432" s="45">
        <v>105.1</v>
      </c>
      <c r="F432" s="45">
        <v>105.3</v>
      </c>
      <c r="G432" s="45">
        <v>106</v>
      </c>
      <c r="H432" s="45">
        <v>105.3</v>
      </c>
      <c r="I432" s="45">
        <v>104.5</v>
      </c>
      <c r="J432" s="45">
        <v>104.8</v>
      </c>
      <c r="K432" s="45">
        <v>104.4</v>
      </c>
      <c r="L432" s="45">
        <v>107</v>
      </c>
      <c r="M432" s="45">
        <v>106.5</v>
      </c>
      <c r="N432" s="45">
        <v>106.3</v>
      </c>
      <c r="O432" s="45">
        <v>106.9</v>
      </c>
      <c r="P432" s="45">
        <v>102.8</v>
      </c>
      <c r="Q432" s="45">
        <v>104</v>
      </c>
      <c r="R432" s="45">
        <v>103.7</v>
      </c>
      <c r="S432" s="45">
        <v>103.6</v>
      </c>
      <c r="T432" s="45">
        <v>103.5</v>
      </c>
      <c r="U432" s="45">
        <v>103.6</v>
      </c>
      <c r="V432" s="45">
        <v>103.9</v>
      </c>
      <c r="W432" s="45">
        <v>102.3</v>
      </c>
      <c r="X432" s="45">
        <v>104.6</v>
      </c>
      <c r="Y432" s="45">
        <v>105.5</v>
      </c>
      <c r="Z432" s="45">
        <v>105.5</v>
      </c>
      <c r="AA432" s="45">
        <v>106.3</v>
      </c>
      <c r="AB432" s="45">
        <v>104.1</v>
      </c>
      <c r="AC432" s="45">
        <v>103.3</v>
      </c>
      <c r="AD432" s="45">
        <v>102.8</v>
      </c>
      <c r="AE432" s="45">
        <v>103.5</v>
      </c>
      <c r="AF432" s="45">
        <v>102.6</v>
      </c>
      <c r="AG432" s="45">
        <v>103.6</v>
      </c>
      <c r="AH432" s="45">
        <v>101.6</v>
      </c>
      <c r="AI432" s="45">
        <v>102.3</v>
      </c>
      <c r="AJ432" s="45">
        <v>102.8</v>
      </c>
      <c r="AK432" s="45">
        <v>102.3</v>
      </c>
      <c r="AL432" s="45">
        <v>102</v>
      </c>
      <c r="AM432" s="45">
        <v>102.8</v>
      </c>
      <c r="AN432" s="45">
        <v>101.2</v>
      </c>
      <c r="AO432" s="45">
        <v>106.8</v>
      </c>
      <c r="AP432" s="45">
        <v>107.4</v>
      </c>
      <c r="AQ432" s="45">
        <v>107.5</v>
      </c>
      <c r="AR432" s="45">
        <v>107.6</v>
      </c>
      <c r="AS432" s="45">
        <v>107.5</v>
      </c>
      <c r="AT432" s="45">
        <v>107.6</v>
      </c>
      <c r="AU432" s="45">
        <v>107</v>
      </c>
      <c r="AV432" s="45">
        <v>106.4</v>
      </c>
      <c r="AW432" s="45">
        <v>106.2</v>
      </c>
      <c r="AX432" s="45">
        <v>106.8</v>
      </c>
      <c r="AY432" s="45">
        <v>106.4</v>
      </c>
      <c r="AZ432" s="45">
        <v>107.7</v>
      </c>
      <c r="BA432" s="45">
        <v>107.9</v>
      </c>
      <c r="BB432" s="45">
        <v>108.2</v>
      </c>
      <c r="BC432" s="45">
        <v>108.5</v>
      </c>
      <c r="BD432" s="45">
        <v>108.3</v>
      </c>
      <c r="BE432" s="45">
        <v>108.1</v>
      </c>
      <c r="BF432" s="45">
        <v>108</v>
      </c>
      <c r="BG432" s="45">
        <v>107.9</v>
      </c>
      <c r="BH432" s="45">
        <v>107.9</v>
      </c>
      <c r="BI432" s="45">
        <v>108.1</v>
      </c>
      <c r="BJ432" s="45">
        <v>108.6</v>
      </c>
      <c r="BK432" s="45">
        <v>108.6</v>
      </c>
      <c r="BL432" s="45">
        <v>107.5</v>
      </c>
      <c r="BM432" s="45">
        <v>107.6</v>
      </c>
      <c r="BN432" s="45">
        <v>108.3</v>
      </c>
      <c r="BO432" s="45">
        <v>108.5</v>
      </c>
      <c r="BP432" s="45">
        <v>109.5</v>
      </c>
      <c r="BQ432" s="45">
        <v>109.6</v>
      </c>
      <c r="BR432" s="45">
        <v>109.6</v>
      </c>
      <c r="BS432" s="45">
        <v>109.5</v>
      </c>
      <c r="BT432" s="45">
        <v>109.7</v>
      </c>
      <c r="BU432" s="45">
        <v>109.8</v>
      </c>
      <c r="BV432" s="45">
        <v>110.2</v>
      </c>
      <c r="BW432" s="45">
        <v>110.2</v>
      </c>
      <c r="BX432" s="45">
        <v>110.2</v>
      </c>
      <c r="BY432" s="45">
        <v>109.7</v>
      </c>
      <c r="BZ432" s="45">
        <v>111.9</v>
      </c>
      <c r="CA432" s="45">
        <v>111.7</v>
      </c>
      <c r="CB432" s="45">
        <v>109.8</v>
      </c>
      <c r="CC432" s="45">
        <v>109.7</v>
      </c>
      <c r="CD432" s="45">
        <v>109.9</v>
      </c>
      <c r="CE432" s="45">
        <v>109.9</v>
      </c>
      <c r="CF432" s="45">
        <v>111.1</v>
      </c>
      <c r="CG432" s="45">
        <v>109.6</v>
      </c>
      <c r="CH432" s="45">
        <v>109.5</v>
      </c>
      <c r="CI432" s="45">
        <v>109.1</v>
      </c>
      <c r="CJ432" s="45">
        <v>108.1</v>
      </c>
      <c r="CK432" s="45">
        <v>108.3</v>
      </c>
      <c r="CL432" s="45">
        <v>108.3</v>
      </c>
      <c r="CM432" s="45">
        <v>108.7</v>
      </c>
      <c r="CN432" s="45">
        <v>108.7</v>
      </c>
      <c r="CO432" s="45">
        <v>108.6</v>
      </c>
      <c r="CP432" s="45">
        <v>108.6</v>
      </c>
      <c r="CQ432" s="45">
        <v>108.7</v>
      </c>
      <c r="CR432" s="45">
        <v>108.6</v>
      </c>
      <c r="CS432" s="45">
        <v>108.5</v>
      </c>
      <c r="CT432" s="45">
        <v>108</v>
      </c>
      <c r="CU432" s="45">
        <v>108.6</v>
      </c>
      <c r="CV432" s="45">
        <v>109</v>
      </c>
      <c r="CW432" s="45">
        <v>109.9</v>
      </c>
      <c r="CX432" s="45">
        <v>111.7</v>
      </c>
      <c r="CY432" s="45">
        <v>111.8</v>
      </c>
      <c r="CZ432" s="45">
        <v>111.5</v>
      </c>
      <c r="DA432" s="45">
        <v>113.3</v>
      </c>
      <c r="DB432" s="45">
        <v>113.1</v>
      </c>
      <c r="DC432" s="45">
        <v>113.2</v>
      </c>
      <c r="DD432" s="45">
        <v>114.7</v>
      </c>
      <c r="DE432" s="45">
        <v>114.3</v>
      </c>
      <c r="DF432" s="45">
        <v>114.6</v>
      </c>
      <c r="DG432" s="45">
        <v>114.7</v>
      </c>
      <c r="DH432" s="45">
        <v>115.7</v>
      </c>
      <c r="DI432" s="45">
        <v>115.3</v>
      </c>
      <c r="DJ432" s="45">
        <v>116.4</v>
      </c>
      <c r="DK432" s="45">
        <v>117</v>
      </c>
      <c r="DL432" s="45">
        <v>116.5</v>
      </c>
      <c r="DM432" s="45">
        <v>117.1</v>
      </c>
      <c r="DN432" s="45">
        <v>117.6</v>
      </c>
      <c r="DO432" s="45">
        <v>118.8</v>
      </c>
      <c r="DP432" s="45">
        <v>120.7</v>
      </c>
      <c r="DQ432" s="45">
        <v>120.3</v>
      </c>
      <c r="DR432" s="45">
        <v>121.5</v>
      </c>
      <c r="DS432" s="45">
        <v>120.3</v>
      </c>
      <c r="DT432" s="45">
        <v>120</v>
      </c>
      <c r="DU432" s="45">
        <v>119.7</v>
      </c>
      <c r="DV432" s="45">
        <v>119.2</v>
      </c>
      <c r="DW432" s="45">
        <v>120</v>
      </c>
      <c r="DX432" s="46">
        <v>120.8</v>
      </c>
      <c r="DY432" s="46">
        <v>121.5</v>
      </c>
      <c r="DZ432" s="46">
        <v>121.7</v>
      </c>
      <c r="EA432">
        <v>121.1</v>
      </c>
      <c r="EB432" s="47">
        <v>120.5</v>
      </c>
      <c r="EC432" s="47">
        <v>121</v>
      </c>
    </row>
    <row r="433" spans="1:133" x14ac:dyDescent="0.25">
      <c r="A433" s="43" t="s">
        <v>3659</v>
      </c>
      <c r="B433" s="43" t="s">
        <v>3660</v>
      </c>
      <c r="C433" s="44">
        <v>8.1799999999999998E-3</v>
      </c>
      <c r="D433" s="45">
        <v>110.1</v>
      </c>
      <c r="E433" s="45">
        <v>111.8</v>
      </c>
      <c r="F433" s="45">
        <v>112.8</v>
      </c>
      <c r="G433" s="45">
        <v>110.1</v>
      </c>
      <c r="H433" s="45">
        <v>111.4</v>
      </c>
      <c r="I433" s="45">
        <v>107.9</v>
      </c>
      <c r="J433" s="45">
        <v>109</v>
      </c>
      <c r="K433" s="45">
        <v>104.2</v>
      </c>
      <c r="L433" s="45">
        <v>107.2</v>
      </c>
      <c r="M433" s="45">
        <v>109.8</v>
      </c>
      <c r="N433" s="45">
        <v>110.6</v>
      </c>
      <c r="O433" s="45">
        <v>110.6</v>
      </c>
      <c r="P433" s="45">
        <v>110.2</v>
      </c>
      <c r="Q433" s="45">
        <v>109.9</v>
      </c>
      <c r="R433" s="45">
        <v>108.8</v>
      </c>
      <c r="S433" s="45">
        <v>108.8</v>
      </c>
      <c r="T433" s="45">
        <v>112.7</v>
      </c>
      <c r="U433" s="45">
        <v>117.6</v>
      </c>
      <c r="V433" s="45">
        <v>114.9</v>
      </c>
      <c r="W433" s="45">
        <v>114.2</v>
      </c>
      <c r="X433" s="45">
        <v>113.8</v>
      </c>
      <c r="Y433" s="45">
        <v>113.8</v>
      </c>
      <c r="Z433" s="45">
        <v>114.5</v>
      </c>
      <c r="AA433" s="45">
        <v>114.1</v>
      </c>
      <c r="AB433" s="45">
        <v>111.7</v>
      </c>
      <c r="AC433" s="45">
        <v>112.2</v>
      </c>
      <c r="AD433" s="45">
        <v>110.7</v>
      </c>
      <c r="AE433" s="45">
        <v>110.7</v>
      </c>
      <c r="AF433" s="45">
        <v>110.7</v>
      </c>
      <c r="AG433" s="45">
        <v>108.5</v>
      </c>
      <c r="AH433" s="45">
        <v>109.6</v>
      </c>
      <c r="AI433" s="45">
        <v>108.5</v>
      </c>
      <c r="AJ433" s="45">
        <v>107.4</v>
      </c>
      <c r="AK433" s="45">
        <v>104.2</v>
      </c>
      <c r="AL433" s="45">
        <v>98.5</v>
      </c>
      <c r="AM433" s="45">
        <v>100.8</v>
      </c>
      <c r="AN433" s="45">
        <v>102.9</v>
      </c>
      <c r="AO433" s="45">
        <v>103</v>
      </c>
      <c r="AP433" s="45">
        <v>102.4</v>
      </c>
      <c r="AQ433" s="45">
        <v>102.9</v>
      </c>
      <c r="AR433" s="45">
        <v>100.3</v>
      </c>
      <c r="AS433" s="45">
        <v>98.9</v>
      </c>
      <c r="AT433" s="45">
        <v>95.1</v>
      </c>
      <c r="AU433" s="45">
        <v>94.3</v>
      </c>
      <c r="AV433" s="45">
        <v>88.4</v>
      </c>
      <c r="AW433" s="45">
        <v>92.3</v>
      </c>
      <c r="AX433" s="45">
        <v>88.2</v>
      </c>
      <c r="AY433" s="45">
        <v>94.6</v>
      </c>
      <c r="AZ433" s="45">
        <v>99.3</v>
      </c>
      <c r="BA433" s="45">
        <v>92.1</v>
      </c>
      <c r="BB433" s="45">
        <v>91</v>
      </c>
      <c r="BC433" s="45">
        <v>91.7</v>
      </c>
      <c r="BD433" s="45">
        <v>92</v>
      </c>
      <c r="BE433" s="45">
        <v>93.5</v>
      </c>
      <c r="BF433" s="45">
        <v>94.8</v>
      </c>
      <c r="BG433" s="45">
        <v>100.9</v>
      </c>
      <c r="BH433" s="45">
        <v>101.8</v>
      </c>
      <c r="BI433" s="45">
        <v>104.2</v>
      </c>
      <c r="BJ433" s="45">
        <v>106.8</v>
      </c>
      <c r="BK433" s="45">
        <v>100.7</v>
      </c>
      <c r="BL433" s="45">
        <v>102</v>
      </c>
      <c r="BM433" s="45">
        <v>102.4</v>
      </c>
      <c r="BN433" s="45">
        <v>99.3</v>
      </c>
      <c r="BO433" s="45">
        <v>106</v>
      </c>
      <c r="BP433" s="45">
        <v>103.5</v>
      </c>
      <c r="BQ433" s="45">
        <v>104</v>
      </c>
      <c r="BR433" s="45">
        <v>100.2</v>
      </c>
      <c r="BS433" s="45">
        <v>103.7</v>
      </c>
      <c r="BT433" s="45">
        <v>103.4</v>
      </c>
      <c r="BU433" s="45">
        <v>104.2</v>
      </c>
      <c r="BV433" s="45">
        <v>105.9</v>
      </c>
      <c r="BW433" s="45">
        <v>111.4</v>
      </c>
      <c r="BX433" s="45">
        <v>111.8</v>
      </c>
      <c r="BY433" s="45">
        <v>113</v>
      </c>
      <c r="BZ433" s="45">
        <v>113</v>
      </c>
      <c r="CA433" s="45">
        <v>112.6</v>
      </c>
      <c r="CB433" s="45">
        <v>113.3</v>
      </c>
      <c r="CC433" s="45">
        <v>115.4</v>
      </c>
      <c r="CD433" s="45">
        <v>118</v>
      </c>
      <c r="CE433" s="45">
        <v>118</v>
      </c>
      <c r="CF433" s="45">
        <v>113</v>
      </c>
      <c r="CG433" s="45">
        <v>110.3</v>
      </c>
      <c r="CH433" s="45">
        <v>112.8</v>
      </c>
      <c r="CI433" s="45">
        <v>112.8</v>
      </c>
      <c r="CJ433" s="45">
        <v>110</v>
      </c>
      <c r="CK433" s="45">
        <v>108.8</v>
      </c>
      <c r="CL433" s="45">
        <v>107.2</v>
      </c>
      <c r="CM433" s="45">
        <v>104.2</v>
      </c>
      <c r="CN433" s="45">
        <v>102.8</v>
      </c>
      <c r="CO433" s="45">
        <v>103.5</v>
      </c>
      <c r="CP433" s="45">
        <v>102.7</v>
      </c>
      <c r="CQ433" s="45">
        <v>98.9</v>
      </c>
      <c r="CR433" s="45">
        <v>99.7</v>
      </c>
      <c r="CS433" s="45">
        <v>101.2</v>
      </c>
      <c r="CT433" s="45">
        <v>100.1</v>
      </c>
      <c r="CU433" s="45">
        <v>102.9</v>
      </c>
      <c r="CV433" s="45">
        <v>101.8</v>
      </c>
      <c r="CW433" s="45">
        <v>100.3</v>
      </c>
      <c r="CX433" s="45">
        <v>101.1</v>
      </c>
      <c r="CY433" s="45">
        <v>103.3</v>
      </c>
      <c r="CZ433" s="45">
        <v>100.9</v>
      </c>
      <c r="DA433" s="45">
        <v>106.5</v>
      </c>
      <c r="DB433" s="45">
        <v>118.4</v>
      </c>
      <c r="DC433" s="45">
        <v>129.1</v>
      </c>
      <c r="DD433" s="45">
        <v>129.30000000000001</v>
      </c>
      <c r="DE433" s="45">
        <v>121.8</v>
      </c>
      <c r="DF433" s="45">
        <v>132.5</v>
      </c>
      <c r="DG433" s="45">
        <v>142.6</v>
      </c>
      <c r="DH433" s="45">
        <v>140.30000000000001</v>
      </c>
      <c r="DI433" s="45">
        <v>138</v>
      </c>
      <c r="DJ433" s="45">
        <v>143.4</v>
      </c>
      <c r="DK433" s="45">
        <v>146.5</v>
      </c>
      <c r="DL433" s="45">
        <v>156.1</v>
      </c>
      <c r="DM433" s="45">
        <v>157.30000000000001</v>
      </c>
      <c r="DN433" s="45">
        <v>160.30000000000001</v>
      </c>
      <c r="DO433" s="45">
        <v>158</v>
      </c>
      <c r="DP433" s="45">
        <v>148</v>
      </c>
      <c r="DQ433" s="45">
        <v>142.69999999999999</v>
      </c>
      <c r="DR433" s="45">
        <v>154.6</v>
      </c>
      <c r="DS433" s="45">
        <v>160.30000000000001</v>
      </c>
      <c r="DT433" s="45">
        <v>156.80000000000001</v>
      </c>
      <c r="DU433" s="45">
        <v>152.19999999999999</v>
      </c>
      <c r="DV433" s="45">
        <v>152</v>
      </c>
      <c r="DW433" s="45">
        <v>152.4</v>
      </c>
      <c r="DX433" s="46">
        <v>137.4</v>
      </c>
      <c r="DY433" s="46">
        <v>139.4</v>
      </c>
      <c r="DZ433" s="46">
        <v>141</v>
      </c>
      <c r="EA433">
        <v>136.6</v>
      </c>
      <c r="EB433" s="47">
        <v>134.19999999999999</v>
      </c>
      <c r="EC433" s="47">
        <v>134</v>
      </c>
    </row>
    <row r="434" spans="1:133" x14ac:dyDescent="0.25">
      <c r="A434" s="43" t="s">
        <v>3661</v>
      </c>
      <c r="B434" s="43" t="s">
        <v>3662</v>
      </c>
      <c r="C434" s="44">
        <v>8.695E-2</v>
      </c>
      <c r="D434" s="45">
        <v>101.6</v>
      </c>
      <c r="E434" s="45">
        <v>99.8</v>
      </c>
      <c r="F434" s="45">
        <v>101.8</v>
      </c>
      <c r="G434" s="45">
        <v>101.9</v>
      </c>
      <c r="H434" s="45">
        <v>102.7</v>
      </c>
      <c r="I434" s="45">
        <v>100.6</v>
      </c>
      <c r="J434" s="45">
        <v>99.5</v>
      </c>
      <c r="K434" s="45">
        <v>98.5</v>
      </c>
      <c r="L434" s="45">
        <v>99.3</v>
      </c>
      <c r="M434" s="45">
        <v>100.2</v>
      </c>
      <c r="N434" s="45">
        <v>104.4</v>
      </c>
      <c r="O434" s="45">
        <v>107.3</v>
      </c>
      <c r="P434" s="45">
        <v>106.8</v>
      </c>
      <c r="Q434" s="45">
        <v>104.9</v>
      </c>
      <c r="R434" s="45">
        <v>107.8</v>
      </c>
      <c r="S434" s="45">
        <v>113.8</v>
      </c>
      <c r="T434" s="45">
        <v>117</v>
      </c>
      <c r="U434" s="45">
        <v>119.8</v>
      </c>
      <c r="V434" s="45">
        <v>118.3</v>
      </c>
      <c r="W434" s="45">
        <v>117.6</v>
      </c>
      <c r="X434" s="45">
        <v>116.3</v>
      </c>
      <c r="Y434" s="45">
        <v>116.3</v>
      </c>
      <c r="Z434" s="45">
        <v>116.2</v>
      </c>
      <c r="AA434" s="45">
        <v>116.3</v>
      </c>
      <c r="AB434" s="45">
        <v>114.7</v>
      </c>
      <c r="AC434" s="45">
        <v>114.2</v>
      </c>
      <c r="AD434" s="45">
        <v>115.2</v>
      </c>
      <c r="AE434" s="45">
        <v>117.8</v>
      </c>
      <c r="AF434" s="45">
        <v>117.3</v>
      </c>
      <c r="AG434" s="45">
        <v>116.8</v>
      </c>
      <c r="AH434" s="45">
        <v>117.3</v>
      </c>
      <c r="AI434" s="45">
        <v>113</v>
      </c>
      <c r="AJ434" s="45">
        <v>109.5</v>
      </c>
      <c r="AK434" s="45">
        <v>111.5</v>
      </c>
      <c r="AL434" s="45">
        <v>108.7</v>
      </c>
      <c r="AM434" s="45">
        <v>111.7</v>
      </c>
      <c r="AN434" s="45">
        <v>114.5</v>
      </c>
      <c r="AO434" s="45">
        <v>117.8</v>
      </c>
      <c r="AP434" s="45">
        <v>117.8</v>
      </c>
      <c r="AQ434" s="45">
        <v>118.4</v>
      </c>
      <c r="AR434" s="45">
        <v>115.5</v>
      </c>
      <c r="AS434" s="45">
        <v>110.2</v>
      </c>
      <c r="AT434" s="45">
        <v>110.5</v>
      </c>
      <c r="AU434" s="45">
        <v>108.2</v>
      </c>
      <c r="AV434" s="45">
        <v>106.3</v>
      </c>
      <c r="AW434" s="45">
        <v>105.3</v>
      </c>
      <c r="AX434" s="45">
        <v>102.8</v>
      </c>
      <c r="AY434" s="45">
        <v>105</v>
      </c>
      <c r="AZ434" s="45">
        <v>108.1</v>
      </c>
      <c r="BA434" s="45">
        <v>107.1</v>
      </c>
      <c r="BB434" s="45">
        <v>106.4</v>
      </c>
      <c r="BC434" s="45">
        <v>105</v>
      </c>
      <c r="BD434" s="45">
        <v>103.4</v>
      </c>
      <c r="BE434" s="45">
        <v>105.7</v>
      </c>
      <c r="BF434" s="45">
        <v>104.8</v>
      </c>
      <c r="BG434" s="45">
        <v>105.4</v>
      </c>
      <c r="BH434" s="45">
        <v>104.6</v>
      </c>
      <c r="BI434" s="45">
        <v>105.7</v>
      </c>
      <c r="BJ434" s="45">
        <v>106.2</v>
      </c>
      <c r="BK434" s="45">
        <v>107.9</v>
      </c>
      <c r="BL434" s="45">
        <v>106.1</v>
      </c>
      <c r="BM434" s="45">
        <v>105</v>
      </c>
      <c r="BN434" s="45">
        <v>106.8</v>
      </c>
      <c r="BO434" s="45">
        <v>103.5</v>
      </c>
      <c r="BP434" s="45">
        <v>103.7</v>
      </c>
      <c r="BQ434" s="45">
        <v>106.9</v>
      </c>
      <c r="BR434" s="45">
        <v>107.2</v>
      </c>
      <c r="BS434" s="45">
        <v>106.5</v>
      </c>
      <c r="BT434" s="45">
        <v>107.9</v>
      </c>
      <c r="BU434" s="45">
        <v>109.4</v>
      </c>
      <c r="BV434" s="45">
        <v>113.8</v>
      </c>
      <c r="BW434" s="45">
        <v>114.9</v>
      </c>
      <c r="BX434" s="45">
        <v>111.5</v>
      </c>
      <c r="BY434" s="45">
        <v>112.1</v>
      </c>
      <c r="BZ434" s="45">
        <v>113.8</v>
      </c>
      <c r="CA434" s="45">
        <v>116</v>
      </c>
      <c r="CB434" s="45">
        <v>116.8</v>
      </c>
      <c r="CC434" s="45">
        <v>122.6</v>
      </c>
      <c r="CD434" s="45">
        <v>123.9</v>
      </c>
      <c r="CE434" s="45">
        <v>118.3</v>
      </c>
      <c r="CF434" s="45">
        <v>120.1</v>
      </c>
      <c r="CG434" s="45">
        <v>118</v>
      </c>
      <c r="CH434" s="45">
        <v>119.1</v>
      </c>
      <c r="CI434" s="45">
        <v>120.7</v>
      </c>
      <c r="CJ434" s="45">
        <v>119.2</v>
      </c>
      <c r="CK434" s="45">
        <v>121</v>
      </c>
      <c r="CL434" s="45">
        <v>118</v>
      </c>
      <c r="CM434" s="45">
        <v>117.4</v>
      </c>
      <c r="CN434" s="45">
        <v>116.6</v>
      </c>
      <c r="CO434" s="45">
        <v>117.5</v>
      </c>
      <c r="CP434" s="45">
        <v>116.6</v>
      </c>
      <c r="CQ434" s="45">
        <v>116.5</v>
      </c>
      <c r="CR434" s="45">
        <v>116.8</v>
      </c>
      <c r="CS434" s="45">
        <v>115.9</v>
      </c>
      <c r="CT434" s="45">
        <v>117.1</v>
      </c>
      <c r="CU434" s="45">
        <v>117.9</v>
      </c>
      <c r="CV434" s="45">
        <v>116.9</v>
      </c>
      <c r="CW434" s="45">
        <v>115.2</v>
      </c>
      <c r="CX434" s="45">
        <v>108.2</v>
      </c>
      <c r="CY434" s="45">
        <v>110</v>
      </c>
      <c r="CZ434" s="45">
        <v>112</v>
      </c>
      <c r="DA434" s="45">
        <v>113.3</v>
      </c>
      <c r="DB434" s="45">
        <v>111.4</v>
      </c>
      <c r="DC434" s="45">
        <v>113.1</v>
      </c>
      <c r="DD434" s="45">
        <v>115.3</v>
      </c>
      <c r="DE434" s="45">
        <v>117</v>
      </c>
      <c r="DF434" s="45">
        <v>117.8</v>
      </c>
      <c r="DG434" s="45">
        <v>120.7</v>
      </c>
      <c r="DH434" s="45">
        <v>120.3</v>
      </c>
      <c r="DI434" s="45">
        <v>117.9</v>
      </c>
      <c r="DJ434" s="45">
        <v>120.9</v>
      </c>
      <c r="DK434" s="45">
        <v>122.1</v>
      </c>
      <c r="DL434" s="45">
        <v>121.5</v>
      </c>
      <c r="DM434" s="45">
        <v>121.4</v>
      </c>
      <c r="DN434" s="45">
        <v>127.5</v>
      </c>
      <c r="DO434" s="45">
        <v>130.30000000000001</v>
      </c>
      <c r="DP434" s="45">
        <v>126.5</v>
      </c>
      <c r="DQ434" s="45">
        <v>132.5</v>
      </c>
      <c r="DR434" s="45">
        <v>137.4</v>
      </c>
      <c r="DS434" s="45">
        <v>141</v>
      </c>
      <c r="DT434" s="45">
        <v>142.9</v>
      </c>
      <c r="DU434" s="45">
        <v>145.5</v>
      </c>
      <c r="DV434" s="45">
        <v>143.19999999999999</v>
      </c>
      <c r="DW434" s="45">
        <v>137.30000000000001</v>
      </c>
      <c r="DX434" s="46">
        <v>132.6</v>
      </c>
      <c r="DY434" s="46">
        <v>132.30000000000001</v>
      </c>
      <c r="DZ434" s="46">
        <v>131.80000000000001</v>
      </c>
      <c r="EA434">
        <v>125.1</v>
      </c>
      <c r="EB434" s="47">
        <v>127.3</v>
      </c>
      <c r="EC434" s="47">
        <v>126.3</v>
      </c>
    </row>
    <row r="435" spans="1:133" x14ac:dyDescent="0.25">
      <c r="A435" s="43" t="s">
        <v>3663</v>
      </c>
      <c r="B435" s="43" t="s">
        <v>3664</v>
      </c>
      <c r="C435" s="44">
        <v>0.12705</v>
      </c>
      <c r="D435" s="45">
        <v>105.3</v>
      </c>
      <c r="E435" s="45">
        <v>103</v>
      </c>
      <c r="F435" s="45">
        <v>107.7</v>
      </c>
      <c r="G435" s="45">
        <v>106.8</v>
      </c>
      <c r="H435" s="45">
        <v>105.6</v>
      </c>
      <c r="I435" s="45">
        <v>106.4</v>
      </c>
      <c r="J435" s="45">
        <v>106.7</v>
      </c>
      <c r="K435" s="45">
        <v>104.3</v>
      </c>
      <c r="L435" s="45">
        <v>106.1</v>
      </c>
      <c r="M435" s="45">
        <v>107.2</v>
      </c>
      <c r="N435" s="45">
        <v>106.5</v>
      </c>
      <c r="O435" s="45">
        <v>107.7</v>
      </c>
      <c r="P435" s="45">
        <v>110.8</v>
      </c>
      <c r="Q435" s="45">
        <v>112.3</v>
      </c>
      <c r="R435" s="45">
        <v>109.4</v>
      </c>
      <c r="S435" s="45">
        <v>111.3</v>
      </c>
      <c r="T435" s="45">
        <v>110.4</v>
      </c>
      <c r="U435" s="45">
        <v>112.4</v>
      </c>
      <c r="V435" s="45">
        <v>111.4</v>
      </c>
      <c r="W435" s="45">
        <v>109</v>
      </c>
      <c r="X435" s="45">
        <v>107.9</v>
      </c>
      <c r="Y435" s="45">
        <v>109.6</v>
      </c>
      <c r="Z435" s="45">
        <v>108.8</v>
      </c>
      <c r="AA435" s="45">
        <v>110.1</v>
      </c>
      <c r="AB435" s="45">
        <v>110.1</v>
      </c>
      <c r="AC435" s="45">
        <v>111.4</v>
      </c>
      <c r="AD435" s="45">
        <v>112.1</v>
      </c>
      <c r="AE435" s="45">
        <v>110.4</v>
      </c>
      <c r="AF435" s="45">
        <v>111.8</v>
      </c>
      <c r="AG435" s="45">
        <v>112.5</v>
      </c>
      <c r="AH435" s="45">
        <v>112.6</v>
      </c>
      <c r="AI435" s="45">
        <v>110.8</v>
      </c>
      <c r="AJ435" s="45">
        <v>110</v>
      </c>
      <c r="AK435" s="45">
        <v>111.5</v>
      </c>
      <c r="AL435" s="45">
        <v>108</v>
      </c>
      <c r="AM435" s="45">
        <v>106.5</v>
      </c>
      <c r="AN435" s="45">
        <v>106.9</v>
      </c>
      <c r="AO435" s="45">
        <v>105.8</v>
      </c>
      <c r="AP435" s="45">
        <v>107.1</v>
      </c>
      <c r="AQ435" s="45">
        <v>105.8</v>
      </c>
      <c r="AR435" s="45">
        <v>106.3</v>
      </c>
      <c r="AS435" s="45">
        <v>104.5</v>
      </c>
      <c r="AT435" s="45">
        <v>105</v>
      </c>
      <c r="AU435" s="45">
        <v>103.1</v>
      </c>
      <c r="AV435" s="45">
        <v>102.2</v>
      </c>
      <c r="AW435" s="45">
        <v>101.3</v>
      </c>
      <c r="AX435" s="45">
        <v>101.8</v>
      </c>
      <c r="AY435" s="45">
        <v>101.2</v>
      </c>
      <c r="AZ435" s="45">
        <v>99.2</v>
      </c>
      <c r="BA435" s="45">
        <v>99</v>
      </c>
      <c r="BB435" s="45">
        <v>100.4</v>
      </c>
      <c r="BC435" s="45">
        <v>100.7</v>
      </c>
      <c r="BD435" s="45">
        <v>100.6</v>
      </c>
      <c r="BE435" s="45">
        <v>102.1</v>
      </c>
      <c r="BF435" s="45">
        <v>100.4</v>
      </c>
      <c r="BG435" s="45">
        <v>100.2</v>
      </c>
      <c r="BH435" s="45">
        <v>100.3</v>
      </c>
      <c r="BI435" s="45">
        <v>101.2</v>
      </c>
      <c r="BJ435" s="45">
        <v>102.3</v>
      </c>
      <c r="BK435" s="45">
        <v>101.9</v>
      </c>
      <c r="BL435" s="45">
        <v>102.2</v>
      </c>
      <c r="BM435" s="45">
        <v>103.9</v>
      </c>
      <c r="BN435" s="45">
        <v>104.9</v>
      </c>
      <c r="BO435" s="45">
        <v>103.7</v>
      </c>
      <c r="BP435" s="45">
        <v>102.8</v>
      </c>
      <c r="BQ435" s="45">
        <v>102.2</v>
      </c>
      <c r="BR435" s="45">
        <v>103.2</v>
      </c>
      <c r="BS435" s="45">
        <v>102.4</v>
      </c>
      <c r="BT435" s="45">
        <v>103.3</v>
      </c>
      <c r="BU435" s="45">
        <v>103.9</v>
      </c>
      <c r="BV435" s="45">
        <v>104.8</v>
      </c>
      <c r="BW435" s="45">
        <v>104.9</v>
      </c>
      <c r="BX435" s="45">
        <v>105.1</v>
      </c>
      <c r="BY435" s="45">
        <v>106.4</v>
      </c>
      <c r="BZ435" s="45">
        <v>106.6</v>
      </c>
      <c r="CA435" s="45">
        <v>105.2</v>
      </c>
      <c r="CB435" s="45">
        <v>106.1</v>
      </c>
      <c r="CC435" s="45">
        <v>106.4</v>
      </c>
      <c r="CD435" s="45">
        <v>106.9</v>
      </c>
      <c r="CE435" s="45">
        <v>107.6</v>
      </c>
      <c r="CF435" s="45">
        <v>107.3</v>
      </c>
      <c r="CG435" s="45">
        <v>106.9</v>
      </c>
      <c r="CH435" s="45">
        <v>107.6</v>
      </c>
      <c r="CI435" s="45">
        <v>106.5</v>
      </c>
      <c r="CJ435" s="45">
        <v>106.4</v>
      </c>
      <c r="CK435" s="45">
        <v>107.2</v>
      </c>
      <c r="CL435" s="45">
        <v>106.3</v>
      </c>
      <c r="CM435" s="45">
        <v>104.7</v>
      </c>
      <c r="CN435" s="45">
        <v>104.4</v>
      </c>
      <c r="CO435" s="45">
        <v>105.7</v>
      </c>
      <c r="CP435" s="45">
        <v>106</v>
      </c>
      <c r="CQ435" s="45">
        <v>105.1</v>
      </c>
      <c r="CR435" s="45">
        <v>106</v>
      </c>
      <c r="CS435" s="45">
        <v>105.8</v>
      </c>
      <c r="CT435" s="45">
        <v>104.5</v>
      </c>
      <c r="CU435" s="45">
        <v>104.4</v>
      </c>
      <c r="CV435" s="45">
        <v>104.5</v>
      </c>
      <c r="CW435" s="45">
        <v>104.9</v>
      </c>
      <c r="CX435" s="45">
        <v>105.5</v>
      </c>
      <c r="CY435" s="45">
        <v>104.4</v>
      </c>
      <c r="CZ435" s="45">
        <v>105.2</v>
      </c>
      <c r="DA435" s="45">
        <v>102.5</v>
      </c>
      <c r="DB435" s="45">
        <v>103.1</v>
      </c>
      <c r="DC435" s="45">
        <v>105.5</v>
      </c>
      <c r="DD435" s="45">
        <v>102.4</v>
      </c>
      <c r="DE435" s="45">
        <v>104.3</v>
      </c>
      <c r="DF435" s="45">
        <v>105.4</v>
      </c>
      <c r="DG435" s="45">
        <v>107.9</v>
      </c>
      <c r="DH435" s="45">
        <v>110.5</v>
      </c>
      <c r="DI435" s="45">
        <v>110.3</v>
      </c>
      <c r="DJ435" s="45">
        <v>112</v>
      </c>
      <c r="DK435" s="45">
        <v>113.6</v>
      </c>
      <c r="DL435" s="45">
        <v>115</v>
      </c>
      <c r="DM435" s="45">
        <v>115</v>
      </c>
      <c r="DN435" s="45">
        <v>119</v>
      </c>
      <c r="DO435" s="45">
        <v>119.8</v>
      </c>
      <c r="DP435" s="45">
        <v>120.5</v>
      </c>
      <c r="DQ435" s="45">
        <v>122.8</v>
      </c>
      <c r="DR435" s="45">
        <v>123.5</v>
      </c>
      <c r="DS435" s="45">
        <v>124.1</v>
      </c>
      <c r="DT435" s="45">
        <v>126.9</v>
      </c>
      <c r="DU435" s="45">
        <v>128</v>
      </c>
      <c r="DV435" s="45">
        <v>129.80000000000001</v>
      </c>
      <c r="DW435" s="45">
        <v>130.30000000000001</v>
      </c>
      <c r="DX435" s="46">
        <v>132.69999999999999</v>
      </c>
      <c r="DY435" s="46">
        <v>131.4</v>
      </c>
      <c r="DZ435" s="46">
        <v>132</v>
      </c>
      <c r="EA435">
        <v>130.1</v>
      </c>
      <c r="EB435" s="47">
        <v>127.3</v>
      </c>
      <c r="EC435" s="47">
        <v>127.8</v>
      </c>
    </row>
    <row r="436" spans="1:133" x14ac:dyDescent="0.25">
      <c r="A436" s="43" t="s">
        <v>3665</v>
      </c>
      <c r="B436" s="43" t="s">
        <v>3666</v>
      </c>
      <c r="C436" s="44">
        <v>2.5919999999999999E-2</v>
      </c>
      <c r="D436" s="45">
        <v>98.9</v>
      </c>
      <c r="E436" s="45">
        <v>99.7</v>
      </c>
      <c r="F436" s="45">
        <v>101.3</v>
      </c>
      <c r="G436" s="45">
        <v>101</v>
      </c>
      <c r="H436" s="45">
        <v>100.5</v>
      </c>
      <c r="I436" s="45">
        <v>100.7</v>
      </c>
      <c r="J436" s="45">
        <v>100.6</v>
      </c>
      <c r="K436" s="45">
        <v>99.5</v>
      </c>
      <c r="L436" s="45">
        <v>100.4</v>
      </c>
      <c r="M436" s="45">
        <v>100.9</v>
      </c>
      <c r="N436" s="45">
        <v>102.6</v>
      </c>
      <c r="O436" s="45">
        <v>101.1</v>
      </c>
      <c r="P436" s="45">
        <v>100.2</v>
      </c>
      <c r="Q436" s="45">
        <v>101.6</v>
      </c>
      <c r="R436" s="45">
        <v>104.4</v>
      </c>
      <c r="S436" s="45">
        <v>104.7</v>
      </c>
      <c r="T436" s="45">
        <v>106.9</v>
      </c>
      <c r="U436" s="45">
        <v>110.1</v>
      </c>
      <c r="V436" s="45">
        <v>107.1</v>
      </c>
      <c r="W436" s="45">
        <v>105.7</v>
      </c>
      <c r="X436" s="45">
        <v>107.3</v>
      </c>
      <c r="Y436" s="45">
        <v>106.5</v>
      </c>
      <c r="Z436" s="45">
        <v>105.1</v>
      </c>
      <c r="AA436" s="45">
        <v>108.8</v>
      </c>
      <c r="AB436" s="45">
        <v>109.7</v>
      </c>
      <c r="AC436" s="45">
        <v>110.4</v>
      </c>
      <c r="AD436" s="45">
        <v>111.7</v>
      </c>
      <c r="AE436" s="45">
        <v>110.6</v>
      </c>
      <c r="AF436" s="45">
        <v>110.3</v>
      </c>
      <c r="AG436" s="45">
        <v>117.6</v>
      </c>
      <c r="AH436" s="45">
        <v>110.4</v>
      </c>
      <c r="AI436" s="45">
        <v>110</v>
      </c>
      <c r="AJ436" s="45">
        <v>111.6</v>
      </c>
      <c r="AK436" s="45">
        <v>106.8</v>
      </c>
      <c r="AL436" s="45">
        <v>111.3</v>
      </c>
      <c r="AM436" s="45">
        <v>112.7</v>
      </c>
      <c r="AN436" s="45">
        <v>112.1</v>
      </c>
      <c r="AO436" s="45">
        <v>115.9</v>
      </c>
      <c r="AP436" s="45">
        <v>114.5</v>
      </c>
      <c r="AQ436" s="45">
        <v>112.8</v>
      </c>
      <c r="AR436" s="45">
        <v>111.4</v>
      </c>
      <c r="AS436" s="45">
        <v>114.8</v>
      </c>
      <c r="AT436" s="45">
        <v>113.6</v>
      </c>
      <c r="AU436" s="45">
        <v>115.7</v>
      </c>
      <c r="AV436" s="45">
        <v>114.4</v>
      </c>
      <c r="AW436" s="45">
        <v>114.3</v>
      </c>
      <c r="AX436" s="45">
        <v>114.1</v>
      </c>
      <c r="AY436" s="45">
        <v>112.3</v>
      </c>
      <c r="AZ436" s="45">
        <v>110</v>
      </c>
      <c r="BA436" s="45">
        <v>111.4</v>
      </c>
      <c r="BB436" s="45">
        <v>112.6</v>
      </c>
      <c r="BC436" s="45">
        <v>116.2</v>
      </c>
      <c r="BD436" s="45">
        <v>116.8</v>
      </c>
      <c r="BE436" s="45">
        <v>112</v>
      </c>
      <c r="BF436" s="45">
        <v>113.1</v>
      </c>
      <c r="BG436" s="45">
        <v>115.9</v>
      </c>
      <c r="BH436" s="45">
        <v>114.8</v>
      </c>
      <c r="BI436" s="45">
        <v>111.8</v>
      </c>
      <c r="BJ436" s="45">
        <v>110.7</v>
      </c>
      <c r="BK436" s="45">
        <v>110</v>
      </c>
      <c r="BL436" s="45">
        <v>111.8</v>
      </c>
      <c r="BM436" s="45">
        <v>111.1</v>
      </c>
      <c r="BN436" s="45">
        <v>110</v>
      </c>
      <c r="BO436" s="45">
        <v>111.2</v>
      </c>
      <c r="BP436" s="45">
        <v>111.3</v>
      </c>
      <c r="BQ436" s="45">
        <v>109.7</v>
      </c>
      <c r="BR436" s="45">
        <v>111.7</v>
      </c>
      <c r="BS436" s="45">
        <v>108</v>
      </c>
      <c r="BT436" s="45">
        <v>107.1</v>
      </c>
      <c r="BU436" s="45">
        <v>108.7</v>
      </c>
      <c r="BV436" s="45">
        <v>107.5</v>
      </c>
      <c r="BW436" s="45">
        <v>108.9</v>
      </c>
      <c r="BX436" s="45">
        <v>108.4</v>
      </c>
      <c r="BY436" s="45">
        <v>108.6</v>
      </c>
      <c r="BZ436" s="45">
        <v>111.8</v>
      </c>
      <c r="CA436" s="45">
        <v>110.9</v>
      </c>
      <c r="CB436" s="45">
        <v>111.9</v>
      </c>
      <c r="CC436" s="45">
        <v>113.8</v>
      </c>
      <c r="CD436" s="45">
        <v>112.7</v>
      </c>
      <c r="CE436" s="45">
        <v>113.6</v>
      </c>
      <c r="CF436" s="45">
        <v>112.2</v>
      </c>
      <c r="CG436" s="45">
        <v>111.9</v>
      </c>
      <c r="CH436" s="45">
        <v>112.4</v>
      </c>
      <c r="CI436" s="45">
        <v>114.9</v>
      </c>
      <c r="CJ436" s="45">
        <v>113.8</v>
      </c>
      <c r="CK436" s="45">
        <v>113.3</v>
      </c>
      <c r="CL436" s="45">
        <v>113.4</v>
      </c>
      <c r="CM436" s="45">
        <v>115.6</v>
      </c>
      <c r="CN436" s="45">
        <v>113.3</v>
      </c>
      <c r="CO436" s="45">
        <v>116</v>
      </c>
      <c r="CP436" s="45">
        <v>114.2</v>
      </c>
      <c r="CQ436" s="45">
        <v>115.2</v>
      </c>
      <c r="CR436" s="45">
        <v>115.6</v>
      </c>
      <c r="CS436" s="45">
        <v>114.8</v>
      </c>
      <c r="CT436" s="45">
        <v>116.2</v>
      </c>
      <c r="CU436" s="45">
        <v>113.8</v>
      </c>
      <c r="CV436" s="45">
        <v>114.3</v>
      </c>
      <c r="CW436" s="45">
        <v>115.2</v>
      </c>
      <c r="CX436" s="45">
        <v>116.9</v>
      </c>
      <c r="CY436" s="45">
        <v>116</v>
      </c>
      <c r="CZ436" s="45">
        <v>114.9</v>
      </c>
      <c r="DA436" s="45">
        <v>116.9</v>
      </c>
      <c r="DB436" s="45">
        <v>117.3</v>
      </c>
      <c r="DC436" s="45">
        <v>117.8</v>
      </c>
      <c r="DD436" s="45">
        <v>117.2</v>
      </c>
      <c r="DE436" s="45">
        <v>115.1</v>
      </c>
      <c r="DF436" s="45">
        <v>120.7</v>
      </c>
      <c r="DG436" s="45">
        <v>124</v>
      </c>
      <c r="DH436" s="45">
        <v>127</v>
      </c>
      <c r="DI436" s="45">
        <v>128.30000000000001</v>
      </c>
      <c r="DJ436" s="45">
        <v>132</v>
      </c>
      <c r="DK436" s="45">
        <v>126.4</v>
      </c>
      <c r="DL436" s="45">
        <v>126.3</v>
      </c>
      <c r="DM436" s="45">
        <v>128.30000000000001</v>
      </c>
      <c r="DN436" s="45">
        <v>132.69999999999999</v>
      </c>
      <c r="DO436" s="45">
        <v>134.5</v>
      </c>
      <c r="DP436" s="45">
        <v>133.80000000000001</v>
      </c>
      <c r="DQ436" s="45">
        <v>137.6</v>
      </c>
      <c r="DR436" s="45">
        <v>139.1</v>
      </c>
      <c r="DS436" s="45">
        <v>141.1</v>
      </c>
      <c r="DT436" s="45">
        <v>142.9</v>
      </c>
      <c r="DU436" s="45">
        <v>143.19999999999999</v>
      </c>
      <c r="DV436" s="45">
        <v>141.6</v>
      </c>
      <c r="DW436" s="45">
        <v>139.19999999999999</v>
      </c>
      <c r="DX436" s="46">
        <v>137.80000000000001</v>
      </c>
      <c r="DY436" s="46">
        <v>136.19999999999999</v>
      </c>
      <c r="DZ436" s="46">
        <v>137.80000000000001</v>
      </c>
      <c r="EA436">
        <v>136.69999999999999</v>
      </c>
      <c r="EB436" s="47">
        <v>136.19999999999999</v>
      </c>
      <c r="EC436" s="47">
        <v>137.19999999999999</v>
      </c>
    </row>
    <row r="437" spans="1:133" x14ac:dyDescent="0.25">
      <c r="A437" s="43" t="s">
        <v>3667</v>
      </c>
      <c r="B437" s="43" t="s">
        <v>3668</v>
      </c>
      <c r="C437" s="44">
        <v>2.0080000000000001E-2</v>
      </c>
      <c r="D437" s="45">
        <v>110.9</v>
      </c>
      <c r="E437" s="45">
        <v>114.6</v>
      </c>
      <c r="F437" s="45">
        <v>115.5</v>
      </c>
      <c r="G437" s="45">
        <v>118.4</v>
      </c>
      <c r="H437" s="45">
        <v>116.7</v>
      </c>
      <c r="I437" s="45">
        <v>116.8</v>
      </c>
      <c r="J437" s="45">
        <v>118.5</v>
      </c>
      <c r="K437" s="45">
        <v>120.4</v>
      </c>
      <c r="L437" s="45">
        <v>118</v>
      </c>
      <c r="M437" s="45">
        <v>122.9</v>
      </c>
      <c r="N437" s="45">
        <v>123.3</v>
      </c>
      <c r="O437" s="45">
        <v>124</v>
      </c>
      <c r="P437" s="45">
        <v>126.8</v>
      </c>
      <c r="Q437" s="45">
        <v>127.2</v>
      </c>
      <c r="R437" s="45">
        <v>127.9</v>
      </c>
      <c r="S437" s="45">
        <v>128.30000000000001</v>
      </c>
      <c r="T437" s="45">
        <v>130.9</v>
      </c>
      <c r="U437" s="45">
        <v>131.5</v>
      </c>
      <c r="V437" s="45">
        <v>133.9</v>
      </c>
      <c r="W437" s="45">
        <v>135.30000000000001</v>
      </c>
      <c r="X437" s="45">
        <v>138.19999999999999</v>
      </c>
      <c r="Y437" s="45">
        <v>137.80000000000001</v>
      </c>
      <c r="Z437" s="45">
        <v>138.9</v>
      </c>
      <c r="AA437" s="45">
        <v>138.9</v>
      </c>
      <c r="AB437" s="45">
        <v>141.69999999999999</v>
      </c>
      <c r="AC437" s="45">
        <v>141.6</v>
      </c>
      <c r="AD437" s="45">
        <v>144.80000000000001</v>
      </c>
      <c r="AE437" s="45">
        <v>146.4</v>
      </c>
      <c r="AF437" s="45">
        <v>145</v>
      </c>
      <c r="AG437" s="45">
        <v>144.6</v>
      </c>
      <c r="AH437" s="45">
        <v>144.19999999999999</v>
      </c>
      <c r="AI437" s="45">
        <v>145.1</v>
      </c>
      <c r="AJ437" s="45">
        <v>144.9</v>
      </c>
      <c r="AK437" s="45">
        <v>144.30000000000001</v>
      </c>
      <c r="AL437" s="45">
        <v>142.80000000000001</v>
      </c>
      <c r="AM437" s="45">
        <v>144.80000000000001</v>
      </c>
      <c r="AN437" s="45">
        <v>141.6</v>
      </c>
      <c r="AO437" s="45">
        <v>139.5</v>
      </c>
      <c r="AP437" s="45">
        <v>140.5</v>
      </c>
      <c r="AQ437" s="45">
        <v>139.6</v>
      </c>
      <c r="AR437" s="45">
        <v>143.19999999999999</v>
      </c>
      <c r="AS437" s="45">
        <v>142.5</v>
      </c>
      <c r="AT437" s="45">
        <v>141.19999999999999</v>
      </c>
      <c r="AU437" s="45">
        <v>137.9</v>
      </c>
      <c r="AV437" s="45">
        <v>138</v>
      </c>
      <c r="AW437" s="45">
        <v>137</v>
      </c>
      <c r="AX437" s="45">
        <v>136.19999999999999</v>
      </c>
      <c r="AY437" s="45">
        <v>136.80000000000001</v>
      </c>
      <c r="AZ437" s="45">
        <v>132.9</v>
      </c>
      <c r="BA437" s="45">
        <v>139.80000000000001</v>
      </c>
      <c r="BB437" s="45">
        <v>134.1</v>
      </c>
      <c r="BC437" s="45">
        <v>136.1</v>
      </c>
      <c r="BD437" s="45">
        <v>136.6</v>
      </c>
      <c r="BE437" s="45">
        <v>131.9</v>
      </c>
      <c r="BF437" s="45">
        <v>133.80000000000001</v>
      </c>
      <c r="BG437" s="45">
        <v>123.4</v>
      </c>
      <c r="BH437" s="45">
        <v>132.69999999999999</v>
      </c>
      <c r="BI437" s="45">
        <v>133.1</v>
      </c>
      <c r="BJ437" s="45">
        <v>136.19999999999999</v>
      </c>
      <c r="BK437" s="45">
        <v>129.19999999999999</v>
      </c>
      <c r="BL437" s="45">
        <v>128.6</v>
      </c>
      <c r="BM437" s="45">
        <v>126.8</v>
      </c>
      <c r="BN437" s="45">
        <v>130.1</v>
      </c>
      <c r="BO437" s="45">
        <v>132</v>
      </c>
      <c r="BP437" s="45">
        <v>133.4</v>
      </c>
      <c r="BQ437" s="45">
        <v>128.80000000000001</v>
      </c>
      <c r="BR437" s="45">
        <v>129.30000000000001</v>
      </c>
      <c r="BS437" s="45">
        <v>125.4</v>
      </c>
      <c r="BT437" s="45">
        <v>124.9</v>
      </c>
      <c r="BU437" s="45">
        <v>124.4</v>
      </c>
      <c r="BV437" s="45">
        <v>122.3</v>
      </c>
      <c r="BW437" s="45">
        <v>128</v>
      </c>
      <c r="BX437" s="45">
        <v>127.3</v>
      </c>
      <c r="BY437" s="45">
        <v>131.1</v>
      </c>
      <c r="BZ437" s="45">
        <v>131.1</v>
      </c>
      <c r="CA437" s="45">
        <v>128.1</v>
      </c>
      <c r="CB437" s="45">
        <v>125.1</v>
      </c>
      <c r="CC437" s="45">
        <v>119.6</v>
      </c>
      <c r="CD437" s="45">
        <v>128.30000000000001</v>
      </c>
      <c r="CE437" s="45">
        <v>128.69999999999999</v>
      </c>
      <c r="CF437" s="45">
        <v>129.6</v>
      </c>
      <c r="CG437" s="45">
        <v>129.80000000000001</v>
      </c>
      <c r="CH437" s="45">
        <v>130.5</v>
      </c>
      <c r="CI437" s="45">
        <v>127.2</v>
      </c>
      <c r="CJ437" s="45">
        <v>129.19999999999999</v>
      </c>
      <c r="CK437" s="45">
        <v>127.9</v>
      </c>
      <c r="CL437" s="45">
        <v>127.6</v>
      </c>
      <c r="CM437" s="45">
        <v>125.3</v>
      </c>
      <c r="CN437" s="45">
        <v>125.7</v>
      </c>
      <c r="CO437" s="45">
        <v>129</v>
      </c>
      <c r="CP437" s="45">
        <v>140.9</v>
      </c>
      <c r="CQ437" s="45">
        <v>140.1</v>
      </c>
      <c r="CR437" s="45">
        <v>139.9</v>
      </c>
      <c r="CS437" s="45">
        <v>138.1</v>
      </c>
      <c r="CT437" s="45">
        <v>139.1</v>
      </c>
      <c r="CU437" s="45">
        <v>139.69999999999999</v>
      </c>
      <c r="CV437" s="45">
        <v>142.4</v>
      </c>
      <c r="CW437" s="45">
        <v>144.30000000000001</v>
      </c>
      <c r="CX437" s="45">
        <v>135.5</v>
      </c>
      <c r="CY437" s="45">
        <v>140.6</v>
      </c>
      <c r="CZ437" s="45">
        <v>144.19999999999999</v>
      </c>
      <c r="DA437" s="45">
        <v>143.5</v>
      </c>
      <c r="DB437" s="45">
        <v>147.69999999999999</v>
      </c>
      <c r="DC437" s="45">
        <v>152</v>
      </c>
      <c r="DD437" s="45">
        <v>149.1</v>
      </c>
      <c r="DE437" s="45">
        <v>150.6</v>
      </c>
      <c r="DF437" s="45">
        <v>154.19999999999999</v>
      </c>
      <c r="DG437" s="45">
        <v>149.80000000000001</v>
      </c>
      <c r="DH437" s="45">
        <v>159.1</v>
      </c>
      <c r="DI437" s="45">
        <v>151.30000000000001</v>
      </c>
      <c r="DJ437" s="45">
        <v>160</v>
      </c>
      <c r="DK437" s="45">
        <v>162.1</v>
      </c>
      <c r="DL437" s="45">
        <v>164.8</v>
      </c>
      <c r="DM437" s="45">
        <v>162.80000000000001</v>
      </c>
      <c r="DN437" s="45">
        <v>162.19999999999999</v>
      </c>
      <c r="DO437" s="45">
        <v>163.6</v>
      </c>
      <c r="DP437" s="45">
        <v>164.5</v>
      </c>
      <c r="DQ437" s="45">
        <v>153.19999999999999</v>
      </c>
      <c r="DR437" s="45">
        <v>153.5</v>
      </c>
      <c r="DS437" s="45">
        <v>153.1</v>
      </c>
      <c r="DT437" s="45">
        <v>151</v>
      </c>
      <c r="DU437" s="45">
        <v>152.4</v>
      </c>
      <c r="DV437" s="45">
        <v>152.19999999999999</v>
      </c>
      <c r="DW437" s="45">
        <v>154.30000000000001</v>
      </c>
      <c r="DX437" s="46">
        <v>155</v>
      </c>
      <c r="DY437" s="46">
        <v>155.9</v>
      </c>
      <c r="DZ437" s="46">
        <v>157.5</v>
      </c>
      <c r="EA437">
        <v>158.80000000000001</v>
      </c>
      <c r="EB437" s="47">
        <v>162.5</v>
      </c>
      <c r="EC437" s="47">
        <v>162.1</v>
      </c>
    </row>
    <row r="438" spans="1:133" x14ac:dyDescent="0.25">
      <c r="A438" s="43" t="s">
        <v>3669</v>
      </c>
      <c r="B438" s="43" t="s">
        <v>3670</v>
      </c>
      <c r="C438" s="44">
        <v>3.517E-2</v>
      </c>
      <c r="D438" s="45">
        <v>99.3</v>
      </c>
      <c r="E438" s="45">
        <v>100.6</v>
      </c>
      <c r="F438" s="45">
        <v>103.4</v>
      </c>
      <c r="G438" s="45">
        <v>105.4</v>
      </c>
      <c r="H438" s="45">
        <v>106</v>
      </c>
      <c r="I438" s="45">
        <v>103.6</v>
      </c>
      <c r="J438" s="45">
        <v>105.7</v>
      </c>
      <c r="K438" s="45">
        <v>107.1</v>
      </c>
      <c r="L438" s="45">
        <v>106.8</v>
      </c>
      <c r="M438" s="45">
        <v>106.1</v>
      </c>
      <c r="N438" s="45">
        <v>106.1</v>
      </c>
      <c r="O438" s="45">
        <v>107.4</v>
      </c>
      <c r="P438" s="45">
        <v>108.1</v>
      </c>
      <c r="Q438" s="45">
        <v>108</v>
      </c>
      <c r="R438" s="45">
        <v>108.3</v>
      </c>
      <c r="S438" s="45">
        <v>109.5</v>
      </c>
      <c r="T438" s="45">
        <v>110.1</v>
      </c>
      <c r="U438" s="45">
        <v>111.4</v>
      </c>
      <c r="V438" s="45">
        <v>111.1</v>
      </c>
      <c r="W438" s="45">
        <v>112.9</v>
      </c>
      <c r="X438" s="45">
        <v>114.1</v>
      </c>
      <c r="Y438" s="45">
        <v>113.5</v>
      </c>
      <c r="Z438" s="45">
        <v>113</v>
      </c>
      <c r="AA438" s="45">
        <v>112.3</v>
      </c>
      <c r="AB438" s="45">
        <v>113</v>
      </c>
      <c r="AC438" s="45">
        <v>110.3</v>
      </c>
      <c r="AD438" s="45">
        <v>109.1</v>
      </c>
      <c r="AE438" s="45">
        <v>107.2</v>
      </c>
      <c r="AF438" s="45">
        <v>105.1</v>
      </c>
      <c r="AG438" s="45">
        <v>104.8</v>
      </c>
      <c r="AH438" s="45">
        <v>103</v>
      </c>
      <c r="AI438" s="45">
        <v>102.3</v>
      </c>
      <c r="AJ438" s="45">
        <v>101.4</v>
      </c>
      <c r="AK438" s="45">
        <v>101.9</v>
      </c>
      <c r="AL438" s="45">
        <v>100.6</v>
      </c>
      <c r="AM438" s="45">
        <v>98</v>
      </c>
      <c r="AN438" s="45">
        <v>98.8</v>
      </c>
      <c r="AO438" s="45">
        <v>99.5</v>
      </c>
      <c r="AP438" s="45">
        <v>99.3</v>
      </c>
      <c r="AQ438" s="45">
        <v>98.7</v>
      </c>
      <c r="AR438" s="45">
        <v>100.3</v>
      </c>
      <c r="AS438" s="45">
        <v>100.7</v>
      </c>
      <c r="AT438" s="45">
        <v>97.3</v>
      </c>
      <c r="AU438" s="45">
        <v>97.1</v>
      </c>
      <c r="AV438" s="45">
        <v>97.2</v>
      </c>
      <c r="AW438" s="45">
        <v>96.9</v>
      </c>
      <c r="AX438" s="45">
        <v>97.6</v>
      </c>
      <c r="AY438" s="45">
        <v>97.8</v>
      </c>
      <c r="AZ438" s="45">
        <v>100.7</v>
      </c>
      <c r="BA438" s="45">
        <v>102</v>
      </c>
      <c r="BB438" s="45">
        <v>102.1</v>
      </c>
      <c r="BC438" s="45">
        <v>103.8</v>
      </c>
      <c r="BD438" s="45">
        <v>104.2</v>
      </c>
      <c r="BE438" s="45">
        <v>104.6</v>
      </c>
      <c r="BF438" s="45">
        <v>104.8</v>
      </c>
      <c r="BG438" s="45">
        <v>104.7</v>
      </c>
      <c r="BH438" s="45">
        <v>103.1</v>
      </c>
      <c r="BI438" s="45">
        <v>103</v>
      </c>
      <c r="BJ438" s="45">
        <v>106.5</v>
      </c>
      <c r="BK438" s="45">
        <v>107.4</v>
      </c>
      <c r="BL438" s="45">
        <v>113.9</v>
      </c>
      <c r="BM438" s="45">
        <v>114.1</v>
      </c>
      <c r="BN438" s="45">
        <v>115.8</v>
      </c>
      <c r="BO438" s="45">
        <v>115.5</v>
      </c>
      <c r="BP438" s="45">
        <v>115</v>
      </c>
      <c r="BQ438" s="45">
        <v>115</v>
      </c>
      <c r="BR438" s="45">
        <v>114</v>
      </c>
      <c r="BS438" s="45">
        <v>114.9</v>
      </c>
      <c r="BT438" s="45">
        <v>122</v>
      </c>
      <c r="BU438" s="45">
        <v>127.1</v>
      </c>
      <c r="BV438" s="45">
        <v>145.5</v>
      </c>
      <c r="BW438" s="45">
        <v>158.5</v>
      </c>
      <c r="BX438" s="45">
        <v>142.19999999999999</v>
      </c>
      <c r="BY438" s="45">
        <v>150.9</v>
      </c>
      <c r="BZ438" s="45">
        <v>160.80000000000001</v>
      </c>
      <c r="CA438" s="45">
        <v>168.7</v>
      </c>
      <c r="CB438" s="45">
        <v>170.2</v>
      </c>
      <c r="CC438" s="45">
        <v>165.7</v>
      </c>
      <c r="CD438" s="45">
        <v>159.4</v>
      </c>
      <c r="CE438" s="45">
        <v>149</v>
      </c>
      <c r="CF438" s="45">
        <v>143</v>
      </c>
      <c r="CG438" s="45">
        <v>128</v>
      </c>
      <c r="CH438" s="45">
        <v>115.5</v>
      </c>
      <c r="CI438" s="45">
        <v>114.6</v>
      </c>
      <c r="CJ438" s="45">
        <v>112.6</v>
      </c>
      <c r="CK438" s="45">
        <v>110.3</v>
      </c>
      <c r="CL438" s="45">
        <v>106.2</v>
      </c>
      <c r="CM438" s="45">
        <v>105.3</v>
      </c>
      <c r="CN438" s="45">
        <v>104.5</v>
      </c>
      <c r="CO438" s="45">
        <v>99.8</v>
      </c>
      <c r="CP438" s="45">
        <v>101.1</v>
      </c>
      <c r="CQ438" s="45">
        <v>109.3</v>
      </c>
      <c r="CR438" s="45">
        <v>111.4</v>
      </c>
      <c r="CS438" s="45">
        <v>117.2</v>
      </c>
      <c r="CT438" s="45">
        <v>121.3</v>
      </c>
      <c r="CU438" s="45">
        <v>129.4</v>
      </c>
      <c r="CV438" s="45">
        <v>123</v>
      </c>
      <c r="CW438" s="45">
        <v>119.3</v>
      </c>
      <c r="CX438" s="45">
        <v>113.4</v>
      </c>
      <c r="CY438" s="45">
        <v>110.4</v>
      </c>
      <c r="CZ438" s="45">
        <v>102.2</v>
      </c>
      <c r="DA438" s="45">
        <v>101.5</v>
      </c>
      <c r="DB438" s="45">
        <v>99.4</v>
      </c>
      <c r="DC438" s="45">
        <v>99.1</v>
      </c>
      <c r="DD438" s="45">
        <v>98.5</v>
      </c>
      <c r="DE438" s="45">
        <v>96.7</v>
      </c>
      <c r="DF438" s="45">
        <v>96.6</v>
      </c>
      <c r="DG438" s="45">
        <v>98</v>
      </c>
      <c r="DH438" s="45">
        <v>109.5</v>
      </c>
      <c r="DI438" s="45">
        <v>121.6</v>
      </c>
      <c r="DJ438" s="45">
        <v>113.8</v>
      </c>
      <c r="DK438" s="45">
        <v>108</v>
      </c>
      <c r="DL438" s="45">
        <v>105.4</v>
      </c>
      <c r="DM438" s="45">
        <v>110.2</v>
      </c>
      <c r="DN438" s="45">
        <v>113.7</v>
      </c>
      <c r="DO438" s="45">
        <v>120.5</v>
      </c>
      <c r="DP438" s="45">
        <v>114.3</v>
      </c>
      <c r="DQ438" s="45">
        <v>107.7</v>
      </c>
      <c r="DR438" s="45">
        <v>104.9</v>
      </c>
      <c r="DS438" s="45">
        <v>109.4</v>
      </c>
      <c r="DT438" s="45">
        <v>111</v>
      </c>
      <c r="DU438" s="45">
        <v>117.2</v>
      </c>
      <c r="DV438" s="45">
        <v>114.8</v>
      </c>
      <c r="DW438" s="45">
        <v>114.1</v>
      </c>
      <c r="DX438" s="46">
        <v>112.8</v>
      </c>
      <c r="DY438" s="46">
        <v>120.2</v>
      </c>
      <c r="DZ438" s="46">
        <v>128.80000000000001</v>
      </c>
      <c r="EA438">
        <v>135.9</v>
      </c>
      <c r="EB438" s="47">
        <v>124.6</v>
      </c>
      <c r="EC438" s="47">
        <v>116.7</v>
      </c>
    </row>
    <row r="439" spans="1:133" x14ac:dyDescent="0.25">
      <c r="A439" s="43" t="s">
        <v>3671</v>
      </c>
      <c r="B439" s="43" t="s">
        <v>3672</v>
      </c>
      <c r="C439" s="44">
        <v>9.0370000000000006E-2</v>
      </c>
      <c r="D439" s="45">
        <v>103.5</v>
      </c>
      <c r="E439" s="45">
        <v>103.2</v>
      </c>
      <c r="F439" s="45">
        <v>100.3</v>
      </c>
      <c r="G439" s="45">
        <v>101.5</v>
      </c>
      <c r="H439" s="45">
        <v>102.7</v>
      </c>
      <c r="I439" s="45">
        <v>102.6</v>
      </c>
      <c r="J439" s="45">
        <v>98.3</v>
      </c>
      <c r="K439" s="45">
        <v>96.8</v>
      </c>
      <c r="L439" s="45">
        <v>94.9</v>
      </c>
      <c r="M439" s="45">
        <v>102.9</v>
      </c>
      <c r="N439" s="45">
        <v>98.8</v>
      </c>
      <c r="O439" s="45">
        <v>101</v>
      </c>
      <c r="P439" s="45">
        <v>103.6</v>
      </c>
      <c r="Q439" s="45">
        <v>100.6</v>
      </c>
      <c r="R439" s="45">
        <v>103.6</v>
      </c>
      <c r="S439" s="45">
        <v>104.3</v>
      </c>
      <c r="T439" s="45">
        <v>105</v>
      </c>
      <c r="U439" s="45">
        <v>105.8</v>
      </c>
      <c r="V439" s="45">
        <v>106.3</v>
      </c>
      <c r="W439" s="45">
        <v>108.1</v>
      </c>
      <c r="X439" s="45">
        <v>106.9</v>
      </c>
      <c r="Y439" s="45">
        <v>110.8</v>
      </c>
      <c r="Z439" s="45">
        <v>112.1</v>
      </c>
      <c r="AA439" s="45">
        <v>108.7</v>
      </c>
      <c r="AB439" s="45">
        <v>109.2</v>
      </c>
      <c r="AC439" s="45">
        <v>113</v>
      </c>
      <c r="AD439" s="45">
        <v>107.7</v>
      </c>
      <c r="AE439" s="45">
        <v>108.7</v>
      </c>
      <c r="AF439" s="45">
        <v>101.3</v>
      </c>
      <c r="AG439" s="45">
        <v>104.3</v>
      </c>
      <c r="AH439" s="45">
        <v>102.3</v>
      </c>
      <c r="AI439" s="45">
        <v>105.8</v>
      </c>
      <c r="AJ439" s="45">
        <v>101.9</v>
      </c>
      <c r="AK439" s="45">
        <v>107.7</v>
      </c>
      <c r="AL439" s="45">
        <v>103.3</v>
      </c>
      <c r="AM439" s="45">
        <v>105</v>
      </c>
      <c r="AN439" s="45">
        <v>110.8</v>
      </c>
      <c r="AO439" s="45">
        <v>102</v>
      </c>
      <c r="AP439" s="45">
        <v>109.9</v>
      </c>
      <c r="AQ439" s="45">
        <v>97.3</v>
      </c>
      <c r="AR439" s="45">
        <v>98.9</v>
      </c>
      <c r="AS439" s="45">
        <v>100.1</v>
      </c>
      <c r="AT439" s="45">
        <v>103.6</v>
      </c>
      <c r="AU439" s="45">
        <v>103.8</v>
      </c>
      <c r="AV439" s="45">
        <v>104.3</v>
      </c>
      <c r="AW439" s="45">
        <v>99.9</v>
      </c>
      <c r="AX439" s="45">
        <v>99.7</v>
      </c>
      <c r="AY439" s="45">
        <v>100.8</v>
      </c>
      <c r="AZ439" s="45">
        <v>99.7</v>
      </c>
      <c r="BA439" s="45">
        <v>100.2</v>
      </c>
      <c r="BB439" s="45">
        <v>100.1</v>
      </c>
      <c r="BC439" s="45">
        <v>101.3</v>
      </c>
      <c r="BD439" s="45">
        <v>102.4</v>
      </c>
      <c r="BE439" s="45">
        <v>100.9</v>
      </c>
      <c r="BF439" s="45">
        <v>101.4</v>
      </c>
      <c r="BG439" s="45">
        <v>100</v>
      </c>
      <c r="BH439" s="45">
        <v>100.4</v>
      </c>
      <c r="BI439" s="45">
        <v>99.8</v>
      </c>
      <c r="BJ439" s="45">
        <v>100</v>
      </c>
      <c r="BK439" s="45">
        <v>99.9</v>
      </c>
      <c r="BL439" s="45">
        <v>99.9</v>
      </c>
      <c r="BM439" s="45">
        <v>104.5</v>
      </c>
      <c r="BN439" s="45">
        <v>105.1</v>
      </c>
      <c r="BO439" s="45">
        <v>99.9</v>
      </c>
      <c r="BP439" s="45">
        <v>99.5</v>
      </c>
      <c r="BQ439" s="45">
        <v>107.7</v>
      </c>
      <c r="BR439" s="45">
        <v>106.9</v>
      </c>
      <c r="BS439" s="45">
        <v>107.1</v>
      </c>
      <c r="BT439" s="45">
        <v>108.8</v>
      </c>
      <c r="BU439" s="45">
        <v>111.4</v>
      </c>
      <c r="BV439" s="45">
        <v>111.1</v>
      </c>
      <c r="BW439" s="45">
        <v>111</v>
      </c>
      <c r="BX439" s="45">
        <v>111.4</v>
      </c>
      <c r="BY439" s="45">
        <v>111.6</v>
      </c>
      <c r="BZ439" s="45">
        <v>112</v>
      </c>
      <c r="CA439" s="45">
        <v>113.2</v>
      </c>
      <c r="CB439" s="45">
        <v>115.5</v>
      </c>
      <c r="CC439" s="45">
        <v>115.7</v>
      </c>
      <c r="CD439" s="45">
        <v>117.9</v>
      </c>
      <c r="CE439" s="45">
        <v>117.9</v>
      </c>
      <c r="CF439" s="45">
        <v>115.9</v>
      </c>
      <c r="CG439" s="45">
        <v>116</v>
      </c>
      <c r="CH439" s="45">
        <v>116</v>
      </c>
      <c r="CI439" s="45">
        <v>116</v>
      </c>
      <c r="CJ439" s="45">
        <v>117.1</v>
      </c>
      <c r="CK439" s="45">
        <v>117.9</v>
      </c>
      <c r="CL439" s="45">
        <v>117.9</v>
      </c>
      <c r="CM439" s="45">
        <v>117.5</v>
      </c>
      <c r="CN439" s="45">
        <v>118</v>
      </c>
      <c r="CO439" s="45">
        <v>118</v>
      </c>
      <c r="CP439" s="45">
        <v>117.4</v>
      </c>
      <c r="CQ439" s="45">
        <v>117.8</v>
      </c>
      <c r="CR439" s="45">
        <v>118.2</v>
      </c>
      <c r="CS439" s="45">
        <v>115.9</v>
      </c>
      <c r="CT439" s="45">
        <v>115.9</v>
      </c>
      <c r="CU439" s="45">
        <v>115.4</v>
      </c>
      <c r="CV439" s="45">
        <v>114.8</v>
      </c>
      <c r="CW439" s="45">
        <v>114.9</v>
      </c>
      <c r="CX439" s="45">
        <v>114.9</v>
      </c>
      <c r="CY439" s="45">
        <v>114.9</v>
      </c>
      <c r="CZ439" s="45">
        <v>114.8</v>
      </c>
      <c r="DA439" s="45">
        <v>113.9</v>
      </c>
      <c r="DB439" s="45">
        <v>114.2</v>
      </c>
      <c r="DC439" s="45">
        <v>115.5</v>
      </c>
      <c r="DD439" s="45">
        <v>118.3</v>
      </c>
      <c r="DE439" s="45">
        <v>118.8</v>
      </c>
      <c r="DF439" s="45">
        <v>120.1</v>
      </c>
      <c r="DG439" s="45">
        <v>120.7</v>
      </c>
      <c r="DH439" s="45">
        <v>121</v>
      </c>
      <c r="DI439" s="45">
        <v>121.7</v>
      </c>
      <c r="DJ439" s="45">
        <v>122.8</v>
      </c>
      <c r="DK439" s="45">
        <v>123.2</v>
      </c>
      <c r="DL439" s="45">
        <v>123.8</v>
      </c>
      <c r="DM439" s="45">
        <v>124.5</v>
      </c>
      <c r="DN439" s="45">
        <v>126</v>
      </c>
      <c r="DO439" s="45">
        <v>127.7</v>
      </c>
      <c r="DP439" s="45">
        <v>129.30000000000001</v>
      </c>
      <c r="DQ439" s="45">
        <v>128.80000000000001</v>
      </c>
      <c r="DR439" s="45">
        <v>128.5</v>
      </c>
      <c r="DS439" s="45">
        <v>129.5</v>
      </c>
      <c r="DT439" s="45">
        <v>131</v>
      </c>
      <c r="DU439" s="45">
        <v>129.19999999999999</v>
      </c>
      <c r="DV439" s="45">
        <v>128.4</v>
      </c>
      <c r="DW439" s="45">
        <v>129.6</v>
      </c>
      <c r="DX439" s="46">
        <v>124.9</v>
      </c>
      <c r="DY439" s="46">
        <v>123</v>
      </c>
      <c r="DZ439" s="46">
        <v>123.5</v>
      </c>
      <c r="EA439">
        <v>120</v>
      </c>
      <c r="EB439" s="47">
        <v>119.2</v>
      </c>
      <c r="EC439" s="47">
        <v>116.7</v>
      </c>
    </row>
    <row r="440" spans="1:133" x14ac:dyDescent="0.25">
      <c r="A440" s="43" t="s">
        <v>3673</v>
      </c>
      <c r="B440" s="43" t="s">
        <v>3674</v>
      </c>
      <c r="C440" s="44">
        <v>8.9859999999999995E-2</v>
      </c>
      <c r="D440" s="45">
        <v>103.2</v>
      </c>
      <c r="E440" s="45">
        <v>104.5</v>
      </c>
      <c r="F440" s="45">
        <v>107.2</v>
      </c>
      <c r="G440" s="45">
        <v>106.3</v>
      </c>
      <c r="H440" s="45">
        <v>107.6</v>
      </c>
      <c r="I440" s="45">
        <v>108.2</v>
      </c>
      <c r="J440" s="45">
        <v>114.5</v>
      </c>
      <c r="K440" s="45">
        <v>110.9</v>
      </c>
      <c r="L440" s="45">
        <v>107.7</v>
      </c>
      <c r="M440" s="45">
        <v>109.3</v>
      </c>
      <c r="N440" s="45">
        <v>110.3</v>
      </c>
      <c r="O440" s="45">
        <v>106.8</v>
      </c>
      <c r="P440" s="45">
        <v>109.8</v>
      </c>
      <c r="Q440" s="45">
        <v>109.2</v>
      </c>
      <c r="R440" s="45">
        <v>113.4</v>
      </c>
      <c r="S440" s="45">
        <v>110.9</v>
      </c>
      <c r="T440" s="45">
        <v>111.4</v>
      </c>
      <c r="U440" s="45">
        <v>114.9</v>
      </c>
      <c r="V440" s="45">
        <v>117.1</v>
      </c>
      <c r="W440" s="45">
        <v>121.2</v>
      </c>
      <c r="X440" s="45">
        <v>117.7</v>
      </c>
      <c r="Y440" s="45">
        <v>116.5</v>
      </c>
      <c r="Z440" s="45">
        <v>115.9</v>
      </c>
      <c r="AA440" s="45">
        <v>113.8</v>
      </c>
      <c r="AB440" s="45">
        <v>114.9</v>
      </c>
      <c r="AC440" s="45">
        <v>117.1</v>
      </c>
      <c r="AD440" s="45">
        <v>112.9</v>
      </c>
      <c r="AE440" s="45">
        <v>117.9</v>
      </c>
      <c r="AF440" s="45">
        <v>118.3</v>
      </c>
      <c r="AG440" s="45">
        <v>120.5</v>
      </c>
      <c r="AH440" s="45">
        <v>120.6</v>
      </c>
      <c r="AI440" s="45">
        <v>117.5</v>
      </c>
      <c r="AJ440" s="45">
        <v>113.9</v>
      </c>
      <c r="AK440" s="45">
        <v>114.1</v>
      </c>
      <c r="AL440" s="45">
        <v>114.7</v>
      </c>
      <c r="AM440" s="45">
        <v>114.8</v>
      </c>
      <c r="AN440" s="45">
        <v>109.4</v>
      </c>
      <c r="AO440" s="45">
        <v>110.5</v>
      </c>
      <c r="AP440" s="45">
        <v>113.3</v>
      </c>
      <c r="AQ440" s="45">
        <v>111.8</v>
      </c>
      <c r="AR440" s="45">
        <v>110.2</v>
      </c>
      <c r="AS440" s="45">
        <v>109.1</v>
      </c>
      <c r="AT440" s="45">
        <v>108.9</v>
      </c>
      <c r="AU440" s="45">
        <v>109.7</v>
      </c>
      <c r="AV440" s="45">
        <v>106.6</v>
      </c>
      <c r="AW440" s="45">
        <v>105.5</v>
      </c>
      <c r="AX440" s="45">
        <v>105.1</v>
      </c>
      <c r="AY440" s="45">
        <v>104.6</v>
      </c>
      <c r="AZ440" s="45">
        <v>103.4</v>
      </c>
      <c r="BA440" s="45">
        <v>106.7</v>
      </c>
      <c r="BB440" s="45">
        <v>107.4</v>
      </c>
      <c r="BC440" s="45">
        <v>106.8</v>
      </c>
      <c r="BD440" s="45">
        <v>107</v>
      </c>
      <c r="BE440" s="45">
        <v>104.2</v>
      </c>
      <c r="BF440" s="45">
        <v>105.2</v>
      </c>
      <c r="BG440" s="45">
        <v>104.4</v>
      </c>
      <c r="BH440" s="45">
        <v>106.4</v>
      </c>
      <c r="BI440" s="45">
        <v>106.2</v>
      </c>
      <c r="BJ440" s="45">
        <v>104</v>
      </c>
      <c r="BK440" s="45">
        <v>107.9</v>
      </c>
      <c r="BL440" s="45">
        <v>108.5</v>
      </c>
      <c r="BM440" s="45">
        <v>110.6</v>
      </c>
      <c r="BN440" s="45">
        <v>110.2</v>
      </c>
      <c r="BO440" s="45">
        <v>109.6</v>
      </c>
      <c r="BP440" s="45">
        <v>109.2</v>
      </c>
      <c r="BQ440" s="45">
        <v>105.9</v>
      </c>
      <c r="BR440" s="45">
        <v>109.9</v>
      </c>
      <c r="BS440" s="45">
        <v>112.2</v>
      </c>
      <c r="BT440" s="45">
        <v>108.8</v>
      </c>
      <c r="BU440" s="45">
        <v>109.5</v>
      </c>
      <c r="BV440" s="45">
        <v>110.9</v>
      </c>
      <c r="BW440" s="45">
        <v>112.6</v>
      </c>
      <c r="BX440" s="45">
        <v>113.2</v>
      </c>
      <c r="BY440" s="45">
        <v>114.3</v>
      </c>
      <c r="BZ440" s="45">
        <v>114.9</v>
      </c>
      <c r="CA440" s="45">
        <v>119.3</v>
      </c>
      <c r="CB440" s="45">
        <v>118.7</v>
      </c>
      <c r="CC440" s="45">
        <v>117.4</v>
      </c>
      <c r="CD440" s="45">
        <v>117.2</v>
      </c>
      <c r="CE440" s="45">
        <v>118.8</v>
      </c>
      <c r="CF440" s="45">
        <v>117.2</v>
      </c>
      <c r="CG440" s="45">
        <v>117.5</v>
      </c>
      <c r="CH440" s="45">
        <v>116.8</v>
      </c>
      <c r="CI440" s="45">
        <v>115.4</v>
      </c>
      <c r="CJ440" s="45">
        <v>115.7</v>
      </c>
      <c r="CK440" s="45">
        <v>117.4</v>
      </c>
      <c r="CL440" s="45">
        <v>115.4</v>
      </c>
      <c r="CM440" s="45">
        <v>117.3</v>
      </c>
      <c r="CN440" s="45">
        <v>117.9</v>
      </c>
      <c r="CO440" s="45">
        <v>117.1</v>
      </c>
      <c r="CP440" s="45">
        <v>116.1</v>
      </c>
      <c r="CQ440" s="45">
        <v>115.7</v>
      </c>
      <c r="CR440" s="45">
        <v>113.9</v>
      </c>
      <c r="CS440" s="45">
        <v>113.6</v>
      </c>
      <c r="CT440" s="45">
        <v>112.8</v>
      </c>
      <c r="CU440" s="45">
        <v>113.2</v>
      </c>
      <c r="CV440" s="45">
        <v>116.2</v>
      </c>
      <c r="CW440" s="45">
        <v>116.4</v>
      </c>
      <c r="CX440" s="45">
        <v>116.4</v>
      </c>
      <c r="CY440" s="45">
        <v>115.4</v>
      </c>
      <c r="CZ440" s="45">
        <v>114.5</v>
      </c>
      <c r="DA440" s="45">
        <v>114.2</v>
      </c>
      <c r="DB440" s="45">
        <v>113.8</v>
      </c>
      <c r="DC440" s="45">
        <v>118.5</v>
      </c>
      <c r="DD440" s="45">
        <v>118.5</v>
      </c>
      <c r="DE440" s="45">
        <v>123.8</v>
      </c>
      <c r="DF440" s="45">
        <v>124.7</v>
      </c>
      <c r="DG440" s="45">
        <v>122.9</v>
      </c>
      <c r="DH440" s="45">
        <v>129.69999999999999</v>
      </c>
      <c r="DI440" s="45">
        <v>130.69999999999999</v>
      </c>
      <c r="DJ440" s="45">
        <v>129.69999999999999</v>
      </c>
      <c r="DK440" s="45">
        <v>133.80000000000001</v>
      </c>
      <c r="DL440" s="45">
        <v>136.1</v>
      </c>
      <c r="DM440" s="45">
        <v>136.4</v>
      </c>
      <c r="DN440" s="45">
        <v>142</v>
      </c>
      <c r="DO440" s="45">
        <v>146.9</v>
      </c>
      <c r="DP440" s="45">
        <v>146.9</v>
      </c>
      <c r="DQ440" s="45">
        <v>152.6</v>
      </c>
      <c r="DR440" s="45">
        <v>154</v>
      </c>
      <c r="DS440" s="45">
        <v>158.5</v>
      </c>
      <c r="DT440" s="45">
        <v>165.1</v>
      </c>
      <c r="DU440" s="45">
        <v>166.5</v>
      </c>
      <c r="DV440" s="45">
        <v>170.3</v>
      </c>
      <c r="DW440" s="45">
        <v>171.7</v>
      </c>
      <c r="DX440" s="46">
        <v>171.8</v>
      </c>
      <c r="DY440" s="46">
        <v>171.9</v>
      </c>
      <c r="DZ440" s="46">
        <v>172.4</v>
      </c>
      <c r="EA440">
        <v>171</v>
      </c>
      <c r="EB440" s="47">
        <v>172.4</v>
      </c>
      <c r="EC440" s="47">
        <v>171.9</v>
      </c>
    </row>
    <row r="441" spans="1:133" x14ac:dyDescent="0.25">
      <c r="A441" s="43" t="s">
        <v>3675</v>
      </c>
      <c r="B441" s="43" t="s">
        <v>3676</v>
      </c>
      <c r="C441" s="44">
        <v>8.0800000000000004E-3</v>
      </c>
      <c r="D441" s="45">
        <v>104.3</v>
      </c>
      <c r="E441" s="45">
        <v>101.5</v>
      </c>
      <c r="F441" s="45">
        <v>101.3</v>
      </c>
      <c r="G441" s="45">
        <v>104.8</v>
      </c>
      <c r="H441" s="45">
        <v>106</v>
      </c>
      <c r="I441" s="45">
        <v>109.8</v>
      </c>
      <c r="J441" s="45">
        <v>100.3</v>
      </c>
      <c r="K441" s="45">
        <v>105.7</v>
      </c>
      <c r="L441" s="45">
        <v>97.9</v>
      </c>
      <c r="M441" s="45">
        <v>103.3</v>
      </c>
      <c r="N441" s="45">
        <v>109</v>
      </c>
      <c r="O441" s="45">
        <v>102.6</v>
      </c>
      <c r="P441" s="45">
        <v>98.3</v>
      </c>
      <c r="Q441" s="45">
        <v>97.9</v>
      </c>
      <c r="R441" s="45">
        <v>95.2</v>
      </c>
      <c r="S441" s="45">
        <v>104</v>
      </c>
      <c r="T441" s="45">
        <v>103.8</v>
      </c>
      <c r="U441" s="45">
        <v>104.2</v>
      </c>
      <c r="V441" s="45">
        <v>102.1</v>
      </c>
      <c r="W441" s="45">
        <v>96.9</v>
      </c>
      <c r="X441" s="45">
        <v>97.8</v>
      </c>
      <c r="Y441" s="45">
        <v>92.2</v>
      </c>
      <c r="Z441" s="45">
        <v>94.6</v>
      </c>
      <c r="AA441" s="45">
        <v>98</v>
      </c>
      <c r="AB441" s="45">
        <v>101.5</v>
      </c>
      <c r="AC441" s="45">
        <v>103.4</v>
      </c>
      <c r="AD441" s="45">
        <v>105.4</v>
      </c>
      <c r="AE441" s="45">
        <v>85</v>
      </c>
      <c r="AF441" s="45">
        <v>87.4</v>
      </c>
      <c r="AG441" s="45">
        <v>77.8</v>
      </c>
      <c r="AH441" s="45">
        <v>86</v>
      </c>
      <c r="AI441" s="45">
        <v>82.1</v>
      </c>
      <c r="AJ441" s="45">
        <v>84.4</v>
      </c>
      <c r="AK441" s="45">
        <v>78.7</v>
      </c>
      <c r="AL441" s="45">
        <v>88</v>
      </c>
      <c r="AM441" s="45">
        <v>92</v>
      </c>
      <c r="AN441" s="45">
        <v>97.5</v>
      </c>
      <c r="AO441" s="45">
        <v>89.9</v>
      </c>
      <c r="AP441" s="45">
        <v>89.5</v>
      </c>
      <c r="AQ441" s="45">
        <v>89.5</v>
      </c>
      <c r="AR441" s="45">
        <v>93.1</v>
      </c>
      <c r="AS441" s="45">
        <v>103.1</v>
      </c>
      <c r="AT441" s="45">
        <v>100.5</v>
      </c>
      <c r="AU441" s="45">
        <v>99.4</v>
      </c>
      <c r="AV441" s="45">
        <v>97.9</v>
      </c>
      <c r="AW441" s="45">
        <v>98</v>
      </c>
      <c r="AX441" s="45">
        <v>98.3</v>
      </c>
      <c r="AY441" s="45">
        <v>97.7</v>
      </c>
      <c r="AZ441" s="45">
        <v>96.4</v>
      </c>
      <c r="BA441" s="45">
        <v>96.4</v>
      </c>
      <c r="BB441" s="45">
        <v>96</v>
      </c>
      <c r="BC441" s="45">
        <v>96.4</v>
      </c>
      <c r="BD441" s="45">
        <v>94.7</v>
      </c>
      <c r="BE441" s="45">
        <v>94.7</v>
      </c>
      <c r="BF441" s="45">
        <v>95.1</v>
      </c>
      <c r="BG441" s="45">
        <v>96.4</v>
      </c>
      <c r="BH441" s="45">
        <v>95.6</v>
      </c>
      <c r="BI441" s="45">
        <v>96</v>
      </c>
      <c r="BJ441" s="45">
        <v>96</v>
      </c>
      <c r="BK441" s="45">
        <v>94.8</v>
      </c>
      <c r="BL441" s="45">
        <v>95.7</v>
      </c>
      <c r="BM441" s="45">
        <v>95.7</v>
      </c>
      <c r="BN441" s="45">
        <v>100.3</v>
      </c>
      <c r="BO441" s="45">
        <v>99.2</v>
      </c>
      <c r="BP441" s="45">
        <v>100.2</v>
      </c>
      <c r="BQ441" s="45">
        <v>101.2</v>
      </c>
      <c r="BR441" s="45">
        <v>99.2</v>
      </c>
      <c r="BS441" s="45">
        <v>101.2</v>
      </c>
      <c r="BT441" s="45">
        <v>100</v>
      </c>
      <c r="BU441" s="45">
        <v>100.2</v>
      </c>
      <c r="BV441" s="45">
        <v>101.4</v>
      </c>
      <c r="BW441" s="45">
        <v>102</v>
      </c>
      <c r="BX441" s="45">
        <v>102</v>
      </c>
      <c r="BY441" s="45">
        <v>102</v>
      </c>
      <c r="BZ441" s="45">
        <v>102.5</v>
      </c>
      <c r="CA441" s="45">
        <v>102.6</v>
      </c>
      <c r="CB441" s="45">
        <v>102.1</v>
      </c>
      <c r="CC441" s="45">
        <v>102.1</v>
      </c>
      <c r="CD441" s="45">
        <v>102.1</v>
      </c>
      <c r="CE441" s="45">
        <v>102.1</v>
      </c>
      <c r="CF441" s="45">
        <v>102.5</v>
      </c>
      <c r="CG441" s="45">
        <v>103.4</v>
      </c>
      <c r="CH441" s="45">
        <v>104.5</v>
      </c>
      <c r="CI441" s="45">
        <v>104.4</v>
      </c>
      <c r="CJ441" s="45">
        <v>104.7</v>
      </c>
      <c r="CK441" s="45">
        <v>104.8</v>
      </c>
      <c r="CL441" s="45">
        <v>102.7</v>
      </c>
      <c r="CM441" s="45">
        <v>103.8</v>
      </c>
      <c r="CN441" s="45">
        <v>102.3</v>
      </c>
      <c r="CO441" s="45">
        <v>101.8</v>
      </c>
      <c r="CP441" s="45">
        <v>101.8</v>
      </c>
      <c r="CQ441" s="45">
        <v>100.9</v>
      </c>
      <c r="CR441" s="45">
        <v>104</v>
      </c>
      <c r="CS441" s="45">
        <v>104.5</v>
      </c>
      <c r="CT441" s="45">
        <v>105.8</v>
      </c>
      <c r="CU441" s="45">
        <v>105.8</v>
      </c>
      <c r="CV441" s="45">
        <v>105.8</v>
      </c>
      <c r="CW441" s="45">
        <v>105.3</v>
      </c>
      <c r="CX441" s="45">
        <v>104.4</v>
      </c>
      <c r="CY441" s="45">
        <v>104.1</v>
      </c>
      <c r="CZ441" s="45">
        <v>104.7</v>
      </c>
      <c r="DA441" s="45">
        <v>103.9</v>
      </c>
      <c r="DB441" s="45">
        <v>105.3</v>
      </c>
      <c r="DC441" s="45">
        <v>106.2</v>
      </c>
      <c r="DD441" s="45">
        <v>106.3</v>
      </c>
      <c r="DE441" s="45">
        <v>107.3</v>
      </c>
      <c r="DF441" s="45">
        <v>108.1</v>
      </c>
      <c r="DG441" s="45">
        <v>109.5</v>
      </c>
      <c r="DH441" s="45">
        <v>112.9</v>
      </c>
      <c r="DI441" s="45">
        <v>113.4</v>
      </c>
      <c r="DJ441" s="45">
        <v>112.5</v>
      </c>
      <c r="DK441" s="45">
        <v>111.9</v>
      </c>
      <c r="DL441" s="45">
        <v>113.2</v>
      </c>
      <c r="DM441" s="45">
        <v>115.3</v>
      </c>
      <c r="DN441" s="45">
        <v>119.8</v>
      </c>
      <c r="DO441" s="45">
        <v>120.8</v>
      </c>
      <c r="DP441" s="45">
        <v>121.7</v>
      </c>
      <c r="DQ441" s="45">
        <v>122.1</v>
      </c>
      <c r="DR441" s="45">
        <v>121.5</v>
      </c>
      <c r="DS441" s="45">
        <v>121.8</v>
      </c>
      <c r="DT441" s="45">
        <v>126</v>
      </c>
      <c r="DU441" s="45">
        <v>126.2</v>
      </c>
      <c r="DV441" s="45">
        <v>126.5</v>
      </c>
      <c r="DW441" s="45">
        <v>125.5</v>
      </c>
      <c r="DX441" s="46">
        <v>124.9</v>
      </c>
      <c r="DY441" s="46">
        <v>124.9</v>
      </c>
      <c r="DZ441" s="46">
        <v>123.7</v>
      </c>
      <c r="EA441">
        <v>122.8</v>
      </c>
      <c r="EB441" s="47">
        <v>122.7</v>
      </c>
      <c r="EC441" s="47">
        <v>124.1</v>
      </c>
    </row>
    <row r="442" spans="1:133" x14ac:dyDescent="0.25">
      <c r="A442" s="43" t="s">
        <v>3677</v>
      </c>
      <c r="B442" s="43" t="s">
        <v>3678</v>
      </c>
      <c r="C442" s="44">
        <v>8.7279999999999996E-2</v>
      </c>
      <c r="D442" s="45">
        <v>104.2</v>
      </c>
      <c r="E442" s="45">
        <v>105.8</v>
      </c>
      <c r="F442" s="45">
        <v>103.6</v>
      </c>
      <c r="G442" s="45">
        <v>103.5</v>
      </c>
      <c r="H442" s="45">
        <v>105.1</v>
      </c>
      <c r="I442" s="45">
        <v>105</v>
      </c>
      <c r="J442" s="45">
        <v>106.4</v>
      </c>
      <c r="K442" s="45">
        <v>107.1</v>
      </c>
      <c r="L442" s="45">
        <v>110.7</v>
      </c>
      <c r="M442" s="45">
        <v>111.5</v>
      </c>
      <c r="N442" s="45">
        <v>112.2</v>
      </c>
      <c r="O442" s="45">
        <v>112.8</v>
      </c>
      <c r="P442" s="45">
        <v>116.7</v>
      </c>
      <c r="Q442" s="45">
        <v>117</v>
      </c>
      <c r="R442" s="45">
        <v>116.1</v>
      </c>
      <c r="S442" s="45">
        <v>115.9</v>
      </c>
      <c r="T442" s="45">
        <v>115.4</v>
      </c>
      <c r="U442" s="45">
        <v>115.1</v>
      </c>
      <c r="V442" s="45">
        <v>115.5</v>
      </c>
      <c r="W442" s="45">
        <v>114.4</v>
      </c>
      <c r="X442" s="45">
        <v>114.1</v>
      </c>
      <c r="Y442" s="45">
        <v>114.3</v>
      </c>
      <c r="Z442" s="45">
        <v>115.4</v>
      </c>
      <c r="AA442" s="45">
        <v>116.8</v>
      </c>
      <c r="AB442" s="45">
        <v>117.7</v>
      </c>
      <c r="AC442" s="45">
        <v>118.3</v>
      </c>
      <c r="AD442" s="45">
        <v>119.3</v>
      </c>
      <c r="AE442" s="45">
        <v>119.3</v>
      </c>
      <c r="AF442" s="45">
        <v>119.4</v>
      </c>
      <c r="AG442" s="45">
        <v>119</v>
      </c>
      <c r="AH442" s="45">
        <v>120.4</v>
      </c>
      <c r="AI442" s="45">
        <v>118.2</v>
      </c>
      <c r="AJ442" s="45">
        <v>117.1</v>
      </c>
      <c r="AK442" s="45">
        <v>116.1</v>
      </c>
      <c r="AL442" s="45">
        <v>117</v>
      </c>
      <c r="AM442" s="45">
        <v>118.6</v>
      </c>
      <c r="AN442" s="45">
        <v>119.1</v>
      </c>
      <c r="AO442" s="45">
        <v>118.6</v>
      </c>
      <c r="AP442" s="45">
        <v>119.5</v>
      </c>
      <c r="AQ442" s="45">
        <v>119.5</v>
      </c>
      <c r="AR442" s="45">
        <v>117.2</v>
      </c>
      <c r="AS442" s="45">
        <v>115.8</v>
      </c>
      <c r="AT442" s="45">
        <v>115.9</v>
      </c>
      <c r="AU442" s="45">
        <v>116.5</v>
      </c>
      <c r="AV442" s="45">
        <v>115.1</v>
      </c>
      <c r="AW442" s="45">
        <v>115.4</v>
      </c>
      <c r="AX442" s="45">
        <v>115.3</v>
      </c>
      <c r="AY442" s="45">
        <v>115.5</v>
      </c>
      <c r="AZ442" s="45">
        <v>119.9</v>
      </c>
      <c r="BA442" s="45">
        <v>120.1</v>
      </c>
      <c r="BB442" s="45">
        <v>119.4</v>
      </c>
      <c r="BC442" s="45">
        <v>119.3</v>
      </c>
      <c r="BD442" s="45">
        <v>118.7</v>
      </c>
      <c r="BE442" s="45">
        <v>118.2</v>
      </c>
      <c r="BF442" s="45">
        <v>119.5</v>
      </c>
      <c r="BG442" s="45">
        <v>118.3</v>
      </c>
      <c r="BH442" s="45">
        <v>118.8</v>
      </c>
      <c r="BI442" s="45">
        <v>119.4</v>
      </c>
      <c r="BJ442" s="45">
        <v>120.5</v>
      </c>
      <c r="BK442" s="45">
        <v>121.4</v>
      </c>
      <c r="BL442" s="45">
        <v>120.5</v>
      </c>
      <c r="BM442" s="45">
        <v>119.5</v>
      </c>
      <c r="BN442" s="45">
        <v>119</v>
      </c>
      <c r="BO442" s="45">
        <v>119.4</v>
      </c>
      <c r="BP442" s="45">
        <v>120.2</v>
      </c>
      <c r="BQ442" s="45">
        <v>119.5</v>
      </c>
      <c r="BR442" s="45">
        <v>120.1</v>
      </c>
      <c r="BS442" s="45">
        <v>119.5</v>
      </c>
      <c r="BT442" s="45">
        <v>118.7</v>
      </c>
      <c r="BU442" s="45">
        <v>121.9</v>
      </c>
      <c r="BV442" s="45">
        <v>123.2</v>
      </c>
      <c r="BW442" s="45">
        <v>124</v>
      </c>
      <c r="BX442" s="45">
        <v>124.3</v>
      </c>
      <c r="BY442" s="45">
        <v>124.2</v>
      </c>
      <c r="BZ442" s="45">
        <v>122.8</v>
      </c>
      <c r="CA442" s="45">
        <v>122.2</v>
      </c>
      <c r="CB442" s="45">
        <v>121.8</v>
      </c>
      <c r="CC442" s="45">
        <v>123.1</v>
      </c>
      <c r="CD442" s="45">
        <v>124.4</v>
      </c>
      <c r="CE442" s="45">
        <v>125.9</v>
      </c>
      <c r="CF442" s="45">
        <v>125.2</v>
      </c>
      <c r="CG442" s="45">
        <v>128.5</v>
      </c>
      <c r="CH442" s="45">
        <v>128.69999999999999</v>
      </c>
      <c r="CI442" s="45">
        <v>130.6</v>
      </c>
      <c r="CJ442" s="45">
        <v>129.6</v>
      </c>
      <c r="CK442" s="45">
        <v>128.1</v>
      </c>
      <c r="CL442" s="45">
        <v>126.5</v>
      </c>
      <c r="CM442" s="45">
        <v>126.1</v>
      </c>
      <c r="CN442" s="45">
        <v>125.3</v>
      </c>
      <c r="CO442" s="45">
        <v>123.6</v>
      </c>
      <c r="CP442" s="45">
        <v>123.6</v>
      </c>
      <c r="CQ442" s="45">
        <v>123.9</v>
      </c>
      <c r="CR442" s="45">
        <v>121.6</v>
      </c>
      <c r="CS442" s="45">
        <v>121.5</v>
      </c>
      <c r="CT442" s="45">
        <v>121</v>
      </c>
      <c r="CU442" s="45">
        <v>123.4</v>
      </c>
      <c r="CV442" s="45">
        <v>125.1</v>
      </c>
      <c r="CW442" s="45">
        <v>126.7</v>
      </c>
      <c r="CX442" s="45">
        <v>126.8</v>
      </c>
      <c r="CY442" s="45">
        <v>128.19999999999999</v>
      </c>
      <c r="CZ442" s="45">
        <v>127</v>
      </c>
      <c r="DA442" s="45">
        <v>126.7</v>
      </c>
      <c r="DB442" s="45">
        <v>128.4</v>
      </c>
      <c r="DC442" s="45">
        <v>129</v>
      </c>
      <c r="DD442" s="45">
        <v>128.9</v>
      </c>
      <c r="DE442" s="45">
        <v>129.9</v>
      </c>
      <c r="DF442" s="45">
        <v>133.4</v>
      </c>
      <c r="DG442" s="45">
        <v>138.30000000000001</v>
      </c>
      <c r="DH442" s="45">
        <v>138.80000000000001</v>
      </c>
      <c r="DI442" s="45">
        <v>140.80000000000001</v>
      </c>
      <c r="DJ442" s="45">
        <v>142.5</v>
      </c>
      <c r="DK442" s="45">
        <v>143.1</v>
      </c>
      <c r="DL442" s="45">
        <v>142.80000000000001</v>
      </c>
      <c r="DM442" s="45">
        <v>144.9</v>
      </c>
      <c r="DN442" s="45">
        <v>148.9</v>
      </c>
      <c r="DO442" s="45">
        <v>153</v>
      </c>
      <c r="DP442" s="45">
        <v>157.4</v>
      </c>
      <c r="DQ442" s="45">
        <v>164.8</v>
      </c>
      <c r="DR442" s="45">
        <v>165.4</v>
      </c>
      <c r="DS442" s="45">
        <v>168.8</v>
      </c>
      <c r="DT442" s="45">
        <v>170</v>
      </c>
      <c r="DU442" s="45">
        <v>180.1</v>
      </c>
      <c r="DV442" s="45">
        <v>184.5</v>
      </c>
      <c r="DW442" s="45">
        <v>190.1</v>
      </c>
      <c r="DX442" s="46">
        <v>191.2</v>
      </c>
      <c r="DY442" s="46">
        <v>189.9</v>
      </c>
      <c r="DZ442" s="46">
        <v>191.4</v>
      </c>
      <c r="EA442">
        <v>190.9</v>
      </c>
      <c r="EB442" s="47">
        <v>190.9</v>
      </c>
      <c r="EC442" s="47">
        <v>190</v>
      </c>
    </row>
    <row r="443" spans="1:133" x14ac:dyDescent="0.25">
      <c r="A443" s="43" t="s">
        <v>2632</v>
      </c>
      <c r="B443" s="43" t="s">
        <v>3679</v>
      </c>
      <c r="C443" s="44">
        <v>7.4799999999999997E-3</v>
      </c>
      <c r="D443" s="45">
        <v>99.4</v>
      </c>
      <c r="E443" s="45">
        <v>103.8</v>
      </c>
      <c r="F443" s="45">
        <v>103.2</v>
      </c>
      <c r="G443" s="45">
        <v>104.2</v>
      </c>
      <c r="H443" s="45">
        <v>100.9</v>
      </c>
      <c r="I443" s="45">
        <v>102.4</v>
      </c>
      <c r="J443" s="45">
        <v>98.1</v>
      </c>
      <c r="K443" s="45">
        <v>98.6</v>
      </c>
      <c r="L443" s="45">
        <v>98.3</v>
      </c>
      <c r="M443" s="45">
        <v>98.5</v>
      </c>
      <c r="N443" s="45">
        <v>100</v>
      </c>
      <c r="O443" s="45">
        <v>96</v>
      </c>
      <c r="P443" s="45">
        <v>101</v>
      </c>
      <c r="Q443" s="45">
        <v>97.1</v>
      </c>
      <c r="R443" s="45">
        <v>104.5</v>
      </c>
      <c r="S443" s="45">
        <v>104.3</v>
      </c>
      <c r="T443" s="45">
        <v>109</v>
      </c>
      <c r="U443" s="45">
        <v>102.2</v>
      </c>
      <c r="V443" s="45">
        <v>101.3</v>
      </c>
      <c r="W443" s="45">
        <v>105.8</v>
      </c>
      <c r="X443" s="45">
        <v>101.6</v>
      </c>
      <c r="Y443" s="45">
        <v>105.6</v>
      </c>
      <c r="Z443" s="45">
        <v>104.6</v>
      </c>
      <c r="AA443" s="45">
        <v>101.7</v>
      </c>
      <c r="AB443" s="45">
        <v>99.3</v>
      </c>
      <c r="AC443" s="45">
        <v>99.9</v>
      </c>
      <c r="AD443" s="45">
        <v>104.8</v>
      </c>
      <c r="AE443" s="45">
        <v>101.5</v>
      </c>
      <c r="AF443" s="45">
        <v>103</v>
      </c>
      <c r="AG443" s="45">
        <v>107.5</v>
      </c>
      <c r="AH443" s="45">
        <v>106</v>
      </c>
      <c r="AI443" s="45">
        <v>106.2</v>
      </c>
      <c r="AJ443" s="45">
        <v>96.1</v>
      </c>
      <c r="AK443" s="45">
        <v>98</v>
      </c>
      <c r="AL443" s="45">
        <v>98.4</v>
      </c>
      <c r="AM443" s="45">
        <v>95</v>
      </c>
      <c r="AN443" s="45">
        <v>98</v>
      </c>
      <c r="AO443" s="45">
        <v>106.9</v>
      </c>
      <c r="AP443" s="45">
        <v>109.9</v>
      </c>
      <c r="AQ443" s="45">
        <v>109.9</v>
      </c>
      <c r="AR443" s="45">
        <v>110.6</v>
      </c>
      <c r="AS443" s="45">
        <v>109.2</v>
      </c>
      <c r="AT443" s="45">
        <v>108.4</v>
      </c>
      <c r="AU443" s="45">
        <v>111.6</v>
      </c>
      <c r="AV443" s="45">
        <v>105</v>
      </c>
      <c r="AW443" s="45">
        <v>108.8</v>
      </c>
      <c r="AX443" s="45">
        <v>109</v>
      </c>
      <c r="AY443" s="45">
        <v>107.7</v>
      </c>
      <c r="AZ443" s="45">
        <v>108.4</v>
      </c>
      <c r="BA443" s="45">
        <v>112.5</v>
      </c>
      <c r="BB443" s="45">
        <v>112.2</v>
      </c>
      <c r="BC443" s="45">
        <v>111.1</v>
      </c>
      <c r="BD443" s="45">
        <v>108.2</v>
      </c>
      <c r="BE443" s="45">
        <v>106.8</v>
      </c>
      <c r="BF443" s="45">
        <v>106.1</v>
      </c>
      <c r="BG443" s="45">
        <v>106</v>
      </c>
      <c r="BH443" s="45">
        <v>105.9</v>
      </c>
      <c r="BI443" s="45">
        <v>109</v>
      </c>
      <c r="BJ443" s="45">
        <v>112.4</v>
      </c>
      <c r="BK443" s="45">
        <v>111.2</v>
      </c>
      <c r="BL443" s="45">
        <v>110.9</v>
      </c>
      <c r="BM443" s="45">
        <v>111.4</v>
      </c>
      <c r="BN443" s="45">
        <v>109.3</v>
      </c>
      <c r="BO443" s="45">
        <v>109.4</v>
      </c>
      <c r="BP443" s="45">
        <v>108.3</v>
      </c>
      <c r="BQ443" s="45">
        <v>108.3</v>
      </c>
      <c r="BR443" s="45">
        <v>108.1</v>
      </c>
      <c r="BS443" s="45">
        <v>110.5</v>
      </c>
      <c r="BT443" s="45">
        <v>110.1</v>
      </c>
      <c r="BU443" s="45">
        <v>109.8</v>
      </c>
      <c r="BV443" s="45">
        <v>109.5</v>
      </c>
      <c r="BW443" s="45">
        <v>108.6</v>
      </c>
      <c r="BX443" s="45">
        <v>107.7</v>
      </c>
      <c r="BY443" s="45">
        <v>110</v>
      </c>
      <c r="BZ443" s="45">
        <v>112</v>
      </c>
      <c r="CA443" s="45">
        <v>110.8</v>
      </c>
      <c r="CB443" s="45">
        <v>114.4</v>
      </c>
      <c r="CC443" s="45">
        <v>116</v>
      </c>
      <c r="CD443" s="45">
        <v>117.1</v>
      </c>
      <c r="CE443" s="45">
        <v>115.1</v>
      </c>
      <c r="CF443" s="45">
        <v>113.9</v>
      </c>
      <c r="CG443" s="45">
        <v>113.9</v>
      </c>
      <c r="CH443" s="45">
        <v>114.1</v>
      </c>
      <c r="CI443" s="45">
        <v>113.8</v>
      </c>
      <c r="CJ443" s="45">
        <v>113.7</v>
      </c>
      <c r="CK443" s="45">
        <v>114.6</v>
      </c>
      <c r="CL443" s="45">
        <v>114.6</v>
      </c>
      <c r="CM443" s="45">
        <v>115.8</v>
      </c>
      <c r="CN443" s="45">
        <v>115.8</v>
      </c>
      <c r="CO443" s="45">
        <v>115.7</v>
      </c>
      <c r="CP443" s="45">
        <v>116.2</v>
      </c>
      <c r="CQ443" s="45">
        <v>115.1</v>
      </c>
      <c r="CR443" s="45">
        <v>112.6</v>
      </c>
      <c r="CS443" s="45">
        <v>112.6</v>
      </c>
      <c r="CT443" s="45">
        <v>113</v>
      </c>
      <c r="CU443" s="45">
        <v>113</v>
      </c>
      <c r="CV443" s="45">
        <v>113</v>
      </c>
      <c r="CW443" s="45">
        <v>113</v>
      </c>
      <c r="CX443" s="45">
        <v>114.7</v>
      </c>
      <c r="CY443" s="45">
        <v>114.9</v>
      </c>
      <c r="CZ443" s="45">
        <v>110.2</v>
      </c>
      <c r="DA443" s="45">
        <v>110.2</v>
      </c>
      <c r="DB443" s="45">
        <v>112.3</v>
      </c>
      <c r="DC443" s="45">
        <v>112.7</v>
      </c>
      <c r="DD443" s="45">
        <v>112.7</v>
      </c>
      <c r="DE443" s="45">
        <v>112.5</v>
      </c>
      <c r="DF443" s="45">
        <v>112.5</v>
      </c>
      <c r="DG443" s="45">
        <v>114.7</v>
      </c>
      <c r="DH443" s="45">
        <v>122.9</v>
      </c>
      <c r="DI443" s="45">
        <v>124.2</v>
      </c>
      <c r="DJ443" s="45">
        <v>124.2</v>
      </c>
      <c r="DK443" s="45">
        <v>125.1</v>
      </c>
      <c r="DL443" s="45">
        <v>126.3</v>
      </c>
      <c r="DM443" s="45">
        <v>126.6</v>
      </c>
      <c r="DN443" s="45">
        <v>126.3</v>
      </c>
      <c r="DO443" s="45">
        <v>130.6</v>
      </c>
      <c r="DP443" s="45">
        <v>131.6</v>
      </c>
      <c r="DQ443" s="45">
        <v>133.19999999999999</v>
      </c>
      <c r="DR443" s="45">
        <v>139.1</v>
      </c>
      <c r="DS443" s="45">
        <v>134.30000000000001</v>
      </c>
      <c r="DT443" s="45">
        <v>137.6</v>
      </c>
      <c r="DU443" s="45">
        <v>141.69999999999999</v>
      </c>
      <c r="DV443" s="45">
        <v>143.5</v>
      </c>
      <c r="DW443" s="45">
        <v>143.30000000000001</v>
      </c>
      <c r="DX443" s="46">
        <v>130.69999999999999</v>
      </c>
      <c r="DY443" s="46">
        <v>115.4</v>
      </c>
      <c r="DZ443" s="46">
        <v>123.4</v>
      </c>
      <c r="EA443">
        <v>118.3</v>
      </c>
      <c r="EB443" s="47">
        <v>119.5</v>
      </c>
      <c r="EC443" s="47">
        <v>119.3</v>
      </c>
    </row>
    <row r="444" spans="1:133" x14ac:dyDescent="0.25">
      <c r="A444" s="43" t="s">
        <v>3680</v>
      </c>
      <c r="B444" s="43" t="s">
        <v>3681</v>
      </c>
      <c r="C444" s="44">
        <v>4.3830000000000001E-2</v>
      </c>
      <c r="D444" s="45">
        <v>99.9</v>
      </c>
      <c r="E444" s="45">
        <v>102.6</v>
      </c>
      <c r="F444" s="45">
        <v>102.4</v>
      </c>
      <c r="G444" s="45">
        <v>104.3</v>
      </c>
      <c r="H444" s="45">
        <v>101.7</v>
      </c>
      <c r="I444" s="45">
        <v>102.6</v>
      </c>
      <c r="J444" s="45">
        <v>99.6</v>
      </c>
      <c r="K444" s="45">
        <v>99</v>
      </c>
      <c r="L444" s="45">
        <v>99.3</v>
      </c>
      <c r="M444" s="45">
        <v>98</v>
      </c>
      <c r="N444" s="45">
        <v>97.4</v>
      </c>
      <c r="O444" s="45">
        <v>96.9</v>
      </c>
      <c r="P444" s="45">
        <v>97.9</v>
      </c>
      <c r="Q444" s="45">
        <v>98.5</v>
      </c>
      <c r="R444" s="45">
        <v>96.3</v>
      </c>
      <c r="S444" s="45">
        <v>98.2</v>
      </c>
      <c r="T444" s="45">
        <v>99.3</v>
      </c>
      <c r="U444" s="45">
        <v>102.9</v>
      </c>
      <c r="V444" s="45">
        <v>101.3</v>
      </c>
      <c r="W444" s="45">
        <v>101.9</v>
      </c>
      <c r="X444" s="45">
        <v>104.2</v>
      </c>
      <c r="Y444" s="45">
        <v>105.4</v>
      </c>
      <c r="Z444" s="45">
        <v>103</v>
      </c>
      <c r="AA444" s="45">
        <v>110.2</v>
      </c>
      <c r="AB444" s="45">
        <v>109.3</v>
      </c>
      <c r="AC444" s="45">
        <v>110.5</v>
      </c>
      <c r="AD444" s="45">
        <v>109.4</v>
      </c>
      <c r="AE444" s="45">
        <v>109.6</v>
      </c>
      <c r="AF444" s="45">
        <v>111.5</v>
      </c>
      <c r="AG444" s="45">
        <v>111.1</v>
      </c>
      <c r="AH444" s="45">
        <v>110.9</v>
      </c>
      <c r="AI444" s="45">
        <v>110.3</v>
      </c>
      <c r="AJ444" s="45">
        <v>110.3</v>
      </c>
      <c r="AK444" s="45">
        <v>110.5</v>
      </c>
      <c r="AL444" s="45">
        <v>112.1</v>
      </c>
      <c r="AM444" s="45">
        <v>111.1</v>
      </c>
      <c r="AN444" s="45">
        <v>109.7</v>
      </c>
      <c r="AO444" s="45">
        <v>108.5</v>
      </c>
      <c r="AP444" s="45">
        <v>109.8</v>
      </c>
      <c r="AQ444" s="45">
        <v>111.9</v>
      </c>
      <c r="AR444" s="45">
        <v>111.7</v>
      </c>
      <c r="AS444" s="45">
        <v>110</v>
      </c>
      <c r="AT444" s="45">
        <v>106.7</v>
      </c>
      <c r="AU444" s="45">
        <v>106.4</v>
      </c>
      <c r="AV444" s="45">
        <v>105.1</v>
      </c>
      <c r="AW444" s="45">
        <v>100.7</v>
      </c>
      <c r="AX444" s="45">
        <v>100</v>
      </c>
      <c r="AY444" s="45">
        <v>100.7</v>
      </c>
      <c r="AZ444" s="45">
        <v>100.7</v>
      </c>
      <c r="BA444" s="45">
        <v>101</v>
      </c>
      <c r="BB444" s="45">
        <v>98.6</v>
      </c>
      <c r="BC444" s="45">
        <v>99.2</v>
      </c>
      <c r="BD444" s="45">
        <v>98.7</v>
      </c>
      <c r="BE444" s="45">
        <v>96.3</v>
      </c>
      <c r="BF444" s="45">
        <v>97.1</v>
      </c>
      <c r="BG444" s="45">
        <v>97.1</v>
      </c>
      <c r="BH444" s="45">
        <v>99.8</v>
      </c>
      <c r="BI444" s="45">
        <v>100.4</v>
      </c>
      <c r="BJ444" s="45">
        <v>103.6</v>
      </c>
      <c r="BK444" s="45">
        <v>104.9</v>
      </c>
      <c r="BL444" s="45">
        <v>105.5</v>
      </c>
      <c r="BM444" s="45">
        <v>109.9</v>
      </c>
      <c r="BN444" s="45">
        <v>108.1</v>
      </c>
      <c r="BO444" s="45">
        <v>108.1</v>
      </c>
      <c r="BP444" s="45">
        <v>108.9</v>
      </c>
      <c r="BQ444" s="45">
        <v>107.7</v>
      </c>
      <c r="BR444" s="45">
        <v>108.7</v>
      </c>
      <c r="BS444" s="45">
        <v>107.8</v>
      </c>
      <c r="BT444" s="45">
        <v>109.4</v>
      </c>
      <c r="BU444" s="45">
        <v>110</v>
      </c>
      <c r="BV444" s="45">
        <v>110.2</v>
      </c>
      <c r="BW444" s="45">
        <v>108.4</v>
      </c>
      <c r="BX444" s="45">
        <v>110.8</v>
      </c>
      <c r="BY444" s="45">
        <v>110.6</v>
      </c>
      <c r="BZ444" s="45">
        <v>111.5</v>
      </c>
      <c r="CA444" s="45">
        <v>111.6</v>
      </c>
      <c r="CB444" s="45">
        <v>113.3</v>
      </c>
      <c r="CC444" s="45">
        <v>114.8</v>
      </c>
      <c r="CD444" s="45">
        <v>118.4</v>
      </c>
      <c r="CE444" s="45">
        <v>119.3</v>
      </c>
      <c r="CF444" s="45">
        <v>118.5</v>
      </c>
      <c r="CG444" s="45">
        <v>116.7</v>
      </c>
      <c r="CH444" s="45">
        <v>115.1</v>
      </c>
      <c r="CI444" s="45">
        <v>113.9</v>
      </c>
      <c r="CJ444" s="45">
        <v>114.6</v>
      </c>
      <c r="CK444" s="45">
        <v>114.6</v>
      </c>
      <c r="CL444" s="45">
        <v>113.4</v>
      </c>
      <c r="CM444" s="45">
        <v>111.6</v>
      </c>
      <c r="CN444" s="45">
        <v>111.3</v>
      </c>
      <c r="CO444" s="45">
        <v>106.9</v>
      </c>
      <c r="CP444" s="45">
        <v>106.4</v>
      </c>
      <c r="CQ444" s="45">
        <v>107</v>
      </c>
      <c r="CR444" s="45">
        <v>103.3</v>
      </c>
      <c r="CS444" s="45">
        <v>105</v>
      </c>
      <c r="CT444" s="45">
        <v>106.4</v>
      </c>
      <c r="CU444" s="45">
        <v>106</v>
      </c>
      <c r="CV444" s="45">
        <v>108.3</v>
      </c>
      <c r="CW444" s="45">
        <v>110</v>
      </c>
      <c r="CX444" s="45">
        <v>107.5</v>
      </c>
      <c r="CY444" s="45">
        <v>106.3</v>
      </c>
      <c r="CZ444" s="45">
        <v>105.2</v>
      </c>
      <c r="DA444" s="45">
        <v>105.9</v>
      </c>
      <c r="DB444" s="45">
        <v>105.3</v>
      </c>
      <c r="DC444" s="45">
        <v>106.7</v>
      </c>
      <c r="DD444" s="45">
        <v>107.4</v>
      </c>
      <c r="DE444" s="45">
        <v>109.5</v>
      </c>
      <c r="DF444" s="45">
        <v>111.7</v>
      </c>
      <c r="DG444" s="45">
        <v>117.6</v>
      </c>
      <c r="DH444" s="45">
        <v>123.1</v>
      </c>
      <c r="DI444" s="45">
        <v>125.1</v>
      </c>
      <c r="DJ444" s="45">
        <v>125.7</v>
      </c>
      <c r="DK444" s="45">
        <v>128.9</v>
      </c>
      <c r="DL444" s="45">
        <v>131</v>
      </c>
      <c r="DM444" s="45">
        <v>131.6</v>
      </c>
      <c r="DN444" s="45">
        <v>139.6</v>
      </c>
      <c r="DO444" s="45">
        <v>148.19999999999999</v>
      </c>
      <c r="DP444" s="45">
        <v>146.80000000000001</v>
      </c>
      <c r="DQ444" s="45">
        <v>147.30000000000001</v>
      </c>
      <c r="DR444" s="45">
        <v>149.19999999999999</v>
      </c>
      <c r="DS444" s="45">
        <v>151.69999999999999</v>
      </c>
      <c r="DT444" s="45">
        <v>150.6</v>
      </c>
      <c r="DU444" s="45">
        <v>152</v>
      </c>
      <c r="DV444" s="45">
        <v>152.69999999999999</v>
      </c>
      <c r="DW444" s="45">
        <v>152.6</v>
      </c>
      <c r="DX444" s="46">
        <v>142.30000000000001</v>
      </c>
      <c r="DY444" s="46">
        <v>141.69999999999999</v>
      </c>
      <c r="DZ444" s="46">
        <v>138</v>
      </c>
      <c r="EA444">
        <v>138.9</v>
      </c>
      <c r="EB444" s="47">
        <v>134.1</v>
      </c>
      <c r="EC444" s="47">
        <v>131.5</v>
      </c>
    </row>
    <row r="445" spans="1:133" x14ac:dyDescent="0.25">
      <c r="A445" s="43" t="s">
        <v>3682</v>
      </c>
      <c r="B445" s="43" t="s">
        <v>3683</v>
      </c>
      <c r="C445" s="44">
        <v>0.29636000000000001</v>
      </c>
      <c r="D445" s="45">
        <v>100.5</v>
      </c>
      <c r="E445" s="45">
        <v>102.3</v>
      </c>
      <c r="F445" s="45">
        <v>100.3</v>
      </c>
      <c r="G445" s="45">
        <v>99.5</v>
      </c>
      <c r="H445" s="45">
        <v>101.8</v>
      </c>
      <c r="I445" s="45">
        <v>102.7</v>
      </c>
      <c r="J445" s="45">
        <v>102</v>
      </c>
      <c r="K445" s="45">
        <v>101.5</v>
      </c>
      <c r="L445" s="45">
        <v>103.5</v>
      </c>
      <c r="M445" s="45">
        <v>104.6</v>
      </c>
      <c r="N445" s="45">
        <v>104.5</v>
      </c>
      <c r="O445" s="45">
        <v>104</v>
      </c>
      <c r="P445" s="45">
        <v>102.3</v>
      </c>
      <c r="Q445" s="45">
        <v>101.9</v>
      </c>
      <c r="R445" s="45">
        <v>103.4</v>
      </c>
      <c r="S445" s="45">
        <v>104.3</v>
      </c>
      <c r="T445" s="45">
        <v>106.4</v>
      </c>
      <c r="U445" s="45">
        <v>109.9</v>
      </c>
      <c r="V445" s="45">
        <v>109.1</v>
      </c>
      <c r="W445" s="45">
        <v>107.8</v>
      </c>
      <c r="X445" s="45">
        <v>106.7</v>
      </c>
      <c r="Y445" s="45">
        <v>106</v>
      </c>
      <c r="Z445" s="45">
        <v>105.9</v>
      </c>
      <c r="AA445" s="45">
        <v>104</v>
      </c>
      <c r="AB445" s="45">
        <v>104.5</v>
      </c>
      <c r="AC445" s="45">
        <v>102.3</v>
      </c>
      <c r="AD445" s="45">
        <v>102.5</v>
      </c>
      <c r="AE445" s="45">
        <v>104</v>
      </c>
      <c r="AF445" s="45">
        <v>105.1</v>
      </c>
      <c r="AG445" s="45">
        <v>105</v>
      </c>
      <c r="AH445" s="45">
        <v>103.8</v>
      </c>
      <c r="AI445" s="45">
        <v>100.6</v>
      </c>
      <c r="AJ445" s="45">
        <v>99.5</v>
      </c>
      <c r="AK445" s="45">
        <v>95.4</v>
      </c>
      <c r="AL445" s="45">
        <v>94</v>
      </c>
      <c r="AM445" s="45">
        <v>94.5</v>
      </c>
      <c r="AN445" s="45">
        <v>94.2</v>
      </c>
      <c r="AO445" s="45">
        <v>98</v>
      </c>
      <c r="AP445" s="45">
        <v>96</v>
      </c>
      <c r="AQ445" s="45">
        <v>95.7</v>
      </c>
      <c r="AR445" s="45">
        <v>94.9</v>
      </c>
      <c r="AS445" s="45">
        <v>92.6</v>
      </c>
      <c r="AT445" s="45">
        <v>91.6</v>
      </c>
      <c r="AU445" s="45">
        <v>91.3</v>
      </c>
      <c r="AV445" s="45">
        <v>91</v>
      </c>
      <c r="AW445" s="45">
        <v>90.6</v>
      </c>
      <c r="AX445" s="45">
        <v>90.9</v>
      </c>
      <c r="AY445" s="45">
        <v>93</v>
      </c>
      <c r="AZ445" s="45">
        <v>94.3</v>
      </c>
      <c r="BA445" s="45">
        <v>93</v>
      </c>
      <c r="BB445" s="45">
        <v>92.9</v>
      </c>
      <c r="BC445" s="45">
        <v>93</v>
      </c>
      <c r="BD445" s="45">
        <v>92.8</v>
      </c>
      <c r="BE445" s="45">
        <v>93.8</v>
      </c>
      <c r="BF445" s="45">
        <v>92.4</v>
      </c>
      <c r="BG445" s="45">
        <v>92.4</v>
      </c>
      <c r="BH445" s="45">
        <v>93.2</v>
      </c>
      <c r="BI445" s="45">
        <v>95.9</v>
      </c>
      <c r="BJ445" s="45">
        <v>98.3</v>
      </c>
      <c r="BK445" s="45">
        <v>97.6</v>
      </c>
      <c r="BL445" s="45">
        <v>95.8</v>
      </c>
      <c r="BM445" s="45">
        <v>94.8</v>
      </c>
      <c r="BN445" s="45">
        <v>94.8</v>
      </c>
      <c r="BO445" s="45">
        <v>95.5</v>
      </c>
      <c r="BP445" s="45">
        <v>96.3</v>
      </c>
      <c r="BQ445" s="45">
        <v>96.4</v>
      </c>
      <c r="BR445" s="45">
        <v>96.8</v>
      </c>
      <c r="BS445" s="45">
        <v>98.2</v>
      </c>
      <c r="BT445" s="45">
        <v>99.7</v>
      </c>
      <c r="BU445" s="45">
        <v>99.8</v>
      </c>
      <c r="BV445" s="45">
        <v>99.9</v>
      </c>
      <c r="BW445" s="45">
        <v>101.8</v>
      </c>
      <c r="BX445" s="45">
        <v>101.6</v>
      </c>
      <c r="BY445" s="45">
        <v>103.1</v>
      </c>
      <c r="BZ445" s="45">
        <v>104</v>
      </c>
      <c r="CA445" s="45">
        <v>103.9</v>
      </c>
      <c r="CB445" s="45">
        <v>104.4</v>
      </c>
      <c r="CC445" s="45">
        <v>106</v>
      </c>
      <c r="CD445" s="45">
        <v>107</v>
      </c>
      <c r="CE445" s="45">
        <v>107</v>
      </c>
      <c r="CF445" s="45">
        <v>103.3</v>
      </c>
      <c r="CG445" s="45">
        <v>102.3</v>
      </c>
      <c r="CH445" s="45">
        <v>103</v>
      </c>
      <c r="CI445" s="45">
        <v>102.7</v>
      </c>
      <c r="CJ445" s="45">
        <v>100.7</v>
      </c>
      <c r="CK445" s="45">
        <v>101.3</v>
      </c>
      <c r="CL445" s="45">
        <v>100.3</v>
      </c>
      <c r="CM445" s="45">
        <v>99.2</v>
      </c>
      <c r="CN445" s="45">
        <v>98.9</v>
      </c>
      <c r="CO445" s="45">
        <v>98.1</v>
      </c>
      <c r="CP445" s="45">
        <v>97.3</v>
      </c>
      <c r="CQ445" s="45">
        <v>96.6</v>
      </c>
      <c r="CR445" s="45">
        <v>96.1</v>
      </c>
      <c r="CS445" s="45">
        <v>95.6</v>
      </c>
      <c r="CT445" s="45">
        <v>95.8</v>
      </c>
      <c r="CU445" s="45">
        <v>95.4</v>
      </c>
      <c r="CV445" s="45">
        <v>95.4</v>
      </c>
      <c r="CW445" s="45">
        <v>93.8</v>
      </c>
      <c r="CX445" s="45">
        <v>91.3</v>
      </c>
      <c r="CY445" s="45">
        <v>90.8</v>
      </c>
      <c r="CZ445" s="45">
        <v>88.1</v>
      </c>
      <c r="DA445" s="45">
        <v>88.3</v>
      </c>
      <c r="DB445" s="45">
        <v>89.3</v>
      </c>
      <c r="DC445" s="45">
        <v>91.5</v>
      </c>
      <c r="DD445" s="45">
        <v>95.7</v>
      </c>
      <c r="DE445" s="45">
        <v>97.7</v>
      </c>
      <c r="DF445" s="45">
        <v>99.1</v>
      </c>
      <c r="DG445" s="45">
        <v>102.8</v>
      </c>
      <c r="DH445" s="45">
        <v>102.4</v>
      </c>
      <c r="DI445" s="45">
        <v>102.3</v>
      </c>
      <c r="DJ445" s="45">
        <v>102.5</v>
      </c>
      <c r="DK445" s="45">
        <v>102.7</v>
      </c>
      <c r="DL445" s="45">
        <v>103.7</v>
      </c>
      <c r="DM445" s="45">
        <v>105.1</v>
      </c>
      <c r="DN445" s="45">
        <v>108.3</v>
      </c>
      <c r="DO445" s="45">
        <v>109.2</v>
      </c>
      <c r="DP445" s="45">
        <v>109.2</v>
      </c>
      <c r="DQ445" s="45">
        <v>109</v>
      </c>
      <c r="DR445" s="45">
        <v>111.1</v>
      </c>
      <c r="DS445" s="45">
        <v>112.9</v>
      </c>
      <c r="DT445" s="45">
        <v>115.6</v>
      </c>
      <c r="DU445" s="45">
        <v>115.2</v>
      </c>
      <c r="DV445" s="45">
        <v>116</v>
      </c>
      <c r="DW445" s="45">
        <v>115.6</v>
      </c>
      <c r="DX445" s="46">
        <v>113.2</v>
      </c>
      <c r="DY445" s="46">
        <v>112</v>
      </c>
      <c r="DZ445" s="46">
        <v>109.5</v>
      </c>
      <c r="EA445">
        <v>106.8</v>
      </c>
      <c r="EB445" s="47">
        <v>105.7</v>
      </c>
      <c r="EC445" s="47">
        <v>105.6</v>
      </c>
    </row>
    <row r="446" spans="1:133" x14ac:dyDescent="0.25">
      <c r="A446" s="43" t="s">
        <v>3684</v>
      </c>
      <c r="B446" s="43" t="s">
        <v>3685</v>
      </c>
      <c r="C446" s="44">
        <v>0.14607999999999999</v>
      </c>
      <c r="D446" s="45">
        <v>100.4</v>
      </c>
      <c r="E446" s="45">
        <v>103.2</v>
      </c>
      <c r="F446" s="45">
        <v>99.5</v>
      </c>
      <c r="G446" s="45">
        <v>97.3</v>
      </c>
      <c r="H446" s="45">
        <v>99.6</v>
      </c>
      <c r="I446" s="45">
        <v>100.5</v>
      </c>
      <c r="J446" s="45">
        <v>99.9</v>
      </c>
      <c r="K446" s="45">
        <v>100.6</v>
      </c>
      <c r="L446" s="45">
        <v>102.1</v>
      </c>
      <c r="M446" s="45">
        <v>104.5</v>
      </c>
      <c r="N446" s="45">
        <v>103.7</v>
      </c>
      <c r="O446" s="45">
        <v>102.5</v>
      </c>
      <c r="P446" s="45">
        <v>98.5</v>
      </c>
      <c r="Q446" s="45">
        <v>97.5</v>
      </c>
      <c r="R446" s="45">
        <v>99.1</v>
      </c>
      <c r="S446" s="45">
        <v>101.2</v>
      </c>
      <c r="T446" s="45">
        <v>104.3</v>
      </c>
      <c r="U446" s="45">
        <v>109.1</v>
      </c>
      <c r="V446" s="45">
        <v>107.7</v>
      </c>
      <c r="W446" s="45">
        <v>106.9</v>
      </c>
      <c r="X446" s="45">
        <v>104.1</v>
      </c>
      <c r="Y446" s="45">
        <v>103.5</v>
      </c>
      <c r="Z446" s="45">
        <v>101.5</v>
      </c>
      <c r="AA446" s="45">
        <v>98.7</v>
      </c>
      <c r="AB446" s="45">
        <v>99.2</v>
      </c>
      <c r="AC446" s="45">
        <v>95.9</v>
      </c>
      <c r="AD446" s="45">
        <v>96</v>
      </c>
      <c r="AE446" s="45">
        <v>98.8</v>
      </c>
      <c r="AF446" s="45">
        <v>101</v>
      </c>
      <c r="AG446" s="45">
        <v>101.4</v>
      </c>
      <c r="AH446" s="45">
        <v>99.6</v>
      </c>
      <c r="AI446" s="45">
        <v>92.7</v>
      </c>
      <c r="AJ446" s="45">
        <v>91.4</v>
      </c>
      <c r="AK446" s="45">
        <v>85.2</v>
      </c>
      <c r="AL446" s="45">
        <v>83.6</v>
      </c>
      <c r="AM446" s="45">
        <v>84.1</v>
      </c>
      <c r="AN446" s="45">
        <v>84.7</v>
      </c>
      <c r="AO446" s="45">
        <v>91.9</v>
      </c>
      <c r="AP446" s="45">
        <v>88.7</v>
      </c>
      <c r="AQ446" s="45">
        <v>87</v>
      </c>
      <c r="AR446" s="45">
        <v>86</v>
      </c>
      <c r="AS446" s="45">
        <v>81.599999999999994</v>
      </c>
      <c r="AT446" s="45">
        <v>81.099999999999994</v>
      </c>
      <c r="AU446" s="45">
        <v>80.7</v>
      </c>
      <c r="AV446" s="45">
        <v>80.2</v>
      </c>
      <c r="AW446" s="45">
        <v>79.7</v>
      </c>
      <c r="AX446" s="45">
        <v>79.599999999999994</v>
      </c>
      <c r="AY446" s="45">
        <v>82.2</v>
      </c>
      <c r="AZ446" s="45">
        <v>84.5</v>
      </c>
      <c r="BA446" s="45">
        <v>83.3</v>
      </c>
      <c r="BB446" s="45">
        <v>82.1</v>
      </c>
      <c r="BC446" s="45">
        <v>82.7</v>
      </c>
      <c r="BD446" s="45">
        <v>81.5</v>
      </c>
      <c r="BE446" s="45">
        <v>83.3</v>
      </c>
      <c r="BF446" s="45">
        <v>82.3</v>
      </c>
      <c r="BG446" s="45">
        <v>83.7</v>
      </c>
      <c r="BH446" s="45">
        <v>85.4</v>
      </c>
      <c r="BI446" s="45">
        <v>90.5</v>
      </c>
      <c r="BJ446" s="45">
        <v>93.5</v>
      </c>
      <c r="BK446" s="45">
        <v>91.8</v>
      </c>
      <c r="BL446" s="45">
        <v>88</v>
      </c>
      <c r="BM446" s="45">
        <v>85.9</v>
      </c>
      <c r="BN446" s="45">
        <v>85.6</v>
      </c>
      <c r="BO446" s="45">
        <v>86.8</v>
      </c>
      <c r="BP446" s="45">
        <v>88.9</v>
      </c>
      <c r="BQ446" s="45">
        <v>88.7</v>
      </c>
      <c r="BR446" s="45">
        <v>89.3</v>
      </c>
      <c r="BS446" s="45">
        <v>91.4</v>
      </c>
      <c r="BT446" s="45">
        <v>93.4</v>
      </c>
      <c r="BU446" s="45">
        <v>93.5</v>
      </c>
      <c r="BV446" s="45">
        <v>94.4</v>
      </c>
      <c r="BW446" s="45">
        <v>96.7</v>
      </c>
      <c r="BX446" s="45">
        <v>96.5</v>
      </c>
      <c r="BY446" s="45">
        <v>98.5</v>
      </c>
      <c r="BZ446" s="45">
        <v>99.4</v>
      </c>
      <c r="CA446" s="45">
        <v>100.3</v>
      </c>
      <c r="CB446" s="45">
        <v>101.2</v>
      </c>
      <c r="CC446" s="45">
        <v>102.7</v>
      </c>
      <c r="CD446" s="45">
        <v>104.9</v>
      </c>
      <c r="CE446" s="45">
        <v>104.4</v>
      </c>
      <c r="CF446" s="45">
        <v>99.4</v>
      </c>
      <c r="CG446" s="45">
        <v>97.7</v>
      </c>
      <c r="CH446" s="45">
        <v>98.2</v>
      </c>
      <c r="CI446" s="45">
        <v>97.9</v>
      </c>
      <c r="CJ446" s="45">
        <v>94.5</v>
      </c>
      <c r="CK446" s="45">
        <v>94.4</v>
      </c>
      <c r="CL446" s="45">
        <v>92.2</v>
      </c>
      <c r="CM446" s="45">
        <v>90.6</v>
      </c>
      <c r="CN446" s="45">
        <v>90.1</v>
      </c>
      <c r="CO446" s="45">
        <v>89.2</v>
      </c>
      <c r="CP446" s="45">
        <v>88.2</v>
      </c>
      <c r="CQ446" s="45">
        <v>87.7</v>
      </c>
      <c r="CR446" s="45">
        <v>87</v>
      </c>
      <c r="CS446" s="45">
        <v>86.2</v>
      </c>
      <c r="CT446" s="45">
        <v>86.3</v>
      </c>
      <c r="CU446" s="45">
        <v>85.9</v>
      </c>
      <c r="CV446" s="45">
        <v>85.9</v>
      </c>
      <c r="CW446" s="45">
        <v>82.3</v>
      </c>
      <c r="CX446" s="45">
        <v>78.599999999999994</v>
      </c>
      <c r="CY446" s="45">
        <v>78.099999999999994</v>
      </c>
      <c r="CZ446" s="45">
        <v>74.400000000000006</v>
      </c>
      <c r="DA446" s="45">
        <v>75</v>
      </c>
      <c r="DB446" s="45">
        <v>76.8</v>
      </c>
      <c r="DC446" s="45">
        <v>79.8</v>
      </c>
      <c r="DD446" s="45">
        <v>86.7</v>
      </c>
      <c r="DE446" s="45">
        <v>89.8</v>
      </c>
      <c r="DF446" s="45">
        <v>90.9</v>
      </c>
      <c r="DG446" s="45">
        <v>96</v>
      </c>
      <c r="DH446" s="45">
        <v>94.5</v>
      </c>
      <c r="DI446" s="45">
        <v>94.6</v>
      </c>
      <c r="DJ446" s="45">
        <v>95.4</v>
      </c>
      <c r="DK446" s="45">
        <v>96</v>
      </c>
      <c r="DL446" s="45">
        <v>96.5</v>
      </c>
      <c r="DM446" s="45">
        <v>96.5</v>
      </c>
      <c r="DN446" s="45">
        <v>101.1</v>
      </c>
      <c r="DO446" s="45">
        <v>101.9</v>
      </c>
      <c r="DP446" s="45">
        <v>99.9</v>
      </c>
      <c r="DQ446" s="45">
        <v>99.2</v>
      </c>
      <c r="DR446" s="45">
        <v>101.3</v>
      </c>
      <c r="DS446" s="45">
        <v>103.8</v>
      </c>
      <c r="DT446" s="45">
        <v>108</v>
      </c>
      <c r="DU446" s="45">
        <v>107.5</v>
      </c>
      <c r="DV446" s="45">
        <v>107.9</v>
      </c>
      <c r="DW446" s="45">
        <v>105</v>
      </c>
      <c r="DX446" s="46">
        <v>100.7</v>
      </c>
      <c r="DY446" s="46">
        <v>97.8</v>
      </c>
      <c r="DZ446" s="46">
        <v>95.3</v>
      </c>
      <c r="EA446">
        <v>91.8</v>
      </c>
      <c r="EB446" s="47">
        <v>90.4</v>
      </c>
      <c r="EC446" s="47">
        <v>91.3</v>
      </c>
    </row>
    <row r="447" spans="1:133" x14ac:dyDescent="0.25">
      <c r="A447" s="43" t="s">
        <v>3686</v>
      </c>
      <c r="B447" s="43" t="s">
        <v>3687</v>
      </c>
      <c r="C447" s="44">
        <v>4.3529999999999999E-2</v>
      </c>
      <c r="D447" s="45">
        <v>103.9</v>
      </c>
      <c r="E447" s="45">
        <v>103.4</v>
      </c>
      <c r="F447" s="45">
        <v>101.2</v>
      </c>
      <c r="G447" s="45">
        <v>101</v>
      </c>
      <c r="H447" s="45">
        <v>101.7</v>
      </c>
      <c r="I447" s="45">
        <v>102.1</v>
      </c>
      <c r="J447" s="45">
        <v>101.6</v>
      </c>
      <c r="K447" s="45">
        <v>100</v>
      </c>
      <c r="L447" s="45">
        <v>100.6</v>
      </c>
      <c r="M447" s="45">
        <v>101.2</v>
      </c>
      <c r="N447" s="45">
        <v>102.2</v>
      </c>
      <c r="O447" s="45">
        <v>101.8</v>
      </c>
      <c r="P447" s="45">
        <v>103.4</v>
      </c>
      <c r="Q447" s="45">
        <v>103.6</v>
      </c>
      <c r="R447" s="45">
        <v>104.5</v>
      </c>
      <c r="S447" s="45">
        <v>105</v>
      </c>
      <c r="T447" s="45">
        <v>107.2</v>
      </c>
      <c r="U447" s="45">
        <v>109.2</v>
      </c>
      <c r="V447" s="45">
        <v>107.8</v>
      </c>
      <c r="W447" s="45">
        <v>106.7</v>
      </c>
      <c r="X447" s="45">
        <v>106.6</v>
      </c>
      <c r="Y447" s="45">
        <v>107.2</v>
      </c>
      <c r="Z447" s="45">
        <v>107.7</v>
      </c>
      <c r="AA447" s="45">
        <v>108.9</v>
      </c>
      <c r="AB447" s="45">
        <v>108.6</v>
      </c>
      <c r="AC447" s="45">
        <v>108.3</v>
      </c>
      <c r="AD447" s="45">
        <v>108.2</v>
      </c>
      <c r="AE447" s="45">
        <v>106.5</v>
      </c>
      <c r="AF447" s="45">
        <v>107</v>
      </c>
      <c r="AG447" s="45">
        <v>107.2</v>
      </c>
      <c r="AH447" s="45">
        <v>107.1</v>
      </c>
      <c r="AI447" s="45">
        <v>106.1</v>
      </c>
      <c r="AJ447" s="45">
        <v>103.4</v>
      </c>
      <c r="AK447" s="45">
        <v>103</v>
      </c>
      <c r="AL447" s="45">
        <v>101.6</v>
      </c>
      <c r="AM447" s="45">
        <v>103.5</v>
      </c>
      <c r="AN447" s="45">
        <v>101.3</v>
      </c>
      <c r="AO447" s="45">
        <v>101.5</v>
      </c>
      <c r="AP447" s="45">
        <v>102</v>
      </c>
      <c r="AQ447" s="45">
        <v>101.7</v>
      </c>
      <c r="AR447" s="45">
        <v>101.7</v>
      </c>
      <c r="AS447" s="45">
        <v>101.8</v>
      </c>
      <c r="AT447" s="45">
        <v>99.5</v>
      </c>
      <c r="AU447" s="45">
        <v>98.9</v>
      </c>
      <c r="AV447" s="45">
        <v>98.4</v>
      </c>
      <c r="AW447" s="45">
        <v>98.4</v>
      </c>
      <c r="AX447" s="45">
        <v>98.6</v>
      </c>
      <c r="AY447" s="45">
        <v>98.4</v>
      </c>
      <c r="AZ447" s="45">
        <v>98.7</v>
      </c>
      <c r="BA447" s="45">
        <v>98.6</v>
      </c>
      <c r="BB447" s="45">
        <v>99.3</v>
      </c>
      <c r="BC447" s="45">
        <v>100.8</v>
      </c>
      <c r="BD447" s="45">
        <v>101.9</v>
      </c>
      <c r="BE447" s="45">
        <v>102.2</v>
      </c>
      <c r="BF447" s="45">
        <v>101.6</v>
      </c>
      <c r="BG447" s="45">
        <v>99.7</v>
      </c>
      <c r="BH447" s="45">
        <v>99.1</v>
      </c>
      <c r="BI447" s="45">
        <v>98.2</v>
      </c>
      <c r="BJ447" s="45">
        <v>100</v>
      </c>
      <c r="BK447" s="45">
        <v>102</v>
      </c>
      <c r="BL447" s="45">
        <v>103.3</v>
      </c>
      <c r="BM447" s="45">
        <v>101.8</v>
      </c>
      <c r="BN447" s="45">
        <v>101.5</v>
      </c>
      <c r="BO447" s="45">
        <v>100.9</v>
      </c>
      <c r="BP447" s="45">
        <v>100.5</v>
      </c>
      <c r="BQ447" s="45">
        <v>100.4</v>
      </c>
      <c r="BR447" s="45">
        <v>101.8</v>
      </c>
      <c r="BS447" s="45">
        <v>102.2</v>
      </c>
      <c r="BT447" s="45">
        <v>105.4</v>
      </c>
      <c r="BU447" s="45">
        <v>105.1</v>
      </c>
      <c r="BV447" s="45">
        <v>104.4</v>
      </c>
      <c r="BW447" s="45">
        <v>106</v>
      </c>
      <c r="BX447" s="45">
        <v>106.7</v>
      </c>
      <c r="BY447" s="45">
        <v>108.3</v>
      </c>
      <c r="BZ447" s="45">
        <v>108.1</v>
      </c>
      <c r="CA447" s="45">
        <v>110.1</v>
      </c>
      <c r="CB447" s="45">
        <v>109.1</v>
      </c>
      <c r="CC447" s="45">
        <v>109.1</v>
      </c>
      <c r="CD447" s="45">
        <v>109.4</v>
      </c>
      <c r="CE447" s="45">
        <v>109.2</v>
      </c>
      <c r="CF447" s="45">
        <v>106.8</v>
      </c>
      <c r="CG447" s="45">
        <v>105.6</v>
      </c>
      <c r="CH447" s="45">
        <v>105.2</v>
      </c>
      <c r="CI447" s="45">
        <v>106</v>
      </c>
      <c r="CJ447" s="45">
        <v>105.6</v>
      </c>
      <c r="CK447" s="45">
        <v>105.2</v>
      </c>
      <c r="CL447" s="45">
        <v>107.2</v>
      </c>
      <c r="CM447" s="45">
        <v>108.2</v>
      </c>
      <c r="CN447" s="45">
        <v>107.6</v>
      </c>
      <c r="CO447" s="45">
        <v>107.8</v>
      </c>
      <c r="CP447" s="45">
        <v>106.4</v>
      </c>
      <c r="CQ447" s="45">
        <v>106.6</v>
      </c>
      <c r="CR447" s="45">
        <v>106.1</v>
      </c>
      <c r="CS447" s="45">
        <v>105.5</v>
      </c>
      <c r="CT447" s="45">
        <v>105.2</v>
      </c>
      <c r="CU447" s="45">
        <v>105.3</v>
      </c>
      <c r="CV447" s="45">
        <v>104.8</v>
      </c>
      <c r="CW447" s="45">
        <v>104.4</v>
      </c>
      <c r="CX447" s="45">
        <v>102.9</v>
      </c>
      <c r="CY447" s="45">
        <v>104</v>
      </c>
      <c r="CZ447" s="45">
        <v>104.9</v>
      </c>
      <c r="DA447" s="45">
        <v>104</v>
      </c>
      <c r="DB447" s="45">
        <v>103.3</v>
      </c>
      <c r="DC447" s="45">
        <v>104.3</v>
      </c>
      <c r="DD447" s="45">
        <v>103.4</v>
      </c>
      <c r="DE447" s="45">
        <v>105</v>
      </c>
      <c r="DF447" s="45">
        <v>107.2</v>
      </c>
      <c r="DG447" s="45">
        <v>108.5</v>
      </c>
      <c r="DH447" s="45">
        <v>110.3</v>
      </c>
      <c r="DI447" s="45">
        <v>111.9</v>
      </c>
      <c r="DJ447" s="45">
        <v>112.8</v>
      </c>
      <c r="DK447" s="45">
        <v>110</v>
      </c>
      <c r="DL447" s="45">
        <v>111.9</v>
      </c>
      <c r="DM447" s="45">
        <v>115.1</v>
      </c>
      <c r="DN447" s="45">
        <v>115.8</v>
      </c>
      <c r="DO447" s="45">
        <v>115.7</v>
      </c>
      <c r="DP447" s="45">
        <v>118.7</v>
      </c>
      <c r="DQ447" s="45">
        <v>122.2</v>
      </c>
      <c r="DR447" s="45">
        <v>123</v>
      </c>
      <c r="DS447" s="45">
        <v>122.8</v>
      </c>
      <c r="DT447" s="45">
        <v>124.4</v>
      </c>
      <c r="DU447" s="45">
        <v>122.6</v>
      </c>
      <c r="DV447" s="45">
        <v>124.1</v>
      </c>
      <c r="DW447" s="45">
        <v>126.9</v>
      </c>
      <c r="DX447" s="46">
        <v>128.69999999999999</v>
      </c>
      <c r="DY447" s="46">
        <v>129.19999999999999</v>
      </c>
      <c r="DZ447" s="46">
        <v>127.7</v>
      </c>
      <c r="EA447">
        <v>126</v>
      </c>
      <c r="EB447" s="47">
        <v>124.2</v>
      </c>
      <c r="EC447" s="47">
        <v>121.3</v>
      </c>
    </row>
    <row r="448" spans="1:133" x14ac:dyDescent="0.25">
      <c r="A448" s="43" t="s">
        <v>3688</v>
      </c>
      <c r="B448" s="43" t="s">
        <v>3689</v>
      </c>
      <c r="C448" s="44">
        <v>1.984E-2</v>
      </c>
      <c r="D448" s="45">
        <v>99.2</v>
      </c>
      <c r="E448" s="45">
        <v>99.9</v>
      </c>
      <c r="F448" s="45">
        <v>98.6</v>
      </c>
      <c r="G448" s="45">
        <v>101.8</v>
      </c>
      <c r="H448" s="45">
        <v>103.9</v>
      </c>
      <c r="I448" s="45">
        <v>102.4</v>
      </c>
      <c r="J448" s="45">
        <v>101.4</v>
      </c>
      <c r="K448" s="45">
        <v>100</v>
      </c>
      <c r="L448" s="45">
        <v>102.3</v>
      </c>
      <c r="M448" s="45">
        <v>100.7</v>
      </c>
      <c r="N448" s="45">
        <v>100.8</v>
      </c>
      <c r="O448" s="45">
        <v>100.7</v>
      </c>
      <c r="P448" s="45">
        <v>99.1</v>
      </c>
      <c r="Q448" s="45">
        <v>100.4</v>
      </c>
      <c r="R448" s="45">
        <v>99.2</v>
      </c>
      <c r="S448" s="45">
        <v>100.1</v>
      </c>
      <c r="T448" s="45">
        <v>100</v>
      </c>
      <c r="U448" s="45">
        <v>101.6</v>
      </c>
      <c r="V448" s="45">
        <v>101.7</v>
      </c>
      <c r="W448" s="45">
        <v>99.1</v>
      </c>
      <c r="X448" s="45">
        <v>100.5</v>
      </c>
      <c r="Y448" s="45">
        <v>97.7</v>
      </c>
      <c r="Z448" s="45">
        <v>103</v>
      </c>
      <c r="AA448" s="45">
        <v>101.3</v>
      </c>
      <c r="AB448" s="45">
        <v>104.1</v>
      </c>
      <c r="AC448" s="45">
        <v>104.2</v>
      </c>
      <c r="AD448" s="45">
        <v>102.1</v>
      </c>
      <c r="AE448" s="45">
        <v>101.5</v>
      </c>
      <c r="AF448" s="45">
        <v>102.3</v>
      </c>
      <c r="AG448" s="45">
        <v>102.8</v>
      </c>
      <c r="AH448" s="45">
        <v>101.3</v>
      </c>
      <c r="AI448" s="45">
        <v>98.7</v>
      </c>
      <c r="AJ448" s="45">
        <v>99.4</v>
      </c>
      <c r="AK448" s="45">
        <v>93.4</v>
      </c>
      <c r="AL448" s="45">
        <v>89.5</v>
      </c>
      <c r="AM448" s="45">
        <v>88.6</v>
      </c>
      <c r="AN448" s="45">
        <v>89</v>
      </c>
      <c r="AO448" s="45">
        <v>92</v>
      </c>
      <c r="AP448" s="45">
        <v>90</v>
      </c>
      <c r="AQ448" s="45">
        <v>90.1</v>
      </c>
      <c r="AR448" s="45">
        <v>87.2</v>
      </c>
      <c r="AS448" s="45">
        <v>85.4</v>
      </c>
      <c r="AT448" s="45">
        <v>88.4</v>
      </c>
      <c r="AU448" s="45">
        <v>88.9</v>
      </c>
      <c r="AV448" s="45">
        <v>87.4</v>
      </c>
      <c r="AW448" s="45">
        <v>88.5</v>
      </c>
      <c r="AX448" s="45">
        <v>87</v>
      </c>
      <c r="AY448" s="45">
        <v>88.6</v>
      </c>
      <c r="AZ448" s="45">
        <v>91.1</v>
      </c>
      <c r="BA448" s="45">
        <v>90.7</v>
      </c>
      <c r="BB448" s="45">
        <v>92.5</v>
      </c>
      <c r="BC448" s="45">
        <v>93.2</v>
      </c>
      <c r="BD448" s="45">
        <v>94.9</v>
      </c>
      <c r="BE448" s="45">
        <v>96.2</v>
      </c>
      <c r="BF448" s="45">
        <v>94.9</v>
      </c>
      <c r="BG448" s="45">
        <v>94.9</v>
      </c>
      <c r="BH448" s="45">
        <v>94</v>
      </c>
      <c r="BI448" s="45">
        <v>94.1</v>
      </c>
      <c r="BJ448" s="45">
        <v>94.7</v>
      </c>
      <c r="BK448" s="45">
        <v>94</v>
      </c>
      <c r="BL448" s="45">
        <v>94.1</v>
      </c>
      <c r="BM448" s="45">
        <v>94.1</v>
      </c>
      <c r="BN448" s="45">
        <v>94.2</v>
      </c>
      <c r="BO448" s="45">
        <v>94.6</v>
      </c>
      <c r="BP448" s="45">
        <v>95.4</v>
      </c>
      <c r="BQ448" s="45">
        <v>96.8</v>
      </c>
      <c r="BR448" s="45">
        <v>96.7</v>
      </c>
      <c r="BS448" s="45">
        <v>97</v>
      </c>
      <c r="BT448" s="45">
        <v>97.2</v>
      </c>
      <c r="BU448" s="45">
        <v>97</v>
      </c>
      <c r="BV448" s="45">
        <v>96.3</v>
      </c>
      <c r="BW448" s="45">
        <v>96.5</v>
      </c>
      <c r="BX448" s="45">
        <v>97.1</v>
      </c>
      <c r="BY448" s="45">
        <v>97.7</v>
      </c>
      <c r="BZ448" s="45">
        <v>97.3</v>
      </c>
      <c r="CA448" s="45">
        <v>97.4</v>
      </c>
      <c r="CB448" s="45">
        <v>97.2</v>
      </c>
      <c r="CC448" s="45">
        <v>98.5</v>
      </c>
      <c r="CD448" s="45">
        <v>98.4</v>
      </c>
      <c r="CE448" s="45">
        <v>99.8</v>
      </c>
      <c r="CF448" s="45">
        <v>99</v>
      </c>
      <c r="CG448" s="45">
        <v>98</v>
      </c>
      <c r="CH448" s="45">
        <v>99.6</v>
      </c>
      <c r="CI448" s="45">
        <v>98.6</v>
      </c>
      <c r="CJ448" s="45">
        <v>98.8</v>
      </c>
      <c r="CK448" s="45">
        <v>98.6</v>
      </c>
      <c r="CL448" s="45">
        <v>98.5</v>
      </c>
      <c r="CM448" s="45">
        <v>97.6</v>
      </c>
      <c r="CN448" s="45">
        <v>98.1</v>
      </c>
      <c r="CO448" s="45">
        <v>98.5</v>
      </c>
      <c r="CP448" s="45">
        <v>97.1</v>
      </c>
      <c r="CQ448" s="45">
        <v>95.3</v>
      </c>
      <c r="CR448" s="45">
        <v>95.6</v>
      </c>
      <c r="CS448" s="45">
        <v>94</v>
      </c>
      <c r="CT448" s="45">
        <v>95</v>
      </c>
      <c r="CU448" s="45">
        <v>95.9</v>
      </c>
      <c r="CV448" s="45">
        <v>95.9</v>
      </c>
      <c r="CW448" s="45">
        <v>95.9</v>
      </c>
      <c r="CX448" s="45">
        <v>93.7</v>
      </c>
      <c r="CY448" s="45">
        <v>93.2</v>
      </c>
      <c r="CZ448" s="45">
        <v>92.8</v>
      </c>
      <c r="DA448" s="45">
        <v>92.4</v>
      </c>
      <c r="DB448" s="45">
        <v>92.8</v>
      </c>
      <c r="DC448" s="45">
        <v>94.1</v>
      </c>
      <c r="DD448" s="45">
        <v>94.8</v>
      </c>
      <c r="DE448" s="45">
        <v>94.3</v>
      </c>
      <c r="DF448" s="45">
        <v>95.9</v>
      </c>
      <c r="DG448" s="45">
        <v>95.4</v>
      </c>
      <c r="DH448" s="45">
        <v>96.4</v>
      </c>
      <c r="DI448" s="45">
        <v>93.9</v>
      </c>
      <c r="DJ448" s="45">
        <v>92.8</v>
      </c>
      <c r="DK448" s="45">
        <v>90.2</v>
      </c>
      <c r="DL448" s="45">
        <v>92.9</v>
      </c>
      <c r="DM448" s="45">
        <v>92</v>
      </c>
      <c r="DN448" s="45">
        <v>92.2</v>
      </c>
      <c r="DO448" s="45">
        <v>93.1</v>
      </c>
      <c r="DP448" s="45">
        <v>93.8</v>
      </c>
      <c r="DQ448" s="45">
        <v>93.3</v>
      </c>
      <c r="DR448" s="45">
        <v>95.1</v>
      </c>
      <c r="DS448" s="45">
        <v>95.6</v>
      </c>
      <c r="DT448" s="45">
        <v>95.4</v>
      </c>
      <c r="DU448" s="45">
        <v>96.5</v>
      </c>
      <c r="DV448" s="45">
        <v>96.1</v>
      </c>
      <c r="DW448" s="45">
        <v>97.9</v>
      </c>
      <c r="DX448" s="46">
        <v>98.1</v>
      </c>
      <c r="DY448" s="46">
        <v>96.3</v>
      </c>
      <c r="DZ448" s="46">
        <v>96.6</v>
      </c>
      <c r="EA448">
        <v>94.8</v>
      </c>
      <c r="EB448" s="47">
        <v>95.2</v>
      </c>
      <c r="EC448" s="47">
        <v>94</v>
      </c>
    </row>
    <row r="449" spans="1:133" x14ac:dyDescent="0.25">
      <c r="A449" s="43" t="s">
        <v>3690</v>
      </c>
      <c r="B449" s="43" t="s">
        <v>3691</v>
      </c>
      <c r="C449" s="44">
        <v>8.6910000000000001E-2</v>
      </c>
      <c r="D449" s="45">
        <v>99.2</v>
      </c>
      <c r="E449" s="45">
        <v>100.7</v>
      </c>
      <c r="F449" s="45">
        <v>101.5</v>
      </c>
      <c r="G449" s="45">
        <v>101.8</v>
      </c>
      <c r="H449" s="45">
        <v>105</v>
      </c>
      <c r="I449" s="45">
        <v>106.7</v>
      </c>
      <c r="J449" s="45">
        <v>105.6</v>
      </c>
      <c r="K449" s="45">
        <v>104.2</v>
      </c>
      <c r="L449" s="45">
        <v>107.5</v>
      </c>
      <c r="M449" s="45">
        <v>107.3</v>
      </c>
      <c r="N449" s="45">
        <v>107.7</v>
      </c>
      <c r="O449" s="45">
        <v>108.4</v>
      </c>
      <c r="P449" s="45">
        <v>108.8</v>
      </c>
      <c r="Q449" s="45">
        <v>108.8</v>
      </c>
      <c r="R449" s="45">
        <v>110.9</v>
      </c>
      <c r="S449" s="45">
        <v>110</v>
      </c>
      <c r="T449" s="45">
        <v>110.8</v>
      </c>
      <c r="U449" s="45">
        <v>113.6</v>
      </c>
      <c r="V449" s="45">
        <v>113.9</v>
      </c>
      <c r="W449" s="45">
        <v>111.8</v>
      </c>
      <c r="X449" s="45">
        <v>112.8</v>
      </c>
      <c r="Y449" s="45">
        <v>111.5</v>
      </c>
      <c r="Z449" s="45">
        <v>112.9</v>
      </c>
      <c r="AA449" s="45">
        <v>111.2</v>
      </c>
      <c r="AB449" s="45">
        <v>111.4</v>
      </c>
      <c r="AC449" s="45">
        <v>109.6</v>
      </c>
      <c r="AD449" s="45">
        <v>110.8</v>
      </c>
      <c r="AE449" s="45">
        <v>112.3</v>
      </c>
      <c r="AF449" s="45">
        <v>111.6</v>
      </c>
      <c r="AG449" s="45">
        <v>110.4</v>
      </c>
      <c r="AH449" s="45">
        <v>109.7</v>
      </c>
      <c r="AI449" s="45">
        <v>111.7</v>
      </c>
      <c r="AJ449" s="45">
        <v>111</v>
      </c>
      <c r="AK449" s="45">
        <v>109.3</v>
      </c>
      <c r="AL449" s="45">
        <v>108.8</v>
      </c>
      <c r="AM449" s="45">
        <v>108.8</v>
      </c>
      <c r="AN449" s="45">
        <v>107.9</v>
      </c>
      <c r="AO449" s="45">
        <v>107.9</v>
      </c>
      <c r="AP449" s="45">
        <v>106.5</v>
      </c>
      <c r="AQ449" s="45">
        <v>108.4</v>
      </c>
      <c r="AR449" s="45">
        <v>108.3</v>
      </c>
      <c r="AS449" s="45">
        <v>108.3</v>
      </c>
      <c r="AT449" s="45">
        <v>106</v>
      </c>
      <c r="AU449" s="45">
        <v>105.8</v>
      </c>
      <c r="AV449" s="45">
        <v>106.2</v>
      </c>
      <c r="AW449" s="45">
        <v>105.3</v>
      </c>
      <c r="AX449" s="45">
        <v>107</v>
      </c>
      <c r="AY449" s="45">
        <v>109.4</v>
      </c>
      <c r="AZ449" s="45">
        <v>109.4</v>
      </c>
      <c r="BA449" s="45">
        <v>107.1</v>
      </c>
      <c r="BB449" s="45">
        <v>108</v>
      </c>
      <c r="BC449" s="45">
        <v>106.2</v>
      </c>
      <c r="BD449" s="45">
        <v>106.9</v>
      </c>
      <c r="BE449" s="45">
        <v>106.6</v>
      </c>
      <c r="BF449" s="45">
        <v>104.1</v>
      </c>
      <c r="BG449" s="45">
        <v>102.7</v>
      </c>
      <c r="BH449" s="45">
        <v>103.1</v>
      </c>
      <c r="BI449" s="45">
        <v>104.4</v>
      </c>
      <c r="BJ449" s="45">
        <v>106.2</v>
      </c>
      <c r="BK449" s="45">
        <v>105.8</v>
      </c>
      <c r="BL449" s="45">
        <v>105.5</v>
      </c>
      <c r="BM449" s="45">
        <v>106.5</v>
      </c>
      <c r="BN449" s="45">
        <v>107.2</v>
      </c>
      <c r="BO449" s="45">
        <v>107.7</v>
      </c>
      <c r="BP449" s="45">
        <v>106.7</v>
      </c>
      <c r="BQ449" s="45">
        <v>107.4</v>
      </c>
      <c r="BR449" s="45">
        <v>106.9</v>
      </c>
      <c r="BS449" s="45">
        <v>107.7</v>
      </c>
      <c r="BT449" s="45">
        <v>107.9</v>
      </c>
      <c r="BU449" s="45">
        <v>108.2</v>
      </c>
      <c r="BV449" s="45">
        <v>107.7</v>
      </c>
      <c r="BW449" s="45">
        <v>109.4</v>
      </c>
      <c r="BX449" s="45">
        <v>108.9</v>
      </c>
      <c r="BY449" s="45">
        <v>109.3</v>
      </c>
      <c r="BZ449" s="45">
        <v>111.2</v>
      </c>
      <c r="CA449" s="45">
        <v>108.2</v>
      </c>
      <c r="CB449" s="45">
        <v>108.9</v>
      </c>
      <c r="CC449" s="45">
        <v>111.8</v>
      </c>
      <c r="CD449" s="45">
        <v>111.5</v>
      </c>
      <c r="CE449" s="45">
        <v>112</v>
      </c>
      <c r="CF449" s="45">
        <v>109.2</v>
      </c>
      <c r="CG449" s="45">
        <v>109.5</v>
      </c>
      <c r="CH449" s="45">
        <v>110.9</v>
      </c>
      <c r="CI449" s="45">
        <v>110.1</v>
      </c>
      <c r="CJ449" s="45">
        <v>109.3</v>
      </c>
      <c r="CK449" s="45">
        <v>111.6</v>
      </c>
      <c r="CL449" s="45">
        <v>110.8</v>
      </c>
      <c r="CM449" s="45">
        <v>109.6</v>
      </c>
      <c r="CN449" s="45">
        <v>109.6</v>
      </c>
      <c r="CO449" s="45">
        <v>108</v>
      </c>
      <c r="CP449" s="45">
        <v>108.1</v>
      </c>
      <c r="CQ449" s="45">
        <v>106.9</v>
      </c>
      <c r="CR449" s="45">
        <v>106.6</v>
      </c>
      <c r="CS449" s="45">
        <v>106.8</v>
      </c>
      <c r="CT449" s="45">
        <v>107.1</v>
      </c>
      <c r="CU449" s="45">
        <v>106.4</v>
      </c>
      <c r="CV449" s="45">
        <v>106.7</v>
      </c>
      <c r="CW449" s="45">
        <v>107.6</v>
      </c>
      <c r="CX449" s="45">
        <v>106.4</v>
      </c>
      <c r="CY449" s="45">
        <v>104.9</v>
      </c>
      <c r="CZ449" s="45">
        <v>101.5</v>
      </c>
      <c r="DA449" s="45">
        <v>101.8</v>
      </c>
      <c r="DB449" s="45">
        <v>102.4</v>
      </c>
      <c r="DC449" s="45">
        <v>104.1</v>
      </c>
      <c r="DD449" s="45">
        <v>107.1</v>
      </c>
      <c r="DE449" s="45">
        <v>108.1</v>
      </c>
      <c r="DF449" s="45">
        <v>109.5</v>
      </c>
      <c r="DG449" s="45">
        <v>113.2</v>
      </c>
      <c r="DH449" s="45">
        <v>113.1</v>
      </c>
      <c r="DI449" s="45">
        <v>112.4</v>
      </c>
      <c r="DJ449" s="45">
        <v>111.7</v>
      </c>
      <c r="DK449" s="45">
        <v>113.1</v>
      </c>
      <c r="DL449" s="45">
        <v>114.2</v>
      </c>
      <c r="DM449" s="45">
        <v>117.6</v>
      </c>
      <c r="DN449" s="45">
        <v>120.3</v>
      </c>
      <c r="DO449" s="45">
        <v>121.7</v>
      </c>
      <c r="DP449" s="45">
        <v>123.4</v>
      </c>
      <c r="DQ449" s="45">
        <v>122.5</v>
      </c>
      <c r="DR449" s="45">
        <v>125.4</v>
      </c>
      <c r="DS449" s="45">
        <v>127.3</v>
      </c>
      <c r="DT449" s="45">
        <v>128.6</v>
      </c>
      <c r="DU449" s="45">
        <v>128.5</v>
      </c>
      <c r="DV449" s="45">
        <v>130.1</v>
      </c>
      <c r="DW449" s="45">
        <v>131.9</v>
      </c>
      <c r="DX449" s="46">
        <v>130.1</v>
      </c>
      <c r="DY449" s="46">
        <v>131</v>
      </c>
      <c r="DZ449" s="46">
        <v>127.1</v>
      </c>
      <c r="EA449">
        <v>125.2</v>
      </c>
      <c r="EB449" s="47">
        <v>124.5</v>
      </c>
      <c r="EC449" s="47">
        <v>124.1</v>
      </c>
    </row>
    <row r="450" spans="1:133" x14ac:dyDescent="0.25">
      <c r="A450" s="43" t="s">
        <v>3692</v>
      </c>
      <c r="B450" s="43" t="s">
        <v>2881</v>
      </c>
      <c r="C450" s="44">
        <v>1.9934499999999999</v>
      </c>
      <c r="D450" s="45">
        <v>101</v>
      </c>
      <c r="E450" s="45">
        <v>104</v>
      </c>
      <c r="F450" s="45">
        <v>103.3</v>
      </c>
      <c r="G450" s="45">
        <v>104.7</v>
      </c>
      <c r="H450" s="45">
        <v>104.8</v>
      </c>
      <c r="I450" s="45">
        <v>105.1</v>
      </c>
      <c r="J450" s="45">
        <v>105.7</v>
      </c>
      <c r="K450" s="45">
        <v>105.4</v>
      </c>
      <c r="L450" s="45">
        <v>106.4</v>
      </c>
      <c r="M450" s="45">
        <v>106</v>
      </c>
      <c r="N450" s="45">
        <v>105.9</v>
      </c>
      <c r="O450" s="45">
        <v>105.6</v>
      </c>
      <c r="P450" s="45">
        <v>106.6</v>
      </c>
      <c r="Q450" s="45">
        <v>105</v>
      </c>
      <c r="R450" s="45">
        <v>106.6</v>
      </c>
      <c r="S450" s="45">
        <v>105.2</v>
      </c>
      <c r="T450" s="45">
        <v>106.5</v>
      </c>
      <c r="U450" s="45">
        <v>108.7</v>
      </c>
      <c r="V450" s="45">
        <v>110.6</v>
      </c>
      <c r="W450" s="45">
        <v>109.7</v>
      </c>
      <c r="X450" s="45">
        <v>109.7</v>
      </c>
      <c r="Y450" s="45">
        <v>110</v>
      </c>
      <c r="Z450" s="45">
        <v>110.3</v>
      </c>
      <c r="AA450" s="45">
        <v>110.5</v>
      </c>
      <c r="AB450" s="45">
        <v>113.9</v>
      </c>
      <c r="AC450" s="45">
        <v>112.8</v>
      </c>
      <c r="AD450" s="45">
        <v>113.1</v>
      </c>
      <c r="AE450" s="45">
        <v>114</v>
      </c>
      <c r="AF450" s="45">
        <v>114</v>
      </c>
      <c r="AG450" s="45">
        <v>114.5</v>
      </c>
      <c r="AH450" s="45">
        <v>115.1</v>
      </c>
      <c r="AI450" s="45">
        <v>114.7</v>
      </c>
      <c r="AJ450" s="45">
        <v>115.7</v>
      </c>
      <c r="AK450" s="45">
        <v>115.1</v>
      </c>
      <c r="AL450" s="45">
        <v>115.5</v>
      </c>
      <c r="AM450" s="45">
        <v>115.4</v>
      </c>
      <c r="AN450" s="45">
        <v>117.4</v>
      </c>
      <c r="AO450" s="45">
        <v>120.7</v>
      </c>
      <c r="AP450" s="45">
        <v>118.8</v>
      </c>
      <c r="AQ450" s="45">
        <v>119.4</v>
      </c>
      <c r="AR450" s="45">
        <v>118.3</v>
      </c>
      <c r="AS450" s="45">
        <v>118.4</v>
      </c>
      <c r="AT450" s="45">
        <v>116.5</v>
      </c>
      <c r="AU450" s="45">
        <v>118.6</v>
      </c>
      <c r="AV450" s="45">
        <v>118.4</v>
      </c>
      <c r="AW450" s="45">
        <v>119.2</v>
      </c>
      <c r="AX450" s="45">
        <v>119.2</v>
      </c>
      <c r="AY450" s="45">
        <v>119.2</v>
      </c>
      <c r="AZ450" s="45">
        <v>118.4</v>
      </c>
      <c r="BA450" s="45">
        <v>118</v>
      </c>
      <c r="BB450" s="45">
        <v>120.5</v>
      </c>
      <c r="BC450" s="45">
        <v>120.2</v>
      </c>
      <c r="BD450" s="45">
        <v>120.1</v>
      </c>
      <c r="BE450" s="45">
        <v>118.7</v>
      </c>
      <c r="BF450" s="45">
        <v>119.8</v>
      </c>
      <c r="BG450" s="45">
        <v>119.5</v>
      </c>
      <c r="BH450" s="45">
        <v>119.7</v>
      </c>
      <c r="BI450" s="45">
        <v>119.5</v>
      </c>
      <c r="BJ450" s="45">
        <v>121.1</v>
      </c>
      <c r="BK450" s="45">
        <v>121.4</v>
      </c>
      <c r="BL450" s="45">
        <v>120.4</v>
      </c>
      <c r="BM450" s="45">
        <v>120.3</v>
      </c>
      <c r="BN450" s="45">
        <v>119.9</v>
      </c>
      <c r="BO450" s="45">
        <v>120</v>
      </c>
      <c r="BP450" s="45">
        <v>120.7</v>
      </c>
      <c r="BQ450" s="45">
        <v>121.4</v>
      </c>
      <c r="BR450" s="45">
        <v>122.1</v>
      </c>
      <c r="BS450" s="45">
        <v>122.1</v>
      </c>
      <c r="BT450" s="45">
        <v>123.2</v>
      </c>
      <c r="BU450" s="45">
        <v>122.8</v>
      </c>
      <c r="BV450" s="45">
        <v>121</v>
      </c>
      <c r="BW450" s="45">
        <v>120.7</v>
      </c>
      <c r="BX450" s="45">
        <v>120.2</v>
      </c>
      <c r="BY450" s="45">
        <v>122.3</v>
      </c>
      <c r="BZ450" s="45">
        <v>122.2</v>
      </c>
      <c r="CA450" s="45">
        <v>123.1</v>
      </c>
      <c r="CB450" s="45">
        <v>123</v>
      </c>
      <c r="CC450" s="45">
        <v>121.5</v>
      </c>
      <c r="CD450" s="45">
        <v>123.2</v>
      </c>
      <c r="CE450" s="45">
        <v>124.3</v>
      </c>
      <c r="CF450" s="45">
        <v>123.4</v>
      </c>
      <c r="CG450" s="45">
        <v>126.1</v>
      </c>
      <c r="CH450" s="45">
        <v>126</v>
      </c>
      <c r="CI450" s="45">
        <v>126.4</v>
      </c>
      <c r="CJ450" s="45">
        <v>125.1</v>
      </c>
      <c r="CK450" s="45">
        <v>125.6</v>
      </c>
      <c r="CL450" s="45">
        <v>125.7</v>
      </c>
      <c r="CM450" s="45">
        <v>125.3</v>
      </c>
      <c r="CN450" s="45">
        <v>126.4</v>
      </c>
      <c r="CO450" s="45">
        <v>125.8</v>
      </c>
      <c r="CP450" s="45">
        <v>126.8</v>
      </c>
      <c r="CQ450" s="45">
        <v>127.5</v>
      </c>
      <c r="CR450" s="45">
        <v>127.8</v>
      </c>
      <c r="CS450" s="45">
        <v>130.6</v>
      </c>
      <c r="CT450" s="45">
        <v>131.69999999999999</v>
      </c>
      <c r="CU450" s="45">
        <v>129.69999999999999</v>
      </c>
      <c r="CV450" s="45">
        <v>130.30000000000001</v>
      </c>
      <c r="CW450" s="45">
        <v>128.6</v>
      </c>
      <c r="CX450" s="45">
        <v>129.30000000000001</v>
      </c>
      <c r="CY450" s="45">
        <v>130</v>
      </c>
      <c r="CZ450" s="45">
        <v>130.69999999999999</v>
      </c>
      <c r="DA450" s="45">
        <v>130</v>
      </c>
      <c r="DB450" s="45">
        <v>130.5</v>
      </c>
      <c r="DC450" s="45">
        <v>132</v>
      </c>
      <c r="DD450" s="45">
        <v>131.9</v>
      </c>
      <c r="DE450" s="45">
        <v>131.5</v>
      </c>
      <c r="DF450" s="45">
        <v>132.80000000000001</v>
      </c>
      <c r="DG450" s="45">
        <v>133.4</v>
      </c>
      <c r="DH450" s="45">
        <v>134.69999999999999</v>
      </c>
      <c r="DI450" s="45">
        <v>136.9</v>
      </c>
      <c r="DJ450" s="45">
        <v>134.69999999999999</v>
      </c>
      <c r="DK450" s="45">
        <v>134.30000000000001</v>
      </c>
      <c r="DL450" s="45">
        <v>134.1</v>
      </c>
      <c r="DM450" s="45">
        <v>134.5</v>
      </c>
      <c r="DN450" s="45">
        <v>136</v>
      </c>
      <c r="DO450" s="45">
        <v>136.19999999999999</v>
      </c>
      <c r="DP450" s="45">
        <v>136.6</v>
      </c>
      <c r="DQ450" s="45">
        <v>137.1</v>
      </c>
      <c r="DR450" s="45">
        <v>137.9</v>
      </c>
      <c r="DS450" s="45">
        <v>136.30000000000001</v>
      </c>
      <c r="DT450" s="45">
        <v>137.6</v>
      </c>
      <c r="DU450" s="45">
        <v>139.1</v>
      </c>
      <c r="DV450" s="45">
        <v>139.9</v>
      </c>
      <c r="DW450" s="45">
        <v>139.9</v>
      </c>
      <c r="DX450" s="46">
        <v>140.6</v>
      </c>
      <c r="DY450" s="46">
        <v>140.30000000000001</v>
      </c>
      <c r="DZ450" s="46">
        <v>141.4</v>
      </c>
      <c r="EA450">
        <v>141.6</v>
      </c>
      <c r="EB450" s="47">
        <v>141.69999999999999</v>
      </c>
      <c r="EC450" s="47">
        <v>141.80000000000001</v>
      </c>
    </row>
    <row r="451" spans="1:133" x14ac:dyDescent="0.25">
      <c r="A451" s="43" t="s">
        <v>3693</v>
      </c>
      <c r="B451" s="43" t="s">
        <v>2883</v>
      </c>
      <c r="C451" s="44">
        <v>1.9934499999999999</v>
      </c>
      <c r="D451" s="45">
        <v>101</v>
      </c>
      <c r="E451" s="45">
        <v>104</v>
      </c>
      <c r="F451" s="45">
        <v>103.3</v>
      </c>
      <c r="G451" s="45">
        <v>104.7</v>
      </c>
      <c r="H451" s="45">
        <v>104.8</v>
      </c>
      <c r="I451" s="45">
        <v>105.1</v>
      </c>
      <c r="J451" s="45">
        <v>105.7</v>
      </c>
      <c r="K451" s="45">
        <v>105.4</v>
      </c>
      <c r="L451" s="45">
        <v>106.4</v>
      </c>
      <c r="M451" s="45">
        <v>106</v>
      </c>
      <c r="N451" s="45">
        <v>105.9</v>
      </c>
      <c r="O451" s="45">
        <v>105.6</v>
      </c>
      <c r="P451" s="45">
        <v>106.6</v>
      </c>
      <c r="Q451" s="45">
        <v>105</v>
      </c>
      <c r="R451" s="45">
        <v>106.6</v>
      </c>
      <c r="S451" s="45">
        <v>105.2</v>
      </c>
      <c r="T451" s="45">
        <v>106.5</v>
      </c>
      <c r="U451" s="45">
        <v>108.7</v>
      </c>
      <c r="V451" s="45">
        <v>110.6</v>
      </c>
      <c r="W451" s="45">
        <v>109.7</v>
      </c>
      <c r="X451" s="45">
        <v>109.7</v>
      </c>
      <c r="Y451" s="45">
        <v>110</v>
      </c>
      <c r="Z451" s="45">
        <v>110.3</v>
      </c>
      <c r="AA451" s="45">
        <v>110.5</v>
      </c>
      <c r="AB451" s="45">
        <v>113.9</v>
      </c>
      <c r="AC451" s="45">
        <v>112.8</v>
      </c>
      <c r="AD451" s="45">
        <v>113.1</v>
      </c>
      <c r="AE451" s="45">
        <v>114</v>
      </c>
      <c r="AF451" s="45">
        <v>114</v>
      </c>
      <c r="AG451" s="45">
        <v>114.5</v>
      </c>
      <c r="AH451" s="45">
        <v>115.1</v>
      </c>
      <c r="AI451" s="45">
        <v>114.7</v>
      </c>
      <c r="AJ451" s="45">
        <v>115.7</v>
      </c>
      <c r="AK451" s="45">
        <v>115.1</v>
      </c>
      <c r="AL451" s="45">
        <v>115.5</v>
      </c>
      <c r="AM451" s="45">
        <v>115.4</v>
      </c>
      <c r="AN451" s="45">
        <v>117.4</v>
      </c>
      <c r="AO451" s="45">
        <v>120.7</v>
      </c>
      <c r="AP451" s="45">
        <v>118.8</v>
      </c>
      <c r="AQ451" s="45">
        <v>119.4</v>
      </c>
      <c r="AR451" s="45">
        <v>118.3</v>
      </c>
      <c r="AS451" s="45">
        <v>118.4</v>
      </c>
      <c r="AT451" s="45">
        <v>116.5</v>
      </c>
      <c r="AU451" s="45">
        <v>118.6</v>
      </c>
      <c r="AV451" s="45">
        <v>118.4</v>
      </c>
      <c r="AW451" s="45">
        <v>119.2</v>
      </c>
      <c r="AX451" s="45">
        <v>119.2</v>
      </c>
      <c r="AY451" s="45">
        <v>119.2</v>
      </c>
      <c r="AZ451" s="45">
        <v>118.4</v>
      </c>
      <c r="BA451" s="45">
        <v>118</v>
      </c>
      <c r="BB451" s="45">
        <v>120.5</v>
      </c>
      <c r="BC451" s="45">
        <v>120.2</v>
      </c>
      <c r="BD451" s="45">
        <v>120.1</v>
      </c>
      <c r="BE451" s="45">
        <v>118.7</v>
      </c>
      <c r="BF451" s="45">
        <v>119.8</v>
      </c>
      <c r="BG451" s="45">
        <v>119.5</v>
      </c>
      <c r="BH451" s="45">
        <v>119.7</v>
      </c>
      <c r="BI451" s="45">
        <v>119.5</v>
      </c>
      <c r="BJ451" s="45">
        <v>121.1</v>
      </c>
      <c r="BK451" s="45">
        <v>121.4</v>
      </c>
      <c r="BL451" s="45">
        <v>120.4</v>
      </c>
      <c r="BM451" s="45">
        <v>120.3</v>
      </c>
      <c r="BN451" s="45">
        <v>119.9</v>
      </c>
      <c r="BO451" s="45">
        <v>120</v>
      </c>
      <c r="BP451" s="45">
        <v>120.7</v>
      </c>
      <c r="BQ451" s="45">
        <v>121.4</v>
      </c>
      <c r="BR451" s="45">
        <v>122.1</v>
      </c>
      <c r="BS451" s="45">
        <v>122.1</v>
      </c>
      <c r="BT451" s="45">
        <v>123.2</v>
      </c>
      <c r="BU451" s="45">
        <v>122.8</v>
      </c>
      <c r="BV451" s="45">
        <v>121</v>
      </c>
      <c r="BW451" s="45">
        <v>120.7</v>
      </c>
      <c r="BX451" s="45">
        <v>120.2</v>
      </c>
      <c r="BY451" s="45">
        <v>122.3</v>
      </c>
      <c r="BZ451" s="45">
        <v>122.2</v>
      </c>
      <c r="CA451" s="45">
        <v>123.1</v>
      </c>
      <c r="CB451" s="45">
        <v>123</v>
      </c>
      <c r="CC451" s="45">
        <v>121.5</v>
      </c>
      <c r="CD451" s="45">
        <v>123.2</v>
      </c>
      <c r="CE451" s="45">
        <v>124.3</v>
      </c>
      <c r="CF451" s="45">
        <v>123.4</v>
      </c>
      <c r="CG451" s="45">
        <v>126.1</v>
      </c>
      <c r="CH451" s="45">
        <v>126</v>
      </c>
      <c r="CI451" s="45">
        <v>126.4</v>
      </c>
      <c r="CJ451" s="45">
        <v>125.1</v>
      </c>
      <c r="CK451" s="45">
        <v>125.6</v>
      </c>
      <c r="CL451" s="45">
        <v>125.7</v>
      </c>
      <c r="CM451" s="45">
        <v>125.3</v>
      </c>
      <c r="CN451" s="45">
        <v>126.4</v>
      </c>
      <c r="CO451" s="45">
        <v>125.8</v>
      </c>
      <c r="CP451" s="45">
        <v>126.8</v>
      </c>
      <c r="CQ451" s="45">
        <v>127.5</v>
      </c>
      <c r="CR451" s="45">
        <v>127.8</v>
      </c>
      <c r="CS451" s="45">
        <v>130.6</v>
      </c>
      <c r="CT451" s="45">
        <v>131.69999999999999</v>
      </c>
      <c r="CU451" s="45">
        <v>129.69999999999999</v>
      </c>
      <c r="CV451" s="45">
        <v>130.30000000000001</v>
      </c>
      <c r="CW451" s="45">
        <v>128.6</v>
      </c>
      <c r="CX451" s="45">
        <v>129.30000000000001</v>
      </c>
      <c r="CY451" s="45">
        <v>130</v>
      </c>
      <c r="CZ451" s="45">
        <v>130.69999999999999</v>
      </c>
      <c r="DA451" s="45">
        <v>130</v>
      </c>
      <c r="DB451" s="45">
        <v>130.5</v>
      </c>
      <c r="DC451" s="45">
        <v>132</v>
      </c>
      <c r="DD451" s="45">
        <v>131.9</v>
      </c>
      <c r="DE451" s="45">
        <v>131.5</v>
      </c>
      <c r="DF451" s="45">
        <v>132.80000000000001</v>
      </c>
      <c r="DG451" s="45">
        <v>133.4</v>
      </c>
      <c r="DH451" s="45">
        <v>134.69999999999999</v>
      </c>
      <c r="DI451" s="45">
        <v>136.9</v>
      </c>
      <c r="DJ451" s="45">
        <v>134.69999999999999</v>
      </c>
      <c r="DK451" s="45">
        <v>134.30000000000001</v>
      </c>
      <c r="DL451" s="45">
        <v>134.1</v>
      </c>
      <c r="DM451" s="45">
        <v>134.5</v>
      </c>
      <c r="DN451" s="45">
        <v>136</v>
      </c>
      <c r="DO451" s="45">
        <v>136.19999999999999</v>
      </c>
      <c r="DP451" s="45">
        <v>136.6</v>
      </c>
      <c r="DQ451" s="45">
        <v>137.1</v>
      </c>
      <c r="DR451" s="45">
        <v>137.9</v>
      </c>
      <c r="DS451" s="45">
        <v>136.30000000000001</v>
      </c>
      <c r="DT451" s="45">
        <v>137.6</v>
      </c>
      <c r="DU451" s="45">
        <v>139.1</v>
      </c>
      <c r="DV451" s="45">
        <v>139.9</v>
      </c>
      <c r="DW451" s="45">
        <v>139.9</v>
      </c>
      <c r="DX451" s="46">
        <v>140.6</v>
      </c>
      <c r="DY451" s="46">
        <v>140.30000000000001</v>
      </c>
      <c r="DZ451" s="46">
        <v>141.4</v>
      </c>
      <c r="EA451">
        <v>141.6</v>
      </c>
      <c r="EB451" s="47">
        <v>141.69999999999999</v>
      </c>
      <c r="EC451" s="47">
        <v>141.80000000000001</v>
      </c>
    </row>
    <row r="452" spans="1:133" x14ac:dyDescent="0.25">
      <c r="A452" s="43" t="s">
        <v>3694</v>
      </c>
      <c r="B452" s="43" t="s">
        <v>2885</v>
      </c>
      <c r="C452" s="44">
        <v>3.0599999999999998E-3</v>
      </c>
      <c r="D452" s="45">
        <v>100.3</v>
      </c>
      <c r="E452" s="45">
        <v>100.3</v>
      </c>
      <c r="F452" s="45">
        <v>100.3</v>
      </c>
      <c r="G452" s="45">
        <v>100.3</v>
      </c>
      <c r="H452" s="45">
        <v>100.3</v>
      </c>
      <c r="I452" s="45">
        <v>100.3</v>
      </c>
      <c r="J452" s="45">
        <v>100.3</v>
      </c>
      <c r="K452" s="45">
        <v>100.3</v>
      </c>
      <c r="L452" s="45">
        <v>100.3</v>
      </c>
      <c r="M452" s="45">
        <v>100.3</v>
      </c>
      <c r="N452" s="45">
        <v>100.3</v>
      </c>
      <c r="O452" s="45">
        <v>100.3</v>
      </c>
      <c r="P452" s="45">
        <v>106.3</v>
      </c>
      <c r="Q452" s="45">
        <v>106.3</v>
      </c>
      <c r="R452" s="45">
        <v>106.3</v>
      </c>
      <c r="S452" s="45">
        <v>106.3</v>
      </c>
      <c r="T452" s="45">
        <v>106.3</v>
      </c>
      <c r="U452" s="45">
        <v>106.3</v>
      </c>
      <c r="V452" s="45">
        <v>106.3</v>
      </c>
      <c r="W452" s="45">
        <v>106.3</v>
      </c>
      <c r="X452" s="45">
        <v>106.3</v>
      </c>
      <c r="Y452" s="45">
        <v>106.3</v>
      </c>
      <c r="Z452" s="45">
        <v>106.3</v>
      </c>
      <c r="AA452" s="45">
        <v>106.3</v>
      </c>
      <c r="AB452" s="45">
        <v>120.3</v>
      </c>
      <c r="AC452" s="45">
        <v>120.3</v>
      </c>
      <c r="AD452" s="45">
        <v>120.3</v>
      </c>
      <c r="AE452" s="45">
        <v>120.3</v>
      </c>
      <c r="AF452" s="45">
        <v>120.3</v>
      </c>
      <c r="AG452" s="45">
        <v>120.3</v>
      </c>
      <c r="AH452" s="45">
        <v>120.3</v>
      </c>
      <c r="AI452" s="45">
        <v>120.3</v>
      </c>
      <c r="AJ452" s="45">
        <v>120.3</v>
      </c>
      <c r="AK452" s="45">
        <v>120.3</v>
      </c>
      <c r="AL452" s="45">
        <v>120.3</v>
      </c>
      <c r="AM452" s="45">
        <v>128.4</v>
      </c>
      <c r="AN452" s="45">
        <v>128.4</v>
      </c>
      <c r="AO452" s="45">
        <v>128.4</v>
      </c>
      <c r="AP452" s="45">
        <v>128.4</v>
      </c>
      <c r="AQ452" s="45">
        <v>128.4</v>
      </c>
      <c r="AR452" s="45">
        <v>132</v>
      </c>
      <c r="AS452" s="45">
        <v>132</v>
      </c>
      <c r="AT452" s="45">
        <v>132</v>
      </c>
      <c r="AU452" s="45">
        <v>132</v>
      </c>
      <c r="AV452" s="45">
        <v>132</v>
      </c>
      <c r="AW452" s="45">
        <v>132</v>
      </c>
      <c r="AX452" s="45">
        <v>132</v>
      </c>
      <c r="AY452" s="45">
        <v>132</v>
      </c>
      <c r="AZ452" s="45">
        <v>132.6</v>
      </c>
      <c r="BA452" s="45">
        <v>132.6</v>
      </c>
      <c r="BB452" s="45">
        <v>132.6</v>
      </c>
      <c r="BC452" s="45">
        <v>132.6</v>
      </c>
      <c r="BD452" s="45">
        <v>132.6</v>
      </c>
      <c r="BE452" s="45">
        <v>132.6</v>
      </c>
      <c r="BF452" s="45">
        <v>132.6</v>
      </c>
      <c r="BG452" s="45">
        <v>132.6</v>
      </c>
      <c r="BH452" s="45">
        <v>130.4</v>
      </c>
      <c r="BI452" s="45">
        <v>132.6</v>
      </c>
      <c r="BJ452" s="45">
        <v>131.19999999999999</v>
      </c>
      <c r="BK452" s="45">
        <v>132</v>
      </c>
      <c r="BL452" s="45">
        <v>131.9</v>
      </c>
      <c r="BM452" s="45">
        <v>131.9</v>
      </c>
      <c r="BN452" s="45">
        <v>132.5</v>
      </c>
      <c r="BO452" s="45">
        <v>130.1</v>
      </c>
      <c r="BP452" s="45">
        <v>130.1</v>
      </c>
      <c r="BQ452" s="45">
        <v>140.4</v>
      </c>
      <c r="BR452" s="45">
        <v>140.4</v>
      </c>
      <c r="BS452" s="45">
        <v>116.9</v>
      </c>
      <c r="BT452" s="45">
        <v>116.9</v>
      </c>
      <c r="BU452" s="45">
        <v>117.9</v>
      </c>
      <c r="BV452" s="45">
        <v>117.9</v>
      </c>
      <c r="BW452" s="45">
        <v>121</v>
      </c>
      <c r="BX452" s="45">
        <v>121.6</v>
      </c>
      <c r="BY452" s="45">
        <v>121</v>
      </c>
      <c r="BZ452" s="45">
        <v>121</v>
      </c>
      <c r="CA452" s="45">
        <v>125.2</v>
      </c>
      <c r="CB452" s="45">
        <v>125.2</v>
      </c>
      <c r="CC452" s="45">
        <v>125.2</v>
      </c>
      <c r="CD452" s="45">
        <v>131.80000000000001</v>
      </c>
      <c r="CE452" s="45">
        <v>131.80000000000001</v>
      </c>
      <c r="CF452" s="45">
        <v>135.4</v>
      </c>
      <c r="CG452" s="45">
        <v>135.30000000000001</v>
      </c>
      <c r="CH452" s="45">
        <v>133.9</v>
      </c>
      <c r="CI452" s="45">
        <v>134.1</v>
      </c>
      <c r="CJ452" s="45">
        <v>136.69999999999999</v>
      </c>
      <c r="CK452" s="45">
        <v>136.69999999999999</v>
      </c>
      <c r="CL452" s="45">
        <v>137.9</v>
      </c>
      <c r="CM452" s="45">
        <v>119.3</v>
      </c>
      <c r="CN452" s="45">
        <v>119.3</v>
      </c>
      <c r="CO452" s="45">
        <v>119.3</v>
      </c>
      <c r="CP452" s="45">
        <v>116.5</v>
      </c>
      <c r="CQ452" s="45">
        <v>116.5</v>
      </c>
      <c r="CR452" s="45">
        <v>116.5</v>
      </c>
      <c r="CS452" s="45">
        <v>119</v>
      </c>
      <c r="CT452" s="45">
        <v>119</v>
      </c>
      <c r="CU452" s="45">
        <v>119</v>
      </c>
      <c r="CV452" s="45">
        <v>119</v>
      </c>
      <c r="CW452" s="45">
        <v>122.1</v>
      </c>
      <c r="CX452" s="45">
        <v>122.1</v>
      </c>
      <c r="CY452" s="45">
        <v>122.7</v>
      </c>
      <c r="CZ452" s="45">
        <v>122.7</v>
      </c>
      <c r="DA452" s="45">
        <v>104.9</v>
      </c>
      <c r="DB452" s="45">
        <v>103.9</v>
      </c>
      <c r="DC452" s="45">
        <v>104.5</v>
      </c>
      <c r="DD452" s="45">
        <v>102.9</v>
      </c>
      <c r="DE452" s="45">
        <v>104.4</v>
      </c>
      <c r="DF452" s="45">
        <v>104.4</v>
      </c>
      <c r="DG452" s="45">
        <v>104.4</v>
      </c>
      <c r="DH452" s="45">
        <v>113.8</v>
      </c>
      <c r="DI452" s="45">
        <v>119.2</v>
      </c>
      <c r="DJ452" s="45">
        <v>119.2</v>
      </c>
      <c r="DK452" s="45">
        <v>114.6</v>
      </c>
      <c r="DL452" s="45">
        <v>114.6</v>
      </c>
      <c r="DM452" s="45">
        <v>114.6</v>
      </c>
      <c r="DN452" s="45">
        <v>114.6</v>
      </c>
      <c r="DO452" s="45">
        <v>114.6</v>
      </c>
      <c r="DP452" s="45">
        <v>187.1</v>
      </c>
      <c r="DQ452" s="45">
        <v>188.2</v>
      </c>
      <c r="DR452" s="45">
        <v>181.2</v>
      </c>
      <c r="DS452" s="45">
        <v>182.3</v>
      </c>
      <c r="DT452" s="45">
        <v>179.1</v>
      </c>
      <c r="DU452" s="45">
        <v>179.6</v>
      </c>
      <c r="DV452" s="45">
        <v>183.7</v>
      </c>
      <c r="DW452" s="45">
        <v>189.9</v>
      </c>
      <c r="DX452" s="46">
        <v>191.8</v>
      </c>
      <c r="DY452" s="46">
        <v>194.2</v>
      </c>
      <c r="DZ452" s="46">
        <v>197.1</v>
      </c>
      <c r="EA452">
        <v>197.3</v>
      </c>
      <c r="EB452" s="47">
        <v>196.9</v>
      </c>
      <c r="EC452" s="47">
        <v>194.4</v>
      </c>
    </row>
    <row r="453" spans="1:133" x14ac:dyDescent="0.25">
      <c r="A453" s="43" t="s">
        <v>3695</v>
      </c>
      <c r="B453" s="43" t="s">
        <v>2887</v>
      </c>
      <c r="C453" s="44">
        <v>8.0119999999999997E-2</v>
      </c>
      <c r="D453" s="45">
        <v>88.4</v>
      </c>
      <c r="E453" s="45">
        <v>88.4</v>
      </c>
      <c r="F453" s="45">
        <v>88.4</v>
      </c>
      <c r="G453" s="45">
        <v>88.4</v>
      </c>
      <c r="H453" s="45">
        <v>88.4</v>
      </c>
      <c r="I453" s="45">
        <v>88.4</v>
      </c>
      <c r="J453" s="45">
        <v>88.4</v>
      </c>
      <c r="K453" s="45">
        <v>90</v>
      </c>
      <c r="L453" s="45">
        <v>90</v>
      </c>
      <c r="M453" s="45">
        <v>90</v>
      </c>
      <c r="N453" s="45">
        <v>90</v>
      </c>
      <c r="O453" s="45">
        <v>90</v>
      </c>
      <c r="P453" s="45">
        <v>90</v>
      </c>
      <c r="Q453" s="45">
        <v>90</v>
      </c>
      <c r="R453" s="45">
        <v>88.4</v>
      </c>
      <c r="S453" s="45">
        <v>94.9</v>
      </c>
      <c r="T453" s="45">
        <v>86.6</v>
      </c>
      <c r="U453" s="45">
        <v>94.9</v>
      </c>
      <c r="V453" s="45">
        <v>94.9</v>
      </c>
      <c r="W453" s="45">
        <v>94.9</v>
      </c>
      <c r="X453" s="45">
        <v>94.9</v>
      </c>
      <c r="Y453" s="45">
        <v>94.9</v>
      </c>
      <c r="Z453" s="45">
        <v>94.9</v>
      </c>
      <c r="AA453" s="45">
        <v>94.9</v>
      </c>
      <c r="AB453" s="45">
        <v>94.9</v>
      </c>
      <c r="AC453" s="45">
        <v>97.6</v>
      </c>
      <c r="AD453" s="45">
        <v>97.6</v>
      </c>
      <c r="AE453" s="45">
        <v>97.6</v>
      </c>
      <c r="AF453" s="45">
        <v>97.6</v>
      </c>
      <c r="AG453" s="45">
        <v>97.6</v>
      </c>
      <c r="AH453" s="45">
        <v>97.6</v>
      </c>
      <c r="AI453" s="45">
        <v>103.9</v>
      </c>
      <c r="AJ453" s="45">
        <v>100.8</v>
      </c>
      <c r="AK453" s="45">
        <v>100</v>
      </c>
      <c r="AL453" s="45">
        <v>100.8</v>
      </c>
      <c r="AM453" s="45">
        <v>100.9</v>
      </c>
      <c r="AN453" s="45">
        <v>113.3</v>
      </c>
      <c r="AO453" s="45">
        <v>107</v>
      </c>
      <c r="AP453" s="45">
        <v>109.6</v>
      </c>
      <c r="AQ453" s="45">
        <v>102.5</v>
      </c>
      <c r="AR453" s="45">
        <v>101.4</v>
      </c>
      <c r="AS453" s="45">
        <v>111.8</v>
      </c>
      <c r="AT453" s="45">
        <v>101.9</v>
      </c>
      <c r="AU453" s="45">
        <v>101.9</v>
      </c>
      <c r="AV453" s="45">
        <v>107.5</v>
      </c>
      <c r="AW453" s="45">
        <v>101.9</v>
      </c>
      <c r="AX453" s="45">
        <v>112.9</v>
      </c>
      <c r="AY453" s="45">
        <v>97.4</v>
      </c>
      <c r="AZ453" s="45">
        <v>96.8</v>
      </c>
      <c r="BA453" s="45">
        <v>96.8</v>
      </c>
      <c r="BB453" s="45">
        <v>106.4</v>
      </c>
      <c r="BC453" s="45">
        <v>106.4</v>
      </c>
      <c r="BD453" s="45">
        <v>106.4</v>
      </c>
      <c r="BE453" s="45">
        <v>96.6</v>
      </c>
      <c r="BF453" s="45">
        <v>123</v>
      </c>
      <c r="BG453" s="45">
        <v>96.9</v>
      </c>
      <c r="BH453" s="45">
        <v>95.9</v>
      </c>
      <c r="BI453" s="45">
        <v>86.9</v>
      </c>
      <c r="BJ453" s="45">
        <v>88.8</v>
      </c>
      <c r="BK453" s="45">
        <v>89.4</v>
      </c>
      <c r="BL453" s="45">
        <v>88.2</v>
      </c>
      <c r="BM453" s="45">
        <v>89.9</v>
      </c>
      <c r="BN453" s="45">
        <v>87.1</v>
      </c>
      <c r="BO453" s="45">
        <v>88.5</v>
      </c>
      <c r="BP453" s="45">
        <v>80.400000000000006</v>
      </c>
      <c r="BQ453" s="45">
        <v>84.1</v>
      </c>
      <c r="BR453" s="45">
        <v>86.8</v>
      </c>
      <c r="BS453" s="45">
        <v>88.5</v>
      </c>
      <c r="BT453" s="45">
        <v>91.9</v>
      </c>
      <c r="BU453" s="45">
        <v>96.8</v>
      </c>
      <c r="BV453" s="45">
        <v>65.5</v>
      </c>
      <c r="BW453" s="45">
        <v>64.900000000000006</v>
      </c>
      <c r="BX453" s="45">
        <v>64.900000000000006</v>
      </c>
      <c r="BY453" s="45">
        <v>64.599999999999994</v>
      </c>
      <c r="BZ453" s="45">
        <v>67.3</v>
      </c>
      <c r="CA453" s="45">
        <v>70.900000000000006</v>
      </c>
      <c r="CB453" s="45">
        <v>76.900000000000006</v>
      </c>
      <c r="CC453" s="45">
        <v>77.400000000000006</v>
      </c>
      <c r="CD453" s="45">
        <v>80.400000000000006</v>
      </c>
      <c r="CE453" s="45">
        <v>79</v>
      </c>
      <c r="CF453" s="45">
        <v>80.3</v>
      </c>
      <c r="CG453" s="45">
        <v>80.099999999999994</v>
      </c>
      <c r="CH453" s="45">
        <v>80.3</v>
      </c>
      <c r="CI453" s="45">
        <v>79.2</v>
      </c>
      <c r="CJ453" s="45">
        <v>78.7</v>
      </c>
      <c r="CK453" s="45">
        <v>83.2</v>
      </c>
      <c r="CL453" s="45">
        <v>82.5</v>
      </c>
      <c r="CM453" s="45">
        <v>82.1</v>
      </c>
      <c r="CN453" s="45">
        <v>82.3</v>
      </c>
      <c r="CO453" s="45">
        <v>82.4</v>
      </c>
      <c r="CP453" s="45">
        <v>81.599999999999994</v>
      </c>
      <c r="CQ453" s="45">
        <v>78.8</v>
      </c>
      <c r="CR453" s="45">
        <v>78.8</v>
      </c>
      <c r="CS453" s="45">
        <v>79.7</v>
      </c>
      <c r="CT453" s="45">
        <v>79.599999999999994</v>
      </c>
      <c r="CU453" s="45">
        <v>79.599999999999994</v>
      </c>
      <c r="CV453" s="45">
        <v>81.099999999999994</v>
      </c>
      <c r="CW453" s="45">
        <v>82.9</v>
      </c>
      <c r="CX453" s="45">
        <v>79.599999999999994</v>
      </c>
      <c r="CY453" s="45">
        <v>78.7</v>
      </c>
      <c r="CZ453" s="45">
        <v>80.599999999999994</v>
      </c>
      <c r="DA453" s="45">
        <v>80.3</v>
      </c>
      <c r="DB453" s="45">
        <v>74.3</v>
      </c>
      <c r="DC453" s="45">
        <v>71.8</v>
      </c>
      <c r="DD453" s="45">
        <v>76.3</v>
      </c>
      <c r="DE453" s="45">
        <v>76.099999999999994</v>
      </c>
      <c r="DF453" s="45">
        <v>73.400000000000006</v>
      </c>
      <c r="DG453" s="45">
        <v>71.400000000000006</v>
      </c>
      <c r="DH453" s="45">
        <v>71.400000000000006</v>
      </c>
      <c r="DI453" s="45">
        <v>71.599999999999994</v>
      </c>
      <c r="DJ453" s="45">
        <v>74.2</v>
      </c>
      <c r="DK453" s="45">
        <v>71.3</v>
      </c>
      <c r="DL453" s="45">
        <v>68.900000000000006</v>
      </c>
      <c r="DM453" s="45">
        <v>72.900000000000006</v>
      </c>
      <c r="DN453" s="45">
        <v>71</v>
      </c>
      <c r="DO453" s="45">
        <v>74.7</v>
      </c>
      <c r="DP453" s="45">
        <v>75.099999999999994</v>
      </c>
      <c r="DQ453" s="45">
        <v>73.5</v>
      </c>
      <c r="DR453" s="45">
        <v>75.2</v>
      </c>
      <c r="DS453" s="45">
        <v>71.099999999999994</v>
      </c>
      <c r="DT453" s="45">
        <v>72.400000000000006</v>
      </c>
      <c r="DU453" s="45">
        <v>72.400000000000006</v>
      </c>
      <c r="DV453" s="45">
        <v>70.099999999999994</v>
      </c>
      <c r="DW453" s="45">
        <v>72</v>
      </c>
      <c r="DX453" s="46">
        <v>73.400000000000006</v>
      </c>
      <c r="DY453" s="46">
        <v>71</v>
      </c>
      <c r="DZ453" s="46">
        <v>73.5</v>
      </c>
      <c r="EA453">
        <v>72.7</v>
      </c>
      <c r="EB453" s="47">
        <v>69.599999999999994</v>
      </c>
      <c r="EC453" s="47">
        <v>69.599999999999994</v>
      </c>
    </row>
    <row r="454" spans="1:133" x14ac:dyDescent="0.25">
      <c r="A454" s="43" t="s">
        <v>3696</v>
      </c>
      <c r="B454" s="43" t="s">
        <v>2889</v>
      </c>
      <c r="C454" s="44">
        <v>3.5799999999999998E-3</v>
      </c>
      <c r="D454" s="45">
        <v>97.1</v>
      </c>
      <c r="E454" s="45">
        <v>99.5</v>
      </c>
      <c r="F454" s="45">
        <v>102.7</v>
      </c>
      <c r="G454" s="45">
        <v>104.2</v>
      </c>
      <c r="H454" s="45">
        <v>102.8</v>
      </c>
      <c r="I454" s="45">
        <v>104.9</v>
      </c>
      <c r="J454" s="45">
        <v>102.5</v>
      </c>
      <c r="K454" s="45">
        <v>102.1</v>
      </c>
      <c r="L454" s="45">
        <v>103</v>
      </c>
      <c r="M454" s="45">
        <v>100.4</v>
      </c>
      <c r="N454" s="45">
        <v>104.6</v>
      </c>
      <c r="O454" s="45">
        <v>105.6</v>
      </c>
      <c r="P454" s="45">
        <v>105.3</v>
      </c>
      <c r="Q454" s="45">
        <v>105.4</v>
      </c>
      <c r="R454" s="45">
        <v>105.2</v>
      </c>
      <c r="S454" s="45">
        <v>106</v>
      </c>
      <c r="T454" s="45">
        <v>107.7</v>
      </c>
      <c r="U454" s="45">
        <v>111</v>
      </c>
      <c r="V454" s="45">
        <v>121</v>
      </c>
      <c r="W454" s="45">
        <v>121.6</v>
      </c>
      <c r="X454" s="45">
        <v>115.1</v>
      </c>
      <c r="Y454" s="45">
        <v>115.7</v>
      </c>
      <c r="Z454" s="45">
        <v>116.8</v>
      </c>
      <c r="AA454" s="45">
        <v>121.4</v>
      </c>
      <c r="AB454" s="45">
        <v>120.5</v>
      </c>
      <c r="AC454" s="45">
        <v>120.4</v>
      </c>
      <c r="AD454" s="45">
        <v>121.2</v>
      </c>
      <c r="AE454" s="45">
        <v>123</v>
      </c>
      <c r="AF454" s="45">
        <v>120.1</v>
      </c>
      <c r="AG454" s="45">
        <v>118.5</v>
      </c>
      <c r="AH454" s="45">
        <v>117.4</v>
      </c>
      <c r="AI454" s="45">
        <v>114.2</v>
      </c>
      <c r="AJ454" s="45">
        <v>114.4</v>
      </c>
      <c r="AK454" s="45">
        <v>115</v>
      </c>
      <c r="AL454" s="45">
        <v>108.8</v>
      </c>
      <c r="AM454" s="45">
        <v>111.7</v>
      </c>
      <c r="AN454" s="45">
        <v>110.9</v>
      </c>
      <c r="AO454" s="45">
        <v>112</v>
      </c>
      <c r="AP454" s="45">
        <v>111.8</v>
      </c>
      <c r="AQ454" s="45">
        <v>111.8</v>
      </c>
      <c r="AR454" s="45">
        <v>104</v>
      </c>
      <c r="AS454" s="45">
        <v>102.2</v>
      </c>
      <c r="AT454" s="45">
        <v>106.1</v>
      </c>
      <c r="AU454" s="45">
        <v>100</v>
      </c>
      <c r="AV454" s="45">
        <v>97.9</v>
      </c>
      <c r="AW454" s="45">
        <v>97</v>
      </c>
      <c r="AX454" s="45">
        <v>97.2</v>
      </c>
      <c r="AY454" s="45">
        <v>96.5</v>
      </c>
      <c r="AZ454" s="45">
        <v>96.8</v>
      </c>
      <c r="BA454" s="45">
        <v>95.4</v>
      </c>
      <c r="BB454" s="45">
        <v>92.6</v>
      </c>
      <c r="BC454" s="45">
        <v>93</v>
      </c>
      <c r="BD454" s="45">
        <v>93.1</v>
      </c>
      <c r="BE454" s="45">
        <v>92.8</v>
      </c>
      <c r="BF454" s="45">
        <v>92.4</v>
      </c>
      <c r="BG454" s="45">
        <v>92.6</v>
      </c>
      <c r="BH454" s="45">
        <v>93.4</v>
      </c>
      <c r="BI454" s="45">
        <v>94</v>
      </c>
      <c r="BJ454" s="45">
        <v>96.9</v>
      </c>
      <c r="BK454" s="45">
        <v>97.9</v>
      </c>
      <c r="BL454" s="45">
        <v>97.4</v>
      </c>
      <c r="BM454" s="45">
        <v>98.8</v>
      </c>
      <c r="BN454" s="45">
        <v>99.2</v>
      </c>
      <c r="BO454" s="45">
        <v>104.7</v>
      </c>
      <c r="BP454" s="45">
        <v>102.4</v>
      </c>
      <c r="BQ454" s="45">
        <v>106.4</v>
      </c>
      <c r="BR454" s="45">
        <v>107.7</v>
      </c>
      <c r="BS454" s="45">
        <v>108.7</v>
      </c>
      <c r="BT454" s="45">
        <v>111.9</v>
      </c>
      <c r="BU454" s="45">
        <v>114.9</v>
      </c>
      <c r="BV454" s="45">
        <v>113.4</v>
      </c>
      <c r="BW454" s="45">
        <v>120</v>
      </c>
      <c r="BX454" s="45">
        <v>125.3</v>
      </c>
      <c r="BY454" s="45">
        <v>126.8</v>
      </c>
      <c r="BZ454" s="45">
        <v>135.6</v>
      </c>
      <c r="CA454" s="45">
        <v>139</v>
      </c>
      <c r="CB454" s="45">
        <v>140.5</v>
      </c>
      <c r="CC454" s="45">
        <v>137</v>
      </c>
      <c r="CD454" s="45">
        <v>137.6</v>
      </c>
      <c r="CE454" s="45">
        <v>139.30000000000001</v>
      </c>
      <c r="CF454" s="45">
        <v>140.4</v>
      </c>
      <c r="CG454" s="45">
        <v>140.1</v>
      </c>
      <c r="CH454" s="45">
        <v>141</v>
      </c>
      <c r="CI454" s="45">
        <v>139.1</v>
      </c>
      <c r="CJ454" s="45">
        <v>136.30000000000001</v>
      </c>
      <c r="CK454" s="45">
        <v>134.69999999999999</v>
      </c>
      <c r="CL454" s="45">
        <v>133.4</v>
      </c>
      <c r="CM454" s="45">
        <v>130</v>
      </c>
      <c r="CN454" s="45">
        <v>130.6</v>
      </c>
      <c r="CO454" s="45">
        <v>128.4</v>
      </c>
      <c r="CP454" s="45">
        <v>123.6</v>
      </c>
      <c r="CQ454" s="45">
        <v>123.1</v>
      </c>
      <c r="CR454" s="45">
        <v>118.6</v>
      </c>
      <c r="CS454" s="45">
        <v>119.1</v>
      </c>
      <c r="CT454" s="45">
        <v>119.6</v>
      </c>
      <c r="CU454" s="45">
        <v>120.1</v>
      </c>
      <c r="CV454" s="45">
        <v>131.69999999999999</v>
      </c>
      <c r="CW454" s="45">
        <v>131.19999999999999</v>
      </c>
      <c r="CX454" s="45">
        <v>133.30000000000001</v>
      </c>
      <c r="CY454" s="45">
        <v>132.6</v>
      </c>
      <c r="CZ454" s="45">
        <v>127.6</v>
      </c>
      <c r="DA454" s="45">
        <v>129.6</v>
      </c>
      <c r="DB454" s="45">
        <v>132.4</v>
      </c>
      <c r="DC454" s="45">
        <v>137</v>
      </c>
      <c r="DD454" s="45">
        <v>139.19999999999999</v>
      </c>
      <c r="DE454" s="45">
        <v>138.19999999999999</v>
      </c>
      <c r="DF454" s="45">
        <v>140.5</v>
      </c>
      <c r="DG454" s="45">
        <v>157.1</v>
      </c>
      <c r="DH454" s="45">
        <v>171.2</v>
      </c>
      <c r="DI454" s="45">
        <v>184.8</v>
      </c>
      <c r="DJ454" s="45">
        <v>194.5</v>
      </c>
      <c r="DK454" s="45">
        <v>205.6</v>
      </c>
      <c r="DL454" s="45">
        <v>196.4</v>
      </c>
      <c r="DM454" s="45">
        <v>202.1</v>
      </c>
      <c r="DN454" s="45">
        <v>198.8</v>
      </c>
      <c r="DO454" s="45">
        <v>226.7</v>
      </c>
      <c r="DP454" s="45">
        <v>232.3</v>
      </c>
      <c r="DQ454" s="45">
        <v>215.7</v>
      </c>
      <c r="DR454" s="45">
        <v>236.6</v>
      </c>
      <c r="DS454" s="45">
        <v>237</v>
      </c>
      <c r="DT454" s="45">
        <v>229.9</v>
      </c>
      <c r="DU454" s="45">
        <v>236.3</v>
      </c>
      <c r="DV454" s="45">
        <v>232.5</v>
      </c>
      <c r="DW454" s="45">
        <v>237.5</v>
      </c>
      <c r="DX454" s="46">
        <v>240.7</v>
      </c>
      <c r="DY454" s="46">
        <v>223.1</v>
      </c>
      <c r="DZ454" s="46">
        <v>224.5</v>
      </c>
      <c r="EA454">
        <v>214.1</v>
      </c>
      <c r="EB454" s="47">
        <v>207.1</v>
      </c>
      <c r="EC454" s="47">
        <v>207.3</v>
      </c>
    </row>
    <row r="455" spans="1:133" x14ac:dyDescent="0.25">
      <c r="A455" s="43" t="s">
        <v>3697</v>
      </c>
      <c r="B455" s="43" t="s">
        <v>2891</v>
      </c>
      <c r="C455" s="44">
        <v>2.63E-2</v>
      </c>
      <c r="D455" s="45">
        <v>104.9</v>
      </c>
      <c r="E455" s="45">
        <v>106.2</v>
      </c>
      <c r="F455" s="45">
        <v>106.1</v>
      </c>
      <c r="G455" s="45">
        <v>106.7</v>
      </c>
      <c r="H455" s="45">
        <v>107.3</v>
      </c>
      <c r="I455" s="45">
        <v>106.6</v>
      </c>
      <c r="J455" s="45">
        <v>107.4</v>
      </c>
      <c r="K455" s="45">
        <v>105.6</v>
      </c>
      <c r="L455" s="45">
        <v>103.1</v>
      </c>
      <c r="M455" s="45">
        <v>104.1</v>
      </c>
      <c r="N455" s="45">
        <v>104.6</v>
      </c>
      <c r="O455" s="45">
        <v>104.5</v>
      </c>
      <c r="P455" s="45">
        <v>107.2</v>
      </c>
      <c r="Q455" s="45">
        <v>107.1</v>
      </c>
      <c r="R455" s="45">
        <v>107.3</v>
      </c>
      <c r="S455" s="45">
        <v>108.1</v>
      </c>
      <c r="T455" s="45">
        <v>102.2</v>
      </c>
      <c r="U455" s="45">
        <v>102.8</v>
      </c>
      <c r="V455" s="45">
        <v>100.6</v>
      </c>
      <c r="W455" s="45">
        <v>102.3</v>
      </c>
      <c r="X455" s="45">
        <v>100.5</v>
      </c>
      <c r="Y455" s="45">
        <v>99.7</v>
      </c>
      <c r="Z455" s="45">
        <v>97.8</v>
      </c>
      <c r="AA455" s="45">
        <v>98.5</v>
      </c>
      <c r="AB455" s="45">
        <v>99.3</v>
      </c>
      <c r="AC455" s="45">
        <v>100.6</v>
      </c>
      <c r="AD455" s="45">
        <v>99.7</v>
      </c>
      <c r="AE455" s="45">
        <v>107.9</v>
      </c>
      <c r="AF455" s="45">
        <v>102.8</v>
      </c>
      <c r="AG455" s="45">
        <v>101.6</v>
      </c>
      <c r="AH455" s="45">
        <v>109.1</v>
      </c>
      <c r="AI455" s="45">
        <v>103.6</v>
      </c>
      <c r="AJ455" s="45">
        <v>105.5</v>
      </c>
      <c r="AK455" s="45">
        <v>105.7</v>
      </c>
      <c r="AL455" s="45">
        <v>106.5</v>
      </c>
      <c r="AM455" s="45">
        <v>105.3</v>
      </c>
      <c r="AN455" s="45">
        <v>103.3</v>
      </c>
      <c r="AO455" s="45">
        <v>103.7</v>
      </c>
      <c r="AP455" s="45">
        <v>105.2</v>
      </c>
      <c r="AQ455" s="45">
        <v>105.2</v>
      </c>
      <c r="AR455" s="45">
        <v>109.4</v>
      </c>
      <c r="AS455" s="45">
        <v>110.6</v>
      </c>
      <c r="AT455" s="45">
        <v>107.7</v>
      </c>
      <c r="AU455" s="45">
        <v>108</v>
      </c>
      <c r="AV455" s="45">
        <v>109</v>
      </c>
      <c r="AW455" s="45">
        <v>108.1</v>
      </c>
      <c r="AX455" s="45">
        <v>109.5</v>
      </c>
      <c r="AY455" s="45">
        <v>111.3</v>
      </c>
      <c r="AZ455" s="45">
        <v>107.5</v>
      </c>
      <c r="BA455" s="45">
        <v>103.1</v>
      </c>
      <c r="BB455" s="45">
        <v>104.1</v>
      </c>
      <c r="BC455" s="45">
        <v>106.5</v>
      </c>
      <c r="BD455" s="45">
        <v>106.1</v>
      </c>
      <c r="BE455" s="45">
        <v>108.4</v>
      </c>
      <c r="BF455" s="45">
        <v>106.1</v>
      </c>
      <c r="BG455" s="45">
        <v>105.7</v>
      </c>
      <c r="BH455" s="45">
        <v>108.1</v>
      </c>
      <c r="BI455" s="45">
        <v>104.7</v>
      </c>
      <c r="BJ455" s="45">
        <v>106.3</v>
      </c>
      <c r="BK455" s="45">
        <v>105</v>
      </c>
      <c r="BL455" s="45">
        <v>104.7</v>
      </c>
      <c r="BM455" s="45">
        <v>106.6</v>
      </c>
      <c r="BN455" s="45">
        <v>104.1</v>
      </c>
      <c r="BO455" s="45">
        <v>108.6</v>
      </c>
      <c r="BP455" s="45">
        <v>114.5</v>
      </c>
      <c r="BQ455" s="45">
        <v>116.1</v>
      </c>
      <c r="BR455" s="45">
        <v>112.5</v>
      </c>
      <c r="BS455" s="45">
        <v>114.1</v>
      </c>
      <c r="BT455" s="45">
        <v>113.2</v>
      </c>
      <c r="BU455" s="45">
        <v>108.9</v>
      </c>
      <c r="BV455" s="45">
        <v>106.8</v>
      </c>
      <c r="BW455" s="45">
        <v>106</v>
      </c>
      <c r="BX455" s="45">
        <v>107.7</v>
      </c>
      <c r="BY455" s="45">
        <v>108.1</v>
      </c>
      <c r="BZ455" s="45">
        <v>108.5</v>
      </c>
      <c r="CA455" s="45">
        <v>108</v>
      </c>
      <c r="CB455" s="45">
        <v>109.9</v>
      </c>
      <c r="CC455" s="45">
        <v>109.4</v>
      </c>
      <c r="CD455" s="45">
        <v>114.6</v>
      </c>
      <c r="CE455" s="45">
        <v>115.1</v>
      </c>
      <c r="CF455" s="45">
        <v>113.1</v>
      </c>
      <c r="CG455" s="45">
        <v>111.1</v>
      </c>
      <c r="CH455" s="45">
        <v>114.6</v>
      </c>
      <c r="CI455" s="45">
        <v>114.6</v>
      </c>
      <c r="CJ455" s="45">
        <v>109.9</v>
      </c>
      <c r="CK455" s="45">
        <v>113.3</v>
      </c>
      <c r="CL455" s="45">
        <v>104.9</v>
      </c>
      <c r="CM455" s="45">
        <v>110.7</v>
      </c>
      <c r="CN455" s="45">
        <v>111.8</v>
      </c>
      <c r="CO455" s="45">
        <v>110.6</v>
      </c>
      <c r="CP455" s="45">
        <v>108.3</v>
      </c>
      <c r="CQ455" s="45">
        <v>107.2</v>
      </c>
      <c r="CR455" s="45">
        <v>110.4</v>
      </c>
      <c r="CS455" s="45">
        <v>105.1</v>
      </c>
      <c r="CT455" s="45">
        <v>109.9</v>
      </c>
      <c r="CU455" s="45">
        <v>111.1</v>
      </c>
      <c r="CV455" s="45">
        <v>104.9</v>
      </c>
      <c r="CW455" s="45">
        <v>105.5</v>
      </c>
      <c r="CX455" s="45">
        <v>103.4</v>
      </c>
      <c r="CY455" s="45">
        <v>108</v>
      </c>
      <c r="CZ455" s="45">
        <v>107.7</v>
      </c>
      <c r="DA455" s="45">
        <v>102.5</v>
      </c>
      <c r="DB455" s="45">
        <v>103.9</v>
      </c>
      <c r="DC455" s="45">
        <v>101.7</v>
      </c>
      <c r="DD455" s="45">
        <v>105</v>
      </c>
      <c r="DE455" s="45">
        <v>108.9</v>
      </c>
      <c r="DF455" s="45">
        <v>102.7</v>
      </c>
      <c r="DG455" s="45">
        <v>104.2</v>
      </c>
      <c r="DH455" s="45">
        <v>114.8</v>
      </c>
      <c r="DI455" s="45">
        <v>113.1</v>
      </c>
      <c r="DJ455" s="45">
        <v>109.9</v>
      </c>
      <c r="DK455" s="45">
        <v>113.9</v>
      </c>
      <c r="DL455" s="45">
        <v>111.6</v>
      </c>
      <c r="DM455" s="45">
        <v>110.7</v>
      </c>
      <c r="DN455" s="45">
        <v>114.6</v>
      </c>
      <c r="DO455" s="45">
        <v>108.2</v>
      </c>
      <c r="DP455" s="45">
        <v>108.9</v>
      </c>
      <c r="DQ455" s="45">
        <v>119.6</v>
      </c>
      <c r="DR455" s="45">
        <v>123.1</v>
      </c>
      <c r="DS455" s="45">
        <v>114.5</v>
      </c>
      <c r="DT455" s="45">
        <v>116.4</v>
      </c>
      <c r="DU455" s="45">
        <v>119.7</v>
      </c>
      <c r="DV455" s="45">
        <v>124.8</v>
      </c>
      <c r="DW455" s="45">
        <v>122</v>
      </c>
      <c r="DX455" s="46">
        <v>118.7</v>
      </c>
      <c r="DY455" s="46">
        <v>117.1</v>
      </c>
      <c r="DZ455" s="46">
        <v>116.1</v>
      </c>
      <c r="EA455">
        <v>114</v>
      </c>
      <c r="EB455" s="47">
        <v>118</v>
      </c>
      <c r="EC455" s="47">
        <v>118.5</v>
      </c>
    </row>
    <row r="456" spans="1:133" x14ac:dyDescent="0.25">
      <c r="A456" s="43" t="s">
        <v>3698</v>
      </c>
      <c r="B456" s="43" t="s">
        <v>2893</v>
      </c>
      <c r="C456" s="44">
        <v>1.316E-2</v>
      </c>
      <c r="D456" s="45">
        <v>97.6</v>
      </c>
      <c r="E456" s="45">
        <v>100.1</v>
      </c>
      <c r="F456" s="45">
        <v>103</v>
      </c>
      <c r="G456" s="45">
        <v>102.8</v>
      </c>
      <c r="H456" s="45">
        <v>103.5</v>
      </c>
      <c r="I456" s="45">
        <v>102.2</v>
      </c>
      <c r="J456" s="45">
        <v>102.1</v>
      </c>
      <c r="K456" s="45">
        <v>95.4</v>
      </c>
      <c r="L456" s="45">
        <v>98.4</v>
      </c>
      <c r="M456" s="45">
        <v>99.1</v>
      </c>
      <c r="N456" s="45">
        <v>98.6</v>
      </c>
      <c r="O456" s="45">
        <v>99.1</v>
      </c>
      <c r="P456" s="45">
        <v>98</v>
      </c>
      <c r="Q456" s="45">
        <v>96.5</v>
      </c>
      <c r="R456" s="45">
        <v>97.2</v>
      </c>
      <c r="S456" s="45">
        <v>94.2</v>
      </c>
      <c r="T456" s="45">
        <v>94.4</v>
      </c>
      <c r="U456" s="45">
        <v>95.7</v>
      </c>
      <c r="V456" s="45">
        <v>96.4</v>
      </c>
      <c r="W456" s="45">
        <v>96.5</v>
      </c>
      <c r="X456" s="45">
        <v>98.3</v>
      </c>
      <c r="Y456" s="45">
        <v>95.8</v>
      </c>
      <c r="Z456" s="45">
        <v>98.3</v>
      </c>
      <c r="AA456" s="45">
        <v>100.7</v>
      </c>
      <c r="AB456" s="45">
        <v>97.5</v>
      </c>
      <c r="AC456" s="45">
        <v>96.6</v>
      </c>
      <c r="AD456" s="45">
        <v>97.5</v>
      </c>
      <c r="AE456" s="45">
        <v>95.2</v>
      </c>
      <c r="AF456" s="45">
        <v>97.9</v>
      </c>
      <c r="AG456" s="45">
        <v>96.2</v>
      </c>
      <c r="AH456" s="45">
        <v>97.3</v>
      </c>
      <c r="AI456" s="45">
        <v>93.3</v>
      </c>
      <c r="AJ456" s="45">
        <v>92.8</v>
      </c>
      <c r="AK456" s="45">
        <v>93.3</v>
      </c>
      <c r="AL456" s="45">
        <v>92.1</v>
      </c>
      <c r="AM456" s="45">
        <v>93.4</v>
      </c>
      <c r="AN456" s="45">
        <v>93.6</v>
      </c>
      <c r="AO456" s="45">
        <v>94.2</v>
      </c>
      <c r="AP456" s="45">
        <v>98.6</v>
      </c>
      <c r="AQ456" s="45">
        <v>98.9</v>
      </c>
      <c r="AR456" s="45">
        <v>100.2</v>
      </c>
      <c r="AS456" s="45">
        <v>95.5</v>
      </c>
      <c r="AT456" s="45">
        <v>104.9</v>
      </c>
      <c r="AU456" s="45">
        <v>104</v>
      </c>
      <c r="AV456" s="45">
        <v>106.9</v>
      </c>
      <c r="AW456" s="45">
        <v>106</v>
      </c>
      <c r="AX456" s="45">
        <v>103.7</v>
      </c>
      <c r="AY456" s="45">
        <v>106.9</v>
      </c>
      <c r="AZ456" s="45">
        <v>107</v>
      </c>
      <c r="BA456" s="45">
        <v>107.2</v>
      </c>
      <c r="BB456" s="45">
        <v>106.8</v>
      </c>
      <c r="BC456" s="45">
        <v>102.9</v>
      </c>
      <c r="BD456" s="45">
        <v>102.8</v>
      </c>
      <c r="BE456" s="45">
        <v>102.8</v>
      </c>
      <c r="BF456" s="45">
        <v>102.1</v>
      </c>
      <c r="BG456" s="45">
        <v>102.3</v>
      </c>
      <c r="BH456" s="45">
        <v>103.2</v>
      </c>
      <c r="BI456" s="45">
        <v>102.7</v>
      </c>
      <c r="BJ456" s="45">
        <v>102.2</v>
      </c>
      <c r="BK456" s="45">
        <v>102.4</v>
      </c>
      <c r="BL456" s="45">
        <v>101.1</v>
      </c>
      <c r="BM456" s="45">
        <v>101.7</v>
      </c>
      <c r="BN456" s="45">
        <v>101</v>
      </c>
      <c r="BO456" s="45">
        <v>103</v>
      </c>
      <c r="BP456" s="45">
        <v>102.3</v>
      </c>
      <c r="BQ456" s="45">
        <v>101.2</v>
      </c>
      <c r="BR456" s="45">
        <v>102.6</v>
      </c>
      <c r="BS456" s="45">
        <v>101.4</v>
      </c>
      <c r="BT456" s="45">
        <v>101.3</v>
      </c>
      <c r="BU456" s="45">
        <v>101</v>
      </c>
      <c r="BV456" s="45">
        <v>102.6</v>
      </c>
      <c r="BW456" s="45">
        <v>102.3</v>
      </c>
      <c r="BX456" s="45">
        <v>101.3</v>
      </c>
      <c r="BY456" s="45">
        <v>106.8</v>
      </c>
      <c r="BZ456" s="45">
        <v>101.1</v>
      </c>
      <c r="CA456" s="45">
        <v>101.6</v>
      </c>
      <c r="CB456" s="45">
        <v>101.7</v>
      </c>
      <c r="CC456" s="45">
        <v>100.4</v>
      </c>
      <c r="CD456" s="45">
        <v>102.2</v>
      </c>
      <c r="CE456" s="45">
        <v>102.7</v>
      </c>
      <c r="CF456" s="45">
        <v>102.4</v>
      </c>
      <c r="CG456" s="45">
        <v>102.4</v>
      </c>
      <c r="CH456" s="45">
        <v>104.4</v>
      </c>
      <c r="CI456" s="45">
        <v>100.3</v>
      </c>
      <c r="CJ456" s="45">
        <v>104.2</v>
      </c>
      <c r="CK456" s="45">
        <v>108.6</v>
      </c>
      <c r="CL456" s="45">
        <v>104.4</v>
      </c>
      <c r="CM456" s="45">
        <v>106.3</v>
      </c>
      <c r="CN456" s="45">
        <v>104</v>
      </c>
      <c r="CO456" s="45">
        <v>100.5</v>
      </c>
      <c r="CP456" s="45">
        <v>98.9</v>
      </c>
      <c r="CQ456" s="45">
        <v>98.1</v>
      </c>
      <c r="CR456" s="45">
        <v>100.4</v>
      </c>
      <c r="CS456" s="45">
        <v>103.5</v>
      </c>
      <c r="CT456" s="45">
        <v>101.7</v>
      </c>
      <c r="CU456" s="45">
        <v>103.6</v>
      </c>
      <c r="CV456" s="45">
        <v>100.4</v>
      </c>
      <c r="CW456" s="45">
        <v>100.9</v>
      </c>
      <c r="CX456" s="45">
        <v>112.5</v>
      </c>
      <c r="CY456" s="45">
        <v>107.1</v>
      </c>
      <c r="CZ456" s="45">
        <v>102.2</v>
      </c>
      <c r="DA456" s="45">
        <v>114.3</v>
      </c>
      <c r="DB456" s="45">
        <v>99.9</v>
      </c>
      <c r="DC456" s="45">
        <v>103.9</v>
      </c>
      <c r="DD456" s="45">
        <v>106.6</v>
      </c>
      <c r="DE456" s="45">
        <v>107.2</v>
      </c>
      <c r="DF456" s="45">
        <v>107.7</v>
      </c>
      <c r="DG456" s="45">
        <v>110.1</v>
      </c>
      <c r="DH456" s="45">
        <v>108.7</v>
      </c>
      <c r="DI456" s="45">
        <v>112.4</v>
      </c>
      <c r="DJ456" s="45">
        <v>107.6</v>
      </c>
      <c r="DK456" s="45">
        <v>104.5</v>
      </c>
      <c r="DL456" s="45">
        <v>105.8</v>
      </c>
      <c r="DM456" s="45">
        <v>100.3</v>
      </c>
      <c r="DN456" s="45">
        <v>105.7</v>
      </c>
      <c r="DO456" s="45">
        <v>103.9</v>
      </c>
      <c r="DP456" s="45">
        <v>104.9</v>
      </c>
      <c r="DQ456" s="45">
        <v>108.8</v>
      </c>
      <c r="DR456" s="45">
        <v>112</v>
      </c>
      <c r="DS456" s="45">
        <v>112</v>
      </c>
      <c r="DT456" s="45">
        <v>111.9</v>
      </c>
      <c r="DU456" s="45">
        <v>98.9</v>
      </c>
      <c r="DV456" s="45">
        <v>102.2</v>
      </c>
      <c r="DW456" s="45">
        <v>96.9</v>
      </c>
      <c r="DX456" s="46">
        <v>102.2</v>
      </c>
      <c r="DY456" s="46">
        <v>110.7</v>
      </c>
      <c r="DZ456" s="46">
        <v>110.4</v>
      </c>
      <c r="EA456">
        <v>111.1</v>
      </c>
      <c r="EB456" s="47">
        <v>106.1</v>
      </c>
      <c r="EC456" s="47">
        <v>100.7</v>
      </c>
    </row>
    <row r="457" spans="1:133" x14ac:dyDescent="0.25">
      <c r="A457" s="43" t="s">
        <v>3699</v>
      </c>
      <c r="B457" s="43" t="s">
        <v>3700</v>
      </c>
      <c r="C457" s="44">
        <v>0.11681999999999999</v>
      </c>
      <c r="D457" s="45">
        <v>81.8</v>
      </c>
      <c r="E457" s="45">
        <v>103.9</v>
      </c>
      <c r="F457" s="45">
        <v>104.8</v>
      </c>
      <c r="G457" s="45">
        <v>101.7</v>
      </c>
      <c r="H457" s="45">
        <v>106.6</v>
      </c>
      <c r="I457" s="45">
        <v>115.7</v>
      </c>
      <c r="J457" s="45">
        <v>102.5</v>
      </c>
      <c r="K457" s="45">
        <v>105.6</v>
      </c>
      <c r="L457" s="45">
        <v>114.6</v>
      </c>
      <c r="M457" s="45">
        <v>105.9</v>
      </c>
      <c r="N457" s="45">
        <v>112.1</v>
      </c>
      <c r="O457" s="45">
        <v>109.1</v>
      </c>
      <c r="P457" s="45">
        <v>97.6</v>
      </c>
      <c r="Q457" s="45">
        <v>102.6</v>
      </c>
      <c r="R457" s="45">
        <v>104.2</v>
      </c>
      <c r="S457" s="45">
        <v>92.6</v>
      </c>
      <c r="T457" s="45">
        <v>94.7</v>
      </c>
      <c r="U457" s="45">
        <v>103.7</v>
      </c>
      <c r="V457" s="45">
        <v>97.9</v>
      </c>
      <c r="W457" s="45">
        <v>104.2</v>
      </c>
      <c r="X457" s="45">
        <v>102.1</v>
      </c>
      <c r="Y457" s="45">
        <v>111</v>
      </c>
      <c r="Z457" s="45">
        <v>112.8</v>
      </c>
      <c r="AA457" s="45">
        <v>110.9</v>
      </c>
      <c r="AB457" s="45">
        <v>132.6</v>
      </c>
      <c r="AC457" s="45">
        <v>108.8</v>
      </c>
      <c r="AD457" s="45">
        <v>99.8</v>
      </c>
      <c r="AE457" s="45">
        <v>102.7</v>
      </c>
      <c r="AF457" s="45">
        <v>95.3</v>
      </c>
      <c r="AG457" s="45">
        <v>94.7</v>
      </c>
      <c r="AH457" s="45">
        <v>108.4</v>
      </c>
      <c r="AI457" s="45">
        <v>94.9</v>
      </c>
      <c r="AJ457" s="45">
        <v>101.7</v>
      </c>
      <c r="AK457" s="45">
        <v>100.5</v>
      </c>
      <c r="AL457" s="45">
        <v>99.6</v>
      </c>
      <c r="AM457" s="45">
        <v>119.3</v>
      </c>
      <c r="AN457" s="45">
        <v>100.8</v>
      </c>
      <c r="AO457" s="45">
        <v>125</v>
      </c>
      <c r="AP457" s="45">
        <v>86.6</v>
      </c>
      <c r="AQ457" s="45">
        <v>101.7</v>
      </c>
      <c r="AR457" s="45">
        <v>93.7</v>
      </c>
      <c r="AS457" s="45">
        <v>96.4</v>
      </c>
      <c r="AT457" s="45">
        <v>95.3</v>
      </c>
      <c r="AU457" s="45">
        <v>104.5</v>
      </c>
      <c r="AV457" s="45">
        <v>106.3</v>
      </c>
      <c r="AW457" s="45">
        <v>93.7</v>
      </c>
      <c r="AX457" s="45">
        <v>115.9</v>
      </c>
      <c r="AY457" s="45">
        <v>117.6</v>
      </c>
      <c r="AZ457" s="45">
        <v>102.9</v>
      </c>
      <c r="BA457" s="45">
        <v>101.7</v>
      </c>
      <c r="BB457" s="45">
        <v>111.7</v>
      </c>
      <c r="BC457" s="45">
        <v>112.2</v>
      </c>
      <c r="BD457" s="45">
        <v>117</v>
      </c>
      <c r="BE457" s="45">
        <v>109.8</v>
      </c>
      <c r="BF457" s="45">
        <v>116.2</v>
      </c>
      <c r="BG457" s="45">
        <v>122.5</v>
      </c>
      <c r="BH457" s="45">
        <v>124.5</v>
      </c>
      <c r="BI457" s="45">
        <v>124.5</v>
      </c>
      <c r="BJ457" s="45">
        <v>124.5</v>
      </c>
      <c r="BK457" s="45">
        <v>124.5</v>
      </c>
      <c r="BL457" s="45">
        <v>115</v>
      </c>
      <c r="BM457" s="45">
        <v>115</v>
      </c>
      <c r="BN457" s="45">
        <v>115</v>
      </c>
      <c r="BO457" s="45">
        <v>115.7</v>
      </c>
      <c r="BP457" s="45">
        <v>115.7</v>
      </c>
      <c r="BQ457" s="45">
        <v>115.7</v>
      </c>
      <c r="BR457" s="45">
        <v>115.7</v>
      </c>
      <c r="BS457" s="45">
        <v>99.8</v>
      </c>
      <c r="BT457" s="45">
        <v>99.8</v>
      </c>
      <c r="BU457" s="45">
        <v>110.5</v>
      </c>
      <c r="BV457" s="45">
        <v>110.5</v>
      </c>
      <c r="BW457" s="45">
        <v>113.2</v>
      </c>
      <c r="BX457" s="45">
        <v>113.2</v>
      </c>
      <c r="BY457" s="45">
        <v>116.4</v>
      </c>
      <c r="BZ457" s="45">
        <v>116.4</v>
      </c>
      <c r="CA457" s="45">
        <v>118.6</v>
      </c>
      <c r="CB457" s="45">
        <v>111.7</v>
      </c>
      <c r="CC457" s="45">
        <v>111.7</v>
      </c>
      <c r="CD457" s="45">
        <v>111.7</v>
      </c>
      <c r="CE457" s="45">
        <v>114.3</v>
      </c>
      <c r="CF457" s="45">
        <v>114.3</v>
      </c>
      <c r="CG457" s="45">
        <v>120.1</v>
      </c>
      <c r="CH457" s="45">
        <v>120.1</v>
      </c>
      <c r="CI457" s="45">
        <v>118.2</v>
      </c>
      <c r="CJ457" s="45">
        <v>118.2</v>
      </c>
      <c r="CK457" s="45">
        <v>118.2</v>
      </c>
      <c r="CL457" s="45">
        <v>120.1</v>
      </c>
      <c r="CM457" s="45">
        <v>118.2</v>
      </c>
      <c r="CN457" s="45">
        <v>118.2</v>
      </c>
      <c r="CO457" s="45">
        <v>118.2</v>
      </c>
      <c r="CP457" s="45">
        <v>118.8</v>
      </c>
      <c r="CQ457" s="45">
        <v>118.8</v>
      </c>
      <c r="CR457" s="45">
        <v>121.3</v>
      </c>
      <c r="CS457" s="45">
        <v>128.6</v>
      </c>
      <c r="CT457" s="45">
        <v>121.3</v>
      </c>
      <c r="CU457" s="45">
        <v>121.3</v>
      </c>
      <c r="CV457" s="45">
        <v>128.6</v>
      </c>
      <c r="CW457" s="45">
        <v>128.6</v>
      </c>
      <c r="CX457" s="45">
        <v>128.6</v>
      </c>
      <c r="CY457" s="45">
        <v>128.6</v>
      </c>
      <c r="CZ457" s="45">
        <v>135.9</v>
      </c>
      <c r="DA457" s="45">
        <v>132.4</v>
      </c>
      <c r="DB457" s="45">
        <v>135.9</v>
      </c>
      <c r="DC457" s="45">
        <v>132.4</v>
      </c>
      <c r="DD457" s="45">
        <v>135.9</v>
      </c>
      <c r="DE457" s="45">
        <v>135.9</v>
      </c>
      <c r="DF457" s="45">
        <v>135.9</v>
      </c>
      <c r="DG457" s="45">
        <v>135.9</v>
      </c>
      <c r="DH457" s="45">
        <v>147.6</v>
      </c>
      <c r="DI457" s="45">
        <v>141.5</v>
      </c>
      <c r="DJ457" s="45">
        <v>141.5</v>
      </c>
      <c r="DK457" s="45">
        <v>141.5</v>
      </c>
      <c r="DL457" s="45">
        <v>141.5</v>
      </c>
      <c r="DM457" s="45">
        <v>141.5</v>
      </c>
      <c r="DN457" s="45">
        <v>147.5</v>
      </c>
      <c r="DO457" s="45">
        <v>147.5</v>
      </c>
      <c r="DP457" s="45">
        <v>144.19999999999999</v>
      </c>
      <c r="DQ457" s="45">
        <v>146.4</v>
      </c>
      <c r="DR457" s="45">
        <v>154.69999999999999</v>
      </c>
      <c r="DS457" s="45">
        <v>146.4</v>
      </c>
      <c r="DT457" s="45">
        <v>145.5</v>
      </c>
      <c r="DU457" s="45">
        <v>145.5</v>
      </c>
      <c r="DV457" s="45">
        <v>145.5</v>
      </c>
      <c r="DW457" s="45">
        <v>145.5</v>
      </c>
      <c r="DX457" s="46">
        <v>145.5</v>
      </c>
      <c r="DY457" s="46">
        <v>145</v>
      </c>
      <c r="DZ457" s="46">
        <v>145.5</v>
      </c>
      <c r="EA457">
        <v>145.5</v>
      </c>
      <c r="EB457" s="47">
        <v>141.4</v>
      </c>
      <c r="EC457" s="47">
        <v>141.4</v>
      </c>
    </row>
    <row r="458" spans="1:133" x14ac:dyDescent="0.25">
      <c r="A458" s="43" t="s">
        <v>3701</v>
      </c>
      <c r="B458" s="43" t="s">
        <v>3702</v>
      </c>
      <c r="C458" s="44">
        <v>0.70265999999999995</v>
      </c>
      <c r="D458" s="45">
        <v>103.3</v>
      </c>
      <c r="E458" s="45">
        <v>106.6</v>
      </c>
      <c r="F458" s="45">
        <v>103.7</v>
      </c>
      <c r="G458" s="45">
        <v>107.2</v>
      </c>
      <c r="H458" s="45">
        <v>106.7</v>
      </c>
      <c r="I458" s="45">
        <v>106.4</v>
      </c>
      <c r="J458" s="45">
        <v>108.3</v>
      </c>
      <c r="K458" s="45">
        <v>108.8</v>
      </c>
      <c r="L458" s="45">
        <v>111.2</v>
      </c>
      <c r="M458" s="45">
        <v>110.8</v>
      </c>
      <c r="N458" s="45">
        <v>107.1</v>
      </c>
      <c r="O458" s="45">
        <v>109.6</v>
      </c>
      <c r="P458" s="45">
        <v>109.1</v>
      </c>
      <c r="Q458" s="45">
        <v>105.5</v>
      </c>
      <c r="R458" s="45">
        <v>107.5</v>
      </c>
      <c r="S458" s="45">
        <v>105.7</v>
      </c>
      <c r="T458" s="45">
        <v>108.1</v>
      </c>
      <c r="U458" s="45">
        <v>111</v>
      </c>
      <c r="V458" s="45">
        <v>114.5</v>
      </c>
      <c r="W458" s="45">
        <v>110.1</v>
      </c>
      <c r="X458" s="45">
        <v>113.6</v>
      </c>
      <c r="Y458" s="45">
        <v>113.3</v>
      </c>
      <c r="Z458" s="45">
        <v>113.2</v>
      </c>
      <c r="AA458" s="45">
        <v>111.4</v>
      </c>
      <c r="AB458" s="45">
        <v>110.5</v>
      </c>
      <c r="AC458" s="45">
        <v>112.2</v>
      </c>
      <c r="AD458" s="45">
        <v>113.7</v>
      </c>
      <c r="AE458" s="45">
        <v>114.3</v>
      </c>
      <c r="AF458" s="45">
        <v>114</v>
      </c>
      <c r="AG458" s="45">
        <v>112.2</v>
      </c>
      <c r="AH458" s="45">
        <v>111.1</v>
      </c>
      <c r="AI458" s="45">
        <v>115.5</v>
      </c>
      <c r="AJ458" s="45">
        <v>116</v>
      </c>
      <c r="AK458" s="45">
        <v>112.6</v>
      </c>
      <c r="AL458" s="45">
        <v>112.7</v>
      </c>
      <c r="AM458" s="45">
        <v>110.6</v>
      </c>
      <c r="AN458" s="45">
        <v>114.5</v>
      </c>
      <c r="AO458" s="45">
        <v>119.7</v>
      </c>
      <c r="AP458" s="45">
        <v>120.6</v>
      </c>
      <c r="AQ458" s="45">
        <v>121.2</v>
      </c>
      <c r="AR458" s="45">
        <v>123.4</v>
      </c>
      <c r="AS458" s="45">
        <v>118.8</v>
      </c>
      <c r="AT458" s="45">
        <v>115.4</v>
      </c>
      <c r="AU458" s="45">
        <v>120.9</v>
      </c>
      <c r="AV458" s="45">
        <v>121</v>
      </c>
      <c r="AW458" s="45">
        <v>125.5</v>
      </c>
      <c r="AX458" s="45">
        <v>122.5</v>
      </c>
      <c r="AY458" s="45">
        <v>123.2</v>
      </c>
      <c r="AZ458" s="45">
        <v>123.8</v>
      </c>
      <c r="BA458" s="45">
        <v>125.3</v>
      </c>
      <c r="BB458" s="45">
        <v>123.8</v>
      </c>
      <c r="BC458" s="45">
        <v>122.5</v>
      </c>
      <c r="BD458" s="45">
        <v>121.8</v>
      </c>
      <c r="BE458" s="45">
        <v>122.3</v>
      </c>
      <c r="BF458" s="45">
        <v>120.3</v>
      </c>
      <c r="BG458" s="45">
        <v>121</v>
      </c>
      <c r="BH458" s="45">
        <v>121.5</v>
      </c>
      <c r="BI458" s="45">
        <v>121.8</v>
      </c>
      <c r="BJ458" s="45">
        <v>125</v>
      </c>
      <c r="BK458" s="45">
        <v>126.4</v>
      </c>
      <c r="BL458" s="45">
        <v>125.2</v>
      </c>
      <c r="BM458" s="45">
        <v>124.3</v>
      </c>
      <c r="BN458" s="45">
        <v>124.5</v>
      </c>
      <c r="BO458" s="45">
        <v>121.8</v>
      </c>
      <c r="BP458" s="45">
        <v>124.3</v>
      </c>
      <c r="BQ458" s="45">
        <v>124.4</v>
      </c>
      <c r="BR458" s="45">
        <v>125.5</v>
      </c>
      <c r="BS458" s="45">
        <v>126.9</v>
      </c>
      <c r="BT458" s="45">
        <v>129.19999999999999</v>
      </c>
      <c r="BU458" s="45">
        <v>127.5</v>
      </c>
      <c r="BV458" s="45">
        <v>126.6</v>
      </c>
      <c r="BW458" s="45">
        <v>126.5</v>
      </c>
      <c r="BX458" s="45">
        <v>126.2</v>
      </c>
      <c r="BY458" s="45">
        <v>128.5</v>
      </c>
      <c r="BZ458" s="45">
        <v>127.6</v>
      </c>
      <c r="CA458" s="45">
        <v>127.6</v>
      </c>
      <c r="CB458" s="45">
        <v>126.9</v>
      </c>
      <c r="CC458" s="45">
        <v>121.8</v>
      </c>
      <c r="CD458" s="45">
        <v>126.5</v>
      </c>
      <c r="CE458" s="45">
        <v>127.4</v>
      </c>
      <c r="CF458" s="45">
        <v>127.2</v>
      </c>
      <c r="CG458" s="45">
        <v>130.69999999999999</v>
      </c>
      <c r="CH458" s="45">
        <v>130.30000000000001</v>
      </c>
      <c r="CI458" s="45">
        <v>132.19999999999999</v>
      </c>
      <c r="CJ458" s="45">
        <v>128.19999999999999</v>
      </c>
      <c r="CK458" s="45">
        <v>128.69999999999999</v>
      </c>
      <c r="CL458" s="45">
        <v>128.69999999999999</v>
      </c>
      <c r="CM458" s="45">
        <v>127.8</v>
      </c>
      <c r="CN458" s="45">
        <v>130.9</v>
      </c>
      <c r="CO458" s="45">
        <v>129.6</v>
      </c>
      <c r="CP458" s="45">
        <v>132.5</v>
      </c>
      <c r="CQ458" s="45">
        <v>133.1</v>
      </c>
      <c r="CR458" s="45">
        <v>133.9</v>
      </c>
      <c r="CS458" s="45">
        <v>139.5</v>
      </c>
      <c r="CT458" s="45">
        <v>142.9</v>
      </c>
      <c r="CU458" s="45">
        <v>138</v>
      </c>
      <c r="CV458" s="45">
        <v>138.1</v>
      </c>
      <c r="CW458" s="45">
        <v>133.1</v>
      </c>
      <c r="CX458" s="45">
        <v>134.5</v>
      </c>
      <c r="CY458" s="45">
        <v>135.19999999999999</v>
      </c>
      <c r="CZ458" s="45">
        <v>135.5</v>
      </c>
      <c r="DA458" s="45">
        <v>131</v>
      </c>
      <c r="DB458" s="45">
        <v>135.80000000000001</v>
      </c>
      <c r="DC458" s="45">
        <v>138.19999999999999</v>
      </c>
      <c r="DD458" s="45">
        <v>137.6</v>
      </c>
      <c r="DE458" s="45">
        <v>135.69999999999999</v>
      </c>
      <c r="DF458" s="45">
        <v>139.4</v>
      </c>
      <c r="DG458" s="45">
        <v>140.80000000000001</v>
      </c>
      <c r="DH458" s="45">
        <v>140.80000000000001</v>
      </c>
      <c r="DI458" s="45">
        <v>145</v>
      </c>
      <c r="DJ458" s="45">
        <v>139.6</v>
      </c>
      <c r="DK458" s="45">
        <v>136</v>
      </c>
      <c r="DL458" s="45">
        <v>136</v>
      </c>
      <c r="DM458" s="45">
        <v>138.4</v>
      </c>
      <c r="DN458" s="45">
        <v>140.80000000000001</v>
      </c>
      <c r="DO458" s="45">
        <v>141</v>
      </c>
      <c r="DP458" s="45">
        <v>141.80000000000001</v>
      </c>
      <c r="DQ458" s="45">
        <v>140.6</v>
      </c>
      <c r="DR458" s="45">
        <v>140.30000000000001</v>
      </c>
      <c r="DS458" s="45">
        <v>138.80000000000001</v>
      </c>
      <c r="DT458" s="45">
        <v>140.4</v>
      </c>
      <c r="DU458" s="45">
        <v>143.80000000000001</v>
      </c>
      <c r="DV458" s="45">
        <v>144.69999999999999</v>
      </c>
      <c r="DW458" s="45">
        <v>143.1</v>
      </c>
      <c r="DX458" s="46">
        <v>145.30000000000001</v>
      </c>
      <c r="DY458" s="46">
        <v>144.69999999999999</v>
      </c>
      <c r="DZ458" s="46">
        <v>146.30000000000001</v>
      </c>
      <c r="EA458">
        <v>147.4</v>
      </c>
      <c r="EB458" s="47">
        <v>148.19999999999999</v>
      </c>
      <c r="EC458" s="47">
        <v>147.30000000000001</v>
      </c>
    </row>
    <row r="459" spans="1:133" x14ac:dyDescent="0.25">
      <c r="A459" s="43" t="s">
        <v>3703</v>
      </c>
      <c r="B459" s="43" t="s">
        <v>3704</v>
      </c>
      <c r="C459" s="44">
        <v>3.6999999999999999E-4</v>
      </c>
      <c r="D459" s="45">
        <v>110.4</v>
      </c>
      <c r="E459" s="45">
        <v>111.9</v>
      </c>
      <c r="F459" s="45">
        <v>111.9</v>
      </c>
      <c r="G459" s="45">
        <v>112.4</v>
      </c>
      <c r="H459" s="45">
        <v>112.4</v>
      </c>
      <c r="I459" s="45">
        <v>112.4</v>
      </c>
      <c r="J459" s="45">
        <v>114.3</v>
      </c>
      <c r="K459" s="45">
        <v>115.2</v>
      </c>
      <c r="L459" s="45">
        <v>116.9</v>
      </c>
      <c r="M459" s="45">
        <v>116.9</v>
      </c>
      <c r="N459" s="45">
        <v>116.9</v>
      </c>
      <c r="O459" s="45">
        <v>116.9</v>
      </c>
      <c r="P459" s="45">
        <v>118.2</v>
      </c>
      <c r="Q459" s="45">
        <v>119.4</v>
      </c>
      <c r="R459" s="45">
        <v>121.7</v>
      </c>
      <c r="S459" s="45">
        <v>116.9</v>
      </c>
      <c r="T459" s="45">
        <v>116.9</v>
      </c>
      <c r="U459" s="45">
        <v>116.9</v>
      </c>
      <c r="V459" s="45">
        <v>119.4</v>
      </c>
      <c r="W459" s="45">
        <v>121</v>
      </c>
      <c r="X459" s="45">
        <v>123.1</v>
      </c>
      <c r="Y459" s="45">
        <v>122.9</v>
      </c>
      <c r="Z459" s="45">
        <v>122.3</v>
      </c>
      <c r="AA459" s="45">
        <v>122.3</v>
      </c>
      <c r="AB459" s="45">
        <v>122</v>
      </c>
      <c r="AC459" s="45">
        <v>122.1</v>
      </c>
      <c r="AD459" s="45">
        <v>126</v>
      </c>
      <c r="AE459" s="45">
        <v>125.3</v>
      </c>
      <c r="AF459" s="45">
        <v>125.3</v>
      </c>
      <c r="AG459" s="45">
        <v>125.3</v>
      </c>
      <c r="AH459" s="45">
        <v>125.3</v>
      </c>
      <c r="AI459" s="45">
        <v>127</v>
      </c>
      <c r="AJ459" s="45">
        <v>125.1</v>
      </c>
      <c r="AK459" s="45">
        <v>125.1</v>
      </c>
      <c r="AL459" s="45">
        <v>125.1</v>
      </c>
      <c r="AM459" s="45">
        <v>125.1</v>
      </c>
      <c r="AN459" s="45">
        <v>125.1</v>
      </c>
      <c r="AO459" s="45">
        <v>126</v>
      </c>
      <c r="AP459" s="45">
        <v>126</v>
      </c>
      <c r="AQ459" s="45">
        <v>127.4</v>
      </c>
      <c r="AR459" s="45">
        <v>124.4</v>
      </c>
      <c r="AS459" s="45">
        <v>124.4</v>
      </c>
      <c r="AT459" s="45">
        <v>135.1</v>
      </c>
      <c r="AU459" s="45">
        <v>138.5</v>
      </c>
      <c r="AV459" s="45">
        <v>138.5</v>
      </c>
      <c r="AW459" s="45">
        <v>138.5</v>
      </c>
      <c r="AX459" s="45">
        <v>136.6</v>
      </c>
      <c r="AY459" s="45">
        <v>136.6</v>
      </c>
      <c r="AZ459" s="45">
        <v>136.6</v>
      </c>
      <c r="BA459" s="45">
        <v>142.19999999999999</v>
      </c>
      <c r="BB459" s="45">
        <v>147.30000000000001</v>
      </c>
      <c r="BC459" s="45">
        <v>152.5</v>
      </c>
      <c r="BD459" s="45">
        <v>152.5</v>
      </c>
      <c r="BE459" s="45">
        <v>152.5</v>
      </c>
      <c r="BF459" s="45">
        <v>152.5</v>
      </c>
      <c r="BG459" s="45">
        <v>154</v>
      </c>
      <c r="BH459" s="45">
        <v>153.9</v>
      </c>
      <c r="BI459" s="45">
        <v>153.9</v>
      </c>
      <c r="BJ459" s="45">
        <v>153.9</v>
      </c>
      <c r="BK459" s="45">
        <v>158.69999999999999</v>
      </c>
      <c r="BL459" s="45">
        <v>159.30000000000001</v>
      </c>
      <c r="BM459" s="45">
        <v>159.30000000000001</v>
      </c>
      <c r="BN459" s="45">
        <v>158.80000000000001</v>
      </c>
      <c r="BO459" s="45">
        <v>152.69999999999999</v>
      </c>
      <c r="BP459" s="45">
        <v>173.2</v>
      </c>
      <c r="BQ459" s="45">
        <v>173.2</v>
      </c>
      <c r="BR459" s="45">
        <v>180</v>
      </c>
      <c r="BS459" s="45">
        <v>154.9</v>
      </c>
      <c r="BT459" s="45">
        <v>154.9</v>
      </c>
      <c r="BU459" s="45">
        <v>154.9</v>
      </c>
      <c r="BV459" s="45">
        <v>167.1</v>
      </c>
      <c r="BW459" s="45">
        <v>164.9</v>
      </c>
      <c r="BX459" s="45">
        <v>165.2</v>
      </c>
      <c r="BY459" s="45">
        <v>165.2</v>
      </c>
      <c r="BZ459" s="45">
        <v>169.4</v>
      </c>
      <c r="CA459" s="45">
        <v>169.4</v>
      </c>
      <c r="CB459" s="45">
        <v>169.4</v>
      </c>
      <c r="CC459" s="45">
        <v>169.4</v>
      </c>
      <c r="CD459" s="45">
        <v>169.4</v>
      </c>
      <c r="CE459" s="45">
        <v>169.4</v>
      </c>
      <c r="CF459" s="45">
        <v>170.8</v>
      </c>
      <c r="CG459" s="45">
        <v>170.8</v>
      </c>
      <c r="CH459" s="45">
        <v>170.8</v>
      </c>
      <c r="CI459" s="45">
        <v>170.8</v>
      </c>
      <c r="CJ459" s="45">
        <v>172</v>
      </c>
      <c r="CK459" s="45">
        <v>172</v>
      </c>
      <c r="CL459" s="45">
        <v>172</v>
      </c>
      <c r="CM459" s="45">
        <v>172</v>
      </c>
      <c r="CN459" s="45">
        <v>172</v>
      </c>
      <c r="CO459" s="45">
        <v>172</v>
      </c>
      <c r="CP459" s="45">
        <v>172</v>
      </c>
      <c r="CQ459" s="45">
        <v>172</v>
      </c>
      <c r="CR459" s="45">
        <v>172</v>
      </c>
      <c r="CS459" s="45">
        <v>172</v>
      </c>
      <c r="CT459" s="45">
        <v>172</v>
      </c>
      <c r="CU459" s="45">
        <v>172</v>
      </c>
      <c r="CV459" s="45">
        <v>172.6</v>
      </c>
      <c r="CW459" s="45">
        <v>172.6</v>
      </c>
      <c r="CX459" s="45">
        <v>172.6</v>
      </c>
      <c r="CY459" s="45">
        <v>172.6</v>
      </c>
      <c r="CZ459" s="45">
        <v>172.6</v>
      </c>
      <c r="DA459" s="45">
        <v>172.6</v>
      </c>
      <c r="DB459" s="45">
        <v>172.6</v>
      </c>
      <c r="DC459" s="45">
        <v>172.6</v>
      </c>
      <c r="DD459" s="45">
        <v>172.6</v>
      </c>
      <c r="DE459" s="45">
        <v>172.6</v>
      </c>
      <c r="DF459" s="45">
        <v>172.6</v>
      </c>
      <c r="DG459" s="45">
        <v>172.6</v>
      </c>
      <c r="DH459" s="45">
        <v>172.9</v>
      </c>
      <c r="DI459" s="45">
        <v>172.9</v>
      </c>
      <c r="DJ459" s="45">
        <v>172.9</v>
      </c>
      <c r="DK459" s="45">
        <v>172.9</v>
      </c>
      <c r="DL459" s="45">
        <v>173.2</v>
      </c>
      <c r="DM459" s="45">
        <v>173.2</v>
      </c>
      <c r="DN459" s="45">
        <v>173.3</v>
      </c>
      <c r="DO459" s="45">
        <v>185.3</v>
      </c>
      <c r="DP459" s="45">
        <v>188.4</v>
      </c>
      <c r="DQ459" s="45">
        <v>192.6</v>
      </c>
      <c r="DR459" s="45">
        <v>197.5</v>
      </c>
      <c r="DS459" s="45">
        <v>201.4</v>
      </c>
      <c r="DT459" s="45">
        <v>212</v>
      </c>
      <c r="DU459" s="45">
        <v>214.6</v>
      </c>
      <c r="DV459" s="45">
        <v>216.3</v>
      </c>
      <c r="DW459" s="45">
        <v>222.6</v>
      </c>
      <c r="DX459" s="46">
        <v>226.9</v>
      </c>
      <c r="DY459" s="46">
        <v>224.1</v>
      </c>
      <c r="DZ459" s="46">
        <v>224.5</v>
      </c>
      <c r="EA459">
        <v>224.9</v>
      </c>
      <c r="EB459" s="47">
        <v>226</v>
      </c>
      <c r="EC459" s="47">
        <v>226.8</v>
      </c>
    </row>
    <row r="460" spans="1:133" x14ac:dyDescent="0.25">
      <c r="A460" s="43" t="s">
        <v>3705</v>
      </c>
      <c r="B460" s="43" t="s">
        <v>3706</v>
      </c>
      <c r="C460" s="44">
        <v>6.5060000000000007E-2</v>
      </c>
      <c r="D460" s="45">
        <v>104.8</v>
      </c>
      <c r="E460" s="45">
        <v>105.3</v>
      </c>
      <c r="F460" s="45">
        <v>105.7</v>
      </c>
      <c r="G460" s="45">
        <v>107.6</v>
      </c>
      <c r="H460" s="45">
        <v>108.4</v>
      </c>
      <c r="I460" s="45">
        <v>108.8</v>
      </c>
      <c r="J460" s="45">
        <v>110.6</v>
      </c>
      <c r="K460" s="45">
        <v>110.5</v>
      </c>
      <c r="L460" s="45">
        <v>111.3</v>
      </c>
      <c r="M460" s="45">
        <v>112.4</v>
      </c>
      <c r="N460" s="45">
        <v>112.5</v>
      </c>
      <c r="O460" s="45">
        <v>112.8</v>
      </c>
      <c r="P460" s="45">
        <v>115.1</v>
      </c>
      <c r="Q460" s="45">
        <v>114.6</v>
      </c>
      <c r="R460" s="45">
        <v>114.6</v>
      </c>
      <c r="S460" s="45">
        <v>114.8</v>
      </c>
      <c r="T460" s="45">
        <v>114.8</v>
      </c>
      <c r="U460" s="45">
        <v>115.4</v>
      </c>
      <c r="V460" s="45">
        <v>116.1</v>
      </c>
      <c r="W460" s="45">
        <v>116.5</v>
      </c>
      <c r="X460" s="45">
        <v>116.6</v>
      </c>
      <c r="Y460" s="45">
        <v>117</v>
      </c>
      <c r="Z460" s="45">
        <v>117.6</v>
      </c>
      <c r="AA460" s="45">
        <v>117.9</v>
      </c>
      <c r="AB460" s="45">
        <v>121.6</v>
      </c>
      <c r="AC460" s="45">
        <v>122.7</v>
      </c>
      <c r="AD460" s="45">
        <v>122.5</v>
      </c>
      <c r="AE460" s="45">
        <v>124.3</v>
      </c>
      <c r="AF460" s="45">
        <v>124.3</v>
      </c>
      <c r="AG460" s="45">
        <v>124.3</v>
      </c>
      <c r="AH460" s="45">
        <v>124.6</v>
      </c>
      <c r="AI460" s="45">
        <v>124.8</v>
      </c>
      <c r="AJ460" s="45">
        <v>125</v>
      </c>
      <c r="AK460" s="45">
        <v>125.5</v>
      </c>
      <c r="AL460" s="45">
        <v>126</v>
      </c>
      <c r="AM460" s="45">
        <v>127</v>
      </c>
      <c r="AN460" s="45">
        <v>128.4</v>
      </c>
      <c r="AO460" s="45">
        <v>127.6</v>
      </c>
      <c r="AP460" s="45">
        <v>127.6</v>
      </c>
      <c r="AQ460" s="45">
        <v>127.8</v>
      </c>
      <c r="AR460" s="45">
        <v>127.4</v>
      </c>
      <c r="AS460" s="45">
        <v>127.4</v>
      </c>
      <c r="AT460" s="45">
        <v>128.5</v>
      </c>
      <c r="AU460" s="45">
        <v>128.9</v>
      </c>
      <c r="AV460" s="45">
        <v>129</v>
      </c>
      <c r="AW460" s="45">
        <v>129.6</v>
      </c>
      <c r="AX460" s="45">
        <v>130.19999999999999</v>
      </c>
      <c r="AY460" s="45">
        <v>130.69999999999999</v>
      </c>
      <c r="AZ460" s="45">
        <v>132.30000000000001</v>
      </c>
      <c r="BA460" s="45">
        <v>132.4</v>
      </c>
      <c r="BB460" s="45">
        <v>131.5</v>
      </c>
      <c r="BC460" s="45">
        <v>131.9</v>
      </c>
      <c r="BD460" s="45">
        <v>130.80000000000001</v>
      </c>
      <c r="BE460" s="45">
        <v>132.30000000000001</v>
      </c>
      <c r="BF460" s="45">
        <v>133.1</v>
      </c>
      <c r="BG460" s="45">
        <v>133.30000000000001</v>
      </c>
      <c r="BH460" s="45">
        <v>131.9</v>
      </c>
      <c r="BI460" s="45">
        <v>132.4</v>
      </c>
      <c r="BJ460" s="45">
        <v>132.4</v>
      </c>
      <c r="BK460" s="45">
        <v>132.5</v>
      </c>
      <c r="BL460" s="45">
        <v>133.5</v>
      </c>
      <c r="BM460" s="45">
        <v>134.19999999999999</v>
      </c>
      <c r="BN460" s="45">
        <v>134.5</v>
      </c>
      <c r="BO460" s="45">
        <v>134.19999999999999</v>
      </c>
      <c r="BP460" s="45">
        <v>133.6</v>
      </c>
      <c r="BQ460" s="45">
        <v>133.1</v>
      </c>
      <c r="BR460" s="45">
        <v>134.9</v>
      </c>
      <c r="BS460" s="45">
        <v>135.69999999999999</v>
      </c>
      <c r="BT460" s="45">
        <v>135.5</v>
      </c>
      <c r="BU460" s="45">
        <v>137.30000000000001</v>
      </c>
      <c r="BV460" s="45">
        <v>137.80000000000001</v>
      </c>
      <c r="BW460" s="45">
        <v>137.80000000000001</v>
      </c>
      <c r="BX460" s="45">
        <v>138</v>
      </c>
      <c r="BY460" s="45">
        <v>138.5</v>
      </c>
      <c r="BZ460" s="45">
        <v>138.5</v>
      </c>
      <c r="CA460" s="45">
        <v>138.80000000000001</v>
      </c>
      <c r="CB460" s="45">
        <v>139.6</v>
      </c>
      <c r="CC460" s="45">
        <v>140.80000000000001</v>
      </c>
      <c r="CD460" s="45">
        <v>141.1</v>
      </c>
      <c r="CE460" s="45">
        <v>141.5</v>
      </c>
      <c r="CF460" s="45">
        <v>141.6</v>
      </c>
      <c r="CG460" s="45">
        <v>141.69999999999999</v>
      </c>
      <c r="CH460" s="45">
        <v>143</v>
      </c>
      <c r="CI460" s="45">
        <v>143.5</v>
      </c>
      <c r="CJ460" s="45">
        <v>143.5</v>
      </c>
      <c r="CK460" s="45">
        <v>144.1</v>
      </c>
      <c r="CL460" s="45">
        <v>146.9</v>
      </c>
      <c r="CM460" s="45">
        <v>147.4</v>
      </c>
      <c r="CN460" s="45">
        <v>147.80000000000001</v>
      </c>
      <c r="CO460" s="45">
        <v>148.9</v>
      </c>
      <c r="CP460" s="45">
        <v>148.5</v>
      </c>
      <c r="CQ460" s="45">
        <v>148.30000000000001</v>
      </c>
      <c r="CR460" s="45">
        <v>147.9</v>
      </c>
      <c r="CS460" s="45">
        <v>148.69999999999999</v>
      </c>
      <c r="CT460" s="45">
        <v>148.69999999999999</v>
      </c>
      <c r="CU460" s="45">
        <v>148.4</v>
      </c>
      <c r="CV460" s="45">
        <v>149.19999999999999</v>
      </c>
      <c r="CW460" s="45">
        <v>150.9</v>
      </c>
      <c r="CX460" s="45">
        <v>151.30000000000001</v>
      </c>
      <c r="CY460" s="45">
        <v>152.4</v>
      </c>
      <c r="CZ460" s="45">
        <v>153.30000000000001</v>
      </c>
      <c r="DA460" s="45">
        <v>153.1</v>
      </c>
      <c r="DB460" s="45">
        <v>154.80000000000001</v>
      </c>
      <c r="DC460" s="45">
        <v>155.4</v>
      </c>
      <c r="DD460" s="45">
        <v>156.1</v>
      </c>
      <c r="DE460" s="45">
        <v>155.30000000000001</v>
      </c>
      <c r="DF460" s="45">
        <v>155.9</v>
      </c>
      <c r="DG460" s="45">
        <v>155.30000000000001</v>
      </c>
      <c r="DH460" s="45">
        <v>157.1</v>
      </c>
      <c r="DI460" s="45">
        <v>156.4</v>
      </c>
      <c r="DJ460" s="45">
        <v>157.5</v>
      </c>
      <c r="DK460" s="45">
        <v>158.6</v>
      </c>
      <c r="DL460" s="45">
        <v>158.5</v>
      </c>
      <c r="DM460" s="45">
        <v>159.19999999999999</v>
      </c>
      <c r="DN460" s="45">
        <v>160.9</v>
      </c>
      <c r="DO460" s="45">
        <v>161.5</v>
      </c>
      <c r="DP460" s="45">
        <v>160.80000000000001</v>
      </c>
      <c r="DQ460" s="45">
        <v>161.9</v>
      </c>
      <c r="DR460" s="45">
        <v>162.1</v>
      </c>
      <c r="DS460" s="45">
        <v>162.5</v>
      </c>
      <c r="DT460" s="45">
        <v>164.7</v>
      </c>
      <c r="DU460" s="45">
        <v>163.6</v>
      </c>
      <c r="DV460" s="45">
        <v>163.80000000000001</v>
      </c>
      <c r="DW460" s="45">
        <v>166.4</v>
      </c>
      <c r="DX460" s="46">
        <v>165.6</v>
      </c>
      <c r="DY460" s="46">
        <v>165.9</v>
      </c>
      <c r="DZ460" s="46">
        <v>166.4</v>
      </c>
      <c r="EA460">
        <v>166.2</v>
      </c>
      <c r="EB460" s="47">
        <v>164.7</v>
      </c>
      <c r="EC460" s="47">
        <v>164.9</v>
      </c>
    </row>
    <row r="461" spans="1:133" x14ac:dyDescent="0.25">
      <c r="A461" s="43" t="s">
        <v>3707</v>
      </c>
      <c r="B461" s="43" t="s">
        <v>3708</v>
      </c>
      <c r="C461" s="44">
        <v>5.2299999999999999E-2</v>
      </c>
      <c r="D461" s="45">
        <v>101.8</v>
      </c>
      <c r="E461" s="45">
        <v>101.7</v>
      </c>
      <c r="F461" s="45">
        <v>101.9</v>
      </c>
      <c r="G461" s="45">
        <v>100.8</v>
      </c>
      <c r="H461" s="45">
        <v>102.7</v>
      </c>
      <c r="I461" s="45">
        <v>99.8</v>
      </c>
      <c r="J461" s="45">
        <v>102.7</v>
      </c>
      <c r="K461" s="45">
        <v>102</v>
      </c>
      <c r="L461" s="45">
        <v>102.9</v>
      </c>
      <c r="M461" s="45">
        <v>103.4</v>
      </c>
      <c r="N461" s="45">
        <v>102.9</v>
      </c>
      <c r="O461" s="45">
        <v>100.5</v>
      </c>
      <c r="P461" s="45">
        <v>103.9</v>
      </c>
      <c r="Q461" s="45">
        <v>101.8</v>
      </c>
      <c r="R461" s="45">
        <v>105.3</v>
      </c>
      <c r="S461" s="45">
        <v>101.5</v>
      </c>
      <c r="T461" s="45">
        <v>105.6</v>
      </c>
      <c r="U461" s="45">
        <v>104</v>
      </c>
      <c r="V461" s="45">
        <v>102</v>
      </c>
      <c r="W461" s="45">
        <v>102.9</v>
      </c>
      <c r="X461" s="45">
        <v>103.2</v>
      </c>
      <c r="Y461" s="45">
        <v>103.3</v>
      </c>
      <c r="Z461" s="45">
        <v>98.1</v>
      </c>
      <c r="AA461" s="45">
        <v>98.3</v>
      </c>
      <c r="AB461" s="45">
        <v>99.8</v>
      </c>
      <c r="AC461" s="45">
        <v>101.3</v>
      </c>
      <c r="AD461" s="45">
        <v>104.5</v>
      </c>
      <c r="AE461" s="45">
        <v>102.2</v>
      </c>
      <c r="AF461" s="45">
        <v>102.7</v>
      </c>
      <c r="AG461" s="45">
        <v>100</v>
      </c>
      <c r="AH461" s="45">
        <v>104.5</v>
      </c>
      <c r="AI461" s="45">
        <v>100.5</v>
      </c>
      <c r="AJ461" s="45">
        <v>102.6</v>
      </c>
      <c r="AK461" s="45">
        <v>103.8</v>
      </c>
      <c r="AL461" s="45">
        <v>98.5</v>
      </c>
      <c r="AM461" s="45">
        <v>94.8</v>
      </c>
      <c r="AN461" s="45">
        <v>114</v>
      </c>
      <c r="AO461" s="45">
        <v>114</v>
      </c>
      <c r="AP461" s="45">
        <v>116.4</v>
      </c>
      <c r="AQ461" s="45">
        <v>120.2</v>
      </c>
      <c r="AR461" s="45">
        <v>113.6</v>
      </c>
      <c r="AS461" s="45">
        <v>113.7</v>
      </c>
      <c r="AT461" s="45">
        <v>113</v>
      </c>
      <c r="AU461" s="45">
        <v>113</v>
      </c>
      <c r="AV461" s="45">
        <v>113</v>
      </c>
      <c r="AW461" s="45">
        <v>113</v>
      </c>
      <c r="AX461" s="45">
        <v>113</v>
      </c>
      <c r="AY461" s="45">
        <v>113</v>
      </c>
      <c r="AZ461" s="45">
        <v>113</v>
      </c>
      <c r="BA461" s="45">
        <v>113</v>
      </c>
      <c r="BB461" s="45">
        <v>113</v>
      </c>
      <c r="BC461" s="45">
        <v>113</v>
      </c>
      <c r="BD461" s="45">
        <v>113</v>
      </c>
      <c r="BE461" s="45">
        <v>113</v>
      </c>
      <c r="BF461" s="45">
        <v>113</v>
      </c>
      <c r="BG461" s="45">
        <v>113</v>
      </c>
      <c r="BH461" s="45">
        <v>113</v>
      </c>
      <c r="BI461" s="45">
        <v>113</v>
      </c>
      <c r="BJ461" s="45">
        <v>117</v>
      </c>
      <c r="BK461" s="45">
        <v>117</v>
      </c>
      <c r="BL461" s="45">
        <v>115.8</v>
      </c>
      <c r="BM461" s="45">
        <v>119.7</v>
      </c>
      <c r="BN461" s="45">
        <v>105.2</v>
      </c>
      <c r="BO461" s="45">
        <v>100.9</v>
      </c>
      <c r="BP461" s="45">
        <v>100.9</v>
      </c>
      <c r="BQ461" s="45">
        <v>105</v>
      </c>
      <c r="BR461" s="45">
        <v>104.5</v>
      </c>
      <c r="BS461" s="45">
        <v>104.5</v>
      </c>
      <c r="BT461" s="45">
        <v>107.4</v>
      </c>
      <c r="BU461" s="45">
        <v>106.9</v>
      </c>
      <c r="BV461" s="45">
        <v>108.8</v>
      </c>
      <c r="BW461" s="45">
        <v>106</v>
      </c>
      <c r="BX461" s="45">
        <v>106</v>
      </c>
      <c r="BY461" s="45">
        <v>106.1</v>
      </c>
      <c r="BZ461" s="45">
        <v>105.2</v>
      </c>
      <c r="CA461" s="45">
        <v>105.3</v>
      </c>
      <c r="CB461" s="45">
        <v>104.9</v>
      </c>
      <c r="CC461" s="45">
        <v>106.4</v>
      </c>
      <c r="CD461" s="45">
        <v>106.9</v>
      </c>
      <c r="CE461" s="45">
        <v>107.3</v>
      </c>
      <c r="CF461" s="45">
        <v>106.8</v>
      </c>
      <c r="CG461" s="45">
        <v>107.5</v>
      </c>
      <c r="CH461" s="45">
        <v>108.3</v>
      </c>
      <c r="CI461" s="45">
        <v>109.6</v>
      </c>
      <c r="CJ461" s="45">
        <v>109.4</v>
      </c>
      <c r="CK461" s="45">
        <v>109.4</v>
      </c>
      <c r="CL461" s="45">
        <v>110.1</v>
      </c>
      <c r="CM461" s="45">
        <v>108.1</v>
      </c>
      <c r="CN461" s="45">
        <v>106.4</v>
      </c>
      <c r="CO461" s="45">
        <v>105.4</v>
      </c>
      <c r="CP461" s="45">
        <v>106.8</v>
      </c>
      <c r="CQ461" s="45">
        <v>104.3</v>
      </c>
      <c r="CR461" s="45">
        <v>102.8</v>
      </c>
      <c r="CS461" s="45">
        <v>102.5</v>
      </c>
      <c r="CT461" s="45">
        <v>105.3</v>
      </c>
      <c r="CU461" s="45">
        <v>104.6</v>
      </c>
      <c r="CV461" s="45">
        <v>105.8</v>
      </c>
      <c r="CW461" s="45">
        <v>106.2</v>
      </c>
      <c r="CX461" s="45">
        <v>104.7</v>
      </c>
      <c r="CY461" s="45">
        <v>103.4</v>
      </c>
      <c r="CZ461" s="45">
        <v>104.7</v>
      </c>
      <c r="DA461" s="45">
        <v>104.5</v>
      </c>
      <c r="DB461" s="45">
        <v>104.5</v>
      </c>
      <c r="DC461" s="45">
        <v>108.8</v>
      </c>
      <c r="DD461" s="45">
        <v>108.6</v>
      </c>
      <c r="DE461" s="45">
        <v>107.6</v>
      </c>
      <c r="DF461" s="45">
        <v>106.5</v>
      </c>
      <c r="DG461" s="45">
        <v>112.7</v>
      </c>
      <c r="DH461" s="45">
        <v>113.5</v>
      </c>
      <c r="DI461" s="45">
        <v>119.9</v>
      </c>
      <c r="DJ461" s="45">
        <v>118.1</v>
      </c>
      <c r="DK461" s="45">
        <v>120</v>
      </c>
      <c r="DL461" s="45">
        <v>120</v>
      </c>
      <c r="DM461" s="45">
        <v>120.1</v>
      </c>
      <c r="DN461" s="45">
        <v>120.1</v>
      </c>
      <c r="DO461" s="45">
        <v>120.1</v>
      </c>
      <c r="DP461" s="45">
        <v>122.9</v>
      </c>
      <c r="DQ461" s="45">
        <v>122.9</v>
      </c>
      <c r="DR461" s="45">
        <v>115.7</v>
      </c>
      <c r="DS461" s="45">
        <v>116</v>
      </c>
      <c r="DT461" s="45">
        <v>116.6</v>
      </c>
      <c r="DU461" s="45">
        <v>116.5</v>
      </c>
      <c r="DV461" s="45">
        <v>119.9</v>
      </c>
      <c r="DW461" s="45">
        <v>116.9</v>
      </c>
      <c r="DX461" s="46">
        <v>119.8</v>
      </c>
      <c r="DY461" s="46">
        <v>119.3</v>
      </c>
      <c r="DZ461" s="46">
        <v>119.4</v>
      </c>
      <c r="EA461">
        <v>119.3</v>
      </c>
      <c r="EB461" s="47">
        <v>120.3</v>
      </c>
      <c r="EC461" s="47">
        <v>120.3</v>
      </c>
    </row>
    <row r="462" spans="1:133" x14ac:dyDescent="0.25">
      <c r="A462" s="43" t="s">
        <v>3709</v>
      </c>
      <c r="B462" s="43" t="s">
        <v>3710</v>
      </c>
      <c r="C462" s="44">
        <v>3.6130000000000002E-2</v>
      </c>
      <c r="D462" s="45">
        <v>102.4</v>
      </c>
      <c r="E462" s="45">
        <v>102.4</v>
      </c>
      <c r="F462" s="45">
        <v>102.4</v>
      </c>
      <c r="G462" s="45">
        <v>102.4</v>
      </c>
      <c r="H462" s="45">
        <v>102.4</v>
      </c>
      <c r="I462" s="45">
        <v>102.4</v>
      </c>
      <c r="J462" s="45">
        <v>102.4</v>
      </c>
      <c r="K462" s="45">
        <v>102.4</v>
      </c>
      <c r="L462" s="45">
        <v>102.4</v>
      </c>
      <c r="M462" s="45">
        <v>102.4</v>
      </c>
      <c r="N462" s="45">
        <v>102.4</v>
      </c>
      <c r="O462" s="45">
        <v>102.4</v>
      </c>
      <c r="P462" s="45">
        <v>102.7</v>
      </c>
      <c r="Q462" s="45">
        <v>103.3</v>
      </c>
      <c r="R462" s="45">
        <v>103.3</v>
      </c>
      <c r="S462" s="45">
        <v>103.3</v>
      </c>
      <c r="T462" s="45">
        <v>103.3</v>
      </c>
      <c r="U462" s="45">
        <v>103.3</v>
      </c>
      <c r="V462" s="45">
        <v>103.3</v>
      </c>
      <c r="W462" s="45">
        <v>103.3</v>
      </c>
      <c r="X462" s="45">
        <v>104.5</v>
      </c>
      <c r="Y462" s="45">
        <v>104.5</v>
      </c>
      <c r="Z462" s="45">
        <v>104.5</v>
      </c>
      <c r="AA462" s="45">
        <v>104.5</v>
      </c>
      <c r="AB462" s="45">
        <v>105.5</v>
      </c>
      <c r="AC462" s="45">
        <v>106.2</v>
      </c>
      <c r="AD462" s="45">
        <v>106.2</v>
      </c>
      <c r="AE462" s="45">
        <v>106.2</v>
      </c>
      <c r="AF462" s="45">
        <v>106.2</v>
      </c>
      <c r="AG462" s="45">
        <v>109</v>
      </c>
      <c r="AH462" s="45">
        <v>109</v>
      </c>
      <c r="AI462" s="45">
        <v>109</v>
      </c>
      <c r="AJ462" s="45">
        <v>109</v>
      </c>
      <c r="AK462" s="45">
        <v>110</v>
      </c>
      <c r="AL462" s="45">
        <v>111</v>
      </c>
      <c r="AM462" s="45">
        <v>111</v>
      </c>
      <c r="AN462" s="45">
        <v>111.4</v>
      </c>
      <c r="AO462" s="45">
        <v>111.9</v>
      </c>
      <c r="AP462" s="45">
        <v>111.9</v>
      </c>
      <c r="AQ462" s="45">
        <v>112.1</v>
      </c>
      <c r="AR462" s="45">
        <v>109.3</v>
      </c>
      <c r="AS462" s="45">
        <v>109.3</v>
      </c>
      <c r="AT462" s="45">
        <v>109.3</v>
      </c>
      <c r="AU462" s="45">
        <v>110.8</v>
      </c>
      <c r="AV462" s="45">
        <v>108</v>
      </c>
      <c r="AW462" s="45">
        <v>109.2</v>
      </c>
      <c r="AX462" s="45">
        <v>109.2</v>
      </c>
      <c r="AY462" s="45">
        <v>109.2</v>
      </c>
      <c r="AZ462" s="45">
        <v>109.4</v>
      </c>
      <c r="BA462" s="45">
        <v>110.6</v>
      </c>
      <c r="BB462" s="45">
        <v>110.6</v>
      </c>
      <c r="BC462" s="45">
        <v>110.6</v>
      </c>
      <c r="BD462" s="45">
        <v>110.6</v>
      </c>
      <c r="BE462" s="45">
        <v>110.6</v>
      </c>
      <c r="BF462" s="45">
        <v>110.6</v>
      </c>
      <c r="BG462" s="45">
        <v>110.3</v>
      </c>
      <c r="BH462" s="45">
        <v>110.6</v>
      </c>
      <c r="BI462" s="45">
        <v>111.4</v>
      </c>
      <c r="BJ462" s="45">
        <v>111.4</v>
      </c>
      <c r="BK462" s="45">
        <v>111.4</v>
      </c>
      <c r="BL462" s="45">
        <v>112.9</v>
      </c>
      <c r="BM462" s="45">
        <v>114.5</v>
      </c>
      <c r="BN462" s="45">
        <v>114.5</v>
      </c>
      <c r="BO462" s="45">
        <v>113.1</v>
      </c>
      <c r="BP462" s="45">
        <v>112</v>
      </c>
      <c r="BQ462" s="45">
        <v>112</v>
      </c>
      <c r="BR462" s="45">
        <v>112</v>
      </c>
      <c r="BS462" s="45">
        <v>112</v>
      </c>
      <c r="BT462" s="45">
        <v>112</v>
      </c>
      <c r="BU462" s="45">
        <v>112</v>
      </c>
      <c r="BV462" s="45">
        <v>117.3</v>
      </c>
      <c r="BW462" s="45">
        <v>117.7</v>
      </c>
      <c r="BX462" s="45">
        <v>117.7</v>
      </c>
      <c r="BY462" s="45">
        <v>117.7</v>
      </c>
      <c r="BZ462" s="45">
        <v>118.6</v>
      </c>
      <c r="CA462" s="45">
        <v>118.6</v>
      </c>
      <c r="CB462" s="45">
        <v>118.6</v>
      </c>
      <c r="CC462" s="45">
        <v>118.6</v>
      </c>
      <c r="CD462" s="45">
        <v>120.2</v>
      </c>
      <c r="CE462" s="45">
        <v>123.2</v>
      </c>
      <c r="CF462" s="45">
        <v>123.2</v>
      </c>
      <c r="CG462" s="45">
        <v>123.2</v>
      </c>
      <c r="CH462" s="45">
        <v>123.2</v>
      </c>
      <c r="CI462" s="45">
        <v>123.2</v>
      </c>
      <c r="CJ462" s="45">
        <v>121.4</v>
      </c>
      <c r="CK462" s="45">
        <v>121.4</v>
      </c>
      <c r="CL462" s="45">
        <v>122.9</v>
      </c>
      <c r="CM462" s="45">
        <v>122.9</v>
      </c>
      <c r="CN462" s="45">
        <v>123</v>
      </c>
      <c r="CO462" s="45">
        <v>123</v>
      </c>
      <c r="CP462" s="45">
        <v>123</v>
      </c>
      <c r="CQ462" s="45">
        <v>123</v>
      </c>
      <c r="CR462" s="45">
        <v>124.9</v>
      </c>
      <c r="CS462" s="45">
        <v>124.9</v>
      </c>
      <c r="CT462" s="45">
        <v>125.1</v>
      </c>
      <c r="CU462" s="45">
        <v>125.1</v>
      </c>
      <c r="CV462" s="45">
        <v>120.5</v>
      </c>
      <c r="CW462" s="45">
        <v>122.5</v>
      </c>
      <c r="CX462" s="45">
        <v>122.5</v>
      </c>
      <c r="CY462" s="45">
        <v>124.1</v>
      </c>
      <c r="CZ462" s="45">
        <v>125.1</v>
      </c>
      <c r="DA462" s="45">
        <v>126.7</v>
      </c>
      <c r="DB462" s="45">
        <v>125.6</v>
      </c>
      <c r="DC462" s="45">
        <v>125.6</v>
      </c>
      <c r="DD462" s="45">
        <v>123.5</v>
      </c>
      <c r="DE462" s="45">
        <v>123.7</v>
      </c>
      <c r="DF462" s="45">
        <v>123.9</v>
      </c>
      <c r="DG462" s="45">
        <v>123.7</v>
      </c>
      <c r="DH462" s="45">
        <v>124.2</v>
      </c>
      <c r="DI462" s="45">
        <v>124.2</v>
      </c>
      <c r="DJ462" s="45">
        <v>124.2</v>
      </c>
      <c r="DK462" s="45">
        <v>125.9</v>
      </c>
      <c r="DL462" s="45">
        <v>127.1</v>
      </c>
      <c r="DM462" s="45">
        <v>126.1</v>
      </c>
      <c r="DN462" s="45">
        <v>126.1</v>
      </c>
      <c r="DO462" s="45">
        <v>126.1</v>
      </c>
      <c r="DP462" s="45">
        <v>128</v>
      </c>
      <c r="DQ462" s="45">
        <v>127.1</v>
      </c>
      <c r="DR462" s="45">
        <v>128</v>
      </c>
      <c r="DS462" s="45">
        <v>129.5</v>
      </c>
      <c r="DT462" s="45">
        <v>134.80000000000001</v>
      </c>
      <c r="DU462" s="45">
        <v>135.19999999999999</v>
      </c>
      <c r="DV462" s="45">
        <v>133.4</v>
      </c>
      <c r="DW462" s="45">
        <v>135</v>
      </c>
      <c r="DX462" s="46">
        <v>134.9</v>
      </c>
      <c r="DY462" s="46">
        <v>135.1</v>
      </c>
      <c r="DZ462" s="46">
        <v>136.30000000000001</v>
      </c>
      <c r="EA462">
        <v>136.69999999999999</v>
      </c>
      <c r="EB462" s="47">
        <v>129.19999999999999</v>
      </c>
      <c r="EC462" s="47">
        <v>135.1</v>
      </c>
    </row>
    <row r="463" spans="1:133" x14ac:dyDescent="0.25">
      <c r="A463" s="43" t="s">
        <v>3711</v>
      </c>
      <c r="B463" s="43" t="s">
        <v>3712</v>
      </c>
      <c r="C463" s="44">
        <v>1.289E-2</v>
      </c>
      <c r="D463" s="45">
        <v>110.4</v>
      </c>
      <c r="E463" s="45">
        <v>103.5</v>
      </c>
      <c r="F463" s="45">
        <v>103.6</v>
      </c>
      <c r="G463" s="45">
        <v>103.4</v>
      </c>
      <c r="H463" s="45">
        <v>102.5</v>
      </c>
      <c r="I463" s="45">
        <v>99.9</v>
      </c>
      <c r="J463" s="45">
        <v>100.1</v>
      </c>
      <c r="K463" s="45">
        <v>106.9</v>
      </c>
      <c r="L463" s="45">
        <v>105.9</v>
      </c>
      <c r="M463" s="45">
        <v>100.2</v>
      </c>
      <c r="N463" s="45">
        <v>106.4</v>
      </c>
      <c r="O463" s="45">
        <v>113.4</v>
      </c>
      <c r="P463" s="45">
        <v>114.8</v>
      </c>
      <c r="Q463" s="45">
        <v>114.1</v>
      </c>
      <c r="R463" s="45">
        <v>113.3</v>
      </c>
      <c r="S463" s="45">
        <v>100.6</v>
      </c>
      <c r="T463" s="45">
        <v>101.1</v>
      </c>
      <c r="U463" s="45">
        <v>104.6</v>
      </c>
      <c r="V463" s="45">
        <v>101.7</v>
      </c>
      <c r="W463" s="45">
        <v>106.6</v>
      </c>
      <c r="X463" s="45">
        <v>105.8</v>
      </c>
      <c r="Y463" s="45">
        <v>109.6</v>
      </c>
      <c r="Z463" s="45">
        <v>118.8</v>
      </c>
      <c r="AA463" s="45">
        <v>119.2</v>
      </c>
      <c r="AB463" s="45">
        <v>124.8</v>
      </c>
      <c r="AC463" s="45">
        <v>120.4</v>
      </c>
      <c r="AD463" s="45">
        <v>124.4</v>
      </c>
      <c r="AE463" s="45">
        <v>122.6</v>
      </c>
      <c r="AF463" s="45">
        <v>119</v>
      </c>
      <c r="AG463" s="45">
        <v>114.6</v>
      </c>
      <c r="AH463" s="45">
        <v>116.2</v>
      </c>
      <c r="AI463" s="45">
        <v>119.6</v>
      </c>
      <c r="AJ463" s="45">
        <v>122.7</v>
      </c>
      <c r="AK463" s="45">
        <v>122.7</v>
      </c>
      <c r="AL463" s="45">
        <v>119.5</v>
      </c>
      <c r="AM463" s="45">
        <v>129.19999999999999</v>
      </c>
      <c r="AN463" s="45">
        <v>115.5</v>
      </c>
      <c r="AO463" s="45">
        <v>115.6</v>
      </c>
      <c r="AP463" s="45">
        <v>119</v>
      </c>
      <c r="AQ463" s="45">
        <v>119.4</v>
      </c>
      <c r="AR463" s="45">
        <v>116.4</v>
      </c>
      <c r="AS463" s="45">
        <v>119</v>
      </c>
      <c r="AT463" s="45">
        <v>123.4</v>
      </c>
      <c r="AU463" s="45">
        <v>127.8</v>
      </c>
      <c r="AV463" s="45">
        <v>129.6</v>
      </c>
      <c r="AW463" s="45">
        <v>132.19999999999999</v>
      </c>
      <c r="AX463" s="45">
        <v>135.1</v>
      </c>
      <c r="AY463" s="45">
        <v>134.6</v>
      </c>
      <c r="AZ463" s="45">
        <v>136.9</v>
      </c>
      <c r="BA463" s="45">
        <v>137.80000000000001</v>
      </c>
      <c r="BB463" s="45">
        <v>138.6</v>
      </c>
      <c r="BC463" s="45">
        <v>138.6</v>
      </c>
      <c r="BD463" s="45">
        <v>138.6</v>
      </c>
      <c r="BE463" s="45">
        <v>138.6</v>
      </c>
      <c r="BF463" s="45">
        <v>138.6</v>
      </c>
      <c r="BG463" s="45">
        <v>140.9</v>
      </c>
      <c r="BH463" s="45">
        <v>144.30000000000001</v>
      </c>
      <c r="BI463" s="45">
        <v>144.30000000000001</v>
      </c>
      <c r="BJ463" s="45">
        <v>144.30000000000001</v>
      </c>
      <c r="BK463" s="45">
        <v>144.30000000000001</v>
      </c>
      <c r="BL463" s="45">
        <v>144.30000000000001</v>
      </c>
      <c r="BM463" s="45">
        <v>144.30000000000001</v>
      </c>
      <c r="BN463" s="45">
        <v>144.30000000000001</v>
      </c>
      <c r="BO463" s="45">
        <v>143.9</v>
      </c>
      <c r="BP463" s="45">
        <v>141.5</v>
      </c>
      <c r="BQ463" s="45">
        <v>133.19999999999999</v>
      </c>
      <c r="BR463" s="45">
        <v>133.19999999999999</v>
      </c>
      <c r="BS463" s="45">
        <v>133.19999999999999</v>
      </c>
      <c r="BT463" s="45">
        <v>133.19999999999999</v>
      </c>
      <c r="BU463" s="45">
        <v>133.19999999999999</v>
      </c>
      <c r="BV463" s="45">
        <v>133.19999999999999</v>
      </c>
      <c r="BW463" s="45">
        <v>128.69999999999999</v>
      </c>
      <c r="BX463" s="45">
        <v>128.69999999999999</v>
      </c>
      <c r="BY463" s="45">
        <v>128.69999999999999</v>
      </c>
      <c r="BZ463" s="45">
        <v>128.69999999999999</v>
      </c>
      <c r="CA463" s="45">
        <v>128.69999999999999</v>
      </c>
      <c r="CB463" s="45">
        <v>128.69999999999999</v>
      </c>
      <c r="CC463" s="45">
        <v>128.69999999999999</v>
      </c>
      <c r="CD463" s="45">
        <v>128.69999999999999</v>
      </c>
      <c r="CE463" s="45">
        <v>128.69999999999999</v>
      </c>
      <c r="CF463" s="45">
        <v>128.5</v>
      </c>
      <c r="CG463" s="45">
        <v>128.5</v>
      </c>
      <c r="CH463" s="45">
        <v>128.5</v>
      </c>
      <c r="CI463" s="45">
        <v>128.4</v>
      </c>
      <c r="CJ463" s="45">
        <v>128.4</v>
      </c>
      <c r="CK463" s="45">
        <v>129.9</v>
      </c>
      <c r="CL463" s="45">
        <v>129.5</v>
      </c>
      <c r="CM463" s="45">
        <v>129.5</v>
      </c>
      <c r="CN463" s="45">
        <v>128.30000000000001</v>
      </c>
      <c r="CO463" s="45">
        <v>128.30000000000001</v>
      </c>
      <c r="CP463" s="45">
        <v>128.30000000000001</v>
      </c>
      <c r="CQ463" s="45">
        <v>128.69999999999999</v>
      </c>
      <c r="CR463" s="45">
        <v>128.30000000000001</v>
      </c>
      <c r="CS463" s="45">
        <v>128.30000000000001</v>
      </c>
      <c r="CT463" s="45">
        <v>128.30000000000001</v>
      </c>
      <c r="CU463" s="45">
        <v>128.69999999999999</v>
      </c>
      <c r="CV463" s="45">
        <v>132</v>
      </c>
      <c r="CW463" s="45">
        <v>132.6</v>
      </c>
      <c r="CX463" s="45">
        <v>132.6</v>
      </c>
      <c r="CY463" s="45">
        <v>132.6</v>
      </c>
      <c r="CZ463" s="45">
        <v>132.6</v>
      </c>
      <c r="DA463" s="45">
        <v>132.6</v>
      </c>
      <c r="DB463" s="45">
        <v>132.5</v>
      </c>
      <c r="DC463" s="45">
        <v>132.5</v>
      </c>
      <c r="DD463" s="45">
        <v>132.6</v>
      </c>
      <c r="DE463" s="45">
        <v>132.6</v>
      </c>
      <c r="DF463" s="45">
        <v>132.6</v>
      </c>
      <c r="DG463" s="45">
        <v>133</v>
      </c>
      <c r="DH463" s="45">
        <v>133</v>
      </c>
      <c r="DI463" s="45">
        <v>133.9</v>
      </c>
      <c r="DJ463" s="45">
        <v>133.9</v>
      </c>
      <c r="DK463" s="45">
        <v>133.9</v>
      </c>
      <c r="DL463" s="45">
        <v>133.9</v>
      </c>
      <c r="DM463" s="45">
        <v>133.9</v>
      </c>
      <c r="DN463" s="45">
        <v>135.69999999999999</v>
      </c>
      <c r="DO463" s="45">
        <v>135.6</v>
      </c>
      <c r="DP463" s="45">
        <v>135.80000000000001</v>
      </c>
      <c r="DQ463" s="45">
        <v>138.19999999999999</v>
      </c>
      <c r="DR463" s="45">
        <v>141.69999999999999</v>
      </c>
      <c r="DS463" s="45">
        <v>145.6</v>
      </c>
      <c r="DT463" s="45">
        <v>147.80000000000001</v>
      </c>
      <c r="DU463" s="45">
        <v>147.80000000000001</v>
      </c>
      <c r="DV463" s="45">
        <v>148.9</v>
      </c>
      <c r="DW463" s="45">
        <v>138.1</v>
      </c>
      <c r="DX463" s="46">
        <v>138.9</v>
      </c>
      <c r="DY463" s="46">
        <v>139.9</v>
      </c>
      <c r="DZ463" s="46">
        <v>140.69999999999999</v>
      </c>
      <c r="EA463">
        <v>141.6</v>
      </c>
      <c r="EB463" s="47">
        <v>143.19999999999999</v>
      </c>
      <c r="EC463" s="47">
        <v>144.6</v>
      </c>
    </row>
    <row r="464" spans="1:133" x14ac:dyDescent="0.25">
      <c r="A464" s="43" t="s">
        <v>3713</v>
      </c>
      <c r="B464" s="43" t="s">
        <v>3714</v>
      </c>
      <c r="C464" s="44">
        <v>0.23061000000000001</v>
      </c>
      <c r="D464" s="45">
        <v>103.4</v>
      </c>
      <c r="E464" s="45">
        <v>106.6</v>
      </c>
      <c r="F464" s="45">
        <v>106.2</v>
      </c>
      <c r="G464" s="45">
        <v>106.5</v>
      </c>
      <c r="H464" s="45">
        <v>107.2</v>
      </c>
      <c r="I464" s="45">
        <v>106.8</v>
      </c>
      <c r="J464" s="45">
        <v>106.6</v>
      </c>
      <c r="K464" s="45">
        <v>109</v>
      </c>
      <c r="L464" s="45">
        <v>106.1</v>
      </c>
      <c r="M464" s="45">
        <v>105</v>
      </c>
      <c r="N464" s="45">
        <v>103.3</v>
      </c>
      <c r="O464" s="45">
        <v>103.3</v>
      </c>
      <c r="P464" s="45">
        <v>102.9</v>
      </c>
      <c r="Q464" s="45">
        <v>104</v>
      </c>
      <c r="R464" s="45">
        <v>106.4</v>
      </c>
      <c r="S464" s="45">
        <v>103.6</v>
      </c>
      <c r="T464" s="45">
        <v>105.5</v>
      </c>
      <c r="U464" s="45">
        <v>105.1</v>
      </c>
      <c r="V464" s="45">
        <v>107.7</v>
      </c>
      <c r="W464" s="45">
        <v>109.8</v>
      </c>
      <c r="X464" s="45">
        <v>107.7</v>
      </c>
      <c r="Y464" s="45">
        <v>108.4</v>
      </c>
      <c r="Z464" s="45">
        <v>108.3</v>
      </c>
      <c r="AA464" s="45">
        <v>110.5</v>
      </c>
      <c r="AB464" s="45">
        <v>114.6</v>
      </c>
      <c r="AC464" s="45">
        <v>113.8</v>
      </c>
      <c r="AD464" s="45">
        <v>113.2</v>
      </c>
      <c r="AE464" s="45">
        <v>111.6</v>
      </c>
      <c r="AF464" s="45">
        <v>112.7</v>
      </c>
      <c r="AG464" s="45">
        <v>116</v>
      </c>
      <c r="AH464" s="45">
        <v>113</v>
      </c>
      <c r="AI464" s="45">
        <v>112</v>
      </c>
      <c r="AJ464" s="45">
        <v>114.6</v>
      </c>
      <c r="AK464" s="45">
        <v>116.6</v>
      </c>
      <c r="AL464" s="45">
        <v>115.5</v>
      </c>
      <c r="AM464" s="45">
        <v>114.3</v>
      </c>
      <c r="AN464" s="45">
        <v>113.8</v>
      </c>
      <c r="AO464" s="45">
        <v>113.4</v>
      </c>
      <c r="AP464" s="45">
        <v>112</v>
      </c>
      <c r="AQ464" s="45">
        <v>111.8</v>
      </c>
      <c r="AR464" s="45">
        <v>111.4</v>
      </c>
      <c r="AS464" s="45">
        <v>114.3</v>
      </c>
      <c r="AT464" s="45">
        <v>114.3</v>
      </c>
      <c r="AU464" s="45">
        <v>112.7</v>
      </c>
      <c r="AV464" s="45">
        <v>113.6</v>
      </c>
      <c r="AW464" s="45">
        <v>110.2</v>
      </c>
      <c r="AX464" s="45">
        <v>111.8</v>
      </c>
      <c r="AY464" s="45">
        <v>112.3</v>
      </c>
      <c r="AZ464" s="45">
        <v>115.5</v>
      </c>
      <c r="BA464" s="45">
        <v>110</v>
      </c>
      <c r="BB464" s="45">
        <v>110.6</v>
      </c>
      <c r="BC464" s="45">
        <v>111.6</v>
      </c>
      <c r="BD464" s="45">
        <v>110.5</v>
      </c>
      <c r="BE464" s="45">
        <v>109.1</v>
      </c>
      <c r="BF464" s="45">
        <v>110.4</v>
      </c>
      <c r="BG464" s="45">
        <v>110.3</v>
      </c>
      <c r="BH464" s="45">
        <v>109.9</v>
      </c>
      <c r="BI464" s="45">
        <v>110.3</v>
      </c>
      <c r="BJ464" s="45">
        <v>111.9</v>
      </c>
      <c r="BK464" s="45">
        <v>110</v>
      </c>
      <c r="BL464" s="45">
        <v>108.7</v>
      </c>
      <c r="BM464" s="45">
        <v>106.8</v>
      </c>
      <c r="BN464" s="45">
        <v>107.2</v>
      </c>
      <c r="BO464" s="45">
        <v>111.9</v>
      </c>
      <c r="BP464" s="45">
        <v>113.6</v>
      </c>
      <c r="BQ464" s="45">
        <v>114.7</v>
      </c>
      <c r="BR464" s="45">
        <v>115.8</v>
      </c>
      <c r="BS464" s="45">
        <v>115.8</v>
      </c>
      <c r="BT464" s="45">
        <v>117.1</v>
      </c>
      <c r="BU464" s="45">
        <v>113.8</v>
      </c>
      <c r="BV464" s="45">
        <v>114.4</v>
      </c>
      <c r="BW464" s="45">
        <v>114.8</v>
      </c>
      <c r="BX464" s="45">
        <v>112.4</v>
      </c>
      <c r="BY464" s="45">
        <v>113.5</v>
      </c>
      <c r="BZ464" s="45">
        <v>114.6</v>
      </c>
      <c r="CA464" s="45">
        <v>117.8</v>
      </c>
      <c r="CB464" s="45">
        <v>120.4</v>
      </c>
      <c r="CC464" s="45">
        <v>121.1</v>
      </c>
      <c r="CD464" s="45">
        <v>123.6</v>
      </c>
      <c r="CE464" s="45">
        <v>124.2</v>
      </c>
      <c r="CF464" s="45">
        <v>118.4</v>
      </c>
      <c r="CG464" s="45">
        <v>119.8</v>
      </c>
      <c r="CH464" s="45">
        <v>120.3</v>
      </c>
      <c r="CI464" s="45">
        <v>117.4</v>
      </c>
      <c r="CJ464" s="45">
        <v>118.1</v>
      </c>
      <c r="CK464" s="45">
        <v>118.1</v>
      </c>
      <c r="CL464" s="45">
        <v>117.8</v>
      </c>
      <c r="CM464" s="45">
        <v>117.6</v>
      </c>
      <c r="CN464" s="45">
        <v>118.4</v>
      </c>
      <c r="CO464" s="45">
        <v>117.1</v>
      </c>
      <c r="CP464" s="45">
        <v>117.3</v>
      </c>
      <c r="CQ464" s="45">
        <v>121.2</v>
      </c>
      <c r="CR464" s="45">
        <v>120.5</v>
      </c>
      <c r="CS464" s="45">
        <v>121.3</v>
      </c>
      <c r="CT464" s="45">
        <v>121.5</v>
      </c>
      <c r="CU464" s="45">
        <v>122.4</v>
      </c>
      <c r="CV464" s="45">
        <v>121.5</v>
      </c>
      <c r="CW464" s="45">
        <v>122</v>
      </c>
      <c r="CX464" s="45">
        <v>122.7</v>
      </c>
      <c r="CY464" s="45">
        <v>121.5</v>
      </c>
      <c r="CZ464" s="45">
        <v>122.7</v>
      </c>
      <c r="DA464" s="45">
        <v>125.1</v>
      </c>
      <c r="DB464" s="45">
        <v>125.4</v>
      </c>
      <c r="DC464" s="45">
        <v>129.30000000000001</v>
      </c>
      <c r="DD464" s="45">
        <v>126.5</v>
      </c>
      <c r="DE464" s="45">
        <v>127.5</v>
      </c>
      <c r="DF464" s="45">
        <v>128.30000000000001</v>
      </c>
      <c r="DG464" s="45">
        <v>127.1</v>
      </c>
      <c r="DH464" s="45">
        <v>129.4</v>
      </c>
      <c r="DI464" s="45">
        <v>131.69999999999999</v>
      </c>
      <c r="DJ464" s="45">
        <v>131</v>
      </c>
      <c r="DK464" s="45">
        <v>130.69999999999999</v>
      </c>
      <c r="DL464" s="45">
        <v>131.5</v>
      </c>
      <c r="DM464" s="45">
        <v>130.80000000000001</v>
      </c>
      <c r="DN464" s="45">
        <v>131.1</v>
      </c>
      <c r="DO464" s="45">
        <v>131.69999999999999</v>
      </c>
      <c r="DP464" s="45">
        <v>134.69999999999999</v>
      </c>
      <c r="DQ464" s="45">
        <v>140</v>
      </c>
      <c r="DR464" s="45">
        <v>139.80000000000001</v>
      </c>
      <c r="DS464" s="45">
        <v>136.19999999999999</v>
      </c>
      <c r="DT464" s="45">
        <v>137.19999999999999</v>
      </c>
      <c r="DU464" s="45">
        <v>135.19999999999999</v>
      </c>
      <c r="DV464" s="45">
        <v>135.4</v>
      </c>
      <c r="DW464" s="45">
        <v>137.5</v>
      </c>
      <c r="DX464" s="46">
        <v>137.80000000000001</v>
      </c>
      <c r="DY464" s="46">
        <v>135.5</v>
      </c>
      <c r="DZ464" s="46">
        <v>138.5</v>
      </c>
      <c r="EA464">
        <v>137.69999999999999</v>
      </c>
      <c r="EB464" s="47">
        <v>140</v>
      </c>
      <c r="EC464" s="47">
        <v>142.4</v>
      </c>
    </row>
    <row r="465" spans="1:133" x14ac:dyDescent="0.25">
      <c r="A465" s="43" t="s">
        <v>3715</v>
      </c>
      <c r="B465" s="43" t="s">
        <v>3716</v>
      </c>
      <c r="C465" s="44">
        <v>3.6269999999999997E-2</v>
      </c>
      <c r="D465" s="45">
        <v>101.5</v>
      </c>
      <c r="E465" s="45">
        <v>105.6</v>
      </c>
      <c r="F465" s="45">
        <v>109.5</v>
      </c>
      <c r="G465" s="45">
        <v>109.5</v>
      </c>
      <c r="H465" s="45">
        <v>109.5</v>
      </c>
      <c r="I465" s="45">
        <v>109.5</v>
      </c>
      <c r="J465" s="45">
        <v>108</v>
      </c>
      <c r="K465" s="45">
        <v>108</v>
      </c>
      <c r="L465" s="45">
        <v>108</v>
      </c>
      <c r="M465" s="45">
        <v>108</v>
      </c>
      <c r="N465" s="45">
        <v>106.4</v>
      </c>
      <c r="O465" s="45">
        <v>108</v>
      </c>
      <c r="P465" s="45">
        <v>115.4</v>
      </c>
      <c r="Q465" s="45">
        <v>116.9</v>
      </c>
      <c r="R465" s="45">
        <v>113.8</v>
      </c>
      <c r="S465" s="45">
        <v>113.8</v>
      </c>
      <c r="T465" s="45">
        <v>141.6</v>
      </c>
      <c r="U465" s="45">
        <v>132.9</v>
      </c>
      <c r="V465" s="45">
        <v>132.30000000000001</v>
      </c>
      <c r="W465" s="45">
        <v>138.5</v>
      </c>
      <c r="X465" s="45">
        <v>131.30000000000001</v>
      </c>
      <c r="Y465" s="45">
        <v>132.5</v>
      </c>
      <c r="Z465" s="45">
        <v>138.1</v>
      </c>
      <c r="AA465" s="45">
        <v>134.69999999999999</v>
      </c>
      <c r="AB465" s="45">
        <v>127.4</v>
      </c>
      <c r="AC465" s="45">
        <v>130.5</v>
      </c>
      <c r="AD465" s="45">
        <v>132.80000000000001</v>
      </c>
      <c r="AE465" s="45">
        <v>126.8</v>
      </c>
      <c r="AF465" s="45">
        <v>136.1</v>
      </c>
      <c r="AG465" s="45">
        <v>129</v>
      </c>
      <c r="AH465" s="45">
        <v>128.69999999999999</v>
      </c>
      <c r="AI465" s="45">
        <v>134</v>
      </c>
      <c r="AJ465" s="45">
        <v>135.5</v>
      </c>
      <c r="AK465" s="45">
        <v>134.1</v>
      </c>
      <c r="AL465" s="45">
        <v>132.19999999999999</v>
      </c>
      <c r="AM465" s="45">
        <v>133.9</v>
      </c>
      <c r="AN465" s="45">
        <v>139</v>
      </c>
      <c r="AO465" s="45">
        <v>142.6</v>
      </c>
      <c r="AP465" s="45">
        <v>142.6</v>
      </c>
      <c r="AQ465" s="45">
        <v>135.19999999999999</v>
      </c>
      <c r="AR465" s="45">
        <v>135.4</v>
      </c>
      <c r="AS465" s="45">
        <v>135.4</v>
      </c>
      <c r="AT465" s="45">
        <v>135.4</v>
      </c>
      <c r="AU465" s="45">
        <v>135.4</v>
      </c>
      <c r="AV465" s="45">
        <v>135.4</v>
      </c>
      <c r="AW465" s="45">
        <v>135.4</v>
      </c>
      <c r="AX465" s="45">
        <v>135.4</v>
      </c>
      <c r="AY465" s="45">
        <v>135.4</v>
      </c>
      <c r="AZ465" s="45">
        <v>135.4</v>
      </c>
      <c r="BA465" s="45">
        <v>135.4</v>
      </c>
      <c r="BB465" s="45">
        <v>135.4</v>
      </c>
      <c r="BC465" s="45">
        <v>135.4</v>
      </c>
      <c r="BD465" s="45">
        <v>135.4</v>
      </c>
      <c r="BE465" s="45">
        <v>135.69999999999999</v>
      </c>
      <c r="BF465" s="45">
        <v>149</v>
      </c>
      <c r="BG465" s="45">
        <v>149</v>
      </c>
      <c r="BH465" s="45">
        <v>153.5</v>
      </c>
      <c r="BI465" s="45">
        <v>155</v>
      </c>
      <c r="BJ465" s="45">
        <v>153.5</v>
      </c>
      <c r="BK465" s="45">
        <v>154.30000000000001</v>
      </c>
      <c r="BL465" s="45">
        <v>156.6</v>
      </c>
      <c r="BM465" s="45">
        <v>156.6</v>
      </c>
      <c r="BN465" s="45">
        <v>156.6</v>
      </c>
      <c r="BO465" s="45">
        <v>154.30000000000001</v>
      </c>
      <c r="BP465" s="45">
        <v>154.30000000000001</v>
      </c>
      <c r="BQ465" s="45">
        <v>166.2</v>
      </c>
      <c r="BR465" s="45">
        <v>162.6</v>
      </c>
      <c r="BS465" s="45">
        <v>162.6</v>
      </c>
      <c r="BT465" s="45">
        <v>162.6</v>
      </c>
      <c r="BU465" s="45">
        <v>162.6</v>
      </c>
      <c r="BV465" s="45">
        <v>138.69999999999999</v>
      </c>
      <c r="BW465" s="45">
        <v>136.69999999999999</v>
      </c>
      <c r="BX465" s="45">
        <v>148.19999999999999</v>
      </c>
      <c r="BY465" s="45">
        <v>148.19999999999999</v>
      </c>
      <c r="BZ465" s="45">
        <v>148.19999999999999</v>
      </c>
      <c r="CA465" s="45">
        <v>150.5</v>
      </c>
      <c r="CB465" s="45">
        <v>150.5</v>
      </c>
      <c r="CC465" s="45">
        <v>154.30000000000001</v>
      </c>
      <c r="CD465" s="45">
        <v>154.30000000000001</v>
      </c>
      <c r="CE465" s="45">
        <v>150.30000000000001</v>
      </c>
      <c r="CF465" s="45">
        <v>152.30000000000001</v>
      </c>
      <c r="CG465" s="45">
        <v>187.4</v>
      </c>
      <c r="CH465" s="45">
        <v>187.4</v>
      </c>
      <c r="CI465" s="45">
        <v>187.4</v>
      </c>
      <c r="CJ465" s="45">
        <v>195.9</v>
      </c>
      <c r="CK465" s="45">
        <v>191.3</v>
      </c>
      <c r="CL465" s="45">
        <v>191.3</v>
      </c>
      <c r="CM465" s="45">
        <v>197.7</v>
      </c>
      <c r="CN465" s="45">
        <v>197.7</v>
      </c>
      <c r="CO465" s="45">
        <v>197.7</v>
      </c>
      <c r="CP465" s="45">
        <v>197.7</v>
      </c>
      <c r="CQ465" s="45">
        <v>197.7</v>
      </c>
      <c r="CR465" s="45">
        <v>197.7</v>
      </c>
      <c r="CS465" s="45">
        <v>197.7</v>
      </c>
      <c r="CT465" s="45">
        <v>197.7</v>
      </c>
      <c r="CU465" s="45">
        <v>197.7</v>
      </c>
      <c r="CV465" s="45">
        <v>197.7</v>
      </c>
      <c r="CW465" s="45">
        <v>193.2</v>
      </c>
      <c r="CX465" s="45">
        <v>193.2</v>
      </c>
      <c r="CY465" s="45">
        <v>193.2</v>
      </c>
      <c r="CZ465" s="45">
        <v>193.2</v>
      </c>
      <c r="DA465" s="45">
        <v>192.2</v>
      </c>
      <c r="DB465" s="45">
        <v>192.2</v>
      </c>
      <c r="DC465" s="45">
        <v>193.2</v>
      </c>
      <c r="DD465" s="45">
        <v>193.2</v>
      </c>
      <c r="DE465" s="45">
        <v>193.2</v>
      </c>
      <c r="DF465" s="45">
        <v>193.2</v>
      </c>
      <c r="DG465" s="45">
        <v>193.2</v>
      </c>
      <c r="DH465" s="45">
        <v>193</v>
      </c>
      <c r="DI465" s="45">
        <v>193.2</v>
      </c>
      <c r="DJ465" s="45">
        <v>193.2</v>
      </c>
      <c r="DK465" s="45">
        <v>193.2</v>
      </c>
      <c r="DL465" s="45">
        <v>193.2</v>
      </c>
      <c r="DM465" s="45">
        <v>197.7</v>
      </c>
      <c r="DN465" s="45">
        <v>197.7</v>
      </c>
      <c r="DO465" s="45">
        <v>202</v>
      </c>
      <c r="DP465" s="45">
        <v>202</v>
      </c>
      <c r="DQ465" s="45">
        <v>202</v>
      </c>
      <c r="DR465" s="45">
        <v>210.1</v>
      </c>
      <c r="DS465" s="45">
        <v>214.9</v>
      </c>
      <c r="DT465" s="45">
        <v>223.5</v>
      </c>
      <c r="DU465" s="45">
        <v>223.5</v>
      </c>
      <c r="DV465" s="45">
        <v>219.2</v>
      </c>
      <c r="DW465" s="45">
        <v>224.2</v>
      </c>
      <c r="DX465" s="46">
        <v>219.4</v>
      </c>
      <c r="DY465" s="46">
        <v>219.4</v>
      </c>
      <c r="DZ465" s="46">
        <v>222.6</v>
      </c>
      <c r="EA465">
        <v>220.8</v>
      </c>
      <c r="EB465" s="47">
        <v>220.8</v>
      </c>
      <c r="EC465" s="47">
        <v>220.8</v>
      </c>
    </row>
    <row r="466" spans="1:133" x14ac:dyDescent="0.25">
      <c r="A466" s="43" t="s">
        <v>3717</v>
      </c>
      <c r="B466" s="43" t="s">
        <v>3718</v>
      </c>
      <c r="C466" s="44">
        <v>9.5899999999999996E-3</v>
      </c>
      <c r="D466" s="45">
        <v>112.8</v>
      </c>
      <c r="E466" s="45">
        <v>111.9</v>
      </c>
      <c r="F466" s="45">
        <v>111.9</v>
      </c>
      <c r="G466" s="45">
        <v>111.9</v>
      </c>
      <c r="H466" s="45">
        <v>110.7</v>
      </c>
      <c r="I466" s="45">
        <v>110.7</v>
      </c>
      <c r="J466" s="45">
        <v>112.2</v>
      </c>
      <c r="K466" s="45">
        <v>112.2</v>
      </c>
      <c r="L466" s="45">
        <v>112.4</v>
      </c>
      <c r="M466" s="45">
        <v>115</v>
      </c>
      <c r="N466" s="45">
        <v>116</v>
      </c>
      <c r="O466" s="45">
        <v>118.9</v>
      </c>
      <c r="P466" s="45">
        <v>118.9</v>
      </c>
      <c r="Q466" s="45">
        <v>114.1</v>
      </c>
      <c r="R466" s="45">
        <v>112.3</v>
      </c>
      <c r="S466" s="45">
        <v>113.5</v>
      </c>
      <c r="T466" s="45">
        <v>113.8</v>
      </c>
      <c r="U466" s="45">
        <v>116</v>
      </c>
      <c r="V466" s="45">
        <v>116.8</v>
      </c>
      <c r="W466" s="45">
        <v>116.8</v>
      </c>
      <c r="X466" s="45">
        <v>117.2</v>
      </c>
      <c r="Y466" s="45">
        <v>114.2</v>
      </c>
      <c r="Z466" s="45">
        <v>113</v>
      </c>
      <c r="AA466" s="45">
        <v>114</v>
      </c>
      <c r="AB466" s="45">
        <v>115</v>
      </c>
      <c r="AC466" s="45">
        <v>115</v>
      </c>
      <c r="AD466" s="45">
        <v>115</v>
      </c>
      <c r="AE466" s="45">
        <v>114.7</v>
      </c>
      <c r="AF466" s="45">
        <v>113.8</v>
      </c>
      <c r="AG466" s="45">
        <v>116.1</v>
      </c>
      <c r="AH466" s="45">
        <v>116.6</v>
      </c>
      <c r="AI466" s="45">
        <v>116.7</v>
      </c>
      <c r="AJ466" s="45">
        <v>119.4</v>
      </c>
      <c r="AK466" s="45">
        <v>119.4</v>
      </c>
      <c r="AL466" s="45">
        <v>115.8</v>
      </c>
      <c r="AM466" s="45">
        <v>115.8</v>
      </c>
      <c r="AN466" s="45">
        <v>116.3</v>
      </c>
      <c r="AO466" s="45">
        <v>115.3</v>
      </c>
      <c r="AP466" s="45">
        <v>115.3</v>
      </c>
      <c r="AQ466" s="45">
        <v>116.3</v>
      </c>
      <c r="AR466" s="45">
        <v>124.2</v>
      </c>
      <c r="AS466" s="45">
        <v>123.8</v>
      </c>
      <c r="AT466" s="45">
        <v>123.8</v>
      </c>
      <c r="AU466" s="45">
        <v>123.8</v>
      </c>
      <c r="AV466" s="45">
        <v>123.9</v>
      </c>
      <c r="AW466" s="45">
        <v>126.7</v>
      </c>
      <c r="AX466" s="45">
        <v>125.8</v>
      </c>
      <c r="AY466" s="45">
        <v>125.9</v>
      </c>
      <c r="AZ466" s="45">
        <v>112.2</v>
      </c>
      <c r="BA466" s="45">
        <v>113.5</v>
      </c>
      <c r="BB466" s="45">
        <v>115.6</v>
      </c>
      <c r="BC466" s="45">
        <v>115.7</v>
      </c>
      <c r="BD466" s="45">
        <v>115.7</v>
      </c>
      <c r="BE466" s="45">
        <v>115.7</v>
      </c>
      <c r="BF466" s="45">
        <v>115.7</v>
      </c>
      <c r="BG466" s="45">
        <v>116.4</v>
      </c>
      <c r="BH466" s="45">
        <v>111.9</v>
      </c>
      <c r="BI466" s="45">
        <v>111.9</v>
      </c>
      <c r="BJ466" s="45">
        <v>112.7</v>
      </c>
      <c r="BK466" s="45">
        <v>118.2</v>
      </c>
      <c r="BL466" s="45">
        <v>118.2</v>
      </c>
      <c r="BM466" s="45">
        <v>117.3</v>
      </c>
      <c r="BN466" s="45">
        <v>121</v>
      </c>
      <c r="BO466" s="45">
        <v>125.5</v>
      </c>
      <c r="BP466" s="45">
        <v>125.1</v>
      </c>
      <c r="BQ466" s="45">
        <v>125.1</v>
      </c>
      <c r="BR466" s="45">
        <v>125.1</v>
      </c>
      <c r="BS466" s="45">
        <v>125.5</v>
      </c>
      <c r="BT466" s="45">
        <v>135.30000000000001</v>
      </c>
      <c r="BU466" s="45">
        <v>122</v>
      </c>
      <c r="BV466" s="45">
        <v>128.6</v>
      </c>
      <c r="BW466" s="45">
        <v>126</v>
      </c>
      <c r="BX466" s="45">
        <v>124.2</v>
      </c>
      <c r="BY466" s="45">
        <v>118.4</v>
      </c>
      <c r="BZ466" s="45">
        <v>116.2</v>
      </c>
      <c r="CA466" s="45">
        <v>114.8</v>
      </c>
      <c r="CB466" s="45">
        <v>113.7</v>
      </c>
      <c r="CC466" s="45">
        <v>115.7</v>
      </c>
      <c r="CD466" s="45">
        <v>123.4</v>
      </c>
      <c r="CE466" s="45">
        <v>125.9</v>
      </c>
      <c r="CF466" s="45">
        <v>124.8</v>
      </c>
      <c r="CG466" s="45">
        <v>114.4</v>
      </c>
      <c r="CH466" s="45">
        <v>114</v>
      </c>
      <c r="CI466" s="45">
        <v>113.3</v>
      </c>
      <c r="CJ466" s="45">
        <v>113.6</v>
      </c>
      <c r="CK466" s="45">
        <v>113.6</v>
      </c>
      <c r="CL466" s="45">
        <v>113.9</v>
      </c>
      <c r="CM466" s="45">
        <v>115.3</v>
      </c>
      <c r="CN466" s="45">
        <v>115.3</v>
      </c>
      <c r="CO466" s="45">
        <v>115.3</v>
      </c>
      <c r="CP466" s="45">
        <v>114.7</v>
      </c>
      <c r="CQ466" s="45">
        <v>114</v>
      </c>
      <c r="CR466" s="45">
        <v>113.9</v>
      </c>
      <c r="CS466" s="45">
        <v>115.1</v>
      </c>
      <c r="CT466" s="45">
        <v>115.1</v>
      </c>
      <c r="CU466" s="45">
        <v>115.8</v>
      </c>
      <c r="CV466" s="45">
        <v>116</v>
      </c>
      <c r="CW466" s="45">
        <v>115.3</v>
      </c>
      <c r="CX466" s="45">
        <v>115.7</v>
      </c>
      <c r="CY466" s="45">
        <v>116</v>
      </c>
      <c r="CZ466" s="45">
        <v>117.4</v>
      </c>
      <c r="DA466" s="45">
        <v>119</v>
      </c>
      <c r="DB466" s="45">
        <v>118.6</v>
      </c>
      <c r="DC466" s="45">
        <v>119.4</v>
      </c>
      <c r="DD466" s="45">
        <v>118.3</v>
      </c>
      <c r="DE466" s="45">
        <v>118.8</v>
      </c>
      <c r="DF466" s="45">
        <v>119.1</v>
      </c>
      <c r="DG466" s="45">
        <v>117.8</v>
      </c>
      <c r="DH466" s="45">
        <v>116.3</v>
      </c>
      <c r="DI466" s="45">
        <v>126.7</v>
      </c>
      <c r="DJ466" s="45">
        <v>111.3</v>
      </c>
      <c r="DK466" s="45">
        <v>112.1</v>
      </c>
      <c r="DL466" s="45">
        <v>112.1</v>
      </c>
      <c r="DM466" s="45">
        <v>110.4</v>
      </c>
      <c r="DN466" s="45">
        <v>110.4</v>
      </c>
      <c r="DO466" s="45">
        <v>110.4</v>
      </c>
      <c r="DP466" s="45">
        <v>106.9</v>
      </c>
      <c r="DQ466" s="45">
        <v>106.9</v>
      </c>
      <c r="DR466" s="45">
        <v>107</v>
      </c>
      <c r="DS466" s="45">
        <v>107</v>
      </c>
      <c r="DT466" s="45">
        <v>107</v>
      </c>
      <c r="DU466" s="45">
        <v>111.1</v>
      </c>
      <c r="DV466" s="45">
        <v>111.1</v>
      </c>
      <c r="DW466" s="45">
        <v>111.1</v>
      </c>
      <c r="DX466" s="46">
        <v>112.1</v>
      </c>
      <c r="DY466" s="46">
        <v>112.3</v>
      </c>
      <c r="DZ466" s="46">
        <v>111.3</v>
      </c>
      <c r="EA466">
        <v>112.6</v>
      </c>
      <c r="EB466" s="47">
        <v>112.9</v>
      </c>
      <c r="EC466" s="47">
        <v>116.4</v>
      </c>
    </row>
    <row r="467" spans="1:133" x14ac:dyDescent="0.25">
      <c r="A467" s="43" t="s">
        <v>3719</v>
      </c>
      <c r="B467" s="43" t="s">
        <v>3720</v>
      </c>
      <c r="C467" s="44">
        <v>2.2429999999999999E-2</v>
      </c>
      <c r="D467" s="45">
        <v>103.1</v>
      </c>
      <c r="E467" s="45">
        <v>87.1</v>
      </c>
      <c r="F467" s="45">
        <v>94.5</v>
      </c>
      <c r="G467" s="45">
        <v>96.2</v>
      </c>
      <c r="H467" s="45">
        <v>99.6</v>
      </c>
      <c r="I467" s="45">
        <v>102.2</v>
      </c>
      <c r="J467" s="45">
        <v>103.5</v>
      </c>
      <c r="K467" s="45">
        <v>103.1</v>
      </c>
      <c r="L467" s="45">
        <v>102.9</v>
      </c>
      <c r="M467" s="45">
        <v>109.8</v>
      </c>
      <c r="N467" s="45">
        <v>104.9</v>
      </c>
      <c r="O467" s="45">
        <v>107.6</v>
      </c>
      <c r="P467" s="45">
        <v>107.3</v>
      </c>
      <c r="Q467" s="45">
        <v>108.8</v>
      </c>
      <c r="R467" s="45">
        <v>114.7</v>
      </c>
      <c r="S467" s="45">
        <v>117.1</v>
      </c>
      <c r="T467" s="45">
        <v>116.8</v>
      </c>
      <c r="U467" s="45">
        <v>117.6</v>
      </c>
      <c r="V467" s="45">
        <v>116.2</v>
      </c>
      <c r="W467" s="45">
        <v>110.7</v>
      </c>
      <c r="X467" s="45">
        <v>99</v>
      </c>
      <c r="Y467" s="45">
        <v>98.8</v>
      </c>
      <c r="Z467" s="45">
        <v>108</v>
      </c>
      <c r="AA467" s="45">
        <v>118.8</v>
      </c>
      <c r="AB467" s="45">
        <v>125.1</v>
      </c>
      <c r="AC467" s="45">
        <v>114.2</v>
      </c>
      <c r="AD467" s="45">
        <v>114.6</v>
      </c>
      <c r="AE467" s="45">
        <v>117.6</v>
      </c>
      <c r="AF467" s="45">
        <v>113</v>
      </c>
      <c r="AG467" s="45">
        <v>107.3</v>
      </c>
      <c r="AH467" s="45">
        <v>94.6</v>
      </c>
      <c r="AI467" s="45">
        <v>94.1</v>
      </c>
      <c r="AJ467" s="45">
        <v>94.4</v>
      </c>
      <c r="AK467" s="45">
        <v>102</v>
      </c>
      <c r="AL467" s="45">
        <v>114.2</v>
      </c>
      <c r="AM467" s="45">
        <v>120.9</v>
      </c>
      <c r="AN467" s="45">
        <v>120.6</v>
      </c>
      <c r="AO467" s="45">
        <v>127.6</v>
      </c>
      <c r="AP467" s="45">
        <v>126.8</v>
      </c>
      <c r="AQ467" s="45">
        <v>125.5</v>
      </c>
      <c r="AR467" s="45">
        <v>110.3</v>
      </c>
      <c r="AS467" s="45">
        <v>126.1</v>
      </c>
      <c r="AT467" s="45">
        <v>109.9</v>
      </c>
      <c r="AU467" s="45">
        <v>96.8</v>
      </c>
      <c r="AV467" s="45">
        <v>96.5</v>
      </c>
      <c r="AW467" s="45">
        <v>96.3</v>
      </c>
      <c r="AX467" s="45">
        <v>96.3</v>
      </c>
      <c r="AY467" s="45">
        <v>96</v>
      </c>
      <c r="AZ467" s="45">
        <v>100.3</v>
      </c>
      <c r="BA467" s="45">
        <v>100.5</v>
      </c>
      <c r="BB467" s="45">
        <v>101.5</v>
      </c>
      <c r="BC467" s="45">
        <v>101</v>
      </c>
      <c r="BD467" s="45">
        <v>102.3</v>
      </c>
      <c r="BE467" s="45">
        <v>100.1</v>
      </c>
      <c r="BF467" s="45">
        <v>99.9</v>
      </c>
      <c r="BG467" s="45">
        <v>102.6</v>
      </c>
      <c r="BH467" s="45">
        <v>102</v>
      </c>
      <c r="BI467" s="45">
        <v>100.9</v>
      </c>
      <c r="BJ467" s="45">
        <v>119.8</v>
      </c>
      <c r="BK467" s="45">
        <v>127.2</v>
      </c>
      <c r="BL467" s="45">
        <v>127.7</v>
      </c>
      <c r="BM467" s="45">
        <v>130.69999999999999</v>
      </c>
      <c r="BN467" s="45">
        <v>131.1</v>
      </c>
      <c r="BO467" s="45">
        <v>134.1</v>
      </c>
      <c r="BP467" s="45">
        <v>132.5</v>
      </c>
      <c r="BQ467" s="45">
        <v>127.3</v>
      </c>
      <c r="BR467" s="45">
        <v>123</v>
      </c>
      <c r="BS467" s="45">
        <v>129.9</v>
      </c>
      <c r="BT467" s="45">
        <v>130.1</v>
      </c>
      <c r="BU467" s="45">
        <v>137.69999999999999</v>
      </c>
      <c r="BV467" s="45">
        <v>137.5</v>
      </c>
      <c r="BW467" s="45">
        <v>135.9</v>
      </c>
      <c r="BX467" s="45">
        <v>141.30000000000001</v>
      </c>
      <c r="BY467" s="45">
        <v>138.80000000000001</v>
      </c>
      <c r="BZ467" s="45">
        <v>135.30000000000001</v>
      </c>
      <c r="CA467" s="45">
        <v>139.1</v>
      </c>
      <c r="CB467" s="45">
        <v>138.69999999999999</v>
      </c>
      <c r="CC467" s="45">
        <v>136.19999999999999</v>
      </c>
      <c r="CD467" s="45">
        <v>139.30000000000001</v>
      </c>
      <c r="CE467" s="45">
        <v>138.1</v>
      </c>
      <c r="CF467" s="45">
        <v>140.19999999999999</v>
      </c>
      <c r="CG467" s="45">
        <v>140.9</v>
      </c>
      <c r="CH467" s="45">
        <v>142.1</v>
      </c>
      <c r="CI467" s="45">
        <v>140</v>
      </c>
      <c r="CJ467" s="45">
        <v>140.5</v>
      </c>
      <c r="CK467" s="45">
        <v>139.9</v>
      </c>
      <c r="CL467" s="45">
        <v>140</v>
      </c>
      <c r="CM467" s="45">
        <v>140.6</v>
      </c>
      <c r="CN467" s="45">
        <v>138.5</v>
      </c>
      <c r="CO467" s="45">
        <v>138.19999999999999</v>
      </c>
      <c r="CP467" s="45">
        <v>137.6</v>
      </c>
      <c r="CQ467" s="45">
        <v>138.80000000000001</v>
      </c>
      <c r="CR467" s="45">
        <v>136.19999999999999</v>
      </c>
      <c r="CS467" s="45">
        <v>137.6</v>
      </c>
      <c r="CT467" s="45">
        <v>137.9</v>
      </c>
      <c r="CU467" s="45">
        <v>140</v>
      </c>
      <c r="CV467" s="45">
        <v>147.9</v>
      </c>
      <c r="CW467" s="45">
        <v>142.6</v>
      </c>
      <c r="CX467" s="45">
        <v>139.30000000000001</v>
      </c>
      <c r="CY467" s="45">
        <v>140.6</v>
      </c>
      <c r="CZ467" s="45">
        <v>138.19999999999999</v>
      </c>
      <c r="DA467" s="45">
        <v>137</v>
      </c>
      <c r="DB467" s="45">
        <v>139</v>
      </c>
      <c r="DC467" s="45">
        <v>138.69999999999999</v>
      </c>
      <c r="DD467" s="45">
        <v>138.30000000000001</v>
      </c>
      <c r="DE467" s="45">
        <v>141.9</v>
      </c>
      <c r="DF467" s="45">
        <v>141.5</v>
      </c>
      <c r="DG467" s="45">
        <v>140.9</v>
      </c>
      <c r="DH467" s="45">
        <v>158.80000000000001</v>
      </c>
      <c r="DI467" s="45">
        <v>157.80000000000001</v>
      </c>
      <c r="DJ467" s="45">
        <v>158.9</v>
      </c>
      <c r="DK467" s="45">
        <v>158.5</v>
      </c>
      <c r="DL467" s="45">
        <v>161.5</v>
      </c>
      <c r="DM467" s="45">
        <v>159</v>
      </c>
      <c r="DN467" s="45">
        <v>164.1</v>
      </c>
      <c r="DO467" s="45">
        <v>162.6</v>
      </c>
      <c r="DP467" s="45">
        <v>161.19999999999999</v>
      </c>
      <c r="DQ467" s="45">
        <v>163.9</v>
      </c>
      <c r="DR467" s="45">
        <v>165.6</v>
      </c>
      <c r="DS467" s="45">
        <v>165.6</v>
      </c>
      <c r="DT467" s="45">
        <v>169.8</v>
      </c>
      <c r="DU467" s="45">
        <v>173</v>
      </c>
      <c r="DV467" s="45">
        <v>175.1</v>
      </c>
      <c r="DW467" s="45">
        <v>175</v>
      </c>
      <c r="DX467" s="46">
        <v>178.1</v>
      </c>
      <c r="DY467" s="46">
        <v>175</v>
      </c>
      <c r="DZ467" s="46">
        <v>175</v>
      </c>
      <c r="EA467">
        <v>175.4</v>
      </c>
      <c r="EB467" s="47">
        <v>169.4</v>
      </c>
      <c r="EC467" s="47">
        <v>173.5</v>
      </c>
    </row>
    <row r="468" spans="1:133" x14ac:dyDescent="0.25">
      <c r="A468" s="43" t="s">
        <v>3721</v>
      </c>
      <c r="B468" s="43" t="s">
        <v>3722</v>
      </c>
      <c r="C468" s="44">
        <v>1.46E-2</v>
      </c>
      <c r="D468" s="45">
        <v>100.6</v>
      </c>
      <c r="E468" s="45">
        <v>100.6</v>
      </c>
      <c r="F468" s="45">
        <v>100.6</v>
      </c>
      <c r="G468" s="45">
        <v>104.7</v>
      </c>
      <c r="H468" s="45">
        <v>101.7</v>
      </c>
      <c r="I468" s="45">
        <v>103.5</v>
      </c>
      <c r="J468" s="45">
        <v>103.2</v>
      </c>
      <c r="K468" s="45">
        <v>105.6</v>
      </c>
      <c r="L468" s="45">
        <v>101.7</v>
      </c>
      <c r="M468" s="45">
        <v>111.8</v>
      </c>
      <c r="N468" s="45">
        <v>107.2</v>
      </c>
      <c r="O468" s="45">
        <v>106.9</v>
      </c>
      <c r="P468" s="45">
        <v>108.1</v>
      </c>
      <c r="Q468" s="45">
        <v>104.4</v>
      </c>
      <c r="R468" s="45">
        <v>113.3</v>
      </c>
      <c r="S468" s="45">
        <v>117.1</v>
      </c>
      <c r="T468" s="45">
        <v>116.7</v>
      </c>
      <c r="U468" s="45">
        <v>112.9</v>
      </c>
      <c r="V468" s="45">
        <v>112.2</v>
      </c>
      <c r="W468" s="45">
        <v>113.4</v>
      </c>
      <c r="X468" s="45">
        <v>113.1</v>
      </c>
      <c r="Y468" s="45">
        <v>112.9</v>
      </c>
      <c r="Z468" s="45">
        <v>120.4</v>
      </c>
      <c r="AA468" s="45">
        <v>117.9</v>
      </c>
      <c r="AB468" s="45">
        <v>118</v>
      </c>
      <c r="AC468" s="45">
        <v>118.2</v>
      </c>
      <c r="AD468" s="45">
        <v>113.5</v>
      </c>
      <c r="AE468" s="45">
        <v>116.7</v>
      </c>
      <c r="AF468" s="45">
        <v>116.5</v>
      </c>
      <c r="AG468" s="45">
        <v>114.3</v>
      </c>
      <c r="AH468" s="45">
        <v>116.8</v>
      </c>
      <c r="AI468" s="45">
        <v>114.4</v>
      </c>
      <c r="AJ468" s="45">
        <v>116.8</v>
      </c>
      <c r="AK468" s="45">
        <v>107.1</v>
      </c>
      <c r="AL468" s="45">
        <v>105</v>
      </c>
      <c r="AM468" s="45">
        <v>104.1</v>
      </c>
      <c r="AN468" s="45">
        <v>108.3</v>
      </c>
      <c r="AO468" s="45">
        <v>106.9</v>
      </c>
      <c r="AP468" s="45">
        <v>107.1</v>
      </c>
      <c r="AQ468" s="45">
        <v>105.8</v>
      </c>
      <c r="AR468" s="45">
        <v>118.5</v>
      </c>
      <c r="AS468" s="45">
        <v>107</v>
      </c>
      <c r="AT468" s="45">
        <v>110.3</v>
      </c>
      <c r="AU468" s="45">
        <v>97.5</v>
      </c>
      <c r="AV468" s="45">
        <v>112.5</v>
      </c>
      <c r="AW468" s="45">
        <v>112.5</v>
      </c>
      <c r="AX468" s="45">
        <v>112.5</v>
      </c>
      <c r="AY468" s="45">
        <v>103.2</v>
      </c>
      <c r="AZ468" s="45">
        <v>103.9</v>
      </c>
      <c r="BA468" s="45">
        <v>103.9</v>
      </c>
      <c r="BB468" s="45">
        <v>103.9</v>
      </c>
      <c r="BC468" s="45">
        <v>103.9</v>
      </c>
      <c r="BD468" s="45">
        <v>103.9</v>
      </c>
      <c r="BE468" s="45">
        <v>103.9</v>
      </c>
      <c r="BF468" s="45">
        <v>103.9</v>
      </c>
      <c r="BG468" s="45">
        <v>103.9</v>
      </c>
      <c r="BH468" s="45">
        <v>103.9</v>
      </c>
      <c r="BI468" s="45">
        <v>103.9</v>
      </c>
      <c r="BJ468" s="45">
        <v>103.9</v>
      </c>
      <c r="BK468" s="45">
        <v>103.9</v>
      </c>
      <c r="BL468" s="45">
        <v>103.9</v>
      </c>
      <c r="BM468" s="45">
        <v>104</v>
      </c>
      <c r="BN468" s="45">
        <v>106.8</v>
      </c>
      <c r="BO468" s="45">
        <v>109.3</v>
      </c>
      <c r="BP468" s="45">
        <v>109.3</v>
      </c>
      <c r="BQ468" s="45">
        <v>109.3</v>
      </c>
      <c r="BR468" s="45">
        <v>102</v>
      </c>
      <c r="BS468" s="45">
        <v>102</v>
      </c>
      <c r="BT468" s="45">
        <v>102.3</v>
      </c>
      <c r="BU468" s="45">
        <v>102.8</v>
      </c>
      <c r="BV468" s="45">
        <v>102.8</v>
      </c>
      <c r="BW468" s="45">
        <v>102.3</v>
      </c>
      <c r="BX468" s="45">
        <v>101.5</v>
      </c>
      <c r="BY468" s="45">
        <v>104.2</v>
      </c>
      <c r="BZ468" s="45">
        <v>103.7</v>
      </c>
      <c r="CA468" s="45">
        <v>103.2</v>
      </c>
      <c r="CB468" s="45">
        <v>103.2</v>
      </c>
      <c r="CC468" s="45">
        <v>103.2</v>
      </c>
      <c r="CD468" s="45">
        <v>103.7</v>
      </c>
      <c r="CE468" s="45">
        <v>105.4</v>
      </c>
      <c r="CF468" s="45">
        <v>105.4</v>
      </c>
      <c r="CG468" s="45">
        <v>105.4</v>
      </c>
      <c r="CH468" s="45">
        <v>105.4</v>
      </c>
      <c r="CI468" s="45">
        <v>105.4</v>
      </c>
      <c r="CJ468" s="45">
        <v>106.8</v>
      </c>
      <c r="CK468" s="45">
        <v>106.8</v>
      </c>
      <c r="CL468" s="45">
        <v>106.8</v>
      </c>
      <c r="CM468" s="45">
        <v>106.8</v>
      </c>
      <c r="CN468" s="45">
        <v>106.8</v>
      </c>
      <c r="CO468" s="45">
        <v>107.7</v>
      </c>
      <c r="CP468" s="45">
        <v>107.5</v>
      </c>
      <c r="CQ468" s="45">
        <v>107.5</v>
      </c>
      <c r="CR468" s="45">
        <v>107.5</v>
      </c>
      <c r="CS468" s="45">
        <v>107.5</v>
      </c>
      <c r="CT468" s="45">
        <v>107.5</v>
      </c>
      <c r="CU468" s="45">
        <v>107.5</v>
      </c>
      <c r="CV468" s="45">
        <v>107.5</v>
      </c>
      <c r="CW468" s="45">
        <v>100.8</v>
      </c>
      <c r="CX468" s="45">
        <v>100.8</v>
      </c>
      <c r="CY468" s="45">
        <v>104.5</v>
      </c>
      <c r="CZ468" s="45">
        <v>104.5</v>
      </c>
      <c r="DA468" s="45">
        <v>105.7</v>
      </c>
      <c r="DB468" s="45">
        <v>105.7</v>
      </c>
      <c r="DC468" s="45">
        <v>105.4</v>
      </c>
      <c r="DD468" s="45">
        <v>106.8</v>
      </c>
      <c r="DE468" s="45">
        <v>106.5</v>
      </c>
      <c r="DF468" s="45">
        <v>106.8</v>
      </c>
      <c r="DG468" s="45">
        <v>106.8</v>
      </c>
      <c r="DH468" s="45">
        <v>107.3</v>
      </c>
      <c r="DI468" s="45">
        <v>107.9</v>
      </c>
      <c r="DJ468" s="45">
        <v>107.3</v>
      </c>
      <c r="DK468" s="45">
        <v>106.9</v>
      </c>
      <c r="DL468" s="45">
        <v>106.9</v>
      </c>
      <c r="DM468" s="45">
        <v>106.9</v>
      </c>
      <c r="DN468" s="45">
        <v>106.9</v>
      </c>
      <c r="DO468" s="45">
        <v>106.9</v>
      </c>
      <c r="DP468" s="45">
        <v>106.9</v>
      </c>
      <c r="DQ468" s="45">
        <v>108.2</v>
      </c>
      <c r="DR468" s="45">
        <v>108.2</v>
      </c>
      <c r="DS468" s="45">
        <v>112.1</v>
      </c>
      <c r="DT468" s="45">
        <v>112.1</v>
      </c>
      <c r="DU468" s="45">
        <v>112.1</v>
      </c>
      <c r="DV468" s="45">
        <v>112.1</v>
      </c>
      <c r="DW468" s="45">
        <v>112.1</v>
      </c>
      <c r="DX468" s="46">
        <v>110.9</v>
      </c>
      <c r="DY468" s="46">
        <v>110.9</v>
      </c>
      <c r="DZ468" s="46">
        <v>110.9</v>
      </c>
      <c r="EA468">
        <v>110.9</v>
      </c>
      <c r="EB468" s="47">
        <v>123.7</v>
      </c>
      <c r="EC468" s="47">
        <v>123.7</v>
      </c>
    </row>
    <row r="469" spans="1:133" x14ac:dyDescent="0.25">
      <c r="A469" s="43" t="s">
        <v>3723</v>
      </c>
      <c r="B469" s="43" t="s">
        <v>3724</v>
      </c>
      <c r="C469" s="44">
        <v>6.5199999999999998E-3</v>
      </c>
      <c r="D469" s="45">
        <v>99.7</v>
      </c>
      <c r="E469" s="45">
        <v>99.3</v>
      </c>
      <c r="F469" s="45">
        <v>99.3</v>
      </c>
      <c r="G469" s="45">
        <v>99.3</v>
      </c>
      <c r="H469" s="45">
        <v>100.2</v>
      </c>
      <c r="I469" s="45">
        <v>100.2</v>
      </c>
      <c r="J469" s="45">
        <v>100.6</v>
      </c>
      <c r="K469" s="45">
        <v>100.3</v>
      </c>
      <c r="L469" s="45">
        <v>100.3</v>
      </c>
      <c r="M469" s="45">
        <v>100.3</v>
      </c>
      <c r="N469" s="45">
        <v>100.3</v>
      </c>
      <c r="O469" s="45">
        <v>100.3</v>
      </c>
      <c r="P469" s="45">
        <v>101.5</v>
      </c>
      <c r="Q469" s="45">
        <v>101</v>
      </c>
      <c r="R469" s="45">
        <v>101</v>
      </c>
      <c r="S469" s="45">
        <v>101</v>
      </c>
      <c r="T469" s="45">
        <v>101</v>
      </c>
      <c r="U469" s="45">
        <v>101.6</v>
      </c>
      <c r="V469" s="45">
        <v>102.9</v>
      </c>
      <c r="W469" s="45">
        <v>102.9</v>
      </c>
      <c r="X469" s="45">
        <v>102.9</v>
      </c>
      <c r="Y469" s="45">
        <v>102.9</v>
      </c>
      <c r="Z469" s="45">
        <v>102.9</v>
      </c>
      <c r="AA469" s="45">
        <v>102.9</v>
      </c>
      <c r="AB469" s="45">
        <v>109.8</v>
      </c>
      <c r="AC469" s="45">
        <v>109.8</v>
      </c>
      <c r="AD469" s="45">
        <v>110.1</v>
      </c>
      <c r="AE469" s="45">
        <v>110.1</v>
      </c>
      <c r="AF469" s="45">
        <v>110.1</v>
      </c>
      <c r="AG469" s="45">
        <v>110.1</v>
      </c>
      <c r="AH469" s="45">
        <v>111.6</v>
      </c>
      <c r="AI469" s="45">
        <v>111.6</v>
      </c>
      <c r="AJ469" s="45">
        <v>111.6</v>
      </c>
      <c r="AK469" s="45">
        <v>111.6</v>
      </c>
      <c r="AL469" s="45">
        <v>111.6</v>
      </c>
      <c r="AM469" s="45">
        <v>110.8</v>
      </c>
      <c r="AN469" s="45">
        <v>110.8</v>
      </c>
      <c r="AO469" s="45">
        <v>110.5</v>
      </c>
      <c r="AP469" s="45">
        <v>110.1</v>
      </c>
      <c r="AQ469" s="45">
        <v>110</v>
      </c>
      <c r="AR469" s="45">
        <v>110</v>
      </c>
      <c r="AS469" s="45">
        <v>110.8</v>
      </c>
      <c r="AT469" s="45">
        <v>110.1</v>
      </c>
      <c r="AU469" s="45">
        <v>111.2</v>
      </c>
      <c r="AV469" s="45">
        <v>110.9</v>
      </c>
      <c r="AW469" s="45">
        <v>111.6</v>
      </c>
      <c r="AX469" s="45">
        <v>111.7</v>
      </c>
      <c r="AY469" s="45">
        <v>111.3</v>
      </c>
      <c r="AZ469" s="45">
        <v>111.2</v>
      </c>
      <c r="BA469" s="45">
        <v>111.2</v>
      </c>
      <c r="BB469" s="45">
        <v>111.6</v>
      </c>
      <c r="BC469" s="45">
        <v>110.2</v>
      </c>
      <c r="BD469" s="45">
        <v>110.8</v>
      </c>
      <c r="BE469" s="45">
        <v>111.8</v>
      </c>
      <c r="BF469" s="45">
        <v>111.8</v>
      </c>
      <c r="BG469" s="45">
        <v>111.4</v>
      </c>
      <c r="BH469" s="45">
        <v>109.1</v>
      </c>
      <c r="BI469" s="45">
        <v>109.4</v>
      </c>
      <c r="BJ469" s="45">
        <v>110.7</v>
      </c>
      <c r="BK469" s="45">
        <v>110.4</v>
      </c>
      <c r="BL469" s="45">
        <v>111.1</v>
      </c>
      <c r="BM469" s="45">
        <v>112.3</v>
      </c>
      <c r="BN469" s="45">
        <v>114.1</v>
      </c>
      <c r="BO469" s="45">
        <v>113.4</v>
      </c>
      <c r="BP469" s="45">
        <v>113.5</v>
      </c>
      <c r="BQ469" s="45">
        <v>112.7</v>
      </c>
      <c r="BR469" s="45">
        <v>111.7</v>
      </c>
      <c r="BS469" s="45">
        <v>117.6</v>
      </c>
      <c r="BT469" s="45">
        <v>118.5</v>
      </c>
      <c r="BU469" s="45">
        <v>119</v>
      </c>
      <c r="BV469" s="45">
        <v>118.6</v>
      </c>
      <c r="BW469" s="45">
        <v>118.6</v>
      </c>
      <c r="BX469" s="45">
        <v>119.1</v>
      </c>
      <c r="BY469" s="45">
        <v>123.6</v>
      </c>
      <c r="BZ469" s="45">
        <v>123.2</v>
      </c>
      <c r="CA469" s="45">
        <v>124.6</v>
      </c>
      <c r="CB469" s="45">
        <v>123.8</v>
      </c>
      <c r="CC469" s="45">
        <v>125.1</v>
      </c>
      <c r="CD469" s="45">
        <v>126</v>
      </c>
      <c r="CE469" s="45">
        <v>126.1</v>
      </c>
      <c r="CF469" s="45">
        <v>126.2</v>
      </c>
      <c r="CG469" s="45">
        <v>126.4</v>
      </c>
      <c r="CH469" s="45">
        <v>125.9</v>
      </c>
      <c r="CI469" s="45">
        <v>125.4</v>
      </c>
      <c r="CJ469" s="45">
        <v>122.9</v>
      </c>
      <c r="CK469" s="45">
        <v>122.6</v>
      </c>
      <c r="CL469" s="45">
        <v>122.9</v>
      </c>
      <c r="CM469" s="45">
        <v>123.7</v>
      </c>
      <c r="CN469" s="45">
        <v>125.3</v>
      </c>
      <c r="CO469" s="45">
        <v>125.8</v>
      </c>
      <c r="CP469" s="45">
        <v>127.8</v>
      </c>
      <c r="CQ469" s="45">
        <v>128</v>
      </c>
      <c r="CR469" s="45">
        <v>129</v>
      </c>
      <c r="CS469" s="45">
        <v>128.6</v>
      </c>
      <c r="CT469" s="45">
        <v>128.80000000000001</v>
      </c>
      <c r="CU469" s="45">
        <v>128.80000000000001</v>
      </c>
      <c r="CV469" s="45">
        <v>128.80000000000001</v>
      </c>
      <c r="CW469" s="45">
        <v>130.69999999999999</v>
      </c>
      <c r="CX469" s="45">
        <v>128.4</v>
      </c>
      <c r="CY469" s="45">
        <v>129.4</v>
      </c>
      <c r="CZ469" s="45">
        <v>129.6</v>
      </c>
      <c r="DA469" s="45">
        <v>130</v>
      </c>
      <c r="DB469" s="45">
        <v>130.30000000000001</v>
      </c>
      <c r="DC469" s="45">
        <v>131.9</v>
      </c>
      <c r="DD469" s="45">
        <v>127.3</v>
      </c>
      <c r="DE469" s="45">
        <v>127.9</v>
      </c>
      <c r="DF469" s="45">
        <v>127.9</v>
      </c>
      <c r="DG469" s="45">
        <v>125.3</v>
      </c>
      <c r="DH469" s="45">
        <v>126</v>
      </c>
      <c r="DI469" s="45">
        <v>126.5</v>
      </c>
      <c r="DJ469" s="45">
        <v>126.9</v>
      </c>
      <c r="DK469" s="45">
        <v>125.8</v>
      </c>
      <c r="DL469" s="45">
        <v>119</v>
      </c>
      <c r="DM469" s="45">
        <v>119</v>
      </c>
      <c r="DN469" s="45">
        <v>120.1</v>
      </c>
      <c r="DO469" s="45">
        <v>121.3</v>
      </c>
      <c r="DP469" s="45">
        <v>124.7</v>
      </c>
      <c r="DQ469" s="45">
        <v>125.2</v>
      </c>
      <c r="DR469" s="45">
        <v>125.9</v>
      </c>
      <c r="DS469" s="45">
        <v>125.2</v>
      </c>
      <c r="DT469" s="45">
        <v>132.5</v>
      </c>
      <c r="DU469" s="45">
        <v>137.1</v>
      </c>
      <c r="DV469" s="45">
        <v>144.30000000000001</v>
      </c>
      <c r="DW469" s="45">
        <v>142.5</v>
      </c>
      <c r="DX469" s="46">
        <v>142.1</v>
      </c>
      <c r="DY469" s="46">
        <v>141.4</v>
      </c>
      <c r="DZ469" s="46">
        <v>141</v>
      </c>
      <c r="EA469">
        <v>143.4</v>
      </c>
      <c r="EB469" s="47">
        <v>146.9</v>
      </c>
      <c r="EC469" s="47">
        <v>149</v>
      </c>
    </row>
    <row r="470" spans="1:133" x14ac:dyDescent="0.25">
      <c r="A470" s="43" t="s">
        <v>3725</v>
      </c>
      <c r="B470" s="43" t="s">
        <v>3726</v>
      </c>
      <c r="C470" s="44">
        <v>7.553E-2</v>
      </c>
      <c r="D470" s="45">
        <v>104.1</v>
      </c>
      <c r="E470" s="45">
        <v>103.7</v>
      </c>
      <c r="F470" s="45">
        <v>102.9</v>
      </c>
      <c r="G470" s="45">
        <v>102.2</v>
      </c>
      <c r="H470" s="45">
        <v>104.1</v>
      </c>
      <c r="I470" s="45">
        <v>103</v>
      </c>
      <c r="J470" s="45">
        <v>106.3</v>
      </c>
      <c r="K470" s="45">
        <v>107.8</v>
      </c>
      <c r="L470" s="45">
        <v>101.2</v>
      </c>
      <c r="M470" s="45">
        <v>107.9</v>
      </c>
      <c r="N470" s="45">
        <v>108.6</v>
      </c>
      <c r="O470" s="45">
        <v>104.2</v>
      </c>
      <c r="P470" s="45">
        <v>111.6</v>
      </c>
      <c r="Q470" s="45">
        <v>115.5</v>
      </c>
      <c r="R470" s="45">
        <v>115.9</v>
      </c>
      <c r="S470" s="45">
        <v>116.5</v>
      </c>
      <c r="T470" s="45">
        <v>118</v>
      </c>
      <c r="U470" s="45">
        <v>121.7</v>
      </c>
      <c r="V470" s="45">
        <v>123.7</v>
      </c>
      <c r="W470" s="45">
        <v>120</v>
      </c>
      <c r="X470" s="45">
        <v>117.8</v>
      </c>
      <c r="Y470" s="45">
        <v>120.2</v>
      </c>
      <c r="Z470" s="45">
        <v>119.1</v>
      </c>
      <c r="AA470" s="45">
        <v>119.3</v>
      </c>
      <c r="AB470" s="45">
        <v>119.9</v>
      </c>
      <c r="AC470" s="45">
        <v>119.1</v>
      </c>
      <c r="AD470" s="45">
        <v>122.5</v>
      </c>
      <c r="AE470" s="45">
        <v>123.5</v>
      </c>
      <c r="AF470" s="45">
        <v>119.1</v>
      </c>
      <c r="AG470" s="45">
        <v>122.2</v>
      </c>
      <c r="AH470" s="45">
        <v>122.1</v>
      </c>
      <c r="AI470" s="45">
        <v>120</v>
      </c>
      <c r="AJ470" s="45">
        <v>119.7</v>
      </c>
      <c r="AK470" s="45">
        <v>118.9</v>
      </c>
      <c r="AL470" s="45">
        <v>122</v>
      </c>
      <c r="AM470" s="45">
        <v>118.4</v>
      </c>
      <c r="AN470" s="45">
        <v>128.80000000000001</v>
      </c>
      <c r="AO470" s="45">
        <v>129.30000000000001</v>
      </c>
      <c r="AP470" s="45">
        <v>128.5</v>
      </c>
      <c r="AQ470" s="45">
        <v>127.8</v>
      </c>
      <c r="AR470" s="45">
        <v>127.9</v>
      </c>
      <c r="AS470" s="45">
        <v>127.7</v>
      </c>
      <c r="AT470" s="45">
        <v>131</v>
      </c>
      <c r="AU470" s="45">
        <v>127.1</v>
      </c>
      <c r="AV470" s="45">
        <v>121.6</v>
      </c>
      <c r="AW470" s="45">
        <v>127.6</v>
      </c>
      <c r="AX470" s="45">
        <v>127.3</v>
      </c>
      <c r="AY470" s="45">
        <v>129.19999999999999</v>
      </c>
      <c r="AZ470" s="45">
        <v>128.1</v>
      </c>
      <c r="BA470" s="45">
        <v>128.19999999999999</v>
      </c>
      <c r="BB470" s="45">
        <v>127.5</v>
      </c>
      <c r="BC470" s="45">
        <v>128.30000000000001</v>
      </c>
      <c r="BD470" s="45">
        <v>122.7</v>
      </c>
      <c r="BE470" s="45">
        <v>124.9</v>
      </c>
      <c r="BF470" s="45">
        <v>122.3</v>
      </c>
      <c r="BG470" s="45">
        <v>121.6</v>
      </c>
      <c r="BH470" s="45">
        <v>126.7</v>
      </c>
      <c r="BI470" s="45">
        <v>126.1</v>
      </c>
      <c r="BJ470" s="45">
        <v>127</v>
      </c>
      <c r="BK470" s="45">
        <v>125</v>
      </c>
      <c r="BL470" s="45">
        <v>126</v>
      </c>
      <c r="BM470" s="45">
        <v>129.30000000000001</v>
      </c>
      <c r="BN470" s="45">
        <v>129</v>
      </c>
      <c r="BO470" s="45">
        <v>134.80000000000001</v>
      </c>
      <c r="BP470" s="45">
        <v>135.80000000000001</v>
      </c>
      <c r="BQ470" s="45">
        <v>136.9</v>
      </c>
      <c r="BR470" s="45">
        <v>139.1</v>
      </c>
      <c r="BS470" s="45">
        <v>142.5</v>
      </c>
      <c r="BT470" s="45">
        <v>141.1</v>
      </c>
      <c r="BU470" s="45">
        <v>140.80000000000001</v>
      </c>
      <c r="BV470" s="45">
        <v>142.1</v>
      </c>
      <c r="BW470" s="45">
        <v>143.1</v>
      </c>
      <c r="BX470" s="45">
        <v>143.4</v>
      </c>
      <c r="BY470" s="45">
        <v>142.5</v>
      </c>
      <c r="BZ470" s="45">
        <v>141</v>
      </c>
      <c r="CA470" s="45">
        <v>144.4</v>
      </c>
      <c r="CB470" s="45">
        <v>144.30000000000001</v>
      </c>
      <c r="CC470" s="45">
        <v>144.6</v>
      </c>
      <c r="CD470" s="45">
        <v>146.19999999999999</v>
      </c>
      <c r="CE470" s="45">
        <v>145.5</v>
      </c>
      <c r="CF470" s="45">
        <v>144.5</v>
      </c>
      <c r="CG470" s="45">
        <v>147.80000000000001</v>
      </c>
      <c r="CH470" s="45">
        <v>144.4</v>
      </c>
      <c r="CI470" s="45">
        <v>144.5</v>
      </c>
      <c r="CJ470" s="45">
        <v>144.9</v>
      </c>
      <c r="CK470" s="45">
        <v>143.5</v>
      </c>
      <c r="CL470" s="45">
        <v>148.6</v>
      </c>
      <c r="CM470" s="45">
        <v>146.1</v>
      </c>
      <c r="CN470" s="45">
        <v>140.9</v>
      </c>
      <c r="CO470" s="45">
        <v>143.5</v>
      </c>
      <c r="CP470" s="45">
        <v>140.69999999999999</v>
      </c>
      <c r="CQ470" s="45">
        <v>144.1</v>
      </c>
      <c r="CR470" s="45">
        <v>144.1</v>
      </c>
      <c r="CS470" s="45">
        <v>144.30000000000001</v>
      </c>
      <c r="CT470" s="45">
        <v>143.4</v>
      </c>
      <c r="CU470" s="45">
        <v>143.80000000000001</v>
      </c>
      <c r="CV470" s="45">
        <v>147.9</v>
      </c>
      <c r="CW470" s="45">
        <v>146.5</v>
      </c>
      <c r="CX470" s="45">
        <v>149.69999999999999</v>
      </c>
      <c r="CY470" s="45">
        <v>150.80000000000001</v>
      </c>
      <c r="CZ470" s="45">
        <v>151.19999999999999</v>
      </c>
      <c r="DA470" s="45">
        <v>151.30000000000001</v>
      </c>
      <c r="DB470" s="45">
        <v>151.30000000000001</v>
      </c>
      <c r="DC470" s="45">
        <v>153.5</v>
      </c>
      <c r="DD470" s="45">
        <v>152.5</v>
      </c>
      <c r="DE470" s="45">
        <v>153.19999999999999</v>
      </c>
      <c r="DF470" s="45">
        <v>151.80000000000001</v>
      </c>
      <c r="DG470" s="45">
        <v>153.69999999999999</v>
      </c>
      <c r="DH470" s="45">
        <v>154.6</v>
      </c>
      <c r="DI470" s="45">
        <v>157.30000000000001</v>
      </c>
      <c r="DJ470" s="45">
        <v>155.19999999999999</v>
      </c>
      <c r="DK470" s="45">
        <v>158.30000000000001</v>
      </c>
      <c r="DL470" s="45">
        <v>155.5</v>
      </c>
      <c r="DM470" s="45">
        <v>159.1</v>
      </c>
      <c r="DN470" s="45">
        <v>163.4</v>
      </c>
      <c r="DO470" s="45">
        <v>161.6</v>
      </c>
      <c r="DP470" s="45">
        <v>164.3</v>
      </c>
      <c r="DQ470" s="45">
        <v>162.19999999999999</v>
      </c>
      <c r="DR470" s="45">
        <v>165.5</v>
      </c>
      <c r="DS470" s="45">
        <v>165.9</v>
      </c>
      <c r="DT470" s="45">
        <v>167.5</v>
      </c>
      <c r="DU470" s="45">
        <v>168.2</v>
      </c>
      <c r="DV470" s="45">
        <v>166.5</v>
      </c>
      <c r="DW470" s="45">
        <v>167.7</v>
      </c>
      <c r="DX470" s="46">
        <v>165.3</v>
      </c>
      <c r="DY470" s="46">
        <v>160.9</v>
      </c>
      <c r="DZ470" s="46">
        <v>159.9</v>
      </c>
      <c r="EA470">
        <v>163.5</v>
      </c>
      <c r="EB470" s="47">
        <v>165</v>
      </c>
      <c r="EC470" s="47">
        <v>167.8</v>
      </c>
    </row>
    <row r="471" spans="1:133" x14ac:dyDescent="0.25">
      <c r="A471" s="43" t="s">
        <v>3727</v>
      </c>
      <c r="B471" s="43" t="s">
        <v>3728</v>
      </c>
      <c r="C471" s="44">
        <v>1.6150000000000001E-2</v>
      </c>
      <c r="D471" s="45">
        <v>100</v>
      </c>
      <c r="E471" s="45">
        <v>100</v>
      </c>
      <c r="F471" s="45">
        <v>100</v>
      </c>
      <c r="G471" s="45">
        <v>100</v>
      </c>
      <c r="H471" s="45">
        <v>100</v>
      </c>
      <c r="I471" s="45">
        <v>100</v>
      </c>
      <c r="J471" s="45">
        <v>100</v>
      </c>
      <c r="K471" s="45">
        <v>100</v>
      </c>
      <c r="L471" s="45">
        <v>100</v>
      </c>
      <c r="M471" s="45">
        <v>100</v>
      </c>
      <c r="N471" s="45">
        <v>100</v>
      </c>
      <c r="O471" s="45">
        <v>105.5</v>
      </c>
      <c r="P471" s="45">
        <v>105.5</v>
      </c>
      <c r="Q471" s="45">
        <v>105.5</v>
      </c>
      <c r="R471" s="45">
        <v>105.5</v>
      </c>
      <c r="S471" s="45">
        <v>105.5</v>
      </c>
      <c r="T471" s="45">
        <v>105.5</v>
      </c>
      <c r="U471" s="45">
        <v>105.5</v>
      </c>
      <c r="V471" s="45">
        <v>105.5</v>
      </c>
      <c r="W471" s="45">
        <v>105.5</v>
      </c>
      <c r="X471" s="45">
        <v>105.5</v>
      </c>
      <c r="Y471" s="45">
        <v>105.5</v>
      </c>
      <c r="Z471" s="45">
        <v>105.5</v>
      </c>
      <c r="AA471" s="45">
        <v>105.5</v>
      </c>
      <c r="AB471" s="45">
        <v>105.5</v>
      </c>
      <c r="AC471" s="45">
        <v>105.5</v>
      </c>
      <c r="AD471" s="45">
        <v>107.6</v>
      </c>
      <c r="AE471" s="45">
        <v>107.6</v>
      </c>
      <c r="AF471" s="45">
        <v>107.6</v>
      </c>
      <c r="AG471" s="45">
        <v>107.6</v>
      </c>
      <c r="AH471" s="45">
        <v>110.6</v>
      </c>
      <c r="AI471" s="45">
        <v>110.6</v>
      </c>
      <c r="AJ471" s="45">
        <v>110.6</v>
      </c>
      <c r="AK471" s="45">
        <v>110.6</v>
      </c>
      <c r="AL471" s="45">
        <v>110.6</v>
      </c>
      <c r="AM471" s="45">
        <v>110.6</v>
      </c>
      <c r="AN471" s="45">
        <v>111.9</v>
      </c>
      <c r="AO471" s="45">
        <v>111.9</v>
      </c>
      <c r="AP471" s="45">
        <v>111.9</v>
      </c>
      <c r="AQ471" s="45">
        <v>113.7</v>
      </c>
      <c r="AR471" s="45">
        <v>111.9</v>
      </c>
      <c r="AS471" s="45">
        <v>111.9</v>
      </c>
      <c r="AT471" s="45">
        <v>111.9</v>
      </c>
      <c r="AU471" s="45">
        <v>111.9</v>
      </c>
      <c r="AV471" s="45">
        <v>111.9</v>
      </c>
      <c r="AW471" s="45">
        <v>111.9</v>
      </c>
      <c r="AX471" s="45">
        <v>111.9</v>
      </c>
      <c r="AY471" s="45">
        <v>111.9</v>
      </c>
      <c r="AZ471" s="45">
        <v>112.5</v>
      </c>
      <c r="BA471" s="45">
        <v>112.5</v>
      </c>
      <c r="BB471" s="45">
        <v>112.5</v>
      </c>
      <c r="BC471" s="45">
        <v>112.5</v>
      </c>
      <c r="BD471" s="45">
        <v>112.5</v>
      </c>
      <c r="BE471" s="45">
        <v>112.5</v>
      </c>
      <c r="BF471" s="45">
        <v>112.5</v>
      </c>
      <c r="BG471" s="45">
        <v>114.3</v>
      </c>
      <c r="BH471" s="45">
        <v>117.4</v>
      </c>
      <c r="BI471" s="45">
        <v>117.4</v>
      </c>
      <c r="BJ471" s="45">
        <v>117.4</v>
      </c>
      <c r="BK471" s="45">
        <v>117.4</v>
      </c>
      <c r="BL471" s="45">
        <v>117.4</v>
      </c>
      <c r="BM471" s="45">
        <v>117.4</v>
      </c>
      <c r="BN471" s="45">
        <v>117.4</v>
      </c>
      <c r="BO471" s="45">
        <v>105.3</v>
      </c>
      <c r="BP471" s="45">
        <v>104.7</v>
      </c>
      <c r="BQ471" s="45">
        <v>102.5</v>
      </c>
      <c r="BR471" s="45">
        <v>102.5</v>
      </c>
      <c r="BS471" s="45">
        <v>102.5</v>
      </c>
      <c r="BT471" s="45">
        <v>102.5</v>
      </c>
      <c r="BU471" s="45">
        <v>102.5</v>
      </c>
      <c r="BV471" s="45">
        <v>104.5</v>
      </c>
      <c r="BW471" s="45">
        <v>104.5</v>
      </c>
      <c r="BX471" s="45">
        <v>104.5</v>
      </c>
      <c r="BY471" s="45">
        <v>104.5</v>
      </c>
      <c r="BZ471" s="45">
        <v>104.5</v>
      </c>
      <c r="CA471" s="45">
        <v>104.5</v>
      </c>
      <c r="CB471" s="45">
        <v>101.3</v>
      </c>
      <c r="CC471" s="45">
        <v>101.3</v>
      </c>
      <c r="CD471" s="45">
        <v>101.3</v>
      </c>
      <c r="CE471" s="45">
        <v>104</v>
      </c>
      <c r="CF471" s="45">
        <v>104</v>
      </c>
      <c r="CG471" s="45">
        <v>104</v>
      </c>
      <c r="CH471" s="45">
        <v>104</v>
      </c>
      <c r="CI471" s="45">
        <v>104</v>
      </c>
      <c r="CJ471" s="45">
        <v>104</v>
      </c>
      <c r="CK471" s="45">
        <v>104</v>
      </c>
      <c r="CL471" s="45">
        <v>104</v>
      </c>
      <c r="CM471" s="45">
        <v>101.3</v>
      </c>
      <c r="CN471" s="45">
        <v>101.3</v>
      </c>
      <c r="CO471" s="45">
        <v>101.3</v>
      </c>
      <c r="CP471" s="45">
        <v>101.3</v>
      </c>
      <c r="CQ471" s="45">
        <v>101.3</v>
      </c>
      <c r="CR471" s="45">
        <v>101.3</v>
      </c>
      <c r="CS471" s="45">
        <v>101.3</v>
      </c>
      <c r="CT471" s="45">
        <v>101.3</v>
      </c>
      <c r="CU471" s="45">
        <v>101.3</v>
      </c>
      <c r="CV471" s="45">
        <v>101.3</v>
      </c>
      <c r="CW471" s="45">
        <v>101.3</v>
      </c>
      <c r="CX471" s="45">
        <v>101.3</v>
      </c>
      <c r="CY471" s="45">
        <v>101.3</v>
      </c>
      <c r="CZ471" s="45">
        <v>101.3</v>
      </c>
      <c r="DA471" s="45">
        <v>101.3</v>
      </c>
      <c r="DB471" s="45">
        <v>101.3</v>
      </c>
      <c r="DC471" s="45">
        <v>99.5</v>
      </c>
      <c r="DD471" s="45">
        <v>99.5</v>
      </c>
      <c r="DE471" s="45">
        <v>99.5</v>
      </c>
      <c r="DF471" s="45">
        <v>100.6</v>
      </c>
      <c r="DG471" s="45">
        <v>102.1</v>
      </c>
      <c r="DH471" s="45">
        <v>102.1</v>
      </c>
      <c r="DI471" s="45">
        <v>107.2</v>
      </c>
      <c r="DJ471" s="45">
        <v>107.2</v>
      </c>
      <c r="DK471" s="45">
        <v>107.2</v>
      </c>
      <c r="DL471" s="45">
        <v>107.3</v>
      </c>
      <c r="DM471" s="45">
        <v>107.3</v>
      </c>
      <c r="DN471" s="45">
        <v>108.3</v>
      </c>
      <c r="DO471" s="45">
        <v>108.3</v>
      </c>
      <c r="DP471" s="45">
        <v>108.3</v>
      </c>
      <c r="DQ471" s="45">
        <v>109.5</v>
      </c>
      <c r="DR471" s="45">
        <v>110.5</v>
      </c>
      <c r="DS471" s="45">
        <v>110.5</v>
      </c>
      <c r="DT471" s="45">
        <v>110.5</v>
      </c>
      <c r="DU471" s="45">
        <v>110.5</v>
      </c>
      <c r="DV471" s="45">
        <v>110.7</v>
      </c>
      <c r="DW471" s="45">
        <v>110.7</v>
      </c>
      <c r="DX471" s="46">
        <v>110.7</v>
      </c>
      <c r="DY471" s="46">
        <v>115</v>
      </c>
      <c r="DZ471" s="46">
        <v>115</v>
      </c>
      <c r="EA471">
        <v>115</v>
      </c>
      <c r="EB471" s="47">
        <v>115</v>
      </c>
      <c r="EC471" s="47">
        <v>115</v>
      </c>
    </row>
    <row r="472" spans="1:133" x14ac:dyDescent="0.25">
      <c r="A472" s="43" t="s">
        <v>3729</v>
      </c>
      <c r="B472" s="43" t="s">
        <v>3730</v>
      </c>
      <c r="C472" s="44">
        <v>6.0409999999999998E-2</v>
      </c>
      <c r="D472" s="45">
        <v>103.4</v>
      </c>
      <c r="E472" s="45">
        <v>104.8</v>
      </c>
      <c r="F472" s="45">
        <v>105.6</v>
      </c>
      <c r="G472" s="45">
        <v>103.8</v>
      </c>
      <c r="H472" s="45">
        <v>104.9</v>
      </c>
      <c r="I472" s="45">
        <v>106.8</v>
      </c>
      <c r="J472" s="45">
        <v>107.8</v>
      </c>
      <c r="K472" s="45">
        <v>107</v>
      </c>
      <c r="L472" s="45">
        <v>106.9</v>
      </c>
      <c r="M472" s="45">
        <v>108.1</v>
      </c>
      <c r="N472" s="45">
        <v>108.3</v>
      </c>
      <c r="O472" s="45">
        <v>108.3</v>
      </c>
      <c r="P472" s="45">
        <v>108.1</v>
      </c>
      <c r="Q472" s="45">
        <v>108.1</v>
      </c>
      <c r="R472" s="45">
        <v>108.4</v>
      </c>
      <c r="S472" s="45">
        <v>111</v>
      </c>
      <c r="T472" s="45">
        <v>112.1</v>
      </c>
      <c r="U472" s="45">
        <v>113.5</v>
      </c>
      <c r="V472" s="45">
        <v>113.8</v>
      </c>
      <c r="W472" s="45">
        <v>113.5</v>
      </c>
      <c r="X472" s="45">
        <v>113.1</v>
      </c>
      <c r="Y472" s="45">
        <v>115.3</v>
      </c>
      <c r="Z472" s="45">
        <v>115</v>
      </c>
      <c r="AA472" s="45">
        <v>116.2</v>
      </c>
      <c r="AB472" s="45">
        <v>117.5</v>
      </c>
      <c r="AC472" s="45">
        <v>118.6</v>
      </c>
      <c r="AD472" s="45">
        <v>118.3</v>
      </c>
      <c r="AE472" s="45">
        <v>117.7</v>
      </c>
      <c r="AF472" s="45">
        <v>117.7</v>
      </c>
      <c r="AG472" s="45">
        <v>118.5</v>
      </c>
      <c r="AH472" s="45">
        <v>118.8</v>
      </c>
      <c r="AI472" s="45">
        <v>118.7</v>
      </c>
      <c r="AJ472" s="45">
        <v>118.8</v>
      </c>
      <c r="AK472" s="45">
        <v>118.7</v>
      </c>
      <c r="AL472" s="45">
        <v>118.8</v>
      </c>
      <c r="AM472" s="45">
        <v>120.1</v>
      </c>
      <c r="AN472" s="45">
        <v>120.5</v>
      </c>
      <c r="AO472" s="45">
        <v>121.6</v>
      </c>
      <c r="AP472" s="45">
        <v>121.4</v>
      </c>
      <c r="AQ472" s="45">
        <v>120.9</v>
      </c>
      <c r="AR472" s="45">
        <v>124.9</v>
      </c>
      <c r="AS472" s="45">
        <v>121.8</v>
      </c>
      <c r="AT472" s="45">
        <v>121.8</v>
      </c>
      <c r="AU472" s="45">
        <v>121.8</v>
      </c>
      <c r="AV472" s="45">
        <v>121.8</v>
      </c>
      <c r="AW472" s="45">
        <v>125.9</v>
      </c>
      <c r="AX472" s="45">
        <v>107.9</v>
      </c>
      <c r="AY472" s="45">
        <v>109</v>
      </c>
      <c r="AZ472" s="45">
        <v>107.1</v>
      </c>
      <c r="BA472" s="45">
        <v>107.7</v>
      </c>
      <c r="BB472" s="45">
        <v>120.1</v>
      </c>
      <c r="BC472" s="45">
        <v>119.6</v>
      </c>
      <c r="BD472" s="45">
        <v>120.5</v>
      </c>
      <c r="BE472" s="45">
        <v>107.7</v>
      </c>
      <c r="BF472" s="45">
        <v>107.7</v>
      </c>
      <c r="BG472" s="45">
        <v>107.8</v>
      </c>
      <c r="BH472" s="45">
        <v>107.9</v>
      </c>
      <c r="BI472" s="45">
        <v>108.4</v>
      </c>
      <c r="BJ472" s="45">
        <v>104.1</v>
      </c>
      <c r="BK472" s="45">
        <v>104.3</v>
      </c>
      <c r="BL472" s="45">
        <v>105.3</v>
      </c>
      <c r="BM472" s="45">
        <v>106.1</v>
      </c>
      <c r="BN472" s="45">
        <v>106.1</v>
      </c>
      <c r="BO472" s="45">
        <v>102.7</v>
      </c>
      <c r="BP472" s="45">
        <v>99.4</v>
      </c>
      <c r="BQ472" s="45">
        <v>99.4</v>
      </c>
      <c r="BR472" s="45">
        <v>99.4</v>
      </c>
      <c r="BS472" s="45">
        <v>99.8</v>
      </c>
      <c r="BT472" s="45">
        <v>99.2</v>
      </c>
      <c r="BU472" s="45">
        <v>89.9</v>
      </c>
      <c r="BV472" s="45">
        <v>89.9</v>
      </c>
      <c r="BW472" s="45">
        <v>91.5</v>
      </c>
      <c r="BX472" s="45">
        <v>91.5</v>
      </c>
      <c r="BY472" s="45">
        <v>92.5</v>
      </c>
      <c r="BZ472" s="45">
        <v>92.4</v>
      </c>
      <c r="CA472" s="45">
        <v>92.4</v>
      </c>
      <c r="CB472" s="45">
        <v>93.8</v>
      </c>
      <c r="CC472" s="45">
        <v>94</v>
      </c>
      <c r="CD472" s="45">
        <v>94.2</v>
      </c>
      <c r="CE472" s="45">
        <v>91.6</v>
      </c>
      <c r="CF472" s="45">
        <v>91.6</v>
      </c>
      <c r="CG472" s="45">
        <v>95.7</v>
      </c>
      <c r="CH472" s="45">
        <v>95</v>
      </c>
      <c r="CI472" s="45">
        <v>96.7</v>
      </c>
      <c r="CJ472" s="45">
        <v>94.2</v>
      </c>
      <c r="CK472" s="45">
        <v>94</v>
      </c>
      <c r="CL472" s="45">
        <v>94</v>
      </c>
      <c r="CM472" s="45">
        <v>94</v>
      </c>
      <c r="CN472" s="45">
        <v>96.2</v>
      </c>
      <c r="CO472" s="45">
        <v>96.5</v>
      </c>
      <c r="CP472" s="45">
        <v>96.6</v>
      </c>
      <c r="CQ472" s="45">
        <v>96.9</v>
      </c>
      <c r="CR472" s="45">
        <v>97.1</v>
      </c>
      <c r="CS472" s="45">
        <v>101.8</v>
      </c>
      <c r="CT472" s="45">
        <v>105.7</v>
      </c>
      <c r="CU472" s="45">
        <v>95.1</v>
      </c>
      <c r="CV472" s="45">
        <v>95.1</v>
      </c>
      <c r="CW472" s="45">
        <v>95.9</v>
      </c>
      <c r="CX472" s="45">
        <v>96.7</v>
      </c>
      <c r="CY472" s="45">
        <v>95.3</v>
      </c>
      <c r="CZ472" s="45">
        <v>98</v>
      </c>
      <c r="DA472" s="45">
        <v>96.1</v>
      </c>
      <c r="DB472" s="45">
        <v>96.4</v>
      </c>
      <c r="DC472" s="45">
        <v>96.6</v>
      </c>
      <c r="DD472" s="45">
        <v>95.3</v>
      </c>
      <c r="DE472" s="45">
        <v>95.7</v>
      </c>
      <c r="DF472" s="45">
        <v>94.7</v>
      </c>
      <c r="DG472" s="45">
        <v>94.3</v>
      </c>
      <c r="DH472" s="45">
        <v>93.6</v>
      </c>
      <c r="DI472" s="45">
        <v>94.4</v>
      </c>
      <c r="DJ472" s="45">
        <v>92.8</v>
      </c>
      <c r="DK472" s="45">
        <v>92.8</v>
      </c>
      <c r="DL472" s="45">
        <v>92.8</v>
      </c>
      <c r="DM472" s="45">
        <v>93.4</v>
      </c>
      <c r="DN472" s="45">
        <v>93.4</v>
      </c>
      <c r="DO472" s="45">
        <v>93.4</v>
      </c>
      <c r="DP472" s="45">
        <v>93.4</v>
      </c>
      <c r="DQ472" s="45">
        <v>93.4</v>
      </c>
      <c r="DR472" s="45">
        <v>93.4</v>
      </c>
      <c r="DS472" s="45">
        <v>93.4</v>
      </c>
      <c r="DT472" s="45">
        <v>93.4</v>
      </c>
      <c r="DU472" s="45">
        <v>104.8</v>
      </c>
      <c r="DV472" s="45">
        <v>107</v>
      </c>
      <c r="DW472" s="45">
        <v>107</v>
      </c>
      <c r="DX472" s="46">
        <v>107</v>
      </c>
      <c r="DY472" s="46">
        <v>107</v>
      </c>
      <c r="DZ472" s="46">
        <v>107</v>
      </c>
      <c r="EA472">
        <v>107</v>
      </c>
      <c r="EB472" s="47">
        <v>107</v>
      </c>
      <c r="EC472" s="47">
        <v>106.6</v>
      </c>
    </row>
    <row r="473" spans="1:133" x14ac:dyDescent="0.25">
      <c r="A473" s="43" t="s">
        <v>3731</v>
      </c>
      <c r="B473" s="43" t="s">
        <v>3732</v>
      </c>
      <c r="C473" s="44">
        <v>1.7850000000000001E-2</v>
      </c>
      <c r="D473" s="45">
        <v>111.5</v>
      </c>
      <c r="E473" s="45">
        <v>110.3</v>
      </c>
      <c r="F473" s="45">
        <v>111.1</v>
      </c>
      <c r="G473" s="45">
        <v>110</v>
      </c>
      <c r="H473" s="45">
        <v>110.9</v>
      </c>
      <c r="I473" s="45">
        <v>111</v>
      </c>
      <c r="J473" s="45">
        <v>111.6</v>
      </c>
      <c r="K473" s="45">
        <v>111.9</v>
      </c>
      <c r="L473" s="45">
        <v>112.4</v>
      </c>
      <c r="M473" s="45">
        <v>113.5</v>
      </c>
      <c r="N473" s="45">
        <v>113.5</v>
      </c>
      <c r="O473" s="45">
        <v>112.7</v>
      </c>
      <c r="P473" s="45">
        <v>112.7</v>
      </c>
      <c r="Q473" s="45">
        <v>112.1</v>
      </c>
      <c r="R473" s="45">
        <v>118.7</v>
      </c>
      <c r="S473" s="45">
        <v>120.3</v>
      </c>
      <c r="T473" s="45">
        <v>121.4</v>
      </c>
      <c r="U473" s="45">
        <v>121.5</v>
      </c>
      <c r="V473" s="45">
        <v>121.5</v>
      </c>
      <c r="W473" s="45">
        <v>117.7</v>
      </c>
      <c r="X473" s="45">
        <v>118.2</v>
      </c>
      <c r="Y473" s="45">
        <v>118</v>
      </c>
      <c r="Z473" s="45">
        <v>113.2</v>
      </c>
      <c r="AA473" s="45">
        <v>112.7</v>
      </c>
      <c r="AB473" s="45">
        <v>112.5</v>
      </c>
      <c r="AC473" s="45">
        <v>112.7</v>
      </c>
      <c r="AD473" s="45">
        <v>113.2</v>
      </c>
      <c r="AE473" s="45">
        <v>112.4</v>
      </c>
      <c r="AF473" s="45">
        <v>112.7</v>
      </c>
      <c r="AG473" s="45">
        <v>113.1</v>
      </c>
      <c r="AH473" s="45">
        <v>112.7</v>
      </c>
      <c r="AI473" s="45">
        <v>112.9</v>
      </c>
      <c r="AJ473" s="45">
        <v>112.9</v>
      </c>
      <c r="AK473" s="45">
        <v>113.5</v>
      </c>
      <c r="AL473" s="45">
        <v>113.2</v>
      </c>
      <c r="AM473" s="45">
        <v>111.7</v>
      </c>
      <c r="AN473" s="45">
        <v>111.5</v>
      </c>
      <c r="AO473" s="45">
        <v>110.2</v>
      </c>
      <c r="AP473" s="45">
        <v>110.1</v>
      </c>
      <c r="AQ473" s="45">
        <v>109.9</v>
      </c>
      <c r="AR473" s="45">
        <v>109.6</v>
      </c>
      <c r="AS473" s="45">
        <v>112.6</v>
      </c>
      <c r="AT473" s="45">
        <v>112.9</v>
      </c>
      <c r="AU473" s="45">
        <v>113.4</v>
      </c>
      <c r="AV473" s="45">
        <v>114.9</v>
      </c>
      <c r="AW473" s="45">
        <v>113.8</v>
      </c>
      <c r="AX473" s="45">
        <v>113.4</v>
      </c>
      <c r="AY473" s="45">
        <v>112.3</v>
      </c>
      <c r="AZ473" s="45">
        <v>112.5</v>
      </c>
      <c r="BA473" s="45">
        <v>112</v>
      </c>
      <c r="BB473" s="45">
        <v>111.7</v>
      </c>
      <c r="BC473" s="45">
        <v>114.8</v>
      </c>
      <c r="BD473" s="45">
        <v>114.9</v>
      </c>
      <c r="BE473" s="45">
        <v>113.3</v>
      </c>
      <c r="BF473" s="45">
        <v>112.9</v>
      </c>
      <c r="BG473" s="45">
        <v>112.7</v>
      </c>
      <c r="BH473" s="45">
        <v>112.8</v>
      </c>
      <c r="BI473" s="45">
        <v>113.1</v>
      </c>
      <c r="BJ473" s="45">
        <v>113.1</v>
      </c>
      <c r="BK473" s="45">
        <v>113.1</v>
      </c>
      <c r="BL473" s="45">
        <v>113.4</v>
      </c>
      <c r="BM473" s="45">
        <v>113.6</v>
      </c>
      <c r="BN473" s="45">
        <v>113.1</v>
      </c>
      <c r="BO473" s="45">
        <v>102.7</v>
      </c>
      <c r="BP473" s="45">
        <v>102.8</v>
      </c>
      <c r="BQ473" s="45">
        <v>102.7</v>
      </c>
      <c r="BR473" s="45">
        <v>102.4</v>
      </c>
      <c r="BS473" s="45">
        <v>102.4</v>
      </c>
      <c r="BT473" s="45">
        <v>102.6</v>
      </c>
      <c r="BU473" s="45">
        <v>103</v>
      </c>
      <c r="BV473" s="45">
        <v>103.2</v>
      </c>
      <c r="BW473" s="45">
        <v>102.8</v>
      </c>
      <c r="BX473" s="45">
        <v>102.7</v>
      </c>
      <c r="BY473" s="45">
        <v>102.6</v>
      </c>
      <c r="BZ473" s="45">
        <v>102.2</v>
      </c>
      <c r="CA473" s="45">
        <v>102.1</v>
      </c>
      <c r="CB473" s="45">
        <v>101.9</v>
      </c>
      <c r="CC473" s="45">
        <v>102.1</v>
      </c>
      <c r="CD473" s="45">
        <v>103.3</v>
      </c>
      <c r="CE473" s="45">
        <v>103.6</v>
      </c>
      <c r="CF473" s="45">
        <v>105.7</v>
      </c>
      <c r="CG473" s="45">
        <v>107.2</v>
      </c>
      <c r="CH473" s="45">
        <v>107.7</v>
      </c>
      <c r="CI473" s="45">
        <v>107.6</v>
      </c>
      <c r="CJ473" s="45">
        <v>107.7</v>
      </c>
      <c r="CK473" s="45">
        <v>107.9</v>
      </c>
      <c r="CL473" s="45">
        <v>107.1</v>
      </c>
      <c r="CM473" s="45">
        <v>109.1</v>
      </c>
      <c r="CN473" s="45">
        <v>109.4</v>
      </c>
      <c r="CO473" s="45">
        <v>109.4</v>
      </c>
      <c r="CP473" s="45">
        <v>109.3</v>
      </c>
      <c r="CQ473" s="45">
        <v>108.9</v>
      </c>
      <c r="CR473" s="45">
        <v>109.1</v>
      </c>
      <c r="CS473" s="45">
        <v>110.2</v>
      </c>
      <c r="CT473" s="45">
        <v>109.9</v>
      </c>
      <c r="CU473" s="45">
        <v>110.2</v>
      </c>
      <c r="CV473" s="45">
        <v>107.7</v>
      </c>
      <c r="CW473" s="45">
        <v>106.5</v>
      </c>
      <c r="CX473" s="45">
        <v>106.1</v>
      </c>
      <c r="CY473" s="45">
        <v>103</v>
      </c>
      <c r="CZ473" s="45">
        <v>103.8</v>
      </c>
      <c r="DA473" s="45">
        <v>102.9</v>
      </c>
      <c r="DB473" s="45">
        <v>102.5</v>
      </c>
      <c r="DC473" s="45">
        <v>102.9</v>
      </c>
      <c r="DD473" s="45">
        <v>104.2</v>
      </c>
      <c r="DE473" s="45">
        <v>103.8</v>
      </c>
      <c r="DF473" s="45">
        <v>103.3</v>
      </c>
      <c r="DG473" s="45">
        <v>105.7</v>
      </c>
      <c r="DH473" s="45">
        <v>107.4</v>
      </c>
      <c r="DI473" s="45">
        <v>107.4</v>
      </c>
      <c r="DJ473" s="45">
        <v>106.6</v>
      </c>
      <c r="DK473" s="45">
        <v>108.5</v>
      </c>
      <c r="DL473" s="45">
        <v>109.8</v>
      </c>
      <c r="DM473" s="45">
        <v>110.3</v>
      </c>
      <c r="DN473" s="45">
        <v>110.2</v>
      </c>
      <c r="DO473" s="45">
        <v>110.5</v>
      </c>
      <c r="DP473" s="45">
        <v>110.8</v>
      </c>
      <c r="DQ473" s="45">
        <v>115.6</v>
      </c>
      <c r="DR473" s="45">
        <v>116.5</v>
      </c>
      <c r="DS473" s="45">
        <v>117.4</v>
      </c>
      <c r="DT473" s="45">
        <v>121.9</v>
      </c>
      <c r="DU473" s="45">
        <v>124.5</v>
      </c>
      <c r="DV473" s="45">
        <v>123.6</v>
      </c>
      <c r="DW473" s="45">
        <v>124.4</v>
      </c>
      <c r="DX473" s="46">
        <v>124.2</v>
      </c>
      <c r="DY473" s="46">
        <v>124.2</v>
      </c>
      <c r="DZ473" s="46">
        <v>124.7</v>
      </c>
      <c r="EA473">
        <v>124.2</v>
      </c>
      <c r="EB473" s="47">
        <v>124.4</v>
      </c>
      <c r="EC473" s="47">
        <v>125.5</v>
      </c>
    </row>
    <row r="474" spans="1:133" x14ac:dyDescent="0.25">
      <c r="A474" s="43" t="s">
        <v>3733</v>
      </c>
      <c r="B474" s="43" t="s">
        <v>3734</v>
      </c>
      <c r="C474" s="44">
        <v>0.39104</v>
      </c>
      <c r="D474" s="45">
        <v>100.5</v>
      </c>
      <c r="E474" s="45">
        <v>102</v>
      </c>
      <c r="F474" s="45">
        <v>102.3</v>
      </c>
      <c r="G474" s="45">
        <v>104.2</v>
      </c>
      <c r="H474" s="45">
        <v>102.7</v>
      </c>
      <c r="I474" s="45">
        <v>102.7</v>
      </c>
      <c r="J474" s="45">
        <v>104.8</v>
      </c>
      <c r="K474" s="45">
        <v>99.7</v>
      </c>
      <c r="L474" s="45">
        <v>100.8</v>
      </c>
      <c r="M474" s="45">
        <v>100.1</v>
      </c>
      <c r="N474" s="45">
        <v>105.3</v>
      </c>
      <c r="O474" s="45">
        <v>100.8</v>
      </c>
      <c r="P474" s="45">
        <v>107</v>
      </c>
      <c r="Q474" s="45">
        <v>103.2</v>
      </c>
      <c r="R474" s="45">
        <v>104.6</v>
      </c>
      <c r="S474" s="45">
        <v>105</v>
      </c>
      <c r="T474" s="45">
        <v>103.9</v>
      </c>
      <c r="U474" s="45">
        <v>105.6</v>
      </c>
      <c r="V474" s="45">
        <v>109</v>
      </c>
      <c r="W474" s="45">
        <v>109.1</v>
      </c>
      <c r="X474" s="45">
        <v>106.4</v>
      </c>
      <c r="Y474" s="45">
        <v>104.7</v>
      </c>
      <c r="Z474" s="45">
        <v>105.7</v>
      </c>
      <c r="AA474" s="45">
        <v>108</v>
      </c>
      <c r="AB474" s="45">
        <v>116.8</v>
      </c>
      <c r="AC474" s="45">
        <v>115.5</v>
      </c>
      <c r="AD474" s="45">
        <v>116</v>
      </c>
      <c r="AE474" s="45">
        <v>119.2</v>
      </c>
      <c r="AF474" s="45">
        <v>122.1</v>
      </c>
      <c r="AG474" s="45">
        <v>126.7</v>
      </c>
      <c r="AH474" s="45">
        <v>128.4</v>
      </c>
      <c r="AI474" s="45">
        <v>122.9</v>
      </c>
      <c r="AJ474" s="45">
        <v>123.6</v>
      </c>
      <c r="AK474" s="45">
        <v>125.5</v>
      </c>
      <c r="AL474" s="45">
        <v>128.1</v>
      </c>
      <c r="AM474" s="45">
        <v>125.9</v>
      </c>
      <c r="AN474" s="45">
        <v>127.4</v>
      </c>
      <c r="AO474" s="45">
        <v>128.6</v>
      </c>
      <c r="AP474" s="45">
        <v>128.5</v>
      </c>
      <c r="AQ474" s="45">
        <v>127.9</v>
      </c>
      <c r="AR474" s="45">
        <v>122.1</v>
      </c>
      <c r="AS474" s="45">
        <v>126.1</v>
      </c>
      <c r="AT474" s="45">
        <v>124.5</v>
      </c>
      <c r="AU474" s="45">
        <v>125.3</v>
      </c>
      <c r="AV474" s="45">
        <v>122.3</v>
      </c>
      <c r="AW474" s="45">
        <v>123</v>
      </c>
      <c r="AX474" s="45">
        <v>121.4</v>
      </c>
      <c r="AY474" s="45">
        <v>122.3</v>
      </c>
      <c r="AZ474" s="45">
        <v>120.1</v>
      </c>
      <c r="BA474" s="45">
        <v>118.8</v>
      </c>
      <c r="BB474" s="45">
        <v>127.1</v>
      </c>
      <c r="BC474" s="45">
        <v>127.1</v>
      </c>
      <c r="BD474" s="45">
        <v>128.1</v>
      </c>
      <c r="BE474" s="45">
        <v>126.3</v>
      </c>
      <c r="BF474" s="45">
        <v>126.6</v>
      </c>
      <c r="BG474" s="45">
        <v>127</v>
      </c>
      <c r="BH474" s="45">
        <v>125.8</v>
      </c>
      <c r="BI474" s="45">
        <v>125.9</v>
      </c>
      <c r="BJ474" s="45">
        <v>125.9</v>
      </c>
      <c r="BK474" s="45">
        <v>125.9</v>
      </c>
      <c r="BL474" s="45">
        <v>125.9</v>
      </c>
      <c r="BM474" s="45">
        <v>125.9</v>
      </c>
      <c r="BN474" s="45">
        <v>125.8</v>
      </c>
      <c r="BO474" s="45">
        <v>128.5</v>
      </c>
      <c r="BP474" s="45">
        <v>128.5</v>
      </c>
      <c r="BQ474" s="45">
        <v>128.9</v>
      </c>
      <c r="BR474" s="45">
        <v>130</v>
      </c>
      <c r="BS474" s="45">
        <v>130.4</v>
      </c>
      <c r="BT474" s="45">
        <v>130.4</v>
      </c>
      <c r="BU474" s="45">
        <v>130.30000000000001</v>
      </c>
      <c r="BV474" s="45">
        <v>130</v>
      </c>
      <c r="BW474" s="45">
        <v>128</v>
      </c>
      <c r="BX474" s="45">
        <v>125.8</v>
      </c>
      <c r="BY474" s="45">
        <v>130.6</v>
      </c>
      <c r="BZ474" s="45">
        <v>131.4</v>
      </c>
      <c r="CA474" s="45">
        <v>131.4</v>
      </c>
      <c r="CB474" s="45">
        <v>131.30000000000001</v>
      </c>
      <c r="CC474" s="45">
        <v>131.80000000000001</v>
      </c>
      <c r="CD474" s="45">
        <v>128.19999999999999</v>
      </c>
      <c r="CE474" s="45">
        <v>131.69999999999999</v>
      </c>
      <c r="CF474" s="45">
        <v>130.69999999999999</v>
      </c>
      <c r="CG474" s="45">
        <v>131.1</v>
      </c>
      <c r="CH474" s="45">
        <v>131.1</v>
      </c>
      <c r="CI474" s="45">
        <v>132</v>
      </c>
      <c r="CJ474" s="45">
        <v>132</v>
      </c>
      <c r="CK474" s="45">
        <v>133</v>
      </c>
      <c r="CL474" s="45">
        <v>132.6</v>
      </c>
      <c r="CM474" s="45">
        <v>132.69999999999999</v>
      </c>
      <c r="CN474" s="45">
        <v>133</v>
      </c>
      <c r="CO474" s="45">
        <v>132.6</v>
      </c>
      <c r="CP474" s="45">
        <v>133</v>
      </c>
      <c r="CQ474" s="45">
        <v>133.30000000000001</v>
      </c>
      <c r="CR474" s="45">
        <v>133.30000000000001</v>
      </c>
      <c r="CS474" s="45">
        <v>133.69999999999999</v>
      </c>
      <c r="CT474" s="45">
        <v>134</v>
      </c>
      <c r="CU474" s="45">
        <v>133.69999999999999</v>
      </c>
      <c r="CV474" s="45">
        <v>134</v>
      </c>
      <c r="CW474" s="45">
        <v>134.4</v>
      </c>
      <c r="CX474" s="45">
        <v>134.9</v>
      </c>
      <c r="CY474" s="45">
        <v>137.6</v>
      </c>
      <c r="CZ474" s="45">
        <v>136.69999999999999</v>
      </c>
      <c r="DA474" s="45">
        <v>141.5</v>
      </c>
      <c r="DB474" s="45">
        <v>135.30000000000001</v>
      </c>
      <c r="DC474" s="45">
        <v>136.9</v>
      </c>
      <c r="DD474" s="45">
        <v>137.4</v>
      </c>
      <c r="DE474" s="45">
        <v>137.5</v>
      </c>
      <c r="DF474" s="45">
        <v>138.30000000000001</v>
      </c>
      <c r="DG474" s="45">
        <v>138.6</v>
      </c>
      <c r="DH474" s="45">
        <v>137.9</v>
      </c>
      <c r="DI474" s="45">
        <v>139.9</v>
      </c>
      <c r="DJ474" s="45">
        <v>139.9</v>
      </c>
      <c r="DK474" s="45">
        <v>143.69999999999999</v>
      </c>
      <c r="DL474" s="45">
        <v>143.30000000000001</v>
      </c>
      <c r="DM474" s="45">
        <v>139.69999999999999</v>
      </c>
      <c r="DN474" s="45">
        <v>139.5</v>
      </c>
      <c r="DO474" s="45">
        <v>138.80000000000001</v>
      </c>
      <c r="DP474" s="45">
        <v>137.30000000000001</v>
      </c>
      <c r="DQ474" s="45">
        <v>137.4</v>
      </c>
      <c r="DR474" s="45">
        <v>138.30000000000001</v>
      </c>
      <c r="DS474" s="45">
        <v>137.69999999999999</v>
      </c>
      <c r="DT474" s="45">
        <v>137.80000000000001</v>
      </c>
      <c r="DU474" s="45">
        <v>138.5</v>
      </c>
      <c r="DV474" s="45">
        <v>140.69999999999999</v>
      </c>
      <c r="DW474" s="45">
        <v>141.6</v>
      </c>
      <c r="DX474" s="46">
        <v>141.30000000000001</v>
      </c>
      <c r="DY474" s="46">
        <v>143.5</v>
      </c>
      <c r="DZ474" s="46">
        <v>143.5</v>
      </c>
      <c r="EA474">
        <v>142.80000000000001</v>
      </c>
      <c r="EB474" s="47">
        <v>142.80000000000001</v>
      </c>
      <c r="EC474" s="47">
        <v>142.5</v>
      </c>
    </row>
    <row r="475" spans="1:133" x14ac:dyDescent="0.25">
      <c r="A475" s="43" t="s">
        <v>3735</v>
      </c>
      <c r="B475" s="43" t="s">
        <v>3121</v>
      </c>
      <c r="C475" s="44">
        <v>2.2985099999999998</v>
      </c>
      <c r="D475" s="45">
        <v>102.7</v>
      </c>
      <c r="E475" s="45">
        <v>103.5</v>
      </c>
      <c r="F475" s="45">
        <v>103.7</v>
      </c>
      <c r="G475" s="45">
        <v>103.4</v>
      </c>
      <c r="H475" s="45">
        <v>103.7</v>
      </c>
      <c r="I475" s="45">
        <v>104.1</v>
      </c>
      <c r="J475" s="45">
        <v>104.2</v>
      </c>
      <c r="K475" s="45">
        <v>104</v>
      </c>
      <c r="L475" s="45">
        <v>104.3</v>
      </c>
      <c r="M475" s="45">
        <v>103.5</v>
      </c>
      <c r="N475" s="45">
        <v>103.4</v>
      </c>
      <c r="O475" s="45">
        <v>104</v>
      </c>
      <c r="P475" s="45">
        <v>105.6</v>
      </c>
      <c r="Q475" s="45">
        <v>107.1</v>
      </c>
      <c r="R475" s="45">
        <v>107.1</v>
      </c>
      <c r="S475" s="45">
        <v>108.9</v>
      </c>
      <c r="T475" s="45">
        <v>109.7</v>
      </c>
      <c r="U475" s="45">
        <v>110.9</v>
      </c>
      <c r="V475" s="45">
        <v>111.7</v>
      </c>
      <c r="W475" s="45">
        <v>111.6</v>
      </c>
      <c r="X475" s="45">
        <v>111.9</v>
      </c>
      <c r="Y475" s="45">
        <v>112</v>
      </c>
      <c r="Z475" s="45">
        <v>112.1</v>
      </c>
      <c r="AA475" s="45">
        <v>113</v>
      </c>
      <c r="AB475" s="45">
        <v>113.1</v>
      </c>
      <c r="AC475" s="45">
        <v>112.8</v>
      </c>
      <c r="AD475" s="45">
        <v>113.3</v>
      </c>
      <c r="AE475" s="45">
        <v>113.3</v>
      </c>
      <c r="AF475" s="45">
        <v>113.6</v>
      </c>
      <c r="AG475" s="45">
        <v>113.1</v>
      </c>
      <c r="AH475" s="45">
        <v>112.7</v>
      </c>
      <c r="AI475" s="45">
        <v>111.9</v>
      </c>
      <c r="AJ475" s="45">
        <v>110.7</v>
      </c>
      <c r="AK475" s="45">
        <v>108.6</v>
      </c>
      <c r="AL475" s="45">
        <v>108.3</v>
      </c>
      <c r="AM475" s="45">
        <v>109.7</v>
      </c>
      <c r="AN475" s="45">
        <v>111.1</v>
      </c>
      <c r="AO475" s="45">
        <v>111.3</v>
      </c>
      <c r="AP475" s="45">
        <v>110.9</v>
      </c>
      <c r="AQ475" s="45">
        <v>109.8</v>
      </c>
      <c r="AR475" s="45">
        <v>108.9</v>
      </c>
      <c r="AS475" s="45">
        <v>107.9</v>
      </c>
      <c r="AT475" s="45">
        <v>107.9</v>
      </c>
      <c r="AU475" s="45">
        <v>107.6</v>
      </c>
      <c r="AV475" s="45">
        <v>106.4</v>
      </c>
      <c r="AW475" s="45">
        <v>105.4</v>
      </c>
      <c r="AX475" s="45">
        <v>105.3</v>
      </c>
      <c r="AY475" s="45">
        <v>106</v>
      </c>
      <c r="AZ475" s="45">
        <v>107.4</v>
      </c>
      <c r="BA475" s="45">
        <v>106.6</v>
      </c>
      <c r="BB475" s="45">
        <v>107</v>
      </c>
      <c r="BC475" s="45">
        <v>106.8</v>
      </c>
      <c r="BD475" s="45">
        <v>106.7</v>
      </c>
      <c r="BE475" s="45">
        <v>106.5</v>
      </c>
      <c r="BF475" s="45">
        <v>106.9</v>
      </c>
      <c r="BG475" s="45">
        <v>107.8</v>
      </c>
      <c r="BH475" s="45">
        <v>107.9</v>
      </c>
      <c r="BI475" s="45">
        <v>108.3</v>
      </c>
      <c r="BJ475" s="45">
        <v>108.8</v>
      </c>
      <c r="BK475" s="45">
        <v>108.8</v>
      </c>
      <c r="BL475" s="45">
        <v>108.6</v>
      </c>
      <c r="BM475" s="45">
        <v>108</v>
      </c>
      <c r="BN475" s="45">
        <v>108</v>
      </c>
      <c r="BO475" s="45">
        <v>107.3</v>
      </c>
      <c r="BP475" s="45">
        <v>107.6</v>
      </c>
      <c r="BQ475" s="45">
        <v>107.6</v>
      </c>
      <c r="BR475" s="45">
        <v>107.5</v>
      </c>
      <c r="BS475" s="45">
        <v>107.3</v>
      </c>
      <c r="BT475" s="45">
        <v>106.9</v>
      </c>
      <c r="BU475" s="45">
        <v>107.2</v>
      </c>
      <c r="BV475" s="45">
        <v>107.3</v>
      </c>
      <c r="BW475" s="45">
        <v>107.6</v>
      </c>
      <c r="BX475" s="45">
        <v>108.5</v>
      </c>
      <c r="BY475" s="45">
        <v>108.5</v>
      </c>
      <c r="BZ475" s="45">
        <v>108.9</v>
      </c>
      <c r="CA475" s="45">
        <v>109.5</v>
      </c>
      <c r="CB475" s="45">
        <v>109.5</v>
      </c>
      <c r="CC475" s="45">
        <v>109.9</v>
      </c>
      <c r="CD475" s="45">
        <v>109.9</v>
      </c>
      <c r="CE475" s="45">
        <v>110</v>
      </c>
      <c r="CF475" s="45">
        <v>110.2</v>
      </c>
      <c r="CG475" s="45">
        <v>110.1</v>
      </c>
      <c r="CH475" s="45">
        <v>109.6</v>
      </c>
      <c r="CI475" s="45">
        <v>110.1</v>
      </c>
      <c r="CJ475" s="45">
        <v>109.7</v>
      </c>
      <c r="CK475" s="45">
        <v>109.4</v>
      </c>
      <c r="CL475" s="45">
        <v>109.3</v>
      </c>
      <c r="CM475" s="45">
        <v>109.1</v>
      </c>
      <c r="CN475" s="45">
        <v>108.3</v>
      </c>
      <c r="CO475" s="45">
        <v>108.2</v>
      </c>
      <c r="CP475" s="45">
        <v>108.4</v>
      </c>
      <c r="CQ475" s="45">
        <v>107.7</v>
      </c>
      <c r="CR475" s="45">
        <v>108.2</v>
      </c>
      <c r="CS475" s="45">
        <v>108.1</v>
      </c>
      <c r="CT475" s="45">
        <v>107.9</v>
      </c>
      <c r="CU475" s="45">
        <v>107.4</v>
      </c>
      <c r="CV475" s="45">
        <v>107.3</v>
      </c>
      <c r="CW475" s="45">
        <v>107.4</v>
      </c>
      <c r="CX475" s="45">
        <v>107.7</v>
      </c>
      <c r="CY475" s="45">
        <v>107.3</v>
      </c>
      <c r="CZ475" s="45">
        <v>107.6</v>
      </c>
      <c r="DA475" s="45">
        <v>109.5</v>
      </c>
      <c r="DB475" s="45">
        <v>110</v>
      </c>
      <c r="DC475" s="45">
        <v>112</v>
      </c>
      <c r="DD475" s="45">
        <v>114.4</v>
      </c>
      <c r="DE475" s="45">
        <v>116.1</v>
      </c>
      <c r="DF475" s="45">
        <v>116.3</v>
      </c>
      <c r="DG475" s="45">
        <v>119.5</v>
      </c>
      <c r="DH475" s="45">
        <v>122.2</v>
      </c>
      <c r="DI475" s="45">
        <v>121.2</v>
      </c>
      <c r="DJ475" s="45">
        <v>120.6</v>
      </c>
      <c r="DK475" s="45">
        <v>121.4</v>
      </c>
      <c r="DL475" s="45">
        <v>122.5</v>
      </c>
      <c r="DM475" s="45">
        <v>123.9</v>
      </c>
      <c r="DN475" s="45">
        <v>126.7</v>
      </c>
      <c r="DO475" s="45">
        <v>127.6</v>
      </c>
      <c r="DP475" s="45">
        <v>127.1</v>
      </c>
      <c r="DQ475" s="45">
        <v>127.3</v>
      </c>
      <c r="DR475" s="45">
        <v>127.3</v>
      </c>
      <c r="DS475" s="45">
        <v>129.80000000000001</v>
      </c>
      <c r="DT475" s="45">
        <v>131.80000000000001</v>
      </c>
      <c r="DU475" s="45">
        <v>132</v>
      </c>
      <c r="DV475" s="45">
        <v>131.6</v>
      </c>
      <c r="DW475" s="45">
        <v>130.5</v>
      </c>
      <c r="DX475" s="46">
        <v>129.4</v>
      </c>
      <c r="DY475" s="46">
        <v>129.5</v>
      </c>
      <c r="DZ475" s="46">
        <v>129.30000000000001</v>
      </c>
      <c r="EA475">
        <v>128.5</v>
      </c>
      <c r="EB475" s="47">
        <v>128.5</v>
      </c>
      <c r="EC475" s="47">
        <v>128.30000000000001</v>
      </c>
    </row>
    <row r="476" spans="1:133" x14ac:dyDescent="0.25">
      <c r="A476" s="43" t="s">
        <v>3736</v>
      </c>
      <c r="B476" s="43" t="s">
        <v>3123</v>
      </c>
      <c r="C476" s="44">
        <v>0.60897000000000001</v>
      </c>
      <c r="D476" s="45">
        <v>103.1</v>
      </c>
      <c r="E476" s="45">
        <v>103.4</v>
      </c>
      <c r="F476" s="45">
        <v>103.8</v>
      </c>
      <c r="G476" s="45">
        <v>103.9</v>
      </c>
      <c r="H476" s="45">
        <v>103.7</v>
      </c>
      <c r="I476" s="45">
        <v>103.6</v>
      </c>
      <c r="J476" s="45">
        <v>103.1</v>
      </c>
      <c r="K476" s="45">
        <v>103.4</v>
      </c>
      <c r="L476" s="45">
        <v>104</v>
      </c>
      <c r="M476" s="45">
        <v>102.8</v>
      </c>
      <c r="N476" s="45">
        <v>101.3</v>
      </c>
      <c r="O476" s="45">
        <v>101</v>
      </c>
      <c r="P476" s="45">
        <v>102.9</v>
      </c>
      <c r="Q476" s="45">
        <v>104.9</v>
      </c>
      <c r="R476" s="45">
        <v>105.5</v>
      </c>
      <c r="S476" s="45">
        <v>106</v>
      </c>
      <c r="T476" s="45">
        <v>105.3</v>
      </c>
      <c r="U476" s="45">
        <v>105.5</v>
      </c>
      <c r="V476" s="45">
        <v>105.8</v>
      </c>
      <c r="W476" s="45">
        <v>105.9</v>
      </c>
      <c r="X476" s="45">
        <v>105.8</v>
      </c>
      <c r="Y476" s="45">
        <v>105.8</v>
      </c>
      <c r="Z476" s="45">
        <v>104.9</v>
      </c>
      <c r="AA476" s="45">
        <v>106.3</v>
      </c>
      <c r="AB476" s="45">
        <v>106.3</v>
      </c>
      <c r="AC476" s="45">
        <v>105.5</v>
      </c>
      <c r="AD476" s="45">
        <v>106.4</v>
      </c>
      <c r="AE476" s="45">
        <v>106</v>
      </c>
      <c r="AF476" s="45">
        <v>106.6</v>
      </c>
      <c r="AG476" s="45">
        <v>106.9</v>
      </c>
      <c r="AH476" s="45">
        <v>105.8</v>
      </c>
      <c r="AI476" s="45">
        <v>105.5</v>
      </c>
      <c r="AJ476" s="45">
        <v>105.7</v>
      </c>
      <c r="AK476" s="45">
        <v>105.5</v>
      </c>
      <c r="AL476" s="45">
        <v>105.7</v>
      </c>
      <c r="AM476" s="45">
        <v>105.8</v>
      </c>
      <c r="AN476" s="45">
        <v>105.3</v>
      </c>
      <c r="AO476" s="45">
        <v>105.4</v>
      </c>
      <c r="AP476" s="45">
        <v>102.8</v>
      </c>
      <c r="AQ476" s="45">
        <v>103.4</v>
      </c>
      <c r="AR476" s="45">
        <v>102.6</v>
      </c>
      <c r="AS476" s="45">
        <v>102.4</v>
      </c>
      <c r="AT476" s="45">
        <v>101.6</v>
      </c>
      <c r="AU476" s="45">
        <v>101.6</v>
      </c>
      <c r="AV476" s="45">
        <v>101.5</v>
      </c>
      <c r="AW476" s="45">
        <v>100.8</v>
      </c>
      <c r="AX476" s="45">
        <v>100.6</v>
      </c>
      <c r="AY476" s="45">
        <v>100.7</v>
      </c>
      <c r="AZ476" s="45">
        <v>100.4</v>
      </c>
      <c r="BA476" s="45">
        <v>100.3</v>
      </c>
      <c r="BB476" s="45">
        <v>100.9</v>
      </c>
      <c r="BC476" s="45">
        <v>101</v>
      </c>
      <c r="BD476" s="45">
        <v>100.6</v>
      </c>
      <c r="BE476" s="45">
        <v>100.9</v>
      </c>
      <c r="BF476" s="45">
        <v>101.5</v>
      </c>
      <c r="BG476" s="45">
        <v>101.6</v>
      </c>
      <c r="BH476" s="45">
        <v>101.4</v>
      </c>
      <c r="BI476" s="45">
        <v>101.9</v>
      </c>
      <c r="BJ476" s="45">
        <v>102.8</v>
      </c>
      <c r="BK476" s="45">
        <v>103.5</v>
      </c>
      <c r="BL476" s="45">
        <v>103.9</v>
      </c>
      <c r="BM476" s="45">
        <v>103.3</v>
      </c>
      <c r="BN476" s="45">
        <v>103.4</v>
      </c>
      <c r="BO476" s="45">
        <v>99.9</v>
      </c>
      <c r="BP476" s="45">
        <v>100.5</v>
      </c>
      <c r="BQ476" s="45">
        <v>100.8</v>
      </c>
      <c r="BR476" s="45">
        <v>99.8</v>
      </c>
      <c r="BS476" s="45">
        <v>100.3</v>
      </c>
      <c r="BT476" s="45">
        <v>98.3</v>
      </c>
      <c r="BU476" s="45">
        <v>97.9</v>
      </c>
      <c r="BV476" s="45">
        <v>98.1</v>
      </c>
      <c r="BW476" s="45">
        <v>97.9</v>
      </c>
      <c r="BX476" s="45">
        <v>97.7</v>
      </c>
      <c r="BY476" s="45">
        <v>97.4</v>
      </c>
      <c r="BZ476" s="45">
        <v>97.2</v>
      </c>
      <c r="CA476" s="45">
        <v>98.8</v>
      </c>
      <c r="CB476" s="45">
        <v>99</v>
      </c>
      <c r="CC476" s="45">
        <v>99.1</v>
      </c>
      <c r="CD476" s="45">
        <v>99</v>
      </c>
      <c r="CE476" s="45">
        <v>99.3</v>
      </c>
      <c r="CF476" s="45">
        <v>99.8</v>
      </c>
      <c r="CG476" s="45">
        <v>100.1</v>
      </c>
      <c r="CH476" s="45">
        <v>99.6</v>
      </c>
      <c r="CI476" s="45">
        <v>99.3</v>
      </c>
      <c r="CJ476" s="45">
        <v>100.2</v>
      </c>
      <c r="CK476" s="45">
        <v>99.5</v>
      </c>
      <c r="CL476" s="45">
        <v>99.3</v>
      </c>
      <c r="CM476" s="45">
        <v>99.4</v>
      </c>
      <c r="CN476" s="45">
        <v>99.7</v>
      </c>
      <c r="CO476" s="45">
        <v>99.2</v>
      </c>
      <c r="CP476" s="45">
        <v>98</v>
      </c>
      <c r="CQ476" s="45">
        <v>97.8</v>
      </c>
      <c r="CR476" s="45">
        <v>98.3</v>
      </c>
      <c r="CS476" s="45">
        <v>99.3</v>
      </c>
      <c r="CT476" s="45">
        <v>98.7</v>
      </c>
      <c r="CU476" s="45">
        <v>97.9</v>
      </c>
      <c r="CV476" s="45">
        <v>98.1</v>
      </c>
      <c r="CW476" s="45">
        <v>98</v>
      </c>
      <c r="CX476" s="45">
        <v>98.4</v>
      </c>
      <c r="CY476" s="45">
        <v>97.8</v>
      </c>
      <c r="CZ476" s="45">
        <v>97.4</v>
      </c>
      <c r="DA476" s="45">
        <v>97.5</v>
      </c>
      <c r="DB476" s="45">
        <v>97.8</v>
      </c>
      <c r="DC476" s="45">
        <v>97.5</v>
      </c>
      <c r="DD476" s="45">
        <v>98.7</v>
      </c>
      <c r="DE476" s="45">
        <v>99.4</v>
      </c>
      <c r="DF476" s="45">
        <v>98.9</v>
      </c>
      <c r="DG476" s="45">
        <v>100.1</v>
      </c>
      <c r="DH476" s="45">
        <v>102.3</v>
      </c>
      <c r="DI476" s="45">
        <v>102.1</v>
      </c>
      <c r="DJ476" s="45">
        <v>102.3</v>
      </c>
      <c r="DK476" s="45">
        <v>102.9</v>
      </c>
      <c r="DL476" s="45">
        <v>103.8</v>
      </c>
      <c r="DM476" s="45">
        <v>104.3</v>
      </c>
      <c r="DN476" s="45">
        <v>104.1</v>
      </c>
      <c r="DO476" s="45">
        <v>104.9</v>
      </c>
      <c r="DP476" s="45">
        <v>106.5</v>
      </c>
      <c r="DQ476" s="45">
        <v>106.5</v>
      </c>
      <c r="DR476" s="45">
        <v>106.4</v>
      </c>
      <c r="DS476" s="45">
        <v>106.1</v>
      </c>
      <c r="DT476" s="45">
        <v>107.2</v>
      </c>
      <c r="DU476" s="45">
        <v>108</v>
      </c>
      <c r="DV476" s="45">
        <v>109.2</v>
      </c>
      <c r="DW476" s="45">
        <v>111.1</v>
      </c>
      <c r="DX476" s="46">
        <v>112.2</v>
      </c>
      <c r="DY476" s="46">
        <v>112.9</v>
      </c>
      <c r="DZ476" s="46">
        <v>113.4</v>
      </c>
      <c r="EA476">
        <v>113.7</v>
      </c>
      <c r="EB476" s="47">
        <v>113.6</v>
      </c>
      <c r="EC476" s="47">
        <v>113.3</v>
      </c>
    </row>
    <row r="477" spans="1:133" x14ac:dyDescent="0.25">
      <c r="A477" s="43" t="s">
        <v>3737</v>
      </c>
      <c r="B477" s="43" t="s">
        <v>3125</v>
      </c>
      <c r="C477" s="44">
        <v>0.20705999999999999</v>
      </c>
      <c r="D477" s="45">
        <v>100.6</v>
      </c>
      <c r="E477" s="45">
        <v>101.3</v>
      </c>
      <c r="F477" s="45">
        <v>102.1</v>
      </c>
      <c r="G477" s="45">
        <v>102.2</v>
      </c>
      <c r="H477" s="45">
        <v>101.7</v>
      </c>
      <c r="I477" s="45">
        <v>102.2</v>
      </c>
      <c r="J477" s="45">
        <v>101.6</v>
      </c>
      <c r="K477" s="45">
        <v>101.3</v>
      </c>
      <c r="L477" s="45">
        <v>101.9</v>
      </c>
      <c r="M477" s="45">
        <v>101.7</v>
      </c>
      <c r="N477" s="45">
        <v>100.7</v>
      </c>
      <c r="O477" s="45">
        <v>99.8</v>
      </c>
      <c r="P477" s="45">
        <v>102</v>
      </c>
      <c r="Q477" s="45">
        <v>105.4</v>
      </c>
      <c r="R477" s="45">
        <v>106.3</v>
      </c>
      <c r="S477" s="45">
        <v>106.5</v>
      </c>
      <c r="T477" s="45">
        <v>106.5</v>
      </c>
      <c r="U477" s="45">
        <v>106.7</v>
      </c>
      <c r="V477" s="45">
        <v>105.8</v>
      </c>
      <c r="W477" s="45">
        <v>106.2</v>
      </c>
      <c r="X477" s="45">
        <v>106.3</v>
      </c>
      <c r="Y477" s="45">
        <v>106.4</v>
      </c>
      <c r="Z477" s="45">
        <v>105.5</v>
      </c>
      <c r="AA477" s="45">
        <v>105.6</v>
      </c>
      <c r="AB477" s="45">
        <v>106</v>
      </c>
      <c r="AC477" s="45">
        <v>106</v>
      </c>
      <c r="AD477" s="45">
        <v>105.9</v>
      </c>
      <c r="AE477" s="45">
        <v>106.4</v>
      </c>
      <c r="AF477" s="45">
        <v>106.5</v>
      </c>
      <c r="AG477" s="45">
        <v>106.5</v>
      </c>
      <c r="AH477" s="45">
        <v>106</v>
      </c>
      <c r="AI477" s="45">
        <v>105.6</v>
      </c>
      <c r="AJ477" s="45">
        <v>105.1</v>
      </c>
      <c r="AK477" s="45">
        <v>105.2</v>
      </c>
      <c r="AL477" s="45">
        <v>104.9</v>
      </c>
      <c r="AM477" s="45">
        <v>104.8</v>
      </c>
      <c r="AN477" s="45">
        <v>104.2</v>
      </c>
      <c r="AO477" s="45">
        <v>104.7</v>
      </c>
      <c r="AP477" s="45">
        <v>104.3</v>
      </c>
      <c r="AQ477" s="45">
        <v>104.4</v>
      </c>
      <c r="AR477" s="45">
        <v>103.6</v>
      </c>
      <c r="AS477" s="45">
        <v>103.9</v>
      </c>
      <c r="AT477" s="45">
        <v>103.7</v>
      </c>
      <c r="AU477" s="45">
        <v>103.4</v>
      </c>
      <c r="AV477" s="45">
        <v>103.6</v>
      </c>
      <c r="AW477" s="45">
        <v>102.7</v>
      </c>
      <c r="AX477" s="45">
        <v>102.5</v>
      </c>
      <c r="AY477" s="45">
        <v>102.1</v>
      </c>
      <c r="AZ477" s="45">
        <v>102.2</v>
      </c>
      <c r="BA477" s="45">
        <v>101.8</v>
      </c>
      <c r="BB477" s="45">
        <v>102</v>
      </c>
      <c r="BC477" s="45">
        <v>102.2</v>
      </c>
      <c r="BD477" s="45">
        <v>102.4</v>
      </c>
      <c r="BE477" s="45">
        <v>102.4</v>
      </c>
      <c r="BF477" s="45">
        <v>102.3</v>
      </c>
      <c r="BG477" s="45">
        <v>102.9</v>
      </c>
      <c r="BH477" s="45">
        <v>102.4</v>
      </c>
      <c r="BI477" s="45">
        <v>103.3</v>
      </c>
      <c r="BJ477" s="45">
        <v>105.3</v>
      </c>
      <c r="BK477" s="45">
        <v>105.8</v>
      </c>
      <c r="BL477" s="45">
        <v>105.8</v>
      </c>
      <c r="BM477" s="45">
        <v>105.3</v>
      </c>
      <c r="BN477" s="45">
        <v>105.7</v>
      </c>
      <c r="BO477" s="45">
        <v>98.2</v>
      </c>
      <c r="BP477" s="45">
        <v>98.7</v>
      </c>
      <c r="BQ477" s="45">
        <v>100.2</v>
      </c>
      <c r="BR477" s="45">
        <v>99.4</v>
      </c>
      <c r="BS477" s="45">
        <v>99.3</v>
      </c>
      <c r="BT477" s="45">
        <v>99.9</v>
      </c>
      <c r="BU477" s="45">
        <v>99.6</v>
      </c>
      <c r="BV477" s="45">
        <v>100.3</v>
      </c>
      <c r="BW477" s="45">
        <v>99.4</v>
      </c>
      <c r="BX477" s="45">
        <v>99.2</v>
      </c>
      <c r="BY477" s="45">
        <v>98.5</v>
      </c>
      <c r="BZ477" s="45">
        <v>98.6</v>
      </c>
      <c r="CA477" s="45">
        <v>99.4</v>
      </c>
      <c r="CB477" s="45">
        <v>99.4</v>
      </c>
      <c r="CC477" s="45">
        <v>99.7</v>
      </c>
      <c r="CD477" s="45">
        <v>100.4</v>
      </c>
      <c r="CE477" s="45">
        <v>100.4</v>
      </c>
      <c r="CF477" s="45">
        <v>100</v>
      </c>
      <c r="CG477" s="45">
        <v>99.6</v>
      </c>
      <c r="CH477" s="45">
        <v>99.8</v>
      </c>
      <c r="CI477" s="45">
        <v>99.7</v>
      </c>
      <c r="CJ477" s="45">
        <v>99.4</v>
      </c>
      <c r="CK477" s="45">
        <v>99.3</v>
      </c>
      <c r="CL477" s="45">
        <v>99.5</v>
      </c>
      <c r="CM477" s="45">
        <v>99.2</v>
      </c>
      <c r="CN477" s="45">
        <v>99.9</v>
      </c>
      <c r="CO477" s="45">
        <v>99.6</v>
      </c>
      <c r="CP477" s="45">
        <v>97.6</v>
      </c>
      <c r="CQ477" s="45">
        <v>98.1</v>
      </c>
      <c r="CR477" s="45">
        <v>98.7</v>
      </c>
      <c r="CS477" s="45">
        <v>100</v>
      </c>
      <c r="CT477" s="45">
        <v>98.6</v>
      </c>
      <c r="CU477" s="45">
        <v>98.3</v>
      </c>
      <c r="CV477" s="45">
        <v>98.1</v>
      </c>
      <c r="CW477" s="45">
        <v>99.6</v>
      </c>
      <c r="CX477" s="45">
        <v>99.2</v>
      </c>
      <c r="CY477" s="45">
        <v>98.8</v>
      </c>
      <c r="CZ477" s="45">
        <v>98.8</v>
      </c>
      <c r="DA477" s="45">
        <v>98.3</v>
      </c>
      <c r="DB477" s="45">
        <v>97.8</v>
      </c>
      <c r="DC477" s="45">
        <v>97.4</v>
      </c>
      <c r="DD477" s="45">
        <v>99.6</v>
      </c>
      <c r="DE477" s="45">
        <v>100.3</v>
      </c>
      <c r="DF477" s="45">
        <v>98.7</v>
      </c>
      <c r="DG477" s="45">
        <v>99.8</v>
      </c>
      <c r="DH477" s="45">
        <v>101.7</v>
      </c>
      <c r="DI477" s="45">
        <v>102</v>
      </c>
      <c r="DJ477" s="45">
        <v>102.2</v>
      </c>
      <c r="DK477" s="45">
        <v>102</v>
      </c>
      <c r="DL477" s="45">
        <v>103.3</v>
      </c>
      <c r="DM477" s="45">
        <v>104.7</v>
      </c>
      <c r="DN477" s="45">
        <v>103.7</v>
      </c>
      <c r="DO477" s="45">
        <v>105.6</v>
      </c>
      <c r="DP477" s="45">
        <v>109.7</v>
      </c>
      <c r="DQ477" s="45">
        <v>108.6</v>
      </c>
      <c r="DR477" s="45">
        <v>107.7</v>
      </c>
      <c r="DS477" s="45">
        <v>108.2</v>
      </c>
      <c r="DT477" s="45">
        <v>108.2</v>
      </c>
      <c r="DU477" s="45">
        <v>108.8</v>
      </c>
      <c r="DV477" s="45">
        <v>110.4</v>
      </c>
      <c r="DW477" s="45">
        <v>110</v>
      </c>
      <c r="DX477" s="46">
        <v>110.8</v>
      </c>
      <c r="DY477" s="46">
        <v>110.7</v>
      </c>
      <c r="DZ477" s="46">
        <v>112.7</v>
      </c>
      <c r="EA477">
        <v>113.2</v>
      </c>
      <c r="EB477" s="47">
        <v>112.3</v>
      </c>
      <c r="EC477" s="47">
        <v>111.9</v>
      </c>
    </row>
    <row r="478" spans="1:133" x14ac:dyDescent="0.25">
      <c r="A478" s="43" t="s">
        <v>2323</v>
      </c>
      <c r="B478" s="43" t="s">
        <v>3127</v>
      </c>
      <c r="C478" s="44">
        <v>3.3270000000000001E-2</v>
      </c>
      <c r="D478" s="45">
        <v>97.7</v>
      </c>
      <c r="E478" s="45">
        <v>99.1</v>
      </c>
      <c r="F478" s="45">
        <v>99.7</v>
      </c>
      <c r="G478" s="45">
        <v>100.2</v>
      </c>
      <c r="H478" s="45">
        <v>101.1</v>
      </c>
      <c r="I478" s="45">
        <v>102.7</v>
      </c>
      <c r="J478" s="45">
        <v>100.4</v>
      </c>
      <c r="K478" s="45">
        <v>100.7</v>
      </c>
      <c r="L478" s="45">
        <v>102</v>
      </c>
      <c r="M478" s="45">
        <v>99.5</v>
      </c>
      <c r="N478" s="45">
        <v>99.1</v>
      </c>
      <c r="O478" s="45">
        <v>98.9</v>
      </c>
      <c r="P478" s="45">
        <v>97.4</v>
      </c>
      <c r="Q478" s="45">
        <v>99.6</v>
      </c>
      <c r="R478" s="45">
        <v>99.5</v>
      </c>
      <c r="S478" s="45">
        <v>98.6</v>
      </c>
      <c r="T478" s="45">
        <v>97.5</v>
      </c>
      <c r="U478" s="45">
        <v>97</v>
      </c>
      <c r="V478" s="45">
        <v>100.4</v>
      </c>
      <c r="W478" s="45">
        <v>102.4</v>
      </c>
      <c r="X478" s="45">
        <v>102</v>
      </c>
      <c r="Y478" s="45">
        <v>99.5</v>
      </c>
      <c r="Z478" s="45">
        <v>100.4</v>
      </c>
      <c r="AA478" s="45">
        <v>102.8</v>
      </c>
      <c r="AB478" s="45">
        <v>100.8</v>
      </c>
      <c r="AC478" s="45">
        <v>100.5</v>
      </c>
      <c r="AD478" s="45">
        <v>100.5</v>
      </c>
      <c r="AE478" s="45">
        <v>99</v>
      </c>
      <c r="AF478" s="45">
        <v>99.9</v>
      </c>
      <c r="AG478" s="45">
        <v>99.1</v>
      </c>
      <c r="AH478" s="45">
        <v>98.1</v>
      </c>
      <c r="AI478" s="45">
        <v>97</v>
      </c>
      <c r="AJ478" s="45">
        <v>97.4</v>
      </c>
      <c r="AK478" s="45">
        <v>96</v>
      </c>
      <c r="AL478" s="45">
        <v>96.7</v>
      </c>
      <c r="AM478" s="45">
        <v>97.5</v>
      </c>
      <c r="AN478" s="45">
        <v>98.9</v>
      </c>
      <c r="AO478" s="45">
        <v>96.6</v>
      </c>
      <c r="AP478" s="45">
        <v>95</v>
      </c>
      <c r="AQ478" s="45">
        <v>97</v>
      </c>
      <c r="AR478" s="45">
        <v>97.8</v>
      </c>
      <c r="AS478" s="45">
        <v>98.4</v>
      </c>
      <c r="AT478" s="45">
        <v>96.4</v>
      </c>
      <c r="AU478" s="45">
        <v>98.2</v>
      </c>
      <c r="AV478" s="45">
        <v>98.6</v>
      </c>
      <c r="AW478" s="45">
        <v>96.9</v>
      </c>
      <c r="AX478" s="45">
        <v>96.2</v>
      </c>
      <c r="AY478" s="45">
        <v>97.3</v>
      </c>
      <c r="AZ478" s="45">
        <v>93.2</v>
      </c>
      <c r="BA478" s="45">
        <v>92.3</v>
      </c>
      <c r="BB478" s="45">
        <v>94.4</v>
      </c>
      <c r="BC478" s="45">
        <v>95.8</v>
      </c>
      <c r="BD478" s="45">
        <v>95.2</v>
      </c>
      <c r="BE478" s="45">
        <v>96.5</v>
      </c>
      <c r="BF478" s="45">
        <v>96</v>
      </c>
      <c r="BG478" s="45">
        <v>95.6</v>
      </c>
      <c r="BH478" s="45">
        <v>95.9</v>
      </c>
      <c r="BI478" s="45">
        <v>95.7</v>
      </c>
      <c r="BJ478" s="45">
        <v>96.6</v>
      </c>
      <c r="BK478" s="45">
        <v>99.6</v>
      </c>
      <c r="BL478" s="45">
        <v>100.3</v>
      </c>
      <c r="BM478" s="45">
        <v>100.8</v>
      </c>
      <c r="BN478" s="45">
        <v>98.6</v>
      </c>
      <c r="BO478" s="45">
        <v>94.2</v>
      </c>
      <c r="BP478" s="45">
        <v>95.6</v>
      </c>
      <c r="BQ478" s="45">
        <v>95.3</v>
      </c>
      <c r="BR478" s="45">
        <v>95.7</v>
      </c>
      <c r="BS478" s="45">
        <v>95.7</v>
      </c>
      <c r="BT478" s="45">
        <v>95.1</v>
      </c>
      <c r="BU478" s="45">
        <v>93.9</v>
      </c>
      <c r="BV478" s="45">
        <v>92.7</v>
      </c>
      <c r="BW478" s="45">
        <v>93.7</v>
      </c>
      <c r="BX478" s="45">
        <v>93.7</v>
      </c>
      <c r="BY478" s="45">
        <v>92.6</v>
      </c>
      <c r="BZ478" s="45">
        <v>91.1</v>
      </c>
      <c r="CA478" s="45">
        <v>91.9</v>
      </c>
      <c r="CB478" s="45">
        <v>94.3</v>
      </c>
      <c r="CC478" s="45">
        <v>93.1</v>
      </c>
      <c r="CD478" s="45">
        <v>94.3</v>
      </c>
      <c r="CE478" s="45">
        <v>94.2</v>
      </c>
      <c r="CF478" s="45">
        <v>96.4</v>
      </c>
      <c r="CG478" s="45">
        <v>97.1</v>
      </c>
      <c r="CH478" s="45">
        <v>94.1</v>
      </c>
      <c r="CI478" s="45">
        <v>94.3</v>
      </c>
      <c r="CJ478" s="45">
        <v>94.5</v>
      </c>
      <c r="CK478" s="45">
        <v>94</v>
      </c>
      <c r="CL478" s="45">
        <v>94</v>
      </c>
      <c r="CM478" s="45">
        <v>93.9</v>
      </c>
      <c r="CN478" s="45">
        <v>95.2</v>
      </c>
      <c r="CO478" s="45">
        <v>92.4</v>
      </c>
      <c r="CP478" s="45">
        <v>91.1</v>
      </c>
      <c r="CQ478" s="45">
        <v>89.5</v>
      </c>
      <c r="CR478" s="45">
        <v>91.2</v>
      </c>
      <c r="CS478" s="45">
        <v>93.8</v>
      </c>
      <c r="CT478" s="45">
        <v>92.6</v>
      </c>
      <c r="CU478" s="45">
        <v>89.6</v>
      </c>
      <c r="CV478" s="45">
        <v>89.5</v>
      </c>
      <c r="CW478" s="45">
        <v>86.5</v>
      </c>
      <c r="CX478" s="45">
        <v>90.3</v>
      </c>
      <c r="CY478" s="45">
        <v>91.9</v>
      </c>
      <c r="CZ478" s="45">
        <v>89.5</v>
      </c>
      <c r="DA478" s="45">
        <v>89.5</v>
      </c>
      <c r="DB478" s="45">
        <v>90</v>
      </c>
      <c r="DC478" s="45">
        <v>90.6</v>
      </c>
      <c r="DD478" s="45">
        <v>91.1</v>
      </c>
      <c r="DE478" s="45">
        <v>91.9</v>
      </c>
      <c r="DF478" s="45">
        <v>92.9</v>
      </c>
      <c r="DG478" s="45">
        <v>93.2</v>
      </c>
      <c r="DH478" s="45">
        <v>95.4</v>
      </c>
      <c r="DI478" s="45">
        <v>94.9</v>
      </c>
      <c r="DJ478" s="45">
        <v>97.8</v>
      </c>
      <c r="DK478" s="45">
        <v>98.9</v>
      </c>
      <c r="DL478" s="45">
        <v>101.2</v>
      </c>
      <c r="DM478" s="45">
        <v>101.3</v>
      </c>
      <c r="DN478" s="45">
        <v>101.4</v>
      </c>
      <c r="DO478" s="45">
        <v>102.3</v>
      </c>
      <c r="DP478" s="45">
        <v>101.6</v>
      </c>
      <c r="DQ478" s="45">
        <v>101.1</v>
      </c>
      <c r="DR478" s="45">
        <v>102.2</v>
      </c>
      <c r="DS478" s="45">
        <v>102.3</v>
      </c>
      <c r="DT478" s="45">
        <v>102.6</v>
      </c>
      <c r="DU478" s="45">
        <v>103.8</v>
      </c>
      <c r="DV478" s="45">
        <v>105.3</v>
      </c>
      <c r="DW478" s="45">
        <v>106.5</v>
      </c>
      <c r="DX478" s="46">
        <v>104.9</v>
      </c>
      <c r="DY478" s="46">
        <v>104.9</v>
      </c>
      <c r="DZ478" s="46">
        <v>103.9</v>
      </c>
      <c r="EA478">
        <v>104.1</v>
      </c>
      <c r="EB478" s="47">
        <v>104.8</v>
      </c>
      <c r="EC478" s="47">
        <v>107.1</v>
      </c>
    </row>
    <row r="479" spans="1:133" x14ac:dyDescent="0.25">
      <c r="A479" s="43" t="s">
        <v>3738</v>
      </c>
      <c r="B479" s="43" t="s">
        <v>3129</v>
      </c>
      <c r="C479" s="44">
        <v>4.0300000000000002E-2</v>
      </c>
      <c r="D479" s="45">
        <v>101.7</v>
      </c>
      <c r="E479" s="45">
        <v>101.8</v>
      </c>
      <c r="F479" s="45">
        <v>101.9</v>
      </c>
      <c r="G479" s="45">
        <v>102</v>
      </c>
      <c r="H479" s="45">
        <v>101.9</v>
      </c>
      <c r="I479" s="45">
        <v>101.6</v>
      </c>
      <c r="J479" s="45">
        <v>101.4</v>
      </c>
      <c r="K479" s="45">
        <v>101.8</v>
      </c>
      <c r="L479" s="45">
        <v>102.8</v>
      </c>
      <c r="M479" s="45">
        <v>102.5</v>
      </c>
      <c r="N479" s="45">
        <v>101</v>
      </c>
      <c r="O479" s="45">
        <v>100.2</v>
      </c>
      <c r="P479" s="45">
        <v>101.9</v>
      </c>
      <c r="Q479" s="45">
        <v>101.9</v>
      </c>
      <c r="R479" s="45">
        <v>101.8</v>
      </c>
      <c r="S479" s="45">
        <v>102.1</v>
      </c>
      <c r="T479" s="45">
        <v>100.6</v>
      </c>
      <c r="U479" s="45">
        <v>100.5</v>
      </c>
      <c r="V479" s="45">
        <v>100.5</v>
      </c>
      <c r="W479" s="45">
        <v>99.1</v>
      </c>
      <c r="X479" s="45">
        <v>99.2</v>
      </c>
      <c r="Y479" s="45">
        <v>99</v>
      </c>
      <c r="Z479" s="45">
        <v>99.1</v>
      </c>
      <c r="AA479" s="45">
        <v>99.5</v>
      </c>
      <c r="AB479" s="45">
        <v>101.1</v>
      </c>
      <c r="AC479" s="45">
        <v>100.8</v>
      </c>
      <c r="AD479" s="45">
        <v>100.6</v>
      </c>
      <c r="AE479" s="45">
        <v>100.6</v>
      </c>
      <c r="AF479" s="45">
        <v>100.8</v>
      </c>
      <c r="AG479" s="45">
        <v>100.5</v>
      </c>
      <c r="AH479" s="45">
        <v>100.6</v>
      </c>
      <c r="AI479" s="45">
        <v>100.9</v>
      </c>
      <c r="AJ479" s="45">
        <v>101</v>
      </c>
      <c r="AK479" s="45">
        <v>100.8</v>
      </c>
      <c r="AL479" s="45">
        <v>100.6</v>
      </c>
      <c r="AM479" s="45">
        <v>100.8</v>
      </c>
      <c r="AN479" s="45">
        <v>104</v>
      </c>
      <c r="AO479" s="45">
        <v>104</v>
      </c>
      <c r="AP479" s="45">
        <v>103.9</v>
      </c>
      <c r="AQ479" s="45">
        <v>103.8</v>
      </c>
      <c r="AR479" s="45">
        <v>103.5</v>
      </c>
      <c r="AS479" s="45">
        <v>103.2</v>
      </c>
      <c r="AT479" s="45">
        <v>101.3</v>
      </c>
      <c r="AU479" s="45">
        <v>101.4</v>
      </c>
      <c r="AV479" s="45">
        <v>101.7</v>
      </c>
      <c r="AW479" s="45">
        <v>101.2</v>
      </c>
      <c r="AX479" s="45">
        <v>101.1</v>
      </c>
      <c r="AY479" s="45">
        <v>101.1</v>
      </c>
      <c r="AZ479" s="45">
        <v>101.5</v>
      </c>
      <c r="BA479" s="45">
        <v>98.2</v>
      </c>
      <c r="BB479" s="45">
        <v>99.2</v>
      </c>
      <c r="BC479" s="45">
        <v>99</v>
      </c>
      <c r="BD479" s="45">
        <v>98.5</v>
      </c>
      <c r="BE479" s="45">
        <v>98.6</v>
      </c>
      <c r="BF479" s="45">
        <v>98.3</v>
      </c>
      <c r="BG479" s="45">
        <v>98.6</v>
      </c>
      <c r="BH479" s="45">
        <v>99.4</v>
      </c>
      <c r="BI479" s="45">
        <v>99</v>
      </c>
      <c r="BJ479" s="45">
        <v>99.2</v>
      </c>
      <c r="BK479" s="45">
        <v>99.3</v>
      </c>
      <c r="BL479" s="45">
        <v>98.6</v>
      </c>
      <c r="BM479" s="45">
        <v>98.1</v>
      </c>
      <c r="BN479" s="45">
        <v>98.3</v>
      </c>
      <c r="BO479" s="45">
        <v>94.7</v>
      </c>
      <c r="BP479" s="45">
        <v>96.3</v>
      </c>
      <c r="BQ479" s="45">
        <v>96.4</v>
      </c>
      <c r="BR479" s="45">
        <v>100.3</v>
      </c>
      <c r="BS479" s="45">
        <v>100.4</v>
      </c>
      <c r="BT479" s="45">
        <v>100.5</v>
      </c>
      <c r="BU479" s="45">
        <v>100.4</v>
      </c>
      <c r="BV479" s="45">
        <v>100.6</v>
      </c>
      <c r="BW479" s="45">
        <v>98.9</v>
      </c>
      <c r="BX479" s="45">
        <v>99.3</v>
      </c>
      <c r="BY479" s="45">
        <v>99.7</v>
      </c>
      <c r="BZ479" s="45">
        <v>97.9</v>
      </c>
      <c r="CA479" s="45">
        <v>100.6</v>
      </c>
      <c r="CB479" s="45">
        <v>102</v>
      </c>
      <c r="CC479" s="45">
        <v>101.9</v>
      </c>
      <c r="CD479" s="45">
        <v>102.6</v>
      </c>
      <c r="CE479" s="45">
        <v>103.1</v>
      </c>
      <c r="CF479" s="45">
        <v>103.6</v>
      </c>
      <c r="CG479" s="45">
        <v>104.6</v>
      </c>
      <c r="CH479" s="45">
        <v>104.2</v>
      </c>
      <c r="CI479" s="45">
        <v>104.4</v>
      </c>
      <c r="CJ479" s="45">
        <v>104.6</v>
      </c>
      <c r="CK479" s="45">
        <v>104.3</v>
      </c>
      <c r="CL479" s="45">
        <v>104.6</v>
      </c>
      <c r="CM479" s="45">
        <v>104.8</v>
      </c>
      <c r="CN479" s="45">
        <v>104</v>
      </c>
      <c r="CO479" s="45">
        <v>103.5</v>
      </c>
      <c r="CP479" s="45">
        <v>103.3</v>
      </c>
      <c r="CQ479" s="45">
        <v>102.4</v>
      </c>
      <c r="CR479" s="45">
        <v>103.5</v>
      </c>
      <c r="CS479" s="45">
        <v>103.1</v>
      </c>
      <c r="CT479" s="45">
        <v>102.6</v>
      </c>
      <c r="CU479" s="45">
        <v>102.7</v>
      </c>
      <c r="CV479" s="45">
        <v>102.7</v>
      </c>
      <c r="CW479" s="45">
        <v>102.3</v>
      </c>
      <c r="CX479" s="45">
        <v>103.1</v>
      </c>
      <c r="CY479" s="45">
        <v>102.1</v>
      </c>
      <c r="CZ479" s="45">
        <v>101.8</v>
      </c>
      <c r="DA479" s="45">
        <v>100.6</v>
      </c>
      <c r="DB479" s="45">
        <v>100.9</v>
      </c>
      <c r="DC479" s="45">
        <v>101.2</v>
      </c>
      <c r="DD479" s="45">
        <v>101.2</v>
      </c>
      <c r="DE479" s="45">
        <v>103.1</v>
      </c>
      <c r="DF479" s="45">
        <v>103.5</v>
      </c>
      <c r="DG479" s="45">
        <v>103.9</v>
      </c>
      <c r="DH479" s="45">
        <v>104.3</v>
      </c>
      <c r="DI479" s="45">
        <v>105.8</v>
      </c>
      <c r="DJ479" s="45">
        <v>105.3</v>
      </c>
      <c r="DK479" s="45">
        <v>105.6</v>
      </c>
      <c r="DL479" s="45">
        <v>106.2</v>
      </c>
      <c r="DM479" s="45">
        <v>106.8</v>
      </c>
      <c r="DN479" s="45">
        <v>108.1</v>
      </c>
      <c r="DO479" s="45">
        <v>108.7</v>
      </c>
      <c r="DP479" s="45">
        <v>108.9</v>
      </c>
      <c r="DQ479" s="45">
        <v>110.8</v>
      </c>
      <c r="DR479" s="45">
        <v>111.1</v>
      </c>
      <c r="DS479" s="45">
        <v>113.3</v>
      </c>
      <c r="DT479" s="45">
        <v>114.6</v>
      </c>
      <c r="DU479" s="45">
        <v>119.1</v>
      </c>
      <c r="DV479" s="45">
        <v>116</v>
      </c>
      <c r="DW479" s="45">
        <v>117.2</v>
      </c>
      <c r="DX479" s="46">
        <v>117.4</v>
      </c>
      <c r="DY479" s="46">
        <v>118.2</v>
      </c>
      <c r="DZ479" s="46">
        <v>118.7</v>
      </c>
      <c r="EA479">
        <v>119.1</v>
      </c>
      <c r="EB479" s="47">
        <v>121</v>
      </c>
      <c r="EC479" s="47">
        <v>121</v>
      </c>
    </row>
    <row r="480" spans="1:133" x14ac:dyDescent="0.25">
      <c r="A480" s="43" t="s">
        <v>3739</v>
      </c>
      <c r="B480" s="43" t="s">
        <v>3131</v>
      </c>
      <c r="C480" s="44">
        <v>0.12917999999999999</v>
      </c>
      <c r="D480" s="45">
        <v>105.6</v>
      </c>
      <c r="E480" s="45">
        <v>104.7</v>
      </c>
      <c r="F480" s="45">
        <v>104.8</v>
      </c>
      <c r="G480" s="45">
        <v>105.4</v>
      </c>
      <c r="H480" s="45">
        <v>104.3</v>
      </c>
      <c r="I480" s="45">
        <v>102.6</v>
      </c>
      <c r="J480" s="45">
        <v>101.4</v>
      </c>
      <c r="K480" s="45">
        <v>103.2</v>
      </c>
      <c r="L480" s="45">
        <v>105.2</v>
      </c>
      <c r="M480" s="45">
        <v>100.6</v>
      </c>
      <c r="N480" s="45">
        <v>95.4</v>
      </c>
      <c r="O480" s="45">
        <v>96.2</v>
      </c>
      <c r="P480" s="45">
        <v>101.1</v>
      </c>
      <c r="Q480" s="45">
        <v>104</v>
      </c>
      <c r="R480" s="45">
        <v>106.2</v>
      </c>
      <c r="S480" s="45">
        <v>107.7</v>
      </c>
      <c r="T480" s="45">
        <v>104.7</v>
      </c>
      <c r="U480" s="45">
        <v>104</v>
      </c>
      <c r="V480" s="45">
        <v>106.1</v>
      </c>
      <c r="W480" s="45">
        <v>105.8</v>
      </c>
      <c r="X480" s="45">
        <v>105.1</v>
      </c>
      <c r="Y480" s="45">
        <v>105.9</v>
      </c>
      <c r="Z480" s="45">
        <v>102.6</v>
      </c>
      <c r="AA480" s="45">
        <v>107.9</v>
      </c>
      <c r="AB480" s="45">
        <v>107</v>
      </c>
      <c r="AC480" s="45">
        <v>103.2</v>
      </c>
      <c r="AD480" s="45">
        <v>107</v>
      </c>
      <c r="AE480" s="45">
        <v>105.5</v>
      </c>
      <c r="AF480" s="45">
        <v>107.3</v>
      </c>
      <c r="AG480" s="45">
        <v>109.1</v>
      </c>
      <c r="AH480" s="45">
        <v>105.3</v>
      </c>
      <c r="AI480" s="45">
        <v>104.6</v>
      </c>
      <c r="AJ480" s="45">
        <v>106.6</v>
      </c>
      <c r="AK480" s="45">
        <v>105.5</v>
      </c>
      <c r="AL480" s="45">
        <v>107</v>
      </c>
      <c r="AM480" s="45">
        <v>106.8</v>
      </c>
      <c r="AN480" s="45">
        <v>106</v>
      </c>
      <c r="AO480" s="45">
        <v>104.6</v>
      </c>
      <c r="AP480" s="45">
        <v>106.1</v>
      </c>
      <c r="AQ480" s="45">
        <v>108.5</v>
      </c>
      <c r="AR480" s="45">
        <v>105.9</v>
      </c>
      <c r="AS480" s="45">
        <v>103.5</v>
      </c>
      <c r="AT480" s="45">
        <v>101.5</v>
      </c>
      <c r="AU480" s="45">
        <v>102.2</v>
      </c>
      <c r="AV480" s="45">
        <v>101.1</v>
      </c>
      <c r="AW480" s="45">
        <v>100.3</v>
      </c>
      <c r="AX480" s="45">
        <v>100.3</v>
      </c>
      <c r="AY480" s="45">
        <v>101.2</v>
      </c>
      <c r="AZ480" s="45">
        <v>95.9</v>
      </c>
      <c r="BA480" s="45">
        <v>96.6</v>
      </c>
      <c r="BB480" s="45">
        <v>98.3</v>
      </c>
      <c r="BC480" s="45">
        <v>98.1</v>
      </c>
      <c r="BD480" s="45">
        <v>96.3</v>
      </c>
      <c r="BE480" s="45">
        <v>97.4</v>
      </c>
      <c r="BF480" s="45">
        <v>100.1</v>
      </c>
      <c r="BG480" s="45">
        <v>99</v>
      </c>
      <c r="BH480" s="45">
        <v>98.6</v>
      </c>
      <c r="BI480" s="45">
        <v>99.7</v>
      </c>
      <c r="BJ480" s="45">
        <v>100.5</v>
      </c>
      <c r="BK480" s="45">
        <v>102</v>
      </c>
      <c r="BL480" s="45">
        <v>103.7</v>
      </c>
      <c r="BM480" s="45">
        <v>101.4</v>
      </c>
      <c r="BN480" s="45">
        <v>100.2</v>
      </c>
      <c r="BO480" s="45">
        <v>97.5</v>
      </c>
      <c r="BP480" s="45">
        <v>97</v>
      </c>
      <c r="BQ480" s="45">
        <v>97.4</v>
      </c>
      <c r="BR480" s="45">
        <v>92.3</v>
      </c>
      <c r="BS480" s="45">
        <v>94.4</v>
      </c>
      <c r="BT480" s="45">
        <v>96.5</v>
      </c>
      <c r="BU480" s="45">
        <v>95.5</v>
      </c>
      <c r="BV480" s="45">
        <v>95.5</v>
      </c>
      <c r="BW480" s="45">
        <v>96.4</v>
      </c>
      <c r="BX480" s="45">
        <v>94.9</v>
      </c>
      <c r="BY480" s="45">
        <v>95.5</v>
      </c>
      <c r="BZ480" s="45">
        <v>94.8</v>
      </c>
      <c r="CA480" s="45">
        <v>98.5</v>
      </c>
      <c r="CB480" s="45">
        <v>98.7</v>
      </c>
      <c r="CC480" s="45">
        <v>99.3</v>
      </c>
      <c r="CD480" s="45">
        <v>97.8</v>
      </c>
      <c r="CE480" s="45">
        <v>99.4</v>
      </c>
      <c r="CF480" s="45">
        <v>101.3</v>
      </c>
      <c r="CG480" s="45">
        <v>99.7</v>
      </c>
      <c r="CH480" s="45">
        <v>97.9</v>
      </c>
      <c r="CI480" s="45">
        <v>96.6</v>
      </c>
      <c r="CJ480" s="45">
        <v>100.9</v>
      </c>
      <c r="CK480" s="45">
        <v>98.1</v>
      </c>
      <c r="CL480" s="45">
        <v>96.7</v>
      </c>
      <c r="CM480" s="45">
        <v>97.4</v>
      </c>
      <c r="CN480" s="45">
        <v>98</v>
      </c>
      <c r="CO480" s="45">
        <v>97.4</v>
      </c>
      <c r="CP480" s="45">
        <v>95.7</v>
      </c>
      <c r="CQ480" s="45">
        <v>95.1</v>
      </c>
      <c r="CR480" s="45">
        <v>95.9</v>
      </c>
      <c r="CS480" s="45">
        <v>97.7</v>
      </c>
      <c r="CT480" s="45">
        <v>98</v>
      </c>
      <c r="CU480" s="45">
        <v>95.6</v>
      </c>
      <c r="CV480" s="45">
        <v>96</v>
      </c>
      <c r="CW480" s="45">
        <v>94.7</v>
      </c>
      <c r="CX480" s="45">
        <v>96.6</v>
      </c>
      <c r="CY480" s="45">
        <v>94.3</v>
      </c>
      <c r="CZ480" s="45">
        <v>93.5</v>
      </c>
      <c r="DA480" s="45">
        <v>94.7</v>
      </c>
      <c r="DB480" s="45">
        <v>96.7</v>
      </c>
      <c r="DC480" s="45">
        <v>96.8</v>
      </c>
      <c r="DD480" s="45">
        <v>98.7</v>
      </c>
      <c r="DE480" s="45">
        <v>99.7</v>
      </c>
      <c r="DF480" s="45">
        <v>99.7</v>
      </c>
      <c r="DG480" s="45">
        <v>99.5</v>
      </c>
      <c r="DH480" s="45">
        <v>103.1</v>
      </c>
      <c r="DI480" s="45">
        <v>102.6</v>
      </c>
      <c r="DJ480" s="45">
        <v>102</v>
      </c>
      <c r="DK480" s="45">
        <v>104.4</v>
      </c>
      <c r="DL480" s="45">
        <v>105.5</v>
      </c>
      <c r="DM480" s="45">
        <v>105.3</v>
      </c>
      <c r="DN480" s="45">
        <v>104.9</v>
      </c>
      <c r="DO480" s="45">
        <v>105.3</v>
      </c>
      <c r="DP480" s="45">
        <v>106.5</v>
      </c>
      <c r="DQ480" s="45">
        <v>107.3</v>
      </c>
      <c r="DR480" s="45">
        <v>107.8</v>
      </c>
      <c r="DS480" s="45">
        <v>105.2</v>
      </c>
      <c r="DT480" s="45">
        <v>105.4</v>
      </c>
      <c r="DU480" s="45">
        <v>106</v>
      </c>
      <c r="DV480" s="45">
        <v>107.4</v>
      </c>
      <c r="DW480" s="45">
        <v>108.3</v>
      </c>
      <c r="DX480" s="46">
        <v>113.2</v>
      </c>
      <c r="DY480" s="46">
        <v>116.2</v>
      </c>
      <c r="DZ480" s="46">
        <v>116.2</v>
      </c>
      <c r="EA480">
        <v>116.4</v>
      </c>
      <c r="EB480" s="47">
        <v>116.5</v>
      </c>
      <c r="EC480" s="47">
        <v>115</v>
      </c>
    </row>
    <row r="481" spans="1:133" x14ac:dyDescent="0.25">
      <c r="A481" s="43" t="s">
        <v>3740</v>
      </c>
      <c r="B481" s="43" t="s">
        <v>3133</v>
      </c>
      <c r="C481" s="44">
        <v>4.7299999999999998E-3</v>
      </c>
      <c r="D481" s="45">
        <v>105.1</v>
      </c>
      <c r="E481" s="45">
        <v>104.8</v>
      </c>
      <c r="F481" s="45">
        <v>105.4</v>
      </c>
      <c r="G481" s="45">
        <v>105.9</v>
      </c>
      <c r="H481" s="45">
        <v>105.7</v>
      </c>
      <c r="I481" s="45">
        <v>105.3</v>
      </c>
      <c r="J481" s="45">
        <v>104.7</v>
      </c>
      <c r="K481" s="45">
        <v>103.6</v>
      </c>
      <c r="L481" s="45">
        <v>104.2</v>
      </c>
      <c r="M481" s="45">
        <v>99</v>
      </c>
      <c r="N481" s="45">
        <v>95.5</v>
      </c>
      <c r="O481" s="45">
        <v>101.2</v>
      </c>
      <c r="P481" s="45">
        <v>104.4</v>
      </c>
      <c r="Q481" s="45">
        <v>105.7</v>
      </c>
      <c r="R481" s="45">
        <v>106</v>
      </c>
      <c r="S481" s="45">
        <v>103.8</v>
      </c>
      <c r="T481" s="45">
        <v>100.2</v>
      </c>
      <c r="U481" s="45">
        <v>102.9</v>
      </c>
      <c r="V481" s="45">
        <v>102</v>
      </c>
      <c r="W481" s="45">
        <v>102.1</v>
      </c>
      <c r="X481" s="45">
        <v>103.7</v>
      </c>
      <c r="Y481" s="45">
        <v>100.7</v>
      </c>
      <c r="Z481" s="45">
        <v>102.1</v>
      </c>
      <c r="AA481" s="45">
        <v>105.1</v>
      </c>
      <c r="AB481" s="45">
        <v>103.9</v>
      </c>
      <c r="AC481" s="45">
        <v>105.5</v>
      </c>
      <c r="AD481" s="45">
        <v>104.3</v>
      </c>
      <c r="AE481" s="45">
        <v>102.3</v>
      </c>
      <c r="AF481" s="45">
        <v>102.3</v>
      </c>
      <c r="AG481" s="45">
        <v>104.4</v>
      </c>
      <c r="AH481" s="45">
        <v>102.2</v>
      </c>
      <c r="AI481" s="45">
        <v>101.4</v>
      </c>
      <c r="AJ481" s="45">
        <v>103.3</v>
      </c>
      <c r="AK481" s="45">
        <v>100.3</v>
      </c>
      <c r="AL481" s="45">
        <v>102.6</v>
      </c>
      <c r="AM481" s="45">
        <v>101.4</v>
      </c>
      <c r="AN481" s="45">
        <v>101.3</v>
      </c>
      <c r="AO481" s="45">
        <v>102.2</v>
      </c>
      <c r="AP481" s="45">
        <v>100.4</v>
      </c>
      <c r="AQ481" s="45">
        <v>98.9</v>
      </c>
      <c r="AR481" s="45">
        <v>99.7</v>
      </c>
      <c r="AS481" s="45">
        <v>99.6</v>
      </c>
      <c r="AT481" s="45">
        <v>99.1</v>
      </c>
      <c r="AU481" s="45">
        <v>99.7</v>
      </c>
      <c r="AV481" s="45">
        <v>99.8</v>
      </c>
      <c r="AW481" s="45">
        <v>97.5</v>
      </c>
      <c r="AX481" s="45">
        <v>100.5</v>
      </c>
      <c r="AY481" s="45">
        <v>101.3</v>
      </c>
      <c r="AZ481" s="45">
        <v>96.6</v>
      </c>
      <c r="BA481" s="45">
        <v>95.4</v>
      </c>
      <c r="BB481" s="45">
        <v>96.7</v>
      </c>
      <c r="BC481" s="45">
        <v>96.9</v>
      </c>
      <c r="BD481" s="45">
        <v>97.9</v>
      </c>
      <c r="BE481" s="45">
        <v>98.6</v>
      </c>
      <c r="BF481" s="45">
        <v>97.3</v>
      </c>
      <c r="BG481" s="45">
        <v>96.9</v>
      </c>
      <c r="BH481" s="45">
        <v>99.8</v>
      </c>
      <c r="BI481" s="45">
        <v>99.8</v>
      </c>
      <c r="BJ481" s="45">
        <v>100.4</v>
      </c>
      <c r="BK481" s="45">
        <v>100.7</v>
      </c>
      <c r="BL481" s="45">
        <v>99.9</v>
      </c>
      <c r="BM481" s="45">
        <v>99.9</v>
      </c>
      <c r="BN481" s="45">
        <v>98.3</v>
      </c>
      <c r="BO481" s="45">
        <v>95.3</v>
      </c>
      <c r="BP481" s="45">
        <v>95.1</v>
      </c>
      <c r="BQ481" s="45">
        <v>95.4</v>
      </c>
      <c r="BR481" s="45">
        <v>97.3</v>
      </c>
      <c r="BS481" s="45">
        <v>98.7</v>
      </c>
      <c r="BT481" s="45">
        <v>98.9</v>
      </c>
      <c r="BU481" s="45">
        <v>99.6</v>
      </c>
      <c r="BV481" s="45">
        <v>99.8</v>
      </c>
      <c r="BW481" s="45">
        <v>97.4</v>
      </c>
      <c r="BX481" s="45">
        <v>98</v>
      </c>
      <c r="BY481" s="45">
        <v>98</v>
      </c>
      <c r="BZ481" s="45">
        <v>98.7</v>
      </c>
      <c r="CA481" s="45">
        <v>98</v>
      </c>
      <c r="CB481" s="45">
        <v>96.8</v>
      </c>
      <c r="CC481" s="45">
        <v>96.9</v>
      </c>
      <c r="CD481" s="45">
        <v>97.4</v>
      </c>
      <c r="CE481" s="45">
        <v>96.9</v>
      </c>
      <c r="CF481" s="45">
        <v>97.9</v>
      </c>
      <c r="CG481" s="45">
        <v>97.4</v>
      </c>
      <c r="CH481" s="45">
        <v>97.4</v>
      </c>
      <c r="CI481" s="45">
        <v>94.6</v>
      </c>
      <c r="CJ481" s="45">
        <v>97</v>
      </c>
      <c r="CK481" s="45">
        <v>96.4</v>
      </c>
      <c r="CL481" s="45">
        <v>95.8</v>
      </c>
      <c r="CM481" s="45">
        <v>97.7</v>
      </c>
      <c r="CN481" s="45">
        <v>97.7</v>
      </c>
      <c r="CO481" s="45">
        <v>95.7</v>
      </c>
      <c r="CP481" s="45">
        <v>95</v>
      </c>
      <c r="CQ481" s="45">
        <v>94.5</v>
      </c>
      <c r="CR481" s="45">
        <v>94.6</v>
      </c>
      <c r="CS481" s="45">
        <v>96</v>
      </c>
      <c r="CT481" s="45">
        <v>95.5</v>
      </c>
      <c r="CU481" s="45">
        <v>96.7</v>
      </c>
      <c r="CV481" s="45">
        <v>96.9</v>
      </c>
      <c r="CW481" s="45">
        <v>97</v>
      </c>
      <c r="CX481" s="45">
        <v>95.7</v>
      </c>
      <c r="CY481" s="45">
        <v>96.5</v>
      </c>
      <c r="CZ481" s="45">
        <v>96.5</v>
      </c>
      <c r="DA481" s="45">
        <v>96.4</v>
      </c>
      <c r="DB481" s="45">
        <v>96.2</v>
      </c>
      <c r="DC481" s="45">
        <v>96.5</v>
      </c>
      <c r="DD481" s="45">
        <v>100.5</v>
      </c>
      <c r="DE481" s="45">
        <v>101.3</v>
      </c>
      <c r="DF481" s="45">
        <v>100.4</v>
      </c>
      <c r="DG481" s="45">
        <v>99.1</v>
      </c>
      <c r="DH481" s="45">
        <v>101</v>
      </c>
      <c r="DI481" s="45">
        <v>99.8</v>
      </c>
      <c r="DJ481" s="45">
        <v>99</v>
      </c>
      <c r="DK481" s="45">
        <v>97.4</v>
      </c>
      <c r="DL481" s="45">
        <v>101</v>
      </c>
      <c r="DM481" s="45">
        <v>101</v>
      </c>
      <c r="DN481" s="45">
        <v>100.2</v>
      </c>
      <c r="DO481" s="45">
        <v>100.4</v>
      </c>
      <c r="DP481" s="45">
        <v>101.5</v>
      </c>
      <c r="DQ481" s="45">
        <v>101.9</v>
      </c>
      <c r="DR481" s="45">
        <v>99.2</v>
      </c>
      <c r="DS481" s="45">
        <v>99.1</v>
      </c>
      <c r="DT481" s="45">
        <v>103.3</v>
      </c>
      <c r="DU481" s="45">
        <v>103.7</v>
      </c>
      <c r="DV481" s="45">
        <v>103.7</v>
      </c>
      <c r="DW481" s="45">
        <v>105.6</v>
      </c>
      <c r="DX481" s="46">
        <v>104.1</v>
      </c>
      <c r="DY481" s="46">
        <v>106.8</v>
      </c>
      <c r="DZ481" s="46">
        <v>106.9</v>
      </c>
      <c r="EA481">
        <v>106.2</v>
      </c>
      <c r="EB481" s="47">
        <v>107</v>
      </c>
      <c r="EC481" s="47">
        <v>108.3</v>
      </c>
    </row>
    <row r="482" spans="1:133" x14ac:dyDescent="0.25">
      <c r="A482" s="43" t="s">
        <v>3741</v>
      </c>
      <c r="B482" s="43" t="s">
        <v>3135</v>
      </c>
      <c r="C482" s="44">
        <v>2.0300000000000001E-3</v>
      </c>
      <c r="D482" s="45">
        <v>109.1</v>
      </c>
      <c r="E482" s="45">
        <v>105.1</v>
      </c>
      <c r="F482" s="45">
        <v>103.1</v>
      </c>
      <c r="G482" s="45">
        <v>100.9</v>
      </c>
      <c r="H482" s="45">
        <v>100.3</v>
      </c>
      <c r="I482" s="45">
        <v>103.1</v>
      </c>
      <c r="J482" s="45">
        <v>106.1</v>
      </c>
      <c r="K482" s="45">
        <v>95.4</v>
      </c>
      <c r="L482" s="45">
        <v>98.4</v>
      </c>
      <c r="M482" s="45">
        <v>99.2</v>
      </c>
      <c r="N482" s="45">
        <v>101.3</v>
      </c>
      <c r="O482" s="45">
        <v>100.5</v>
      </c>
      <c r="P482" s="45">
        <v>98.8</v>
      </c>
      <c r="Q482" s="45">
        <v>96.7</v>
      </c>
      <c r="R482" s="45">
        <v>97.8</v>
      </c>
      <c r="S482" s="45">
        <v>100.6</v>
      </c>
      <c r="T482" s="45">
        <v>98.1</v>
      </c>
      <c r="U482" s="45">
        <v>102.3</v>
      </c>
      <c r="V482" s="45">
        <v>112.4</v>
      </c>
      <c r="W482" s="45">
        <v>108.4</v>
      </c>
      <c r="X482" s="45">
        <v>115.7</v>
      </c>
      <c r="Y482" s="45">
        <v>111.3</v>
      </c>
      <c r="Z482" s="45">
        <v>109.1</v>
      </c>
      <c r="AA482" s="45">
        <v>108.5</v>
      </c>
      <c r="AB482" s="45">
        <v>109.4</v>
      </c>
      <c r="AC482" s="45">
        <v>110.1</v>
      </c>
      <c r="AD482" s="45">
        <v>108</v>
      </c>
      <c r="AE482" s="45">
        <v>104.5</v>
      </c>
      <c r="AF482" s="45">
        <v>105.1</v>
      </c>
      <c r="AG482" s="45">
        <v>111.3</v>
      </c>
      <c r="AH482" s="45">
        <v>105.9</v>
      </c>
      <c r="AI482" s="45">
        <v>105.4</v>
      </c>
      <c r="AJ482" s="45">
        <v>101.7</v>
      </c>
      <c r="AK482" s="45">
        <v>102.5</v>
      </c>
      <c r="AL482" s="45">
        <v>98.6</v>
      </c>
      <c r="AM482" s="45">
        <v>95.5</v>
      </c>
      <c r="AN482" s="45">
        <v>86.6</v>
      </c>
      <c r="AO482" s="45">
        <v>85.2</v>
      </c>
      <c r="AP482" s="45">
        <v>92.5</v>
      </c>
      <c r="AQ482" s="45">
        <v>94.9</v>
      </c>
      <c r="AR482" s="45">
        <v>95</v>
      </c>
      <c r="AS482" s="45">
        <v>87.6</v>
      </c>
      <c r="AT482" s="45">
        <v>86.1</v>
      </c>
      <c r="AU482" s="45">
        <v>83.9</v>
      </c>
      <c r="AV482" s="45">
        <v>82.7</v>
      </c>
      <c r="AW482" s="45">
        <v>81.400000000000006</v>
      </c>
      <c r="AX482" s="45">
        <v>81</v>
      </c>
      <c r="AY482" s="45">
        <v>80.5</v>
      </c>
      <c r="AZ482" s="45">
        <v>83.2</v>
      </c>
      <c r="BA482" s="45">
        <v>85.1</v>
      </c>
      <c r="BB482" s="45">
        <v>83.7</v>
      </c>
      <c r="BC482" s="45">
        <v>83.5</v>
      </c>
      <c r="BD482" s="45">
        <v>82.8</v>
      </c>
      <c r="BE482" s="45">
        <v>83.9</v>
      </c>
      <c r="BF482" s="45">
        <v>85.2</v>
      </c>
      <c r="BG482" s="45">
        <v>85.4</v>
      </c>
      <c r="BH482" s="45">
        <v>90</v>
      </c>
      <c r="BI482" s="45">
        <v>95.9</v>
      </c>
      <c r="BJ482" s="45">
        <v>109.3</v>
      </c>
      <c r="BK482" s="45">
        <v>108.4</v>
      </c>
      <c r="BL482" s="45">
        <v>105.9</v>
      </c>
      <c r="BM482" s="45">
        <v>102.6</v>
      </c>
      <c r="BN482" s="45">
        <v>98.6</v>
      </c>
      <c r="BO482" s="45">
        <v>97.4</v>
      </c>
      <c r="BP482" s="45">
        <v>101.9</v>
      </c>
      <c r="BQ482" s="45">
        <v>106.5</v>
      </c>
      <c r="BR482" s="45">
        <v>110.6</v>
      </c>
      <c r="BS482" s="45">
        <v>109</v>
      </c>
      <c r="BT482" s="45">
        <v>102.4</v>
      </c>
      <c r="BU482" s="45">
        <v>105</v>
      </c>
      <c r="BV482" s="45">
        <v>107</v>
      </c>
      <c r="BW482" s="45">
        <v>106.4</v>
      </c>
      <c r="BX482" s="45">
        <v>107.7</v>
      </c>
      <c r="BY482" s="45">
        <v>107</v>
      </c>
      <c r="BZ482" s="45">
        <v>111.1</v>
      </c>
      <c r="CA482" s="45">
        <v>111.9</v>
      </c>
      <c r="CB482" s="45">
        <v>111.1</v>
      </c>
      <c r="CC482" s="45">
        <v>112</v>
      </c>
      <c r="CD482" s="45">
        <v>113</v>
      </c>
      <c r="CE482" s="45">
        <v>111.5</v>
      </c>
      <c r="CF482" s="45">
        <v>107.7</v>
      </c>
      <c r="CG482" s="45">
        <v>106.1</v>
      </c>
      <c r="CH482" s="45">
        <v>104.5</v>
      </c>
      <c r="CI482" s="45">
        <v>102.8</v>
      </c>
      <c r="CJ482" s="45">
        <v>102.3</v>
      </c>
      <c r="CK482" s="45">
        <v>102</v>
      </c>
      <c r="CL482" s="45">
        <v>101.4</v>
      </c>
      <c r="CM482" s="45">
        <v>97.4</v>
      </c>
      <c r="CN482" s="45">
        <v>97</v>
      </c>
      <c r="CO482" s="45">
        <v>97.9</v>
      </c>
      <c r="CP482" s="45">
        <v>97.3</v>
      </c>
      <c r="CQ482" s="45">
        <v>97.5</v>
      </c>
      <c r="CR482" s="45">
        <v>93.8</v>
      </c>
      <c r="CS482" s="45">
        <v>93.8</v>
      </c>
      <c r="CT482" s="45">
        <v>95.4</v>
      </c>
      <c r="CU482" s="45">
        <v>94.2</v>
      </c>
      <c r="CV482" s="45">
        <v>93.3</v>
      </c>
      <c r="CW482" s="45">
        <v>91.4</v>
      </c>
      <c r="CX482" s="45">
        <v>88.6</v>
      </c>
      <c r="CY482" s="45">
        <v>86.5</v>
      </c>
      <c r="CZ482" s="45">
        <v>87.5</v>
      </c>
      <c r="DA482" s="45">
        <v>91.9</v>
      </c>
      <c r="DB482" s="45">
        <v>93.8</v>
      </c>
      <c r="DC482" s="45">
        <v>92.2</v>
      </c>
      <c r="DD482" s="45">
        <v>91.4</v>
      </c>
      <c r="DE482" s="45">
        <v>102.8</v>
      </c>
      <c r="DF482" s="45">
        <v>98.6</v>
      </c>
      <c r="DG482" s="45">
        <v>107.4</v>
      </c>
      <c r="DH482" s="45">
        <v>110.3</v>
      </c>
      <c r="DI482" s="45">
        <v>116</v>
      </c>
      <c r="DJ482" s="45">
        <v>122.5</v>
      </c>
      <c r="DK482" s="45">
        <v>122</v>
      </c>
      <c r="DL482" s="45">
        <v>126.3</v>
      </c>
      <c r="DM482" s="45">
        <v>130.69999999999999</v>
      </c>
      <c r="DN482" s="45">
        <v>133.5</v>
      </c>
      <c r="DO482" s="45">
        <v>133.6</v>
      </c>
      <c r="DP482" s="45">
        <v>149.6</v>
      </c>
      <c r="DQ482" s="45">
        <v>146.80000000000001</v>
      </c>
      <c r="DR482" s="45">
        <v>150.5</v>
      </c>
      <c r="DS482" s="45">
        <v>153.80000000000001</v>
      </c>
      <c r="DT482" s="45">
        <v>156.6</v>
      </c>
      <c r="DU482" s="45">
        <v>165.6</v>
      </c>
      <c r="DV482" s="45">
        <v>165.6</v>
      </c>
      <c r="DW482" s="45">
        <v>169.6</v>
      </c>
      <c r="DX482" s="46">
        <v>157</v>
      </c>
      <c r="DY482" s="46">
        <v>148.30000000000001</v>
      </c>
      <c r="DZ482" s="46">
        <v>145.80000000000001</v>
      </c>
      <c r="EA482">
        <v>137.1</v>
      </c>
      <c r="EB482" s="47">
        <v>137.9</v>
      </c>
      <c r="EC482" s="47">
        <v>130.9</v>
      </c>
    </row>
    <row r="483" spans="1:133" x14ac:dyDescent="0.25">
      <c r="A483" s="43" t="s">
        <v>3742</v>
      </c>
      <c r="B483" s="43" t="s">
        <v>3743</v>
      </c>
      <c r="C483" s="44">
        <v>1.1259999999999999E-2</v>
      </c>
      <c r="D483" s="45">
        <v>97.8</v>
      </c>
      <c r="E483" s="45">
        <v>97.8</v>
      </c>
      <c r="F483" s="45">
        <v>99.3</v>
      </c>
      <c r="G483" s="45">
        <v>100.8</v>
      </c>
      <c r="H483" s="45">
        <v>99</v>
      </c>
      <c r="I483" s="45">
        <v>100.7</v>
      </c>
      <c r="J483" s="45">
        <v>99.6</v>
      </c>
      <c r="K483" s="45">
        <v>100.9</v>
      </c>
      <c r="L483" s="45">
        <v>101.3</v>
      </c>
      <c r="M483" s="45">
        <v>99</v>
      </c>
      <c r="N483" s="45">
        <v>101.6</v>
      </c>
      <c r="O483" s="45">
        <v>100.4</v>
      </c>
      <c r="P483" s="45">
        <v>101.1</v>
      </c>
      <c r="Q483" s="45">
        <v>101.1</v>
      </c>
      <c r="R483" s="45">
        <v>100.5</v>
      </c>
      <c r="S483" s="45">
        <v>101.7</v>
      </c>
      <c r="T483" s="45">
        <v>101.6</v>
      </c>
      <c r="U483" s="45">
        <v>102.1</v>
      </c>
      <c r="V483" s="45">
        <v>102</v>
      </c>
      <c r="W483" s="45">
        <v>102.4</v>
      </c>
      <c r="X483" s="45">
        <v>102.9</v>
      </c>
      <c r="Y483" s="45">
        <v>101</v>
      </c>
      <c r="Z483" s="45">
        <v>101.5</v>
      </c>
      <c r="AA483" s="45">
        <v>100.7</v>
      </c>
      <c r="AB483" s="45">
        <v>100.8</v>
      </c>
      <c r="AC483" s="45">
        <v>102</v>
      </c>
      <c r="AD483" s="45">
        <v>100.7</v>
      </c>
      <c r="AE483" s="45">
        <v>100.9</v>
      </c>
      <c r="AF483" s="45">
        <v>101.1</v>
      </c>
      <c r="AG483" s="45">
        <v>101</v>
      </c>
      <c r="AH483" s="45">
        <v>101.1</v>
      </c>
      <c r="AI483" s="45">
        <v>101.4</v>
      </c>
      <c r="AJ483" s="45">
        <v>101.9</v>
      </c>
      <c r="AK483" s="45">
        <v>102.4</v>
      </c>
      <c r="AL483" s="45">
        <v>101.1</v>
      </c>
      <c r="AM483" s="45">
        <v>103.1</v>
      </c>
      <c r="AN483" s="45">
        <v>102.4</v>
      </c>
      <c r="AO483" s="45">
        <v>101.7</v>
      </c>
      <c r="AP483" s="45">
        <v>97.1</v>
      </c>
      <c r="AQ483" s="45">
        <v>98.2</v>
      </c>
      <c r="AR483" s="45">
        <v>98.2</v>
      </c>
      <c r="AS483" s="45">
        <v>97.5</v>
      </c>
      <c r="AT483" s="45">
        <v>98.2</v>
      </c>
      <c r="AU483" s="45">
        <v>97.1</v>
      </c>
      <c r="AV483" s="45">
        <v>97.4</v>
      </c>
      <c r="AW483" s="45">
        <v>97.4</v>
      </c>
      <c r="AX483" s="45">
        <v>97.4</v>
      </c>
      <c r="AY483" s="45">
        <v>98.6</v>
      </c>
      <c r="AZ483" s="45">
        <v>100.2</v>
      </c>
      <c r="BA483" s="45">
        <v>100.1</v>
      </c>
      <c r="BB483" s="45">
        <v>100.2</v>
      </c>
      <c r="BC483" s="45">
        <v>100.4</v>
      </c>
      <c r="BD483" s="45">
        <v>99.4</v>
      </c>
      <c r="BE483" s="45">
        <v>101.8</v>
      </c>
      <c r="BF483" s="45">
        <v>101.2</v>
      </c>
      <c r="BG483" s="45">
        <v>102.4</v>
      </c>
      <c r="BH483" s="45">
        <v>102.9</v>
      </c>
      <c r="BI483" s="45">
        <v>103.5</v>
      </c>
      <c r="BJ483" s="45">
        <v>101.3</v>
      </c>
      <c r="BK483" s="45">
        <v>100.6</v>
      </c>
      <c r="BL483" s="45">
        <v>99.5</v>
      </c>
      <c r="BM483" s="45">
        <v>100.8</v>
      </c>
      <c r="BN483" s="45">
        <v>100.8</v>
      </c>
      <c r="BO483" s="45">
        <v>99.8</v>
      </c>
      <c r="BP483" s="45">
        <v>99.8</v>
      </c>
      <c r="BQ483" s="45">
        <v>100</v>
      </c>
      <c r="BR483" s="45">
        <v>100</v>
      </c>
      <c r="BS483" s="45">
        <v>100</v>
      </c>
      <c r="BT483" s="45">
        <v>94.2</v>
      </c>
      <c r="BU483" s="45">
        <v>94.1</v>
      </c>
      <c r="BV483" s="45">
        <v>94.8</v>
      </c>
      <c r="BW483" s="45">
        <v>94.8</v>
      </c>
      <c r="BX483" s="45">
        <v>95.4</v>
      </c>
      <c r="BY483" s="45">
        <v>95.7</v>
      </c>
      <c r="BZ483" s="45">
        <v>96.9</v>
      </c>
      <c r="CA483" s="45">
        <v>96.9</v>
      </c>
      <c r="CB483" s="45">
        <v>95.9</v>
      </c>
      <c r="CC483" s="45">
        <v>93.1</v>
      </c>
      <c r="CD483" s="45">
        <v>93.4</v>
      </c>
      <c r="CE483" s="45">
        <v>93.7</v>
      </c>
      <c r="CF483" s="45">
        <v>93.7</v>
      </c>
      <c r="CG483" s="45">
        <v>94.6</v>
      </c>
      <c r="CH483" s="45">
        <v>94.9</v>
      </c>
      <c r="CI483" s="45">
        <v>95</v>
      </c>
      <c r="CJ483" s="45">
        <v>95</v>
      </c>
      <c r="CK483" s="45">
        <v>95</v>
      </c>
      <c r="CL483" s="45">
        <v>95</v>
      </c>
      <c r="CM483" s="45">
        <v>95</v>
      </c>
      <c r="CN483" s="45">
        <v>95</v>
      </c>
      <c r="CO483" s="45">
        <v>95</v>
      </c>
      <c r="CP483" s="45">
        <v>95</v>
      </c>
      <c r="CQ483" s="45">
        <v>93.1</v>
      </c>
      <c r="CR483" s="45">
        <v>93.1</v>
      </c>
      <c r="CS483" s="45">
        <v>93.1</v>
      </c>
      <c r="CT483" s="45">
        <v>93.1</v>
      </c>
      <c r="CU483" s="45">
        <v>93.1</v>
      </c>
      <c r="CV483" s="45">
        <v>93.1</v>
      </c>
      <c r="CW483" s="45">
        <v>91.8</v>
      </c>
      <c r="CX483" s="45">
        <v>91.8</v>
      </c>
      <c r="CY483" s="45">
        <v>92</v>
      </c>
      <c r="CZ483" s="45">
        <v>92</v>
      </c>
      <c r="DA483" s="45">
        <v>94.5</v>
      </c>
      <c r="DB483" s="45">
        <v>91.3</v>
      </c>
      <c r="DC483" s="45">
        <v>91.3</v>
      </c>
      <c r="DD483" s="45">
        <v>91.3</v>
      </c>
      <c r="DE483" s="45">
        <v>91.8</v>
      </c>
      <c r="DF483" s="45">
        <v>91.6</v>
      </c>
      <c r="DG483" s="45">
        <v>92.8</v>
      </c>
      <c r="DH483" s="45">
        <v>93.9</v>
      </c>
      <c r="DI483" s="45">
        <v>95.6</v>
      </c>
      <c r="DJ483" s="45">
        <v>95.6</v>
      </c>
      <c r="DK483" s="45">
        <v>95.9</v>
      </c>
      <c r="DL483" s="45">
        <v>96.3</v>
      </c>
      <c r="DM483" s="45">
        <v>95.2</v>
      </c>
      <c r="DN483" s="45">
        <v>95.4</v>
      </c>
      <c r="DO483" s="45">
        <v>95.8</v>
      </c>
      <c r="DP483" s="45">
        <v>93.8</v>
      </c>
      <c r="DQ483" s="45">
        <v>93.2</v>
      </c>
      <c r="DR483" s="45">
        <v>93.6</v>
      </c>
      <c r="DS483" s="45">
        <v>93.5</v>
      </c>
      <c r="DT483" s="45">
        <v>94.8</v>
      </c>
      <c r="DU483" s="45">
        <v>94.7</v>
      </c>
      <c r="DV483" s="45">
        <v>94.5</v>
      </c>
      <c r="DW483" s="45">
        <v>96.8</v>
      </c>
      <c r="DX483" s="46">
        <v>97.9</v>
      </c>
      <c r="DY483" s="46">
        <v>97.9</v>
      </c>
      <c r="DZ483" s="46">
        <v>97.6</v>
      </c>
      <c r="EA483">
        <v>98.2</v>
      </c>
      <c r="EB483" s="47">
        <v>98.2</v>
      </c>
      <c r="EC483" s="47">
        <v>97.5</v>
      </c>
    </row>
    <row r="484" spans="1:133" x14ac:dyDescent="0.25">
      <c r="A484" s="43" t="s">
        <v>3744</v>
      </c>
      <c r="B484" s="43" t="s">
        <v>3745</v>
      </c>
      <c r="C484" s="44">
        <v>1.2239999999999999E-2</v>
      </c>
      <c r="D484" s="45">
        <v>113.3</v>
      </c>
      <c r="E484" s="45">
        <v>119.5</v>
      </c>
      <c r="F484" s="45">
        <v>120.2</v>
      </c>
      <c r="G484" s="45">
        <v>119.1</v>
      </c>
      <c r="H484" s="45">
        <v>127.1</v>
      </c>
      <c r="I484" s="45">
        <v>123.8</v>
      </c>
      <c r="J484" s="45">
        <v>130.19999999999999</v>
      </c>
      <c r="K484" s="45">
        <v>126.6</v>
      </c>
      <c r="L484" s="45">
        <v>121.2</v>
      </c>
      <c r="M484" s="45">
        <v>125.2</v>
      </c>
      <c r="N484" s="45">
        <v>126.7</v>
      </c>
      <c r="O484" s="45">
        <v>124.1</v>
      </c>
      <c r="P484" s="45">
        <v>125.5</v>
      </c>
      <c r="Q484" s="45">
        <v>131.9</v>
      </c>
      <c r="R484" s="45">
        <v>121</v>
      </c>
      <c r="S484" s="45">
        <v>120.9</v>
      </c>
      <c r="T484" s="45">
        <v>122.2</v>
      </c>
      <c r="U484" s="45">
        <v>122.6</v>
      </c>
      <c r="V484" s="45">
        <v>119.7</v>
      </c>
      <c r="W484" s="45">
        <v>120.8</v>
      </c>
      <c r="X484" s="45">
        <v>121.9</v>
      </c>
      <c r="Y484" s="45">
        <v>122</v>
      </c>
      <c r="Z484" s="45">
        <v>126.3</v>
      </c>
      <c r="AA484" s="45">
        <v>127.2</v>
      </c>
      <c r="AB484" s="45">
        <v>134</v>
      </c>
      <c r="AC484" s="45">
        <v>130.30000000000001</v>
      </c>
      <c r="AD484" s="45">
        <v>136.30000000000001</v>
      </c>
      <c r="AE484" s="45">
        <v>131.4</v>
      </c>
      <c r="AF484" s="45">
        <v>134.4</v>
      </c>
      <c r="AG484" s="45">
        <v>131.69999999999999</v>
      </c>
      <c r="AH484" s="45">
        <v>133.1</v>
      </c>
      <c r="AI484" s="45">
        <v>131</v>
      </c>
      <c r="AJ484" s="45">
        <v>131</v>
      </c>
      <c r="AK484" s="45">
        <v>136.5</v>
      </c>
      <c r="AL484" s="45">
        <v>135.5</v>
      </c>
      <c r="AM484" s="45">
        <v>138.9</v>
      </c>
      <c r="AN484" s="45">
        <v>125</v>
      </c>
      <c r="AO484" s="45">
        <v>139.30000000000001</v>
      </c>
      <c r="AP484" s="45">
        <v>132.4</v>
      </c>
      <c r="AQ484" s="45">
        <v>125.5</v>
      </c>
      <c r="AR484" s="45">
        <v>126.9</v>
      </c>
      <c r="AS484" s="45">
        <v>140.69999999999999</v>
      </c>
      <c r="AT484" s="45">
        <v>131.6</v>
      </c>
      <c r="AU484" s="45">
        <v>133.19999999999999</v>
      </c>
      <c r="AV484" s="45">
        <v>133.80000000000001</v>
      </c>
      <c r="AW484" s="45">
        <v>132.1</v>
      </c>
      <c r="AX484" s="45">
        <v>123.8</v>
      </c>
      <c r="AY484" s="45">
        <v>123.6</v>
      </c>
      <c r="AZ484" s="45">
        <v>125.1</v>
      </c>
      <c r="BA484" s="45">
        <v>126.9</v>
      </c>
      <c r="BB484" s="45">
        <v>127.8</v>
      </c>
      <c r="BC484" s="45">
        <v>127.1</v>
      </c>
      <c r="BD484" s="45">
        <v>130.1</v>
      </c>
      <c r="BE484" s="45">
        <v>129.1</v>
      </c>
      <c r="BF484" s="45">
        <v>134.80000000000001</v>
      </c>
      <c r="BG484" s="45">
        <v>134.80000000000001</v>
      </c>
      <c r="BH484" s="45">
        <v>132</v>
      </c>
      <c r="BI484" s="45">
        <v>130.30000000000001</v>
      </c>
      <c r="BJ484" s="45">
        <v>127.3</v>
      </c>
      <c r="BK484" s="45">
        <v>129.19999999999999</v>
      </c>
      <c r="BL484" s="45">
        <v>131.69999999999999</v>
      </c>
      <c r="BM484" s="45">
        <v>134.19999999999999</v>
      </c>
      <c r="BN484" s="45">
        <v>140.4</v>
      </c>
      <c r="BO484" s="45">
        <v>137.9</v>
      </c>
      <c r="BP484" s="45">
        <v>143.69999999999999</v>
      </c>
      <c r="BQ484" s="45">
        <v>133.80000000000001</v>
      </c>
      <c r="BR484" s="45">
        <v>133.19999999999999</v>
      </c>
      <c r="BS484" s="45">
        <v>135.30000000000001</v>
      </c>
      <c r="BT484" s="45">
        <v>133.4</v>
      </c>
      <c r="BU484" s="45">
        <v>135.5</v>
      </c>
      <c r="BV484" s="45">
        <v>133.30000000000001</v>
      </c>
      <c r="BW484" s="45">
        <v>133.19999999999999</v>
      </c>
      <c r="BX484" s="45">
        <v>134.9</v>
      </c>
      <c r="BY484" s="45">
        <v>128.5</v>
      </c>
      <c r="BZ484" s="45">
        <v>130.1</v>
      </c>
      <c r="CA484" s="45">
        <v>137.69999999999999</v>
      </c>
      <c r="CB484" s="45">
        <v>138.1</v>
      </c>
      <c r="CC484" s="45">
        <v>137.9</v>
      </c>
      <c r="CD484" s="45">
        <v>129</v>
      </c>
      <c r="CE484" s="45">
        <v>128.6</v>
      </c>
      <c r="CF484" s="45">
        <v>128.30000000000001</v>
      </c>
      <c r="CG484" s="45">
        <v>137.19999999999999</v>
      </c>
      <c r="CH484" s="45">
        <v>137</v>
      </c>
      <c r="CI484" s="45">
        <v>135.19999999999999</v>
      </c>
      <c r="CJ484" s="45">
        <v>137.30000000000001</v>
      </c>
      <c r="CK484" s="45">
        <v>137.69999999999999</v>
      </c>
      <c r="CL484" s="45">
        <v>137.30000000000001</v>
      </c>
      <c r="CM484" s="45">
        <v>141.69999999999999</v>
      </c>
      <c r="CN484" s="45">
        <v>141.5</v>
      </c>
      <c r="CO484" s="45">
        <v>138.5</v>
      </c>
      <c r="CP484" s="45">
        <v>139</v>
      </c>
      <c r="CQ484" s="45">
        <v>139.1</v>
      </c>
      <c r="CR484" s="45">
        <v>141.1</v>
      </c>
      <c r="CS484" s="45">
        <v>142.6</v>
      </c>
      <c r="CT484" s="45">
        <v>142.30000000000001</v>
      </c>
      <c r="CU484" s="45">
        <v>142.30000000000001</v>
      </c>
      <c r="CV484" s="45">
        <v>146.19999999999999</v>
      </c>
      <c r="CW484" s="45">
        <v>148.4</v>
      </c>
      <c r="CX484" s="45">
        <v>146.9</v>
      </c>
      <c r="CY484" s="45">
        <v>145.69999999999999</v>
      </c>
      <c r="CZ484" s="45">
        <v>145.5</v>
      </c>
      <c r="DA484" s="45">
        <v>145.1</v>
      </c>
      <c r="DB484" s="45">
        <v>145.4</v>
      </c>
      <c r="DC484" s="45">
        <v>134.69999999999999</v>
      </c>
      <c r="DD484" s="45">
        <v>134.9</v>
      </c>
      <c r="DE484" s="45">
        <v>135.5</v>
      </c>
      <c r="DF484" s="45">
        <v>135.5</v>
      </c>
      <c r="DG484" s="45">
        <v>137.19999999999999</v>
      </c>
      <c r="DH484" s="45">
        <v>136.5</v>
      </c>
      <c r="DI484" s="45">
        <v>136.5</v>
      </c>
      <c r="DJ484" s="45">
        <v>144.4</v>
      </c>
      <c r="DK484" s="45">
        <v>143.6</v>
      </c>
      <c r="DL484" s="45">
        <v>148.9</v>
      </c>
      <c r="DM484" s="45">
        <v>151.69999999999999</v>
      </c>
      <c r="DN484" s="45">
        <v>152.69999999999999</v>
      </c>
      <c r="DO484" s="45">
        <v>151.1</v>
      </c>
      <c r="DP484" s="45">
        <v>149</v>
      </c>
      <c r="DQ484" s="45">
        <v>153.1</v>
      </c>
      <c r="DR484" s="45">
        <v>150.5</v>
      </c>
      <c r="DS484" s="45">
        <v>149</v>
      </c>
      <c r="DT484" s="45">
        <v>149.80000000000001</v>
      </c>
      <c r="DU484" s="45">
        <v>150.19999999999999</v>
      </c>
      <c r="DV484" s="45">
        <v>165.7</v>
      </c>
      <c r="DW484" s="45">
        <v>150.9</v>
      </c>
      <c r="DX484" s="46">
        <v>148.69999999999999</v>
      </c>
      <c r="DY484" s="46">
        <v>149.30000000000001</v>
      </c>
      <c r="DZ484" s="46">
        <v>144.9</v>
      </c>
      <c r="EA484">
        <v>142.5</v>
      </c>
      <c r="EB484" s="47">
        <v>144.69999999999999</v>
      </c>
      <c r="EC484" s="47">
        <v>144.5</v>
      </c>
    </row>
    <row r="485" spans="1:133" x14ac:dyDescent="0.25">
      <c r="A485" s="43" t="s">
        <v>3746</v>
      </c>
      <c r="B485" s="43" t="s">
        <v>3747</v>
      </c>
      <c r="C485" s="44">
        <v>1.601E-2</v>
      </c>
      <c r="D485" s="45">
        <v>102.7</v>
      </c>
      <c r="E485" s="45">
        <v>103</v>
      </c>
      <c r="F485" s="45">
        <v>103.3</v>
      </c>
      <c r="G485" s="45">
        <v>103.3</v>
      </c>
      <c r="H485" s="45">
        <v>103.6</v>
      </c>
      <c r="I485" s="45">
        <v>104.8</v>
      </c>
      <c r="J485" s="45">
        <v>104.8</v>
      </c>
      <c r="K485" s="45">
        <v>104.9</v>
      </c>
      <c r="L485" s="45">
        <v>103.7</v>
      </c>
      <c r="M485" s="45">
        <v>104.3</v>
      </c>
      <c r="N485" s="45">
        <v>104.3</v>
      </c>
      <c r="O485" s="45">
        <v>104.9</v>
      </c>
      <c r="P485" s="45">
        <v>106.4</v>
      </c>
      <c r="Q485" s="45">
        <v>106</v>
      </c>
      <c r="R485" s="45">
        <v>106.5</v>
      </c>
      <c r="S485" s="45">
        <v>108</v>
      </c>
      <c r="T485" s="45">
        <v>109.1</v>
      </c>
      <c r="U485" s="45">
        <v>109.4</v>
      </c>
      <c r="V485" s="45">
        <v>110.7</v>
      </c>
      <c r="W485" s="45">
        <v>110.2</v>
      </c>
      <c r="X485" s="45">
        <v>109.5</v>
      </c>
      <c r="Y485" s="45">
        <v>109.7</v>
      </c>
      <c r="Z485" s="45">
        <v>109.2</v>
      </c>
      <c r="AA485" s="45">
        <v>109.8</v>
      </c>
      <c r="AB485" s="45">
        <v>111.5</v>
      </c>
      <c r="AC485" s="45">
        <v>112.4</v>
      </c>
      <c r="AD485" s="45">
        <v>112.6</v>
      </c>
      <c r="AE485" s="45">
        <v>112.2</v>
      </c>
      <c r="AF485" s="45">
        <v>113.8</v>
      </c>
      <c r="AG485" s="45">
        <v>111.9</v>
      </c>
      <c r="AH485" s="45">
        <v>111.7</v>
      </c>
      <c r="AI485" s="45">
        <v>111.4</v>
      </c>
      <c r="AJ485" s="45">
        <v>109</v>
      </c>
      <c r="AK485" s="45">
        <v>110.5</v>
      </c>
      <c r="AL485" s="45">
        <v>110.6</v>
      </c>
      <c r="AM485" s="45">
        <v>112.1</v>
      </c>
      <c r="AN485" s="45">
        <v>110.8</v>
      </c>
      <c r="AO485" s="45">
        <v>112.1</v>
      </c>
      <c r="AP485" s="45">
        <v>111.5</v>
      </c>
      <c r="AQ485" s="45">
        <v>111.4</v>
      </c>
      <c r="AR485" s="45">
        <v>113.7</v>
      </c>
      <c r="AS485" s="45">
        <v>112.7</v>
      </c>
      <c r="AT485" s="45">
        <v>110.7</v>
      </c>
      <c r="AU485" s="45">
        <v>111.2</v>
      </c>
      <c r="AV485" s="45">
        <v>112.3</v>
      </c>
      <c r="AW485" s="45">
        <v>112.4</v>
      </c>
      <c r="AX485" s="45">
        <v>112.7</v>
      </c>
      <c r="AY485" s="45">
        <v>112.9</v>
      </c>
      <c r="AZ485" s="45">
        <v>110.9</v>
      </c>
      <c r="BA485" s="45">
        <v>111.5</v>
      </c>
      <c r="BB485" s="45">
        <v>111.9</v>
      </c>
      <c r="BC485" s="45">
        <v>112.6</v>
      </c>
      <c r="BD485" s="45">
        <v>112.5</v>
      </c>
      <c r="BE485" s="45">
        <v>112.4</v>
      </c>
      <c r="BF485" s="45">
        <v>112.2</v>
      </c>
      <c r="BG485" s="45">
        <v>112.2</v>
      </c>
      <c r="BH485" s="45">
        <v>113</v>
      </c>
      <c r="BI485" s="45">
        <v>113.4</v>
      </c>
      <c r="BJ485" s="45">
        <v>113.5</v>
      </c>
      <c r="BK485" s="45">
        <v>113.7</v>
      </c>
      <c r="BL485" s="45">
        <v>114.1</v>
      </c>
      <c r="BM485" s="45">
        <v>113.8</v>
      </c>
      <c r="BN485" s="45">
        <v>114.2</v>
      </c>
      <c r="BO485" s="45">
        <v>114.4</v>
      </c>
      <c r="BP485" s="45">
        <v>119.6</v>
      </c>
      <c r="BQ485" s="45">
        <v>118.2</v>
      </c>
      <c r="BR485" s="45">
        <v>117.8</v>
      </c>
      <c r="BS485" s="45">
        <v>119.7</v>
      </c>
      <c r="BT485" s="45">
        <v>121.5</v>
      </c>
      <c r="BU485" s="45">
        <v>119.2</v>
      </c>
      <c r="BV485" s="45">
        <v>120.3</v>
      </c>
      <c r="BW485" s="45">
        <v>120.3</v>
      </c>
      <c r="BX485" s="45">
        <v>122</v>
      </c>
      <c r="BY485" s="45">
        <v>122.2</v>
      </c>
      <c r="BZ485" s="45">
        <v>123</v>
      </c>
      <c r="CA485" s="45">
        <v>123.1</v>
      </c>
      <c r="CB485" s="45">
        <v>123.5</v>
      </c>
      <c r="CC485" s="45">
        <v>124.4</v>
      </c>
      <c r="CD485" s="45">
        <v>122.7</v>
      </c>
      <c r="CE485" s="45">
        <v>122.4</v>
      </c>
      <c r="CF485" s="45">
        <v>123</v>
      </c>
      <c r="CG485" s="45">
        <v>124</v>
      </c>
      <c r="CH485" s="45">
        <v>123.9</v>
      </c>
      <c r="CI485" s="45">
        <v>123.9</v>
      </c>
      <c r="CJ485" s="45">
        <v>124.1</v>
      </c>
      <c r="CK485" s="45">
        <v>123.7</v>
      </c>
      <c r="CL485" s="45">
        <v>124.2</v>
      </c>
      <c r="CM485" s="45">
        <v>123.8</v>
      </c>
      <c r="CN485" s="45">
        <v>123.4</v>
      </c>
      <c r="CO485" s="45">
        <v>123.6</v>
      </c>
      <c r="CP485" s="45">
        <v>121.6</v>
      </c>
      <c r="CQ485" s="45">
        <v>121.9</v>
      </c>
      <c r="CR485" s="45">
        <v>120.9</v>
      </c>
      <c r="CS485" s="45">
        <v>121.2</v>
      </c>
      <c r="CT485" s="45">
        <v>120.8</v>
      </c>
      <c r="CU485" s="45">
        <v>121.5</v>
      </c>
      <c r="CV485" s="45">
        <v>121.3</v>
      </c>
      <c r="CW485" s="45">
        <v>122.5</v>
      </c>
      <c r="CX485" s="45">
        <v>121.8</v>
      </c>
      <c r="CY485" s="45">
        <v>120.9</v>
      </c>
      <c r="CZ485" s="45">
        <v>120.9</v>
      </c>
      <c r="DA485" s="45">
        <v>121.1</v>
      </c>
      <c r="DB485" s="45">
        <v>121.2</v>
      </c>
      <c r="DC485" s="45">
        <v>121</v>
      </c>
      <c r="DD485" s="45">
        <v>121.6</v>
      </c>
      <c r="DE485" s="45">
        <v>122.1</v>
      </c>
      <c r="DF485" s="45">
        <v>121.7</v>
      </c>
      <c r="DG485" s="45">
        <v>122.4</v>
      </c>
      <c r="DH485" s="45">
        <v>123.2</v>
      </c>
      <c r="DI485" s="45">
        <v>125.2</v>
      </c>
      <c r="DJ485" s="45">
        <v>125</v>
      </c>
      <c r="DK485" s="45">
        <v>125.8</v>
      </c>
      <c r="DL485" s="45">
        <v>125.2</v>
      </c>
      <c r="DM485" s="45">
        <v>125.7</v>
      </c>
      <c r="DN485" s="45">
        <v>126.2</v>
      </c>
      <c r="DO485" s="45">
        <v>126.7</v>
      </c>
      <c r="DP485" s="45">
        <v>127.1</v>
      </c>
      <c r="DQ485" s="45">
        <v>127.4</v>
      </c>
      <c r="DR485" s="45">
        <v>126.8</v>
      </c>
      <c r="DS485" s="45">
        <v>127.9</v>
      </c>
      <c r="DT485" s="45">
        <v>128.5</v>
      </c>
      <c r="DU485" s="45">
        <v>129.30000000000001</v>
      </c>
      <c r="DV485" s="45">
        <v>131.4</v>
      </c>
      <c r="DW485" s="45">
        <v>132.6</v>
      </c>
      <c r="DX485" s="46">
        <v>133</v>
      </c>
      <c r="DY485" s="46">
        <v>132.80000000000001</v>
      </c>
      <c r="DZ485" s="46">
        <v>133.5</v>
      </c>
      <c r="EA485">
        <v>134.19999999999999</v>
      </c>
      <c r="EB485" s="47">
        <v>133.69999999999999</v>
      </c>
      <c r="EC485" s="47">
        <v>135.1</v>
      </c>
    </row>
    <row r="486" spans="1:133" x14ac:dyDescent="0.25">
      <c r="A486" s="43" t="s">
        <v>3748</v>
      </c>
      <c r="B486" s="43" t="s">
        <v>3749</v>
      </c>
      <c r="C486" s="44">
        <v>0.12917999999999999</v>
      </c>
      <c r="D486" s="45">
        <v>105.5</v>
      </c>
      <c r="E486" s="45">
        <v>105.5</v>
      </c>
      <c r="F486" s="45">
        <v>105.5</v>
      </c>
      <c r="G486" s="45">
        <v>105.5</v>
      </c>
      <c r="H486" s="45">
        <v>105.5</v>
      </c>
      <c r="I486" s="45">
        <v>105.5</v>
      </c>
      <c r="J486" s="45">
        <v>105.5</v>
      </c>
      <c r="K486" s="45">
        <v>105.5</v>
      </c>
      <c r="L486" s="45">
        <v>105.5</v>
      </c>
      <c r="M486" s="45">
        <v>105.5</v>
      </c>
      <c r="N486" s="45">
        <v>105.5</v>
      </c>
      <c r="O486" s="45">
        <v>105.5</v>
      </c>
      <c r="P486" s="45">
        <v>105.5</v>
      </c>
      <c r="Q486" s="45">
        <v>105.5</v>
      </c>
      <c r="R486" s="45">
        <v>105.5</v>
      </c>
      <c r="S486" s="45">
        <v>105.5</v>
      </c>
      <c r="T486" s="45">
        <v>105.5</v>
      </c>
      <c r="U486" s="45">
        <v>106.7</v>
      </c>
      <c r="V486" s="45">
        <v>106.7</v>
      </c>
      <c r="W486" s="45">
        <v>106.7</v>
      </c>
      <c r="X486" s="45">
        <v>106.7</v>
      </c>
      <c r="Y486" s="45">
        <v>106.7</v>
      </c>
      <c r="Z486" s="45">
        <v>106.7</v>
      </c>
      <c r="AA486" s="45">
        <v>106.7</v>
      </c>
      <c r="AB486" s="45">
        <v>106.4</v>
      </c>
      <c r="AC486" s="45">
        <v>106.4</v>
      </c>
      <c r="AD486" s="45">
        <v>106.4</v>
      </c>
      <c r="AE486" s="45">
        <v>106.4</v>
      </c>
      <c r="AF486" s="45">
        <v>106.4</v>
      </c>
      <c r="AG486" s="45">
        <v>106.4</v>
      </c>
      <c r="AH486" s="45">
        <v>106.4</v>
      </c>
      <c r="AI486" s="45">
        <v>106.4</v>
      </c>
      <c r="AJ486" s="45">
        <v>106.4</v>
      </c>
      <c r="AK486" s="45">
        <v>106.4</v>
      </c>
      <c r="AL486" s="45">
        <v>106.4</v>
      </c>
      <c r="AM486" s="45">
        <v>106.1</v>
      </c>
      <c r="AN486" s="45">
        <v>106.1</v>
      </c>
      <c r="AO486" s="45">
        <v>106.1</v>
      </c>
      <c r="AP486" s="45">
        <v>94.7</v>
      </c>
      <c r="AQ486" s="45">
        <v>94.7</v>
      </c>
      <c r="AR486" s="45">
        <v>94.7</v>
      </c>
      <c r="AS486" s="45">
        <v>94.7</v>
      </c>
      <c r="AT486" s="45">
        <v>94.7</v>
      </c>
      <c r="AU486" s="45">
        <v>94.7</v>
      </c>
      <c r="AV486" s="45">
        <v>94.7</v>
      </c>
      <c r="AW486" s="45">
        <v>94.7</v>
      </c>
      <c r="AX486" s="45">
        <v>94.7</v>
      </c>
      <c r="AY486" s="45">
        <v>94.7</v>
      </c>
      <c r="AZ486" s="45">
        <v>100.2</v>
      </c>
      <c r="BA486" s="45">
        <v>100.2</v>
      </c>
      <c r="BB486" s="45">
        <v>100.2</v>
      </c>
      <c r="BC486" s="45">
        <v>100.2</v>
      </c>
      <c r="BD486" s="45">
        <v>100.2</v>
      </c>
      <c r="BE486" s="45">
        <v>100.2</v>
      </c>
      <c r="BF486" s="45">
        <v>100.2</v>
      </c>
      <c r="BG486" s="45">
        <v>100.2</v>
      </c>
      <c r="BH486" s="45">
        <v>100.2</v>
      </c>
      <c r="BI486" s="45">
        <v>100.2</v>
      </c>
      <c r="BJ486" s="45">
        <v>100.2</v>
      </c>
      <c r="BK486" s="45">
        <v>100.2</v>
      </c>
      <c r="BL486" s="45">
        <v>100.2</v>
      </c>
      <c r="BM486" s="45">
        <v>100.2</v>
      </c>
      <c r="BN486" s="45">
        <v>100.2</v>
      </c>
      <c r="BO486" s="45">
        <v>101.2</v>
      </c>
      <c r="BP486" s="45">
        <v>101.2</v>
      </c>
      <c r="BQ486" s="45">
        <v>101.2</v>
      </c>
      <c r="BR486" s="45">
        <v>101.2</v>
      </c>
      <c r="BS486" s="45">
        <v>101.2</v>
      </c>
      <c r="BT486" s="45">
        <v>89.6</v>
      </c>
      <c r="BU486" s="45">
        <v>89.6</v>
      </c>
      <c r="BV486" s="45">
        <v>89.6</v>
      </c>
      <c r="BW486" s="45">
        <v>89.6</v>
      </c>
      <c r="BX486" s="45">
        <v>89.6</v>
      </c>
      <c r="BY486" s="45">
        <v>89.6</v>
      </c>
      <c r="BZ486" s="45">
        <v>89.6</v>
      </c>
      <c r="CA486" s="45">
        <v>89.9</v>
      </c>
      <c r="CB486" s="45">
        <v>89.9</v>
      </c>
      <c r="CC486" s="45">
        <v>89.9</v>
      </c>
      <c r="CD486" s="45">
        <v>89.9</v>
      </c>
      <c r="CE486" s="45">
        <v>89.9</v>
      </c>
      <c r="CF486" s="45">
        <v>89.9</v>
      </c>
      <c r="CG486" s="45">
        <v>92.1</v>
      </c>
      <c r="CH486" s="45">
        <v>92.1</v>
      </c>
      <c r="CI486" s="45">
        <v>92.1</v>
      </c>
      <c r="CJ486" s="45">
        <v>92.1</v>
      </c>
      <c r="CK486" s="45">
        <v>92.1</v>
      </c>
      <c r="CL486" s="45">
        <v>92.1</v>
      </c>
      <c r="CM486" s="45">
        <v>92.1</v>
      </c>
      <c r="CN486" s="45">
        <v>92.1</v>
      </c>
      <c r="CO486" s="45">
        <v>92.1</v>
      </c>
      <c r="CP486" s="45">
        <v>92.1</v>
      </c>
      <c r="CQ486" s="45">
        <v>92.1</v>
      </c>
      <c r="CR486" s="45">
        <v>92.1</v>
      </c>
      <c r="CS486" s="45">
        <v>92.1</v>
      </c>
      <c r="CT486" s="45">
        <v>92.1</v>
      </c>
      <c r="CU486" s="45">
        <v>92.1</v>
      </c>
      <c r="CV486" s="45">
        <v>92.1</v>
      </c>
      <c r="CW486" s="45">
        <v>91.3</v>
      </c>
      <c r="CX486" s="45">
        <v>91.3</v>
      </c>
      <c r="CY486" s="45">
        <v>91.3</v>
      </c>
      <c r="CZ486" s="45">
        <v>91.3</v>
      </c>
      <c r="DA486" s="45">
        <v>91.3</v>
      </c>
      <c r="DB486" s="45">
        <v>91.3</v>
      </c>
      <c r="DC486" s="45">
        <v>91.3</v>
      </c>
      <c r="DD486" s="45">
        <v>91.3</v>
      </c>
      <c r="DE486" s="45">
        <v>91.3</v>
      </c>
      <c r="DF486" s="45">
        <v>91.3</v>
      </c>
      <c r="DG486" s="45">
        <v>94.5</v>
      </c>
      <c r="DH486" s="45">
        <v>97.4</v>
      </c>
      <c r="DI486" s="45">
        <v>95.4</v>
      </c>
      <c r="DJ486" s="45">
        <v>95.4</v>
      </c>
      <c r="DK486" s="45">
        <v>95.4</v>
      </c>
      <c r="DL486" s="45">
        <v>95.4</v>
      </c>
      <c r="DM486" s="45">
        <v>95.4</v>
      </c>
      <c r="DN486" s="45">
        <v>95.4</v>
      </c>
      <c r="DO486" s="45">
        <v>95.4</v>
      </c>
      <c r="DP486" s="45">
        <v>95.4</v>
      </c>
      <c r="DQ486" s="45">
        <v>95.4</v>
      </c>
      <c r="DR486" s="45">
        <v>95.4</v>
      </c>
      <c r="DS486" s="45">
        <v>95.4</v>
      </c>
      <c r="DT486" s="45">
        <v>99.3</v>
      </c>
      <c r="DU486" s="45">
        <v>99.3</v>
      </c>
      <c r="DV486" s="45">
        <v>99.3</v>
      </c>
      <c r="DW486" s="45">
        <v>108.2</v>
      </c>
      <c r="DX486" s="46">
        <v>108.2</v>
      </c>
      <c r="DY486" s="46">
        <v>108.2</v>
      </c>
      <c r="DZ486" s="46">
        <v>108.2</v>
      </c>
      <c r="EA486">
        <v>108.2</v>
      </c>
      <c r="EB486" s="47">
        <v>108.2</v>
      </c>
      <c r="EC486" s="47">
        <v>108.2</v>
      </c>
    </row>
    <row r="487" spans="1:133" x14ac:dyDescent="0.25">
      <c r="A487" s="43" t="s">
        <v>3750</v>
      </c>
      <c r="B487" s="43" t="s">
        <v>3751</v>
      </c>
      <c r="C487" s="44">
        <v>2.3709999999999998E-2</v>
      </c>
      <c r="D487" s="45">
        <v>104.1</v>
      </c>
      <c r="E487" s="45">
        <v>104.7</v>
      </c>
      <c r="F487" s="45">
        <v>104.8</v>
      </c>
      <c r="G487" s="45">
        <v>103.6</v>
      </c>
      <c r="H487" s="45">
        <v>104.9</v>
      </c>
      <c r="I487" s="45">
        <v>104.8</v>
      </c>
      <c r="J487" s="45">
        <v>103.4</v>
      </c>
      <c r="K487" s="45">
        <v>105.3</v>
      </c>
      <c r="L487" s="45">
        <v>104.9</v>
      </c>
      <c r="M487" s="45">
        <v>104.6</v>
      </c>
      <c r="N487" s="45">
        <v>104.3</v>
      </c>
      <c r="O487" s="45">
        <v>103.4</v>
      </c>
      <c r="P487" s="45">
        <v>103.6</v>
      </c>
      <c r="Q487" s="45">
        <v>103.5</v>
      </c>
      <c r="R487" s="45">
        <v>104.9</v>
      </c>
      <c r="S487" s="45">
        <v>106.2</v>
      </c>
      <c r="T487" s="45">
        <v>107.4</v>
      </c>
      <c r="U487" s="45">
        <v>107.9</v>
      </c>
      <c r="V487" s="45">
        <v>107.5</v>
      </c>
      <c r="W487" s="45">
        <v>108.2</v>
      </c>
      <c r="X487" s="45">
        <v>107.7</v>
      </c>
      <c r="Y487" s="45">
        <v>107.1</v>
      </c>
      <c r="Z487" s="45">
        <v>107.1</v>
      </c>
      <c r="AA487" s="45">
        <v>108</v>
      </c>
      <c r="AB487" s="45">
        <v>106.7</v>
      </c>
      <c r="AC487" s="45">
        <v>108.3</v>
      </c>
      <c r="AD487" s="45">
        <v>109.3</v>
      </c>
      <c r="AE487" s="45">
        <v>109.5</v>
      </c>
      <c r="AF487" s="45">
        <v>109.4</v>
      </c>
      <c r="AG487" s="45">
        <v>109.1</v>
      </c>
      <c r="AH487" s="45">
        <v>109.2</v>
      </c>
      <c r="AI487" s="45">
        <v>109.5</v>
      </c>
      <c r="AJ487" s="45">
        <v>108.9</v>
      </c>
      <c r="AK487" s="45">
        <v>108.6</v>
      </c>
      <c r="AL487" s="45">
        <v>109.3</v>
      </c>
      <c r="AM487" s="45">
        <v>110</v>
      </c>
      <c r="AN487" s="45">
        <v>109.1</v>
      </c>
      <c r="AO487" s="45">
        <v>108.8</v>
      </c>
      <c r="AP487" s="45">
        <v>107.7</v>
      </c>
      <c r="AQ487" s="45">
        <v>109.4</v>
      </c>
      <c r="AR487" s="45">
        <v>107.5</v>
      </c>
      <c r="AS487" s="45">
        <v>107</v>
      </c>
      <c r="AT487" s="45">
        <v>109.8</v>
      </c>
      <c r="AU487" s="45">
        <v>106.1</v>
      </c>
      <c r="AV487" s="45">
        <v>105.5</v>
      </c>
      <c r="AW487" s="45">
        <v>105</v>
      </c>
      <c r="AX487" s="45">
        <v>105.2</v>
      </c>
      <c r="AY487" s="45">
        <v>104.2</v>
      </c>
      <c r="AZ487" s="45">
        <v>101.3</v>
      </c>
      <c r="BA487" s="45">
        <v>103.8</v>
      </c>
      <c r="BB487" s="45">
        <v>101.5</v>
      </c>
      <c r="BC487" s="45">
        <v>101.7</v>
      </c>
      <c r="BD487" s="45">
        <v>101.2</v>
      </c>
      <c r="BE487" s="45">
        <v>100.4</v>
      </c>
      <c r="BF487" s="45">
        <v>101.2</v>
      </c>
      <c r="BG487" s="45">
        <v>101.4</v>
      </c>
      <c r="BH487" s="45">
        <v>101.8</v>
      </c>
      <c r="BI487" s="45">
        <v>101.7</v>
      </c>
      <c r="BJ487" s="45">
        <v>102</v>
      </c>
      <c r="BK487" s="45">
        <v>102.1</v>
      </c>
      <c r="BL487" s="45">
        <v>104</v>
      </c>
      <c r="BM487" s="45">
        <v>105.7</v>
      </c>
      <c r="BN487" s="45">
        <v>110.4</v>
      </c>
      <c r="BO487" s="45">
        <v>110.3</v>
      </c>
      <c r="BP487" s="45">
        <v>110.5</v>
      </c>
      <c r="BQ487" s="45">
        <v>110.4</v>
      </c>
      <c r="BR487" s="45">
        <v>111</v>
      </c>
      <c r="BS487" s="45">
        <v>111.5</v>
      </c>
      <c r="BT487" s="45">
        <v>111.4</v>
      </c>
      <c r="BU487" s="45">
        <v>111.2</v>
      </c>
      <c r="BV487" s="45">
        <v>110.8</v>
      </c>
      <c r="BW487" s="45">
        <v>110.6</v>
      </c>
      <c r="BX487" s="45">
        <v>110.7</v>
      </c>
      <c r="BY487" s="45">
        <v>111.2</v>
      </c>
      <c r="BZ487" s="45">
        <v>112</v>
      </c>
      <c r="CA487" s="45">
        <v>112.2</v>
      </c>
      <c r="CB487" s="45">
        <v>112.4</v>
      </c>
      <c r="CC487" s="45">
        <v>111.8</v>
      </c>
      <c r="CD487" s="45">
        <v>112.7</v>
      </c>
      <c r="CE487" s="45">
        <v>113</v>
      </c>
      <c r="CF487" s="45">
        <v>113.7</v>
      </c>
      <c r="CG487" s="45">
        <v>114.7</v>
      </c>
      <c r="CH487" s="45">
        <v>114.9</v>
      </c>
      <c r="CI487" s="45">
        <v>114.6</v>
      </c>
      <c r="CJ487" s="45">
        <v>114.7</v>
      </c>
      <c r="CK487" s="45">
        <v>114.8</v>
      </c>
      <c r="CL487" s="45">
        <v>115.1</v>
      </c>
      <c r="CM487" s="45">
        <v>115.6</v>
      </c>
      <c r="CN487" s="45">
        <v>113</v>
      </c>
      <c r="CO487" s="45">
        <v>111.8</v>
      </c>
      <c r="CP487" s="45">
        <v>111</v>
      </c>
      <c r="CQ487" s="45">
        <v>110.9</v>
      </c>
      <c r="CR487" s="45">
        <v>109.3</v>
      </c>
      <c r="CS487" s="45">
        <v>108.4</v>
      </c>
      <c r="CT487" s="45">
        <v>107.6</v>
      </c>
      <c r="CU487" s="45">
        <v>107.5</v>
      </c>
      <c r="CV487" s="45">
        <v>107.7</v>
      </c>
      <c r="CW487" s="45">
        <v>107.6</v>
      </c>
      <c r="CX487" s="45">
        <v>107.5</v>
      </c>
      <c r="CY487" s="45">
        <v>107.7</v>
      </c>
      <c r="CZ487" s="45">
        <v>107.8</v>
      </c>
      <c r="DA487" s="45">
        <v>107.3</v>
      </c>
      <c r="DB487" s="45">
        <v>107.4</v>
      </c>
      <c r="DC487" s="45">
        <v>107.3</v>
      </c>
      <c r="DD487" s="45">
        <v>107.9</v>
      </c>
      <c r="DE487" s="45">
        <v>108.3</v>
      </c>
      <c r="DF487" s="45">
        <v>107.9</v>
      </c>
      <c r="DG487" s="45">
        <v>108.6</v>
      </c>
      <c r="DH487" s="45">
        <v>108.6</v>
      </c>
      <c r="DI487" s="45">
        <v>108.7</v>
      </c>
      <c r="DJ487" s="45">
        <v>109.5</v>
      </c>
      <c r="DK487" s="45">
        <v>109.7</v>
      </c>
      <c r="DL487" s="45">
        <v>109.2</v>
      </c>
      <c r="DM487" s="45">
        <v>107.8</v>
      </c>
      <c r="DN487" s="45">
        <v>108.7</v>
      </c>
      <c r="DO487" s="45">
        <v>109.7</v>
      </c>
      <c r="DP487" s="45">
        <v>110.4</v>
      </c>
      <c r="DQ487" s="45">
        <v>111.4</v>
      </c>
      <c r="DR487" s="45">
        <v>111.2</v>
      </c>
      <c r="DS487" s="45">
        <v>111</v>
      </c>
      <c r="DT487" s="45">
        <v>111.5</v>
      </c>
      <c r="DU487" s="45">
        <v>112.5</v>
      </c>
      <c r="DV487" s="45">
        <v>114.6</v>
      </c>
      <c r="DW487" s="45">
        <v>115.2</v>
      </c>
      <c r="DX487" s="46">
        <v>114.3</v>
      </c>
      <c r="DY487" s="46">
        <v>114.5</v>
      </c>
      <c r="DZ487" s="46">
        <v>114.8</v>
      </c>
      <c r="EA487">
        <v>115</v>
      </c>
      <c r="EB487" s="47">
        <v>115.5</v>
      </c>
      <c r="EC487" s="47">
        <v>116.8</v>
      </c>
    </row>
    <row r="488" spans="1:133" x14ac:dyDescent="0.25">
      <c r="A488" s="43" t="s">
        <v>3752</v>
      </c>
      <c r="B488" s="43" t="s">
        <v>3137</v>
      </c>
      <c r="C488" s="44">
        <v>0.27178000000000002</v>
      </c>
      <c r="D488" s="45">
        <v>101.6</v>
      </c>
      <c r="E488" s="45">
        <v>101.7</v>
      </c>
      <c r="F488" s="45">
        <v>101.8</v>
      </c>
      <c r="G488" s="45">
        <v>101.2</v>
      </c>
      <c r="H488" s="45">
        <v>99.3</v>
      </c>
      <c r="I488" s="45">
        <v>99.7</v>
      </c>
      <c r="J488" s="45">
        <v>100.4</v>
      </c>
      <c r="K488" s="45">
        <v>100.1</v>
      </c>
      <c r="L488" s="45">
        <v>100.5</v>
      </c>
      <c r="M488" s="45">
        <v>101.2</v>
      </c>
      <c r="N488" s="45">
        <v>98.3</v>
      </c>
      <c r="O488" s="45">
        <v>97.8</v>
      </c>
      <c r="P488" s="45">
        <v>98.4</v>
      </c>
      <c r="Q488" s="45">
        <v>100.7</v>
      </c>
      <c r="R488" s="45">
        <v>99.5</v>
      </c>
      <c r="S488" s="45">
        <v>99.9</v>
      </c>
      <c r="T488" s="45">
        <v>102</v>
      </c>
      <c r="U488" s="45">
        <v>101.6</v>
      </c>
      <c r="V488" s="45">
        <v>98.2</v>
      </c>
      <c r="W488" s="45">
        <v>98.8</v>
      </c>
      <c r="X488" s="45">
        <v>98.4</v>
      </c>
      <c r="Y488" s="45">
        <v>98.1</v>
      </c>
      <c r="Z488" s="45">
        <v>98.1</v>
      </c>
      <c r="AA488" s="45">
        <v>98.3</v>
      </c>
      <c r="AB488" s="45">
        <v>96.9</v>
      </c>
      <c r="AC488" s="45">
        <v>97.5</v>
      </c>
      <c r="AD488" s="45">
        <v>97.5</v>
      </c>
      <c r="AE488" s="45">
        <v>96.4</v>
      </c>
      <c r="AF488" s="45">
        <v>98</v>
      </c>
      <c r="AG488" s="45">
        <v>95.9</v>
      </c>
      <c r="AH488" s="45">
        <v>95</v>
      </c>
      <c r="AI488" s="45">
        <v>94.9</v>
      </c>
      <c r="AJ488" s="45">
        <v>94.2</v>
      </c>
      <c r="AK488" s="45">
        <v>93.9</v>
      </c>
      <c r="AL488" s="45">
        <v>93.4</v>
      </c>
      <c r="AM488" s="45">
        <v>93.5</v>
      </c>
      <c r="AN488" s="45">
        <v>92.3</v>
      </c>
      <c r="AO488" s="45">
        <v>92.5</v>
      </c>
      <c r="AP488" s="45">
        <v>93.4</v>
      </c>
      <c r="AQ488" s="45">
        <v>93.5</v>
      </c>
      <c r="AR488" s="45">
        <v>91.7</v>
      </c>
      <c r="AS488" s="45">
        <v>92</v>
      </c>
      <c r="AT488" s="45">
        <v>92.7</v>
      </c>
      <c r="AU488" s="45">
        <v>91.2</v>
      </c>
      <c r="AV488" s="45">
        <v>90.3</v>
      </c>
      <c r="AW488" s="45">
        <v>88.3</v>
      </c>
      <c r="AX488" s="45">
        <v>88.5</v>
      </c>
      <c r="AY488" s="45">
        <v>90.2</v>
      </c>
      <c r="AZ488" s="45">
        <v>89.5</v>
      </c>
      <c r="BA488" s="45">
        <v>91.1</v>
      </c>
      <c r="BB488" s="45">
        <v>89.7</v>
      </c>
      <c r="BC488" s="45">
        <v>91.1</v>
      </c>
      <c r="BD488" s="45">
        <v>90.6</v>
      </c>
      <c r="BE488" s="45">
        <v>89</v>
      </c>
      <c r="BF488" s="45">
        <v>88.4</v>
      </c>
      <c r="BG488" s="45">
        <v>90.2</v>
      </c>
      <c r="BH488" s="45">
        <v>90.7</v>
      </c>
      <c r="BI488" s="45">
        <v>91.7</v>
      </c>
      <c r="BJ488" s="45">
        <v>92.3</v>
      </c>
      <c r="BK488" s="45">
        <v>91</v>
      </c>
      <c r="BL488" s="45">
        <v>91.1</v>
      </c>
      <c r="BM488" s="45">
        <v>91.1</v>
      </c>
      <c r="BN488" s="45">
        <v>91.6</v>
      </c>
      <c r="BO488" s="45">
        <v>91.5</v>
      </c>
      <c r="BP488" s="45">
        <v>91.3</v>
      </c>
      <c r="BQ488" s="45">
        <v>91.3</v>
      </c>
      <c r="BR488" s="45">
        <v>91.8</v>
      </c>
      <c r="BS488" s="45">
        <v>89.9</v>
      </c>
      <c r="BT488" s="45">
        <v>90.2</v>
      </c>
      <c r="BU488" s="45">
        <v>90.7</v>
      </c>
      <c r="BV488" s="45">
        <v>89.9</v>
      </c>
      <c r="BW488" s="45">
        <v>91</v>
      </c>
      <c r="BX488" s="45">
        <v>91.4</v>
      </c>
      <c r="BY488" s="45">
        <v>90.2</v>
      </c>
      <c r="BZ488" s="45">
        <v>90.5</v>
      </c>
      <c r="CA488" s="45">
        <v>91</v>
      </c>
      <c r="CB488" s="45">
        <v>92</v>
      </c>
      <c r="CC488" s="45">
        <v>93</v>
      </c>
      <c r="CD488" s="45">
        <v>91.6</v>
      </c>
      <c r="CE488" s="45">
        <v>91.9</v>
      </c>
      <c r="CF488" s="45">
        <v>91.8</v>
      </c>
      <c r="CG488" s="45">
        <v>92.8</v>
      </c>
      <c r="CH488" s="45">
        <v>91.8</v>
      </c>
      <c r="CI488" s="45">
        <v>92.7</v>
      </c>
      <c r="CJ488" s="45">
        <v>92.5</v>
      </c>
      <c r="CK488" s="45">
        <v>92.7</v>
      </c>
      <c r="CL488" s="45">
        <v>94.2</v>
      </c>
      <c r="CM488" s="45">
        <v>93.6</v>
      </c>
      <c r="CN488" s="45">
        <v>94</v>
      </c>
      <c r="CO488" s="45">
        <v>94.1</v>
      </c>
      <c r="CP488" s="45">
        <v>94.1</v>
      </c>
      <c r="CQ488" s="45">
        <v>94.1</v>
      </c>
      <c r="CR488" s="45">
        <v>93.9</v>
      </c>
      <c r="CS488" s="45">
        <v>93.2</v>
      </c>
      <c r="CT488" s="45">
        <v>93.5</v>
      </c>
      <c r="CU488" s="45">
        <v>92</v>
      </c>
      <c r="CV488" s="45">
        <v>92.8</v>
      </c>
      <c r="CW488" s="45">
        <v>93.3</v>
      </c>
      <c r="CX488" s="45">
        <v>92.7</v>
      </c>
      <c r="CY488" s="45">
        <v>92.1</v>
      </c>
      <c r="CZ488" s="45">
        <v>91.7</v>
      </c>
      <c r="DA488" s="45">
        <v>92.2</v>
      </c>
      <c r="DB488" s="45">
        <v>91.6</v>
      </c>
      <c r="DC488" s="45">
        <v>92.6</v>
      </c>
      <c r="DD488" s="45">
        <v>93.3</v>
      </c>
      <c r="DE488" s="45">
        <v>94.4</v>
      </c>
      <c r="DF488" s="45">
        <v>95.4</v>
      </c>
      <c r="DG488" s="45">
        <v>97.4</v>
      </c>
      <c r="DH488" s="45">
        <v>98.1</v>
      </c>
      <c r="DI488" s="45">
        <v>96.7</v>
      </c>
      <c r="DJ488" s="45">
        <v>99.9</v>
      </c>
      <c r="DK488" s="45">
        <v>100.7</v>
      </c>
      <c r="DL488" s="45">
        <v>99.8</v>
      </c>
      <c r="DM488" s="45">
        <v>101.1</v>
      </c>
      <c r="DN488" s="45">
        <v>102.2</v>
      </c>
      <c r="DO488" s="45">
        <v>103.9</v>
      </c>
      <c r="DP488" s="45">
        <v>104.6</v>
      </c>
      <c r="DQ488" s="45">
        <v>104.4</v>
      </c>
      <c r="DR488" s="45">
        <v>105.1</v>
      </c>
      <c r="DS488" s="45">
        <v>106.4</v>
      </c>
      <c r="DT488" s="45">
        <v>106.6</v>
      </c>
      <c r="DU488" s="45">
        <v>106.6</v>
      </c>
      <c r="DV488" s="45">
        <v>106.3</v>
      </c>
      <c r="DW488" s="45">
        <v>106.8</v>
      </c>
      <c r="DX488" s="46">
        <v>108.1</v>
      </c>
      <c r="DY488" s="46">
        <v>107.7</v>
      </c>
      <c r="DZ488" s="46">
        <v>106.2</v>
      </c>
      <c r="EA488">
        <v>105.9</v>
      </c>
      <c r="EB488" s="47">
        <v>105.9</v>
      </c>
      <c r="EC488" s="47">
        <v>105.8</v>
      </c>
    </row>
    <row r="489" spans="1:133" x14ac:dyDescent="0.25">
      <c r="A489" s="43" t="s">
        <v>3753</v>
      </c>
      <c r="B489" s="43" t="s">
        <v>3139</v>
      </c>
      <c r="C489" s="44">
        <v>1.1010000000000001E-2</v>
      </c>
      <c r="D489" s="45">
        <v>101.1</v>
      </c>
      <c r="E489" s="45">
        <v>101.1</v>
      </c>
      <c r="F489" s="45">
        <v>101.7</v>
      </c>
      <c r="G489" s="45">
        <v>103.2</v>
      </c>
      <c r="H489" s="45">
        <v>103.2</v>
      </c>
      <c r="I489" s="45">
        <v>103.2</v>
      </c>
      <c r="J489" s="45">
        <v>103.4</v>
      </c>
      <c r="K489" s="45">
        <v>103.5</v>
      </c>
      <c r="L489" s="45">
        <v>103.5</v>
      </c>
      <c r="M489" s="45">
        <v>103.8</v>
      </c>
      <c r="N489" s="45">
        <v>103.8</v>
      </c>
      <c r="O489" s="45">
        <v>103.8</v>
      </c>
      <c r="P489" s="45">
        <v>107.4</v>
      </c>
      <c r="Q489" s="45">
        <v>107.4</v>
      </c>
      <c r="R489" s="45">
        <v>107.4</v>
      </c>
      <c r="S489" s="45">
        <v>107.4</v>
      </c>
      <c r="T489" s="45">
        <v>107.4</v>
      </c>
      <c r="U489" s="45">
        <v>107.4</v>
      </c>
      <c r="V489" s="45">
        <v>105.3</v>
      </c>
      <c r="W489" s="45">
        <v>106</v>
      </c>
      <c r="X489" s="45">
        <v>107</v>
      </c>
      <c r="Y489" s="45">
        <v>109.4</v>
      </c>
      <c r="Z489" s="45">
        <v>109.2</v>
      </c>
      <c r="AA489" s="45">
        <v>110.1</v>
      </c>
      <c r="AB489" s="45">
        <v>111.3</v>
      </c>
      <c r="AC489" s="45">
        <v>111.3</v>
      </c>
      <c r="AD489" s="45">
        <v>111.4</v>
      </c>
      <c r="AE489" s="45">
        <v>111.4</v>
      </c>
      <c r="AF489" s="45">
        <v>111.6</v>
      </c>
      <c r="AG489" s="45">
        <v>110.3</v>
      </c>
      <c r="AH489" s="45">
        <v>110.1</v>
      </c>
      <c r="AI489" s="45">
        <v>111.5</v>
      </c>
      <c r="AJ489" s="45">
        <v>111.5</v>
      </c>
      <c r="AK489" s="45">
        <v>111.5</v>
      </c>
      <c r="AL489" s="45">
        <v>111.5</v>
      </c>
      <c r="AM489" s="45">
        <v>111.5</v>
      </c>
      <c r="AN489" s="45">
        <v>109.7</v>
      </c>
      <c r="AO489" s="45">
        <v>109.7</v>
      </c>
      <c r="AP489" s="45">
        <v>109.7</v>
      </c>
      <c r="AQ489" s="45">
        <v>109.7</v>
      </c>
      <c r="AR489" s="45">
        <v>110.9</v>
      </c>
      <c r="AS489" s="45">
        <v>111.1</v>
      </c>
      <c r="AT489" s="45">
        <v>111.1</v>
      </c>
      <c r="AU489" s="45">
        <v>110.6</v>
      </c>
      <c r="AV489" s="45">
        <v>109.7</v>
      </c>
      <c r="AW489" s="45">
        <v>108.6</v>
      </c>
      <c r="AX489" s="45">
        <v>108.9</v>
      </c>
      <c r="AY489" s="45">
        <v>108.8</v>
      </c>
      <c r="AZ489" s="45">
        <v>103.8</v>
      </c>
      <c r="BA489" s="45">
        <v>103.7</v>
      </c>
      <c r="BB489" s="45">
        <v>102.3</v>
      </c>
      <c r="BC489" s="45">
        <v>102.3</v>
      </c>
      <c r="BD489" s="45">
        <v>102.5</v>
      </c>
      <c r="BE489" s="45">
        <v>102.8</v>
      </c>
      <c r="BF489" s="45">
        <v>103.3</v>
      </c>
      <c r="BG489" s="45">
        <v>103.3</v>
      </c>
      <c r="BH489" s="45">
        <v>99.3</v>
      </c>
      <c r="BI489" s="45">
        <v>102.8</v>
      </c>
      <c r="BJ489" s="45">
        <v>107.7</v>
      </c>
      <c r="BK489" s="45">
        <v>107.4</v>
      </c>
      <c r="BL489" s="45">
        <v>107.4</v>
      </c>
      <c r="BM489" s="45">
        <v>109</v>
      </c>
      <c r="BN489" s="45">
        <v>114</v>
      </c>
      <c r="BO489" s="45">
        <v>110.4</v>
      </c>
      <c r="BP489" s="45">
        <v>114.8</v>
      </c>
      <c r="BQ489" s="45">
        <v>115</v>
      </c>
      <c r="BR489" s="45">
        <v>117.3</v>
      </c>
      <c r="BS489" s="45">
        <v>119.9</v>
      </c>
      <c r="BT489" s="45">
        <v>126.1</v>
      </c>
      <c r="BU489" s="45">
        <v>123.7</v>
      </c>
      <c r="BV489" s="45">
        <v>120.4</v>
      </c>
      <c r="BW489" s="45">
        <v>120.8</v>
      </c>
      <c r="BX489" s="45">
        <v>119.7</v>
      </c>
      <c r="BY489" s="45">
        <v>120.6</v>
      </c>
      <c r="BZ489" s="45">
        <v>122.8</v>
      </c>
      <c r="CA489" s="45">
        <v>123.6</v>
      </c>
      <c r="CB489" s="45">
        <v>122.8</v>
      </c>
      <c r="CC489" s="45">
        <v>123.2</v>
      </c>
      <c r="CD489" s="45">
        <v>123.4</v>
      </c>
      <c r="CE489" s="45">
        <v>123.7</v>
      </c>
      <c r="CF489" s="45">
        <v>123.6</v>
      </c>
      <c r="CG489" s="45">
        <v>123.7</v>
      </c>
      <c r="CH489" s="45">
        <v>123.4</v>
      </c>
      <c r="CI489" s="45">
        <v>123.6</v>
      </c>
      <c r="CJ489" s="45">
        <v>123.7</v>
      </c>
      <c r="CK489" s="45">
        <v>123.7</v>
      </c>
      <c r="CL489" s="45">
        <v>123.6</v>
      </c>
      <c r="CM489" s="45">
        <v>123.7</v>
      </c>
      <c r="CN489" s="45">
        <v>124</v>
      </c>
      <c r="CO489" s="45">
        <v>123.4</v>
      </c>
      <c r="CP489" s="45">
        <v>123.6</v>
      </c>
      <c r="CQ489" s="45">
        <v>122.9</v>
      </c>
      <c r="CR489" s="45">
        <v>123.2</v>
      </c>
      <c r="CS489" s="45">
        <v>123.3</v>
      </c>
      <c r="CT489" s="45">
        <v>124.8</v>
      </c>
      <c r="CU489" s="45">
        <v>124.8</v>
      </c>
      <c r="CV489" s="45">
        <v>125.1</v>
      </c>
      <c r="CW489" s="45">
        <v>125.1</v>
      </c>
      <c r="CX489" s="45">
        <v>125.3</v>
      </c>
      <c r="CY489" s="45">
        <v>125.4</v>
      </c>
      <c r="CZ489" s="45">
        <v>125.4</v>
      </c>
      <c r="DA489" s="45">
        <v>125.4</v>
      </c>
      <c r="DB489" s="45">
        <v>126</v>
      </c>
      <c r="DC489" s="45">
        <v>126.1</v>
      </c>
      <c r="DD489" s="45">
        <v>126.1</v>
      </c>
      <c r="DE489" s="45">
        <v>127.9</v>
      </c>
      <c r="DF489" s="45">
        <v>127.9</v>
      </c>
      <c r="DG489" s="45">
        <v>128.9</v>
      </c>
      <c r="DH489" s="45">
        <v>129.1</v>
      </c>
      <c r="DI489" s="45">
        <v>129.1</v>
      </c>
      <c r="DJ489" s="45">
        <v>129.9</v>
      </c>
      <c r="DK489" s="45">
        <v>127.6</v>
      </c>
      <c r="DL489" s="45">
        <v>129</v>
      </c>
      <c r="DM489" s="45">
        <v>131.30000000000001</v>
      </c>
      <c r="DN489" s="45">
        <v>131.1</v>
      </c>
      <c r="DO489" s="45">
        <v>135.9</v>
      </c>
      <c r="DP489" s="45">
        <v>136.1</v>
      </c>
      <c r="DQ489" s="45">
        <v>136.1</v>
      </c>
      <c r="DR489" s="45">
        <v>136.30000000000001</v>
      </c>
      <c r="DS489" s="45">
        <v>137.4</v>
      </c>
      <c r="DT489" s="45">
        <v>143.30000000000001</v>
      </c>
      <c r="DU489" s="45">
        <v>142.19999999999999</v>
      </c>
      <c r="DV489" s="45">
        <v>142.19999999999999</v>
      </c>
      <c r="DW489" s="45">
        <v>140.9</v>
      </c>
      <c r="DX489" s="46">
        <v>153.1</v>
      </c>
      <c r="DY489" s="46">
        <v>156</v>
      </c>
      <c r="DZ489" s="46">
        <v>156</v>
      </c>
      <c r="EA489">
        <v>156</v>
      </c>
      <c r="EB489" s="47">
        <v>156</v>
      </c>
      <c r="EC489" s="47">
        <v>156.69999999999999</v>
      </c>
    </row>
    <row r="490" spans="1:133" x14ac:dyDescent="0.25">
      <c r="A490" s="43" t="s">
        <v>3754</v>
      </c>
      <c r="B490" s="43" t="s">
        <v>3141</v>
      </c>
      <c r="C490" s="44">
        <v>3.4340000000000002E-2</v>
      </c>
      <c r="D490" s="45">
        <v>103.9</v>
      </c>
      <c r="E490" s="45">
        <v>104.3</v>
      </c>
      <c r="F490" s="45">
        <v>101.7</v>
      </c>
      <c r="G490" s="45">
        <v>100.2</v>
      </c>
      <c r="H490" s="45">
        <v>101.2</v>
      </c>
      <c r="I490" s="45">
        <v>100.9</v>
      </c>
      <c r="J490" s="45">
        <v>103.1</v>
      </c>
      <c r="K490" s="45">
        <v>104.4</v>
      </c>
      <c r="L490" s="45">
        <v>101.5</v>
      </c>
      <c r="M490" s="45">
        <v>104.5</v>
      </c>
      <c r="N490" s="45">
        <v>105.4</v>
      </c>
      <c r="O490" s="45">
        <v>102.6</v>
      </c>
      <c r="P490" s="45">
        <v>104.9</v>
      </c>
      <c r="Q490" s="45">
        <v>104.6</v>
      </c>
      <c r="R490" s="45">
        <v>105.4</v>
      </c>
      <c r="S490" s="45">
        <v>105.3</v>
      </c>
      <c r="T490" s="45">
        <v>106.6</v>
      </c>
      <c r="U490" s="45">
        <v>102.1</v>
      </c>
      <c r="V490" s="45">
        <v>103.3</v>
      </c>
      <c r="W490" s="45">
        <v>104.5</v>
      </c>
      <c r="X490" s="45">
        <v>105.4</v>
      </c>
      <c r="Y490" s="45">
        <v>103.7</v>
      </c>
      <c r="Z490" s="45">
        <v>102</v>
      </c>
      <c r="AA490" s="45">
        <v>106.7</v>
      </c>
      <c r="AB490" s="45">
        <v>103.5</v>
      </c>
      <c r="AC490" s="45">
        <v>107.3</v>
      </c>
      <c r="AD490" s="45">
        <v>106</v>
      </c>
      <c r="AE490" s="45">
        <v>104.8</v>
      </c>
      <c r="AF490" s="45">
        <v>104.4</v>
      </c>
      <c r="AG490" s="45">
        <v>103.3</v>
      </c>
      <c r="AH490" s="45">
        <v>101.2</v>
      </c>
      <c r="AI490" s="45">
        <v>101.1</v>
      </c>
      <c r="AJ490" s="45">
        <v>103.4</v>
      </c>
      <c r="AK490" s="45">
        <v>104.9</v>
      </c>
      <c r="AL490" s="45">
        <v>103.3</v>
      </c>
      <c r="AM490" s="45">
        <v>103.1</v>
      </c>
      <c r="AN490" s="45">
        <v>103.7</v>
      </c>
      <c r="AO490" s="45">
        <v>102.1</v>
      </c>
      <c r="AP490" s="45">
        <v>101.8</v>
      </c>
      <c r="AQ490" s="45">
        <v>105.2</v>
      </c>
      <c r="AR490" s="45">
        <v>104.1</v>
      </c>
      <c r="AS490" s="45">
        <v>105.9</v>
      </c>
      <c r="AT490" s="45">
        <v>105.7</v>
      </c>
      <c r="AU490" s="45">
        <v>106.9</v>
      </c>
      <c r="AV490" s="45">
        <v>106.5</v>
      </c>
      <c r="AW490" s="45">
        <v>105.6</v>
      </c>
      <c r="AX490" s="45">
        <v>102.6</v>
      </c>
      <c r="AY490" s="45">
        <v>105.6</v>
      </c>
      <c r="AZ490" s="45">
        <v>103.8</v>
      </c>
      <c r="BA490" s="45">
        <v>104.3</v>
      </c>
      <c r="BB490" s="45">
        <v>103.5</v>
      </c>
      <c r="BC490" s="45">
        <v>104.7</v>
      </c>
      <c r="BD490" s="45">
        <v>101.3</v>
      </c>
      <c r="BE490" s="45">
        <v>101</v>
      </c>
      <c r="BF490" s="45">
        <v>98.8</v>
      </c>
      <c r="BG490" s="45">
        <v>100.6</v>
      </c>
      <c r="BH490" s="45">
        <v>106</v>
      </c>
      <c r="BI490" s="45">
        <v>103.1</v>
      </c>
      <c r="BJ490" s="45">
        <v>107.2</v>
      </c>
      <c r="BK490" s="45">
        <v>105.2</v>
      </c>
      <c r="BL490" s="45">
        <v>105.7</v>
      </c>
      <c r="BM490" s="45">
        <v>105.3</v>
      </c>
      <c r="BN490" s="45">
        <v>105</v>
      </c>
      <c r="BO490" s="45">
        <v>105.9</v>
      </c>
      <c r="BP490" s="45">
        <v>101.9</v>
      </c>
      <c r="BQ490" s="45">
        <v>103.4</v>
      </c>
      <c r="BR490" s="45">
        <v>104.4</v>
      </c>
      <c r="BS490" s="45">
        <v>102.4</v>
      </c>
      <c r="BT490" s="45">
        <v>104.2</v>
      </c>
      <c r="BU490" s="45">
        <v>103.6</v>
      </c>
      <c r="BV490" s="45">
        <v>105.8</v>
      </c>
      <c r="BW490" s="45">
        <v>107.3</v>
      </c>
      <c r="BX490" s="45">
        <v>105.5</v>
      </c>
      <c r="BY490" s="45">
        <v>105.6</v>
      </c>
      <c r="BZ490" s="45">
        <v>105.8</v>
      </c>
      <c r="CA490" s="45">
        <v>105.4</v>
      </c>
      <c r="CB490" s="45">
        <v>104.3</v>
      </c>
      <c r="CC490" s="45">
        <v>110.3</v>
      </c>
      <c r="CD490" s="45">
        <v>106.5</v>
      </c>
      <c r="CE490" s="45">
        <v>109.5</v>
      </c>
      <c r="CF490" s="45">
        <v>108.9</v>
      </c>
      <c r="CG490" s="45">
        <v>110</v>
      </c>
      <c r="CH490" s="45">
        <v>110</v>
      </c>
      <c r="CI490" s="45">
        <v>109.2</v>
      </c>
      <c r="CJ490" s="45">
        <v>108.9</v>
      </c>
      <c r="CK490" s="45">
        <v>110.1</v>
      </c>
      <c r="CL490" s="45">
        <v>114.8</v>
      </c>
      <c r="CM490" s="45">
        <v>113</v>
      </c>
      <c r="CN490" s="45">
        <v>115</v>
      </c>
      <c r="CO490" s="45">
        <v>112.9</v>
      </c>
      <c r="CP490" s="45">
        <v>114.2</v>
      </c>
      <c r="CQ490" s="45">
        <v>113.1</v>
      </c>
      <c r="CR490" s="45">
        <v>113</v>
      </c>
      <c r="CS490" s="45">
        <v>111.8</v>
      </c>
      <c r="CT490" s="45">
        <v>111.6</v>
      </c>
      <c r="CU490" s="45">
        <v>104.4</v>
      </c>
      <c r="CV490" s="45">
        <v>105.1</v>
      </c>
      <c r="CW490" s="45">
        <v>107.8</v>
      </c>
      <c r="CX490" s="45">
        <v>107.9</v>
      </c>
      <c r="CY490" s="45">
        <v>107.8</v>
      </c>
      <c r="CZ490" s="45">
        <v>107.8</v>
      </c>
      <c r="DA490" s="45">
        <v>109.6</v>
      </c>
      <c r="DB490" s="45">
        <v>109</v>
      </c>
      <c r="DC490" s="45">
        <v>111.1</v>
      </c>
      <c r="DD490" s="45">
        <v>111.2</v>
      </c>
      <c r="DE490" s="45">
        <v>112.2</v>
      </c>
      <c r="DF490" s="45">
        <v>111.3</v>
      </c>
      <c r="DG490" s="45">
        <v>112.6</v>
      </c>
      <c r="DH490" s="45">
        <v>113.7</v>
      </c>
      <c r="DI490" s="45">
        <v>109</v>
      </c>
      <c r="DJ490" s="45">
        <v>112.8</v>
      </c>
      <c r="DK490" s="45">
        <v>114.1</v>
      </c>
      <c r="DL490" s="45">
        <v>113.9</v>
      </c>
      <c r="DM490" s="45">
        <v>116.8</v>
      </c>
      <c r="DN490" s="45">
        <v>118.5</v>
      </c>
      <c r="DO490" s="45">
        <v>122.1</v>
      </c>
      <c r="DP490" s="45">
        <v>122.2</v>
      </c>
      <c r="DQ490" s="45">
        <v>123.2</v>
      </c>
      <c r="DR490" s="45">
        <v>123.3</v>
      </c>
      <c r="DS490" s="45">
        <v>124.3</v>
      </c>
      <c r="DT490" s="45">
        <v>126.5</v>
      </c>
      <c r="DU490" s="45">
        <v>127.7</v>
      </c>
      <c r="DV490" s="45">
        <v>125.8</v>
      </c>
      <c r="DW490" s="45">
        <v>125.8</v>
      </c>
      <c r="DX490" s="46">
        <v>127.5</v>
      </c>
      <c r="DY490" s="46">
        <v>127.5</v>
      </c>
      <c r="DZ490" s="46">
        <v>127.5</v>
      </c>
      <c r="EA490">
        <v>127.3</v>
      </c>
      <c r="EB490" s="47">
        <v>126.9</v>
      </c>
      <c r="EC490" s="47">
        <v>126.3</v>
      </c>
    </row>
    <row r="491" spans="1:133" x14ac:dyDescent="0.25">
      <c r="A491" s="43" t="s">
        <v>3755</v>
      </c>
      <c r="B491" s="43" t="s">
        <v>3143</v>
      </c>
      <c r="C491" s="44">
        <v>1.7239999999999998E-2</v>
      </c>
      <c r="D491" s="45">
        <v>102.9</v>
      </c>
      <c r="E491" s="45">
        <v>102.3</v>
      </c>
      <c r="F491" s="45">
        <v>103.3</v>
      </c>
      <c r="G491" s="45">
        <v>102.9</v>
      </c>
      <c r="H491" s="45">
        <v>98.7</v>
      </c>
      <c r="I491" s="45">
        <v>100.4</v>
      </c>
      <c r="J491" s="45">
        <v>100.8</v>
      </c>
      <c r="K491" s="45">
        <v>96.9</v>
      </c>
      <c r="L491" s="45">
        <v>96</v>
      </c>
      <c r="M491" s="45">
        <v>95.2</v>
      </c>
      <c r="N491" s="45">
        <v>95.4</v>
      </c>
      <c r="O491" s="45">
        <v>97.6</v>
      </c>
      <c r="P491" s="45">
        <v>98.2</v>
      </c>
      <c r="Q491" s="45">
        <v>97.2</v>
      </c>
      <c r="R491" s="45">
        <v>98.9</v>
      </c>
      <c r="S491" s="45">
        <v>106.1</v>
      </c>
      <c r="T491" s="45">
        <v>108.9</v>
      </c>
      <c r="U491" s="45">
        <v>104.4</v>
      </c>
      <c r="V491" s="45">
        <v>101.4</v>
      </c>
      <c r="W491" s="45">
        <v>98.8</v>
      </c>
      <c r="X491" s="45">
        <v>97.2</v>
      </c>
      <c r="Y491" s="45">
        <v>102.2</v>
      </c>
      <c r="Z491" s="45">
        <v>99.9</v>
      </c>
      <c r="AA491" s="45">
        <v>98.2</v>
      </c>
      <c r="AB491" s="45">
        <v>96.3</v>
      </c>
      <c r="AC491" s="45">
        <v>97.5</v>
      </c>
      <c r="AD491" s="45">
        <v>100.1</v>
      </c>
      <c r="AE491" s="45">
        <v>95.9</v>
      </c>
      <c r="AF491" s="45">
        <v>94.8</v>
      </c>
      <c r="AG491" s="45">
        <v>91.5</v>
      </c>
      <c r="AH491" s="45">
        <v>87.9</v>
      </c>
      <c r="AI491" s="45">
        <v>88.8</v>
      </c>
      <c r="AJ491" s="45">
        <v>87.5</v>
      </c>
      <c r="AK491" s="45">
        <v>88.8</v>
      </c>
      <c r="AL491" s="45">
        <v>87.5</v>
      </c>
      <c r="AM491" s="45">
        <v>87.3</v>
      </c>
      <c r="AN491" s="45">
        <v>87.6</v>
      </c>
      <c r="AO491" s="45">
        <v>93.4</v>
      </c>
      <c r="AP491" s="45">
        <v>95.2</v>
      </c>
      <c r="AQ491" s="45">
        <v>93.3</v>
      </c>
      <c r="AR491" s="45">
        <v>87.6</v>
      </c>
      <c r="AS491" s="45">
        <v>86.5</v>
      </c>
      <c r="AT491" s="45">
        <v>86.7</v>
      </c>
      <c r="AU491" s="45">
        <v>84.8</v>
      </c>
      <c r="AV491" s="45">
        <v>85.8</v>
      </c>
      <c r="AW491" s="45">
        <v>87.1</v>
      </c>
      <c r="AX491" s="45">
        <v>87</v>
      </c>
      <c r="AY491" s="45">
        <v>88</v>
      </c>
      <c r="AZ491" s="45">
        <v>90.4</v>
      </c>
      <c r="BA491" s="45">
        <v>94.2</v>
      </c>
      <c r="BB491" s="45">
        <v>95.5</v>
      </c>
      <c r="BC491" s="45">
        <v>93.7</v>
      </c>
      <c r="BD491" s="45">
        <v>89.4</v>
      </c>
      <c r="BE491" s="45">
        <v>88.5</v>
      </c>
      <c r="BF491" s="45">
        <v>87</v>
      </c>
      <c r="BG491" s="45">
        <v>89.4</v>
      </c>
      <c r="BH491" s="45">
        <v>91.8</v>
      </c>
      <c r="BI491" s="45">
        <v>94.3</v>
      </c>
      <c r="BJ491" s="45">
        <v>96.8</v>
      </c>
      <c r="BK491" s="45">
        <v>94.5</v>
      </c>
      <c r="BL491" s="45">
        <v>93.7</v>
      </c>
      <c r="BM491" s="45">
        <v>92.9</v>
      </c>
      <c r="BN491" s="45">
        <v>91.5</v>
      </c>
      <c r="BO491" s="45">
        <v>92.2</v>
      </c>
      <c r="BP491" s="45">
        <v>91.9</v>
      </c>
      <c r="BQ491" s="45">
        <v>93.3</v>
      </c>
      <c r="BR491" s="45">
        <v>91.6</v>
      </c>
      <c r="BS491" s="45">
        <v>93.5</v>
      </c>
      <c r="BT491" s="45">
        <v>92.3</v>
      </c>
      <c r="BU491" s="45">
        <v>93.2</v>
      </c>
      <c r="BV491" s="45">
        <v>94</v>
      </c>
      <c r="BW491" s="45">
        <v>93</v>
      </c>
      <c r="BX491" s="45">
        <v>92.6</v>
      </c>
      <c r="BY491" s="45">
        <v>92.6</v>
      </c>
      <c r="BZ491" s="45">
        <v>95.1</v>
      </c>
      <c r="CA491" s="45">
        <v>94.8</v>
      </c>
      <c r="CB491" s="45">
        <v>96.4</v>
      </c>
      <c r="CC491" s="45">
        <v>98</v>
      </c>
      <c r="CD491" s="45">
        <v>95.1</v>
      </c>
      <c r="CE491" s="45">
        <v>93.6</v>
      </c>
      <c r="CF491" s="45">
        <v>92.9</v>
      </c>
      <c r="CG491" s="45">
        <v>94</v>
      </c>
      <c r="CH491" s="45">
        <v>94</v>
      </c>
      <c r="CI491" s="45">
        <v>90.6</v>
      </c>
      <c r="CJ491" s="45">
        <v>93.2</v>
      </c>
      <c r="CK491" s="45">
        <v>94.7</v>
      </c>
      <c r="CL491" s="45">
        <v>96.6</v>
      </c>
      <c r="CM491" s="45">
        <v>96.8</v>
      </c>
      <c r="CN491" s="45">
        <v>95.6</v>
      </c>
      <c r="CO491" s="45">
        <v>95.2</v>
      </c>
      <c r="CP491" s="45">
        <v>96.2</v>
      </c>
      <c r="CQ491" s="45">
        <v>94.5</v>
      </c>
      <c r="CR491" s="45">
        <v>94.7</v>
      </c>
      <c r="CS491" s="45">
        <v>95.5</v>
      </c>
      <c r="CT491" s="45">
        <v>94.5</v>
      </c>
      <c r="CU491" s="45">
        <v>91.8</v>
      </c>
      <c r="CV491" s="45">
        <v>92.5</v>
      </c>
      <c r="CW491" s="45">
        <v>91.8</v>
      </c>
      <c r="CX491" s="45">
        <v>91.9</v>
      </c>
      <c r="CY491" s="45">
        <v>90.2</v>
      </c>
      <c r="CZ491" s="45">
        <v>86</v>
      </c>
      <c r="DA491" s="45">
        <v>85.9</v>
      </c>
      <c r="DB491" s="45">
        <v>85.9</v>
      </c>
      <c r="DC491" s="45">
        <v>89.1</v>
      </c>
      <c r="DD491" s="45">
        <v>90.6</v>
      </c>
      <c r="DE491" s="45">
        <v>95.2</v>
      </c>
      <c r="DF491" s="45">
        <v>98.3</v>
      </c>
      <c r="DG491" s="45">
        <v>98.2</v>
      </c>
      <c r="DH491" s="45">
        <v>102</v>
      </c>
      <c r="DI491" s="45">
        <v>103.2</v>
      </c>
      <c r="DJ491" s="45">
        <v>101.8</v>
      </c>
      <c r="DK491" s="45">
        <v>104.4</v>
      </c>
      <c r="DL491" s="45">
        <v>106.3</v>
      </c>
      <c r="DM491" s="45">
        <v>105.3</v>
      </c>
      <c r="DN491" s="45">
        <v>101.3</v>
      </c>
      <c r="DO491" s="45">
        <v>105.7</v>
      </c>
      <c r="DP491" s="45">
        <v>108.2</v>
      </c>
      <c r="DQ491" s="45">
        <v>109.6</v>
      </c>
      <c r="DR491" s="45">
        <v>109.8</v>
      </c>
      <c r="DS491" s="45">
        <v>108.9</v>
      </c>
      <c r="DT491" s="45">
        <v>109.8</v>
      </c>
      <c r="DU491" s="45">
        <v>111.9</v>
      </c>
      <c r="DV491" s="45">
        <v>113.1</v>
      </c>
      <c r="DW491" s="45">
        <v>115.9</v>
      </c>
      <c r="DX491" s="46">
        <v>116.6</v>
      </c>
      <c r="DY491" s="46">
        <v>110.6</v>
      </c>
      <c r="DZ491" s="46">
        <v>107.3</v>
      </c>
      <c r="EA491">
        <v>104.8</v>
      </c>
      <c r="EB491" s="47">
        <v>105.3</v>
      </c>
      <c r="EC491" s="47">
        <v>105.2</v>
      </c>
    </row>
    <row r="492" spans="1:133" x14ac:dyDescent="0.25">
      <c r="A492" s="43" t="s">
        <v>3756</v>
      </c>
      <c r="B492" s="43" t="s">
        <v>3145</v>
      </c>
      <c r="C492" s="44">
        <v>1.7319999999999999E-2</v>
      </c>
      <c r="D492" s="45">
        <v>102.4</v>
      </c>
      <c r="E492" s="45">
        <v>102.8</v>
      </c>
      <c r="F492" s="45">
        <v>103.8</v>
      </c>
      <c r="G492" s="45">
        <v>103.5</v>
      </c>
      <c r="H492" s="45">
        <v>105.6</v>
      </c>
      <c r="I492" s="45">
        <v>103.2</v>
      </c>
      <c r="J492" s="45">
        <v>103.9</v>
      </c>
      <c r="K492" s="45">
        <v>104</v>
      </c>
      <c r="L492" s="45">
        <v>105.1</v>
      </c>
      <c r="M492" s="45">
        <v>103.8</v>
      </c>
      <c r="N492" s="45">
        <v>103.3</v>
      </c>
      <c r="O492" s="45">
        <v>102</v>
      </c>
      <c r="P492" s="45">
        <v>102.2</v>
      </c>
      <c r="Q492" s="45">
        <v>105.4</v>
      </c>
      <c r="R492" s="45">
        <v>103.7</v>
      </c>
      <c r="S492" s="45">
        <v>111.2</v>
      </c>
      <c r="T492" s="45">
        <v>106.6</v>
      </c>
      <c r="U492" s="45">
        <v>109.4</v>
      </c>
      <c r="V492" s="45">
        <v>106.8</v>
      </c>
      <c r="W492" s="45">
        <v>104.8</v>
      </c>
      <c r="X492" s="45">
        <v>106.3</v>
      </c>
      <c r="Y492" s="45">
        <v>104.7</v>
      </c>
      <c r="Z492" s="45">
        <v>106.1</v>
      </c>
      <c r="AA492" s="45">
        <v>109.4</v>
      </c>
      <c r="AB492" s="45">
        <v>106.9</v>
      </c>
      <c r="AC492" s="45">
        <v>108.9</v>
      </c>
      <c r="AD492" s="45">
        <v>110.7</v>
      </c>
      <c r="AE492" s="45">
        <v>105.3</v>
      </c>
      <c r="AF492" s="45">
        <v>107.5</v>
      </c>
      <c r="AG492" s="45">
        <v>108.7</v>
      </c>
      <c r="AH492" s="45">
        <v>105.4</v>
      </c>
      <c r="AI492" s="45">
        <v>107.5</v>
      </c>
      <c r="AJ492" s="45">
        <v>107.6</v>
      </c>
      <c r="AK492" s="45">
        <v>107.9</v>
      </c>
      <c r="AL492" s="45">
        <v>108.8</v>
      </c>
      <c r="AM492" s="45">
        <v>107.5</v>
      </c>
      <c r="AN492" s="45">
        <v>106.4</v>
      </c>
      <c r="AO492" s="45">
        <v>110.5</v>
      </c>
      <c r="AP492" s="45">
        <v>108.9</v>
      </c>
      <c r="AQ492" s="45">
        <v>108.1</v>
      </c>
      <c r="AR492" s="45">
        <v>106.7</v>
      </c>
      <c r="AS492" s="45">
        <v>106.4</v>
      </c>
      <c r="AT492" s="45">
        <v>108.6</v>
      </c>
      <c r="AU492" s="45">
        <v>107.8</v>
      </c>
      <c r="AV492" s="45">
        <v>98.1</v>
      </c>
      <c r="AW492" s="45">
        <v>96.5</v>
      </c>
      <c r="AX492" s="45">
        <v>96.7</v>
      </c>
      <c r="AY492" s="45">
        <v>101.5</v>
      </c>
      <c r="AZ492" s="45">
        <v>94.2</v>
      </c>
      <c r="BA492" s="45">
        <v>99.5</v>
      </c>
      <c r="BB492" s="45">
        <v>95.9</v>
      </c>
      <c r="BC492" s="45">
        <v>96.1</v>
      </c>
      <c r="BD492" s="45">
        <v>97.7</v>
      </c>
      <c r="BE492" s="45">
        <v>99.3</v>
      </c>
      <c r="BF492" s="45">
        <v>98.8</v>
      </c>
      <c r="BG492" s="45">
        <v>96.6</v>
      </c>
      <c r="BH492" s="45">
        <v>91.3</v>
      </c>
      <c r="BI492" s="45">
        <v>92.3</v>
      </c>
      <c r="BJ492" s="45">
        <v>90.9</v>
      </c>
      <c r="BK492" s="45">
        <v>90.3</v>
      </c>
      <c r="BL492" s="45">
        <v>91.2</v>
      </c>
      <c r="BM492" s="45">
        <v>94.1</v>
      </c>
      <c r="BN492" s="45">
        <v>94.8</v>
      </c>
      <c r="BO492" s="45">
        <v>95.1</v>
      </c>
      <c r="BP492" s="45">
        <v>94.8</v>
      </c>
      <c r="BQ492" s="45">
        <v>95</v>
      </c>
      <c r="BR492" s="45">
        <v>95.4</v>
      </c>
      <c r="BS492" s="45">
        <v>95.5</v>
      </c>
      <c r="BT492" s="45">
        <v>99.1</v>
      </c>
      <c r="BU492" s="45">
        <v>97.5</v>
      </c>
      <c r="BV492" s="45">
        <v>90.5</v>
      </c>
      <c r="BW492" s="45">
        <v>95.8</v>
      </c>
      <c r="BX492" s="45">
        <v>93.9</v>
      </c>
      <c r="BY492" s="45">
        <v>94.9</v>
      </c>
      <c r="BZ492" s="45">
        <v>94</v>
      </c>
      <c r="CA492" s="45">
        <v>93.9</v>
      </c>
      <c r="CB492" s="45">
        <v>97.8</v>
      </c>
      <c r="CC492" s="45">
        <v>102.1</v>
      </c>
      <c r="CD492" s="45">
        <v>102</v>
      </c>
      <c r="CE492" s="45">
        <v>102.1</v>
      </c>
      <c r="CF492" s="45">
        <v>99.8</v>
      </c>
      <c r="CG492" s="45">
        <v>104</v>
      </c>
      <c r="CH492" s="45">
        <v>98.7</v>
      </c>
      <c r="CI492" s="45">
        <v>103.8</v>
      </c>
      <c r="CJ492" s="45">
        <v>104.3</v>
      </c>
      <c r="CK492" s="45">
        <v>99.6</v>
      </c>
      <c r="CL492" s="45">
        <v>100.7</v>
      </c>
      <c r="CM492" s="45">
        <v>100.9</v>
      </c>
      <c r="CN492" s="45">
        <v>100.6</v>
      </c>
      <c r="CO492" s="45">
        <v>104.1</v>
      </c>
      <c r="CP492" s="45">
        <v>103.2</v>
      </c>
      <c r="CQ492" s="45">
        <v>102.5</v>
      </c>
      <c r="CR492" s="45">
        <v>98.9</v>
      </c>
      <c r="CS492" s="45">
        <v>97.8</v>
      </c>
      <c r="CT492" s="45">
        <v>100.5</v>
      </c>
      <c r="CU492" s="45">
        <v>99.4</v>
      </c>
      <c r="CV492" s="45">
        <v>99.5</v>
      </c>
      <c r="CW492" s="45">
        <v>97.3</v>
      </c>
      <c r="CX492" s="45">
        <v>98.2</v>
      </c>
      <c r="CY492" s="45">
        <v>102.7</v>
      </c>
      <c r="CZ492" s="45">
        <v>101.8</v>
      </c>
      <c r="DA492" s="45">
        <v>103</v>
      </c>
      <c r="DB492" s="45">
        <v>101.3</v>
      </c>
      <c r="DC492" s="45">
        <v>101.6</v>
      </c>
      <c r="DD492" s="45">
        <v>104.2</v>
      </c>
      <c r="DE492" s="45">
        <v>104.6</v>
      </c>
      <c r="DF492" s="45">
        <v>106.7</v>
      </c>
      <c r="DG492" s="45">
        <v>107.4</v>
      </c>
      <c r="DH492" s="45">
        <v>109</v>
      </c>
      <c r="DI492" s="45">
        <v>110.7</v>
      </c>
      <c r="DJ492" s="45">
        <v>110.4</v>
      </c>
      <c r="DK492" s="45">
        <v>112.3</v>
      </c>
      <c r="DL492" s="45">
        <v>107.4</v>
      </c>
      <c r="DM492" s="45">
        <v>108.7</v>
      </c>
      <c r="DN492" s="45">
        <v>120.5</v>
      </c>
      <c r="DO492" s="45">
        <v>119.8</v>
      </c>
      <c r="DP492" s="45">
        <v>122.7</v>
      </c>
      <c r="DQ492" s="45">
        <v>123.4</v>
      </c>
      <c r="DR492" s="45">
        <v>123.7</v>
      </c>
      <c r="DS492" s="45">
        <v>126.8</v>
      </c>
      <c r="DT492" s="45">
        <v>127</v>
      </c>
      <c r="DU492" s="45">
        <v>126.4</v>
      </c>
      <c r="DV492" s="45">
        <v>121.9</v>
      </c>
      <c r="DW492" s="45">
        <v>126.4</v>
      </c>
      <c r="DX492" s="46">
        <v>126.1</v>
      </c>
      <c r="DY492" s="46">
        <v>125.3</v>
      </c>
      <c r="DZ492" s="46">
        <v>124.1</v>
      </c>
      <c r="EA492">
        <v>125.1</v>
      </c>
      <c r="EB492" s="47">
        <v>127.9</v>
      </c>
      <c r="EC492" s="47">
        <v>129.80000000000001</v>
      </c>
    </row>
    <row r="493" spans="1:133" x14ac:dyDescent="0.25">
      <c r="A493" s="43" t="s">
        <v>3757</v>
      </c>
      <c r="B493" s="43" t="s">
        <v>3147</v>
      </c>
      <c r="C493" s="44">
        <v>4.7910000000000001E-2</v>
      </c>
      <c r="D493" s="45">
        <v>105.4</v>
      </c>
      <c r="E493" s="45">
        <v>105.5</v>
      </c>
      <c r="F493" s="45">
        <v>106.6</v>
      </c>
      <c r="G493" s="45">
        <v>107.5</v>
      </c>
      <c r="H493" s="45">
        <v>105.8</v>
      </c>
      <c r="I493" s="45">
        <v>107.6</v>
      </c>
      <c r="J493" s="45">
        <v>108</v>
      </c>
      <c r="K493" s="45">
        <v>110.5</v>
      </c>
      <c r="L493" s="45">
        <v>117.6</v>
      </c>
      <c r="M493" s="45">
        <v>118.3</v>
      </c>
      <c r="N493" s="45">
        <v>102.5</v>
      </c>
      <c r="O493" s="45">
        <v>100.5</v>
      </c>
      <c r="P493" s="45">
        <v>101.9</v>
      </c>
      <c r="Q493" s="45">
        <v>110</v>
      </c>
      <c r="R493" s="45">
        <v>103.1</v>
      </c>
      <c r="S493" s="45">
        <v>98.6</v>
      </c>
      <c r="T493" s="45">
        <v>107.9</v>
      </c>
      <c r="U493" s="45">
        <v>111.1</v>
      </c>
      <c r="V493" s="45">
        <v>103.4</v>
      </c>
      <c r="W493" s="45">
        <v>104.8</v>
      </c>
      <c r="X493" s="45">
        <v>104.6</v>
      </c>
      <c r="Y493" s="45">
        <v>100.2</v>
      </c>
      <c r="Z493" s="45">
        <v>104.9</v>
      </c>
      <c r="AA493" s="45">
        <v>101.6</v>
      </c>
      <c r="AB493" s="45">
        <v>100</v>
      </c>
      <c r="AC493" s="45">
        <v>101.8</v>
      </c>
      <c r="AD493" s="45">
        <v>101.1</v>
      </c>
      <c r="AE493" s="45">
        <v>101.6</v>
      </c>
      <c r="AF493" s="45">
        <v>108.9</v>
      </c>
      <c r="AG493" s="45">
        <v>104</v>
      </c>
      <c r="AH493" s="45">
        <v>102.9</v>
      </c>
      <c r="AI493" s="45">
        <v>102</v>
      </c>
      <c r="AJ493" s="45">
        <v>99.3</v>
      </c>
      <c r="AK493" s="45">
        <v>95.4</v>
      </c>
      <c r="AL493" s="45">
        <v>96.8</v>
      </c>
      <c r="AM493" s="45">
        <v>99</v>
      </c>
      <c r="AN493" s="45">
        <v>92.7</v>
      </c>
      <c r="AO493" s="45">
        <v>90.3</v>
      </c>
      <c r="AP493" s="45">
        <v>95.6</v>
      </c>
      <c r="AQ493" s="45">
        <v>96.8</v>
      </c>
      <c r="AR493" s="45">
        <v>94.6</v>
      </c>
      <c r="AS493" s="45">
        <v>97.3</v>
      </c>
      <c r="AT493" s="45">
        <v>101.2</v>
      </c>
      <c r="AU493" s="45">
        <v>95.6</v>
      </c>
      <c r="AV493" s="45">
        <v>96.8</v>
      </c>
      <c r="AW493" s="45">
        <v>90.8</v>
      </c>
      <c r="AX493" s="45">
        <v>94.3</v>
      </c>
      <c r="AY493" s="45">
        <v>95.2</v>
      </c>
      <c r="AZ493" s="45">
        <v>88.6</v>
      </c>
      <c r="BA493" s="45">
        <v>93.5</v>
      </c>
      <c r="BB493" s="45">
        <v>87</v>
      </c>
      <c r="BC493" s="45">
        <v>92.6</v>
      </c>
      <c r="BD493" s="45">
        <v>93.3</v>
      </c>
      <c r="BE493" s="45">
        <v>87.1</v>
      </c>
      <c r="BF493" s="45">
        <v>88.4</v>
      </c>
      <c r="BG493" s="45">
        <v>92.7</v>
      </c>
      <c r="BH493" s="45">
        <v>91.8</v>
      </c>
      <c r="BI493" s="45">
        <v>93.4</v>
      </c>
      <c r="BJ493" s="45">
        <v>87.8</v>
      </c>
      <c r="BK493" s="45">
        <v>85.9</v>
      </c>
      <c r="BL493" s="45">
        <v>88.2</v>
      </c>
      <c r="BM493" s="45">
        <v>88.9</v>
      </c>
      <c r="BN493" s="45">
        <v>92.6</v>
      </c>
      <c r="BO493" s="45">
        <v>91.7</v>
      </c>
      <c r="BP493" s="45">
        <v>94.1</v>
      </c>
      <c r="BQ493" s="45">
        <v>91.3</v>
      </c>
      <c r="BR493" s="45">
        <v>95.4</v>
      </c>
      <c r="BS493" s="45">
        <v>91.2</v>
      </c>
      <c r="BT493" s="45">
        <v>89.9</v>
      </c>
      <c r="BU493" s="45">
        <v>92.6</v>
      </c>
      <c r="BV493" s="45">
        <v>89.7</v>
      </c>
      <c r="BW493" s="45">
        <v>92.4</v>
      </c>
      <c r="BX493" s="45">
        <v>98</v>
      </c>
      <c r="BY493" s="45">
        <v>88.9</v>
      </c>
      <c r="BZ493" s="45">
        <v>89.1</v>
      </c>
      <c r="CA493" s="45">
        <v>91.9</v>
      </c>
      <c r="CB493" s="45">
        <v>92.6</v>
      </c>
      <c r="CC493" s="45">
        <v>93.3</v>
      </c>
      <c r="CD493" s="45">
        <v>92.2</v>
      </c>
      <c r="CE493" s="45">
        <v>92.5</v>
      </c>
      <c r="CF493" s="45">
        <v>93.3</v>
      </c>
      <c r="CG493" s="45">
        <v>94.1</v>
      </c>
      <c r="CH493" s="45">
        <v>92.2</v>
      </c>
      <c r="CI493" s="45">
        <v>95.5</v>
      </c>
      <c r="CJ493" s="45">
        <v>93.3</v>
      </c>
      <c r="CK493" s="45">
        <v>94.9</v>
      </c>
      <c r="CL493" s="45">
        <v>97.3</v>
      </c>
      <c r="CM493" s="45">
        <v>96.4</v>
      </c>
      <c r="CN493" s="45">
        <v>98.5</v>
      </c>
      <c r="CO493" s="45">
        <v>100.8</v>
      </c>
      <c r="CP493" s="45">
        <v>102.2</v>
      </c>
      <c r="CQ493" s="45">
        <v>102.8</v>
      </c>
      <c r="CR493" s="45">
        <v>101.8</v>
      </c>
      <c r="CS493" s="45">
        <v>97.7</v>
      </c>
      <c r="CT493" s="45">
        <v>97.9</v>
      </c>
      <c r="CU493" s="45">
        <v>94.9</v>
      </c>
      <c r="CV493" s="45">
        <v>99</v>
      </c>
      <c r="CW493" s="45">
        <v>103.3</v>
      </c>
      <c r="CX493" s="45">
        <v>100.2</v>
      </c>
      <c r="CY493" s="45">
        <v>96.4</v>
      </c>
      <c r="CZ493" s="45">
        <v>94.1</v>
      </c>
      <c r="DA493" s="45">
        <v>97</v>
      </c>
      <c r="DB493" s="45">
        <v>95.6</v>
      </c>
      <c r="DC493" s="45">
        <v>95.3</v>
      </c>
      <c r="DD493" s="45">
        <v>93.6</v>
      </c>
      <c r="DE493" s="45">
        <v>94.9</v>
      </c>
      <c r="DF493" s="45">
        <v>98.3</v>
      </c>
      <c r="DG493" s="45">
        <v>99.8</v>
      </c>
      <c r="DH493" s="45">
        <v>100.1</v>
      </c>
      <c r="DI493" s="45">
        <v>93.9</v>
      </c>
      <c r="DJ493" s="45">
        <v>105.8</v>
      </c>
      <c r="DK493" s="45">
        <v>104.6</v>
      </c>
      <c r="DL493" s="45">
        <v>102.5</v>
      </c>
      <c r="DM493" s="45">
        <v>107.4</v>
      </c>
      <c r="DN493" s="45">
        <v>105.8</v>
      </c>
      <c r="DO493" s="45">
        <v>110.4</v>
      </c>
      <c r="DP493" s="45">
        <v>109.6</v>
      </c>
      <c r="DQ493" s="45">
        <v>110</v>
      </c>
      <c r="DR493" s="45">
        <v>111.5</v>
      </c>
      <c r="DS493" s="45">
        <v>114.6</v>
      </c>
      <c r="DT493" s="45">
        <v>113.9</v>
      </c>
      <c r="DU493" s="45">
        <v>112.2</v>
      </c>
      <c r="DV493" s="45">
        <v>109.8</v>
      </c>
      <c r="DW493" s="45">
        <v>111.7</v>
      </c>
      <c r="DX493" s="46">
        <v>116</v>
      </c>
      <c r="DY493" s="46">
        <v>117.3</v>
      </c>
      <c r="DZ493" s="46">
        <v>113.5</v>
      </c>
      <c r="EA493">
        <v>115.7</v>
      </c>
      <c r="EB493" s="47">
        <v>115.7</v>
      </c>
      <c r="EC493" s="47">
        <v>116.4</v>
      </c>
    </row>
    <row r="494" spans="1:133" x14ac:dyDescent="0.25">
      <c r="A494" s="43" t="s">
        <v>3758</v>
      </c>
      <c r="B494" s="43" t="s">
        <v>3149</v>
      </c>
      <c r="C494" s="44">
        <v>9.1400000000000006E-3</v>
      </c>
      <c r="D494" s="45">
        <v>97.9</v>
      </c>
      <c r="E494" s="45">
        <v>99</v>
      </c>
      <c r="F494" s="45">
        <v>106</v>
      </c>
      <c r="G494" s="45">
        <v>103</v>
      </c>
      <c r="H494" s="45">
        <v>104.7</v>
      </c>
      <c r="I494" s="45">
        <v>104.2</v>
      </c>
      <c r="J494" s="45">
        <v>104.9</v>
      </c>
      <c r="K494" s="45">
        <v>99.1</v>
      </c>
      <c r="L494" s="45">
        <v>104.1</v>
      </c>
      <c r="M494" s="45">
        <v>109</v>
      </c>
      <c r="N494" s="45">
        <v>108</v>
      </c>
      <c r="O494" s="45">
        <v>107.1</v>
      </c>
      <c r="P494" s="45">
        <v>103.7</v>
      </c>
      <c r="Q494" s="45">
        <v>109.3</v>
      </c>
      <c r="R494" s="45">
        <v>105.6</v>
      </c>
      <c r="S494" s="45">
        <v>107.1</v>
      </c>
      <c r="T494" s="45">
        <v>107.3</v>
      </c>
      <c r="U494" s="45">
        <v>104.8</v>
      </c>
      <c r="V494" s="45">
        <v>107.4</v>
      </c>
      <c r="W494" s="45">
        <v>107.5</v>
      </c>
      <c r="X494" s="45">
        <v>106.6</v>
      </c>
      <c r="Y494" s="45">
        <v>105.3</v>
      </c>
      <c r="Z494" s="45">
        <v>104</v>
      </c>
      <c r="AA494" s="45">
        <v>108.9</v>
      </c>
      <c r="AB494" s="45">
        <v>107.2</v>
      </c>
      <c r="AC494" s="45">
        <v>106.7</v>
      </c>
      <c r="AD494" s="45">
        <v>102.9</v>
      </c>
      <c r="AE494" s="45">
        <v>107.2</v>
      </c>
      <c r="AF494" s="45">
        <v>111.4</v>
      </c>
      <c r="AG494" s="45">
        <v>108.1</v>
      </c>
      <c r="AH494" s="45">
        <v>110.2</v>
      </c>
      <c r="AI494" s="45">
        <v>108.1</v>
      </c>
      <c r="AJ494" s="45">
        <v>111.1</v>
      </c>
      <c r="AK494" s="45">
        <v>106.1</v>
      </c>
      <c r="AL494" s="45">
        <v>105.9</v>
      </c>
      <c r="AM494" s="45">
        <v>105.2</v>
      </c>
      <c r="AN494" s="45">
        <v>107.2</v>
      </c>
      <c r="AO494" s="45">
        <v>108.1</v>
      </c>
      <c r="AP494" s="45">
        <v>106.2</v>
      </c>
      <c r="AQ494" s="45">
        <v>106.9</v>
      </c>
      <c r="AR494" s="45">
        <v>100.7</v>
      </c>
      <c r="AS494" s="45">
        <v>104.6</v>
      </c>
      <c r="AT494" s="45">
        <v>104.6</v>
      </c>
      <c r="AU494" s="45">
        <v>101.2</v>
      </c>
      <c r="AV494" s="45">
        <v>103.6</v>
      </c>
      <c r="AW494" s="45">
        <v>99.5</v>
      </c>
      <c r="AX494" s="45">
        <v>102.6</v>
      </c>
      <c r="AY494" s="45">
        <v>100.9</v>
      </c>
      <c r="AZ494" s="45">
        <v>101.8</v>
      </c>
      <c r="BA494" s="45">
        <v>98.3</v>
      </c>
      <c r="BB494" s="45">
        <v>100.5</v>
      </c>
      <c r="BC494" s="45">
        <v>99.5</v>
      </c>
      <c r="BD494" s="45">
        <v>101.4</v>
      </c>
      <c r="BE494" s="45">
        <v>100.6</v>
      </c>
      <c r="BF494" s="45">
        <v>99.9</v>
      </c>
      <c r="BG494" s="45">
        <v>101.5</v>
      </c>
      <c r="BH494" s="45">
        <v>97.8</v>
      </c>
      <c r="BI494" s="45">
        <v>99.2</v>
      </c>
      <c r="BJ494" s="45">
        <v>99.5</v>
      </c>
      <c r="BK494" s="45">
        <v>99.5</v>
      </c>
      <c r="BL494" s="45">
        <v>98.6</v>
      </c>
      <c r="BM494" s="45">
        <v>98.6</v>
      </c>
      <c r="BN494" s="45">
        <v>99.3</v>
      </c>
      <c r="BO494" s="45">
        <v>99.1</v>
      </c>
      <c r="BP494" s="45">
        <v>97.8</v>
      </c>
      <c r="BQ494" s="45">
        <v>99.4</v>
      </c>
      <c r="BR494" s="45">
        <v>100.1</v>
      </c>
      <c r="BS494" s="45">
        <v>97.7</v>
      </c>
      <c r="BT494" s="45">
        <v>97.8</v>
      </c>
      <c r="BU494" s="45">
        <v>96.6</v>
      </c>
      <c r="BV494" s="45">
        <v>95.3</v>
      </c>
      <c r="BW494" s="45">
        <v>98.5</v>
      </c>
      <c r="BX494" s="45">
        <v>99.5</v>
      </c>
      <c r="BY494" s="45">
        <v>100.4</v>
      </c>
      <c r="BZ494" s="45">
        <v>98.9</v>
      </c>
      <c r="CA494" s="45">
        <v>102.1</v>
      </c>
      <c r="CB494" s="45">
        <v>99</v>
      </c>
      <c r="CC494" s="45">
        <v>100.6</v>
      </c>
      <c r="CD494" s="45">
        <v>99.3</v>
      </c>
      <c r="CE494" s="45">
        <v>101.3</v>
      </c>
      <c r="CF494" s="45">
        <v>100.6</v>
      </c>
      <c r="CG494" s="45">
        <v>101.2</v>
      </c>
      <c r="CH494" s="45">
        <v>100.6</v>
      </c>
      <c r="CI494" s="45">
        <v>101.8</v>
      </c>
      <c r="CJ494" s="45">
        <v>103.4</v>
      </c>
      <c r="CK494" s="45">
        <v>100.6</v>
      </c>
      <c r="CL494" s="45">
        <v>101.7</v>
      </c>
      <c r="CM494" s="45">
        <v>101.4</v>
      </c>
      <c r="CN494" s="45">
        <v>102.6</v>
      </c>
      <c r="CO494" s="45">
        <v>102.4</v>
      </c>
      <c r="CP494" s="45">
        <v>100.4</v>
      </c>
      <c r="CQ494" s="45">
        <v>99.6</v>
      </c>
      <c r="CR494" s="45">
        <v>103.2</v>
      </c>
      <c r="CS494" s="45">
        <v>100.2</v>
      </c>
      <c r="CT494" s="45">
        <v>99.7</v>
      </c>
      <c r="CU494" s="45">
        <v>99.5</v>
      </c>
      <c r="CV494" s="45">
        <v>100.4</v>
      </c>
      <c r="CW494" s="45">
        <v>92.1</v>
      </c>
      <c r="CX494" s="45">
        <v>96.1</v>
      </c>
      <c r="CY494" s="45">
        <v>97.9</v>
      </c>
      <c r="CZ494" s="45">
        <v>97.1</v>
      </c>
      <c r="DA494" s="45">
        <v>98.6</v>
      </c>
      <c r="DB494" s="45">
        <v>100.7</v>
      </c>
      <c r="DC494" s="45">
        <v>101.6</v>
      </c>
      <c r="DD494" s="45">
        <v>105.3</v>
      </c>
      <c r="DE494" s="45">
        <v>110.1</v>
      </c>
      <c r="DF494" s="45">
        <v>111</v>
      </c>
      <c r="DG494" s="45">
        <v>109.3</v>
      </c>
      <c r="DH494" s="45">
        <v>110.3</v>
      </c>
      <c r="DI494" s="45">
        <v>110.1</v>
      </c>
      <c r="DJ494" s="45">
        <v>113.9</v>
      </c>
      <c r="DK494" s="45">
        <v>116.9</v>
      </c>
      <c r="DL494" s="45">
        <v>115.4</v>
      </c>
      <c r="DM494" s="45">
        <v>116.5</v>
      </c>
      <c r="DN494" s="45">
        <v>117.1</v>
      </c>
      <c r="DO494" s="45">
        <v>117</v>
      </c>
      <c r="DP494" s="45">
        <v>117.5</v>
      </c>
      <c r="DQ494" s="45">
        <v>117.1</v>
      </c>
      <c r="DR494" s="45">
        <v>118.3</v>
      </c>
      <c r="DS494" s="45">
        <v>117.5</v>
      </c>
      <c r="DT494" s="45">
        <v>117.8</v>
      </c>
      <c r="DU494" s="45">
        <v>118.4</v>
      </c>
      <c r="DV494" s="45">
        <v>117.7</v>
      </c>
      <c r="DW494" s="45">
        <v>116.8</v>
      </c>
      <c r="DX494" s="46">
        <v>116.4</v>
      </c>
      <c r="DY494" s="46">
        <v>115.6</v>
      </c>
      <c r="DZ494" s="46">
        <v>115.4</v>
      </c>
      <c r="EA494">
        <v>116.4</v>
      </c>
      <c r="EB494" s="47">
        <v>115.1</v>
      </c>
      <c r="EC494" s="47">
        <v>114.3</v>
      </c>
    </row>
    <row r="495" spans="1:133" x14ac:dyDescent="0.25">
      <c r="A495" s="43" t="s">
        <v>3759</v>
      </c>
      <c r="B495" s="43" t="s">
        <v>3151</v>
      </c>
      <c r="C495" s="44">
        <v>1.3100000000000001E-2</v>
      </c>
      <c r="D495" s="45">
        <v>104.9</v>
      </c>
      <c r="E495" s="45">
        <v>106.8</v>
      </c>
      <c r="F495" s="45">
        <v>106.8</v>
      </c>
      <c r="G495" s="45">
        <v>107.2</v>
      </c>
      <c r="H495" s="45">
        <v>104.8</v>
      </c>
      <c r="I495" s="45">
        <v>104.7</v>
      </c>
      <c r="J495" s="45">
        <v>104.2</v>
      </c>
      <c r="K495" s="45">
        <v>103.7</v>
      </c>
      <c r="L495" s="45">
        <v>104.2</v>
      </c>
      <c r="M495" s="45">
        <v>103.4</v>
      </c>
      <c r="N495" s="45">
        <v>100.9</v>
      </c>
      <c r="O495" s="45">
        <v>100.9</v>
      </c>
      <c r="P495" s="45">
        <v>102</v>
      </c>
      <c r="Q495" s="45">
        <v>104</v>
      </c>
      <c r="R495" s="45">
        <v>103.6</v>
      </c>
      <c r="S495" s="45">
        <v>103.8</v>
      </c>
      <c r="T495" s="45">
        <v>103.3</v>
      </c>
      <c r="U495" s="45">
        <v>103.6</v>
      </c>
      <c r="V495" s="45">
        <v>102.5</v>
      </c>
      <c r="W495" s="45">
        <v>104.7</v>
      </c>
      <c r="X495" s="45">
        <v>104</v>
      </c>
      <c r="Y495" s="45">
        <v>104</v>
      </c>
      <c r="Z495" s="45">
        <v>104.2</v>
      </c>
      <c r="AA495" s="45">
        <v>106</v>
      </c>
      <c r="AB495" s="45">
        <v>103.3</v>
      </c>
      <c r="AC495" s="45">
        <v>101.9</v>
      </c>
      <c r="AD495" s="45">
        <v>103</v>
      </c>
      <c r="AE495" s="45">
        <v>102.7</v>
      </c>
      <c r="AF495" s="45">
        <v>102.8</v>
      </c>
      <c r="AG495" s="45">
        <v>105.6</v>
      </c>
      <c r="AH495" s="45">
        <v>109</v>
      </c>
      <c r="AI495" s="45">
        <v>109.2</v>
      </c>
      <c r="AJ495" s="45">
        <v>109.7</v>
      </c>
      <c r="AK495" s="45">
        <v>105.1</v>
      </c>
      <c r="AL495" s="45">
        <v>103.1</v>
      </c>
      <c r="AM495" s="45">
        <v>105.5</v>
      </c>
      <c r="AN495" s="45">
        <v>107</v>
      </c>
      <c r="AO495" s="45">
        <v>107.2</v>
      </c>
      <c r="AP495" s="45">
        <v>106.7</v>
      </c>
      <c r="AQ495" s="45">
        <v>107.6</v>
      </c>
      <c r="AR495" s="45">
        <v>105.4</v>
      </c>
      <c r="AS495" s="45">
        <v>104.8</v>
      </c>
      <c r="AT495" s="45">
        <v>107.3</v>
      </c>
      <c r="AU495" s="45">
        <v>110</v>
      </c>
      <c r="AV495" s="45">
        <v>114.1</v>
      </c>
      <c r="AW495" s="45">
        <v>112</v>
      </c>
      <c r="AX495" s="45">
        <v>112.3</v>
      </c>
      <c r="AY495" s="45">
        <v>116.4</v>
      </c>
      <c r="AZ495" s="45">
        <v>116.3</v>
      </c>
      <c r="BA495" s="45">
        <v>115</v>
      </c>
      <c r="BB495" s="45">
        <v>115</v>
      </c>
      <c r="BC495" s="45">
        <v>117.6</v>
      </c>
      <c r="BD495" s="45">
        <v>115.5</v>
      </c>
      <c r="BE495" s="45">
        <v>117.4</v>
      </c>
      <c r="BF495" s="45">
        <v>117.2</v>
      </c>
      <c r="BG495" s="45">
        <v>117.4</v>
      </c>
      <c r="BH495" s="45">
        <v>117.2</v>
      </c>
      <c r="BI495" s="45">
        <v>117.2</v>
      </c>
      <c r="BJ495" s="45">
        <v>117.3</v>
      </c>
      <c r="BK495" s="45">
        <v>117.3</v>
      </c>
      <c r="BL495" s="45">
        <v>117.4</v>
      </c>
      <c r="BM495" s="45">
        <v>116.4</v>
      </c>
      <c r="BN495" s="45">
        <v>116.4</v>
      </c>
      <c r="BO495" s="45">
        <v>116.8</v>
      </c>
      <c r="BP495" s="45">
        <v>116.8</v>
      </c>
      <c r="BQ495" s="45">
        <v>116.8</v>
      </c>
      <c r="BR495" s="45">
        <v>116.8</v>
      </c>
      <c r="BS495" s="45">
        <v>114.6</v>
      </c>
      <c r="BT495" s="45">
        <v>115.1</v>
      </c>
      <c r="BU495" s="45">
        <v>114.8</v>
      </c>
      <c r="BV495" s="45">
        <v>113.7</v>
      </c>
      <c r="BW495" s="45">
        <v>115.4</v>
      </c>
      <c r="BX495" s="45">
        <v>115.5</v>
      </c>
      <c r="BY495" s="45">
        <v>115.5</v>
      </c>
      <c r="BZ495" s="45">
        <v>115.7</v>
      </c>
      <c r="CA495" s="45">
        <v>112.5</v>
      </c>
      <c r="CB495" s="45">
        <v>111.4</v>
      </c>
      <c r="CC495" s="45">
        <v>109.6</v>
      </c>
      <c r="CD495" s="45">
        <v>109.6</v>
      </c>
      <c r="CE495" s="45">
        <v>106.8</v>
      </c>
      <c r="CF495" s="45">
        <v>109.1</v>
      </c>
      <c r="CG495" s="45">
        <v>115.5</v>
      </c>
      <c r="CH495" s="45">
        <v>110.5</v>
      </c>
      <c r="CI495" s="45">
        <v>110.2</v>
      </c>
      <c r="CJ495" s="45">
        <v>110.1</v>
      </c>
      <c r="CK495" s="45">
        <v>108.4</v>
      </c>
      <c r="CL495" s="45">
        <v>109.2</v>
      </c>
      <c r="CM495" s="45">
        <v>109.1</v>
      </c>
      <c r="CN495" s="45">
        <v>111.1</v>
      </c>
      <c r="CO495" s="45">
        <v>111.4</v>
      </c>
      <c r="CP495" s="45">
        <v>108.8</v>
      </c>
      <c r="CQ495" s="45">
        <v>107.9</v>
      </c>
      <c r="CR495" s="45">
        <v>111.3</v>
      </c>
      <c r="CS495" s="45">
        <v>114.1</v>
      </c>
      <c r="CT495" s="45">
        <v>112.4</v>
      </c>
      <c r="CU495" s="45">
        <v>115</v>
      </c>
      <c r="CV495" s="45">
        <v>113.4</v>
      </c>
      <c r="CW495" s="45">
        <v>116.1</v>
      </c>
      <c r="CX495" s="45">
        <v>113</v>
      </c>
      <c r="CY495" s="45">
        <v>115.4</v>
      </c>
      <c r="CZ495" s="45">
        <v>117.1</v>
      </c>
      <c r="DA495" s="45">
        <v>110.5</v>
      </c>
      <c r="DB495" s="45">
        <v>104.2</v>
      </c>
      <c r="DC495" s="45">
        <v>104.1</v>
      </c>
      <c r="DD495" s="45">
        <v>107.5</v>
      </c>
      <c r="DE495" s="45">
        <v>111.6</v>
      </c>
      <c r="DF495" s="45">
        <v>105.1</v>
      </c>
      <c r="DG495" s="45">
        <v>103.3</v>
      </c>
      <c r="DH495" s="45">
        <v>104.6</v>
      </c>
      <c r="DI495" s="45">
        <v>105.1</v>
      </c>
      <c r="DJ495" s="45">
        <v>108.7</v>
      </c>
      <c r="DK495" s="45">
        <v>117.8</v>
      </c>
      <c r="DL495" s="45">
        <v>107.6</v>
      </c>
      <c r="DM495" s="45">
        <v>105.8</v>
      </c>
      <c r="DN495" s="45">
        <v>111.1</v>
      </c>
      <c r="DO495" s="45">
        <v>109.8</v>
      </c>
      <c r="DP495" s="45">
        <v>111.4</v>
      </c>
      <c r="DQ495" s="45">
        <v>113.1</v>
      </c>
      <c r="DR495" s="45">
        <v>117.4</v>
      </c>
      <c r="DS495" s="45">
        <v>121.8</v>
      </c>
      <c r="DT495" s="45">
        <v>114.3</v>
      </c>
      <c r="DU495" s="45">
        <v>114.6</v>
      </c>
      <c r="DV495" s="45">
        <v>119.7</v>
      </c>
      <c r="DW495" s="45">
        <v>117.9</v>
      </c>
      <c r="DX495" s="46">
        <v>115.5</v>
      </c>
      <c r="DY495" s="46">
        <v>119</v>
      </c>
      <c r="DZ495" s="46">
        <v>123.4</v>
      </c>
      <c r="EA495">
        <v>120.7</v>
      </c>
      <c r="EB495" s="47">
        <v>121.7</v>
      </c>
      <c r="EC495" s="47">
        <v>121</v>
      </c>
    </row>
    <row r="496" spans="1:133" x14ac:dyDescent="0.25">
      <c r="A496" s="43" t="s">
        <v>3760</v>
      </c>
      <c r="B496" s="43" t="s">
        <v>3153</v>
      </c>
      <c r="C496" s="44">
        <v>5.2319999999999998E-2</v>
      </c>
      <c r="D496" s="45">
        <v>99.2</v>
      </c>
      <c r="E496" s="45">
        <v>98.5</v>
      </c>
      <c r="F496" s="45">
        <v>97.5</v>
      </c>
      <c r="G496" s="45">
        <v>94.6</v>
      </c>
      <c r="H496" s="45">
        <v>88.2</v>
      </c>
      <c r="I496" s="45">
        <v>88.6</v>
      </c>
      <c r="J496" s="45">
        <v>90.3</v>
      </c>
      <c r="K496" s="45">
        <v>87</v>
      </c>
      <c r="L496" s="45">
        <v>86.5</v>
      </c>
      <c r="M496" s="45">
        <v>86.2</v>
      </c>
      <c r="N496" s="45">
        <v>85.8</v>
      </c>
      <c r="O496" s="45">
        <v>87</v>
      </c>
      <c r="P496" s="45">
        <v>88.4</v>
      </c>
      <c r="Q496" s="45">
        <v>89.2</v>
      </c>
      <c r="R496" s="45">
        <v>90.4</v>
      </c>
      <c r="S496" s="45">
        <v>95.2</v>
      </c>
      <c r="T496" s="45">
        <v>95.5</v>
      </c>
      <c r="U496" s="45">
        <v>94.3</v>
      </c>
      <c r="V496" s="45">
        <v>86</v>
      </c>
      <c r="W496" s="45">
        <v>87.3</v>
      </c>
      <c r="X496" s="45">
        <v>85.7</v>
      </c>
      <c r="Y496" s="45">
        <v>87.6</v>
      </c>
      <c r="Z496" s="45">
        <v>84.9</v>
      </c>
      <c r="AA496" s="45">
        <v>84.5</v>
      </c>
      <c r="AB496" s="45">
        <v>83.1</v>
      </c>
      <c r="AC496" s="45">
        <v>80.900000000000006</v>
      </c>
      <c r="AD496" s="45">
        <v>81.5</v>
      </c>
      <c r="AE496" s="45">
        <v>78</v>
      </c>
      <c r="AF496" s="45">
        <v>75.599999999999994</v>
      </c>
      <c r="AG496" s="45">
        <v>70.8</v>
      </c>
      <c r="AH496" s="45">
        <v>69.400000000000006</v>
      </c>
      <c r="AI496" s="45">
        <v>68.599999999999994</v>
      </c>
      <c r="AJ496" s="45">
        <v>66</v>
      </c>
      <c r="AK496" s="45">
        <v>68.8</v>
      </c>
      <c r="AL496" s="45">
        <v>67.400000000000006</v>
      </c>
      <c r="AM496" s="45">
        <v>66.2</v>
      </c>
      <c r="AN496" s="45">
        <v>65.8</v>
      </c>
      <c r="AO496" s="45">
        <v>69.3</v>
      </c>
      <c r="AP496" s="45">
        <v>71.7</v>
      </c>
      <c r="AQ496" s="45">
        <v>71.099999999999994</v>
      </c>
      <c r="AR496" s="45">
        <v>67.7</v>
      </c>
      <c r="AS496" s="45">
        <v>67</v>
      </c>
      <c r="AT496" s="45">
        <v>65.3</v>
      </c>
      <c r="AU496" s="45">
        <v>63.2</v>
      </c>
      <c r="AV496" s="45">
        <v>59</v>
      </c>
      <c r="AW496" s="45">
        <v>57.1</v>
      </c>
      <c r="AX496" s="45">
        <v>57.2</v>
      </c>
      <c r="AY496" s="45">
        <v>60.5</v>
      </c>
      <c r="AZ496" s="45">
        <v>66.400000000000006</v>
      </c>
      <c r="BA496" s="45">
        <v>67.900000000000006</v>
      </c>
      <c r="BB496" s="45">
        <v>67.400000000000006</v>
      </c>
      <c r="BC496" s="45">
        <v>69.099999999999994</v>
      </c>
      <c r="BD496" s="45">
        <v>69.099999999999994</v>
      </c>
      <c r="BE496" s="45">
        <v>65.8</v>
      </c>
      <c r="BF496" s="45">
        <v>63.5</v>
      </c>
      <c r="BG496" s="45">
        <v>66.900000000000006</v>
      </c>
      <c r="BH496" s="45">
        <v>70.900000000000006</v>
      </c>
      <c r="BI496" s="45">
        <v>73.599999999999994</v>
      </c>
      <c r="BJ496" s="45">
        <v>76.7</v>
      </c>
      <c r="BK496" s="45">
        <v>74.2</v>
      </c>
      <c r="BL496" s="45">
        <v>72.900000000000006</v>
      </c>
      <c r="BM496" s="45">
        <v>71.2</v>
      </c>
      <c r="BN496" s="45">
        <v>68.5</v>
      </c>
      <c r="BO496" s="45">
        <v>69.900000000000006</v>
      </c>
      <c r="BP496" s="45">
        <v>69.2</v>
      </c>
      <c r="BQ496" s="45">
        <v>69.2</v>
      </c>
      <c r="BR496" s="45">
        <v>67.7</v>
      </c>
      <c r="BS496" s="45">
        <v>66.3</v>
      </c>
      <c r="BT496" s="45">
        <v>66.599999999999994</v>
      </c>
      <c r="BU496" s="45">
        <v>67.8</v>
      </c>
      <c r="BV496" s="45">
        <v>67.099999999999994</v>
      </c>
      <c r="BW496" s="45">
        <v>67.900000000000006</v>
      </c>
      <c r="BX496" s="45">
        <v>67.099999999999994</v>
      </c>
      <c r="BY496" s="45">
        <v>67.7</v>
      </c>
      <c r="BZ496" s="45">
        <v>69.599999999999994</v>
      </c>
      <c r="CA496" s="45">
        <v>70.400000000000006</v>
      </c>
      <c r="CB496" s="45">
        <v>71.7</v>
      </c>
      <c r="CC496" s="45">
        <v>71.900000000000006</v>
      </c>
      <c r="CD496" s="45">
        <v>69.599999999999994</v>
      </c>
      <c r="CE496" s="45">
        <v>68.8</v>
      </c>
      <c r="CF496" s="45">
        <v>67.8</v>
      </c>
      <c r="CG496" s="45">
        <v>68.7</v>
      </c>
      <c r="CH496" s="45">
        <v>68.8</v>
      </c>
      <c r="CI496" s="45">
        <v>69.900000000000006</v>
      </c>
      <c r="CJ496" s="45">
        <v>70</v>
      </c>
      <c r="CK496" s="45">
        <v>70.7</v>
      </c>
      <c r="CL496" s="45">
        <v>72.099999999999994</v>
      </c>
      <c r="CM496" s="45">
        <v>70.7</v>
      </c>
      <c r="CN496" s="45">
        <v>69.7</v>
      </c>
      <c r="CO496" s="45">
        <v>68.2</v>
      </c>
      <c r="CP496" s="45">
        <v>67.2</v>
      </c>
      <c r="CQ496" s="45">
        <v>68.3</v>
      </c>
      <c r="CR496" s="45">
        <v>68.5</v>
      </c>
      <c r="CS496" s="45">
        <v>68.3</v>
      </c>
      <c r="CT496" s="45">
        <v>68.900000000000006</v>
      </c>
      <c r="CU496" s="45">
        <v>68.900000000000006</v>
      </c>
      <c r="CV496" s="45">
        <v>68.900000000000006</v>
      </c>
      <c r="CW496" s="45">
        <v>68.2</v>
      </c>
      <c r="CX496" s="45">
        <v>66.5</v>
      </c>
      <c r="CY496" s="45">
        <v>65.5</v>
      </c>
      <c r="CZ496" s="45">
        <v>66.8</v>
      </c>
      <c r="DA496" s="45">
        <v>66.599999999999994</v>
      </c>
      <c r="DB496" s="45">
        <v>67.2</v>
      </c>
      <c r="DC496" s="45">
        <v>69.7</v>
      </c>
      <c r="DD496" s="45">
        <v>70.900000000000006</v>
      </c>
      <c r="DE496" s="45">
        <v>71</v>
      </c>
      <c r="DF496" s="45">
        <v>72.8</v>
      </c>
      <c r="DG496" s="45">
        <v>75.400000000000006</v>
      </c>
      <c r="DH496" s="45">
        <v>76</v>
      </c>
      <c r="DI496" s="45">
        <v>76.400000000000006</v>
      </c>
      <c r="DJ496" s="45">
        <v>77.5</v>
      </c>
      <c r="DK496" s="45">
        <v>77.599999999999994</v>
      </c>
      <c r="DL496" s="45">
        <v>78.400000000000006</v>
      </c>
      <c r="DM496" s="45">
        <v>78.400000000000006</v>
      </c>
      <c r="DN496" s="45">
        <v>79.900000000000006</v>
      </c>
      <c r="DO496" s="45">
        <v>80.7</v>
      </c>
      <c r="DP496" s="45">
        <v>81.599999999999994</v>
      </c>
      <c r="DQ496" s="45">
        <v>78.2</v>
      </c>
      <c r="DR496" s="45">
        <v>78.599999999999994</v>
      </c>
      <c r="DS496" s="45">
        <v>79.599999999999994</v>
      </c>
      <c r="DT496" s="45">
        <v>80.599999999999994</v>
      </c>
      <c r="DU496" s="45">
        <v>80.5</v>
      </c>
      <c r="DV496" s="45">
        <v>81.3</v>
      </c>
      <c r="DW496" s="45">
        <v>81.7</v>
      </c>
      <c r="DX496" s="46">
        <v>80.8</v>
      </c>
      <c r="DY496" s="46">
        <v>77.2</v>
      </c>
      <c r="DZ496" s="46">
        <v>74.900000000000006</v>
      </c>
      <c r="EA496">
        <v>72.7</v>
      </c>
      <c r="EB496" s="47">
        <v>71.900000000000006</v>
      </c>
      <c r="EC496" s="47">
        <v>71.400000000000006</v>
      </c>
    </row>
    <row r="497" spans="1:133" x14ac:dyDescent="0.25">
      <c r="A497" s="43" t="s">
        <v>3761</v>
      </c>
      <c r="B497" s="43" t="s">
        <v>3155</v>
      </c>
      <c r="C497" s="44">
        <v>1.864E-2</v>
      </c>
      <c r="D497" s="45">
        <v>104.4</v>
      </c>
      <c r="E497" s="45">
        <v>105.5</v>
      </c>
      <c r="F497" s="45">
        <v>105.4</v>
      </c>
      <c r="G497" s="45">
        <v>105.7</v>
      </c>
      <c r="H497" s="45">
        <v>102.1</v>
      </c>
      <c r="I497" s="45">
        <v>104.3</v>
      </c>
      <c r="J497" s="45">
        <v>103.3</v>
      </c>
      <c r="K497" s="45">
        <v>106.1</v>
      </c>
      <c r="L497" s="45">
        <v>97.6</v>
      </c>
      <c r="M497" s="45">
        <v>100.7</v>
      </c>
      <c r="N497" s="45">
        <v>101.1</v>
      </c>
      <c r="O497" s="45">
        <v>100.3</v>
      </c>
      <c r="P497" s="45">
        <v>95.4</v>
      </c>
      <c r="Q497" s="45">
        <v>99.5</v>
      </c>
      <c r="R497" s="45">
        <v>97.5</v>
      </c>
      <c r="S497" s="45">
        <v>95.1</v>
      </c>
      <c r="T497" s="45">
        <v>99.2</v>
      </c>
      <c r="U497" s="45">
        <v>101.4</v>
      </c>
      <c r="V497" s="45">
        <v>99.8</v>
      </c>
      <c r="W497" s="45">
        <v>100.4</v>
      </c>
      <c r="X497" s="45">
        <v>97.9</v>
      </c>
      <c r="Y497" s="45">
        <v>98.9</v>
      </c>
      <c r="Z497" s="45">
        <v>99</v>
      </c>
      <c r="AA497" s="45">
        <v>97.2</v>
      </c>
      <c r="AB497" s="45">
        <v>96.4</v>
      </c>
      <c r="AC497" s="45">
        <v>97.9</v>
      </c>
      <c r="AD497" s="45">
        <v>98.2</v>
      </c>
      <c r="AE497" s="45">
        <v>100.8</v>
      </c>
      <c r="AF497" s="45">
        <v>110.1</v>
      </c>
      <c r="AG497" s="45">
        <v>109.6</v>
      </c>
      <c r="AH497" s="45">
        <v>109.2</v>
      </c>
      <c r="AI497" s="45">
        <v>110.9</v>
      </c>
      <c r="AJ497" s="45">
        <v>108.6</v>
      </c>
      <c r="AK497" s="45">
        <v>108.4</v>
      </c>
      <c r="AL497" s="45">
        <v>106</v>
      </c>
      <c r="AM497" s="45">
        <v>106.3</v>
      </c>
      <c r="AN497" s="45">
        <v>104.5</v>
      </c>
      <c r="AO497" s="45">
        <v>96.1</v>
      </c>
      <c r="AP497" s="45">
        <v>91.6</v>
      </c>
      <c r="AQ497" s="45">
        <v>91.6</v>
      </c>
      <c r="AR497" s="45">
        <v>93.7</v>
      </c>
      <c r="AS497" s="45">
        <v>89.1</v>
      </c>
      <c r="AT497" s="45">
        <v>89.6</v>
      </c>
      <c r="AU497" s="45">
        <v>89.9</v>
      </c>
      <c r="AV497" s="45">
        <v>89.5</v>
      </c>
      <c r="AW497" s="45">
        <v>86.8</v>
      </c>
      <c r="AX497" s="45">
        <v>84.5</v>
      </c>
      <c r="AY497" s="45">
        <v>85.1</v>
      </c>
      <c r="AZ497" s="45">
        <v>85</v>
      </c>
      <c r="BA497" s="45">
        <v>85.6</v>
      </c>
      <c r="BB497" s="45">
        <v>86</v>
      </c>
      <c r="BC497" s="45">
        <v>85.9</v>
      </c>
      <c r="BD497" s="45">
        <v>84.5</v>
      </c>
      <c r="BE497" s="45">
        <v>85.8</v>
      </c>
      <c r="BF497" s="45">
        <v>86.5</v>
      </c>
      <c r="BG497" s="45">
        <v>87.4</v>
      </c>
      <c r="BH497" s="45">
        <v>84.6</v>
      </c>
      <c r="BI497" s="45">
        <v>87.8</v>
      </c>
      <c r="BJ497" s="45">
        <v>90.3</v>
      </c>
      <c r="BK497" s="45">
        <v>90.2</v>
      </c>
      <c r="BL497" s="45">
        <v>88.8</v>
      </c>
      <c r="BM497" s="45">
        <v>88.9</v>
      </c>
      <c r="BN497" s="45">
        <v>93</v>
      </c>
      <c r="BO497" s="45">
        <v>89.4</v>
      </c>
      <c r="BP497" s="45">
        <v>87.2</v>
      </c>
      <c r="BQ497" s="45">
        <v>87.9</v>
      </c>
      <c r="BR497" s="45">
        <v>87.7</v>
      </c>
      <c r="BS497" s="45">
        <v>87.7</v>
      </c>
      <c r="BT497" s="45">
        <v>85.6</v>
      </c>
      <c r="BU497" s="45">
        <v>85.9</v>
      </c>
      <c r="BV497" s="45">
        <v>89.2</v>
      </c>
      <c r="BW497" s="45">
        <v>85.8</v>
      </c>
      <c r="BX497" s="45">
        <v>85.2</v>
      </c>
      <c r="BY497" s="45">
        <v>86.3</v>
      </c>
      <c r="BZ497" s="45">
        <v>86.1</v>
      </c>
      <c r="CA497" s="45">
        <v>86.4</v>
      </c>
      <c r="CB497" s="45">
        <v>86.2</v>
      </c>
      <c r="CC497" s="45">
        <v>86.9</v>
      </c>
      <c r="CD497" s="45">
        <v>88</v>
      </c>
      <c r="CE497" s="45">
        <v>87.9</v>
      </c>
      <c r="CF497" s="45">
        <v>89.4</v>
      </c>
      <c r="CG497" s="45">
        <v>88.1</v>
      </c>
      <c r="CH497" s="45">
        <v>87.6</v>
      </c>
      <c r="CI497" s="45">
        <v>87.8</v>
      </c>
      <c r="CJ497" s="45">
        <v>87.8</v>
      </c>
      <c r="CK497" s="45">
        <v>87.3</v>
      </c>
      <c r="CL497" s="45">
        <v>86.5</v>
      </c>
      <c r="CM497" s="45">
        <v>87.4</v>
      </c>
      <c r="CN497" s="45">
        <v>86.9</v>
      </c>
      <c r="CO497" s="45">
        <v>87.6</v>
      </c>
      <c r="CP497" s="45">
        <v>87.1</v>
      </c>
      <c r="CQ497" s="45">
        <v>88</v>
      </c>
      <c r="CR497" s="45">
        <v>86.1</v>
      </c>
      <c r="CS497" s="45">
        <v>88</v>
      </c>
      <c r="CT497" s="45">
        <v>87.2</v>
      </c>
      <c r="CU497" s="45">
        <v>87.1</v>
      </c>
      <c r="CV497" s="45">
        <v>87.5</v>
      </c>
      <c r="CW497" s="45">
        <v>86.1</v>
      </c>
      <c r="CX497" s="45">
        <v>87.9</v>
      </c>
      <c r="CY497" s="45">
        <v>87.6</v>
      </c>
      <c r="CZ497" s="45">
        <v>86.9</v>
      </c>
      <c r="DA497" s="45">
        <v>87.7</v>
      </c>
      <c r="DB497" s="45">
        <v>86.8</v>
      </c>
      <c r="DC497" s="45">
        <v>87.7</v>
      </c>
      <c r="DD497" s="45">
        <v>89.3</v>
      </c>
      <c r="DE497" s="45">
        <v>90</v>
      </c>
      <c r="DF497" s="45">
        <v>91.6</v>
      </c>
      <c r="DG497" s="45">
        <v>92.4</v>
      </c>
      <c r="DH497" s="45">
        <v>91.7</v>
      </c>
      <c r="DI497" s="45">
        <v>92</v>
      </c>
      <c r="DJ497" s="45">
        <v>92.3</v>
      </c>
      <c r="DK497" s="45">
        <v>94</v>
      </c>
      <c r="DL497" s="45">
        <v>94.7</v>
      </c>
      <c r="DM497" s="45">
        <v>94.8</v>
      </c>
      <c r="DN497" s="45">
        <v>95.3</v>
      </c>
      <c r="DO497" s="45">
        <v>95.1</v>
      </c>
      <c r="DP497" s="45">
        <v>96.5</v>
      </c>
      <c r="DQ497" s="45">
        <v>96.1</v>
      </c>
      <c r="DR497" s="45">
        <v>97.8</v>
      </c>
      <c r="DS497" s="45">
        <v>98.1</v>
      </c>
      <c r="DT497" s="45">
        <v>97.4</v>
      </c>
      <c r="DU497" s="45">
        <v>98.5</v>
      </c>
      <c r="DV497" s="45">
        <v>101.1</v>
      </c>
      <c r="DW497" s="45">
        <v>102.5</v>
      </c>
      <c r="DX497" s="46">
        <v>105</v>
      </c>
      <c r="DY497" s="46">
        <v>104.7</v>
      </c>
      <c r="DZ497" s="46">
        <v>105.6</v>
      </c>
      <c r="EA497">
        <v>104.8</v>
      </c>
      <c r="EB497" s="47">
        <v>106.3</v>
      </c>
      <c r="EC497" s="47">
        <v>104.8</v>
      </c>
    </row>
    <row r="498" spans="1:133" x14ac:dyDescent="0.25">
      <c r="A498" s="43" t="s">
        <v>3762</v>
      </c>
      <c r="B498" s="43" t="s">
        <v>3157</v>
      </c>
      <c r="C498" s="44">
        <v>5.076E-2</v>
      </c>
      <c r="D498" s="45">
        <v>97.1</v>
      </c>
      <c r="E498" s="45">
        <v>97.1</v>
      </c>
      <c r="F498" s="45">
        <v>97.1</v>
      </c>
      <c r="G498" s="45">
        <v>97.2</v>
      </c>
      <c r="H498" s="45">
        <v>97.1</v>
      </c>
      <c r="I498" s="45">
        <v>97.1</v>
      </c>
      <c r="J498" s="45">
        <v>97.1</v>
      </c>
      <c r="K498" s="45">
        <v>97.1</v>
      </c>
      <c r="L498" s="45">
        <v>97.1</v>
      </c>
      <c r="M498" s="45">
        <v>97.1</v>
      </c>
      <c r="N498" s="45">
        <v>97.1</v>
      </c>
      <c r="O498" s="45">
        <v>97.1</v>
      </c>
      <c r="P498" s="45">
        <v>97.1</v>
      </c>
      <c r="Q498" s="45">
        <v>97.4</v>
      </c>
      <c r="R498" s="45">
        <v>97.4</v>
      </c>
      <c r="S498" s="45">
        <v>94.4</v>
      </c>
      <c r="T498" s="45">
        <v>94.4</v>
      </c>
      <c r="U498" s="45">
        <v>93.8</v>
      </c>
      <c r="V498" s="45">
        <v>93.8</v>
      </c>
      <c r="W498" s="45">
        <v>93.8</v>
      </c>
      <c r="X498" s="45">
        <v>94</v>
      </c>
      <c r="Y498" s="45">
        <v>94</v>
      </c>
      <c r="Z498" s="45">
        <v>94</v>
      </c>
      <c r="AA498" s="45">
        <v>94</v>
      </c>
      <c r="AB498" s="45">
        <v>94</v>
      </c>
      <c r="AC498" s="45">
        <v>94</v>
      </c>
      <c r="AD498" s="45">
        <v>94</v>
      </c>
      <c r="AE498" s="45">
        <v>93.3</v>
      </c>
      <c r="AF498" s="45">
        <v>93.3</v>
      </c>
      <c r="AG498" s="45">
        <v>93.6</v>
      </c>
      <c r="AH498" s="45">
        <v>93.6</v>
      </c>
      <c r="AI498" s="45">
        <v>93.6</v>
      </c>
      <c r="AJ498" s="45">
        <v>93.7</v>
      </c>
      <c r="AK498" s="45">
        <v>93.7</v>
      </c>
      <c r="AL498" s="45">
        <v>93.6</v>
      </c>
      <c r="AM498" s="45">
        <v>93.6</v>
      </c>
      <c r="AN498" s="45">
        <v>93.6</v>
      </c>
      <c r="AO498" s="45">
        <v>93.6</v>
      </c>
      <c r="AP498" s="45">
        <v>93.6</v>
      </c>
      <c r="AQ498" s="45">
        <v>91.7</v>
      </c>
      <c r="AR498" s="45">
        <v>91.7</v>
      </c>
      <c r="AS498" s="45">
        <v>91.7</v>
      </c>
      <c r="AT498" s="45">
        <v>91.7</v>
      </c>
      <c r="AU498" s="45">
        <v>91.7</v>
      </c>
      <c r="AV498" s="45">
        <v>91.7</v>
      </c>
      <c r="AW498" s="45">
        <v>91.9</v>
      </c>
      <c r="AX498" s="45">
        <v>91.9</v>
      </c>
      <c r="AY498" s="45">
        <v>91.9</v>
      </c>
      <c r="AZ498" s="45">
        <v>91.9</v>
      </c>
      <c r="BA498" s="45">
        <v>91.9</v>
      </c>
      <c r="BB498" s="45">
        <v>92</v>
      </c>
      <c r="BC498" s="45">
        <v>92</v>
      </c>
      <c r="BD498" s="45">
        <v>92</v>
      </c>
      <c r="BE498" s="45">
        <v>92</v>
      </c>
      <c r="BF498" s="45">
        <v>92</v>
      </c>
      <c r="BG498" s="45">
        <v>92</v>
      </c>
      <c r="BH498" s="45">
        <v>91.2</v>
      </c>
      <c r="BI498" s="45">
        <v>91.2</v>
      </c>
      <c r="BJ498" s="45">
        <v>91.2</v>
      </c>
      <c r="BK498" s="45">
        <v>91.2</v>
      </c>
      <c r="BL498" s="45">
        <v>91.2</v>
      </c>
      <c r="BM498" s="45">
        <v>91.2</v>
      </c>
      <c r="BN498" s="45">
        <v>91.2</v>
      </c>
      <c r="BO498" s="45">
        <v>91.3</v>
      </c>
      <c r="BP498" s="45">
        <v>91.4</v>
      </c>
      <c r="BQ498" s="45">
        <v>92.1</v>
      </c>
      <c r="BR498" s="45">
        <v>91.4</v>
      </c>
      <c r="BS498" s="45">
        <v>87.9</v>
      </c>
      <c r="BT498" s="45">
        <v>87.9</v>
      </c>
      <c r="BU498" s="45">
        <v>87.9</v>
      </c>
      <c r="BV498" s="45">
        <v>87.9</v>
      </c>
      <c r="BW498" s="45">
        <v>88</v>
      </c>
      <c r="BX498" s="45">
        <v>88</v>
      </c>
      <c r="BY498" s="45">
        <v>88</v>
      </c>
      <c r="BZ498" s="45">
        <v>86.6</v>
      </c>
      <c r="CA498" s="45">
        <v>86.6</v>
      </c>
      <c r="CB498" s="45">
        <v>90.1</v>
      </c>
      <c r="CC498" s="45">
        <v>88.2</v>
      </c>
      <c r="CD498" s="45">
        <v>87.5</v>
      </c>
      <c r="CE498" s="45">
        <v>88.2</v>
      </c>
      <c r="CF498" s="45">
        <v>88.2</v>
      </c>
      <c r="CG498" s="45">
        <v>88.2</v>
      </c>
      <c r="CH498" s="45">
        <v>88.2</v>
      </c>
      <c r="CI498" s="45">
        <v>88.2</v>
      </c>
      <c r="CJ498" s="45">
        <v>88.2</v>
      </c>
      <c r="CK498" s="45">
        <v>88.2</v>
      </c>
      <c r="CL498" s="45">
        <v>88.2</v>
      </c>
      <c r="CM498" s="45">
        <v>88.2</v>
      </c>
      <c r="CN498" s="45">
        <v>88.2</v>
      </c>
      <c r="CO498" s="45">
        <v>88.2</v>
      </c>
      <c r="CP498" s="45">
        <v>88.2</v>
      </c>
      <c r="CQ498" s="45">
        <v>88.2</v>
      </c>
      <c r="CR498" s="45">
        <v>88.2</v>
      </c>
      <c r="CS498" s="45">
        <v>88.2</v>
      </c>
      <c r="CT498" s="45">
        <v>89.4</v>
      </c>
      <c r="CU498" s="45">
        <v>89.4</v>
      </c>
      <c r="CV498" s="45">
        <v>89.4</v>
      </c>
      <c r="CW498" s="45">
        <v>89.4</v>
      </c>
      <c r="CX498" s="45">
        <v>89.4</v>
      </c>
      <c r="CY498" s="45">
        <v>89.4</v>
      </c>
      <c r="CZ498" s="45">
        <v>89.4</v>
      </c>
      <c r="DA498" s="45">
        <v>89.4</v>
      </c>
      <c r="DB498" s="45">
        <v>89.4</v>
      </c>
      <c r="DC498" s="45">
        <v>89.4</v>
      </c>
      <c r="DD498" s="45">
        <v>89.4</v>
      </c>
      <c r="DE498" s="45">
        <v>89.4</v>
      </c>
      <c r="DF498" s="45">
        <v>89.4</v>
      </c>
      <c r="DG498" s="45">
        <v>95.3</v>
      </c>
      <c r="DH498" s="45">
        <v>95.3</v>
      </c>
      <c r="DI498" s="45">
        <v>95.3</v>
      </c>
      <c r="DJ498" s="45">
        <v>95.9</v>
      </c>
      <c r="DK498" s="45">
        <v>95.9</v>
      </c>
      <c r="DL498" s="45">
        <v>95.9</v>
      </c>
      <c r="DM498" s="45">
        <v>95.6</v>
      </c>
      <c r="DN498" s="45">
        <v>96</v>
      </c>
      <c r="DO498" s="45">
        <v>96</v>
      </c>
      <c r="DP498" s="45">
        <v>96.5</v>
      </c>
      <c r="DQ498" s="45">
        <v>96.6</v>
      </c>
      <c r="DR498" s="45">
        <v>96.4</v>
      </c>
      <c r="DS498" s="45">
        <v>96.5</v>
      </c>
      <c r="DT498" s="45">
        <v>96.4</v>
      </c>
      <c r="DU498" s="45">
        <v>96.4</v>
      </c>
      <c r="DV498" s="45">
        <v>96.4</v>
      </c>
      <c r="DW498" s="45">
        <v>94.9</v>
      </c>
      <c r="DX498" s="46">
        <v>94.9</v>
      </c>
      <c r="DY498" s="46">
        <v>96</v>
      </c>
      <c r="DZ498" s="46">
        <v>93.9</v>
      </c>
      <c r="EA498">
        <v>93.9</v>
      </c>
      <c r="EB498" s="47">
        <v>93.4</v>
      </c>
      <c r="EC498" s="47">
        <v>93.4</v>
      </c>
    </row>
    <row r="499" spans="1:133" x14ac:dyDescent="0.25">
      <c r="A499" s="43" t="s">
        <v>3763</v>
      </c>
      <c r="B499" s="43" t="s">
        <v>3181</v>
      </c>
      <c r="C499" s="44">
        <v>1.4177599999999999</v>
      </c>
      <c r="D499" s="45">
        <v>102.7</v>
      </c>
      <c r="E499" s="45">
        <v>103.9</v>
      </c>
      <c r="F499" s="45">
        <v>104.1</v>
      </c>
      <c r="G499" s="45">
        <v>103.6</v>
      </c>
      <c r="H499" s="45">
        <v>104.6</v>
      </c>
      <c r="I499" s="45">
        <v>105.2</v>
      </c>
      <c r="J499" s="45">
        <v>105.5</v>
      </c>
      <c r="K499" s="45">
        <v>105.1</v>
      </c>
      <c r="L499" s="45">
        <v>105.1</v>
      </c>
      <c r="M499" s="45">
        <v>104.3</v>
      </c>
      <c r="N499" s="45">
        <v>105.4</v>
      </c>
      <c r="O499" s="45">
        <v>106.6</v>
      </c>
      <c r="P499" s="45">
        <v>108.1</v>
      </c>
      <c r="Q499" s="45">
        <v>109.3</v>
      </c>
      <c r="R499" s="45">
        <v>109.3</v>
      </c>
      <c r="S499" s="45">
        <v>111.8</v>
      </c>
      <c r="T499" s="45">
        <v>113.1</v>
      </c>
      <c r="U499" s="45">
        <v>115.1</v>
      </c>
      <c r="V499" s="45">
        <v>116.8</v>
      </c>
      <c r="W499" s="45">
        <v>116.5</v>
      </c>
      <c r="X499" s="45">
        <v>117.1</v>
      </c>
      <c r="Y499" s="45">
        <v>117.3</v>
      </c>
      <c r="Z499" s="45">
        <v>117.9</v>
      </c>
      <c r="AA499" s="45">
        <v>118.7</v>
      </c>
      <c r="AB499" s="45">
        <v>119.2</v>
      </c>
      <c r="AC499" s="45">
        <v>118.9</v>
      </c>
      <c r="AD499" s="45">
        <v>119.3</v>
      </c>
      <c r="AE499" s="45">
        <v>119.7</v>
      </c>
      <c r="AF499" s="45">
        <v>119.6</v>
      </c>
      <c r="AG499" s="45">
        <v>119</v>
      </c>
      <c r="AH499" s="45">
        <v>119</v>
      </c>
      <c r="AI499" s="45">
        <v>117.9</v>
      </c>
      <c r="AJ499" s="45">
        <v>116</v>
      </c>
      <c r="AK499" s="45">
        <v>112.7</v>
      </c>
      <c r="AL499" s="45">
        <v>112.2</v>
      </c>
      <c r="AM499" s="45">
        <v>114.5</v>
      </c>
      <c r="AN499" s="45">
        <v>117.2</v>
      </c>
      <c r="AO499" s="45">
        <v>117.5</v>
      </c>
      <c r="AP499" s="45">
        <v>117.7</v>
      </c>
      <c r="AQ499" s="45">
        <v>115.8</v>
      </c>
      <c r="AR499" s="45">
        <v>114.9</v>
      </c>
      <c r="AS499" s="45">
        <v>113.3</v>
      </c>
      <c r="AT499" s="45">
        <v>113.6</v>
      </c>
      <c r="AU499" s="45">
        <v>113.3</v>
      </c>
      <c r="AV499" s="45">
        <v>111.6</v>
      </c>
      <c r="AW499" s="45">
        <v>110.7</v>
      </c>
      <c r="AX499" s="45">
        <v>110.6</v>
      </c>
      <c r="AY499" s="45">
        <v>111.3</v>
      </c>
      <c r="AZ499" s="45">
        <v>113.9</v>
      </c>
      <c r="BA499" s="45">
        <v>112.3</v>
      </c>
      <c r="BB499" s="45">
        <v>112.9</v>
      </c>
      <c r="BC499" s="45">
        <v>112.3</v>
      </c>
      <c r="BD499" s="45">
        <v>112.3</v>
      </c>
      <c r="BE499" s="45">
        <v>112.2</v>
      </c>
      <c r="BF499" s="45">
        <v>112.8</v>
      </c>
      <c r="BG499" s="45">
        <v>113.9</v>
      </c>
      <c r="BH499" s="45">
        <v>114</v>
      </c>
      <c r="BI499" s="45">
        <v>114.3</v>
      </c>
      <c r="BJ499" s="45">
        <v>114.6</v>
      </c>
      <c r="BK499" s="45">
        <v>114.5</v>
      </c>
      <c r="BL499" s="45">
        <v>114</v>
      </c>
      <c r="BM499" s="45">
        <v>113.2</v>
      </c>
      <c r="BN499" s="45">
        <v>113</v>
      </c>
      <c r="BO499" s="45">
        <v>113.5</v>
      </c>
      <c r="BP499" s="45">
        <v>113.8</v>
      </c>
      <c r="BQ499" s="45">
        <v>113.7</v>
      </c>
      <c r="BR499" s="45">
        <v>113.9</v>
      </c>
      <c r="BS499" s="45">
        <v>113.7</v>
      </c>
      <c r="BT499" s="45">
        <v>113.8</v>
      </c>
      <c r="BU499" s="45">
        <v>114.3</v>
      </c>
      <c r="BV499" s="45">
        <v>114.6</v>
      </c>
      <c r="BW499" s="45">
        <v>115</v>
      </c>
      <c r="BX499" s="45">
        <v>116.4</v>
      </c>
      <c r="BY499" s="45">
        <v>116.8</v>
      </c>
      <c r="BZ499" s="45">
        <v>117.5</v>
      </c>
      <c r="CA499" s="45">
        <v>117.6</v>
      </c>
      <c r="CB499" s="45">
        <v>117.3</v>
      </c>
      <c r="CC499" s="45">
        <v>117.8</v>
      </c>
      <c r="CD499" s="45">
        <v>118.2</v>
      </c>
      <c r="CE499" s="45">
        <v>118.1</v>
      </c>
      <c r="CF499" s="45">
        <v>118.3</v>
      </c>
      <c r="CG499" s="45">
        <v>117.7</v>
      </c>
      <c r="CH499" s="45">
        <v>117.3</v>
      </c>
      <c r="CI499" s="45">
        <v>118</v>
      </c>
      <c r="CJ499" s="45">
        <v>117.1</v>
      </c>
      <c r="CK499" s="45">
        <v>116.8</v>
      </c>
      <c r="CL499" s="45">
        <v>116.5</v>
      </c>
      <c r="CM499" s="45">
        <v>116.2</v>
      </c>
      <c r="CN499" s="45">
        <v>114.8</v>
      </c>
      <c r="CO499" s="45">
        <v>114.8</v>
      </c>
      <c r="CP499" s="45">
        <v>115.5</v>
      </c>
      <c r="CQ499" s="45">
        <v>114.5</v>
      </c>
      <c r="CR499" s="45">
        <v>115.2</v>
      </c>
      <c r="CS499" s="45">
        <v>114.7</v>
      </c>
      <c r="CT499" s="45">
        <v>114.5</v>
      </c>
      <c r="CU499" s="45">
        <v>114.4</v>
      </c>
      <c r="CV499" s="45">
        <v>114.1</v>
      </c>
      <c r="CW499" s="45">
        <v>114.1</v>
      </c>
      <c r="CX499" s="45">
        <v>114.7</v>
      </c>
      <c r="CY499" s="45">
        <v>114.2</v>
      </c>
      <c r="CZ499" s="45">
        <v>115</v>
      </c>
      <c r="DA499" s="45">
        <v>117.9</v>
      </c>
      <c r="DB499" s="45">
        <v>118.8</v>
      </c>
      <c r="DC499" s="45">
        <v>121.9</v>
      </c>
      <c r="DD499" s="45">
        <v>125.2</v>
      </c>
      <c r="DE499" s="45">
        <v>127.5</v>
      </c>
      <c r="DF499" s="45">
        <v>127.8</v>
      </c>
      <c r="DG499" s="45">
        <v>132.1</v>
      </c>
      <c r="DH499" s="45">
        <v>135.30000000000001</v>
      </c>
      <c r="DI499" s="45">
        <v>134.1</v>
      </c>
      <c r="DJ499" s="45">
        <v>132.4</v>
      </c>
      <c r="DK499" s="45">
        <v>133.19999999999999</v>
      </c>
      <c r="DL499" s="45">
        <v>134.80000000000001</v>
      </c>
      <c r="DM499" s="45">
        <v>136.69999999999999</v>
      </c>
      <c r="DN499" s="45">
        <v>141.19999999999999</v>
      </c>
      <c r="DO499" s="45">
        <v>141.80000000000001</v>
      </c>
      <c r="DP499" s="45">
        <v>140.30000000000001</v>
      </c>
      <c r="DQ499" s="45">
        <v>140.69999999999999</v>
      </c>
      <c r="DR499" s="45">
        <v>140.6</v>
      </c>
      <c r="DS499" s="45">
        <v>144.4</v>
      </c>
      <c r="DT499" s="45">
        <v>147.19999999999999</v>
      </c>
      <c r="DU499" s="45">
        <v>147.19999999999999</v>
      </c>
      <c r="DV499" s="45">
        <v>146</v>
      </c>
      <c r="DW499" s="45">
        <v>143.4</v>
      </c>
      <c r="DX499" s="46">
        <v>140.9</v>
      </c>
      <c r="DY499" s="46">
        <v>140.69999999999999</v>
      </c>
      <c r="DZ499" s="46">
        <v>140.6</v>
      </c>
      <c r="EA499">
        <v>139.30000000000001</v>
      </c>
      <c r="EB499" s="47">
        <v>139.19999999999999</v>
      </c>
      <c r="EC499" s="47">
        <v>139.1</v>
      </c>
    </row>
    <row r="500" spans="1:133" x14ac:dyDescent="0.25">
      <c r="A500" s="43" t="s">
        <v>3764</v>
      </c>
      <c r="B500" s="43" t="s">
        <v>3183</v>
      </c>
      <c r="C500" s="44">
        <v>0.16209999999999999</v>
      </c>
      <c r="D500" s="45">
        <v>104.4</v>
      </c>
      <c r="E500" s="45">
        <v>107.3</v>
      </c>
      <c r="F500" s="45">
        <v>103.6</v>
      </c>
      <c r="G500" s="45">
        <v>106.1</v>
      </c>
      <c r="H500" s="45">
        <v>107.2</v>
      </c>
      <c r="I500" s="45">
        <v>109.2</v>
      </c>
      <c r="J500" s="45">
        <v>109.6</v>
      </c>
      <c r="K500" s="45">
        <v>108.6</v>
      </c>
      <c r="L500" s="45">
        <v>106.8</v>
      </c>
      <c r="M500" s="45">
        <v>107.9</v>
      </c>
      <c r="N500" s="45">
        <v>110.2</v>
      </c>
      <c r="O500" s="45">
        <v>111.4</v>
      </c>
      <c r="P500" s="45">
        <v>111.5</v>
      </c>
      <c r="Q500" s="45">
        <v>111.2</v>
      </c>
      <c r="R500" s="45">
        <v>113.5</v>
      </c>
      <c r="S500" s="45">
        <v>116.1</v>
      </c>
      <c r="T500" s="45">
        <v>116.9</v>
      </c>
      <c r="U500" s="45">
        <v>120.2</v>
      </c>
      <c r="V500" s="45">
        <v>120.5</v>
      </c>
      <c r="W500" s="45">
        <v>119.2</v>
      </c>
      <c r="X500" s="45">
        <v>119.2</v>
      </c>
      <c r="Y500" s="45">
        <v>118.2</v>
      </c>
      <c r="Z500" s="45">
        <v>119.9</v>
      </c>
      <c r="AA500" s="45">
        <v>119.9</v>
      </c>
      <c r="AB500" s="45">
        <v>118.7</v>
      </c>
      <c r="AC500" s="45">
        <v>119.2</v>
      </c>
      <c r="AD500" s="45">
        <v>120.2</v>
      </c>
      <c r="AE500" s="45">
        <v>121.4</v>
      </c>
      <c r="AF500" s="45">
        <v>121.1</v>
      </c>
      <c r="AG500" s="45">
        <v>119.1</v>
      </c>
      <c r="AH500" s="45">
        <v>119</v>
      </c>
      <c r="AI500" s="45">
        <v>115.4</v>
      </c>
      <c r="AJ500" s="45">
        <v>110.3</v>
      </c>
      <c r="AK500" s="45">
        <v>113.7</v>
      </c>
      <c r="AL500" s="45">
        <v>116.9</v>
      </c>
      <c r="AM500" s="45">
        <v>118.9</v>
      </c>
      <c r="AN500" s="45">
        <v>124.9</v>
      </c>
      <c r="AO500" s="45">
        <v>120.4</v>
      </c>
      <c r="AP500" s="45">
        <v>121</v>
      </c>
      <c r="AQ500" s="45">
        <v>119.3</v>
      </c>
      <c r="AR500" s="45">
        <v>112.6</v>
      </c>
      <c r="AS500" s="45">
        <v>110.4</v>
      </c>
      <c r="AT500" s="45">
        <v>121.4</v>
      </c>
      <c r="AU500" s="45">
        <v>114.3</v>
      </c>
      <c r="AV500" s="45">
        <v>113.5</v>
      </c>
      <c r="AW500" s="45">
        <v>108.4</v>
      </c>
      <c r="AX500" s="45">
        <v>118.9</v>
      </c>
      <c r="AY500" s="45">
        <v>111</v>
      </c>
      <c r="AZ500" s="45">
        <v>124.9</v>
      </c>
      <c r="BA500" s="45">
        <v>110.7</v>
      </c>
      <c r="BB500" s="45">
        <v>115.7</v>
      </c>
      <c r="BC500" s="45">
        <v>115</v>
      </c>
      <c r="BD500" s="45">
        <v>113.8</v>
      </c>
      <c r="BE500" s="45">
        <v>111.1</v>
      </c>
      <c r="BF500" s="45">
        <v>115.3</v>
      </c>
      <c r="BG500" s="45">
        <v>120.3</v>
      </c>
      <c r="BH500" s="45">
        <v>120.9</v>
      </c>
      <c r="BI500" s="45">
        <v>121.1</v>
      </c>
      <c r="BJ500" s="45">
        <v>124.1</v>
      </c>
      <c r="BK500" s="45">
        <v>121.2</v>
      </c>
      <c r="BL500" s="45">
        <v>118.2</v>
      </c>
      <c r="BM500" s="45">
        <v>114.1</v>
      </c>
      <c r="BN500" s="45">
        <v>111.4</v>
      </c>
      <c r="BO500" s="45">
        <v>110.6</v>
      </c>
      <c r="BP500" s="45">
        <v>100.5</v>
      </c>
      <c r="BQ500" s="45">
        <v>100.3</v>
      </c>
      <c r="BR500" s="45">
        <v>100.3</v>
      </c>
      <c r="BS500" s="45">
        <v>99.3</v>
      </c>
      <c r="BT500" s="45">
        <v>98.9</v>
      </c>
      <c r="BU500" s="45">
        <v>100.3</v>
      </c>
      <c r="BV500" s="45">
        <v>101.1</v>
      </c>
      <c r="BW500" s="45">
        <v>99</v>
      </c>
      <c r="BX500" s="45">
        <v>104.4</v>
      </c>
      <c r="BY500" s="45">
        <v>103.5</v>
      </c>
      <c r="BZ500" s="45">
        <v>103.5</v>
      </c>
      <c r="CA500" s="45">
        <v>103</v>
      </c>
      <c r="CB500" s="45">
        <v>103.4</v>
      </c>
      <c r="CC500" s="45">
        <v>103.1</v>
      </c>
      <c r="CD500" s="45">
        <v>103.7</v>
      </c>
      <c r="CE500" s="45">
        <v>103.5</v>
      </c>
      <c r="CF500" s="45">
        <v>102.7</v>
      </c>
      <c r="CG500" s="45">
        <v>103.4</v>
      </c>
      <c r="CH500" s="45">
        <v>103.3</v>
      </c>
      <c r="CI500" s="45">
        <v>103.1</v>
      </c>
      <c r="CJ500" s="45">
        <v>102.2</v>
      </c>
      <c r="CK500" s="45">
        <v>102.1</v>
      </c>
      <c r="CL500" s="45">
        <v>103.6</v>
      </c>
      <c r="CM500" s="45">
        <v>103.2</v>
      </c>
      <c r="CN500" s="45">
        <v>104.7</v>
      </c>
      <c r="CO500" s="45">
        <v>106.6</v>
      </c>
      <c r="CP500" s="45">
        <v>106.4</v>
      </c>
      <c r="CQ500" s="45">
        <v>104.4</v>
      </c>
      <c r="CR500" s="45">
        <v>104.4</v>
      </c>
      <c r="CS500" s="45">
        <v>104.7</v>
      </c>
      <c r="CT500" s="45">
        <v>106.1</v>
      </c>
      <c r="CU500" s="45">
        <v>105</v>
      </c>
      <c r="CV500" s="45">
        <v>102.7</v>
      </c>
      <c r="CW500" s="45">
        <v>101.5</v>
      </c>
      <c r="CX500" s="45">
        <v>105.2</v>
      </c>
      <c r="CY500" s="45">
        <v>105.4</v>
      </c>
      <c r="CZ500" s="45">
        <v>106</v>
      </c>
      <c r="DA500" s="45">
        <v>118.2</v>
      </c>
      <c r="DB500" s="45">
        <v>124.3</v>
      </c>
      <c r="DC500" s="45">
        <v>129.69999999999999</v>
      </c>
      <c r="DD500" s="45">
        <v>138.19999999999999</v>
      </c>
      <c r="DE500" s="45">
        <v>146.30000000000001</v>
      </c>
      <c r="DF500" s="45">
        <v>146.4</v>
      </c>
      <c r="DG500" s="45">
        <v>151.1</v>
      </c>
      <c r="DH500" s="45">
        <v>157.69999999999999</v>
      </c>
      <c r="DI500" s="45">
        <v>156.30000000000001</v>
      </c>
      <c r="DJ500" s="45">
        <v>153.5</v>
      </c>
      <c r="DK500" s="45">
        <v>153.19999999999999</v>
      </c>
      <c r="DL500" s="45">
        <v>159.30000000000001</v>
      </c>
      <c r="DM500" s="45">
        <v>165.8</v>
      </c>
      <c r="DN500" s="45">
        <v>178.3</v>
      </c>
      <c r="DO500" s="45">
        <v>175.2</v>
      </c>
      <c r="DP500" s="45">
        <v>170.8</v>
      </c>
      <c r="DQ500" s="45">
        <v>163.6</v>
      </c>
      <c r="DR500" s="45">
        <v>161.6</v>
      </c>
      <c r="DS500" s="45">
        <v>164.9</v>
      </c>
      <c r="DT500" s="45">
        <v>168</v>
      </c>
      <c r="DU500" s="45">
        <v>165.8</v>
      </c>
      <c r="DV500" s="45">
        <v>161.4</v>
      </c>
      <c r="DW500" s="45">
        <v>151.80000000000001</v>
      </c>
      <c r="DX500" s="46">
        <v>149.5</v>
      </c>
      <c r="DY500" s="46">
        <v>149.6</v>
      </c>
      <c r="DZ500" s="46">
        <v>146.5</v>
      </c>
      <c r="EA500">
        <v>142.5</v>
      </c>
      <c r="EB500" s="47">
        <v>142.19999999999999</v>
      </c>
      <c r="EC500" s="47">
        <v>143.80000000000001</v>
      </c>
    </row>
    <row r="501" spans="1:133" x14ac:dyDescent="0.25">
      <c r="A501" s="43" t="s">
        <v>3765</v>
      </c>
      <c r="B501" s="43" t="s">
        <v>3185</v>
      </c>
      <c r="C501" s="44">
        <v>1.9689999999999999E-2</v>
      </c>
      <c r="D501" s="45">
        <v>100.5</v>
      </c>
      <c r="E501" s="45">
        <v>103.5</v>
      </c>
      <c r="F501" s="45">
        <v>105.6</v>
      </c>
      <c r="G501" s="45">
        <v>106.4</v>
      </c>
      <c r="H501" s="45">
        <v>105.4</v>
      </c>
      <c r="I501" s="45">
        <v>103.3</v>
      </c>
      <c r="J501" s="45">
        <v>101.8</v>
      </c>
      <c r="K501" s="45">
        <v>98.9</v>
      </c>
      <c r="L501" s="45">
        <v>100</v>
      </c>
      <c r="M501" s="45">
        <v>103.6</v>
      </c>
      <c r="N501" s="45">
        <v>106</v>
      </c>
      <c r="O501" s="45">
        <v>110.7</v>
      </c>
      <c r="P501" s="45">
        <v>109.2</v>
      </c>
      <c r="Q501" s="45">
        <v>108.9</v>
      </c>
      <c r="R501" s="45">
        <v>110.5</v>
      </c>
      <c r="S501" s="45">
        <v>119.6</v>
      </c>
      <c r="T501" s="45">
        <v>123.4</v>
      </c>
      <c r="U501" s="45">
        <v>127.8</v>
      </c>
      <c r="V501" s="45">
        <v>122</v>
      </c>
      <c r="W501" s="45">
        <v>120.7</v>
      </c>
      <c r="X501" s="45">
        <v>120.1</v>
      </c>
      <c r="Y501" s="45">
        <v>121.9</v>
      </c>
      <c r="Z501" s="45">
        <v>122.2</v>
      </c>
      <c r="AA501" s="45">
        <v>121.6</v>
      </c>
      <c r="AB501" s="45">
        <v>117.8</v>
      </c>
      <c r="AC501" s="45">
        <v>118.5</v>
      </c>
      <c r="AD501" s="45">
        <v>119.2</v>
      </c>
      <c r="AE501" s="45">
        <v>123.1</v>
      </c>
      <c r="AF501" s="45">
        <v>121.9</v>
      </c>
      <c r="AG501" s="45">
        <v>120</v>
      </c>
      <c r="AH501" s="45">
        <v>117.7</v>
      </c>
      <c r="AI501" s="45">
        <v>111.1</v>
      </c>
      <c r="AJ501" s="45">
        <v>107.9</v>
      </c>
      <c r="AK501" s="45">
        <v>107</v>
      </c>
      <c r="AL501" s="45">
        <v>103.2</v>
      </c>
      <c r="AM501" s="45">
        <v>108.3</v>
      </c>
      <c r="AN501" s="45">
        <v>114.3</v>
      </c>
      <c r="AO501" s="45">
        <v>118.1</v>
      </c>
      <c r="AP501" s="45">
        <v>116.1</v>
      </c>
      <c r="AQ501" s="45">
        <v>114.2</v>
      </c>
      <c r="AR501" s="45">
        <v>108.5</v>
      </c>
      <c r="AS501" s="45">
        <v>100.3</v>
      </c>
      <c r="AT501" s="45">
        <v>100.6</v>
      </c>
      <c r="AU501" s="45">
        <v>98.8</v>
      </c>
      <c r="AV501" s="45">
        <v>94</v>
      </c>
      <c r="AW501" s="45">
        <v>91.3</v>
      </c>
      <c r="AX501" s="45">
        <v>89.3</v>
      </c>
      <c r="AY501" s="45">
        <v>93.5</v>
      </c>
      <c r="AZ501" s="45">
        <v>96.4</v>
      </c>
      <c r="BA501" s="45">
        <v>94.2</v>
      </c>
      <c r="BB501" s="45">
        <v>92.1</v>
      </c>
      <c r="BC501" s="45">
        <v>91</v>
      </c>
      <c r="BD501" s="45">
        <v>93.5</v>
      </c>
      <c r="BE501" s="45">
        <v>96</v>
      </c>
      <c r="BF501" s="45">
        <v>95.8</v>
      </c>
      <c r="BG501" s="45">
        <v>95.5</v>
      </c>
      <c r="BH501" s="45">
        <v>98.9</v>
      </c>
      <c r="BI501" s="45">
        <v>98</v>
      </c>
      <c r="BJ501" s="45">
        <v>100.7</v>
      </c>
      <c r="BK501" s="45">
        <v>100</v>
      </c>
      <c r="BL501" s="45">
        <v>98.6</v>
      </c>
      <c r="BM501" s="45">
        <v>94.3</v>
      </c>
      <c r="BN501" s="45">
        <v>92.4</v>
      </c>
      <c r="BO501" s="45">
        <v>90.1</v>
      </c>
      <c r="BP501" s="45">
        <v>91.9</v>
      </c>
      <c r="BQ501" s="45">
        <v>93.6</v>
      </c>
      <c r="BR501" s="45">
        <v>95.2</v>
      </c>
      <c r="BS501" s="45">
        <v>98.3</v>
      </c>
      <c r="BT501" s="45">
        <v>95.5</v>
      </c>
      <c r="BU501" s="45">
        <v>96.4</v>
      </c>
      <c r="BV501" s="45">
        <v>98.6</v>
      </c>
      <c r="BW501" s="45">
        <v>99.5</v>
      </c>
      <c r="BX501" s="45">
        <v>103.8</v>
      </c>
      <c r="BY501" s="45">
        <v>102.3</v>
      </c>
      <c r="BZ501" s="45">
        <v>105</v>
      </c>
      <c r="CA501" s="45">
        <v>108.6</v>
      </c>
      <c r="CB501" s="45">
        <v>105.7</v>
      </c>
      <c r="CC501" s="45">
        <v>113.1</v>
      </c>
      <c r="CD501" s="45">
        <v>114.1</v>
      </c>
      <c r="CE501" s="45">
        <v>109.5</v>
      </c>
      <c r="CF501" s="45">
        <v>107.9</v>
      </c>
      <c r="CG501" s="45">
        <v>106.1</v>
      </c>
      <c r="CH501" s="45">
        <v>108.6</v>
      </c>
      <c r="CI501" s="45">
        <v>110.4</v>
      </c>
      <c r="CJ501" s="45">
        <v>110.9</v>
      </c>
      <c r="CK501" s="45">
        <v>109.7</v>
      </c>
      <c r="CL501" s="45">
        <v>105.2</v>
      </c>
      <c r="CM501" s="45">
        <v>101.2</v>
      </c>
      <c r="CN501" s="45">
        <v>99.6</v>
      </c>
      <c r="CO501" s="45">
        <v>96.7</v>
      </c>
      <c r="CP501" s="45">
        <v>95.8</v>
      </c>
      <c r="CQ501" s="45">
        <v>99.4</v>
      </c>
      <c r="CR501" s="45">
        <v>99.4</v>
      </c>
      <c r="CS501" s="45">
        <v>98.1</v>
      </c>
      <c r="CT501" s="45">
        <v>98.6</v>
      </c>
      <c r="CU501" s="45">
        <v>101.2</v>
      </c>
      <c r="CV501" s="45">
        <v>92</v>
      </c>
      <c r="CW501" s="45">
        <v>91.8</v>
      </c>
      <c r="CX501" s="45">
        <v>95.5</v>
      </c>
      <c r="CY501" s="45">
        <v>100.4</v>
      </c>
      <c r="CZ501" s="45">
        <v>95.8</v>
      </c>
      <c r="DA501" s="45">
        <v>91.6</v>
      </c>
      <c r="DB501" s="45">
        <v>93.9</v>
      </c>
      <c r="DC501" s="45">
        <v>92</v>
      </c>
      <c r="DD501" s="45">
        <v>99.1</v>
      </c>
      <c r="DE501" s="45">
        <v>99.7</v>
      </c>
      <c r="DF501" s="45">
        <v>101.5</v>
      </c>
      <c r="DG501" s="45">
        <v>108.3</v>
      </c>
      <c r="DH501" s="45">
        <v>104.4</v>
      </c>
      <c r="DI501" s="45">
        <v>102.1</v>
      </c>
      <c r="DJ501" s="45">
        <v>103.8</v>
      </c>
      <c r="DK501" s="45">
        <v>106.5</v>
      </c>
      <c r="DL501" s="45">
        <v>106.3</v>
      </c>
      <c r="DM501" s="45">
        <v>106.7</v>
      </c>
      <c r="DN501" s="45">
        <v>110.7</v>
      </c>
      <c r="DO501" s="45">
        <v>114</v>
      </c>
      <c r="DP501" s="45">
        <v>113.7</v>
      </c>
      <c r="DQ501" s="45">
        <v>118.2</v>
      </c>
      <c r="DR501" s="45">
        <v>120.5</v>
      </c>
      <c r="DS501" s="45">
        <v>124.6</v>
      </c>
      <c r="DT501" s="45">
        <v>127.5</v>
      </c>
      <c r="DU501" s="45">
        <v>130.80000000000001</v>
      </c>
      <c r="DV501" s="45">
        <v>128.5</v>
      </c>
      <c r="DW501" s="45">
        <v>120.4</v>
      </c>
      <c r="DX501" s="46">
        <v>111.8</v>
      </c>
      <c r="DY501" s="46">
        <v>110.2</v>
      </c>
      <c r="DZ501" s="46">
        <v>110.4</v>
      </c>
      <c r="EA501">
        <v>107.4</v>
      </c>
      <c r="EB501" s="47">
        <v>106.4</v>
      </c>
      <c r="EC501" s="47">
        <v>105.6</v>
      </c>
    </row>
    <row r="502" spans="1:133" x14ac:dyDescent="0.25">
      <c r="A502" s="43" t="s">
        <v>3766</v>
      </c>
      <c r="B502" s="43" t="s">
        <v>3187</v>
      </c>
      <c r="C502" s="44">
        <v>5.0979999999999998E-2</v>
      </c>
      <c r="D502" s="45">
        <v>103.9</v>
      </c>
      <c r="E502" s="45">
        <v>104</v>
      </c>
      <c r="F502" s="45">
        <v>101.7</v>
      </c>
      <c r="G502" s="45">
        <v>99.7</v>
      </c>
      <c r="H502" s="45">
        <v>100.6</v>
      </c>
      <c r="I502" s="45">
        <v>99.3</v>
      </c>
      <c r="J502" s="45">
        <v>98.4</v>
      </c>
      <c r="K502" s="45">
        <v>96.4</v>
      </c>
      <c r="L502" s="45">
        <v>96.9</v>
      </c>
      <c r="M502" s="45">
        <v>97.3</v>
      </c>
      <c r="N502" s="45">
        <v>99.2</v>
      </c>
      <c r="O502" s="45">
        <v>100</v>
      </c>
      <c r="P502" s="45">
        <v>99.5</v>
      </c>
      <c r="Q502" s="45">
        <v>101.6</v>
      </c>
      <c r="R502" s="45">
        <v>103.9</v>
      </c>
      <c r="S502" s="45">
        <v>107.6</v>
      </c>
      <c r="T502" s="45">
        <v>109.3</v>
      </c>
      <c r="U502" s="45">
        <v>113.8</v>
      </c>
      <c r="V502" s="45">
        <v>112.9</v>
      </c>
      <c r="W502" s="45">
        <v>113</v>
      </c>
      <c r="X502" s="45">
        <v>113.7</v>
      </c>
      <c r="Y502" s="45">
        <v>114.1</v>
      </c>
      <c r="Z502" s="45">
        <v>114.4</v>
      </c>
      <c r="AA502" s="45">
        <v>115</v>
      </c>
      <c r="AB502" s="45">
        <v>116.4</v>
      </c>
      <c r="AC502" s="45">
        <v>116.4</v>
      </c>
      <c r="AD502" s="45">
        <v>116.8</v>
      </c>
      <c r="AE502" s="45">
        <v>116.5</v>
      </c>
      <c r="AF502" s="45">
        <v>117.8</v>
      </c>
      <c r="AG502" s="45">
        <v>117</v>
      </c>
      <c r="AH502" s="45">
        <v>117.2</v>
      </c>
      <c r="AI502" s="45">
        <v>114.3</v>
      </c>
      <c r="AJ502" s="45">
        <v>110.6</v>
      </c>
      <c r="AK502" s="45">
        <v>101.9</v>
      </c>
      <c r="AL502" s="45">
        <v>101.3</v>
      </c>
      <c r="AM502" s="45">
        <v>106.5</v>
      </c>
      <c r="AN502" s="45">
        <v>107.4</v>
      </c>
      <c r="AO502" s="45">
        <v>110.6</v>
      </c>
      <c r="AP502" s="45">
        <v>109.8</v>
      </c>
      <c r="AQ502" s="45">
        <v>105.5</v>
      </c>
      <c r="AR502" s="45">
        <v>102.8</v>
      </c>
      <c r="AS502" s="45">
        <v>101.1</v>
      </c>
      <c r="AT502" s="45">
        <v>99.6</v>
      </c>
      <c r="AU502" s="45">
        <v>98.1</v>
      </c>
      <c r="AV502" s="45">
        <v>95.4</v>
      </c>
      <c r="AW502" s="45">
        <v>92.9</v>
      </c>
      <c r="AX502" s="45">
        <v>94.3</v>
      </c>
      <c r="AY502" s="45">
        <v>97.1</v>
      </c>
      <c r="AZ502" s="45">
        <v>99.7</v>
      </c>
      <c r="BA502" s="45">
        <v>97.8</v>
      </c>
      <c r="BB502" s="45">
        <v>96</v>
      </c>
      <c r="BC502" s="45">
        <v>97.4</v>
      </c>
      <c r="BD502" s="45">
        <v>97.6</v>
      </c>
      <c r="BE502" s="45">
        <v>97.6</v>
      </c>
      <c r="BF502" s="45">
        <v>97.3</v>
      </c>
      <c r="BG502" s="45">
        <v>98.1</v>
      </c>
      <c r="BH502" s="45">
        <v>96.9</v>
      </c>
      <c r="BI502" s="45">
        <v>95.7</v>
      </c>
      <c r="BJ502" s="45">
        <v>97.1</v>
      </c>
      <c r="BK502" s="45">
        <v>97.4</v>
      </c>
      <c r="BL502" s="45">
        <v>96.1</v>
      </c>
      <c r="BM502" s="45">
        <v>96.3</v>
      </c>
      <c r="BN502" s="45">
        <v>96.4</v>
      </c>
      <c r="BO502" s="45">
        <v>95.6</v>
      </c>
      <c r="BP502" s="45">
        <v>94.8</v>
      </c>
      <c r="BQ502" s="45">
        <v>95.9</v>
      </c>
      <c r="BR502" s="45">
        <v>96.2</v>
      </c>
      <c r="BS502" s="45">
        <v>95.5</v>
      </c>
      <c r="BT502" s="45">
        <v>96.1</v>
      </c>
      <c r="BU502" s="45">
        <v>95.4</v>
      </c>
      <c r="BV502" s="45">
        <v>99</v>
      </c>
      <c r="BW502" s="45">
        <v>98</v>
      </c>
      <c r="BX502" s="45">
        <v>96.2</v>
      </c>
      <c r="BY502" s="45">
        <v>98.4</v>
      </c>
      <c r="BZ502" s="45">
        <v>100.7</v>
      </c>
      <c r="CA502" s="45">
        <v>100.3</v>
      </c>
      <c r="CB502" s="45">
        <v>98.4</v>
      </c>
      <c r="CC502" s="45">
        <v>99.8</v>
      </c>
      <c r="CD502" s="45">
        <v>101</v>
      </c>
      <c r="CE502" s="45">
        <v>98.7</v>
      </c>
      <c r="CF502" s="45">
        <v>94.2</v>
      </c>
      <c r="CG502" s="45">
        <v>95.3</v>
      </c>
      <c r="CH502" s="45">
        <v>97.9</v>
      </c>
      <c r="CI502" s="45">
        <v>97.6</v>
      </c>
      <c r="CJ502" s="45">
        <v>99</v>
      </c>
      <c r="CK502" s="45">
        <v>100.4</v>
      </c>
      <c r="CL502" s="45">
        <v>98.9</v>
      </c>
      <c r="CM502" s="45">
        <v>96.1</v>
      </c>
      <c r="CN502" s="45">
        <v>99.9</v>
      </c>
      <c r="CO502" s="45">
        <v>100.6</v>
      </c>
      <c r="CP502" s="45">
        <v>102.8</v>
      </c>
      <c r="CQ502" s="45">
        <v>102.2</v>
      </c>
      <c r="CR502" s="45">
        <v>98.6</v>
      </c>
      <c r="CS502" s="45">
        <v>97.8</v>
      </c>
      <c r="CT502" s="45">
        <v>98.3</v>
      </c>
      <c r="CU502" s="45">
        <v>99.7</v>
      </c>
      <c r="CV502" s="45">
        <v>99.5</v>
      </c>
      <c r="CW502" s="45">
        <v>95.7</v>
      </c>
      <c r="CX502" s="45">
        <v>97.1</v>
      </c>
      <c r="CY502" s="45">
        <v>97.8</v>
      </c>
      <c r="CZ502" s="45">
        <v>96.9</v>
      </c>
      <c r="DA502" s="45">
        <v>100.2</v>
      </c>
      <c r="DB502" s="45">
        <v>100.9</v>
      </c>
      <c r="DC502" s="45">
        <v>102.2</v>
      </c>
      <c r="DD502" s="45">
        <v>106.8</v>
      </c>
      <c r="DE502" s="45">
        <v>109.5</v>
      </c>
      <c r="DF502" s="45">
        <v>115.4</v>
      </c>
      <c r="DG502" s="45">
        <v>122.4</v>
      </c>
      <c r="DH502" s="45">
        <v>129.6</v>
      </c>
      <c r="DI502" s="45">
        <v>126.6</v>
      </c>
      <c r="DJ502" s="45">
        <v>120.9</v>
      </c>
      <c r="DK502" s="45">
        <v>119.3</v>
      </c>
      <c r="DL502" s="45">
        <v>122.9</v>
      </c>
      <c r="DM502" s="45">
        <v>125.2</v>
      </c>
      <c r="DN502" s="45">
        <v>132.9</v>
      </c>
      <c r="DO502" s="45">
        <v>134.30000000000001</v>
      </c>
      <c r="DP502" s="45">
        <v>129.9</v>
      </c>
      <c r="DQ502" s="45">
        <v>129.30000000000001</v>
      </c>
      <c r="DR502" s="45">
        <v>134.4</v>
      </c>
      <c r="DS502" s="45">
        <v>138.9</v>
      </c>
      <c r="DT502" s="45">
        <v>137.80000000000001</v>
      </c>
      <c r="DU502" s="45">
        <v>141.4</v>
      </c>
      <c r="DV502" s="45">
        <v>135.6</v>
      </c>
      <c r="DW502" s="45">
        <v>131.6</v>
      </c>
      <c r="DX502" s="46">
        <v>124.3</v>
      </c>
      <c r="DY502" s="46">
        <v>125.1</v>
      </c>
      <c r="DZ502" s="46">
        <v>127.1</v>
      </c>
      <c r="EA502">
        <v>120.9</v>
      </c>
      <c r="EB502" s="47">
        <v>118.9</v>
      </c>
      <c r="EC502" s="47">
        <v>122.7</v>
      </c>
    </row>
    <row r="503" spans="1:133" x14ac:dyDescent="0.25">
      <c r="A503" s="43" t="s">
        <v>3767</v>
      </c>
      <c r="B503" s="43" t="s">
        <v>3189</v>
      </c>
      <c r="C503" s="44">
        <v>0.24113000000000001</v>
      </c>
      <c r="D503" s="45">
        <v>104.3</v>
      </c>
      <c r="E503" s="45">
        <v>103.8</v>
      </c>
      <c r="F503" s="45">
        <v>105.9</v>
      </c>
      <c r="G503" s="45">
        <v>103.3</v>
      </c>
      <c r="H503" s="45">
        <v>106.3</v>
      </c>
      <c r="I503" s="45">
        <v>105.1</v>
      </c>
      <c r="J503" s="45">
        <v>104.5</v>
      </c>
      <c r="K503" s="45">
        <v>105.8</v>
      </c>
      <c r="L503" s="45">
        <v>106.1</v>
      </c>
      <c r="M503" s="45">
        <v>103.6</v>
      </c>
      <c r="N503" s="45">
        <v>105.7</v>
      </c>
      <c r="O503" s="45">
        <v>107.1</v>
      </c>
      <c r="P503" s="45">
        <v>107.1</v>
      </c>
      <c r="Q503" s="45">
        <v>106.2</v>
      </c>
      <c r="R503" s="45">
        <v>107.1</v>
      </c>
      <c r="S503" s="45">
        <v>112.1</v>
      </c>
      <c r="T503" s="45">
        <v>113.2</v>
      </c>
      <c r="U503" s="45">
        <v>116.9</v>
      </c>
      <c r="V503" s="45">
        <v>116.2</v>
      </c>
      <c r="W503" s="45">
        <v>117.7</v>
      </c>
      <c r="X503" s="45">
        <v>115.9</v>
      </c>
      <c r="Y503" s="45">
        <v>118.5</v>
      </c>
      <c r="Z503" s="45">
        <v>116.8</v>
      </c>
      <c r="AA503" s="45">
        <v>118.5</v>
      </c>
      <c r="AB503" s="45">
        <v>117.7</v>
      </c>
      <c r="AC503" s="45">
        <v>117.8</v>
      </c>
      <c r="AD503" s="45">
        <v>120</v>
      </c>
      <c r="AE503" s="45">
        <v>118.5</v>
      </c>
      <c r="AF503" s="45">
        <v>119.8</v>
      </c>
      <c r="AG503" s="45">
        <v>118</v>
      </c>
      <c r="AH503" s="45">
        <v>120.6</v>
      </c>
      <c r="AI503" s="45">
        <v>121.4</v>
      </c>
      <c r="AJ503" s="45">
        <v>113.3</v>
      </c>
      <c r="AK503" s="45">
        <v>108.2</v>
      </c>
      <c r="AL503" s="45">
        <v>107</v>
      </c>
      <c r="AM503" s="45">
        <v>111.7</v>
      </c>
      <c r="AN503" s="45">
        <v>114.8</v>
      </c>
      <c r="AO503" s="45">
        <v>115.8</v>
      </c>
      <c r="AP503" s="45">
        <v>116.7</v>
      </c>
      <c r="AQ503" s="45">
        <v>113.2</v>
      </c>
      <c r="AR503" s="45">
        <v>113.6</v>
      </c>
      <c r="AS503" s="45">
        <v>111.5</v>
      </c>
      <c r="AT503" s="45">
        <v>109.7</v>
      </c>
      <c r="AU503" s="45">
        <v>111.1</v>
      </c>
      <c r="AV503" s="45">
        <v>109.4</v>
      </c>
      <c r="AW503" s="45">
        <v>108.5</v>
      </c>
      <c r="AX503" s="45">
        <v>107</v>
      </c>
      <c r="AY503" s="45">
        <v>110</v>
      </c>
      <c r="AZ503" s="45">
        <v>110.8</v>
      </c>
      <c r="BA503" s="45">
        <v>110.6</v>
      </c>
      <c r="BB503" s="45">
        <v>110.4</v>
      </c>
      <c r="BC503" s="45">
        <v>110.1</v>
      </c>
      <c r="BD503" s="45">
        <v>112.1</v>
      </c>
      <c r="BE503" s="45">
        <v>112.1</v>
      </c>
      <c r="BF503" s="45">
        <v>109.3</v>
      </c>
      <c r="BG503" s="45">
        <v>110.8</v>
      </c>
      <c r="BH503" s="45">
        <v>110.5</v>
      </c>
      <c r="BI503" s="45">
        <v>110.1</v>
      </c>
      <c r="BJ503" s="45">
        <v>109</v>
      </c>
      <c r="BK503" s="45">
        <v>107.3</v>
      </c>
      <c r="BL503" s="45">
        <v>108.8</v>
      </c>
      <c r="BM503" s="45">
        <v>107.8</v>
      </c>
      <c r="BN503" s="45">
        <v>107</v>
      </c>
      <c r="BO503" s="45">
        <v>106.9</v>
      </c>
      <c r="BP503" s="45">
        <v>106.9</v>
      </c>
      <c r="BQ503" s="45">
        <v>107.3</v>
      </c>
      <c r="BR503" s="45">
        <v>107.5</v>
      </c>
      <c r="BS503" s="45">
        <v>107.5</v>
      </c>
      <c r="BT503" s="45">
        <v>106.7</v>
      </c>
      <c r="BU503" s="45">
        <v>107.7</v>
      </c>
      <c r="BV503" s="45">
        <v>105.6</v>
      </c>
      <c r="BW503" s="45">
        <v>108.5</v>
      </c>
      <c r="BX503" s="45">
        <v>106.6</v>
      </c>
      <c r="BY503" s="45">
        <v>109.4</v>
      </c>
      <c r="BZ503" s="45">
        <v>109.1</v>
      </c>
      <c r="CA503" s="45">
        <v>111.3</v>
      </c>
      <c r="CB503" s="45">
        <v>110.4</v>
      </c>
      <c r="CC503" s="45">
        <v>112.9</v>
      </c>
      <c r="CD503" s="45">
        <v>114.1</v>
      </c>
      <c r="CE503" s="45">
        <v>114.3</v>
      </c>
      <c r="CF503" s="45">
        <v>112.2</v>
      </c>
      <c r="CG503" s="45">
        <v>111.2</v>
      </c>
      <c r="CH503" s="45">
        <v>109.3</v>
      </c>
      <c r="CI503" s="45">
        <v>110.6</v>
      </c>
      <c r="CJ503" s="45">
        <v>111.4</v>
      </c>
      <c r="CK503" s="45">
        <v>110.7</v>
      </c>
      <c r="CL503" s="45">
        <v>110.2</v>
      </c>
      <c r="CM503" s="45">
        <v>109.6</v>
      </c>
      <c r="CN503" s="45">
        <v>109.1</v>
      </c>
      <c r="CO503" s="45">
        <v>109.8</v>
      </c>
      <c r="CP503" s="45">
        <v>110</v>
      </c>
      <c r="CQ503" s="45">
        <v>108.6</v>
      </c>
      <c r="CR503" s="45">
        <v>107.7</v>
      </c>
      <c r="CS503" s="45">
        <v>107.2</v>
      </c>
      <c r="CT503" s="45">
        <v>107.8</v>
      </c>
      <c r="CU503" s="45">
        <v>107.7</v>
      </c>
      <c r="CV503" s="45">
        <v>108.3</v>
      </c>
      <c r="CW503" s="45">
        <v>107.9</v>
      </c>
      <c r="CX503" s="45">
        <v>110.2</v>
      </c>
      <c r="CY503" s="45">
        <v>111.1</v>
      </c>
      <c r="CZ503" s="45">
        <v>109.3</v>
      </c>
      <c r="DA503" s="45">
        <v>110.8</v>
      </c>
      <c r="DB503" s="45">
        <v>111.5</v>
      </c>
      <c r="DC503" s="45">
        <v>115.5</v>
      </c>
      <c r="DD503" s="45">
        <v>117.4</v>
      </c>
      <c r="DE503" s="45">
        <v>118.6</v>
      </c>
      <c r="DF503" s="45">
        <v>118.5</v>
      </c>
      <c r="DG503" s="45">
        <v>125.5</v>
      </c>
      <c r="DH503" s="45">
        <v>128.9</v>
      </c>
      <c r="DI503" s="45">
        <v>126.8</v>
      </c>
      <c r="DJ503" s="45">
        <v>123.7</v>
      </c>
      <c r="DK503" s="45">
        <v>125.2</v>
      </c>
      <c r="DL503" s="45">
        <v>125.9</v>
      </c>
      <c r="DM503" s="45">
        <v>127.7</v>
      </c>
      <c r="DN503" s="45">
        <v>132.19999999999999</v>
      </c>
      <c r="DO503" s="45">
        <v>134</v>
      </c>
      <c r="DP503" s="45">
        <v>132.69999999999999</v>
      </c>
      <c r="DQ503" s="45">
        <v>135.19999999999999</v>
      </c>
      <c r="DR503" s="45">
        <v>133.9</v>
      </c>
      <c r="DS503" s="45">
        <v>138.1</v>
      </c>
      <c r="DT503" s="45">
        <v>141.6</v>
      </c>
      <c r="DU503" s="45">
        <v>140.1</v>
      </c>
      <c r="DV503" s="45">
        <v>140.9</v>
      </c>
      <c r="DW503" s="45">
        <v>137.9</v>
      </c>
      <c r="DX503" s="46">
        <v>133.6</v>
      </c>
      <c r="DY503" s="46">
        <v>133.30000000000001</v>
      </c>
      <c r="DZ503" s="46">
        <v>134.5</v>
      </c>
      <c r="EA503">
        <v>130.69999999999999</v>
      </c>
      <c r="EB503" s="47">
        <v>128.69999999999999</v>
      </c>
      <c r="EC503" s="47">
        <v>133.1</v>
      </c>
    </row>
    <row r="504" spans="1:133" x14ac:dyDescent="0.25">
      <c r="A504" s="43" t="s">
        <v>3768</v>
      </c>
      <c r="B504" s="43" t="s">
        <v>3191</v>
      </c>
      <c r="C504" s="44">
        <v>4.3060000000000001E-2</v>
      </c>
      <c r="D504" s="45">
        <v>103.5</v>
      </c>
      <c r="E504" s="45">
        <v>103.8</v>
      </c>
      <c r="F504" s="45">
        <v>103.9</v>
      </c>
      <c r="G504" s="45">
        <v>103.3</v>
      </c>
      <c r="H504" s="45">
        <v>104.9</v>
      </c>
      <c r="I504" s="45">
        <v>106.9</v>
      </c>
      <c r="J504" s="45">
        <v>105</v>
      </c>
      <c r="K504" s="45">
        <v>105.5</v>
      </c>
      <c r="L504" s="45">
        <v>106.8</v>
      </c>
      <c r="M504" s="45">
        <v>106.6</v>
      </c>
      <c r="N504" s="45">
        <v>103.8</v>
      </c>
      <c r="O504" s="45">
        <v>106.6</v>
      </c>
      <c r="P504" s="45">
        <v>110.2</v>
      </c>
      <c r="Q504" s="45">
        <v>107.9</v>
      </c>
      <c r="R504" s="45">
        <v>109.8</v>
      </c>
      <c r="S504" s="45">
        <v>112.9</v>
      </c>
      <c r="T504" s="45">
        <v>114.2</v>
      </c>
      <c r="U504" s="45">
        <v>115.3</v>
      </c>
      <c r="V504" s="45">
        <v>117.4</v>
      </c>
      <c r="W504" s="45">
        <v>115.7</v>
      </c>
      <c r="X504" s="45">
        <v>115.4</v>
      </c>
      <c r="Y504" s="45">
        <v>117.8</v>
      </c>
      <c r="Z504" s="45">
        <v>118.9</v>
      </c>
      <c r="AA504" s="45">
        <v>119.1</v>
      </c>
      <c r="AB504" s="45">
        <v>123</v>
      </c>
      <c r="AC504" s="45">
        <v>124.2</v>
      </c>
      <c r="AD504" s="45">
        <v>123.1</v>
      </c>
      <c r="AE504" s="45">
        <v>125</v>
      </c>
      <c r="AF504" s="45">
        <v>125.6</v>
      </c>
      <c r="AG504" s="45">
        <v>125.8</v>
      </c>
      <c r="AH504" s="45">
        <v>124.9</v>
      </c>
      <c r="AI504" s="45">
        <v>126</v>
      </c>
      <c r="AJ504" s="45">
        <v>124.8</v>
      </c>
      <c r="AK504" s="45">
        <v>122.5</v>
      </c>
      <c r="AL504" s="45">
        <v>120</v>
      </c>
      <c r="AM504" s="45">
        <v>120.2</v>
      </c>
      <c r="AN504" s="45">
        <v>121.2</v>
      </c>
      <c r="AO504" s="45">
        <v>122.9</v>
      </c>
      <c r="AP504" s="45">
        <v>124.8</v>
      </c>
      <c r="AQ504" s="45">
        <v>124</v>
      </c>
      <c r="AR504" s="45">
        <v>121.3</v>
      </c>
      <c r="AS504" s="45">
        <v>118.4</v>
      </c>
      <c r="AT504" s="45">
        <v>118.5</v>
      </c>
      <c r="AU504" s="45">
        <v>114.5</v>
      </c>
      <c r="AV504" s="45">
        <v>113.4</v>
      </c>
      <c r="AW504" s="45">
        <v>115.4</v>
      </c>
      <c r="AX504" s="45">
        <v>114.1</v>
      </c>
      <c r="AY504" s="45">
        <v>113.9</v>
      </c>
      <c r="AZ504" s="45">
        <v>115.5</v>
      </c>
      <c r="BA504" s="45">
        <v>117.1</v>
      </c>
      <c r="BB504" s="45">
        <v>113</v>
      </c>
      <c r="BC504" s="45">
        <v>114.6</v>
      </c>
      <c r="BD504" s="45">
        <v>115.7</v>
      </c>
      <c r="BE504" s="45">
        <v>115.4</v>
      </c>
      <c r="BF504" s="45">
        <v>116</v>
      </c>
      <c r="BG504" s="45">
        <v>115.5</v>
      </c>
      <c r="BH504" s="45">
        <v>117</v>
      </c>
      <c r="BI504" s="45">
        <v>116</v>
      </c>
      <c r="BJ504" s="45">
        <v>120.6</v>
      </c>
      <c r="BK504" s="45">
        <v>118.2</v>
      </c>
      <c r="BL504" s="45">
        <v>121.9</v>
      </c>
      <c r="BM504" s="45">
        <v>122</v>
      </c>
      <c r="BN504" s="45">
        <v>122</v>
      </c>
      <c r="BO504" s="45">
        <v>124.1</v>
      </c>
      <c r="BP504" s="45">
        <v>124.5</v>
      </c>
      <c r="BQ504" s="45">
        <v>124.8</v>
      </c>
      <c r="BR504" s="45">
        <v>124.9</v>
      </c>
      <c r="BS504" s="45">
        <v>124.4</v>
      </c>
      <c r="BT504" s="45">
        <v>127.9</v>
      </c>
      <c r="BU504" s="45">
        <v>129.1</v>
      </c>
      <c r="BV504" s="45">
        <v>129.30000000000001</v>
      </c>
      <c r="BW504" s="45">
        <v>128.4</v>
      </c>
      <c r="BX504" s="45">
        <v>130.1</v>
      </c>
      <c r="BY504" s="45">
        <v>128.80000000000001</v>
      </c>
      <c r="BZ504" s="45">
        <v>130.80000000000001</v>
      </c>
      <c r="CA504" s="45">
        <v>134.5</v>
      </c>
      <c r="CB504" s="45">
        <v>131.69999999999999</v>
      </c>
      <c r="CC504" s="45">
        <v>132</v>
      </c>
      <c r="CD504" s="45">
        <v>131.5</v>
      </c>
      <c r="CE504" s="45">
        <v>130.80000000000001</v>
      </c>
      <c r="CF504" s="45">
        <v>129.19999999999999</v>
      </c>
      <c r="CG504" s="45">
        <v>127.5</v>
      </c>
      <c r="CH504" s="45">
        <v>129.1</v>
      </c>
      <c r="CI504" s="45">
        <v>129.80000000000001</v>
      </c>
      <c r="CJ504" s="45">
        <v>128.1</v>
      </c>
      <c r="CK504" s="45">
        <v>127.2</v>
      </c>
      <c r="CL504" s="45">
        <v>126.1</v>
      </c>
      <c r="CM504" s="45">
        <v>125.5</v>
      </c>
      <c r="CN504" s="45">
        <v>124.3</v>
      </c>
      <c r="CO504" s="45">
        <v>126.7</v>
      </c>
      <c r="CP504" s="45">
        <v>124.4</v>
      </c>
      <c r="CQ504" s="45">
        <v>127.1</v>
      </c>
      <c r="CR504" s="45">
        <v>124.2</v>
      </c>
      <c r="CS504" s="45">
        <v>126.7</v>
      </c>
      <c r="CT504" s="45">
        <v>123.4</v>
      </c>
      <c r="CU504" s="45">
        <v>125.9</v>
      </c>
      <c r="CV504" s="45">
        <v>123.1</v>
      </c>
      <c r="CW504" s="45">
        <v>124.8</v>
      </c>
      <c r="CX504" s="45">
        <v>123.6</v>
      </c>
      <c r="CY504" s="45">
        <v>127.7</v>
      </c>
      <c r="CZ504" s="45">
        <v>122.5</v>
      </c>
      <c r="DA504" s="45">
        <v>121.8</v>
      </c>
      <c r="DB504" s="45">
        <v>122.2</v>
      </c>
      <c r="DC504" s="45">
        <v>124.8</v>
      </c>
      <c r="DD504" s="45">
        <v>126.2</v>
      </c>
      <c r="DE504" s="45">
        <v>127.5</v>
      </c>
      <c r="DF504" s="45">
        <v>129.1</v>
      </c>
      <c r="DG504" s="45">
        <v>133.1</v>
      </c>
      <c r="DH504" s="45">
        <v>137.6</v>
      </c>
      <c r="DI504" s="45">
        <v>137.69999999999999</v>
      </c>
      <c r="DJ504" s="45">
        <v>139.19999999999999</v>
      </c>
      <c r="DK504" s="45">
        <v>140.9</v>
      </c>
      <c r="DL504" s="45">
        <v>138.5</v>
      </c>
      <c r="DM504" s="45">
        <v>141.4</v>
      </c>
      <c r="DN504" s="45">
        <v>143.80000000000001</v>
      </c>
      <c r="DO504" s="45">
        <v>146.6</v>
      </c>
      <c r="DP504" s="45">
        <v>147.19999999999999</v>
      </c>
      <c r="DQ504" s="45">
        <v>149.19999999999999</v>
      </c>
      <c r="DR504" s="45">
        <v>149.5</v>
      </c>
      <c r="DS504" s="45">
        <v>153.30000000000001</v>
      </c>
      <c r="DT504" s="45">
        <v>153.80000000000001</v>
      </c>
      <c r="DU504" s="45">
        <v>153.19999999999999</v>
      </c>
      <c r="DV504" s="45">
        <v>154.69999999999999</v>
      </c>
      <c r="DW504" s="45">
        <v>155.69999999999999</v>
      </c>
      <c r="DX504" s="46">
        <v>147.9</v>
      </c>
      <c r="DY504" s="46">
        <v>143.80000000000001</v>
      </c>
      <c r="DZ504" s="46">
        <v>144.5</v>
      </c>
      <c r="EA504">
        <v>142.4</v>
      </c>
      <c r="EB504" s="47">
        <v>141.69999999999999</v>
      </c>
      <c r="EC504" s="47">
        <v>140.1</v>
      </c>
    </row>
    <row r="505" spans="1:133" x14ac:dyDescent="0.25">
      <c r="A505" s="43" t="s">
        <v>3769</v>
      </c>
      <c r="B505" s="43" t="s">
        <v>3193</v>
      </c>
      <c r="C505" s="44">
        <v>4.6800000000000001E-2</v>
      </c>
      <c r="D505" s="45">
        <v>105.1</v>
      </c>
      <c r="E505" s="45">
        <v>107.4</v>
      </c>
      <c r="F505" s="45">
        <v>102.9</v>
      </c>
      <c r="G505" s="45">
        <v>104.5</v>
      </c>
      <c r="H505" s="45">
        <v>106.9</v>
      </c>
      <c r="I505" s="45">
        <v>106.3</v>
      </c>
      <c r="J505" s="45">
        <v>109</v>
      </c>
      <c r="K505" s="45">
        <v>107.9</v>
      </c>
      <c r="L505" s="45">
        <v>110.4</v>
      </c>
      <c r="M505" s="45">
        <v>110.2</v>
      </c>
      <c r="N505" s="45">
        <v>112.7</v>
      </c>
      <c r="O505" s="45">
        <v>115.1</v>
      </c>
      <c r="P505" s="45">
        <v>113.3</v>
      </c>
      <c r="Q505" s="45">
        <v>118.5</v>
      </c>
      <c r="R505" s="45">
        <v>115.4</v>
      </c>
      <c r="S505" s="45">
        <v>124.6</v>
      </c>
      <c r="T505" s="45">
        <v>118.2</v>
      </c>
      <c r="U505" s="45">
        <v>122.5</v>
      </c>
      <c r="V505" s="45">
        <v>126.5</v>
      </c>
      <c r="W505" s="45">
        <v>125.8</v>
      </c>
      <c r="X505" s="45">
        <v>125.9</v>
      </c>
      <c r="Y505" s="45">
        <v>126.8</v>
      </c>
      <c r="Z505" s="45">
        <v>127.2</v>
      </c>
      <c r="AA505" s="45">
        <v>131.5</v>
      </c>
      <c r="AB505" s="45">
        <v>127.4</v>
      </c>
      <c r="AC505" s="45">
        <v>127.2</v>
      </c>
      <c r="AD505" s="45">
        <v>125.7</v>
      </c>
      <c r="AE505" s="45">
        <v>130.9</v>
      </c>
      <c r="AF505" s="45">
        <v>130.6</v>
      </c>
      <c r="AG505" s="45">
        <v>131.6</v>
      </c>
      <c r="AH505" s="45">
        <v>130.30000000000001</v>
      </c>
      <c r="AI505" s="45">
        <v>128</v>
      </c>
      <c r="AJ505" s="45">
        <v>125.6</v>
      </c>
      <c r="AK505" s="45">
        <v>123.4</v>
      </c>
      <c r="AL505" s="45">
        <v>125.4</v>
      </c>
      <c r="AM505" s="45">
        <v>124.1</v>
      </c>
      <c r="AN505" s="45">
        <v>128.30000000000001</v>
      </c>
      <c r="AO505" s="45">
        <v>128.69999999999999</v>
      </c>
      <c r="AP505" s="45">
        <v>131.1</v>
      </c>
      <c r="AQ505" s="45">
        <v>122.5</v>
      </c>
      <c r="AR505" s="45">
        <v>127.1</v>
      </c>
      <c r="AS505" s="45">
        <v>130</v>
      </c>
      <c r="AT505" s="45">
        <v>129.69999999999999</v>
      </c>
      <c r="AU505" s="45">
        <v>129.30000000000001</v>
      </c>
      <c r="AV505" s="45">
        <v>129.5</v>
      </c>
      <c r="AW505" s="45">
        <v>132.6</v>
      </c>
      <c r="AX505" s="45">
        <v>132.5</v>
      </c>
      <c r="AY505" s="45">
        <v>132</v>
      </c>
      <c r="AZ505" s="45">
        <v>135.5</v>
      </c>
      <c r="BA505" s="45">
        <v>135.80000000000001</v>
      </c>
      <c r="BB505" s="45">
        <v>135.69999999999999</v>
      </c>
      <c r="BC505" s="45">
        <v>132.9</v>
      </c>
      <c r="BD505" s="45">
        <v>135.9</v>
      </c>
      <c r="BE505" s="45">
        <v>135</v>
      </c>
      <c r="BF505" s="45">
        <v>136.1</v>
      </c>
      <c r="BG505" s="45">
        <v>137.4</v>
      </c>
      <c r="BH505" s="45">
        <v>131.19999999999999</v>
      </c>
      <c r="BI505" s="45">
        <v>132.1</v>
      </c>
      <c r="BJ505" s="45">
        <v>132.19999999999999</v>
      </c>
      <c r="BK505" s="45">
        <v>135.30000000000001</v>
      </c>
      <c r="BL505" s="45">
        <v>134.4</v>
      </c>
      <c r="BM505" s="45">
        <v>134.80000000000001</v>
      </c>
      <c r="BN505" s="45">
        <v>134</v>
      </c>
      <c r="BO505" s="45">
        <v>138.19999999999999</v>
      </c>
      <c r="BP505" s="45">
        <v>138.4</v>
      </c>
      <c r="BQ505" s="45">
        <v>129.9</v>
      </c>
      <c r="BR505" s="45">
        <v>131</v>
      </c>
      <c r="BS505" s="45">
        <v>130.69999999999999</v>
      </c>
      <c r="BT505" s="45">
        <v>130.80000000000001</v>
      </c>
      <c r="BU505" s="45">
        <v>134</v>
      </c>
      <c r="BV505" s="45">
        <v>134.4</v>
      </c>
      <c r="BW505" s="45">
        <v>133.4</v>
      </c>
      <c r="BX505" s="45">
        <v>131</v>
      </c>
      <c r="BY505" s="45">
        <v>136.69999999999999</v>
      </c>
      <c r="BZ505" s="45">
        <v>139.9</v>
      </c>
      <c r="CA505" s="45">
        <v>139.80000000000001</v>
      </c>
      <c r="CB505" s="45">
        <v>141</v>
      </c>
      <c r="CC505" s="45">
        <v>138.5</v>
      </c>
      <c r="CD505" s="45">
        <v>137.4</v>
      </c>
      <c r="CE505" s="45">
        <v>134.9</v>
      </c>
      <c r="CF505" s="45">
        <v>134.4</v>
      </c>
      <c r="CG505" s="45">
        <v>135</v>
      </c>
      <c r="CH505" s="45">
        <v>137.80000000000001</v>
      </c>
      <c r="CI505" s="45">
        <v>139</v>
      </c>
      <c r="CJ505" s="45">
        <v>133</v>
      </c>
      <c r="CK505" s="45">
        <v>142</v>
      </c>
      <c r="CL505" s="45">
        <v>145.30000000000001</v>
      </c>
      <c r="CM505" s="45">
        <v>148.5</v>
      </c>
      <c r="CN505" s="45">
        <v>141.80000000000001</v>
      </c>
      <c r="CO505" s="45">
        <v>137.9</v>
      </c>
      <c r="CP505" s="45">
        <v>146</v>
      </c>
      <c r="CQ505" s="45">
        <v>133</v>
      </c>
      <c r="CR505" s="45">
        <v>133.9</v>
      </c>
      <c r="CS505" s="45">
        <v>140.30000000000001</v>
      </c>
      <c r="CT505" s="45">
        <v>145.4</v>
      </c>
      <c r="CU505" s="45">
        <v>145.6</v>
      </c>
      <c r="CV505" s="45">
        <v>144.19999999999999</v>
      </c>
      <c r="CW505" s="45">
        <v>137.69999999999999</v>
      </c>
      <c r="CX505" s="45">
        <v>125.8</v>
      </c>
      <c r="CY505" s="45">
        <v>125.6</v>
      </c>
      <c r="CZ505" s="45">
        <v>129</v>
      </c>
      <c r="DA505" s="45">
        <v>138.5</v>
      </c>
      <c r="DB505" s="45">
        <v>143.19999999999999</v>
      </c>
      <c r="DC505" s="45">
        <v>146.1</v>
      </c>
      <c r="DD505" s="45">
        <v>147</v>
      </c>
      <c r="DE505" s="45">
        <v>148.9</v>
      </c>
      <c r="DF505" s="45">
        <v>149.9</v>
      </c>
      <c r="DG505" s="45">
        <v>157.1</v>
      </c>
      <c r="DH505" s="45">
        <v>161.4</v>
      </c>
      <c r="DI505" s="45">
        <v>159.30000000000001</v>
      </c>
      <c r="DJ505" s="45">
        <v>157.5</v>
      </c>
      <c r="DK505" s="45">
        <v>165</v>
      </c>
      <c r="DL505" s="45">
        <v>167</v>
      </c>
      <c r="DM505" s="45">
        <v>165.6</v>
      </c>
      <c r="DN505" s="45">
        <v>168.9</v>
      </c>
      <c r="DO505" s="45">
        <v>172.6</v>
      </c>
      <c r="DP505" s="45">
        <v>173.7</v>
      </c>
      <c r="DQ505" s="45">
        <v>176.1</v>
      </c>
      <c r="DR505" s="45">
        <v>170.4</v>
      </c>
      <c r="DS505" s="45">
        <v>174.5</v>
      </c>
      <c r="DT505" s="45">
        <v>177.2</v>
      </c>
      <c r="DU505" s="45">
        <v>177.2</v>
      </c>
      <c r="DV505" s="45">
        <v>176.7</v>
      </c>
      <c r="DW505" s="45">
        <v>175.8</v>
      </c>
      <c r="DX505" s="46">
        <v>172.5</v>
      </c>
      <c r="DY505" s="46">
        <v>171.3</v>
      </c>
      <c r="DZ505" s="46">
        <v>172.1</v>
      </c>
      <c r="EA505">
        <v>173.7</v>
      </c>
      <c r="EB505" s="47">
        <v>174</v>
      </c>
      <c r="EC505" s="47">
        <v>172.2</v>
      </c>
    </row>
    <row r="506" spans="1:133" x14ac:dyDescent="0.25">
      <c r="A506" s="43" t="s">
        <v>3770</v>
      </c>
      <c r="B506" s="43" t="s">
        <v>3771</v>
      </c>
      <c r="C506" s="44">
        <v>1.975E-2</v>
      </c>
      <c r="D506" s="45">
        <v>105.2</v>
      </c>
      <c r="E506" s="45">
        <v>106.2</v>
      </c>
      <c r="F506" s="45">
        <v>107.5</v>
      </c>
      <c r="G506" s="45">
        <v>106.1</v>
      </c>
      <c r="H506" s="45">
        <v>107.5</v>
      </c>
      <c r="I506" s="45">
        <v>107.7</v>
      </c>
      <c r="J506" s="45">
        <v>107.5</v>
      </c>
      <c r="K506" s="45">
        <v>108.4</v>
      </c>
      <c r="L506" s="45">
        <v>108.5</v>
      </c>
      <c r="M506" s="45">
        <v>110.3</v>
      </c>
      <c r="N506" s="45">
        <v>111.3</v>
      </c>
      <c r="O506" s="45">
        <v>112.1</v>
      </c>
      <c r="P506" s="45">
        <v>113.1</v>
      </c>
      <c r="Q506" s="45">
        <v>111.6</v>
      </c>
      <c r="R506" s="45">
        <v>114.1</v>
      </c>
      <c r="S506" s="45">
        <v>116.8</v>
      </c>
      <c r="T506" s="45">
        <v>119</v>
      </c>
      <c r="U506" s="45">
        <v>123</v>
      </c>
      <c r="V506" s="45">
        <v>123.1</v>
      </c>
      <c r="W506" s="45">
        <v>121.9</v>
      </c>
      <c r="X506" s="45">
        <v>123.4</v>
      </c>
      <c r="Y506" s="45">
        <v>125</v>
      </c>
      <c r="Z506" s="45">
        <v>126.8</v>
      </c>
      <c r="AA506" s="45">
        <v>127.9</v>
      </c>
      <c r="AB506" s="45">
        <v>127.5</v>
      </c>
      <c r="AC506" s="45">
        <v>129</v>
      </c>
      <c r="AD506" s="45">
        <v>126.1</v>
      </c>
      <c r="AE506" s="45">
        <v>126.2</v>
      </c>
      <c r="AF506" s="45">
        <v>129</v>
      </c>
      <c r="AG506" s="45">
        <v>131.30000000000001</v>
      </c>
      <c r="AH506" s="45">
        <v>131.9</v>
      </c>
      <c r="AI506" s="45">
        <v>131.4</v>
      </c>
      <c r="AJ506" s="45">
        <v>127</v>
      </c>
      <c r="AK506" s="45">
        <v>118.6</v>
      </c>
      <c r="AL506" s="45">
        <v>115.3</v>
      </c>
      <c r="AM506" s="45">
        <v>118.3</v>
      </c>
      <c r="AN506" s="45">
        <v>122.7</v>
      </c>
      <c r="AO506" s="45">
        <v>124.4</v>
      </c>
      <c r="AP506" s="45">
        <v>125.1</v>
      </c>
      <c r="AQ506" s="45">
        <v>123.3</v>
      </c>
      <c r="AR506" s="45">
        <v>119.5</v>
      </c>
      <c r="AS506" s="45">
        <v>116.7</v>
      </c>
      <c r="AT506" s="45">
        <v>116.1</v>
      </c>
      <c r="AU506" s="45">
        <v>115.6</v>
      </c>
      <c r="AV506" s="45">
        <v>112.4</v>
      </c>
      <c r="AW506" s="45">
        <v>113.1</v>
      </c>
      <c r="AX506" s="45">
        <v>112.1</v>
      </c>
      <c r="AY506" s="45">
        <v>114.8</v>
      </c>
      <c r="AZ506" s="45">
        <v>117.8</v>
      </c>
      <c r="BA506" s="45">
        <v>114.9</v>
      </c>
      <c r="BB506" s="45">
        <v>113.8</v>
      </c>
      <c r="BC506" s="45">
        <v>115.8</v>
      </c>
      <c r="BD506" s="45">
        <v>115.7</v>
      </c>
      <c r="BE506" s="45">
        <v>113.8</v>
      </c>
      <c r="BF506" s="45">
        <v>114.3</v>
      </c>
      <c r="BG506" s="45">
        <v>116.7</v>
      </c>
      <c r="BH506" s="45">
        <v>116.1</v>
      </c>
      <c r="BI506" s="45">
        <v>117.5</v>
      </c>
      <c r="BJ506" s="45">
        <v>119.7</v>
      </c>
      <c r="BK506" s="45">
        <v>122.8</v>
      </c>
      <c r="BL506" s="45">
        <v>120.3</v>
      </c>
      <c r="BM506" s="45">
        <v>119.1</v>
      </c>
      <c r="BN506" s="45">
        <v>120.5</v>
      </c>
      <c r="BO506" s="45">
        <v>120</v>
      </c>
      <c r="BP506" s="45">
        <v>120</v>
      </c>
      <c r="BQ506" s="45">
        <v>119.1</v>
      </c>
      <c r="BR506" s="45">
        <v>120.2</v>
      </c>
      <c r="BS506" s="45">
        <v>121.5</v>
      </c>
      <c r="BT506" s="45">
        <v>121.6</v>
      </c>
      <c r="BU506" s="45">
        <v>122.6</v>
      </c>
      <c r="BV506" s="45">
        <v>126.2</v>
      </c>
      <c r="BW506" s="45">
        <v>125.6</v>
      </c>
      <c r="BX506" s="45">
        <v>126.7</v>
      </c>
      <c r="BY506" s="45">
        <v>127.1</v>
      </c>
      <c r="BZ506" s="45">
        <v>127.9</v>
      </c>
      <c r="CA506" s="45">
        <v>128.5</v>
      </c>
      <c r="CB506" s="45">
        <v>127.4</v>
      </c>
      <c r="CC506" s="45">
        <v>128.1</v>
      </c>
      <c r="CD506" s="45">
        <v>127.1</v>
      </c>
      <c r="CE506" s="45">
        <v>126.5</v>
      </c>
      <c r="CF506" s="45">
        <v>123.3</v>
      </c>
      <c r="CG506" s="45">
        <v>121.4</v>
      </c>
      <c r="CH506" s="45">
        <v>121</v>
      </c>
      <c r="CI506" s="45">
        <v>120.6</v>
      </c>
      <c r="CJ506" s="45">
        <v>122.8</v>
      </c>
      <c r="CK506" s="45">
        <v>121</v>
      </c>
      <c r="CL506" s="45">
        <v>118.6</v>
      </c>
      <c r="CM506" s="45">
        <v>118</v>
      </c>
      <c r="CN506" s="45">
        <v>117.2</v>
      </c>
      <c r="CO506" s="45">
        <v>118.4</v>
      </c>
      <c r="CP506" s="45">
        <v>119.9</v>
      </c>
      <c r="CQ506" s="45">
        <v>118.5</v>
      </c>
      <c r="CR506" s="45">
        <v>113.8</v>
      </c>
      <c r="CS506" s="45">
        <v>113.2</v>
      </c>
      <c r="CT506" s="45">
        <v>114.8</v>
      </c>
      <c r="CU506" s="45">
        <v>115.5</v>
      </c>
      <c r="CV506" s="45">
        <v>115.3</v>
      </c>
      <c r="CW506" s="45">
        <v>113.2</v>
      </c>
      <c r="CX506" s="45">
        <v>114.6</v>
      </c>
      <c r="CY506" s="45">
        <v>116.1</v>
      </c>
      <c r="CZ506" s="45">
        <v>117</v>
      </c>
      <c r="DA506" s="45">
        <v>117</v>
      </c>
      <c r="DB506" s="45">
        <v>117.8</v>
      </c>
      <c r="DC506" s="45">
        <v>120.9</v>
      </c>
      <c r="DD506" s="45">
        <v>127.8</v>
      </c>
      <c r="DE506" s="45">
        <v>130.30000000000001</v>
      </c>
      <c r="DF506" s="45">
        <v>133.4</v>
      </c>
      <c r="DG506" s="45">
        <v>138.6</v>
      </c>
      <c r="DH506" s="45">
        <v>142.4</v>
      </c>
      <c r="DI506" s="45">
        <v>143.6</v>
      </c>
      <c r="DJ506" s="45">
        <v>137.69999999999999</v>
      </c>
      <c r="DK506" s="45">
        <v>136.9</v>
      </c>
      <c r="DL506" s="45">
        <v>138.80000000000001</v>
      </c>
      <c r="DM506" s="45">
        <v>141.9</v>
      </c>
      <c r="DN506" s="45">
        <v>148.69999999999999</v>
      </c>
      <c r="DO506" s="45">
        <v>148.30000000000001</v>
      </c>
      <c r="DP506" s="45">
        <v>148.69999999999999</v>
      </c>
      <c r="DQ506" s="45">
        <v>149.30000000000001</v>
      </c>
      <c r="DR506" s="45">
        <v>149</v>
      </c>
      <c r="DS506" s="45">
        <v>152.9</v>
      </c>
      <c r="DT506" s="45">
        <v>155.69999999999999</v>
      </c>
      <c r="DU506" s="45">
        <v>155.19999999999999</v>
      </c>
      <c r="DV506" s="45">
        <v>156</v>
      </c>
      <c r="DW506" s="45">
        <v>153.30000000000001</v>
      </c>
      <c r="DX506" s="46">
        <v>146.19999999999999</v>
      </c>
      <c r="DY506" s="46">
        <v>144.19999999999999</v>
      </c>
      <c r="DZ506" s="46">
        <v>143.6</v>
      </c>
      <c r="EA506">
        <v>141.6</v>
      </c>
      <c r="EB506" s="47">
        <v>139.9</v>
      </c>
      <c r="EC506" s="47">
        <v>140.9</v>
      </c>
    </row>
    <row r="507" spans="1:133" x14ac:dyDescent="0.25">
      <c r="A507" s="43" t="s">
        <v>3772</v>
      </c>
      <c r="B507" s="43" t="s">
        <v>3773</v>
      </c>
      <c r="C507" s="44">
        <v>6.2619999999999995E-2</v>
      </c>
      <c r="D507" s="45">
        <v>101.9</v>
      </c>
      <c r="E507" s="45">
        <v>102.1</v>
      </c>
      <c r="F507" s="45">
        <v>102.4</v>
      </c>
      <c r="G507" s="45">
        <v>103</v>
      </c>
      <c r="H507" s="45">
        <v>103</v>
      </c>
      <c r="I507" s="45">
        <v>103.1</v>
      </c>
      <c r="J507" s="45">
        <v>104</v>
      </c>
      <c r="K507" s="45">
        <v>103.9</v>
      </c>
      <c r="L507" s="45">
        <v>104.5</v>
      </c>
      <c r="M507" s="45">
        <v>103</v>
      </c>
      <c r="N507" s="45">
        <v>103.3</v>
      </c>
      <c r="O507" s="45">
        <v>104</v>
      </c>
      <c r="P507" s="45">
        <v>105.2</v>
      </c>
      <c r="Q507" s="45">
        <v>106.5</v>
      </c>
      <c r="R507" s="45">
        <v>106.3</v>
      </c>
      <c r="S507" s="45">
        <v>105.4</v>
      </c>
      <c r="T507" s="45">
        <v>103.4</v>
      </c>
      <c r="U507" s="45">
        <v>110.1</v>
      </c>
      <c r="V507" s="45">
        <v>108.9</v>
      </c>
      <c r="W507" s="45">
        <v>109.5</v>
      </c>
      <c r="X507" s="45">
        <v>109.4</v>
      </c>
      <c r="Y507" s="45">
        <v>109</v>
      </c>
      <c r="Z507" s="45">
        <v>107.9</v>
      </c>
      <c r="AA507" s="45">
        <v>108.5</v>
      </c>
      <c r="AB507" s="45">
        <v>107.7</v>
      </c>
      <c r="AC507" s="45">
        <v>107.9</v>
      </c>
      <c r="AD507" s="45">
        <v>107.4</v>
      </c>
      <c r="AE507" s="45">
        <v>108.9</v>
      </c>
      <c r="AF507" s="45">
        <v>109.5</v>
      </c>
      <c r="AG507" s="45">
        <v>106.6</v>
      </c>
      <c r="AH507" s="45">
        <v>105.7</v>
      </c>
      <c r="AI507" s="45">
        <v>104.1</v>
      </c>
      <c r="AJ507" s="45">
        <v>104.1</v>
      </c>
      <c r="AK507" s="45">
        <v>103.3</v>
      </c>
      <c r="AL507" s="45">
        <v>104.1</v>
      </c>
      <c r="AM507" s="45">
        <v>104.3</v>
      </c>
      <c r="AN507" s="45">
        <v>104.1</v>
      </c>
      <c r="AO507" s="45">
        <v>104.2</v>
      </c>
      <c r="AP507" s="45">
        <v>105</v>
      </c>
      <c r="AQ507" s="45">
        <v>103.5</v>
      </c>
      <c r="AR507" s="45">
        <v>102</v>
      </c>
      <c r="AS507" s="45">
        <v>100.8</v>
      </c>
      <c r="AT507" s="45">
        <v>101.3</v>
      </c>
      <c r="AU507" s="45">
        <v>100.9</v>
      </c>
      <c r="AV507" s="45">
        <v>101.1</v>
      </c>
      <c r="AW507" s="45">
        <v>100.7</v>
      </c>
      <c r="AX507" s="45">
        <v>100</v>
      </c>
      <c r="AY507" s="45">
        <v>101</v>
      </c>
      <c r="AZ507" s="45">
        <v>100.8</v>
      </c>
      <c r="BA507" s="45">
        <v>100.5</v>
      </c>
      <c r="BB507" s="45">
        <v>99.7</v>
      </c>
      <c r="BC507" s="45">
        <v>98.6</v>
      </c>
      <c r="BD507" s="45">
        <v>98.7</v>
      </c>
      <c r="BE507" s="45">
        <v>98.9</v>
      </c>
      <c r="BF507" s="45">
        <v>99.5</v>
      </c>
      <c r="BG507" s="45">
        <v>99.3</v>
      </c>
      <c r="BH507" s="45">
        <v>99.5</v>
      </c>
      <c r="BI507" s="45">
        <v>99.5</v>
      </c>
      <c r="BJ507" s="45">
        <v>100.9</v>
      </c>
      <c r="BK507" s="45">
        <v>101</v>
      </c>
      <c r="BL507" s="45">
        <v>100.9</v>
      </c>
      <c r="BM507" s="45">
        <v>100.4</v>
      </c>
      <c r="BN507" s="45">
        <v>100.9</v>
      </c>
      <c r="BO507" s="45">
        <v>100.9</v>
      </c>
      <c r="BP507" s="45">
        <v>101.7</v>
      </c>
      <c r="BQ507" s="45">
        <v>102.2</v>
      </c>
      <c r="BR507" s="45">
        <v>100.3</v>
      </c>
      <c r="BS507" s="45">
        <v>100.9</v>
      </c>
      <c r="BT507" s="45">
        <v>101</v>
      </c>
      <c r="BU507" s="45">
        <v>100.7</v>
      </c>
      <c r="BV507" s="45">
        <v>101.5</v>
      </c>
      <c r="BW507" s="45">
        <v>102.4</v>
      </c>
      <c r="BX507" s="45">
        <v>103.1</v>
      </c>
      <c r="BY507" s="45">
        <v>103.6</v>
      </c>
      <c r="BZ507" s="45">
        <v>105.3</v>
      </c>
      <c r="CA507" s="45">
        <v>105.8</v>
      </c>
      <c r="CB507" s="45">
        <v>105.9</v>
      </c>
      <c r="CC507" s="45">
        <v>105.5</v>
      </c>
      <c r="CD507" s="45">
        <v>105.6</v>
      </c>
      <c r="CE507" s="45">
        <v>105.8</v>
      </c>
      <c r="CF507" s="45">
        <v>106.9</v>
      </c>
      <c r="CG507" s="45">
        <v>106.5</v>
      </c>
      <c r="CH507" s="45">
        <v>104.5</v>
      </c>
      <c r="CI507" s="45">
        <v>104.5</v>
      </c>
      <c r="CJ507" s="45">
        <v>103.5</v>
      </c>
      <c r="CK507" s="45">
        <v>104.6</v>
      </c>
      <c r="CL507" s="45">
        <v>103.6</v>
      </c>
      <c r="CM507" s="45">
        <v>102.7</v>
      </c>
      <c r="CN507" s="45">
        <v>103.2</v>
      </c>
      <c r="CO507" s="45">
        <v>103.2</v>
      </c>
      <c r="CP507" s="45">
        <v>101.2</v>
      </c>
      <c r="CQ507" s="45">
        <v>101.9</v>
      </c>
      <c r="CR507" s="45">
        <v>105.5</v>
      </c>
      <c r="CS507" s="45">
        <v>104.8</v>
      </c>
      <c r="CT507" s="45">
        <v>104.9</v>
      </c>
      <c r="CU507" s="45">
        <v>104</v>
      </c>
      <c r="CV507" s="45">
        <v>104</v>
      </c>
      <c r="CW507" s="45">
        <v>101</v>
      </c>
      <c r="CX507" s="45">
        <v>102.7</v>
      </c>
      <c r="CY507" s="45">
        <v>102.2</v>
      </c>
      <c r="CZ507" s="45">
        <v>106.4</v>
      </c>
      <c r="DA507" s="45">
        <v>105.5</v>
      </c>
      <c r="DB507" s="45">
        <v>102.8</v>
      </c>
      <c r="DC507" s="45">
        <v>104.4</v>
      </c>
      <c r="DD507" s="45">
        <v>106.7</v>
      </c>
      <c r="DE507" s="45">
        <v>107.5</v>
      </c>
      <c r="DF507" s="45">
        <v>109</v>
      </c>
      <c r="DG507" s="45">
        <v>107.5</v>
      </c>
      <c r="DH507" s="45">
        <v>109</v>
      </c>
      <c r="DI507" s="45">
        <v>108</v>
      </c>
      <c r="DJ507" s="45">
        <v>106.7</v>
      </c>
      <c r="DK507" s="45">
        <v>107.1</v>
      </c>
      <c r="DL507" s="45">
        <v>106.5</v>
      </c>
      <c r="DM507" s="45">
        <v>108.2</v>
      </c>
      <c r="DN507" s="45">
        <v>108.7</v>
      </c>
      <c r="DO507" s="45">
        <v>108.7</v>
      </c>
      <c r="DP507" s="45">
        <v>108.9</v>
      </c>
      <c r="DQ507" s="45">
        <v>113.3</v>
      </c>
      <c r="DR507" s="45">
        <v>113.8</v>
      </c>
      <c r="DS507" s="45">
        <v>115.5</v>
      </c>
      <c r="DT507" s="45">
        <v>115.4</v>
      </c>
      <c r="DU507" s="45">
        <v>116.4</v>
      </c>
      <c r="DV507" s="45">
        <v>117.2</v>
      </c>
      <c r="DW507" s="45">
        <v>117.5</v>
      </c>
      <c r="DX507" s="46">
        <v>115.6</v>
      </c>
      <c r="DY507" s="46">
        <v>117</v>
      </c>
      <c r="DZ507" s="46">
        <v>114.8</v>
      </c>
      <c r="EA507">
        <v>114.2</v>
      </c>
      <c r="EB507" s="47">
        <v>113.8</v>
      </c>
      <c r="EC507" s="47">
        <v>113.5</v>
      </c>
    </row>
    <row r="508" spans="1:133" x14ac:dyDescent="0.25">
      <c r="A508" s="43" t="s">
        <v>2603</v>
      </c>
      <c r="B508" s="43" t="s">
        <v>3774</v>
      </c>
      <c r="C508" s="44">
        <v>6.8409999999999999E-2</v>
      </c>
      <c r="D508" s="45">
        <v>101</v>
      </c>
      <c r="E508" s="45">
        <v>103.8</v>
      </c>
      <c r="F508" s="45">
        <v>104.3</v>
      </c>
      <c r="G508" s="45">
        <v>103.8</v>
      </c>
      <c r="H508" s="45">
        <v>103.6</v>
      </c>
      <c r="I508" s="45">
        <v>104</v>
      </c>
      <c r="J508" s="45">
        <v>105.6</v>
      </c>
      <c r="K508" s="45">
        <v>104.7</v>
      </c>
      <c r="L508" s="45">
        <v>107.4</v>
      </c>
      <c r="M508" s="45">
        <v>110.5</v>
      </c>
      <c r="N508" s="45">
        <v>114.5</v>
      </c>
      <c r="O508" s="45">
        <v>116.9</v>
      </c>
      <c r="P508" s="45">
        <v>118.4</v>
      </c>
      <c r="Q508" s="45">
        <v>115.8</v>
      </c>
      <c r="R508" s="45">
        <v>117</v>
      </c>
      <c r="S508" s="45">
        <v>117.9</v>
      </c>
      <c r="T508" s="45">
        <v>122.9</v>
      </c>
      <c r="U508" s="45">
        <v>127.5</v>
      </c>
      <c r="V508" s="45">
        <v>124.6</v>
      </c>
      <c r="W508" s="45">
        <v>121.9</v>
      </c>
      <c r="X508" s="45">
        <v>121.2</v>
      </c>
      <c r="Y508" s="45">
        <v>123.8</v>
      </c>
      <c r="Z508" s="45">
        <v>123.2</v>
      </c>
      <c r="AA508" s="45">
        <v>123.7</v>
      </c>
      <c r="AB508" s="45">
        <v>124.6</v>
      </c>
      <c r="AC508" s="45">
        <v>124.4</v>
      </c>
      <c r="AD508" s="45">
        <v>124.9</v>
      </c>
      <c r="AE508" s="45">
        <v>126.8</v>
      </c>
      <c r="AF508" s="45">
        <v>124.8</v>
      </c>
      <c r="AG508" s="45">
        <v>125.7</v>
      </c>
      <c r="AH508" s="45">
        <v>126.5</v>
      </c>
      <c r="AI508" s="45">
        <v>123.7</v>
      </c>
      <c r="AJ508" s="45">
        <v>129</v>
      </c>
      <c r="AK508" s="45">
        <v>120.1</v>
      </c>
      <c r="AL508" s="45">
        <v>123.8</v>
      </c>
      <c r="AM508" s="45">
        <v>120.8</v>
      </c>
      <c r="AN508" s="45">
        <v>127.1</v>
      </c>
      <c r="AO508" s="45">
        <v>125</v>
      </c>
      <c r="AP508" s="45">
        <v>124.9</v>
      </c>
      <c r="AQ508" s="45">
        <v>126.7</v>
      </c>
      <c r="AR508" s="45">
        <v>122</v>
      </c>
      <c r="AS508" s="45">
        <v>120.9</v>
      </c>
      <c r="AT508" s="45">
        <v>119.9</v>
      </c>
      <c r="AU508" s="45">
        <v>116.9</v>
      </c>
      <c r="AV508" s="45">
        <v>110.6</v>
      </c>
      <c r="AW508" s="45">
        <v>113.6</v>
      </c>
      <c r="AX508" s="45">
        <v>113.3</v>
      </c>
      <c r="AY508" s="45">
        <v>113.3</v>
      </c>
      <c r="AZ508" s="45">
        <v>113.7</v>
      </c>
      <c r="BA508" s="45">
        <v>111</v>
      </c>
      <c r="BB508" s="45">
        <v>112.3</v>
      </c>
      <c r="BC508" s="45">
        <v>110</v>
      </c>
      <c r="BD508" s="45">
        <v>108.9</v>
      </c>
      <c r="BE508" s="45">
        <v>111.9</v>
      </c>
      <c r="BF508" s="45">
        <v>112.4</v>
      </c>
      <c r="BG508" s="45">
        <v>111.8</v>
      </c>
      <c r="BH508" s="45">
        <v>113</v>
      </c>
      <c r="BI508" s="45">
        <v>113.4</v>
      </c>
      <c r="BJ508" s="45">
        <v>114.6</v>
      </c>
      <c r="BK508" s="45">
        <v>120.9</v>
      </c>
      <c r="BL508" s="45">
        <v>118.9</v>
      </c>
      <c r="BM508" s="45">
        <v>117.4</v>
      </c>
      <c r="BN508" s="45">
        <v>116.6</v>
      </c>
      <c r="BO508" s="45">
        <v>122.5</v>
      </c>
      <c r="BP508" s="45">
        <v>122.7</v>
      </c>
      <c r="BQ508" s="45">
        <v>122.9</v>
      </c>
      <c r="BR508" s="45">
        <v>120.2</v>
      </c>
      <c r="BS508" s="45">
        <v>122</v>
      </c>
      <c r="BT508" s="45">
        <v>122</v>
      </c>
      <c r="BU508" s="45">
        <v>122.9</v>
      </c>
      <c r="BV508" s="45">
        <v>124</v>
      </c>
      <c r="BW508" s="45">
        <v>123</v>
      </c>
      <c r="BX508" s="45">
        <v>124.4</v>
      </c>
      <c r="BY508" s="45">
        <v>124.7</v>
      </c>
      <c r="BZ508" s="45">
        <v>125.4</v>
      </c>
      <c r="CA508" s="45">
        <v>125.1</v>
      </c>
      <c r="CB508" s="45">
        <v>125.5</v>
      </c>
      <c r="CC508" s="45">
        <v>127.3</v>
      </c>
      <c r="CD508" s="45">
        <v>127.2</v>
      </c>
      <c r="CE508" s="45">
        <v>127.7</v>
      </c>
      <c r="CF508" s="45">
        <v>127</v>
      </c>
      <c r="CG508" s="45">
        <v>127.1</v>
      </c>
      <c r="CH508" s="45">
        <v>127</v>
      </c>
      <c r="CI508" s="45">
        <v>125.1</v>
      </c>
      <c r="CJ508" s="45">
        <v>124.4</v>
      </c>
      <c r="CK508" s="45">
        <v>125</v>
      </c>
      <c r="CL508" s="45">
        <v>124</v>
      </c>
      <c r="CM508" s="45">
        <v>124.1</v>
      </c>
      <c r="CN508" s="45">
        <v>123.7</v>
      </c>
      <c r="CO508" s="45">
        <v>124</v>
      </c>
      <c r="CP508" s="45">
        <v>122.9</v>
      </c>
      <c r="CQ508" s="45">
        <v>122.7</v>
      </c>
      <c r="CR508" s="45">
        <v>121.8</v>
      </c>
      <c r="CS508" s="45">
        <v>123</v>
      </c>
      <c r="CT508" s="45">
        <v>122.5</v>
      </c>
      <c r="CU508" s="45">
        <v>122.7</v>
      </c>
      <c r="CV508" s="45">
        <v>120.9</v>
      </c>
      <c r="CW508" s="45">
        <v>119.5</v>
      </c>
      <c r="CX508" s="45">
        <v>119.5</v>
      </c>
      <c r="CY508" s="45">
        <v>120.6</v>
      </c>
      <c r="CZ508" s="45">
        <v>121.8</v>
      </c>
      <c r="DA508" s="45">
        <v>121.3</v>
      </c>
      <c r="DB508" s="45">
        <v>121</v>
      </c>
      <c r="DC508" s="45">
        <v>127.3</v>
      </c>
      <c r="DD508" s="45">
        <v>130.5</v>
      </c>
      <c r="DE508" s="45">
        <v>134.4</v>
      </c>
      <c r="DF508" s="45">
        <v>133.80000000000001</v>
      </c>
      <c r="DG508" s="45">
        <v>137.69999999999999</v>
      </c>
      <c r="DH508" s="45">
        <v>138.1</v>
      </c>
      <c r="DI508" s="45">
        <v>140.9</v>
      </c>
      <c r="DJ508" s="45">
        <v>140.4</v>
      </c>
      <c r="DK508" s="45">
        <v>144.5</v>
      </c>
      <c r="DL508" s="45">
        <v>148.19999999999999</v>
      </c>
      <c r="DM508" s="45">
        <v>148.1</v>
      </c>
      <c r="DN508" s="45">
        <v>148</v>
      </c>
      <c r="DO508" s="45">
        <v>147.9</v>
      </c>
      <c r="DP508" s="45">
        <v>148.5</v>
      </c>
      <c r="DQ508" s="45">
        <v>150</v>
      </c>
      <c r="DR508" s="45">
        <v>153.30000000000001</v>
      </c>
      <c r="DS508" s="45">
        <v>155.80000000000001</v>
      </c>
      <c r="DT508" s="45">
        <v>158.69999999999999</v>
      </c>
      <c r="DU508" s="45">
        <v>157.9</v>
      </c>
      <c r="DV508" s="45">
        <v>163.19999999999999</v>
      </c>
      <c r="DW508" s="45">
        <v>160.5</v>
      </c>
      <c r="DX508" s="46">
        <v>155.19999999999999</v>
      </c>
      <c r="DY508" s="46">
        <v>154.69999999999999</v>
      </c>
      <c r="DZ508" s="46">
        <v>155.5</v>
      </c>
      <c r="EA508">
        <v>154.69999999999999</v>
      </c>
      <c r="EB508" s="47">
        <v>153.6</v>
      </c>
      <c r="EC508" s="47">
        <v>155</v>
      </c>
    </row>
    <row r="509" spans="1:133" x14ac:dyDescent="0.25">
      <c r="A509" s="43" t="s">
        <v>3775</v>
      </c>
      <c r="B509" s="43" t="s">
        <v>3776</v>
      </c>
      <c r="C509" s="44">
        <v>0.31064999999999998</v>
      </c>
      <c r="D509" s="45">
        <v>102.6</v>
      </c>
      <c r="E509" s="45">
        <v>102.1</v>
      </c>
      <c r="F509" s="45">
        <v>103.8</v>
      </c>
      <c r="G509" s="45">
        <v>101.9</v>
      </c>
      <c r="H509" s="45">
        <v>102.2</v>
      </c>
      <c r="I509" s="45">
        <v>103.6</v>
      </c>
      <c r="J509" s="45">
        <v>104</v>
      </c>
      <c r="K509" s="45">
        <v>102.8</v>
      </c>
      <c r="L509" s="45">
        <v>104.7</v>
      </c>
      <c r="M509" s="45">
        <v>102.7</v>
      </c>
      <c r="N509" s="45">
        <v>103.8</v>
      </c>
      <c r="O509" s="45">
        <v>105.1</v>
      </c>
      <c r="P509" s="45">
        <v>105.8</v>
      </c>
      <c r="Q509" s="45">
        <v>108.1</v>
      </c>
      <c r="R509" s="45">
        <v>108.4</v>
      </c>
      <c r="S509" s="45">
        <v>109.6</v>
      </c>
      <c r="T509" s="45">
        <v>110.7</v>
      </c>
      <c r="U509" s="45">
        <v>113.8</v>
      </c>
      <c r="V509" s="45">
        <v>115.6</v>
      </c>
      <c r="W509" s="45">
        <v>115</v>
      </c>
      <c r="X509" s="45">
        <v>117.1</v>
      </c>
      <c r="Y509" s="45">
        <v>118.7</v>
      </c>
      <c r="Z509" s="45">
        <v>118.6</v>
      </c>
      <c r="AA509" s="45">
        <v>119.3</v>
      </c>
      <c r="AB509" s="45">
        <v>121.1</v>
      </c>
      <c r="AC509" s="45">
        <v>121.4</v>
      </c>
      <c r="AD509" s="45">
        <v>119.6</v>
      </c>
      <c r="AE509" s="45">
        <v>118.4</v>
      </c>
      <c r="AF509" s="45">
        <v>118.9</v>
      </c>
      <c r="AG509" s="45">
        <v>117.4</v>
      </c>
      <c r="AH509" s="45">
        <v>118.9</v>
      </c>
      <c r="AI509" s="45">
        <v>118.5</v>
      </c>
      <c r="AJ509" s="45">
        <v>118.8</v>
      </c>
      <c r="AK509" s="45">
        <v>112.9</v>
      </c>
      <c r="AL509" s="45">
        <v>111</v>
      </c>
      <c r="AM509" s="45">
        <v>112.7</v>
      </c>
      <c r="AN509" s="45">
        <v>114.7</v>
      </c>
      <c r="AO509" s="45">
        <v>116.5</v>
      </c>
      <c r="AP509" s="45">
        <v>116.4</v>
      </c>
      <c r="AQ509" s="45">
        <v>115.3</v>
      </c>
      <c r="AR509" s="45">
        <v>116.7</v>
      </c>
      <c r="AS509" s="45">
        <v>114.1</v>
      </c>
      <c r="AT509" s="45">
        <v>112.9</v>
      </c>
      <c r="AU509" s="45">
        <v>112.2</v>
      </c>
      <c r="AV509" s="45">
        <v>110.9</v>
      </c>
      <c r="AW509" s="45">
        <v>109.7</v>
      </c>
      <c r="AX509" s="45">
        <v>109.7</v>
      </c>
      <c r="AY509" s="45">
        <v>109.6</v>
      </c>
      <c r="AZ509" s="45">
        <v>110.4</v>
      </c>
      <c r="BA509" s="45">
        <v>112.7</v>
      </c>
      <c r="BB509" s="45">
        <v>112.8</v>
      </c>
      <c r="BC509" s="45">
        <v>111.7</v>
      </c>
      <c r="BD509" s="45">
        <v>111</v>
      </c>
      <c r="BE509" s="45">
        <v>110.1</v>
      </c>
      <c r="BF509" s="45">
        <v>110.5</v>
      </c>
      <c r="BG509" s="45">
        <v>112</v>
      </c>
      <c r="BH509" s="45">
        <v>112.8</v>
      </c>
      <c r="BI509" s="45">
        <v>113.3</v>
      </c>
      <c r="BJ509" s="45">
        <v>111.3</v>
      </c>
      <c r="BK509" s="45">
        <v>112.4</v>
      </c>
      <c r="BL509" s="45">
        <v>112.8</v>
      </c>
      <c r="BM509" s="45">
        <v>112</v>
      </c>
      <c r="BN509" s="45">
        <v>112</v>
      </c>
      <c r="BO509" s="45">
        <v>111.7</v>
      </c>
      <c r="BP509" s="45">
        <v>119.7</v>
      </c>
      <c r="BQ509" s="45">
        <v>120.2</v>
      </c>
      <c r="BR509" s="45">
        <v>119.3</v>
      </c>
      <c r="BS509" s="45">
        <v>119.9</v>
      </c>
      <c r="BT509" s="45">
        <v>121.4</v>
      </c>
      <c r="BU509" s="45">
        <v>120.4</v>
      </c>
      <c r="BV509" s="45">
        <v>120.5</v>
      </c>
      <c r="BW509" s="45">
        <v>123.2</v>
      </c>
      <c r="BX509" s="45">
        <v>125.2</v>
      </c>
      <c r="BY509" s="45">
        <v>124.4</v>
      </c>
      <c r="BZ509" s="45">
        <v>125.2</v>
      </c>
      <c r="CA509" s="45">
        <v>122.7</v>
      </c>
      <c r="CB509" s="45">
        <v>122.3</v>
      </c>
      <c r="CC509" s="45">
        <v>119.9</v>
      </c>
      <c r="CD509" s="45">
        <v>121</v>
      </c>
      <c r="CE509" s="45">
        <v>120.8</v>
      </c>
      <c r="CF509" s="45">
        <v>124.9</v>
      </c>
      <c r="CG509" s="45">
        <v>123.7</v>
      </c>
      <c r="CH509" s="45">
        <v>122.7</v>
      </c>
      <c r="CI509" s="45">
        <v>124.3</v>
      </c>
      <c r="CJ509" s="45">
        <v>124.9</v>
      </c>
      <c r="CK509" s="45">
        <v>120.6</v>
      </c>
      <c r="CL509" s="45">
        <v>120.9</v>
      </c>
      <c r="CM509" s="45">
        <v>120.2</v>
      </c>
      <c r="CN509" s="45">
        <v>116.4</v>
      </c>
      <c r="CO509" s="45">
        <v>113.8</v>
      </c>
      <c r="CP509" s="45">
        <v>115.9</v>
      </c>
      <c r="CQ509" s="45">
        <v>115.3</v>
      </c>
      <c r="CR509" s="45">
        <v>117.5</v>
      </c>
      <c r="CS509" s="45">
        <v>116.4</v>
      </c>
      <c r="CT509" s="45">
        <v>113.7</v>
      </c>
      <c r="CU509" s="45">
        <v>113.8</v>
      </c>
      <c r="CV509" s="45">
        <v>114.5</v>
      </c>
      <c r="CW509" s="45">
        <v>118.1</v>
      </c>
      <c r="CX509" s="45">
        <v>120.2</v>
      </c>
      <c r="CY509" s="45">
        <v>118.4</v>
      </c>
      <c r="CZ509" s="45">
        <v>121.2</v>
      </c>
      <c r="DA509" s="45">
        <v>122.2</v>
      </c>
      <c r="DB509" s="45">
        <v>122.8</v>
      </c>
      <c r="DC509" s="45">
        <v>126.3</v>
      </c>
      <c r="DD509" s="45">
        <v>127.6</v>
      </c>
      <c r="DE509" s="45">
        <v>129.4</v>
      </c>
      <c r="DF509" s="45">
        <v>127.1</v>
      </c>
      <c r="DG509" s="45">
        <v>133.6</v>
      </c>
      <c r="DH509" s="45">
        <v>134.6</v>
      </c>
      <c r="DI509" s="45">
        <v>131.9</v>
      </c>
      <c r="DJ509" s="45">
        <v>130.30000000000001</v>
      </c>
      <c r="DK509" s="45">
        <v>132.69999999999999</v>
      </c>
      <c r="DL509" s="45">
        <v>132.69999999999999</v>
      </c>
      <c r="DM509" s="45">
        <v>132.6</v>
      </c>
      <c r="DN509" s="45">
        <v>137.4</v>
      </c>
      <c r="DO509" s="45">
        <v>139.30000000000001</v>
      </c>
      <c r="DP509" s="45">
        <v>138.1</v>
      </c>
      <c r="DQ509" s="45">
        <v>137.5</v>
      </c>
      <c r="DR509" s="45">
        <v>139</v>
      </c>
      <c r="DS509" s="45">
        <v>145.80000000000001</v>
      </c>
      <c r="DT509" s="45">
        <v>150.4</v>
      </c>
      <c r="DU509" s="45">
        <v>149.5</v>
      </c>
      <c r="DV509" s="45">
        <v>146.5</v>
      </c>
      <c r="DW509" s="45">
        <v>143.30000000000001</v>
      </c>
      <c r="DX509" s="46">
        <v>143.19999999999999</v>
      </c>
      <c r="DY509" s="46">
        <v>144.4</v>
      </c>
      <c r="DZ509" s="46">
        <v>143.30000000000001</v>
      </c>
      <c r="EA509">
        <v>143.6</v>
      </c>
      <c r="EB509" s="47">
        <v>146</v>
      </c>
      <c r="EC509" s="47">
        <v>143.69999999999999</v>
      </c>
    </row>
    <row r="510" spans="1:133" x14ac:dyDescent="0.25">
      <c r="A510" s="43" t="s">
        <v>3777</v>
      </c>
      <c r="B510" s="43" t="s">
        <v>3778</v>
      </c>
      <c r="C510" s="44">
        <v>7.5630000000000003E-2</v>
      </c>
      <c r="D510" s="45">
        <v>100.6</v>
      </c>
      <c r="E510" s="45">
        <v>101.7</v>
      </c>
      <c r="F510" s="45">
        <v>99.6</v>
      </c>
      <c r="G510" s="45">
        <v>101.8</v>
      </c>
      <c r="H510" s="45">
        <v>103.5</v>
      </c>
      <c r="I510" s="45">
        <v>104.5</v>
      </c>
      <c r="J510" s="45">
        <v>103.9</v>
      </c>
      <c r="K510" s="45">
        <v>105.3</v>
      </c>
      <c r="L510" s="45">
        <v>105.3</v>
      </c>
      <c r="M510" s="45">
        <v>104.6</v>
      </c>
      <c r="N510" s="45">
        <v>105.9</v>
      </c>
      <c r="O510" s="45">
        <v>104.5</v>
      </c>
      <c r="P510" s="45">
        <v>107.3</v>
      </c>
      <c r="Q510" s="45">
        <v>106.8</v>
      </c>
      <c r="R510" s="45">
        <v>108</v>
      </c>
      <c r="S510" s="45">
        <v>109.4</v>
      </c>
      <c r="T510" s="45">
        <v>111.9</v>
      </c>
      <c r="U510" s="45">
        <v>113.4</v>
      </c>
      <c r="V510" s="45">
        <v>114.6</v>
      </c>
      <c r="W510" s="45">
        <v>112.6</v>
      </c>
      <c r="X510" s="45">
        <v>116.5</v>
      </c>
      <c r="Y510" s="45">
        <v>115.3</v>
      </c>
      <c r="Z510" s="45">
        <v>116.4</v>
      </c>
      <c r="AA510" s="45">
        <v>115.9</v>
      </c>
      <c r="AB510" s="45">
        <v>116.9</v>
      </c>
      <c r="AC510" s="45">
        <v>116.7</v>
      </c>
      <c r="AD510" s="45">
        <v>117.8</v>
      </c>
      <c r="AE510" s="45">
        <v>117.5</v>
      </c>
      <c r="AF510" s="45">
        <v>117.7</v>
      </c>
      <c r="AG510" s="45">
        <v>117.3</v>
      </c>
      <c r="AH510" s="45">
        <v>117.5</v>
      </c>
      <c r="AI510" s="45">
        <v>117.1</v>
      </c>
      <c r="AJ510" s="45">
        <v>114.4</v>
      </c>
      <c r="AK510" s="45">
        <v>112.8</v>
      </c>
      <c r="AL510" s="45">
        <v>113.3</v>
      </c>
      <c r="AM510" s="45">
        <v>114.6</v>
      </c>
      <c r="AN510" s="45">
        <v>115.5</v>
      </c>
      <c r="AO510" s="45">
        <v>116.6</v>
      </c>
      <c r="AP510" s="45">
        <v>116.6</v>
      </c>
      <c r="AQ510" s="45">
        <v>115.5</v>
      </c>
      <c r="AR510" s="45">
        <v>114</v>
      </c>
      <c r="AS510" s="45">
        <v>113.5</v>
      </c>
      <c r="AT510" s="45">
        <v>112.9</v>
      </c>
      <c r="AU510" s="45">
        <v>112.7</v>
      </c>
      <c r="AV510" s="45">
        <v>113.8</v>
      </c>
      <c r="AW510" s="45">
        <v>112.9</v>
      </c>
      <c r="AX510" s="45">
        <v>112.3</v>
      </c>
      <c r="AY510" s="45">
        <v>113.1</v>
      </c>
      <c r="AZ510" s="45">
        <v>116.4</v>
      </c>
      <c r="BA510" s="45">
        <v>116.4</v>
      </c>
      <c r="BB510" s="45">
        <v>116.7</v>
      </c>
      <c r="BC510" s="45">
        <v>115.4</v>
      </c>
      <c r="BD510" s="45">
        <v>116.2</v>
      </c>
      <c r="BE510" s="45">
        <v>115.8</v>
      </c>
      <c r="BF510" s="45">
        <v>116.3</v>
      </c>
      <c r="BG510" s="45">
        <v>116.8</v>
      </c>
      <c r="BH510" s="45">
        <v>117.3</v>
      </c>
      <c r="BI510" s="45">
        <v>116.6</v>
      </c>
      <c r="BJ510" s="45">
        <v>116.6</v>
      </c>
      <c r="BK510" s="45">
        <v>116.5</v>
      </c>
      <c r="BL510" s="45">
        <v>115.4</v>
      </c>
      <c r="BM510" s="45">
        <v>116.4</v>
      </c>
      <c r="BN510" s="45">
        <v>115.7</v>
      </c>
      <c r="BO510" s="45">
        <v>116.8</v>
      </c>
      <c r="BP510" s="45">
        <v>115.2</v>
      </c>
      <c r="BQ510" s="45">
        <v>116.1</v>
      </c>
      <c r="BR510" s="45">
        <v>114.9</v>
      </c>
      <c r="BS510" s="45">
        <v>113.4</v>
      </c>
      <c r="BT510" s="45">
        <v>113</v>
      </c>
      <c r="BU510" s="45">
        <v>114.8</v>
      </c>
      <c r="BV510" s="45">
        <v>114.6</v>
      </c>
      <c r="BW510" s="45">
        <v>114.7</v>
      </c>
      <c r="BX510" s="45">
        <v>115.6</v>
      </c>
      <c r="BY510" s="45">
        <v>115.9</v>
      </c>
      <c r="BZ510" s="45">
        <v>114</v>
      </c>
      <c r="CA510" s="45">
        <v>116.4</v>
      </c>
      <c r="CB510" s="45">
        <v>117.4</v>
      </c>
      <c r="CC510" s="45">
        <v>119</v>
      </c>
      <c r="CD510" s="45">
        <v>119</v>
      </c>
      <c r="CE510" s="45">
        <v>116.9</v>
      </c>
      <c r="CF510" s="45">
        <v>119.5</v>
      </c>
      <c r="CG510" s="45">
        <v>117.5</v>
      </c>
      <c r="CH510" s="45">
        <v>118.5</v>
      </c>
      <c r="CI510" s="45">
        <v>119.3</v>
      </c>
      <c r="CJ510" s="45">
        <v>118.6</v>
      </c>
      <c r="CK510" s="45">
        <v>121.6</v>
      </c>
      <c r="CL510" s="45">
        <v>119.6</v>
      </c>
      <c r="CM510" s="45">
        <v>118</v>
      </c>
      <c r="CN510" s="45">
        <v>119.4</v>
      </c>
      <c r="CO510" s="45">
        <v>120.4</v>
      </c>
      <c r="CP510" s="45">
        <v>120.5</v>
      </c>
      <c r="CQ510" s="45">
        <v>119.3</v>
      </c>
      <c r="CR510" s="45">
        <v>118.2</v>
      </c>
      <c r="CS510" s="45">
        <v>118.5</v>
      </c>
      <c r="CT510" s="45">
        <v>118.1</v>
      </c>
      <c r="CU510" s="45">
        <v>114.7</v>
      </c>
      <c r="CV510" s="45">
        <v>114.5</v>
      </c>
      <c r="CW510" s="45">
        <v>114.3</v>
      </c>
      <c r="CX510" s="45">
        <v>116.5</v>
      </c>
      <c r="CY510" s="45">
        <v>117.1</v>
      </c>
      <c r="CZ510" s="45">
        <v>121.7</v>
      </c>
      <c r="DA510" s="45">
        <v>128.30000000000001</v>
      </c>
      <c r="DB510" s="45">
        <v>131.19999999999999</v>
      </c>
      <c r="DC510" s="45">
        <v>134</v>
      </c>
      <c r="DD510" s="45">
        <v>134.30000000000001</v>
      </c>
      <c r="DE510" s="45">
        <v>134.80000000000001</v>
      </c>
      <c r="DF510" s="45">
        <v>135.5</v>
      </c>
      <c r="DG510" s="45">
        <v>137.30000000000001</v>
      </c>
      <c r="DH510" s="45">
        <v>140.4</v>
      </c>
      <c r="DI510" s="45">
        <v>141.30000000000001</v>
      </c>
      <c r="DJ510" s="45">
        <v>142.5</v>
      </c>
      <c r="DK510" s="45">
        <v>142.6</v>
      </c>
      <c r="DL510" s="45">
        <v>145.19999999999999</v>
      </c>
      <c r="DM510" s="45">
        <v>151.19999999999999</v>
      </c>
      <c r="DN510" s="45">
        <v>154.30000000000001</v>
      </c>
      <c r="DO510" s="45">
        <v>152.1</v>
      </c>
      <c r="DP510" s="45">
        <v>152.19999999999999</v>
      </c>
      <c r="DQ510" s="45">
        <v>151.4</v>
      </c>
      <c r="DR510" s="45">
        <v>150.9</v>
      </c>
      <c r="DS510" s="45">
        <v>152.6</v>
      </c>
      <c r="DT510" s="45">
        <v>152.4</v>
      </c>
      <c r="DU510" s="45">
        <v>151.9</v>
      </c>
      <c r="DV510" s="45">
        <v>148.5</v>
      </c>
      <c r="DW510" s="45">
        <v>146.1</v>
      </c>
      <c r="DX510" s="46">
        <v>145</v>
      </c>
      <c r="DY510" s="46">
        <v>143.80000000000001</v>
      </c>
      <c r="DZ510" s="46">
        <v>142.5</v>
      </c>
      <c r="EA510">
        <v>142.80000000000001</v>
      </c>
      <c r="EB510" s="47">
        <v>144.4</v>
      </c>
      <c r="EC510" s="47">
        <v>146.1</v>
      </c>
    </row>
    <row r="511" spans="1:133" x14ac:dyDescent="0.25">
      <c r="A511" s="43" t="s">
        <v>3779</v>
      </c>
      <c r="B511" s="43" t="s">
        <v>3780</v>
      </c>
      <c r="C511" s="44">
        <v>1.448E-2</v>
      </c>
      <c r="D511" s="45">
        <v>103.5</v>
      </c>
      <c r="E511" s="45">
        <v>103.6</v>
      </c>
      <c r="F511" s="45">
        <v>105</v>
      </c>
      <c r="G511" s="45">
        <v>104.9</v>
      </c>
      <c r="H511" s="45">
        <v>104.6</v>
      </c>
      <c r="I511" s="45">
        <v>104.1</v>
      </c>
      <c r="J511" s="45">
        <v>104.6</v>
      </c>
      <c r="K511" s="45">
        <v>105.1</v>
      </c>
      <c r="L511" s="45">
        <v>105.3</v>
      </c>
      <c r="M511" s="45">
        <v>105.4</v>
      </c>
      <c r="N511" s="45">
        <v>104.6</v>
      </c>
      <c r="O511" s="45">
        <v>105.9</v>
      </c>
      <c r="P511" s="45">
        <v>105.9</v>
      </c>
      <c r="Q511" s="45">
        <v>106.1</v>
      </c>
      <c r="R511" s="45">
        <v>106.5</v>
      </c>
      <c r="S511" s="45">
        <v>109.1</v>
      </c>
      <c r="T511" s="45">
        <v>111.5</v>
      </c>
      <c r="U511" s="45">
        <v>111.7</v>
      </c>
      <c r="V511" s="45">
        <v>114.2</v>
      </c>
      <c r="W511" s="45">
        <v>114.4</v>
      </c>
      <c r="X511" s="45">
        <v>113.3</v>
      </c>
      <c r="Y511" s="45">
        <v>113.3</v>
      </c>
      <c r="Z511" s="45">
        <v>112.5</v>
      </c>
      <c r="AA511" s="45">
        <v>115.1</v>
      </c>
      <c r="AB511" s="45">
        <v>114.6</v>
      </c>
      <c r="AC511" s="45">
        <v>113.6</v>
      </c>
      <c r="AD511" s="45">
        <v>113.2</v>
      </c>
      <c r="AE511" s="45">
        <v>112.9</v>
      </c>
      <c r="AF511" s="45">
        <v>112.2</v>
      </c>
      <c r="AG511" s="45">
        <v>112.4</v>
      </c>
      <c r="AH511" s="45">
        <v>112.4</v>
      </c>
      <c r="AI511" s="45">
        <v>112.9</v>
      </c>
      <c r="AJ511" s="45">
        <v>110.7</v>
      </c>
      <c r="AK511" s="45">
        <v>108.3</v>
      </c>
      <c r="AL511" s="45">
        <v>107.8</v>
      </c>
      <c r="AM511" s="45">
        <v>108.3</v>
      </c>
      <c r="AN511" s="45">
        <v>110.7</v>
      </c>
      <c r="AO511" s="45">
        <v>110.9</v>
      </c>
      <c r="AP511" s="45">
        <v>112.7</v>
      </c>
      <c r="AQ511" s="45">
        <v>110.1</v>
      </c>
      <c r="AR511" s="45">
        <v>110</v>
      </c>
      <c r="AS511" s="45">
        <v>108.3</v>
      </c>
      <c r="AT511" s="45">
        <v>108.7</v>
      </c>
      <c r="AU511" s="45">
        <v>107.9</v>
      </c>
      <c r="AV511" s="45">
        <v>108.1</v>
      </c>
      <c r="AW511" s="45">
        <v>107.7</v>
      </c>
      <c r="AX511" s="45">
        <v>105.4</v>
      </c>
      <c r="AY511" s="45">
        <v>106.7</v>
      </c>
      <c r="AZ511" s="45">
        <v>111.8</v>
      </c>
      <c r="BA511" s="45">
        <v>109.3</v>
      </c>
      <c r="BB511" s="45">
        <v>108.1</v>
      </c>
      <c r="BC511" s="45">
        <v>111.1</v>
      </c>
      <c r="BD511" s="45">
        <v>107.2</v>
      </c>
      <c r="BE511" s="45">
        <v>110.3</v>
      </c>
      <c r="BF511" s="45">
        <v>109.7</v>
      </c>
      <c r="BG511" s="45">
        <v>107.2</v>
      </c>
      <c r="BH511" s="45">
        <v>108.6</v>
      </c>
      <c r="BI511" s="45">
        <v>109.4</v>
      </c>
      <c r="BJ511" s="45">
        <v>110.9</v>
      </c>
      <c r="BK511" s="45">
        <v>111.5</v>
      </c>
      <c r="BL511" s="45">
        <v>112.1</v>
      </c>
      <c r="BM511" s="45">
        <v>112.1</v>
      </c>
      <c r="BN511" s="45">
        <v>112.1</v>
      </c>
      <c r="BO511" s="45">
        <v>104.9</v>
      </c>
      <c r="BP511" s="45">
        <v>104.9</v>
      </c>
      <c r="BQ511" s="45">
        <v>104.9</v>
      </c>
      <c r="BR511" s="45">
        <v>107.5</v>
      </c>
      <c r="BS511" s="45">
        <v>107.3</v>
      </c>
      <c r="BT511" s="45">
        <v>108</v>
      </c>
      <c r="BU511" s="45">
        <v>107.2</v>
      </c>
      <c r="BV511" s="45">
        <v>108.6</v>
      </c>
      <c r="BW511" s="45">
        <v>108.6</v>
      </c>
      <c r="BX511" s="45">
        <v>109.4</v>
      </c>
      <c r="BY511" s="45">
        <v>109.7</v>
      </c>
      <c r="BZ511" s="45">
        <v>109.8</v>
      </c>
      <c r="CA511" s="45">
        <v>110.8</v>
      </c>
      <c r="CB511" s="45">
        <v>110.3</v>
      </c>
      <c r="CC511" s="45">
        <v>111.6</v>
      </c>
      <c r="CD511" s="45">
        <v>113.8</v>
      </c>
      <c r="CE511" s="45">
        <v>115.3</v>
      </c>
      <c r="CF511" s="45">
        <v>111.8</v>
      </c>
      <c r="CG511" s="45">
        <v>112.3</v>
      </c>
      <c r="CH511" s="45">
        <v>113.8</v>
      </c>
      <c r="CI511" s="45">
        <v>112.7</v>
      </c>
      <c r="CJ511" s="45">
        <v>112.6</v>
      </c>
      <c r="CK511" s="45">
        <v>114.2</v>
      </c>
      <c r="CL511" s="45">
        <v>112.7</v>
      </c>
      <c r="CM511" s="45">
        <v>112.3</v>
      </c>
      <c r="CN511" s="45">
        <v>111.3</v>
      </c>
      <c r="CO511" s="45">
        <v>113.5</v>
      </c>
      <c r="CP511" s="45">
        <v>110.3</v>
      </c>
      <c r="CQ511" s="45">
        <v>112.5</v>
      </c>
      <c r="CR511" s="45">
        <v>111.8</v>
      </c>
      <c r="CS511" s="45">
        <v>112.4</v>
      </c>
      <c r="CT511" s="45">
        <v>111.2</v>
      </c>
      <c r="CU511" s="45">
        <v>110.8</v>
      </c>
      <c r="CV511" s="45">
        <v>109.9</v>
      </c>
      <c r="CW511" s="45">
        <v>112.4</v>
      </c>
      <c r="CX511" s="45">
        <v>115.2</v>
      </c>
      <c r="CY511" s="45">
        <v>114.9</v>
      </c>
      <c r="CZ511" s="45">
        <v>113.4</v>
      </c>
      <c r="DA511" s="45">
        <v>114.6</v>
      </c>
      <c r="DB511" s="45">
        <v>114.6</v>
      </c>
      <c r="DC511" s="45">
        <v>115.6</v>
      </c>
      <c r="DD511" s="45">
        <v>116.5</v>
      </c>
      <c r="DE511" s="45">
        <v>117.8</v>
      </c>
      <c r="DF511" s="45">
        <v>119.9</v>
      </c>
      <c r="DG511" s="45">
        <v>130.1</v>
      </c>
      <c r="DH511" s="45">
        <v>129.9</v>
      </c>
      <c r="DI511" s="45">
        <v>128.80000000000001</v>
      </c>
      <c r="DJ511" s="45">
        <v>128.9</v>
      </c>
      <c r="DK511" s="45">
        <v>128.6</v>
      </c>
      <c r="DL511" s="45">
        <v>126.7</v>
      </c>
      <c r="DM511" s="45">
        <v>128.19999999999999</v>
      </c>
      <c r="DN511" s="45">
        <v>142.6</v>
      </c>
      <c r="DO511" s="45">
        <v>138.4</v>
      </c>
      <c r="DP511" s="45">
        <v>134.4</v>
      </c>
      <c r="DQ511" s="45">
        <v>132.80000000000001</v>
      </c>
      <c r="DR511" s="45">
        <v>136.5</v>
      </c>
      <c r="DS511" s="45">
        <v>139.6</v>
      </c>
      <c r="DT511" s="45">
        <v>139.69999999999999</v>
      </c>
      <c r="DU511" s="45">
        <v>142.19999999999999</v>
      </c>
      <c r="DV511" s="45">
        <v>133.19999999999999</v>
      </c>
      <c r="DW511" s="45">
        <v>129.30000000000001</v>
      </c>
      <c r="DX511" s="46">
        <v>129.1</v>
      </c>
      <c r="DY511" s="46">
        <v>130.1</v>
      </c>
      <c r="DZ511" s="46">
        <v>128</v>
      </c>
      <c r="EA511">
        <v>129.5</v>
      </c>
      <c r="EB511" s="47">
        <v>128.1</v>
      </c>
      <c r="EC511" s="47">
        <v>128.19999999999999</v>
      </c>
    </row>
    <row r="512" spans="1:133" x14ac:dyDescent="0.25">
      <c r="A512" s="43" t="s">
        <v>3781</v>
      </c>
      <c r="B512" s="43" t="s">
        <v>3782</v>
      </c>
      <c r="C512" s="44">
        <v>0.20335</v>
      </c>
      <c r="D512" s="45">
        <v>98.9</v>
      </c>
      <c r="E512" s="45">
        <v>103.3</v>
      </c>
      <c r="F512" s="45">
        <v>104.9</v>
      </c>
      <c r="G512" s="45">
        <v>105.2</v>
      </c>
      <c r="H512" s="45">
        <v>105.9</v>
      </c>
      <c r="I512" s="45">
        <v>107.2</v>
      </c>
      <c r="J512" s="45">
        <v>107.4</v>
      </c>
      <c r="K512" s="45">
        <v>106.8</v>
      </c>
      <c r="L512" s="45">
        <v>104.2</v>
      </c>
      <c r="M512" s="45">
        <v>100.8</v>
      </c>
      <c r="N512" s="45">
        <v>99.4</v>
      </c>
      <c r="O512" s="45">
        <v>100.8</v>
      </c>
      <c r="P512" s="45">
        <v>107.1</v>
      </c>
      <c r="Q512" s="45">
        <v>112.1</v>
      </c>
      <c r="R512" s="45">
        <v>107.1</v>
      </c>
      <c r="S512" s="45">
        <v>108.8</v>
      </c>
      <c r="T512" s="45">
        <v>112.4</v>
      </c>
      <c r="U512" s="45">
        <v>105.7</v>
      </c>
      <c r="V512" s="45">
        <v>115.7</v>
      </c>
      <c r="W512" s="45">
        <v>116</v>
      </c>
      <c r="X512" s="45">
        <v>117.4</v>
      </c>
      <c r="Y512" s="45">
        <v>111.7</v>
      </c>
      <c r="Z512" s="45">
        <v>117.6</v>
      </c>
      <c r="AA512" s="45">
        <v>117</v>
      </c>
      <c r="AB512" s="45">
        <v>117.7</v>
      </c>
      <c r="AC512" s="45">
        <v>115.2</v>
      </c>
      <c r="AD512" s="45">
        <v>118.8</v>
      </c>
      <c r="AE512" s="45">
        <v>120.1</v>
      </c>
      <c r="AF512" s="45">
        <v>118.1</v>
      </c>
      <c r="AG512" s="45">
        <v>120</v>
      </c>
      <c r="AH512" s="45">
        <v>114.4</v>
      </c>
      <c r="AI512" s="45">
        <v>113.8</v>
      </c>
      <c r="AJ512" s="45">
        <v>116.1</v>
      </c>
      <c r="AK512" s="45">
        <v>112</v>
      </c>
      <c r="AL512" s="45">
        <v>110.8</v>
      </c>
      <c r="AM512" s="45">
        <v>116.4</v>
      </c>
      <c r="AN512" s="45">
        <v>118.2</v>
      </c>
      <c r="AO512" s="45">
        <v>116.9</v>
      </c>
      <c r="AP512" s="45">
        <v>115.7</v>
      </c>
      <c r="AQ512" s="45">
        <v>114.9</v>
      </c>
      <c r="AR512" s="45">
        <v>115.7</v>
      </c>
      <c r="AS512" s="45">
        <v>115.1</v>
      </c>
      <c r="AT512" s="45">
        <v>112.9</v>
      </c>
      <c r="AU512" s="45">
        <v>118.6</v>
      </c>
      <c r="AV512" s="45">
        <v>115.1</v>
      </c>
      <c r="AW512" s="45">
        <v>115.3</v>
      </c>
      <c r="AX512" s="45">
        <v>110</v>
      </c>
      <c r="AY512" s="45">
        <v>115.3</v>
      </c>
      <c r="AZ512" s="45">
        <v>114.7</v>
      </c>
      <c r="BA512" s="45">
        <v>113.8</v>
      </c>
      <c r="BB512" s="45">
        <v>115.2</v>
      </c>
      <c r="BC512" s="45">
        <v>115.5</v>
      </c>
      <c r="BD512" s="45">
        <v>114.6</v>
      </c>
      <c r="BE512" s="45">
        <v>116.1</v>
      </c>
      <c r="BF512" s="45">
        <v>118.7</v>
      </c>
      <c r="BG512" s="45">
        <v>117.8</v>
      </c>
      <c r="BH512" s="45">
        <v>117.5</v>
      </c>
      <c r="BI512" s="45">
        <v>118.6</v>
      </c>
      <c r="BJ512" s="45">
        <v>118.9</v>
      </c>
      <c r="BK512" s="45">
        <v>118.9</v>
      </c>
      <c r="BL512" s="45">
        <v>116.9</v>
      </c>
      <c r="BM512" s="45">
        <v>117.9</v>
      </c>
      <c r="BN512" s="45">
        <v>120.2</v>
      </c>
      <c r="BO512" s="45">
        <v>120.5</v>
      </c>
      <c r="BP512" s="45">
        <v>119.2</v>
      </c>
      <c r="BQ512" s="45">
        <v>117.7</v>
      </c>
      <c r="BR512" s="45">
        <v>119.4</v>
      </c>
      <c r="BS512" s="45">
        <v>119.1</v>
      </c>
      <c r="BT512" s="45">
        <v>117.5</v>
      </c>
      <c r="BU512" s="45">
        <v>118.9</v>
      </c>
      <c r="BV512" s="45">
        <v>120.5</v>
      </c>
      <c r="BW512" s="45">
        <v>117.6</v>
      </c>
      <c r="BX512" s="45">
        <v>120.9</v>
      </c>
      <c r="BY512" s="45">
        <v>120.6</v>
      </c>
      <c r="BZ512" s="45">
        <v>123</v>
      </c>
      <c r="CA512" s="45">
        <v>123.2</v>
      </c>
      <c r="CB512" s="45">
        <v>122.9</v>
      </c>
      <c r="CC512" s="45">
        <v>124.7</v>
      </c>
      <c r="CD512" s="45">
        <v>123.6</v>
      </c>
      <c r="CE512" s="45">
        <v>125.1</v>
      </c>
      <c r="CF512" s="45">
        <v>125</v>
      </c>
      <c r="CG512" s="45">
        <v>123.4</v>
      </c>
      <c r="CH512" s="45">
        <v>123.1</v>
      </c>
      <c r="CI512" s="45">
        <v>124.5</v>
      </c>
      <c r="CJ512" s="45">
        <v>117.9</v>
      </c>
      <c r="CK512" s="45">
        <v>119.4</v>
      </c>
      <c r="CL512" s="45">
        <v>118.3</v>
      </c>
      <c r="CM512" s="45">
        <v>118.1</v>
      </c>
      <c r="CN512" s="45">
        <v>114.7</v>
      </c>
      <c r="CO512" s="45">
        <v>118.1</v>
      </c>
      <c r="CP512" s="45">
        <v>118.5</v>
      </c>
      <c r="CQ512" s="45">
        <v>118.2</v>
      </c>
      <c r="CR512" s="45">
        <v>122.2</v>
      </c>
      <c r="CS512" s="45">
        <v>118.8</v>
      </c>
      <c r="CT512" s="45">
        <v>119.7</v>
      </c>
      <c r="CU512" s="45">
        <v>119.3</v>
      </c>
      <c r="CV512" s="45">
        <v>120.3</v>
      </c>
      <c r="CW512" s="45">
        <v>119</v>
      </c>
      <c r="CX512" s="45">
        <v>115.2</v>
      </c>
      <c r="CY512" s="45">
        <v>112</v>
      </c>
      <c r="CZ512" s="45">
        <v>112.6</v>
      </c>
      <c r="DA512" s="45">
        <v>114.8</v>
      </c>
      <c r="DB512" s="45">
        <v>111.8</v>
      </c>
      <c r="DC512" s="45">
        <v>113.6</v>
      </c>
      <c r="DD512" s="45">
        <v>121.1</v>
      </c>
      <c r="DE512" s="45">
        <v>121.3</v>
      </c>
      <c r="DF512" s="45">
        <v>123.7</v>
      </c>
      <c r="DG512" s="45">
        <v>123.5</v>
      </c>
      <c r="DH512" s="45">
        <v>128.69999999999999</v>
      </c>
      <c r="DI512" s="45">
        <v>127.8</v>
      </c>
      <c r="DJ512" s="45">
        <v>126.4</v>
      </c>
      <c r="DK512" s="45">
        <v>124.6</v>
      </c>
      <c r="DL512" s="45">
        <v>125.5</v>
      </c>
      <c r="DM512" s="45">
        <v>127.6</v>
      </c>
      <c r="DN512" s="45">
        <v>129.69999999999999</v>
      </c>
      <c r="DO512" s="45">
        <v>130.4</v>
      </c>
      <c r="DP512" s="45">
        <v>127.1</v>
      </c>
      <c r="DQ512" s="45">
        <v>130.69999999999999</v>
      </c>
      <c r="DR512" s="45">
        <v>129.30000000000001</v>
      </c>
      <c r="DS512" s="45">
        <v>131.6</v>
      </c>
      <c r="DT512" s="45">
        <v>134.19999999999999</v>
      </c>
      <c r="DU512" s="45">
        <v>137.30000000000001</v>
      </c>
      <c r="DV512" s="45">
        <v>137.80000000000001</v>
      </c>
      <c r="DW512" s="45">
        <v>139.19999999999999</v>
      </c>
      <c r="DX512" s="46">
        <v>138.1</v>
      </c>
      <c r="DY512" s="46">
        <v>136.80000000000001</v>
      </c>
      <c r="DZ512" s="46">
        <v>138.9</v>
      </c>
      <c r="EA512">
        <v>139.9</v>
      </c>
      <c r="EB512" s="47">
        <v>139.5</v>
      </c>
      <c r="EC512" s="47">
        <v>133.9</v>
      </c>
    </row>
    <row r="513" spans="1:133" x14ac:dyDescent="0.25">
      <c r="A513" s="43" t="s">
        <v>3783</v>
      </c>
      <c r="B513" s="43" t="s">
        <v>3784</v>
      </c>
      <c r="C513" s="44">
        <v>3.7010000000000001E-2</v>
      </c>
      <c r="D513" s="45">
        <v>106.9</v>
      </c>
      <c r="E513" s="45">
        <v>108.4</v>
      </c>
      <c r="F513" s="45">
        <v>107</v>
      </c>
      <c r="G513" s="45">
        <v>107.9</v>
      </c>
      <c r="H513" s="45">
        <v>107.5</v>
      </c>
      <c r="I513" s="45">
        <v>108.5</v>
      </c>
      <c r="J513" s="45">
        <v>109.3</v>
      </c>
      <c r="K513" s="45">
        <v>107.9</v>
      </c>
      <c r="L513" s="45">
        <v>106.9</v>
      </c>
      <c r="M513" s="45">
        <v>107.3</v>
      </c>
      <c r="N513" s="45">
        <v>108.1</v>
      </c>
      <c r="O513" s="45">
        <v>109.3</v>
      </c>
      <c r="P513" s="45">
        <v>114.3</v>
      </c>
      <c r="Q513" s="45">
        <v>114.7</v>
      </c>
      <c r="R513" s="45">
        <v>115.2</v>
      </c>
      <c r="S513" s="45">
        <v>115.5</v>
      </c>
      <c r="T513" s="45">
        <v>116.8</v>
      </c>
      <c r="U513" s="45">
        <v>118.5</v>
      </c>
      <c r="V513" s="45">
        <v>118.2</v>
      </c>
      <c r="W513" s="45">
        <v>117.4</v>
      </c>
      <c r="X513" s="45">
        <v>117.2</v>
      </c>
      <c r="Y513" s="45">
        <v>118.1</v>
      </c>
      <c r="Z513" s="45">
        <v>118.9</v>
      </c>
      <c r="AA513" s="45">
        <v>119.1</v>
      </c>
      <c r="AB513" s="45">
        <v>122.2</v>
      </c>
      <c r="AC513" s="45">
        <v>122.4</v>
      </c>
      <c r="AD513" s="45">
        <v>122.6</v>
      </c>
      <c r="AE513" s="45">
        <v>122.8</v>
      </c>
      <c r="AF513" s="45">
        <v>122.2</v>
      </c>
      <c r="AG513" s="45">
        <v>123.2</v>
      </c>
      <c r="AH513" s="45">
        <v>122.1</v>
      </c>
      <c r="AI513" s="45">
        <v>121.1</v>
      </c>
      <c r="AJ513" s="45">
        <v>118.4</v>
      </c>
      <c r="AK513" s="45">
        <v>118.1</v>
      </c>
      <c r="AL513" s="45">
        <v>117.4</v>
      </c>
      <c r="AM513" s="45">
        <v>117.6</v>
      </c>
      <c r="AN513" s="45">
        <v>122.3</v>
      </c>
      <c r="AO513" s="45">
        <v>123.2</v>
      </c>
      <c r="AP513" s="45">
        <v>122.9</v>
      </c>
      <c r="AQ513" s="45">
        <v>122.9</v>
      </c>
      <c r="AR513" s="45">
        <v>122.4</v>
      </c>
      <c r="AS513" s="45">
        <v>120.9</v>
      </c>
      <c r="AT513" s="45">
        <v>119.5</v>
      </c>
      <c r="AU513" s="45">
        <v>119.8</v>
      </c>
      <c r="AV513" s="45">
        <v>119.2</v>
      </c>
      <c r="AW513" s="45">
        <v>118.3</v>
      </c>
      <c r="AX513" s="45">
        <v>118.6</v>
      </c>
      <c r="AY513" s="45">
        <v>117.9</v>
      </c>
      <c r="AZ513" s="45">
        <v>121.2</v>
      </c>
      <c r="BA513" s="45">
        <v>121</v>
      </c>
      <c r="BB513" s="45">
        <v>121.7</v>
      </c>
      <c r="BC513" s="45">
        <v>120.7</v>
      </c>
      <c r="BD513" s="45">
        <v>120.8</v>
      </c>
      <c r="BE513" s="45">
        <v>119.7</v>
      </c>
      <c r="BF513" s="45">
        <v>120.2</v>
      </c>
      <c r="BG513" s="45">
        <v>120.5</v>
      </c>
      <c r="BH513" s="45">
        <v>121.4</v>
      </c>
      <c r="BI513" s="45">
        <v>121.4</v>
      </c>
      <c r="BJ513" s="45">
        <v>122.3</v>
      </c>
      <c r="BK513" s="45">
        <v>122.9</v>
      </c>
      <c r="BL513" s="45">
        <v>121.9</v>
      </c>
      <c r="BM513" s="45">
        <v>121.6</v>
      </c>
      <c r="BN513" s="45">
        <v>122.9</v>
      </c>
      <c r="BO513" s="45">
        <v>123.1</v>
      </c>
      <c r="BP513" s="45">
        <v>123</v>
      </c>
      <c r="BQ513" s="45">
        <v>123.7</v>
      </c>
      <c r="BR513" s="45">
        <v>123.5</v>
      </c>
      <c r="BS513" s="45">
        <v>121.7</v>
      </c>
      <c r="BT513" s="45">
        <v>125.7</v>
      </c>
      <c r="BU513" s="45">
        <v>124.6</v>
      </c>
      <c r="BV513" s="45">
        <v>124.7</v>
      </c>
      <c r="BW513" s="45">
        <v>124.7</v>
      </c>
      <c r="BX513" s="45">
        <v>126</v>
      </c>
      <c r="BY513" s="45">
        <v>125.1</v>
      </c>
      <c r="BZ513" s="45">
        <v>124.3</v>
      </c>
      <c r="CA513" s="45">
        <v>122.8</v>
      </c>
      <c r="CB513" s="45">
        <v>123</v>
      </c>
      <c r="CC513" s="45">
        <v>123.8</v>
      </c>
      <c r="CD513" s="45">
        <v>122.7</v>
      </c>
      <c r="CE513" s="45">
        <v>122</v>
      </c>
      <c r="CF513" s="45">
        <v>121.2</v>
      </c>
      <c r="CG513" s="45">
        <v>120.5</v>
      </c>
      <c r="CH513" s="45">
        <v>120.9</v>
      </c>
      <c r="CI513" s="45">
        <v>121.1</v>
      </c>
      <c r="CJ513" s="45">
        <v>122.4</v>
      </c>
      <c r="CK513" s="45">
        <v>120.2</v>
      </c>
      <c r="CL513" s="45">
        <v>120.7</v>
      </c>
      <c r="CM513" s="45">
        <v>121.3</v>
      </c>
      <c r="CN513" s="45">
        <v>120.8</v>
      </c>
      <c r="CO513" s="45">
        <v>119.5</v>
      </c>
      <c r="CP513" s="45">
        <v>118.4</v>
      </c>
      <c r="CQ513" s="45">
        <v>118</v>
      </c>
      <c r="CR513" s="45">
        <v>116.3</v>
      </c>
      <c r="CS513" s="45">
        <v>115.6</v>
      </c>
      <c r="CT513" s="45">
        <v>114.9</v>
      </c>
      <c r="CU513" s="45">
        <v>114.9</v>
      </c>
      <c r="CV513" s="45">
        <v>113.6</v>
      </c>
      <c r="CW513" s="45">
        <v>115</v>
      </c>
      <c r="CX513" s="45">
        <v>116</v>
      </c>
      <c r="CY513" s="45">
        <v>115.5</v>
      </c>
      <c r="CZ513" s="45">
        <v>115.7</v>
      </c>
      <c r="DA513" s="45">
        <v>115.9</v>
      </c>
      <c r="DB513" s="45">
        <v>116.9</v>
      </c>
      <c r="DC513" s="45">
        <v>117.1</v>
      </c>
      <c r="DD513" s="45">
        <v>118</v>
      </c>
      <c r="DE513" s="45">
        <v>118.8</v>
      </c>
      <c r="DF513" s="45">
        <v>118.8</v>
      </c>
      <c r="DG513" s="45">
        <v>122.3</v>
      </c>
      <c r="DH513" s="45">
        <v>123.6</v>
      </c>
      <c r="DI513" s="45">
        <v>123.9</v>
      </c>
      <c r="DJ513" s="45">
        <v>123.6</v>
      </c>
      <c r="DK513" s="45">
        <v>124.2</v>
      </c>
      <c r="DL513" s="45">
        <v>124</v>
      </c>
      <c r="DM513" s="45">
        <v>122.6</v>
      </c>
      <c r="DN513" s="45">
        <v>123</v>
      </c>
      <c r="DO513" s="45">
        <v>123.9</v>
      </c>
      <c r="DP513" s="45">
        <v>124.6</v>
      </c>
      <c r="DQ513" s="45">
        <v>124.3</v>
      </c>
      <c r="DR513" s="45">
        <v>124.9</v>
      </c>
      <c r="DS513" s="45">
        <v>126.4</v>
      </c>
      <c r="DT513" s="45">
        <v>131.69999999999999</v>
      </c>
      <c r="DU513" s="45">
        <v>134.69999999999999</v>
      </c>
      <c r="DV513" s="45">
        <v>135.4</v>
      </c>
      <c r="DW513" s="45">
        <v>135.19999999999999</v>
      </c>
      <c r="DX513" s="46">
        <v>134.30000000000001</v>
      </c>
      <c r="DY513" s="46">
        <v>134.80000000000001</v>
      </c>
      <c r="DZ513" s="46">
        <v>134.30000000000001</v>
      </c>
      <c r="EA513">
        <v>135</v>
      </c>
      <c r="EB513" s="47">
        <v>135</v>
      </c>
      <c r="EC513" s="47">
        <v>135.30000000000001</v>
      </c>
    </row>
    <row r="514" spans="1:133" x14ac:dyDescent="0.25">
      <c r="A514" s="43" t="s">
        <v>3785</v>
      </c>
      <c r="B514" s="43" t="s">
        <v>3786</v>
      </c>
      <c r="C514" s="44">
        <v>1.5630000000000002E-2</v>
      </c>
      <c r="D514" s="45">
        <v>106.1</v>
      </c>
      <c r="E514" s="45">
        <v>104.9</v>
      </c>
      <c r="F514" s="45">
        <v>104.2</v>
      </c>
      <c r="G514" s="45">
        <v>105.4</v>
      </c>
      <c r="H514" s="45">
        <v>104.5</v>
      </c>
      <c r="I514" s="45">
        <v>107.1</v>
      </c>
      <c r="J514" s="45">
        <v>103.9</v>
      </c>
      <c r="K514" s="45">
        <v>105.5</v>
      </c>
      <c r="L514" s="45">
        <v>100</v>
      </c>
      <c r="M514" s="45">
        <v>105.8</v>
      </c>
      <c r="N514" s="45">
        <v>106.4</v>
      </c>
      <c r="O514" s="45">
        <v>108.2</v>
      </c>
      <c r="P514" s="45">
        <v>108.2</v>
      </c>
      <c r="Q514" s="45">
        <v>110.4</v>
      </c>
      <c r="R514" s="45">
        <v>107.7</v>
      </c>
      <c r="S514" s="45">
        <v>107.9</v>
      </c>
      <c r="T514" s="45">
        <v>109</v>
      </c>
      <c r="U514" s="45">
        <v>114.3</v>
      </c>
      <c r="V514" s="45">
        <v>113.5</v>
      </c>
      <c r="W514" s="45">
        <v>116.2</v>
      </c>
      <c r="X514" s="45">
        <v>117.1</v>
      </c>
      <c r="Y514" s="45">
        <v>113.3</v>
      </c>
      <c r="Z514" s="45">
        <v>114.8</v>
      </c>
      <c r="AA514" s="45">
        <v>118.3</v>
      </c>
      <c r="AB514" s="45">
        <v>118.4</v>
      </c>
      <c r="AC514" s="45">
        <v>116.3</v>
      </c>
      <c r="AD514" s="45">
        <v>114.9</v>
      </c>
      <c r="AE514" s="45">
        <v>114.3</v>
      </c>
      <c r="AF514" s="45">
        <v>116.3</v>
      </c>
      <c r="AG514" s="45">
        <v>116</v>
      </c>
      <c r="AH514" s="45">
        <v>116.3</v>
      </c>
      <c r="AI514" s="45">
        <v>113.4</v>
      </c>
      <c r="AJ514" s="45">
        <v>110.2</v>
      </c>
      <c r="AK514" s="45">
        <v>110.7</v>
      </c>
      <c r="AL514" s="45">
        <v>108.9</v>
      </c>
      <c r="AM514" s="45">
        <v>108.6</v>
      </c>
      <c r="AN514" s="45">
        <v>110.1</v>
      </c>
      <c r="AO514" s="45">
        <v>112.6</v>
      </c>
      <c r="AP514" s="45">
        <v>110.1</v>
      </c>
      <c r="AQ514" s="45">
        <v>109</v>
      </c>
      <c r="AR514" s="45">
        <v>110.2</v>
      </c>
      <c r="AS514" s="45">
        <v>107.6</v>
      </c>
      <c r="AT514" s="45">
        <v>106.8</v>
      </c>
      <c r="AU514" s="45">
        <v>107.3</v>
      </c>
      <c r="AV514" s="45">
        <v>106.4</v>
      </c>
      <c r="AW514" s="45">
        <v>103.2</v>
      </c>
      <c r="AX514" s="45">
        <v>103.4</v>
      </c>
      <c r="AY514" s="45">
        <v>105.3</v>
      </c>
      <c r="AZ514" s="45">
        <v>106.2</v>
      </c>
      <c r="BA514" s="45">
        <v>105</v>
      </c>
      <c r="BB514" s="45">
        <v>106.5</v>
      </c>
      <c r="BC514" s="45">
        <v>107.6</v>
      </c>
      <c r="BD514" s="45">
        <v>107.4</v>
      </c>
      <c r="BE514" s="45">
        <v>108.8</v>
      </c>
      <c r="BF514" s="45">
        <v>106.8</v>
      </c>
      <c r="BG514" s="45">
        <v>108</v>
      </c>
      <c r="BH514" s="45">
        <v>107.5</v>
      </c>
      <c r="BI514" s="45">
        <v>107.4</v>
      </c>
      <c r="BJ514" s="45">
        <v>108.9</v>
      </c>
      <c r="BK514" s="45">
        <v>108.2</v>
      </c>
      <c r="BL514" s="45">
        <v>108.3</v>
      </c>
      <c r="BM514" s="45">
        <v>107.1</v>
      </c>
      <c r="BN514" s="45">
        <v>108.5</v>
      </c>
      <c r="BO514" s="45">
        <v>111.8</v>
      </c>
      <c r="BP514" s="45">
        <v>111.1</v>
      </c>
      <c r="BQ514" s="45">
        <v>110.3</v>
      </c>
      <c r="BR514" s="45">
        <v>109.7</v>
      </c>
      <c r="BS514" s="45">
        <v>109.7</v>
      </c>
      <c r="BT514" s="45">
        <v>109.3</v>
      </c>
      <c r="BU514" s="45">
        <v>109</v>
      </c>
      <c r="BV514" s="45">
        <v>108.7</v>
      </c>
      <c r="BW514" s="45">
        <v>110.1</v>
      </c>
      <c r="BX514" s="45">
        <v>110.9</v>
      </c>
      <c r="BY514" s="45">
        <v>111.6</v>
      </c>
      <c r="BZ514" s="45">
        <v>112.6</v>
      </c>
      <c r="CA514" s="45">
        <v>112.7</v>
      </c>
      <c r="CB514" s="45">
        <v>113.3</v>
      </c>
      <c r="CC514" s="45">
        <v>114.6</v>
      </c>
      <c r="CD514" s="45">
        <v>114.7</v>
      </c>
      <c r="CE514" s="45">
        <v>115.1</v>
      </c>
      <c r="CF514" s="45">
        <v>116.5</v>
      </c>
      <c r="CG514" s="45">
        <v>115.7</v>
      </c>
      <c r="CH514" s="45">
        <v>115.5</v>
      </c>
      <c r="CI514" s="45">
        <v>115</v>
      </c>
      <c r="CJ514" s="45">
        <v>114.3</v>
      </c>
      <c r="CK514" s="45">
        <v>112.7</v>
      </c>
      <c r="CL514" s="45">
        <v>113.7</v>
      </c>
      <c r="CM514" s="45">
        <v>113.4</v>
      </c>
      <c r="CN514" s="45">
        <v>114.6</v>
      </c>
      <c r="CO514" s="45">
        <v>113.7</v>
      </c>
      <c r="CP514" s="45">
        <v>114.6</v>
      </c>
      <c r="CQ514" s="45">
        <v>112.4</v>
      </c>
      <c r="CR514" s="45">
        <v>112.2</v>
      </c>
      <c r="CS514" s="45">
        <v>111.9</v>
      </c>
      <c r="CT514" s="45">
        <v>110.8</v>
      </c>
      <c r="CU514" s="45">
        <v>112.3</v>
      </c>
      <c r="CV514" s="45">
        <v>114.4</v>
      </c>
      <c r="CW514" s="45">
        <v>116.3</v>
      </c>
      <c r="CX514" s="45">
        <v>111.8</v>
      </c>
      <c r="CY514" s="45">
        <v>111.7</v>
      </c>
      <c r="CZ514" s="45">
        <v>110.6</v>
      </c>
      <c r="DA514" s="45">
        <v>113</v>
      </c>
      <c r="DB514" s="45">
        <v>114</v>
      </c>
      <c r="DC514" s="45">
        <v>115.3</v>
      </c>
      <c r="DD514" s="45">
        <v>118.8</v>
      </c>
      <c r="DE514" s="45">
        <v>121.7</v>
      </c>
      <c r="DF514" s="45">
        <v>123.4</v>
      </c>
      <c r="DG514" s="45">
        <v>128.4</v>
      </c>
      <c r="DH514" s="45">
        <v>131</v>
      </c>
      <c r="DI514" s="45">
        <v>135.5</v>
      </c>
      <c r="DJ514" s="45">
        <v>134.30000000000001</v>
      </c>
      <c r="DK514" s="45">
        <v>129.69999999999999</v>
      </c>
      <c r="DL514" s="45">
        <v>131.1</v>
      </c>
      <c r="DM514" s="45">
        <v>132.30000000000001</v>
      </c>
      <c r="DN514" s="45">
        <v>136.9</v>
      </c>
      <c r="DO514" s="45">
        <v>139.9</v>
      </c>
      <c r="DP514" s="45">
        <v>142.4</v>
      </c>
      <c r="DQ514" s="45">
        <v>140.69999999999999</v>
      </c>
      <c r="DR514" s="45">
        <v>140.6</v>
      </c>
      <c r="DS514" s="45">
        <v>143.5</v>
      </c>
      <c r="DT514" s="45">
        <v>143.9</v>
      </c>
      <c r="DU514" s="45">
        <v>146.1</v>
      </c>
      <c r="DV514" s="45">
        <v>145.69999999999999</v>
      </c>
      <c r="DW514" s="45">
        <v>143.9</v>
      </c>
      <c r="DX514" s="46">
        <v>138.80000000000001</v>
      </c>
      <c r="DY514" s="46">
        <v>138.5</v>
      </c>
      <c r="DZ514" s="46">
        <v>137.19999999999999</v>
      </c>
      <c r="EA514">
        <v>132.9</v>
      </c>
      <c r="EB514" s="47">
        <v>131.4</v>
      </c>
      <c r="EC514" s="47">
        <v>131.6</v>
      </c>
    </row>
    <row r="515" spans="1:133" x14ac:dyDescent="0.25">
      <c r="A515" s="43" t="s">
        <v>2357</v>
      </c>
      <c r="B515" s="43" t="s">
        <v>3787</v>
      </c>
      <c r="C515" s="44">
        <v>3.9260000000000003E-2</v>
      </c>
      <c r="D515" s="45">
        <v>101.3</v>
      </c>
      <c r="E515" s="45">
        <v>103.6</v>
      </c>
      <c r="F515" s="45">
        <v>103.4</v>
      </c>
      <c r="G515" s="45">
        <v>98.5</v>
      </c>
      <c r="H515" s="45">
        <v>99.4</v>
      </c>
      <c r="I515" s="45">
        <v>98.7</v>
      </c>
      <c r="J515" s="45">
        <v>103.3</v>
      </c>
      <c r="K515" s="45">
        <v>100.8</v>
      </c>
      <c r="L515" s="45">
        <v>99.3</v>
      </c>
      <c r="M515" s="45">
        <v>101</v>
      </c>
      <c r="N515" s="45">
        <v>103.9</v>
      </c>
      <c r="O515" s="45">
        <v>102.4</v>
      </c>
      <c r="P515" s="45">
        <v>104.1</v>
      </c>
      <c r="Q515" s="45">
        <v>105.7</v>
      </c>
      <c r="R515" s="45">
        <v>107</v>
      </c>
      <c r="S515" s="45">
        <v>108</v>
      </c>
      <c r="T515" s="45">
        <v>107.9</v>
      </c>
      <c r="U515" s="45">
        <v>110.4</v>
      </c>
      <c r="V515" s="45">
        <v>109.1</v>
      </c>
      <c r="W515" s="45">
        <v>107</v>
      </c>
      <c r="X515" s="45">
        <v>109.5</v>
      </c>
      <c r="Y515" s="45">
        <v>114.5</v>
      </c>
      <c r="Z515" s="45">
        <v>106.7</v>
      </c>
      <c r="AA515" s="45">
        <v>113.1</v>
      </c>
      <c r="AB515" s="45">
        <v>116.5</v>
      </c>
      <c r="AC515" s="45">
        <v>115.3</v>
      </c>
      <c r="AD515" s="45">
        <v>108.8</v>
      </c>
      <c r="AE515" s="45">
        <v>114.1</v>
      </c>
      <c r="AF515" s="45">
        <v>109.8</v>
      </c>
      <c r="AG515" s="45">
        <v>113</v>
      </c>
      <c r="AH515" s="45">
        <v>117.3</v>
      </c>
      <c r="AI515" s="45">
        <v>113.2</v>
      </c>
      <c r="AJ515" s="45">
        <v>115.8</v>
      </c>
      <c r="AK515" s="45">
        <v>122.5</v>
      </c>
      <c r="AL515" s="45">
        <v>117.4</v>
      </c>
      <c r="AM515" s="45">
        <v>113.6</v>
      </c>
      <c r="AN515" s="45">
        <v>113.2</v>
      </c>
      <c r="AO515" s="45">
        <v>117.1</v>
      </c>
      <c r="AP515" s="45">
        <v>119.4</v>
      </c>
      <c r="AQ515" s="45">
        <v>113.6</v>
      </c>
      <c r="AR515" s="45">
        <v>114.2</v>
      </c>
      <c r="AS515" s="45">
        <v>114.9</v>
      </c>
      <c r="AT515" s="45">
        <v>115</v>
      </c>
      <c r="AU515" s="45">
        <v>115.8</v>
      </c>
      <c r="AV515" s="45">
        <v>116.2</v>
      </c>
      <c r="AW515" s="45">
        <v>113.9</v>
      </c>
      <c r="AX515" s="45">
        <v>112.7</v>
      </c>
      <c r="AY515" s="45">
        <v>113.2</v>
      </c>
      <c r="AZ515" s="45">
        <v>114.4</v>
      </c>
      <c r="BA515" s="45">
        <v>113.5</v>
      </c>
      <c r="BB515" s="45">
        <v>113.1</v>
      </c>
      <c r="BC515" s="45">
        <v>111.9</v>
      </c>
      <c r="BD515" s="45">
        <v>112.9</v>
      </c>
      <c r="BE515" s="45">
        <v>111.7</v>
      </c>
      <c r="BF515" s="45">
        <v>111.6</v>
      </c>
      <c r="BG515" s="45">
        <v>110.7</v>
      </c>
      <c r="BH515" s="45">
        <v>111.5</v>
      </c>
      <c r="BI515" s="45">
        <v>113.2</v>
      </c>
      <c r="BJ515" s="45">
        <v>117.1</v>
      </c>
      <c r="BK515" s="45">
        <v>114</v>
      </c>
      <c r="BL515" s="45">
        <v>115.1</v>
      </c>
      <c r="BM515" s="45">
        <v>114.3</v>
      </c>
      <c r="BN515" s="45">
        <v>114.3</v>
      </c>
      <c r="BO515" s="45">
        <v>119</v>
      </c>
      <c r="BP515" s="45">
        <v>118.1</v>
      </c>
      <c r="BQ515" s="45">
        <v>120.6</v>
      </c>
      <c r="BR515" s="45">
        <v>129.30000000000001</v>
      </c>
      <c r="BS515" s="45">
        <v>124.2</v>
      </c>
      <c r="BT515" s="45">
        <v>123.2</v>
      </c>
      <c r="BU515" s="45">
        <v>123.2</v>
      </c>
      <c r="BV515" s="45">
        <v>123.4</v>
      </c>
      <c r="BW515" s="45">
        <v>124.1</v>
      </c>
      <c r="BX515" s="45">
        <v>123.5</v>
      </c>
      <c r="BY515" s="45">
        <v>123</v>
      </c>
      <c r="BZ515" s="45">
        <v>123.1</v>
      </c>
      <c r="CA515" s="45">
        <v>123</v>
      </c>
      <c r="CB515" s="45">
        <v>123.9</v>
      </c>
      <c r="CC515" s="45">
        <v>130.1</v>
      </c>
      <c r="CD515" s="45">
        <v>128</v>
      </c>
      <c r="CE515" s="45">
        <v>130.30000000000001</v>
      </c>
      <c r="CF515" s="45">
        <v>129.80000000000001</v>
      </c>
      <c r="CG515" s="45">
        <v>133.4</v>
      </c>
      <c r="CH515" s="45">
        <v>131.80000000000001</v>
      </c>
      <c r="CI515" s="45">
        <v>131.80000000000001</v>
      </c>
      <c r="CJ515" s="45">
        <v>132.69999999999999</v>
      </c>
      <c r="CK515" s="45">
        <v>137.19999999999999</v>
      </c>
      <c r="CL515" s="45">
        <v>136.69999999999999</v>
      </c>
      <c r="CM515" s="45">
        <v>144.1</v>
      </c>
      <c r="CN515" s="45">
        <v>140.30000000000001</v>
      </c>
      <c r="CO515" s="45">
        <v>136.30000000000001</v>
      </c>
      <c r="CP515" s="45">
        <v>138.80000000000001</v>
      </c>
      <c r="CQ515" s="45">
        <v>138.5</v>
      </c>
      <c r="CR515" s="45">
        <v>138.69999999999999</v>
      </c>
      <c r="CS515" s="45">
        <v>141.6</v>
      </c>
      <c r="CT515" s="45">
        <v>140</v>
      </c>
      <c r="CU515" s="45">
        <v>140.9</v>
      </c>
      <c r="CV515" s="45">
        <v>140</v>
      </c>
      <c r="CW515" s="45">
        <v>142.1</v>
      </c>
      <c r="CX515" s="45">
        <v>140.80000000000001</v>
      </c>
      <c r="CY515" s="45">
        <v>139.69999999999999</v>
      </c>
      <c r="CZ515" s="45">
        <v>139.5</v>
      </c>
      <c r="DA515" s="45">
        <v>140.5</v>
      </c>
      <c r="DB515" s="45">
        <v>141.80000000000001</v>
      </c>
      <c r="DC515" s="45">
        <v>142.4</v>
      </c>
      <c r="DD515" s="45">
        <v>139</v>
      </c>
      <c r="DE515" s="45">
        <v>143.80000000000001</v>
      </c>
      <c r="DF515" s="45">
        <v>143.5</v>
      </c>
      <c r="DG515" s="45">
        <v>140</v>
      </c>
      <c r="DH515" s="45">
        <v>143.4</v>
      </c>
      <c r="DI515" s="45">
        <v>145.4</v>
      </c>
      <c r="DJ515" s="45">
        <v>144.4</v>
      </c>
      <c r="DK515" s="45">
        <v>142</v>
      </c>
      <c r="DL515" s="45">
        <v>149.19999999999999</v>
      </c>
      <c r="DM515" s="45">
        <v>147.19999999999999</v>
      </c>
      <c r="DN515" s="45">
        <v>145.6</v>
      </c>
      <c r="DO515" s="45">
        <v>144.6</v>
      </c>
      <c r="DP515" s="45">
        <v>145.19999999999999</v>
      </c>
      <c r="DQ515" s="45">
        <v>144.9</v>
      </c>
      <c r="DR515" s="45">
        <v>145.5</v>
      </c>
      <c r="DS515" s="45">
        <v>145.69999999999999</v>
      </c>
      <c r="DT515" s="45">
        <v>145.80000000000001</v>
      </c>
      <c r="DU515" s="45">
        <v>146.6</v>
      </c>
      <c r="DV515" s="45">
        <v>146</v>
      </c>
      <c r="DW515" s="45">
        <v>146</v>
      </c>
      <c r="DX515" s="46">
        <v>145.9</v>
      </c>
      <c r="DY515" s="46">
        <v>146.4</v>
      </c>
      <c r="DZ515" s="46">
        <v>146.30000000000001</v>
      </c>
      <c r="EA515">
        <v>143.80000000000001</v>
      </c>
      <c r="EB515" s="47">
        <v>144.1</v>
      </c>
      <c r="EC515" s="47">
        <v>146.5</v>
      </c>
    </row>
    <row r="516" spans="1:133" x14ac:dyDescent="0.25">
      <c r="A516" s="43" t="s">
        <v>3788</v>
      </c>
      <c r="B516" s="43" t="s">
        <v>3789</v>
      </c>
      <c r="C516" s="44">
        <v>7.2100000000000003E-3</v>
      </c>
      <c r="D516" s="45">
        <v>110.3</v>
      </c>
      <c r="E516" s="45">
        <v>104.5</v>
      </c>
      <c r="F516" s="45">
        <v>110.6</v>
      </c>
      <c r="G516" s="45">
        <v>109.5</v>
      </c>
      <c r="H516" s="45">
        <v>109.1</v>
      </c>
      <c r="I516" s="45">
        <v>108.8</v>
      </c>
      <c r="J516" s="45">
        <v>114.6</v>
      </c>
      <c r="K516" s="45">
        <v>116.2</v>
      </c>
      <c r="L516" s="45">
        <v>112.5</v>
      </c>
      <c r="M516" s="45">
        <v>133.30000000000001</v>
      </c>
      <c r="N516" s="45">
        <v>125.5</v>
      </c>
      <c r="O516" s="45">
        <v>122.1</v>
      </c>
      <c r="P516" s="45">
        <v>121.7</v>
      </c>
      <c r="Q516" s="45">
        <v>125.3</v>
      </c>
      <c r="R516" s="45">
        <v>118.9</v>
      </c>
      <c r="S516" s="45">
        <v>126.6</v>
      </c>
      <c r="T516" s="45">
        <v>121.8</v>
      </c>
      <c r="U516" s="45">
        <v>123.1</v>
      </c>
      <c r="V516" s="45">
        <v>133.30000000000001</v>
      </c>
      <c r="W516" s="45">
        <v>133.5</v>
      </c>
      <c r="X516" s="45">
        <v>133.69999999999999</v>
      </c>
      <c r="Y516" s="45">
        <v>142.80000000000001</v>
      </c>
      <c r="Z516" s="45">
        <v>143.69999999999999</v>
      </c>
      <c r="AA516" s="45">
        <v>142.19999999999999</v>
      </c>
      <c r="AB516" s="45">
        <v>138.5</v>
      </c>
      <c r="AC516" s="45">
        <v>141.80000000000001</v>
      </c>
      <c r="AD516" s="45">
        <v>146.4</v>
      </c>
      <c r="AE516" s="45">
        <v>143.69999999999999</v>
      </c>
      <c r="AF516" s="45">
        <v>142.1</v>
      </c>
      <c r="AG516" s="45">
        <v>141.9</v>
      </c>
      <c r="AH516" s="45">
        <v>149.30000000000001</v>
      </c>
      <c r="AI516" s="45">
        <v>145.4</v>
      </c>
      <c r="AJ516" s="45">
        <v>138.69999999999999</v>
      </c>
      <c r="AK516" s="45">
        <v>140.80000000000001</v>
      </c>
      <c r="AL516" s="45">
        <v>140.80000000000001</v>
      </c>
      <c r="AM516" s="45">
        <v>145.9</v>
      </c>
      <c r="AN516" s="45">
        <v>141.30000000000001</v>
      </c>
      <c r="AO516" s="45">
        <v>138.69999999999999</v>
      </c>
      <c r="AP516" s="45">
        <v>139</v>
      </c>
      <c r="AQ516" s="45">
        <v>140.19999999999999</v>
      </c>
      <c r="AR516" s="45">
        <v>133.19999999999999</v>
      </c>
      <c r="AS516" s="45">
        <v>138.4</v>
      </c>
      <c r="AT516" s="45">
        <v>146.30000000000001</v>
      </c>
      <c r="AU516" s="45">
        <v>148.6</v>
      </c>
      <c r="AV516" s="45">
        <v>145</v>
      </c>
      <c r="AW516" s="45">
        <v>143.19999999999999</v>
      </c>
      <c r="AX516" s="45">
        <v>127.5</v>
      </c>
      <c r="AY516" s="45">
        <v>145.19999999999999</v>
      </c>
      <c r="AZ516" s="45">
        <v>154.9</v>
      </c>
      <c r="BA516" s="45">
        <v>141.6</v>
      </c>
      <c r="BB516" s="45">
        <v>153.5</v>
      </c>
      <c r="BC516" s="45">
        <v>153</v>
      </c>
      <c r="BD516" s="45">
        <v>139.6</v>
      </c>
      <c r="BE516" s="45">
        <v>159.4</v>
      </c>
      <c r="BF516" s="45">
        <v>158.69999999999999</v>
      </c>
      <c r="BG516" s="45">
        <v>159.1</v>
      </c>
      <c r="BH516" s="45">
        <v>152.80000000000001</v>
      </c>
      <c r="BI516" s="45">
        <v>170.3</v>
      </c>
      <c r="BJ516" s="45">
        <v>166.8</v>
      </c>
      <c r="BK516" s="45">
        <v>157.6</v>
      </c>
      <c r="BL516" s="45">
        <v>157.6</v>
      </c>
      <c r="BM516" s="45">
        <v>157.6</v>
      </c>
      <c r="BN516" s="45">
        <v>157.1</v>
      </c>
      <c r="BO516" s="45">
        <v>162.1</v>
      </c>
      <c r="BP516" s="45">
        <v>152.6</v>
      </c>
      <c r="BQ516" s="45">
        <v>155.5</v>
      </c>
      <c r="BR516" s="45">
        <v>158.1</v>
      </c>
      <c r="BS516" s="45">
        <v>158.80000000000001</v>
      </c>
      <c r="BT516" s="45">
        <v>163.69999999999999</v>
      </c>
      <c r="BU516" s="45">
        <v>157</v>
      </c>
      <c r="BV516" s="45">
        <v>161.30000000000001</v>
      </c>
      <c r="BW516" s="45">
        <v>162.69999999999999</v>
      </c>
      <c r="BX516" s="45">
        <v>156.6</v>
      </c>
      <c r="BY516" s="45">
        <v>164.5</v>
      </c>
      <c r="BZ516" s="45">
        <v>160.69999999999999</v>
      </c>
      <c r="CA516" s="45">
        <v>167.7</v>
      </c>
      <c r="CB516" s="45">
        <v>164.5</v>
      </c>
      <c r="CC516" s="45">
        <v>157.6</v>
      </c>
      <c r="CD516" s="45">
        <v>163.9</v>
      </c>
      <c r="CE516" s="45">
        <v>167.5</v>
      </c>
      <c r="CF516" s="45">
        <v>157.9</v>
      </c>
      <c r="CG516" s="45">
        <v>166.8</v>
      </c>
      <c r="CH516" s="45">
        <v>164.5</v>
      </c>
      <c r="CI516" s="45">
        <v>162.69999999999999</v>
      </c>
      <c r="CJ516" s="45">
        <v>169</v>
      </c>
      <c r="CK516" s="45">
        <v>176.6</v>
      </c>
      <c r="CL516" s="45">
        <v>168.1</v>
      </c>
      <c r="CM516" s="45">
        <v>171.4</v>
      </c>
      <c r="CN516" s="45">
        <v>172.4</v>
      </c>
      <c r="CO516" s="45">
        <v>162.1</v>
      </c>
      <c r="CP516" s="45">
        <v>162.1</v>
      </c>
      <c r="CQ516" s="45">
        <v>161.69999999999999</v>
      </c>
      <c r="CR516" s="45">
        <v>163.80000000000001</v>
      </c>
      <c r="CS516" s="45">
        <v>162.19999999999999</v>
      </c>
      <c r="CT516" s="45">
        <v>168.4</v>
      </c>
      <c r="CU516" s="45">
        <v>168.1</v>
      </c>
      <c r="CV516" s="45">
        <v>168.1</v>
      </c>
      <c r="CW516" s="45">
        <v>168.1</v>
      </c>
      <c r="CX516" s="45">
        <v>168.1</v>
      </c>
      <c r="CY516" s="45">
        <v>168.6</v>
      </c>
      <c r="CZ516" s="45">
        <v>168.6</v>
      </c>
      <c r="DA516" s="45">
        <v>168.6</v>
      </c>
      <c r="DB516" s="45">
        <v>168.6</v>
      </c>
      <c r="DC516" s="45">
        <v>168.6</v>
      </c>
      <c r="DD516" s="45">
        <v>168.9</v>
      </c>
      <c r="DE516" s="45">
        <v>168.8</v>
      </c>
      <c r="DF516" s="45">
        <v>168.9</v>
      </c>
      <c r="DG516" s="45">
        <v>168.9</v>
      </c>
      <c r="DH516" s="45">
        <v>168.9</v>
      </c>
      <c r="DI516" s="45">
        <v>168.9</v>
      </c>
      <c r="DJ516" s="45">
        <v>168.9</v>
      </c>
      <c r="DK516" s="45">
        <v>168.9</v>
      </c>
      <c r="DL516" s="45">
        <v>168.9</v>
      </c>
      <c r="DM516" s="45">
        <v>178.4</v>
      </c>
      <c r="DN516" s="45">
        <v>178.4</v>
      </c>
      <c r="DO516" s="45">
        <v>178.9</v>
      </c>
      <c r="DP516" s="45">
        <v>178.7</v>
      </c>
      <c r="DQ516" s="45">
        <v>178.9</v>
      </c>
      <c r="DR516" s="45">
        <v>181.2</v>
      </c>
      <c r="DS516" s="45">
        <v>177.9</v>
      </c>
      <c r="DT516" s="45">
        <v>178.6</v>
      </c>
      <c r="DU516" s="45">
        <v>180.9</v>
      </c>
      <c r="DV516" s="45">
        <v>174.4</v>
      </c>
      <c r="DW516" s="45">
        <v>177</v>
      </c>
      <c r="DX516" s="46">
        <v>179.9</v>
      </c>
      <c r="DY516" s="46">
        <v>181.3</v>
      </c>
      <c r="DZ516" s="46">
        <v>183</v>
      </c>
      <c r="EA516">
        <v>181.3</v>
      </c>
      <c r="EB516" s="47">
        <v>181.3</v>
      </c>
      <c r="EC516" s="47">
        <v>174.4</v>
      </c>
    </row>
    <row r="517" spans="1:133" x14ac:dyDescent="0.25">
      <c r="A517" s="43" t="s">
        <v>3790</v>
      </c>
      <c r="B517" s="43" t="s">
        <v>3791</v>
      </c>
      <c r="C517" s="44">
        <v>3.2017600000000002</v>
      </c>
      <c r="D517" s="45">
        <v>107.4</v>
      </c>
      <c r="E517" s="45">
        <v>107.5</v>
      </c>
      <c r="F517" s="45">
        <v>108.2</v>
      </c>
      <c r="G517" s="45">
        <v>109.2</v>
      </c>
      <c r="H517" s="45">
        <v>108.7</v>
      </c>
      <c r="I517" s="45">
        <v>107.3</v>
      </c>
      <c r="J517" s="45">
        <v>107.1</v>
      </c>
      <c r="K517" s="45">
        <v>106.8</v>
      </c>
      <c r="L517" s="45">
        <v>105.3</v>
      </c>
      <c r="M517" s="45">
        <v>105.7</v>
      </c>
      <c r="N517" s="45">
        <v>106.8</v>
      </c>
      <c r="O517" s="45">
        <v>106.3</v>
      </c>
      <c r="P517" s="45">
        <v>106.3</v>
      </c>
      <c r="Q517" s="45">
        <v>106.3</v>
      </c>
      <c r="R517" s="45">
        <v>107.6</v>
      </c>
      <c r="S517" s="45">
        <v>107.8</v>
      </c>
      <c r="T517" s="45">
        <v>107</v>
      </c>
      <c r="U517" s="45">
        <v>107.3</v>
      </c>
      <c r="V517" s="45">
        <v>107.4</v>
      </c>
      <c r="W517" s="45">
        <v>107.3</v>
      </c>
      <c r="X517" s="45">
        <v>107.2</v>
      </c>
      <c r="Y517" s="45">
        <v>107.7</v>
      </c>
      <c r="Z517" s="45">
        <v>108.6</v>
      </c>
      <c r="AA517" s="45">
        <v>109.3</v>
      </c>
      <c r="AB517" s="45">
        <v>109.7</v>
      </c>
      <c r="AC517" s="45">
        <v>109.4</v>
      </c>
      <c r="AD517" s="45">
        <v>110.8</v>
      </c>
      <c r="AE517" s="45">
        <v>112.8</v>
      </c>
      <c r="AF517" s="45">
        <v>112.4</v>
      </c>
      <c r="AG517" s="45">
        <v>111.6</v>
      </c>
      <c r="AH517" s="45">
        <v>111.5</v>
      </c>
      <c r="AI517" s="45">
        <v>110.3</v>
      </c>
      <c r="AJ517" s="45">
        <v>111.3</v>
      </c>
      <c r="AK517" s="45">
        <v>112.2</v>
      </c>
      <c r="AL517" s="45">
        <v>111.3</v>
      </c>
      <c r="AM517" s="45">
        <v>112.1</v>
      </c>
      <c r="AN517" s="45">
        <v>110.4</v>
      </c>
      <c r="AO517" s="45">
        <v>109.5</v>
      </c>
      <c r="AP517" s="45">
        <v>109.6</v>
      </c>
      <c r="AQ517" s="45">
        <v>110.4</v>
      </c>
      <c r="AR517" s="45">
        <v>111.2</v>
      </c>
      <c r="AS517" s="45">
        <v>111.1</v>
      </c>
      <c r="AT517" s="45">
        <v>112</v>
      </c>
      <c r="AU517" s="45">
        <v>111.5</v>
      </c>
      <c r="AV517" s="45">
        <v>111.1</v>
      </c>
      <c r="AW517" s="45">
        <v>109.8</v>
      </c>
      <c r="AX517" s="45">
        <v>109.2</v>
      </c>
      <c r="AY517" s="45">
        <v>109.8</v>
      </c>
      <c r="AZ517" s="45">
        <v>109.2</v>
      </c>
      <c r="BA517" s="45">
        <v>110.2</v>
      </c>
      <c r="BB517" s="45">
        <v>110.7</v>
      </c>
      <c r="BC517" s="45">
        <v>110.7</v>
      </c>
      <c r="BD517" s="45">
        <v>110</v>
      </c>
      <c r="BE517" s="45">
        <v>110.9</v>
      </c>
      <c r="BF517" s="45">
        <v>110.3</v>
      </c>
      <c r="BG517" s="45">
        <v>109.9</v>
      </c>
      <c r="BH517" s="45">
        <v>108.9</v>
      </c>
      <c r="BI517" s="45">
        <v>108.9</v>
      </c>
      <c r="BJ517" s="45">
        <v>108.9</v>
      </c>
      <c r="BK517" s="45">
        <v>109.3</v>
      </c>
      <c r="BL517" s="45">
        <v>111.2</v>
      </c>
      <c r="BM517" s="45">
        <v>112.5</v>
      </c>
      <c r="BN517" s="45">
        <v>112.7</v>
      </c>
      <c r="BO517" s="45">
        <v>112</v>
      </c>
      <c r="BP517" s="45">
        <v>111.4</v>
      </c>
      <c r="BQ517" s="45">
        <v>111.9</v>
      </c>
      <c r="BR517" s="45">
        <v>111.7</v>
      </c>
      <c r="BS517" s="45">
        <v>113</v>
      </c>
      <c r="BT517" s="45">
        <v>113.3</v>
      </c>
      <c r="BU517" s="45">
        <v>114.3</v>
      </c>
      <c r="BV517" s="45">
        <v>114.1</v>
      </c>
      <c r="BW517" s="45">
        <v>114</v>
      </c>
      <c r="BX517" s="45">
        <v>115.4</v>
      </c>
      <c r="BY517" s="45">
        <v>115.6</v>
      </c>
      <c r="BZ517" s="45">
        <v>115.2</v>
      </c>
      <c r="CA517" s="45">
        <v>115.9</v>
      </c>
      <c r="CB517" s="45">
        <v>115.8</v>
      </c>
      <c r="CC517" s="45">
        <v>115.7</v>
      </c>
      <c r="CD517" s="45">
        <v>115.5</v>
      </c>
      <c r="CE517" s="45">
        <v>115.5</v>
      </c>
      <c r="CF517" s="45">
        <v>115.3</v>
      </c>
      <c r="CG517" s="45">
        <v>116.3</v>
      </c>
      <c r="CH517" s="45">
        <v>117.5</v>
      </c>
      <c r="CI517" s="45">
        <v>116.6</v>
      </c>
      <c r="CJ517" s="45">
        <v>117.4</v>
      </c>
      <c r="CK517" s="45">
        <v>118.5</v>
      </c>
      <c r="CL517" s="45">
        <v>118.3</v>
      </c>
      <c r="CM517" s="45">
        <v>117.5</v>
      </c>
      <c r="CN517" s="45">
        <v>116.7</v>
      </c>
      <c r="CO517" s="45">
        <v>116.9</v>
      </c>
      <c r="CP517" s="45">
        <v>115.4</v>
      </c>
      <c r="CQ517" s="45">
        <v>115.7</v>
      </c>
      <c r="CR517" s="45">
        <v>115.5</v>
      </c>
      <c r="CS517" s="45">
        <v>115.7</v>
      </c>
      <c r="CT517" s="45">
        <v>116.5</v>
      </c>
      <c r="CU517" s="45">
        <v>116.1</v>
      </c>
      <c r="CV517" s="45">
        <v>117.8</v>
      </c>
      <c r="CW517" s="45">
        <v>118.2</v>
      </c>
      <c r="CX517" s="45">
        <v>118.3</v>
      </c>
      <c r="CY517" s="45">
        <v>117.3</v>
      </c>
      <c r="CZ517" s="45">
        <v>116.6</v>
      </c>
      <c r="DA517" s="45">
        <v>116.8</v>
      </c>
      <c r="DB517" s="45">
        <v>116.5</v>
      </c>
      <c r="DC517" s="45">
        <v>116.9</v>
      </c>
      <c r="DD517" s="45">
        <v>117.4</v>
      </c>
      <c r="DE517" s="45">
        <v>117.4</v>
      </c>
      <c r="DF517" s="45">
        <v>117.9</v>
      </c>
      <c r="DG517" s="45">
        <v>120.2</v>
      </c>
      <c r="DH517" s="45">
        <v>121.2</v>
      </c>
      <c r="DI517" s="45">
        <v>120.9</v>
      </c>
      <c r="DJ517" s="45">
        <v>121.4</v>
      </c>
      <c r="DK517" s="45">
        <v>122.6</v>
      </c>
      <c r="DL517" s="45">
        <v>122.1</v>
      </c>
      <c r="DM517" s="45">
        <v>121.6</v>
      </c>
      <c r="DN517" s="45">
        <v>123.8</v>
      </c>
      <c r="DO517" s="45">
        <v>125.3</v>
      </c>
      <c r="DP517" s="45">
        <v>125.1</v>
      </c>
      <c r="DQ517" s="45">
        <v>125.8</v>
      </c>
      <c r="DR517" s="45">
        <v>126.7</v>
      </c>
      <c r="DS517" s="45">
        <v>127.3</v>
      </c>
      <c r="DT517" s="45">
        <v>129.4</v>
      </c>
      <c r="DU517" s="45">
        <v>131.9</v>
      </c>
      <c r="DV517" s="45">
        <v>132.6</v>
      </c>
      <c r="DW517" s="45">
        <v>132</v>
      </c>
      <c r="DX517" s="46">
        <v>133.5</v>
      </c>
      <c r="DY517" s="46">
        <v>133.30000000000001</v>
      </c>
      <c r="DZ517" s="46">
        <v>133.6</v>
      </c>
      <c r="EA517">
        <v>134.19999999999999</v>
      </c>
      <c r="EB517" s="47">
        <v>134.69999999999999</v>
      </c>
      <c r="EC517" s="47">
        <v>134.6</v>
      </c>
    </row>
    <row r="518" spans="1:133" x14ac:dyDescent="0.25">
      <c r="A518" s="43" t="s">
        <v>3792</v>
      </c>
      <c r="B518" s="43" t="s">
        <v>3793</v>
      </c>
      <c r="C518" s="44">
        <v>0.29504000000000002</v>
      </c>
      <c r="D518" s="45">
        <v>103.9</v>
      </c>
      <c r="E518" s="45">
        <v>104.9</v>
      </c>
      <c r="F518" s="45">
        <v>104.9</v>
      </c>
      <c r="G518" s="45">
        <v>106</v>
      </c>
      <c r="H518" s="45">
        <v>105.6</v>
      </c>
      <c r="I518" s="45">
        <v>105.4</v>
      </c>
      <c r="J518" s="45">
        <v>106.1</v>
      </c>
      <c r="K518" s="45">
        <v>106.1</v>
      </c>
      <c r="L518" s="45">
        <v>106.1</v>
      </c>
      <c r="M518" s="45">
        <v>105.2</v>
      </c>
      <c r="N518" s="45">
        <v>105.2</v>
      </c>
      <c r="O518" s="45">
        <v>105.5</v>
      </c>
      <c r="P518" s="45">
        <v>106.4</v>
      </c>
      <c r="Q518" s="45">
        <v>106.1</v>
      </c>
      <c r="R518" s="45">
        <v>105.5</v>
      </c>
      <c r="S518" s="45">
        <v>106.3</v>
      </c>
      <c r="T518" s="45">
        <v>107.7</v>
      </c>
      <c r="U518" s="45">
        <v>106.4</v>
      </c>
      <c r="V518" s="45">
        <v>107.3</v>
      </c>
      <c r="W518" s="45">
        <v>107.4</v>
      </c>
      <c r="X518" s="45">
        <v>107.8</v>
      </c>
      <c r="Y518" s="45">
        <v>107.2</v>
      </c>
      <c r="Z518" s="45">
        <v>107.2</v>
      </c>
      <c r="AA518" s="45">
        <v>107.7</v>
      </c>
      <c r="AB518" s="45">
        <v>110.8</v>
      </c>
      <c r="AC518" s="45">
        <v>109.5</v>
      </c>
      <c r="AD518" s="45">
        <v>111.2</v>
      </c>
      <c r="AE518" s="45">
        <v>112.3</v>
      </c>
      <c r="AF518" s="45">
        <v>112.5</v>
      </c>
      <c r="AG518" s="45">
        <v>112.5</v>
      </c>
      <c r="AH518" s="45">
        <v>114.3</v>
      </c>
      <c r="AI518" s="45">
        <v>114</v>
      </c>
      <c r="AJ518" s="45">
        <v>113</v>
      </c>
      <c r="AK518" s="45">
        <v>115.6</v>
      </c>
      <c r="AL518" s="45">
        <v>113.6</v>
      </c>
      <c r="AM518" s="45">
        <v>116.3</v>
      </c>
      <c r="AN518" s="45">
        <v>113.1</v>
      </c>
      <c r="AO518" s="45">
        <v>112.1</v>
      </c>
      <c r="AP518" s="45">
        <v>113.5</v>
      </c>
      <c r="AQ518" s="45">
        <v>113.9</v>
      </c>
      <c r="AR518" s="45">
        <v>113.9</v>
      </c>
      <c r="AS518" s="45">
        <v>114.7</v>
      </c>
      <c r="AT518" s="45">
        <v>115.2</v>
      </c>
      <c r="AU518" s="45">
        <v>115.4</v>
      </c>
      <c r="AV518" s="45">
        <v>115.2</v>
      </c>
      <c r="AW518" s="45">
        <v>115.9</v>
      </c>
      <c r="AX518" s="45">
        <v>115.3</v>
      </c>
      <c r="AY518" s="45">
        <v>115.2</v>
      </c>
      <c r="AZ518" s="45">
        <v>116.7</v>
      </c>
      <c r="BA518" s="45">
        <v>118</v>
      </c>
      <c r="BB518" s="45">
        <v>116.3</v>
      </c>
      <c r="BC518" s="45">
        <v>118.3</v>
      </c>
      <c r="BD518" s="45">
        <v>117.2</v>
      </c>
      <c r="BE518" s="45">
        <v>116.1</v>
      </c>
      <c r="BF518" s="45">
        <v>116.4</v>
      </c>
      <c r="BG518" s="45">
        <v>117</v>
      </c>
      <c r="BH518" s="45">
        <v>114.7</v>
      </c>
      <c r="BI518" s="45">
        <v>115.1</v>
      </c>
      <c r="BJ518" s="45">
        <v>116.7</v>
      </c>
      <c r="BK518" s="45">
        <v>117.2</v>
      </c>
      <c r="BL518" s="45">
        <v>117.2</v>
      </c>
      <c r="BM518" s="45">
        <v>117.1</v>
      </c>
      <c r="BN518" s="45">
        <v>116.3</v>
      </c>
      <c r="BO518" s="45">
        <v>116.4</v>
      </c>
      <c r="BP518" s="45">
        <v>118.6</v>
      </c>
      <c r="BQ518" s="45">
        <v>116.9</v>
      </c>
      <c r="BR518" s="45">
        <v>117.1</v>
      </c>
      <c r="BS518" s="45">
        <v>117.1</v>
      </c>
      <c r="BT518" s="45">
        <v>116.3</v>
      </c>
      <c r="BU518" s="45">
        <v>117.6</v>
      </c>
      <c r="BV518" s="45">
        <v>117.2</v>
      </c>
      <c r="BW518" s="45">
        <v>118</v>
      </c>
      <c r="BX518" s="45">
        <v>118.9</v>
      </c>
      <c r="BY518" s="45">
        <v>118.5</v>
      </c>
      <c r="BZ518" s="45">
        <v>119.1</v>
      </c>
      <c r="CA518" s="45">
        <v>119.1</v>
      </c>
      <c r="CB518" s="45">
        <v>121.1</v>
      </c>
      <c r="CC518" s="45">
        <v>119.8</v>
      </c>
      <c r="CD518" s="45">
        <v>122</v>
      </c>
      <c r="CE518" s="45">
        <v>120.4</v>
      </c>
      <c r="CF518" s="45">
        <v>122.6</v>
      </c>
      <c r="CG518" s="45">
        <v>124.5</v>
      </c>
      <c r="CH518" s="45">
        <v>125.9</v>
      </c>
      <c r="CI518" s="45">
        <v>125</v>
      </c>
      <c r="CJ518" s="45">
        <v>125.4</v>
      </c>
      <c r="CK518" s="45">
        <v>125.1</v>
      </c>
      <c r="CL518" s="45">
        <v>125.7</v>
      </c>
      <c r="CM518" s="45">
        <v>125.4</v>
      </c>
      <c r="CN518" s="45">
        <v>126.8</v>
      </c>
      <c r="CO518" s="45">
        <v>123.1</v>
      </c>
      <c r="CP518" s="45">
        <v>121</v>
      </c>
      <c r="CQ518" s="45">
        <v>121.2</v>
      </c>
      <c r="CR518" s="45">
        <v>125.1</v>
      </c>
      <c r="CS518" s="45">
        <v>126.2</v>
      </c>
      <c r="CT518" s="45">
        <v>125.5</v>
      </c>
      <c r="CU518" s="45">
        <v>123.8</v>
      </c>
      <c r="CV518" s="45">
        <v>122.4</v>
      </c>
      <c r="CW518" s="45">
        <v>124.1</v>
      </c>
      <c r="CX518" s="45">
        <v>127.5</v>
      </c>
      <c r="CY518" s="45">
        <v>126</v>
      </c>
      <c r="CZ518" s="45">
        <v>126.3</v>
      </c>
      <c r="DA518" s="45">
        <v>128.30000000000001</v>
      </c>
      <c r="DB518" s="45">
        <v>127.8</v>
      </c>
      <c r="DC518" s="45">
        <v>126.4</v>
      </c>
      <c r="DD518" s="45">
        <v>127.8</v>
      </c>
      <c r="DE518" s="45">
        <v>129.4</v>
      </c>
      <c r="DF518" s="45">
        <v>129.6</v>
      </c>
      <c r="DG518" s="45">
        <v>130.4</v>
      </c>
      <c r="DH518" s="45">
        <v>132.5</v>
      </c>
      <c r="DI518" s="45">
        <v>135.5</v>
      </c>
      <c r="DJ518" s="45">
        <v>136.30000000000001</v>
      </c>
      <c r="DK518" s="45">
        <v>137.9</v>
      </c>
      <c r="DL518" s="45">
        <v>136</v>
      </c>
      <c r="DM518" s="45">
        <v>136.9</v>
      </c>
      <c r="DN518" s="45">
        <v>137.19999999999999</v>
      </c>
      <c r="DO518" s="45">
        <v>138.1</v>
      </c>
      <c r="DP518" s="45">
        <v>143.9</v>
      </c>
      <c r="DQ518" s="45">
        <v>144.69999999999999</v>
      </c>
      <c r="DR518" s="45">
        <v>144.69999999999999</v>
      </c>
      <c r="DS518" s="45">
        <v>145.6</v>
      </c>
      <c r="DT518" s="45">
        <v>148.19999999999999</v>
      </c>
      <c r="DU518" s="45">
        <v>148.5</v>
      </c>
      <c r="DV518" s="45">
        <v>155.9</v>
      </c>
      <c r="DW518" s="45">
        <v>155.80000000000001</v>
      </c>
      <c r="DX518" s="46">
        <v>156.1</v>
      </c>
      <c r="DY518" s="46">
        <v>157.4</v>
      </c>
      <c r="DZ518" s="46">
        <v>158.4</v>
      </c>
      <c r="EA518">
        <v>159.9</v>
      </c>
      <c r="EB518" s="47">
        <v>163.4</v>
      </c>
      <c r="EC518" s="47">
        <v>164.8</v>
      </c>
    </row>
    <row r="519" spans="1:133" x14ac:dyDescent="0.25">
      <c r="A519" s="43" t="s">
        <v>3794</v>
      </c>
      <c r="B519" s="43" t="s">
        <v>3795</v>
      </c>
      <c r="C519" s="44">
        <v>5.5500000000000002E-3</v>
      </c>
      <c r="D519" s="45">
        <v>112.8</v>
      </c>
      <c r="E519" s="45">
        <v>108.8</v>
      </c>
      <c r="F519" s="45">
        <v>108.8</v>
      </c>
      <c r="G519" s="45">
        <v>110.1</v>
      </c>
      <c r="H519" s="45">
        <v>109.9</v>
      </c>
      <c r="I519" s="45">
        <v>107.7</v>
      </c>
      <c r="J519" s="45">
        <v>107.2</v>
      </c>
      <c r="K519" s="45">
        <v>109.2</v>
      </c>
      <c r="L519" s="45">
        <v>108.1</v>
      </c>
      <c r="M519" s="45">
        <v>108.3</v>
      </c>
      <c r="N519" s="45">
        <v>108.5</v>
      </c>
      <c r="O519" s="45">
        <v>107</v>
      </c>
      <c r="P519" s="45">
        <v>107</v>
      </c>
      <c r="Q519" s="45">
        <v>105.5</v>
      </c>
      <c r="R519" s="45">
        <v>105.8</v>
      </c>
      <c r="S519" s="45">
        <v>107</v>
      </c>
      <c r="T519" s="45">
        <v>110.7</v>
      </c>
      <c r="U519" s="45">
        <v>111.6</v>
      </c>
      <c r="V519" s="45">
        <v>113.3</v>
      </c>
      <c r="W519" s="45">
        <v>112.9</v>
      </c>
      <c r="X519" s="45">
        <v>112.6</v>
      </c>
      <c r="Y519" s="45">
        <v>112.7</v>
      </c>
      <c r="Z519" s="45">
        <v>113.3</v>
      </c>
      <c r="AA519" s="45">
        <v>117.4</v>
      </c>
      <c r="AB519" s="45">
        <v>119.3</v>
      </c>
      <c r="AC519" s="45">
        <v>121</v>
      </c>
      <c r="AD519" s="45">
        <v>121.6</v>
      </c>
      <c r="AE519" s="45">
        <v>121</v>
      </c>
      <c r="AF519" s="45">
        <v>120.6</v>
      </c>
      <c r="AG519" s="45">
        <v>122.7</v>
      </c>
      <c r="AH519" s="45">
        <v>126.7</v>
      </c>
      <c r="AI519" s="45">
        <v>127.9</v>
      </c>
      <c r="AJ519" s="45">
        <v>124.2</v>
      </c>
      <c r="AK519" s="45">
        <v>122</v>
      </c>
      <c r="AL519" s="45">
        <v>120.1</v>
      </c>
      <c r="AM519" s="45">
        <v>119.4</v>
      </c>
      <c r="AN519" s="45">
        <v>117.7</v>
      </c>
      <c r="AO519" s="45">
        <v>116.4</v>
      </c>
      <c r="AP519" s="45">
        <v>116.9</v>
      </c>
      <c r="AQ519" s="45">
        <v>118.1</v>
      </c>
      <c r="AR519" s="45">
        <v>117.3</v>
      </c>
      <c r="AS519" s="45">
        <v>116.9</v>
      </c>
      <c r="AT519" s="45">
        <v>119.2</v>
      </c>
      <c r="AU519" s="45">
        <v>114.7</v>
      </c>
      <c r="AV519" s="45">
        <v>115.3</v>
      </c>
      <c r="AW519" s="45">
        <v>113.4</v>
      </c>
      <c r="AX519" s="45">
        <v>113.4</v>
      </c>
      <c r="AY519" s="45">
        <v>111.4</v>
      </c>
      <c r="AZ519" s="45">
        <v>111</v>
      </c>
      <c r="BA519" s="45">
        <v>113.9</v>
      </c>
      <c r="BB519" s="45">
        <v>115.5</v>
      </c>
      <c r="BC519" s="45">
        <v>112.5</v>
      </c>
      <c r="BD519" s="45">
        <v>115.2</v>
      </c>
      <c r="BE519" s="45">
        <v>112.3</v>
      </c>
      <c r="BF519" s="45">
        <v>111.5</v>
      </c>
      <c r="BG519" s="45">
        <v>113.5</v>
      </c>
      <c r="BH519" s="45">
        <v>111.1</v>
      </c>
      <c r="BI519" s="45">
        <v>114</v>
      </c>
      <c r="BJ519" s="45">
        <v>113.1</v>
      </c>
      <c r="BK519" s="45">
        <v>114.6</v>
      </c>
      <c r="BL519" s="45">
        <v>115.2</v>
      </c>
      <c r="BM519" s="45">
        <v>117.7</v>
      </c>
      <c r="BN519" s="45">
        <v>116.5</v>
      </c>
      <c r="BO519" s="45">
        <v>120.3</v>
      </c>
      <c r="BP519" s="45">
        <v>114.6</v>
      </c>
      <c r="BQ519" s="45">
        <v>112</v>
      </c>
      <c r="BR519" s="45">
        <v>109.1</v>
      </c>
      <c r="BS519" s="45">
        <v>109.3</v>
      </c>
      <c r="BT519" s="45">
        <v>110.5</v>
      </c>
      <c r="BU519" s="45">
        <v>107.8</v>
      </c>
      <c r="BV519" s="45">
        <v>110.3</v>
      </c>
      <c r="BW519" s="45">
        <v>113.5</v>
      </c>
      <c r="BX519" s="45">
        <v>109.4</v>
      </c>
      <c r="BY519" s="45">
        <v>108.6</v>
      </c>
      <c r="BZ519" s="45">
        <v>113.6</v>
      </c>
      <c r="CA519" s="45">
        <v>113.1</v>
      </c>
      <c r="CB519" s="45">
        <v>116.8</v>
      </c>
      <c r="CC519" s="45">
        <v>112.8</v>
      </c>
      <c r="CD519" s="45">
        <v>116.1</v>
      </c>
      <c r="CE519" s="45">
        <v>111.8</v>
      </c>
      <c r="CF519" s="45">
        <v>114.5</v>
      </c>
      <c r="CG519" s="45">
        <v>112.9</v>
      </c>
      <c r="CH519" s="45">
        <v>109.6</v>
      </c>
      <c r="CI519" s="45">
        <v>109.4</v>
      </c>
      <c r="CJ519" s="45">
        <v>109.9</v>
      </c>
      <c r="CK519" s="45">
        <v>108.4</v>
      </c>
      <c r="CL519" s="45">
        <v>109.4</v>
      </c>
      <c r="CM519" s="45">
        <v>108</v>
      </c>
      <c r="CN519" s="45">
        <v>107.2</v>
      </c>
      <c r="CO519" s="45">
        <v>113.2</v>
      </c>
      <c r="CP519" s="45">
        <v>106.5</v>
      </c>
      <c r="CQ519" s="45">
        <v>106.2</v>
      </c>
      <c r="CR519" s="45">
        <v>108.3</v>
      </c>
      <c r="CS519" s="45">
        <v>107.6</v>
      </c>
      <c r="CT519" s="45">
        <v>104.9</v>
      </c>
      <c r="CU519" s="45">
        <v>103.9</v>
      </c>
      <c r="CV519" s="45">
        <v>104.3</v>
      </c>
      <c r="CW519" s="45">
        <v>102.9</v>
      </c>
      <c r="CX519" s="45">
        <v>105.2</v>
      </c>
      <c r="CY519" s="45">
        <v>103.4</v>
      </c>
      <c r="CZ519" s="45">
        <v>108.6</v>
      </c>
      <c r="DA519" s="45">
        <v>103.2</v>
      </c>
      <c r="DB519" s="45">
        <v>110.8</v>
      </c>
      <c r="DC519" s="45">
        <v>118</v>
      </c>
      <c r="DD519" s="45">
        <v>121.3</v>
      </c>
      <c r="DE519" s="45">
        <v>122.3</v>
      </c>
      <c r="DF519" s="45">
        <v>123.8</v>
      </c>
      <c r="DG519" s="45">
        <v>130.80000000000001</v>
      </c>
      <c r="DH519" s="45">
        <v>130.4</v>
      </c>
      <c r="DI519" s="45">
        <v>138.69999999999999</v>
      </c>
      <c r="DJ519" s="45">
        <v>145.9</v>
      </c>
      <c r="DK519" s="45">
        <v>145.19999999999999</v>
      </c>
      <c r="DL519" s="45">
        <v>146.6</v>
      </c>
      <c r="DM519" s="45">
        <v>150.30000000000001</v>
      </c>
      <c r="DN519" s="45">
        <v>160.30000000000001</v>
      </c>
      <c r="DO519" s="45">
        <v>174</v>
      </c>
      <c r="DP519" s="45">
        <v>187.9</v>
      </c>
      <c r="DQ519" s="45">
        <v>190.2</v>
      </c>
      <c r="DR519" s="45">
        <v>194.4</v>
      </c>
      <c r="DS519" s="45">
        <v>192.8</v>
      </c>
      <c r="DT519" s="45">
        <v>201.7</v>
      </c>
      <c r="DU519" s="45">
        <v>205.3</v>
      </c>
      <c r="DV519" s="45">
        <v>208</v>
      </c>
      <c r="DW519" s="45">
        <v>201.1</v>
      </c>
      <c r="DX519" s="46">
        <v>201.4</v>
      </c>
      <c r="DY519" s="46">
        <v>187</v>
      </c>
      <c r="DZ519" s="46">
        <v>192.9</v>
      </c>
      <c r="EA519">
        <v>189.3</v>
      </c>
      <c r="EB519" s="47">
        <v>187.7</v>
      </c>
      <c r="EC519" s="47">
        <v>180.4</v>
      </c>
    </row>
    <row r="520" spans="1:133" x14ac:dyDescent="0.25">
      <c r="A520" s="43" t="s">
        <v>3796</v>
      </c>
      <c r="B520" s="43" t="s">
        <v>3797</v>
      </c>
      <c r="C520" s="44">
        <v>2.9389999999999999E-2</v>
      </c>
      <c r="D520" s="45">
        <v>100.9</v>
      </c>
      <c r="E520" s="45">
        <v>101.6</v>
      </c>
      <c r="F520" s="45">
        <v>101.8</v>
      </c>
      <c r="G520" s="45">
        <v>103.2</v>
      </c>
      <c r="H520" s="45">
        <v>103.2</v>
      </c>
      <c r="I520" s="45">
        <v>103.2</v>
      </c>
      <c r="J520" s="45">
        <v>103.2</v>
      </c>
      <c r="K520" s="45">
        <v>103.2</v>
      </c>
      <c r="L520" s="45">
        <v>103.7</v>
      </c>
      <c r="M520" s="45">
        <v>103.9</v>
      </c>
      <c r="N520" s="45">
        <v>103.9</v>
      </c>
      <c r="O520" s="45">
        <v>105.7</v>
      </c>
      <c r="P520" s="45">
        <v>105</v>
      </c>
      <c r="Q520" s="45">
        <v>104.1</v>
      </c>
      <c r="R520" s="45">
        <v>104</v>
      </c>
      <c r="S520" s="45">
        <v>104.4</v>
      </c>
      <c r="T520" s="45">
        <v>104.7</v>
      </c>
      <c r="U520" s="45">
        <v>104.7</v>
      </c>
      <c r="V520" s="45">
        <v>105.3</v>
      </c>
      <c r="W520" s="45">
        <v>105.3</v>
      </c>
      <c r="X520" s="45">
        <v>105.3</v>
      </c>
      <c r="Y520" s="45">
        <v>105.6</v>
      </c>
      <c r="Z520" s="45">
        <v>105.6</v>
      </c>
      <c r="AA520" s="45">
        <v>103.8</v>
      </c>
      <c r="AB520" s="45">
        <v>103.8</v>
      </c>
      <c r="AC520" s="45">
        <v>104.9</v>
      </c>
      <c r="AD520" s="45">
        <v>104.9</v>
      </c>
      <c r="AE520" s="45">
        <v>104.9</v>
      </c>
      <c r="AF520" s="45">
        <v>104.9</v>
      </c>
      <c r="AG520" s="45">
        <v>107</v>
      </c>
      <c r="AH520" s="45">
        <v>108.1</v>
      </c>
      <c r="AI520" s="45">
        <v>108.1</v>
      </c>
      <c r="AJ520" s="45">
        <v>108.1</v>
      </c>
      <c r="AK520" s="45">
        <v>109.6</v>
      </c>
      <c r="AL520" s="45">
        <v>109</v>
      </c>
      <c r="AM520" s="45">
        <v>110.1</v>
      </c>
      <c r="AN520" s="45">
        <v>110</v>
      </c>
      <c r="AO520" s="45">
        <v>111.3</v>
      </c>
      <c r="AP520" s="45">
        <v>110</v>
      </c>
      <c r="AQ520" s="45">
        <v>108.9</v>
      </c>
      <c r="AR520" s="45">
        <v>109.5</v>
      </c>
      <c r="AS520" s="45">
        <v>109.6</v>
      </c>
      <c r="AT520" s="45">
        <v>107.6</v>
      </c>
      <c r="AU520" s="45">
        <v>109</v>
      </c>
      <c r="AV520" s="45">
        <v>107</v>
      </c>
      <c r="AW520" s="45">
        <v>109.6</v>
      </c>
      <c r="AX520" s="45">
        <v>109.9</v>
      </c>
      <c r="AY520" s="45">
        <v>108.6</v>
      </c>
      <c r="AZ520" s="45">
        <v>109.9</v>
      </c>
      <c r="BA520" s="45">
        <v>108.6</v>
      </c>
      <c r="BB520" s="45">
        <v>110.1</v>
      </c>
      <c r="BC520" s="45">
        <v>109.2</v>
      </c>
      <c r="BD520" s="45">
        <v>109.9</v>
      </c>
      <c r="BE520" s="45">
        <v>109.9</v>
      </c>
      <c r="BF520" s="45">
        <v>110.3</v>
      </c>
      <c r="BG520" s="45">
        <v>110.1</v>
      </c>
      <c r="BH520" s="45">
        <v>111.3</v>
      </c>
      <c r="BI520" s="45">
        <v>110.5</v>
      </c>
      <c r="BJ520" s="45">
        <v>110.6</v>
      </c>
      <c r="BK520" s="45">
        <v>108.4</v>
      </c>
      <c r="BL520" s="45">
        <v>111.9</v>
      </c>
      <c r="BM520" s="45">
        <v>109.7</v>
      </c>
      <c r="BN520" s="45">
        <v>110.8</v>
      </c>
      <c r="BO520" s="45">
        <v>106.4</v>
      </c>
      <c r="BP520" s="45">
        <v>105.1</v>
      </c>
      <c r="BQ520" s="45">
        <v>102.9</v>
      </c>
      <c r="BR520" s="45">
        <v>103</v>
      </c>
      <c r="BS520" s="45">
        <v>102.4</v>
      </c>
      <c r="BT520" s="45">
        <v>101.3</v>
      </c>
      <c r="BU520" s="45">
        <v>97.6</v>
      </c>
      <c r="BV520" s="45">
        <v>95.3</v>
      </c>
      <c r="BW520" s="45">
        <v>97.5</v>
      </c>
      <c r="BX520" s="45">
        <v>95.9</v>
      </c>
      <c r="BY520" s="45">
        <v>93.1</v>
      </c>
      <c r="BZ520" s="45">
        <v>90.9</v>
      </c>
      <c r="CA520" s="45">
        <v>92.5</v>
      </c>
      <c r="CB520" s="45">
        <v>92.2</v>
      </c>
      <c r="CC520" s="45">
        <v>92.5</v>
      </c>
      <c r="CD520" s="45">
        <v>90.5</v>
      </c>
      <c r="CE520" s="45">
        <v>91.6</v>
      </c>
      <c r="CF520" s="45">
        <v>93.4</v>
      </c>
      <c r="CG520" s="45">
        <v>93</v>
      </c>
      <c r="CH520" s="45">
        <v>95.6</v>
      </c>
      <c r="CI520" s="45">
        <v>92.6</v>
      </c>
      <c r="CJ520" s="45">
        <v>93.5</v>
      </c>
      <c r="CK520" s="45">
        <v>92.5</v>
      </c>
      <c r="CL520" s="45">
        <v>92.7</v>
      </c>
      <c r="CM520" s="45">
        <v>93.8</v>
      </c>
      <c r="CN520" s="45">
        <v>94.3</v>
      </c>
      <c r="CO520" s="45">
        <v>93.5</v>
      </c>
      <c r="CP520" s="45">
        <v>91.7</v>
      </c>
      <c r="CQ520" s="45">
        <v>92.9</v>
      </c>
      <c r="CR520" s="45">
        <v>91.1</v>
      </c>
      <c r="CS520" s="45">
        <v>90.6</v>
      </c>
      <c r="CT520" s="45">
        <v>91.2</v>
      </c>
      <c r="CU520" s="45">
        <v>91</v>
      </c>
      <c r="CV520" s="45">
        <v>91</v>
      </c>
      <c r="CW520" s="45">
        <v>89.2</v>
      </c>
      <c r="CX520" s="45">
        <v>90.5</v>
      </c>
      <c r="CY520" s="45">
        <v>90</v>
      </c>
      <c r="CZ520" s="45">
        <v>90.2</v>
      </c>
      <c r="DA520" s="45">
        <v>89.6</v>
      </c>
      <c r="DB520" s="45">
        <v>91.7</v>
      </c>
      <c r="DC520" s="45">
        <v>92.6</v>
      </c>
      <c r="DD520" s="45">
        <v>93.4</v>
      </c>
      <c r="DE520" s="45">
        <v>95.5</v>
      </c>
      <c r="DF520" s="45">
        <v>96.4</v>
      </c>
      <c r="DG520" s="45">
        <v>99.6</v>
      </c>
      <c r="DH520" s="45">
        <v>101.3</v>
      </c>
      <c r="DI520" s="45">
        <v>104.7</v>
      </c>
      <c r="DJ520" s="45">
        <v>106.3</v>
      </c>
      <c r="DK520" s="45">
        <v>104.5</v>
      </c>
      <c r="DL520" s="45">
        <v>104.7</v>
      </c>
      <c r="DM520" s="45">
        <v>106</v>
      </c>
      <c r="DN520" s="45">
        <v>110.1</v>
      </c>
      <c r="DO520" s="45">
        <v>113.7</v>
      </c>
      <c r="DP520" s="45">
        <v>117.4</v>
      </c>
      <c r="DQ520" s="45">
        <v>122</v>
      </c>
      <c r="DR520" s="45">
        <v>122.5</v>
      </c>
      <c r="DS520" s="45">
        <v>127.4</v>
      </c>
      <c r="DT520" s="45">
        <v>132.4</v>
      </c>
      <c r="DU520" s="45">
        <v>134.5</v>
      </c>
      <c r="DV520" s="45">
        <v>136.9</v>
      </c>
      <c r="DW520" s="45">
        <v>140.19999999999999</v>
      </c>
      <c r="DX520" s="46">
        <v>137.5</v>
      </c>
      <c r="DY520" s="46">
        <v>138.5</v>
      </c>
      <c r="DZ520" s="46">
        <v>142</v>
      </c>
      <c r="EA520">
        <v>142.80000000000001</v>
      </c>
      <c r="EB520" s="47">
        <v>140.4</v>
      </c>
      <c r="EC520" s="47">
        <v>139.6</v>
      </c>
    </row>
    <row r="521" spans="1:133" x14ac:dyDescent="0.25">
      <c r="A521" s="43" t="s">
        <v>3798</v>
      </c>
      <c r="B521" s="43" t="s">
        <v>3799</v>
      </c>
      <c r="C521" s="44">
        <v>3.0630000000000001E-2</v>
      </c>
      <c r="D521" s="45">
        <v>102.9</v>
      </c>
      <c r="E521" s="45">
        <v>102.7</v>
      </c>
      <c r="F521" s="45">
        <v>105.2</v>
      </c>
      <c r="G521" s="45">
        <v>105.1</v>
      </c>
      <c r="H521" s="45">
        <v>102.2</v>
      </c>
      <c r="I521" s="45">
        <v>102.8</v>
      </c>
      <c r="J521" s="45">
        <v>103</v>
      </c>
      <c r="K521" s="45">
        <v>105.3</v>
      </c>
      <c r="L521" s="45">
        <v>102.5</v>
      </c>
      <c r="M521" s="45">
        <v>101.9</v>
      </c>
      <c r="N521" s="45">
        <v>101.5</v>
      </c>
      <c r="O521" s="45">
        <v>102.1</v>
      </c>
      <c r="P521" s="45">
        <v>104.3</v>
      </c>
      <c r="Q521" s="45">
        <v>105.1</v>
      </c>
      <c r="R521" s="45">
        <v>104</v>
      </c>
      <c r="S521" s="45">
        <v>104.6</v>
      </c>
      <c r="T521" s="45">
        <v>111.7</v>
      </c>
      <c r="U521" s="45">
        <v>110</v>
      </c>
      <c r="V521" s="45">
        <v>110.6</v>
      </c>
      <c r="W521" s="45">
        <v>105.6</v>
      </c>
      <c r="X521" s="45">
        <v>110.7</v>
      </c>
      <c r="Y521" s="45">
        <v>111.8</v>
      </c>
      <c r="Z521" s="45">
        <v>112.3</v>
      </c>
      <c r="AA521" s="45">
        <v>114.2</v>
      </c>
      <c r="AB521" s="45">
        <v>115.2</v>
      </c>
      <c r="AC521" s="45">
        <v>109.6</v>
      </c>
      <c r="AD521" s="45">
        <v>109.8</v>
      </c>
      <c r="AE521" s="45">
        <v>114.2</v>
      </c>
      <c r="AF521" s="45">
        <v>106.2</v>
      </c>
      <c r="AG521" s="45">
        <v>114</v>
      </c>
      <c r="AH521" s="45">
        <v>118.4</v>
      </c>
      <c r="AI521" s="45">
        <v>111.5</v>
      </c>
      <c r="AJ521" s="45">
        <v>115</v>
      </c>
      <c r="AK521" s="45">
        <v>118.7</v>
      </c>
      <c r="AL521" s="45">
        <v>116.4</v>
      </c>
      <c r="AM521" s="45">
        <v>118.1</v>
      </c>
      <c r="AN521" s="45">
        <v>113.8</v>
      </c>
      <c r="AO521" s="45">
        <v>116</v>
      </c>
      <c r="AP521" s="45">
        <v>122.1</v>
      </c>
      <c r="AQ521" s="45">
        <v>121.9</v>
      </c>
      <c r="AR521" s="45">
        <v>119.2</v>
      </c>
      <c r="AS521" s="45">
        <v>118.4</v>
      </c>
      <c r="AT521" s="45">
        <v>122.5</v>
      </c>
      <c r="AU521" s="45">
        <v>117.9</v>
      </c>
      <c r="AV521" s="45">
        <v>121.3</v>
      </c>
      <c r="AW521" s="45">
        <v>122.7</v>
      </c>
      <c r="AX521" s="45">
        <v>118.5</v>
      </c>
      <c r="AY521" s="45">
        <v>120</v>
      </c>
      <c r="AZ521" s="45">
        <v>122.8</v>
      </c>
      <c r="BA521" s="45">
        <v>125.4</v>
      </c>
      <c r="BB521" s="45">
        <v>120.5</v>
      </c>
      <c r="BC521" s="45">
        <v>126.8</v>
      </c>
      <c r="BD521" s="45">
        <v>120.9</v>
      </c>
      <c r="BE521" s="45">
        <v>120.7</v>
      </c>
      <c r="BF521" s="45">
        <v>122.2</v>
      </c>
      <c r="BG521" s="45">
        <v>123.2</v>
      </c>
      <c r="BH521" s="45">
        <v>117.8</v>
      </c>
      <c r="BI521" s="45">
        <v>122</v>
      </c>
      <c r="BJ521" s="45">
        <v>121.3</v>
      </c>
      <c r="BK521" s="45">
        <v>120.5</v>
      </c>
      <c r="BL521" s="45">
        <v>121.7</v>
      </c>
      <c r="BM521" s="45">
        <v>121.8</v>
      </c>
      <c r="BN521" s="45">
        <v>121.4</v>
      </c>
      <c r="BO521" s="45">
        <v>120.8</v>
      </c>
      <c r="BP521" s="45">
        <v>121.4</v>
      </c>
      <c r="BQ521" s="45">
        <v>122.1</v>
      </c>
      <c r="BR521" s="45">
        <v>122.3</v>
      </c>
      <c r="BS521" s="45">
        <v>120.4</v>
      </c>
      <c r="BT521" s="45">
        <v>122.1</v>
      </c>
      <c r="BU521" s="45">
        <v>124.7</v>
      </c>
      <c r="BV521" s="45">
        <v>128.1</v>
      </c>
      <c r="BW521" s="45">
        <v>125</v>
      </c>
      <c r="BX521" s="45">
        <v>128</v>
      </c>
      <c r="BY521" s="45">
        <v>127.1</v>
      </c>
      <c r="BZ521" s="45">
        <v>127.3</v>
      </c>
      <c r="CA521" s="45">
        <v>128.1</v>
      </c>
      <c r="CB521" s="45">
        <v>129.5</v>
      </c>
      <c r="CC521" s="45">
        <v>129.1</v>
      </c>
      <c r="CD521" s="45">
        <v>129.9</v>
      </c>
      <c r="CE521" s="45">
        <v>129.1</v>
      </c>
      <c r="CF521" s="45">
        <v>128.1</v>
      </c>
      <c r="CG521" s="45">
        <v>128.1</v>
      </c>
      <c r="CH521" s="45">
        <v>127.4</v>
      </c>
      <c r="CI521" s="45">
        <v>126.6</v>
      </c>
      <c r="CJ521" s="45">
        <v>127.9</v>
      </c>
      <c r="CK521" s="45">
        <v>126.8</v>
      </c>
      <c r="CL521" s="45">
        <v>127.6</v>
      </c>
      <c r="CM521" s="45">
        <v>127.3</v>
      </c>
      <c r="CN521" s="45">
        <v>124.4</v>
      </c>
      <c r="CO521" s="45">
        <v>125.1</v>
      </c>
      <c r="CP521" s="45">
        <v>125.7</v>
      </c>
      <c r="CQ521" s="45">
        <v>124.7</v>
      </c>
      <c r="CR521" s="45">
        <v>124.1</v>
      </c>
      <c r="CS521" s="45">
        <v>125.1</v>
      </c>
      <c r="CT521" s="45">
        <v>127.4</v>
      </c>
      <c r="CU521" s="45">
        <v>127.6</v>
      </c>
      <c r="CV521" s="45">
        <v>130.5</v>
      </c>
      <c r="CW521" s="45">
        <v>128.9</v>
      </c>
      <c r="CX521" s="45">
        <v>127.2</v>
      </c>
      <c r="CY521" s="45">
        <v>128.5</v>
      </c>
      <c r="CZ521" s="45">
        <v>130.1</v>
      </c>
      <c r="DA521" s="45">
        <v>130.19999999999999</v>
      </c>
      <c r="DB521" s="45">
        <v>129.30000000000001</v>
      </c>
      <c r="DC521" s="45">
        <v>131.69999999999999</v>
      </c>
      <c r="DD521" s="45">
        <v>131.80000000000001</v>
      </c>
      <c r="DE521" s="45">
        <v>132</v>
      </c>
      <c r="DF521" s="45">
        <v>131.5</v>
      </c>
      <c r="DG521" s="45">
        <v>131.69999999999999</v>
      </c>
      <c r="DH521" s="45">
        <v>132.19999999999999</v>
      </c>
      <c r="DI521" s="45">
        <v>133.30000000000001</v>
      </c>
      <c r="DJ521" s="45">
        <v>131</v>
      </c>
      <c r="DK521" s="45">
        <v>133.6</v>
      </c>
      <c r="DL521" s="45">
        <v>133.80000000000001</v>
      </c>
      <c r="DM521" s="45">
        <v>134.69999999999999</v>
      </c>
      <c r="DN521" s="45">
        <v>134.30000000000001</v>
      </c>
      <c r="DO521" s="45">
        <v>134.9</v>
      </c>
      <c r="DP521" s="45">
        <v>137.19999999999999</v>
      </c>
      <c r="DQ521" s="45">
        <v>146.1</v>
      </c>
      <c r="DR521" s="45">
        <v>146.9</v>
      </c>
      <c r="DS521" s="45">
        <v>148.4</v>
      </c>
      <c r="DT521" s="45">
        <v>142.6</v>
      </c>
      <c r="DU521" s="45">
        <v>145.6</v>
      </c>
      <c r="DV521" s="45">
        <v>147.6</v>
      </c>
      <c r="DW521" s="45">
        <v>148.9</v>
      </c>
      <c r="DX521" s="46">
        <v>150.5</v>
      </c>
      <c r="DY521" s="46">
        <v>149.6</v>
      </c>
      <c r="DZ521" s="46">
        <v>145.19999999999999</v>
      </c>
      <c r="EA521">
        <v>144.80000000000001</v>
      </c>
      <c r="EB521" s="47">
        <v>147.30000000000001</v>
      </c>
      <c r="EC521" s="47">
        <v>144.9</v>
      </c>
    </row>
    <row r="522" spans="1:133" x14ac:dyDescent="0.25">
      <c r="A522" s="43" t="s">
        <v>3800</v>
      </c>
      <c r="B522" s="43" t="s">
        <v>3801</v>
      </c>
      <c r="C522" s="44">
        <v>0.19850000000000001</v>
      </c>
      <c r="D522" s="45">
        <v>104.5</v>
      </c>
      <c r="E522" s="45">
        <v>105.8</v>
      </c>
      <c r="F522" s="45">
        <v>105.3</v>
      </c>
      <c r="G522" s="45">
        <v>106.5</v>
      </c>
      <c r="H522" s="45">
        <v>106.3</v>
      </c>
      <c r="I522" s="45">
        <v>105.9</v>
      </c>
      <c r="J522" s="45">
        <v>106.9</v>
      </c>
      <c r="K522" s="45">
        <v>106.5</v>
      </c>
      <c r="L522" s="45">
        <v>106.7</v>
      </c>
      <c r="M522" s="45">
        <v>105.5</v>
      </c>
      <c r="N522" s="45">
        <v>105.5</v>
      </c>
      <c r="O522" s="45">
        <v>105.8</v>
      </c>
      <c r="P522" s="45">
        <v>106.9</v>
      </c>
      <c r="Q522" s="45">
        <v>106.4</v>
      </c>
      <c r="R522" s="45">
        <v>105.7</v>
      </c>
      <c r="S522" s="45">
        <v>106.6</v>
      </c>
      <c r="T522" s="45">
        <v>107</v>
      </c>
      <c r="U522" s="45">
        <v>105.2</v>
      </c>
      <c r="V522" s="45">
        <v>106.4</v>
      </c>
      <c r="W522" s="45">
        <v>107.1</v>
      </c>
      <c r="X522" s="45">
        <v>106.9</v>
      </c>
      <c r="Y522" s="45">
        <v>105.8</v>
      </c>
      <c r="Z522" s="45">
        <v>105.7</v>
      </c>
      <c r="AA522" s="45">
        <v>106.3</v>
      </c>
      <c r="AB522" s="45">
        <v>110.2</v>
      </c>
      <c r="AC522" s="45">
        <v>108.9</v>
      </c>
      <c r="AD522" s="45">
        <v>111.3</v>
      </c>
      <c r="AE522" s="45">
        <v>112.1</v>
      </c>
      <c r="AF522" s="45">
        <v>113.7</v>
      </c>
      <c r="AG522" s="45">
        <v>112</v>
      </c>
      <c r="AH522" s="45">
        <v>113.8</v>
      </c>
      <c r="AI522" s="45">
        <v>114.5</v>
      </c>
      <c r="AJ522" s="45">
        <v>112.8</v>
      </c>
      <c r="AK522" s="45">
        <v>115.3</v>
      </c>
      <c r="AL522" s="45">
        <v>113.1</v>
      </c>
      <c r="AM522" s="45">
        <v>116.5</v>
      </c>
      <c r="AN522" s="45">
        <v>112.8</v>
      </c>
      <c r="AO522" s="45">
        <v>110.7</v>
      </c>
      <c r="AP522" s="45">
        <v>111.9</v>
      </c>
      <c r="AQ522" s="45">
        <v>112.5</v>
      </c>
      <c r="AR522" s="45">
        <v>112.7</v>
      </c>
      <c r="AS522" s="45">
        <v>114.1</v>
      </c>
      <c r="AT522" s="45">
        <v>114.5</v>
      </c>
      <c r="AU522" s="45">
        <v>115.5</v>
      </c>
      <c r="AV522" s="45">
        <v>114.8</v>
      </c>
      <c r="AW522" s="45">
        <v>115.3</v>
      </c>
      <c r="AX522" s="45">
        <v>114.9</v>
      </c>
      <c r="AY522" s="45">
        <v>114.6</v>
      </c>
      <c r="AZ522" s="45">
        <v>116.1</v>
      </c>
      <c r="BA522" s="45">
        <v>117.8</v>
      </c>
      <c r="BB522" s="45">
        <v>115.7</v>
      </c>
      <c r="BC522" s="45">
        <v>117.9</v>
      </c>
      <c r="BD522" s="45">
        <v>117.1</v>
      </c>
      <c r="BE522" s="45">
        <v>115.2</v>
      </c>
      <c r="BF522" s="45">
        <v>115.4</v>
      </c>
      <c r="BG522" s="45">
        <v>116</v>
      </c>
      <c r="BH522" s="45">
        <v>113.3</v>
      </c>
      <c r="BI522" s="45">
        <v>113</v>
      </c>
      <c r="BJ522" s="45">
        <v>115.5</v>
      </c>
      <c r="BK522" s="45">
        <v>116.6</v>
      </c>
      <c r="BL522" s="45">
        <v>115.8</v>
      </c>
      <c r="BM522" s="45">
        <v>116</v>
      </c>
      <c r="BN522" s="45">
        <v>114.7</v>
      </c>
      <c r="BO522" s="45">
        <v>115.3</v>
      </c>
      <c r="BP522" s="45">
        <v>118.7</v>
      </c>
      <c r="BQ522" s="45">
        <v>116.5</v>
      </c>
      <c r="BR522" s="45">
        <v>116.7</v>
      </c>
      <c r="BS522" s="45">
        <v>117.2</v>
      </c>
      <c r="BT522" s="45">
        <v>115.8</v>
      </c>
      <c r="BU522" s="45">
        <v>118</v>
      </c>
      <c r="BV522" s="45">
        <v>117.1</v>
      </c>
      <c r="BW522" s="45">
        <v>118.4</v>
      </c>
      <c r="BX522" s="45">
        <v>119.6</v>
      </c>
      <c r="BY522" s="45">
        <v>119.3</v>
      </c>
      <c r="BZ522" s="45">
        <v>120.3</v>
      </c>
      <c r="CA522" s="45">
        <v>119.9</v>
      </c>
      <c r="CB522" s="45">
        <v>122.5</v>
      </c>
      <c r="CC522" s="45">
        <v>120.8</v>
      </c>
      <c r="CD522" s="45">
        <v>124.1</v>
      </c>
      <c r="CE522" s="45">
        <v>121.9</v>
      </c>
      <c r="CF522" s="45">
        <v>124.9</v>
      </c>
      <c r="CG522" s="45">
        <v>127.9</v>
      </c>
      <c r="CH522" s="45">
        <v>129.69999999999999</v>
      </c>
      <c r="CI522" s="45">
        <v>129.19999999999999</v>
      </c>
      <c r="CJ522" s="45">
        <v>129.5</v>
      </c>
      <c r="CK522" s="45">
        <v>129.30000000000001</v>
      </c>
      <c r="CL522" s="45">
        <v>130</v>
      </c>
      <c r="CM522" s="45">
        <v>129.4</v>
      </c>
      <c r="CN522" s="45">
        <v>132</v>
      </c>
      <c r="CO522" s="45">
        <v>126.3</v>
      </c>
      <c r="CP522" s="45">
        <v>123.4</v>
      </c>
      <c r="CQ522" s="45">
        <v>123.7</v>
      </c>
      <c r="CR522" s="45">
        <v>129.9</v>
      </c>
      <c r="CS522" s="45">
        <v>131.4</v>
      </c>
      <c r="CT522" s="45">
        <v>130</v>
      </c>
      <c r="CU522" s="45">
        <v>127.6</v>
      </c>
      <c r="CV522" s="45">
        <v>125.1</v>
      </c>
      <c r="CW522" s="45">
        <v>128.19999999999999</v>
      </c>
      <c r="CX522" s="45">
        <v>133.30000000000001</v>
      </c>
      <c r="CY522" s="45">
        <v>130.9</v>
      </c>
      <c r="CZ522" s="45">
        <v>130.9</v>
      </c>
      <c r="DA522" s="45">
        <v>134</v>
      </c>
      <c r="DB522" s="45">
        <v>132.69999999999999</v>
      </c>
      <c r="DC522" s="45">
        <v>129.80000000000001</v>
      </c>
      <c r="DD522" s="45">
        <v>131.69999999999999</v>
      </c>
      <c r="DE522" s="45">
        <v>133.80000000000001</v>
      </c>
      <c r="DF522" s="45">
        <v>133.80000000000001</v>
      </c>
      <c r="DG522" s="45">
        <v>134.5</v>
      </c>
      <c r="DH522" s="45">
        <v>137.19999999999999</v>
      </c>
      <c r="DI522" s="45">
        <v>140.69999999999999</v>
      </c>
      <c r="DJ522" s="45">
        <v>141.80000000000001</v>
      </c>
      <c r="DK522" s="45">
        <v>143.9</v>
      </c>
      <c r="DL522" s="45">
        <v>141.19999999999999</v>
      </c>
      <c r="DM522" s="45">
        <v>141.80000000000001</v>
      </c>
      <c r="DN522" s="45">
        <v>141.4</v>
      </c>
      <c r="DO522" s="45">
        <v>141.69999999999999</v>
      </c>
      <c r="DP522" s="45">
        <v>149</v>
      </c>
      <c r="DQ522" s="45">
        <v>148</v>
      </c>
      <c r="DR522" s="45">
        <v>147.9</v>
      </c>
      <c r="DS522" s="45">
        <v>148.19999999999999</v>
      </c>
      <c r="DT522" s="45">
        <v>151.9</v>
      </c>
      <c r="DU522" s="45">
        <v>151.4</v>
      </c>
      <c r="DV522" s="45">
        <v>161.6</v>
      </c>
      <c r="DW522" s="45">
        <v>161</v>
      </c>
      <c r="DX522" s="46">
        <v>161.6</v>
      </c>
      <c r="DY522" s="46">
        <v>163.9</v>
      </c>
      <c r="DZ522" s="46">
        <v>165.3</v>
      </c>
      <c r="EA522">
        <v>167.6</v>
      </c>
      <c r="EB522" s="47">
        <v>172.8</v>
      </c>
      <c r="EC522" s="47">
        <v>175.5</v>
      </c>
    </row>
    <row r="523" spans="1:133" x14ac:dyDescent="0.25">
      <c r="A523" s="43" t="s">
        <v>3802</v>
      </c>
      <c r="B523" s="43" t="s">
        <v>3803</v>
      </c>
      <c r="C523" s="44">
        <v>3.0970000000000001E-2</v>
      </c>
      <c r="D523" s="45">
        <v>102.4</v>
      </c>
      <c r="E523" s="45">
        <v>103.2</v>
      </c>
      <c r="F523" s="45">
        <v>104.1</v>
      </c>
      <c r="G523" s="45">
        <v>105.6</v>
      </c>
      <c r="H523" s="45">
        <v>106.2</v>
      </c>
      <c r="I523" s="45">
        <v>106.7</v>
      </c>
      <c r="J523" s="45">
        <v>106.4</v>
      </c>
      <c r="K523" s="45">
        <v>106.8</v>
      </c>
      <c r="L523" s="45">
        <v>107.8</v>
      </c>
      <c r="M523" s="45">
        <v>107.5</v>
      </c>
      <c r="N523" s="45">
        <v>107.6</v>
      </c>
      <c r="O523" s="45">
        <v>106</v>
      </c>
      <c r="P523" s="45">
        <v>106.7</v>
      </c>
      <c r="Q523" s="45">
        <v>106.8</v>
      </c>
      <c r="R523" s="45">
        <v>107.2</v>
      </c>
      <c r="S523" s="45">
        <v>107.7</v>
      </c>
      <c r="T523" s="45">
        <v>110.3</v>
      </c>
      <c r="U523" s="45">
        <v>110.7</v>
      </c>
      <c r="V523" s="45">
        <v>110.6</v>
      </c>
      <c r="W523" s="45">
        <v>112</v>
      </c>
      <c r="X523" s="45">
        <v>112.4</v>
      </c>
      <c r="Y523" s="45">
        <v>112.4</v>
      </c>
      <c r="Z523" s="45">
        <v>112.4</v>
      </c>
      <c r="AA523" s="45">
        <v>111.7</v>
      </c>
      <c r="AB523" s="45">
        <v>115.7</v>
      </c>
      <c r="AC523" s="45">
        <v>115.2</v>
      </c>
      <c r="AD523" s="45">
        <v>116.8</v>
      </c>
      <c r="AE523" s="45">
        <v>117.6</v>
      </c>
      <c r="AF523" s="45">
        <v>116.6</v>
      </c>
      <c r="AG523" s="45">
        <v>117.4</v>
      </c>
      <c r="AH523" s="45">
        <v>117</v>
      </c>
      <c r="AI523" s="45">
        <v>116.2</v>
      </c>
      <c r="AJ523" s="45">
        <v>115</v>
      </c>
      <c r="AK523" s="45">
        <v>119.4</v>
      </c>
      <c r="AL523" s="45">
        <v>116.6</v>
      </c>
      <c r="AM523" s="45">
        <v>118.8</v>
      </c>
      <c r="AN523" s="45">
        <v>116.8</v>
      </c>
      <c r="AO523" s="45">
        <v>117.6</v>
      </c>
      <c r="AP523" s="45">
        <v>118</v>
      </c>
      <c r="AQ523" s="45">
        <v>119.4</v>
      </c>
      <c r="AR523" s="45">
        <v>120</v>
      </c>
      <c r="AS523" s="45">
        <v>119.6</v>
      </c>
      <c r="AT523" s="45">
        <v>118.6</v>
      </c>
      <c r="AU523" s="45">
        <v>118.5</v>
      </c>
      <c r="AV523" s="45">
        <v>119.1</v>
      </c>
      <c r="AW523" s="45">
        <v>119.2</v>
      </c>
      <c r="AX523" s="45">
        <v>119.8</v>
      </c>
      <c r="AY523" s="45">
        <v>120.6</v>
      </c>
      <c r="AZ523" s="45">
        <v>121.7</v>
      </c>
      <c r="BA523" s="45">
        <v>121.6</v>
      </c>
      <c r="BB523" s="45">
        <v>121.8</v>
      </c>
      <c r="BC523" s="45">
        <v>122</v>
      </c>
      <c r="BD523" s="45">
        <v>122.1</v>
      </c>
      <c r="BE523" s="45">
        <v>123.8</v>
      </c>
      <c r="BF523" s="45">
        <v>124</v>
      </c>
      <c r="BG523" s="45">
        <v>124.1</v>
      </c>
      <c r="BH523" s="45">
        <v>124.3</v>
      </c>
      <c r="BI523" s="45">
        <v>126.6</v>
      </c>
      <c r="BJ523" s="45">
        <v>126.8</v>
      </c>
      <c r="BK523" s="45">
        <v>126.4</v>
      </c>
      <c r="BL523" s="45">
        <v>127.2</v>
      </c>
      <c r="BM523" s="45">
        <v>126.2</v>
      </c>
      <c r="BN523" s="45">
        <v>126.9</v>
      </c>
      <c r="BO523" s="45">
        <v>127.5</v>
      </c>
      <c r="BP523" s="45">
        <v>128.6</v>
      </c>
      <c r="BQ523" s="45">
        <v>128.5</v>
      </c>
      <c r="BR523" s="45">
        <v>128.80000000000001</v>
      </c>
      <c r="BS523" s="45">
        <v>128.4</v>
      </c>
      <c r="BT523" s="45">
        <v>128.69999999999999</v>
      </c>
      <c r="BU523" s="45">
        <v>128.9</v>
      </c>
      <c r="BV523" s="45">
        <v>128.5</v>
      </c>
      <c r="BW523" s="45">
        <v>129.5</v>
      </c>
      <c r="BX523" s="45">
        <v>129.30000000000001</v>
      </c>
      <c r="BY523" s="45">
        <v>131.1</v>
      </c>
      <c r="BZ523" s="45">
        <v>130.6</v>
      </c>
      <c r="CA523" s="45">
        <v>131.6</v>
      </c>
      <c r="CB523" s="45">
        <v>131.4</v>
      </c>
      <c r="CC523" s="45">
        <v>130.9</v>
      </c>
      <c r="CD523" s="45">
        <v>131.6</v>
      </c>
      <c r="CE523" s="45">
        <v>131.4</v>
      </c>
      <c r="CF523" s="45">
        <v>131.19999999999999</v>
      </c>
      <c r="CG523" s="45">
        <v>131.5</v>
      </c>
      <c r="CH523" s="45">
        <v>131.6</v>
      </c>
      <c r="CI523" s="45">
        <v>130.30000000000001</v>
      </c>
      <c r="CJ523" s="45">
        <v>130.1</v>
      </c>
      <c r="CK523" s="45">
        <v>130</v>
      </c>
      <c r="CL523" s="45">
        <v>130.9</v>
      </c>
      <c r="CM523" s="45">
        <v>130.69999999999999</v>
      </c>
      <c r="CN523" s="45">
        <v>130.5</v>
      </c>
      <c r="CO523" s="45">
        <v>130.80000000000001</v>
      </c>
      <c r="CP523" s="45">
        <v>131.1</v>
      </c>
      <c r="CQ523" s="45">
        <v>130.9</v>
      </c>
      <c r="CR523" s="45">
        <v>130.69999999999999</v>
      </c>
      <c r="CS523" s="45">
        <v>131</v>
      </c>
      <c r="CT523" s="45">
        <v>130.80000000000001</v>
      </c>
      <c r="CU523" s="45">
        <v>130.5</v>
      </c>
      <c r="CV523" s="45">
        <v>129.69999999999999</v>
      </c>
      <c r="CW523" s="45">
        <v>129.9</v>
      </c>
      <c r="CX523" s="45">
        <v>130.19999999999999</v>
      </c>
      <c r="CY523" s="45">
        <v>130.1</v>
      </c>
      <c r="CZ523" s="45">
        <v>130.6</v>
      </c>
      <c r="DA523" s="45">
        <v>130.80000000000001</v>
      </c>
      <c r="DB523" s="45">
        <v>132</v>
      </c>
      <c r="DC523" s="45">
        <v>132.5</v>
      </c>
      <c r="DD523" s="45">
        <v>132.5</v>
      </c>
      <c r="DE523" s="45">
        <v>132.5</v>
      </c>
      <c r="DF523" s="45">
        <v>132.6</v>
      </c>
      <c r="DG523" s="45">
        <v>132.6</v>
      </c>
      <c r="DH523" s="45">
        <v>132.9</v>
      </c>
      <c r="DI523" s="45">
        <v>133.4</v>
      </c>
      <c r="DJ523" s="45">
        <v>133.4</v>
      </c>
      <c r="DK523" s="45">
        <v>134.4</v>
      </c>
      <c r="DL523" s="45">
        <v>133.4</v>
      </c>
      <c r="DM523" s="45">
        <v>134.69999999999999</v>
      </c>
      <c r="DN523" s="45">
        <v>134.80000000000001</v>
      </c>
      <c r="DO523" s="45">
        <v>135.19999999999999</v>
      </c>
      <c r="DP523" s="45">
        <v>135</v>
      </c>
      <c r="DQ523" s="45">
        <v>135.69999999999999</v>
      </c>
      <c r="DR523" s="45">
        <v>134.1</v>
      </c>
      <c r="DS523" s="45">
        <v>135.6</v>
      </c>
      <c r="DT523" s="45">
        <v>135.9</v>
      </c>
      <c r="DU523" s="45">
        <v>136.19999999999999</v>
      </c>
      <c r="DV523" s="45">
        <v>136</v>
      </c>
      <c r="DW523" s="45">
        <v>135.80000000000001</v>
      </c>
      <c r="DX523" s="46">
        <v>136.1</v>
      </c>
      <c r="DY523" s="46">
        <v>136.19999999999999</v>
      </c>
      <c r="DZ523" s="46">
        <v>136.19999999999999</v>
      </c>
      <c r="EA523">
        <v>136.4</v>
      </c>
      <c r="EB523" s="47">
        <v>136.30000000000001</v>
      </c>
      <c r="EC523" s="47">
        <v>137.19999999999999</v>
      </c>
    </row>
    <row r="524" spans="1:133" x14ac:dyDescent="0.25">
      <c r="A524" s="43" t="s">
        <v>3804</v>
      </c>
      <c r="B524" s="43" t="s">
        <v>3805</v>
      </c>
      <c r="C524" s="44">
        <v>0.22322</v>
      </c>
      <c r="D524" s="45">
        <v>104.3</v>
      </c>
      <c r="E524" s="45">
        <v>104.8</v>
      </c>
      <c r="F524" s="45">
        <v>104.4</v>
      </c>
      <c r="G524" s="45">
        <v>107.6</v>
      </c>
      <c r="H524" s="45">
        <v>110.9</v>
      </c>
      <c r="I524" s="45">
        <v>110.5</v>
      </c>
      <c r="J524" s="45">
        <v>110.1</v>
      </c>
      <c r="K524" s="45">
        <v>110.2</v>
      </c>
      <c r="L524" s="45">
        <v>110.1</v>
      </c>
      <c r="M524" s="45">
        <v>110.4</v>
      </c>
      <c r="N524" s="45">
        <v>109.8</v>
      </c>
      <c r="O524" s="45">
        <v>108.6</v>
      </c>
      <c r="P524" s="45">
        <v>110.5</v>
      </c>
      <c r="Q524" s="45">
        <v>109</v>
      </c>
      <c r="R524" s="45">
        <v>108.9</v>
      </c>
      <c r="S524" s="45">
        <v>110.9</v>
      </c>
      <c r="T524" s="45">
        <v>111.6</v>
      </c>
      <c r="U524" s="45">
        <v>111.1</v>
      </c>
      <c r="V524" s="45">
        <v>113.5</v>
      </c>
      <c r="W524" s="45">
        <v>112.9</v>
      </c>
      <c r="X524" s="45">
        <v>115.5</v>
      </c>
      <c r="Y524" s="45">
        <v>113.2</v>
      </c>
      <c r="Z524" s="45">
        <v>112.5</v>
      </c>
      <c r="AA524" s="45">
        <v>112.7</v>
      </c>
      <c r="AB524" s="45">
        <v>112.4</v>
      </c>
      <c r="AC524" s="45">
        <v>113.9</v>
      </c>
      <c r="AD524" s="45">
        <v>113.2</v>
      </c>
      <c r="AE524" s="45">
        <v>112.5</v>
      </c>
      <c r="AF524" s="45">
        <v>113.7</v>
      </c>
      <c r="AG524" s="45">
        <v>114.3</v>
      </c>
      <c r="AH524" s="45">
        <v>113.3</v>
      </c>
      <c r="AI524" s="45">
        <v>113.2</v>
      </c>
      <c r="AJ524" s="45">
        <v>115.8</v>
      </c>
      <c r="AK524" s="45">
        <v>114.1</v>
      </c>
      <c r="AL524" s="45">
        <v>121.9</v>
      </c>
      <c r="AM524" s="45">
        <v>124.3</v>
      </c>
      <c r="AN524" s="45">
        <v>124.8</v>
      </c>
      <c r="AO524" s="45">
        <v>123.2</v>
      </c>
      <c r="AP524" s="45">
        <v>122.9</v>
      </c>
      <c r="AQ524" s="45">
        <v>122.1</v>
      </c>
      <c r="AR524" s="45">
        <v>121.7</v>
      </c>
      <c r="AS524" s="45">
        <v>115.8</v>
      </c>
      <c r="AT524" s="45">
        <v>119.5</v>
      </c>
      <c r="AU524" s="45">
        <v>119</v>
      </c>
      <c r="AV524" s="45">
        <v>119.7</v>
      </c>
      <c r="AW524" s="45">
        <v>117.9</v>
      </c>
      <c r="AX524" s="45">
        <v>113.7</v>
      </c>
      <c r="AY524" s="45">
        <v>114.7</v>
      </c>
      <c r="AZ524" s="45">
        <v>113.1</v>
      </c>
      <c r="BA524" s="45">
        <v>116.3</v>
      </c>
      <c r="BB524" s="45">
        <v>116.2</v>
      </c>
      <c r="BC524" s="45">
        <v>118.2</v>
      </c>
      <c r="BD524" s="45">
        <v>117.3</v>
      </c>
      <c r="BE524" s="45">
        <v>117.5</v>
      </c>
      <c r="BF524" s="45">
        <v>115.2</v>
      </c>
      <c r="BG524" s="45">
        <v>117.5</v>
      </c>
      <c r="BH524" s="45">
        <v>115.1</v>
      </c>
      <c r="BI524" s="45">
        <v>116.5</v>
      </c>
      <c r="BJ524" s="45">
        <v>114.3</v>
      </c>
      <c r="BK524" s="45">
        <v>117</v>
      </c>
      <c r="BL524" s="45">
        <v>119.7</v>
      </c>
      <c r="BM524" s="45">
        <v>119.8</v>
      </c>
      <c r="BN524" s="45">
        <v>117.6</v>
      </c>
      <c r="BO524" s="45">
        <v>116.1</v>
      </c>
      <c r="BP524" s="45">
        <v>111.4</v>
      </c>
      <c r="BQ524" s="45">
        <v>113.3</v>
      </c>
      <c r="BR524" s="45">
        <v>113.2</v>
      </c>
      <c r="BS524" s="45">
        <v>111.6</v>
      </c>
      <c r="BT524" s="45">
        <v>108.2</v>
      </c>
      <c r="BU524" s="45">
        <v>110</v>
      </c>
      <c r="BV524" s="45">
        <v>107.2</v>
      </c>
      <c r="BW524" s="45">
        <v>109.8</v>
      </c>
      <c r="BX524" s="45">
        <v>110.9</v>
      </c>
      <c r="BY524" s="45">
        <v>110.5</v>
      </c>
      <c r="BZ524" s="45">
        <v>112.1</v>
      </c>
      <c r="CA524" s="45">
        <v>110.8</v>
      </c>
      <c r="CB524" s="45">
        <v>110.2</v>
      </c>
      <c r="CC524" s="45">
        <v>110.4</v>
      </c>
      <c r="CD524" s="45">
        <v>111.5</v>
      </c>
      <c r="CE524" s="45">
        <v>112.4</v>
      </c>
      <c r="CF524" s="45">
        <v>110.8</v>
      </c>
      <c r="CG524" s="45">
        <v>112.3</v>
      </c>
      <c r="CH524" s="45">
        <v>111.1</v>
      </c>
      <c r="CI524" s="45">
        <v>110.4</v>
      </c>
      <c r="CJ524" s="45">
        <v>108</v>
      </c>
      <c r="CK524" s="45">
        <v>107.7</v>
      </c>
      <c r="CL524" s="45">
        <v>109.4</v>
      </c>
      <c r="CM524" s="45">
        <v>110.5</v>
      </c>
      <c r="CN524" s="45">
        <v>109.7</v>
      </c>
      <c r="CO524" s="45">
        <v>109.6</v>
      </c>
      <c r="CP524" s="45">
        <v>109.3</v>
      </c>
      <c r="CQ524" s="45">
        <v>108.5</v>
      </c>
      <c r="CR524" s="45">
        <v>106.9</v>
      </c>
      <c r="CS524" s="45">
        <v>108.6</v>
      </c>
      <c r="CT524" s="45">
        <v>108.6</v>
      </c>
      <c r="CU524" s="45">
        <v>107.8</v>
      </c>
      <c r="CV524" s="45">
        <v>107.3</v>
      </c>
      <c r="CW524" s="45">
        <v>107.3</v>
      </c>
      <c r="CX524" s="45">
        <v>109.1</v>
      </c>
      <c r="CY524" s="45">
        <v>109.1</v>
      </c>
      <c r="CZ524" s="45">
        <v>107.7</v>
      </c>
      <c r="DA524" s="45">
        <v>108.5</v>
      </c>
      <c r="DB524" s="45">
        <v>109</v>
      </c>
      <c r="DC524" s="45">
        <v>110.2</v>
      </c>
      <c r="DD524" s="45">
        <v>109.7</v>
      </c>
      <c r="DE524" s="45">
        <v>110.9</v>
      </c>
      <c r="DF524" s="45">
        <v>111.1</v>
      </c>
      <c r="DG524" s="45">
        <v>113.5</v>
      </c>
      <c r="DH524" s="45">
        <v>111.8</v>
      </c>
      <c r="DI524" s="45">
        <v>113.6</v>
      </c>
      <c r="DJ524" s="45">
        <v>113</v>
      </c>
      <c r="DK524" s="45">
        <v>114.2</v>
      </c>
      <c r="DL524" s="45">
        <v>114</v>
      </c>
      <c r="DM524" s="45">
        <v>111.2</v>
      </c>
      <c r="DN524" s="45">
        <v>115.4</v>
      </c>
      <c r="DO524" s="45">
        <v>116.7</v>
      </c>
      <c r="DP524" s="45">
        <v>119</v>
      </c>
      <c r="DQ524" s="45">
        <v>119.1</v>
      </c>
      <c r="DR524" s="45">
        <v>119.9</v>
      </c>
      <c r="DS524" s="45">
        <v>119.4</v>
      </c>
      <c r="DT524" s="45">
        <v>118.8</v>
      </c>
      <c r="DU524" s="45">
        <v>118.3</v>
      </c>
      <c r="DV524" s="45">
        <v>118.9</v>
      </c>
      <c r="DW524" s="45">
        <v>118.9</v>
      </c>
      <c r="DX524" s="46">
        <v>120</v>
      </c>
      <c r="DY524" s="46">
        <v>119.9</v>
      </c>
      <c r="DZ524" s="46">
        <v>119.1</v>
      </c>
      <c r="EA524">
        <v>119.1</v>
      </c>
      <c r="EB524" s="47">
        <v>118.9</v>
      </c>
      <c r="EC524" s="47">
        <v>118.6</v>
      </c>
    </row>
    <row r="525" spans="1:133" x14ac:dyDescent="0.25">
      <c r="A525" s="43" t="s">
        <v>3806</v>
      </c>
      <c r="B525" s="43" t="s">
        <v>3807</v>
      </c>
      <c r="C525" s="44">
        <v>7.6E-3</v>
      </c>
      <c r="D525" s="45">
        <v>106.7</v>
      </c>
      <c r="E525" s="45">
        <v>109.5</v>
      </c>
      <c r="F525" s="45">
        <v>107</v>
      </c>
      <c r="G525" s="45">
        <v>108.6</v>
      </c>
      <c r="H525" s="45">
        <v>108.5</v>
      </c>
      <c r="I525" s="45">
        <v>105.8</v>
      </c>
      <c r="J525" s="45">
        <v>106.4</v>
      </c>
      <c r="K525" s="45">
        <v>106.5</v>
      </c>
      <c r="L525" s="45">
        <v>109.2</v>
      </c>
      <c r="M525" s="45">
        <v>109.1</v>
      </c>
      <c r="N525" s="45">
        <v>111</v>
      </c>
      <c r="O525" s="45">
        <v>109.9</v>
      </c>
      <c r="P525" s="45">
        <v>110.3</v>
      </c>
      <c r="Q525" s="45">
        <v>112.4</v>
      </c>
      <c r="R525" s="45">
        <v>111.9</v>
      </c>
      <c r="S525" s="45">
        <v>109.6</v>
      </c>
      <c r="T525" s="45">
        <v>112.6</v>
      </c>
      <c r="U525" s="45">
        <v>111.7</v>
      </c>
      <c r="V525" s="45">
        <v>116.6</v>
      </c>
      <c r="W525" s="45">
        <v>112.3</v>
      </c>
      <c r="X525" s="45">
        <v>112.3</v>
      </c>
      <c r="Y525" s="45">
        <v>112.9</v>
      </c>
      <c r="Z525" s="45">
        <v>115.8</v>
      </c>
      <c r="AA525" s="45">
        <v>118.8</v>
      </c>
      <c r="AB525" s="45">
        <v>116.1</v>
      </c>
      <c r="AC525" s="45">
        <v>119.5</v>
      </c>
      <c r="AD525" s="45">
        <v>120.9</v>
      </c>
      <c r="AE525" s="45">
        <v>120.8</v>
      </c>
      <c r="AF525" s="45">
        <v>121.5</v>
      </c>
      <c r="AG525" s="45">
        <v>121.1</v>
      </c>
      <c r="AH525" s="45">
        <v>121</v>
      </c>
      <c r="AI525" s="45">
        <v>118.4</v>
      </c>
      <c r="AJ525" s="45">
        <v>120.8</v>
      </c>
      <c r="AK525" s="45">
        <v>120</v>
      </c>
      <c r="AL525" s="45">
        <v>120.2</v>
      </c>
      <c r="AM525" s="45">
        <v>121.8</v>
      </c>
      <c r="AN525" s="45">
        <v>121.4</v>
      </c>
      <c r="AO525" s="45">
        <v>121.6</v>
      </c>
      <c r="AP525" s="45">
        <v>124.3</v>
      </c>
      <c r="AQ525" s="45">
        <v>123.4</v>
      </c>
      <c r="AR525" s="45">
        <v>124.7</v>
      </c>
      <c r="AS525" s="45">
        <v>122.7</v>
      </c>
      <c r="AT525" s="45">
        <v>124.7</v>
      </c>
      <c r="AU525" s="45">
        <v>125.7</v>
      </c>
      <c r="AV525" s="45">
        <v>124.9</v>
      </c>
      <c r="AW525" s="45">
        <v>124.6</v>
      </c>
      <c r="AX525" s="45">
        <v>126.4</v>
      </c>
      <c r="AY525" s="45">
        <v>123.4</v>
      </c>
      <c r="AZ525" s="45">
        <v>125.5</v>
      </c>
      <c r="BA525" s="45">
        <v>122.9</v>
      </c>
      <c r="BB525" s="45">
        <v>124.6</v>
      </c>
      <c r="BC525" s="45">
        <v>121.3</v>
      </c>
      <c r="BD525" s="45">
        <v>122.1</v>
      </c>
      <c r="BE525" s="45">
        <v>122.3</v>
      </c>
      <c r="BF525" s="45">
        <v>121.6</v>
      </c>
      <c r="BG525" s="45">
        <v>122.7</v>
      </c>
      <c r="BH525" s="45">
        <v>123</v>
      </c>
      <c r="BI525" s="45">
        <v>120.4</v>
      </c>
      <c r="BJ525" s="45">
        <v>120.7</v>
      </c>
      <c r="BK525" s="45">
        <v>123.3</v>
      </c>
      <c r="BL525" s="45">
        <v>124.4</v>
      </c>
      <c r="BM525" s="45">
        <v>125</v>
      </c>
      <c r="BN525" s="45">
        <v>124.4</v>
      </c>
      <c r="BO525" s="45">
        <v>127.8</v>
      </c>
      <c r="BP525" s="45">
        <v>129.9</v>
      </c>
      <c r="BQ525" s="45">
        <v>132.1</v>
      </c>
      <c r="BR525" s="45">
        <v>137.1</v>
      </c>
      <c r="BS525" s="45">
        <v>129.1</v>
      </c>
      <c r="BT525" s="45">
        <v>133</v>
      </c>
      <c r="BU525" s="45">
        <v>129</v>
      </c>
      <c r="BV525" s="45">
        <v>130.80000000000001</v>
      </c>
      <c r="BW525" s="45">
        <v>132.69999999999999</v>
      </c>
      <c r="BX525" s="45">
        <v>134.69999999999999</v>
      </c>
      <c r="BY525" s="45">
        <v>142.30000000000001</v>
      </c>
      <c r="BZ525" s="45">
        <v>140.19999999999999</v>
      </c>
      <c r="CA525" s="45">
        <v>142.9</v>
      </c>
      <c r="CB525" s="45">
        <v>147.80000000000001</v>
      </c>
      <c r="CC525" s="45">
        <v>149.80000000000001</v>
      </c>
      <c r="CD525" s="45">
        <v>147.1</v>
      </c>
      <c r="CE525" s="45">
        <v>146.6</v>
      </c>
      <c r="CF525" s="45">
        <v>147.1</v>
      </c>
      <c r="CG525" s="45">
        <v>150.19999999999999</v>
      </c>
      <c r="CH525" s="45">
        <v>150</v>
      </c>
      <c r="CI525" s="45">
        <v>149.4</v>
      </c>
      <c r="CJ525" s="45">
        <v>147.80000000000001</v>
      </c>
      <c r="CK525" s="45">
        <v>146.4</v>
      </c>
      <c r="CL525" s="45">
        <v>145.9</v>
      </c>
      <c r="CM525" s="45">
        <v>147.4</v>
      </c>
      <c r="CN525" s="45">
        <v>149.4</v>
      </c>
      <c r="CO525" s="45">
        <v>147.6</v>
      </c>
      <c r="CP525" s="45">
        <v>150.6</v>
      </c>
      <c r="CQ525" s="45">
        <v>150.4</v>
      </c>
      <c r="CR525" s="45">
        <v>148</v>
      </c>
      <c r="CS525" s="45">
        <v>150.69999999999999</v>
      </c>
      <c r="CT525" s="45">
        <v>150.30000000000001</v>
      </c>
      <c r="CU525" s="45">
        <v>147.69999999999999</v>
      </c>
      <c r="CV525" s="45">
        <v>144.80000000000001</v>
      </c>
      <c r="CW525" s="45">
        <v>145.9</v>
      </c>
      <c r="CX525" s="45">
        <v>146.1</v>
      </c>
      <c r="CY525" s="45">
        <v>147.69999999999999</v>
      </c>
      <c r="CZ525" s="45">
        <v>147.80000000000001</v>
      </c>
      <c r="DA525" s="45">
        <v>149.6</v>
      </c>
      <c r="DB525" s="45">
        <v>147.5</v>
      </c>
      <c r="DC525" s="45">
        <v>144.9</v>
      </c>
      <c r="DD525" s="45">
        <v>145.80000000000001</v>
      </c>
      <c r="DE525" s="45">
        <v>149.1</v>
      </c>
      <c r="DF525" s="45">
        <v>148.6</v>
      </c>
      <c r="DG525" s="45">
        <v>149.1</v>
      </c>
      <c r="DH525" s="45">
        <v>148.19999999999999</v>
      </c>
      <c r="DI525" s="45">
        <v>150.9</v>
      </c>
      <c r="DJ525" s="45">
        <v>154.30000000000001</v>
      </c>
      <c r="DK525" s="45">
        <v>154</v>
      </c>
      <c r="DL525" s="45">
        <v>154</v>
      </c>
      <c r="DM525" s="45">
        <v>152.80000000000001</v>
      </c>
      <c r="DN525" s="45">
        <v>154.6</v>
      </c>
      <c r="DO525" s="45">
        <v>156.4</v>
      </c>
      <c r="DP525" s="45">
        <v>163</v>
      </c>
      <c r="DQ525" s="45">
        <v>164.5</v>
      </c>
      <c r="DR525" s="45">
        <v>165.6</v>
      </c>
      <c r="DS525" s="45">
        <v>166.3</v>
      </c>
      <c r="DT525" s="45">
        <v>170.1</v>
      </c>
      <c r="DU525" s="45">
        <v>171.2</v>
      </c>
      <c r="DV525" s="45">
        <v>176.1</v>
      </c>
      <c r="DW525" s="45">
        <v>176</v>
      </c>
      <c r="DX525" s="46">
        <v>177.2</v>
      </c>
      <c r="DY525" s="46">
        <v>180.5</v>
      </c>
      <c r="DZ525" s="46">
        <v>179.7</v>
      </c>
      <c r="EA525">
        <v>178.8</v>
      </c>
      <c r="EB525" s="47">
        <v>179.6</v>
      </c>
      <c r="EC525" s="47">
        <v>174.4</v>
      </c>
    </row>
    <row r="526" spans="1:133" x14ac:dyDescent="0.25">
      <c r="A526" s="43" t="s">
        <v>3808</v>
      </c>
      <c r="B526" s="43" t="s">
        <v>3809</v>
      </c>
      <c r="C526" s="44">
        <v>0.17902999999999999</v>
      </c>
      <c r="D526" s="45">
        <v>104.1</v>
      </c>
      <c r="E526" s="45">
        <v>105</v>
      </c>
      <c r="F526" s="45">
        <v>104.3</v>
      </c>
      <c r="G526" s="45">
        <v>107.9</v>
      </c>
      <c r="H526" s="45">
        <v>112.2</v>
      </c>
      <c r="I526" s="45">
        <v>111.8</v>
      </c>
      <c r="J526" s="45">
        <v>112.2</v>
      </c>
      <c r="K526" s="45">
        <v>111.8</v>
      </c>
      <c r="L526" s="45">
        <v>111.8</v>
      </c>
      <c r="M526" s="45">
        <v>111.6</v>
      </c>
      <c r="N526" s="45">
        <v>111.2</v>
      </c>
      <c r="O526" s="45">
        <v>109.5</v>
      </c>
      <c r="P526" s="45">
        <v>111.1</v>
      </c>
      <c r="Q526" s="45">
        <v>109.9</v>
      </c>
      <c r="R526" s="45">
        <v>109.6</v>
      </c>
      <c r="S526" s="45">
        <v>112.4</v>
      </c>
      <c r="T526" s="45">
        <v>112.8</v>
      </c>
      <c r="U526" s="45">
        <v>112.3</v>
      </c>
      <c r="V526" s="45">
        <v>115.4</v>
      </c>
      <c r="W526" s="45">
        <v>113.6</v>
      </c>
      <c r="X526" s="45">
        <v>115.4</v>
      </c>
      <c r="Y526" s="45">
        <v>113.8</v>
      </c>
      <c r="Z526" s="45">
        <v>113.3</v>
      </c>
      <c r="AA526" s="45">
        <v>113</v>
      </c>
      <c r="AB526" s="45">
        <v>115.1</v>
      </c>
      <c r="AC526" s="45">
        <v>116.5</v>
      </c>
      <c r="AD526" s="45">
        <v>116.1</v>
      </c>
      <c r="AE526" s="45">
        <v>115.3</v>
      </c>
      <c r="AF526" s="45">
        <v>116.7</v>
      </c>
      <c r="AG526" s="45">
        <v>117.2</v>
      </c>
      <c r="AH526" s="45">
        <v>116</v>
      </c>
      <c r="AI526" s="45">
        <v>116.4</v>
      </c>
      <c r="AJ526" s="45">
        <v>119.6</v>
      </c>
      <c r="AK526" s="45">
        <v>117.3</v>
      </c>
      <c r="AL526" s="45">
        <v>127.4</v>
      </c>
      <c r="AM526" s="45">
        <v>130.6</v>
      </c>
      <c r="AN526" s="45">
        <v>130.19999999999999</v>
      </c>
      <c r="AO526" s="45">
        <v>128.5</v>
      </c>
      <c r="AP526" s="45">
        <v>128.30000000000001</v>
      </c>
      <c r="AQ526" s="45">
        <v>127.1</v>
      </c>
      <c r="AR526" s="45">
        <v>126.9</v>
      </c>
      <c r="AS526" s="45">
        <v>119.6</v>
      </c>
      <c r="AT526" s="45">
        <v>124.2</v>
      </c>
      <c r="AU526" s="45">
        <v>123.4</v>
      </c>
      <c r="AV526" s="45">
        <v>124</v>
      </c>
      <c r="AW526" s="45">
        <v>121.6</v>
      </c>
      <c r="AX526" s="45">
        <v>116.3</v>
      </c>
      <c r="AY526" s="45">
        <v>117.4</v>
      </c>
      <c r="AZ526" s="45">
        <v>115.9</v>
      </c>
      <c r="BA526" s="45">
        <v>119.8</v>
      </c>
      <c r="BB526" s="45">
        <v>119.6</v>
      </c>
      <c r="BC526" s="45">
        <v>122.4</v>
      </c>
      <c r="BD526" s="45">
        <v>120.8</v>
      </c>
      <c r="BE526" s="45">
        <v>121.3</v>
      </c>
      <c r="BF526" s="45">
        <v>118.7</v>
      </c>
      <c r="BG526" s="45">
        <v>121.1</v>
      </c>
      <c r="BH526" s="45">
        <v>118.3</v>
      </c>
      <c r="BI526" s="45">
        <v>120.4</v>
      </c>
      <c r="BJ526" s="45">
        <v>117.9</v>
      </c>
      <c r="BK526" s="45">
        <v>121</v>
      </c>
      <c r="BL526" s="45">
        <v>124.3</v>
      </c>
      <c r="BM526" s="45">
        <v>124.6</v>
      </c>
      <c r="BN526" s="45">
        <v>122</v>
      </c>
      <c r="BO526" s="45">
        <v>120</v>
      </c>
      <c r="BP526" s="45">
        <v>113.6</v>
      </c>
      <c r="BQ526" s="45">
        <v>116.1</v>
      </c>
      <c r="BR526" s="45">
        <v>116.2</v>
      </c>
      <c r="BS526" s="45">
        <v>115.1</v>
      </c>
      <c r="BT526" s="45">
        <v>110.6</v>
      </c>
      <c r="BU526" s="45">
        <v>112.7</v>
      </c>
      <c r="BV526" s="45">
        <v>109</v>
      </c>
      <c r="BW526" s="45">
        <v>112</v>
      </c>
      <c r="BX526" s="45">
        <v>112.8</v>
      </c>
      <c r="BY526" s="45">
        <v>112.7</v>
      </c>
      <c r="BZ526" s="45">
        <v>114.6</v>
      </c>
      <c r="CA526" s="45">
        <v>113</v>
      </c>
      <c r="CB526" s="45">
        <v>112</v>
      </c>
      <c r="CC526" s="45">
        <v>112.1</v>
      </c>
      <c r="CD526" s="45">
        <v>113.6</v>
      </c>
      <c r="CE526" s="45">
        <v>114.7</v>
      </c>
      <c r="CF526" s="45">
        <v>112.5</v>
      </c>
      <c r="CG526" s="45">
        <v>114.4</v>
      </c>
      <c r="CH526" s="45">
        <v>112.9</v>
      </c>
      <c r="CI526" s="45">
        <v>112.1</v>
      </c>
      <c r="CJ526" s="45">
        <v>109</v>
      </c>
      <c r="CK526" s="45">
        <v>108.7</v>
      </c>
      <c r="CL526" s="45">
        <v>110.9</v>
      </c>
      <c r="CM526" s="45">
        <v>112.2</v>
      </c>
      <c r="CN526" s="45">
        <v>111.2</v>
      </c>
      <c r="CO526" s="45">
        <v>111</v>
      </c>
      <c r="CP526" s="45">
        <v>110.6</v>
      </c>
      <c r="CQ526" s="45">
        <v>109.7</v>
      </c>
      <c r="CR526" s="45">
        <v>107.6</v>
      </c>
      <c r="CS526" s="45">
        <v>109.7</v>
      </c>
      <c r="CT526" s="45">
        <v>109.8</v>
      </c>
      <c r="CU526" s="45">
        <v>108.9</v>
      </c>
      <c r="CV526" s="45">
        <v>108.4</v>
      </c>
      <c r="CW526" s="45">
        <v>108.4</v>
      </c>
      <c r="CX526" s="45">
        <v>110.7</v>
      </c>
      <c r="CY526" s="45">
        <v>110.8</v>
      </c>
      <c r="CZ526" s="45">
        <v>110</v>
      </c>
      <c r="DA526" s="45">
        <v>110.9</v>
      </c>
      <c r="DB526" s="45">
        <v>111.5</v>
      </c>
      <c r="DC526" s="45">
        <v>113.2</v>
      </c>
      <c r="DD526" s="45">
        <v>112.7</v>
      </c>
      <c r="DE526" s="45">
        <v>113.6</v>
      </c>
      <c r="DF526" s="45">
        <v>113.7</v>
      </c>
      <c r="DG526" s="45">
        <v>116.8</v>
      </c>
      <c r="DH526" s="45">
        <v>114.9</v>
      </c>
      <c r="DI526" s="45">
        <v>116.9</v>
      </c>
      <c r="DJ526" s="45">
        <v>115.7</v>
      </c>
      <c r="DK526" s="45">
        <v>117.4</v>
      </c>
      <c r="DL526" s="45">
        <v>117.1</v>
      </c>
      <c r="DM526" s="45">
        <v>113.5</v>
      </c>
      <c r="DN526" s="45">
        <v>118.2</v>
      </c>
      <c r="DO526" s="45">
        <v>118.9</v>
      </c>
      <c r="DP526" s="45">
        <v>121.2</v>
      </c>
      <c r="DQ526" s="45">
        <v>121.2</v>
      </c>
      <c r="DR526" s="45">
        <v>122.1</v>
      </c>
      <c r="DS526" s="45">
        <v>121.7</v>
      </c>
      <c r="DT526" s="45">
        <v>121.3</v>
      </c>
      <c r="DU526" s="45">
        <v>120.5</v>
      </c>
      <c r="DV526" s="45">
        <v>121.1</v>
      </c>
      <c r="DW526" s="45">
        <v>121.1</v>
      </c>
      <c r="DX526" s="46">
        <v>122.3</v>
      </c>
      <c r="DY526" s="46">
        <v>122.5</v>
      </c>
      <c r="DZ526" s="46">
        <v>121.7</v>
      </c>
      <c r="EA526">
        <v>121.8</v>
      </c>
      <c r="EB526" s="47">
        <v>121.6</v>
      </c>
      <c r="EC526" s="47">
        <v>121.5</v>
      </c>
    </row>
    <row r="527" spans="1:133" x14ac:dyDescent="0.25">
      <c r="A527" s="43" t="s">
        <v>3810</v>
      </c>
      <c r="B527" s="43" t="s">
        <v>3811</v>
      </c>
      <c r="C527" s="44">
        <v>3.6589999999999998E-2</v>
      </c>
      <c r="D527" s="45">
        <v>104.6</v>
      </c>
      <c r="E527" s="45">
        <v>103.3</v>
      </c>
      <c r="F527" s="45">
        <v>104.2</v>
      </c>
      <c r="G527" s="45">
        <v>106.1</v>
      </c>
      <c r="H527" s="45">
        <v>104.6</v>
      </c>
      <c r="I527" s="45">
        <v>105</v>
      </c>
      <c r="J527" s="45">
        <v>100.4</v>
      </c>
      <c r="K527" s="45">
        <v>102.9</v>
      </c>
      <c r="L527" s="45">
        <v>102.1</v>
      </c>
      <c r="M527" s="45">
        <v>104.9</v>
      </c>
      <c r="N527" s="45">
        <v>102.8</v>
      </c>
      <c r="O527" s="45">
        <v>103.9</v>
      </c>
      <c r="P527" s="45">
        <v>108</v>
      </c>
      <c r="Q527" s="45">
        <v>103.8</v>
      </c>
      <c r="R527" s="45">
        <v>104.8</v>
      </c>
      <c r="S527" s="45">
        <v>103.8</v>
      </c>
      <c r="T527" s="45">
        <v>105.8</v>
      </c>
      <c r="U527" s="45">
        <v>105.3</v>
      </c>
      <c r="V527" s="45">
        <v>103.3</v>
      </c>
      <c r="W527" s="45">
        <v>109.5</v>
      </c>
      <c r="X527" s="45">
        <v>116.5</v>
      </c>
      <c r="Y527" s="45">
        <v>110.5</v>
      </c>
      <c r="Z527" s="45">
        <v>107.6</v>
      </c>
      <c r="AA527" s="45">
        <v>109.6</v>
      </c>
      <c r="AB527" s="45">
        <v>98.4</v>
      </c>
      <c r="AC527" s="45">
        <v>100.1</v>
      </c>
      <c r="AD527" s="45">
        <v>97.3</v>
      </c>
      <c r="AE527" s="45">
        <v>96.9</v>
      </c>
      <c r="AF527" s="45">
        <v>97.3</v>
      </c>
      <c r="AG527" s="45">
        <v>98.9</v>
      </c>
      <c r="AH527" s="45">
        <v>98.1</v>
      </c>
      <c r="AI527" s="45">
        <v>96.1</v>
      </c>
      <c r="AJ527" s="45">
        <v>96.2</v>
      </c>
      <c r="AK527" s="45">
        <v>97.3</v>
      </c>
      <c r="AL527" s="45">
        <v>95.1</v>
      </c>
      <c r="AM527" s="45">
        <v>93.8</v>
      </c>
      <c r="AN527" s="45">
        <v>98.8</v>
      </c>
      <c r="AO527" s="45">
        <v>97.5</v>
      </c>
      <c r="AP527" s="45">
        <v>96.3</v>
      </c>
      <c r="AQ527" s="45">
        <v>97.7</v>
      </c>
      <c r="AR527" s="45">
        <v>95.7</v>
      </c>
      <c r="AS527" s="45">
        <v>95.8</v>
      </c>
      <c r="AT527" s="45">
        <v>95.2</v>
      </c>
      <c r="AU527" s="45">
        <v>95.8</v>
      </c>
      <c r="AV527" s="45">
        <v>97.4</v>
      </c>
      <c r="AW527" s="45">
        <v>98.1</v>
      </c>
      <c r="AX527" s="45">
        <v>98.5</v>
      </c>
      <c r="AY527" s="45">
        <v>99.4</v>
      </c>
      <c r="AZ527" s="45">
        <v>96.9</v>
      </c>
      <c r="BA527" s="45">
        <v>97.8</v>
      </c>
      <c r="BB527" s="45">
        <v>97.6</v>
      </c>
      <c r="BC527" s="45">
        <v>97.3</v>
      </c>
      <c r="BD527" s="45">
        <v>99.3</v>
      </c>
      <c r="BE527" s="45">
        <v>98</v>
      </c>
      <c r="BF527" s="45">
        <v>96.4</v>
      </c>
      <c r="BG527" s="45">
        <v>98.4</v>
      </c>
      <c r="BH527" s="45">
        <v>98.1</v>
      </c>
      <c r="BI527" s="45">
        <v>96.8</v>
      </c>
      <c r="BJ527" s="45">
        <v>95.8</v>
      </c>
      <c r="BK527" s="45">
        <v>96.3</v>
      </c>
      <c r="BL527" s="45">
        <v>96</v>
      </c>
      <c r="BM527" s="45">
        <v>95.5</v>
      </c>
      <c r="BN527" s="45">
        <v>94.7</v>
      </c>
      <c r="BO527" s="45">
        <v>94.4</v>
      </c>
      <c r="BP527" s="45">
        <v>96.5</v>
      </c>
      <c r="BQ527" s="45">
        <v>95.7</v>
      </c>
      <c r="BR527" s="45">
        <v>93.2</v>
      </c>
      <c r="BS527" s="45">
        <v>90.7</v>
      </c>
      <c r="BT527" s="45">
        <v>91</v>
      </c>
      <c r="BU527" s="45">
        <v>92.7</v>
      </c>
      <c r="BV527" s="45">
        <v>93.5</v>
      </c>
      <c r="BW527" s="45">
        <v>94.3</v>
      </c>
      <c r="BX527" s="45">
        <v>96.3</v>
      </c>
      <c r="BY527" s="45">
        <v>93.2</v>
      </c>
      <c r="BZ527" s="45">
        <v>94.1</v>
      </c>
      <c r="CA527" s="45">
        <v>93.4</v>
      </c>
      <c r="CB527" s="45">
        <v>93.2</v>
      </c>
      <c r="CC527" s="45">
        <v>94</v>
      </c>
      <c r="CD527" s="45">
        <v>94.1</v>
      </c>
      <c r="CE527" s="45">
        <v>93.9</v>
      </c>
      <c r="CF527" s="45">
        <v>95.1</v>
      </c>
      <c r="CG527" s="45">
        <v>94</v>
      </c>
      <c r="CH527" s="45">
        <v>94.3</v>
      </c>
      <c r="CI527" s="45">
        <v>94</v>
      </c>
      <c r="CJ527" s="45">
        <v>94.8</v>
      </c>
      <c r="CK527" s="45">
        <v>94.8</v>
      </c>
      <c r="CL527" s="45">
        <v>94.8</v>
      </c>
      <c r="CM527" s="45">
        <v>94.6</v>
      </c>
      <c r="CN527" s="45">
        <v>94.2</v>
      </c>
      <c r="CO527" s="45">
        <v>95</v>
      </c>
      <c r="CP527" s="45">
        <v>94.2</v>
      </c>
      <c r="CQ527" s="45">
        <v>94.2</v>
      </c>
      <c r="CR527" s="45">
        <v>95</v>
      </c>
      <c r="CS527" s="45">
        <v>94.2</v>
      </c>
      <c r="CT527" s="45">
        <v>94.2</v>
      </c>
      <c r="CU527" s="45">
        <v>94.2</v>
      </c>
      <c r="CV527" s="45">
        <v>94.2</v>
      </c>
      <c r="CW527" s="45">
        <v>94.2</v>
      </c>
      <c r="CX527" s="45">
        <v>93.4</v>
      </c>
      <c r="CY527" s="45">
        <v>92.8</v>
      </c>
      <c r="CZ527" s="45">
        <v>88.6</v>
      </c>
      <c r="DA527" s="45">
        <v>88.3</v>
      </c>
      <c r="DB527" s="45">
        <v>88.9</v>
      </c>
      <c r="DC527" s="45">
        <v>88</v>
      </c>
      <c r="DD527" s="45">
        <v>87.6</v>
      </c>
      <c r="DE527" s="45">
        <v>89.3</v>
      </c>
      <c r="DF527" s="45">
        <v>90.2</v>
      </c>
      <c r="DG527" s="45">
        <v>89.7</v>
      </c>
      <c r="DH527" s="45">
        <v>88.8</v>
      </c>
      <c r="DI527" s="45">
        <v>90</v>
      </c>
      <c r="DJ527" s="45">
        <v>91.3</v>
      </c>
      <c r="DK527" s="45">
        <v>90.4</v>
      </c>
      <c r="DL527" s="45">
        <v>90.5</v>
      </c>
      <c r="DM527" s="45">
        <v>91.2</v>
      </c>
      <c r="DN527" s="45">
        <v>93.4</v>
      </c>
      <c r="DO527" s="45">
        <v>97.7</v>
      </c>
      <c r="DP527" s="45">
        <v>98.8</v>
      </c>
      <c r="DQ527" s="45">
        <v>99.3</v>
      </c>
      <c r="DR527" s="45">
        <v>99.6</v>
      </c>
      <c r="DS527" s="45">
        <v>98.5</v>
      </c>
      <c r="DT527" s="45">
        <v>95.8</v>
      </c>
      <c r="DU527" s="45">
        <v>96.5</v>
      </c>
      <c r="DV527" s="45">
        <v>96.3</v>
      </c>
      <c r="DW527" s="45">
        <v>96.5</v>
      </c>
      <c r="DX527" s="46">
        <v>96.7</v>
      </c>
      <c r="DY527" s="46">
        <v>95</v>
      </c>
      <c r="DZ527" s="46">
        <v>93.8</v>
      </c>
      <c r="EA527">
        <v>93.7</v>
      </c>
      <c r="EB527" s="47">
        <v>93.3</v>
      </c>
      <c r="EC527" s="47">
        <v>92.8</v>
      </c>
    </row>
    <row r="528" spans="1:133" x14ac:dyDescent="0.25">
      <c r="A528" s="43" t="s">
        <v>3812</v>
      </c>
      <c r="B528" s="43" t="s">
        <v>3813</v>
      </c>
      <c r="C528" s="44">
        <v>0.12113</v>
      </c>
      <c r="D528" s="45">
        <v>102.9</v>
      </c>
      <c r="E528" s="45">
        <v>107.6</v>
      </c>
      <c r="F528" s="45">
        <v>109.3</v>
      </c>
      <c r="G528" s="45">
        <v>108.5</v>
      </c>
      <c r="H528" s="45">
        <v>114.2</v>
      </c>
      <c r="I528" s="45">
        <v>102.5</v>
      </c>
      <c r="J528" s="45">
        <v>108.5</v>
      </c>
      <c r="K528" s="45">
        <v>105.9</v>
      </c>
      <c r="L528" s="45">
        <v>105.7</v>
      </c>
      <c r="M528" s="45">
        <v>110.4</v>
      </c>
      <c r="N528" s="45">
        <v>111.5</v>
      </c>
      <c r="O528" s="45">
        <v>112.1</v>
      </c>
      <c r="P528" s="45">
        <v>108.8</v>
      </c>
      <c r="Q528" s="45">
        <v>112.2</v>
      </c>
      <c r="R528" s="45">
        <v>111.7</v>
      </c>
      <c r="S528" s="45">
        <v>111.9</v>
      </c>
      <c r="T528" s="45">
        <v>112.1</v>
      </c>
      <c r="U528" s="45">
        <v>111.2</v>
      </c>
      <c r="V528" s="45">
        <v>109.8</v>
      </c>
      <c r="W528" s="45">
        <v>113.8</v>
      </c>
      <c r="X528" s="45">
        <v>115.7</v>
      </c>
      <c r="Y528" s="45">
        <v>118</v>
      </c>
      <c r="Z528" s="45">
        <v>111.3</v>
      </c>
      <c r="AA528" s="45">
        <v>119.4</v>
      </c>
      <c r="AB528" s="45">
        <v>117.7</v>
      </c>
      <c r="AC528" s="45">
        <v>122.7</v>
      </c>
      <c r="AD528" s="45">
        <v>116</v>
      </c>
      <c r="AE528" s="45">
        <v>123.6</v>
      </c>
      <c r="AF528" s="45">
        <v>123.1</v>
      </c>
      <c r="AG528" s="45">
        <v>128</v>
      </c>
      <c r="AH528" s="45">
        <v>122.9</v>
      </c>
      <c r="AI528" s="45">
        <v>121.8</v>
      </c>
      <c r="AJ528" s="45">
        <v>129.19999999999999</v>
      </c>
      <c r="AK528" s="45">
        <v>122.9</v>
      </c>
      <c r="AL528" s="45">
        <v>110.6</v>
      </c>
      <c r="AM528" s="45">
        <v>106.1</v>
      </c>
      <c r="AN528" s="45">
        <v>106.1</v>
      </c>
      <c r="AO528" s="45">
        <v>98.3</v>
      </c>
      <c r="AP528" s="45">
        <v>97.5</v>
      </c>
      <c r="AQ528" s="45">
        <v>96.9</v>
      </c>
      <c r="AR528" s="45">
        <v>99.1</v>
      </c>
      <c r="AS528" s="45">
        <v>97.9</v>
      </c>
      <c r="AT528" s="45">
        <v>106.3</v>
      </c>
      <c r="AU528" s="45">
        <v>106.5</v>
      </c>
      <c r="AV528" s="45">
        <v>106.5</v>
      </c>
      <c r="AW528" s="45">
        <v>103.7</v>
      </c>
      <c r="AX528" s="45">
        <v>105.9</v>
      </c>
      <c r="AY528" s="45">
        <v>104.9</v>
      </c>
      <c r="AZ528" s="45">
        <v>101.8</v>
      </c>
      <c r="BA528" s="45">
        <v>101.2</v>
      </c>
      <c r="BB528" s="45">
        <v>101.5</v>
      </c>
      <c r="BC528" s="45">
        <v>99.5</v>
      </c>
      <c r="BD528" s="45">
        <v>91.6</v>
      </c>
      <c r="BE528" s="45">
        <v>95.5</v>
      </c>
      <c r="BF528" s="45">
        <v>87.9</v>
      </c>
      <c r="BG528" s="45">
        <v>89.8</v>
      </c>
      <c r="BH528" s="45">
        <v>87.8</v>
      </c>
      <c r="BI528" s="45">
        <v>94.2</v>
      </c>
      <c r="BJ528" s="45">
        <v>88.4</v>
      </c>
      <c r="BK528" s="45">
        <v>92.5</v>
      </c>
      <c r="BL528" s="45">
        <v>91.7</v>
      </c>
      <c r="BM528" s="45">
        <v>94.1</v>
      </c>
      <c r="BN528" s="45">
        <v>98.6</v>
      </c>
      <c r="BO528" s="45">
        <v>94.6</v>
      </c>
      <c r="BP528" s="45">
        <v>89</v>
      </c>
      <c r="BQ528" s="45">
        <v>89.2</v>
      </c>
      <c r="BR528" s="45">
        <v>90.5</v>
      </c>
      <c r="BS528" s="45">
        <v>92.8</v>
      </c>
      <c r="BT528" s="45">
        <v>94.3</v>
      </c>
      <c r="BU528" s="45">
        <v>99.4</v>
      </c>
      <c r="BV528" s="45">
        <v>95.7</v>
      </c>
      <c r="BW528" s="45">
        <v>97.6</v>
      </c>
      <c r="BX528" s="45">
        <v>102.3</v>
      </c>
      <c r="BY528" s="45">
        <v>101.4</v>
      </c>
      <c r="BZ528" s="45">
        <v>95.2</v>
      </c>
      <c r="CA528" s="45">
        <v>96.6</v>
      </c>
      <c r="CB528" s="45">
        <v>100.2</v>
      </c>
      <c r="CC528" s="45">
        <v>95.8</v>
      </c>
      <c r="CD528" s="45">
        <v>95.8</v>
      </c>
      <c r="CE528" s="45">
        <v>96.4</v>
      </c>
      <c r="CF528" s="45">
        <v>96.4</v>
      </c>
      <c r="CG528" s="45">
        <v>98.8</v>
      </c>
      <c r="CH528" s="45">
        <v>98.7</v>
      </c>
      <c r="CI528" s="45">
        <v>98.1</v>
      </c>
      <c r="CJ528" s="45">
        <v>102.2</v>
      </c>
      <c r="CK528" s="45">
        <v>99.2</v>
      </c>
      <c r="CL528" s="45">
        <v>100.7</v>
      </c>
      <c r="CM528" s="45">
        <v>102.9</v>
      </c>
      <c r="CN528" s="45">
        <v>101.3</v>
      </c>
      <c r="CO528" s="45">
        <v>102.7</v>
      </c>
      <c r="CP528" s="45">
        <v>102.5</v>
      </c>
      <c r="CQ528" s="45">
        <v>103.3</v>
      </c>
      <c r="CR528" s="45">
        <v>103.7</v>
      </c>
      <c r="CS528" s="45">
        <v>104.5</v>
      </c>
      <c r="CT528" s="45">
        <v>102.7</v>
      </c>
      <c r="CU528" s="45">
        <v>107.7</v>
      </c>
      <c r="CV528" s="45">
        <v>107.7</v>
      </c>
      <c r="CW528" s="45">
        <v>106.2</v>
      </c>
      <c r="CX528" s="45">
        <v>110.8</v>
      </c>
      <c r="CY528" s="45">
        <v>105.3</v>
      </c>
      <c r="CZ528" s="45">
        <v>107</v>
      </c>
      <c r="DA528" s="45">
        <v>112.7</v>
      </c>
      <c r="DB528" s="45">
        <v>105.7</v>
      </c>
      <c r="DC528" s="45">
        <v>113.3</v>
      </c>
      <c r="DD528" s="45">
        <v>110.8</v>
      </c>
      <c r="DE528" s="45">
        <v>108.4</v>
      </c>
      <c r="DF528" s="45">
        <v>111.2</v>
      </c>
      <c r="DG528" s="45">
        <v>112.2</v>
      </c>
      <c r="DH528" s="45">
        <v>114.1</v>
      </c>
      <c r="DI528" s="45">
        <v>114.8</v>
      </c>
      <c r="DJ528" s="45">
        <v>110.9</v>
      </c>
      <c r="DK528" s="45">
        <v>109</v>
      </c>
      <c r="DL528" s="45">
        <v>111.3</v>
      </c>
      <c r="DM528" s="45">
        <v>110.8</v>
      </c>
      <c r="DN528" s="45">
        <v>124.3</v>
      </c>
      <c r="DO528" s="45">
        <v>119</v>
      </c>
      <c r="DP528" s="45">
        <v>120.9</v>
      </c>
      <c r="DQ528" s="45">
        <v>131.30000000000001</v>
      </c>
      <c r="DR528" s="45">
        <v>133.6</v>
      </c>
      <c r="DS528" s="45">
        <v>132.69999999999999</v>
      </c>
      <c r="DT528" s="45">
        <v>135.5</v>
      </c>
      <c r="DU528" s="45">
        <v>136</v>
      </c>
      <c r="DV528" s="45">
        <v>140.1</v>
      </c>
      <c r="DW528" s="45">
        <v>138.6</v>
      </c>
      <c r="DX528" s="46">
        <v>132.5</v>
      </c>
      <c r="DY528" s="46">
        <v>134.9</v>
      </c>
      <c r="DZ528" s="46">
        <v>136.5</v>
      </c>
      <c r="EA528">
        <v>139.30000000000001</v>
      </c>
      <c r="EB528" s="47">
        <v>137.5</v>
      </c>
      <c r="EC528" s="47">
        <v>132.9</v>
      </c>
    </row>
    <row r="529" spans="1:133" x14ac:dyDescent="0.25">
      <c r="A529" s="43" t="s">
        <v>3814</v>
      </c>
      <c r="B529" s="43" t="s">
        <v>3815</v>
      </c>
      <c r="C529" s="44">
        <v>0.12113</v>
      </c>
      <c r="D529" s="45">
        <v>102.9</v>
      </c>
      <c r="E529" s="45">
        <v>107.6</v>
      </c>
      <c r="F529" s="45">
        <v>109.3</v>
      </c>
      <c r="G529" s="45">
        <v>108.5</v>
      </c>
      <c r="H529" s="45">
        <v>114.2</v>
      </c>
      <c r="I529" s="45">
        <v>102.5</v>
      </c>
      <c r="J529" s="45">
        <v>108.5</v>
      </c>
      <c r="K529" s="45">
        <v>105.9</v>
      </c>
      <c r="L529" s="45">
        <v>105.7</v>
      </c>
      <c r="M529" s="45">
        <v>110.4</v>
      </c>
      <c r="N529" s="45">
        <v>111.5</v>
      </c>
      <c r="O529" s="45">
        <v>112.1</v>
      </c>
      <c r="P529" s="45">
        <v>108.8</v>
      </c>
      <c r="Q529" s="45">
        <v>112.2</v>
      </c>
      <c r="R529" s="45">
        <v>111.7</v>
      </c>
      <c r="S529" s="45">
        <v>111.9</v>
      </c>
      <c r="T529" s="45">
        <v>112.1</v>
      </c>
      <c r="U529" s="45">
        <v>111.2</v>
      </c>
      <c r="V529" s="45">
        <v>109.8</v>
      </c>
      <c r="W529" s="45">
        <v>113.8</v>
      </c>
      <c r="X529" s="45">
        <v>115.7</v>
      </c>
      <c r="Y529" s="45">
        <v>118</v>
      </c>
      <c r="Z529" s="45">
        <v>111.3</v>
      </c>
      <c r="AA529" s="45">
        <v>119.4</v>
      </c>
      <c r="AB529" s="45">
        <v>117.7</v>
      </c>
      <c r="AC529" s="45">
        <v>122.7</v>
      </c>
      <c r="AD529" s="45">
        <v>116</v>
      </c>
      <c r="AE529" s="45">
        <v>123.6</v>
      </c>
      <c r="AF529" s="45">
        <v>123.1</v>
      </c>
      <c r="AG529" s="45">
        <v>128</v>
      </c>
      <c r="AH529" s="45">
        <v>122.9</v>
      </c>
      <c r="AI529" s="45">
        <v>121.8</v>
      </c>
      <c r="AJ529" s="45">
        <v>129.19999999999999</v>
      </c>
      <c r="AK529" s="45">
        <v>122.9</v>
      </c>
      <c r="AL529" s="45">
        <v>110.6</v>
      </c>
      <c r="AM529" s="45">
        <v>106.1</v>
      </c>
      <c r="AN529" s="45">
        <v>106.1</v>
      </c>
      <c r="AO529" s="45">
        <v>98.3</v>
      </c>
      <c r="AP529" s="45">
        <v>97.5</v>
      </c>
      <c r="AQ529" s="45">
        <v>96.9</v>
      </c>
      <c r="AR529" s="45">
        <v>99.1</v>
      </c>
      <c r="AS529" s="45">
        <v>97.9</v>
      </c>
      <c r="AT529" s="45">
        <v>106.3</v>
      </c>
      <c r="AU529" s="45">
        <v>106.5</v>
      </c>
      <c r="AV529" s="45">
        <v>106.5</v>
      </c>
      <c r="AW529" s="45">
        <v>103.7</v>
      </c>
      <c r="AX529" s="45">
        <v>105.9</v>
      </c>
      <c r="AY529" s="45">
        <v>104.9</v>
      </c>
      <c r="AZ529" s="45">
        <v>101.8</v>
      </c>
      <c r="BA529" s="45">
        <v>101.2</v>
      </c>
      <c r="BB529" s="45">
        <v>101.5</v>
      </c>
      <c r="BC529" s="45">
        <v>99.5</v>
      </c>
      <c r="BD529" s="45">
        <v>91.6</v>
      </c>
      <c r="BE529" s="45">
        <v>95.5</v>
      </c>
      <c r="BF529" s="45">
        <v>87.9</v>
      </c>
      <c r="BG529" s="45">
        <v>89.8</v>
      </c>
      <c r="BH529" s="45">
        <v>87.8</v>
      </c>
      <c r="BI529" s="45">
        <v>94.2</v>
      </c>
      <c r="BJ529" s="45">
        <v>88.4</v>
      </c>
      <c r="BK529" s="45">
        <v>92.5</v>
      </c>
      <c r="BL529" s="45">
        <v>91.7</v>
      </c>
      <c r="BM529" s="45">
        <v>94.1</v>
      </c>
      <c r="BN529" s="45">
        <v>98.6</v>
      </c>
      <c r="BO529" s="45">
        <v>94.6</v>
      </c>
      <c r="BP529" s="45">
        <v>89</v>
      </c>
      <c r="BQ529" s="45">
        <v>89.2</v>
      </c>
      <c r="BR529" s="45">
        <v>90.5</v>
      </c>
      <c r="BS529" s="45">
        <v>92.8</v>
      </c>
      <c r="BT529" s="45">
        <v>94.3</v>
      </c>
      <c r="BU529" s="45">
        <v>99.4</v>
      </c>
      <c r="BV529" s="45">
        <v>95.7</v>
      </c>
      <c r="BW529" s="45">
        <v>97.6</v>
      </c>
      <c r="BX529" s="45">
        <v>102.3</v>
      </c>
      <c r="BY529" s="45">
        <v>101.4</v>
      </c>
      <c r="BZ529" s="45">
        <v>95.2</v>
      </c>
      <c r="CA529" s="45">
        <v>96.6</v>
      </c>
      <c r="CB529" s="45">
        <v>100.2</v>
      </c>
      <c r="CC529" s="45">
        <v>95.8</v>
      </c>
      <c r="CD529" s="45">
        <v>95.8</v>
      </c>
      <c r="CE529" s="45">
        <v>96.4</v>
      </c>
      <c r="CF529" s="45">
        <v>96.4</v>
      </c>
      <c r="CG529" s="45">
        <v>98.8</v>
      </c>
      <c r="CH529" s="45">
        <v>98.7</v>
      </c>
      <c r="CI529" s="45">
        <v>98.1</v>
      </c>
      <c r="CJ529" s="45">
        <v>102.2</v>
      </c>
      <c r="CK529" s="45">
        <v>99.2</v>
      </c>
      <c r="CL529" s="45">
        <v>100.7</v>
      </c>
      <c r="CM529" s="45">
        <v>102.9</v>
      </c>
      <c r="CN529" s="45">
        <v>101.3</v>
      </c>
      <c r="CO529" s="45">
        <v>102.7</v>
      </c>
      <c r="CP529" s="45">
        <v>102.5</v>
      </c>
      <c r="CQ529" s="45">
        <v>103.3</v>
      </c>
      <c r="CR529" s="45">
        <v>103.7</v>
      </c>
      <c r="CS529" s="45">
        <v>104.5</v>
      </c>
      <c r="CT529" s="45">
        <v>102.7</v>
      </c>
      <c r="CU529" s="45">
        <v>107.7</v>
      </c>
      <c r="CV529" s="45">
        <v>107.7</v>
      </c>
      <c r="CW529" s="45">
        <v>106.2</v>
      </c>
      <c r="CX529" s="45">
        <v>110.8</v>
      </c>
      <c r="CY529" s="45">
        <v>105.3</v>
      </c>
      <c r="CZ529" s="45">
        <v>107</v>
      </c>
      <c r="DA529" s="45">
        <v>112.7</v>
      </c>
      <c r="DB529" s="45">
        <v>105.7</v>
      </c>
      <c r="DC529" s="45">
        <v>113.3</v>
      </c>
      <c r="DD529" s="45">
        <v>110.8</v>
      </c>
      <c r="DE529" s="45">
        <v>108.4</v>
      </c>
      <c r="DF529" s="45">
        <v>111.2</v>
      </c>
      <c r="DG529" s="45">
        <v>112.2</v>
      </c>
      <c r="DH529" s="45">
        <v>114.1</v>
      </c>
      <c r="DI529" s="45">
        <v>114.8</v>
      </c>
      <c r="DJ529" s="45">
        <v>110.9</v>
      </c>
      <c r="DK529" s="45">
        <v>109</v>
      </c>
      <c r="DL529" s="45">
        <v>111.3</v>
      </c>
      <c r="DM529" s="45">
        <v>110.8</v>
      </c>
      <c r="DN529" s="45">
        <v>124.3</v>
      </c>
      <c r="DO529" s="45">
        <v>119</v>
      </c>
      <c r="DP529" s="45">
        <v>120.9</v>
      </c>
      <c r="DQ529" s="45">
        <v>131.30000000000001</v>
      </c>
      <c r="DR529" s="45">
        <v>133.6</v>
      </c>
      <c r="DS529" s="45">
        <v>132.69999999999999</v>
      </c>
      <c r="DT529" s="45">
        <v>135.5</v>
      </c>
      <c r="DU529" s="45">
        <v>136</v>
      </c>
      <c r="DV529" s="45">
        <v>140.1</v>
      </c>
      <c r="DW529" s="45">
        <v>138.6</v>
      </c>
      <c r="DX529" s="46">
        <v>132.5</v>
      </c>
      <c r="DY529" s="46">
        <v>134.9</v>
      </c>
      <c r="DZ529" s="46">
        <v>136.5</v>
      </c>
      <c r="EA529">
        <v>139.30000000000001</v>
      </c>
      <c r="EB529" s="47">
        <v>137.5</v>
      </c>
      <c r="EC529" s="47">
        <v>132.9</v>
      </c>
    </row>
    <row r="530" spans="1:133" x14ac:dyDescent="0.25">
      <c r="A530" s="43" t="s">
        <v>3816</v>
      </c>
      <c r="B530" s="43" t="s">
        <v>3817</v>
      </c>
      <c r="C530" s="44">
        <v>0.22247</v>
      </c>
      <c r="D530" s="45">
        <v>104.5</v>
      </c>
      <c r="E530" s="45">
        <v>104.6</v>
      </c>
      <c r="F530" s="45">
        <v>104.6</v>
      </c>
      <c r="G530" s="45">
        <v>104.7</v>
      </c>
      <c r="H530" s="45">
        <v>101.9</v>
      </c>
      <c r="I530" s="45">
        <v>101.9</v>
      </c>
      <c r="J530" s="45">
        <v>102.1</v>
      </c>
      <c r="K530" s="45">
        <v>102.1</v>
      </c>
      <c r="L530" s="45">
        <v>103.7</v>
      </c>
      <c r="M530" s="45">
        <v>103.9</v>
      </c>
      <c r="N530" s="45">
        <v>103.9</v>
      </c>
      <c r="O530" s="45">
        <v>106.7</v>
      </c>
      <c r="P530" s="45">
        <v>106</v>
      </c>
      <c r="Q530" s="45">
        <v>103.3</v>
      </c>
      <c r="R530" s="45">
        <v>104.7</v>
      </c>
      <c r="S530" s="45">
        <v>104.8</v>
      </c>
      <c r="T530" s="45">
        <v>104.9</v>
      </c>
      <c r="U530" s="45">
        <v>105</v>
      </c>
      <c r="V530" s="45">
        <v>99.1</v>
      </c>
      <c r="W530" s="45">
        <v>99</v>
      </c>
      <c r="X530" s="45">
        <v>97.3</v>
      </c>
      <c r="Y530" s="45">
        <v>102.4</v>
      </c>
      <c r="Z530" s="45">
        <v>102.4</v>
      </c>
      <c r="AA530" s="45">
        <v>103.9</v>
      </c>
      <c r="AB530" s="45">
        <v>105.3</v>
      </c>
      <c r="AC530" s="45">
        <v>104</v>
      </c>
      <c r="AD530" s="45">
        <v>106.7</v>
      </c>
      <c r="AE530" s="45">
        <v>106.8</v>
      </c>
      <c r="AF530" s="45">
        <v>108.1</v>
      </c>
      <c r="AG530" s="45">
        <v>105.6</v>
      </c>
      <c r="AH530" s="45">
        <v>109.7</v>
      </c>
      <c r="AI530" s="45">
        <v>109.7</v>
      </c>
      <c r="AJ530" s="45">
        <v>109.7</v>
      </c>
      <c r="AK530" s="45">
        <v>109.9</v>
      </c>
      <c r="AL530" s="45">
        <v>110</v>
      </c>
      <c r="AM530" s="45">
        <v>112.3</v>
      </c>
      <c r="AN530" s="45">
        <v>105.4</v>
      </c>
      <c r="AO530" s="45">
        <v>111.3</v>
      </c>
      <c r="AP530" s="45">
        <v>111.3</v>
      </c>
      <c r="AQ530" s="45">
        <v>111.4</v>
      </c>
      <c r="AR530" s="45">
        <v>110.3</v>
      </c>
      <c r="AS530" s="45">
        <v>108</v>
      </c>
      <c r="AT530" s="45">
        <v>111.4</v>
      </c>
      <c r="AU530" s="45">
        <v>111.4</v>
      </c>
      <c r="AV530" s="45">
        <v>112.5</v>
      </c>
      <c r="AW530" s="45">
        <v>109.3</v>
      </c>
      <c r="AX530" s="45">
        <v>111.5</v>
      </c>
      <c r="AY530" s="45">
        <v>111.4</v>
      </c>
      <c r="AZ530" s="45">
        <v>111.4</v>
      </c>
      <c r="BA530" s="45">
        <v>111.5</v>
      </c>
      <c r="BB530" s="45">
        <v>111.5</v>
      </c>
      <c r="BC530" s="45">
        <v>111.6</v>
      </c>
      <c r="BD530" s="45">
        <v>111.7</v>
      </c>
      <c r="BE530" s="45">
        <v>111.7</v>
      </c>
      <c r="BF530" s="45">
        <v>111.7</v>
      </c>
      <c r="BG530" s="45">
        <v>111.7</v>
      </c>
      <c r="BH530" s="45">
        <v>111.8</v>
      </c>
      <c r="BI530" s="45">
        <v>112</v>
      </c>
      <c r="BJ530" s="45">
        <v>112</v>
      </c>
      <c r="BK530" s="45">
        <v>112.7</v>
      </c>
      <c r="BL530" s="45">
        <v>112.8</v>
      </c>
      <c r="BM530" s="45">
        <v>112.7</v>
      </c>
      <c r="BN530" s="45">
        <v>112</v>
      </c>
      <c r="BO530" s="45">
        <v>112.3</v>
      </c>
      <c r="BP530" s="45">
        <v>113</v>
      </c>
      <c r="BQ530" s="45">
        <v>112.8</v>
      </c>
      <c r="BR530" s="45">
        <v>113.1</v>
      </c>
      <c r="BS530" s="45">
        <v>112.3</v>
      </c>
      <c r="BT530" s="45">
        <v>112.3</v>
      </c>
      <c r="BU530" s="45">
        <v>112.4</v>
      </c>
      <c r="BV530" s="45">
        <v>112.3</v>
      </c>
      <c r="BW530" s="45">
        <v>112.4</v>
      </c>
      <c r="BX530" s="45">
        <v>112.4</v>
      </c>
      <c r="BY530" s="45">
        <v>112.5</v>
      </c>
      <c r="BZ530" s="45">
        <v>112.5</v>
      </c>
      <c r="CA530" s="45">
        <v>112.5</v>
      </c>
      <c r="CB530" s="45">
        <v>112.3</v>
      </c>
      <c r="CC530" s="45">
        <v>112.2</v>
      </c>
      <c r="CD530" s="45">
        <v>112.2</v>
      </c>
      <c r="CE530" s="45">
        <v>112.3</v>
      </c>
      <c r="CF530" s="45">
        <v>112.3</v>
      </c>
      <c r="CG530" s="45">
        <v>112.3</v>
      </c>
      <c r="CH530" s="45">
        <v>114.4</v>
      </c>
      <c r="CI530" s="45">
        <v>114.4</v>
      </c>
      <c r="CJ530" s="45">
        <v>114.5</v>
      </c>
      <c r="CK530" s="45">
        <v>114.5</v>
      </c>
      <c r="CL530" s="45">
        <v>114.5</v>
      </c>
      <c r="CM530" s="45">
        <v>114.5</v>
      </c>
      <c r="CN530" s="45">
        <v>114.5</v>
      </c>
      <c r="CO530" s="45">
        <v>114.5</v>
      </c>
      <c r="CP530" s="45">
        <v>112.7</v>
      </c>
      <c r="CQ530" s="45">
        <v>112.5</v>
      </c>
      <c r="CR530" s="45">
        <v>113.3</v>
      </c>
      <c r="CS530" s="45">
        <v>114.8</v>
      </c>
      <c r="CT530" s="45">
        <v>114.7</v>
      </c>
      <c r="CU530" s="45">
        <v>112.3</v>
      </c>
      <c r="CV530" s="45">
        <v>111.8</v>
      </c>
      <c r="CW530" s="45">
        <v>109.4</v>
      </c>
      <c r="CX530" s="45">
        <v>109.1</v>
      </c>
      <c r="CY530" s="45">
        <v>108.6</v>
      </c>
      <c r="CZ530" s="45">
        <v>106.9</v>
      </c>
      <c r="DA530" s="45">
        <v>107.9</v>
      </c>
      <c r="DB530" s="45">
        <v>108</v>
      </c>
      <c r="DC530" s="45">
        <v>108</v>
      </c>
      <c r="DD530" s="45">
        <v>109.7</v>
      </c>
      <c r="DE530" s="45">
        <v>111.1</v>
      </c>
      <c r="DF530" s="45">
        <v>111.3</v>
      </c>
      <c r="DG530" s="45">
        <v>112</v>
      </c>
      <c r="DH530" s="45">
        <v>114.4</v>
      </c>
      <c r="DI530" s="45">
        <v>107.7</v>
      </c>
      <c r="DJ530" s="45">
        <v>110.4</v>
      </c>
      <c r="DK530" s="45">
        <v>112.1</v>
      </c>
      <c r="DL530" s="45">
        <v>111.3</v>
      </c>
      <c r="DM530" s="45">
        <v>111.7</v>
      </c>
      <c r="DN530" s="45">
        <v>111.6</v>
      </c>
      <c r="DO530" s="45">
        <v>112.2</v>
      </c>
      <c r="DP530" s="45">
        <v>114.3</v>
      </c>
      <c r="DQ530" s="45">
        <v>116.3</v>
      </c>
      <c r="DR530" s="45">
        <v>116.1</v>
      </c>
      <c r="DS530" s="45">
        <v>116.6</v>
      </c>
      <c r="DT530" s="45">
        <v>116.2</v>
      </c>
      <c r="DU530" s="45">
        <v>117.4</v>
      </c>
      <c r="DV530" s="45">
        <v>117.2</v>
      </c>
      <c r="DW530" s="45">
        <v>117.8</v>
      </c>
      <c r="DX530" s="46">
        <v>118.8</v>
      </c>
      <c r="DY530" s="46">
        <v>117</v>
      </c>
      <c r="DZ530" s="46">
        <v>117.5</v>
      </c>
      <c r="EA530">
        <v>118.5</v>
      </c>
      <c r="EB530" s="47">
        <v>118.5</v>
      </c>
      <c r="EC530" s="47">
        <v>118.7</v>
      </c>
    </row>
    <row r="531" spans="1:133" x14ac:dyDescent="0.25">
      <c r="A531" s="43" t="s">
        <v>3818</v>
      </c>
      <c r="B531" s="43" t="s">
        <v>3819</v>
      </c>
      <c r="C531" s="44">
        <v>2.145E-2</v>
      </c>
      <c r="D531" s="45">
        <v>105.1</v>
      </c>
      <c r="E531" s="45">
        <v>105.5</v>
      </c>
      <c r="F531" s="45">
        <v>106</v>
      </c>
      <c r="G531" s="45">
        <v>107.4</v>
      </c>
      <c r="H531" s="45">
        <v>107.7</v>
      </c>
      <c r="I531" s="45">
        <v>108.3</v>
      </c>
      <c r="J531" s="45">
        <v>109.8</v>
      </c>
      <c r="K531" s="45">
        <v>109.8</v>
      </c>
      <c r="L531" s="45">
        <v>109.8</v>
      </c>
      <c r="M531" s="45">
        <v>112.1</v>
      </c>
      <c r="N531" s="45">
        <v>111.8</v>
      </c>
      <c r="O531" s="45">
        <v>111.9</v>
      </c>
      <c r="P531" s="45">
        <v>113.4</v>
      </c>
      <c r="Q531" s="45">
        <v>113.5</v>
      </c>
      <c r="R531" s="45">
        <v>113.7</v>
      </c>
      <c r="S531" s="45">
        <v>115</v>
      </c>
      <c r="T531" s="45">
        <v>115.6</v>
      </c>
      <c r="U531" s="45">
        <v>117.4</v>
      </c>
      <c r="V531" s="45">
        <v>118.4</v>
      </c>
      <c r="W531" s="45">
        <v>118.1</v>
      </c>
      <c r="X531" s="45">
        <v>118</v>
      </c>
      <c r="Y531" s="45">
        <v>119.8</v>
      </c>
      <c r="Z531" s="45">
        <v>119.9</v>
      </c>
      <c r="AA531" s="45">
        <v>120.4</v>
      </c>
      <c r="AB531" s="45">
        <v>122.3</v>
      </c>
      <c r="AC531" s="45">
        <v>122.4</v>
      </c>
      <c r="AD531" s="45">
        <v>122.4</v>
      </c>
      <c r="AE531" s="45">
        <v>122.9</v>
      </c>
      <c r="AF531" s="45">
        <v>123.5</v>
      </c>
      <c r="AG531" s="45">
        <v>125.2</v>
      </c>
      <c r="AH531" s="45">
        <v>126.8</v>
      </c>
      <c r="AI531" s="45">
        <v>126.8</v>
      </c>
      <c r="AJ531" s="45">
        <v>127.6</v>
      </c>
      <c r="AK531" s="45">
        <v>129.4</v>
      </c>
      <c r="AL531" s="45">
        <v>130.80000000000001</v>
      </c>
      <c r="AM531" s="45">
        <v>130.19999999999999</v>
      </c>
      <c r="AN531" s="45">
        <v>131.30000000000001</v>
      </c>
      <c r="AO531" s="45">
        <v>131.30000000000001</v>
      </c>
      <c r="AP531" s="45">
        <v>131.69999999999999</v>
      </c>
      <c r="AQ531" s="45">
        <v>132.19999999999999</v>
      </c>
      <c r="AR531" s="45">
        <v>132.19999999999999</v>
      </c>
      <c r="AS531" s="45">
        <v>132.30000000000001</v>
      </c>
      <c r="AT531" s="45">
        <v>132.5</v>
      </c>
      <c r="AU531" s="45">
        <v>132.69999999999999</v>
      </c>
      <c r="AV531" s="45">
        <v>132.80000000000001</v>
      </c>
      <c r="AW531" s="45">
        <v>133.4</v>
      </c>
      <c r="AX531" s="45">
        <v>133.4</v>
      </c>
      <c r="AY531" s="45">
        <v>133</v>
      </c>
      <c r="AZ531" s="45">
        <v>133.1</v>
      </c>
      <c r="BA531" s="45">
        <v>133.6</v>
      </c>
      <c r="BB531" s="45">
        <v>133.6</v>
      </c>
      <c r="BC531" s="45">
        <v>134.80000000000001</v>
      </c>
      <c r="BD531" s="45">
        <v>135.9</v>
      </c>
      <c r="BE531" s="45">
        <v>136.1</v>
      </c>
      <c r="BF531" s="45">
        <v>136.19999999999999</v>
      </c>
      <c r="BG531" s="45">
        <v>136.19999999999999</v>
      </c>
      <c r="BH531" s="45">
        <v>137.19999999999999</v>
      </c>
      <c r="BI531" s="45">
        <v>138.80000000000001</v>
      </c>
      <c r="BJ531" s="45">
        <v>139.4</v>
      </c>
      <c r="BK531" s="45">
        <v>136.1</v>
      </c>
      <c r="BL531" s="45">
        <v>137</v>
      </c>
      <c r="BM531" s="45">
        <v>136.69999999999999</v>
      </c>
      <c r="BN531" s="45">
        <v>138.5</v>
      </c>
      <c r="BO531" s="45">
        <v>142.19999999999999</v>
      </c>
      <c r="BP531" s="45">
        <v>139.5</v>
      </c>
      <c r="BQ531" s="45">
        <v>137.6</v>
      </c>
      <c r="BR531" s="45">
        <v>140.80000000000001</v>
      </c>
      <c r="BS531" s="45">
        <v>141.9</v>
      </c>
      <c r="BT531" s="45">
        <v>142.5</v>
      </c>
      <c r="BU531" s="45">
        <v>143</v>
      </c>
      <c r="BV531" s="45">
        <v>142.69999999999999</v>
      </c>
      <c r="BW531" s="45">
        <v>142.9</v>
      </c>
      <c r="BX531" s="45">
        <v>142.9</v>
      </c>
      <c r="BY531" s="45">
        <v>143.9</v>
      </c>
      <c r="BZ531" s="45">
        <v>143.9</v>
      </c>
      <c r="CA531" s="45">
        <v>144.5</v>
      </c>
      <c r="CB531" s="45">
        <v>142.80000000000001</v>
      </c>
      <c r="CC531" s="45">
        <v>141.4</v>
      </c>
      <c r="CD531" s="45">
        <v>141.4</v>
      </c>
      <c r="CE531" s="45">
        <v>142</v>
      </c>
      <c r="CF531" s="45">
        <v>142.19999999999999</v>
      </c>
      <c r="CG531" s="45">
        <v>142.19999999999999</v>
      </c>
      <c r="CH531" s="45">
        <v>142.4</v>
      </c>
      <c r="CI531" s="45">
        <v>142.4</v>
      </c>
      <c r="CJ531" s="45">
        <v>143.6</v>
      </c>
      <c r="CK531" s="45">
        <v>143.5</v>
      </c>
      <c r="CL531" s="45">
        <v>143.4</v>
      </c>
      <c r="CM531" s="45">
        <v>143.9</v>
      </c>
      <c r="CN531" s="45">
        <v>143.5</v>
      </c>
      <c r="CO531" s="45">
        <v>143.5</v>
      </c>
      <c r="CP531" s="45">
        <v>143.9</v>
      </c>
      <c r="CQ531" s="45">
        <v>144.9</v>
      </c>
      <c r="CR531" s="45">
        <v>145.1</v>
      </c>
      <c r="CS531" s="45">
        <v>145.30000000000001</v>
      </c>
      <c r="CT531" s="45">
        <v>145.30000000000001</v>
      </c>
      <c r="CU531" s="45">
        <v>145.30000000000001</v>
      </c>
      <c r="CV531" s="45">
        <v>145.30000000000001</v>
      </c>
      <c r="CW531" s="45">
        <v>145.69999999999999</v>
      </c>
      <c r="CX531" s="45">
        <v>145.5</v>
      </c>
      <c r="CY531" s="45">
        <v>145.1</v>
      </c>
      <c r="CZ531" s="45">
        <v>145.30000000000001</v>
      </c>
      <c r="DA531" s="45">
        <v>146.6</v>
      </c>
      <c r="DB531" s="45">
        <v>147.80000000000001</v>
      </c>
      <c r="DC531" s="45">
        <v>148</v>
      </c>
      <c r="DD531" s="45">
        <v>148.80000000000001</v>
      </c>
      <c r="DE531" s="45">
        <v>150.6</v>
      </c>
      <c r="DF531" s="45">
        <v>150.9</v>
      </c>
      <c r="DG531" s="45">
        <v>150.5</v>
      </c>
      <c r="DH531" s="45">
        <v>150.4</v>
      </c>
      <c r="DI531" s="45">
        <v>152.5</v>
      </c>
      <c r="DJ531" s="45">
        <v>156.9</v>
      </c>
      <c r="DK531" s="45">
        <v>162.69999999999999</v>
      </c>
      <c r="DL531" s="45">
        <v>167.3</v>
      </c>
      <c r="DM531" s="45">
        <v>169.1</v>
      </c>
      <c r="DN531" s="45">
        <v>168.5</v>
      </c>
      <c r="DO531" s="45">
        <v>170.9</v>
      </c>
      <c r="DP531" s="45">
        <v>175.1</v>
      </c>
      <c r="DQ531" s="45">
        <v>177</v>
      </c>
      <c r="DR531" s="45">
        <v>177</v>
      </c>
      <c r="DS531" s="45">
        <v>177.1</v>
      </c>
      <c r="DT531" s="45">
        <v>177.9</v>
      </c>
      <c r="DU531" s="45">
        <v>178</v>
      </c>
      <c r="DV531" s="45">
        <v>178</v>
      </c>
      <c r="DW531" s="45">
        <v>180.2</v>
      </c>
      <c r="DX531" s="46">
        <v>189.7</v>
      </c>
      <c r="DY531" s="46">
        <v>189.7</v>
      </c>
      <c r="DZ531" s="46">
        <v>189.1</v>
      </c>
      <c r="EA531">
        <v>189.6</v>
      </c>
      <c r="EB531" s="47">
        <v>190.1</v>
      </c>
      <c r="EC531" s="47">
        <v>192.3</v>
      </c>
    </row>
    <row r="532" spans="1:133" x14ac:dyDescent="0.25">
      <c r="A532" s="43" t="s">
        <v>3820</v>
      </c>
      <c r="B532" s="43" t="s">
        <v>3821</v>
      </c>
      <c r="C532" s="44">
        <v>0.20102</v>
      </c>
      <c r="D532" s="45">
        <v>104.5</v>
      </c>
      <c r="E532" s="45">
        <v>104.5</v>
      </c>
      <c r="F532" s="45">
        <v>104.5</v>
      </c>
      <c r="G532" s="45">
        <v>104.5</v>
      </c>
      <c r="H532" s="45">
        <v>101.2</v>
      </c>
      <c r="I532" s="45">
        <v>101.2</v>
      </c>
      <c r="J532" s="45">
        <v>101.2</v>
      </c>
      <c r="K532" s="45">
        <v>101.2</v>
      </c>
      <c r="L532" s="45">
        <v>103</v>
      </c>
      <c r="M532" s="45">
        <v>103</v>
      </c>
      <c r="N532" s="45">
        <v>103</v>
      </c>
      <c r="O532" s="45">
        <v>106.1</v>
      </c>
      <c r="P532" s="45">
        <v>105.2</v>
      </c>
      <c r="Q532" s="45">
        <v>102.2</v>
      </c>
      <c r="R532" s="45">
        <v>103.7</v>
      </c>
      <c r="S532" s="45">
        <v>103.7</v>
      </c>
      <c r="T532" s="45">
        <v>103.7</v>
      </c>
      <c r="U532" s="45">
        <v>103.7</v>
      </c>
      <c r="V532" s="45">
        <v>97</v>
      </c>
      <c r="W532" s="45">
        <v>97</v>
      </c>
      <c r="X532" s="45">
        <v>95.1</v>
      </c>
      <c r="Y532" s="45">
        <v>100.5</v>
      </c>
      <c r="Z532" s="45">
        <v>100.5</v>
      </c>
      <c r="AA532" s="45">
        <v>102.2</v>
      </c>
      <c r="AB532" s="45">
        <v>103.5</v>
      </c>
      <c r="AC532" s="45">
        <v>102</v>
      </c>
      <c r="AD532" s="45">
        <v>105</v>
      </c>
      <c r="AE532" s="45">
        <v>105</v>
      </c>
      <c r="AF532" s="45">
        <v>106.5</v>
      </c>
      <c r="AG532" s="45">
        <v>103.5</v>
      </c>
      <c r="AH532" s="45">
        <v>107.8</v>
      </c>
      <c r="AI532" s="45">
        <v>107.8</v>
      </c>
      <c r="AJ532" s="45">
        <v>107.8</v>
      </c>
      <c r="AK532" s="45">
        <v>107.8</v>
      </c>
      <c r="AL532" s="45">
        <v>107.8</v>
      </c>
      <c r="AM532" s="45">
        <v>110.4</v>
      </c>
      <c r="AN532" s="45">
        <v>102.6</v>
      </c>
      <c r="AO532" s="45">
        <v>109.1</v>
      </c>
      <c r="AP532" s="45">
        <v>109.1</v>
      </c>
      <c r="AQ532" s="45">
        <v>109.1</v>
      </c>
      <c r="AR532" s="45">
        <v>107.9</v>
      </c>
      <c r="AS532" s="45">
        <v>105.4</v>
      </c>
      <c r="AT532" s="45">
        <v>109.1</v>
      </c>
      <c r="AU532" s="45">
        <v>109.1</v>
      </c>
      <c r="AV532" s="45">
        <v>110.3</v>
      </c>
      <c r="AW532" s="45">
        <v>106.7</v>
      </c>
      <c r="AX532" s="45">
        <v>109.1</v>
      </c>
      <c r="AY532" s="45">
        <v>109.1</v>
      </c>
      <c r="AZ532" s="45">
        <v>109.1</v>
      </c>
      <c r="BA532" s="45">
        <v>109.1</v>
      </c>
      <c r="BB532" s="45">
        <v>109.1</v>
      </c>
      <c r="BC532" s="45">
        <v>109.1</v>
      </c>
      <c r="BD532" s="45">
        <v>109.1</v>
      </c>
      <c r="BE532" s="45">
        <v>109.1</v>
      </c>
      <c r="BF532" s="45">
        <v>109.1</v>
      </c>
      <c r="BG532" s="45">
        <v>109.1</v>
      </c>
      <c r="BH532" s="45">
        <v>109.1</v>
      </c>
      <c r="BI532" s="45">
        <v>109.1</v>
      </c>
      <c r="BJ532" s="45">
        <v>109.1</v>
      </c>
      <c r="BK532" s="45">
        <v>110.2</v>
      </c>
      <c r="BL532" s="45">
        <v>110.2</v>
      </c>
      <c r="BM532" s="45">
        <v>110.2</v>
      </c>
      <c r="BN532" s="45">
        <v>109.1</v>
      </c>
      <c r="BO532" s="45">
        <v>109.1</v>
      </c>
      <c r="BP532" s="45">
        <v>110.2</v>
      </c>
      <c r="BQ532" s="45">
        <v>110.2</v>
      </c>
      <c r="BR532" s="45">
        <v>110.2</v>
      </c>
      <c r="BS532" s="45">
        <v>109.1</v>
      </c>
      <c r="BT532" s="45">
        <v>109.1</v>
      </c>
      <c r="BU532" s="45">
        <v>109.1</v>
      </c>
      <c r="BV532" s="45">
        <v>109.1</v>
      </c>
      <c r="BW532" s="45">
        <v>109.1</v>
      </c>
      <c r="BX532" s="45">
        <v>109.1</v>
      </c>
      <c r="BY532" s="45">
        <v>109.1</v>
      </c>
      <c r="BZ532" s="45">
        <v>109.1</v>
      </c>
      <c r="CA532" s="45">
        <v>109.1</v>
      </c>
      <c r="CB532" s="45">
        <v>109.1</v>
      </c>
      <c r="CC532" s="45">
        <v>109.1</v>
      </c>
      <c r="CD532" s="45">
        <v>109.1</v>
      </c>
      <c r="CE532" s="45">
        <v>109.1</v>
      </c>
      <c r="CF532" s="45">
        <v>109.1</v>
      </c>
      <c r="CG532" s="45">
        <v>109.1</v>
      </c>
      <c r="CH532" s="45">
        <v>111.4</v>
      </c>
      <c r="CI532" s="45">
        <v>111.4</v>
      </c>
      <c r="CJ532" s="45">
        <v>111.4</v>
      </c>
      <c r="CK532" s="45">
        <v>111.4</v>
      </c>
      <c r="CL532" s="45">
        <v>111.4</v>
      </c>
      <c r="CM532" s="45">
        <v>111.4</v>
      </c>
      <c r="CN532" s="45">
        <v>111.4</v>
      </c>
      <c r="CO532" s="45">
        <v>111.4</v>
      </c>
      <c r="CP532" s="45">
        <v>109.3</v>
      </c>
      <c r="CQ532" s="45">
        <v>109.1</v>
      </c>
      <c r="CR532" s="45">
        <v>109.9</v>
      </c>
      <c r="CS532" s="45">
        <v>111.6</v>
      </c>
      <c r="CT532" s="45">
        <v>111.4</v>
      </c>
      <c r="CU532" s="45">
        <v>108.8</v>
      </c>
      <c r="CV532" s="45">
        <v>108.3</v>
      </c>
      <c r="CW532" s="45">
        <v>105.5</v>
      </c>
      <c r="CX532" s="45">
        <v>105.2</v>
      </c>
      <c r="CY532" s="45">
        <v>104.7</v>
      </c>
      <c r="CZ532" s="45">
        <v>102.8</v>
      </c>
      <c r="DA532" s="45">
        <v>103.7</v>
      </c>
      <c r="DB532" s="45">
        <v>103.7</v>
      </c>
      <c r="DC532" s="45">
        <v>103.7</v>
      </c>
      <c r="DD532" s="45">
        <v>105.5</v>
      </c>
      <c r="DE532" s="45">
        <v>106.9</v>
      </c>
      <c r="DF532" s="45">
        <v>107</v>
      </c>
      <c r="DG532" s="45">
        <v>107.9</v>
      </c>
      <c r="DH532" s="45">
        <v>110.6</v>
      </c>
      <c r="DI532" s="45">
        <v>102.9</v>
      </c>
      <c r="DJ532" s="45">
        <v>105.5</v>
      </c>
      <c r="DK532" s="45">
        <v>106.7</v>
      </c>
      <c r="DL532" s="45">
        <v>105.3</v>
      </c>
      <c r="DM532" s="45">
        <v>105.5</v>
      </c>
      <c r="DN532" s="45">
        <v>105.5</v>
      </c>
      <c r="DO532" s="45">
        <v>106</v>
      </c>
      <c r="DP532" s="45">
        <v>107.9</v>
      </c>
      <c r="DQ532" s="45">
        <v>109.8</v>
      </c>
      <c r="DR532" s="45">
        <v>109.6</v>
      </c>
      <c r="DS532" s="45">
        <v>110.1</v>
      </c>
      <c r="DT532" s="45">
        <v>109.6</v>
      </c>
      <c r="DU532" s="45">
        <v>110.9</v>
      </c>
      <c r="DV532" s="45">
        <v>110.7</v>
      </c>
      <c r="DW532" s="45">
        <v>111.1</v>
      </c>
      <c r="DX532" s="46">
        <v>111.2</v>
      </c>
      <c r="DY532" s="46">
        <v>109.2</v>
      </c>
      <c r="DZ532" s="46">
        <v>109.9</v>
      </c>
      <c r="EA532">
        <v>110.9</v>
      </c>
      <c r="EB532" s="47">
        <v>110.9</v>
      </c>
      <c r="EC532" s="47">
        <v>110.9</v>
      </c>
    </row>
    <row r="533" spans="1:133" x14ac:dyDescent="0.25">
      <c r="A533" s="43" t="s">
        <v>3822</v>
      </c>
      <c r="B533" s="43" t="s">
        <v>3823</v>
      </c>
      <c r="C533" s="44">
        <v>1.6448</v>
      </c>
      <c r="D533" s="45">
        <v>109.8</v>
      </c>
      <c r="E533" s="45">
        <v>108.9</v>
      </c>
      <c r="F533" s="45">
        <v>110.2</v>
      </c>
      <c r="G533" s="45">
        <v>111.7</v>
      </c>
      <c r="H533" s="45">
        <v>110.4</v>
      </c>
      <c r="I533" s="45">
        <v>108.4</v>
      </c>
      <c r="J533" s="45">
        <v>107.6</v>
      </c>
      <c r="K533" s="45">
        <v>107</v>
      </c>
      <c r="L533" s="45">
        <v>103.6</v>
      </c>
      <c r="M533" s="45">
        <v>104.6</v>
      </c>
      <c r="N533" s="45">
        <v>106</v>
      </c>
      <c r="O533" s="45">
        <v>105.4</v>
      </c>
      <c r="P533" s="45">
        <v>104.6</v>
      </c>
      <c r="Q533" s="45">
        <v>105.5</v>
      </c>
      <c r="R533" s="45">
        <v>107.9</v>
      </c>
      <c r="S533" s="45">
        <v>107.5</v>
      </c>
      <c r="T533" s="45">
        <v>105.5</v>
      </c>
      <c r="U533" s="45">
        <v>106.2</v>
      </c>
      <c r="V533" s="45">
        <v>106.4</v>
      </c>
      <c r="W533" s="45">
        <v>105.8</v>
      </c>
      <c r="X533" s="45">
        <v>104.9</v>
      </c>
      <c r="Y533" s="45">
        <v>105.7</v>
      </c>
      <c r="Z533" s="45">
        <v>108.2</v>
      </c>
      <c r="AA533" s="45">
        <v>108.4</v>
      </c>
      <c r="AB533" s="45">
        <v>108.7</v>
      </c>
      <c r="AC533" s="45">
        <v>108.2</v>
      </c>
      <c r="AD533" s="45">
        <v>110.6</v>
      </c>
      <c r="AE533" s="45">
        <v>113.6</v>
      </c>
      <c r="AF533" s="45">
        <v>112.4</v>
      </c>
      <c r="AG533" s="45">
        <v>111.1</v>
      </c>
      <c r="AH533" s="45">
        <v>111.2</v>
      </c>
      <c r="AI533" s="45">
        <v>109</v>
      </c>
      <c r="AJ533" s="45">
        <v>110.1</v>
      </c>
      <c r="AK533" s="45">
        <v>112.4</v>
      </c>
      <c r="AL533" s="45">
        <v>111.4</v>
      </c>
      <c r="AM533" s="45">
        <v>111.9</v>
      </c>
      <c r="AN533" s="45">
        <v>110.3</v>
      </c>
      <c r="AO533" s="45">
        <v>108.4</v>
      </c>
      <c r="AP533" s="45">
        <v>108.3</v>
      </c>
      <c r="AQ533" s="45">
        <v>109.8</v>
      </c>
      <c r="AR533" s="45">
        <v>111</v>
      </c>
      <c r="AS533" s="45">
        <v>112</v>
      </c>
      <c r="AT533" s="45">
        <v>112</v>
      </c>
      <c r="AU533" s="45">
        <v>111.5</v>
      </c>
      <c r="AV533" s="45">
        <v>110.2</v>
      </c>
      <c r="AW533" s="45">
        <v>108.6</v>
      </c>
      <c r="AX533" s="45">
        <v>108.1</v>
      </c>
      <c r="AY533" s="45">
        <v>108.8</v>
      </c>
      <c r="AZ533" s="45">
        <v>108.9</v>
      </c>
      <c r="BA533" s="45">
        <v>110.1</v>
      </c>
      <c r="BB533" s="45">
        <v>111.5</v>
      </c>
      <c r="BC533" s="45">
        <v>111.8</v>
      </c>
      <c r="BD533" s="45">
        <v>111.4</v>
      </c>
      <c r="BE533" s="45">
        <v>112.6</v>
      </c>
      <c r="BF533" s="45">
        <v>112.6</v>
      </c>
      <c r="BG533" s="45">
        <v>110.7</v>
      </c>
      <c r="BH533" s="45">
        <v>109.5</v>
      </c>
      <c r="BI533" s="45">
        <v>109.3</v>
      </c>
      <c r="BJ533" s="45">
        <v>109.3</v>
      </c>
      <c r="BK533" s="45">
        <v>109.3</v>
      </c>
      <c r="BL533" s="45">
        <v>112.6</v>
      </c>
      <c r="BM533" s="45">
        <v>114.7</v>
      </c>
      <c r="BN533" s="45">
        <v>114.9</v>
      </c>
      <c r="BO533" s="45">
        <v>113.8</v>
      </c>
      <c r="BP533" s="45">
        <v>113</v>
      </c>
      <c r="BQ533" s="45">
        <v>113.8</v>
      </c>
      <c r="BR533" s="45">
        <v>113.3</v>
      </c>
      <c r="BS533" s="45">
        <v>113.2</v>
      </c>
      <c r="BT533" s="45">
        <v>113.6</v>
      </c>
      <c r="BU533" s="45">
        <v>114.1</v>
      </c>
      <c r="BV533" s="45">
        <v>115.3</v>
      </c>
      <c r="BW533" s="45">
        <v>113.6</v>
      </c>
      <c r="BX533" s="45">
        <v>114.6</v>
      </c>
      <c r="BY533" s="45">
        <v>114.4</v>
      </c>
      <c r="BZ533" s="45">
        <v>113.5</v>
      </c>
      <c r="CA533" s="45">
        <v>114.3</v>
      </c>
      <c r="CB533" s="45">
        <v>113.1</v>
      </c>
      <c r="CC533" s="45">
        <v>113.3</v>
      </c>
      <c r="CD533" s="45">
        <v>113</v>
      </c>
      <c r="CE533" s="45">
        <v>112.7</v>
      </c>
      <c r="CF533" s="45">
        <v>112.9</v>
      </c>
      <c r="CG533" s="45">
        <v>115.2</v>
      </c>
      <c r="CH533" s="45">
        <v>117.6</v>
      </c>
      <c r="CI533" s="45">
        <v>117.3</v>
      </c>
      <c r="CJ533" s="45">
        <v>119.9</v>
      </c>
      <c r="CK533" s="45">
        <v>122.6</v>
      </c>
      <c r="CL533" s="45">
        <v>121.8</v>
      </c>
      <c r="CM533" s="45">
        <v>120.2</v>
      </c>
      <c r="CN533" s="45">
        <v>118.5</v>
      </c>
      <c r="CO533" s="45">
        <v>119.9</v>
      </c>
      <c r="CP533" s="45">
        <v>118.2</v>
      </c>
      <c r="CQ533" s="45">
        <v>118.5</v>
      </c>
      <c r="CR533" s="45">
        <v>118</v>
      </c>
      <c r="CS533" s="45">
        <v>117.9</v>
      </c>
      <c r="CT533" s="45">
        <v>119.4</v>
      </c>
      <c r="CU533" s="45">
        <v>119</v>
      </c>
      <c r="CV533" s="45">
        <v>122.6</v>
      </c>
      <c r="CW533" s="45">
        <v>123.8</v>
      </c>
      <c r="CX533" s="45">
        <v>121.9</v>
      </c>
      <c r="CY533" s="45">
        <v>121.5</v>
      </c>
      <c r="CZ533" s="45">
        <v>120.3</v>
      </c>
      <c r="DA533" s="45">
        <v>119.6</v>
      </c>
      <c r="DB533" s="45">
        <v>119.4</v>
      </c>
      <c r="DC533" s="45">
        <v>119.1</v>
      </c>
      <c r="DD533" s="45">
        <v>119.7</v>
      </c>
      <c r="DE533" s="45">
        <v>119</v>
      </c>
      <c r="DF533" s="45">
        <v>119.8</v>
      </c>
      <c r="DG533" s="45">
        <v>123.6</v>
      </c>
      <c r="DH533" s="45">
        <v>124.7</v>
      </c>
      <c r="DI533" s="45">
        <v>124</v>
      </c>
      <c r="DJ533" s="45">
        <v>124.5</v>
      </c>
      <c r="DK533" s="45">
        <v>126.2</v>
      </c>
      <c r="DL533" s="45">
        <v>125.5</v>
      </c>
      <c r="DM533" s="45">
        <v>124.5</v>
      </c>
      <c r="DN533" s="45">
        <v>126.5</v>
      </c>
      <c r="DO533" s="45">
        <v>128.9</v>
      </c>
      <c r="DP533" s="45">
        <v>127.1</v>
      </c>
      <c r="DQ533" s="45">
        <v>127</v>
      </c>
      <c r="DR533" s="45">
        <v>128.4</v>
      </c>
      <c r="DS533" s="45">
        <v>129</v>
      </c>
      <c r="DT533" s="45">
        <v>131.6</v>
      </c>
      <c r="DU533" s="45">
        <v>136.1</v>
      </c>
      <c r="DV533" s="45">
        <v>135.9</v>
      </c>
      <c r="DW533" s="45">
        <v>134.30000000000001</v>
      </c>
      <c r="DX533" s="46">
        <v>137.1</v>
      </c>
      <c r="DY533" s="46">
        <v>136.6</v>
      </c>
      <c r="DZ533" s="46">
        <v>137</v>
      </c>
      <c r="EA533">
        <v>137.30000000000001</v>
      </c>
      <c r="EB533" s="47">
        <v>137.6</v>
      </c>
      <c r="EC533" s="47">
        <v>137.6</v>
      </c>
    </row>
    <row r="534" spans="1:133" x14ac:dyDescent="0.25">
      <c r="A534" s="43" t="s">
        <v>3824</v>
      </c>
      <c r="B534" s="43" t="s">
        <v>3825</v>
      </c>
      <c r="C534" s="44">
        <v>2.7890000000000002E-2</v>
      </c>
      <c r="D534" s="45">
        <v>102</v>
      </c>
      <c r="E534" s="45">
        <v>102.1</v>
      </c>
      <c r="F534" s="45">
        <v>103.2</v>
      </c>
      <c r="G534" s="45">
        <v>103.6</v>
      </c>
      <c r="H534" s="45">
        <v>103.9</v>
      </c>
      <c r="I534" s="45">
        <v>102.6</v>
      </c>
      <c r="J534" s="45">
        <v>103.3</v>
      </c>
      <c r="K534" s="45">
        <v>102.8</v>
      </c>
      <c r="L534" s="45">
        <v>102.7</v>
      </c>
      <c r="M534" s="45">
        <v>102.5</v>
      </c>
      <c r="N534" s="45">
        <v>103.2</v>
      </c>
      <c r="O534" s="45">
        <v>104.2</v>
      </c>
      <c r="P534" s="45">
        <v>103.7</v>
      </c>
      <c r="Q534" s="45">
        <v>103.3</v>
      </c>
      <c r="R534" s="45">
        <v>103.2</v>
      </c>
      <c r="S534" s="45">
        <v>105.3</v>
      </c>
      <c r="T534" s="45">
        <v>103.2</v>
      </c>
      <c r="U534" s="45">
        <v>104.2</v>
      </c>
      <c r="V534" s="45">
        <v>104.4</v>
      </c>
      <c r="W534" s="45">
        <v>104.7</v>
      </c>
      <c r="X534" s="45">
        <v>105.3</v>
      </c>
      <c r="Y534" s="45">
        <v>103.7</v>
      </c>
      <c r="Z534" s="45">
        <v>105.5</v>
      </c>
      <c r="AA534" s="45">
        <v>105.1</v>
      </c>
      <c r="AB534" s="45">
        <v>106.5</v>
      </c>
      <c r="AC534" s="45">
        <v>105.5</v>
      </c>
      <c r="AD534" s="45">
        <v>105.9</v>
      </c>
      <c r="AE534" s="45">
        <v>106.5</v>
      </c>
      <c r="AF534" s="45">
        <v>107.7</v>
      </c>
      <c r="AG534" s="45">
        <v>107.8</v>
      </c>
      <c r="AH534" s="45">
        <v>108.2</v>
      </c>
      <c r="AI534" s="45">
        <v>106.2</v>
      </c>
      <c r="AJ534" s="45">
        <v>105.9</v>
      </c>
      <c r="AK534" s="45">
        <v>106.2</v>
      </c>
      <c r="AL534" s="45">
        <v>106.9</v>
      </c>
      <c r="AM534" s="45">
        <v>104.6</v>
      </c>
      <c r="AN534" s="45">
        <v>105.1</v>
      </c>
      <c r="AO534" s="45">
        <v>107.3</v>
      </c>
      <c r="AP534" s="45">
        <v>108.7</v>
      </c>
      <c r="AQ534" s="45">
        <v>108.5</v>
      </c>
      <c r="AR534" s="45">
        <v>109.2</v>
      </c>
      <c r="AS534" s="45">
        <v>105.8</v>
      </c>
      <c r="AT534" s="45">
        <v>106.5</v>
      </c>
      <c r="AU534" s="45">
        <v>106.7</v>
      </c>
      <c r="AV534" s="45">
        <v>107.7</v>
      </c>
      <c r="AW534" s="45">
        <v>107.2</v>
      </c>
      <c r="AX534" s="45">
        <v>106.2</v>
      </c>
      <c r="AY534" s="45">
        <v>105.9</v>
      </c>
      <c r="AZ534" s="45">
        <v>104.8</v>
      </c>
      <c r="BA534" s="45">
        <v>105.5</v>
      </c>
      <c r="BB534" s="45">
        <v>105.6</v>
      </c>
      <c r="BC534" s="45">
        <v>106</v>
      </c>
      <c r="BD534" s="45">
        <v>107.1</v>
      </c>
      <c r="BE534" s="45">
        <v>106.3</v>
      </c>
      <c r="BF534" s="45">
        <v>104.7</v>
      </c>
      <c r="BG534" s="45">
        <v>106.3</v>
      </c>
      <c r="BH534" s="45">
        <v>107.9</v>
      </c>
      <c r="BI534" s="45">
        <v>108</v>
      </c>
      <c r="BJ534" s="45">
        <v>108.4</v>
      </c>
      <c r="BK534" s="45">
        <v>107.3</v>
      </c>
      <c r="BL534" s="45">
        <v>108.4</v>
      </c>
      <c r="BM534" s="45">
        <v>108.8</v>
      </c>
      <c r="BN534" s="45">
        <v>109.9</v>
      </c>
      <c r="BO534" s="45">
        <v>110.4</v>
      </c>
      <c r="BP534" s="45">
        <v>109.8</v>
      </c>
      <c r="BQ534" s="45">
        <v>110.7</v>
      </c>
      <c r="BR534" s="45">
        <v>111.3</v>
      </c>
      <c r="BS534" s="45">
        <v>111.4</v>
      </c>
      <c r="BT534" s="45">
        <v>112.2</v>
      </c>
      <c r="BU534" s="45">
        <v>114.2</v>
      </c>
      <c r="BV534" s="45">
        <v>114.8</v>
      </c>
      <c r="BW534" s="45">
        <v>115</v>
      </c>
      <c r="BX534" s="45">
        <v>114</v>
      </c>
      <c r="BY534" s="45">
        <v>113.9</v>
      </c>
      <c r="BZ534" s="45">
        <v>114.3</v>
      </c>
      <c r="CA534" s="45">
        <v>114.3</v>
      </c>
      <c r="CB534" s="45">
        <v>114.3</v>
      </c>
      <c r="CC534" s="45">
        <v>115.9</v>
      </c>
      <c r="CD534" s="45">
        <v>116.5</v>
      </c>
      <c r="CE534" s="45">
        <v>117.7</v>
      </c>
      <c r="CF534" s="45">
        <v>116.2</v>
      </c>
      <c r="CG534" s="45">
        <v>116.6</v>
      </c>
      <c r="CH534" s="45">
        <v>117.3</v>
      </c>
      <c r="CI534" s="45">
        <v>116.4</v>
      </c>
      <c r="CJ534" s="45">
        <v>116.7</v>
      </c>
      <c r="CK534" s="45">
        <v>116.2</v>
      </c>
      <c r="CL534" s="45">
        <v>116.5</v>
      </c>
      <c r="CM534" s="45">
        <v>116.1</v>
      </c>
      <c r="CN534" s="45">
        <v>117</v>
      </c>
      <c r="CO534" s="45">
        <v>118.1</v>
      </c>
      <c r="CP534" s="45">
        <v>118.4</v>
      </c>
      <c r="CQ534" s="45">
        <v>116.8</v>
      </c>
      <c r="CR534" s="45">
        <v>116.7</v>
      </c>
      <c r="CS534" s="45">
        <v>117.4</v>
      </c>
      <c r="CT534" s="45">
        <v>115.8</v>
      </c>
      <c r="CU534" s="45">
        <v>115.4</v>
      </c>
      <c r="CV534" s="45">
        <v>117.9</v>
      </c>
      <c r="CW534" s="45">
        <v>116.6</v>
      </c>
      <c r="CX534" s="45">
        <v>116.5</v>
      </c>
      <c r="CY534" s="45">
        <v>115.8</v>
      </c>
      <c r="CZ534" s="45">
        <v>117.8</v>
      </c>
      <c r="DA534" s="45">
        <v>118.9</v>
      </c>
      <c r="DB534" s="45">
        <v>118.6</v>
      </c>
      <c r="DC534" s="45">
        <v>119.6</v>
      </c>
      <c r="DD534" s="45">
        <v>121.8</v>
      </c>
      <c r="DE534" s="45">
        <v>121.8</v>
      </c>
      <c r="DF534" s="45">
        <v>121.1</v>
      </c>
      <c r="DG534" s="45">
        <v>123.3</v>
      </c>
      <c r="DH534" s="45">
        <v>122.1</v>
      </c>
      <c r="DI534" s="45">
        <v>122.9</v>
      </c>
      <c r="DJ534" s="45">
        <v>122.8</v>
      </c>
      <c r="DK534" s="45">
        <v>123.9</v>
      </c>
      <c r="DL534" s="45">
        <v>125</v>
      </c>
      <c r="DM534" s="45">
        <v>128.1</v>
      </c>
      <c r="DN534" s="45">
        <v>130.5</v>
      </c>
      <c r="DO534" s="45">
        <v>133.69999999999999</v>
      </c>
      <c r="DP534" s="45">
        <v>131.19999999999999</v>
      </c>
      <c r="DQ534" s="45">
        <v>132</v>
      </c>
      <c r="DR534" s="45">
        <v>132.9</v>
      </c>
      <c r="DS534" s="45">
        <v>137.19999999999999</v>
      </c>
      <c r="DT534" s="45">
        <v>138.9</v>
      </c>
      <c r="DU534" s="45">
        <v>140</v>
      </c>
      <c r="DV534" s="45">
        <v>141.19999999999999</v>
      </c>
      <c r="DW534" s="45">
        <v>142.1</v>
      </c>
      <c r="DX534" s="46">
        <v>143.1</v>
      </c>
      <c r="DY534" s="46">
        <v>142.6</v>
      </c>
      <c r="DZ534" s="46">
        <v>143.4</v>
      </c>
      <c r="EA534">
        <v>143.5</v>
      </c>
      <c r="EB534" s="47">
        <v>142.30000000000001</v>
      </c>
      <c r="EC534" s="47">
        <v>140.80000000000001</v>
      </c>
    </row>
    <row r="535" spans="1:133" x14ac:dyDescent="0.25">
      <c r="A535" s="43" t="s">
        <v>3826</v>
      </c>
      <c r="B535" s="43" t="s">
        <v>3827</v>
      </c>
      <c r="C535" s="44">
        <v>0.31581999999999999</v>
      </c>
      <c r="D535" s="45">
        <v>112</v>
      </c>
      <c r="E535" s="45">
        <v>110.3</v>
      </c>
      <c r="F535" s="45">
        <v>115.2</v>
      </c>
      <c r="G535" s="45">
        <v>116.8</v>
      </c>
      <c r="H535" s="45">
        <v>112.4</v>
      </c>
      <c r="I535" s="45">
        <v>116.8</v>
      </c>
      <c r="J535" s="45">
        <v>110.9</v>
      </c>
      <c r="K535" s="45">
        <v>107.2</v>
      </c>
      <c r="L535" s="45">
        <v>105.8</v>
      </c>
      <c r="M535" s="45">
        <v>109.1</v>
      </c>
      <c r="N535" s="45">
        <v>110.2</v>
      </c>
      <c r="O535" s="45">
        <v>108.2</v>
      </c>
      <c r="P535" s="45">
        <v>107.6</v>
      </c>
      <c r="Q535" s="45">
        <v>106.8</v>
      </c>
      <c r="R535" s="45">
        <v>109.9</v>
      </c>
      <c r="S535" s="45">
        <v>109.1</v>
      </c>
      <c r="T535" s="45">
        <v>108</v>
      </c>
      <c r="U535" s="45">
        <v>109.5</v>
      </c>
      <c r="V535" s="45">
        <v>106.1</v>
      </c>
      <c r="W535" s="45">
        <v>105.7</v>
      </c>
      <c r="X535" s="45">
        <v>104.4</v>
      </c>
      <c r="Y535" s="45">
        <v>108.2</v>
      </c>
      <c r="Z535" s="45">
        <v>108.6</v>
      </c>
      <c r="AA535" s="45">
        <v>108.2</v>
      </c>
      <c r="AB535" s="45">
        <v>102.9</v>
      </c>
      <c r="AC535" s="45">
        <v>104.8</v>
      </c>
      <c r="AD535" s="45">
        <v>107.4</v>
      </c>
      <c r="AE535" s="45">
        <v>111.7</v>
      </c>
      <c r="AF535" s="45">
        <v>111.5</v>
      </c>
      <c r="AG535" s="45">
        <v>111.4</v>
      </c>
      <c r="AH535" s="45">
        <v>112.7</v>
      </c>
      <c r="AI535" s="45">
        <v>110.7</v>
      </c>
      <c r="AJ535" s="45">
        <v>112.6</v>
      </c>
      <c r="AK535" s="45">
        <v>109.8</v>
      </c>
      <c r="AL535" s="45">
        <v>110.4</v>
      </c>
      <c r="AM535" s="45">
        <v>111.1</v>
      </c>
      <c r="AN535" s="45">
        <v>110.2</v>
      </c>
      <c r="AO535" s="45">
        <v>109.1</v>
      </c>
      <c r="AP535" s="45">
        <v>109.2</v>
      </c>
      <c r="AQ535" s="45">
        <v>112.1</v>
      </c>
      <c r="AR535" s="45">
        <v>114.5</v>
      </c>
      <c r="AS535" s="45">
        <v>113.2</v>
      </c>
      <c r="AT535" s="45">
        <v>115.4</v>
      </c>
      <c r="AU535" s="45">
        <v>114.7</v>
      </c>
      <c r="AV535" s="45">
        <v>114.8</v>
      </c>
      <c r="AW535" s="45">
        <v>113.2</v>
      </c>
      <c r="AX535" s="45">
        <v>113.7</v>
      </c>
      <c r="AY535" s="45">
        <v>113.3</v>
      </c>
      <c r="AZ535" s="45">
        <v>111.2</v>
      </c>
      <c r="BA535" s="45">
        <v>111.4</v>
      </c>
      <c r="BB535" s="45">
        <v>112.5</v>
      </c>
      <c r="BC535" s="45">
        <v>112.4</v>
      </c>
      <c r="BD535" s="45">
        <v>114.1</v>
      </c>
      <c r="BE535" s="45">
        <v>116.3</v>
      </c>
      <c r="BF535" s="45">
        <v>117.7</v>
      </c>
      <c r="BG535" s="45">
        <v>111.1</v>
      </c>
      <c r="BH535" s="45">
        <v>111</v>
      </c>
      <c r="BI535" s="45">
        <v>111.1</v>
      </c>
      <c r="BJ535" s="45">
        <v>111.8</v>
      </c>
      <c r="BK535" s="45">
        <v>109.4</v>
      </c>
      <c r="BL535" s="45">
        <v>111.4</v>
      </c>
      <c r="BM535" s="45">
        <v>115.6</v>
      </c>
      <c r="BN535" s="45">
        <v>118.3</v>
      </c>
      <c r="BO535" s="45">
        <v>116.3</v>
      </c>
      <c r="BP535" s="45">
        <v>112.9</v>
      </c>
      <c r="BQ535" s="45">
        <v>116.5</v>
      </c>
      <c r="BR535" s="45">
        <v>119.4</v>
      </c>
      <c r="BS535" s="45">
        <v>117.1</v>
      </c>
      <c r="BT535" s="45">
        <v>116.2</v>
      </c>
      <c r="BU535" s="45">
        <v>117.2</v>
      </c>
      <c r="BV535" s="45">
        <v>116.3</v>
      </c>
      <c r="BW535" s="45">
        <v>110.6</v>
      </c>
      <c r="BX535" s="45">
        <v>110.6</v>
      </c>
      <c r="BY535" s="45">
        <v>110</v>
      </c>
      <c r="BZ535" s="45">
        <v>108.2</v>
      </c>
      <c r="CA535" s="45">
        <v>108.7</v>
      </c>
      <c r="CB535" s="45">
        <v>110.5</v>
      </c>
      <c r="CC535" s="45">
        <v>110.4</v>
      </c>
      <c r="CD535" s="45">
        <v>111.2</v>
      </c>
      <c r="CE535" s="45">
        <v>109.8</v>
      </c>
      <c r="CF535" s="45">
        <v>108.7</v>
      </c>
      <c r="CG535" s="45">
        <v>114.6</v>
      </c>
      <c r="CH535" s="45">
        <v>116.4</v>
      </c>
      <c r="CI535" s="45">
        <v>112.4</v>
      </c>
      <c r="CJ535" s="45">
        <v>116.4</v>
      </c>
      <c r="CK535" s="45">
        <v>117.9</v>
      </c>
      <c r="CL535" s="45">
        <v>117</v>
      </c>
      <c r="CM535" s="45">
        <v>117.1</v>
      </c>
      <c r="CN535" s="45">
        <v>116.6</v>
      </c>
      <c r="CO535" s="45">
        <v>118.2</v>
      </c>
      <c r="CP535" s="45">
        <v>116.7</v>
      </c>
      <c r="CQ535" s="45">
        <v>115.4</v>
      </c>
      <c r="CR535" s="45">
        <v>116.3</v>
      </c>
      <c r="CS535" s="45">
        <v>118</v>
      </c>
      <c r="CT535" s="45">
        <v>117.5</v>
      </c>
      <c r="CU535" s="45">
        <v>115.9</v>
      </c>
      <c r="CV535" s="45">
        <v>118.9</v>
      </c>
      <c r="CW535" s="45">
        <v>120.7</v>
      </c>
      <c r="CX535" s="45">
        <v>116.6</v>
      </c>
      <c r="CY535" s="45">
        <v>119.6</v>
      </c>
      <c r="CZ535" s="45">
        <v>118.8</v>
      </c>
      <c r="DA535" s="45">
        <v>120.6</v>
      </c>
      <c r="DB535" s="45">
        <v>121.4</v>
      </c>
      <c r="DC535" s="45">
        <v>118.2</v>
      </c>
      <c r="DD535" s="45">
        <v>123.3</v>
      </c>
      <c r="DE535" s="45">
        <v>119.7</v>
      </c>
      <c r="DF535" s="45">
        <v>118.1</v>
      </c>
      <c r="DG535" s="45">
        <v>121.5</v>
      </c>
      <c r="DH535" s="45">
        <v>122.6</v>
      </c>
      <c r="DI535" s="45">
        <v>122.7</v>
      </c>
      <c r="DJ535" s="45">
        <v>124.9</v>
      </c>
      <c r="DK535" s="45">
        <v>128.19999999999999</v>
      </c>
      <c r="DL535" s="45">
        <v>129.4</v>
      </c>
      <c r="DM535" s="45">
        <v>129.1</v>
      </c>
      <c r="DN535" s="45">
        <v>131.6</v>
      </c>
      <c r="DO535" s="45">
        <v>133.69999999999999</v>
      </c>
      <c r="DP535" s="45">
        <v>135.1</v>
      </c>
      <c r="DQ535" s="45">
        <v>135.5</v>
      </c>
      <c r="DR535" s="45">
        <v>134.80000000000001</v>
      </c>
      <c r="DS535" s="45">
        <v>135.80000000000001</v>
      </c>
      <c r="DT535" s="45">
        <v>138.5</v>
      </c>
      <c r="DU535" s="45">
        <v>144.9</v>
      </c>
      <c r="DV535" s="45">
        <v>145.9</v>
      </c>
      <c r="DW535" s="45">
        <v>147.69999999999999</v>
      </c>
      <c r="DX535" s="46">
        <v>152.69999999999999</v>
      </c>
      <c r="DY535" s="46">
        <v>152.30000000000001</v>
      </c>
      <c r="DZ535" s="46">
        <v>153.1</v>
      </c>
      <c r="EA535">
        <v>152.69999999999999</v>
      </c>
      <c r="EB535" s="47">
        <v>152.69999999999999</v>
      </c>
      <c r="EC535" s="47">
        <v>151.6</v>
      </c>
    </row>
    <row r="536" spans="1:133" x14ac:dyDescent="0.25">
      <c r="A536" s="43" t="s">
        <v>3828</v>
      </c>
      <c r="B536" s="43" t="s">
        <v>3829</v>
      </c>
      <c r="C536" s="44">
        <v>0.85277000000000003</v>
      </c>
      <c r="D536" s="45">
        <v>110.6</v>
      </c>
      <c r="E536" s="45">
        <v>109.1</v>
      </c>
      <c r="F536" s="45">
        <v>109.2</v>
      </c>
      <c r="G536" s="45">
        <v>111.3</v>
      </c>
      <c r="H536" s="45">
        <v>111.2</v>
      </c>
      <c r="I536" s="45">
        <v>106.8</v>
      </c>
      <c r="J536" s="45">
        <v>107</v>
      </c>
      <c r="K536" s="45">
        <v>107.4</v>
      </c>
      <c r="L536" s="45">
        <v>102.4</v>
      </c>
      <c r="M536" s="45">
        <v>103.3</v>
      </c>
      <c r="N536" s="45">
        <v>104.3</v>
      </c>
      <c r="O536" s="45">
        <v>103.8</v>
      </c>
      <c r="P536" s="45">
        <v>102.5</v>
      </c>
      <c r="Q536" s="45">
        <v>103.6</v>
      </c>
      <c r="R536" s="45">
        <v>106</v>
      </c>
      <c r="S536" s="45">
        <v>105.8</v>
      </c>
      <c r="T536" s="45">
        <v>103.4</v>
      </c>
      <c r="U536" s="45">
        <v>103.5</v>
      </c>
      <c r="V536" s="45">
        <v>104.8</v>
      </c>
      <c r="W536" s="45">
        <v>103.3</v>
      </c>
      <c r="X536" s="45">
        <v>102.4</v>
      </c>
      <c r="Y536" s="45">
        <v>102.6</v>
      </c>
      <c r="Z536" s="45">
        <v>106.4</v>
      </c>
      <c r="AA536" s="45">
        <v>107.4</v>
      </c>
      <c r="AB536" s="45">
        <v>109.8</v>
      </c>
      <c r="AC536" s="45">
        <v>107.9</v>
      </c>
      <c r="AD536" s="45">
        <v>110.4</v>
      </c>
      <c r="AE536" s="45">
        <v>114</v>
      </c>
      <c r="AF536" s="45">
        <v>112</v>
      </c>
      <c r="AG536" s="45">
        <v>109.5</v>
      </c>
      <c r="AH536" s="45">
        <v>109.5</v>
      </c>
      <c r="AI536" s="45">
        <v>106.7</v>
      </c>
      <c r="AJ536" s="45">
        <v>107.9</v>
      </c>
      <c r="AK536" s="45">
        <v>112</v>
      </c>
      <c r="AL536" s="45">
        <v>110.2</v>
      </c>
      <c r="AM536" s="45">
        <v>110.7</v>
      </c>
      <c r="AN536" s="45">
        <v>108.3</v>
      </c>
      <c r="AO536" s="45">
        <v>105.8</v>
      </c>
      <c r="AP536" s="45">
        <v>105.2</v>
      </c>
      <c r="AQ536" s="45">
        <v>106.6</v>
      </c>
      <c r="AR536" s="45">
        <v>107.4</v>
      </c>
      <c r="AS536" s="45">
        <v>110.3</v>
      </c>
      <c r="AT536" s="45">
        <v>110.1</v>
      </c>
      <c r="AU536" s="45">
        <v>109</v>
      </c>
      <c r="AV536" s="45">
        <v>107</v>
      </c>
      <c r="AW536" s="45">
        <v>104.5</v>
      </c>
      <c r="AX536" s="45">
        <v>103.6</v>
      </c>
      <c r="AY536" s="45">
        <v>106</v>
      </c>
      <c r="AZ536" s="45">
        <v>106.3</v>
      </c>
      <c r="BA536" s="45">
        <v>107.8</v>
      </c>
      <c r="BB536" s="45">
        <v>109</v>
      </c>
      <c r="BC536" s="45">
        <v>109.4</v>
      </c>
      <c r="BD536" s="45">
        <v>108.9</v>
      </c>
      <c r="BE536" s="45">
        <v>110</v>
      </c>
      <c r="BF536" s="45">
        <v>109.5</v>
      </c>
      <c r="BG536" s="45">
        <v>108.2</v>
      </c>
      <c r="BH536" s="45">
        <v>106.4</v>
      </c>
      <c r="BI536" s="45">
        <v>105.9</v>
      </c>
      <c r="BJ536" s="45">
        <v>105.7</v>
      </c>
      <c r="BK536" s="45">
        <v>106.7</v>
      </c>
      <c r="BL536" s="45">
        <v>110.5</v>
      </c>
      <c r="BM536" s="45">
        <v>113.7</v>
      </c>
      <c r="BN536" s="45">
        <v>112.9</v>
      </c>
      <c r="BO536" s="45">
        <v>111.3</v>
      </c>
      <c r="BP536" s="45">
        <v>111.1</v>
      </c>
      <c r="BQ536" s="45">
        <v>110.9</v>
      </c>
      <c r="BR536" s="45">
        <v>109.2</v>
      </c>
      <c r="BS536" s="45">
        <v>110.2</v>
      </c>
      <c r="BT536" s="45">
        <v>111</v>
      </c>
      <c r="BU536" s="45">
        <v>111.2</v>
      </c>
      <c r="BV536" s="45">
        <v>113.2</v>
      </c>
      <c r="BW536" s="45">
        <v>111.8</v>
      </c>
      <c r="BX536" s="45">
        <v>113.1</v>
      </c>
      <c r="BY536" s="45">
        <v>113</v>
      </c>
      <c r="BZ536" s="45">
        <v>111.6</v>
      </c>
      <c r="CA536" s="45">
        <v>113</v>
      </c>
      <c r="CB536" s="45">
        <v>111.1</v>
      </c>
      <c r="CC536" s="45">
        <v>111.4</v>
      </c>
      <c r="CD536" s="45">
        <v>110.7</v>
      </c>
      <c r="CE536" s="45">
        <v>110.3</v>
      </c>
      <c r="CF536" s="45">
        <v>111.5</v>
      </c>
      <c r="CG536" s="45">
        <v>112.7</v>
      </c>
      <c r="CH536" s="45">
        <v>116.1</v>
      </c>
      <c r="CI536" s="45">
        <v>116.4</v>
      </c>
      <c r="CJ536" s="45">
        <v>119.6</v>
      </c>
      <c r="CK536" s="45">
        <v>123.2</v>
      </c>
      <c r="CL536" s="45">
        <v>122.5</v>
      </c>
      <c r="CM536" s="45">
        <v>120.6</v>
      </c>
      <c r="CN536" s="45">
        <v>118.5</v>
      </c>
      <c r="CO536" s="45">
        <v>120.7</v>
      </c>
      <c r="CP536" s="45">
        <v>118.6</v>
      </c>
      <c r="CQ536" s="45">
        <v>119.6</v>
      </c>
      <c r="CR536" s="45">
        <v>118.5</v>
      </c>
      <c r="CS536" s="45">
        <v>118</v>
      </c>
      <c r="CT536" s="45">
        <v>119.8</v>
      </c>
      <c r="CU536" s="45">
        <v>119.7</v>
      </c>
      <c r="CV536" s="45">
        <v>123.3</v>
      </c>
      <c r="CW536" s="45">
        <v>124.6</v>
      </c>
      <c r="CX536" s="45">
        <v>123.2</v>
      </c>
      <c r="CY536" s="45">
        <v>121.5</v>
      </c>
      <c r="CZ536" s="45">
        <v>119.7</v>
      </c>
      <c r="DA536" s="45">
        <v>118.3</v>
      </c>
      <c r="DB536" s="45">
        <v>117.8</v>
      </c>
      <c r="DC536" s="45">
        <v>118.7</v>
      </c>
      <c r="DD536" s="45">
        <v>118.1</v>
      </c>
      <c r="DE536" s="45">
        <v>118.5</v>
      </c>
      <c r="DF536" s="45">
        <v>120.6</v>
      </c>
      <c r="DG536" s="45">
        <v>125</v>
      </c>
      <c r="DH536" s="45">
        <v>125.7</v>
      </c>
      <c r="DI536" s="45">
        <v>123.6</v>
      </c>
      <c r="DJ536" s="45">
        <v>123.6</v>
      </c>
      <c r="DK536" s="45">
        <v>124.7</v>
      </c>
      <c r="DL536" s="45">
        <v>123.3</v>
      </c>
      <c r="DM536" s="45">
        <v>122.6</v>
      </c>
      <c r="DN536" s="45">
        <v>125.3</v>
      </c>
      <c r="DO536" s="45">
        <v>127.7</v>
      </c>
      <c r="DP536" s="45">
        <v>125.5</v>
      </c>
      <c r="DQ536" s="45">
        <v>124.3</v>
      </c>
      <c r="DR536" s="45">
        <v>127.9</v>
      </c>
      <c r="DS536" s="45">
        <v>128.1</v>
      </c>
      <c r="DT536" s="45">
        <v>132.19999999999999</v>
      </c>
      <c r="DU536" s="45">
        <v>135.1</v>
      </c>
      <c r="DV536" s="45">
        <v>134</v>
      </c>
      <c r="DW536" s="45">
        <v>130.69999999999999</v>
      </c>
      <c r="DX536" s="46">
        <v>133.80000000000001</v>
      </c>
      <c r="DY536" s="46">
        <v>133.4</v>
      </c>
      <c r="DZ536" s="46">
        <v>133.9</v>
      </c>
      <c r="EA536">
        <v>134.5</v>
      </c>
      <c r="EB536" s="47">
        <v>135</v>
      </c>
      <c r="EC536" s="47">
        <v>135.80000000000001</v>
      </c>
    </row>
    <row r="537" spans="1:133" x14ac:dyDescent="0.25">
      <c r="A537" s="43" t="s">
        <v>3830</v>
      </c>
      <c r="B537" s="43" t="s">
        <v>3831</v>
      </c>
      <c r="C537" s="44">
        <v>9.8299999999999998E-2</v>
      </c>
      <c r="D537" s="45">
        <v>109.9</v>
      </c>
      <c r="E537" s="45">
        <v>111</v>
      </c>
      <c r="F537" s="45">
        <v>111.3</v>
      </c>
      <c r="G537" s="45">
        <v>109</v>
      </c>
      <c r="H537" s="45">
        <v>108.4</v>
      </c>
      <c r="I537" s="45">
        <v>106.4</v>
      </c>
      <c r="J537" s="45">
        <v>108.7</v>
      </c>
      <c r="K537" s="45">
        <v>108.5</v>
      </c>
      <c r="L537" s="45">
        <v>106.1</v>
      </c>
      <c r="M537" s="45">
        <v>105.9</v>
      </c>
      <c r="N537" s="45">
        <v>109.6</v>
      </c>
      <c r="O537" s="45">
        <v>110.4</v>
      </c>
      <c r="P537" s="45">
        <v>111.2</v>
      </c>
      <c r="Q537" s="45">
        <v>111.8</v>
      </c>
      <c r="R537" s="45">
        <v>113.2</v>
      </c>
      <c r="S537" s="45">
        <v>111.2</v>
      </c>
      <c r="T537" s="45">
        <v>110.5</v>
      </c>
      <c r="U537" s="45">
        <v>110.3</v>
      </c>
      <c r="V537" s="45">
        <v>109.8</v>
      </c>
      <c r="W537" s="45">
        <v>110.7</v>
      </c>
      <c r="X537" s="45">
        <v>110.6</v>
      </c>
      <c r="Y537" s="45">
        <v>111</v>
      </c>
      <c r="Z537" s="45">
        <v>112.2</v>
      </c>
      <c r="AA537" s="45">
        <v>112.2</v>
      </c>
      <c r="AB537" s="45">
        <v>112</v>
      </c>
      <c r="AC537" s="45">
        <v>112.4</v>
      </c>
      <c r="AD537" s="45">
        <v>112.6</v>
      </c>
      <c r="AE537" s="45">
        <v>113.9</v>
      </c>
      <c r="AF537" s="45">
        <v>113.4</v>
      </c>
      <c r="AG537" s="45">
        <v>113.3</v>
      </c>
      <c r="AH537" s="45">
        <v>111.6</v>
      </c>
      <c r="AI537" s="45">
        <v>112</v>
      </c>
      <c r="AJ537" s="45">
        <v>110.5</v>
      </c>
      <c r="AK537" s="45">
        <v>113.4</v>
      </c>
      <c r="AL537" s="45">
        <v>112.2</v>
      </c>
      <c r="AM537" s="45">
        <v>113.9</v>
      </c>
      <c r="AN537" s="45">
        <v>112.9</v>
      </c>
      <c r="AO537" s="45">
        <v>112.8</v>
      </c>
      <c r="AP537" s="45">
        <v>112.5</v>
      </c>
      <c r="AQ537" s="45">
        <v>116.2</v>
      </c>
      <c r="AR537" s="45">
        <v>113.9</v>
      </c>
      <c r="AS537" s="45">
        <v>113.9</v>
      </c>
      <c r="AT537" s="45">
        <v>116.5</v>
      </c>
      <c r="AU537" s="45">
        <v>116.1</v>
      </c>
      <c r="AV537" s="45">
        <v>115.2</v>
      </c>
      <c r="AW537" s="45">
        <v>115.2</v>
      </c>
      <c r="AX537" s="45">
        <v>113.1</v>
      </c>
      <c r="AY537" s="45">
        <v>110.8</v>
      </c>
      <c r="AZ537" s="45">
        <v>115.1</v>
      </c>
      <c r="BA537" s="45">
        <v>115.6</v>
      </c>
      <c r="BB537" s="45">
        <v>117.4</v>
      </c>
      <c r="BC537" s="45">
        <v>116.9</v>
      </c>
      <c r="BD537" s="45">
        <v>115.2</v>
      </c>
      <c r="BE537" s="45">
        <v>112.4</v>
      </c>
      <c r="BF537" s="45">
        <v>112.7</v>
      </c>
      <c r="BG537" s="45">
        <v>112.4</v>
      </c>
      <c r="BH537" s="45">
        <v>111.8</v>
      </c>
      <c r="BI537" s="45">
        <v>109.8</v>
      </c>
      <c r="BJ537" s="45">
        <v>112.2</v>
      </c>
      <c r="BK537" s="45">
        <v>112.1</v>
      </c>
      <c r="BL537" s="45">
        <v>116.6</v>
      </c>
      <c r="BM537" s="45">
        <v>116.4</v>
      </c>
      <c r="BN537" s="45">
        <v>120.7</v>
      </c>
      <c r="BO537" s="45">
        <v>119.9</v>
      </c>
      <c r="BP537" s="45">
        <v>122.7</v>
      </c>
      <c r="BQ537" s="45">
        <v>124.1</v>
      </c>
      <c r="BR537" s="45">
        <v>123.4</v>
      </c>
      <c r="BS537" s="45">
        <v>121.6</v>
      </c>
      <c r="BT537" s="45">
        <v>123.2</v>
      </c>
      <c r="BU537" s="45">
        <v>122.4</v>
      </c>
      <c r="BV537" s="45">
        <v>123.3</v>
      </c>
      <c r="BW537" s="45">
        <v>124.8</v>
      </c>
      <c r="BX537" s="45">
        <v>126.2</v>
      </c>
      <c r="BY537" s="45">
        <v>126.8</v>
      </c>
      <c r="BZ537" s="45">
        <v>127.3</v>
      </c>
      <c r="CA537" s="45">
        <v>125.7</v>
      </c>
      <c r="CB537" s="45">
        <v>124.1</v>
      </c>
      <c r="CC537" s="45">
        <v>122.5</v>
      </c>
      <c r="CD537" s="45">
        <v>122.6</v>
      </c>
      <c r="CE537" s="45">
        <v>123.1</v>
      </c>
      <c r="CF537" s="45">
        <v>122.5</v>
      </c>
      <c r="CG537" s="45">
        <v>123.1</v>
      </c>
      <c r="CH537" s="45">
        <v>125.5</v>
      </c>
      <c r="CI537" s="45">
        <v>127.2</v>
      </c>
      <c r="CJ537" s="45">
        <v>129.30000000000001</v>
      </c>
      <c r="CK537" s="45">
        <v>133.69999999999999</v>
      </c>
      <c r="CL537" s="45">
        <v>132.30000000000001</v>
      </c>
      <c r="CM537" s="45">
        <v>128.80000000000001</v>
      </c>
      <c r="CN537" s="45">
        <v>125.8</v>
      </c>
      <c r="CO537" s="45">
        <v>124.4</v>
      </c>
      <c r="CP537" s="45">
        <v>122.6</v>
      </c>
      <c r="CQ537" s="45">
        <v>124</v>
      </c>
      <c r="CR537" s="45">
        <v>122.7</v>
      </c>
      <c r="CS537" s="45">
        <v>122.3</v>
      </c>
      <c r="CT537" s="45">
        <v>126.3</v>
      </c>
      <c r="CU537" s="45">
        <v>125.7</v>
      </c>
      <c r="CV537" s="45">
        <v>130.9</v>
      </c>
      <c r="CW537" s="45">
        <v>134.80000000000001</v>
      </c>
      <c r="CX537" s="45">
        <v>133.69999999999999</v>
      </c>
      <c r="CY537" s="45">
        <v>131.5</v>
      </c>
      <c r="CZ537" s="45">
        <v>130.69999999999999</v>
      </c>
      <c r="DA537" s="45">
        <v>129.6</v>
      </c>
      <c r="DB537" s="45">
        <v>129</v>
      </c>
      <c r="DC537" s="45">
        <v>127.2</v>
      </c>
      <c r="DD537" s="45">
        <v>125.5</v>
      </c>
      <c r="DE537" s="45">
        <v>124.1</v>
      </c>
      <c r="DF537" s="45">
        <v>125.3</v>
      </c>
      <c r="DG537" s="45">
        <v>130.1</v>
      </c>
      <c r="DH537" s="45">
        <v>137.4</v>
      </c>
      <c r="DI537" s="45">
        <v>139</v>
      </c>
      <c r="DJ537" s="45">
        <v>139.4</v>
      </c>
      <c r="DK537" s="45">
        <v>140.30000000000001</v>
      </c>
      <c r="DL537" s="45">
        <v>137.1</v>
      </c>
      <c r="DM537" s="45">
        <v>134.6</v>
      </c>
      <c r="DN537" s="45">
        <v>137.80000000000001</v>
      </c>
      <c r="DO537" s="45">
        <v>137.9</v>
      </c>
      <c r="DP537" s="45">
        <v>133</v>
      </c>
      <c r="DQ537" s="45">
        <v>135.80000000000001</v>
      </c>
      <c r="DR537" s="45">
        <v>139</v>
      </c>
      <c r="DS537" s="45">
        <v>139.69999999999999</v>
      </c>
      <c r="DT537" s="45">
        <v>144.19999999999999</v>
      </c>
      <c r="DU537" s="45">
        <v>145.80000000000001</v>
      </c>
      <c r="DV537" s="45">
        <v>142</v>
      </c>
      <c r="DW537" s="45">
        <v>141</v>
      </c>
      <c r="DX537" s="46">
        <v>141.6</v>
      </c>
      <c r="DY537" s="46">
        <v>141.9</v>
      </c>
      <c r="DZ537" s="46">
        <v>141.9</v>
      </c>
      <c r="EA537">
        <v>143.1</v>
      </c>
      <c r="EB537" s="47">
        <v>142.69999999999999</v>
      </c>
      <c r="EC537" s="47">
        <v>140.9</v>
      </c>
    </row>
    <row r="538" spans="1:133" x14ac:dyDescent="0.25">
      <c r="A538" s="43" t="s">
        <v>3832</v>
      </c>
      <c r="B538" s="43" t="s">
        <v>3833</v>
      </c>
      <c r="C538" s="44">
        <v>9.1939999999999994E-2</v>
      </c>
      <c r="D538" s="45">
        <v>114.2</v>
      </c>
      <c r="E538" s="45">
        <v>110.3</v>
      </c>
      <c r="F538" s="45">
        <v>113.7</v>
      </c>
      <c r="G538" s="45">
        <v>115.7</v>
      </c>
      <c r="H538" s="45">
        <v>111.2</v>
      </c>
      <c r="I538" s="45">
        <v>108</v>
      </c>
      <c r="J538" s="45">
        <v>109.2</v>
      </c>
      <c r="K538" s="45">
        <v>106</v>
      </c>
      <c r="L538" s="45">
        <v>102.2</v>
      </c>
      <c r="M538" s="45">
        <v>104.3</v>
      </c>
      <c r="N538" s="45">
        <v>109.5</v>
      </c>
      <c r="O538" s="45">
        <v>108.1</v>
      </c>
      <c r="P538" s="45">
        <v>104.7</v>
      </c>
      <c r="Q538" s="45">
        <v>107.5</v>
      </c>
      <c r="R538" s="45">
        <v>109.3</v>
      </c>
      <c r="S538" s="45">
        <v>109.2</v>
      </c>
      <c r="T538" s="45">
        <v>103.2</v>
      </c>
      <c r="U538" s="45">
        <v>104</v>
      </c>
      <c r="V538" s="45">
        <v>104.9</v>
      </c>
      <c r="W538" s="45">
        <v>106.5</v>
      </c>
      <c r="X538" s="45">
        <v>104.7</v>
      </c>
      <c r="Y538" s="45">
        <v>105.5</v>
      </c>
      <c r="Z538" s="45">
        <v>110.3</v>
      </c>
      <c r="AA538" s="45">
        <v>110.2</v>
      </c>
      <c r="AB538" s="45">
        <v>109.7</v>
      </c>
      <c r="AC538" s="45">
        <v>108.1</v>
      </c>
      <c r="AD538" s="45">
        <v>111</v>
      </c>
      <c r="AE538" s="45">
        <v>111.6</v>
      </c>
      <c r="AF538" s="45">
        <v>109.7</v>
      </c>
      <c r="AG538" s="45">
        <v>111.3</v>
      </c>
      <c r="AH538" s="45">
        <v>110.5</v>
      </c>
      <c r="AI538" s="45">
        <v>106.8</v>
      </c>
      <c r="AJ538" s="45">
        <v>108</v>
      </c>
      <c r="AK538" s="45">
        <v>111.6</v>
      </c>
      <c r="AL538" s="45">
        <v>110.3</v>
      </c>
      <c r="AM538" s="45">
        <v>113.5</v>
      </c>
      <c r="AN538" s="45">
        <v>111.3</v>
      </c>
      <c r="AO538" s="45">
        <v>106.4</v>
      </c>
      <c r="AP538" s="45">
        <v>106.6</v>
      </c>
      <c r="AQ538" s="45">
        <v>104.9</v>
      </c>
      <c r="AR538" s="45">
        <v>110.4</v>
      </c>
      <c r="AS538" s="45">
        <v>113.7</v>
      </c>
      <c r="AT538" s="45">
        <v>110.6</v>
      </c>
      <c r="AU538" s="45">
        <v>109.2</v>
      </c>
      <c r="AV538" s="45">
        <v>105.5</v>
      </c>
      <c r="AW538" s="45">
        <v>105.2</v>
      </c>
      <c r="AX538" s="45">
        <v>107</v>
      </c>
      <c r="AY538" s="45">
        <v>108.1</v>
      </c>
      <c r="AZ538" s="45">
        <v>109.6</v>
      </c>
      <c r="BA538" s="45">
        <v>110.2</v>
      </c>
      <c r="BB538" s="45">
        <v>111.8</v>
      </c>
      <c r="BC538" s="45">
        <v>112.6</v>
      </c>
      <c r="BD538" s="45">
        <v>111.4</v>
      </c>
      <c r="BE538" s="45">
        <v>110.4</v>
      </c>
      <c r="BF538" s="45">
        <v>109.9</v>
      </c>
      <c r="BG538" s="45">
        <v>108.9</v>
      </c>
      <c r="BH538" s="45">
        <v>108.3</v>
      </c>
      <c r="BI538" s="45">
        <v>108.3</v>
      </c>
      <c r="BJ538" s="45">
        <v>108.6</v>
      </c>
      <c r="BK538" s="45">
        <v>108.8</v>
      </c>
      <c r="BL538" s="45">
        <v>111.7</v>
      </c>
      <c r="BM538" s="45">
        <v>113.3</v>
      </c>
      <c r="BN538" s="45">
        <v>113.1</v>
      </c>
      <c r="BO538" s="45">
        <v>111.8</v>
      </c>
      <c r="BP538" s="45">
        <v>112</v>
      </c>
      <c r="BQ538" s="45">
        <v>111.8</v>
      </c>
      <c r="BR538" s="45">
        <v>110.3</v>
      </c>
      <c r="BS538" s="45">
        <v>109.7</v>
      </c>
      <c r="BT538" s="45">
        <v>111</v>
      </c>
      <c r="BU538" s="45">
        <v>110.7</v>
      </c>
      <c r="BV538" s="45">
        <v>111.3</v>
      </c>
      <c r="BW538" s="45">
        <v>110.3</v>
      </c>
      <c r="BX538" s="45">
        <v>109.1</v>
      </c>
      <c r="BY538" s="45">
        <v>109.8</v>
      </c>
      <c r="BZ538" s="45">
        <v>109.4</v>
      </c>
      <c r="CA538" s="45">
        <v>110.9</v>
      </c>
      <c r="CB538" s="45">
        <v>110.5</v>
      </c>
      <c r="CC538" s="45">
        <v>110.4</v>
      </c>
      <c r="CD538" s="45">
        <v>109.8</v>
      </c>
      <c r="CE538" s="45">
        <v>109.6</v>
      </c>
      <c r="CF538" s="45">
        <v>109</v>
      </c>
      <c r="CG538" s="45">
        <v>109.5</v>
      </c>
      <c r="CH538" s="45">
        <v>111.6</v>
      </c>
      <c r="CI538" s="45">
        <v>111.1</v>
      </c>
      <c r="CJ538" s="45">
        <v>113.7</v>
      </c>
      <c r="CK538" s="45">
        <v>116.8</v>
      </c>
      <c r="CL538" s="45">
        <v>115.2</v>
      </c>
      <c r="CM538" s="45">
        <v>114.6</v>
      </c>
      <c r="CN538" s="45">
        <v>113.9</v>
      </c>
      <c r="CO538" s="45">
        <v>114.3</v>
      </c>
      <c r="CP538" s="45">
        <v>113</v>
      </c>
      <c r="CQ538" s="45">
        <v>113.3</v>
      </c>
      <c r="CR538" s="45">
        <v>112.4</v>
      </c>
      <c r="CS538" s="45">
        <v>112.4</v>
      </c>
      <c r="CT538" s="45">
        <v>114.1</v>
      </c>
      <c r="CU538" s="45">
        <v>114.4</v>
      </c>
      <c r="CV538" s="45">
        <v>116</v>
      </c>
      <c r="CW538" s="45">
        <v>117.5</v>
      </c>
      <c r="CX538" s="45">
        <v>116.8</v>
      </c>
      <c r="CY538" s="45">
        <v>114.8</v>
      </c>
      <c r="CZ538" s="45">
        <v>114.6</v>
      </c>
      <c r="DA538" s="45">
        <v>114</v>
      </c>
      <c r="DB538" s="45">
        <v>114.7</v>
      </c>
      <c r="DC538" s="45">
        <v>114.6</v>
      </c>
      <c r="DD538" s="45">
        <v>113.7</v>
      </c>
      <c r="DE538" s="45">
        <v>114.9</v>
      </c>
      <c r="DF538" s="45">
        <v>114.2</v>
      </c>
      <c r="DG538" s="45">
        <v>116.7</v>
      </c>
      <c r="DH538" s="45">
        <v>116.6</v>
      </c>
      <c r="DI538" s="45">
        <v>117.3</v>
      </c>
      <c r="DJ538" s="45">
        <v>118</v>
      </c>
      <c r="DK538" s="45">
        <v>118.8</v>
      </c>
      <c r="DL538" s="45">
        <v>117.9</v>
      </c>
      <c r="DM538" s="45">
        <v>117.9</v>
      </c>
      <c r="DN538" s="45">
        <v>119.8</v>
      </c>
      <c r="DO538" s="45">
        <v>120.7</v>
      </c>
      <c r="DP538" s="45">
        <v>118.1</v>
      </c>
      <c r="DQ538" s="45">
        <v>118.7</v>
      </c>
      <c r="DR538" s="45">
        <v>119.5</v>
      </c>
      <c r="DS538" s="45">
        <v>120.8</v>
      </c>
      <c r="DT538" s="45">
        <v>122.4</v>
      </c>
      <c r="DU538" s="45">
        <v>124.4</v>
      </c>
      <c r="DV538" s="45">
        <v>124.5</v>
      </c>
      <c r="DW538" s="45">
        <v>123.2</v>
      </c>
      <c r="DX538" s="46">
        <v>122.4</v>
      </c>
      <c r="DY538" s="46">
        <v>123</v>
      </c>
      <c r="DZ538" s="46">
        <v>122.8</v>
      </c>
      <c r="EA538">
        <v>123</v>
      </c>
      <c r="EB538" s="47">
        <v>123.8</v>
      </c>
      <c r="EC538" s="47">
        <v>123.7</v>
      </c>
    </row>
    <row r="539" spans="1:133" x14ac:dyDescent="0.25">
      <c r="A539" s="43" t="s">
        <v>3834</v>
      </c>
      <c r="B539" s="43" t="s">
        <v>3835</v>
      </c>
      <c r="C539" s="44">
        <v>0.18046999999999999</v>
      </c>
      <c r="D539" s="45">
        <v>100.5</v>
      </c>
      <c r="E539" s="45">
        <v>104.6</v>
      </c>
      <c r="F539" s="45">
        <v>106.2</v>
      </c>
      <c r="G539" s="45">
        <v>105.7</v>
      </c>
      <c r="H539" s="45">
        <v>105.8</v>
      </c>
      <c r="I539" s="45">
        <v>105.5</v>
      </c>
      <c r="J539" s="45">
        <v>106.2</v>
      </c>
      <c r="K539" s="45">
        <v>106.3</v>
      </c>
      <c r="L539" s="45">
        <v>106.1</v>
      </c>
      <c r="M539" s="45">
        <v>106</v>
      </c>
      <c r="N539" s="45">
        <v>106.4</v>
      </c>
      <c r="O539" s="45">
        <v>106.3</v>
      </c>
      <c r="P539" s="45">
        <v>108.2</v>
      </c>
      <c r="Q539" s="45">
        <v>110</v>
      </c>
      <c r="R539" s="45">
        <v>110.2</v>
      </c>
      <c r="S539" s="45">
        <v>110.3</v>
      </c>
      <c r="T539" s="45">
        <v>110.1</v>
      </c>
      <c r="U539" s="45">
        <v>113.2</v>
      </c>
      <c r="V539" s="45">
        <v>113.4</v>
      </c>
      <c r="W539" s="45">
        <v>113.4</v>
      </c>
      <c r="X539" s="45">
        <v>113.6</v>
      </c>
      <c r="Y539" s="45">
        <v>113.7</v>
      </c>
      <c r="Z539" s="45">
        <v>113.9</v>
      </c>
      <c r="AA539" s="45">
        <v>113.4</v>
      </c>
      <c r="AB539" s="45">
        <v>114.2</v>
      </c>
      <c r="AC539" s="45">
        <v>116.2</v>
      </c>
      <c r="AD539" s="45">
        <v>116</v>
      </c>
      <c r="AE539" s="45">
        <v>116</v>
      </c>
      <c r="AF539" s="45">
        <v>115.9</v>
      </c>
      <c r="AG539" s="45">
        <v>115.9</v>
      </c>
      <c r="AH539" s="45">
        <v>116</v>
      </c>
      <c r="AI539" s="45">
        <v>115.8</v>
      </c>
      <c r="AJ539" s="45">
        <v>116.1</v>
      </c>
      <c r="AK539" s="45">
        <v>116</v>
      </c>
      <c r="AL539" s="45">
        <v>116</v>
      </c>
      <c r="AM539" s="45">
        <v>115.9</v>
      </c>
      <c r="AN539" s="45">
        <v>115.9</v>
      </c>
      <c r="AO539" s="45">
        <v>116.4</v>
      </c>
      <c r="AP539" s="45">
        <v>116.2</v>
      </c>
      <c r="AQ539" s="45">
        <v>117.9</v>
      </c>
      <c r="AR539" s="45">
        <v>118.2</v>
      </c>
      <c r="AS539" s="45">
        <v>118.4</v>
      </c>
      <c r="AT539" s="45">
        <v>118.2</v>
      </c>
      <c r="AU539" s="45">
        <v>117.8</v>
      </c>
      <c r="AV539" s="45">
        <v>118</v>
      </c>
      <c r="AW539" s="45">
        <v>118</v>
      </c>
      <c r="AX539" s="45">
        <v>117.9</v>
      </c>
      <c r="AY539" s="45">
        <v>117.6</v>
      </c>
      <c r="AZ539" s="45">
        <v>118.1</v>
      </c>
      <c r="BA539" s="45">
        <v>118.1</v>
      </c>
      <c r="BB539" s="45">
        <v>118.9</v>
      </c>
      <c r="BC539" s="45">
        <v>119.5</v>
      </c>
      <c r="BD539" s="45">
        <v>119.4</v>
      </c>
      <c r="BE539" s="45">
        <v>119.2</v>
      </c>
      <c r="BF539" s="45">
        <v>119</v>
      </c>
      <c r="BG539" s="45">
        <v>120.2</v>
      </c>
      <c r="BH539" s="45">
        <v>120</v>
      </c>
      <c r="BI539" s="45">
        <v>120.4</v>
      </c>
      <c r="BJ539" s="45">
        <v>120.2</v>
      </c>
      <c r="BK539" s="45">
        <v>120.5</v>
      </c>
      <c r="BL539" s="45">
        <v>120.8</v>
      </c>
      <c r="BM539" s="45">
        <v>116.7</v>
      </c>
      <c r="BN539" s="45">
        <v>117.4</v>
      </c>
      <c r="BO539" s="45">
        <v>118.2</v>
      </c>
      <c r="BP539" s="45">
        <v>118.2</v>
      </c>
      <c r="BQ539" s="45">
        <v>118.8</v>
      </c>
      <c r="BR539" s="45">
        <v>118.9</v>
      </c>
      <c r="BS539" s="45">
        <v>119.5</v>
      </c>
      <c r="BT539" s="45">
        <v>119.1</v>
      </c>
      <c r="BU539" s="45">
        <v>120.1</v>
      </c>
      <c r="BV539" s="45">
        <v>122.5</v>
      </c>
      <c r="BW539" s="45">
        <v>121.9</v>
      </c>
      <c r="BX539" s="45">
        <v>122.5</v>
      </c>
      <c r="BY539" s="45">
        <v>122.2</v>
      </c>
      <c r="BZ539" s="45">
        <v>124.2</v>
      </c>
      <c r="CA539" s="45">
        <v>125.1</v>
      </c>
      <c r="CB539" s="45">
        <v>122.9</v>
      </c>
      <c r="CC539" s="45">
        <v>125.2</v>
      </c>
      <c r="CD539" s="45">
        <v>125</v>
      </c>
      <c r="CE539" s="45">
        <v>126.2</v>
      </c>
      <c r="CF539" s="45">
        <v>125.9</v>
      </c>
      <c r="CG539" s="45">
        <v>128.5</v>
      </c>
      <c r="CH539" s="45">
        <v>128.19999999999999</v>
      </c>
      <c r="CI539" s="45">
        <v>128.30000000000001</v>
      </c>
      <c r="CJ539" s="45">
        <v>127.3</v>
      </c>
      <c r="CK539" s="45">
        <v>128</v>
      </c>
      <c r="CL539" s="45">
        <v>127.4</v>
      </c>
      <c r="CM539" s="45">
        <v>125</v>
      </c>
      <c r="CN539" s="45">
        <v>125.3</v>
      </c>
      <c r="CO539" s="45">
        <v>124.4</v>
      </c>
      <c r="CP539" s="45">
        <v>125.4</v>
      </c>
      <c r="CQ539" s="45">
        <v>123.9</v>
      </c>
      <c r="CR539" s="45">
        <v>125.3</v>
      </c>
      <c r="CS539" s="45">
        <v>123.3</v>
      </c>
      <c r="CT539" s="45">
        <v>123.6</v>
      </c>
      <c r="CU539" s="45">
        <v>122</v>
      </c>
      <c r="CV539" s="45">
        <v>125.7</v>
      </c>
      <c r="CW539" s="45">
        <v>123.1</v>
      </c>
      <c r="CX539" s="45">
        <v>120.8</v>
      </c>
      <c r="CY539" s="45">
        <v>121.8</v>
      </c>
      <c r="CZ539" s="45">
        <v>121.1</v>
      </c>
      <c r="DA539" s="45">
        <v>120.7</v>
      </c>
      <c r="DB539" s="45">
        <v>121.2</v>
      </c>
      <c r="DC539" s="45">
        <v>119.8</v>
      </c>
      <c r="DD539" s="45">
        <v>120.8</v>
      </c>
      <c r="DE539" s="45">
        <v>121.2</v>
      </c>
      <c r="DF539" s="45">
        <v>121</v>
      </c>
      <c r="DG539" s="45">
        <v>122.3</v>
      </c>
      <c r="DH539" s="45">
        <v>120.7</v>
      </c>
      <c r="DI539" s="45">
        <v>122.4</v>
      </c>
      <c r="DJ539" s="45">
        <v>122.9</v>
      </c>
      <c r="DK539" s="45">
        <v>126.6</v>
      </c>
      <c r="DL539" s="45">
        <v>127</v>
      </c>
      <c r="DM539" s="45">
        <v>123.8</v>
      </c>
      <c r="DN539" s="45">
        <v>121.1</v>
      </c>
      <c r="DO539" s="45">
        <v>126.3</v>
      </c>
      <c r="DP539" s="45">
        <v>124.1</v>
      </c>
      <c r="DQ539" s="45">
        <v>127.1</v>
      </c>
      <c r="DR539" s="45">
        <v>122</v>
      </c>
      <c r="DS539" s="45">
        <v>122</v>
      </c>
      <c r="DT539" s="45">
        <v>117</v>
      </c>
      <c r="DU539" s="45">
        <v>128</v>
      </c>
      <c r="DV539" s="45">
        <v>131.69999999999999</v>
      </c>
      <c r="DW539" s="45">
        <v>130.69999999999999</v>
      </c>
      <c r="DX539" s="46">
        <v>132.5</v>
      </c>
      <c r="DY539" s="46">
        <v>130.1</v>
      </c>
      <c r="DZ539" s="46">
        <v>129.80000000000001</v>
      </c>
      <c r="EA539">
        <v>129.80000000000001</v>
      </c>
      <c r="EB539" s="47">
        <v>128.6</v>
      </c>
      <c r="EC539" s="47">
        <v>129.1</v>
      </c>
    </row>
    <row r="540" spans="1:133" x14ac:dyDescent="0.25">
      <c r="A540" s="43" t="s">
        <v>3836</v>
      </c>
      <c r="B540" s="43" t="s">
        <v>3837</v>
      </c>
      <c r="C540" s="44">
        <v>7.7609999999999998E-2</v>
      </c>
      <c r="D540" s="45">
        <v>112</v>
      </c>
      <c r="E540" s="45">
        <v>109.3</v>
      </c>
      <c r="F540" s="45">
        <v>108.6</v>
      </c>
      <c r="G540" s="45">
        <v>110.3</v>
      </c>
      <c r="H540" s="45">
        <v>108.1</v>
      </c>
      <c r="I540" s="45">
        <v>102.1</v>
      </c>
      <c r="J540" s="45">
        <v>102.9</v>
      </c>
      <c r="K540" s="45">
        <v>103.9</v>
      </c>
      <c r="L540" s="45">
        <v>100.6</v>
      </c>
      <c r="M540" s="45">
        <v>96.6</v>
      </c>
      <c r="N540" s="45">
        <v>100.5</v>
      </c>
      <c r="O540" s="45">
        <v>100.5</v>
      </c>
      <c r="P540" s="45">
        <v>99.4</v>
      </c>
      <c r="Q540" s="45">
        <v>101.4</v>
      </c>
      <c r="R540" s="45">
        <v>108.5</v>
      </c>
      <c r="S540" s="45">
        <v>108.5</v>
      </c>
      <c r="T540" s="45">
        <v>104.4</v>
      </c>
      <c r="U540" s="45">
        <v>105.4</v>
      </c>
      <c r="V540" s="45">
        <v>108</v>
      </c>
      <c r="W540" s="45">
        <v>109.5</v>
      </c>
      <c r="X540" s="45">
        <v>106.6</v>
      </c>
      <c r="Y540" s="45">
        <v>105.2</v>
      </c>
      <c r="Z540" s="45">
        <v>106.4</v>
      </c>
      <c r="AA540" s="45">
        <v>103.1</v>
      </c>
      <c r="AB540" s="45">
        <v>104</v>
      </c>
      <c r="AC540" s="45">
        <v>102.7</v>
      </c>
      <c r="AD540" s="45">
        <v>112.8</v>
      </c>
      <c r="AE540" s="45">
        <v>116.5</v>
      </c>
      <c r="AF540" s="45">
        <v>116.2</v>
      </c>
      <c r="AG540" s="45">
        <v>114.9</v>
      </c>
      <c r="AH540" s="45">
        <v>113.4</v>
      </c>
      <c r="AI540" s="45">
        <v>111</v>
      </c>
      <c r="AJ540" s="45">
        <v>114.9</v>
      </c>
      <c r="AK540" s="45">
        <v>121.7</v>
      </c>
      <c r="AL540" s="45">
        <v>119.9</v>
      </c>
      <c r="AM540" s="45">
        <v>116.2</v>
      </c>
      <c r="AN540" s="45">
        <v>116.3</v>
      </c>
      <c r="AO540" s="45">
        <v>113.5</v>
      </c>
      <c r="AP540" s="45">
        <v>116.2</v>
      </c>
      <c r="AQ540" s="45">
        <v>114.1</v>
      </c>
      <c r="AR540" s="45">
        <v>117.6</v>
      </c>
      <c r="AS540" s="45">
        <v>109.4</v>
      </c>
      <c r="AT540" s="45">
        <v>102.2</v>
      </c>
      <c r="AU540" s="45">
        <v>109.7</v>
      </c>
      <c r="AV540" s="45">
        <v>108.8</v>
      </c>
      <c r="AW540" s="45">
        <v>108.8</v>
      </c>
      <c r="AX540" s="45">
        <v>106.8</v>
      </c>
      <c r="AY540" s="45">
        <v>101.6</v>
      </c>
      <c r="AZ540" s="45">
        <v>99.3</v>
      </c>
      <c r="BA540" s="45">
        <v>107.3</v>
      </c>
      <c r="BB540" s="45">
        <v>111.7</v>
      </c>
      <c r="BC540" s="45">
        <v>111.4</v>
      </c>
      <c r="BD540" s="45">
        <v>105.7</v>
      </c>
      <c r="BE540" s="45">
        <v>115.4</v>
      </c>
      <c r="BF540" s="45">
        <v>115.8</v>
      </c>
      <c r="BG540" s="45">
        <v>116.5</v>
      </c>
      <c r="BH540" s="45">
        <v>113.5</v>
      </c>
      <c r="BI540" s="45">
        <v>114.4</v>
      </c>
      <c r="BJ540" s="45">
        <v>110.8</v>
      </c>
      <c r="BK540" s="45">
        <v>109.2</v>
      </c>
      <c r="BL540" s="45">
        <v>119.8</v>
      </c>
      <c r="BM540" s="45">
        <v>119.7</v>
      </c>
      <c r="BN540" s="45">
        <v>114.6</v>
      </c>
      <c r="BO540" s="45">
        <v>115</v>
      </c>
      <c r="BP540" s="45">
        <v>112.9</v>
      </c>
      <c r="BQ540" s="45">
        <v>113.4</v>
      </c>
      <c r="BR540" s="45">
        <v>110.7</v>
      </c>
      <c r="BS540" s="45">
        <v>109.8</v>
      </c>
      <c r="BT540" s="45">
        <v>110.5</v>
      </c>
      <c r="BU540" s="45">
        <v>113</v>
      </c>
      <c r="BV540" s="45">
        <v>112.4</v>
      </c>
      <c r="BW540" s="45">
        <v>116</v>
      </c>
      <c r="BX540" s="45">
        <v>121</v>
      </c>
      <c r="BY540" s="45">
        <v>120.5</v>
      </c>
      <c r="BZ540" s="45">
        <v>118.4</v>
      </c>
      <c r="CA540" s="45">
        <v>117.4</v>
      </c>
      <c r="CB540" s="45">
        <v>110.4</v>
      </c>
      <c r="CC540" s="45">
        <v>108.6</v>
      </c>
      <c r="CD540" s="45">
        <v>108.5</v>
      </c>
      <c r="CE540" s="45">
        <v>108.4</v>
      </c>
      <c r="CF540" s="45">
        <v>107.3</v>
      </c>
      <c r="CG540" s="45">
        <v>108.9</v>
      </c>
      <c r="CH540" s="45">
        <v>112.2</v>
      </c>
      <c r="CI540" s="45">
        <v>115.6</v>
      </c>
      <c r="CJ540" s="45">
        <v>117.4</v>
      </c>
      <c r="CK540" s="45">
        <v>116.6</v>
      </c>
      <c r="CL540" s="45">
        <v>117.2</v>
      </c>
      <c r="CM540" s="45">
        <v>113.6</v>
      </c>
      <c r="CN540" s="45">
        <v>106.8</v>
      </c>
      <c r="CO540" s="45">
        <v>109.6</v>
      </c>
      <c r="CP540" s="45">
        <v>104.2</v>
      </c>
      <c r="CQ540" s="45">
        <v>107.3</v>
      </c>
      <c r="CR540" s="45">
        <v>103.2</v>
      </c>
      <c r="CS540" s="45">
        <v>105.5</v>
      </c>
      <c r="CT540" s="45">
        <v>112.5</v>
      </c>
      <c r="CU540" s="45">
        <v>114.5</v>
      </c>
      <c r="CV540" s="45">
        <v>122.2</v>
      </c>
      <c r="CW540" s="45">
        <v>124.7</v>
      </c>
      <c r="CX540" s="45">
        <v>123.7</v>
      </c>
      <c r="CY540" s="45">
        <v>125.2</v>
      </c>
      <c r="CZ540" s="45">
        <v>125</v>
      </c>
      <c r="DA540" s="45">
        <v>120.9</v>
      </c>
      <c r="DB540" s="45">
        <v>119.3</v>
      </c>
      <c r="DC540" s="45">
        <v>121</v>
      </c>
      <c r="DD540" s="45">
        <v>118.2</v>
      </c>
      <c r="DE540" s="45">
        <v>115.3</v>
      </c>
      <c r="DF540" s="45">
        <v>114.4</v>
      </c>
      <c r="DG540" s="45">
        <v>120.2</v>
      </c>
      <c r="DH540" s="45">
        <v>125.1</v>
      </c>
      <c r="DI540" s="45">
        <v>126.4</v>
      </c>
      <c r="DJ540" s="45">
        <v>126</v>
      </c>
      <c r="DK540" s="45">
        <v>125</v>
      </c>
      <c r="DL540" s="45">
        <v>123.7</v>
      </c>
      <c r="DM540" s="45">
        <v>121</v>
      </c>
      <c r="DN540" s="45">
        <v>124.7</v>
      </c>
      <c r="DO540" s="45">
        <v>126</v>
      </c>
      <c r="DP540" s="45">
        <v>121</v>
      </c>
      <c r="DQ540" s="45">
        <v>117.5</v>
      </c>
      <c r="DR540" s="45">
        <v>119.4</v>
      </c>
      <c r="DS540" s="45">
        <v>120.8</v>
      </c>
      <c r="DT540" s="45">
        <v>122.9</v>
      </c>
      <c r="DU540" s="45">
        <v>130.6</v>
      </c>
      <c r="DV540" s="45">
        <v>129.6</v>
      </c>
      <c r="DW540" s="45">
        <v>129.6</v>
      </c>
      <c r="DX540" s="46">
        <v>129.19999999999999</v>
      </c>
      <c r="DY540" s="46">
        <v>129.4</v>
      </c>
      <c r="DZ540" s="46">
        <v>130.1</v>
      </c>
      <c r="EA540">
        <v>131</v>
      </c>
      <c r="EB540" s="47">
        <v>132.5</v>
      </c>
      <c r="EC540" s="47">
        <v>131.19999999999999</v>
      </c>
    </row>
    <row r="541" spans="1:133" x14ac:dyDescent="0.25">
      <c r="A541" s="43" t="s">
        <v>3838</v>
      </c>
      <c r="B541" s="43" t="s">
        <v>3839</v>
      </c>
      <c r="C541" s="44">
        <v>0.29248000000000002</v>
      </c>
      <c r="D541" s="45">
        <v>106.6</v>
      </c>
      <c r="E541" s="45">
        <v>108.3</v>
      </c>
      <c r="F541" s="45">
        <v>108.4</v>
      </c>
      <c r="G541" s="45">
        <v>108.8</v>
      </c>
      <c r="H541" s="45">
        <v>107.9</v>
      </c>
      <c r="I541" s="45">
        <v>108.4</v>
      </c>
      <c r="J541" s="45">
        <v>108.5</v>
      </c>
      <c r="K541" s="45">
        <v>108.9</v>
      </c>
      <c r="L541" s="45">
        <v>108.6</v>
      </c>
      <c r="M541" s="45">
        <v>110.1</v>
      </c>
      <c r="N541" s="45">
        <v>110.8</v>
      </c>
      <c r="O541" s="45">
        <v>109.9</v>
      </c>
      <c r="P541" s="45">
        <v>111.7</v>
      </c>
      <c r="Q541" s="45">
        <v>110.4</v>
      </c>
      <c r="R541" s="45">
        <v>110.7</v>
      </c>
      <c r="S541" s="45">
        <v>111.2</v>
      </c>
      <c r="T541" s="45">
        <v>109.9</v>
      </c>
      <c r="U541" s="45">
        <v>110.7</v>
      </c>
      <c r="V541" s="45">
        <v>112.4</v>
      </c>
      <c r="W541" s="45">
        <v>114.2</v>
      </c>
      <c r="X541" s="45">
        <v>114.8</v>
      </c>
      <c r="Y541" s="45">
        <v>114.4</v>
      </c>
      <c r="Z541" s="45">
        <v>114.1</v>
      </c>
      <c r="AA541" s="45">
        <v>115.1</v>
      </c>
      <c r="AB541" s="45">
        <v>115.3</v>
      </c>
      <c r="AC541" s="45">
        <v>116</v>
      </c>
      <c r="AD541" s="45">
        <v>118.2</v>
      </c>
      <c r="AE541" s="45">
        <v>118</v>
      </c>
      <c r="AF541" s="45">
        <v>118</v>
      </c>
      <c r="AG541" s="45">
        <v>118.2</v>
      </c>
      <c r="AH541" s="45">
        <v>118</v>
      </c>
      <c r="AI541" s="45">
        <v>117.2</v>
      </c>
      <c r="AJ541" s="45">
        <v>115.2</v>
      </c>
      <c r="AK541" s="45">
        <v>115.7</v>
      </c>
      <c r="AL541" s="45">
        <v>114.7</v>
      </c>
      <c r="AM541" s="45">
        <v>113.5</v>
      </c>
      <c r="AN541" s="45">
        <v>116.1</v>
      </c>
      <c r="AO541" s="45">
        <v>115.6</v>
      </c>
      <c r="AP541" s="45">
        <v>116.4</v>
      </c>
      <c r="AQ541" s="45">
        <v>116.4</v>
      </c>
      <c r="AR541" s="45">
        <v>116.5</v>
      </c>
      <c r="AS541" s="45">
        <v>116</v>
      </c>
      <c r="AT541" s="45">
        <v>117</v>
      </c>
      <c r="AU541" s="45">
        <v>116.8</v>
      </c>
      <c r="AV541" s="45">
        <v>116.7</v>
      </c>
      <c r="AW541" s="45">
        <v>115.8</v>
      </c>
      <c r="AX541" s="45">
        <v>114.6</v>
      </c>
      <c r="AY541" s="45">
        <v>115.4</v>
      </c>
      <c r="AZ541" s="45">
        <v>115.5</v>
      </c>
      <c r="BA541" s="45">
        <v>114.8</v>
      </c>
      <c r="BB541" s="45">
        <v>115.6</v>
      </c>
      <c r="BC541" s="45">
        <v>114.3</v>
      </c>
      <c r="BD541" s="45">
        <v>113.7</v>
      </c>
      <c r="BE541" s="45">
        <v>114.1</v>
      </c>
      <c r="BF541" s="45">
        <v>115</v>
      </c>
      <c r="BG541" s="45">
        <v>116.8</v>
      </c>
      <c r="BH541" s="45">
        <v>115.9</v>
      </c>
      <c r="BI541" s="45">
        <v>115.2</v>
      </c>
      <c r="BJ541" s="45">
        <v>116.8</v>
      </c>
      <c r="BK541" s="45">
        <v>116</v>
      </c>
      <c r="BL541" s="45">
        <v>116.5</v>
      </c>
      <c r="BM541" s="45">
        <v>117.2</v>
      </c>
      <c r="BN541" s="45">
        <v>118.7</v>
      </c>
      <c r="BO541" s="45">
        <v>118.7</v>
      </c>
      <c r="BP541" s="45">
        <v>118.4</v>
      </c>
      <c r="BQ541" s="45">
        <v>119.4</v>
      </c>
      <c r="BR541" s="45">
        <v>120</v>
      </c>
      <c r="BS541" s="45">
        <v>118.6</v>
      </c>
      <c r="BT541" s="45">
        <v>119.1</v>
      </c>
      <c r="BU541" s="45">
        <v>120.3</v>
      </c>
      <c r="BV541" s="45">
        <v>119.2</v>
      </c>
      <c r="BW541" s="45">
        <v>120.1</v>
      </c>
      <c r="BX541" s="45">
        <v>118.4</v>
      </c>
      <c r="BY541" s="45">
        <v>121.8</v>
      </c>
      <c r="BZ541" s="45">
        <v>121.5</v>
      </c>
      <c r="CA541" s="45">
        <v>121.9</v>
      </c>
      <c r="CB541" s="45">
        <v>122.7</v>
      </c>
      <c r="CC541" s="45">
        <v>122.6</v>
      </c>
      <c r="CD541" s="45">
        <v>120.5</v>
      </c>
      <c r="CE541" s="45">
        <v>121.3</v>
      </c>
      <c r="CF541" s="45">
        <v>120.6</v>
      </c>
      <c r="CG541" s="45">
        <v>122.5</v>
      </c>
      <c r="CH541" s="45">
        <v>121.9</v>
      </c>
      <c r="CI541" s="45">
        <v>122</v>
      </c>
      <c r="CJ541" s="45">
        <v>121.8</v>
      </c>
      <c r="CK541" s="45">
        <v>120.8</v>
      </c>
      <c r="CL541" s="45">
        <v>121</v>
      </c>
      <c r="CM541" s="45">
        <v>120.7</v>
      </c>
      <c r="CN541" s="45">
        <v>120.9</v>
      </c>
      <c r="CO541" s="45">
        <v>121.2</v>
      </c>
      <c r="CP541" s="45">
        <v>121.3</v>
      </c>
      <c r="CQ541" s="45">
        <v>122.1</v>
      </c>
      <c r="CR541" s="45">
        <v>122.2</v>
      </c>
      <c r="CS541" s="45">
        <v>122.5</v>
      </c>
      <c r="CT541" s="45">
        <v>122.9</v>
      </c>
      <c r="CU541" s="45">
        <v>122.2</v>
      </c>
      <c r="CV541" s="45">
        <v>123</v>
      </c>
      <c r="CW541" s="45">
        <v>124.4</v>
      </c>
      <c r="CX541" s="45">
        <v>127.1</v>
      </c>
      <c r="CY541" s="45">
        <v>124.7</v>
      </c>
      <c r="CZ541" s="45">
        <v>124.1</v>
      </c>
      <c r="DA541" s="45">
        <v>123.9</v>
      </c>
      <c r="DB541" s="45">
        <v>124.7</v>
      </c>
      <c r="DC541" s="45">
        <v>126</v>
      </c>
      <c r="DD541" s="45">
        <v>127.1</v>
      </c>
      <c r="DE541" s="45">
        <v>126</v>
      </c>
      <c r="DF541" s="45">
        <v>126.7</v>
      </c>
      <c r="DG541" s="45">
        <v>126.4</v>
      </c>
      <c r="DH541" s="45">
        <v>128.19999999999999</v>
      </c>
      <c r="DI541" s="45">
        <v>128.9</v>
      </c>
      <c r="DJ541" s="45">
        <v>129</v>
      </c>
      <c r="DK541" s="45">
        <v>127.8</v>
      </c>
      <c r="DL541" s="45">
        <v>128.9</v>
      </c>
      <c r="DM541" s="45">
        <v>128.6</v>
      </c>
      <c r="DN541" s="45">
        <v>128.4</v>
      </c>
      <c r="DO541" s="45">
        <v>129.19999999999999</v>
      </c>
      <c r="DP541" s="45">
        <v>129.80000000000001</v>
      </c>
      <c r="DQ541" s="45">
        <v>129.80000000000001</v>
      </c>
      <c r="DR541" s="45">
        <v>130.6</v>
      </c>
      <c r="DS541" s="45">
        <v>131.4</v>
      </c>
      <c r="DT541" s="45">
        <v>132.80000000000001</v>
      </c>
      <c r="DU541" s="45">
        <v>134.1</v>
      </c>
      <c r="DV541" s="45">
        <v>133.19999999999999</v>
      </c>
      <c r="DW541" s="45">
        <v>134.4</v>
      </c>
      <c r="DX541" s="46">
        <v>134.9</v>
      </c>
      <c r="DY541" s="46">
        <v>133.69999999999999</v>
      </c>
      <c r="DZ541" s="46">
        <v>134.5</v>
      </c>
      <c r="EA541">
        <v>134.80000000000001</v>
      </c>
      <c r="EB541" s="47">
        <v>134.9</v>
      </c>
      <c r="EC541" s="47">
        <v>134.5</v>
      </c>
    </row>
    <row r="542" spans="1:133" x14ac:dyDescent="0.25">
      <c r="A542" s="43" t="s">
        <v>3840</v>
      </c>
      <c r="B542" s="43" t="s">
        <v>3841</v>
      </c>
      <c r="C542" s="44">
        <v>0.12181</v>
      </c>
      <c r="D542" s="45">
        <v>110.4</v>
      </c>
      <c r="E542" s="45">
        <v>115.3</v>
      </c>
      <c r="F542" s="45">
        <v>116.2</v>
      </c>
      <c r="G542" s="45">
        <v>117.2</v>
      </c>
      <c r="H542" s="45">
        <v>115.6</v>
      </c>
      <c r="I542" s="45">
        <v>114.8</v>
      </c>
      <c r="J542" s="45">
        <v>115.3</v>
      </c>
      <c r="K542" s="45">
        <v>114.4</v>
      </c>
      <c r="L542" s="45">
        <v>114</v>
      </c>
      <c r="M542" s="45">
        <v>117.6</v>
      </c>
      <c r="N542" s="45">
        <v>116.6</v>
      </c>
      <c r="O542" s="45">
        <v>116.3</v>
      </c>
      <c r="P542" s="45">
        <v>117.2</v>
      </c>
      <c r="Q542" s="45">
        <v>116.8</v>
      </c>
      <c r="R542" s="45">
        <v>116.3</v>
      </c>
      <c r="S542" s="45">
        <v>116.1</v>
      </c>
      <c r="T542" s="45">
        <v>115</v>
      </c>
      <c r="U542" s="45">
        <v>115.3</v>
      </c>
      <c r="V542" s="45">
        <v>116.2</v>
      </c>
      <c r="W542" s="45">
        <v>116.5</v>
      </c>
      <c r="X542" s="45">
        <v>116.1</v>
      </c>
      <c r="Y542" s="45">
        <v>114.9</v>
      </c>
      <c r="Z542" s="45">
        <v>116</v>
      </c>
      <c r="AA542" s="45">
        <v>115</v>
      </c>
      <c r="AB542" s="45">
        <v>115.9</v>
      </c>
      <c r="AC542" s="45">
        <v>117.6</v>
      </c>
      <c r="AD542" s="45">
        <v>121.3</v>
      </c>
      <c r="AE542" s="45">
        <v>122.2</v>
      </c>
      <c r="AF542" s="45">
        <v>121.1</v>
      </c>
      <c r="AG542" s="45">
        <v>120.1</v>
      </c>
      <c r="AH542" s="45">
        <v>118.3</v>
      </c>
      <c r="AI542" s="45">
        <v>117.6</v>
      </c>
      <c r="AJ542" s="45">
        <v>115.9</v>
      </c>
      <c r="AK542" s="45">
        <v>115.1</v>
      </c>
      <c r="AL542" s="45">
        <v>115.2</v>
      </c>
      <c r="AM542" s="45">
        <v>114.1</v>
      </c>
      <c r="AN542" s="45">
        <v>115.8</v>
      </c>
      <c r="AO542" s="45">
        <v>117</v>
      </c>
      <c r="AP542" s="45">
        <v>116</v>
      </c>
      <c r="AQ542" s="45">
        <v>115.6</v>
      </c>
      <c r="AR542" s="45">
        <v>114.7</v>
      </c>
      <c r="AS542" s="45">
        <v>113.6</v>
      </c>
      <c r="AT542" s="45">
        <v>113.6</v>
      </c>
      <c r="AU542" s="45">
        <v>112.9</v>
      </c>
      <c r="AV542" s="45">
        <v>111.6</v>
      </c>
      <c r="AW542" s="45">
        <v>112.5</v>
      </c>
      <c r="AX542" s="45">
        <v>111.9</v>
      </c>
      <c r="AY542" s="45">
        <v>112.9</v>
      </c>
      <c r="AZ542" s="45">
        <v>112.7</v>
      </c>
      <c r="BA542" s="45">
        <v>112.9</v>
      </c>
      <c r="BB542" s="45">
        <v>112.3</v>
      </c>
      <c r="BC542" s="45">
        <v>111.4</v>
      </c>
      <c r="BD542" s="45">
        <v>109.7</v>
      </c>
      <c r="BE542" s="45">
        <v>109.1</v>
      </c>
      <c r="BF542" s="45">
        <v>110</v>
      </c>
      <c r="BG542" s="45">
        <v>110.6</v>
      </c>
      <c r="BH542" s="45">
        <v>109.7</v>
      </c>
      <c r="BI542" s="45">
        <v>109.7</v>
      </c>
      <c r="BJ542" s="45">
        <v>110.3</v>
      </c>
      <c r="BK542" s="45">
        <v>110.7</v>
      </c>
      <c r="BL542" s="45">
        <v>111.5</v>
      </c>
      <c r="BM542" s="45">
        <v>112.2</v>
      </c>
      <c r="BN542" s="45">
        <v>112.1</v>
      </c>
      <c r="BO542" s="45">
        <v>115</v>
      </c>
      <c r="BP542" s="45">
        <v>113.5</v>
      </c>
      <c r="BQ542" s="45">
        <v>114.3</v>
      </c>
      <c r="BR542" s="45">
        <v>115</v>
      </c>
      <c r="BS542" s="45">
        <v>112.6</v>
      </c>
      <c r="BT542" s="45">
        <v>113</v>
      </c>
      <c r="BU542" s="45">
        <v>113.7</v>
      </c>
      <c r="BV542" s="45">
        <v>113.4</v>
      </c>
      <c r="BW542" s="45">
        <v>113.1</v>
      </c>
      <c r="BX542" s="45">
        <v>113.4</v>
      </c>
      <c r="BY542" s="45">
        <v>116.5</v>
      </c>
      <c r="BZ542" s="45">
        <v>117.5</v>
      </c>
      <c r="CA542" s="45">
        <v>116</v>
      </c>
      <c r="CB542" s="45">
        <v>116.2</v>
      </c>
      <c r="CC542" s="45">
        <v>116</v>
      </c>
      <c r="CD542" s="45">
        <v>114.7</v>
      </c>
      <c r="CE542" s="45">
        <v>113.6</v>
      </c>
      <c r="CF542" s="45">
        <v>113.8</v>
      </c>
      <c r="CG542" s="45">
        <v>114.4</v>
      </c>
      <c r="CH542" s="45">
        <v>113.2</v>
      </c>
      <c r="CI542" s="45">
        <v>113.9</v>
      </c>
      <c r="CJ542" s="45">
        <v>115.6</v>
      </c>
      <c r="CK542" s="45">
        <v>115.7</v>
      </c>
      <c r="CL542" s="45">
        <v>116.5</v>
      </c>
      <c r="CM542" s="45">
        <v>115.5</v>
      </c>
      <c r="CN542" s="45">
        <v>113.8</v>
      </c>
      <c r="CO542" s="45">
        <v>113.4</v>
      </c>
      <c r="CP542" s="45">
        <v>113.1</v>
      </c>
      <c r="CQ542" s="45">
        <v>114.3</v>
      </c>
      <c r="CR542" s="45">
        <v>114.7</v>
      </c>
      <c r="CS542" s="45">
        <v>113.2</v>
      </c>
      <c r="CT542" s="45">
        <v>114.9</v>
      </c>
      <c r="CU542" s="45">
        <v>114</v>
      </c>
      <c r="CV542" s="45">
        <v>115.3</v>
      </c>
      <c r="CW542" s="45">
        <v>121.2</v>
      </c>
      <c r="CX542" s="45">
        <v>123.7</v>
      </c>
      <c r="CY542" s="45">
        <v>123.9</v>
      </c>
      <c r="CZ542" s="45">
        <v>123.1</v>
      </c>
      <c r="DA542" s="45">
        <v>122.4</v>
      </c>
      <c r="DB542" s="45">
        <v>123</v>
      </c>
      <c r="DC542" s="45">
        <v>122.7</v>
      </c>
      <c r="DD542" s="45">
        <v>121.8</v>
      </c>
      <c r="DE542" s="45">
        <v>122.2</v>
      </c>
      <c r="DF542" s="45">
        <v>123.1</v>
      </c>
      <c r="DG542" s="45">
        <v>122.2</v>
      </c>
      <c r="DH542" s="45">
        <v>126.8</v>
      </c>
      <c r="DI542" s="45">
        <v>127.3</v>
      </c>
      <c r="DJ542" s="45">
        <v>128.19999999999999</v>
      </c>
      <c r="DK542" s="45">
        <v>125.8</v>
      </c>
      <c r="DL542" s="45">
        <v>124.6</v>
      </c>
      <c r="DM542" s="45">
        <v>125.2</v>
      </c>
      <c r="DN542" s="45">
        <v>124.5</v>
      </c>
      <c r="DO542" s="45">
        <v>124.5</v>
      </c>
      <c r="DP542" s="45">
        <v>124.2</v>
      </c>
      <c r="DQ542" s="45">
        <v>124.5</v>
      </c>
      <c r="DR542" s="45">
        <v>124.3</v>
      </c>
      <c r="DS542" s="45">
        <v>126.2</v>
      </c>
      <c r="DT542" s="45">
        <v>129.1</v>
      </c>
      <c r="DU542" s="45">
        <v>129.6</v>
      </c>
      <c r="DV542" s="45">
        <v>129.1</v>
      </c>
      <c r="DW542" s="45">
        <v>129.5</v>
      </c>
      <c r="DX542" s="46">
        <v>128.19999999999999</v>
      </c>
      <c r="DY542" s="46">
        <v>127.3</v>
      </c>
      <c r="DZ542" s="46">
        <v>128.4</v>
      </c>
      <c r="EA542">
        <v>128.1</v>
      </c>
      <c r="EB542" s="47">
        <v>129.1</v>
      </c>
      <c r="EC542" s="47">
        <v>129.5</v>
      </c>
    </row>
    <row r="543" spans="1:133" x14ac:dyDescent="0.25">
      <c r="A543" s="43" t="s">
        <v>3842</v>
      </c>
      <c r="B543" s="43" t="s">
        <v>3843</v>
      </c>
      <c r="C543" s="44">
        <v>9.6030000000000004E-2</v>
      </c>
      <c r="D543" s="45">
        <v>104.7</v>
      </c>
      <c r="E543" s="45">
        <v>103.3</v>
      </c>
      <c r="F543" s="45">
        <v>102.6</v>
      </c>
      <c r="G543" s="45">
        <v>102.1</v>
      </c>
      <c r="H543" s="45">
        <v>101.1</v>
      </c>
      <c r="I543" s="45">
        <v>104.1</v>
      </c>
      <c r="J543" s="45">
        <v>104.7</v>
      </c>
      <c r="K543" s="45">
        <v>106.5</v>
      </c>
      <c r="L543" s="45">
        <v>105.8</v>
      </c>
      <c r="M543" s="45">
        <v>105.9</v>
      </c>
      <c r="N543" s="45">
        <v>109.4</v>
      </c>
      <c r="O543" s="45">
        <v>106.4</v>
      </c>
      <c r="P543" s="45">
        <v>108.3</v>
      </c>
      <c r="Q543" s="45">
        <v>105.5</v>
      </c>
      <c r="R543" s="45">
        <v>106.8</v>
      </c>
      <c r="S543" s="45">
        <v>107.9</v>
      </c>
      <c r="T543" s="45">
        <v>105.7</v>
      </c>
      <c r="U543" s="45">
        <v>108.3</v>
      </c>
      <c r="V543" s="45">
        <v>111.6</v>
      </c>
      <c r="W543" s="45">
        <v>115.3</v>
      </c>
      <c r="X543" s="45">
        <v>116.2</v>
      </c>
      <c r="Y543" s="45">
        <v>115.7</v>
      </c>
      <c r="Z543" s="45">
        <v>114.6</v>
      </c>
      <c r="AA543" s="45">
        <v>117.6</v>
      </c>
      <c r="AB543" s="45">
        <v>115.2</v>
      </c>
      <c r="AC543" s="45">
        <v>115.4</v>
      </c>
      <c r="AD543" s="45">
        <v>117.3</v>
      </c>
      <c r="AE543" s="45">
        <v>115.7</v>
      </c>
      <c r="AF543" s="45">
        <v>117.8</v>
      </c>
      <c r="AG543" s="45">
        <v>121</v>
      </c>
      <c r="AH543" s="45">
        <v>121.2</v>
      </c>
      <c r="AI543" s="45">
        <v>120.5</v>
      </c>
      <c r="AJ543" s="45">
        <v>117.3</v>
      </c>
      <c r="AK543" s="45">
        <v>118.3</v>
      </c>
      <c r="AL543" s="45">
        <v>116.2</v>
      </c>
      <c r="AM543" s="45">
        <v>113.6</v>
      </c>
      <c r="AN543" s="45">
        <v>119.8</v>
      </c>
      <c r="AO543" s="45">
        <v>117</v>
      </c>
      <c r="AP543" s="45">
        <v>120.3</v>
      </c>
      <c r="AQ543" s="45">
        <v>120.5</v>
      </c>
      <c r="AR543" s="45">
        <v>122.7</v>
      </c>
      <c r="AS543" s="45">
        <v>122.4</v>
      </c>
      <c r="AT543" s="45">
        <v>124.9</v>
      </c>
      <c r="AU543" s="45">
        <v>125.6</v>
      </c>
      <c r="AV543" s="45">
        <v>128.69999999999999</v>
      </c>
      <c r="AW543" s="45">
        <v>125.4</v>
      </c>
      <c r="AX543" s="45">
        <v>122.8</v>
      </c>
      <c r="AY543" s="45">
        <v>123.5</v>
      </c>
      <c r="AZ543" s="45">
        <v>124.5</v>
      </c>
      <c r="BA543" s="45">
        <v>122.2</v>
      </c>
      <c r="BB543" s="45">
        <v>124.9</v>
      </c>
      <c r="BC543" s="45">
        <v>122.4</v>
      </c>
      <c r="BD543" s="45">
        <v>122.4</v>
      </c>
      <c r="BE543" s="45">
        <v>123.6</v>
      </c>
      <c r="BF543" s="45">
        <v>125.5</v>
      </c>
      <c r="BG543" s="45">
        <v>128.4</v>
      </c>
      <c r="BH543" s="45">
        <v>128</v>
      </c>
      <c r="BI543" s="45">
        <v>126</v>
      </c>
      <c r="BJ543" s="45">
        <v>128.80000000000001</v>
      </c>
      <c r="BK543" s="45">
        <v>126</v>
      </c>
      <c r="BL543" s="45">
        <v>125.9</v>
      </c>
      <c r="BM543" s="45">
        <v>126.5</v>
      </c>
      <c r="BN543" s="45">
        <v>131.19999999999999</v>
      </c>
      <c r="BO543" s="45">
        <v>126</v>
      </c>
      <c r="BP543" s="45">
        <v>126.5</v>
      </c>
      <c r="BQ543" s="45">
        <v>129</v>
      </c>
      <c r="BR543" s="45">
        <v>129.4</v>
      </c>
      <c r="BS543" s="45">
        <v>128.69999999999999</v>
      </c>
      <c r="BT543" s="45">
        <v>129.30000000000001</v>
      </c>
      <c r="BU543" s="45">
        <v>131.9</v>
      </c>
      <c r="BV543" s="45">
        <v>128.4</v>
      </c>
      <c r="BW543" s="45">
        <v>131</v>
      </c>
      <c r="BX543" s="45">
        <v>125</v>
      </c>
      <c r="BY543" s="45">
        <v>130.5</v>
      </c>
      <c r="BZ543" s="45">
        <v>128.30000000000001</v>
      </c>
      <c r="CA543" s="45">
        <v>130.4</v>
      </c>
      <c r="CB543" s="45">
        <v>131.80000000000001</v>
      </c>
      <c r="CC543" s="45">
        <v>130.4</v>
      </c>
      <c r="CD543" s="45">
        <v>126</v>
      </c>
      <c r="CE543" s="45">
        <v>128.1</v>
      </c>
      <c r="CF543" s="45">
        <v>126.3</v>
      </c>
      <c r="CG543" s="45">
        <v>130.69999999999999</v>
      </c>
      <c r="CH543" s="45">
        <v>130.1</v>
      </c>
      <c r="CI543" s="45">
        <v>129.69999999999999</v>
      </c>
      <c r="CJ543" s="45">
        <v>126.8</v>
      </c>
      <c r="CK543" s="45">
        <v>123.2</v>
      </c>
      <c r="CL543" s="45">
        <v>124.3</v>
      </c>
      <c r="CM543" s="45">
        <v>123.8</v>
      </c>
      <c r="CN543" s="45">
        <v>126</v>
      </c>
      <c r="CO543" s="45">
        <v>127.8</v>
      </c>
      <c r="CP543" s="45">
        <v>127.2</v>
      </c>
      <c r="CQ543" s="45">
        <v>127.5</v>
      </c>
      <c r="CR543" s="45">
        <v>126.2</v>
      </c>
      <c r="CS543" s="45">
        <v>129.30000000000001</v>
      </c>
      <c r="CT543" s="45">
        <v>128.30000000000001</v>
      </c>
      <c r="CU543" s="45">
        <v>127.5</v>
      </c>
      <c r="CV543" s="45">
        <v>127.5</v>
      </c>
      <c r="CW543" s="45">
        <v>124.5</v>
      </c>
      <c r="CX543" s="45">
        <v>129.6</v>
      </c>
      <c r="CY543" s="45">
        <v>122.1</v>
      </c>
      <c r="CZ543" s="45">
        <v>121.1</v>
      </c>
      <c r="DA543" s="45">
        <v>121.3</v>
      </c>
      <c r="DB543" s="45">
        <v>122.7</v>
      </c>
      <c r="DC543" s="45">
        <v>127</v>
      </c>
      <c r="DD543" s="45">
        <v>129.30000000000001</v>
      </c>
      <c r="DE543" s="45">
        <v>126.9</v>
      </c>
      <c r="DF543" s="45">
        <v>127.2</v>
      </c>
      <c r="DG543" s="45">
        <v>127.5</v>
      </c>
      <c r="DH543" s="45">
        <v>126.3</v>
      </c>
      <c r="DI543" s="45">
        <v>127</v>
      </c>
      <c r="DJ543" s="45">
        <v>126.4</v>
      </c>
      <c r="DK543" s="45">
        <v>124.5</v>
      </c>
      <c r="DL543" s="45">
        <v>129.9</v>
      </c>
      <c r="DM543" s="45">
        <v>129.9</v>
      </c>
      <c r="DN543" s="45">
        <v>130.1</v>
      </c>
      <c r="DO543" s="45">
        <v>132.19999999999999</v>
      </c>
      <c r="DP543" s="45">
        <v>131.69999999999999</v>
      </c>
      <c r="DQ543" s="45">
        <v>130.80000000000001</v>
      </c>
      <c r="DR543" s="45">
        <v>130.9</v>
      </c>
      <c r="DS543" s="45">
        <v>132</v>
      </c>
      <c r="DT543" s="45">
        <v>130.9</v>
      </c>
      <c r="DU543" s="45">
        <v>132.80000000000001</v>
      </c>
      <c r="DV543" s="45">
        <v>131.4</v>
      </c>
      <c r="DW543" s="45">
        <v>132</v>
      </c>
      <c r="DX543" s="46">
        <v>135</v>
      </c>
      <c r="DY543" s="46">
        <v>132.6</v>
      </c>
      <c r="DZ543" s="46">
        <v>131.1</v>
      </c>
      <c r="EA543">
        <v>132.1</v>
      </c>
      <c r="EB543" s="47">
        <v>131.5</v>
      </c>
      <c r="EC543" s="47">
        <v>131.6</v>
      </c>
    </row>
    <row r="544" spans="1:133" x14ac:dyDescent="0.25">
      <c r="A544" s="43" t="s">
        <v>3844</v>
      </c>
      <c r="B544" s="43" t="s">
        <v>3845</v>
      </c>
      <c r="C544" s="44">
        <v>4.8999999999999998E-3</v>
      </c>
      <c r="D544" s="45">
        <v>103.3</v>
      </c>
      <c r="E544" s="45">
        <v>105.7</v>
      </c>
      <c r="F544" s="45">
        <v>106.9</v>
      </c>
      <c r="G544" s="45">
        <v>108</v>
      </c>
      <c r="H544" s="45">
        <v>108.9</v>
      </c>
      <c r="I544" s="45">
        <v>107.1</v>
      </c>
      <c r="J544" s="45">
        <v>107.4</v>
      </c>
      <c r="K544" s="45">
        <v>107.9</v>
      </c>
      <c r="L544" s="45">
        <v>106.8</v>
      </c>
      <c r="M544" s="45">
        <v>111</v>
      </c>
      <c r="N544" s="45">
        <v>110.9</v>
      </c>
      <c r="O544" s="45">
        <v>110.8</v>
      </c>
      <c r="P544" s="45">
        <v>112.4</v>
      </c>
      <c r="Q544" s="45">
        <v>112.5</v>
      </c>
      <c r="R544" s="45">
        <v>111.9</v>
      </c>
      <c r="S544" s="45">
        <v>111.9</v>
      </c>
      <c r="T544" s="45">
        <v>109.2</v>
      </c>
      <c r="U544" s="45">
        <v>108.6</v>
      </c>
      <c r="V544" s="45">
        <v>109.7</v>
      </c>
      <c r="W544" s="45">
        <v>109.7</v>
      </c>
      <c r="X544" s="45">
        <v>111.4</v>
      </c>
      <c r="Y544" s="45">
        <v>112.6</v>
      </c>
      <c r="Z544" s="45">
        <v>112.6</v>
      </c>
      <c r="AA544" s="45">
        <v>113</v>
      </c>
      <c r="AB544" s="45">
        <v>114.5</v>
      </c>
      <c r="AC544" s="45">
        <v>114.6</v>
      </c>
      <c r="AD544" s="45">
        <v>114.7</v>
      </c>
      <c r="AE544" s="45">
        <v>116.4</v>
      </c>
      <c r="AF544" s="45">
        <v>117.7</v>
      </c>
      <c r="AG544" s="45">
        <v>118</v>
      </c>
      <c r="AH544" s="45">
        <v>118.4</v>
      </c>
      <c r="AI544" s="45">
        <v>119</v>
      </c>
      <c r="AJ544" s="45">
        <v>118.8</v>
      </c>
      <c r="AK544" s="45">
        <v>118.4</v>
      </c>
      <c r="AL544" s="45">
        <v>117.4</v>
      </c>
      <c r="AM544" s="45">
        <v>117.1</v>
      </c>
      <c r="AN544" s="45">
        <v>115.6</v>
      </c>
      <c r="AO544" s="45">
        <v>117.2</v>
      </c>
      <c r="AP544" s="45">
        <v>118.5</v>
      </c>
      <c r="AQ544" s="45">
        <v>119.4</v>
      </c>
      <c r="AR544" s="45">
        <v>119.2</v>
      </c>
      <c r="AS544" s="45">
        <v>119.5</v>
      </c>
      <c r="AT544" s="45">
        <v>118.6</v>
      </c>
      <c r="AU544" s="45">
        <v>117.5</v>
      </c>
      <c r="AV544" s="45">
        <v>117.2</v>
      </c>
      <c r="AW544" s="45">
        <v>113.9</v>
      </c>
      <c r="AX544" s="45">
        <v>111.8</v>
      </c>
      <c r="AY544" s="45">
        <v>111.9</v>
      </c>
      <c r="AZ544" s="45">
        <v>112.7</v>
      </c>
      <c r="BA544" s="45">
        <v>112.8</v>
      </c>
      <c r="BB544" s="45">
        <v>113.5</v>
      </c>
      <c r="BC544" s="45">
        <v>114.1</v>
      </c>
      <c r="BD544" s="45">
        <v>114</v>
      </c>
      <c r="BE544" s="45">
        <v>114.8</v>
      </c>
      <c r="BF544" s="45">
        <v>114.3</v>
      </c>
      <c r="BG544" s="45">
        <v>114.7</v>
      </c>
      <c r="BH544" s="45">
        <v>116.3</v>
      </c>
      <c r="BI544" s="45">
        <v>121.8</v>
      </c>
      <c r="BJ544" s="45">
        <v>122.6</v>
      </c>
      <c r="BK544" s="45">
        <v>123.2</v>
      </c>
      <c r="BL544" s="45">
        <v>123.7</v>
      </c>
      <c r="BM544" s="45">
        <v>123.9</v>
      </c>
      <c r="BN544" s="45">
        <v>124</v>
      </c>
      <c r="BO544" s="45">
        <v>125.4</v>
      </c>
      <c r="BP544" s="45">
        <v>123.1</v>
      </c>
      <c r="BQ544" s="45">
        <v>124.4</v>
      </c>
      <c r="BR544" s="45">
        <v>124.4</v>
      </c>
      <c r="BS544" s="45">
        <v>124.4</v>
      </c>
      <c r="BT544" s="45">
        <v>127</v>
      </c>
      <c r="BU544" s="45">
        <v>128.19999999999999</v>
      </c>
      <c r="BV544" s="45">
        <v>127.8</v>
      </c>
      <c r="BW544" s="45">
        <v>128.9</v>
      </c>
      <c r="BX544" s="45">
        <v>129.19999999999999</v>
      </c>
      <c r="BY544" s="45">
        <v>130.30000000000001</v>
      </c>
      <c r="BZ544" s="45">
        <v>130.9</v>
      </c>
      <c r="CA544" s="45">
        <v>132.5</v>
      </c>
      <c r="CB544" s="45">
        <v>135.9</v>
      </c>
      <c r="CC544" s="45">
        <v>137.19999999999999</v>
      </c>
      <c r="CD544" s="45">
        <v>137.80000000000001</v>
      </c>
      <c r="CE544" s="45">
        <v>137.69999999999999</v>
      </c>
      <c r="CF544" s="45">
        <v>138.30000000000001</v>
      </c>
      <c r="CG544" s="45">
        <v>140.9</v>
      </c>
      <c r="CH544" s="45">
        <v>141.19999999999999</v>
      </c>
      <c r="CI544" s="45">
        <v>139.80000000000001</v>
      </c>
      <c r="CJ544" s="45">
        <v>141.4</v>
      </c>
      <c r="CK544" s="45">
        <v>141.69999999999999</v>
      </c>
      <c r="CL544" s="45">
        <v>141.69999999999999</v>
      </c>
      <c r="CM544" s="45">
        <v>141.30000000000001</v>
      </c>
      <c r="CN544" s="45">
        <v>141.30000000000001</v>
      </c>
      <c r="CO544" s="45">
        <v>141.30000000000001</v>
      </c>
      <c r="CP544" s="45">
        <v>142.69999999999999</v>
      </c>
      <c r="CQ544" s="45">
        <v>143.9</v>
      </c>
      <c r="CR544" s="45">
        <v>147.1</v>
      </c>
      <c r="CS544" s="45">
        <v>150.1</v>
      </c>
      <c r="CT544" s="45">
        <v>149.9</v>
      </c>
      <c r="CU544" s="45">
        <v>149.30000000000001</v>
      </c>
      <c r="CV544" s="45">
        <v>151</v>
      </c>
      <c r="CW544" s="45">
        <v>151</v>
      </c>
      <c r="CX544" s="45">
        <v>151.19999999999999</v>
      </c>
      <c r="CY544" s="45">
        <v>150.69999999999999</v>
      </c>
      <c r="CZ544" s="45">
        <v>150</v>
      </c>
      <c r="DA544" s="45">
        <v>149.5</v>
      </c>
      <c r="DB544" s="45">
        <v>149.69999999999999</v>
      </c>
      <c r="DC544" s="45">
        <v>149.80000000000001</v>
      </c>
      <c r="DD544" s="45">
        <v>149.69999999999999</v>
      </c>
      <c r="DE544" s="45">
        <v>149.69999999999999</v>
      </c>
      <c r="DF544" s="45">
        <v>150</v>
      </c>
      <c r="DG544" s="45">
        <v>150.69999999999999</v>
      </c>
      <c r="DH544" s="45">
        <v>152.19999999999999</v>
      </c>
      <c r="DI544" s="45">
        <v>155</v>
      </c>
      <c r="DJ544" s="45">
        <v>155.69999999999999</v>
      </c>
      <c r="DK544" s="45">
        <v>156.6</v>
      </c>
      <c r="DL544" s="45">
        <v>156.69999999999999</v>
      </c>
      <c r="DM544" s="45">
        <v>154.6</v>
      </c>
      <c r="DN544" s="45">
        <v>154.1</v>
      </c>
      <c r="DO544" s="45">
        <v>157.1</v>
      </c>
      <c r="DP544" s="45">
        <v>157.6</v>
      </c>
      <c r="DQ544" s="45">
        <v>157.5</v>
      </c>
      <c r="DR544" s="45">
        <v>164.4</v>
      </c>
      <c r="DS544" s="45">
        <v>166.4</v>
      </c>
      <c r="DT544" s="45">
        <v>172</v>
      </c>
      <c r="DU544" s="45">
        <v>170.1</v>
      </c>
      <c r="DV544" s="45">
        <v>170.1</v>
      </c>
      <c r="DW544" s="45">
        <v>170.6</v>
      </c>
      <c r="DX544" s="46">
        <v>170.6</v>
      </c>
      <c r="DY544" s="46">
        <v>170.6</v>
      </c>
      <c r="DZ544" s="46">
        <v>173.9</v>
      </c>
      <c r="EA544">
        <v>177.7</v>
      </c>
      <c r="EB544" s="47">
        <v>178.7</v>
      </c>
      <c r="EC544" s="47">
        <v>178.7</v>
      </c>
    </row>
    <row r="545" spans="1:133" x14ac:dyDescent="0.25">
      <c r="A545" s="43" t="s">
        <v>3846</v>
      </c>
      <c r="B545" s="43" t="s">
        <v>3847</v>
      </c>
      <c r="C545" s="44">
        <v>4.3450000000000003E-2</v>
      </c>
      <c r="D545" s="45">
        <v>103.1</v>
      </c>
      <c r="E545" s="45">
        <v>102.1</v>
      </c>
      <c r="F545" s="45">
        <v>102.2</v>
      </c>
      <c r="G545" s="45">
        <v>102.8</v>
      </c>
      <c r="H545" s="45">
        <v>102.8</v>
      </c>
      <c r="I545" s="45">
        <v>101.1</v>
      </c>
      <c r="J545" s="45">
        <v>100</v>
      </c>
      <c r="K545" s="45">
        <v>100.5</v>
      </c>
      <c r="L545" s="45">
        <v>101.1</v>
      </c>
      <c r="M545" s="45">
        <v>100.6</v>
      </c>
      <c r="N545" s="45">
        <v>100.1</v>
      </c>
      <c r="O545" s="45">
        <v>101</v>
      </c>
      <c r="P545" s="45">
        <v>102.5</v>
      </c>
      <c r="Q545" s="45">
        <v>102.1</v>
      </c>
      <c r="R545" s="45">
        <v>102.4</v>
      </c>
      <c r="S545" s="45">
        <v>103.6</v>
      </c>
      <c r="T545" s="45">
        <v>103.2</v>
      </c>
      <c r="U545" s="45">
        <v>103.2</v>
      </c>
      <c r="V545" s="45">
        <v>104.4</v>
      </c>
      <c r="W545" s="45">
        <v>107.3</v>
      </c>
      <c r="X545" s="45">
        <v>108.4</v>
      </c>
      <c r="Y545" s="45">
        <v>108.2</v>
      </c>
      <c r="Z545" s="45">
        <v>107.5</v>
      </c>
      <c r="AA545" s="45">
        <v>108.6</v>
      </c>
      <c r="AB545" s="45">
        <v>112.9</v>
      </c>
      <c r="AC545" s="45">
        <v>111.4</v>
      </c>
      <c r="AD545" s="45">
        <v>111.2</v>
      </c>
      <c r="AE545" s="45">
        <v>111.2</v>
      </c>
      <c r="AF545" s="45">
        <v>110.5</v>
      </c>
      <c r="AG545" s="45">
        <v>107.9</v>
      </c>
      <c r="AH545" s="45">
        <v>109.7</v>
      </c>
      <c r="AI545" s="45">
        <v>108.5</v>
      </c>
      <c r="AJ545" s="45">
        <v>107</v>
      </c>
      <c r="AK545" s="45">
        <v>110.5</v>
      </c>
      <c r="AL545" s="45">
        <v>107.9</v>
      </c>
      <c r="AM545" s="45">
        <v>108.4</v>
      </c>
      <c r="AN545" s="45">
        <v>106.3</v>
      </c>
      <c r="AO545" s="45">
        <v>105.7</v>
      </c>
      <c r="AP545" s="45">
        <v>106.3</v>
      </c>
      <c r="AQ545" s="45">
        <v>106.5</v>
      </c>
      <c r="AR545" s="45">
        <v>106.3</v>
      </c>
      <c r="AS545" s="45">
        <v>106.1</v>
      </c>
      <c r="AT545" s="45">
        <v>107.3</v>
      </c>
      <c r="AU545" s="45">
        <v>107.6</v>
      </c>
      <c r="AV545" s="45">
        <v>105.4</v>
      </c>
      <c r="AW545" s="45">
        <v>105.3</v>
      </c>
      <c r="AX545" s="45">
        <v>105</v>
      </c>
      <c r="AY545" s="45">
        <v>105.4</v>
      </c>
      <c r="AZ545" s="45">
        <v>104</v>
      </c>
      <c r="BA545" s="45">
        <v>103.6</v>
      </c>
      <c r="BB545" s="45">
        <v>104.2</v>
      </c>
      <c r="BC545" s="45">
        <v>103.4</v>
      </c>
      <c r="BD545" s="45">
        <v>104.4</v>
      </c>
      <c r="BE545" s="45">
        <v>104.9</v>
      </c>
      <c r="BF545" s="45">
        <v>104</v>
      </c>
      <c r="BG545" s="45">
        <v>107.5</v>
      </c>
      <c r="BH545" s="45">
        <v>105</v>
      </c>
      <c r="BI545" s="45">
        <v>105.2</v>
      </c>
      <c r="BJ545" s="45">
        <v>107.2</v>
      </c>
      <c r="BK545" s="45">
        <v>107.2</v>
      </c>
      <c r="BL545" s="45">
        <v>108.3</v>
      </c>
      <c r="BM545" s="45">
        <v>109.2</v>
      </c>
      <c r="BN545" s="45">
        <v>108.7</v>
      </c>
      <c r="BO545" s="45">
        <v>109.7</v>
      </c>
      <c r="BP545" s="45">
        <v>110.3</v>
      </c>
      <c r="BQ545" s="45">
        <v>109.8</v>
      </c>
      <c r="BR545" s="45">
        <v>111.3</v>
      </c>
      <c r="BS545" s="45">
        <v>110.4</v>
      </c>
      <c r="BT545" s="45">
        <v>110.1</v>
      </c>
      <c r="BU545" s="45">
        <v>110.8</v>
      </c>
      <c r="BV545" s="45">
        <v>112.1</v>
      </c>
      <c r="BW545" s="45">
        <v>113</v>
      </c>
      <c r="BX545" s="45">
        <v>113.7</v>
      </c>
      <c r="BY545" s="45">
        <v>115.1</v>
      </c>
      <c r="BZ545" s="45">
        <v>116.4</v>
      </c>
      <c r="CA545" s="45">
        <v>116.4</v>
      </c>
      <c r="CB545" s="45">
        <v>119.6</v>
      </c>
      <c r="CC545" s="45">
        <v>117.7</v>
      </c>
      <c r="CD545" s="45">
        <v>119.2</v>
      </c>
      <c r="CE545" s="45">
        <v>123.6</v>
      </c>
      <c r="CF545" s="45">
        <v>121.5</v>
      </c>
      <c r="CG545" s="45">
        <v>121.7</v>
      </c>
      <c r="CH545" s="45">
        <v>121.7</v>
      </c>
      <c r="CI545" s="45">
        <v>122.5</v>
      </c>
      <c r="CJ545" s="45">
        <v>122.7</v>
      </c>
      <c r="CK545" s="45">
        <v>122.9</v>
      </c>
      <c r="CL545" s="45">
        <v>119</v>
      </c>
      <c r="CM545" s="45">
        <v>122</v>
      </c>
      <c r="CN545" s="45">
        <v>122.1</v>
      </c>
      <c r="CO545" s="45">
        <v>122.6</v>
      </c>
      <c r="CP545" s="45">
        <v>124.6</v>
      </c>
      <c r="CQ545" s="45">
        <v>126.3</v>
      </c>
      <c r="CR545" s="45">
        <v>127.8</v>
      </c>
      <c r="CS545" s="45">
        <v>127</v>
      </c>
      <c r="CT545" s="45">
        <v>126.9</v>
      </c>
      <c r="CU545" s="45">
        <v>127.1</v>
      </c>
      <c r="CV545" s="45">
        <v>127.1</v>
      </c>
      <c r="CW545" s="45">
        <v>127.2</v>
      </c>
      <c r="CX545" s="45">
        <v>127</v>
      </c>
      <c r="CY545" s="45">
        <v>126.7</v>
      </c>
      <c r="CZ545" s="45">
        <v>126.9</v>
      </c>
      <c r="DA545" s="45">
        <v>128.1</v>
      </c>
      <c r="DB545" s="45">
        <v>129.1</v>
      </c>
      <c r="DC545" s="45">
        <v>128.5</v>
      </c>
      <c r="DD545" s="45">
        <v>132.80000000000001</v>
      </c>
      <c r="DE545" s="45">
        <v>128.6</v>
      </c>
      <c r="DF545" s="45">
        <v>130.4</v>
      </c>
      <c r="DG545" s="45">
        <v>129.5</v>
      </c>
      <c r="DH545" s="45">
        <v>130.9</v>
      </c>
      <c r="DI545" s="45">
        <v>132.9</v>
      </c>
      <c r="DJ545" s="45">
        <v>131</v>
      </c>
      <c r="DK545" s="45">
        <v>132.6</v>
      </c>
      <c r="DL545" s="45">
        <v>131.5</v>
      </c>
      <c r="DM545" s="45">
        <v>126.9</v>
      </c>
      <c r="DN545" s="45">
        <v>128</v>
      </c>
      <c r="DO545" s="45">
        <v>128.80000000000001</v>
      </c>
      <c r="DP545" s="45">
        <v>133.69999999999999</v>
      </c>
      <c r="DQ545" s="45">
        <v>134.5</v>
      </c>
      <c r="DR545" s="45">
        <v>138.30000000000001</v>
      </c>
      <c r="DS545" s="45">
        <v>135.30000000000001</v>
      </c>
      <c r="DT545" s="45">
        <v>137.80000000000001</v>
      </c>
      <c r="DU545" s="45">
        <v>138.19999999999999</v>
      </c>
      <c r="DV545" s="45">
        <v>137.5</v>
      </c>
      <c r="DW545" s="45">
        <v>140.6</v>
      </c>
      <c r="DX545" s="46">
        <v>141.5</v>
      </c>
      <c r="DY545" s="46">
        <v>141</v>
      </c>
      <c r="DZ545" s="46">
        <v>145.69999999999999</v>
      </c>
      <c r="EA545">
        <v>146.4</v>
      </c>
      <c r="EB545" s="47">
        <v>144.6</v>
      </c>
      <c r="EC545" s="47">
        <v>140.80000000000001</v>
      </c>
    </row>
    <row r="546" spans="1:133" x14ac:dyDescent="0.25">
      <c r="A546" s="43" t="s">
        <v>3848</v>
      </c>
      <c r="B546" s="43" t="s">
        <v>3849</v>
      </c>
      <c r="C546" s="44">
        <v>2.6290000000000001E-2</v>
      </c>
      <c r="D546" s="45">
        <v>101.9</v>
      </c>
      <c r="E546" s="45">
        <v>104.8</v>
      </c>
      <c r="F546" s="45">
        <v>104</v>
      </c>
      <c r="G546" s="45">
        <v>104.5</v>
      </c>
      <c r="H546" s="45">
        <v>105</v>
      </c>
      <c r="I546" s="45">
        <v>106.3</v>
      </c>
      <c r="J546" s="45">
        <v>105</v>
      </c>
      <c r="K546" s="45">
        <v>106.2</v>
      </c>
      <c r="L546" s="45">
        <v>106.1</v>
      </c>
      <c r="M546" s="45">
        <v>106.1</v>
      </c>
      <c r="N546" s="45">
        <v>106.9</v>
      </c>
      <c r="O546" s="45">
        <v>107.7</v>
      </c>
      <c r="P546" s="45">
        <v>113.4</v>
      </c>
      <c r="Q546" s="45">
        <v>111.7</v>
      </c>
      <c r="R546" s="45">
        <v>111.9</v>
      </c>
      <c r="S546" s="45">
        <v>113.3</v>
      </c>
      <c r="T546" s="45">
        <v>113</v>
      </c>
      <c r="U546" s="45">
        <v>111.2</v>
      </c>
      <c r="V546" s="45">
        <v>111.1</v>
      </c>
      <c r="W546" s="45">
        <v>112.5</v>
      </c>
      <c r="X546" s="45">
        <v>115</v>
      </c>
      <c r="Y546" s="45">
        <v>117.7</v>
      </c>
      <c r="Z546" s="45">
        <v>114.4</v>
      </c>
      <c r="AA546" s="45">
        <v>117.3</v>
      </c>
      <c r="AB546" s="45">
        <v>117.1</v>
      </c>
      <c r="AC546" s="45">
        <v>118.7</v>
      </c>
      <c r="AD546" s="45">
        <v>119.3</v>
      </c>
      <c r="AE546" s="45">
        <v>117.7</v>
      </c>
      <c r="AF546" s="45">
        <v>117</v>
      </c>
      <c r="AG546" s="45">
        <v>116.3</v>
      </c>
      <c r="AH546" s="45">
        <v>118.3</v>
      </c>
      <c r="AI546" s="45">
        <v>117.4</v>
      </c>
      <c r="AJ546" s="45">
        <v>117.1</v>
      </c>
      <c r="AK546" s="45">
        <v>116.5</v>
      </c>
      <c r="AL546" s="45">
        <v>117.3</v>
      </c>
      <c r="AM546" s="45">
        <v>117.5</v>
      </c>
      <c r="AN546" s="45">
        <v>120.3</v>
      </c>
      <c r="AO546" s="45">
        <v>120.2</v>
      </c>
      <c r="AP546" s="45">
        <v>120.4</v>
      </c>
      <c r="AQ546" s="45">
        <v>120.3</v>
      </c>
      <c r="AR546" s="45">
        <v>118.9</v>
      </c>
      <c r="AS546" s="45">
        <v>119.4</v>
      </c>
      <c r="AT546" s="45">
        <v>119.3</v>
      </c>
      <c r="AU546" s="45">
        <v>117.3</v>
      </c>
      <c r="AV546" s="45">
        <v>115.4</v>
      </c>
      <c r="AW546" s="45">
        <v>114.1</v>
      </c>
      <c r="AX546" s="45">
        <v>113.5</v>
      </c>
      <c r="AY546" s="45">
        <v>114.9</v>
      </c>
      <c r="AZ546" s="45">
        <v>115.5</v>
      </c>
      <c r="BA546" s="45">
        <v>116</v>
      </c>
      <c r="BB546" s="45">
        <v>116.5</v>
      </c>
      <c r="BC546" s="45">
        <v>116.5</v>
      </c>
      <c r="BD546" s="45">
        <v>116</v>
      </c>
      <c r="BE546" s="45">
        <v>117.9</v>
      </c>
      <c r="BF546" s="45">
        <v>118.4</v>
      </c>
      <c r="BG546" s="45">
        <v>118.2</v>
      </c>
      <c r="BH546" s="45">
        <v>118</v>
      </c>
      <c r="BI546" s="45">
        <v>117.1</v>
      </c>
      <c r="BJ546" s="45">
        <v>117.7</v>
      </c>
      <c r="BK546" s="45">
        <v>117.3</v>
      </c>
      <c r="BL546" s="45">
        <v>117.6</v>
      </c>
      <c r="BM546" s="45">
        <v>118.8</v>
      </c>
      <c r="BN546" s="45">
        <v>118.9</v>
      </c>
      <c r="BO546" s="45">
        <v>122.3</v>
      </c>
      <c r="BP546" s="45">
        <v>124.3</v>
      </c>
      <c r="BQ546" s="45">
        <v>123.3</v>
      </c>
      <c r="BR546" s="45">
        <v>122.6</v>
      </c>
      <c r="BS546" s="45">
        <v>122.1</v>
      </c>
      <c r="BT546" s="45">
        <v>123.4</v>
      </c>
      <c r="BU546" s="45">
        <v>122.3</v>
      </c>
      <c r="BV546" s="45">
        <v>123</v>
      </c>
      <c r="BW546" s="45">
        <v>122.3</v>
      </c>
      <c r="BX546" s="45">
        <v>122.7</v>
      </c>
      <c r="BY546" s="45">
        <v>123.7</v>
      </c>
      <c r="BZ546" s="45">
        <v>121.8</v>
      </c>
      <c r="CA546" s="45">
        <v>124.7</v>
      </c>
      <c r="CB546" s="45">
        <v>122.5</v>
      </c>
      <c r="CC546" s="45">
        <v>129.5</v>
      </c>
      <c r="CD546" s="45">
        <v>125.8</v>
      </c>
      <c r="CE546" s="45">
        <v>125.6</v>
      </c>
      <c r="CF546" s="45">
        <v>126.5</v>
      </c>
      <c r="CG546" s="45">
        <v>127.6</v>
      </c>
      <c r="CH546" s="45">
        <v>129.19999999999999</v>
      </c>
      <c r="CI546" s="45">
        <v>127.6</v>
      </c>
      <c r="CJ546" s="45">
        <v>127.1</v>
      </c>
      <c r="CK546" s="45">
        <v>127.8</v>
      </c>
      <c r="CL546" s="45">
        <v>128.6</v>
      </c>
      <c r="CM546" s="45">
        <v>127.2</v>
      </c>
      <c r="CN546" s="45">
        <v>129.4</v>
      </c>
      <c r="CO546" s="45">
        <v>127</v>
      </c>
      <c r="CP546" s="45">
        <v>128.1</v>
      </c>
      <c r="CQ546" s="45">
        <v>127.8</v>
      </c>
      <c r="CR546" s="45">
        <v>129.1</v>
      </c>
      <c r="CS546" s="45">
        <v>128</v>
      </c>
      <c r="CT546" s="45">
        <v>128.30000000000001</v>
      </c>
      <c r="CU546" s="45">
        <v>128</v>
      </c>
      <c r="CV546" s="45">
        <v>129.9</v>
      </c>
      <c r="CW546" s="45">
        <v>128.5</v>
      </c>
      <c r="CX546" s="45">
        <v>129.19999999999999</v>
      </c>
      <c r="CY546" s="45">
        <v>129.80000000000001</v>
      </c>
      <c r="CZ546" s="45">
        <v>129.9</v>
      </c>
      <c r="DA546" s="45">
        <v>128.4</v>
      </c>
      <c r="DB546" s="45">
        <v>128.1</v>
      </c>
      <c r="DC546" s="45">
        <v>129.9</v>
      </c>
      <c r="DD546" s="45">
        <v>130.1</v>
      </c>
      <c r="DE546" s="45">
        <v>131.5</v>
      </c>
      <c r="DF546" s="45">
        <v>130.69999999999999</v>
      </c>
      <c r="DG546" s="45">
        <v>131.69999999999999</v>
      </c>
      <c r="DH546" s="45">
        <v>132.19999999999999</v>
      </c>
      <c r="DI546" s="45">
        <v>131.69999999999999</v>
      </c>
      <c r="DJ546" s="45">
        <v>134.30000000000001</v>
      </c>
      <c r="DK546" s="45">
        <v>135.1</v>
      </c>
      <c r="DL546" s="45">
        <v>135.5</v>
      </c>
      <c r="DM546" s="45">
        <v>137.69999999999999</v>
      </c>
      <c r="DN546" s="45">
        <v>135.69999999999999</v>
      </c>
      <c r="DO546" s="45">
        <v>135.9</v>
      </c>
      <c r="DP546" s="45">
        <v>136.80000000000001</v>
      </c>
      <c r="DQ546" s="45">
        <v>137.19999999999999</v>
      </c>
      <c r="DR546" s="45">
        <v>139.30000000000001</v>
      </c>
      <c r="DS546" s="45">
        <v>140</v>
      </c>
      <c r="DT546" s="45">
        <v>140.9</v>
      </c>
      <c r="DU546" s="45">
        <v>145.69999999999999</v>
      </c>
      <c r="DV546" s="45">
        <v>144.9</v>
      </c>
      <c r="DW546" s="45">
        <v>148.5</v>
      </c>
      <c r="DX546" s="46">
        <v>148.1</v>
      </c>
      <c r="DY546" s="46">
        <v>148.5</v>
      </c>
      <c r="DZ546" s="46">
        <v>149</v>
      </c>
      <c r="EA546">
        <v>149.1</v>
      </c>
      <c r="EB546" s="47">
        <v>150.30000000000001</v>
      </c>
      <c r="EC546" s="47">
        <v>150.30000000000001</v>
      </c>
    </row>
    <row r="547" spans="1:133" x14ac:dyDescent="0.25">
      <c r="A547" s="43" t="s">
        <v>3850</v>
      </c>
      <c r="B547" s="43" t="s">
        <v>3851</v>
      </c>
      <c r="C547" s="44">
        <v>0.23351</v>
      </c>
      <c r="D547" s="45">
        <v>103.1</v>
      </c>
      <c r="E547" s="45">
        <v>103.6</v>
      </c>
      <c r="F547" s="45">
        <v>103.8</v>
      </c>
      <c r="G547" s="45">
        <v>104.3</v>
      </c>
      <c r="H547" s="45">
        <v>104.3</v>
      </c>
      <c r="I547" s="45">
        <v>104.4</v>
      </c>
      <c r="J547" s="45">
        <v>105</v>
      </c>
      <c r="K547" s="45">
        <v>103.7</v>
      </c>
      <c r="L547" s="45">
        <v>104.2</v>
      </c>
      <c r="M547" s="45">
        <v>101.4</v>
      </c>
      <c r="N547" s="45">
        <v>104.2</v>
      </c>
      <c r="O547" s="45">
        <v>101.5</v>
      </c>
      <c r="P547" s="45">
        <v>104.9</v>
      </c>
      <c r="Q547" s="45">
        <v>105.4</v>
      </c>
      <c r="R547" s="45">
        <v>105.3</v>
      </c>
      <c r="S547" s="45">
        <v>106.1</v>
      </c>
      <c r="T547" s="45">
        <v>105.7</v>
      </c>
      <c r="U547" s="45">
        <v>106.2</v>
      </c>
      <c r="V547" s="45">
        <v>108</v>
      </c>
      <c r="W547" s="45">
        <v>108.1</v>
      </c>
      <c r="X547" s="45">
        <v>110.5</v>
      </c>
      <c r="Y547" s="45">
        <v>109.8</v>
      </c>
      <c r="Z547" s="45">
        <v>109.3</v>
      </c>
      <c r="AA547" s="45">
        <v>110.4</v>
      </c>
      <c r="AB547" s="45">
        <v>110</v>
      </c>
      <c r="AC547" s="45">
        <v>110.8</v>
      </c>
      <c r="AD547" s="45">
        <v>109.6</v>
      </c>
      <c r="AE547" s="45">
        <v>112.6</v>
      </c>
      <c r="AF547" s="45">
        <v>112.6</v>
      </c>
      <c r="AG547" s="45">
        <v>113.2</v>
      </c>
      <c r="AH547" s="45">
        <v>113.4</v>
      </c>
      <c r="AI547" s="45">
        <v>112.2</v>
      </c>
      <c r="AJ547" s="45">
        <v>114</v>
      </c>
      <c r="AK547" s="45">
        <v>112.3</v>
      </c>
      <c r="AL547" s="45">
        <v>111</v>
      </c>
      <c r="AM547" s="45">
        <v>114.3</v>
      </c>
      <c r="AN547" s="45">
        <v>110.7</v>
      </c>
      <c r="AO547" s="45">
        <v>112.3</v>
      </c>
      <c r="AP547" s="45">
        <v>112.3</v>
      </c>
      <c r="AQ547" s="45">
        <v>114.1</v>
      </c>
      <c r="AR547" s="45">
        <v>114.1</v>
      </c>
      <c r="AS547" s="45">
        <v>114.4</v>
      </c>
      <c r="AT547" s="45">
        <v>114.2</v>
      </c>
      <c r="AU547" s="45">
        <v>113</v>
      </c>
      <c r="AV547" s="45">
        <v>115.9</v>
      </c>
      <c r="AW547" s="45">
        <v>116.2</v>
      </c>
      <c r="AX547" s="45">
        <v>115.7</v>
      </c>
      <c r="AY547" s="45">
        <v>116.7</v>
      </c>
      <c r="AZ547" s="45">
        <v>115</v>
      </c>
      <c r="BA547" s="45">
        <v>117.3</v>
      </c>
      <c r="BB547" s="45">
        <v>117.2</v>
      </c>
      <c r="BC547" s="45">
        <v>116.9</v>
      </c>
      <c r="BD547" s="45">
        <v>116.3</v>
      </c>
      <c r="BE547" s="45">
        <v>119.7</v>
      </c>
      <c r="BF547" s="45">
        <v>116.5</v>
      </c>
      <c r="BG547" s="45">
        <v>118.2</v>
      </c>
      <c r="BH547" s="45">
        <v>119</v>
      </c>
      <c r="BI547" s="45">
        <v>117.2</v>
      </c>
      <c r="BJ547" s="45">
        <v>117.8</v>
      </c>
      <c r="BK547" s="45">
        <v>117.1</v>
      </c>
      <c r="BL547" s="45">
        <v>118.2</v>
      </c>
      <c r="BM547" s="45">
        <v>118.1</v>
      </c>
      <c r="BN547" s="45">
        <v>117.4</v>
      </c>
      <c r="BO547" s="45">
        <v>116.1</v>
      </c>
      <c r="BP547" s="45">
        <v>116.3</v>
      </c>
      <c r="BQ547" s="45">
        <v>116.8</v>
      </c>
      <c r="BR547" s="45">
        <v>116.7</v>
      </c>
      <c r="BS547" s="45">
        <v>116.4</v>
      </c>
      <c r="BT547" s="45">
        <v>117.9</v>
      </c>
      <c r="BU547" s="45">
        <v>118.2</v>
      </c>
      <c r="BV547" s="45">
        <v>117.7</v>
      </c>
      <c r="BW547" s="45">
        <v>117</v>
      </c>
      <c r="BX547" s="45">
        <v>117.3</v>
      </c>
      <c r="BY547" s="45">
        <v>117.9</v>
      </c>
      <c r="BZ547" s="45">
        <v>118</v>
      </c>
      <c r="CA547" s="45">
        <v>118.3</v>
      </c>
      <c r="CB547" s="45">
        <v>120</v>
      </c>
      <c r="CC547" s="45">
        <v>119.9</v>
      </c>
      <c r="CD547" s="45">
        <v>118.7</v>
      </c>
      <c r="CE547" s="45">
        <v>120</v>
      </c>
      <c r="CF547" s="45">
        <v>118.5</v>
      </c>
      <c r="CG547" s="45">
        <v>118.9</v>
      </c>
      <c r="CH547" s="45">
        <v>118.5</v>
      </c>
      <c r="CI547" s="45">
        <v>119.7</v>
      </c>
      <c r="CJ547" s="45">
        <v>120.5</v>
      </c>
      <c r="CK547" s="45">
        <v>119.6</v>
      </c>
      <c r="CL547" s="45">
        <v>119.7</v>
      </c>
      <c r="CM547" s="45">
        <v>121.2</v>
      </c>
      <c r="CN547" s="45">
        <v>122.7</v>
      </c>
      <c r="CO547" s="45">
        <v>119.1</v>
      </c>
      <c r="CP547" s="45">
        <v>119</v>
      </c>
      <c r="CQ547" s="45">
        <v>119.1</v>
      </c>
      <c r="CR547" s="45">
        <v>119.1</v>
      </c>
      <c r="CS547" s="45">
        <v>118.9</v>
      </c>
      <c r="CT547" s="45">
        <v>121.1</v>
      </c>
      <c r="CU547" s="45">
        <v>121.8</v>
      </c>
      <c r="CV547" s="45">
        <v>121.5</v>
      </c>
      <c r="CW547" s="45">
        <v>118.8</v>
      </c>
      <c r="CX547" s="45">
        <v>120.9</v>
      </c>
      <c r="CY547" s="45">
        <v>119.3</v>
      </c>
      <c r="CZ547" s="45">
        <v>119.7</v>
      </c>
      <c r="DA547" s="45">
        <v>120.8</v>
      </c>
      <c r="DB547" s="45">
        <v>120.1</v>
      </c>
      <c r="DC547" s="45">
        <v>120.9</v>
      </c>
      <c r="DD547" s="45">
        <v>121</v>
      </c>
      <c r="DE547" s="45">
        <v>123.2</v>
      </c>
      <c r="DF547" s="45">
        <v>123.2</v>
      </c>
      <c r="DG547" s="45">
        <v>123.5</v>
      </c>
      <c r="DH547" s="45">
        <v>122.9</v>
      </c>
      <c r="DI547" s="45">
        <v>122.5</v>
      </c>
      <c r="DJ547" s="45">
        <v>123.3</v>
      </c>
      <c r="DK547" s="45">
        <v>123.9</v>
      </c>
      <c r="DL547" s="45">
        <v>121.5</v>
      </c>
      <c r="DM547" s="45">
        <v>122.6</v>
      </c>
      <c r="DN547" s="45">
        <v>123.4</v>
      </c>
      <c r="DO547" s="45">
        <v>122.6</v>
      </c>
      <c r="DP547" s="45">
        <v>120.2</v>
      </c>
      <c r="DQ547" s="45">
        <v>121.5</v>
      </c>
      <c r="DR547" s="45">
        <v>120.5</v>
      </c>
      <c r="DS547" s="45">
        <v>120.9</v>
      </c>
      <c r="DT547" s="45">
        <v>123.7</v>
      </c>
      <c r="DU547" s="45">
        <v>123.4</v>
      </c>
      <c r="DV547" s="45">
        <v>123.8</v>
      </c>
      <c r="DW547" s="45">
        <v>124.6</v>
      </c>
      <c r="DX547" s="46">
        <v>125.8</v>
      </c>
      <c r="DY547" s="46">
        <v>126.8</v>
      </c>
      <c r="DZ547" s="46">
        <v>125.9</v>
      </c>
      <c r="EA547">
        <v>126.1</v>
      </c>
      <c r="EB547" s="47">
        <v>127.1</v>
      </c>
      <c r="EC547" s="47">
        <v>126.8</v>
      </c>
    </row>
    <row r="548" spans="1:133" x14ac:dyDescent="0.25">
      <c r="A548" s="43" t="s">
        <v>3852</v>
      </c>
      <c r="B548" s="43" t="s">
        <v>3853</v>
      </c>
      <c r="C548" s="44">
        <v>0.15734999999999999</v>
      </c>
      <c r="D548" s="45">
        <v>103.9</v>
      </c>
      <c r="E548" s="45">
        <v>104</v>
      </c>
      <c r="F548" s="45">
        <v>104.5</v>
      </c>
      <c r="G548" s="45">
        <v>104</v>
      </c>
      <c r="H548" s="45">
        <v>104.7</v>
      </c>
      <c r="I548" s="45">
        <v>105.3</v>
      </c>
      <c r="J548" s="45">
        <v>105.3</v>
      </c>
      <c r="K548" s="45">
        <v>103.4</v>
      </c>
      <c r="L548" s="45">
        <v>103.9</v>
      </c>
      <c r="M548" s="45">
        <v>99.7</v>
      </c>
      <c r="N548" s="45">
        <v>102.6</v>
      </c>
      <c r="O548" s="45">
        <v>99.1</v>
      </c>
      <c r="P548" s="45">
        <v>103.5</v>
      </c>
      <c r="Q548" s="45">
        <v>104.6</v>
      </c>
      <c r="R548" s="45">
        <v>104.9</v>
      </c>
      <c r="S548" s="45">
        <v>105.3</v>
      </c>
      <c r="T548" s="45">
        <v>105</v>
      </c>
      <c r="U548" s="45">
        <v>105</v>
      </c>
      <c r="V548" s="45">
        <v>107.7</v>
      </c>
      <c r="W548" s="45">
        <v>107.8</v>
      </c>
      <c r="X548" s="45">
        <v>111.6</v>
      </c>
      <c r="Y548" s="45">
        <v>110.3</v>
      </c>
      <c r="Z548" s="45">
        <v>109.2</v>
      </c>
      <c r="AA548" s="45">
        <v>110.2</v>
      </c>
      <c r="AB548" s="45">
        <v>109.5</v>
      </c>
      <c r="AC548" s="45">
        <v>109.5</v>
      </c>
      <c r="AD548" s="45">
        <v>107.5</v>
      </c>
      <c r="AE548" s="45">
        <v>112.2</v>
      </c>
      <c r="AF548" s="45">
        <v>111.9</v>
      </c>
      <c r="AG548" s="45">
        <v>112.7</v>
      </c>
      <c r="AH548" s="45">
        <v>113</v>
      </c>
      <c r="AI548" s="45">
        <v>111.6</v>
      </c>
      <c r="AJ548" s="45">
        <v>112.6</v>
      </c>
      <c r="AK548" s="45">
        <v>111.9</v>
      </c>
      <c r="AL548" s="45">
        <v>109.6</v>
      </c>
      <c r="AM548" s="45">
        <v>114.4</v>
      </c>
      <c r="AN548" s="45">
        <v>108.7</v>
      </c>
      <c r="AO548" s="45">
        <v>110.7</v>
      </c>
      <c r="AP548" s="45">
        <v>110.1</v>
      </c>
      <c r="AQ548" s="45">
        <v>112.4</v>
      </c>
      <c r="AR548" s="45">
        <v>112.7</v>
      </c>
      <c r="AS548" s="45">
        <v>112.6</v>
      </c>
      <c r="AT548" s="45">
        <v>111.5</v>
      </c>
      <c r="AU548" s="45">
        <v>112.1</v>
      </c>
      <c r="AV548" s="45">
        <v>114.7</v>
      </c>
      <c r="AW548" s="45">
        <v>114.8</v>
      </c>
      <c r="AX548" s="45">
        <v>115.6</v>
      </c>
      <c r="AY548" s="45">
        <v>116.3</v>
      </c>
      <c r="AZ548" s="45">
        <v>114.5</v>
      </c>
      <c r="BA548" s="45">
        <v>117.4</v>
      </c>
      <c r="BB548" s="45">
        <v>117.2</v>
      </c>
      <c r="BC548" s="45">
        <v>116.5</v>
      </c>
      <c r="BD548" s="45">
        <v>116.4</v>
      </c>
      <c r="BE548" s="45">
        <v>120.3</v>
      </c>
      <c r="BF548" s="45">
        <v>117.2</v>
      </c>
      <c r="BG548" s="45">
        <v>120.3</v>
      </c>
      <c r="BH548" s="45">
        <v>120</v>
      </c>
      <c r="BI548" s="45">
        <v>118.2</v>
      </c>
      <c r="BJ548" s="45">
        <v>119.3</v>
      </c>
      <c r="BK548" s="45">
        <v>118.1</v>
      </c>
      <c r="BL548" s="45">
        <v>120</v>
      </c>
      <c r="BM548" s="45">
        <v>119.9</v>
      </c>
      <c r="BN548" s="45">
        <v>118.8</v>
      </c>
      <c r="BO548" s="45">
        <v>116.8</v>
      </c>
      <c r="BP548" s="45">
        <v>118</v>
      </c>
      <c r="BQ548" s="45">
        <v>118.6</v>
      </c>
      <c r="BR548" s="45">
        <v>119.2</v>
      </c>
      <c r="BS548" s="45">
        <v>118.6</v>
      </c>
      <c r="BT548" s="45">
        <v>120.8</v>
      </c>
      <c r="BU548" s="45">
        <v>121.3</v>
      </c>
      <c r="BV548" s="45">
        <v>120.7</v>
      </c>
      <c r="BW548" s="45">
        <v>119.4</v>
      </c>
      <c r="BX548" s="45">
        <v>119.7</v>
      </c>
      <c r="BY548" s="45">
        <v>121</v>
      </c>
      <c r="BZ548" s="45">
        <v>120.7</v>
      </c>
      <c r="CA548" s="45">
        <v>120.8</v>
      </c>
      <c r="CB548" s="45">
        <v>123.2</v>
      </c>
      <c r="CC548" s="45">
        <v>123.9</v>
      </c>
      <c r="CD548" s="45">
        <v>121.6</v>
      </c>
      <c r="CE548" s="45">
        <v>123.3</v>
      </c>
      <c r="CF548" s="45">
        <v>121.2</v>
      </c>
      <c r="CG548" s="45">
        <v>121.7</v>
      </c>
      <c r="CH548" s="45">
        <v>120.7</v>
      </c>
      <c r="CI548" s="45">
        <v>122.7</v>
      </c>
      <c r="CJ548" s="45">
        <v>123.7</v>
      </c>
      <c r="CK548" s="45">
        <v>122</v>
      </c>
      <c r="CL548" s="45">
        <v>122.6</v>
      </c>
      <c r="CM548" s="45">
        <v>125.2</v>
      </c>
      <c r="CN548" s="45">
        <v>126.3</v>
      </c>
      <c r="CO548" s="45">
        <v>121.2</v>
      </c>
      <c r="CP548" s="45">
        <v>121.6</v>
      </c>
      <c r="CQ548" s="45">
        <v>123.3</v>
      </c>
      <c r="CR548" s="45">
        <v>122.8</v>
      </c>
      <c r="CS548" s="45">
        <v>123.2</v>
      </c>
      <c r="CT548" s="45">
        <v>123.9</v>
      </c>
      <c r="CU548" s="45">
        <v>125.3</v>
      </c>
      <c r="CV548" s="45">
        <v>125.3</v>
      </c>
      <c r="CW548" s="45">
        <v>123.2</v>
      </c>
      <c r="CX548" s="45">
        <v>125.8</v>
      </c>
      <c r="CY548" s="45">
        <v>124</v>
      </c>
      <c r="CZ548" s="45">
        <v>125.1</v>
      </c>
      <c r="DA548" s="45">
        <v>126.5</v>
      </c>
      <c r="DB548" s="45">
        <v>125.4</v>
      </c>
      <c r="DC548" s="45">
        <v>125.6</v>
      </c>
      <c r="DD548" s="45">
        <v>125.6</v>
      </c>
      <c r="DE548" s="45">
        <v>128</v>
      </c>
      <c r="DF548" s="45">
        <v>128.1</v>
      </c>
      <c r="DG548" s="45">
        <v>128.1</v>
      </c>
      <c r="DH548" s="45">
        <v>127.5</v>
      </c>
      <c r="DI548" s="45">
        <v>127</v>
      </c>
      <c r="DJ548" s="45">
        <v>127.6</v>
      </c>
      <c r="DK548" s="45">
        <v>128.5</v>
      </c>
      <c r="DL548" s="45">
        <v>126</v>
      </c>
      <c r="DM548" s="45">
        <v>126.7</v>
      </c>
      <c r="DN548" s="45">
        <v>127.8</v>
      </c>
      <c r="DO548" s="45">
        <v>126.9</v>
      </c>
      <c r="DP548" s="45">
        <v>124.2</v>
      </c>
      <c r="DQ548" s="45">
        <v>125.9</v>
      </c>
      <c r="DR548" s="45">
        <v>124.6</v>
      </c>
      <c r="DS548" s="45">
        <v>125.5</v>
      </c>
      <c r="DT548" s="45">
        <v>127</v>
      </c>
      <c r="DU548" s="45">
        <v>127.8</v>
      </c>
      <c r="DV548" s="45">
        <v>127.9</v>
      </c>
      <c r="DW548" s="45">
        <v>129</v>
      </c>
      <c r="DX548" s="46">
        <v>129.5</v>
      </c>
      <c r="DY548" s="46">
        <v>130.4</v>
      </c>
      <c r="DZ548" s="46">
        <v>128.9</v>
      </c>
      <c r="EA548">
        <v>129.19999999999999</v>
      </c>
      <c r="EB548" s="47">
        <v>130.69999999999999</v>
      </c>
      <c r="EC548" s="47">
        <v>130.9</v>
      </c>
    </row>
    <row r="549" spans="1:133" x14ac:dyDescent="0.25">
      <c r="A549" s="43" t="s">
        <v>3854</v>
      </c>
      <c r="B549" s="43" t="s">
        <v>3855</v>
      </c>
      <c r="C549" s="44">
        <v>7.6160000000000005E-2</v>
      </c>
      <c r="D549" s="45">
        <v>101.6</v>
      </c>
      <c r="E549" s="45">
        <v>102.9</v>
      </c>
      <c r="F549" s="45">
        <v>102.3</v>
      </c>
      <c r="G549" s="45">
        <v>104.9</v>
      </c>
      <c r="H549" s="45">
        <v>103.4</v>
      </c>
      <c r="I549" s="45">
        <v>102.6</v>
      </c>
      <c r="J549" s="45">
        <v>104.5</v>
      </c>
      <c r="K549" s="45">
        <v>104.2</v>
      </c>
      <c r="L549" s="45">
        <v>105</v>
      </c>
      <c r="M549" s="45">
        <v>104.9</v>
      </c>
      <c r="N549" s="45">
        <v>107.4</v>
      </c>
      <c r="O549" s="45">
        <v>106.5</v>
      </c>
      <c r="P549" s="45">
        <v>107.8</v>
      </c>
      <c r="Q549" s="45">
        <v>107</v>
      </c>
      <c r="R549" s="45">
        <v>106.2</v>
      </c>
      <c r="S549" s="45">
        <v>108</v>
      </c>
      <c r="T549" s="45">
        <v>107.2</v>
      </c>
      <c r="U549" s="45">
        <v>108.8</v>
      </c>
      <c r="V549" s="45">
        <v>108.6</v>
      </c>
      <c r="W549" s="45">
        <v>108.7</v>
      </c>
      <c r="X549" s="45">
        <v>108.2</v>
      </c>
      <c r="Y549" s="45">
        <v>108.7</v>
      </c>
      <c r="Z549" s="45">
        <v>109.6</v>
      </c>
      <c r="AA549" s="45">
        <v>110.9</v>
      </c>
      <c r="AB549" s="45">
        <v>111.1</v>
      </c>
      <c r="AC549" s="45">
        <v>113.5</v>
      </c>
      <c r="AD549" s="45">
        <v>113.9</v>
      </c>
      <c r="AE549" s="45">
        <v>113.5</v>
      </c>
      <c r="AF549" s="45">
        <v>113.8</v>
      </c>
      <c r="AG549" s="45">
        <v>114.2</v>
      </c>
      <c r="AH549" s="45">
        <v>114.1</v>
      </c>
      <c r="AI549" s="45">
        <v>113.5</v>
      </c>
      <c r="AJ549" s="45">
        <v>117.1</v>
      </c>
      <c r="AK549" s="45">
        <v>113.1</v>
      </c>
      <c r="AL549" s="45">
        <v>113.8</v>
      </c>
      <c r="AM549" s="45">
        <v>114.2</v>
      </c>
      <c r="AN549" s="45">
        <v>114.7</v>
      </c>
      <c r="AO549" s="45">
        <v>115.8</v>
      </c>
      <c r="AP549" s="45">
        <v>116.9</v>
      </c>
      <c r="AQ549" s="45">
        <v>117.8</v>
      </c>
      <c r="AR549" s="45">
        <v>117.1</v>
      </c>
      <c r="AS549" s="45">
        <v>118.1</v>
      </c>
      <c r="AT549" s="45">
        <v>119.9</v>
      </c>
      <c r="AU549" s="45">
        <v>114.8</v>
      </c>
      <c r="AV549" s="45">
        <v>118.4</v>
      </c>
      <c r="AW549" s="45">
        <v>119.1</v>
      </c>
      <c r="AX549" s="45">
        <v>115.7</v>
      </c>
      <c r="AY549" s="45">
        <v>117.5</v>
      </c>
      <c r="AZ549" s="45">
        <v>116.1</v>
      </c>
      <c r="BA549" s="45">
        <v>117.2</v>
      </c>
      <c r="BB549" s="45">
        <v>117.3</v>
      </c>
      <c r="BC549" s="45">
        <v>117.7</v>
      </c>
      <c r="BD549" s="45">
        <v>115.9</v>
      </c>
      <c r="BE549" s="45">
        <v>118.7</v>
      </c>
      <c r="BF549" s="45">
        <v>115</v>
      </c>
      <c r="BG549" s="45">
        <v>113.9</v>
      </c>
      <c r="BH549" s="45">
        <v>116.8</v>
      </c>
      <c r="BI549" s="45">
        <v>115.1</v>
      </c>
      <c r="BJ549" s="45">
        <v>114.6</v>
      </c>
      <c r="BK549" s="45">
        <v>114.8</v>
      </c>
      <c r="BL549" s="45">
        <v>114.7</v>
      </c>
      <c r="BM549" s="45">
        <v>114.4</v>
      </c>
      <c r="BN549" s="45">
        <v>114.5</v>
      </c>
      <c r="BO549" s="45">
        <v>114.7</v>
      </c>
      <c r="BP549" s="45">
        <v>112.9</v>
      </c>
      <c r="BQ549" s="45">
        <v>113.2</v>
      </c>
      <c r="BR549" s="45">
        <v>111.5</v>
      </c>
      <c r="BS549" s="45">
        <v>111.9</v>
      </c>
      <c r="BT549" s="45">
        <v>111.8</v>
      </c>
      <c r="BU549" s="45">
        <v>111.7</v>
      </c>
      <c r="BV549" s="45">
        <v>111.5</v>
      </c>
      <c r="BW549" s="45">
        <v>112.1</v>
      </c>
      <c r="BX549" s="45">
        <v>112.3</v>
      </c>
      <c r="BY549" s="45">
        <v>111.5</v>
      </c>
      <c r="BZ549" s="45">
        <v>112.5</v>
      </c>
      <c r="CA549" s="45">
        <v>113</v>
      </c>
      <c r="CB549" s="45">
        <v>113.3</v>
      </c>
      <c r="CC549" s="45">
        <v>111.6</v>
      </c>
      <c r="CD549" s="45">
        <v>112.6</v>
      </c>
      <c r="CE549" s="45">
        <v>113</v>
      </c>
      <c r="CF549" s="45">
        <v>113</v>
      </c>
      <c r="CG549" s="45">
        <v>112.9</v>
      </c>
      <c r="CH549" s="45">
        <v>114</v>
      </c>
      <c r="CI549" s="45">
        <v>113.5</v>
      </c>
      <c r="CJ549" s="45">
        <v>113.8</v>
      </c>
      <c r="CK549" s="45">
        <v>114.5</v>
      </c>
      <c r="CL549" s="45">
        <v>113.7</v>
      </c>
      <c r="CM549" s="45">
        <v>113</v>
      </c>
      <c r="CN549" s="45">
        <v>115.1</v>
      </c>
      <c r="CO549" s="45">
        <v>114.8</v>
      </c>
      <c r="CP549" s="45">
        <v>113.5</v>
      </c>
      <c r="CQ549" s="45">
        <v>110.5</v>
      </c>
      <c r="CR549" s="45">
        <v>111.4</v>
      </c>
      <c r="CS549" s="45">
        <v>109.9</v>
      </c>
      <c r="CT549" s="45">
        <v>115.1</v>
      </c>
      <c r="CU549" s="45">
        <v>114.6</v>
      </c>
      <c r="CV549" s="45">
        <v>113.8</v>
      </c>
      <c r="CW549" s="45">
        <v>109.7</v>
      </c>
      <c r="CX549" s="45">
        <v>110.7</v>
      </c>
      <c r="CY549" s="45">
        <v>109.7</v>
      </c>
      <c r="CZ549" s="45">
        <v>108.5</v>
      </c>
      <c r="DA549" s="45">
        <v>109</v>
      </c>
      <c r="DB549" s="45">
        <v>109.2</v>
      </c>
      <c r="DC549" s="45">
        <v>111.1</v>
      </c>
      <c r="DD549" s="45">
        <v>111.6</v>
      </c>
      <c r="DE549" s="45">
        <v>113.1</v>
      </c>
      <c r="DF549" s="45">
        <v>112.9</v>
      </c>
      <c r="DG549" s="45">
        <v>113.9</v>
      </c>
      <c r="DH549" s="45">
        <v>113.5</v>
      </c>
      <c r="DI549" s="45">
        <v>113.4</v>
      </c>
      <c r="DJ549" s="45">
        <v>114.3</v>
      </c>
      <c r="DK549" s="45">
        <v>114.6</v>
      </c>
      <c r="DL549" s="45">
        <v>112.1</v>
      </c>
      <c r="DM549" s="45">
        <v>114.2</v>
      </c>
      <c r="DN549" s="45">
        <v>114.2</v>
      </c>
      <c r="DO549" s="45">
        <v>113.7</v>
      </c>
      <c r="DP549" s="45">
        <v>111.9</v>
      </c>
      <c r="DQ549" s="45">
        <v>112.4</v>
      </c>
      <c r="DR549" s="45">
        <v>112.1</v>
      </c>
      <c r="DS549" s="45">
        <v>111.2</v>
      </c>
      <c r="DT549" s="45">
        <v>116.8</v>
      </c>
      <c r="DU549" s="45">
        <v>114.4</v>
      </c>
      <c r="DV549" s="45">
        <v>115.2</v>
      </c>
      <c r="DW549" s="45">
        <v>115.5</v>
      </c>
      <c r="DX549" s="46">
        <v>118.1</v>
      </c>
      <c r="DY549" s="46">
        <v>119.4</v>
      </c>
      <c r="DZ549" s="46">
        <v>119.6</v>
      </c>
      <c r="EA549">
        <v>119.6</v>
      </c>
      <c r="EB549" s="47">
        <v>119.6</v>
      </c>
      <c r="EC549" s="47">
        <v>118.4</v>
      </c>
    </row>
    <row r="550" spans="1:133" x14ac:dyDescent="0.25">
      <c r="A550" s="43" t="s">
        <v>3856</v>
      </c>
      <c r="B550" s="43" t="s">
        <v>3857</v>
      </c>
      <c r="C550" s="44">
        <v>0.16911000000000001</v>
      </c>
      <c r="D550" s="45">
        <v>108.7</v>
      </c>
      <c r="E550" s="45">
        <v>110.1</v>
      </c>
      <c r="F550" s="45">
        <v>108.6</v>
      </c>
      <c r="G550" s="45">
        <v>106.7</v>
      </c>
      <c r="H550" s="45">
        <v>107.5</v>
      </c>
      <c r="I550" s="45">
        <v>108.1</v>
      </c>
      <c r="J550" s="45">
        <v>106.4</v>
      </c>
      <c r="K550" s="45">
        <v>108.7</v>
      </c>
      <c r="L550" s="45">
        <v>111.1</v>
      </c>
      <c r="M550" s="45">
        <v>107.9</v>
      </c>
      <c r="N550" s="45">
        <v>109.4</v>
      </c>
      <c r="O550" s="45">
        <v>110</v>
      </c>
      <c r="P550" s="45">
        <v>107.9</v>
      </c>
      <c r="Q550" s="45">
        <v>103.9</v>
      </c>
      <c r="R550" s="45">
        <v>105.7</v>
      </c>
      <c r="S550" s="45">
        <v>105.5</v>
      </c>
      <c r="T550" s="45">
        <v>110.7</v>
      </c>
      <c r="U550" s="45">
        <v>109.5</v>
      </c>
      <c r="V550" s="45">
        <v>108.3</v>
      </c>
      <c r="W550" s="45">
        <v>107.7</v>
      </c>
      <c r="X550" s="45">
        <v>107.1</v>
      </c>
      <c r="Y550" s="45">
        <v>106.2</v>
      </c>
      <c r="Z550" s="45">
        <v>105.4</v>
      </c>
      <c r="AA550" s="45">
        <v>104.7</v>
      </c>
      <c r="AB550" s="45">
        <v>102.6</v>
      </c>
      <c r="AC550" s="45">
        <v>99.8</v>
      </c>
      <c r="AD550" s="45">
        <v>100.1</v>
      </c>
      <c r="AE550" s="45">
        <v>97.7</v>
      </c>
      <c r="AF550" s="45">
        <v>99.4</v>
      </c>
      <c r="AG550" s="45">
        <v>94.5</v>
      </c>
      <c r="AH550" s="45">
        <v>88.7</v>
      </c>
      <c r="AI550" s="45">
        <v>91.1</v>
      </c>
      <c r="AJ550" s="45">
        <v>91.9</v>
      </c>
      <c r="AK550" s="45">
        <v>90.4</v>
      </c>
      <c r="AL550" s="45">
        <v>89.4</v>
      </c>
      <c r="AM550" s="45">
        <v>88.9</v>
      </c>
      <c r="AN550" s="45">
        <v>88.1</v>
      </c>
      <c r="AO550" s="45">
        <v>89.5</v>
      </c>
      <c r="AP550" s="45">
        <v>88.9</v>
      </c>
      <c r="AQ550" s="45">
        <v>87.9</v>
      </c>
      <c r="AR550" s="45">
        <v>91.4</v>
      </c>
      <c r="AS550" s="45">
        <v>89.1</v>
      </c>
      <c r="AT550" s="45">
        <v>89.9</v>
      </c>
      <c r="AU550" s="45">
        <v>87.2</v>
      </c>
      <c r="AV550" s="45">
        <v>85.7</v>
      </c>
      <c r="AW550" s="45">
        <v>85.7</v>
      </c>
      <c r="AX550" s="45">
        <v>85</v>
      </c>
      <c r="AY550" s="45">
        <v>84.6</v>
      </c>
      <c r="AZ550" s="45">
        <v>77.099999999999994</v>
      </c>
      <c r="BA550" s="45">
        <v>76.900000000000006</v>
      </c>
      <c r="BB550" s="45">
        <v>74</v>
      </c>
      <c r="BC550" s="45">
        <v>69</v>
      </c>
      <c r="BD550" s="45">
        <v>70.7</v>
      </c>
      <c r="BE550" s="45">
        <v>69.099999999999994</v>
      </c>
      <c r="BF550" s="45">
        <v>68.900000000000006</v>
      </c>
      <c r="BG550" s="45">
        <v>68.900000000000006</v>
      </c>
      <c r="BH550" s="45">
        <v>68.8</v>
      </c>
      <c r="BI550" s="45">
        <v>68.8</v>
      </c>
      <c r="BJ550" s="45">
        <v>68.8</v>
      </c>
      <c r="BK550" s="45">
        <v>69.5</v>
      </c>
      <c r="BL550" s="45">
        <v>69.099999999999994</v>
      </c>
      <c r="BM550" s="45">
        <v>70.900000000000006</v>
      </c>
      <c r="BN550" s="45">
        <v>73</v>
      </c>
      <c r="BO550" s="45">
        <v>76</v>
      </c>
      <c r="BP550" s="45">
        <v>78.400000000000006</v>
      </c>
      <c r="BQ550" s="45">
        <v>77.400000000000006</v>
      </c>
      <c r="BR550" s="45">
        <v>77.400000000000006</v>
      </c>
      <c r="BS550" s="45">
        <v>107.7</v>
      </c>
      <c r="BT550" s="45">
        <v>109.9</v>
      </c>
      <c r="BU550" s="45">
        <v>114</v>
      </c>
      <c r="BV550" s="45">
        <v>108.2</v>
      </c>
      <c r="BW550" s="45">
        <v>116.2</v>
      </c>
      <c r="BX550" s="45">
        <v>127.9</v>
      </c>
      <c r="BY550" s="45">
        <v>129</v>
      </c>
      <c r="BZ550" s="45">
        <v>131.19999999999999</v>
      </c>
      <c r="CA550" s="45">
        <v>136.80000000000001</v>
      </c>
      <c r="CB550" s="45">
        <v>138.80000000000001</v>
      </c>
      <c r="CC550" s="45">
        <v>139.4</v>
      </c>
      <c r="CD550" s="45">
        <v>139.5</v>
      </c>
      <c r="CE550" s="45">
        <v>139.5</v>
      </c>
      <c r="CF550" s="45">
        <v>135.9</v>
      </c>
      <c r="CG550" s="45">
        <v>122.2</v>
      </c>
      <c r="CH550" s="45">
        <v>119.3</v>
      </c>
      <c r="CI550" s="45">
        <v>105.2</v>
      </c>
      <c r="CJ550" s="45">
        <v>94.4</v>
      </c>
      <c r="CK550" s="45">
        <v>95.2</v>
      </c>
      <c r="CL550" s="45">
        <v>94.6</v>
      </c>
      <c r="CM550" s="45">
        <v>90</v>
      </c>
      <c r="CN550" s="45">
        <v>90.4</v>
      </c>
      <c r="CO550" s="45">
        <v>89.8</v>
      </c>
      <c r="CP550" s="45">
        <v>84.9</v>
      </c>
      <c r="CQ550" s="45">
        <v>84.9</v>
      </c>
      <c r="CR550" s="45">
        <v>80.599999999999994</v>
      </c>
      <c r="CS550" s="45">
        <v>78.099999999999994</v>
      </c>
      <c r="CT550" s="45">
        <v>78.099999999999994</v>
      </c>
      <c r="CU550" s="45">
        <v>78.099999999999994</v>
      </c>
      <c r="CV550" s="45">
        <v>77.599999999999994</v>
      </c>
      <c r="CW550" s="45">
        <v>77.599999999999994</v>
      </c>
      <c r="CX550" s="45">
        <v>77.599999999999994</v>
      </c>
      <c r="CY550" s="45">
        <v>77.599999999999994</v>
      </c>
      <c r="CZ550" s="45">
        <v>77.599999999999994</v>
      </c>
      <c r="DA550" s="45">
        <v>77.599999999999994</v>
      </c>
      <c r="DB550" s="45">
        <v>77.599999999999994</v>
      </c>
      <c r="DC550" s="45">
        <v>81.3</v>
      </c>
      <c r="DD550" s="45">
        <v>81.3</v>
      </c>
      <c r="DE550" s="45">
        <v>81.900000000000006</v>
      </c>
      <c r="DF550" s="45">
        <v>79.900000000000006</v>
      </c>
      <c r="DG550" s="45">
        <v>79.599999999999994</v>
      </c>
      <c r="DH550" s="45">
        <v>78.900000000000006</v>
      </c>
      <c r="DI550" s="45">
        <v>80.3</v>
      </c>
      <c r="DJ550" s="45">
        <v>81.5</v>
      </c>
      <c r="DK550" s="45">
        <v>85.5</v>
      </c>
      <c r="DL550" s="45">
        <v>87.7</v>
      </c>
      <c r="DM550" s="45">
        <v>88</v>
      </c>
      <c r="DN550" s="45">
        <v>92.4</v>
      </c>
      <c r="DO550" s="45">
        <v>97.2</v>
      </c>
      <c r="DP550" s="45">
        <v>96.6</v>
      </c>
      <c r="DQ550" s="45">
        <v>99</v>
      </c>
      <c r="DR550" s="45">
        <v>98.3</v>
      </c>
      <c r="DS550" s="45">
        <v>100.2</v>
      </c>
      <c r="DT550" s="45">
        <v>104.9</v>
      </c>
      <c r="DU550" s="45">
        <v>104.3</v>
      </c>
      <c r="DV550" s="45">
        <v>103.9</v>
      </c>
      <c r="DW550" s="45">
        <v>104.5</v>
      </c>
      <c r="DX550" s="46">
        <v>105.4</v>
      </c>
      <c r="DY550" s="46">
        <v>105.6</v>
      </c>
      <c r="DZ550" s="46">
        <v>105.2</v>
      </c>
      <c r="EA550">
        <v>106.6</v>
      </c>
      <c r="EB550" s="47">
        <v>106.6</v>
      </c>
      <c r="EC550" s="47">
        <v>107.4</v>
      </c>
    </row>
    <row r="551" spans="1:133" x14ac:dyDescent="0.25">
      <c r="A551" s="43" t="s">
        <v>3858</v>
      </c>
      <c r="B551" s="43" t="s">
        <v>3859</v>
      </c>
      <c r="C551" s="44">
        <v>0.16911000000000001</v>
      </c>
      <c r="D551" s="45">
        <v>108.7</v>
      </c>
      <c r="E551" s="45">
        <v>110.1</v>
      </c>
      <c r="F551" s="45">
        <v>108.6</v>
      </c>
      <c r="G551" s="45">
        <v>106.7</v>
      </c>
      <c r="H551" s="45">
        <v>107.5</v>
      </c>
      <c r="I551" s="45">
        <v>108.1</v>
      </c>
      <c r="J551" s="45">
        <v>106.4</v>
      </c>
      <c r="K551" s="45">
        <v>108.7</v>
      </c>
      <c r="L551" s="45">
        <v>111.1</v>
      </c>
      <c r="M551" s="45">
        <v>107.9</v>
      </c>
      <c r="N551" s="45">
        <v>109.4</v>
      </c>
      <c r="O551" s="45">
        <v>110</v>
      </c>
      <c r="P551" s="45">
        <v>107.9</v>
      </c>
      <c r="Q551" s="45">
        <v>103.9</v>
      </c>
      <c r="R551" s="45">
        <v>105.7</v>
      </c>
      <c r="S551" s="45">
        <v>105.5</v>
      </c>
      <c r="T551" s="45">
        <v>110.7</v>
      </c>
      <c r="U551" s="45">
        <v>109.5</v>
      </c>
      <c r="V551" s="45">
        <v>108.3</v>
      </c>
      <c r="W551" s="45">
        <v>107.7</v>
      </c>
      <c r="X551" s="45">
        <v>107.1</v>
      </c>
      <c r="Y551" s="45">
        <v>106.2</v>
      </c>
      <c r="Z551" s="45">
        <v>105.4</v>
      </c>
      <c r="AA551" s="45">
        <v>104.7</v>
      </c>
      <c r="AB551" s="45">
        <v>102.6</v>
      </c>
      <c r="AC551" s="45">
        <v>99.8</v>
      </c>
      <c r="AD551" s="45">
        <v>100.1</v>
      </c>
      <c r="AE551" s="45">
        <v>97.7</v>
      </c>
      <c r="AF551" s="45">
        <v>99.4</v>
      </c>
      <c r="AG551" s="45">
        <v>94.5</v>
      </c>
      <c r="AH551" s="45">
        <v>88.7</v>
      </c>
      <c r="AI551" s="45">
        <v>91.1</v>
      </c>
      <c r="AJ551" s="45">
        <v>91.9</v>
      </c>
      <c r="AK551" s="45">
        <v>90.4</v>
      </c>
      <c r="AL551" s="45">
        <v>89.4</v>
      </c>
      <c r="AM551" s="45">
        <v>88.9</v>
      </c>
      <c r="AN551" s="45">
        <v>88.1</v>
      </c>
      <c r="AO551" s="45">
        <v>89.5</v>
      </c>
      <c r="AP551" s="45">
        <v>88.9</v>
      </c>
      <c r="AQ551" s="45">
        <v>87.9</v>
      </c>
      <c r="AR551" s="45">
        <v>91.4</v>
      </c>
      <c r="AS551" s="45">
        <v>89.1</v>
      </c>
      <c r="AT551" s="45">
        <v>89.9</v>
      </c>
      <c r="AU551" s="45">
        <v>87.2</v>
      </c>
      <c r="AV551" s="45">
        <v>85.7</v>
      </c>
      <c r="AW551" s="45">
        <v>85.7</v>
      </c>
      <c r="AX551" s="45">
        <v>85</v>
      </c>
      <c r="AY551" s="45">
        <v>84.6</v>
      </c>
      <c r="AZ551" s="45">
        <v>77.099999999999994</v>
      </c>
      <c r="BA551" s="45">
        <v>76.900000000000006</v>
      </c>
      <c r="BB551" s="45">
        <v>74</v>
      </c>
      <c r="BC551" s="45">
        <v>69</v>
      </c>
      <c r="BD551" s="45">
        <v>70.7</v>
      </c>
      <c r="BE551" s="45">
        <v>69.099999999999994</v>
      </c>
      <c r="BF551" s="45">
        <v>68.900000000000006</v>
      </c>
      <c r="BG551" s="45">
        <v>68.900000000000006</v>
      </c>
      <c r="BH551" s="45">
        <v>68.8</v>
      </c>
      <c r="BI551" s="45">
        <v>68.8</v>
      </c>
      <c r="BJ551" s="45">
        <v>68.8</v>
      </c>
      <c r="BK551" s="45">
        <v>69.5</v>
      </c>
      <c r="BL551" s="45">
        <v>69.099999999999994</v>
      </c>
      <c r="BM551" s="45">
        <v>70.900000000000006</v>
      </c>
      <c r="BN551" s="45">
        <v>73</v>
      </c>
      <c r="BO551" s="45">
        <v>76</v>
      </c>
      <c r="BP551" s="45">
        <v>78.400000000000006</v>
      </c>
      <c r="BQ551" s="45">
        <v>77.400000000000006</v>
      </c>
      <c r="BR551" s="45">
        <v>77.400000000000006</v>
      </c>
      <c r="BS551" s="45">
        <v>107.7</v>
      </c>
      <c r="BT551" s="45">
        <v>109.9</v>
      </c>
      <c r="BU551" s="45">
        <v>114</v>
      </c>
      <c r="BV551" s="45">
        <v>108.2</v>
      </c>
      <c r="BW551" s="45">
        <v>116.2</v>
      </c>
      <c r="BX551" s="45">
        <v>127.9</v>
      </c>
      <c r="BY551" s="45">
        <v>129</v>
      </c>
      <c r="BZ551" s="45">
        <v>131.19999999999999</v>
      </c>
      <c r="CA551" s="45">
        <v>136.80000000000001</v>
      </c>
      <c r="CB551" s="45">
        <v>138.80000000000001</v>
      </c>
      <c r="CC551" s="45">
        <v>139.4</v>
      </c>
      <c r="CD551" s="45">
        <v>139.5</v>
      </c>
      <c r="CE551" s="45">
        <v>139.5</v>
      </c>
      <c r="CF551" s="45">
        <v>135.9</v>
      </c>
      <c r="CG551" s="45">
        <v>122.2</v>
      </c>
      <c r="CH551" s="45">
        <v>119.3</v>
      </c>
      <c r="CI551" s="45">
        <v>105.2</v>
      </c>
      <c r="CJ551" s="45">
        <v>94.4</v>
      </c>
      <c r="CK551" s="45">
        <v>95.2</v>
      </c>
      <c r="CL551" s="45">
        <v>94.6</v>
      </c>
      <c r="CM551" s="45">
        <v>90</v>
      </c>
      <c r="CN551" s="45">
        <v>90.4</v>
      </c>
      <c r="CO551" s="45">
        <v>89.8</v>
      </c>
      <c r="CP551" s="45">
        <v>84.9</v>
      </c>
      <c r="CQ551" s="45">
        <v>84.9</v>
      </c>
      <c r="CR551" s="45">
        <v>80.599999999999994</v>
      </c>
      <c r="CS551" s="45">
        <v>78.099999999999994</v>
      </c>
      <c r="CT551" s="45">
        <v>78.099999999999994</v>
      </c>
      <c r="CU551" s="45">
        <v>78.099999999999994</v>
      </c>
      <c r="CV551" s="45">
        <v>77.599999999999994</v>
      </c>
      <c r="CW551" s="45">
        <v>77.599999999999994</v>
      </c>
      <c r="CX551" s="45">
        <v>77.599999999999994</v>
      </c>
      <c r="CY551" s="45">
        <v>77.599999999999994</v>
      </c>
      <c r="CZ551" s="45">
        <v>77.599999999999994</v>
      </c>
      <c r="DA551" s="45">
        <v>77.599999999999994</v>
      </c>
      <c r="DB551" s="45">
        <v>77.599999999999994</v>
      </c>
      <c r="DC551" s="45">
        <v>81.3</v>
      </c>
      <c r="DD551" s="45">
        <v>81.3</v>
      </c>
      <c r="DE551" s="45">
        <v>81.900000000000006</v>
      </c>
      <c r="DF551" s="45">
        <v>79.900000000000006</v>
      </c>
      <c r="DG551" s="45">
        <v>79.599999999999994</v>
      </c>
      <c r="DH551" s="45">
        <v>78.900000000000006</v>
      </c>
      <c r="DI551" s="45">
        <v>80.3</v>
      </c>
      <c r="DJ551" s="45">
        <v>81.5</v>
      </c>
      <c r="DK551" s="45">
        <v>85.5</v>
      </c>
      <c r="DL551" s="45">
        <v>87.7</v>
      </c>
      <c r="DM551" s="45">
        <v>88</v>
      </c>
      <c r="DN551" s="45">
        <v>92.4</v>
      </c>
      <c r="DO551" s="45">
        <v>97.2</v>
      </c>
      <c r="DP551" s="45">
        <v>96.6</v>
      </c>
      <c r="DQ551" s="45">
        <v>99</v>
      </c>
      <c r="DR551" s="45">
        <v>98.3</v>
      </c>
      <c r="DS551" s="45">
        <v>100.2</v>
      </c>
      <c r="DT551" s="45">
        <v>104.9</v>
      </c>
      <c r="DU551" s="45">
        <v>104.3</v>
      </c>
      <c r="DV551" s="45">
        <v>103.9</v>
      </c>
      <c r="DW551" s="45">
        <v>104.5</v>
      </c>
      <c r="DX551" s="46">
        <v>105.4</v>
      </c>
      <c r="DY551" s="46">
        <v>105.6</v>
      </c>
      <c r="DZ551" s="46">
        <v>105.2</v>
      </c>
      <c r="EA551">
        <v>106.6</v>
      </c>
      <c r="EB551" s="47">
        <v>106.6</v>
      </c>
      <c r="EC551" s="47">
        <v>107.4</v>
      </c>
    </row>
    <row r="552" spans="1:133" x14ac:dyDescent="0.25">
      <c r="A552" s="43" t="s">
        <v>3860</v>
      </c>
      <c r="B552" s="43" t="s">
        <v>3861</v>
      </c>
      <c r="C552" s="44">
        <v>9.6463199999999993</v>
      </c>
      <c r="D552" s="45">
        <v>105.9</v>
      </c>
      <c r="E552" s="45">
        <v>106.5</v>
      </c>
      <c r="F552" s="45">
        <v>106.5</v>
      </c>
      <c r="G552" s="45">
        <v>105.9</v>
      </c>
      <c r="H552" s="45">
        <v>105.2</v>
      </c>
      <c r="I552" s="45">
        <v>105.4</v>
      </c>
      <c r="J552" s="45">
        <v>105</v>
      </c>
      <c r="K552" s="45">
        <v>104.2</v>
      </c>
      <c r="L552" s="45">
        <v>103.6</v>
      </c>
      <c r="M552" s="45">
        <v>103.6</v>
      </c>
      <c r="N552" s="45">
        <v>102.6</v>
      </c>
      <c r="O552" s="45">
        <v>103.2</v>
      </c>
      <c r="P552" s="45">
        <v>103.3</v>
      </c>
      <c r="Q552" s="45">
        <v>102.3</v>
      </c>
      <c r="R552" s="45">
        <v>101.6</v>
      </c>
      <c r="S552" s="45">
        <v>101.8</v>
      </c>
      <c r="T552" s="45">
        <v>101.4</v>
      </c>
      <c r="U552" s="45">
        <v>102.8</v>
      </c>
      <c r="V552" s="45">
        <v>102.5</v>
      </c>
      <c r="W552" s="45">
        <v>102.3</v>
      </c>
      <c r="X552" s="45">
        <v>102.9</v>
      </c>
      <c r="Y552" s="45">
        <v>103.9</v>
      </c>
      <c r="Z552" s="45">
        <v>104.4</v>
      </c>
      <c r="AA552" s="45">
        <v>105</v>
      </c>
      <c r="AB552" s="45">
        <v>103.5</v>
      </c>
      <c r="AC552" s="45">
        <v>104</v>
      </c>
      <c r="AD552" s="45">
        <v>106</v>
      </c>
      <c r="AE552" s="45">
        <v>106</v>
      </c>
      <c r="AF552" s="45">
        <v>105.7</v>
      </c>
      <c r="AG552" s="45">
        <v>104.6</v>
      </c>
      <c r="AH552" s="45">
        <v>104.5</v>
      </c>
      <c r="AI552" s="45">
        <v>103.3</v>
      </c>
      <c r="AJ552" s="45">
        <v>102.2</v>
      </c>
      <c r="AK552" s="45">
        <v>101.6</v>
      </c>
      <c r="AL552" s="45">
        <v>100.5</v>
      </c>
      <c r="AM552" s="45">
        <v>99.5</v>
      </c>
      <c r="AN552" s="45">
        <v>99.2</v>
      </c>
      <c r="AO552" s="45">
        <v>98.3</v>
      </c>
      <c r="AP552" s="45">
        <v>97.1</v>
      </c>
      <c r="AQ552" s="45">
        <v>94.9</v>
      </c>
      <c r="AR552" s="45">
        <v>91.6</v>
      </c>
      <c r="AS552" s="45">
        <v>92.2</v>
      </c>
      <c r="AT552" s="45">
        <v>91.6</v>
      </c>
      <c r="AU552" s="45">
        <v>89.2</v>
      </c>
      <c r="AV552" s="45">
        <v>87</v>
      </c>
      <c r="AW552" s="45">
        <v>86.7</v>
      </c>
      <c r="AX552" s="45">
        <v>87.4</v>
      </c>
      <c r="AY552" s="45">
        <v>89.2</v>
      </c>
      <c r="AZ552" s="45">
        <v>89.9</v>
      </c>
      <c r="BA552" s="45">
        <v>90.2</v>
      </c>
      <c r="BB552" s="45">
        <v>89.6</v>
      </c>
      <c r="BC552" s="45">
        <v>88.7</v>
      </c>
      <c r="BD552" s="45">
        <v>87.8</v>
      </c>
      <c r="BE552" s="45">
        <v>88.7</v>
      </c>
      <c r="BF552" s="45">
        <v>91</v>
      </c>
      <c r="BG552" s="45">
        <v>91.9</v>
      </c>
      <c r="BH552" s="45">
        <v>92.7</v>
      </c>
      <c r="BI552" s="45">
        <v>93.7</v>
      </c>
      <c r="BJ552" s="45">
        <v>93.7</v>
      </c>
      <c r="BK552" s="45">
        <v>95.6</v>
      </c>
      <c r="BL552" s="45">
        <v>97.4</v>
      </c>
      <c r="BM552" s="45">
        <v>96.9</v>
      </c>
      <c r="BN552" s="45">
        <v>96.3</v>
      </c>
      <c r="BO552" s="45">
        <v>97</v>
      </c>
      <c r="BP552" s="45">
        <v>98.5</v>
      </c>
      <c r="BQ552" s="45">
        <v>100.9</v>
      </c>
      <c r="BR552" s="45">
        <v>100.7</v>
      </c>
      <c r="BS552" s="45">
        <v>101.3</v>
      </c>
      <c r="BT552" s="45">
        <v>102.9</v>
      </c>
      <c r="BU552" s="45">
        <v>106.3</v>
      </c>
      <c r="BV552" s="45">
        <v>108.8</v>
      </c>
      <c r="BW552" s="45">
        <v>109.6</v>
      </c>
      <c r="BX552" s="45">
        <v>110.4</v>
      </c>
      <c r="BY552" s="45">
        <v>112.2</v>
      </c>
      <c r="BZ552" s="45">
        <v>112.9</v>
      </c>
      <c r="CA552" s="45">
        <v>112.1</v>
      </c>
      <c r="CB552" s="45">
        <v>111.6</v>
      </c>
      <c r="CC552" s="45">
        <v>114.2</v>
      </c>
      <c r="CD552" s="45">
        <v>114.8</v>
      </c>
      <c r="CE552" s="45">
        <v>114</v>
      </c>
      <c r="CF552" s="45">
        <v>112.3</v>
      </c>
      <c r="CG552" s="45">
        <v>110.1</v>
      </c>
      <c r="CH552" s="45">
        <v>111</v>
      </c>
      <c r="CI552" s="45">
        <v>111.1</v>
      </c>
      <c r="CJ552" s="45">
        <v>110.5</v>
      </c>
      <c r="CK552" s="45">
        <v>109.6</v>
      </c>
      <c r="CL552" s="45">
        <v>108.7</v>
      </c>
      <c r="CM552" s="45">
        <v>106.9</v>
      </c>
      <c r="CN552" s="45">
        <v>104.6</v>
      </c>
      <c r="CO552" s="45">
        <v>104.4</v>
      </c>
      <c r="CP552" s="45">
        <v>103.4</v>
      </c>
      <c r="CQ552" s="45">
        <v>103.4</v>
      </c>
      <c r="CR552" s="45">
        <v>103.6</v>
      </c>
      <c r="CS552" s="45">
        <v>106.5</v>
      </c>
      <c r="CT552" s="45">
        <v>107</v>
      </c>
      <c r="CU552" s="45">
        <v>106</v>
      </c>
      <c r="CV552" s="45">
        <v>107</v>
      </c>
      <c r="CW552" s="45">
        <v>103.3</v>
      </c>
      <c r="CX552" s="45">
        <v>103.8</v>
      </c>
      <c r="CY552" s="45">
        <v>103.8</v>
      </c>
      <c r="CZ552" s="45">
        <v>106.5</v>
      </c>
      <c r="DA552" s="45">
        <v>108.2</v>
      </c>
      <c r="DB552" s="45">
        <v>108.9</v>
      </c>
      <c r="DC552" s="45">
        <v>111.5</v>
      </c>
      <c r="DD552" s="45">
        <v>115.8</v>
      </c>
      <c r="DE552" s="45">
        <v>122.8</v>
      </c>
      <c r="DF552" s="45">
        <v>121.1</v>
      </c>
      <c r="DG552" s="45">
        <v>124</v>
      </c>
      <c r="DH552" s="45">
        <v>128.6</v>
      </c>
      <c r="DI552" s="45">
        <v>133.5</v>
      </c>
      <c r="DJ552" s="45">
        <v>134</v>
      </c>
      <c r="DK552" s="45">
        <v>134</v>
      </c>
      <c r="DL552" s="45">
        <v>135.9</v>
      </c>
      <c r="DM552" s="45">
        <v>137.80000000000001</v>
      </c>
      <c r="DN552" s="45">
        <v>143.9</v>
      </c>
      <c r="DO552" s="45">
        <v>143.6</v>
      </c>
      <c r="DP552" s="45">
        <v>141.9</v>
      </c>
      <c r="DQ552" s="45">
        <v>143.1</v>
      </c>
      <c r="DR552" s="45">
        <v>147.1</v>
      </c>
      <c r="DS552" s="45">
        <v>156.19999999999999</v>
      </c>
      <c r="DT552" s="45">
        <v>160.5</v>
      </c>
      <c r="DU552" s="45">
        <v>158.19999999999999</v>
      </c>
      <c r="DV552" s="45">
        <v>150.19999999999999</v>
      </c>
      <c r="DW552" s="45">
        <v>148.9</v>
      </c>
      <c r="DX552" s="46">
        <v>148.9</v>
      </c>
      <c r="DY552" s="46">
        <v>146.6</v>
      </c>
      <c r="DZ552" s="46">
        <v>145.80000000000001</v>
      </c>
      <c r="EA552">
        <v>143.5</v>
      </c>
      <c r="EB552" s="47">
        <v>143</v>
      </c>
      <c r="EC552" s="47">
        <v>145</v>
      </c>
    </row>
    <row r="553" spans="1:133" x14ac:dyDescent="0.25">
      <c r="A553" s="43" t="s">
        <v>3862</v>
      </c>
      <c r="B553" s="43" t="s">
        <v>3863</v>
      </c>
      <c r="C553" s="44">
        <v>1.41103</v>
      </c>
      <c r="D553" s="45">
        <v>115.5</v>
      </c>
      <c r="E553" s="45">
        <v>114.9</v>
      </c>
      <c r="F553" s="45">
        <v>113.6</v>
      </c>
      <c r="G553" s="45">
        <v>109.2</v>
      </c>
      <c r="H553" s="45">
        <v>107.7</v>
      </c>
      <c r="I553" s="45">
        <v>107.4</v>
      </c>
      <c r="J553" s="45">
        <v>105.3</v>
      </c>
      <c r="K553" s="45">
        <v>104.4</v>
      </c>
      <c r="L553" s="45">
        <v>102.4</v>
      </c>
      <c r="M553" s="45">
        <v>104.4</v>
      </c>
      <c r="N553" s="45">
        <v>103.8</v>
      </c>
      <c r="O553" s="45">
        <v>104.8</v>
      </c>
      <c r="P553" s="45">
        <v>104.6</v>
      </c>
      <c r="Q553" s="45">
        <v>105</v>
      </c>
      <c r="R553" s="45">
        <v>103.1</v>
      </c>
      <c r="S553" s="45">
        <v>102.3</v>
      </c>
      <c r="T553" s="45">
        <v>99</v>
      </c>
      <c r="U553" s="45">
        <v>102.4</v>
      </c>
      <c r="V553" s="45">
        <v>102.2</v>
      </c>
      <c r="W553" s="45">
        <v>101.8</v>
      </c>
      <c r="X553" s="45">
        <v>102.9</v>
      </c>
      <c r="Y553" s="45">
        <v>104.3</v>
      </c>
      <c r="Z553" s="45">
        <v>107</v>
      </c>
      <c r="AA553" s="45">
        <v>107.1</v>
      </c>
      <c r="AB553" s="45">
        <v>106.7</v>
      </c>
      <c r="AC553" s="45">
        <v>108.1</v>
      </c>
      <c r="AD553" s="45">
        <v>109.1</v>
      </c>
      <c r="AE553" s="45">
        <v>108.9</v>
      </c>
      <c r="AF553" s="45">
        <v>107.5</v>
      </c>
      <c r="AG553" s="45">
        <v>105.3</v>
      </c>
      <c r="AH553" s="45">
        <v>105.4</v>
      </c>
      <c r="AI553" s="45">
        <v>103.4</v>
      </c>
      <c r="AJ553" s="45">
        <v>102.6</v>
      </c>
      <c r="AK553" s="45">
        <v>101.9</v>
      </c>
      <c r="AL553" s="45">
        <v>100.1</v>
      </c>
      <c r="AM553" s="45">
        <v>95.9</v>
      </c>
      <c r="AN553" s="45">
        <v>96.9</v>
      </c>
      <c r="AO553" s="45">
        <v>94.8</v>
      </c>
      <c r="AP553" s="45">
        <v>92.8</v>
      </c>
      <c r="AQ553" s="45">
        <v>89.7</v>
      </c>
      <c r="AR553" s="45">
        <v>84.1</v>
      </c>
      <c r="AS553" s="45">
        <v>85.7</v>
      </c>
      <c r="AT553" s="45">
        <v>83.7</v>
      </c>
      <c r="AU553" s="45">
        <v>80.599999999999994</v>
      </c>
      <c r="AV553" s="45">
        <v>77.400000000000006</v>
      </c>
      <c r="AW553" s="45">
        <v>79.3</v>
      </c>
      <c r="AX553" s="45">
        <v>78.900000000000006</v>
      </c>
      <c r="AY553" s="45">
        <v>81</v>
      </c>
      <c r="AZ553" s="45">
        <v>81.400000000000006</v>
      </c>
      <c r="BA553" s="45">
        <v>81.900000000000006</v>
      </c>
      <c r="BB553" s="45">
        <v>79</v>
      </c>
      <c r="BC553" s="45">
        <v>77.3</v>
      </c>
      <c r="BD553" s="45">
        <v>76.3</v>
      </c>
      <c r="BE553" s="45">
        <v>78.8</v>
      </c>
      <c r="BF553" s="45">
        <v>82.5</v>
      </c>
      <c r="BG553" s="45">
        <v>85.1</v>
      </c>
      <c r="BH553" s="45">
        <v>87.5</v>
      </c>
      <c r="BI553" s="45">
        <v>88.1</v>
      </c>
      <c r="BJ553" s="45">
        <v>88.1</v>
      </c>
      <c r="BK553" s="45">
        <v>89.1</v>
      </c>
      <c r="BL553" s="45">
        <v>92.8</v>
      </c>
      <c r="BM553" s="45">
        <v>92.7</v>
      </c>
      <c r="BN553" s="45">
        <v>92.6</v>
      </c>
      <c r="BO553" s="45">
        <v>93.6</v>
      </c>
      <c r="BP553" s="45">
        <v>93.7</v>
      </c>
      <c r="BQ553" s="45">
        <v>97.6</v>
      </c>
      <c r="BR553" s="45">
        <v>97</v>
      </c>
      <c r="BS553" s="45">
        <v>96.6</v>
      </c>
      <c r="BT553" s="45">
        <v>97.7</v>
      </c>
      <c r="BU553" s="45">
        <v>105.4</v>
      </c>
      <c r="BV553" s="45">
        <v>109</v>
      </c>
      <c r="BW553" s="45">
        <v>109.8</v>
      </c>
      <c r="BX553" s="45">
        <v>109.8</v>
      </c>
      <c r="BY553" s="45">
        <v>111.6</v>
      </c>
      <c r="BZ553" s="45">
        <v>112.9</v>
      </c>
      <c r="CA553" s="45">
        <v>113.4</v>
      </c>
      <c r="CB553" s="45">
        <v>112.6</v>
      </c>
      <c r="CC553" s="45">
        <v>120.6</v>
      </c>
      <c r="CD553" s="45">
        <v>119</v>
      </c>
      <c r="CE553" s="45">
        <v>117.3</v>
      </c>
      <c r="CF553" s="45">
        <v>113.3</v>
      </c>
      <c r="CG553" s="45">
        <v>108.8</v>
      </c>
      <c r="CH553" s="45">
        <v>108.9</v>
      </c>
      <c r="CI553" s="45">
        <v>108.3</v>
      </c>
      <c r="CJ553" s="45">
        <v>106.2</v>
      </c>
      <c r="CK553" s="45">
        <v>105.6</v>
      </c>
      <c r="CL553" s="45">
        <v>105</v>
      </c>
      <c r="CM553" s="45">
        <v>100.8</v>
      </c>
      <c r="CN553" s="45">
        <v>96.2</v>
      </c>
      <c r="CO553" s="45">
        <v>95.5</v>
      </c>
      <c r="CP553" s="45">
        <v>95.1</v>
      </c>
      <c r="CQ553" s="45">
        <v>96</v>
      </c>
      <c r="CR553" s="45">
        <v>96.6</v>
      </c>
      <c r="CS553" s="45">
        <v>102.3</v>
      </c>
      <c r="CT553" s="45">
        <v>104.3</v>
      </c>
      <c r="CU553" s="45">
        <v>103.5</v>
      </c>
      <c r="CV553" s="45">
        <v>113.1</v>
      </c>
      <c r="CW553" s="45">
        <v>97.9</v>
      </c>
      <c r="CX553" s="45">
        <v>97</v>
      </c>
      <c r="CY553" s="45">
        <v>96.4</v>
      </c>
      <c r="CZ553" s="45">
        <v>101.4</v>
      </c>
      <c r="DA553" s="45">
        <v>104.9</v>
      </c>
      <c r="DB553" s="45">
        <v>105.3</v>
      </c>
      <c r="DC553" s="45">
        <v>108.4</v>
      </c>
      <c r="DD553" s="45">
        <v>116.2</v>
      </c>
      <c r="DE553" s="45">
        <v>123.2</v>
      </c>
      <c r="DF553" s="45">
        <v>121.2</v>
      </c>
      <c r="DG553" s="45">
        <v>125.5</v>
      </c>
      <c r="DH553" s="45">
        <v>133.6</v>
      </c>
      <c r="DI553" s="45">
        <v>138.19999999999999</v>
      </c>
      <c r="DJ553" s="45">
        <v>138.19999999999999</v>
      </c>
      <c r="DK553" s="45">
        <v>137.80000000000001</v>
      </c>
      <c r="DL553" s="45">
        <v>142.19999999999999</v>
      </c>
      <c r="DM553" s="45">
        <v>147.19999999999999</v>
      </c>
      <c r="DN553" s="45">
        <v>161.6</v>
      </c>
      <c r="DO553" s="45">
        <v>163.6</v>
      </c>
      <c r="DP553" s="45">
        <v>153.6</v>
      </c>
      <c r="DQ553" s="45">
        <v>153.9</v>
      </c>
      <c r="DR553" s="45">
        <v>162.4</v>
      </c>
      <c r="DS553" s="45">
        <v>177.1</v>
      </c>
      <c r="DT553" s="45">
        <v>181.4</v>
      </c>
      <c r="DU553" s="45">
        <v>176.1</v>
      </c>
      <c r="DV553" s="45">
        <v>159.30000000000001</v>
      </c>
      <c r="DW553" s="45">
        <v>163</v>
      </c>
      <c r="DX553" s="46">
        <v>163</v>
      </c>
      <c r="DY553" s="46">
        <v>159.4</v>
      </c>
      <c r="DZ553" s="46">
        <v>156.1</v>
      </c>
      <c r="EA553">
        <v>152.6</v>
      </c>
      <c r="EB553" s="47">
        <v>150.4</v>
      </c>
      <c r="EC553" s="47">
        <v>150.80000000000001</v>
      </c>
    </row>
    <row r="554" spans="1:133" x14ac:dyDescent="0.25">
      <c r="A554" s="43" t="s">
        <v>3864</v>
      </c>
      <c r="B554" s="43" t="s">
        <v>3865</v>
      </c>
      <c r="C554" s="44">
        <v>1.00352</v>
      </c>
      <c r="D554" s="45">
        <v>119.4</v>
      </c>
      <c r="E554" s="45">
        <v>116.9</v>
      </c>
      <c r="F554" s="45">
        <v>115</v>
      </c>
      <c r="G554" s="45">
        <v>109.3</v>
      </c>
      <c r="H554" s="45">
        <v>107</v>
      </c>
      <c r="I554" s="45">
        <v>107.9</v>
      </c>
      <c r="J554" s="45">
        <v>105.9</v>
      </c>
      <c r="K554" s="45">
        <v>104.6</v>
      </c>
      <c r="L554" s="45">
        <v>101.4</v>
      </c>
      <c r="M554" s="45">
        <v>104</v>
      </c>
      <c r="N554" s="45">
        <v>102.6</v>
      </c>
      <c r="O554" s="45">
        <v>103.3</v>
      </c>
      <c r="P554" s="45">
        <v>103</v>
      </c>
      <c r="Q554" s="45">
        <v>103.7</v>
      </c>
      <c r="R554" s="45">
        <v>101.3</v>
      </c>
      <c r="S554" s="45">
        <v>100.5</v>
      </c>
      <c r="T554" s="45">
        <v>96.3</v>
      </c>
      <c r="U554" s="45">
        <v>100.8</v>
      </c>
      <c r="V554" s="45">
        <v>99.4</v>
      </c>
      <c r="W554" s="45">
        <v>98.7</v>
      </c>
      <c r="X554" s="45">
        <v>100.9</v>
      </c>
      <c r="Y554" s="45">
        <v>102.5</v>
      </c>
      <c r="Z554" s="45">
        <v>106.2</v>
      </c>
      <c r="AA554" s="45">
        <v>106.1</v>
      </c>
      <c r="AB554" s="45">
        <v>105.4</v>
      </c>
      <c r="AC554" s="45">
        <v>107.4</v>
      </c>
      <c r="AD554" s="45">
        <v>108.2</v>
      </c>
      <c r="AE554" s="45">
        <v>106.2</v>
      </c>
      <c r="AF554" s="45">
        <v>104.2</v>
      </c>
      <c r="AG554" s="45">
        <v>104.5</v>
      </c>
      <c r="AH554" s="45">
        <v>105.4</v>
      </c>
      <c r="AI554" s="45">
        <v>101.6</v>
      </c>
      <c r="AJ554" s="45">
        <v>100.3</v>
      </c>
      <c r="AK554" s="45">
        <v>99.7</v>
      </c>
      <c r="AL554" s="45">
        <v>97.8</v>
      </c>
      <c r="AM554" s="45">
        <v>93.2</v>
      </c>
      <c r="AN554" s="45">
        <v>94.9</v>
      </c>
      <c r="AO554" s="45">
        <v>92.5</v>
      </c>
      <c r="AP554" s="45">
        <v>89.9</v>
      </c>
      <c r="AQ554" s="45">
        <v>86</v>
      </c>
      <c r="AR554" s="45">
        <v>78.5</v>
      </c>
      <c r="AS554" s="45">
        <v>81.099999999999994</v>
      </c>
      <c r="AT554" s="45">
        <v>78.900000000000006</v>
      </c>
      <c r="AU554" s="45">
        <v>75.099999999999994</v>
      </c>
      <c r="AV554" s="45">
        <v>71.400000000000006</v>
      </c>
      <c r="AW554" s="45">
        <v>74.400000000000006</v>
      </c>
      <c r="AX554" s="45">
        <v>74</v>
      </c>
      <c r="AY554" s="45">
        <v>76.3</v>
      </c>
      <c r="AZ554" s="45">
        <v>75.8</v>
      </c>
      <c r="BA554" s="45">
        <v>76.599999999999994</v>
      </c>
      <c r="BB554" s="45">
        <v>72.8</v>
      </c>
      <c r="BC554" s="45">
        <v>69.900000000000006</v>
      </c>
      <c r="BD554" s="45">
        <v>68.2</v>
      </c>
      <c r="BE554" s="45">
        <v>70.400000000000006</v>
      </c>
      <c r="BF554" s="45">
        <v>73.900000000000006</v>
      </c>
      <c r="BG554" s="45">
        <v>74.5</v>
      </c>
      <c r="BH554" s="45">
        <v>74.8</v>
      </c>
      <c r="BI554" s="45">
        <v>75.2</v>
      </c>
      <c r="BJ554" s="45">
        <v>75.7</v>
      </c>
      <c r="BK554" s="45">
        <v>77.099999999999994</v>
      </c>
      <c r="BL554" s="45">
        <v>82.9</v>
      </c>
      <c r="BM554" s="45">
        <v>82.1</v>
      </c>
      <c r="BN554" s="45">
        <v>82.9</v>
      </c>
      <c r="BO554" s="45">
        <v>84</v>
      </c>
      <c r="BP554" s="45">
        <v>83.8</v>
      </c>
      <c r="BQ554" s="45">
        <v>88.3</v>
      </c>
      <c r="BR554" s="45">
        <v>87.3</v>
      </c>
      <c r="BS554" s="45">
        <v>86.7</v>
      </c>
      <c r="BT554" s="45">
        <v>88.9</v>
      </c>
      <c r="BU554" s="45">
        <v>98.7</v>
      </c>
      <c r="BV554" s="45">
        <v>103.5</v>
      </c>
      <c r="BW554" s="45">
        <v>103.6</v>
      </c>
      <c r="BX554" s="45">
        <v>103.7</v>
      </c>
      <c r="BY554" s="45">
        <v>106.9</v>
      </c>
      <c r="BZ554" s="45">
        <v>109.3</v>
      </c>
      <c r="CA554" s="45">
        <v>109.8</v>
      </c>
      <c r="CB554" s="45">
        <v>109.2</v>
      </c>
      <c r="CC554" s="45">
        <v>119.9</v>
      </c>
      <c r="CD554" s="45">
        <v>116.8</v>
      </c>
      <c r="CE554" s="45">
        <v>113.7</v>
      </c>
      <c r="CF554" s="45">
        <v>108.8</v>
      </c>
      <c r="CG554" s="45">
        <v>103.3</v>
      </c>
      <c r="CH554" s="45">
        <v>103.6</v>
      </c>
      <c r="CI554" s="45">
        <v>103.4</v>
      </c>
      <c r="CJ554" s="45">
        <v>100.3</v>
      </c>
      <c r="CK554" s="45">
        <v>98.8</v>
      </c>
      <c r="CL554" s="45">
        <v>99</v>
      </c>
      <c r="CM554" s="45">
        <v>93.8</v>
      </c>
      <c r="CN554" s="45">
        <v>88.1</v>
      </c>
      <c r="CO554" s="45">
        <v>88.4</v>
      </c>
      <c r="CP554" s="45">
        <v>88.5</v>
      </c>
      <c r="CQ554" s="45">
        <v>89.8</v>
      </c>
      <c r="CR554" s="45">
        <v>90.9</v>
      </c>
      <c r="CS554" s="45">
        <v>98.2</v>
      </c>
      <c r="CT554" s="45">
        <v>101</v>
      </c>
      <c r="CU554" s="45">
        <v>99.8</v>
      </c>
      <c r="CV554" s="45">
        <v>113.6</v>
      </c>
      <c r="CW554" s="45">
        <v>90</v>
      </c>
      <c r="CX554" s="45">
        <v>89.7</v>
      </c>
      <c r="CY554" s="45">
        <v>88.9</v>
      </c>
      <c r="CZ554" s="45">
        <v>96.4</v>
      </c>
      <c r="DA554" s="45">
        <v>100.5</v>
      </c>
      <c r="DB554" s="45">
        <v>101.2</v>
      </c>
      <c r="DC554" s="45">
        <v>105.9</v>
      </c>
      <c r="DD554" s="45">
        <v>115.9</v>
      </c>
      <c r="DE554" s="45">
        <v>124.5</v>
      </c>
      <c r="DF554" s="45">
        <v>119.2</v>
      </c>
      <c r="DG554" s="45">
        <v>122.1</v>
      </c>
      <c r="DH554" s="45">
        <v>132.30000000000001</v>
      </c>
      <c r="DI554" s="45">
        <v>138</v>
      </c>
      <c r="DJ554" s="45">
        <v>136.30000000000001</v>
      </c>
      <c r="DK554" s="45">
        <v>133.19999999999999</v>
      </c>
      <c r="DL554" s="45">
        <v>137.6</v>
      </c>
      <c r="DM554" s="45">
        <v>144.4</v>
      </c>
      <c r="DN554" s="45">
        <v>157.5</v>
      </c>
      <c r="DO554" s="45">
        <v>160.4</v>
      </c>
      <c r="DP554" s="45">
        <v>147.30000000000001</v>
      </c>
      <c r="DQ554" s="45">
        <v>150.69999999999999</v>
      </c>
      <c r="DR554" s="45">
        <v>165</v>
      </c>
      <c r="DS554" s="45">
        <v>181.3</v>
      </c>
      <c r="DT554" s="45">
        <v>184.1</v>
      </c>
      <c r="DU554" s="45">
        <v>177.1</v>
      </c>
      <c r="DV554" s="45">
        <v>158.9</v>
      </c>
      <c r="DW554" s="45">
        <v>165.1</v>
      </c>
      <c r="DX554" s="46">
        <v>169.6</v>
      </c>
      <c r="DY554" s="46">
        <v>166.5</v>
      </c>
      <c r="DZ554" s="46">
        <v>162.1</v>
      </c>
      <c r="EA554">
        <v>157.4</v>
      </c>
      <c r="EB554" s="47">
        <v>155.69999999999999</v>
      </c>
      <c r="EC554" s="47">
        <v>155.1</v>
      </c>
    </row>
    <row r="555" spans="1:133" x14ac:dyDescent="0.25">
      <c r="A555" s="43" t="s">
        <v>3866</v>
      </c>
      <c r="B555" s="43" t="s">
        <v>3867</v>
      </c>
      <c r="C555" s="44">
        <v>0.11194999999999999</v>
      </c>
      <c r="D555" s="45">
        <v>102.8</v>
      </c>
      <c r="E555" s="45">
        <v>103.6</v>
      </c>
      <c r="F555" s="45">
        <v>106.9</v>
      </c>
      <c r="G555" s="45">
        <v>106.2</v>
      </c>
      <c r="H555" s="45">
        <v>105.2</v>
      </c>
      <c r="I555" s="45">
        <v>104.9</v>
      </c>
      <c r="J555" s="45">
        <v>102.6</v>
      </c>
      <c r="K555" s="45">
        <v>103.4</v>
      </c>
      <c r="L555" s="45">
        <v>102.1</v>
      </c>
      <c r="M555" s="45">
        <v>103.3</v>
      </c>
      <c r="N555" s="45">
        <v>105.2</v>
      </c>
      <c r="O555" s="45">
        <v>107.5</v>
      </c>
      <c r="P555" s="45">
        <v>109.2</v>
      </c>
      <c r="Q555" s="45">
        <v>107.9</v>
      </c>
      <c r="R555" s="45">
        <v>105.4</v>
      </c>
      <c r="S555" s="45">
        <v>104.4</v>
      </c>
      <c r="T555" s="45">
        <v>103.2</v>
      </c>
      <c r="U555" s="45">
        <v>104.9</v>
      </c>
      <c r="V555" s="45">
        <v>106.4</v>
      </c>
      <c r="W555" s="45">
        <v>109.1</v>
      </c>
      <c r="X555" s="45">
        <v>109</v>
      </c>
      <c r="Y555" s="45">
        <v>105.2</v>
      </c>
      <c r="Z555" s="45">
        <v>109.6</v>
      </c>
      <c r="AA555" s="45">
        <v>108.8</v>
      </c>
      <c r="AB555" s="45">
        <v>110.1</v>
      </c>
      <c r="AC555" s="45">
        <v>110.2</v>
      </c>
      <c r="AD555" s="45">
        <v>109.8</v>
      </c>
      <c r="AE555" s="45">
        <v>110.5</v>
      </c>
      <c r="AF555" s="45">
        <v>111</v>
      </c>
      <c r="AG555" s="45">
        <v>112.6</v>
      </c>
      <c r="AH555" s="45">
        <v>111.1</v>
      </c>
      <c r="AI555" s="45">
        <v>109.4</v>
      </c>
      <c r="AJ555" s="45">
        <v>110</v>
      </c>
      <c r="AK555" s="45">
        <v>110.4</v>
      </c>
      <c r="AL555" s="45">
        <v>110.3</v>
      </c>
      <c r="AM555" s="45">
        <v>109</v>
      </c>
      <c r="AN555" s="45">
        <v>108.4</v>
      </c>
      <c r="AO555" s="45">
        <v>108.5</v>
      </c>
      <c r="AP555" s="45">
        <v>106.8</v>
      </c>
      <c r="AQ555" s="45">
        <v>107.3</v>
      </c>
      <c r="AR555" s="45">
        <v>106.1</v>
      </c>
      <c r="AS555" s="45">
        <v>104</v>
      </c>
      <c r="AT555" s="45">
        <v>100.6</v>
      </c>
      <c r="AU555" s="45">
        <v>99.7</v>
      </c>
      <c r="AV555" s="45">
        <v>99.4</v>
      </c>
      <c r="AW555" s="45">
        <v>97.4</v>
      </c>
      <c r="AX555" s="45">
        <v>96.6</v>
      </c>
      <c r="AY555" s="45">
        <v>95.4</v>
      </c>
      <c r="AZ555" s="45">
        <v>95</v>
      </c>
      <c r="BA555" s="45">
        <v>95.5</v>
      </c>
      <c r="BB555" s="45">
        <v>96.1</v>
      </c>
      <c r="BC555" s="45">
        <v>100.1</v>
      </c>
      <c r="BD555" s="45">
        <v>101.2</v>
      </c>
      <c r="BE555" s="45">
        <v>105.5</v>
      </c>
      <c r="BF555" s="45">
        <v>110.4</v>
      </c>
      <c r="BG555" s="45">
        <v>122.4</v>
      </c>
      <c r="BH555" s="45">
        <v>135.4</v>
      </c>
      <c r="BI555" s="45">
        <v>136.9</v>
      </c>
      <c r="BJ555" s="45">
        <v>137.1</v>
      </c>
      <c r="BK555" s="45">
        <v>136.9</v>
      </c>
      <c r="BL555" s="45">
        <v>133.5</v>
      </c>
      <c r="BM555" s="45">
        <v>134.69999999999999</v>
      </c>
      <c r="BN555" s="45">
        <v>121.2</v>
      </c>
      <c r="BO555" s="45">
        <v>114.6</v>
      </c>
      <c r="BP555" s="45">
        <v>114.7</v>
      </c>
      <c r="BQ555" s="45">
        <v>118.2</v>
      </c>
      <c r="BR555" s="45">
        <v>120.1</v>
      </c>
      <c r="BS555" s="45">
        <v>121</v>
      </c>
      <c r="BT555" s="45">
        <v>117.2</v>
      </c>
      <c r="BU555" s="45">
        <v>119.3</v>
      </c>
      <c r="BV555" s="45">
        <v>120.2</v>
      </c>
      <c r="BW555" s="45">
        <v>123.9</v>
      </c>
      <c r="BX555" s="45">
        <v>124.3</v>
      </c>
      <c r="BY555" s="45">
        <v>122.1</v>
      </c>
      <c r="BZ555" s="45">
        <v>122.5</v>
      </c>
      <c r="CA555" s="45">
        <v>124.7</v>
      </c>
      <c r="CB555" s="45">
        <v>119.4</v>
      </c>
      <c r="CC555" s="45">
        <v>120.7</v>
      </c>
      <c r="CD555" s="45">
        <v>122.7</v>
      </c>
      <c r="CE555" s="45">
        <v>123.8</v>
      </c>
      <c r="CF555" s="45">
        <v>120.7</v>
      </c>
      <c r="CG555" s="45">
        <v>117.1</v>
      </c>
      <c r="CH555" s="45">
        <v>117.7</v>
      </c>
      <c r="CI555" s="45">
        <v>117</v>
      </c>
      <c r="CJ555" s="45">
        <v>118</v>
      </c>
      <c r="CK555" s="45">
        <v>120.1</v>
      </c>
      <c r="CL555" s="45">
        <v>115.9</v>
      </c>
      <c r="CM555" s="45">
        <v>111.7</v>
      </c>
      <c r="CN555" s="45">
        <v>114.2</v>
      </c>
      <c r="CO555" s="45">
        <v>109.9</v>
      </c>
      <c r="CP555" s="45">
        <v>109.9</v>
      </c>
      <c r="CQ555" s="45">
        <v>112</v>
      </c>
      <c r="CR555" s="45">
        <v>109.1</v>
      </c>
      <c r="CS555" s="45">
        <v>108.9</v>
      </c>
      <c r="CT555" s="45">
        <v>108.4</v>
      </c>
      <c r="CU555" s="45">
        <v>110.8</v>
      </c>
      <c r="CV555" s="45">
        <v>107.5</v>
      </c>
      <c r="CW555" s="45">
        <v>114.4</v>
      </c>
      <c r="CX555" s="45">
        <v>117</v>
      </c>
      <c r="CY555" s="45">
        <v>116</v>
      </c>
      <c r="CZ555" s="45">
        <v>116.4</v>
      </c>
      <c r="DA555" s="45">
        <v>118</v>
      </c>
      <c r="DB555" s="45">
        <v>119.1</v>
      </c>
      <c r="DC555" s="45">
        <v>119.5</v>
      </c>
      <c r="DD555" s="45">
        <v>119.6</v>
      </c>
      <c r="DE555" s="45">
        <v>127.2</v>
      </c>
      <c r="DF555" s="45">
        <v>143.69999999999999</v>
      </c>
      <c r="DG555" s="45">
        <v>153.1</v>
      </c>
      <c r="DH555" s="45">
        <v>152.4</v>
      </c>
      <c r="DI555" s="45">
        <v>149.1</v>
      </c>
      <c r="DJ555" s="45">
        <v>149.80000000000001</v>
      </c>
      <c r="DK555" s="45">
        <v>160.6</v>
      </c>
      <c r="DL555" s="45">
        <v>176.3</v>
      </c>
      <c r="DM555" s="45">
        <v>179.7</v>
      </c>
      <c r="DN555" s="45">
        <v>186.1</v>
      </c>
      <c r="DO555" s="45">
        <v>187</v>
      </c>
      <c r="DP555" s="45">
        <v>179.5</v>
      </c>
      <c r="DQ555" s="45">
        <v>170</v>
      </c>
      <c r="DR555" s="45">
        <v>168</v>
      </c>
      <c r="DS555" s="45">
        <v>178.2</v>
      </c>
      <c r="DT555" s="45">
        <v>185.3</v>
      </c>
      <c r="DU555" s="45">
        <v>196.8</v>
      </c>
      <c r="DV555" s="45">
        <v>184.6</v>
      </c>
      <c r="DW555" s="45">
        <v>185</v>
      </c>
      <c r="DX555" s="46">
        <v>175.8</v>
      </c>
      <c r="DY555" s="46">
        <v>171.2</v>
      </c>
      <c r="DZ555" s="46">
        <v>171.2</v>
      </c>
      <c r="EA555">
        <v>175.5</v>
      </c>
      <c r="EB555" s="47">
        <v>173.6</v>
      </c>
      <c r="EC555" s="47">
        <v>179.1</v>
      </c>
    </row>
    <row r="556" spans="1:133" x14ac:dyDescent="0.25">
      <c r="A556" s="43" t="s">
        <v>3868</v>
      </c>
      <c r="B556" s="43" t="s">
        <v>3869</v>
      </c>
      <c r="C556" s="44">
        <v>2.589E-2</v>
      </c>
      <c r="D556" s="45">
        <v>108.5</v>
      </c>
      <c r="E556" s="45">
        <v>108.5</v>
      </c>
      <c r="F556" s="45">
        <v>110</v>
      </c>
      <c r="G556" s="45">
        <v>111.3</v>
      </c>
      <c r="H556" s="45">
        <v>108.6</v>
      </c>
      <c r="I556" s="45">
        <v>108.2</v>
      </c>
      <c r="J556" s="45">
        <v>107</v>
      </c>
      <c r="K556" s="45">
        <v>105</v>
      </c>
      <c r="L556" s="45">
        <v>104.3</v>
      </c>
      <c r="M556" s="45">
        <v>103.5</v>
      </c>
      <c r="N556" s="45">
        <v>105.3</v>
      </c>
      <c r="O556" s="45">
        <v>107.6</v>
      </c>
      <c r="P556" s="45">
        <v>109.9</v>
      </c>
      <c r="Q556" s="45">
        <v>108.3</v>
      </c>
      <c r="R556" s="45">
        <v>107.4</v>
      </c>
      <c r="S556" s="45">
        <v>108.1</v>
      </c>
      <c r="T556" s="45">
        <v>107.5</v>
      </c>
      <c r="U556" s="45">
        <v>110.5</v>
      </c>
      <c r="V556" s="45">
        <v>111.3</v>
      </c>
      <c r="W556" s="45">
        <v>112.2</v>
      </c>
      <c r="X556" s="45">
        <v>112.4</v>
      </c>
      <c r="Y556" s="45">
        <v>114</v>
      </c>
      <c r="Z556" s="45">
        <v>112.7</v>
      </c>
      <c r="AA556" s="45">
        <v>113.5</v>
      </c>
      <c r="AB556" s="45">
        <v>113.8</v>
      </c>
      <c r="AC556" s="45">
        <v>111.4</v>
      </c>
      <c r="AD556" s="45">
        <v>117.3</v>
      </c>
      <c r="AE556" s="45">
        <v>117.5</v>
      </c>
      <c r="AF556" s="45">
        <v>117.9</v>
      </c>
      <c r="AG556" s="45">
        <v>114.1</v>
      </c>
      <c r="AH556" s="45">
        <v>117.4</v>
      </c>
      <c r="AI556" s="45">
        <v>117</v>
      </c>
      <c r="AJ556" s="45">
        <v>116.7</v>
      </c>
      <c r="AK556" s="45">
        <v>111.6</v>
      </c>
      <c r="AL556" s="45">
        <v>109.9</v>
      </c>
      <c r="AM556" s="45">
        <v>107</v>
      </c>
      <c r="AN556" s="45">
        <v>104</v>
      </c>
      <c r="AO556" s="45">
        <v>102.3</v>
      </c>
      <c r="AP556" s="45">
        <v>97.7</v>
      </c>
      <c r="AQ556" s="45">
        <v>95</v>
      </c>
      <c r="AR556" s="45">
        <v>95.1</v>
      </c>
      <c r="AS556" s="45">
        <v>95.9</v>
      </c>
      <c r="AT556" s="45">
        <v>95</v>
      </c>
      <c r="AU556" s="45">
        <v>93.6</v>
      </c>
      <c r="AV556" s="45">
        <v>91.6</v>
      </c>
      <c r="AW556" s="45">
        <v>89.9</v>
      </c>
      <c r="AX556" s="45">
        <v>89.4</v>
      </c>
      <c r="AY556" s="45">
        <v>93.1</v>
      </c>
      <c r="AZ556" s="45">
        <v>101.5</v>
      </c>
      <c r="BA556" s="45">
        <v>99</v>
      </c>
      <c r="BB556" s="45">
        <v>98.9</v>
      </c>
      <c r="BC556" s="45">
        <v>97.3</v>
      </c>
      <c r="BD556" s="45">
        <v>97.5</v>
      </c>
      <c r="BE556" s="45">
        <v>101.2</v>
      </c>
      <c r="BF556" s="45">
        <v>103.6</v>
      </c>
      <c r="BG556" s="45">
        <v>106.2</v>
      </c>
      <c r="BH556" s="45">
        <v>109.2</v>
      </c>
      <c r="BI556" s="45">
        <v>109.5</v>
      </c>
      <c r="BJ556" s="45">
        <v>114.2</v>
      </c>
      <c r="BK556" s="45">
        <v>115.1</v>
      </c>
      <c r="BL556" s="45">
        <v>118.1</v>
      </c>
      <c r="BM556" s="45">
        <v>120.8</v>
      </c>
      <c r="BN556" s="45">
        <v>121.6</v>
      </c>
      <c r="BO556" s="45">
        <v>122.1</v>
      </c>
      <c r="BP556" s="45">
        <v>121.6</v>
      </c>
      <c r="BQ556" s="45">
        <v>122.1</v>
      </c>
      <c r="BR556" s="45">
        <v>121.7</v>
      </c>
      <c r="BS556" s="45">
        <v>120.8</v>
      </c>
      <c r="BT556" s="45">
        <v>120.1</v>
      </c>
      <c r="BU556" s="45">
        <v>121.7</v>
      </c>
      <c r="BV556" s="45">
        <v>122.7</v>
      </c>
      <c r="BW556" s="45">
        <v>125</v>
      </c>
      <c r="BX556" s="45">
        <v>124.9</v>
      </c>
      <c r="BY556" s="45">
        <v>123.3</v>
      </c>
      <c r="BZ556" s="45">
        <v>122.5</v>
      </c>
      <c r="CA556" s="45">
        <v>121.7</v>
      </c>
      <c r="CB556" s="45">
        <v>123</v>
      </c>
      <c r="CC556" s="45">
        <v>123.8</v>
      </c>
      <c r="CD556" s="45">
        <v>125.4</v>
      </c>
      <c r="CE556" s="45">
        <v>126.4</v>
      </c>
      <c r="CF556" s="45">
        <v>124</v>
      </c>
      <c r="CG556" s="45">
        <v>124.2</v>
      </c>
      <c r="CH556" s="45">
        <v>124.9</v>
      </c>
      <c r="CI556" s="45">
        <v>124.8</v>
      </c>
      <c r="CJ556" s="45">
        <v>124.6</v>
      </c>
      <c r="CK556" s="45">
        <v>123.1</v>
      </c>
      <c r="CL556" s="45">
        <v>122.7</v>
      </c>
      <c r="CM556" s="45">
        <v>120</v>
      </c>
      <c r="CN556" s="45">
        <v>121</v>
      </c>
      <c r="CO556" s="45">
        <v>117.2</v>
      </c>
      <c r="CP556" s="45">
        <v>114.9</v>
      </c>
      <c r="CQ556" s="45">
        <v>111.5</v>
      </c>
      <c r="CR556" s="45">
        <v>112.2</v>
      </c>
      <c r="CS556" s="45">
        <v>114.7</v>
      </c>
      <c r="CT556" s="45">
        <v>115.6</v>
      </c>
      <c r="CU556" s="45">
        <v>114.8</v>
      </c>
      <c r="CV556" s="45">
        <v>117.7</v>
      </c>
      <c r="CW556" s="45">
        <v>116.7</v>
      </c>
      <c r="CX556" s="45">
        <v>114.9</v>
      </c>
      <c r="CY556" s="45">
        <v>111.6</v>
      </c>
      <c r="CZ556" s="45">
        <v>109.8</v>
      </c>
      <c r="DA556" s="45">
        <v>113.3</v>
      </c>
      <c r="DB556" s="45">
        <v>114.4</v>
      </c>
      <c r="DC556" s="45">
        <v>113.9</v>
      </c>
      <c r="DD556" s="45">
        <v>116.3</v>
      </c>
      <c r="DE556" s="45">
        <v>118.7</v>
      </c>
      <c r="DF556" s="45">
        <v>119.9</v>
      </c>
      <c r="DG556" s="45">
        <v>128.19999999999999</v>
      </c>
      <c r="DH556" s="45">
        <v>131.9</v>
      </c>
      <c r="DI556" s="45">
        <v>137.69999999999999</v>
      </c>
      <c r="DJ556" s="45">
        <v>142.80000000000001</v>
      </c>
      <c r="DK556" s="45">
        <v>152.4</v>
      </c>
      <c r="DL556" s="45">
        <v>153.6</v>
      </c>
      <c r="DM556" s="45">
        <v>155.19999999999999</v>
      </c>
      <c r="DN556" s="45">
        <v>164.5</v>
      </c>
      <c r="DO556" s="45">
        <v>167.6</v>
      </c>
      <c r="DP556" s="45">
        <v>160.6</v>
      </c>
      <c r="DQ556" s="45">
        <v>158</v>
      </c>
      <c r="DR556" s="45">
        <v>155.6</v>
      </c>
      <c r="DS556" s="45">
        <v>158.69999999999999</v>
      </c>
      <c r="DT556" s="45">
        <v>160.19999999999999</v>
      </c>
      <c r="DU556" s="45">
        <v>157.5</v>
      </c>
      <c r="DV556" s="45">
        <v>146.1</v>
      </c>
      <c r="DW556" s="45">
        <v>145.19999999999999</v>
      </c>
      <c r="DX556" s="46">
        <v>136.6</v>
      </c>
      <c r="DY556" s="46">
        <v>136.6</v>
      </c>
      <c r="DZ556" s="46">
        <v>136</v>
      </c>
      <c r="EA556">
        <v>132.80000000000001</v>
      </c>
      <c r="EB556" s="47">
        <v>132.1</v>
      </c>
      <c r="EC556" s="47">
        <v>134.19999999999999</v>
      </c>
    </row>
    <row r="557" spans="1:133" x14ac:dyDescent="0.25">
      <c r="A557" s="43" t="s">
        <v>3870</v>
      </c>
      <c r="B557" s="43" t="s">
        <v>3871</v>
      </c>
      <c r="C557" s="44">
        <v>2.3140000000000001E-2</v>
      </c>
      <c r="D557" s="45">
        <v>104.7</v>
      </c>
      <c r="E557" s="45">
        <v>105.2</v>
      </c>
      <c r="F557" s="45">
        <v>105.7</v>
      </c>
      <c r="G557" s="45">
        <v>105.5</v>
      </c>
      <c r="H557" s="45">
        <v>104</v>
      </c>
      <c r="I557" s="45">
        <v>105.5</v>
      </c>
      <c r="J557" s="45">
        <v>105.1</v>
      </c>
      <c r="K557" s="45">
        <v>104.4</v>
      </c>
      <c r="L557" s="45">
        <v>105.9</v>
      </c>
      <c r="M557" s="45">
        <v>103.8</v>
      </c>
      <c r="N557" s="45">
        <v>104</v>
      </c>
      <c r="O557" s="45">
        <v>103.1</v>
      </c>
      <c r="P557" s="45">
        <v>107.5</v>
      </c>
      <c r="Q557" s="45">
        <v>107.4</v>
      </c>
      <c r="R557" s="45">
        <v>107.7</v>
      </c>
      <c r="S557" s="45">
        <v>109.6</v>
      </c>
      <c r="T557" s="45">
        <v>110.3</v>
      </c>
      <c r="U557" s="45">
        <v>112.6</v>
      </c>
      <c r="V557" s="45">
        <v>112</v>
      </c>
      <c r="W557" s="45">
        <v>113.4</v>
      </c>
      <c r="X557" s="45">
        <v>114.8</v>
      </c>
      <c r="Y557" s="45">
        <v>116.3</v>
      </c>
      <c r="Z557" s="45">
        <v>116.6</v>
      </c>
      <c r="AA557" s="45">
        <v>114.3</v>
      </c>
      <c r="AB557" s="45">
        <v>115.3</v>
      </c>
      <c r="AC557" s="45">
        <v>116.7</v>
      </c>
      <c r="AD557" s="45">
        <v>116.2</v>
      </c>
      <c r="AE557" s="45">
        <v>113.4</v>
      </c>
      <c r="AF557" s="45">
        <v>115</v>
      </c>
      <c r="AG557" s="45">
        <v>113.2</v>
      </c>
      <c r="AH557" s="45">
        <v>117.5</v>
      </c>
      <c r="AI557" s="45">
        <v>116.6</v>
      </c>
      <c r="AJ557" s="45">
        <v>116.2</v>
      </c>
      <c r="AK557" s="45">
        <v>115</v>
      </c>
      <c r="AL557" s="45">
        <v>114</v>
      </c>
      <c r="AM557" s="45">
        <v>113.7</v>
      </c>
      <c r="AN557" s="45">
        <v>112.7</v>
      </c>
      <c r="AO557" s="45">
        <v>112.8</v>
      </c>
      <c r="AP557" s="45">
        <v>113.5</v>
      </c>
      <c r="AQ557" s="45">
        <v>98.7</v>
      </c>
      <c r="AR557" s="45">
        <v>98.9</v>
      </c>
      <c r="AS557" s="45">
        <v>99.2</v>
      </c>
      <c r="AT557" s="45">
        <v>98.5</v>
      </c>
      <c r="AU557" s="45">
        <v>97.3</v>
      </c>
      <c r="AV557" s="45">
        <v>93.3</v>
      </c>
      <c r="AW557" s="45">
        <v>90.6</v>
      </c>
      <c r="AX557" s="45">
        <v>87.4</v>
      </c>
      <c r="AY557" s="45">
        <v>88.6</v>
      </c>
      <c r="AZ557" s="45">
        <v>89.4</v>
      </c>
      <c r="BA557" s="45">
        <v>89.9</v>
      </c>
      <c r="BB557" s="45">
        <v>90.6</v>
      </c>
      <c r="BC557" s="45">
        <v>89.3</v>
      </c>
      <c r="BD557" s="45">
        <v>88.9</v>
      </c>
      <c r="BE557" s="45">
        <v>88.1</v>
      </c>
      <c r="BF557" s="45">
        <v>88.2</v>
      </c>
      <c r="BG557" s="45">
        <v>88.8</v>
      </c>
      <c r="BH557" s="45">
        <v>87.2</v>
      </c>
      <c r="BI557" s="45">
        <v>86.6</v>
      </c>
      <c r="BJ557" s="45">
        <v>86.6</v>
      </c>
      <c r="BK557" s="45">
        <v>87.1</v>
      </c>
      <c r="BL557" s="45">
        <v>88.5</v>
      </c>
      <c r="BM557" s="45">
        <v>88.1</v>
      </c>
      <c r="BN557" s="45">
        <v>89</v>
      </c>
      <c r="BO557" s="45">
        <v>90.1</v>
      </c>
      <c r="BP557" s="45">
        <v>90.3</v>
      </c>
      <c r="BQ557" s="45">
        <v>91.6</v>
      </c>
      <c r="BR557" s="45">
        <v>94.5</v>
      </c>
      <c r="BS557" s="45">
        <v>95</v>
      </c>
      <c r="BT557" s="45">
        <v>98.6</v>
      </c>
      <c r="BU557" s="45">
        <v>100.4</v>
      </c>
      <c r="BV557" s="45">
        <v>103.5</v>
      </c>
      <c r="BW557" s="45">
        <v>105.2</v>
      </c>
      <c r="BX557" s="45">
        <v>102.5</v>
      </c>
      <c r="BY557" s="45">
        <v>101.2</v>
      </c>
      <c r="BZ557" s="45">
        <v>100.9</v>
      </c>
      <c r="CA557" s="45">
        <v>100.7</v>
      </c>
      <c r="CB557" s="45">
        <v>100.9</v>
      </c>
      <c r="CC557" s="45">
        <v>99.8</v>
      </c>
      <c r="CD557" s="45">
        <v>101.5</v>
      </c>
      <c r="CE557" s="45">
        <v>100.5</v>
      </c>
      <c r="CF557" s="45">
        <v>100.4</v>
      </c>
      <c r="CG557" s="45">
        <v>99.9</v>
      </c>
      <c r="CH557" s="45">
        <v>99.1</v>
      </c>
      <c r="CI557" s="45">
        <v>98.4</v>
      </c>
      <c r="CJ557" s="45">
        <v>97.2</v>
      </c>
      <c r="CK557" s="45">
        <v>95.9</v>
      </c>
      <c r="CL557" s="45">
        <v>95.2</v>
      </c>
      <c r="CM557" s="45">
        <v>94</v>
      </c>
      <c r="CN557" s="45">
        <v>94.2</v>
      </c>
      <c r="CO557" s="45">
        <v>93.5</v>
      </c>
      <c r="CP557" s="45">
        <v>93.2</v>
      </c>
      <c r="CQ557" s="45">
        <v>92.5</v>
      </c>
      <c r="CR557" s="45">
        <v>93.1</v>
      </c>
      <c r="CS557" s="45">
        <v>94.4</v>
      </c>
      <c r="CT557" s="45">
        <v>97.4</v>
      </c>
      <c r="CU557" s="45">
        <v>98</v>
      </c>
      <c r="CV557" s="45">
        <v>97.5</v>
      </c>
      <c r="CW557" s="45">
        <v>98.1</v>
      </c>
      <c r="CX557" s="45">
        <v>97.9</v>
      </c>
      <c r="CY557" s="45">
        <v>96.8</v>
      </c>
      <c r="CZ557" s="45">
        <v>97.5</v>
      </c>
      <c r="DA557" s="45">
        <v>98</v>
      </c>
      <c r="DB557" s="45">
        <v>97.7</v>
      </c>
      <c r="DC557" s="45">
        <v>97.9</v>
      </c>
      <c r="DD557" s="45">
        <v>98.9</v>
      </c>
      <c r="DE557" s="45">
        <v>102.4</v>
      </c>
      <c r="DF557" s="45">
        <v>101.4</v>
      </c>
      <c r="DG557" s="45">
        <v>101.4</v>
      </c>
      <c r="DH557" s="45">
        <v>103.4</v>
      </c>
      <c r="DI557" s="45">
        <v>106.2</v>
      </c>
      <c r="DJ557" s="45">
        <v>111</v>
      </c>
      <c r="DK557" s="45">
        <v>111.9</v>
      </c>
      <c r="DL557" s="45">
        <v>110</v>
      </c>
      <c r="DM557" s="45">
        <v>114.6</v>
      </c>
      <c r="DN557" s="45">
        <v>148.5</v>
      </c>
      <c r="DO557" s="45">
        <v>148.69999999999999</v>
      </c>
      <c r="DP557" s="45">
        <v>145.69999999999999</v>
      </c>
      <c r="DQ557" s="45">
        <v>146.5</v>
      </c>
      <c r="DR557" s="45">
        <v>144.1</v>
      </c>
      <c r="DS557" s="45">
        <v>148.19999999999999</v>
      </c>
      <c r="DT557" s="45">
        <v>155.30000000000001</v>
      </c>
      <c r="DU557" s="45">
        <v>159.19999999999999</v>
      </c>
      <c r="DV557" s="45">
        <v>148.30000000000001</v>
      </c>
      <c r="DW557" s="45">
        <v>145.30000000000001</v>
      </c>
      <c r="DX557" s="46">
        <v>148.9</v>
      </c>
      <c r="DY557" s="46">
        <v>149.69999999999999</v>
      </c>
      <c r="DZ557" s="46">
        <v>146.5</v>
      </c>
      <c r="EA557">
        <v>146.19999999999999</v>
      </c>
      <c r="EB557" s="47">
        <v>142.5</v>
      </c>
      <c r="EC557" s="47">
        <v>139.19999999999999</v>
      </c>
    </row>
    <row r="558" spans="1:133" x14ac:dyDescent="0.25">
      <c r="A558" s="43" t="s">
        <v>3872</v>
      </c>
      <c r="B558" s="43" t="s">
        <v>3873</v>
      </c>
      <c r="C558" s="44">
        <v>0.21884999999999999</v>
      </c>
      <c r="D558" s="45">
        <v>107.1</v>
      </c>
      <c r="E558" s="45">
        <v>113.3</v>
      </c>
      <c r="F558" s="45">
        <v>112</v>
      </c>
      <c r="G558" s="45">
        <v>110.2</v>
      </c>
      <c r="H558" s="45">
        <v>111.8</v>
      </c>
      <c r="I558" s="45">
        <v>107.8</v>
      </c>
      <c r="J558" s="45">
        <v>103.6</v>
      </c>
      <c r="K558" s="45">
        <v>103.5</v>
      </c>
      <c r="L558" s="45">
        <v>106</v>
      </c>
      <c r="M558" s="45">
        <v>106.7</v>
      </c>
      <c r="N558" s="45">
        <v>108.1</v>
      </c>
      <c r="O558" s="45">
        <v>109.6</v>
      </c>
      <c r="P558" s="45">
        <v>108.5</v>
      </c>
      <c r="Q558" s="45">
        <v>108.5</v>
      </c>
      <c r="R558" s="45">
        <v>108.3</v>
      </c>
      <c r="S558" s="45">
        <v>107.9</v>
      </c>
      <c r="T558" s="45">
        <v>106.7</v>
      </c>
      <c r="U558" s="45">
        <v>105.6</v>
      </c>
      <c r="V558" s="45">
        <v>110.1</v>
      </c>
      <c r="W558" s="45">
        <v>109.2</v>
      </c>
      <c r="X558" s="45">
        <v>106.3</v>
      </c>
      <c r="Y558" s="45">
        <v>109.2</v>
      </c>
      <c r="Z558" s="45">
        <v>107.4</v>
      </c>
      <c r="AA558" s="45">
        <v>108.6</v>
      </c>
      <c r="AB558" s="45">
        <v>108.2</v>
      </c>
      <c r="AC558" s="45">
        <v>108.6</v>
      </c>
      <c r="AD558" s="45">
        <v>109.8</v>
      </c>
      <c r="AE558" s="45">
        <v>118.4</v>
      </c>
      <c r="AF558" s="45">
        <v>117.5</v>
      </c>
      <c r="AG558" s="45">
        <v>101.7</v>
      </c>
      <c r="AH558" s="45">
        <v>98.9</v>
      </c>
      <c r="AI558" s="45">
        <v>104.1</v>
      </c>
      <c r="AJ558" s="45">
        <v>105.4</v>
      </c>
      <c r="AK558" s="45">
        <v>104.8</v>
      </c>
      <c r="AL558" s="45">
        <v>101.8</v>
      </c>
      <c r="AM558" s="45">
        <v>97.8</v>
      </c>
      <c r="AN558" s="45">
        <v>96.7</v>
      </c>
      <c r="AO558" s="45">
        <v>94.6</v>
      </c>
      <c r="AP558" s="45">
        <v>94.9</v>
      </c>
      <c r="AQ558" s="45">
        <v>94.8</v>
      </c>
      <c r="AR558" s="45">
        <v>93.3</v>
      </c>
      <c r="AS558" s="45">
        <v>93.8</v>
      </c>
      <c r="AT558" s="45">
        <v>92.5</v>
      </c>
      <c r="AU558" s="45">
        <v>91.3</v>
      </c>
      <c r="AV558" s="45">
        <v>88.9</v>
      </c>
      <c r="AW558" s="45">
        <v>89.2</v>
      </c>
      <c r="AX558" s="45">
        <v>89.1</v>
      </c>
      <c r="AY558" s="45">
        <v>91.4</v>
      </c>
      <c r="AZ558" s="45">
        <v>95.3</v>
      </c>
      <c r="BA558" s="45">
        <v>94.5</v>
      </c>
      <c r="BB558" s="45">
        <v>93.6</v>
      </c>
      <c r="BC558" s="45">
        <v>93.8</v>
      </c>
      <c r="BD558" s="45">
        <v>94.9</v>
      </c>
      <c r="BE558" s="45">
        <v>97.1</v>
      </c>
      <c r="BF558" s="45">
        <v>102.3</v>
      </c>
      <c r="BG558" s="45">
        <v>109.1</v>
      </c>
      <c r="BH558" s="45">
        <v>116.1</v>
      </c>
      <c r="BI558" s="45">
        <v>117.4</v>
      </c>
      <c r="BJ558" s="45">
        <v>114.5</v>
      </c>
      <c r="BK558" s="45">
        <v>114.7</v>
      </c>
      <c r="BL558" s="45">
        <v>113.4</v>
      </c>
      <c r="BM558" s="45">
        <v>114.9</v>
      </c>
      <c r="BN558" s="45">
        <v>116.9</v>
      </c>
      <c r="BO558" s="45">
        <v>121</v>
      </c>
      <c r="BP558" s="45">
        <v>122</v>
      </c>
      <c r="BQ558" s="45">
        <v>124.2</v>
      </c>
      <c r="BR558" s="45">
        <v>123.4</v>
      </c>
      <c r="BS558" s="45">
        <v>123.6</v>
      </c>
      <c r="BT558" s="45">
        <v>122.4</v>
      </c>
      <c r="BU558" s="45">
        <v>125.8</v>
      </c>
      <c r="BV558" s="45">
        <v>125.9</v>
      </c>
      <c r="BW558" s="45">
        <v>128</v>
      </c>
      <c r="BX558" s="45">
        <v>127.6</v>
      </c>
      <c r="BY558" s="45">
        <v>126</v>
      </c>
      <c r="BZ558" s="45">
        <v>123.4</v>
      </c>
      <c r="CA558" s="45">
        <v>123.6</v>
      </c>
      <c r="CB558" s="45">
        <v>123.2</v>
      </c>
      <c r="CC558" s="45">
        <v>125.6</v>
      </c>
      <c r="CD558" s="45">
        <v>127.5</v>
      </c>
      <c r="CE558" s="45">
        <v>130.4</v>
      </c>
      <c r="CF558" s="45">
        <v>128.69999999999999</v>
      </c>
      <c r="CG558" s="45">
        <v>127.7</v>
      </c>
      <c r="CH558" s="45">
        <v>126.1</v>
      </c>
      <c r="CI558" s="45">
        <v>123.1</v>
      </c>
      <c r="CJ558" s="45">
        <v>124</v>
      </c>
      <c r="CK558" s="45">
        <v>126</v>
      </c>
      <c r="CL558" s="45">
        <v>123.8</v>
      </c>
      <c r="CM558" s="45">
        <v>123</v>
      </c>
      <c r="CN558" s="45">
        <v>118.5</v>
      </c>
      <c r="CO558" s="45">
        <v>115.6</v>
      </c>
      <c r="CP558" s="45">
        <v>113.5</v>
      </c>
      <c r="CQ558" s="45">
        <v>112.5</v>
      </c>
      <c r="CR558" s="45">
        <v>112.8</v>
      </c>
      <c r="CS558" s="45">
        <v>115.4</v>
      </c>
      <c r="CT558" s="45">
        <v>115.6</v>
      </c>
      <c r="CU558" s="45">
        <v>114.8</v>
      </c>
      <c r="CV558" s="45">
        <v>114.7</v>
      </c>
      <c r="CW558" s="45">
        <v>121.5</v>
      </c>
      <c r="CX558" s="45">
        <v>116.1</v>
      </c>
      <c r="CY558" s="45">
        <v>116.8</v>
      </c>
      <c r="CZ558" s="45">
        <v>114.4</v>
      </c>
      <c r="DA558" s="45">
        <v>116.5</v>
      </c>
      <c r="DB558" s="45">
        <v>115.7</v>
      </c>
      <c r="DC558" s="45">
        <v>113.8</v>
      </c>
      <c r="DD558" s="45">
        <v>117.6</v>
      </c>
      <c r="DE558" s="45">
        <v>118.3</v>
      </c>
      <c r="DF558" s="45">
        <v>121.1</v>
      </c>
      <c r="DG558" s="45">
        <v>128.5</v>
      </c>
      <c r="DH558" s="45">
        <v>133.80000000000001</v>
      </c>
      <c r="DI558" s="45">
        <v>138.1</v>
      </c>
      <c r="DJ558" s="45">
        <v>143</v>
      </c>
      <c r="DK558" s="45">
        <v>148.69999999999999</v>
      </c>
      <c r="DL558" s="45">
        <v>148.19999999999999</v>
      </c>
      <c r="DM558" s="45">
        <v>147.1</v>
      </c>
      <c r="DN558" s="45">
        <v>170.1</v>
      </c>
      <c r="DO558" s="45">
        <v>168.2</v>
      </c>
      <c r="DP558" s="45">
        <v>170.4</v>
      </c>
      <c r="DQ558" s="45">
        <v>161.69999999999999</v>
      </c>
      <c r="DR558" s="45">
        <v>153.1</v>
      </c>
      <c r="DS558" s="45">
        <v>166</v>
      </c>
      <c r="DT558" s="45">
        <v>176.1</v>
      </c>
      <c r="DU558" s="45">
        <v>169.5</v>
      </c>
      <c r="DV558" s="45">
        <v>152.4</v>
      </c>
      <c r="DW558" s="45">
        <v>149.19999999999999</v>
      </c>
      <c r="DX558" s="46">
        <v>134.5</v>
      </c>
      <c r="DY558" s="46">
        <v>128.4</v>
      </c>
      <c r="DZ558" s="46">
        <v>128.30000000000001</v>
      </c>
      <c r="EA558">
        <v>125.1</v>
      </c>
      <c r="EB558" s="47">
        <v>120.4</v>
      </c>
      <c r="EC558" s="47">
        <v>122.9</v>
      </c>
    </row>
    <row r="559" spans="1:133" x14ac:dyDescent="0.25">
      <c r="A559" s="43" t="s">
        <v>3874</v>
      </c>
      <c r="B559" s="43" t="s">
        <v>3875</v>
      </c>
      <c r="C559" s="44">
        <v>2.768E-2</v>
      </c>
      <c r="D559" s="45">
        <v>105.9</v>
      </c>
      <c r="E559" s="45">
        <v>112.4</v>
      </c>
      <c r="F559" s="45">
        <v>111.8</v>
      </c>
      <c r="G559" s="45">
        <v>111.2</v>
      </c>
      <c r="H559" s="45">
        <v>109.7</v>
      </c>
      <c r="I559" s="45">
        <v>98.1</v>
      </c>
      <c r="J559" s="45">
        <v>105.9</v>
      </c>
      <c r="K559" s="45">
        <v>107.1</v>
      </c>
      <c r="L559" s="45">
        <v>105</v>
      </c>
      <c r="M559" s="45">
        <v>105.3</v>
      </c>
      <c r="N559" s="45">
        <v>105.9</v>
      </c>
      <c r="O559" s="45">
        <v>108.9</v>
      </c>
      <c r="P559" s="45">
        <v>108.5</v>
      </c>
      <c r="Q559" s="45">
        <v>107.3</v>
      </c>
      <c r="R559" s="45">
        <v>106.8</v>
      </c>
      <c r="S559" s="45">
        <v>104.6</v>
      </c>
      <c r="T559" s="45">
        <v>101.1</v>
      </c>
      <c r="U559" s="45">
        <v>105.7</v>
      </c>
      <c r="V559" s="45">
        <v>105.7</v>
      </c>
      <c r="W559" s="45">
        <v>107.9</v>
      </c>
      <c r="X559" s="45">
        <v>105.3</v>
      </c>
      <c r="Y559" s="45">
        <v>108.4</v>
      </c>
      <c r="Z559" s="45">
        <v>110.3</v>
      </c>
      <c r="AA559" s="45">
        <v>111.4</v>
      </c>
      <c r="AB559" s="45">
        <v>110.8</v>
      </c>
      <c r="AC559" s="45">
        <v>110.8</v>
      </c>
      <c r="AD559" s="45">
        <v>117</v>
      </c>
      <c r="AE559" s="45">
        <v>115.1</v>
      </c>
      <c r="AF559" s="45">
        <v>115.9</v>
      </c>
      <c r="AG559" s="45">
        <v>118.3</v>
      </c>
      <c r="AH559" s="45">
        <v>115.1</v>
      </c>
      <c r="AI559" s="45">
        <v>115.5</v>
      </c>
      <c r="AJ559" s="45">
        <v>109.5</v>
      </c>
      <c r="AK559" s="45">
        <v>106.3</v>
      </c>
      <c r="AL559" s="45">
        <v>106.6</v>
      </c>
      <c r="AM559" s="45">
        <v>101.2</v>
      </c>
      <c r="AN559" s="45">
        <v>102.2</v>
      </c>
      <c r="AO559" s="45">
        <v>102.1</v>
      </c>
      <c r="AP559" s="45">
        <v>100</v>
      </c>
      <c r="AQ559" s="45">
        <v>101.5</v>
      </c>
      <c r="AR559" s="45">
        <v>101</v>
      </c>
      <c r="AS559" s="45">
        <v>97.8</v>
      </c>
      <c r="AT559" s="45">
        <v>95.1</v>
      </c>
      <c r="AU559" s="45">
        <v>91</v>
      </c>
      <c r="AV559" s="45">
        <v>90.7</v>
      </c>
      <c r="AW559" s="45">
        <v>90</v>
      </c>
      <c r="AX559" s="45">
        <v>90.3</v>
      </c>
      <c r="AY559" s="45">
        <v>92.9</v>
      </c>
      <c r="AZ559" s="45">
        <v>96.9</v>
      </c>
      <c r="BA559" s="45">
        <v>94.2</v>
      </c>
      <c r="BB559" s="45">
        <v>93.2</v>
      </c>
      <c r="BC559" s="45">
        <v>91.9</v>
      </c>
      <c r="BD559" s="45">
        <v>92.3</v>
      </c>
      <c r="BE559" s="45">
        <v>99.3</v>
      </c>
      <c r="BF559" s="45">
        <v>100</v>
      </c>
      <c r="BG559" s="45">
        <v>102.7</v>
      </c>
      <c r="BH559" s="45">
        <v>108</v>
      </c>
      <c r="BI559" s="45">
        <v>108.7</v>
      </c>
      <c r="BJ559" s="45">
        <v>108.1</v>
      </c>
      <c r="BK559" s="45">
        <v>104.6</v>
      </c>
      <c r="BL559" s="45">
        <v>105.9</v>
      </c>
      <c r="BM559" s="45">
        <v>107.1</v>
      </c>
      <c r="BN559" s="45">
        <v>115.4</v>
      </c>
      <c r="BO559" s="45">
        <v>115.8</v>
      </c>
      <c r="BP559" s="45">
        <v>124</v>
      </c>
      <c r="BQ559" s="45">
        <v>123.2</v>
      </c>
      <c r="BR559" s="45">
        <v>122</v>
      </c>
      <c r="BS559" s="45">
        <v>121.6</v>
      </c>
      <c r="BT559" s="45">
        <v>118.3</v>
      </c>
      <c r="BU559" s="45">
        <v>118.2</v>
      </c>
      <c r="BV559" s="45">
        <v>121.4</v>
      </c>
      <c r="BW559" s="45">
        <v>125.4</v>
      </c>
      <c r="BX559" s="45">
        <v>122.7</v>
      </c>
      <c r="BY559" s="45">
        <v>122.6</v>
      </c>
      <c r="BZ559" s="45">
        <v>121.4</v>
      </c>
      <c r="CA559" s="45">
        <v>121</v>
      </c>
      <c r="CB559" s="45">
        <v>122</v>
      </c>
      <c r="CC559" s="45">
        <v>120.9</v>
      </c>
      <c r="CD559" s="45">
        <v>126.2</v>
      </c>
      <c r="CE559" s="45">
        <v>122.5</v>
      </c>
      <c r="CF559" s="45">
        <v>122.3</v>
      </c>
      <c r="CG559" s="45">
        <v>120.6</v>
      </c>
      <c r="CH559" s="45">
        <v>121.7</v>
      </c>
      <c r="CI559" s="45">
        <v>123.2</v>
      </c>
      <c r="CJ559" s="45">
        <v>121.8</v>
      </c>
      <c r="CK559" s="45">
        <v>121.7</v>
      </c>
      <c r="CL559" s="45">
        <v>121.9</v>
      </c>
      <c r="CM559" s="45">
        <v>122.3</v>
      </c>
      <c r="CN559" s="45">
        <v>120.5</v>
      </c>
      <c r="CO559" s="45">
        <v>117</v>
      </c>
      <c r="CP559" s="45">
        <v>114.5</v>
      </c>
      <c r="CQ559" s="45">
        <v>113.8</v>
      </c>
      <c r="CR559" s="45">
        <v>111.1</v>
      </c>
      <c r="CS559" s="45">
        <v>114.6</v>
      </c>
      <c r="CT559" s="45">
        <v>114.9</v>
      </c>
      <c r="CU559" s="45">
        <v>115.3</v>
      </c>
      <c r="CV559" s="45">
        <v>115.9</v>
      </c>
      <c r="CW559" s="45">
        <v>115.9</v>
      </c>
      <c r="CX559" s="45">
        <v>114.7</v>
      </c>
      <c r="CY559" s="45">
        <v>114.1</v>
      </c>
      <c r="CZ559" s="45">
        <v>111.9</v>
      </c>
      <c r="DA559" s="45">
        <v>116.8</v>
      </c>
      <c r="DB559" s="45">
        <v>116.1</v>
      </c>
      <c r="DC559" s="45">
        <v>115.7</v>
      </c>
      <c r="DD559" s="45">
        <v>117.6</v>
      </c>
      <c r="DE559" s="45">
        <v>121</v>
      </c>
      <c r="DF559" s="45">
        <v>121.6</v>
      </c>
      <c r="DG559" s="45">
        <v>130.6</v>
      </c>
      <c r="DH559" s="45">
        <v>128.1</v>
      </c>
      <c r="DI559" s="45">
        <v>133</v>
      </c>
      <c r="DJ559" s="45">
        <v>138.4</v>
      </c>
      <c r="DK559" s="45">
        <v>137.69999999999999</v>
      </c>
      <c r="DL559" s="45">
        <v>140.30000000000001</v>
      </c>
      <c r="DM559" s="45">
        <v>140.19999999999999</v>
      </c>
      <c r="DN559" s="45">
        <v>151.5</v>
      </c>
      <c r="DO559" s="45">
        <v>154.30000000000001</v>
      </c>
      <c r="DP559" s="45">
        <v>140.80000000000001</v>
      </c>
      <c r="DQ559" s="45">
        <v>143.80000000000001</v>
      </c>
      <c r="DR559" s="45">
        <v>141.80000000000001</v>
      </c>
      <c r="DS559" s="45">
        <v>148.69999999999999</v>
      </c>
      <c r="DT559" s="45">
        <v>150.19999999999999</v>
      </c>
      <c r="DU559" s="45">
        <v>142.6</v>
      </c>
      <c r="DV559" s="45">
        <v>144</v>
      </c>
      <c r="DW559" s="45">
        <v>137.6</v>
      </c>
      <c r="DX559" s="46">
        <v>132.30000000000001</v>
      </c>
      <c r="DY559" s="46">
        <v>125.7</v>
      </c>
      <c r="DZ559" s="46">
        <v>125.2</v>
      </c>
      <c r="EA559">
        <v>125.9</v>
      </c>
      <c r="EB559" s="47">
        <v>124.4</v>
      </c>
      <c r="EC559" s="47">
        <v>126</v>
      </c>
    </row>
    <row r="560" spans="1:133" x14ac:dyDescent="0.25">
      <c r="A560" s="43" t="s">
        <v>3876</v>
      </c>
      <c r="B560" s="43" t="s">
        <v>3877</v>
      </c>
      <c r="C560" s="44">
        <v>0.65300999999999998</v>
      </c>
      <c r="D560" s="45">
        <v>107.7</v>
      </c>
      <c r="E560" s="45">
        <v>107</v>
      </c>
      <c r="F560" s="45">
        <v>106.7</v>
      </c>
      <c r="G560" s="45">
        <v>105.5</v>
      </c>
      <c r="H560" s="45">
        <v>104.5</v>
      </c>
      <c r="I560" s="45">
        <v>104</v>
      </c>
      <c r="J560" s="45">
        <v>104.3</v>
      </c>
      <c r="K560" s="45">
        <v>103</v>
      </c>
      <c r="L560" s="45">
        <v>101.1</v>
      </c>
      <c r="M560" s="45">
        <v>98.9</v>
      </c>
      <c r="N560" s="45">
        <v>97</v>
      </c>
      <c r="O560" s="45">
        <v>96.5</v>
      </c>
      <c r="P560" s="45">
        <v>95.8</v>
      </c>
      <c r="Q560" s="45">
        <v>96.8</v>
      </c>
      <c r="R560" s="45">
        <v>96.3</v>
      </c>
      <c r="S560" s="45">
        <v>95.2</v>
      </c>
      <c r="T560" s="45">
        <v>93.8</v>
      </c>
      <c r="U560" s="45">
        <v>96.7</v>
      </c>
      <c r="V560" s="45">
        <v>98.9</v>
      </c>
      <c r="W560" s="45">
        <v>97.6</v>
      </c>
      <c r="X560" s="45">
        <v>97.4</v>
      </c>
      <c r="Y560" s="45">
        <v>98.5</v>
      </c>
      <c r="Z560" s="45">
        <v>100</v>
      </c>
      <c r="AA560" s="45">
        <v>99.4</v>
      </c>
      <c r="AB560" s="45">
        <v>99.7</v>
      </c>
      <c r="AC560" s="45">
        <v>100.9</v>
      </c>
      <c r="AD560" s="45">
        <v>102.7</v>
      </c>
      <c r="AE560" s="45">
        <v>101.8</v>
      </c>
      <c r="AF560" s="45">
        <v>98.9</v>
      </c>
      <c r="AG560" s="45">
        <v>97.8</v>
      </c>
      <c r="AH560" s="45">
        <v>99</v>
      </c>
      <c r="AI560" s="45">
        <v>96.3</v>
      </c>
      <c r="AJ560" s="45">
        <v>92.9</v>
      </c>
      <c r="AK560" s="45">
        <v>91.7</v>
      </c>
      <c r="AL560" s="45">
        <v>90</v>
      </c>
      <c r="AM560" s="45">
        <v>86.4</v>
      </c>
      <c r="AN560" s="45">
        <v>85.8</v>
      </c>
      <c r="AO560" s="45">
        <v>84</v>
      </c>
      <c r="AP560" s="45">
        <v>81.5</v>
      </c>
      <c r="AQ560" s="45">
        <v>80.3</v>
      </c>
      <c r="AR560" s="45">
        <v>75.3</v>
      </c>
      <c r="AS560" s="45">
        <v>78.2</v>
      </c>
      <c r="AT560" s="45">
        <v>76.400000000000006</v>
      </c>
      <c r="AU560" s="45">
        <v>73</v>
      </c>
      <c r="AV560" s="45">
        <v>69.2</v>
      </c>
      <c r="AW560" s="45">
        <v>70.400000000000006</v>
      </c>
      <c r="AX560" s="45">
        <v>73.3</v>
      </c>
      <c r="AY560" s="45">
        <v>76.3</v>
      </c>
      <c r="AZ560" s="45">
        <v>78.099999999999994</v>
      </c>
      <c r="BA560" s="45">
        <v>79.5</v>
      </c>
      <c r="BB560" s="45">
        <v>77.599999999999994</v>
      </c>
      <c r="BC560" s="45">
        <v>72.599999999999994</v>
      </c>
      <c r="BD560" s="45">
        <v>70.900000000000006</v>
      </c>
      <c r="BE560" s="45">
        <v>74.900000000000006</v>
      </c>
      <c r="BF560" s="45">
        <v>84.1</v>
      </c>
      <c r="BG560" s="45">
        <v>81.900000000000006</v>
      </c>
      <c r="BH560" s="45">
        <v>81.599999999999994</v>
      </c>
      <c r="BI560" s="45">
        <v>83.6</v>
      </c>
      <c r="BJ560" s="45">
        <v>82.6</v>
      </c>
      <c r="BK560" s="45">
        <v>85.1</v>
      </c>
      <c r="BL560" s="45">
        <v>94.3</v>
      </c>
      <c r="BM560" s="45">
        <v>92.8</v>
      </c>
      <c r="BN560" s="45">
        <v>88.3</v>
      </c>
      <c r="BO560" s="45">
        <v>90.4</v>
      </c>
      <c r="BP560" s="45">
        <v>95.1</v>
      </c>
      <c r="BQ560" s="45">
        <v>100.2</v>
      </c>
      <c r="BR560" s="45">
        <v>98.6</v>
      </c>
      <c r="BS560" s="45">
        <v>98.7</v>
      </c>
      <c r="BT560" s="45">
        <v>100.8</v>
      </c>
      <c r="BU560" s="45">
        <v>104.4</v>
      </c>
      <c r="BV560" s="45">
        <v>112.6</v>
      </c>
      <c r="BW560" s="45">
        <v>116.1</v>
      </c>
      <c r="BX560" s="45">
        <v>117.4</v>
      </c>
      <c r="BY560" s="45">
        <v>119.6</v>
      </c>
      <c r="BZ560" s="45">
        <v>118.6</v>
      </c>
      <c r="CA560" s="45">
        <v>117.5</v>
      </c>
      <c r="CB560" s="45">
        <v>117.3</v>
      </c>
      <c r="CC560" s="45">
        <v>121.5</v>
      </c>
      <c r="CD560" s="45">
        <v>121.6</v>
      </c>
      <c r="CE560" s="45">
        <v>119.5</v>
      </c>
      <c r="CF560" s="45">
        <v>117.5</v>
      </c>
      <c r="CG560" s="45">
        <v>115.5</v>
      </c>
      <c r="CH560" s="45">
        <v>113.6</v>
      </c>
      <c r="CI560" s="45">
        <v>114.3</v>
      </c>
      <c r="CJ560" s="45">
        <v>115.5</v>
      </c>
      <c r="CK560" s="45">
        <v>114</v>
      </c>
      <c r="CL560" s="45">
        <v>113.5</v>
      </c>
      <c r="CM560" s="45">
        <v>109.8</v>
      </c>
      <c r="CN560" s="45">
        <v>104.1</v>
      </c>
      <c r="CO560" s="45">
        <v>103.9</v>
      </c>
      <c r="CP560" s="45">
        <v>102.1</v>
      </c>
      <c r="CQ560" s="45">
        <v>101.8</v>
      </c>
      <c r="CR560" s="45">
        <v>102.8</v>
      </c>
      <c r="CS560" s="45">
        <v>107.8</v>
      </c>
      <c r="CT560" s="45">
        <v>109.7</v>
      </c>
      <c r="CU560" s="45">
        <v>107.9</v>
      </c>
      <c r="CV560" s="45">
        <v>111.1</v>
      </c>
      <c r="CW560" s="45">
        <v>100.3</v>
      </c>
      <c r="CX560" s="45">
        <v>101.3</v>
      </c>
      <c r="CY560" s="45">
        <v>101</v>
      </c>
      <c r="CZ560" s="45">
        <v>108.3</v>
      </c>
      <c r="DA560" s="45">
        <v>110.8</v>
      </c>
      <c r="DB560" s="45">
        <v>111.2</v>
      </c>
      <c r="DC560" s="45">
        <v>113.6</v>
      </c>
      <c r="DD560" s="45">
        <v>120.8</v>
      </c>
      <c r="DE560" s="45">
        <v>128</v>
      </c>
      <c r="DF560" s="45">
        <v>124.6</v>
      </c>
      <c r="DG560" s="45">
        <v>129.1</v>
      </c>
      <c r="DH560" s="45">
        <v>135.5</v>
      </c>
      <c r="DI560" s="45">
        <v>141.80000000000001</v>
      </c>
      <c r="DJ560" s="45">
        <v>143.4</v>
      </c>
      <c r="DK560" s="45">
        <v>140.9</v>
      </c>
      <c r="DL560" s="45">
        <v>142.9</v>
      </c>
      <c r="DM560" s="45">
        <v>145.19999999999999</v>
      </c>
      <c r="DN560" s="45">
        <v>151.19999999999999</v>
      </c>
      <c r="DO560" s="45">
        <v>150.4</v>
      </c>
      <c r="DP560" s="45">
        <v>145.19999999999999</v>
      </c>
      <c r="DQ560" s="45">
        <v>149.19999999999999</v>
      </c>
      <c r="DR560" s="45">
        <v>154.9</v>
      </c>
      <c r="DS560" s="45">
        <v>172</v>
      </c>
      <c r="DT560" s="45">
        <v>178.4</v>
      </c>
      <c r="DU560" s="45">
        <v>174.8</v>
      </c>
      <c r="DV560" s="45">
        <v>161.19999999999999</v>
      </c>
      <c r="DW560" s="45">
        <v>156.9</v>
      </c>
      <c r="DX560" s="46">
        <v>170.7</v>
      </c>
      <c r="DY560" s="46">
        <v>168.7</v>
      </c>
      <c r="DZ560" s="46">
        <v>164.2</v>
      </c>
      <c r="EA560">
        <v>157.19999999999999</v>
      </c>
      <c r="EB560" s="47">
        <v>157.6</v>
      </c>
      <c r="EC560" s="47">
        <v>160.80000000000001</v>
      </c>
    </row>
    <row r="561" spans="1:133" x14ac:dyDescent="0.25">
      <c r="A561" s="43" t="s">
        <v>2724</v>
      </c>
      <c r="B561" s="43" t="s">
        <v>3878</v>
      </c>
      <c r="C561" s="44">
        <v>0.65300999999999998</v>
      </c>
      <c r="D561" s="45">
        <v>107.7</v>
      </c>
      <c r="E561" s="45">
        <v>107</v>
      </c>
      <c r="F561" s="45">
        <v>106.7</v>
      </c>
      <c r="G561" s="45">
        <v>105.5</v>
      </c>
      <c r="H561" s="45">
        <v>104.5</v>
      </c>
      <c r="I561" s="45">
        <v>104</v>
      </c>
      <c r="J561" s="45">
        <v>104.3</v>
      </c>
      <c r="K561" s="45">
        <v>103</v>
      </c>
      <c r="L561" s="45">
        <v>101.1</v>
      </c>
      <c r="M561" s="45">
        <v>98.9</v>
      </c>
      <c r="N561" s="45">
        <v>97</v>
      </c>
      <c r="O561" s="45">
        <v>96.5</v>
      </c>
      <c r="P561" s="45">
        <v>95.8</v>
      </c>
      <c r="Q561" s="45">
        <v>96.8</v>
      </c>
      <c r="R561" s="45">
        <v>96.3</v>
      </c>
      <c r="S561" s="45">
        <v>95.2</v>
      </c>
      <c r="T561" s="45">
        <v>93.8</v>
      </c>
      <c r="U561" s="45">
        <v>96.7</v>
      </c>
      <c r="V561" s="45">
        <v>98.9</v>
      </c>
      <c r="W561" s="45">
        <v>97.6</v>
      </c>
      <c r="X561" s="45">
        <v>97.4</v>
      </c>
      <c r="Y561" s="45">
        <v>98.5</v>
      </c>
      <c r="Z561" s="45">
        <v>100</v>
      </c>
      <c r="AA561" s="45">
        <v>99.4</v>
      </c>
      <c r="AB561" s="45">
        <v>99.7</v>
      </c>
      <c r="AC561" s="45">
        <v>100.9</v>
      </c>
      <c r="AD561" s="45">
        <v>102.7</v>
      </c>
      <c r="AE561" s="45">
        <v>101.8</v>
      </c>
      <c r="AF561" s="45">
        <v>98.9</v>
      </c>
      <c r="AG561" s="45">
        <v>97.8</v>
      </c>
      <c r="AH561" s="45">
        <v>99</v>
      </c>
      <c r="AI561" s="45">
        <v>96.3</v>
      </c>
      <c r="AJ561" s="45">
        <v>92.9</v>
      </c>
      <c r="AK561" s="45">
        <v>91.7</v>
      </c>
      <c r="AL561" s="45">
        <v>90</v>
      </c>
      <c r="AM561" s="45">
        <v>86.4</v>
      </c>
      <c r="AN561" s="45">
        <v>85.8</v>
      </c>
      <c r="AO561" s="45">
        <v>84</v>
      </c>
      <c r="AP561" s="45">
        <v>81.5</v>
      </c>
      <c r="AQ561" s="45">
        <v>80.3</v>
      </c>
      <c r="AR561" s="45">
        <v>75.3</v>
      </c>
      <c r="AS561" s="45">
        <v>78.2</v>
      </c>
      <c r="AT561" s="45">
        <v>76.400000000000006</v>
      </c>
      <c r="AU561" s="45">
        <v>73</v>
      </c>
      <c r="AV561" s="45">
        <v>69.2</v>
      </c>
      <c r="AW561" s="45">
        <v>70.400000000000006</v>
      </c>
      <c r="AX561" s="45">
        <v>73.3</v>
      </c>
      <c r="AY561" s="45">
        <v>76.3</v>
      </c>
      <c r="AZ561" s="45">
        <v>78.099999999999994</v>
      </c>
      <c r="BA561" s="45">
        <v>79.5</v>
      </c>
      <c r="BB561" s="45">
        <v>77.599999999999994</v>
      </c>
      <c r="BC561" s="45">
        <v>72.599999999999994</v>
      </c>
      <c r="BD561" s="45">
        <v>70.900000000000006</v>
      </c>
      <c r="BE561" s="45">
        <v>74.900000000000006</v>
      </c>
      <c r="BF561" s="45">
        <v>84.1</v>
      </c>
      <c r="BG561" s="45">
        <v>81.900000000000006</v>
      </c>
      <c r="BH561" s="45">
        <v>81.599999999999994</v>
      </c>
      <c r="BI561" s="45">
        <v>83.6</v>
      </c>
      <c r="BJ561" s="45">
        <v>82.6</v>
      </c>
      <c r="BK561" s="45">
        <v>85.1</v>
      </c>
      <c r="BL561" s="45">
        <v>94.3</v>
      </c>
      <c r="BM561" s="45">
        <v>92.8</v>
      </c>
      <c r="BN561" s="45">
        <v>88.3</v>
      </c>
      <c r="BO561" s="45">
        <v>90.4</v>
      </c>
      <c r="BP561" s="45">
        <v>95.1</v>
      </c>
      <c r="BQ561" s="45">
        <v>100.2</v>
      </c>
      <c r="BR561" s="45">
        <v>98.6</v>
      </c>
      <c r="BS561" s="45">
        <v>98.7</v>
      </c>
      <c r="BT561" s="45">
        <v>100.8</v>
      </c>
      <c r="BU561" s="45">
        <v>104.4</v>
      </c>
      <c r="BV561" s="45">
        <v>112.6</v>
      </c>
      <c r="BW561" s="45">
        <v>116.1</v>
      </c>
      <c r="BX561" s="45">
        <v>117.4</v>
      </c>
      <c r="BY561" s="45">
        <v>119.6</v>
      </c>
      <c r="BZ561" s="45">
        <v>118.6</v>
      </c>
      <c r="CA561" s="45">
        <v>117.5</v>
      </c>
      <c r="CB561" s="45">
        <v>117.3</v>
      </c>
      <c r="CC561" s="45">
        <v>121.5</v>
      </c>
      <c r="CD561" s="45">
        <v>121.6</v>
      </c>
      <c r="CE561" s="45">
        <v>119.5</v>
      </c>
      <c r="CF561" s="45">
        <v>117.5</v>
      </c>
      <c r="CG561" s="45">
        <v>115.5</v>
      </c>
      <c r="CH561" s="45">
        <v>113.6</v>
      </c>
      <c r="CI561" s="45">
        <v>114.3</v>
      </c>
      <c r="CJ561" s="45">
        <v>115.5</v>
      </c>
      <c r="CK561" s="45">
        <v>114</v>
      </c>
      <c r="CL561" s="45">
        <v>113.5</v>
      </c>
      <c r="CM561" s="45">
        <v>109.8</v>
      </c>
      <c r="CN561" s="45">
        <v>104.1</v>
      </c>
      <c r="CO561" s="45">
        <v>103.9</v>
      </c>
      <c r="CP561" s="45">
        <v>102.1</v>
      </c>
      <c r="CQ561" s="45">
        <v>101.8</v>
      </c>
      <c r="CR561" s="45">
        <v>102.8</v>
      </c>
      <c r="CS561" s="45">
        <v>107.8</v>
      </c>
      <c r="CT561" s="45">
        <v>109.7</v>
      </c>
      <c r="CU561" s="45">
        <v>107.9</v>
      </c>
      <c r="CV561" s="45">
        <v>111.1</v>
      </c>
      <c r="CW561" s="45">
        <v>100.3</v>
      </c>
      <c r="CX561" s="45">
        <v>101.3</v>
      </c>
      <c r="CY561" s="45">
        <v>101</v>
      </c>
      <c r="CZ561" s="45">
        <v>108.3</v>
      </c>
      <c r="DA561" s="45">
        <v>110.8</v>
      </c>
      <c r="DB561" s="45">
        <v>111.2</v>
      </c>
      <c r="DC561" s="45">
        <v>113.6</v>
      </c>
      <c r="DD561" s="45">
        <v>120.8</v>
      </c>
      <c r="DE561" s="45">
        <v>128</v>
      </c>
      <c r="DF561" s="45">
        <v>124.6</v>
      </c>
      <c r="DG561" s="45">
        <v>129.1</v>
      </c>
      <c r="DH561" s="45">
        <v>135.5</v>
      </c>
      <c r="DI561" s="45">
        <v>141.80000000000001</v>
      </c>
      <c r="DJ561" s="45">
        <v>143.4</v>
      </c>
      <c r="DK561" s="45">
        <v>140.9</v>
      </c>
      <c r="DL561" s="45">
        <v>142.9</v>
      </c>
      <c r="DM561" s="45">
        <v>145.19999999999999</v>
      </c>
      <c r="DN561" s="45">
        <v>151.19999999999999</v>
      </c>
      <c r="DO561" s="45">
        <v>150.4</v>
      </c>
      <c r="DP561" s="45">
        <v>145.19999999999999</v>
      </c>
      <c r="DQ561" s="45">
        <v>149.19999999999999</v>
      </c>
      <c r="DR561" s="45">
        <v>154.9</v>
      </c>
      <c r="DS561" s="45">
        <v>172</v>
      </c>
      <c r="DT561" s="45">
        <v>178.4</v>
      </c>
      <c r="DU561" s="45">
        <v>174.8</v>
      </c>
      <c r="DV561" s="45">
        <v>161.19999999999999</v>
      </c>
      <c r="DW561" s="45">
        <v>156.9</v>
      </c>
      <c r="DX561" s="46">
        <v>170.7</v>
      </c>
      <c r="DY561" s="46">
        <v>168.7</v>
      </c>
      <c r="DZ561" s="46">
        <v>164.2</v>
      </c>
      <c r="EA561">
        <v>157.19999999999999</v>
      </c>
      <c r="EB561" s="47">
        <v>157.6</v>
      </c>
      <c r="EC561" s="47">
        <v>160.80000000000001</v>
      </c>
    </row>
    <row r="562" spans="1:133" x14ac:dyDescent="0.25">
      <c r="A562" s="43" t="s">
        <v>3879</v>
      </c>
      <c r="B562" s="43" t="s">
        <v>3880</v>
      </c>
      <c r="C562" s="44">
        <v>1.27356</v>
      </c>
      <c r="D562" s="45">
        <v>106.9</v>
      </c>
      <c r="E562" s="45">
        <v>107.8</v>
      </c>
      <c r="F562" s="45">
        <v>107.9</v>
      </c>
      <c r="G562" s="45">
        <v>110.7</v>
      </c>
      <c r="H562" s="45">
        <v>107.9</v>
      </c>
      <c r="I562" s="45">
        <v>107.7</v>
      </c>
      <c r="J562" s="45">
        <v>107.6</v>
      </c>
      <c r="K562" s="45">
        <v>107.1</v>
      </c>
      <c r="L562" s="45">
        <v>106.5</v>
      </c>
      <c r="M562" s="45">
        <v>106.2</v>
      </c>
      <c r="N562" s="45">
        <v>105.4</v>
      </c>
      <c r="O562" s="45">
        <v>105.5</v>
      </c>
      <c r="P562" s="45">
        <v>105.1</v>
      </c>
      <c r="Q562" s="45">
        <v>104.5</v>
      </c>
      <c r="R562" s="45">
        <v>104.3</v>
      </c>
      <c r="S562" s="45">
        <v>102.9</v>
      </c>
      <c r="T562" s="45">
        <v>100.9</v>
      </c>
      <c r="U562" s="45">
        <v>102</v>
      </c>
      <c r="V562" s="45">
        <v>102.8</v>
      </c>
      <c r="W562" s="45">
        <v>102.7</v>
      </c>
      <c r="X562" s="45">
        <v>103.8</v>
      </c>
      <c r="Y562" s="45">
        <v>104.6</v>
      </c>
      <c r="Z562" s="45">
        <v>105.3</v>
      </c>
      <c r="AA562" s="45">
        <v>105.5</v>
      </c>
      <c r="AB562" s="45">
        <v>105</v>
      </c>
      <c r="AC562" s="45">
        <v>106.1</v>
      </c>
      <c r="AD562" s="45">
        <v>106.5</v>
      </c>
      <c r="AE562" s="45">
        <v>105.8</v>
      </c>
      <c r="AF562" s="45">
        <v>105.3</v>
      </c>
      <c r="AG562" s="45">
        <v>104.7</v>
      </c>
      <c r="AH562" s="45">
        <v>105.2</v>
      </c>
      <c r="AI562" s="45">
        <v>103.6</v>
      </c>
      <c r="AJ562" s="45">
        <v>98.2</v>
      </c>
      <c r="AK562" s="45">
        <v>101.5</v>
      </c>
      <c r="AL562" s="45">
        <v>100</v>
      </c>
      <c r="AM562" s="45">
        <v>99.9</v>
      </c>
      <c r="AN562" s="45">
        <v>99.6</v>
      </c>
      <c r="AO562" s="45">
        <v>98.1</v>
      </c>
      <c r="AP562" s="45">
        <v>97.2</v>
      </c>
      <c r="AQ562" s="45">
        <v>94.7</v>
      </c>
      <c r="AR562" s="45">
        <v>92.5</v>
      </c>
      <c r="AS562" s="45">
        <v>93.1</v>
      </c>
      <c r="AT562" s="45">
        <v>91.9</v>
      </c>
      <c r="AU562" s="45">
        <v>90.1</v>
      </c>
      <c r="AV562" s="45">
        <v>89.4</v>
      </c>
      <c r="AW562" s="45">
        <v>90.5</v>
      </c>
      <c r="AX562" s="45">
        <v>90.5</v>
      </c>
      <c r="AY562" s="45">
        <v>91.9</v>
      </c>
      <c r="AZ562" s="45">
        <v>91.2</v>
      </c>
      <c r="BA562" s="45">
        <v>90.9</v>
      </c>
      <c r="BB562" s="45">
        <v>89.6</v>
      </c>
      <c r="BC562" s="45">
        <v>88.9</v>
      </c>
      <c r="BD562" s="45">
        <v>88.9</v>
      </c>
      <c r="BE562" s="45">
        <v>89.4</v>
      </c>
      <c r="BF562" s="45">
        <v>90.6</v>
      </c>
      <c r="BG562" s="45">
        <v>90</v>
      </c>
      <c r="BH562" s="45">
        <v>88.8</v>
      </c>
      <c r="BI562" s="45">
        <v>89.7</v>
      </c>
      <c r="BJ562" s="45">
        <v>89.2</v>
      </c>
      <c r="BK562" s="45">
        <v>90.3</v>
      </c>
      <c r="BL562" s="45">
        <v>90.1</v>
      </c>
      <c r="BM562" s="45">
        <v>89.3</v>
      </c>
      <c r="BN562" s="45">
        <v>89.5</v>
      </c>
      <c r="BO562" s="45">
        <v>91.8</v>
      </c>
      <c r="BP562" s="45">
        <v>92.1</v>
      </c>
      <c r="BQ562" s="45">
        <v>93.1</v>
      </c>
      <c r="BR562" s="45">
        <v>92.4</v>
      </c>
      <c r="BS562" s="45">
        <v>92.8</v>
      </c>
      <c r="BT562" s="45">
        <v>94.5</v>
      </c>
      <c r="BU562" s="45">
        <v>96.8</v>
      </c>
      <c r="BV562" s="45">
        <v>97.8</v>
      </c>
      <c r="BW562" s="45">
        <v>98.1</v>
      </c>
      <c r="BX562" s="45">
        <v>98.8</v>
      </c>
      <c r="BY562" s="45">
        <v>99.8</v>
      </c>
      <c r="BZ562" s="45">
        <v>100.8</v>
      </c>
      <c r="CA562" s="45">
        <v>99.6</v>
      </c>
      <c r="CB562" s="45">
        <v>99.5</v>
      </c>
      <c r="CC562" s="45">
        <v>101.6</v>
      </c>
      <c r="CD562" s="45">
        <v>101.2</v>
      </c>
      <c r="CE562" s="45">
        <v>100.1</v>
      </c>
      <c r="CF562" s="45">
        <v>98.7</v>
      </c>
      <c r="CG562" s="45">
        <v>97.9</v>
      </c>
      <c r="CH562" s="45">
        <v>98.2</v>
      </c>
      <c r="CI562" s="45">
        <v>98.1</v>
      </c>
      <c r="CJ562" s="45">
        <v>98</v>
      </c>
      <c r="CK562" s="45">
        <v>96.7</v>
      </c>
      <c r="CL562" s="45">
        <v>96.2</v>
      </c>
      <c r="CM562" s="45">
        <v>94.9</v>
      </c>
      <c r="CN562" s="45">
        <v>93.6</v>
      </c>
      <c r="CO562" s="45">
        <v>93.5</v>
      </c>
      <c r="CP562" s="45">
        <v>92.8</v>
      </c>
      <c r="CQ562" s="45">
        <v>93.2</v>
      </c>
      <c r="CR562" s="45">
        <v>93.7</v>
      </c>
      <c r="CS562" s="45">
        <v>96.3</v>
      </c>
      <c r="CT562" s="45">
        <v>96</v>
      </c>
      <c r="CU562" s="45">
        <v>95.8</v>
      </c>
      <c r="CV562" s="45">
        <v>96.3</v>
      </c>
      <c r="CW562" s="45">
        <v>94.1</v>
      </c>
      <c r="CX562" s="45">
        <v>94.4</v>
      </c>
      <c r="CY562" s="45">
        <v>94.9</v>
      </c>
      <c r="CZ562" s="45">
        <v>97.7</v>
      </c>
      <c r="DA562" s="45">
        <v>97.3</v>
      </c>
      <c r="DB562" s="45">
        <v>96</v>
      </c>
      <c r="DC562" s="45">
        <v>100</v>
      </c>
      <c r="DD562" s="45">
        <v>103.2</v>
      </c>
      <c r="DE562" s="45">
        <v>107.2</v>
      </c>
      <c r="DF562" s="45">
        <v>105.6</v>
      </c>
      <c r="DG562" s="45">
        <v>110.3</v>
      </c>
      <c r="DH562" s="45">
        <v>113</v>
      </c>
      <c r="DI562" s="45">
        <v>117</v>
      </c>
      <c r="DJ562" s="45">
        <v>116.5</v>
      </c>
      <c r="DK562" s="45">
        <v>115.2</v>
      </c>
      <c r="DL562" s="45">
        <v>116.9</v>
      </c>
      <c r="DM562" s="45">
        <v>116.8</v>
      </c>
      <c r="DN562" s="45">
        <v>120.9</v>
      </c>
      <c r="DO562" s="45">
        <v>119.3</v>
      </c>
      <c r="DP562" s="45">
        <v>118.2</v>
      </c>
      <c r="DQ562" s="45">
        <v>120.6</v>
      </c>
      <c r="DR562" s="45">
        <v>122.9</v>
      </c>
      <c r="DS562" s="45">
        <v>127.9</v>
      </c>
      <c r="DT562" s="45">
        <v>133.80000000000001</v>
      </c>
      <c r="DU562" s="45">
        <v>133.30000000000001</v>
      </c>
      <c r="DV562" s="45">
        <v>129</v>
      </c>
      <c r="DW562" s="45">
        <v>128</v>
      </c>
      <c r="DX562" s="46">
        <v>127</v>
      </c>
      <c r="DY562" s="46">
        <v>126.3</v>
      </c>
      <c r="DZ562" s="46">
        <v>126.1</v>
      </c>
      <c r="EA562">
        <v>123.8</v>
      </c>
      <c r="EB562" s="47">
        <v>122.1</v>
      </c>
      <c r="EC562" s="47">
        <v>124.4</v>
      </c>
    </row>
    <row r="563" spans="1:133" x14ac:dyDescent="0.25">
      <c r="A563" s="43" t="s">
        <v>3881</v>
      </c>
      <c r="B563" s="43" t="s">
        <v>3882</v>
      </c>
      <c r="C563" s="44">
        <v>0.64842</v>
      </c>
      <c r="D563" s="45">
        <v>108.8</v>
      </c>
      <c r="E563" s="45">
        <v>109.2</v>
      </c>
      <c r="F563" s="45">
        <v>109.3</v>
      </c>
      <c r="G563" s="45">
        <v>107.9</v>
      </c>
      <c r="H563" s="45">
        <v>105.1</v>
      </c>
      <c r="I563" s="45">
        <v>104.7</v>
      </c>
      <c r="J563" s="45">
        <v>104.3</v>
      </c>
      <c r="K563" s="45">
        <v>103.5</v>
      </c>
      <c r="L563" s="45">
        <v>102.7</v>
      </c>
      <c r="M563" s="45">
        <v>101.9</v>
      </c>
      <c r="N563" s="45">
        <v>100.9</v>
      </c>
      <c r="O563" s="45">
        <v>101</v>
      </c>
      <c r="P563" s="45">
        <v>100.2</v>
      </c>
      <c r="Q563" s="45">
        <v>98.9</v>
      </c>
      <c r="R563" s="45">
        <v>98.9</v>
      </c>
      <c r="S563" s="45">
        <v>97.1</v>
      </c>
      <c r="T563" s="45">
        <v>95.5</v>
      </c>
      <c r="U563" s="45">
        <v>98.4</v>
      </c>
      <c r="V563" s="45">
        <v>98.8</v>
      </c>
      <c r="W563" s="45">
        <v>98</v>
      </c>
      <c r="X563" s="45">
        <v>99.8</v>
      </c>
      <c r="Y563" s="45">
        <v>101.4</v>
      </c>
      <c r="Z563" s="45">
        <v>102.5</v>
      </c>
      <c r="AA563" s="45">
        <v>102.1</v>
      </c>
      <c r="AB563" s="45">
        <v>100.8</v>
      </c>
      <c r="AC563" s="45">
        <v>102.2</v>
      </c>
      <c r="AD563" s="45">
        <v>102.6</v>
      </c>
      <c r="AE563" s="45">
        <v>101.3</v>
      </c>
      <c r="AF563" s="45">
        <v>100.7</v>
      </c>
      <c r="AG563" s="45">
        <v>100.3</v>
      </c>
      <c r="AH563" s="45">
        <v>100.2</v>
      </c>
      <c r="AI563" s="45">
        <v>98.2</v>
      </c>
      <c r="AJ563" s="45">
        <v>96.8</v>
      </c>
      <c r="AK563" s="45">
        <v>95.7</v>
      </c>
      <c r="AL563" s="45">
        <v>93.1</v>
      </c>
      <c r="AM563" s="45">
        <v>92.7</v>
      </c>
      <c r="AN563" s="45">
        <v>92.2</v>
      </c>
      <c r="AO563" s="45">
        <v>90.3</v>
      </c>
      <c r="AP563" s="45">
        <v>88.5</v>
      </c>
      <c r="AQ563" s="45">
        <v>83.8</v>
      </c>
      <c r="AR563" s="45">
        <v>79.7</v>
      </c>
      <c r="AS563" s="45">
        <v>80.8</v>
      </c>
      <c r="AT563" s="45">
        <v>78.7</v>
      </c>
      <c r="AU563" s="45">
        <v>75.3</v>
      </c>
      <c r="AV563" s="45">
        <v>74.099999999999994</v>
      </c>
      <c r="AW563" s="45">
        <v>76.099999999999994</v>
      </c>
      <c r="AX563" s="45">
        <v>76</v>
      </c>
      <c r="AY563" s="45">
        <v>78.5</v>
      </c>
      <c r="AZ563" s="45">
        <v>77.3</v>
      </c>
      <c r="BA563" s="45">
        <v>76.8</v>
      </c>
      <c r="BB563" s="45">
        <v>74.099999999999994</v>
      </c>
      <c r="BC563" s="45">
        <v>72.900000000000006</v>
      </c>
      <c r="BD563" s="45">
        <v>73.099999999999994</v>
      </c>
      <c r="BE563" s="45">
        <v>74.099999999999994</v>
      </c>
      <c r="BF563" s="45">
        <v>76.099999999999994</v>
      </c>
      <c r="BG563" s="45">
        <v>75.099999999999994</v>
      </c>
      <c r="BH563" s="45">
        <v>77</v>
      </c>
      <c r="BI563" s="45">
        <v>78.7</v>
      </c>
      <c r="BJ563" s="45">
        <v>77.7</v>
      </c>
      <c r="BK563" s="45">
        <v>79.5</v>
      </c>
      <c r="BL563" s="45">
        <v>82.4</v>
      </c>
      <c r="BM563" s="45">
        <v>81.099999999999994</v>
      </c>
      <c r="BN563" s="45">
        <v>81.599999999999994</v>
      </c>
      <c r="BO563" s="45">
        <v>86</v>
      </c>
      <c r="BP563" s="45">
        <v>86.5</v>
      </c>
      <c r="BQ563" s="45">
        <v>88.2</v>
      </c>
      <c r="BR563" s="45">
        <v>87</v>
      </c>
      <c r="BS563" s="45">
        <v>87.6</v>
      </c>
      <c r="BT563" s="45">
        <v>90.8</v>
      </c>
      <c r="BU563" s="45">
        <v>95</v>
      </c>
      <c r="BV563" s="45">
        <v>96.7</v>
      </c>
      <c r="BW563" s="45">
        <v>97.2</v>
      </c>
      <c r="BX563" s="45">
        <v>98.4</v>
      </c>
      <c r="BY563" s="45">
        <v>100.2</v>
      </c>
      <c r="BZ563" s="45">
        <v>102</v>
      </c>
      <c r="CA563" s="45">
        <v>100</v>
      </c>
      <c r="CB563" s="45">
        <v>99.8</v>
      </c>
      <c r="CC563" s="45">
        <v>103.7</v>
      </c>
      <c r="CD563" s="45">
        <v>103</v>
      </c>
      <c r="CE563" s="45">
        <v>100.9</v>
      </c>
      <c r="CF563" s="45">
        <v>98.2</v>
      </c>
      <c r="CG563" s="45">
        <v>96.9</v>
      </c>
      <c r="CH563" s="45">
        <v>97.4</v>
      </c>
      <c r="CI563" s="45">
        <v>97.2</v>
      </c>
      <c r="CJ563" s="45">
        <v>97</v>
      </c>
      <c r="CK563" s="45">
        <v>94.7</v>
      </c>
      <c r="CL563" s="45">
        <v>93.7</v>
      </c>
      <c r="CM563" s="45">
        <v>91.4</v>
      </c>
      <c r="CN563" s="45">
        <v>89</v>
      </c>
      <c r="CO563" s="45">
        <v>89</v>
      </c>
      <c r="CP563" s="45">
        <v>87.6</v>
      </c>
      <c r="CQ563" s="45">
        <v>88.4</v>
      </c>
      <c r="CR563" s="45">
        <v>89.4</v>
      </c>
      <c r="CS563" s="45">
        <v>94</v>
      </c>
      <c r="CT563" s="45">
        <v>93.6</v>
      </c>
      <c r="CU563" s="45">
        <v>93.3</v>
      </c>
      <c r="CV563" s="45">
        <v>94.1</v>
      </c>
      <c r="CW563" s="45">
        <v>92.1</v>
      </c>
      <c r="CX563" s="45">
        <v>91.7</v>
      </c>
      <c r="CY563" s="45">
        <v>91.7</v>
      </c>
      <c r="CZ563" s="45">
        <v>94.4</v>
      </c>
      <c r="DA563" s="45">
        <v>95.6</v>
      </c>
      <c r="DB563" s="45">
        <v>93.1</v>
      </c>
      <c r="DC563" s="45">
        <v>100</v>
      </c>
      <c r="DD563" s="45">
        <v>105.1</v>
      </c>
      <c r="DE563" s="45">
        <v>114</v>
      </c>
      <c r="DF563" s="45">
        <v>108.2</v>
      </c>
      <c r="DG563" s="45">
        <v>112.9</v>
      </c>
      <c r="DH563" s="45">
        <v>118.6</v>
      </c>
      <c r="DI563" s="45">
        <v>123.2</v>
      </c>
      <c r="DJ563" s="45">
        <v>121.6</v>
      </c>
      <c r="DK563" s="45">
        <v>119.1</v>
      </c>
      <c r="DL563" s="45">
        <v>122.9</v>
      </c>
      <c r="DM563" s="45">
        <v>123.6</v>
      </c>
      <c r="DN563" s="45">
        <v>130.1</v>
      </c>
      <c r="DO563" s="45">
        <v>126.4</v>
      </c>
      <c r="DP563" s="45">
        <v>124.1</v>
      </c>
      <c r="DQ563" s="45">
        <v>128.4</v>
      </c>
      <c r="DR563" s="45">
        <v>132.69999999999999</v>
      </c>
      <c r="DS563" s="45">
        <v>141.9</v>
      </c>
      <c r="DT563" s="45">
        <v>145.19999999999999</v>
      </c>
      <c r="DU563" s="45">
        <v>143.30000000000001</v>
      </c>
      <c r="DV563" s="45">
        <v>138.4</v>
      </c>
      <c r="DW563" s="45">
        <v>137.5</v>
      </c>
      <c r="DX563" s="46">
        <v>135.4</v>
      </c>
      <c r="DY563" s="46">
        <v>133.9</v>
      </c>
      <c r="DZ563" s="46">
        <v>133.9</v>
      </c>
      <c r="EA563">
        <v>129.5</v>
      </c>
      <c r="EB563" s="47">
        <v>127.8</v>
      </c>
      <c r="EC563" s="47">
        <v>131.9</v>
      </c>
    </row>
    <row r="564" spans="1:133" x14ac:dyDescent="0.25">
      <c r="A564" s="43" t="s">
        <v>3883</v>
      </c>
      <c r="B564" s="43" t="s">
        <v>3884</v>
      </c>
      <c r="C564" s="44">
        <v>0.58340999999999998</v>
      </c>
      <c r="D564" s="45">
        <v>104.5</v>
      </c>
      <c r="E564" s="45">
        <v>106.2</v>
      </c>
      <c r="F564" s="45">
        <v>106.2</v>
      </c>
      <c r="G564" s="45">
        <v>114.1</v>
      </c>
      <c r="H564" s="45">
        <v>111</v>
      </c>
      <c r="I564" s="45">
        <v>111.2</v>
      </c>
      <c r="J564" s="45">
        <v>111.2</v>
      </c>
      <c r="K564" s="45">
        <v>111.2</v>
      </c>
      <c r="L564" s="45">
        <v>111.2</v>
      </c>
      <c r="M564" s="45">
        <v>111.2</v>
      </c>
      <c r="N564" s="45">
        <v>110.8</v>
      </c>
      <c r="O564" s="45">
        <v>110.8</v>
      </c>
      <c r="P564" s="45">
        <v>110.8</v>
      </c>
      <c r="Q564" s="45">
        <v>110.8</v>
      </c>
      <c r="R564" s="45">
        <v>110.8</v>
      </c>
      <c r="S564" s="45">
        <v>109.7</v>
      </c>
      <c r="T564" s="45">
        <v>107.2</v>
      </c>
      <c r="U564" s="45">
        <v>106.1</v>
      </c>
      <c r="V564" s="45">
        <v>107.4</v>
      </c>
      <c r="W564" s="45">
        <v>108.3</v>
      </c>
      <c r="X564" s="45">
        <v>108.6</v>
      </c>
      <c r="Y564" s="45">
        <v>108.3</v>
      </c>
      <c r="Z564" s="45">
        <v>108.5</v>
      </c>
      <c r="AA564" s="45">
        <v>109.3</v>
      </c>
      <c r="AB564" s="45">
        <v>109.5</v>
      </c>
      <c r="AC564" s="45">
        <v>110.4</v>
      </c>
      <c r="AD564" s="45">
        <v>110.8</v>
      </c>
      <c r="AE564" s="45">
        <v>110.8</v>
      </c>
      <c r="AF564" s="45">
        <v>110.4</v>
      </c>
      <c r="AG564" s="45">
        <v>109.6</v>
      </c>
      <c r="AH564" s="45">
        <v>110.7</v>
      </c>
      <c r="AI564" s="45">
        <v>109.6</v>
      </c>
      <c r="AJ564" s="45">
        <v>99.5</v>
      </c>
      <c r="AK564" s="45">
        <v>108.2</v>
      </c>
      <c r="AL564" s="45">
        <v>107.9</v>
      </c>
      <c r="AM564" s="45">
        <v>108.3</v>
      </c>
      <c r="AN564" s="45">
        <v>108</v>
      </c>
      <c r="AO564" s="45">
        <v>106.9</v>
      </c>
      <c r="AP564" s="45">
        <v>107.1</v>
      </c>
      <c r="AQ564" s="45">
        <v>107.1</v>
      </c>
      <c r="AR564" s="45">
        <v>107.1</v>
      </c>
      <c r="AS564" s="45">
        <v>107.1</v>
      </c>
      <c r="AT564" s="45">
        <v>107.1</v>
      </c>
      <c r="AU564" s="45">
        <v>107.1</v>
      </c>
      <c r="AV564" s="45">
        <v>107.1</v>
      </c>
      <c r="AW564" s="45">
        <v>107.1</v>
      </c>
      <c r="AX564" s="45">
        <v>107.1</v>
      </c>
      <c r="AY564" s="45">
        <v>107.1</v>
      </c>
      <c r="AZ564" s="45">
        <v>107.1</v>
      </c>
      <c r="BA564" s="45">
        <v>107.1</v>
      </c>
      <c r="BB564" s="45">
        <v>107.1</v>
      </c>
      <c r="BC564" s="45">
        <v>107.1</v>
      </c>
      <c r="BD564" s="45">
        <v>107.1</v>
      </c>
      <c r="BE564" s="45">
        <v>107.1</v>
      </c>
      <c r="BF564" s="45">
        <v>107.1</v>
      </c>
      <c r="BG564" s="45">
        <v>107.1</v>
      </c>
      <c r="BH564" s="45">
        <v>102.2</v>
      </c>
      <c r="BI564" s="45">
        <v>102.2</v>
      </c>
      <c r="BJ564" s="45">
        <v>102.2</v>
      </c>
      <c r="BK564" s="45">
        <v>102.2</v>
      </c>
      <c r="BL564" s="45">
        <v>98.3</v>
      </c>
      <c r="BM564" s="45">
        <v>98.3</v>
      </c>
      <c r="BN564" s="45">
        <v>98.3</v>
      </c>
      <c r="BO564" s="45">
        <v>98.3</v>
      </c>
      <c r="BP564" s="45">
        <v>98.3</v>
      </c>
      <c r="BQ564" s="45">
        <v>98.3</v>
      </c>
      <c r="BR564" s="45">
        <v>98.3</v>
      </c>
      <c r="BS564" s="45">
        <v>98.3</v>
      </c>
      <c r="BT564" s="45">
        <v>98.3</v>
      </c>
      <c r="BU564" s="45">
        <v>98.3</v>
      </c>
      <c r="BV564" s="45">
        <v>98.3</v>
      </c>
      <c r="BW564" s="45">
        <v>98.3</v>
      </c>
      <c r="BX564" s="45">
        <v>98.3</v>
      </c>
      <c r="BY564" s="45">
        <v>98.3</v>
      </c>
      <c r="BZ564" s="45">
        <v>98.3</v>
      </c>
      <c r="CA564" s="45">
        <v>98.3</v>
      </c>
      <c r="CB564" s="45">
        <v>98.3</v>
      </c>
      <c r="CC564" s="45">
        <v>98.3</v>
      </c>
      <c r="CD564" s="45">
        <v>98.3</v>
      </c>
      <c r="CE564" s="45">
        <v>98.3</v>
      </c>
      <c r="CF564" s="45">
        <v>98.3</v>
      </c>
      <c r="CG564" s="45">
        <v>98.3</v>
      </c>
      <c r="CH564" s="45">
        <v>98.3</v>
      </c>
      <c r="CI564" s="45">
        <v>98.3</v>
      </c>
      <c r="CJ564" s="45">
        <v>98.3</v>
      </c>
      <c r="CK564" s="45">
        <v>98.3</v>
      </c>
      <c r="CL564" s="45">
        <v>98.3</v>
      </c>
      <c r="CM564" s="45">
        <v>98.3</v>
      </c>
      <c r="CN564" s="45">
        <v>98.3</v>
      </c>
      <c r="CO564" s="45">
        <v>98.3</v>
      </c>
      <c r="CP564" s="45">
        <v>98.3</v>
      </c>
      <c r="CQ564" s="45">
        <v>98.3</v>
      </c>
      <c r="CR564" s="45">
        <v>98.3</v>
      </c>
      <c r="CS564" s="45">
        <v>98.3</v>
      </c>
      <c r="CT564" s="45">
        <v>98.3</v>
      </c>
      <c r="CU564" s="45">
        <v>98.3</v>
      </c>
      <c r="CV564" s="45">
        <v>98.3</v>
      </c>
      <c r="CW564" s="45">
        <v>96.1</v>
      </c>
      <c r="CX564" s="45">
        <v>97.1</v>
      </c>
      <c r="CY564" s="45">
        <v>98.1</v>
      </c>
      <c r="CZ564" s="45">
        <v>101</v>
      </c>
      <c r="DA564" s="45">
        <v>98.7</v>
      </c>
      <c r="DB564" s="45">
        <v>98.3</v>
      </c>
      <c r="DC564" s="45">
        <v>99.1</v>
      </c>
      <c r="DD564" s="45">
        <v>99.8</v>
      </c>
      <c r="DE564" s="45">
        <v>98.2</v>
      </c>
      <c r="DF564" s="45">
        <v>101.3</v>
      </c>
      <c r="DG564" s="45">
        <v>105.9</v>
      </c>
      <c r="DH564" s="45">
        <v>105.2</v>
      </c>
      <c r="DI564" s="45">
        <v>108.4</v>
      </c>
      <c r="DJ564" s="45">
        <v>109.1</v>
      </c>
      <c r="DK564" s="45">
        <v>109.1</v>
      </c>
      <c r="DL564" s="45">
        <v>108.4</v>
      </c>
      <c r="DM564" s="45">
        <v>107.4</v>
      </c>
      <c r="DN564" s="45">
        <v>108.3</v>
      </c>
      <c r="DO564" s="45">
        <v>109.1</v>
      </c>
      <c r="DP564" s="45">
        <v>109.7</v>
      </c>
      <c r="DQ564" s="45">
        <v>110</v>
      </c>
      <c r="DR564" s="45">
        <v>109.4</v>
      </c>
      <c r="DS564" s="45">
        <v>109.4</v>
      </c>
      <c r="DT564" s="45">
        <v>118.3</v>
      </c>
      <c r="DU564" s="45">
        <v>119.1</v>
      </c>
      <c r="DV564" s="45">
        <v>116.1</v>
      </c>
      <c r="DW564" s="45">
        <v>115.1</v>
      </c>
      <c r="DX564" s="46">
        <v>115.1</v>
      </c>
      <c r="DY564" s="46">
        <v>115.5</v>
      </c>
      <c r="DZ564" s="46">
        <v>115.1</v>
      </c>
      <c r="EA564">
        <v>115.1</v>
      </c>
      <c r="EB564" s="47">
        <v>113.7</v>
      </c>
      <c r="EC564" s="47">
        <v>114.2</v>
      </c>
    </row>
    <row r="565" spans="1:133" x14ac:dyDescent="0.25">
      <c r="A565" s="43" t="s">
        <v>3885</v>
      </c>
      <c r="B565" s="43" t="s">
        <v>3886</v>
      </c>
      <c r="C565" s="44">
        <v>4.1730000000000003E-2</v>
      </c>
      <c r="D565" s="45">
        <v>110.2</v>
      </c>
      <c r="E565" s="45">
        <v>108</v>
      </c>
      <c r="F565" s="45">
        <v>108.7</v>
      </c>
      <c r="G565" s="45">
        <v>108</v>
      </c>
      <c r="H565" s="45">
        <v>106.4</v>
      </c>
      <c r="I565" s="45">
        <v>106.4</v>
      </c>
      <c r="J565" s="45">
        <v>106.6</v>
      </c>
      <c r="K565" s="45">
        <v>106.5</v>
      </c>
      <c r="L565" s="45">
        <v>101.3</v>
      </c>
      <c r="M565" s="45">
        <v>101</v>
      </c>
      <c r="N565" s="45">
        <v>100.4</v>
      </c>
      <c r="O565" s="45">
        <v>100.6</v>
      </c>
      <c r="P565" s="45">
        <v>101.3</v>
      </c>
      <c r="Q565" s="45">
        <v>102.3</v>
      </c>
      <c r="R565" s="45">
        <v>98.7</v>
      </c>
      <c r="S565" s="45">
        <v>97.7</v>
      </c>
      <c r="T565" s="45">
        <v>97</v>
      </c>
      <c r="U565" s="45">
        <v>98.8</v>
      </c>
      <c r="V565" s="45">
        <v>98.8</v>
      </c>
      <c r="W565" s="45">
        <v>98.5</v>
      </c>
      <c r="X565" s="45">
        <v>99.3</v>
      </c>
      <c r="Y565" s="45">
        <v>103.1</v>
      </c>
      <c r="Z565" s="45">
        <v>104.9</v>
      </c>
      <c r="AA565" s="45">
        <v>104.8</v>
      </c>
      <c r="AB565" s="45">
        <v>106.7</v>
      </c>
      <c r="AC565" s="45">
        <v>107.7</v>
      </c>
      <c r="AD565" s="45">
        <v>106.1</v>
      </c>
      <c r="AE565" s="45">
        <v>105.9</v>
      </c>
      <c r="AF565" s="45">
        <v>105</v>
      </c>
      <c r="AG565" s="45">
        <v>104.4</v>
      </c>
      <c r="AH565" s="45">
        <v>106.2</v>
      </c>
      <c r="AI565" s="45">
        <v>104.6</v>
      </c>
      <c r="AJ565" s="45">
        <v>101.8</v>
      </c>
      <c r="AK565" s="45">
        <v>99.4</v>
      </c>
      <c r="AL565" s="45">
        <v>96</v>
      </c>
      <c r="AM565" s="45">
        <v>95.2</v>
      </c>
      <c r="AN565" s="45">
        <v>97.6</v>
      </c>
      <c r="AO565" s="45">
        <v>96.2</v>
      </c>
      <c r="AP565" s="45">
        <v>93.2</v>
      </c>
      <c r="AQ565" s="45">
        <v>90.8</v>
      </c>
      <c r="AR565" s="45">
        <v>88.5</v>
      </c>
      <c r="AS565" s="45">
        <v>88.9</v>
      </c>
      <c r="AT565" s="45">
        <v>85</v>
      </c>
      <c r="AU565" s="45">
        <v>82.5</v>
      </c>
      <c r="AV565" s="45">
        <v>79.5</v>
      </c>
      <c r="AW565" s="45">
        <v>81.7</v>
      </c>
      <c r="AX565" s="45">
        <v>83.3</v>
      </c>
      <c r="AY565" s="45">
        <v>86.2</v>
      </c>
      <c r="AZ565" s="45">
        <v>85.7</v>
      </c>
      <c r="BA565" s="45">
        <v>85.1</v>
      </c>
      <c r="BB565" s="45">
        <v>83.9</v>
      </c>
      <c r="BC565" s="45">
        <v>80.900000000000006</v>
      </c>
      <c r="BD565" s="45">
        <v>78.900000000000006</v>
      </c>
      <c r="BE565" s="45">
        <v>80.900000000000006</v>
      </c>
      <c r="BF565" s="45">
        <v>84</v>
      </c>
      <c r="BG565" s="45">
        <v>83.4</v>
      </c>
      <c r="BH565" s="45">
        <v>84.3</v>
      </c>
      <c r="BI565" s="45">
        <v>85.3</v>
      </c>
      <c r="BJ565" s="45">
        <v>86.3</v>
      </c>
      <c r="BK565" s="45">
        <v>93.7</v>
      </c>
      <c r="BL565" s="45">
        <v>96.5</v>
      </c>
      <c r="BM565" s="45">
        <v>91.7</v>
      </c>
      <c r="BN565" s="45">
        <v>89.9</v>
      </c>
      <c r="BO565" s="45">
        <v>91.7</v>
      </c>
      <c r="BP565" s="45">
        <v>93.9</v>
      </c>
      <c r="BQ565" s="45">
        <v>97.1</v>
      </c>
      <c r="BR565" s="45">
        <v>95.2</v>
      </c>
      <c r="BS565" s="45">
        <v>96.4</v>
      </c>
      <c r="BT565" s="45">
        <v>99.3</v>
      </c>
      <c r="BU565" s="45">
        <v>105.2</v>
      </c>
      <c r="BV565" s="45">
        <v>108.6</v>
      </c>
      <c r="BW565" s="45">
        <v>109.4</v>
      </c>
      <c r="BX565" s="45">
        <v>112.8</v>
      </c>
      <c r="BY565" s="45">
        <v>113.3</v>
      </c>
      <c r="BZ565" s="45">
        <v>116.6</v>
      </c>
      <c r="CA565" s="45">
        <v>112</v>
      </c>
      <c r="CB565" s="45">
        <v>111.9</v>
      </c>
      <c r="CC565" s="45">
        <v>116.7</v>
      </c>
      <c r="CD565" s="45">
        <v>115</v>
      </c>
      <c r="CE565" s="45">
        <v>112.6</v>
      </c>
      <c r="CF565" s="45">
        <v>111.2</v>
      </c>
      <c r="CG565" s="45">
        <v>108.6</v>
      </c>
      <c r="CH565" s="45">
        <v>110.5</v>
      </c>
      <c r="CI565" s="45">
        <v>110.5</v>
      </c>
      <c r="CJ565" s="45">
        <v>108.7</v>
      </c>
      <c r="CK565" s="45">
        <v>107</v>
      </c>
      <c r="CL565" s="45">
        <v>105.4</v>
      </c>
      <c r="CM565" s="45">
        <v>102</v>
      </c>
      <c r="CN565" s="45">
        <v>98.1</v>
      </c>
      <c r="CO565" s="45">
        <v>96.6</v>
      </c>
      <c r="CP565" s="45">
        <v>97.1</v>
      </c>
      <c r="CQ565" s="45">
        <v>96.2</v>
      </c>
      <c r="CR565" s="45">
        <v>96.8</v>
      </c>
      <c r="CS565" s="45">
        <v>103.1</v>
      </c>
      <c r="CT565" s="45">
        <v>103.8</v>
      </c>
      <c r="CU565" s="45">
        <v>100.3</v>
      </c>
      <c r="CV565" s="45">
        <v>104.2</v>
      </c>
      <c r="CW565" s="45">
        <v>97.7</v>
      </c>
      <c r="CX565" s="45">
        <v>98.8</v>
      </c>
      <c r="CY565" s="45">
        <v>99.3</v>
      </c>
      <c r="CZ565" s="45">
        <v>104.1</v>
      </c>
      <c r="DA565" s="45">
        <v>105.7</v>
      </c>
      <c r="DB565" s="45">
        <v>108.4</v>
      </c>
      <c r="DC565" s="45">
        <v>111.6</v>
      </c>
      <c r="DD565" s="45">
        <v>122</v>
      </c>
      <c r="DE565" s="45">
        <v>128.69999999999999</v>
      </c>
      <c r="DF565" s="45">
        <v>124.4</v>
      </c>
      <c r="DG565" s="45">
        <v>129.6</v>
      </c>
      <c r="DH565" s="45">
        <v>134.80000000000001</v>
      </c>
      <c r="DI565" s="45">
        <v>140.6</v>
      </c>
      <c r="DJ565" s="45">
        <v>140.5</v>
      </c>
      <c r="DK565" s="45">
        <v>139.80000000000001</v>
      </c>
      <c r="DL565" s="45">
        <v>143.19999999999999</v>
      </c>
      <c r="DM565" s="45">
        <v>142.4</v>
      </c>
      <c r="DN565" s="45">
        <v>153.1</v>
      </c>
      <c r="DO565" s="45">
        <v>151.6</v>
      </c>
      <c r="DP565" s="45">
        <v>145</v>
      </c>
      <c r="DQ565" s="45">
        <v>148.4</v>
      </c>
      <c r="DR565" s="45">
        <v>159.19999999999999</v>
      </c>
      <c r="DS565" s="45">
        <v>166.5</v>
      </c>
      <c r="DT565" s="45">
        <v>173.6</v>
      </c>
      <c r="DU565" s="45">
        <v>175.9</v>
      </c>
      <c r="DV565" s="45">
        <v>165.2</v>
      </c>
      <c r="DW565" s="45">
        <v>162</v>
      </c>
      <c r="DX565" s="46">
        <v>161.9</v>
      </c>
      <c r="DY565" s="46">
        <v>158.6</v>
      </c>
      <c r="DZ565" s="46">
        <v>158.5</v>
      </c>
      <c r="EA565">
        <v>157</v>
      </c>
      <c r="EB565" s="47">
        <v>152.1</v>
      </c>
      <c r="EC565" s="47">
        <v>150.9</v>
      </c>
    </row>
    <row r="566" spans="1:133" x14ac:dyDescent="0.25">
      <c r="A566" s="43" t="s">
        <v>3887</v>
      </c>
      <c r="B566" s="43" t="s">
        <v>3888</v>
      </c>
      <c r="C566" s="44">
        <v>1.08063</v>
      </c>
      <c r="D566" s="45">
        <v>104.7</v>
      </c>
      <c r="E566" s="45">
        <v>104.7</v>
      </c>
      <c r="F566" s="45">
        <v>104.2</v>
      </c>
      <c r="G566" s="45">
        <v>102.1</v>
      </c>
      <c r="H566" s="45">
        <v>101.8</v>
      </c>
      <c r="I566" s="45">
        <v>101.4</v>
      </c>
      <c r="J566" s="45">
        <v>101.6</v>
      </c>
      <c r="K566" s="45">
        <v>101.3</v>
      </c>
      <c r="L566" s="45">
        <v>99.9</v>
      </c>
      <c r="M566" s="45">
        <v>100.1</v>
      </c>
      <c r="N566" s="45">
        <v>101.2</v>
      </c>
      <c r="O566" s="45">
        <v>99.9</v>
      </c>
      <c r="P566" s="45">
        <v>100</v>
      </c>
      <c r="Q566" s="45">
        <v>98.9</v>
      </c>
      <c r="R566" s="45">
        <v>98.5</v>
      </c>
      <c r="S566" s="45">
        <v>97.4</v>
      </c>
      <c r="T566" s="45">
        <v>96.9</v>
      </c>
      <c r="U566" s="45">
        <v>97.7</v>
      </c>
      <c r="V566" s="45">
        <v>98.3</v>
      </c>
      <c r="W566" s="45">
        <v>98.1</v>
      </c>
      <c r="X566" s="45">
        <v>98.5</v>
      </c>
      <c r="Y566" s="45">
        <v>99.5</v>
      </c>
      <c r="Z566" s="45">
        <v>100.5</v>
      </c>
      <c r="AA566" s="45">
        <v>101.3</v>
      </c>
      <c r="AB566" s="45">
        <v>101.8</v>
      </c>
      <c r="AC566" s="45">
        <v>102.9</v>
      </c>
      <c r="AD566" s="45">
        <v>104.3</v>
      </c>
      <c r="AE566" s="45">
        <v>104.1</v>
      </c>
      <c r="AF566" s="45">
        <v>102.2</v>
      </c>
      <c r="AG566" s="45">
        <v>101.9</v>
      </c>
      <c r="AH566" s="45">
        <v>102.2</v>
      </c>
      <c r="AI566" s="45">
        <v>100.6</v>
      </c>
      <c r="AJ566" s="45">
        <v>99</v>
      </c>
      <c r="AK566" s="45">
        <v>98.5</v>
      </c>
      <c r="AL566" s="45">
        <v>96.8</v>
      </c>
      <c r="AM566" s="45">
        <v>95</v>
      </c>
      <c r="AN566" s="45">
        <v>94.7</v>
      </c>
      <c r="AO566" s="45">
        <v>92.7</v>
      </c>
      <c r="AP566" s="45">
        <v>91.1</v>
      </c>
      <c r="AQ566" s="45">
        <v>89</v>
      </c>
      <c r="AR566" s="45">
        <v>86.5</v>
      </c>
      <c r="AS566" s="45">
        <v>86.7</v>
      </c>
      <c r="AT566" s="45">
        <v>85.3</v>
      </c>
      <c r="AU566" s="45">
        <v>83.5</v>
      </c>
      <c r="AV566" s="45">
        <v>83.1</v>
      </c>
      <c r="AW566" s="45">
        <v>83.2</v>
      </c>
      <c r="AX566" s="45">
        <v>83</v>
      </c>
      <c r="AY566" s="45">
        <v>84.9</v>
      </c>
      <c r="AZ566" s="45">
        <v>86</v>
      </c>
      <c r="BA566" s="45">
        <v>86.1</v>
      </c>
      <c r="BB566" s="45">
        <v>84.4</v>
      </c>
      <c r="BC566" s="45">
        <v>83.1</v>
      </c>
      <c r="BD566" s="45">
        <v>81.5</v>
      </c>
      <c r="BE566" s="45">
        <v>82.9</v>
      </c>
      <c r="BF566" s="45">
        <v>83.8</v>
      </c>
      <c r="BG566" s="45">
        <v>86</v>
      </c>
      <c r="BH566" s="45">
        <v>86</v>
      </c>
      <c r="BI566" s="45">
        <v>86.8</v>
      </c>
      <c r="BJ566" s="45">
        <v>87.1</v>
      </c>
      <c r="BK566" s="45">
        <v>89.4</v>
      </c>
      <c r="BL566" s="45">
        <v>90.8</v>
      </c>
      <c r="BM566" s="45">
        <v>90.3</v>
      </c>
      <c r="BN566" s="45">
        <v>89.8</v>
      </c>
      <c r="BO566" s="45">
        <v>91.6</v>
      </c>
      <c r="BP566" s="45">
        <v>92</v>
      </c>
      <c r="BQ566" s="45">
        <v>92.5</v>
      </c>
      <c r="BR566" s="45">
        <v>91.7</v>
      </c>
      <c r="BS566" s="45">
        <v>95.4</v>
      </c>
      <c r="BT566" s="45">
        <v>98.5</v>
      </c>
      <c r="BU566" s="45">
        <v>102.9</v>
      </c>
      <c r="BV566" s="45">
        <v>105.9</v>
      </c>
      <c r="BW566" s="45">
        <v>105.9</v>
      </c>
      <c r="BX566" s="45">
        <v>108</v>
      </c>
      <c r="BY566" s="45">
        <v>109.8</v>
      </c>
      <c r="BZ566" s="45">
        <v>110.8</v>
      </c>
      <c r="CA566" s="45">
        <v>110</v>
      </c>
      <c r="CB566" s="45">
        <v>108.2</v>
      </c>
      <c r="CC566" s="45">
        <v>112.3</v>
      </c>
      <c r="CD566" s="45">
        <v>111.5</v>
      </c>
      <c r="CE566" s="45">
        <v>112.3</v>
      </c>
      <c r="CF566" s="45">
        <v>110.3</v>
      </c>
      <c r="CG566" s="45">
        <v>109.5</v>
      </c>
      <c r="CH566" s="45">
        <v>109.9</v>
      </c>
      <c r="CI566" s="45">
        <v>110.1</v>
      </c>
      <c r="CJ566" s="45">
        <v>110.1</v>
      </c>
      <c r="CK566" s="45">
        <v>109.4</v>
      </c>
      <c r="CL566" s="45">
        <v>108.4</v>
      </c>
      <c r="CM566" s="45">
        <v>106.1</v>
      </c>
      <c r="CN566" s="45">
        <v>104.2</v>
      </c>
      <c r="CO566" s="45">
        <v>103.4</v>
      </c>
      <c r="CP566" s="45">
        <v>102.6</v>
      </c>
      <c r="CQ566" s="45">
        <v>101.9</v>
      </c>
      <c r="CR566" s="45">
        <v>102.4</v>
      </c>
      <c r="CS566" s="45">
        <v>104.9</v>
      </c>
      <c r="CT566" s="45">
        <v>105.6</v>
      </c>
      <c r="CU566" s="45">
        <v>106.6</v>
      </c>
      <c r="CV566" s="45">
        <v>106.2</v>
      </c>
      <c r="CW566" s="45">
        <v>105.6</v>
      </c>
      <c r="CX566" s="45">
        <v>104.8</v>
      </c>
      <c r="CY566" s="45">
        <v>102.8</v>
      </c>
      <c r="CZ566" s="45">
        <v>104.5</v>
      </c>
      <c r="DA566" s="45">
        <v>106.3</v>
      </c>
      <c r="DB566" s="45">
        <v>108</v>
      </c>
      <c r="DC566" s="45">
        <v>112.8</v>
      </c>
      <c r="DD566" s="45">
        <v>118.2</v>
      </c>
      <c r="DE566" s="45">
        <v>125.6</v>
      </c>
      <c r="DF566" s="45">
        <v>124.7</v>
      </c>
      <c r="DG566" s="45">
        <v>124.6</v>
      </c>
      <c r="DH566" s="45">
        <v>127.6</v>
      </c>
      <c r="DI566" s="45">
        <v>130.9</v>
      </c>
      <c r="DJ566" s="45">
        <v>131.69999999999999</v>
      </c>
      <c r="DK566" s="45">
        <v>131.4</v>
      </c>
      <c r="DL566" s="45">
        <v>132.9</v>
      </c>
      <c r="DM566" s="45">
        <v>133.5</v>
      </c>
      <c r="DN566" s="45">
        <v>140.80000000000001</v>
      </c>
      <c r="DO566" s="45">
        <v>140.4</v>
      </c>
      <c r="DP566" s="45">
        <v>139</v>
      </c>
      <c r="DQ566" s="45">
        <v>139.9</v>
      </c>
      <c r="DR566" s="45">
        <v>144.80000000000001</v>
      </c>
      <c r="DS566" s="45">
        <v>153.1</v>
      </c>
      <c r="DT566" s="45">
        <v>158.6</v>
      </c>
      <c r="DU566" s="45">
        <v>156.69999999999999</v>
      </c>
      <c r="DV566" s="45">
        <v>152.69999999999999</v>
      </c>
      <c r="DW566" s="45">
        <v>149.9</v>
      </c>
      <c r="DX566" s="46">
        <v>149.4</v>
      </c>
      <c r="DY566" s="46">
        <v>146.80000000000001</v>
      </c>
      <c r="DZ566" s="46">
        <v>147.1</v>
      </c>
      <c r="EA566">
        <v>145</v>
      </c>
      <c r="EB566" s="47">
        <v>145.69999999999999</v>
      </c>
      <c r="EC566" s="47">
        <v>147.80000000000001</v>
      </c>
    </row>
    <row r="567" spans="1:133" x14ac:dyDescent="0.25">
      <c r="A567" s="43" t="s">
        <v>3889</v>
      </c>
      <c r="B567" s="43" t="s">
        <v>3890</v>
      </c>
      <c r="C567" s="44">
        <v>0.37841999999999998</v>
      </c>
      <c r="D567" s="45">
        <v>106.8</v>
      </c>
      <c r="E567" s="45">
        <v>107.2</v>
      </c>
      <c r="F567" s="45">
        <v>107.3</v>
      </c>
      <c r="G567" s="45">
        <v>106.6</v>
      </c>
      <c r="H567" s="45">
        <v>105.4</v>
      </c>
      <c r="I567" s="45">
        <v>104.7</v>
      </c>
      <c r="J567" s="45">
        <v>104.8</v>
      </c>
      <c r="K567" s="45">
        <v>103.8</v>
      </c>
      <c r="L567" s="45">
        <v>103.5</v>
      </c>
      <c r="M567" s="45">
        <v>103.7</v>
      </c>
      <c r="N567" s="45">
        <v>104.6</v>
      </c>
      <c r="O567" s="45">
        <v>104.1</v>
      </c>
      <c r="P567" s="45">
        <v>103</v>
      </c>
      <c r="Q567" s="45">
        <v>101.5</v>
      </c>
      <c r="R567" s="45">
        <v>101.5</v>
      </c>
      <c r="S567" s="45">
        <v>101.7</v>
      </c>
      <c r="T567" s="45">
        <v>101.3</v>
      </c>
      <c r="U567" s="45">
        <v>102</v>
      </c>
      <c r="V567" s="45">
        <v>102.3</v>
      </c>
      <c r="W567" s="45">
        <v>102.6</v>
      </c>
      <c r="X567" s="45">
        <v>102.2</v>
      </c>
      <c r="Y567" s="45">
        <v>103.5</v>
      </c>
      <c r="Z567" s="45">
        <v>103.8</v>
      </c>
      <c r="AA567" s="45">
        <v>104.7</v>
      </c>
      <c r="AB567" s="45">
        <v>104.5</v>
      </c>
      <c r="AC567" s="45">
        <v>105.1</v>
      </c>
      <c r="AD567" s="45">
        <v>106.3</v>
      </c>
      <c r="AE567" s="45">
        <v>107.5</v>
      </c>
      <c r="AF567" s="45">
        <v>105.8</v>
      </c>
      <c r="AG567" s="45">
        <v>105.3</v>
      </c>
      <c r="AH567" s="45">
        <v>106</v>
      </c>
      <c r="AI567" s="45">
        <v>104.1</v>
      </c>
      <c r="AJ567" s="45">
        <v>102</v>
      </c>
      <c r="AK567" s="45">
        <v>101</v>
      </c>
      <c r="AL567" s="45">
        <v>99.5</v>
      </c>
      <c r="AM567" s="45">
        <v>97.2</v>
      </c>
      <c r="AN567" s="45">
        <v>97.7</v>
      </c>
      <c r="AO567" s="45">
        <v>96</v>
      </c>
      <c r="AP567" s="45">
        <v>93.7</v>
      </c>
      <c r="AQ567" s="45">
        <v>91.3</v>
      </c>
      <c r="AR567" s="45">
        <v>89.5</v>
      </c>
      <c r="AS567" s="45">
        <v>89.9</v>
      </c>
      <c r="AT567" s="45">
        <v>89.4</v>
      </c>
      <c r="AU567" s="45">
        <v>87.9</v>
      </c>
      <c r="AV567" s="45">
        <v>86.7</v>
      </c>
      <c r="AW567" s="45">
        <v>86</v>
      </c>
      <c r="AX567" s="45">
        <v>86.4</v>
      </c>
      <c r="AY567" s="45">
        <v>89.2</v>
      </c>
      <c r="AZ567" s="45">
        <v>89.5</v>
      </c>
      <c r="BA567" s="45">
        <v>92.2</v>
      </c>
      <c r="BB567" s="45">
        <v>90.1</v>
      </c>
      <c r="BC567" s="45">
        <v>88.7</v>
      </c>
      <c r="BD567" s="45">
        <v>86.5</v>
      </c>
      <c r="BE567" s="45">
        <v>87.3</v>
      </c>
      <c r="BF567" s="45">
        <v>88.1</v>
      </c>
      <c r="BG567" s="45">
        <v>90.1</v>
      </c>
      <c r="BH567" s="45">
        <v>89.5</v>
      </c>
      <c r="BI567" s="45">
        <v>90.5</v>
      </c>
      <c r="BJ567" s="45">
        <v>91.6</v>
      </c>
      <c r="BK567" s="45">
        <v>94.2</v>
      </c>
      <c r="BL567" s="45">
        <v>96.2</v>
      </c>
      <c r="BM567" s="45">
        <v>95</v>
      </c>
      <c r="BN567" s="45">
        <v>95.4</v>
      </c>
      <c r="BO567" s="45">
        <v>97.8</v>
      </c>
      <c r="BP567" s="45">
        <v>98.6</v>
      </c>
      <c r="BQ567" s="45">
        <v>99.9</v>
      </c>
      <c r="BR567" s="45">
        <v>99</v>
      </c>
      <c r="BS567" s="45">
        <v>98.9</v>
      </c>
      <c r="BT567" s="45">
        <v>100.4</v>
      </c>
      <c r="BU567" s="45">
        <v>105</v>
      </c>
      <c r="BV567" s="45">
        <v>108.6</v>
      </c>
      <c r="BW567" s="45">
        <v>110.7</v>
      </c>
      <c r="BX567" s="45">
        <v>111.3</v>
      </c>
      <c r="BY567" s="45">
        <v>111.4</v>
      </c>
      <c r="BZ567" s="45">
        <v>113.4</v>
      </c>
      <c r="CA567" s="45">
        <v>113.4</v>
      </c>
      <c r="CB567" s="45">
        <v>110.9</v>
      </c>
      <c r="CC567" s="45">
        <v>115.2</v>
      </c>
      <c r="CD567" s="45">
        <v>113.6</v>
      </c>
      <c r="CE567" s="45">
        <v>115</v>
      </c>
      <c r="CF567" s="45">
        <v>112.9</v>
      </c>
      <c r="CG567" s="45">
        <v>111.4</v>
      </c>
      <c r="CH567" s="45">
        <v>112.1</v>
      </c>
      <c r="CI567" s="45">
        <v>111.9</v>
      </c>
      <c r="CJ567" s="45">
        <v>112.9</v>
      </c>
      <c r="CK567" s="45">
        <v>112.5</v>
      </c>
      <c r="CL567" s="45">
        <v>110.5</v>
      </c>
      <c r="CM567" s="45">
        <v>108.2</v>
      </c>
      <c r="CN567" s="45">
        <v>106.2</v>
      </c>
      <c r="CO567" s="45">
        <v>103.2</v>
      </c>
      <c r="CP567" s="45">
        <v>103.1</v>
      </c>
      <c r="CQ567" s="45">
        <v>99.7</v>
      </c>
      <c r="CR567" s="45">
        <v>101.9</v>
      </c>
      <c r="CS567" s="45">
        <v>105.6</v>
      </c>
      <c r="CT567" s="45">
        <v>104.8</v>
      </c>
      <c r="CU567" s="45">
        <v>105.3</v>
      </c>
      <c r="CV567" s="45">
        <v>104.5</v>
      </c>
      <c r="CW567" s="45">
        <v>103.9</v>
      </c>
      <c r="CX567" s="45">
        <v>102.9</v>
      </c>
      <c r="CY567" s="45">
        <v>101.6</v>
      </c>
      <c r="CZ567" s="45">
        <v>102.6</v>
      </c>
      <c r="DA567" s="45">
        <v>104.9</v>
      </c>
      <c r="DB567" s="45">
        <v>107.4</v>
      </c>
      <c r="DC567" s="45">
        <v>111.7</v>
      </c>
      <c r="DD567" s="45">
        <v>116.8</v>
      </c>
      <c r="DE567" s="45">
        <v>126.7</v>
      </c>
      <c r="DF567" s="45">
        <v>126.8</v>
      </c>
      <c r="DG567" s="45">
        <v>126.1</v>
      </c>
      <c r="DH567" s="45">
        <v>130.9</v>
      </c>
      <c r="DI567" s="45">
        <v>135.30000000000001</v>
      </c>
      <c r="DJ567" s="45">
        <v>134.6</v>
      </c>
      <c r="DK567" s="45">
        <v>132.9</v>
      </c>
      <c r="DL567" s="45">
        <v>134.9</v>
      </c>
      <c r="DM567" s="45">
        <v>137</v>
      </c>
      <c r="DN567" s="45">
        <v>144.69999999999999</v>
      </c>
      <c r="DO567" s="45">
        <v>146.80000000000001</v>
      </c>
      <c r="DP567" s="45">
        <v>145.1</v>
      </c>
      <c r="DQ567" s="45">
        <v>143.6</v>
      </c>
      <c r="DR567" s="45">
        <v>148.19999999999999</v>
      </c>
      <c r="DS567" s="45">
        <v>156.5</v>
      </c>
      <c r="DT567" s="45">
        <v>166.5</v>
      </c>
      <c r="DU567" s="45">
        <v>164.8</v>
      </c>
      <c r="DV567" s="45">
        <v>155.69999999999999</v>
      </c>
      <c r="DW567" s="45">
        <v>151.69999999999999</v>
      </c>
      <c r="DX567" s="46">
        <v>151.30000000000001</v>
      </c>
      <c r="DY567" s="46">
        <v>148</v>
      </c>
      <c r="DZ567" s="46">
        <v>148.5</v>
      </c>
      <c r="EA567">
        <v>145.69999999999999</v>
      </c>
      <c r="EB567" s="47">
        <v>147.1</v>
      </c>
      <c r="EC567" s="47">
        <v>147.9</v>
      </c>
    </row>
    <row r="568" spans="1:133" x14ac:dyDescent="0.25">
      <c r="A568" s="43" t="s">
        <v>3891</v>
      </c>
      <c r="B568" s="43" t="s">
        <v>3892</v>
      </c>
      <c r="C568" s="44">
        <v>0.55727000000000004</v>
      </c>
      <c r="D568" s="45">
        <v>106.4</v>
      </c>
      <c r="E568" s="45">
        <v>106.3</v>
      </c>
      <c r="F568" s="45">
        <v>105.2</v>
      </c>
      <c r="G568" s="45">
        <v>101.6</v>
      </c>
      <c r="H568" s="45">
        <v>101.9</v>
      </c>
      <c r="I568" s="45">
        <v>101.6</v>
      </c>
      <c r="J568" s="45">
        <v>101.8</v>
      </c>
      <c r="K568" s="45">
        <v>102.1</v>
      </c>
      <c r="L568" s="45">
        <v>99.4</v>
      </c>
      <c r="M568" s="45">
        <v>99.8</v>
      </c>
      <c r="N568" s="45">
        <v>101.3</v>
      </c>
      <c r="O568" s="45">
        <v>99</v>
      </c>
      <c r="P568" s="45">
        <v>100.1</v>
      </c>
      <c r="Q568" s="45">
        <v>99</v>
      </c>
      <c r="R568" s="45">
        <v>98.2</v>
      </c>
      <c r="S568" s="45">
        <v>95.9</v>
      </c>
      <c r="T568" s="45">
        <v>95.2</v>
      </c>
      <c r="U568" s="45">
        <v>96.2</v>
      </c>
      <c r="V568" s="45">
        <v>97.2</v>
      </c>
      <c r="W568" s="45">
        <v>96.7</v>
      </c>
      <c r="X568" s="45">
        <v>97.6</v>
      </c>
      <c r="Y568" s="45">
        <v>98.7</v>
      </c>
      <c r="Z568" s="45">
        <v>99.7</v>
      </c>
      <c r="AA568" s="45">
        <v>100.5</v>
      </c>
      <c r="AB568" s="45">
        <v>101.8</v>
      </c>
      <c r="AC568" s="45">
        <v>103.5</v>
      </c>
      <c r="AD568" s="45">
        <v>105.1</v>
      </c>
      <c r="AE568" s="45">
        <v>103.8</v>
      </c>
      <c r="AF568" s="45">
        <v>101.3</v>
      </c>
      <c r="AG568" s="45">
        <v>101.1</v>
      </c>
      <c r="AH568" s="45">
        <v>101.2</v>
      </c>
      <c r="AI568" s="45">
        <v>99.4</v>
      </c>
      <c r="AJ568" s="45">
        <v>97.8</v>
      </c>
      <c r="AK568" s="45">
        <v>97.5</v>
      </c>
      <c r="AL568" s="45">
        <v>95.2</v>
      </c>
      <c r="AM568" s="45">
        <v>93.3</v>
      </c>
      <c r="AN568" s="45">
        <v>92.5</v>
      </c>
      <c r="AO568" s="45">
        <v>89.9</v>
      </c>
      <c r="AP568" s="45">
        <v>88.5</v>
      </c>
      <c r="AQ568" s="45">
        <v>85.9</v>
      </c>
      <c r="AR568" s="45">
        <v>82.5</v>
      </c>
      <c r="AS568" s="45">
        <v>82.5</v>
      </c>
      <c r="AT568" s="45">
        <v>80.099999999999994</v>
      </c>
      <c r="AU568" s="45">
        <v>77.7</v>
      </c>
      <c r="AV568" s="45">
        <v>77.900000000000006</v>
      </c>
      <c r="AW568" s="45">
        <v>78.5</v>
      </c>
      <c r="AX568" s="45">
        <v>77.900000000000006</v>
      </c>
      <c r="AY568" s="45">
        <v>79.400000000000006</v>
      </c>
      <c r="AZ568" s="45">
        <v>81.400000000000006</v>
      </c>
      <c r="BA568" s="45">
        <v>79.7</v>
      </c>
      <c r="BB568" s="45">
        <v>78.099999999999994</v>
      </c>
      <c r="BC568" s="45">
        <v>76.5</v>
      </c>
      <c r="BD568" s="45">
        <v>75</v>
      </c>
      <c r="BE568" s="45">
        <v>77.099999999999994</v>
      </c>
      <c r="BF568" s="45">
        <v>78.3</v>
      </c>
      <c r="BG568" s="45">
        <v>81.099999999999994</v>
      </c>
      <c r="BH568" s="45">
        <v>81.5</v>
      </c>
      <c r="BI568" s="45">
        <v>82.4</v>
      </c>
      <c r="BJ568" s="45">
        <v>82.3</v>
      </c>
      <c r="BK568" s="45">
        <v>84.8</v>
      </c>
      <c r="BL568" s="45">
        <v>86.1</v>
      </c>
      <c r="BM568" s="45">
        <v>86</v>
      </c>
      <c r="BN568" s="45">
        <v>84.6</v>
      </c>
      <c r="BO568" s="45">
        <v>86.3</v>
      </c>
      <c r="BP568" s="45">
        <v>86.4</v>
      </c>
      <c r="BQ568" s="45">
        <v>86.5</v>
      </c>
      <c r="BR568" s="45">
        <v>85.5</v>
      </c>
      <c r="BS568" s="45">
        <v>92.4</v>
      </c>
      <c r="BT568" s="45">
        <v>97.3</v>
      </c>
      <c r="BU568" s="45">
        <v>102.6</v>
      </c>
      <c r="BV568" s="45">
        <v>104.3</v>
      </c>
      <c r="BW568" s="45">
        <v>102.8</v>
      </c>
      <c r="BX568" s="45">
        <v>106.4</v>
      </c>
      <c r="BY568" s="45">
        <v>109.3</v>
      </c>
      <c r="BZ568" s="45">
        <v>110.4</v>
      </c>
      <c r="CA568" s="45">
        <v>108.2</v>
      </c>
      <c r="CB568" s="45">
        <v>106.7</v>
      </c>
      <c r="CC568" s="45">
        <v>111.3</v>
      </c>
      <c r="CD568" s="45">
        <v>110.4</v>
      </c>
      <c r="CE568" s="45">
        <v>110.7</v>
      </c>
      <c r="CF568" s="45">
        <v>108.3</v>
      </c>
      <c r="CG568" s="45">
        <v>107.9</v>
      </c>
      <c r="CH568" s="45">
        <v>108.6</v>
      </c>
      <c r="CI568" s="45">
        <v>108.7</v>
      </c>
      <c r="CJ568" s="45">
        <v>107.9</v>
      </c>
      <c r="CK568" s="45">
        <v>107</v>
      </c>
      <c r="CL568" s="45">
        <v>105.8</v>
      </c>
      <c r="CM568" s="45">
        <v>103.3</v>
      </c>
      <c r="CN568" s="45">
        <v>100.8</v>
      </c>
      <c r="CO568" s="45">
        <v>101.5</v>
      </c>
      <c r="CP568" s="45">
        <v>100.3</v>
      </c>
      <c r="CQ568" s="45">
        <v>99.7</v>
      </c>
      <c r="CR568" s="45">
        <v>99.2</v>
      </c>
      <c r="CS568" s="45">
        <v>101.2</v>
      </c>
      <c r="CT568" s="45">
        <v>103</v>
      </c>
      <c r="CU568" s="45">
        <v>102.8</v>
      </c>
      <c r="CV568" s="45">
        <v>102.8</v>
      </c>
      <c r="CW568" s="45">
        <v>102.2</v>
      </c>
      <c r="CX568" s="45">
        <v>101.8</v>
      </c>
      <c r="CY568" s="45">
        <v>98.5</v>
      </c>
      <c r="CZ568" s="45">
        <v>102.1</v>
      </c>
      <c r="DA568" s="45">
        <v>103.9</v>
      </c>
      <c r="DB568" s="45">
        <v>105.1</v>
      </c>
      <c r="DC568" s="45">
        <v>111.9</v>
      </c>
      <c r="DD568" s="45">
        <v>119.4</v>
      </c>
      <c r="DE568" s="45">
        <v>125.8</v>
      </c>
      <c r="DF568" s="45">
        <v>124.1</v>
      </c>
      <c r="DG568" s="45">
        <v>124.3</v>
      </c>
      <c r="DH568" s="45">
        <v>127.5</v>
      </c>
      <c r="DI568" s="45">
        <v>130.80000000000001</v>
      </c>
      <c r="DJ568" s="45">
        <v>132.80000000000001</v>
      </c>
      <c r="DK568" s="45">
        <v>132.69999999999999</v>
      </c>
      <c r="DL568" s="45">
        <v>134.4</v>
      </c>
      <c r="DM568" s="45">
        <v>134.6</v>
      </c>
      <c r="DN568" s="45">
        <v>142.19999999999999</v>
      </c>
      <c r="DO568" s="45">
        <v>140.19999999999999</v>
      </c>
      <c r="DP568" s="45">
        <v>139.6</v>
      </c>
      <c r="DQ568" s="45">
        <v>141.5</v>
      </c>
      <c r="DR568" s="45">
        <v>147.5</v>
      </c>
      <c r="DS568" s="45">
        <v>157.9</v>
      </c>
      <c r="DT568" s="45">
        <v>161.9</v>
      </c>
      <c r="DU568" s="45">
        <v>159.4</v>
      </c>
      <c r="DV568" s="45">
        <v>156.4</v>
      </c>
      <c r="DW568" s="45">
        <v>153.69999999999999</v>
      </c>
      <c r="DX568" s="46">
        <v>153.80000000000001</v>
      </c>
      <c r="DY568" s="46">
        <v>150.19999999999999</v>
      </c>
      <c r="DZ568" s="46">
        <v>151.19999999999999</v>
      </c>
      <c r="EA568">
        <v>147.6</v>
      </c>
      <c r="EB568" s="47">
        <v>148</v>
      </c>
      <c r="EC568" s="47">
        <v>151.4</v>
      </c>
    </row>
    <row r="569" spans="1:133" x14ac:dyDescent="0.25">
      <c r="A569" s="43" t="s">
        <v>2746</v>
      </c>
      <c r="B569" s="43" t="s">
        <v>3893</v>
      </c>
      <c r="C569" s="44">
        <v>0.13227</v>
      </c>
      <c r="D569" s="45">
        <v>90.6</v>
      </c>
      <c r="E569" s="45">
        <v>90.6</v>
      </c>
      <c r="F569" s="45">
        <v>90.6</v>
      </c>
      <c r="G569" s="45">
        <v>90.6</v>
      </c>
      <c r="H569" s="45">
        <v>90.6</v>
      </c>
      <c r="I569" s="45">
        <v>90.6</v>
      </c>
      <c r="J569" s="45">
        <v>90.6</v>
      </c>
      <c r="K569" s="45">
        <v>90.6</v>
      </c>
      <c r="L569" s="45">
        <v>90.6</v>
      </c>
      <c r="M569" s="45">
        <v>90.6</v>
      </c>
      <c r="N569" s="45">
        <v>90.6</v>
      </c>
      <c r="O569" s="45">
        <v>90.6</v>
      </c>
      <c r="P569" s="45">
        <v>90.6</v>
      </c>
      <c r="Q569" s="45">
        <v>90.6</v>
      </c>
      <c r="R569" s="45">
        <v>90.6</v>
      </c>
      <c r="S569" s="45">
        <v>90.6</v>
      </c>
      <c r="T569" s="45">
        <v>90.6</v>
      </c>
      <c r="U569" s="45">
        <v>90.6</v>
      </c>
      <c r="V569" s="45">
        <v>90.6</v>
      </c>
      <c r="W569" s="45">
        <v>90.6</v>
      </c>
      <c r="X569" s="45">
        <v>90.6</v>
      </c>
      <c r="Y569" s="45">
        <v>90.6</v>
      </c>
      <c r="Z569" s="45">
        <v>94.1</v>
      </c>
      <c r="AA569" s="45">
        <v>94.1</v>
      </c>
      <c r="AB569" s="45">
        <v>94.1</v>
      </c>
      <c r="AC569" s="45">
        <v>94.1</v>
      </c>
      <c r="AD569" s="45">
        <v>95.3</v>
      </c>
      <c r="AE569" s="45">
        <v>95.3</v>
      </c>
      <c r="AF569" s="45">
        <v>95.3</v>
      </c>
      <c r="AG569" s="45">
        <v>95.3</v>
      </c>
      <c r="AH569" s="45">
        <v>95.3</v>
      </c>
      <c r="AI569" s="45">
        <v>95.3</v>
      </c>
      <c r="AJ569" s="45">
        <v>95.3</v>
      </c>
      <c r="AK569" s="45">
        <v>95.3</v>
      </c>
      <c r="AL569" s="45">
        <v>95.3</v>
      </c>
      <c r="AM569" s="45">
        <v>95.3</v>
      </c>
      <c r="AN569" s="45">
        <v>95.1</v>
      </c>
      <c r="AO569" s="45">
        <v>95.1</v>
      </c>
      <c r="AP569" s="45">
        <v>95.1</v>
      </c>
      <c r="AQ569" s="45">
        <v>95.1</v>
      </c>
      <c r="AR569" s="45">
        <v>95.1</v>
      </c>
      <c r="AS569" s="45">
        <v>95.1</v>
      </c>
      <c r="AT569" s="45">
        <v>95.1</v>
      </c>
      <c r="AU569" s="45">
        <v>95.3</v>
      </c>
      <c r="AV569" s="45">
        <v>95.3</v>
      </c>
      <c r="AW569" s="45">
        <v>95.3</v>
      </c>
      <c r="AX569" s="45">
        <v>95.3</v>
      </c>
      <c r="AY569" s="45">
        <v>95.3</v>
      </c>
      <c r="AZ569" s="45">
        <v>95.3</v>
      </c>
      <c r="BA569" s="45">
        <v>95.3</v>
      </c>
      <c r="BB569" s="45">
        <v>95.3</v>
      </c>
      <c r="BC569" s="45">
        <v>95.3</v>
      </c>
      <c r="BD569" s="45">
        <v>95.3</v>
      </c>
      <c r="BE569" s="45">
        <v>95.3</v>
      </c>
      <c r="BF569" s="45">
        <v>95.3</v>
      </c>
      <c r="BG569" s="45">
        <v>95.3</v>
      </c>
      <c r="BH569" s="45">
        <v>95.3</v>
      </c>
      <c r="BI569" s="45">
        <v>95.3</v>
      </c>
      <c r="BJ569" s="45">
        <v>95.3</v>
      </c>
      <c r="BK569" s="45">
        <v>95.3</v>
      </c>
      <c r="BL569" s="45">
        <v>95.3</v>
      </c>
      <c r="BM569" s="45">
        <v>95.3</v>
      </c>
      <c r="BN569" s="45">
        <v>95.7</v>
      </c>
      <c r="BO569" s="45">
        <v>95.7</v>
      </c>
      <c r="BP569" s="45">
        <v>96.4</v>
      </c>
      <c r="BQ569" s="45">
        <v>96.4</v>
      </c>
      <c r="BR569" s="45">
        <v>96.4</v>
      </c>
      <c r="BS569" s="45">
        <v>98.3</v>
      </c>
      <c r="BT569" s="45">
        <v>98.3</v>
      </c>
      <c r="BU569" s="45">
        <v>98.3</v>
      </c>
      <c r="BV569" s="45">
        <v>104.6</v>
      </c>
      <c r="BW569" s="45">
        <v>104.6</v>
      </c>
      <c r="BX569" s="45">
        <v>104.6</v>
      </c>
      <c r="BY569" s="45">
        <v>106.1</v>
      </c>
      <c r="BZ569" s="45">
        <v>104.6</v>
      </c>
      <c r="CA569" s="45">
        <v>107</v>
      </c>
      <c r="CB569" s="45">
        <v>106.1</v>
      </c>
      <c r="CC569" s="45">
        <v>107.6</v>
      </c>
      <c r="CD569" s="45">
        <v>109</v>
      </c>
      <c r="CE569" s="45">
        <v>110.4</v>
      </c>
      <c r="CF569" s="45">
        <v>110.4</v>
      </c>
      <c r="CG569" s="45">
        <v>110.4</v>
      </c>
      <c r="CH569" s="45">
        <v>109</v>
      </c>
      <c r="CI569" s="45">
        <v>110.4</v>
      </c>
      <c r="CJ569" s="45">
        <v>110.4</v>
      </c>
      <c r="CK569" s="45">
        <v>110.4</v>
      </c>
      <c r="CL569" s="45">
        <v>113</v>
      </c>
      <c r="CM569" s="45">
        <v>111.7</v>
      </c>
      <c r="CN569" s="45">
        <v>112.4</v>
      </c>
      <c r="CO569" s="45">
        <v>112.4</v>
      </c>
      <c r="CP569" s="45">
        <v>111.1</v>
      </c>
      <c r="CQ569" s="45">
        <v>117.6</v>
      </c>
      <c r="CR569" s="45">
        <v>117.6</v>
      </c>
      <c r="CS569" s="45">
        <v>118.9</v>
      </c>
      <c r="CT569" s="45">
        <v>118.9</v>
      </c>
      <c r="CU569" s="45">
        <v>126.2</v>
      </c>
      <c r="CV569" s="45">
        <v>126.2</v>
      </c>
      <c r="CW569" s="45">
        <v>124.8</v>
      </c>
      <c r="CX569" s="45">
        <v>123.3</v>
      </c>
      <c r="CY569" s="45">
        <v>124.8</v>
      </c>
      <c r="CZ569" s="45">
        <v>120.1</v>
      </c>
      <c r="DA569" s="45">
        <v>120.1</v>
      </c>
      <c r="DB569" s="45">
        <v>121.7</v>
      </c>
      <c r="DC569" s="45">
        <v>120.1</v>
      </c>
      <c r="DD569" s="45">
        <v>116.8</v>
      </c>
      <c r="DE569" s="45">
        <v>121.7</v>
      </c>
      <c r="DF569" s="45">
        <v>121.7</v>
      </c>
      <c r="DG569" s="45">
        <v>121.7</v>
      </c>
      <c r="DH569" s="45">
        <v>118.5</v>
      </c>
      <c r="DI569" s="45">
        <v>118.5</v>
      </c>
      <c r="DJ569" s="45">
        <v>118.5</v>
      </c>
      <c r="DK569" s="45">
        <v>121.7</v>
      </c>
      <c r="DL569" s="45">
        <v>120.1</v>
      </c>
      <c r="DM569" s="45">
        <v>118.5</v>
      </c>
      <c r="DN569" s="45">
        <v>123.3</v>
      </c>
      <c r="DO569" s="45">
        <v>121.7</v>
      </c>
      <c r="DP569" s="45">
        <v>118.5</v>
      </c>
      <c r="DQ569" s="45">
        <v>121.7</v>
      </c>
      <c r="DR569" s="45">
        <v>123.3</v>
      </c>
      <c r="DS569" s="45">
        <v>121.7</v>
      </c>
      <c r="DT569" s="45">
        <v>120.1</v>
      </c>
      <c r="DU569" s="45">
        <v>120.1</v>
      </c>
      <c r="DV569" s="45">
        <v>128.1</v>
      </c>
      <c r="DW569" s="45">
        <v>128.1</v>
      </c>
      <c r="DX569" s="46">
        <v>124.8</v>
      </c>
      <c r="DY569" s="46">
        <v>128.1</v>
      </c>
      <c r="DZ569" s="46">
        <v>124.8</v>
      </c>
      <c r="EA569">
        <v>131.30000000000001</v>
      </c>
      <c r="EB569" s="47">
        <v>131.30000000000001</v>
      </c>
      <c r="EC569" s="47">
        <v>131.30000000000001</v>
      </c>
    </row>
    <row r="570" spans="1:133" x14ac:dyDescent="0.25">
      <c r="A570" s="43" t="s">
        <v>3894</v>
      </c>
      <c r="B570" s="43" t="s">
        <v>3895</v>
      </c>
      <c r="C570" s="44">
        <v>1.2670000000000001E-2</v>
      </c>
      <c r="D570" s="45">
        <v>112.7</v>
      </c>
      <c r="E570" s="45">
        <v>112.5</v>
      </c>
      <c r="F570" s="45">
        <v>111.7</v>
      </c>
      <c r="G570" s="45">
        <v>111.3</v>
      </c>
      <c r="H570" s="45">
        <v>110.3</v>
      </c>
      <c r="I570" s="45">
        <v>109.8</v>
      </c>
      <c r="J570" s="45">
        <v>109</v>
      </c>
      <c r="K570" s="45">
        <v>108.2</v>
      </c>
      <c r="L570" s="45">
        <v>107.5</v>
      </c>
      <c r="M570" s="45">
        <v>107.3</v>
      </c>
      <c r="N570" s="45">
        <v>107.5</v>
      </c>
      <c r="O570" s="45">
        <v>107.9</v>
      </c>
      <c r="P570" s="45">
        <v>106.6</v>
      </c>
      <c r="Q570" s="45">
        <v>105.7</v>
      </c>
      <c r="R570" s="45">
        <v>105</v>
      </c>
      <c r="S570" s="45">
        <v>104.8</v>
      </c>
      <c r="T570" s="45">
        <v>104.2</v>
      </c>
      <c r="U570" s="45">
        <v>105.3</v>
      </c>
      <c r="V570" s="45">
        <v>105.5</v>
      </c>
      <c r="W570" s="45">
        <v>105.5</v>
      </c>
      <c r="X570" s="45">
        <v>105.8</v>
      </c>
      <c r="Y570" s="45">
        <v>106.6</v>
      </c>
      <c r="Z570" s="45">
        <v>107.7</v>
      </c>
      <c r="AA570" s="45">
        <v>108.9</v>
      </c>
      <c r="AB570" s="45">
        <v>103.7</v>
      </c>
      <c r="AC570" s="45">
        <v>104.6</v>
      </c>
      <c r="AD570" s="45">
        <v>105.1</v>
      </c>
      <c r="AE570" s="45">
        <v>105.1</v>
      </c>
      <c r="AF570" s="45">
        <v>103.6</v>
      </c>
      <c r="AG570" s="45">
        <v>102.9</v>
      </c>
      <c r="AH570" s="45">
        <v>105.2</v>
      </c>
      <c r="AI570" s="45">
        <v>102</v>
      </c>
      <c r="AJ570" s="45">
        <v>101</v>
      </c>
      <c r="AK570" s="45">
        <v>99.9</v>
      </c>
      <c r="AL570" s="45">
        <v>97.4</v>
      </c>
      <c r="AM570" s="45">
        <v>97.3</v>
      </c>
      <c r="AN570" s="45">
        <v>95.8</v>
      </c>
      <c r="AO570" s="45">
        <v>94</v>
      </c>
      <c r="AP570" s="45">
        <v>91.7</v>
      </c>
      <c r="AQ570" s="45">
        <v>89.3</v>
      </c>
      <c r="AR570" s="45">
        <v>85.9</v>
      </c>
      <c r="AS570" s="45">
        <v>87.4</v>
      </c>
      <c r="AT570" s="45">
        <v>84.7</v>
      </c>
      <c r="AU570" s="45">
        <v>81.400000000000006</v>
      </c>
      <c r="AV570" s="45">
        <v>77.099999999999994</v>
      </c>
      <c r="AW570" s="45">
        <v>79.400000000000006</v>
      </c>
      <c r="AX570" s="45">
        <v>79.8</v>
      </c>
      <c r="AY570" s="45">
        <v>83.6</v>
      </c>
      <c r="AZ570" s="45">
        <v>83.1</v>
      </c>
      <c r="BA570" s="45">
        <v>83</v>
      </c>
      <c r="BB570" s="45">
        <v>80</v>
      </c>
      <c r="BC570" s="45">
        <v>77.3</v>
      </c>
      <c r="BD570" s="45">
        <v>72.7</v>
      </c>
      <c r="BE570" s="45">
        <v>75</v>
      </c>
      <c r="BF570" s="45">
        <v>78</v>
      </c>
      <c r="BG570" s="45">
        <v>78.2</v>
      </c>
      <c r="BH570" s="45">
        <v>78.900000000000006</v>
      </c>
      <c r="BI570" s="45">
        <v>79.900000000000006</v>
      </c>
      <c r="BJ570" s="45">
        <v>79.8</v>
      </c>
      <c r="BK570" s="45">
        <v>84.7</v>
      </c>
      <c r="BL570" s="45">
        <v>89.7</v>
      </c>
      <c r="BM570" s="45">
        <v>88</v>
      </c>
      <c r="BN570" s="45">
        <v>87.8</v>
      </c>
      <c r="BO570" s="45">
        <v>91.4</v>
      </c>
      <c r="BP570" s="45">
        <v>91.6</v>
      </c>
      <c r="BQ570" s="45">
        <v>93.1</v>
      </c>
      <c r="BR570" s="45">
        <v>93.9</v>
      </c>
      <c r="BS570" s="45">
        <v>94.5</v>
      </c>
      <c r="BT570" s="45">
        <v>96.9</v>
      </c>
      <c r="BU570" s="45">
        <v>106.1</v>
      </c>
      <c r="BV570" s="45">
        <v>110.8</v>
      </c>
      <c r="BW570" s="45">
        <v>113.3</v>
      </c>
      <c r="BX570" s="45">
        <v>115.7</v>
      </c>
      <c r="BY570" s="45">
        <v>118.6</v>
      </c>
      <c r="BZ570" s="45">
        <v>119.7</v>
      </c>
      <c r="CA570" s="45">
        <v>118.1</v>
      </c>
      <c r="CB570" s="45">
        <v>115.7</v>
      </c>
      <c r="CC570" s="45">
        <v>121.7</v>
      </c>
      <c r="CD570" s="45">
        <v>121.3</v>
      </c>
      <c r="CE570" s="45">
        <v>120</v>
      </c>
      <c r="CF570" s="45">
        <v>117.4</v>
      </c>
      <c r="CG570" s="45">
        <v>115.4</v>
      </c>
      <c r="CH570" s="45">
        <v>115.6</v>
      </c>
      <c r="CI570" s="45">
        <v>115.4</v>
      </c>
      <c r="CJ570" s="45">
        <v>116.9</v>
      </c>
      <c r="CK570" s="45">
        <v>116.3</v>
      </c>
      <c r="CL570" s="45">
        <v>113.7</v>
      </c>
      <c r="CM570" s="45">
        <v>109.8</v>
      </c>
      <c r="CN570" s="45">
        <v>103.6</v>
      </c>
      <c r="CO570" s="45">
        <v>102.2</v>
      </c>
      <c r="CP570" s="45">
        <v>100.5</v>
      </c>
      <c r="CQ570" s="45">
        <v>98.8</v>
      </c>
      <c r="CR570" s="45">
        <v>99.1</v>
      </c>
      <c r="CS570" s="45">
        <v>103.6</v>
      </c>
      <c r="CT570" s="45">
        <v>104</v>
      </c>
      <c r="CU570" s="45">
        <v>104.7</v>
      </c>
      <c r="CV570" s="45">
        <v>97.9</v>
      </c>
      <c r="CW570" s="45">
        <v>101.6</v>
      </c>
      <c r="CX570" s="45">
        <v>102.5</v>
      </c>
      <c r="CY570" s="45">
        <v>101.3</v>
      </c>
      <c r="CZ570" s="45">
        <v>104</v>
      </c>
      <c r="DA570" s="45">
        <v>107.7</v>
      </c>
      <c r="DB570" s="45">
        <v>108.4</v>
      </c>
      <c r="DC570" s="45">
        <v>110.5</v>
      </c>
      <c r="DD570" s="45">
        <v>119.1</v>
      </c>
      <c r="DE570" s="45">
        <v>128.9</v>
      </c>
      <c r="DF570" s="45">
        <v>124.5</v>
      </c>
      <c r="DG570" s="45">
        <v>124.6</v>
      </c>
      <c r="DH570" s="45">
        <v>130.1</v>
      </c>
      <c r="DI570" s="45">
        <v>136.30000000000001</v>
      </c>
      <c r="DJ570" s="45">
        <v>137.19999999999999</v>
      </c>
      <c r="DK570" s="45">
        <v>134.4</v>
      </c>
      <c r="DL570" s="45">
        <v>136.6</v>
      </c>
      <c r="DM570" s="45">
        <v>136.80000000000001</v>
      </c>
      <c r="DN570" s="45">
        <v>146.4</v>
      </c>
      <c r="DO570" s="45">
        <v>150.80000000000001</v>
      </c>
      <c r="DP570" s="45">
        <v>144</v>
      </c>
      <c r="DQ570" s="45">
        <v>143.5</v>
      </c>
      <c r="DR570" s="45">
        <v>153.1</v>
      </c>
      <c r="DS570" s="45">
        <v>171.6</v>
      </c>
      <c r="DT570" s="45">
        <v>178.8</v>
      </c>
      <c r="DU570" s="45">
        <v>174</v>
      </c>
      <c r="DV570" s="45">
        <v>159</v>
      </c>
      <c r="DW570" s="45">
        <v>158.69999999999999</v>
      </c>
      <c r="DX570" s="46">
        <v>159.69999999999999</v>
      </c>
      <c r="DY570" s="46">
        <v>157.69999999999999</v>
      </c>
      <c r="DZ570" s="46">
        <v>157.4</v>
      </c>
      <c r="EA570">
        <v>154.69999999999999</v>
      </c>
      <c r="EB570" s="47">
        <v>151.9</v>
      </c>
      <c r="EC570" s="47">
        <v>153.1</v>
      </c>
    </row>
    <row r="571" spans="1:133" x14ac:dyDescent="0.25">
      <c r="A571" s="43" t="s">
        <v>3896</v>
      </c>
      <c r="B571" s="43" t="s">
        <v>3897</v>
      </c>
      <c r="C571" s="44">
        <v>1.14442</v>
      </c>
      <c r="D571" s="45">
        <v>107.2</v>
      </c>
      <c r="E571" s="45">
        <v>105.6</v>
      </c>
      <c r="F571" s="45">
        <v>105.8</v>
      </c>
      <c r="G571" s="45">
        <v>105.4</v>
      </c>
      <c r="H571" s="45">
        <v>105.4</v>
      </c>
      <c r="I571" s="45">
        <v>105.2</v>
      </c>
      <c r="J571" s="45">
        <v>105.2</v>
      </c>
      <c r="K571" s="45">
        <v>104.6</v>
      </c>
      <c r="L571" s="45">
        <v>105.6</v>
      </c>
      <c r="M571" s="45">
        <v>105.4</v>
      </c>
      <c r="N571" s="45">
        <v>104.4</v>
      </c>
      <c r="O571" s="45">
        <v>104.9</v>
      </c>
      <c r="P571" s="45">
        <v>103.9</v>
      </c>
      <c r="Q571" s="45">
        <v>103.5</v>
      </c>
      <c r="R571" s="45">
        <v>103</v>
      </c>
      <c r="S571" s="45">
        <v>103.3</v>
      </c>
      <c r="T571" s="45">
        <v>103.5</v>
      </c>
      <c r="U571" s="45">
        <v>104</v>
      </c>
      <c r="V571" s="45">
        <v>105.1</v>
      </c>
      <c r="W571" s="45">
        <v>105.6</v>
      </c>
      <c r="X571" s="45">
        <v>105.8</v>
      </c>
      <c r="Y571" s="45">
        <v>106.5</v>
      </c>
      <c r="Z571" s="45">
        <v>107.3</v>
      </c>
      <c r="AA571" s="45">
        <v>108.4</v>
      </c>
      <c r="AB571" s="45">
        <v>105.4</v>
      </c>
      <c r="AC571" s="45">
        <v>105.7</v>
      </c>
      <c r="AD571" s="45">
        <v>104.1</v>
      </c>
      <c r="AE571" s="45">
        <v>103.7</v>
      </c>
      <c r="AF571" s="45">
        <v>103.4</v>
      </c>
      <c r="AG571" s="45">
        <v>102.4</v>
      </c>
      <c r="AH571" s="45">
        <v>102.3</v>
      </c>
      <c r="AI571" s="45">
        <v>102.5</v>
      </c>
      <c r="AJ571" s="45">
        <v>101.6</v>
      </c>
      <c r="AK571" s="45">
        <v>101.4</v>
      </c>
      <c r="AL571" s="45">
        <v>99.5</v>
      </c>
      <c r="AM571" s="45">
        <v>97.9</v>
      </c>
      <c r="AN571" s="45">
        <v>96.8</v>
      </c>
      <c r="AO571" s="45">
        <v>95.4</v>
      </c>
      <c r="AP571" s="45">
        <v>93.2</v>
      </c>
      <c r="AQ571" s="45">
        <v>90.4</v>
      </c>
      <c r="AR571" s="45">
        <v>88.4</v>
      </c>
      <c r="AS571" s="45">
        <v>89.6</v>
      </c>
      <c r="AT571" s="45">
        <v>88.3</v>
      </c>
      <c r="AU571" s="45">
        <v>86.3</v>
      </c>
      <c r="AV571" s="45">
        <v>82.8</v>
      </c>
      <c r="AW571" s="45">
        <v>81.900000000000006</v>
      </c>
      <c r="AX571" s="45">
        <v>82.2</v>
      </c>
      <c r="AY571" s="45">
        <v>86.9</v>
      </c>
      <c r="AZ571" s="45">
        <v>87.6</v>
      </c>
      <c r="BA571" s="45">
        <v>89.3</v>
      </c>
      <c r="BB571" s="45">
        <v>87.4</v>
      </c>
      <c r="BC571" s="45">
        <v>85.2</v>
      </c>
      <c r="BD571" s="45">
        <v>83.5</v>
      </c>
      <c r="BE571" s="45">
        <v>85.8</v>
      </c>
      <c r="BF571" s="45">
        <v>89.8</v>
      </c>
      <c r="BG571" s="45">
        <v>90.8</v>
      </c>
      <c r="BH571" s="45">
        <v>91.6</v>
      </c>
      <c r="BI571" s="45">
        <v>92.7</v>
      </c>
      <c r="BJ571" s="45">
        <v>91.4</v>
      </c>
      <c r="BK571" s="45">
        <v>97.7</v>
      </c>
      <c r="BL571" s="45">
        <v>99.8</v>
      </c>
      <c r="BM571" s="45">
        <v>97.8</v>
      </c>
      <c r="BN571" s="45">
        <v>97.4</v>
      </c>
      <c r="BO571" s="45">
        <v>98.3</v>
      </c>
      <c r="BP571" s="45">
        <v>99.9</v>
      </c>
      <c r="BQ571" s="45">
        <v>104.7</v>
      </c>
      <c r="BR571" s="45">
        <v>104.8</v>
      </c>
      <c r="BS571" s="45">
        <v>105</v>
      </c>
      <c r="BT571" s="45">
        <v>106.2</v>
      </c>
      <c r="BU571" s="45">
        <v>111.8</v>
      </c>
      <c r="BV571" s="45">
        <v>115.2</v>
      </c>
      <c r="BW571" s="45">
        <v>117.8</v>
      </c>
      <c r="BX571" s="45">
        <v>119.2</v>
      </c>
      <c r="BY571" s="45">
        <v>120.5</v>
      </c>
      <c r="BZ571" s="45">
        <v>120.6</v>
      </c>
      <c r="CA571" s="45">
        <v>120.7</v>
      </c>
      <c r="CB571" s="45">
        <v>119.8</v>
      </c>
      <c r="CC571" s="45">
        <v>122</v>
      </c>
      <c r="CD571" s="45">
        <v>123</v>
      </c>
      <c r="CE571" s="45">
        <v>122.2</v>
      </c>
      <c r="CF571" s="45">
        <v>119.7</v>
      </c>
      <c r="CG571" s="45">
        <v>115.6</v>
      </c>
      <c r="CH571" s="45">
        <v>115</v>
      </c>
      <c r="CI571" s="45">
        <v>117.3</v>
      </c>
      <c r="CJ571" s="45">
        <v>116</v>
      </c>
      <c r="CK571" s="45">
        <v>115.4</v>
      </c>
      <c r="CL571" s="45">
        <v>113.7</v>
      </c>
      <c r="CM571" s="45">
        <v>111.4</v>
      </c>
      <c r="CN571" s="45">
        <v>107.9</v>
      </c>
      <c r="CO571" s="45">
        <v>106.4</v>
      </c>
      <c r="CP571" s="45">
        <v>103.3</v>
      </c>
      <c r="CQ571" s="45">
        <v>102.2</v>
      </c>
      <c r="CR571" s="45">
        <v>103.4</v>
      </c>
      <c r="CS571" s="45">
        <v>106.9</v>
      </c>
      <c r="CT571" s="45">
        <v>109.5</v>
      </c>
      <c r="CU571" s="45">
        <v>108.5</v>
      </c>
      <c r="CV571" s="45">
        <v>105.1</v>
      </c>
      <c r="CW571" s="45">
        <v>107</v>
      </c>
      <c r="CX571" s="45">
        <v>106.5</v>
      </c>
      <c r="CY571" s="45">
        <v>105.4</v>
      </c>
      <c r="CZ571" s="45">
        <v>108.8</v>
      </c>
      <c r="DA571" s="45">
        <v>111.6</v>
      </c>
      <c r="DB571" s="45">
        <v>115.6</v>
      </c>
      <c r="DC571" s="45">
        <v>118.2</v>
      </c>
      <c r="DD571" s="45">
        <v>123.5</v>
      </c>
      <c r="DE571" s="45">
        <v>136.80000000000001</v>
      </c>
      <c r="DF571" s="45">
        <v>134.4</v>
      </c>
      <c r="DG571" s="45">
        <v>133.5</v>
      </c>
      <c r="DH571" s="45">
        <v>142.80000000000001</v>
      </c>
      <c r="DI571" s="45">
        <v>152.4</v>
      </c>
      <c r="DJ571" s="45">
        <v>154.9</v>
      </c>
      <c r="DK571" s="45">
        <v>156.30000000000001</v>
      </c>
      <c r="DL571" s="45">
        <v>156.4</v>
      </c>
      <c r="DM571" s="45">
        <v>156.30000000000001</v>
      </c>
      <c r="DN571" s="45">
        <v>159.69999999999999</v>
      </c>
      <c r="DO571" s="45">
        <v>163.5</v>
      </c>
      <c r="DP571" s="45">
        <v>160.6</v>
      </c>
      <c r="DQ571" s="45">
        <v>157.1</v>
      </c>
      <c r="DR571" s="45">
        <v>160.30000000000001</v>
      </c>
      <c r="DS571" s="45">
        <v>169.8</v>
      </c>
      <c r="DT571" s="45">
        <v>178.3</v>
      </c>
      <c r="DU571" s="45">
        <v>174.1</v>
      </c>
      <c r="DV571" s="45">
        <v>162.6</v>
      </c>
      <c r="DW571" s="45">
        <v>157.19999999999999</v>
      </c>
      <c r="DX571" s="46">
        <v>153.4</v>
      </c>
      <c r="DY571" s="46">
        <v>149.6</v>
      </c>
      <c r="DZ571" s="46">
        <v>151.4</v>
      </c>
      <c r="EA571">
        <v>146.4</v>
      </c>
      <c r="EB571" s="47">
        <v>143.9</v>
      </c>
      <c r="EC571" s="47">
        <v>143.5</v>
      </c>
    </row>
    <row r="572" spans="1:133" x14ac:dyDescent="0.25">
      <c r="A572" s="43" t="s">
        <v>3898</v>
      </c>
      <c r="B572" s="43" t="s">
        <v>3899</v>
      </c>
      <c r="C572" s="44">
        <v>0.88361000000000001</v>
      </c>
      <c r="D572" s="45">
        <v>107.3</v>
      </c>
      <c r="E572" s="45">
        <v>106.3</v>
      </c>
      <c r="F572" s="45">
        <v>106.4</v>
      </c>
      <c r="G572" s="45">
        <v>106.6</v>
      </c>
      <c r="H572" s="45">
        <v>106.7</v>
      </c>
      <c r="I572" s="45">
        <v>105.9</v>
      </c>
      <c r="J572" s="45">
        <v>106.2</v>
      </c>
      <c r="K572" s="45">
        <v>105.2</v>
      </c>
      <c r="L572" s="45">
        <v>106.3</v>
      </c>
      <c r="M572" s="45">
        <v>106.7</v>
      </c>
      <c r="N572" s="45">
        <v>105.6</v>
      </c>
      <c r="O572" s="45">
        <v>106.3</v>
      </c>
      <c r="P572" s="45">
        <v>105</v>
      </c>
      <c r="Q572" s="45">
        <v>104.7</v>
      </c>
      <c r="R572" s="45">
        <v>103.7</v>
      </c>
      <c r="S572" s="45">
        <v>103.6</v>
      </c>
      <c r="T572" s="45">
        <v>104.2</v>
      </c>
      <c r="U572" s="45">
        <v>105.6</v>
      </c>
      <c r="V572" s="45">
        <v>106.2</v>
      </c>
      <c r="W572" s="45">
        <v>106.3</v>
      </c>
      <c r="X572" s="45">
        <v>106.6</v>
      </c>
      <c r="Y572" s="45">
        <v>106.8</v>
      </c>
      <c r="Z572" s="45">
        <v>107.4</v>
      </c>
      <c r="AA572" s="45">
        <v>108.2</v>
      </c>
      <c r="AB572" s="45">
        <v>105.1</v>
      </c>
      <c r="AC572" s="45">
        <v>104.8</v>
      </c>
      <c r="AD572" s="45">
        <v>104.1</v>
      </c>
      <c r="AE572" s="45">
        <v>104.1</v>
      </c>
      <c r="AF572" s="45">
        <v>103.7</v>
      </c>
      <c r="AG572" s="45">
        <v>102.8</v>
      </c>
      <c r="AH572" s="45">
        <v>102.3</v>
      </c>
      <c r="AI572" s="45">
        <v>101.5</v>
      </c>
      <c r="AJ572" s="45">
        <v>101.1</v>
      </c>
      <c r="AK572" s="45">
        <v>100.2</v>
      </c>
      <c r="AL572" s="45">
        <v>98.7</v>
      </c>
      <c r="AM572" s="45">
        <v>97</v>
      </c>
      <c r="AN572" s="45">
        <v>95.6</v>
      </c>
      <c r="AO572" s="45">
        <v>93.8</v>
      </c>
      <c r="AP572" s="45">
        <v>91.3</v>
      </c>
      <c r="AQ572" s="45">
        <v>88.4</v>
      </c>
      <c r="AR572" s="45">
        <v>86.4</v>
      </c>
      <c r="AS572" s="45">
        <v>88.1</v>
      </c>
      <c r="AT572" s="45">
        <v>86.3</v>
      </c>
      <c r="AU572" s="45">
        <v>84</v>
      </c>
      <c r="AV572" s="45">
        <v>80.099999999999994</v>
      </c>
      <c r="AW572" s="45">
        <v>79.7</v>
      </c>
      <c r="AX572" s="45">
        <v>81.2</v>
      </c>
      <c r="AY572" s="45">
        <v>85.7</v>
      </c>
      <c r="AZ572" s="45">
        <v>86.2</v>
      </c>
      <c r="BA572" s="45">
        <v>88.3</v>
      </c>
      <c r="BB572" s="45">
        <v>86.2</v>
      </c>
      <c r="BC572" s="45">
        <v>83.7</v>
      </c>
      <c r="BD572" s="45">
        <v>82.6</v>
      </c>
      <c r="BE572" s="45">
        <v>84.6</v>
      </c>
      <c r="BF572" s="45">
        <v>88.3</v>
      </c>
      <c r="BG572" s="45">
        <v>88.9</v>
      </c>
      <c r="BH572" s="45">
        <v>89.7</v>
      </c>
      <c r="BI572" s="45">
        <v>90.8</v>
      </c>
      <c r="BJ572" s="45">
        <v>89</v>
      </c>
      <c r="BK572" s="45">
        <v>96</v>
      </c>
      <c r="BL572" s="45">
        <v>98.3</v>
      </c>
      <c r="BM572" s="45">
        <v>96.1</v>
      </c>
      <c r="BN572" s="45">
        <v>95.6</v>
      </c>
      <c r="BO572" s="45">
        <v>96.5</v>
      </c>
      <c r="BP572" s="45">
        <v>98.2</v>
      </c>
      <c r="BQ572" s="45">
        <v>102.9</v>
      </c>
      <c r="BR572" s="45">
        <v>103</v>
      </c>
      <c r="BS572" s="45">
        <v>103.4</v>
      </c>
      <c r="BT572" s="45">
        <v>105</v>
      </c>
      <c r="BU572" s="45">
        <v>111.1</v>
      </c>
      <c r="BV572" s="45">
        <v>114.7</v>
      </c>
      <c r="BW572" s="45">
        <v>117.3</v>
      </c>
      <c r="BX572" s="45">
        <v>118.7</v>
      </c>
      <c r="BY572" s="45">
        <v>119.7</v>
      </c>
      <c r="BZ572" s="45">
        <v>119.6</v>
      </c>
      <c r="CA572" s="45">
        <v>120</v>
      </c>
      <c r="CB572" s="45">
        <v>118.6</v>
      </c>
      <c r="CC572" s="45">
        <v>121.2</v>
      </c>
      <c r="CD572" s="45">
        <v>122.1</v>
      </c>
      <c r="CE572" s="45">
        <v>121.3</v>
      </c>
      <c r="CF572" s="45">
        <v>118.5</v>
      </c>
      <c r="CG572" s="45">
        <v>114.2</v>
      </c>
      <c r="CH572" s="45">
        <v>113.7</v>
      </c>
      <c r="CI572" s="45">
        <v>116.3</v>
      </c>
      <c r="CJ572" s="45">
        <v>114.6</v>
      </c>
      <c r="CK572" s="45">
        <v>113.9</v>
      </c>
      <c r="CL572" s="45">
        <v>112.2</v>
      </c>
      <c r="CM572" s="45">
        <v>109.6</v>
      </c>
      <c r="CN572" s="45">
        <v>106</v>
      </c>
      <c r="CO572" s="45">
        <v>104.3</v>
      </c>
      <c r="CP572" s="45">
        <v>101.2</v>
      </c>
      <c r="CQ572" s="45">
        <v>100</v>
      </c>
      <c r="CR572" s="45">
        <v>101.3</v>
      </c>
      <c r="CS572" s="45">
        <v>105.2</v>
      </c>
      <c r="CT572" s="45">
        <v>107.8</v>
      </c>
      <c r="CU572" s="45">
        <v>106.6</v>
      </c>
      <c r="CV572" s="45">
        <v>106.1</v>
      </c>
      <c r="CW572" s="45">
        <v>105.3</v>
      </c>
      <c r="CX572" s="45">
        <v>104.9</v>
      </c>
      <c r="CY572" s="45">
        <v>103.5</v>
      </c>
      <c r="CZ572" s="45">
        <v>107.2</v>
      </c>
      <c r="DA572" s="45">
        <v>109.7</v>
      </c>
      <c r="DB572" s="45">
        <v>114.1</v>
      </c>
      <c r="DC572" s="45">
        <v>117</v>
      </c>
      <c r="DD572" s="45">
        <v>122.5</v>
      </c>
      <c r="DE572" s="45">
        <v>136.4</v>
      </c>
      <c r="DF572" s="45">
        <v>133.80000000000001</v>
      </c>
      <c r="DG572" s="45">
        <v>132.69999999999999</v>
      </c>
      <c r="DH572" s="45">
        <v>142.4</v>
      </c>
      <c r="DI572" s="45">
        <v>151.6</v>
      </c>
      <c r="DJ572" s="45">
        <v>153.69999999999999</v>
      </c>
      <c r="DK572" s="45">
        <v>155.4</v>
      </c>
      <c r="DL572" s="45">
        <v>155.5</v>
      </c>
      <c r="DM572" s="45">
        <v>155.19999999999999</v>
      </c>
      <c r="DN572" s="45">
        <v>159.4</v>
      </c>
      <c r="DO572" s="45">
        <v>163.69999999999999</v>
      </c>
      <c r="DP572" s="45">
        <v>160.1</v>
      </c>
      <c r="DQ572" s="45">
        <v>157.1</v>
      </c>
      <c r="DR572" s="45">
        <v>160.80000000000001</v>
      </c>
      <c r="DS572" s="45">
        <v>170.8</v>
      </c>
      <c r="DT572" s="45">
        <v>179.5</v>
      </c>
      <c r="DU572" s="45">
        <v>174.8</v>
      </c>
      <c r="DV572" s="45">
        <v>163.19999999999999</v>
      </c>
      <c r="DW572" s="45">
        <v>157.9</v>
      </c>
      <c r="DX572" s="46">
        <v>153.5</v>
      </c>
      <c r="DY572" s="46">
        <v>149.5</v>
      </c>
      <c r="DZ572" s="46">
        <v>151.69999999999999</v>
      </c>
      <c r="EA572">
        <v>145.6</v>
      </c>
      <c r="EB572" s="47">
        <v>144</v>
      </c>
      <c r="EC572" s="47">
        <v>143.5</v>
      </c>
    </row>
    <row r="573" spans="1:133" x14ac:dyDescent="0.25">
      <c r="A573" s="43" t="s">
        <v>3900</v>
      </c>
      <c r="B573" s="43" t="s">
        <v>3901</v>
      </c>
      <c r="C573" s="44">
        <v>9.307E-2</v>
      </c>
      <c r="D573" s="45">
        <v>103.4</v>
      </c>
      <c r="E573" s="45">
        <v>104.8</v>
      </c>
      <c r="F573" s="45">
        <v>103.9</v>
      </c>
      <c r="G573" s="45">
        <v>102.5</v>
      </c>
      <c r="H573" s="45">
        <v>102.6</v>
      </c>
      <c r="I573" s="45">
        <v>103.3</v>
      </c>
      <c r="J573" s="45">
        <v>101.6</v>
      </c>
      <c r="K573" s="45">
        <v>101.2</v>
      </c>
      <c r="L573" s="45">
        <v>100.9</v>
      </c>
      <c r="M573" s="45">
        <v>101.1</v>
      </c>
      <c r="N573" s="45">
        <v>100.5</v>
      </c>
      <c r="O573" s="45">
        <v>101</v>
      </c>
      <c r="P573" s="45">
        <v>100.8</v>
      </c>
      <c r="Q573" s="45">
        <v>101</v>
      </c>
      <c r="R573" s="45">
        <v>100.6</v>
      </c>
      <c r="S573" s="45">
        <v>100.3</v>
      </c>
      <c r="T573" s="45">
        <v>100.1</v>
      </c>
      <c r="U573" s="45">
        <v>100.5</v>
      </c>
      <c r="V573" s="45">
        <v>101.9</v>
      </c>
      <c r="W573" s="45">
        <v>101.8</v>
      </c>
      <c r="X573" s="45">
        <v>102.3</v>
      </c>
      <c r="Y573" s="45">
        <v>102.8</v>
      </c>
      <c r="Z573" s="45">
        <v>103.4</v>
      </c>
      <c r="AA573" s="45">
        <v>105.6</v>
      </c>
      <c r="AB573" s="45">
        <v>103.5</v>
      </c>
      <c r="AC573" s="45">
        <v>103.7</v>
      </c>
      <c r="AD573" s="45">
        <v>103.1</v>
      </c>
      <c r="AE573" s="45">
        <v>102.4</v>
      </c>
      <c r="AF573" s="45">
        <v>102.8</v>
      </c>
      <c r="AG573" s="45">
        <v>101.2</v>
      </c>
      <c r="AH573" s="45">
        <v>101.6</v>
      </c>
      <c r="AI573" s="45">
        <v>101.8</v>
      </c>
      <c r="AJ573" s="45">
        <v>100.9</v>
      </c>
      <c r="AK573" s="45">
        <v>98.5</v>
      </c>
      <c r="AL573" s="45">
        <v>98.2</v>
      </c>
      <c r="AM573" s="45">
        <v>97</v>
      </c>
      <c r="AN573" s="45">
        <v>95.6</v>
      </c>
      <c r="AO573" s="45">
        <v>93.7</v>
      </c>
      <c r="AP573" s="45">
        <v>92.2</v>
      </c>
      <c r="AQ573" s="45">
        <v>89.5</v>
      </c>
      <c r="AR573" s="45">
        <v>87</v>
      </c>
      <c r="AS573" s="45">
        <v>86.9</v>
      </c>
      <c r="AT573" s="45">
        <v>85.2</v>
      </c>
      <c r="AU573" s="45">
        <v>83.9</v>
      </c>
      <c r="AV573" s="45">
        <v>80.599999999999994</v>
      </c>
      <c r="AW573" s="45">
        <v>80.8</v>
      </c>
      <c r="AX573" s="45">
        <v>80.599999999999994</v>
      </c>
      <c r="AY573" s="45">
        <v>84.4</v>
      </c>
      <c r="AZ573" s="45">
        <v>84.8</v>
      </c>
      <c r="BA573" s="45">
        <v>87.4</v>
      </c>
      <c r="BB573" s="45">
        <v>86.5</v>
      </c>
      <c r="BC573" s="45">
        <v>84</v>
      </c>
      <c r="BD573" s="45">
        <v>83.4</v>
      </c>
      <c r="BE573" s="45">
        <v>85</v>
      </c>
      <c r="BF573" s="45">
        <v>88.5</v>
      </c>
      <c r="BG573" s="45">
        <v>89.3</v>
      </c>
      <c r="BH573" s="45">
        <v>90.8</v>
      </c>
      <c r="BI573" s="45">
        <v>91.6</v>
      </c>
      <c r="BJ573" s="45">
        <v>92.2</v>
      </c>
      <c r="BK573" s="45">
        <v>95.5</v>
      </c>
      <c r="BL573" s="45">
        <v>96.2</v>
      </c>
      <c r="BM573" s="45">
        <v>94.7</v>
      </c>
      <c r="BN573" s="45">
        <v>94.8</v>
      </c>
      <c r="BO573" s="45">
        <v>96</v>
      </c>
      <c r="BP573" s="45">
        <v>96.5</v>
      </c>
      <c r="BQ573" s="45">
        <v>101</v>
      </c>
      <c r="BR573" s="45">
        <v>102.1</v>
      </c>
      <c r="BS573" s="45">
        <v>103.2</v>
      </c>
      <c r="BT573" s="45">
        <v>101.4</v>
      </c>
      <c r="BU573" s="45">
        <v>106.2</v>
      </c>
      <c r="BV573" s="45">
        <v>109.4</v>
      </c>
      <c r="BW573" s="45">
        <v>112.3</v>
      </c>
      <c r="BX573" s="45">
        <v>112.1</v>
      </c>
      <c r="BY573" s="45">
        <v>114.7</v>
      </c>
      <c r="BZ573" s="45">
        <v>115.9</v>
      </c>
      <c r="CA573" s="45">
        <v>115.4</v>
      </c>
      <c r="CB573" s="45">
        <v>116.9</v>
      </c>
      <c r="CC573" s="45">
        <v>118.5</v>
      </c>
      <c r="CD573" s="45">
        <v>119.7</v>
      </c>
      <c r="CE573" s="45">
        <v>118.9</v>
      </c>
      <c r="CF573" s="45">
        <v>118.4</v>
      </c>
      <c r="CG573" s="45">
        <v>114.9</v>
      </c>
      <c r="CH573" s="45">
        <v>113.6</v>
      </c>
      <c r="CI573" s="45">
        <v>114.3</v>
      </c>
      <c r="CJ573" s="45">
        <v>113.6</v>
      </c>
      <c r="CK573" s="45">
        <v>113.7</v>
      </c>
      <c r="CL573" s="45">
        <v>111.8</v>
      </c>
      <c r="CM573" s="45">
        <v>109</v>
      </c>
      <c r="CN573" s="45">
        <v>106.6</v>
      </c>
      <c r="CO573" s="45">
        <v>104.9</v>
      </c>
      <c r="CP573" s="45">
        <v>103</v>
      </c>
      <c r="CQ573" s="45">
        <v>101.5</v>
      </c>
      <c r="CR573" s="45">
        <v>102</v>
      </c>
      <c r="CS573" s="45">
        <v>104.5</v>
      </c>
      <c r="CT573" s="45">
        <v>106.2</v>
      </c>
      <c r="CU573" s="45">
        <v>106.7</v>
      </c>
      <c r="CV573" s="45">
        <v>97.9</v>
      </c>
      <c r="CW573" s="45">
        <v>104.4</v>
      </c>
      <c r="CX573" s="45">
        <v>104.7</v>
      </c>
      <c r="CY573" s="45">
        <v>103.9</v>
      </c>
      <c r="CZ573" s="45">
        <v>106.6</v>
      </c>
      <c r="DA573" s="45">
        <v>110.1</v>
      </c>
      <c r="DB573" s="45">
        <v>114.4</v>
      </c>
      <c r="DC573" s="45">
        <v>115.6</v>
      </c>
      <c r="DD573" s="45">
        <v>119.3</v>
      </c>
      <c r="DE573" s="45">
        <v>133.80000000000001</v>
      </c>
      <c r="DF573" s="45">
        <v>133.4</v>
      </c>
      <c r="DG573" s="45">
        <v>132.9</v>
      </c>
      <c r="DH573" s="45">
        <v>139.80000000000001</v>
      </c>
      <c r="DI573" s="45">
        <v>149.9</v>
      </c>
      <c r="DJ573" s="45">
        <v>153.30000000000001</v>
      </c>
      <c r="DK573" s="45">
        <v>155.80000000000001</v>
      </c>
      <c r="DL573" s="45">
        <v>155.1</v>
      </c>
      <c r="DM573" s="45">
        <v>156.30000000000001</v>
      </c>
      <c r="DN573" s="45">
        <v>156.5</v>
      </c>
      <c r="DO573" s="45">
        <v>158.9</v>
      </c>
      <c r="DP573" s="45">
        <v>158.6</v>
      </c>
      <c r="DQ573" s="45">
        <v>153.30000000000001</v>
      </c>
      <c r="DR573" s="45">
        <v>154.1</v>
      </c>
      <c r="DS573" s="45">
        <v>163.6</v>
      </c>
      <c r="DT573" s="45">
        <v>171.3</v>
      </c>
      <c r="DU573" s="45">
        <v>167.6</v>
      </c>
      <c r="DV573" s="45">
        <v>158.69999999999999</v>
      </c>
      <c r="DW573" s="45">
        <v>151.1</v>
      </c>
      <c r="DX573" s="46">
        <v>148</v>
      </c>
      <c r="DY573" s="46">
        <v>145.69999999999999</v>
      </c>
      <c r="DZ573" s="46">
        <v>146</v>
      </c>
      <c r="EA573">
        <v>144.30000000000001</v>
      </c>
      <c r="EB573" s="47">
        <v>141</v>
      </c>
      <c r="EC573" s="47">
        <v>140.30000000000001</v>
      </c>
    </row>
    <row r="574" spans="1:133" x14ac:dyDescent="0.25">
      <c r="A574" s="43" t="s">
        <v>3902</v>
      </c>
      <c r="B574" s="43" t="s">
        <v>3903</v>
      </c>
      <c r="C574" s="44">
        <v>0.11260000000000001</v>
      </c>
      <c r="D574" s="45">
        <v>104</v>
      </c>
      <c r="E574" s="45">
        <v>103.7</v>
      </c>
      <c r="F574" s="45">
        <v>102.8</v>
      </c>
      <c r="G574" s="45">
        <v>102.9</v>
      </c>
      <c r="H574" s="45">
        <v>102.1</v>
      </c>
      <c r="I574" s="45">
        <v>102.3</v>
      </c>
      <c r="J574" s="45">
        <v>102.3</v>
      </c>
      <c r="K574" s="45">
        <v>101.2</v>
      </c>
      <c r="L574" s="45">
        <v>100.7</v>
      </c>
      <c r="M574" s="45">
        <v>101</v>
      </c>
      <c r="N574" s="45">
        <v>100.9</v>
      </c>
      <c r="O574" s="45">
        <v>100.9</v>
      </c>
      <c r="P574" s="45">
        <v>101.1</v>
      </c>
      <c r="Q574" s="45">
        <v>102</v>
      </c>
      <c r="R574" s="45">
        <v>101.7</v>
      </c>
      <c r="S574" s="45">
        <v>101.2</v>
      </c>
      <c r="T574" s="45">
        <v>100</v>
      </c>
      <c r="U574" s="45">
        <v>100.2</v>
      </c>
      <c r="V574" s="45">
        <v>100.5</v>
      </c>
      <c r="W574" s="45">
        <v>101.1</v>
      </c>
      <c r="X574" s="45">
        <v>100.8</v>
      </c>
      <c r="Y574" s="45">
        <v>101.6</v>
      </c>
      <c r="Z574" s="45">
        <v>103.4</v>
      </c>
      <c r="AA574" s="45">
        <v>103.7</v>
      </c>
      <c r="AB574" s="45">
        <v>103.1</v>
      </c>
      <c r="AC574" s="45">
        <v>103.8</v>
      </c>
      <c r="AD574" s="45">
        <v>103.2</v>
      </c>
      <c r="AE574" s="45">
        <v>103</v>
      </c>
      <c r="AF574" s="45">
        <v>103.2</v>
      </c>
      <c r="AG574" s="45">
        <v>102.7</v>
      </c>
      <c r="AH574" s="45">
        <v>104.3</v>
      </c>
      <c r="AI574" s="45">
        <v>103.6</v>
      </c>
      <c r="AJ574" s="45">
        <v>101.8</v>
      </c>
      <c r="AK574" s="45">
        <v>100.7</v>
      </c>
      <c r="AL574" s="45">
        <v>100.2</v>
      </c>
      <c r="AM574" s="45">
        <v>97.3</v>
      </c>
      <c r="AN574" s="45">
        <v>97.8</v>
      </c>
      <c r="AO574" s="45">
        <v>95.7</v>
      </c>
      <c r="AP574" s="45">
        <v>95.3</v>
      </c>
      <c r="AQ574" s="45">
        <v>92</v>
      </c>
      <c r="AR574" s="45">
        <v>90.2</v>
      </c>
      <c r="AS574" s="45">
        <v>90.1</v>
      </c>
      <c r="AT574" s="45">
        <v>88.8</v>
      </c>
      <c r="AU574" s="45">
        <v>87.6</v>
      </c>
      <c r="AV574" s="45">
        <v>85.5</v>
      </c>
      <c r="AW574" s="45">
        <v>83.2</v>
      </c>
      <c r="AX574" s="45">
        <v>82.4</v>
      </c>
      <c r="AY574" s="45">
        <v>88.5</v>
      </c>
      <c r="AZ574" s="45">
        <v>89.5</v>
      </c>
      <c r="BA574" s="45">
        <v>90.3</v>
      </c>
      <c r="BB574" s="45">
        <v>87.3</v>
      </c>
      <c r="BC574" s="45">
        <v>86.8</v>
      </c>
      <c r="BD574" s="45">
        <v>83.2</v>
      </c>
      <c r="BE574" s="45">
        <v>87.1</v>
      </c>
      <c r="BF574" s="45">
        <v>91.7</v>
      </c>
      <c r="BG574" s="45">
        <v>93.3</v>
      </c>
      <c r="BH574" s="45">
        <v>93.8</v>
      </c>
      <c r="BI574" s="45">
        <v>95.4</v>
      </c>
      <c r="BJ574" s="45">
        <v>94.8</v>
      </c>
      <c r="BK574" s="45">
        <v>100.5</v>
      </c>
      <c r="BL574" s="45">
        <v>103.8</v>
      </c>
      <c r="BM574" s="45">
        <v>102</v>
      </c>
      <c r="BN574" s="45">
        <v>101.3</v>
      </c>
      <c r="BO574" s="45">
        <v>101.8</v>
      </c>
      <c r="BP574" s="45">
        <v>103.1</v>
      </c>
      <c r="BQ574" s="45">
        <v>110.8</v>
      </c>
      <c r="BR574" s="45">
        <v>109.5</v>
      </c>
      <c r="BS574" s="45">
        <v>108.2</v>
      </c>
      <c r="BT574" s="45">
        <v>108.1</v>
      </c>
      <c r="BU574" s="45">
        <v>112.7</v>
      </c>
      <c r="BV574" s="45">
        <v>117.6</v>
      </c>
      <c r="BW574" s="45">
        <v>122.9</v>
      </c>
      <c r="BX574" s="45">
        <v>124.6</v>
      </c>
      <c r="BY574" s="45">
        <v>126.9</v>
      </c>
      <c r="BZ574" s="45">
        <v>126.3</v>
      </c>
      <c r="CA574" s="45">
        <v>124.7</v>
      </c>
      <c r="CB574" s="45">
        <v>124.8</v>
      </c>
      <c r="CC574" s="45">
        <v>125.8</v>
      </c>
      <c r="CD574" s="45">
        <v>127.5</v>
      </c>
      <c r="CE574" s="45">
        <v>126.2</v>
      </c>
      <c r="CF574" s="45">
        <v>123.6</v>
      </c>
      <c r="CG574" s="45">
        <v>118.7</v>
      </c>
      <c r="CH574" s="45">
        <v>118.9</v>
      </c>
      <c r="CI574" s="45">
        <v>121.7</v>
      </c>
      <c r="CJ574" s="45">
        <v>121.1</v>
      </c>
      <c r="CK574" s="45">
        <v>120.3</v>
      </c>
      <c r="CL574" s="45">
        <v>119.3</v>
      </c>
      <c r="CM574" s="45">
        <v>117.7</v>
      </c>
      <c r="CN574" s="45">
        <v>113.5</v>
      </c>
      <c r="CO574" s="45">
        <v>111.7</v>
      </c>
      <c r="CP574" s="45">
        <v>108.8</v>
      </c>
      <c r="CQ574" s="45">
        <v>106.8</v>
      </c>
      <c r="CR574" s="45">
        <v>107.2</v>
      </c>
      <c r="CS574" s="45">
        <v>110.3</v>
      </c>
      <c r="CT574" s="45">
        <v>113.1</v>
      </c>
      <c r="CU574" s="45">
        <v>112.8</v>
      </c>
      <c r="CV574" s="45">
        <v>88.8</v>
      </c>
      <c r="CW574" s="45">
        <v>109.7</v>
      </c>
      <c r="CX574" s="45">
        <v>108.8</v>
      </c>
      <c r="CY574" s="45">
        <v>108.6</v>
      </c>
      <c r="CZ574" s="45">
        <v>111.9</v>
      </c>
      <c r="DA574" s="45">
        <v>117.2</v>
      </c>
      <c r="DB574" s="45">
        <v>120</v>
      </c>
      <c r="DC574" s="45">
        <v>121.6</v>
      </c>
      <c r="DD574" s="45">
        <v>129.6</v>
      </c>
      <c r="DE574" s="45">
        <v>144.5</v>
      </c>
      <c r="DF574" s="45">
        <v>140.80000000000001</v>
      </c>
      <c r="DG574" s="45">
        <v>140.69999999999999</v>
      </c>
      <c r="DH574" s="45">
        <v>153.80000000000001</v>
      </c>
      <c r="DI574" s="45">
        <v>171.1</v>
      </c>
      <c r="DJ574" s="45">
        <v>176.6</v>
      </c>
      <c r="DK574" s="45">
        <v>175.6</v>
      </c>
      <c r="DL574" s="45">
        <v>174.4</v>
      </c>
      <c r="DM574" s="45">
        <v>172.7</v>
      </c>
      <c r="DN574" s="45">
        <v>174.5</v>
      </c>
      <c r="DO574" s="45">
        <v>178.7</v>
      </c>
      <c r="DP574" s="45">
        <v>173.5</v>
      </c>
      <c r="DQ574" s="45">
        <v>165.7</v>
      </c>
      <c r="DR574" s="45">
        <v>168.9</v>
      </c>
      <c r="DS574" s="45">
        <v>180.2</v>
      </c>
      <c r="DT574" s="45">
        <v>190.7</v>
      </c>
      <c r="DU574" s="45">
        <v>184.9</v>
      </c>
      <c r="DV574" s="45">
        <v>170.2</v>
      </c>
      <c r="DW574" s="45">
        <v>163.30000000000001</v>
      </c>
      <c r="DX574" s="46">
        <v>158.1</v>
      </c>
      <c r="DY574" s="46">
        <v>152</v>
      </c>
      <c r="DZ574" s="46">
        <v>153.5</v>
      </c>
      <c r="EA574">
        <v>151.30000000000001</v>
      </c>
      <c r="EB574" s="47">
        <v>145.6</v>
      </c>
      <c r="EC574" s="47">
        <v>146</v>
      </c>
    </row>
    <row r="575" spans="1:133" x14ac:dyDescent="0.25">
      <c r="A575" s="43" t="s">
        <v>3904</v>
      </c>
      <c r="B575" s="43" t="s">
        <v>3905</v>
      </c>
      <c r="C575" s="44">
        <v>5.5140000000000002E-2</v>
      </c>
      <c r="D575" s="45">
        <v>118.3</v>
      </c>
      <c r="E575" s="45">
        <v>99.9</v>
      </c>
      <c r="F575" s="45">
        <v>104.9</v>
      </c>
      <c r="G575" s="45">
        <v>97.5</v>
      </c>
      <c r="H575" s="45">
        <v>95.9</v>
      </c>
      <c r="I575" s="45">
        <v>102.2</v>
      </c>
      <c r="J575" s="45">
        <v>102.4</v>
      </c>
      <c r="K575" s="45">
        <v>107</v>
      </c>
      <c r="L575" s="45">
        <v>112.7</v>
      </c>
      <c r="M575" s="45">
        <v>99.2</v>
      </c>
      <c r="N575" s="45">
        <v>99.2</v>
      </c>
      <c r="O575" s="45">
        <v>97.2</v>
      </c>
      <c r="P575" s="45">
        <v>98.3</v>
      </c>
      <c r="Q575" s="45">
        <v>92.5</v>
      </c>
      <c r="R575" s="45">
        <v>98.5</v>
      </c>
      <c r="S575" s="45">
        <v>107.3</v>
      </c>
      <c r="T575" s="45">
        <v>106.4</v>
      </c>
      <c r="U575" s="45">
        <v>92.4</v>
      </c>
      <c r="V575" s="45">
        <v>102.5</v>
      </c>
      <c r="W575" s="45">
        <v>110.1</v>
      </c>
      <c r="X575" s="45">
        <v>108.9</v>
      </c>
      <c r="Y575" s="45">
        <v>119.5</v>
      </c>
      <c r="Z575" s="45">
        <v>119.5</v>
      </c>
      <c r="AA575" s="45">
        <v>126.4</v>
      </c>
      <c r="AB575" s="45">
        <v>117</v>
      </c>
      <c r="AC575" s="45">
        <v>128</v>
      </c>
      <c r="AD575" s="45">
        <v>107.5</v>
      </c>
      <c r="AE575" s="45">
        <v>100.8</v>
      </c>
      <c r="AF575" s="45">
        <v>99.7</v>
      </c>
      <c r="AG575" s="45">
        <v>97.5</v>
      </c>
      <c r="AH575" s="45">
        <v>98.5</v>
      </c>
      <c r="AI575" s="45">
        <v>117.1</v>
      </c>
      <c r="AJ575" s="45">
        <v>110.4</v>
      </c>
      <c r="AK575" s="45">
        <v>126.7</v>
      </c>
      <c r="AL575" s="45">
        <v>113.4</v>
      </c>
      <c r="AM575" s="45">
        <v>115.4</v>
      </c>
      <c r="AN575" s="45">
        <v>114.8</v>
      </c>
      <c r="AO575" s="45">
        <v>123.6</v>
      </c>
      <c r="AP575" s="45">
        <v>121.5</v>
      </c>
      <c r="AQ575" s="45">
        <v>121.5</v>
      </c>
      <c r="AR575" s="45">
        <v>118.8</v>
      </c>
      <c r="AS575" s="45">
        <v>118</v>
      </c>
      <c r="AT575" s="45">
        <v>125.5</v>
      </c>
      <c r="AU575" s="45">
        <v>125.4</v>
      </c>
      <c r="AV575" s="45">
        <v>125.5</v>
      </c>
      <c r="AW575" s="45">
        <v>117</v>
      </c>
      <c r="AX575" s="45">
        <v>101.3</v>
      </c>
      <c r="AY575" s="45">
        <v>108.1</v>
      </c>
      <c r="AZ575" s="45">
        <v>111.1</v>
      </c>
      <c r="BA575" s="45">
        <v>107</v>
      </c>
      <c r="BB575" s="45">
        <v>107.8</v>
      </c>
      <c r="BC575" s="45">
        <v>108.1</v>
      </c>
      <c r="BD575" s="45">
        <v>98.3</v>
      </c>
      <c r="BE575" s="45">
        <v>103.8</v>
      </c>
      <c r="BF575" s="45">
        <v>111.8</v>
      </c>
      <c r="BG575" s="45">
        <v>119.3</v>
      </c>
      <c r="BH575" s="45">
        <v>119.3</v>
      </c>
      <c r="BI575" s="45">
        <v>120.3</v>
      </c>
      <c r="BJ575" s="45">
        <v>122.4</v>
      </c>
      <c r="BK575" s="45">
        <v>122.4</v>
      </c>
      <c r="BL575" s="45">
        <v>122.4</v>
      </c>
      <c r="BM575" s="45">
        <v>122.5</v>
      </c>
      <c r="BN575" s="45">
        <v>122.4</v>
      </c>
      <c r="BO575" s="45">
        <v>122.4</v>
      </c>
      <c r="BP575" s="45">
        <v>125.7</v>
      </c>
      <c r="BQ575" s="45">
        <v>127.4</v>
      </c>
      <c r="BR575" s="45">
        <v>127.5</v>
      </c>
      <c r="BS575" s="45">
        <v>127.2</v>
      </c>
      <c r="BT575" s="45">
        <v>128.6</v>
      </c>
      <c r="BU575" s="45">
        <v>129.69999999999999</v>
      </c>
      <c r="BV575" s="45">
        <v>129.69999999999999</v>
      </c>
      <c r="BW575" s="45">
        <v>124.7</v>
      </c>
      <c r="BX575" s="45">
        <v>128.9</v>
      </c>
      <c r="BY575" s="45">
        <v>130.1</v>
      </c>
      <c r="BZ575" s="45">
        <v>132.80000000000001</v>
      </c>
      <c r="CA575" s="45">
        <v>132.69999999999999</v>
      </c>
      <c r="CB575" s="45">
        <v>132.6</v>
      </c>
      <c r="CC575" s="45">
        <v>133.30000000000001</v>
      </c>
      <c r="CD575" s="45">
        <v>134.30000000000001</v>
      </c>
      <c r="CE575" s="45">
        <v>134.1</v>
      </c>
      <c r="CF575" s="45">
        <v>132.69999999999999</v>
      </c>
      <c r="CG575" s="45">
        <v>133.80000000000001</v>
      </c>
      <c r="CH575" s="45">
        <v>131.4</v>
      </c>
      <c r="CI575" s="45">
        <v>129.69999999999999</v>
      </c>
      <c r="CJ575" s="45">
        <v>131.9</v>
      </c>
      <c r="CK575" s="45">
        <v>132</v>
      </c>
      <c r="CL575" s="45">
        <v>129.4</v>
      </c>
      <c r="CM575" s="45">
        <v>130.69999999999999</v>
      </c>
      <c r="CN575" s="45">
        <v>129.9</v>
      </c>
      <c r="CO575" s="45">
        <v>130.80000000000001</v>
      </c>
      <c r="CP575" s="45">
        <v>126.7</v>
      </c>
      <c r="CQ575" s="45">
        <v>130.4</v>
      </c>
      <c r="CR575" s="45">
        <v>131.30000000000001</v>
      </c>
      <c r="CS575" s="45">
        <v>132.1</v>
      </c>
      <c r="CT575" s="45">
        <v>133.80000000000001</v>
      </c>
      <c r="CU575" s="45">
        <v>133.69999999999999</v>
      </c>
      <c r="CV575" s="45">
        <v>133.69999999999999</v>
      </c>
      <c r="CW575" s="45">
        <v>133.1</v>
      </c>
      <c r="CX575" s="45">
        <v>130.80000000000001</v>
      </c>
      <c r="CY575" s="45">
        <v>130.80000000000001</v>
      </c>
      <c r="CZ575" s="45">
        <v>132.69999999999999</v>
      </c>
      <c r="DA575" s="45">
        <v>132.19999999999999</v>
      </c>
      <c r="DB575" s="45">
        <v>133.6</v>
      </c>
      <c r="DC575" s="45">
        <v>134.80000000000001</v>
      </c>
      <c r="DD575" s="45">
        <v>133.30000000000001</v>
      </c>
      <c r="DE575" s="45">
        <v>131.9</v>
      </c>
      <c r="DF575" s="45">
        <v>133.30000000000001</v>
      </c>
      <c r="DG575" s="45">
        <v>132</v>
      </c>
      <c r="DH575" s="45">
        <v>131.9</v>
      </c>
      <c r="DI575" s="45">
        <v>131.80000000000001</v>
      </c>
      <c r="DJ575" s="45">
        <v>131.80000000000001</v>
      </c>
      <c r="DK575" s="45">
        <v>131.80000000000001</v>
      </c>
      <c r="DL575" s="45">
        <v>137.6</v>
      </c>
      <c r="DM575" s="45">
        <v>139.1</v>
      </c>
      <c r="DN575" s="45">
        <v>139.1</v>
      </c>
      <c r="DO575" s="45">
        <v>137.9</v>
      </c>
      <c r="DP575" s="45">
        <v>145.4</v>
      </c>
      <c r="DQ575" s="45">
        <v>145.6</v>
      </c>
      <c r="DR575" s="45">
        <v>145.80000000000001</v>
      </c>
      <c r="DS575" s="45">
        <v>144.4</v>
      </c>
      <c r="DT575" s="45">
        <v>146</v>
      </c>
      <c r="DU575" s="45">
        <v>150.19999999999999</v>
      </c>
      <c r="DV575" s="45">
        <v>144.4</v>
      </c>
      <c r="DW575" s="45">
        <v>144.5</v>
      </c>
      <c r="DX575" s="46">
        <v>151.80000000000001</v>
      </c>
      <c r="DY575" s="46">
        <v>151.9</v>
      </c>
      <c r="DZ575" s="46">
        <v>152.30000000000001</v>
      </c>
      <c r="EA575">
        <v>152.80000000000001</v>
      </c>
      <c r="EB575" s="47">
        <v>144.69999999999999</v>
      </c>
      <c r="EC575" s="47">
        <v>144.5</v>
      </c>
    </row>
    <row r="576" spans="1:133" x14ac:dyDescent="0.25">
      <c r="A576" s="43" t="s">
        <v>3906</v>
      </c>
      <c r="B576" s="43" t="s">
        <v>3907</v>
      </c>
      <c r="C576" s="44">
        <v>6.6710000000000005E-2</v>
      </c>
      <c r="D576" s="45">
        <v>115.9</v>
      </c>
      <c r="E576" s="45">
        <v>110.2</v>
      </c>
      <c r="F576" s="45">
        <v>109.7</v>
      </c>
      <c r="G576" s="45">
        <v>108.2</v>
      </c>
      <c r="H576" s="45">
        <v>105.5</v>
      </c>
      <c r="I576" s="45">
        <v>105.6</v>
      </c>
      <c r="J576" s="45">
        <v>106.1</v>
      </c>
      <c r="K576" s="45">
        <v>104.1</v>
      </c>
      <c r="L576" s="45">
        <v>102.5</v>
      </c>
      <c r="M576" s="45">
        <v>103.3</v>
      </c>
      <c r="N576" s="45">
        <v>102.4</v>
      </c>
      <c r="O576" s="45">
        <v>102.4</v>
      </c>
      <c r="P576" s="45">
        <v>102.8</v>
      </c>
      <c r="Q576" s="45">
        <v>101.2</v>
      </c>
      <c r="R576" s="45">
        <v>100.4</v>
      </c>
      <c r="S576" s="45">
        <v>98.9</v>
      </c>
      <c r="T576" s="45">
        <v>94.9</v>
      </c>
      <c r="U576" s="45">
        <v>96.8</v>
      </c>
      <c r="V576" s="45">
        <v>96.8</v>
      </c>
      <c r="W576" s="45">
        <v>97.4</v>
      </c>
      <c r="X576" s="45">
        <v>98.7</v>
      </c>
      <c r="Y576" s="45">
        <v>102.4</v>
      </c>
      <c r="Z576" s="45">
        <v>103.6</v>
      </c>
      <c r="AA576" s="45">
        <v>103.6</v>
      </c>
      <c r="AB576" s="45">
        <v>106.3</v>
      </c>
      <c r="AC576" s="45">
        <v>107.7</v>
      </c>
      <c r="AD576" s="45">
        <v>107</v>
      </c>
      <c r="AE576" s="45">
        <v>105.4</v>
      </c>
      <c r="AF576" s="45">
        <v>102.8</v>
      </c>
      <c r="AG576" s="45">
        <v>102.3</v>
      </c>
      <c r="AH576" s="45">
        <v>102</v>
      </c>
      <c r="AI576" s="45">
        <v>99.1</v>
      </c>
      <c r="AJ576" s="45">
        <v>98.4</v>
      </c>
      <c r="AK576" s="45">
        <v>98.3</v>
      </c>
      <c r="AL576" s="45">
        <v>97.8</v>
      </c>
      <c r="AM576" s="45">
        <v>97.6</v>
      </c>
      <c r="AN576" s="45">
        <v>95.6</v>
      </c>
      <c r="AO576" s="45">
        <v>93.2</v>
      </c>
      <c r="AP576" s="45">
        <v>92.2</v>
      </c>
      <c r="AQ576" s="45">
        <v>89.7</v>
      </c>
      <c r="AR576" s="45">
        <v>87.7</v>
      </c>
      <c r="AS576" s="45">
        <v>87.6</v>
      </c>
      <c r="AT576" s="45">
        <v>86.1</v>
      </c>
      <c r="AU576" s="45">
        <v>85.5</v>
      </c>
      <c r="AV576" s="45">
        <v>85.7</v>
      </c>
      <c r="AW576" s="45">
        <v>86.8</v>
      </c>
      <c r="AX576" s="45">
        <v>86.9</v>
      </c>
      <c r="AY576" s="45">
        <v>87.5</v>
      </c>
      <c r="AZ576" s="45">
        <v>88.5</v>
      </c>
      <c r="BA576" s="45">
        <v>85.1</v>
      </c>
      <c r="BB576" s="45">
        <v>83.3</v>
      </c>
      <c r="BC576" s="45">
        <v>81.3</v>
      </c>
      <c r="BD576" s="45">
        <v>79.599999999999994</v>
      </c>
      <c r="BE576" s="45">
        <v>81.8</v>
      </c>
      <c r="BF576" s="45">
        <v>84.2</v>
      </c>
      <c r="BG576" s="45">
        <v>84.4</v>
      </c>
      <c r="BH576" s="45">
        <v>86.3</v>
      </c>
      <c r="BI576" s="45">
        <v>89.2</v>
      </c>
      <c r="BJ576" s="45">
        <v>90.8</v>
      </c>
      <c r="BK576" s="45">
        <v>93.2</v>
      </c>
      <c r="BL576" s="45">
        <v>96.3</v>
      </c>
      <c r="BM576" s="45">
        <v>95.2</v>
      </c>
      <c r="BN576" s="45">
        <v>92</v>
      </c>
      <c r="BO576" s="45">
        <v>92.4</v>
      </c>
      <c r="BP576" s="45">
        <v>92.3</v>
      </c>
      <c r="BQ576" s="45">
        <v>93.5</v>
      </c>
      <c r="BR576" s="45">
        <v>93.8</v>
      </c>
      <c r="BS576" s="45">
        <v>95.4</v>
      </c>
      <c r="BT576" s="45">
        <v>97.9</v>
      </c>
      <c r="BU576" s="45">
        <v>104</v>
      </c>
      <c r="BV576" s="45">
        <v>105.9</v>
      </c>
      <c r="BW576" s="45">
        <v>108.9</v>
      </c>
      <c r="BX576" s="45">
        <v>110.5</v>
      </c>
      <c r="BY576" s="45">
        <v>111.7</v>
      </c>
      <c r="BZ576" s="45">
        <v>111.3</v>
      </c>
      <c r="CA576" s="45">
        <v>110.5</v>
      </c>
      <c r="CB576" s="45">
        <v>112.8</v>
      </c>
      <c r="CC576" s="45">
        <v>114.6</v>
      </c>
      <c r="CD576" s="45">
        <v>114.3</v>
      </c>
      <c r="CE576" s="45">
        <v>112.4</v>
      </c>
      <c r="CF576" s="45">
        <v>110.3</v>
      </c>
      <c r="CG576" s="45">
        <v>109.3</v>
      </c>
      <c r="CH576" s="45">
        <v>111.6</v>
      </c>
      <c r="CI576" s="45">
        <v>111.6</v>
      </c>
      <c r="CJ576" s="45">
        <v>110.6</v>
      </c>
      <c r="CK576" s="45">
        <v>109.6</v>
      </c>
      <c r="CL576" s="45">
        <v>107.4</v>
      </c>
      <c r="CM576" s="45">
        <v>104.4</v>
      </c>
      <c r="CN576" s="45">
        <v>99.9</v>
      </c>
      <c r="CO576" s="45">
        <v>99.6</v>
      </c>
      <c r="CP576" s="45">
        <v>98.9</v>
      </c>
      <c r="CQ576" s="45">
        <v>99.5</v>
      </c>
      <c r="CR576" s="45">
        <v>99.5</v>
      </c>
      <c r="CS576" s="45">
        <v>101.6</v>
      </c>
      <c r="CT576" s="45">
        <v>101.5</v>
      </c>
      <c r="CU576" s="45">
        <v>100.9</v>
      </c>
      <c r="CV576" s="45">
        <v>101.6</v>
      </c>
      <c r="CW576" s="45">
        <v>101.8</v>
      </c>
      <c r="CX576" s="45">
        <v>102.3</v>
      </c>
      <c r="CY576" s="45">
        <v>101.2</v>
      </c>
      <c r="CZ576" s="45">
        <v>103.2</v>
      </c>
      <c r="DA576" s="45">
        <v>102.7</v>
      </c>
      <c r="DB576" s="45">
        <v>102.7</v>
      </c>
      <c r="DC576" s="45">
        <v>107.7</v>
      </c>
      <c r="DD576" s="45">
        <v>113.5</v>
      </c>
      <c r="DE576" s="45">
        <v>120.6</v>
      </c>
      <c r="DF576" s="45">
        <v>119.1</v>
      </c>
      <c r="DG576" s="45">
        <v>123.5</v>
      </c>
      <c r="DH576" s="45">
        <v>127.7</v>
      </c>
      <c r="DI576" s="45">
        <v>129.19999999999999</v>
      </c>
      <c r="DJ576" s="45">
        <v>129.4</v>
      </c>
      <c r="DK576" s="45">
        <v>127</v>
      </c>
      <c r="DL576" s="45">
        <v>128.69999999999999</v>
      </c>
      <c r="DM576" s="45">
        <v>129.80000000000001</v>
      </c>
      <c r="DN576" s="45">
        <v>136.1</v>
      </c>
      <c r="DO576" s="45">
        <v>133.6</v>
      </c>
      <c r="DP576" s="45">
        <v>130.69999999999999</v>
      </c>
      <c r="DQ576" s="45">
        <v>136.6</v>
      </c>
      <c r="DR576" s="45">
        <v>143.6</v>
      </c>
      <c r="DS576" s="45">
        <v>150.19999999999999</v>
      </c>
      <c r="DT576" s="45">
        <v>155.19999999999999</v>
      </c>
      <c r="DU576" s="45">
        <v>149.19999999999999</v>
      </c>
      <c r="DV576" s="45">
        <v>147</v>
      </c>
      <c r="DW576" s="45">
        <v>147.5</v>
      </c>
      <c r="DX576" s="46">
        <v>147</v>
      </c>
      <c r="DY576" s="46">
        <v>147.4</v>
      </c>
      <c r="DZ576" s="46">
        <v>150.5</v>
      </c>
      <c r="EA576">
        <v>144.69999999999999</v>
      </c>
      <c r="EB576" s="47">
        <v>141.4</v>
      </c>
      <c r="EC576" s="47">
        <v>143.6</v>
      </c>
    </row>
    <row r="577" spans="1:133" x14ac:dyDescent="0.25">
      <c r="A577" s="43" t="s">
        <v>3908</v>
      </c>
      <c r="B577" s="43" t="s">
        <v>3909</v>
      </c>
      <c r="C577" s="44">
        <v>6.6710000000000005E-2</v>
      </c>
      <c r="D577" s="45">
        <v>115.9</v>
      </c>
      <c r="E577" s="45">
        <v>110.2</v>
      </c>
      <c r="F577" s="45">
        <v>109.7</v>
      </c>
      <c r="G577" s="45">
        <v>108.2</v>
      </c>
      <c r="H577" s="45">
        <v>105.5</v>
      </c>
      <c r="I577" s="45">
        <v>105.6</v>
      </c>
      <c r="J577" s="45">
        <v>106.1</v>
      </c>
      <c r="K577" s="45">
        <v>104.1</v>
      </c>
      <c r="L577" s="45">
        <v>102.5</v>
      </c>
      <c r="M577" s="45">
        <v>103.3</v>
      </c>
      <c r="N577" s="45">
        <v>102.4</v>
      </c>
      <c r="O577" s="45">
        <v>102.4</v>
      </c>
      <c r="P577" s="45">
        <v>102.8</v>
      </c>
      <c r="Q577" s="45">
        <v>101.2</v>
      </c>
      <c r="R577" s="45">
        <v>100.4</v>
      </c>
      <c r="S577" s="45">
        <v>98.9</v>
      </c>
      <c r="T577" s="45">
        <v>94.9</v>
      </c>
      <c r="U577" s="45">
        <v>96.8</v>
      </c>
      <c r="V577" s="45">
        <v>96.8</v>
      </c>
      <c r="W577" s="45">
        <v>97.4</v>
      </c>
      <c r="X577" s="45">
        <v>98.7</v>
      </c>
      <c r="Y577" s="45">
        <v>102.4</v>
      </c>
      <c r="Z577" s="45">
        <v>103.6</v>
      </c>
      <c r="AA577" s="45">
        <v>103.6</v>
      </c>
      <c r="AB577" s="45">
        <v>106.3</v>
      </c>
      <c r="AC577" s="45">
        <v>107.7</v>
      </c>
      <c r="AD577" s="45">
        <v>107</v>
      </c>
      <c r="AE577" s="45">
        <v>105.4</v>
      </c>
      <c r="AF577" s="45">
        <v>102.8</v>
      </c>
      <c r="AG577" s="45">
        <v>102.3</v>
      </c>
      <c r="AH577" s="45">
        <v>102</v>
      </c>
      <c r="AI577" s="45">
        <v>99.1</v>
      </c>
      <c r="AJ577" s="45">
        <v>98.4</v>
      </c>
      <c r="AK577" s="45">
        <v>98.3</v>
      </c>
      <c r="AL577" s="45">
        <v>97.8</v>
      </c>
      <c r="AM577" s="45">
        <v>97.6</v>
      </c>
      <c r="AN577" s="45">
        <v>95.6</v>
      </c>
      <c r="AO577" s="45">
        <v>93.2</v>
      </c>
      <c r="AP577" s="45">
        <v>92.2</v>
      </c>
      <c r="AQ577" s="45">
        <v>89.7</v>
      </c>
      <c r="AR577" s="45">
        <v>87.7</v>
      </c>
      <c r="AS577" s="45">
        <v>87.6</v>
      </c>
      <c r="AT577" s="45">
        <v>86.1</v>
      </c>
      <c r="AU577" s="45">
        <v>85.5</v>
      </c>
      <c r="AV577" s="45">
        <v>85.7</v>
      </c>
      <c r="AW577" s="45">
        <v>86.8</v>
      </c>
      <c r="AX577" s="45">
        <v>86.9</v>
      </c>
      <c r="AY577" s="45">
        <v>87.5</v>
      </c>
      <c r="AZ577" s="45">
        <v>88.5</v>
      </c>
      <c r="BA577" s="45">
        <v>85.1</v>
      </c>
      <c r="BB577" s="45">
        <v>83.3</v>
      </c>
      <c r="BC577" s="45">
        <v>81.3</v>
      </c>
      <c r="BD577" s="45">
        <v>79.599999999999994</v>
      </c>
      <c r="BE577" s="45">
        <v>81.8</v>
      </c>
      <c r="BF577" s="45">
        <v>84.2</v>
      </c>
      <c r="BG577" s="45">
        <v>84.4</v>
      </c>
      <c r="BH577" s="45">
        <v>86.3</v>
      </c>
      <c r="BI577" s="45">
        <v>89.2</v>
      </c>
      <c r="BJ577" s="45">
        <v>90.8</v>
      </c>
      <c r="BK577" s="45">
        <v>93.2</v>
      </c>
      <c r="BL577" s="45">
        <v>96.3</v>
      </c>
      <c r="BM577" s="45">
        <v>95.2</v>
      </c>
      <c r="BN577" s="45">
        <v>92</v>
      </c>
      <c r="BO577" s="45">
        <v>92.4</v>
      </c>
      <c r="BP577" s="45">
        <v>92.3</v>
      </c>
      <c r="BQ577" s="45">
        <v>93.5</v>
      </c>
      <c r="BR577" s="45">
        <v>93.8</v>
      </c>
      <c r="BS577" s="45">
        <v>95.4</v>
      </c>
      <c r="BT577" s="45">
        <v>97.9</v>
      </c>
      <c r="BU577" s="45">
        <v>104</v>
      </c>
      <c r="BV577" s="45">
        <v>105.9</v>
      </c>
      <c r="BW577" s="45">
        <v>108.9</v>
      </c>
      <c r="BX577" s="45">
        <v>110.5</v>
      </c>
      <c r="BY577" s="45">
        <v>111.7</v>
      </c>
      <c r="BZ577" s="45">
        <v>111.3</v>
      </c>
      <c r="CA577" s="45">
        <v>110.5</v>
      </c>
      <c r="CB577" s="45">
        <v>112.8</v>
      </c>
      <c r="CC577" s="45">
        <v>114.6</v>
      </c>
      <c r="CD577" s="45">
        <v>114.3</v>
      </c>
      <c r="CE577" s="45">
        <v>112.4</v>
      </c>
      <c r="CF577" s="45">
        <v>110.3</v>
      </c>
      <c r="CG577" s="45">
        <v>109.3</v>
      </c>
      <c r="CH577" s="45">
        <v>111.6</v>
      </c>
      <c r="CI577" s="45">
        <v>111.6</v>
      </c>
      <c r="CJ577" s="45">
        <v>110.6</v>
      </c>
      <c r="CK577" s="45">
        <v>109.6</v>
      </c>
      <c r="CL577" s="45">
        <v>107.4</v>
      </c>
      <c r="CM577" s="45">
        <v>104.4</v>
      </c>
      <c r="CN577" s="45">
        <v>99.9</v>
      </c>
      <c r="CO577" s="45">
        <v>99.6</v>
      </c>
      <c r="CP577" s="45">
        <v>98.9</v>
      </c>
      <c r="CQ577" s="45">
        <v>99.5</v>
      </c>
      <c r="CR577" s="45">
        <v>99.5</v>
      </c>
      <c r="CS577" s="45">
        <v>101.6</v>
      </c>
      <c r="CT577" s="45">
        <v>101.5</v>
      </c>
      <c r="CU577" s="45">
        <v>100.9</v>
      </c>
      <c r="CV577" s="45">
        <v>101.6</v>
      </c>
      <c r="CW577" s="45">
        <v>101.8</v>
      </c>
      <c r="CX577" s="45">
        <v>102.3</v>
      </c>
      <c r="CY577" s="45">
        <v>101.2</v>
      </c>
      <c r="CZ577" s="45">
        <v>103.2</v>
      </c>
      <c r="DA577" s="45">
        <v>102.7</v>
      </c>
      <c r="DB577" s="45">
        <v>102.7</v>
      </c>
      <c r="DC577" s="45">
        <v>107.7</v>
      </c>
      <c r="DD577" s="45">
        <v>113.5</v>
      </c>
      <c r="DE577" s="45">
        <v>120.6</v>
      </c>
      <c r="DF577" s="45">
        <v>119.1</v>
      </c>
      <c r="DG577" s="45">
        <v>123.5</v>
      </c>
      <c r="DH577" s="45">
        <v>127.7</v>
      </c>
      <c r="DI577" s="45">
        <v>129.19999999999999</v>
      </c>
      <c r="DJ577" s="45">
        <v>129.4</v>
      </c>
      <c r="DK577" s="45">
        <v>127</v>
      </c>
      <c r="DL577" s="45">
        <v>128.69999999999999</v>
      </c>
      <c r="DM577" s="45">
        <v>129.80000000000001</v>
      </c>
      <c r="DN577" s="45">
        <v>136.1</v>
      </c>
      <c r="DO577" s="45">
        <v>133.6</v>
      </c>
      <c r="DP577" s="45">
        <v>130.69999999999999</v>
      </c>
      <c r="DQ577" s="45">
        <v>136.6</v>
      </c>
      <c r="DR577" s="45">
        <v>143.6</v>
      </c>
      <c r="DS577" s="45">
        <v>150.19999999999999</v>
      </c>
      <c r="DT577" s="45">
        <v>155.19999999999999</v>
      </c>
      <c r="DU577" s="45">
        <v>149.19999999999999</v>
      </c>
      <c r="DV577" s="45">
        <v>147</v>
      </c>
      <c r="DW577" s="45">
        <v>147.5</v>
      </c>
      <c r="DX577" s="46">
        <v>147</v>
      </c>
      <c r="DY577" s="46">
        <v>147.4</v>
      </c>
      <c r="DZ577" s="46">
        <v>150.5</v>
      </c>
      <c r="EA577">
        <v>144.69999999999999</v>
      </c>
      <c r="EB577" s="47">
        <v>141.4</v>
      </c>
      <c r="EC577" s="47">
        <v>143.6</v>
      </c>
    </row>
    <row r="578" spans="1:133" x14ac:dyDescent="0.25">
      <c r="A578" s="43" t="s">
        <v>3910</v>
      </c>
      <c r="B578" s="43" t="s">
        <v>3911</v>
      </c>
      <c r="C578" s="44">
        <v>0.92396</v>
      </c>
      <c r="D578" s="45">
        <v>103.9</v>
      </c>
      <c r="E578" s="45">
        <v>103.1</v>
      </c>
      <c r="F578" s="45">
        <v>102.9</v>
      </c>
      <c r="G578" s="45">
        <v>103.4</v>
      </c>
      <c r="H578" s="45">
        <v>103.3</v>
      </c>
      <c r="I578" s="45">
        <v>102.4</v>
      </c>
      <c r="J578" s="45">
        <v>102.4</v>
      </c>
      <c r="K578" s="45">
        <v>101.1</v>
      </c>
      <c r="L578" s="45">
        <v>101.6</v>
      </c>
      <c r="M578" s="45">
        <v>101.3</v>
      </c>
      <c r="N578" s="45">
        <v>98.3</v>
      </c>
      <c r="O578" s="45">
        <v>99.1</v>
      </c>
      <c r="P578" s="45">
        <v>99.8</v>
      </c>
      <c r="Q578" s="45">
        <v>99.7</v>
      </c>
      <c r="R578" s="45">
        <v>95.4</v>
      </c>
      <c r="S578" s="45">
        <v>95.3</v>
      </c>
      <c r="T578" s="45">
        <v>96</v>
      </c>
      <c r="U578" s="45">
        <v>97.1</v>
      </c>
      <c r="V578" s="45">
        <v>97.6</v>
      </c>
      <c r="W578" s="45">
        <v>96.5</v>
      </c>
      <c r="X578" s="45">
        <v>98.1</v>
      </c>
      <c r="Y578" s="45">
        <v>100.8</v>
      </c>
      <c r="Z578" s="45">
        <v>100.6</v>
      </c>
      <c r="AA578" s="45">
        <v>101.1</v>
      </c>
      <c r="AB578" s="45">
        <v>103.2</v>
      </c>
      <c r="AC578" s="45">
        <v>104.1</v>
      </c>
      <c r="AD578" s="45">
        <v>104.3</v>
      </c>
      <c r="AE578" s="45">
        <v>104.7</v>
      </c>
      <c r="AF578" s="45">
        <v>103.3</v>
      </c>
      <c r="AG578" s="45">
        <v>103.7</v>
      </c>
      <c r="AH578" s="45">
        <v>103.5</v>
      </c>
      <c r="AI578" s="45">
        <v>103</v>
      </c>
      <c r="AJ578" s="45">
        <v>103.4</v>
      </c>
      <c r="AK578" s="45">
        <v>101</v>
      </c>
      <c r="AL578" s="45">
        <v>102.9</v>
      </c>
      <c r="AM578" s="45">
        <v>103</v>
      </c>
      <c r="AN578" s="45">
        <v>101.8</v>
      </c>
      <c r="AO578" s="45">
        <v>101.7</v>
      </c>
      <c r="AP578" s="45">
        <v>100.5</v>
      </c>
      <c r="AQ578" s="45">
        <v>100.2</v>
      </c>
      <c r="AR578" s="45">
        <v>88.4</v>
      </c>
      <c r="AS578" s="45">
        <v>89.1</v>
      </c>
      <c r="AT578" s="45">
        <v>88</v>
      </c>
      <c r="AU578" s="45">
        <v>84.4</v>
      </c>
      <c r="AV578" s="45">
        <v>81</v>
      </c>
      <c r="AW578" s="45">
        <v>76.8</v>
      </c>
      <c r="AX578" s="45">
        <v>77.3</v>
      </c>
      <c r="AY578" s="45">
        <v>78.7</v>
      </c>
      <c r="AZ578" s="45">
        <v>79.400000000000006</v>
      </c>
      <c r="BA578" s="45">
        <v>81.599999999999994</v>
      </c>
      <c r="BB578" s="45">
        <v>81.2</v>
      </c>
      <c r="BC578" s="45">
        <v>81.2</v>
      </c>
      <c r="BD578" s="45">
        <v>82</v>
      </c>
      <c r="BE578" s="45">
        <v>81.900000000000006</v>
      </c>
      <c r="BF578" s="45">
        <v>85.3</v>
      </c>
      <c r="BG578" s="45">
        <v>85.6</v>
      </c>
      <c r="BH578" s="45">
        <v>86.1</v>
      </c>
      <c r="BI578" s="45">
        <v>86.8</v>
      </c>
      <c r="BJ578" s="45">
        <v>86.9</v>
      </c>
      <c r="BK578" s="45">
        <v>91</v>
      </c>
      <c r="BL578" s="45">
        <v>92.9</v>
      </c>
      <c r="BM578" s="45">
        <v>94.3</v>
      </c>
      <c r="BN578" s="45">
        <v>94</v>
      </c>
      <c r="BO578" s="45">
        <v>93.5</v>
      </c>
      <c r="BP578" s="45">
        <v>95.4</v>
      </c>
      <c r="BQ578" s="45">
        <v>96.7</v>
      </c>
      <c r="BR578" s="45">
        <v>95.5</v>
      </c>
      <c r="BS578" s="45">
        <v>96.1</v>
      </c>
      <c r="BT578" s="45">
        <v>100.8</v>
      </c>
      <c r="BU578" s="45">
        <v>102</v>
      </c>
      <c r="BV578" s="45">
        <v>107.4</v>
      </c>
      <c r="BW578" s="45">
        <v>109.8</v>
      </c>
      <c r="BX578" s="45">
        <v>110.1</v>
      </c>
      <c r="BY578" s="45">
        <v>116.4</v>
      </c>
      <c r="BZ578" s="45">
        <v>116.9</v>
      </c>
      <c r="CA578" s="45">
        <v>113.6</v>
      </c>
      <c r="CB578" s="45">
        <v>113.2</v>
      </c>
      <c r="CC578" s="45">
        <v>111.9</v>
      </c>
      <c r="CD578" s="45">
        <v>114.1</v>
      </c>
      <c r="CE578" s="45">
        <v>113.6</v>
      </c>
      <c r="CF578" s="45">
        <v>112.8</v>
      </c>
      <c r="CG578" s="45">
        <v>107.4</v>
      </c>
      <c r="CH578" s="45">
        <v>112.4</v>
      </c>
      <c r="CI578" s="45">
        <v>109.7</v>
      </c>
      <c r="CJ578" s="45">
        <v>109.9</v>
      </c>
      <c r="CK578" s="45">
        <v>109.5</v>
      </c>
      <c r="CL578" s="45">
        <v>106.3</v>
      </c>
      <c r="CM578" s="45">
        <v>101.2</v>
      </c>
      <c r="CN578" s="45">
        <v>98.3</v>
      </c>
      <c r="CO578" s="45">
        <v>101</v>
      </c>
      <c r="CP578" s="45">
        <v>98.8</v>
      </c>
      <c r="CQ578" s="45">
        <v>99.4</v>
      </c>
      <c r="CR578" s="45">
        <v>98.5</v>
      </c>
      <c r="CS578" s="45">
        <v>105.3</v>
      </c>
      <c r="CT578" s="45">
        <v>104.1</v>
      </c>
      <c r="CU578" s="45">
        <v>102</v>
      </c>
      <c r="CV578" s="45">
        <v>102</v>
      </c>
      <c r="CW578" s="45">
        <v>98.8</v>
      </c>
      <c r="CX578" s="45">
        <v>101.3</v>
      </c>
      <c r="CY578" s="45">
        <v>103.3</v>
      </c>
      <c r="CZ578" s="45">
        <v>102.7</v>
      </c>
      <c r="DA578" s="45">
        <v>105.9</v>
      </c>
      <c r="DB578" s="45">
        <v>106.1</v>
      </c>
      <c r="DC578" s="45">
        <v>106.3</v>
      </c>
      <c r="DD578" s="45">
        <v>107.7</v>
      </c>
      <c r="DE578" s="45">
        <v>126.1</v>
      </c>
      <c r="DF578" s="45">
        <v>118</v>
      </c>
      <c r="DG578" s="45">
        <v>125.7</v>
      </c>
      <c r="DH578" s="45">
        <v>131</v>
      </c>
      <c r="DI578" s="45">
        <v>135.1</v>
      </c>
      <c r="DJ578" s="45">
        <v>133.30000000000001</v>
      </c>
      <c r="DK578" s="45">
        <v>134.1</v>
      </c>
      <c r="DL578" s="45">
        <v>135.9</v>
      </c>
      <c r="DM578" s="45">
        <v>138.69999999999999</v>
      </c>
      <c r="DN578" s="45">
        <v>147.19999999999999</v>
      </c>
      <c r="DO578" s="45">
        <v>139.5</v>
      </c>
      <c r="DP578" s="45">
        <v>142.80000000000001</v>
      </c>
      <c r="DQ578" s="45">
        <v>145.5</v>
      </c>
      <c r="DR578" s="45">
        <v>147.69999999999999</v>
      </c>
      <c r="DS578" s="45">
        <v>169.8</v>
      </c>
      <c r="DT578" s="45">
        <v>173</v>
      </c>
      <c r="DU578" s="45">
        <v>167.4</v>
      </c>
      <c r="DV578" s="45">
        <v>148.1</v>
      </c>
      <c r="DW578" s="45">
        <v>156.69999999999999</v>
      </c>
      <c r="DX578" s="46">
        <v>154.6</v>
      </c>
      <c r="DY578" s="46">
        <v>150.9</v>
      </c>
      <c r="DZ578" s="46">
        <v>146.5</v>
      </c>
      <c r="EA578">
        <v>143.19999999999999</v>
      </c>
      <c r="EB578" s="47">
        <v>142</v>
      </c>
      <c r="EC578" s="47">
        <v>147.80000000000001</v>
      </c>
    </row>
    <row r="579" spans="1:133" x14ac:dyDescent="0.25">
      <c r="A579" s="43" t="s">
        <v>3912</v>
      </c>
      <c r="B579" s="43" t="s">
        <v>3913</v>
      </c>
      <c r="C579" s="44">
        <v>0.48307</v>
      </c>
      <c r="D579" s="45">
        <v>91.3</v>
      </c>
      <c r="E579" s="45">
        <v>90.2</v>
      </c>
      <c r="F579" s="45">
        <v>91.5</v>
      </c>
      <c r="G579" s="45">
        <v>90.6</v>
      </c>
      <c r="H579" s="45">
        <v>90.3</v>
      </c>
      <c r="I579" s="45">
        <v>88.5</v>
      </c>
      <c r="J579" s="45">
        <v>88.4</v>
      </c>
      <c r="K579" s="45">
        <v>86.1</v>
      </c>
      <c r="L579" s="45">
        <v>86.9</v>
      </c>
      <c r="M579" s="45">
        <v>86.4</v>
      </c>
      <c r="N579" s="45">
        <v>84</v>
      </c>
      <c r="O579" s="45">
        <v>85.3</v>
      </c>
      <c r="P579" s="45">
        <v>86.4</v>
      </c>
      <c r="Q579" s="45">
        <v>86.6</v>
      </c>
      <c r="R579" s="45">
        <v>85</v>
      </c>
      <c r="S579" s="45">
        <v>84.9</v>
      </c>
      <c r="T579" s="45">
        <v>86.3</v>
      </c>
      <c r="U579" s="45">
        <v>88.4</v>
      </c>
      <c r="V579" s="45">
        <v>89.2</v>
      </c>
      <c r="W579" s="45">
        <v>87.2</v>
      </c>
      <c r="X579" s="45">
        <v>90.1</v>
      </c>
      <c r="Y579" s="45">
        <v>91.6</v>
      </c>
      <c r="Z579" s="45">
        <v>91.2</v>
      </c>
      <c r="AA579" s="45">
        <v>92.1</v>
      </c>
      <c r="AB579" s="45">
        <v>92.7</v>
      </c>
      <c r="AC579" s="45">
        <v>94.3</v>
      </c>
      <c r="AD579" s="45">
        <v>94.8</v>
      </c>
      <c r="AE579" s="45">
        <v>95.6</v>
      </c>
      <c r="AF579" s="45">
        <v>93.1</v>
      </c>
      <c r="AG579" s="45">
        <v>93.9</v>
      </c>
      <c r="AH579" s="45">
        <v>93.6</v>
      </c>
      <c r="AI579" s="45">
        <v>92.5</v>
      </c>
      <c r="AJ579" s="45">
        <v>93.4</v>
      </c>
      <c r="AK579" s="45">
        <v>93.4</v>
      </c>
      <c r="AL579" s="45">
        <v>92.1</v>
      </c>
      <c r="AM579" s="45">
        <v>92.4</v>
      </c>
      <c r="AN579" s="45">
        <v>90.5</v>
      </c>
      <c r="AO579" s="45">
        <v>90.2</v>
      </c>
      <c r="AP579" s="45">
        <v>88.1</v>
      </c>
      <c r="AQ579" s="45">
        <v>87.8</v>
      </c>
      <c r="AR579" s="45">
        <v>85.4</v>
      </c>
      <c r="AS579" s="45">
        <v>86.7</v>
      </c>
      <c r="AT579" s="45">
        <v>84.3</v>
      </c>
      <c r="AU579" s="45">
        <v>81.5</v>
      </c>
      <c r="AV579" s="45">
        <v>78.8</v>
      </c>
      <c r="AW579" s="45">
        <v>77.7</v>
      </c>
      <c r="AX579" s="45">
        <v>78.7</v>
      </c>
      <c r="AY579" s="45">
        <v>78.400000000000006</v>
      </c>
      <c r="AZ579" s="45">
        <v>79.7</v>
      </c>
      <c r="BA579" s="45">
        <v>79.5</v>
      </c>
      <c r="BB579" s="45">
        <v>78.7</v>
      </c>
      <c r="BC579" s="45">
        <v>78.8</v>
      </c>
      <c r="BD579" s="45">
        <v>80.400000000000006</v>
      </c>
      <c r="BE579" s="45">
        <v>80.2</v>
      </c>
      <c r="BF579" s="45">
        <v>82.9</v>
      </c>
      <c r="BG579" s="45">
        <v>83.2</v>
      </c>
      <c r="BH579" s="45">
        <v>83.6</v>
      </c>
      <c r="BI579" s="45">
        <v>85.1</v>
      </c>
      <c r="BJ579" s="45">
        <v>85.2</v>
      </c>
      <c r="BK579" s="45">
        <v>86.2</v>
      </c>
      <c r="BL579" s="45">
        <v>89.8</v>
      </c>
      <c r="BM579" s="45">
        <v>88.9</v>
      </c>
      <c r="BN579" s="45">
        <v>88.4</v>
      </c>
      <c r="BO579" s="45">
        <v>87</v>
      </c>
      <c r="BP579" s="45">
        <v>87.4</v>
      </c>
      <c r="BQ579" s="45">
        <v>87</v>
      </c>
      <c r="BR579" s="45">
        <v>86.1</v>
      </c>
      <c r="BS579" s="45">
        <v>87.2</v>
      </c>
      <c r="BT579" s="45">
        <v>88.9</v>
      </c>
      <c r="BU579" s="45">
        <v>91</v>
      </c>
      <c r="BV579" s="45">
        <v>92</v>
      </c>
      <c r="BW579" s="45">
        <v>92.9</v>
      </c>
      <c r="BX579" s="45">
        <v>93.6</v>
      </c>
      <c r="BY579" s="45">
        <v>94.3</v>
      </c>
      <c r="BZ579" s="45">
        <v>95.1</v>
      </c>
      <c r="CA579" s="45">
        <v>95.6</v>
      </c>
      <c r="CB579" s="45">
        <v>95.8</v>
      </c>
      <c r="CC579" s="45">
        <v>95.7</v>
      </c>
      <c r="CD579" s="45">
        <v>96.5</v>
      </c>
      <c r="CE579" s="45">
        <v>97</v>
      </c>
      <c r="CF579" s="45">
        <v>96.3</v>
      </c>
      <c r="CG579" s="45">
        <v>95.8</v>
      </c>
      <c r="CH579" s="45">
        <v>96</v>
      </c>
      <c r="CI579" s="45">
        <v>95.5</v>
      </c>
      <c r="CJ579" s="45">
        <v>96.1</v>
      </c>
      <c r="CK579" s="45">
        <v>95.7</v>
      </c>
      <c r="CL579" s="45">
        <v>94.7</v>
      </c>
      <c r="CM579" s="45">
        <v>94.1</v>
      </c>
      <c r="CN579" s="45">
        <v>92.7</v>
      </c>
      <c r="CO579" s="45">
        <v>93</v>
      </c>
      <c r="CP579" s="45">
        <v>93.1</v>
      </c>
      <c r="CQ579" s="45">
        <v>92.5</v>
      </c>
      <c r="CR579" s="45">
        <v>91.2</v>
      </c>
      <c r="CS579" s="45">
        <v>91.3</v>
      </c>
      <c r="CT579" s="45">
        <v>91.7</v>
      </c>
      <c r="CU579" s="45">
        <v>92.5</v>
      </c>
      <c r="CV579" s="45">
        <v>92.5</v>
      </c>
      <c r="CW579" s="45">
        <v>90.8</v>
      </c>
      <c r="CX579" s="45">
        <v>91.7</v>
      </c>
      <c r="CY579" s="45">
        <v>92.4</v>
      </c>
      <c r="CZ579" s="45">
        <v>92.3</v>
      </c>
      <c r="DA579" s="45">
        <v>93.2</v>
      </c>
      <c r="DB579" s="45">
        <v>93.4</v>
      </c>
      <c r="DC579" s="45">
        <v>93.7</v>
      </c>
      <c r="DD579" s="45">
        <v>96.1</v>
      </c>
      <c r="DE579" s="45">
        <v>97.9</v>
      </c>
      <c r="DF579" s="45">
        <v>101.3</v>
      </c>
      <c r="DG579" s="45">
        <v>103.5</v>
      </c>
      <c r="DH579" s="45">
        <v>102.8</v>
      </c>
      <c r="DI579" s="45">
        <v>105.5</v>
      </c>
      <c r="DJ579" s="45">
        <v>106.4</v>
      </c>
      <c r="DK579" s="45">
        <v>106.7</v>
      </c>
      <c r="DL579" s="45">
        <v>109.2</v>
      </c>
      <c r="DM579" s="45">
        <v>111.8</v>
      </c>
      <c r="DN579" s="45">
        <v>115.2</v>
      </c>
      <c r="DO579" s="45">
        <v>116.3</v>
      </c>
      <c r="DP579" s="45">
        <v>117.3</v>
      </c>
      <c r="DQ579" s="45">
        <v>118.1</v>
      </c>
      <c r="DR579" s="45">
        <v>118.5</v>
      </c>
      <c r="DS579" s="45">
        <v>122.8</v>
      </c>
      <c r="DT579" s="45">
        <v>127.7</v>
      </c>
      <c r="DU579" s="45">
        <v>125.1</v>
      </c>
      <c r="DV579" s="45">
        <v>122.1</v>
      </c>
      <c r="DW579" s="45">
        <v>119.4</v>
      </c>
      <c r="DX579" s="46">
        <v>118.9</v>
      </c>
      <c r="DY579" s="46">
        <v>117.9</v>
      </c>
      <c r="DZ579" s="46">
        <v>116.9</v>
      </c>
      <c r="EA579">
        <v>116.4</v>
      </c>
      <c r="EB579" s="47">
        <v>114</v>
      </c>
      <c r="EC579" s="47">
        <v>114.6</v>
      </c>
    </row>
    <row r="580" spans="1:133" x14ac:dyDescent="0.25">
      <c r="A580" s="43" t="s">
        <v>3914</v>
      </c>
      <c r="B580" s="43" t="s">
        <v>3915</v>
      </c>
      <c r="C580" s="44">
        <v>0.41164000000000001</v>
      </c>
      <c r="D580" s="45">
        <v>118.4</v>
      </c>
      <c r="E580" s="45">
        <v>118.4</v>
      </c>
      <c r="F580" s="45">
        <v>116.4</v>
      </c>
      <c r="G580" s="45">
        <v>118.4</v>
      </c>
      <c r="H580" s="45">
        <v>118.4</v>
      </c>
      <c r="I580" s="45">
        <v>118.4</v>
      </c>
      <c r="J580" s="45">
        <v>118.4</v>
      </c>
      <c r="K580" s="45">
        <v>118.4</v>
      </c>
      <c r="L580" s="45">
        <v>118.4</v>
      </c>
      <c r="M580" s="45">
        <v>118.4</v>
      </c>
      <c r="N580" s="45">
        <v>114.5</v>
      </c>
      <c r="O580" s="45">
        <v>114.5</v>
      </c>
      <c r="P580" s="45">
        <v>114.5</v>
      </c>
      <c r="Q580" s="45">
        <v>114.5</v>
      </c>
      <c r="R580" s="45">
        <v>106.6</v>
      </c>
      <c r="S580" s="45">
        <v>106.6</v>
      </c>
      <c r="T580" s="45">
        <v>106.6</v>
      </c>
      <c r="U580" s="45">
        <v>106.6</v>
      </c>
      <c r="V580" s="45">
        <v>106.6</v>
      </c>
      <c r="W580" s="45">
        <v>106.6</v>
      </c>
      <c r="X580" s="45">
        <v>106.6</v>
      </c>
      <c r="Y580" s="45">
        <v>110.5</v>
      </c>
      <c r="Z580" s="45">
        <v>110.5</v>
      </c>
      <c r="AA580" s="45">
        <v>110.5</v>
      </c>
      <c r="AB580" s="45">
        <v>114.5</v>
      </c>
      <c r="AC580" s="45">
        <v>114.5</v>
      </c>
      <c r="AD580" s="45">
        <v>114.5</v>
      </c>
      <c r="AE580" s="45">
        <v>114.5</v>
      </c>
      <c r="AF580" s="45">
        <v>114.5</v>
      </c>
      <c r="AG580" s="45">
        <v>114.5</v>
      </c>
      <c r="AH580" s="45">
        <v>114.5</v>
      </c>
      <c r="AI580" s="45">
        <v>114.5</v>
      </c>
      <c r="AJ580" s="45">
        <v>114.5</v>
      </c>
      <c r="AK580" s="45">
        <v>108.5</v>
      </c>
      <c r="AL580" s="45">
        <v>114.5</v>
      </c>
      <c r="AM580" s="45">
        <v>114.5</v>
      </c>
      <c r="AN580" s="45">
        <v>114.5</v>
      </c>
      <c r="AO580" s="45">
        <v>114.5</v>
      </c>
      <c r="AP580" s="45">
        <v>114.5</v>
      </c>
      <c r="AQ580" s="45">
        <v>114.5</v>
      </c>
      <c r="AR580" s="45">
        <v>90.8</v>
      </c>
      <c r="AS580" s="45">
        <v>90.8</v>
      </c>
      <c r="AT580" s="45">
        <v>90.8</v>
      </c>
      <c r="AU580" s="45">
        <v>86</v>
      </c>
      <c r="AV580" s="45">
        <v>82.1</v>
      </c>
      <c r="AW580" s="45">
        <v>74.2</v>
      </c>
      <c r="AX580" s="45">
        <v>74.2</v>
      </c>
      <c r="AY580" s="45">
        <v>77.7</v>
      </c>
      <c r="AZ580" s="45">
        <v>77.7</v>
      </c>
      <c r="BA580" s="45">
        <v>82.9</v>
      </c>
      <c r="BB580" s="45">
        <v>82.9</v>
      </c>
      <c r="BC580" s="45">
        <v>82.9</v>
      </c>
      <c r="BD580" s="45">
        <v>82.9</v>
      </c>
      <c r="BE580" s="45">
        <v>82.9</v>
      </c>
      <c r="BF580" s="45">
        <v>86.8</v>
      </c>
      <c r="BG580" s="45">
        <v>86.8</v>
      </c>
      <c r="BH580" s="45">
        <v>86.8</v>
      </c>
      <c r="BI580" s="45">
        <v>86.8</v>
      </c>
      <c r="BJ580" s="45">
        <v>86.8</v>
      </c>
      <c r="BK580" s="45">
        <v>94.7</v>
      </c>
      <c r="BL580" s="45">
        <v>94.7</v>
      </c>
      <c r="BM580" s="45">
        <v>98.7</v>
      </c>
      <c r="BN580" s="45">
        <v>98.7</v>
      </c>
      <c r="BO580" s="45">
        <v>99.8</v>
      </c>
      <c r="BP580" s="45">
        <v>103.8</v>
      </c>
      <c r="BQ580" s="45">
        <v>107</v>
      </c>
      <c r="BR580" s="45">
        <v>105</v>
      </c>
      <c r="BS580" s="45">
        <v>105</v>
      </c>
      <c r="BT580" s="45">
        <v>113.7</v>
      </c>
      <c r="BU580" s="45">
        <v>113.9</v>
      </c>
      <c r="BV580" s="45">
        <v>124.7</v>
      </c>
      <c r="BW580" s="45">
        <v>129.1</v>
      </c>
      <c r="BX580" s="45">
        <v>129.1</v>
      </c>
      <c r="BY580" s="45">
        <v>142.1</v>
      </c>
      <c r="BZ580" s="45">
        <v>142.1</v>
      </c>
      <c r="CA580" s="45">
        <v>134.19999999999999</v>
      </c>
      <c r="CB580" s="45">
        <v>133</v>
      </c>
      <c r="CC580" s="45">
        <v>130.19999999999999</v>
      </c>
      <c r="CD580" s="45">
        <v>134.19999999999999</v>
      </c>
      <c r="CE580" s="45">
        <v>132.6</v>
      </c>
      <c r="CF580" s="45">
        <v>131.4</v>
      </c>
      <c r="CG580" s="45">
        <v>120</v>
      </c>
      <c r="CH580" s="45">
        <v>131</v>
      </c>
      <c r="CI580" s="45">
        <v>125.5</v>
      </c>
      <c r="CJ580" s="45">
        <v>125.5</v>
      </c>
      <c r="CK580" s="45">
        <v>125.1</v>
      </c>
      <c r="CL580" s="45">
        <v>119.2</v>
      </c>
      <c r="CM580" s="45">
        <v>108.5</v>
      </c>
      <c r="CN580" s="45">
        <v>103.8</v>
      </c>
      <c r="CO580" s="45">
        <v>109.3</v>
      </c>
      <c r="CP580" s="45">
        <v>104.2</v>
      </c>
      <c r="CQ580" s="45">
        <v>106.6</v>
      </c>
      <c r="CR580" s="45">
        <v>106.2</v>
      </c>
      <c r="CS580" s="45">
        <v>121.2</v>
      </c>
      <c r="CT580" s="45">
        <v>118.4</v>
      </c>
      <c r="CU580" s="45">
        <v>112.5</v>
      </c>
      <c r="CV580" s="45">
        <v>112.5</v>
      </c>
      <c r="CW580" s="45">
        <v>107.3</v>
      </c>
      <c r="CX580" s="45">
        <v>111.7</v>
      </c>
      <c r="CY580" s="45">
        <v>115.2</v>
      </c>
      <c r="CZ580" s="45">
        <v>114.1</v>
      </c>
      <c r="DA580" s="45">
        <v>120.4</v>
      </c>
      <c r="DB580" s="45">
        <v>120.4</v>
      </c>
      <c r="DC580" s="45">
        <v>120.4</v>
      </c>
      <c r="DD580" s="45">
        <v>120.4</v>
      </c>
      <c r="DE580" s="45">
        <v>159</v>
      </c>
      <c r="DF580" s="45">
        <v>136.9</v>
      </c>
      <c r="DG580" s="45">
        <v>151.19999999999999</v>
      </c>
      <c r="DH580" s="45">
        <v>163.80000000000001</v>
      </c>
      <c r="DI580" s="45">
        <v>169.7</v>
      </c>
      <c r="DJ580" s="45">
        <v>164.6</v>
      </c>
      <c r="DK580" s="45">
        <v>165.8</v>
      </c>
      <c r="DL580" s="45">
        <v>166.2</v>
      </c>
      <c r="DM580" s="45">
        <v>168.9</v>
      </c>
      <c r="DN580" s="45">
        <v>183.5</v>
      </c>
      <c r="DO580" s="45">
        <v>164.6</v>
      </c>
      <c r="DP580" s="45">
        <v>170.9</v>
      </c>
      <c r="DQ580" s="45">
        <v>176.8</v>
      </c>
      <c r="DR580" s="45">
        <v>180.8</v>
      </c>
      <c r="DS580" s="45">
        <v>225</v>
      </c>
      <c r="DT580" s="45">
        <v>226.5</v>
      </c>
      <c r="DU580" s="45">
        <v>217.1</v>
      </c>
      <c r="DV580" s="45">
        <v>177.6</v>
      </c>
      <c r="DW580" s="45">
        <v>200.5</v>
      </c>
      <c r="DX580" s="46">
        <v>196.5</v>
      </c>
      <c r="DY580" s="46">
        <v>189.4</v>
      </c>
      <c r="DZ580" s="46">
        <v>180.8</v>
      </c>
      <c r="EA580">
        <v>173.6</v>
      </c>
      <c r="EB580" s="47">
        <v>173.6</v>
      </c>
      <c r="EC580" s="47">
        <v>186.3</v>
      </c>
    </row>
    <row r="581" spans="1:133" x14ac:dyDescent="0.25">
      <c r="A581" s="43" t="s">
        <v>3916</v>
      </c>
      <c r="B581" s="43" t="s">
        <v>3917</v>
      </c>
      <c r="C581" s="44">
        <v>2.9250000000000002E-2</v>
      </c>
      <c r="D581" s="45">
        <v>107.5</v>
      </c>
      <c r="E581" s="45">
        <v>102.5</v>
      </c>
      <c r="F581" s="45">
        <v>102.2</v>
      </c>
      <c r="G581" s="45">
        <v>105.8</v>
      </c>
      <c r="H581" s="45">
        <v>105.4</v>
      </c>
      <c r="I581" s="45">
        <v>105.9</v>
      </c>
      <c r="J581" s="45">
        <v>108.6</v>
      </c>
      <c r="K581" s="45">
        <v>105.8</v>
      </c>
      <c r="L581" s="45">
        <v>106.9</v>
      </c>
      <c r="M581" s="45">
        <v>107.4</v>
      </c>
      <c r="N581" s="45">
        <v>106.6</v>
      </c>
      <c r="O581" s="45">
        <v>111.2</v>
      </c>
      <c r="P581" s="45">
        <v>114</v>
      </c>
      <c r="Q581" s="45">
        <v>107.1</v>
      </c>
      <c r="R581" s="45">
        <v>110.9</v>
      </c>
      <c r="S581" s="45">
        <v>109.3</v>
      </c>
      <c r="T581" s="45">
        <v>106.9</v>
      </c>
      <c r="U581" s="45">
        <v>109</v>
      </c>
      <c r="V581" s="45">
        <v>109.9</v>
      </c>
      <c r="W581" s="45">
        <v>110.1</v>
      </c>
      <c r="X581" s="45">
        <v>110.5</v>
      </c>
      <c r="Y581" s="45">
        <v>114.8</v>
      </c>
      <c r="Z581" s="45">
        <v>114.9</v>
      </c>
      <c r="AA581" s="45">
        <v>117.8</v>
      </c>
      <c r="AB581" s="45">
        <v>117</v>
      </c>
      <c r="AC581" s="45">
        <v>120.4</v>
      </c>
      <c r="AD581" s="45">
        <v>118.3</v>
      </c>
      <c r="AE581" s="45">
        <v>117.9</v>
      </c>
      <c r="AF581" s="45">
        <v>115.9</v>
      </c>
      <c r="AG581" s="45">
        <v>115.6</v>
      </c>
      <c r="AH581" s="45">
        <v>112.5</v>
      </c>
      <c r="AI581" s="45">
        <v>115.1</v>
      </c>
      <c r="AJ581" s="45">
        <v>112.9</v>
      </c>
      <c r="AK581" s="45">
        <v>122.5</v>
      </c>
      <c r="AL581" s="45">
        <v>119.4</v>
      </c>
      <c r="AM581" s="45">
        <v>117.1</v>
      </c>
      <c r="AN581" s="45">
        <v>110</v>
      </c>
      <c r="AO581" s="45">
        <v>110.8</v>
      </c>
      <c r="AP581" s="45">
        <v>109.7</v>
      </c>
      <c r="AQ581" s="45">
        <v>104.2</v>
      </c>
      <c r="AR581" s="45">
        <v>104.9</v>
      </c>
      <c r="AS581" s="45">
        <v>106</v>
      </c>
      <c r="AT581" s="45">
        <v>108.7</v>
      </c>
      <c r="AU581" s="45">
        <v>107.3</v>
      </c>
      <c r="AV581" s="45">
        <v>103</v>
      </c>
      <c r="AW581" s="45">
        <v>97.2</v>
      </c>
      <c r="AX581" s="45">
        <v>96.2</v>
      </c>
      <c r="AY581" s="45">
        <v>96.7</v>
      </c>
      <c r="AZ581" s="45">
        <v>97.6</v>
      </c>
      <c r="BA581" s="45">
        <v>97.2</v>
      </c>
      <c r="BB581" s="45">
        <v>100</v>
      </c>
      <c r="BC581" s="45">
        <v>96.9</v>
      </c>
      <c r="BD581" s="45">
        <v>97.5</v>
      </c>
      <c r="BE581" s="45">
        <v>97.4</v>
      </c>
      <c r="BF581" s="45">
        <v>101.4</v>
      </c>
      <c r="BG581" s="45">
        <v>107.6</v>
      </c>
      <c r="BH581" s="45">
        <v>117</v>
      </c>
      <c r="BI581" s="45">
        <v>116.1</v>
      </c>
      <c r="BJ581" s="45">
        <v>115.9</v>
      </c>
      <c r="BK581" s="45">
        <v>117.3</v>
      </c>
      <c r="BL581" s="45">
        <v>117.4</v>
      </c>
      <c r="BM581" s="45">
        <v>120.8</v>
      </c>
      <c r="BN581" s="45">
        <v>120.8</v>
      </c>
      <c r="BO581" s="45">
        <v>110.3</v>
      </c>
      <c r="BP581" s="45">
        <v>108.6</v>
      </c>
      <c r="BQ581" s="45">
        <v>112.1</v>
      </c>
      <c r="BR581" s="45">
        <v>117</v>
      </c>
      <c r="BS581" s="45">
        <v>117.8</v>
      </c>
      <c r="BT581" s="45">
        <v>118.1</v>
      </c>
      <c r="BU581" s="45">
        <v>117</v>
      </c>
      <c r="BV581" s="45">
        <v>117.8</v>
      </c>
      <c r="BW581" s="45">
        <v>119.5</v>
      </c>
      <c r="BX581" s="45">
        <v>117.4</v>
      </c>
      <c r="BY581" s="45">
        <v>119.9</v>
      </c>
      <c r="BZ581" s="45">
        <v>122</v>
      </c>
      <c r="CA581" s="45">
        <v>119</v>
      </c>
      <c r="CB581" s="45">
        <v>120.3</v>
      </c>
      <c r="CC581" s="45">
        <v>120.1</v>
      </c>
      <c r="CD581" s="45">
        <v>122</v>
      </c>
      <c r="CE581" s="45">
        <v>122.5</v>
      </c>
      <c r="CF581" s="45">
        <v>124</v>
      </c>
      <c r="CG581" s="45">
        <v>120.6</v>
      </c>
      <c r="CH581" s="45">
        <v>120.6</v>
      </c>
      <c r="CI581" s="45">
        <v>121.5</v>
      </c>
      <c r="CJ581" s="45">
        <v>120.2</v>
      </c>
      <c r="CK581" s="45">
        <v>118.4</v>
      </c>
      <c r="CL581" s="45">
        <v>117.1</v>
      </c>
      <c r="CM581" s="45">
        <v>116.5</v>
      </c>
      <c r="CN581" s="45">
        <v>113.4</v>
      </c>
      <c r="CO581" s="45">
        <v>115.5</v>
      </c>
      <c r="CP581" s="45">
        <v>116.7</v>
      </c>
      <c r="CQ581" s="45">
        <v>113.9</v>
      </c>
      <c r="CR581" s="45">
        <v>110.6</v>
      </c>
      <c r="CS581" s="45">
        <v>112</v>
      </c>
      <c r="CT581" s="45">
        <v>108.8</v>
      </c>
      <c r="CU581" s="45">
        <v>110.5</v>
      </c>
      <c r="CV581" s="45">
        <v>110.7</v>
      </c>
      <c r="CW581" s="45">
        <v>110.7</v>
      </c>
      <c r="CX581" s="45">
        <v>113.7</v>
      </c>
      <c r="CY581" s="45">
        <v>114.5</v>
      </c>
      <c r="CZ581" s="45">
        <v>113.1</v>
      </c>
      <c r="DA581" s="45">
        <v>113.6</v>
      </c>
      <c r="DB581" s="45">
        <v>113.8</v>
      </c>
      <c r="DC581" s="45">
        <v>117.5</v>
      </c>
      <c r="DD581" s="45">
        <v>120.7</v>
      </c>
      <c r="DE581" s="45">
        <v>127.4</v>
      </c>
      <c r="DF581" s="45">
        <v>127.6</v>
      </c>
      <c r="DG581" s="45">
        <v>133.6</v>
      </c>
      <c r="DH581" s="45">
        <v>133.80000000000001</v>
      </c>
      <c r="DI581" s="45">
        <v>135.9</v>
      </c>
      <c r="DJ581" s="45">
        <v>137.5</v>
      </c>
      <c r="DK581" s="45">
        <v>141.69999999999999</v>
      </c>
      <c r="DL581" s="45">
        <v>150.9</v>
      </c>
      <c r="DM581" s="45">
        <v>158.4</v>
      </c>
      <c r="DN581" s="45">
        <v>164.9</v>
      </c>
      <c r="DO581" s="45">
        <v>169.1</v>
      </c>
      <c r="DP581" s="45">
        <v>169.3</v>
      </c>
      <c r="DQ581" s="45">
        <v>158</v>
      </c>
      <c r="DR581" s="45">
        <v>164.3</v>
      </c>
      <c r="DS581" s="45">
        <v>169.8</v>
      </c>
      <c r="DT581" s="45">
        <v>169</v>
      </c>
      <c r="DU581" s="45">
        <v>167.5</v>
      </c>
      <c r="DV581" s="45">
        <v>163.19999999999999</v>
      </c>
      <c r="DW581" s="45">
        <v>158</v>
      </c>
      <c r="DX581" s="46">
        <v>155.4</v>
      </c>
      <c r="DY581" s="46">
        <v>153.69999999999999</v>
      </c>
      <c r="DZ581" s="46">
        <v>154.4</v>
      </c>
      <c r="EA581">
        <v>157.6</v>
      </c>
      <c r="EB581" s="47">
        <v>159.9</v>
      </c>
      <c r="EC581" s="47">
        <v>154.6</v>
      </c>
    </row>
    <row r="582" spans="1:133" x14ac:dyDescent="0.25">
      <c r="A582" s="43" t="s">
        <v>3918</v>
      </c>
      <c r="B582" s="43" t="s">
        <v>3919</v>
      </c>
      <c r="C582" s="44">
        <v>0.20533999999999999</v>
      </c>
      <c r="D582" s="45">
        <v>102.6</v>
      </c>
      <c r="E582" s="45">
        <v>105.2</v>
      </c>
      <c r="F582" s="45">
        <v>102.1</v>
      </c>
      <c r="G582" s="45">
        <v>103.8</v>
      </c>
      <c r="H582" s="45">
        <v>103.6</v>
      </c>
      <c r="I582" s="45">
        <v>103.2</v>
      </c>
      <c r="J582" s="45">
        <v>102.4</v>
      </c>
      <c r="K582" s="45">
        <v>101.4</v>
      </c>
      <c r="L582" s="45">
        <v>100.9</v>
      </c>
      <c r="M582" s="45">
        <v>103.8</v>
      </c>
      <c r="N582" s="45">
        <v>102.5</v>
      </c>
      <c r="O582" s="45">
        <v>103.4</v>
      </c>
      <c r="P582" s="45">
        <v>105.6</v>
      </c>
      <c r="Q582" s="45">
        <v>103.7</v>
      </c>
      <c r="R582" s="45">
        <v>104.8</v>
      </c>
      <c r="S582" s="45">
        <v>106.4</v>
      </c>
      <c r="T582" s="45">
        <v>104</v>
      </c>
      <c r="U582" s="45">
        <v>103.5</v>
      </c>
      <c r="V582" s="45">
        <v>103.3</v>
      </c>
      <c r="W582" s="45">
        <v>103.9</v>
      </c>
      <c r="X582" s="45">
        <v>104.7</v>
      </c>
      <c r="Y582" s="45">
        <v>105.8</v>
      </c>
      <c r="Z582" s="45">
        <v>103.1</v>
      </c>
      <c r="AA582" s="45">
        <v>105.3</v>
      </c>
      <c r="AB582" s="45">
        <v>105.9</v>
      </c>
      <c r="AC582" s="45">
        <v>104.4</v>
      </c>
      <c r="AD582" s="45">
        <v>107.4</v>
      </c>
      <c r="AE582" s="45">
        <v>109.1</v>
      </c>
      <c r="AF582" s="45">
        <v>113.4</v>
      </c>
      <c r="AG582" s="45">
        <v>111.1</v>
      </c>
      <c r="AH582" s="45">
        <v>112.6</v>
      </c>
      <c r="AI582" s="45">
        <v>110.4</v>
      </c>
      <c r="AJ582" s="45">
        <v>110.1</v>
      </c>
      <c r="AK582" s="45">
        <v>107.1</v>
      </c>
      <c r="AL582" s="45">
        <v>107</v>
      </c>
      <c r="AM582" s="45">
        <v>107.2</v>
      </c>
      <c r="AN582" s="45">
        <v>105.5</v>
      </c>
      <c r="AO582" s="45">
        <v>107.5</v>
      </c>
      <c r="AP582" s="45">
        <v>105.4</v>
      </c>
      <c r="AQ582" s="45">
        <v>107.6</v>
      </c>
      <c r="AR582" s="45">
        <v>104.3</v>
      </c>
      <c r="AS582" s="45">
        <v>104.9</v>
      </c>
      <c r="AT582" s="45">
        <v>103.1</v>
      </c>
      <c r="AU582" s="45">
        <v>104.2</v>
      </c>
      <c r="AV582" s="45">
        <v>101.5</v>
      </c>
      <c r="AW582" s="45">
        <v>102.7</v>
      </c>
      <c r="AX582" s="45">
        <v>104.2</v>
      </c>
      <c r="AY582" s="45">
        <v>104.4</v>
      </c>
      <c r="AZ582" s="45">
        <v>104.4</v>
      </c>
      <c r="BA582" s="45">
        <v>106.8</v>
      </c>
      <c r="BB582" s="45">
        <v>107.7</v>
      </c>
      <c r="BC582" s="45">
        <v>106.4</v>
      </c>
      <c r="BD582" s="45">
        <v>105.2</v>
      </c>
      <c r="BE582" s="45">
        <v>104.9</v>
      </c>
      <c r="BF582" s="45">
        <v>106.8</v>
      </c>
      <c r="BG582" s="45">
        <v>107</v>
      </c>
      <c r="BH582" s="45">
        <v>111.2</v>
      </c>
      <c r="BI582" s="45">
        <v>112.3</v>
      </c>
      <c r="BJ582" s="45">
        <v>112</v>
      </c>
      <c r="BK582" s="45">
        <v>108.8</v>
      </c>
      <c r="BL582" s="45">
        <v>109.8</v>
      </c>
      <c r="BM582" s="45">
        <v>110.6</v>
      </c>
      <c r="BN582" s="45">
        <v>110.3</v>
      </c>
      <c r="BO582" s="45">
        <v>110.4</v>
      </c>
      <c r="BP582" s="45">
        <v>112.6</v>
      </c>
      <c r="BQ582" s="45">
        <v>116.6</v>
      </c>
      <c r="BR582" s="45">
        <v>116.4</v>
      </c>
      <c r="BS582" s="45">
        <v>116.8</v>
      </c>
      <c r="BT582" s="45">
        <v>118.8</v>
      </c>
      <c r="BU582" s="45">
        <v>122.6</v>
      </c>
      <c r="BV582" s="45">
        <v>123.5</v>
      </c>
      <c r="BW582" s="45">
        <v>124.8</v>
      </c>
      <c r="BX582" s="45">
        <v>124.5</v>
      </c>
      <c r="BY582" s="45">
        <v>123.4</v>
      </c>
      <c r="BZ582" s="45">
        <v>126.5</v>
      </c>
      <c r="CA582" s="45">
        <v>124.8</v>
      </c>
      <c r="CB582" s="45">
        <v>125.8</v>
      </c>
      <c r="CC582" s="45">
        <v>127.4</v>
      </c>
      <c r="CD582" s="45">
        <v>127.6</v>
      </c>
      <c r="CE582" s="45">
        <v>127</v>
      </c>
      <c r="CF582" s="45">
        <v>127.3</v>
      </c>
      <c r="CG582" s="45">
        <v>127.8</v>
      </c>
      <c r="CH582" s="45">
        <v>128.6</v>
      </c>
      <c r="CI582" s="45">
        <v>128.1</v>
      </c>
      <c r="CJ582" s="45">
        <v>127.1</v>
      </c>
      <c r="CK582" s="45">
        <v>126.4</v>
      </c>
      <c r="CL582" s="45">
        <v>129.69999999999999</v>
      </c>
      <c r="CM582" s="45">
        <v>127</v>
      </c>
      <c r="CN582" s="45">
        <v>124.5</v>
      </c>
      <c r="CO582" s="45">
        <v>124.8</v>
      </c>
      <c r="CP582" s="45">
        <v>125.1</v>
      </c>
      <c r="CQ582" s="45">
        <v>123.7</v>
      </c>
      <c r="CR582" s="45">
        <v>126.5</v>
      </c>
      <c r="CS582" s="45">
        <v>126.9</v>
      </c>
      <c r="CT582" s="45">
        <v>127.4</v>
      </c>
      <c r="CU582" s="45">
        <v>125</v>
      </c>
      <c r="CV582" s="45">
        <v>125.3</v>
      </c>
      <c r="CW582" s="45">
        <v>123.3</v>
      </c>
      <c r="CX582" s="45">
        <v>120.9</v>
      </c>
      <c r="CY582" s="45">
        <v>123.3</v>
      </c>
      <c r="CZ582" s="45">
        <v>125.3</v>
      </c>
      <c r="DA582" s="45">
        <v>123.2</v>
      </c>
      <c r="DB582" s="45">
        <v>123.4</v>
      </c>
      <c r="DC582" s="45">
        <v>126.7</v>
      </c>
      <c r="DD582" s="45">
        <v>129.80000000000001</v>
      </c>
      <c r="DE582" s="45">
        <v>134.69999999999999</v>
      </c>
      <c r="DF582" s="45">
        <v>137.5</v>
      </c>
      <c r="DG582" s="45">
        <v>141.4</v>
      </c>
      <c r="DH582" s="45">
        <v>140.4</v>
      </c>
      <c r="DI582" s="45">
        <v>146.4</v>
      </c>
      <c r="DJ582" s="45">
        <v>145.4</v>
      </c>
      <c r="DK582" s="45">
        <v>148.5</v>
      </c>
      <c r="DL582" s="45">
        <v>151.6</v>
      </c>
      <c r="DM582" s="45">
        <v>154.30000000000001</v>
      </c>
      <c r="DN582" s="45">
        <v>159.9</v>
      </c>
      <c r="DO582" s="45">
        <v>160.1</v>
      </c>
      <c r="DP582" s="45">
        <v>161.80000000000001</v>
      </c>
      <c r="DQ582" s="45">
        <v>163.80000000000001</v>
      </c>
      <c r="DR582" s="45">
        <v>167.1</v>
      </c>
      <c r="DS582" s="45">
        <v>171</v>
      </c>
      <c r="DT582" s="45">
        <v>172.7</v>
      </c>
      <c r="DU582" s="45">
        <v>177</v>
      </c>
      <c r="DV582" s="45">
        <v>169.2</v>
      </c>
      <c r="DW582" s="45">
        <v>174</v>
      </c>
      <c r="DX582" s="46">
        <v>174.6</v>
      </c>
      <c r="DY582" s="46">
        <v>176.6</v>
      </c>
      <c r="DZ582" s="46">
        <v>176.6</v>
      </c>
      <c r="EA582">
        <v>174.4</v>
      </c>
      <c r="EB582" s="47">
        <v>171.7</v>
      </c>
      <c r="EC582" s="47">
        <v>174.3</v>
      </c>
    </row>
    <row r="583" spans="1:133" x14ac:dyDescent="0.25">
      <c r="A583" s="43" t="s">
        <v>3920</v>
      </c>
      <c r="B583" s="43" t="s">
        <v>3921</v>
      </c>
      <c r="C583" s="44">
        <v>7.5000000000000002E-4</v>
      </c>
      <c r="D583" s="45">
        <v>101.3</v>
      </c>
      <c r="E583" s="45">
        <v>106.8</v>
      </c>
      <c r="F583" s="45">
        <v>105</v>
      </c>
      <c r="G583" s="45">
        <v>107.4</v>
      </c>
      <c r="H583" s="45">
        <v>103.5</v>
      </c>
      <c r="I583" s="45">
        <v>105.9</v>
      </c>
      <c r="J583" s="45">
        <v>101.6</v>
      </c>
      <c r="K583" s="45">
        <v>102.8</v>
      </c>
      <c r="L583" s="45">
        <v>103.2</v>
      </c>
      <c r="M583" s="45">
        <v>103.6</v>
      </c>
      <c r="N583" s="45">
        <v>103.5</v>
      </c>
      <c r="O583" s="45">
        <v>102.9</v>
      </c>
      <c r="P583" s="45">
        <v>102.8</v>
      </c>
      <c r="Q583" s="45">
        <v>103.2</v>
      </c>
      <c r="R583" s="45">
        <v>102</v>
      </c>
      <c r="S583" s="45">
        <v>103.8</v>
      </c>
      <c r="T583" s="45">
        <v>103.7</v>
      </c>
      <c r="U583" s="45">
        <v>103.7</v>
      </c>
      <c r="V583" s="45">
        <v>105.6</v>
      </c>
      <c r="W583" s="45">
        <v>107.9</v>
      </c>
      <c r="X583" s="45">
        <v>108.7</v>
      </c>
      <c r="Y583" s="45">
        <v>107</v>
      </c>
      <c r="Z583" s="45">
        <v>108.8</v>
      </c>
      <c r="AA583" s="45">
        <v>109.7</v>
      </c>
      <c r="AB583" s="45">
        <v>110.2</v>
      </c>
      <c r="AC583" s="45">
        <v>108.4</v>
      </c>
      <c r="AD583" s="45">
        <v>109.8</v>
      </c>
      <c r="AE583" s="45">
        <v>109</v>
      </c>
      <c r="AF583" s="45">
        <v>110.6</v>
      </c>
      <c r="AG583" s="45">
        <v>111.8</v>
      </c>
      <c r="AH583" s="45">
        <v>110.3</v>
      </c>
      <c r="AI583" s="45">
        <v>111.8</v>
      </c>
      <c r="AJ583" s="45">
        <v>112.7</v>
      </c>
      <c r="AK583" s="45">
        <v>110.1</v>
      </c>
      <c r="AL583" s="45">
        <v>110.4</v>
      </c>
      <c r="AM583" s="45">
        <v>111.6</v>
      </c>
      <c r="AN583" s="45">
        <v>108.5</v>
      </c>
      <c r="AO583" s="45">
        <v>110.9</v>
      </c>
      <c r="AP583" s="45">
        <v>109.2</v>
      </c>
      <c r="AQ583" s="45">
        <v>107</v>
      </c>
      <c r="AR583" s="45">
        <v>106.4</v>
      </c>
      <c r="AS583" s="45">
        <v>106.1</v>
      </c>
      <c r="AT583" s="45">
        <v>104.9</v>
      </c>
      <c r="AU583" s="45">
        <v>104.3</v>
      </c>
      <c r="AV583" s="45">
        <v>102.6</v>
      </c>
      <c r="AW583" s="45">
        <v>97.8</v>
      </c>
      <c r="AX583" s="45">
        <v>97.7</v>
      </c>
      <c r="AY583" s="45">
        <v>98.2</v>
      </c>
      <c r="AZ583" s="45">
        <v>101.4</v>
      </c>
      <c r="BA583" s="45">
        <v>101.2</v>
      </c>
      <c r="BB583" s="45">
        <v>101.8</v>
      </c>
      <c r="BC583" s="45">
        <v>100.4</v>
      </c>
      <c r="BD583" s="45">
        <v>100.2</v>
      </c>
      <c r="BE583" s="45">
        <v>102.9</v>
      </c>
      <c r="BF583" s="45">
        <v>103</v>
      </c>
      <c r="BG583" s="45">
        <v>101.4</v>
      </c>
      <c r="BH583" s="45">
        <v>100.5</v>
      </c>
      <c r="BI583" s="45">
        <v>102.9</v>
      </c>
      <c r="BJ583" s="45">
        <v>102.2</v>
      </c>
      <c r="BK583" s="45">
        <v>104.5</v>
      </c>
      <c r="BL583" s="45">
        <v>105.2</v>
      </c>
      <c r="BM583" s="45">
        <v>105.5</v>
      </c>
      <c r="BN583" s="45">
        <v>105.2</v>
      </c>
      <c r="BO583" s="45">
        <v>106</v>
      </c>
      <c r="BP583" s="45">
        <v>105.9</v>
      </c>
      <c r="BQ583" s="45">
        <v>106.8</v>
      </c>
      <c r="BR583" s="45">
        <v>106.8</v>
      </c>
      <c r="BS583" s="45">
        <v>106.5</v>
      </c>
      <c r="BT583" s="45">
        <v>106.4</v>
      </c>
      <c r="BU583" s="45">
        <v>107.3</v>
      </c>
      <c r="BV583" s="45">
        <v>108.2</v>
      </c>
      <c r="BW583" s="45">
        <v>109.4</v>
      </c>
      <c r="BX583" s="45">
        <v>109.5</v>
      </c>
      <c r="BY583" s="45">
        <v>113.5</v>
      </c>
      <c r="BZ583" s="45">
        <v>113.9</v>
      </c>
      <c r="CA583" s="45">
        <v>113.7</v>
      </c>
      <c r="CB583" s="45">
        <v>113.5</v>
      </c>
      <c r="CC583" s="45">
        <v>112.9</v>
      </c>
      <c r="CD583" s="45">
        <v>114</v>
      </c>
      <c r="CE583" s="45">
        <v>112.8</v>
      </c>
      <c r="CF583" s="45">
        <v>114.5</v>
      </c>
      <c r="CG583" s="45">
        <v>114.8</v>
      </c>
      <c r="CH583" s="45">
        <v>113.1</v>
      </c>
      <c r="CI583" s="45">
        <v>114.1</v>
      </c>
      <c r="CJ583" s="45">
        <v>114.3</v>
      </c>
      <c r="CK583" s="45">
        <v>114.3</v>
      </c>
      <c r="CL583" s="45">
        <v>113.7</v>
      </c>
      <c r="CM583" s="45">
        <v>113.6</v>
      </c>
      <c r="CN583" s="45">
        <v>112</v>
      </c>
      <c r="CO583" s="45">
        <v>111.6</v>
      </c>
      <c r="CP583" s="45">
        <v>111</v>
      </c>
      <c r="CQ583" s="45">
        <v>110.4</v>
      </c>
      <c r="CR583" s="45">
        <v>109.5</v>
      </c>
      <c r="CS583" s="45">
        <v>110.1</v>
      </c>
      <c r="CT583" s="45">
        <v>110</v>
      </c>
      <c r="CU583" s="45">
        <v>110.1</v>
      </c>
      <c r="CV583" s="45">
        <v>108.7</v>
      </c>
      <c r="CW583" s="45">
        <v>110.5</v>
      </c>
      <c r="CX583" s="45">
        <v>110.4</v>
      </c>
      <c r="CY583" s="45">
        <v>109.4</v>
      </c>
      <c r="CZ583" s="45">
        <v>110.5</v>
      </c>
      <c r="DA583" s="45">
        <v>110.6</v>
      </c>
      <c r="DB583" s="45">
        <v>111.7</v>
      </c>
      <c r="DC583" s="45">
        <v>112.1</v>
      </c>
      <c r="DD583" s="45">
        <v>113.5</v>
      </c>
      <c r="DE583" s="45">
        <v>119.2</v>
      </c>
      <c r="DF583" s="45">
        <v>116.4</v>
      </c>
      <c r="DG583" s="45">
        <v>119</v>
      </c>
      <c r="DH583" s="45">
        <v>123.8</v>
      </c>
      <c r="DI583" s="45">
        <v>136</v>
      </c>
      <c r="DJ583" s="45">
        <v>137.69999999999999</v>
      </c>
      <c r="DK583" s="45">
        <v>134.69999999999999</v>
      </c>
      <c r="DL583" s="45">
        <v>133.19999999999999</v>
      </c>
      <c r="DM583" s="45">
        <v>134</v>
      </c>
      <c r="DN583" s="45">
        <v>137</v>
      </c>
      <c r="DO583" s="45">
        <v>140.30000000000001</v>
      </c>
      <c r="DP583" s="45">
        <v>138.69999999999999</v>
      </c>
      <c r="DQ583" s="45">
        <v>137.4</v>
      </c>
      <c r="DR583" s="45">
        <v>137.4</v>
      </c>
      <c r="DS583" s="45">
        <v>139.6</v>
      </c>
      <c r="DT583" s="45">
        <v>136.5</v>
      </c>
      <c r="DU583" s="45">
        <v>143</v>
      </c>
      <c r="DV583" s="45">
        <v>141.5</v>
      </c>
      <c r="DW583" s="45">
        <v>140</v>
      </c>
      <c r="DX583" s="46">
        <v>137.4</v>
      </c>
      <c r="DY583" s="46">
        <v>131.80000000000001</v>
      </c>
      <c r="DZ583" s="46">
        <v>133.69999999999999</v>
      </c>
      <c r="EA583">
        <v>130</v>
      </c>
      <c r="EB583" s="47">
        <v>129.6</v>
      </c>
      <c r="EC583" s="47">
        <v>129.5</v>
      </c>
    </row>
    <row r="584" spans="1:133" x14ac:dyDescent="0.25">
      <c r="A584" s="43" t="s">
        <v>3922</v>
      </c>
      <c r="B584" s="43" t="s">
        <v>3923</v>
      </c>
      <c r="C584" s="44">
        <v>0.20458999999999999</v>
      </c>
      <c r="D584" s="45">
        <v>102.6</v>
      </c>
      <c r="E584" s="45">
        <v>105.2</v>
      </c>
      <c r="F584" s="45">
        <v>102.1</v>
      </c>
      <c r="G584" s="45">
        <v>103.8</v>
      </c>
      <c r="H584" s="45">
        <v>103.6</v>
      </c>
      <c r="I584" s="45">
        <v>103.2</v>
      </c>
      <c r="J584" s="45">
        <v>102.4</v>
      </c>
      <c r="K584" s="45">
        <v>101.4</v>
      </c>
      <c r="L584" s="45">
        <v>100.9</v>
      </c>
      <c r="M584" s="45">
        <v>103.8</v>
      </c>
      <c r="N584" s="45">
        <v>102.5</v>
      </c>
      <c r="O584" s="45">
        <v>103.4</v>
      </c>
      <c r="P584" s="45">
        <v>105.6</v>
      </c>
      <c r="Q584" s="45">
        <v>103.7</v>
      </c>
      <c r="R584" s="45">
        <v>104.8</v>
      </c>
      <c r="S584" s="45">
        <v>106.4</v>
      </c>
      <c r="T584" s="45">
        <v>104</v>
      </c>
      <c r="U584" s="45">
        <v>103.5</v>
      </c>
      <c r="V584" s="45">
        <v>103.3</v>
      </c>
      <c r="W584" s="45">
        <v>103.9</v>
      </c>
      <c r="X584" s="45">
        <v>104.7</v>
      </c>
      <c r="Y584" s="45">
        <v>105.8</v>
      </c>
      <c r="Z584" s="45">
        <v>103</v>
      </c>
      <c r="AA584" s="45">
        <v>105.3</v>
      </c>
      <c r="AB584" s="45">
        <v>105.9</v>
      </c>
      <c r="AC584" s="45">
        <v>104.4</v>
      </c>
      <c r="AD584" s="45">
        <v>107.4</v>
      </c>
      <c r="AE584" s="45">
        <v>109.1</v>
      </c>
      <c r="AF584" s="45">
        <v>113.5</v>
      </c>
      <c r="AG584" s="45">
        <v>111.1</v>
      </c>
      <c r="AH584" s="45">
        <v>112.6</v>
      </c>
      <c r="AI584" s="45">
        <v>110.4</v>
      </c>
      <c r="AJ584" s="45">
        <v>110.1</v>
      </c>
      <c r="AK584" s="45">
        <v>107.1</v>
      </c>
      <c r="AL584" s="45">
        <v>107</v>
      </c>
      <c r="AM584" s="45">
        <v>107.1</v>
      </c>
      <c r="AN584" s="45">
        <v>105.5</v>
      </c>
      <c r="AO584" s="45">
        <v>107.5</v>
      </c>
      <c r="AP584" s="45">
        <v>105.4</v>
      </c>
      <c r="AQ584" s="45">
        <v>107.6</v>
      </c>
      <c r="AR584" s="45">
        <v>104.3</v>
      </c>
      <c r="AS584" s="45">
        <v>104.9</v>
      </c>
      <c r="AT584" s="45">
        <v>103.1</v>
      </c>
      <c r="AU584" s="45">
        <v>104.2</v>
      </c>
      <c r="AV584" s="45">
        <v>101.5</v>
      </c>
      <c r="AW584" s="45">
        <v>102.7</v>
      </c>
      <c r="AX584" s="45">
        <v>104.3</v>
      </c>
      <c r="AY584" s="45">
        <v>104.5</v>
      </c>
      <c r="AZ584" s="45">
        <v>104.5</v>
      </c>
      <c r="BA584" s="45">
        <v>106.8</v>
      </c>
      <c r="BB584" s="45">
        <v>107.8</v>
      </c>
      <c r="BC584" s="45">
        <v>106.4</v>
      </c>
      <c r="BD584" s="45">
        <v>105.2</v>
      </c>
      <c r="BE584" s="45">
        <v>104.9</v>
      </c>
      <c r="BF584" s="45">
        <v>106.8</v>
      </c>
      <c r="BG584" s="45">
        <v>107</v>
      </c>
      <c r="BH584" s="45">
        <v>111.2</v>
      </c>
      <c r="BI584" s="45">
        <v>112.3</v>
      </c>
      <c r="BJ584" s="45">
        <v>112.1</v>
      </c>
      <c r="BK584" s="45">
        <v>108.8</v>
      </c>
      <c r="BL584" s="45">
        <v>109.8</v>
      </c>
      <c r="BM584" s="45">
        <v>110.6</v>
      </c>
      <c r="BN584" s="45">
        <v>110.3</v>
      </c>
      <c r="BO584" s="45">
        <v>110.4</v>
      </c>
      <c r="BP584" s="45">
        <v>112.6</v>
      </c>
      <c r="BQ584" s="45">
        <v>116.6</v>
      </c>
      <c r="BR584" s="45">
        <v>116.4</v>
      </c>
      <c r="BS584" s="45">
        <v>116.8</v>
      </c>
      <c r="BT584" s="45">
        <v>118.8</v>
      </c>
      <c r="BU584" s="45">
        <v>122.6</v>
      </c>
      <c r="BV584" s="45">
        <v>123.5</v>
      </c>
      <c r="BW584" s="45">
        <v>124.9</v>
      </c>
      <c r="BX584" s="45">
        <v>124.5</v>
      </c>
      <c r="BY584" s="45">
        <v>123.4</v>
      </c>
      <c r="BZ584" s="45">
        <v>126.5</v>
      </c>
      <c r="CA584" s="45">
        <v>124.9</v>
      </c>
      <c r="CB584" s="45">
        <v>125.9</v>
      </c>
      <c r="CC584" s="45">
        <v>127.5</v>
      </c>
      <c r="CD584" s="45">
        <v>127.7</v>
      </c>
      <c r="CE584" s="45">
        <v>127</v>
      </c>
      <c r="CF584" s="45">
        <v>127.4</v>
      </c>
      <c r="CG584" s="45">
        <v>127.9</v>
      </c>
      <c r="CH584" s="45">
        <v>128.6</v>
      </c>
      <c r="CI584" s="45">
        <v>128.19999999999999</v>
      </c>
      <c r="CJ584" s="45">
        <v>127.2</v>
      </c>
      <c r="CK584" s="45">
        <v>126.5</v>
      </c>
      <c r="CL584" s="45">
        <v>129.69999999999999</v>
      </c>
      <c r="CM584" s="45">
        <v>127</v>
      </c>
      <c r="CN584" s="45">
        <v>124.5</v>
      </c>
      <c r="CO584" s="45">
        <v>124.8</v>
      </c>
      <c r="CP584" s="45">
        <v>125.2</v>
      </c>
      <c r="CQ584" s="45">
        <v>123.8</v>
      </c>
      <c r="CR584" s="45">
        <v>126.5</v>
      </c>
      <c r="CS584" s="45">
        <v>126.9</v>
      </c>
      <c r="CT584" s="45">
        <v>127.5</v>
      </c>
      <c r="CU584" s="45">
        <v>125.1</v>
      </c>
      <c r="CV584" s="45">
        <v>125.4</v>
      </c>
      <c r="CW584" s="45">
        <v>123.3</v>
      </c>
      <c r="CX584" s="45">
        <v>120.9</v>
      </c>
      <c r="CY584" s="45">
        <v>123.3</v>
      </c>
      <c r="CZ584" s="45">
        <v>125.4</v>
      </c>
      <c r="DA584" s="45">
        <v>123.2</v>
      </c>
      <c r="DB584" s="45">
        <v>123.4</v>
      </c>
      <c r="DC584" s="45">
        <v>126.8</v>
      </c>
      <c r="DD584" s="45">
        <v>129.9</v>
      </c>
      <c r="DE584" s="45">
        <v>134.80000000000001</v>
      </c>
      <c r="DF584" s="45">
        <v>137.6</v>
      </c>
      <c r="DG584" s="45">
        <v>141.5</v>
      </c>
      <c r="DH584" s="45">
        <v>140.5</v>
      </c>
      <c r="DI584" s="45">
        <v>146.4</v>
      </c>
      <c r="DJ584" s="45">
        <v>145.4</v>
      </c>
      <c r="DK584" s="45">
        <v>148.5</v>
      </c>
      <c r="DL584" s="45">
        <v>151.6</v>
      </c>
      <c r="DM584" s="45">
        <v>154.30000000000001</v>
      </c>
      <c r="DN584" s="45">
        <v>160</v>
      </c>
      <c r="DO584" s="45">
        <v>160.19999999999999</v>
      </c>
      <c r="DP584" s="45">
        <v>161.80000000000001</v>
      </c>
      <c r="DQ584" s="45">
        <v>163.9</v>
      </c>
      <c r="DR584" s="45">
        <v>167.2</v>
      </c>
      <c r="DS584" s="45">
        <v>171.1</v>
      </c>
      <c r="DT584" s="45">
        <v>172.8</v>
      </c>
      <c r="DU584" s="45">
        <v>177.1</v>
      </c>
      <c r="DV584" s="45">
        <v>169.3</v>
      </c>
      <c r="DW584" s="45">
        <v>174.1</v>
      </c>
      <c r="DX584" s="46">
        <v>174.8</v>
      </c>
      <c r="DY584" s="46">
        <v>176.8</v>
      </c>
      <c r="DZ584" s="46">
        <v>176.7</v>
      </c>
      <c r="EA584">
        <v>174.5</v>
      </c>
      <c r="EB584" s="47">
        <v>171.9</v>
      </c>
      <c r="EC584" s="47">
        <v>174.5</v>
      </c>
    </row>
    <row r="585" spans="1:133" x14ac:dyDescent="0.25">
      <c r="A585" s="43" t="s">
        <v>3924</v>
      </c>
      <c r="B585" s="43" t="s">
        <v>3925</v>
      </c>
      <c r="C585" s="44">
        <v>1.6926399999999999</v>
      </c>
      <c r="D585" s="45">
        <v>101.7</v>
      </c>
      <c r="E585" s="45">
        <v>102.2</v>
      </c>
      <c r="F585" s="45">
        <v>103.9</v>
      </c>
      <c r="G585" s="45">
        <v>103.6</v>
      </c>
      <c r="H585" s="45">
        <v>104.6</v>
      </c>
      <c r="I585" s="45">
        <v>105.9</v>
      </c>
      <c r="J585" s="45">
        <v>104.6</v>
      </c>
      <c r="K585" s="45">
        <v>104</v>
      </c>
      <c r="L585" s="45">
        <v>105.1</v>
      </c>
      <c r="M585" s="45">
        <v>105.3</v>
      </c>
      <c r="N585" s="45">
        <v>104.8</v>
      </c>
      <c r="O585" s="45">
        <v>104.3</v>
      </c>
      <c r="P585" s="45">
        <v>104</v>
      </c>
      <c r="Q585" s="45">
        <v>102.3</v>
      </c>
      <c r="R585" s="45">
        <v>101.9</v>
      </c>
      <c r="S585" s="45">
        <v>103.2</v>
      </c>
      <c r="T585" s="45">
        <v>106.9</v>
      </c>
      <c r="U585" s="45">
        <v>109.6</v>
      </c>
      <c r="V585" s="45">
        <v>108.3</v>
      </c>
      <c r="W585" s="45">
        <v>108.3</v>
      </c>
      <c r="X585" s="45">
        <v>106.9</v>
      </c>
      <c r="Y585" s="45">
        <v>108.4</v>
      </c>
      <c r="Z585" s="45">
        <v>109.1</v>
      </c>
      <c r="AA585" s="45">
        <v>109</v>
      </c>
      <c r="AB585" s="45">
        <v>106.4</v>
      </c>
      <c r="AC585" s="45">
        <v>106.5</v>
      </c>
      <c r="AD585" s="45">
        <v>107.7</v>
      </c>
      <c r="AE585" s="45">
        <v>110.2</v>
      </c>
      <c r="AF585" s="45">
        <v>111.4</v>
      </c>
      <c r="AG585" s="45">
        <v>111.6</v>
      </c>
      <c r="AH585" s="45">
        <v>110.8</v>
      </c>
      <c r="AI585" s="45">
        <v>111.7</v>
      </c>
      <c r="AJ585" s="45">
        <v>110.7</v>
      </c>
      <c r="AK585" s="45">
        <v>107.3</v>
      </c>
      <c r="AL585" s="45">
        <v>105.6</v>
      </c>
      <c r="AM585" s="45">
        <v>104.8</v>
      </c>
      <c r="AN585" s="45">
        <v>105.8</v>
      </c>
      <c r="AO585" s="45">
        <v>107.1</v>
      </c>
      <c r="AP585" s="45">
        <v>106.2</v>
      </c>
      <c r="AQ585" s="45">
        <v>102.7</v>
      </c>
      <c r="AR585" s="45">
        <v>100.7</v>
      </c>
      <c r="AS585" s="45">
        <v>100.9</v>
      </c>
      <c r="AT585" s="45">
        <v>100.4</v>
      </c>
      <c r="AU585" s="45">
        <v>99.1</v>
      </c>
      <c r="AV585" s="45">
        <v>96.4</v>
      </c>
      <c r="AW585" s="45">
        <v>96.1</v>
      </c>
      <c r="AX585" s="45">
        <v>96.8</v>
      </c>
      <c r="AY585" s="45">
        <v>98.4</v>
      </c>
      <c r="AZ585" s="45">
        <v>97.9</v>
      </c>
      <c r="BA585" s="45">
        <v>98.1</v>
      </c>
      <c r="BB585" s="45">
        <v>97.7</v>
      </c>
      <c r="BC585" s="45">
        <v>98.4</v>
      </c>
      <c r="BD585" s="45">
        <v>98</v>
      </c>
      <c r="BE585" s="45">
        <v>97.4</v>
      </c>
      <c r="BF585" s="45">
        <v>98.2</v>
      </c>
      <c r="BG585" s="45">
        <v>99.7</v>
      </c>
      <c r="BH585" s="45">
        <v>102.3</v>
      </c>
      <c r="BI585" s="45">
        <v>103.3</v>
      </c>
      <c r="BJ585" s="45">
        <v>104.8</v>
      </c>
      <c r="BK585" s="45">
        <v>105.1</v>
      </c>
      <c r="BL585" s="45">
        <v>105</v>
      </c>
      <c r="BM585" s="45">
        <v>104.4</v>
      </c>
      <c r="BN585" s="45">
        <v>103.7</v>
      </c>
      <c r="BO585" s="45">
        <v>104</v>
      </c>
      <c r="BP585" s="45">
        <v>105.9</v>
      </c>
      <c r="BQ585" s="45">
        <v>108.1</v>
      </c>
      <c r="BR585" s="45">
        <v>109.9</v>
      </c>
      <c r="BS585" s="45">
        <v>110.1</v>
      </c>
      <c r="BT585" s="45">
        <v>109.3</v>
      </c>
      <c r="BU585" s="45">
        <v>111.5</v>
      </c>
      <c r="BV585" s="45">
        <v>111.6</v>
      </c>
      <c r="BW585" s="45">
        <v>110.8</v>
      </c>
      <c r="BX585" s="45">
        <v>111.4</v>
      </c>
      <c r="BY585" s="45">
        <v>114.1</v>
      </c>
      <c r="BZ585" s="45">
        <v>114.7</v>
      </c>
      <c r="CA585" s="45">
        <v>113.8</v>
      </c>
      <c r="CB585" s="45">
        <v>112.1</v>
      </c>
      <c r="CC585" s="45">
        <v>112.3</v>
      </c>
      <c r="CD585" s="45">
        <v>112.9</v>
      </c>
      <c r="CE585" s="45">
        <v>112.8</v>
      </c>
      <c r="CF585" s="45">
        <v>111.3</v>
      </c>
      <c r="CG585" s="45">
        <v>109.6</v>
      </c>
      <c r="CH585" s="45">
        <v>110.2</v>
      </c>
      <c r="CI585" s="45">
        <v>110.6</v>
      </c>
      <c r="CJ585" s="45">
        <v>110.1</v>
      </c>
      <c r="CK585" s="45">
        <v>109.1</v>
      </c>
      <c r="CL585" s="45">
        <v>106.9</v>
      </c>
      <c r="CM585" s="45">
        <v>107.1</v>
      </c>
      <c r="CN585" s="45">
        <v>106.9</v>
      </c>
      <c r="CO585" s="45">
        <v>106.9</v>
      </c>
      <c r="CP585" s="45">
        <v>106.4</v>
      </c>
      <c r="CQ585" s="45">
        <v>106.7</v>
      </c>
      <c r="CR585" s="45">
        <v>105.8</v>
      </c>
      <c r="CS585" s="45">
        <v>106.9</v>
      </c>
      <c r="CT585" s="45">
        <v>105.7</v>
      </c>
      <c r="CU585" s="45">
        <v>105.6</v>
      </c>
      <c r="CV585" s="45">
        <v>104.9</v>
      </c>
      <c r="CW585" s="45">
        <v>103.7</v>
      </c>
      <c r="CX585" s="45">
        <v>105.1</v>
      </c>
      <c r="CY585" s="45">
        <v>107.2</v>
      </c>
      <c r="CZ585" s="45">
        <v>109.4</v>
      </c>
      <c r="DA585" s="45">
        <v>110.9</v>
      </c>
      <c r="DB585" s="45">
        <v>111.5</v>
      </c>
      <c r="DC585" s="45">
        <v>113.5</v>
      </c>
      <c r="DD585" s="45">
        <v>117.7</v>
      </c>
      <c r="DE585" s="45">
        <v>119.2</v>
      </c>
      <c r="DF585" s="45">
        <v>120.8</v>
      </c>
      <c r="DG585" s="45">
        <v>123.8</v>
      </c>
      <c r="DH585" s="45">
        <v>125.9</v>
      </c>
      <c r="DI585" s="45">
        <v>132</v>
      </c>
      <c r="DJ585" s="45">
        <v>132.5</v>
      </c>
      <c r="DK585" s="45">
        <v>133.4</v>
      </c>
      <c r="DL585" s="45">
        <v>134.6</v>
      </c>
      <c r="DM585" s="45">
        <v>138.1</v>
      </c>
      <c r="DN585" s="45">
        <v>142.9</v>
      </c>
      <c r="DO585" s="45">
        <v>143.1</v>
      </c>
      <c r="DP585" s="45">
        <v>143.80000000000001</v>
      </c>
      <c r="DQ585" s="45">
        <v>145.6</v>
      </c>
      <c r="DR585" s="45">
        <v>149.4</v>
      </c>
      <c r="DS585" s="45">
        <v>154.9</v>
      </c>
      <c r="DT585" s="45">
        <v>155.19999999999999</v>
      </c>
      <c r="DU585" s="45">
        <v>153.30000000000001</v>
      </c>
      <c r="DV585" s="45">
        <v>152</v>
      </c>
      <c r="DW585" s="45">
        <v>145.19999999999999</v>
      </c>
      <c r="DX585" s="46">
        <v>141.80000000000001</v>
      </c>
      <c r="DY585" s="46">
        <v>139.19999999999999</v>
      </c>
      <c r="DZ585" s="46">
        <v>140.19999999999999</v>
      </c>
      <c r="EA585">
        <v>140.69999999999999</v>
      </c>
      <c r="EB585" s="47">
        <v>141.9</v>
      </c>
      <c r="EC585" s="47">
        <v>145.4</v>
      </c>
    </row>
    <row r="586" spans="1:133" x14ac:dyDescent="0.25">
      <c r="A586" s="43" t="s">
        <v>3926</v>
      </c>
      <c r="B586" s="43" t="s">
        <v>3927</v>
      </c>
      <c r="C586" s="44">
        <v>0.11676</v>
      </c>
      <c r="D586" s="45">
        <v>97.7</v>
      </c>
      <c r="E586" s="45">
        <v>98.8</v>
      </c>
      <c r="F586" s="45">
        <v>99.5</v>
      </c>
      <c r="G586" s="45">
        <v>94.5</v>
      </c>
      <c r="H586" s="45">
        <v>95.5</v>
      </c>
      <c r="I586" s="45">
        <v>96.5</v>
      </c>
      <c r="J586" s="45">
        <v>99.4</v>
      </c>
      <c r="K586" s="45">
        <v>99.8</v>
      </c>
      <c r="L586" s="45">
        <v>101.9</v>
      </c>
      <c r="M586" s="45">
        <v>102.1</v>
      </c>
      <c r="N586" s="45">
        <v>101.9</v>
      </c>
      <c r="O586" s="45">
        <v>98.5</v>
      </c>
      <c r="P586" s="45">
        <v>95.3</v>
      </c>
      <c r="Q586" s="45">
        <v>94.3</v>
      </c>
      <c r="R586" s="45">
        <v>94.8</v>
      </c>
      <c r="S586" s="45">
        <v>96.6</v>
      </c>
      <c r="T586" s="45">
        <v>99.9</v>
      </c>
      <c r="U586" s="45">
        <v>99</v>
      </c>
      <c r="V586" s="45">
        <v>99.7</v>
      </c>
      <c r="W586" s="45">
        <v>97.4</v>
      </c>
      <c r="X586" s="45">
        <v>98.8</v>
      </c>
      <c r="Y586" s="45">
        <v>101.4</v>
      </c>
      <c r="Z586" s="45">
        <v>104.8</v>
      </c>
      <c r="AA586" s="45">
        <v>105.8</v>
      </c>
      <c r="AB586" s="45">
        <v>99.9</v>
      </c>
      <c r="AC586" s="45">
        <v>97.4</v>
      </c>
      <c r="AD586" s="45">
        <v>101.8</v>
      </c>
      <c r="AE586" s="45">
        <v>107.6</v>
      </c>
      <c r="AF586" s="45">
        <v>104.7</v>
      </c>
      <c r="AG586" s="45">
        <v>107.7</v>
      </c>
      <c r="AH586" s="45">
        <v>104.3</v>
      </c>
      <c r="AI586" s="45">
        <v>97.8</v>
      </c>
      <c r="AJ586" s="45">
        <v>102.3</v>
      </c>
      <c r="AK586" s="45">
        <v>102.8</v>
      </c>
      <c r="AL586" s="45">
        <v>96.5</v>
      </c>
      <c r="AM586" s="45">
        <v>98.1</v>
      </c>
      <c r="AN586" s="45">
        <v>98.6</v>
      </c>
      <c r="AO586" s="45">
        <v>98.1</v>
      </c>
      <c r="AP586" s="45">
        <v>100</v>
      </c>
      <c r="AQ586" s="45">
        <v>96.2</v>
      </c>
      <c r="AR586" s="45">
        <v>92.1</v>
      </c>
      <c r="AS586" s="45">
        <v>92.5</v>
      </c>
      <c r="AT586" s="45">
        <v>92.2</v>
      </c>
      <c r="AU586" s="45">
        <v>90.9</v>
      </c>
      <c r="AV586" s="45">
        <v>88.4</v>
      </c>
      <c r="AW586" s="45">
        <v>88.8</v>
      </c>
      <c r="AX586" s="45">
        <v>88.7</v>
      </c>
      <c r="AY586" s="45">
        <v>89.9</v>
      </c>
      <c r="AZ586" s="45">
        <v>88.9</v>
      </c>
      <c r="BA586" s="45">
        <v>85.9</v>
      </c>
      <c r="BB586" s="45">
        <v>85.6</v>
      </c>
      <c r="BC586" s="45">
        <v>84.1</v>
      </c>
      <c r="BD586" s="45">
        <v>84.2</v>
      </c>
      <c r="BE586" s="45">
        <v>83.3</v>
      </c>
      <c r="BF586" s="45">
        <v>84.5</v>
      </c>
      <c r="BG586" s="45">
        <v>87.4</v>
      </c>
      <c r="BH586" s="45">
        <v>91.9</v>
      </c>
      <c r="BI586" s="45">
        <v>94.6</v>
      </c>
      <c r="BJ586" s="45">
        <v>94.1</v>
      </c>
      <c r="BK586" s="45">
        <v>95</v>
      </c>
      <c r="BL586" s="45">
        <v>95.8</v>
      </c>
      <c r="BM586" s="45">
        <v>94.3</v>
      </c>
      <c r="BN586" s="45">
        <v>93.8</v>
      </c>
      <c r="BO586" s="45">
        <v>95</v>
      </c>
      <c r="BP586" s="45">
        <v>98.4</v>
      </c>
      <c r="BQ586" s="45">
        <v>99.2</v>
      </c>
      <c r="BR586" s="45">
        <v>100.1</v>
      </c>
      <c r="BS586" s="45">
        <v>101.9</v>
      </c>
      <c r="BT586" s="45">
        <v>102.3</v>
      </c>
      <c r="BU586" s="45">
        <v>103.3</v>
      </c>
      <c r="BV586" s="45">
        <v>104.6</v>
      </c>
      <c r="BW586" s="45">
        <v>104.3</v>
      </c>
      <c r="BX586" s="45">
        <v>104.6</v>
      </c>
      <c r="BY586" s="45">
        <v>106.1</v>
      </c>
      <c r="BZ586" s="45">
        <v>107.9</v>
      </c>
      <c r="CA586" s="45">
        <v>107.5</v>
      </c>
      <c r="CB586" s="45">
        <v>104.6</v>
      </c>
      <c r="CC586" s="45">
        <v>104.5</v>
      </c>
      <c r="CD586" s="45">
        <v>107.9</v>
      </c>
      <c r="CE586" s="45">
        <v>107.3</v>
      </c>
      <c r="CF586" s="45">
        <v>105.7</v>
      </c>
      <c r="CG586" s="45">
        <v>104.6</v>
      </c>
      <c r="CH586" s="45">
        <v>105.7</v>
      </c>
      <c r="CI586" s="45">
        <v>106.7</v>
      </c>
      <c r="CJ586" s="45">
        <v>106.3</v>
      </c>
      <c r="CK586" s="45">
        <v>105.2</v>
      </c>
      <c r="CL586" s="45">
        <v>103.5</v>
      </c>
      <c r="CM586" s="45">
        <v>101.2</v>
      </c>
      <c r="CN586" s="45">
        <v>100.8</v>
      </c>
      <c r="CO586" s="45">
        <v>101.3</v>
      </c>
      <c r="CP586" s="45">
        <v>100.3</v>
      </c>
      <c r="CQ586" s="45">
        <v>101.3</v>
      </c>
      <c r="CR586" s="45">
        <v>101.1</v>
      </c>
      <c r="CS586" s="45">
        <v>103.3</v>
      </c>
      <c r="CT586" s="45">
        <v>101.9</v>
      </c>
      <c r="CU586" s="45">
        <v>101.4</v>
      </c>
      <c r="CV586" s="45">
        <v>99.5</v>
      </c>
      <c r="CW586" s="45">
        <v>100.9</v>
      </c>
      <c r="CX586" s="45">
        <v>101.5</v>
      </c>
      <c r="CY586" s="45">
        <v>106.1</v>
      </c>
      <c r="CZ586" s="45">
        <v>109</v>
      </c>
      <c r="DA586" s="45">
        <v>110.2</v>
      </c>
      <c r="DB586" s="45">
        <v>110.8</v>
      </c>
      <c r="DC586" s="45">
        <v>112.2</v>
      </c>
      <c r="DD586" s="45">
        <v>117.3</v>
      </c>
      <c r="DE586" s="45">
        <v>114.2</v>
      </c>
      <c r="DF586" s="45">
        <v>120.3</v>
      </c>
      <c r="DG586" s="45">
        <v>123.8</v>
      </c>
      <c r="DH586" s="45">
        <v>125.1</v>
      </c>
      <c r="DI586" s="45">
        <v>128.6</v>
      </c>
      <c r="DJ586" s="45">
        <v>128.1</v>
      </c>
      <c r="DK586" s="45">
        <v>129.1</v>
      </c>
      <c r="DL586" s="45">
        <v>129.5</v>
      </c>
      <c r="DM586" s="45">
        <v>129.9</v>
      </c>
      <c r="DN586" s="45">
        <v>131.6</v>
      </c>
      <c r="DO586" s="45">
        <v>131.5</v>
      </c>
      <c r="DP586" s="45">
        <v>133.1</v>
      </c>
      <c r="DQ586" s="45">
        <v>132.6</v>
      </c>
      <c r="DR586" s="45">
        <v>133.69999999999999</v>
      </c>
      <c r="DS586" s="45">
        <v>136.30000000000001</v>
      </c>
      <c r="DT586" s="45">
        <v>137.30000000000001</v>
      </c>
      <c r="DU586" s="45">
        <v>135.19999999999999</v>
      </c>
      <c r="DV586" s="45">
        <v>133.9</v>
      </c>
      <c r="DW586" s="45">
        <v>132.6</v>
      </c>
      <c r="DX586" s="46">
        <v>124.8</v>
      </c>
      <c r="DY586" s="46">
        <v>126</v>
      </c>
      <c r="DZ586" s="46">
        <v>125</v>
      </c>
      <c r="EA586">
        <v>125.3</v>
      </c>
      <c r="EB586" s="47">
        <v>127.4</v>
      </c>
      <c r="EC586" s="47">
        <v>130.4</v>
      </c>
    </row>
    <row r="587" spans="1:133" x14ac:dyDescent="0.25">
      <c r="A587" s="43" t="s">
        <v>3928</v>
      </c>
      <c r="B587" s="43" t="s">
        <v>3929</v>
      </c>
      <c r="C587" s="44">
        <v>2.265E-2</v>
      </c>
      <c r="D587" s="45">
        <v>101.5</v>
      </c>
      <c r="E587" s="45">
        <v>102.2</v>
      </c>
      <c r="F587" s="45">
        <v>102.2</v>
      </c>
      <c r="G587" s="45">
        <v>103.1</v>
      </c>
      <c r="H587" s="45">
        <v>103.9</v>
      </c>
      <c r="I587" s="45">
        <v>105.2</v>
      </c>
      <c r="J587" s="45">
        <v>106.5</v>
      </c>
      <c r="K587" s="45">
        <v>105.8</v>
      </c>
      <c r="L587" s="45">
        <v>106.3</v>
      </c>
      <c r="M587" s="45">
        <v>109.3</v>
      </c>
      <c r="N587" s="45">
        <v>109.1</v>
      </c>
      <c r="O587" s="45">
        <v>108</v>
      </c>
      <c r="P587" s="45">
        <v>108.1</v>
      </c>
      <c r="Q587" s="45">
        <v>107</v>
      </c>
      <c r="R587" s="45">
        <v>108.4</v>
      </c>
      <c r="S587" s="45">
        <v>110.7</v>
      </c>
      <c r="T587" s="45">
        <v>111.9</v>
      </c>
      <c r="U587" s="45">
        <v>113.9</v>
      </c>
      <c r="V587" s="45">
        <v>113.5</v>
      </c>
      <c r="W587" s="45">
        <v>113.9</v>
      </c>
      <c r="X587" s="45">
        <v>114.1</v>
      </c>
      <c r="Y587" s="45">
        <v>116</v>
      </c>
      <c r="Z587" s="45">
        <v>116</v>
      </c>
      <c r="AA587" s="45">
        <v>116.4</v>
      </c>
      <c r="AB587" s="45">
        <v>116.4</v>
      </c>
      <c r="AC587" s="45">
        <v>116.8</v>
      </c>
      <c r="AD587" s="45">
        <v>118.7</v>
      </c>
      <c r="AE587" s="45">
        <v>120.3</v>
      </c>
      <c r="AF587" s="45">
        <v>121.8</v>
      </c>
      <c r="AG587" s="45">
        <v>122.1</v>
      </c>
      <c r="AH587" s="45">
        <v>121.5</v>
      </c>
      <c r="AI587" s="45">
        <v>121.7</v>
      </c>
      <c r="AJ587" s="45">
        <v>120.6</v>
      </c>
      <c r="AK587" s="45">
        <v>119.9</v>
      </c>
      <c r="AL587" s="45">
        <v>118.2</v>
      </c>
      <c r="AM587" s="45">
        <v>117.9</v>
      </c>
      <c r="AN587" s="45">
        <v>117.9</v>
      </c>
      <c r="AO587" s="45">
        <v>117.5</v>
      </c>
      <c r="AP587" s="45">
        <v>114.5</v>
      </c>
      <c r="AQ587" s="45">
        <v>115.2</v>
      </c>
      <c r="AR587" s="45">
        <v>115</v>
      </c>
      <c r="AS587" s="45">
        <v>112.7</v>
      </c>
      <c r="AT587" s="45">
        <v>111.7</v>
      </c>
      <c r="AU587" s="45">
        <v>111.9</v>
      </c>
      <c r="AV587" s="45">
        <v>111</v>
      </c>
      <c r="AW587" s="45">
        <v>110.6</v>
      </c>
      <c r="AX587" s="45">
        <v>110.2</v>
      </c>
      <c r="AY587" s="45">
        <v>111.4</v>
      </c>
      <c r="AZ587" s="45">
        <v>111</v>
      </c>
      <c r="BA587" s="45">
        <v>113.8</v>
      </c>
      <c r="BB587" s="45">
        <v>115.1</v>
      </c>
      <c r="BC587" s="45">
        <v>116.2</v>
      </c>
      <c r="BD587" s="45">
        <v>113.8</v>
      </c>
      <c r="BE587" s="45">
        <v>115.7</v>
      </c>
      <c r="BF587" s="45">
        <v>117.3</v>
      </c>
      <c r="BG587" s="45">
        <v>122.3</v>
      </c>
      <c r="BH587" s="45">
        <v>123.8</v>
      </c>
      <c r="BI587" s="45">
        <v>126.1</v>
      </c>
      <c r="BJ587" s="45">
        <v>127.4</v>
      </c>
      <c r="BK587" s="45">
        <v>126.8</v>
      </c>
      <c r="BL587" s="45">
        <v>125.8</v>
      </c>
      <c r="BM587" s="45">
        <v>129.9</v>
      </c>
      <c r="BN587" s="45">
        <v>129.9</v>
      </c>
      <c r="BO587" s="45">
        <v>130.69999999999999</v>
      </c>
      <c r="BP587" s="45">
        <v>131.69999999999999</v>
      </c>
      <c r="BQ587" s="45">
        <v>133.4</v>
      </c>
      <c r="BR587" s="45">
        <v>135.6</v>
      </c>
      <c r="BS587" s="45">
        <v>139.5</v>
      </c>
      <c r="BT587" s="45">
        <v>139.6</v>
      </c>
      <c r="BU587" s="45">
        <v>140.19999999999999</v>
      </c>
      <c r="BV587" s="45">
        <v>140.30000000000001</v>
      </c>
      <c r="BW587" s="45">
        <v>141.19999999999999</v>
      </c>
      <c r="BX587" s="45">
        <v>140.1</v>
      </c>
      <c r="BY587" s="45">
        <v>142.4</v>
      </c>
      <c r="BZ587" s="45">
        <v>141.9</v>
      </c>
      <c r="CA587" s="45">
        <v>142.1</v>
      </c>
      <c r="CB587" s="45">
        <v>139.80000000000001</v>
      </c>
      <c r="CC587" s="45">
        <v>140.6</v>
      </c>
      <c r="CD587" s="45">
        <v>140.80000000000001</v>
      </c>
      <c r="CE587" s="45">
        <v>139.1</v>
      </c>
      <c r="CF587" s="45">
        <v>139.19999999999999</v>
      </c>
      <c r="CG587" s="45">
        <v>140</v>
      </c>
      <c r="CH587" s="45">
        <v>139.4</v>
      </c>
      <c r="CI587" s="45">
        <v>140.1</v>
      </c>
      <c r="CJ587" s="45">
        <v>140.4</v>
      </c>
      <c r="CK587" s="45">
        <v>140.80000000000001</v>
      </c>
      <c r="CL587" s="45">
        <v>137.9</v>
      </c>
      <c r="CM587" s="45">
        <v>136</v>
      </c>
      <c r="CN587" s="45">
        <v>135.80000000000001</v>
      </c>
      <c r="CO587" s="45">
        <v>135.4</v>
      </c>
      <c r="CP587" s="45">
        <v>136</v>
      </c>
      <c r="CQ587" s="45">
        <v>134.4</v>
      </c>
      <c r="CR587" s="45">
        <v>133.9</v>
      </c>
      <c r="CS587" s="45">
        <v>134</v>
      </c>
      <c r="CT587" s="45">
        <v>133.5</v>
      </c>
      <c r="CU587" s="45">
        <v>133.69999999999999</v>
      </c>
      <c r="CV587" s="45">
        <v>133.69999999999999</v>
      </c>
      <c r="CW587" s="45">
        <v>132.30000000000001</v>
      </c>
      <c r="CX587" s="45">
        <v>131.19999999999999</v>
      </c>
      <c r="CY587" s="45">
        <v>130.69999999999999</v>
      </c>
      <c r="CZ587" s="45">
        <v>133.5</v>
      </c>
      <c r="DA587" s="45">
        <v>132.69999999999999</v>
      </c>
      <c r="DB587" s="45">
        <v>135.30000000000001</v>
      </c>
      <c r="DC587" s="45">
        <v>135.9</v>
      </c>
      <c r="DD587" s="45">
        <v>141.1</v>
      </c>
      <c r="DE587" s="45">
        <v>142.5</v>
      </c>
      <c r="DF587" s="45">
        <v>143.5</v>
      </c>
      <c r="DG587" s="45">
        <v>145</v>
      </c>
      <c r="DH587" s="45">
        <v>144</v>
      </c>
      <c r="DI587" s="45">
        <v>146.1</v>
      </c>
      <c r="DJ587" s="45">
        <v>144.80000000000001</v>
      </c>
      <c r="DK587" s="45">
        <v>144.5</v>
      </c>
      <c r="DL587" s="45">
        <v>149.9</v>
      </c>
      <c r="DM587" s="45">
        <v>151.5</v>
      </c>
      <c r="DN587" s="45">
        <v>149.9</v>
      </c>
      <c r="DO587" s="45">
        <v>154.6</v>
      </c>
      <c r="DP587" s="45">
        <v>155.1</v>
      </c>
      <c r="DQ587" s="45">
        <v>158.69999999999999</v>
      </c>
      <c r="DR587" s="45">
        <v>160.19999999999999</v>
      </c>
      <c r="DS587" s="45">
        <v>165.5</v>
      </c>
      <c r="DT587" s="45">
        <v>168.3</v>
      </c>
      <c r="DU587" s="45">
        <v>166.6</v>
      </c>
      <c r="DV587" s="45">
        <v>166.6</v>
      </c>
      <c r="DW587" s="45">
        <v>162.4</v>
      </c>
      <c r="DX587" s="46">
        <v>164</v>
      </c>
      <c r="DY587" s="46">
        <v>158.6</v>
      </c>
      <c r="DZ587" s="46">
        <v>156.4</v>
      </c>
      <c r="EA587">
        <v>154.9</v>
      </c>
      <c r="EB587" s="47">
        <v>156.5</v>
      </c>
      <c r="EC587" s="47">
        <v>158.80000000000001</v>
      </c>
    </row>
    <row r="588" spans="1:133" x14ac:dyDescent="0.25">
      <c r="A588" s="43" t="s">
        <v>3930</v>
      </c>
      <c r="B588" s="43" t="s">
        <v>3931</v>
      </c>
      <c r="C588" s="44">
        <v>1.8799999999999999E-3</v>
      </c>
      <c r="D588" s="45">
        <v>102.7</v>
      </c>
      <c r="E588" s="45">
        <v>104.6</v>
      </c>
      <c r="F588" s="45">
        <v>105.9</v>
      </c>
      <c r="G588" s="45">
        <v>105.3</v>
      </c>
      <c r="H588" s="45">
        <v>105.4</v>
      </c>
      <c r="I588" s="45">
        <v>109.2</v>
      </c>
      <c r="J588" s="45">
        <v>107.9</v>
      </c>
      <c r="K588" s="45">
        <v>108</v>
      </c>
      <c r="L588" s="45">
        <v>108.6</v>
      </c>
      <c r="M588" s="45">
        <v>109.2</v>
      </c>
      <c r="N588" s="45">
        <v>106.7</v>
      </c>
      <c r="O588" s="45">
        <v>105.9</v>
      </c>
      <c r="P588" s="45">
        <v>105.2</v>
      </c>
      <c r="Q588" s="45">
        <v>104.7</v>
      </c>
      <c r="R588" s="45">
        <v>105.1</v>
      </c>
      <c r="S588" s="45">
        <v>106.5</v>
      </c>
      <c r="T588" s="45">
        <v>109.2</v>
      </c>
      <c r="U588" s="45">
        <v>110.8</v>
      </c>
      <c r="V588" s="45">
        <v>109.8</v>
      </c>
      <c r="W588" s="45">
        <v>109.4</v>
      </c>
      <c r="X588" s="45">
        <v>109</v>
      </c>
      <c r="Y588" s="45">
        <v>109.2</v>
      </c>
      <c r="Z588" s="45">
        <v>108.1</v>
      </c>
      <c r="AA588" s="45">
        <v>110.6</v>
      </c>
      <c r="AB588" s="45">
        <v>113.7</v>
      </c>
      <c r="AC588" s="45">
        <v>110.5</v>
      </c>
      <c r="AD588" s="45">
        <v>114.9</v>
      </c>
      <c r="AE588" s="45">
        <v>115.9</v>
      </c>
      <c r="AF588" s="45">
        <v>118</v>
      </c>
      <c r="AG588" s="45">
        <v>120.8</v>
      </c>
      <c r="AH588" s="45">
        <v>119.4</v>
      </c>
      <c r="AI588" s="45">
        <v>122.5</v>
      </c>
      <c r="AJ588" s="45">
        <v>122.4</v>
      </c>
      <c r="AK588" s="45">
        <v>118.4</v>
      </c>
      <c r="AL588" s="45">
        <v>118.6</v>
      </c>
      <c r="AM588" s="45">
        <v>116.7</v>
      </c>
      <c r="AN588" s="45">
        <v>116.5</v>
      </c>
      <c r="AO588" s="45">
        <v>115.6</v>
      </c>
      <c r="AP588" s="45">
        <v>113.8</v>
      </c>
      <c r="AQ588" s="45">
        <v>111.5</v>
      </c>
      <c r="AR588" s="45">
        <v>110.7</v>
      </c>
      <c r="AS588" s="45">
        <v>110.1</v>
      </c>
      <c r="AT588" s="45">
        <v>109.5</v>
      </c>
      <c r="AU588" s="45">
        <v>104.3</v>
      </c>
      <c r="AV588" s="45">
        <v>104.6</v>
      </c>
      <c r="AW588" s="45">
        <v>104.3</v>
      </c>
      <c r="AX588" s="45">
        <v>105.4</v>
      </c>
      <c r="AY588" s="45">
        <v>105.8</v>
      </c>
      <c r="AZ588" s="45">
        <v>105.1</v>
      </c>
      <c r="BA588" s="45">
        <v>104.3</v>
      </c>
      <c r="BB588" s="45">
        <v>105.1</v>
      </c>
      <c r="BC588" s="45">
        <v>107.6</v>
      </c>
      <c r="BD588" s="45">
        <v>105.3</v>
      </c>
      <c r="BE588" s="45">
        <v>104.4</v>
      </c>
      <c r="BF588" s="45">
        <v>107.5</v>
      </c>
      <c r="BG588" s="45">
        <v>106.5</v>
      </c>
      <c r="BH588" s="45">
        <v>106.3</v>
      </c>
      <c r="BI588" s="45">
        <v>107.6</v>
      </c>
      <c r="BJ588" s="45">
        <v>106.8</v>
      </c>
      <c r="BK588" s="45">
        <v>109.1</v>
      </c>
      <c r="BL588" s="45">
        <v>109.3</v>
      </c>
      <c r="BM588" s="45">
        <v>109.9</v>
      </c>
      <c r="BN588" s="45">
        <v>110</v>
      </c>
      <c r="BO588" s="45">
        <v>108.7</v>
      </c>
      <c r="BP588" s="45">
        <v>109.7</v>
      </c>
      <c r="BQ588" s="45">
        <v>110.5</v>
      </c>
      <c r="BR588" s="45">
        <v>111.9</v>
      </c>
      <c r="BS588" s="45">
        <v>111.2</v>
      </c>
      <c r="BT588" s="45">
        <v>111.6</v>
      </c>
      <c r="BU588" s="45">
        <v>111.4</v>
      </c>
      <c r="BV588" s="45">
        <v>111.7</v>
      </c>
      <c r="BW588" s="45">
        <v>112</v>
      </c>
      <c r="BX588" s="45">
        <v>112.9</v>
      </c>
      <c r="BY588" s="45">
        <v>113.9</v>
      </c>
      <c r="BZ588" s="45">
        <v>113.5</v>
      </c>
      <c r="CA588" s="45">
        <v>111.3</v>
      </c>
      <c r="CB588" s="45">
        <v>110.7</v>
      </c>
      <c r="CC588" s="45">
        <v>111.2</v>
      </c>
      <c r="CD588" s="45">
        <v>111.6</v>
      </c>
      <c r="CE588" s="45">
        <v>110.5</v>
      </c>
      <c r="CF588" s="45">
        <v>109.9</v>
      </c>
      <c r="CG588" s="45">
        <v>108.8</v>
      </c>
      <c r="CH588" s="45">
        <v>108.9</v>
      </c>
      <c r="CI588" s="45">
        <v>108.2</v>
      </c>
      <c r="CJ588" s="45">
        <v>108</v>
      </c>
      <c r="CK588" s="45">
        <v>107.8</v>
      </c>
      <c r="CL588" s="45">
        <v>107.4</v>
      </c>
      <c r="CM588" s="45">
        <v>106.8</v>
      </c>
      <c r="CN588" s="45">
        <v>106.9</v>
      </c>
      <c r="CO588" s="45">
        <v>107.1</v>
      </c>
      <c r="CP588" s="45">
        <v>106.8</v>
      </c>
      <c r="CQ588" s="45">
        <v>107.2</v>
      </c>
      <c r="CR588" s="45">
        <v>108.4</v>
      </c>
      <c r="CS588" s="45">
        <v>108</v>
      </c>
      <c r="CT588" s="45">
        <v>108.5</v>
      </c>
      <c r="CU588" s="45">
        <v>108.1</v>
      </c>
      <c r="CV588" s="45">
        <v>107.8</v>
      </c>
      <c r="CW588" s="45">
        <v>107.5</v>
      </c>
      <c r="CX588" s="45">
        <v>108.8</v>
      </c>
      <c r="CY588" s="45">
        <v>109.2</v>
      </c>
      <c r="CZ588" s="45">
        <v>108.2</v>
      </c>
      <c r="DA588" s="45">
        <v>107.8</v>
      </c>
      <c r="DB588" s="45">
        <v>110.1</v>
      </c>
      <c r="DC588" s="45">
        <v>114</v>
      </c>
      <c r="DD588" s="45">
        <v>112.8</v>
      </c>
      <c r="DE588" s="45">
        <v>113.3</v>
      </c>
      <c r="DF588" s="45">
        <v>114.5</v>
      </c>
      <c r="DG588" s="45">
        <v>115.9</v>
      </c>
      <c r="DH588" s="45">
        <v>119.1</v>
      </c>
      <c r="DI588" s="45">
        <v>120.2</v>
      </c>
      <c r="DJ588" s="45">
        <v>122.8</v>
      </c>
      <c r="DK588" s="45">
        <v>124.1</v>
      </c>
      <c r="DL588" s="45">
        <v>126.2</v>
      </c>
      <c r="DM588" s="45">
        <v>130.30000000000001</v>
      </c>
      <c r="DN588" s="45">
        <v>136</v>
      </c>
      <c r="DO588" s="45">
        <v>140.69999999999999</v>
      </c>
      <c r="DP588" s="45">
        <v>139.5</v>
      </c>
      <c r="DQ588" s="45">
        <v>141.69999999999999</v>
      </c>
      <c r="DR588" s="45">
        <v>150.6</v>
      </c>
      <c r="DS588" s="45">
        <v>156.80000000000001</v>
      </c>
      <c r="DT588" s="45">
        <v>159.6</v>
      </c>
      <c r="DU588" s="45">
        <v>152.1</v>
      </c>
      <c r="DV588" s="45">
        <v>146.69999999999999</v>
      </c>
      <c r="DW588" s="45">
        <v>141.19999999999999</v>
      </c>
      <c r="DX588" s="46">
        <v>139.69999999999999</v>
      </c>
      <c r="DY588" s="46">
        <v>136</v>
      </c>
      <c r="DZ588" s="46">
        <v>135.4</v>
      </c>
      <c r="EA588">
        <v>137.1</v>
      </c>
      <c r="EB588" s="47">
        <v>139.9</v>
      </c>
      <c r="EC588" s="47">
        <v>142.69999999999999</v>
      </c>
    </row>
    <row r="589" spans="1:133" x14ac:dyDescent="0.25">
      <c r="A589" s="43" t="s">
        <v>3932</v>
      </c>
      <c r="B589" s="43" t="s">
        <v>3933</v>
      </c>
      <c r="C589" s="44">
        <v>9.1480000000000006E-2</v>
      </c>
      <c r="D589" s="45">
        <v>102.4</v>
      </c>
      <c r="E589" s="45">
        <v>102.8</v>
      </c>
      <c r="F589" s="45">
        <v>102.4</v>
      </c>
      <c r="G589" s="45">
        <v>102.6</v>
      </c>
      <c r="H589" s="45">
        <v>103</v>
      </c>
      <c r="I589" s="45">
        <v>103.4</v>
      </c>
      <c r="J589" s="45">
        <v>103.1</v>
      </c>
      <c r="K589" s="45">
        <v>102.5</v>
      </c>
      <c r="L589" s="45">
        <v>102.9</v>
      </c>
      <c r="M589" s="45">
        <v>103</v>
      </c>
      <c r="N589" s="45">
        <v>103.2</v>
      </c>
      <c r="O589" s="45">
        <v>103</v>
      </c>
      <c r="P589" s="45">
        <v>106</v>
      </c>
      <c r="Q589" s="45">
        <v>106.2</v>
      </c>
      <c r="R589" s="45">
        <v>106.3</v>
      </c>
      <c r="S589" s="45">
        <v>105.6</v>
      </c>
      <c r="T589" s="45">
        <v>108.3</v>
      </c>
      <c r="U589" s="45">
        <v>108.4</v>
      </c>
      <c r="V589" s="45">
        <v>108.7</v>
      </c>
      <c r="W589" s="45">
        <v>108.1</v>
      </c>
      <c r="X589" s="45">
        <v>108</v>
      </c>
      <c r="Y589" s="45">
        <v>108.3</v>
      </c>
      <c r="Z589" s="45">
        <v>108.2</v>
      </c>
      <c r="AA589" s="45">
        <v>108.4</v>
      </c>
      <c r="AB589" s="45">
        <v>110.1</v>
      </c>
      <c r="AC589" s="45">
        <v>110.4</v>
      </c>
      <c r="AD589" s="45">
        <v>110.7</v>
      </c>
      <c r="AE589" s="45">
        <v>114.3</v>
      </c>
      <c r="AF589" s="45">
        <v>116.8</v>
      </c>
      <c r="AG589" s="45">
        <v>116.9</v>
      </c>
      <c r="AH589" s="45">
        <v>116.1</v>
      </c>
      <c r="AI589" s="45">
        <v>117.5</v>
      </c>
      <c r="AJ589" s="45">
        <v>118.2</v>
      </c>
      <c r="AK589" s="45">
        <v>115.4</v>
      </c>
      <c r="AL589" s="45">
        <v>114.8</v>
      </c>
      <c r="AM589" s="45">
        <v>114.6</v>
      </c>
      <c r="AN589" s="45">
        <v>115.7</v>
      </c>
      <c r="AO589" s="45">
        <v>113.8</v>
      </c>
      <c r="AP589" s="45">
        <v>109.5</v>
      </c>
      <c r="AQ589" s="45">
        <v>109</v>
      </c>
      <c r="AR589" s="45">
        <v>107.2</v>
      </c>
      <c r="AS589" s="45">
        <v>106.7</v>
      </c>
      <c r="AT589" s="45">
        <v>106.2</v>
      </c>
      <c r="AU589" s="45">
        <v>103.4</v>
      </c>
      <c r="AV589" s="45">
        <v>101.8</v>
      </c>
      <c r="AW589" s="45">
        <v>101.4</v>
      </c>
      <c r="AX589" s="45">
        <v>102.7</v>
      </c>
      <c r="AY589" s="45">
        <v>102.9</v>
      </c>
      <c r="AZ589" s="45">
        <v>103.1</v>
      </c>
      <c r="BA589" s="45">
        <v>105.7</v>
      </c>
      <c r="BB589" s="45">
        <v>105.1</v>
      </c>
      <c r="BC589" s="45">
        <v>106.7</v>
      </c>
      <c r="BD589" s="45">
        <v>106.6</v>
      </c>
      <c r="BE589" s="45">
        <v>106.3</v>
      </c>
      <c r="BF589" s="45">
        <v>107.3</v>
      </c>
      <c r="BG589" s="45">
        <v>107.8</v>
      </c>
      <c r="BH589" s="45">
        <v>108.2</v>
      </c>
      <c r="BI589" s="45">
        <v>108.8</v>
      </c>
      <c r="BJ589" s="45">
        <v>111.8</v>
      </c>
      <c r="BK589" s="45">
        <v>109.6</v>
      </c>
      <c r="BL589" s="45">
        <v>111.7</v>
      </c>
      <c r="BM589" s="45">
        <v>112.7</v>
      </c>
      <c r="BN589" s="45">
        <v>112.6</v>
      </c>
      <c r="BO589" s="45">
        <v>112.7</v>
      </c>
      <c r="BP589" s="45">
        <v>114.6</v>
      </c>
      <c r="BQ589" s="45">
        <v>115.6</v>
      </c>
      <c r="BR589" s="45">
        <v>117.8</v>
      </c>
      <c r="BS589" s="45">
        <v>118.8</v>
      </c>
      <c r="BT589" s="45">
        <v>118.2</v>
      </c>
      <c r="BU589" s="45">
        <v>117.9</v>
      </c>
      <c r="BV589" s="45">
        <v>117.9</v>
      </c>
      <c r="BW589" s="45">
        <v>117.8</v>
      </c>
      <c r="BX589" s="45">
        <v>118.9</v>
      </c>
      <c r="BY589" s="45">
        <v>124.7</v>
      </c>
      <c r="BZ589" s="45">
        <v>124.6</v>
      </c>
      <c r="CA589" s="45">
        <v>123.1</v>
      </c>
      <c r="CB589" s="45">
        <v>120.4</v>
      </c>
      <c r="CC589" s="45">
        <v>121.3</v>
      </c>
      <c r="CD589" s="45">
        <v>124.3</v>
      </c>
      <c r="CE589" s="45">
        <v>126.7</v>
      </c>
      <c r="CF589" s="45">
        <v>124.8</v>
      </c>
      <c r="CG589" s="45">
        <v>121.7</v>
      </c>
      <c r="CH589" s="45">
        <v>122.8</v>
      </c>
      <c r="CI589" s="45">
        <v>122</v>
      </c>
      <c r="CJ589" s="45">
        <v>121.1</v>
      </c>
      <c r="CK589" s="45">
        <v>120</v>
      </c>
      <c r="CL589" s="45">
        <v>119.5</v>
      </c>
      <c r="CM589" s="45">
        <v>119.6</v>
      </c>
      <c r="CN589" s="45">
        <v>119.2</v>
      </c>
      <c r="CO589" s="45">
        <v>118.8</v>
      </c>
      <c r="CP589" s="45">
        <v>119</v>
      </c>
      <c r="CQ589" s="45">
        <v>116.7</v>
      </c>
      <c r="CR589" s="45">
        <v>117.6</v>
      </c>
      <c r="CS589" s="45">
        <v>117.4</v>
      </c>
      <c r="CT589" s="45">
        <v>117.7</v>
      </c>
      <c r="CU589" s="45">
        <v>117.2</v>
      </c>
      <c r="CV589" s="45">
        <v>116.7</v>
      </c>
      <c r="CW589" s="45">
        <v>116.4</v>
      </c>
      <c r="CX589" s="45">
        <v>116.9</v>
      </c>
      <c r="CY589" s="45">
        <v>116.8</v>
      </c>
      <c r="CZ589" s="45">
        <v>116.9</v>
      </c>
      <c r="DA589" s="45">
        <v>118.4</v>
      </c>
      <c r="DB589" s="45">
        <v>118.7</v>
      </c>
      <c r="DC589" s="45">
        <v>120.1</v>
      </c>
      <c r="DD589" s="45">
        <v>125</v>
      </c>
      <c r="DE589" s="45">
        <v>126.5</v>
      </c>
      <c r="DF589" s="45">
        <v>126.7</v>
      </c>
      <c r="DG589" s="45">
        <v>128.19999999999999</v>
      </c>
      <c r="DH589" s="45">
        <v>136</v>
      </c>
      <c r="DI589" s="45">
        <v>146.6</v>
      </c>
      <c r="DJ589" s="45">
        <v>148.69999999999999</v>
      </c>
      <c r="DK589" s="45">
        <v>148.5</v>
      </c>
      <c r="DL589" s="45">
        <v>150.69999999999999</v>
      </c>
      <c r="DM589" s="45">
        <v>156.69999999999999</v>
      </c>
      <c r="DN589" s="45">
        <v>163.30000000000001</v>
      </c>
      <c r="DO589" s="45">
        <v>168.6</v>
      </c>
      <c r="DP589" s="45">
        <v>173</v>
      </c>
      <c r="DQ589" s="45">
        <v>175.5</v>
      </c>
      <c r="DR589" s="45">
        <v>181.6</v>
      </c>
      <c r="DS589" s="45">
        <v>190</v>
      </c>
      <c r="DT589" s="45">
        <v>192.7</v>
      </c>
      <c r="DU589" s="45">
        <v>186.2</v>
      </c>
      <c r="DV589" s="45">
        <v>179.8</v>
      </c>
      <c r="DW589" s="45">
        <v>173.5</v>
      </c>
      <c r="DX589" s="46">
        <v>165.6</v>
      </c>
      <c r="DY589" s="46">
        <v>162.30000000000001</v>
      </c>
      <c r="DZ589" s="46">
        <v>165.2</v>
      </c>
      <c r="EA589">
        <v>165.5</v>
      </c>
      <c r="EB589" s="47">
        <v>167.4</v>
      </c>
      <c r="EC589" s="47">
        <v>170.7</v>
      </c>
    </row>
    <row r="590" spans="1:133" x14ac:dyDescent="0.25">
      <c r="A590" s="43" t="s">
        <v>3934</v>
      </c>
      <c r="B590" s="43" t="s">
        <v>3935</v>
      </c>
      <c r="C590" s="44">
        <v>1.9060000000000001E-2</v>
      </c>
      <c r="D590" s="45">
        <v>102</v>
      </c>
      <c r="E590" s="45">
        <v>98.8</v>
      </c>
      <c r="F590" s="45">
        <v>101.7</v>
      </c>
      <c r="G590" s="45">
        <v>101.9</v>
      </c>
      <c r="H590" s="45">
        <v>102.2</v>
      </c>
      <c r="I590" s="45">
        <v>102.7</v>
      </c>
      <c r="J590" s="45">
        <v>104.3</v>
      </c>
      <c r="K590" s="45">
        <v>103.9</v>
      </c>
      <c r="L590" s="45">
        <v>105.6</v>
      </c>
      <c r="M590" s="45">
        <v>107.4</v>
      </c>
      <c r="N590" s="45">
        <v>108.5</v>
      </c>
      <c r="O590" s="45">
        <v>108.3</v>
      </c>
      <c r="P590" s="45">
        <v>109.7</v>
      </c>
      <c r="Q590" s="45">
        <v>110.1</v>
      </c>
      <c r="R590" s="45">
        <v>108.4</v>
      </c>
      <c r="S590" s="45">
        <v>110.4</v>
      </c>
      <c r="T590" s="45">
        <v>110</v>
      </c>
      <c r="U590" s="45">
        <v>112</v>
      </c>
      <c r="V590" s="45">
        <v>110.1</v>
      </c>
      <c r="W590" s="45">
        <v>109.3</v>
      </c>
      <c r="X590" s="45">
        <v>111.8</v>
      </c>
      <c r="Y590" s="45">
        <v>112.3</v>
      </c>
      <c r="Z590" s="45">
        <v>112.5</v>
      </c>
      <c r="AA590" s="45">
        <v>113.5</v>
      </c>
      <c r="AB590" s="45">
        <v>113.6</v>
      </c>
      <c r="AC590" s="45">
        <v>113.2</v>
      </c>
      <c r="AD590" s="45">
        <v>112.4</v>
      </c>
      <c r="AE590" s="45">
        <v>111.9</v>
      </c>
      <c r="AF590" s="45">
        <v>112.1</v>
      </c>
      <c r="AG590" s="45">
        <v>114</v>
      </c>
      <c r="AH590" s="45">
        <v>111.6</v>
      </c>
      <c r="AI590" s="45">
        <v>97.6</v>
      </c>
      <c r="AJ590" s="45">
        <v>96.5</v>
      </c>
      <c r="AK590" s="45">
        <v>96.5</v>
      </c>
      <c r="AL590" s="45">
        <v>96.2</v>
      </c>
      <c r="AM590" s="45">
        <v>96</v>
      </c>
      <c r="AN590" s="45">
        <v>95.4</v>
      </c>
      <c r="AO590" s="45">
        <v>96.4</v>
      </c>
      <c r="AP590" s="45">
        <v>97.1</v>
      </c>
      <c r="AQ590" s="45">
        <v>95.7</v>
      </c>
      <c r="AR590" s="45">
        <v>94.6</v>
      </c>
      <c r="AS590" s="45">
        <v>96</v>
      </c>
      <c r="AT590" s="45">
        <v>94.2</v>
      </c>
      <c r="AU590" s="45">
        <v>93.6</v>
      </c>
      <c r="AV590" s="45">
        <v>93.6</v>
      </c>
      <c r="AW590" s="45">
        <v>93.8</v>
      </c>
      <c r="AX590" s="45">
        <v>94.2</v>
      </c>
      <c r="AY590" s="45">
        <v>94.3</v>
      </c>
      <c r="AZ590" s="45">
        <v>94.7</v>
      </c>
      <c r="BA590" s="45">
        <v>94.6</v>
      </c>
      <c r="BB590" s="45">
        <v>94.1</v>
      </c>
      <c r="BC590" s="45">
        <v>94.3</v>
      </c>
      <c r="BD590" s="45">
        <v>96.1</v>
      </c>
      <c r="BE590" s="45">
        <v>96.2</v>
      </c>
      <c r="BF590" s="45">
        <v>96.6</v>
      </c>
      <c r="BG590" s="45">
        <v>99</v>
      </c>
      <c r="BH590" s="45">
        <v>104.7</v>
      </c>
      <c r="BI590" s="45">
        <v>102.2</v>
      </c>
      <c r="BJ590" s="45">
        <v>104.3</v>
      </c>
      <c r="BK590" s="45">
        <v>105.5</v>
      </c>
      <c r="BL590" s="45">
        <v>107.6</v>
      </c>
      <c r="BM590" s="45">
        <v>108</v>
      </c>
      <c r="BN590" s="45">
        <v>108.3</v>
      </c>
      <c r="BO590" s="45">
        <v>110.8</v>
      </c>
      <c r="BP590" s="45">
        <v>111.1</v>
      </c>
      <c r="BQ590" s="45">
        <v>111.7</v>
      </c>
      <c r="BR590" s="45">
        <v>112.9</v>
      </c>
      <c r="BS590" s="45">
        <v>113.6</v>
      </c>
      <c r="BT590" s="45">
        <v>113.6</v>
      </c>
      <c r="BU590" s="45">
        <v>115.7</v>
      </c>
      <c r="BV590" s="45">
        <v>116.6</v>
      </c>
      <c r="BW590" s="45">
        <v>117</v>
      </c>
      <c r="BX590" s="45">
        <v>116.7</v>
      </c>
      <c r="BY590" s="45">
        <v>116.8</v>
      </c>
      <c r="BZ590" s="45">
        <v>117.2</v>
      </c>
      <c r="CA590" s="45">
        <v>117.8</v>
      </c>
      <c r="CB590" s="45">
        <v>117.3</v>
      </c>
      <c r="CC590" s="45">
        <v>116.9</v>
      </c>
      <c r="CD590" s="45">
        <v>117.7</v>
      </c>
      <c r="CE590" s="45">
        <v>115.9</v>
      </c>
      <c r="CF590" s="45">
        <v>115.3</v>
      </c>
      <c r="CG590" s="45">
        <v>115.4</v>
      </c>
      <c r="CH590" s="45">
        <v>115.6</v>
      </c>
      <c r="CI590" s="45">
        <v>115.6</v>
      </c>
      <c r="CJ590" s="45">
        <v>115.9</v>
      </c>
      <c r="CK590" s="45">
        <v>115.6</v>
      </c>
      <c r="CL590" s="45">
        <v>112.8</v>
      </c>
      <c r="CM590" s="45">
        <v>112.3</v>
      </c>
      <c r="CN590" s="45">
        <v>112.9</v>
      </c>
      <c r="CO590" s="45">
        <v>113.4</v>
      </c>
      <c r="CP590" s="45">
        <v>114</v>
      </c>
      <c r="CQ590" s="45">
        <v>114.2</v>
      </c>
      <c r="CR590" s="45">
        <v>113.6</v>
      </c>
      <c r="CS590" s="45">
        <v>112.5</v>
      </c>
      <c r="CT590" s="45">
        <v>112.7</v>
      </c>
      <c r="CU590" s="45">
        <v>112.1</v>
      </c>
      <c r="CV590" s="45">
        <v>111.4</v>
      </c>
      <c r="CW590" s="45">
        <v>111.1</v>
      </c>
      <c r="CX590" s="45">
        <v>110.9</v>
      </c>
      <c r="CY590" s="45">
        <v>110.8</v>
      </c>
      <c r="CZ590" s="45">
        <v>112</v>
      </c>
      <c r="DA590" s="45">
        <v>113.5</v>
      </c>
      <c r="DB590" s="45">
        <v>113.1</v>
      </c>
      <c r="DC590" s="45">
        <v>113.8</v>
      </c>
      <c r="DD590" s="45">
        <v>116.8</v>
      </c>
      <c r="DE590" s="45">
        <v>119.6</v>
      </c>
      <c r="DF590" s="45">
        <v>120.1</v>
      </c>
      <c r="DG590" s="45">
        <v>122.1</v>
      </c>
      <c r="DH590" s="45">
        <v>122.9</v>
      </c>
      <c r="DI590" s="45">
        <v>125.5</v>
      </c>
      <c r="DJ590" s="45">
        <v>125.7</v>
      </c>
      <c r="DK590" s="45">
        <v>131.19999999999999</v>
      </c>
      <c r="DL590" s="45">
        <v>134.4</v>
      </c>
      <c r="DM590" s="45">
        <v>137.1</v>
      </c>
      <c r="DN590" s="45">
        <v>137.5</v>
      </c>
      <c r="DO590" s="45">
        <v>137.69999999999999</v>
      </c>
      <c r="DP590" s="45">
        <v>136.5</v>
      </c>
      <c r="DQ590" s="45">
        <v>144.1</v>
      </c>
      <c r="DR590" s="45">
        <v>143.9</v>
      </c>
      <c r="DS590" s="45">
        <v>144.80000000000001</v>
      </c>
      <c r="DT590" s="45">
        <v>142.9</v>
      </c>
      <c r="DU590" s="45">
        <v>143.19999999999999</v>
      </c>
      <c r="DV590" s="45">
        <v>139.9</v>
      </c>
      <c r="DW590" s="45">
        <v>140.1</v>
      </c>
      <c r="DX590" s="46">
        <v>137.9</v>
      </c>
      <c r="DY590" s="46">
        <v>138.30000000000001</v>
      </c>
      <c r="DZ590" s="46">
        <v>136.4</v>
      </c>
      <c r="EA590">
        <v>136.9</v>
      </c>
      <c r="EB590" s="47">
        <v>138.30000000000001</v>
      </c>
      <c r="EC590" s="47">
        <v>141.19999999999999</v>
      </c>
    </row>
    <row r="591" spans="1:133" x14ac:dyDescent="0.25">
      <c r="A591" s="43" t="s">
        <v>3936</v>
      </c>
      <c r="B591" s="43" t="s">
        <v>3937</v>
      </c>
      <c r="C591" s="44">
        <v>0.62858000000000003</v>
      </c>
      <c r="D591" s="45">
        <v>102.7</v>
      </c>
      <c r="E591" s="45">
        <v>101.8</v>
      </c>
      <c r="F591" s="45">
        <v>104.8</v>
      </c>
      <c r="G591" s="45">
        <v>104.5</v>
      </c>
      <c r="H591" s="45">
        <v>106.8</v>
      </c>
      <c r="I591" s="45">
        <v>109</v>
      </c>
      <c r="J591" s="45">
        <v>105.5</v>
      </c>
      <c r="K591" s="45">
        <v>104.9</v>
      </c>
      <c r="L591" s="45">
        <v>104.9</v>
      </c>
      <c r="M591" s="45">
        <v>105.6</v>
      </c>
      <c r="N591" s="45">
        <v>105.3</v>
      </c>
      <c r="O591" s="45">
        <v>105.6</v>
      </c>
      <c r="P591" s="45">
        <v>105.7</v>
      </c>
      <c r="Q591" s="45">
        <v>101.8</v>
      </c>
      <c r="R591" s="45">
        <v>98.5</v>
      </c>
      <c r="S591" s="45">
        <v>99.8</v>
      </c>
      <c r="T591" s="45">
        <v>106.6</v>
      </c>
      <c r="U591" s="45">
        <v>112</v>
      </c>
      <c r="V591" s="45">
        <v>109.4</v>
      </c>
      <c r="W591" s="45">
        <v>108.6</v>
      </c>
      <c r="X591" s="45">
        <v>106.8</v>
      </c>
      <c r="Y591" s="45">
        <v>109.9</v>
      </c>
      <c r="Z591" s="45">
        <v>110.5</v>
      </c>
      <c r="AA591" s="45">
        <v>108.7</v>
      </c>
      <c r="AB591" s="45">
        <v>102.4</v>
      </c>
      <c r="AC591" s="45">
        <v>103.3</v>
      </c>
      <c r="AD591" s="45">
        <v>103.8</v>
      </c>
      <c r="AE591" s="45">
        <v>106</v>
      </c>
      <c r="AF591" s="45">
        <v>107.4</v>
      </c>
      <c r="AG591" s="45">
        <v>106.8</v>
      </c>
      <c r="AH591" s="45">
        <v>106.2</v>
      </c>
      <c r="AI591" s="45">
        <v>107</v>
      </c>
      <c r="AJ591" s="45">
        <v>104.9</v>
      </c>
      <c r="AK591" s="45">
        <v>98.5</v>
      </c>
      <c r="AL591" s="45">
        <v>96.1</v>
      </c>
      <c r="AM591" s="45">
        <v>95</v>
      </c>
      <c r="AN591" s="45">
        <v>98.2</v>
      </c>
      <c r="AO591" s="45">
        <v>101.9</v>
      </c>
      <c r="AP591" s="45">
        <v>102.1</v>
      </c>
      <c r="AQ591" s="45">
        <v>94.4</v>
      </c>
      <c r="AR591" s="45">
        <v>91.5</v>
      </c>
      <c r="AS591" s="45">
        <v>91.5</v>
      </c>
      <c r="AT591" s="45">
        <v>91.4</v>
      </c>
      <c r="AU591" s="45">
        <v>91</v>
      </c>
      <c r="AV591" s="45">
        <v>85.8</v>
      </c>
      <c r="AW591" s="45">
        <v>84.9</v>
      </c>
      <c r="AX591" s="45">
        <v>85.2</v>
      </c>
      <c r="AY591" s="45">
        <v>88.1</v>
      </c>
      <c r="AZ591" s="45">
        <v>86.8</v>
      </c>
      <c r="BA591" s="45">
        <v>86.4</v>
      </c>
      <c r="BB591" s="45">
        <v>85.9</v>
      </c>
      <c r="BC591" s="45">
        <v>86.9</v>
      </c>
      <c r="BD591" s="45">
        <v>86.9</v>
      </c>
      <c r="BE591" s="45">
        <v>86</v>
      </c>
      <c r="BF591" s="45">
        <v>86.8</v>
      </c>
      <c r="BG591" s="45">
        <v>88.2</v>
      </c>
      <c r="BH591" s="45">
        <v>93.6</v>
      </c>
      <c r="BI591" s="45">
        <v>95</v>
      </c>
      <c r="BJ591" s="45">
        <v>96.9</v>
      </c>
      <c r="BK591" s="45">
        <v>96.8</v>
      </c>
      <c r="BL591" s="45">
        <v>95.3</v>
      </c>
      <c r="BM591" s="45">
        <v>93.8</v>
      </c>
      <c r="BN591" s="45">
        <v>93.3</v>
      </c>
      <c r="BO591" s="45">
        <v>95.2</v>
      </c>
      <c r="BP591" s="45">
        <v>97.7</v>
      </c>
      <c r="BQ591" s="45">
        <v>100.5</v>
      </c>
      <c r="BR591" s="45">
        <v>102</v>
      </c>
      <c r="BS591" s="45">
        <v>102.3</v>
      </c>
      <c r="BT591" s="45">
        <v>101.3</v>
      </c>
      <c r="BU591" s="45">
        <v>102.6</v>
      </c>
      <c r="BV591" s="45">
        <v>103.9</v>
      </c>
      <c r="BW591" s="45">
        <v>102.6</v>
      </c>
      <c r="BX591" s="45">
        <v>102.3</v>
      </c>
      <c r="BY591" s="45">
        <v>104.2</v>
      </c>
      <c r="BZ591" s="45">
        <v>104.8</v>
      </c>
      <c r="CA591" s="45">
        <v>104.7</v>
      </c>
      <c r="CB591" s="45">
        <v>102.1</v>
      </c>
      <c r="CC591" s="45">
        <v>99.8</v>
      </c>
      <c r="CD591" s="45">
        <v>100.9</v>
      </c>
      <c r="CE591" s="45">
        <v>103.5</v>
      </c>
      <c r="CF591" s="45">
        <v>101.8</v>
      </c>
      <c r="CG591" s="45">
        <v>100.4</v>
      </c>
      <c r="CH591" s="45">
        <v>101.5</v>
      </c>
      <c r="CI591" s="45">
        <v>102.8</v>
      </c>
      <c r="CJ591" s="45">
        <v>103.1</v>
      </c>
      <c r="CK591" s="45">
        <v>102.1</v>
      </c>
      <c r="CL591" s="45">
        <v>97.8</v>
      </c>
      <c r="CM591" s="45">
        <v>99.3</v>
      </c>
      <c r="CN591" s="45">
        <v>100.2</v>
      </c>
      <c r="CO591" s="45">
        <v>100.5</v>
      </c>
      <c r="CP591" s="45">
        <v>100.3</v>
      </c>
      <c r="CQ591" s="45">
        <v>101.5</v>
      </c>
      <c r="CR591" s="45">
        <v>100.3</v>
      </c>
      <c r="CS591" s="45">
        <v>101.6</v>
      </c>
      <c r="CT591" s="45">
        <v>100</v>
      </c>
      <c r="CU591" s="45">
        <v>100.6</v>
      </c>
      <c r="CV591" s="45">
        <v>100.8</v>
      </c>
      <c r="CW591" s="45">
        <v>98.5</v>
      </c>
      <c r="CX591" s="45">
        <v>100.6</v>
      </c>
      <c r="CY591" s="45">
        <v>103.9</v>
      </c>
      <c r="CZ591" s="45">
        <v>106.9</v>
      </c>
      <c r="DA591" s="45">
        <v>108.6</v>
      </c>
      <c r="DB591" s="45">
        <v>108.7</v>
      </c>
      <c r="DC591" s="45">
        <v>108.9</v>
      </c>
      <c r="DD591" s="45">
        <v>114.4</v>
      </c>
      <c r="DE591" s="45">
        <v>116.7</v>
      </c>
      <c r="DF591" s="45">
        <v>118.4</v>
      </c>
      <c r="DG591" s="45">
        <v>121.7</v>
      </c>
      <c r="DH591" s="45">
        <v>122.5</v>
      </c>
      <c r="DI591" s="45">
        <v>126.6</v>
      </c>
      <c r="DJ591" s="45">
        <v>126.8</v>
      </c>
      <c r="DK591" s="45">
        <v>125.7</v>
      </c>
      <c r="DL591" s="45">
        <v>124.6</v>
      </c>
      <c r="DM591" s="45">
        <v>124.8</v>
      </c>
      <c r="DN591" s="45">
        <v>128.5</v>
      </c>
      <c r="DO591" s="45">
        <v>130</v>
      </c>
      <c r="DP591" s="45">
        <v>130.1</v>
      </c>
      <c r="DQ591" s="45">
        <v>129.5</v>
      </c>
      <c r="DR591" s="45">
        <v>132.69999999999999</v>
      </c>
      <c r="DS591" s="45">
        <v>134</v>
      </c>
      <c r="DT591" s="45">
        <v>136.4</v>
      </c>
      <c r="DU591" s="45">
        <v>136.1</v>
      </c>
      <c r="DV591" s="45">
        <v>136.4</v>
      </c>
      <c r="DW591" s="45">
        <v>129.69999999999999</v>
      </c>
      <c r="DX591" s="46">
        <v>123.8</v>
      </c>
      <c r="DY591" s="46">
        <v>122.2</v>
      </c>
      <c r="DZ591" s="46">
        <v>123.9</v>
      </c>
      <c r="EA591">
        <v>124.7</v>
      </c>
      <c r="EB591" s="47">
        <v>126.7</v>
      </c>
      <c r="EC591" s="47">
        <v>132.6</v>
      </c>
    </row>
    <row r="592" spans="1:133" x14ac:dyDescent="0.25">
      <c r="A592" s="43" t="s">
        <v>3938</v>
      </c>
      <c r="B592" s="43" t="s">
        <v>3939</v>
      </c>
      <c r="C592" s="44">
        <v>6.7960000000000007E-2</v>
      </c>
      <c r="D592" s="45">
        <v>101.1</v>
      </c>
      <c r="E592" s="45">
        <v>102.3</v>
      </c>
      <c r="F592" s="45">
        <v>103.3</v>
      </c>
      <c r="G592" s="45">
        <v>102.3</v>
      </c>
      <c r="H592" s="45">
        <v>102.4</v>
      </c>
      <c r="I592" s="45">
        <v>103.2</v>
      </c>
      <c r="J592" s="45">
        <v>104.5</v>
      </c>
      <c r="K592" s="45">
        <v>104.6</v>
      </c>
      <c r="L592" s="45">
        <v>103.6</v>
      </c>
      <c r="M592" s="45">
        <v>104.9</v>
      </c>
      <c r="N592" s="45">
        <v>103.8</v>
      </c>
      <c r="O592" s="45">
        <v>103.4</v>
      </c>
      <c r="P592" s="45">
        <v>107</v>
      </c>
      <c r="Q592" s="45">
        <v>105.2</v>
      </c>
      <c r="R592" s="45">
        <v>106.4</v>
      </c>
      <c r="S592" s="45">
        <v>109.2</v>
      </c>
      <c r="T592" s="45">
        <v>107</v>
      </c>
      <c r="U592" s="45">
        <v>105.8</v>
      </c>
      <c r="V592" s="45">
        <v>106.9</v>
      </c>
      <c r="W592" s="45">
        <v>108.2</v>
      </c>
      <c r="X592" s="45">
        <v>108.1</v>
      </c>
      <c r="Y592" s="45">
        <v>110</v>
      </c>
      <c r="Z592" s="45">
        <v>110.5</v>
      </c>
      <c r="AA592" s="45">
        <v>110</v>
      </c>
      <c r="AB592" s="45">
        <v>114.4</v>
      </c>
      <c r="AC592" s="45">
        <v>112.4</v>
      </c>
      <c r="AD592" s="45">
        <v>113.3</v>
      </c>
      <c r="AE592" s="45">
        <v>112.6</v>
      </c>
      <c r="AF592" s="45">
        <v>115.1</v>
      </c>
      <c r="AG592" s="45">
        <v>115.4</v>
      </c>
      <c r="AH592" s="45">
        <v>117.1</v>
      </c>
      <c r="AI592" s="45">
        <v>116</v>
      </c>
      <c r="AJ592" s="45">
        <v>119.3</v>
      </c>
      <c r="AK592" s="45">
        <v>116.9</v>
      </c>
      <c r="AL592" s="45">
        <v>117.3</v>
      </c>
      <c r="AM592" s="45">
        <v>116</v>
      </c>
      <c r="AN592" s="45">
        <v>115.6</v>
      </c>
      <c r="AO592" s="45">
        <v>116.2</v>
      </c>
      <c r="AP592" s="45">
        <v>115</v>
      </c>
      <c r="AQ592" s="45">
        <v>112.7</v>
      </c>
      <c r="AR592" s="45">
        <v>109.3</v>
      </c>
      <c r="AS592" s="45">
        <v>109.2</v>
      </c>
      <c r="AT592" s="45">
        <v>108</v>
      </c>
      <c r="AU592" s="45">
        <v>106.8</v>
      </c>
      <c r="AV592" s="45">
        <v>105.4</v>
      </c>
      <c r="AW592" s="45">
        <v>105.2</v>
      </c>
      <c r="AX592" s="45">
        <v>105.8</v>
      </c>
      <c r="AY592" s="45">
        <v>107.5</v>
      </c>
      <c r="AZ592" s="45">
        <v>107.6</v>
      </c>
      <c r="BA592" s="45">
        <v>107.9</v>
      </c>
      <c r="BB592" s="45">
        <v>108</v>
      </c>
      <c r="BC592" s="45">
        <v>111.8</v>
      </c>
      <c r="BD592" s="45">
        <v>110.8</v>
      </c>
      <c r="BE592" s="45">
        <v>113.4</v>
      </c>
      <c r="BF592" s="45">
        <v>111.6</v>
      </c>
      <c r="BG592" s="45">
        <v>113.4</v>
      </c>
      <c r="BH592" s="45">
        <v>112</v>
      </c>
      <c r="BI592" s="45">
        <v>113.8</v>
      </c>
      <c r="BJ592" s="45">
        <v>114.9</v>
      </c>
      <c r="BK592" s="45">
        <v>114.5</v>
      </c>
      <c r="BL592" s="45">
        <v>114.8</v>
      </c>
      <c r="BM592" s="45">
        <v>114.1</v>
      </c>
      <c r="BN592" s="45">
        <v>114.5</v>
      </c>
      <c r="BO592" s="45">
        <v>106.2</v>
      </c>
      <c r="BP592" s="45">
        <v>107.4</v>
      </c>
      <c r="BQ592" s="45">
        <v>108.5</v>
      </c>
      <c r="BR592" s="45">
        <v>109.7</v>
      </c>
      <c r="BS592" s="45">
        <v>112.9</v>
      </c>
      <c r="BT592" s="45">
        <v>111.9</v>
      </c>
      <c r="BU592" s="45">
        <v>114.4</v>
      </c>
      <c r="BV592" s="45">
        <v>114.7</v>
      </c>
      <c r="BW592" s="45">
        <v>115</v>
      </c>
      <c r="BX592" s="45">
        <v>114.8</v>
      </c>
      <c r="BY592" s="45">
        <v>117.3</v>
      </c>
      <c r="BZ592" s="45">
        <v>117.4</v>
      </c>
      <c r="CA592" s="45">
        <v>116.2</v>
      </c>
      <c r="CB592" s="45">
        <v>115.9</v>
      </c>
      <c r="CC592" s="45">
        <v>117</v>
      </c>
      <c r="CD592" s="45">
        <v>117.6</v>
      </c>
      <c r="CE592" s="45">
        <v>116.2</v>
      </c>
      <c r="CF592" s="45">
        <v>114.4</v>
      </c>
      <c r="CG592" s="45">
        <v>113.1</v>
      </c>
      <c r="CH592" s="45">
        <v>114</v>
      </c>
      <c r="CI592" s="45">
        <v>113.5</v>
      </c>
      <c r="CJ592" s="45">
        <v>112.5</v>
      </c>
      <c r="CK592" s="45">
        <v>112.1</v>
      </c>
      <c r="CL592" s="45">
        <v>111.3</v>
      </c>
      <c r="CM592" s="45">
        <v>110.3</v>
      </c>
      <c r="CN592" s="45">
        <v>107.1</v>
      </c>
      <c r="CO592" s="45">
        <v>107.9</v>
      </c>
      <c r="CP592" s="45">
        <v>108.8</v>
      </c>
      <c r="CQ592" s="45">
        <v>106.9</v>
      </c>
      <c r="CR592" s="45">
        <v>104.4</v>
      </c>
      <c r="CS592" s="45">
        <v>105.6</v>
      </c>
      <c r="CT592" s="45">
        <v>105</v>
      </c>
      <c r="CU592" s="45">
        <v>104.3</v>
      </c>
      <c r="CV592" s="45">
        <v>105</v>
      </c>
      <c r="CW592" s="45">
        <v>101.9</v>
      </c>
      <c r="CX592" s="45">
        <v>105.2</v>
      </c>
      <c r="CY592" s="45">
        <v>108.1</v>
      </c>
      <c r="CZ592" s="45">
        <v>106</v>
      </c>
      <c r="DA592" s="45">
        <v>109.4</v>
      </c>
      <c r="DB592" s="45">
        <v>110</v>
      </c>
      <c r="DC592" s="45">
        <v>113.4</v>
      </c>
      <c r="DD592" s="45">
        <v>115</v>
      </c>
      <c r="DE592" s="45">
        <v>115.5</v>
      </c>
      <c r="DF592" s="45">
        <v>116.9</v>
      </c>
      <c r="DG592" s="45">
        <v>118.8</v>
      </c>
      <c r="DH592" s="45">
        <v>119.3</v>
      </c>
      <c r="DI592" s="45">
        <v>121.5</v>
      </c>
      <c r="DJ592" s="45">
        <v>127</v>
      </c>
      <c r="DK592" s="45">
        <v>129.19999999999999</v>
      </c>
      <c r="DL592" s="45">
        <v>128.30000000000001</v>
      </c>
      <c r="DM592" s="45">
        <v>134</v>
      </c>
      <c r="DN592" s="45">
        <v>141</v>
      </c>
      <c r="DO592" s="45">
        <v>145.19999999999999</v>
      </c>
      <c r="DP592" s="45">
        <v>146.69999999999999</v>
      </c>
      <c r="DQ592" s="45">
        <v>154.4</v>
      </c>
      <c r="DR592" s="45">
        <v>154.1</v>
      </c>
      <c r="DS592" s="45">
        <v>160</v>
      </c>
      <c r="DT592" s="45">
        <v>163.6</v>
      </c>
      <c r="DU592" s="45">
        <v>166.1</v>
      </c>
      <c r="DV592" s="45">
        <v>167.2</v>
      </c>
      <c r="DW592" s="45">
        <v>165.8</v>
      </c>
      <c r="DX592" s="46">
        <v>161.6</v>
      </c>
      <c r="DY592" s="46">
        <v>160.4</v>
      </c>
      <c r="DZ592" s="46">
        <v>162</v>
      </c>
      <c r="EA592">
        <v>160.6</v>
      </c>
      <c r="EB592" s="47">
        <v>161</v>
      </c>
      <c r="EC592" s="47">
        <v>165.1</v>
      </c>
    </row>
    <row r="593" spans="1:133" x14ac:dyDescent="0.25">
      <c r="A593" s="43" t="s">
        <v>3940</v>
      </c>
      <c r="B593" s="43" t="s">
        <v>3941</v>
      </c>
      <c r="C593" s="44">
        <v>3.952E-2</v>
      </c>
      <c r="D593" s="45">
        <v>91.9</v>
      </c>
      <c r="E593" s="45">
        <v>97.8</v>
      </c>
      <c r="F593" s="45">
        <v>100.9</v>
      </c>
      <c r="G593" s="45">
        <v>108.4</v>
      </c>
      <c r="H593" s="45">
        <v>97.9</v>
      </c>
      <c r="I593" s="45">
        <v>96.3</v>
      </c>
      <c r="J593" s="45">
        <v>96</v>
      </c>
      <c r="K593" s="45">
        <v>95.4</v>
      </c>
      <c r="L593" s="45">
        <v>98.5</v>
      </c>
      <c r="M593" s="45">
        <v>92.8</v>
      </c>
      <c r="N593" s="45">
        <v>97</v>
      </c>
      <c r="O593" s="45">
        <v>94.5</v>
      </c>
      <c r="P593" s="45">
        <v>95.5</v>
      </c>
      <c r="Q593" s="45">
        <v>94.1</v>
      </c>
      <c r="R593" s="45">
        <v>95.7</v>
      </c>
      <c r="S593" s="45">
        <v>95.7</v>
      </c>
      <c r="T593" s="45">
        <v>97.1</v>
      </c>
      <c r="U593" s="45">
        <v>99.8</v>
      </c>
      <c r="V593" s="45">
        <v>90.1</v>
      </c>
      <c r="W593" s="45">
        <v>87.5</v>
      </c>
      <c r="X593" s="45">
        <v>87.7</v>
      </c>
      <c r="Y593" s="45">
        <v>96.1</v>
      </c>
      <c r="Z593" s="45">
        <v>99.4</v>
      </c>
      <c r="AA593" s="45">
        <v>107.7</v>
      </c>
      <c r="AB593" s="45">
        <v>102.8</v>
      </c>
      <c r="AC593" s="45">
        <v>100.1</v>
      </c>
      <c r="AD593" s="45">
        <v>99.1</v>
      </c>
      <c r="AE593" s="45">
        <v>98.6</v>
      </c>
      <c r="AF593" s="45">
        <v>101.8</v>
      </c>
      <c r="AG593" s="45">
        <v>104.1</v>
      </c>
      <c r="AH593" s="45">
        <v>109.4</v>
      </c>
      <c r="AI593" s="45">
        <v>110.1</v>
      </c>
      <c r="AJ593" s="45">
        <v>110.6</v>
      </c>
      <c r="AK593" s="45">
        <v>104.5</v>
      </c>
      <c r="AL593" s="45">
        <v>102.3</v>
      </c>
      <c r="AM593" s="45">
        <v>103.4</v>
      </c>
      <c r="AN593" s="45">
        <v>103.1</v>
      </c>
      <c r="AO593" s="45">
        <v>104</v>
      </c>
      <c r="AP593" s="45">
        <v>105.3</v>
      </c>
      <c r="AQ593" s="45">
        <v>100.7</v>
      </c>
      <c r="AR593" s="45">
        <v>108.8</v>
      </c>
      <c r="AS593" s="45">
        <v>109.4</v>
      </c>
      <c r="AT593" s="45">
        <v>107.6</v>
      </c>
      <c r="AU593" s="45">
        <v>99.2</v>
      </c>
      <c r="AV593" s="45">
        <v>97.6</v>
      </c>
      <c r="AW593" s="45">
        <v>103.7</v>
      </c>
      <c r="AX593" s="45">
        <v>101.8</v>
      </c>
      <c r="AY593" s="45">
        <v>97.4</v>
      </c>
      <c r="AZ593" s="45">
        <v>99.2</v>
      </c>
      <c r="BA593" s="45">
        <v>103</v>
      </c>
      <c r="BB593" s="45">
        <v>102.5</v>
      </c>
      <c r="BC593" s="45">
        <v>103.8</v>
      </c>
      <c r="BD593" s="45">
        <v>100</v>
      </c>
      <c r="BE593" s="45">
        <v>100.7</v>
      </c>
      <c r="BF593" s="45">
        <v>98.8</v>
      </c>
      <c r="BG593" s="45">
        <v>101</v>
      </c>
      <c r="BH593" s="45">
        <v>101.2</v>
      </c>
      <c r="BI593" s="45">
        <v>101.7</v>
      </c>
      <c r="BJ593" s="45">
        <v>103.1</v>
      </c>
      <c r="BK593" s="45">
        <v>103.9</v>
      </c>
      <c r="BL593" s="45">
        <v>103.4</v>
      </c>
      <c r="BM593" s="45">
        <v>101.8</v>
      </c>
      <c r="BN593" s="45">
        <v>103.6</v>
      </c>
      <c r="BO593" s="45">
        <v>100.6</v>
      </c>
      <c r="BP593" s="45">
        <v>105.4</v>
      </c>
      <c r="BQ593" s="45">
        <v>107.4</v>
      </c>
      <c r="BR593" s="45">
        <v>108.8</v>
      </c>
      <c r="BS593" s="45">
        <v>107.7</v>
      </c>
      <c r="BT593" s="45">
        <v>102.8</v>
      </c>
      <c r="BU593" s="45">
        <v>108.7</v>
      </c>
      <c r="BV593" s="45">
        <v>106.1</v>
      </c>
      <c r="BW593" s="45">
        <v>110.1</v>
      </c>
      <c r="BX593" s="45">
        <v>114.9</v>
      </c>
      <c r="BY593" s="45">
        <v>109.5</v>
      </c>
      <c r="BZ593" s="45">
        <v>111</v>
      </c>
      <c r="CA593" s="45">
        <v>110.3</v>
      </c>
      <c r="CB593" s="45">
        <v>106.9</v>
      </c>
      <c r="CC593" s="45">
        <v>108.9</v>
      </c>
      <c r="CD593" s="45">
        <v>106.7</v>
      </c>
      <c r="CE593" s="45">
        <v>105.8</v>
      </c>
      <c r="CF593" s="45">
        <v>104.6</v>
      </c>
      <c r="CG593" s="45">
        <v>104.1</v>
      </c>
      <c r="CH593" s="45">
        <v>111.2</v>
      </c>
      <c r="CI593" s="45">
        <v>108.7</v>
      </c>
      <c r="CJ593" s="45">
        <v>106.4</v>
      </c>
      <c r="CK593" s="45">
        <v>107.1</v>
      </c>
      <c r="CL593" s="45">
        <v>102.5</v>
      </c>
      <c r="CM593" s="45">
        <v>101.9</v>
      </c>
      <c r="CN593" s="45">
        <v>101.7</v>
      </c>
      <c r="CO593" s="45">
        <v>101.7</v>
      </c>
      <c r="CP593" s="45">
        <v>100.9</v>
      </c>
      <c r="CQ593" s="45">
        <v>99</v>
      </c>
      <c r="CR593" s="45">
        <v>97.8</v>
      </c>
      <c r="CS593" s="45">
        <v>104.3</v>
      </c>
      <c r="CT593" s="45">
        <v>99.8</v>
      </c>
      <c r="CU593" s="45">
        <v>97.9</v>
      </c>
      <c r="CV593" s="45">
        <v>97.9</v>
      </c>
      <c r="CW593" s="45">
        <v>98.3</v>
      </c>
      <c r="CX593" s="45">
        <v>102.9</v>
      </c>
      <c r="CY593" s="45">
        <v>103.1</v>
      </c>
      <c r="CZ593" s="45">
        <v>102.7</v>
      </c>
      <c r="DA593" s="45">
        <v>102.7</v>
      </c>
      <c r="DB593" s="45">
        <v>108.3</v>
      </c>
      <c r="DC593" s="45">
        <v>107.3</v>
      </c>
      <c r="DD593" s="45">
        <v>108.3</v>
      </c>
      <c r="DE593" s="45">
        <v>110.4</v>
      </c>
      <c r="DF593" s="45">
        <v>112.3</v>
      </c>
      <c r="DG593" s="45">
        <v>111</v>
      </c>
      <c r="DH593" s="45">
        <v>109.9</v>
      </c>
      <c r="DI593" s="45">
        <v>121.6</v>
      </c>
      <c r="DJ593" s="45">
        <v>116.3</v>
      </c>
      <c r="DK593" s="45">
        <v>120.4</v>
      </c>
      <c r="DL593" s="45">
        <v>119.5</v>
      </c>
      <c r="DM593" s="45">
        <v>125.4</v>
      </c>
      <c r="DN593" s="45">
        <v>130.69999999999999</v>
      </c>
      <c r="DO593" s="45">
        <v>125.2</v>
      </c>
      <c r="DP593" s="45">
        <v>130.69999999999999</v>
      </c>
      <c r="DQ593" s="45">
        <v>132.30000000000001</v>
      </c>
      <c r="DR593" s="45">
        <v>134.4</v>
      </c>
      <c r="DS593" s="45">
        <v>136.4</v>
      </c>
      <c r="DT593" s="45">
        <v>133.5</v>
      </c>
      <c r="DU593" s="45">
        <v>133.69999999999999</v>
      </c>
      <c r="DV593" s="45">
        <v>131.5</v>
      </c>
      <c r="DW593" s="45">
        <v>128.5</v>
      </c>
      <c r="DX593" s="46">
        <v>128.9</v>
      </c>
      <c r="DY593" s="46">
        <v>125.3</v>
      </c>
      <c r="DZ593" s="46">
        <v>125.3</v>
      </c>
      <c r="EA593">
        <v>127.9</v>
      </c>
      <c r="EB593" s="47">
        <v>127.7</v>
      </c>
      <c r="EC593" s="47">
        <v>129.5</v>
      </c>
    </row>
    <row r="594" spans="1:133" x14ac:dyDescent="0.25">
      <c r="A594" s="43" t="s">
        <v>3942</v>
      </c>
      <c r="B594" s="43" t="s">
        <v>3943</v>
      </c>
      <c r="C594" s="44">
        <v>7.8630000000000005E-2</v>
      </c>
      <c r="D594" s="45">
        <v>102.1</v>
      </c>
      <c r="E594" s="45">
        <v>100.9</v>
      </c>
      <c r="F594" s="45">
        <v>102.3</v>
      </c>
      <c r="G594" s="45">
        <v>102.2</v>
      </c>
      <c r="H594" s="45">
        <v>102.3</v>
      </c>
      <c r="I594" s="45">
        <v>102.3</v>
      </c>
      <c r="J594" s="45">
        <v>102.4</v>
      </c>
      <c r="K594" s="45">
        <v>101</v>
      </c>
      <c r="L594" s="45">
        <v>103.8</v>
      </c>
      <c r="M594" s="45">
        <v>104.6</v>
      </c>
      <c r="N594" s="45">
        <v>103.1</v>
      </c>
      <c r="O594" s="45">
        <v>102</v>
      </c>
      <c r="P594" s="45">
        <v>103.5</v>
      </c>
      <c r="Q594" s="45">
        <v>101.6</v>
      </c>
      <c r="R594" s="45">
        <v>102.4</v>
      </c>
      <c r="S594" s="45">
        <v>103.3</v>
      </c>
      <c r="T594" s="45">
        <v>102.6</v>
      </c>
      <c r="U594" s="45">
        <v>103.6</v>
      </c>
      <c r="V594" s="45">
        <v>105.5</v>
      </c>
      <c r="W594" s="45">
        <v>108.3</v>
      </c>
      <c r="X594" s="45">
        <v>106.6</v>
      </c>
      <c r="Y594" s="45">
        <v>107.3</v>
      </c>
      <c r="Z594" s="45">
        <v>106.4</v>
      </c>
      <c r="AA594" s="45">
        <v>105.6</v>
      </c>
      <c r="AB594" s="45">
        <v>109.3</v>
      </c>
      <c r="AC594" s="45">
        <v>109.8</v>
      </c>
      <c r="AD594" s="45">
        <v>106.4</v>
      </c>
      <c r="AE594" s="45">
        <v>111.7</v>
      </c>
      <c r="AF594" s="45">
        <v>111.8</v>
      </c>
      <c r="AG594" s="45">
        <v>111.4</v>
      </c>
      <c r="AH594" s="45">
        <v>113.3</v>
      </c>
      <c r="AI594" s="45">
        <v>118</v>
      </c>
      <c r="AJ594" s="45">
        <v>111</v>
      </c>
      <c r="AK594" s="45">
        <v>117.4</v>
      </c>
      <c r="AL594" s="45">
        <v>116.7</v>
      </c>
      <c r="AM594" s="45">
        <v>113.8</v>
      </c>
      <c r="AN594" s="45">
        <v>114.9</v>
      </c>
      <c r="AO594" s="45">
        <v>113.1</v>
      </c>
      <c r="AP594" s="45">
        <v>114.2</v>
      </c>
      <c r="AQ594" s="45">
        <v>114.7</v>
      </c>
      <c r="AR594" s="45">
        <v>109.6</v>
      </c>
      <c r="AS594" s="45">
        <v>113.4</v>
      </c>
      <c r="AT594" s="45">
        <v>114.3</v>
      </c>
      <c r="AU594" s="45">
        <v>112.4</v>
      </c>
      <c r="AV594" s="45">
        <v>111.3</v>
      </c>
      <c r="AW594" s="45">
        <v>107.6</v>
      </c>
      <c r="AX594" s="45">
        <v>111</v>
      </c>
      <c r="AY594" s="45">
        <v>112.6</v>
      </c>
      <c r="AZ594" s="45">
        <v>112.8</v>
      </c>
      <c r="BA594" s="45">
        <v>112.9</v>
      </c>
      <c r="BB594" s="45">
        <v>112.9</v>
      </c>
      <c r="BC594" s="45">
        <v>112.5</v>
      </c>
      <c r="BD594" s="45">
        <v>112.9</v>
      </c>
      <c r="BE594" s="45">
        <v>112.4</v>
      </c>
      <c r="BF594" s="45">
        <v>111.8</v>
      </c>
      <c r="BG594" s="45">
        <v>112.3</v>
      </c>
      <c r="BH594" s="45">
        <v>112.1</v>
      </c>
      <c r="BI594" s="45">
        <v>112.2</v>
      </c>
      <c r="BJ594" s="45">
        <v>112.5</v>
      </c>
      <c r="BK594" s="45">
        <v>112.9</v>
      </c>
      <c r="BL594" s="45">
        <v>113.6</v>
      </c>
      <c r="BM594" s="45">
        <v>113.4</v>
      </c>
      <c r="BN594" s="45">
        <v>113.5</v>
      </c>
      <c r="BO594" s="45">
        <v>114</v>
      </c>
      <c r="BP594" s="45">
        <v>112.9</v>
      </c>
      <c r="BQ594" s="45">
        <v>113.2</v>
      </c>
      <c r="BR594" s="45">
        <v>113.4</v>
      </c>
      <c r="BS594" s="45">
        <v>115.2</v>
      </c>
      <c r="BT594" s="45">
        <v>115.4</v>
      </c>
      <c r="BU594" s="45">
        <v>115.1</v>
      </c>
      <c r="BV594" s="45">
        <v>115.7</v>
      </c>
      <c r="BW594" s="45">
        <v>116.6</v>
      </c>
      <c r="BX594" s="45">
        <v>115.9</v>
      </c>
      <c r="BY594" s="45">
        <v>117.9</v>
      </c>
      <c r="BZ594" s="45">
        <v>117.1</v>
      </c>
      <c r="CA594" s="45">
        <v>118.6</v>
      </c>
      <c r="CB594" s="45">
        <v>117</v>
      </c>
      <c r="CC594" s="45">
        <v>118.3</v>
      </c>
      <c r="CD594" s="45">
        <v>117.5</v>
      </c>
      <c r="CE594" s="45">
        <v>118.3</v>
      </c>
      <c r="CF594" s="45">
        <v>117.5</v>
      </c>
      <c r="CG594" s="45">
        <v>116.5</v>
      </c>
      <c r="CH594" s="45">
        <v>116.2</v>
      </c>
      <c r="CI594" s="45">
        <v>116.3</v>
      </c>
      <c r="CJ594" s="45">
        <v>116.4</v>
      </c>
      <c r="CK594" s="45">
        <v>114.6</v>
      </c>
      <c r="CL594" s="45">
        <v>115.1</v>
      </c>
      <c r="CM594" s="45">
        <v>114.7</v>
      </c>
      <c r="CN594" s="45">
        <v>114.1</v>
      </c>
      <c r="CO594" s="45">
        <v>114.8</v>
      </c>
      <c r="CP594" s="45">
        <v>114</v>
      </c>
      <c r="CQ594" s="45">
        <v>113.6</v>
      </c>
      <c r="CR594" s="45">
        <v>112.1</v>
      </c>
      <c r="CS594" s="45">
        <v>112</v>
      </c>
      <c r="CT594" s="45">
        <v>112</v>
      </c>
      <c r="CU594" s="45">
        <v>112.2</v>
      </c>
      <c r="CV594" s="45">
        <v>113.2</v>
      </c>
      <c r="CW594" s="45">
        <v>113.1</v>
      </c>
      <c r="CX594" s="45">
        <v>112.8</v>
      </c>
      <c r="CY594" s="45">
        <v>113.5</v>
      </c>
      <c r="CZ594" s="45">
        <v>114.7</v>
      </c>
      <c r="DA594" s="45">
        <v>113.9</v>
      </c>
      <c r="DB594" s="45">
        <v>115</v>
      </c>
      <c r="DC594" s="45">
        <v>115.4</v>
      </c>
      <c r="DD594" s="45">
        <v>118.7</v>
      </c>
      <c r="DE594" s="45">
        <v>119.9</v>
      </c>
      <c r="DF594" s="45">
        <v>118.8</v>
      </c>
      <c r="DG594" s="45">
        <v>121.8</v>
      </c>
      <c r="DH594" s="45">
        <v>125.3</v>
      </c>
      <c r="DI594" s="45">
        <v>133</v>
      </c>
      <c r="DJ594" s="45">
        <v>135.80000000000001</v>
      </c>
      <c r="DK594" s="45">
        <v>140.80000000000001</v>
      </c>
      <c r="DL594" s="45">
        <v>141.5</v>
      </c>
      <c r="DM594" s="45">
        <v>143</v>
      </c>
      <c r="DN594" s="45">
        <v>146.30000000000001</v>
      </c>
      <c r="DO594" s="45">
        <v>149.19999999999999</v>
      </c>
      <c r="DP594" s="45">
        <v>149.9</v>
      </c>
      <c r="DQ594" s="45">
        <v>148.4</v>
      </c>
      <c r="DR594" s="45">
        <v>152.9</v>
      </c>
      <c r="DS594" s="45">
        <v>160.1</v>
      </c>
      <c r="DT594" s="45">
        <v>157.80000000000001</v>
      </c>
      <c r="DU594" s="45">
        <v>163.5</v>
      </c>
      <c r="DV594" s="45">
        <v>161</v>
      </c>
      <c r="DW594" s="45">
        <v>159.19999999999999</v>
      </c>
      <c r="DX594" s="46">
        <v>157</v>
      </c>
      <c r="DY594" s="46">
        <v>153.4</v>
      </c>
      <c r="DZ594" s="46">
        <v>152.6</v>
      </c>
      <c r="EA594">
        <v>151.69999999999999</v>
      </c>
      <c r="EB594" s="47">
        <v>153.80000000000001</v>
      </c>
      <c r="EC594" s="47">
        <v>151.9</v>
      </c>
    </row>
    <row r="595" spans="1:133" x14ac:dyDescent="0.25">
      <c r="A595" s="43" t="s">
        <v>3944</v>
      </c>
      <c r="B595" s="43" t="s">
        <v>3945</v>
      </c>
      <c r="C595" s="44">
        <v>0.21326000000000001</v>
      </c>
      <c r="D595" s="45">
        <v>102</v>
      </c>
      <c r="E595" s="45">
        <v>104.5</v>
      </c>
      <c r="F595" s="45">
        <v>104.5</v>
      </c>
      <c r="G595" s="45">
        <v>105.3</v>
      </c>
      <c r="H595" s="45">
        <v>106.2</v>
      </c>
      <c r="I595" s="45">
        <v>105.9</v>
      </c>
      <c r="J595" s="45">
        <v>106.3</v>
      </c>
      <c r="K595" s="45">
        <v>105.2</v>
      </c>
      <c r="L595" s="45">
        <v>108.1</v>
      </c>
      <c r="M595" s="45">
        <v>107.6</v>
      </c>
      <c r="N595" s="45">
        <v>106.1</v>
      </c>
      <c r="O595" s="45">
        <v>106.2</v>
      </c>
      <c r="P595" s="45">
        <v>103.5</v>
      </c>
      <c r="Q595" s="45">
        <v>103.4</v>
      </c>
      <c r="R595" s="45">
        <v>104.7</v>
      </c>
      <c r="S595" s="45">
        <v>106.5</v>
      </c>
      <c r="T595" s="45">
        <v>107.8</v>
      </c>
      <c r="U595" s="45">
        <v>109.8</v>
      </c>
      <c r="V595" s="45">
        <v>108.2</v>
      </c>
      <c r="W595" s="45">
        <v>108.1</v>
      </c>
      <c r="X595" s="45">
        <v>108</v>
      </c>
      <c r="Y595" s="45">
        <v>107.3</v>
      </c>
      <c r="Z595" s="45">
        <v>108.1</v>
      </c>
      <c r="AA595" s="45">
        <v>109.3</v>
      </c>
      <c r="AB595" s="45">
        <v>108</v>
      </c>
      <c r="AC595" s="45">
        <v>108.9</v>
      </c>
      <c r="AD595" s="45">
        <v>110.7</v>
      </c>
      <c r="AE595" s="45">
        <v>113.5</v>
      </c>
      <c r="AF595" s="45">
        <v>115.8</v>
      </c>
      <c r="AG595" s="45">
        <v>117</v>
      </c>
      <c r="AH595" s="45">
        <v>114.6</v>
      </c>
      <c r="AI595" s="45">
        <v>118.3</v>
      </c>
      <c r="AJ595" s="45">
        <v>117.6</v>
      </c>
      <c r="AK595" s="45">
        <v>114.6</v>
      </c>
      <c r="AL595" s="45">
        <v>114.3</v>
      </c>
      <c r="AM595" s="45">
        <v>114.6</v>
      </c>
      <c r="AN595" s="45">
        <v>110.1</v>
      </c>
      <c r="AO595" s="45">
        <v>112.3</v>
      </c>
      <c r="AP595" s="45">
        <v>110.6</v>
      </c>
      <c r="AQ595" s="45">
        <v>110.6</v>
      </c>
      <c r="AR595" s="45">
        <v>110.7</v>
      </c>
      <c r="AS595" s="45">
        <v>111</v>
      </c>
      <c r="AT595" s="45">
        <v>109.4</v>
      </c>
      <c r="AU595" s="45">
        <v>107.7</v>
      </c>
      <c r="AV595" s="45">
        <v>106.7</v>
      </c>
      <c r="AW595" s="45">
        <v>106</v>
      </c>
      <c r="AX595" s="45">
        <v>105.9</v>
      </c>
      <c r="AY595" s="45">
        <v>106.9</v>
      </c>
      <c r="AZ595" s="45">
        <v>107.2</v>
      </c>
      <c r="BA595" s="45">
        <v>108.2</v>
      </c>
      <c r="BB595" s="45">
        <v>107.7</v>
      </c>
      <c r="BC595" s="45">
        <v>108.2</v>
      </c>
      <c r="BD595" s="45">
        <v>107.9</v>
      </c>
      <c r="BE595" s="45">
        <v>107.2</v>
      </c>
      <c r="BF595" s="45">
        <v>106.7</v>
      </c>
      <c r="BG595" s="45">
        <v>108.1</v>
      </c>
      <c r="BH595" s="45">
        <v>108.3</v>
      </c>
      <c r="BI595" s="45">
        <v>108.9</v>
      </c>
      <c r="BJ595" s="45">
        <v>110.7</v>
      </c>
      <c r="BK595" s="45">
        <v>111.5</v>
      </c>
      <c r="BL595" s="45">
        <v>110.8</v>
      </c>
      <c r="BM595" s="45">
        <v>111.1</v>
      </c>
      <c r="BN595" s="45">
        <v>110.8</v>
      </c>
      <c r="BO595" s="45">
        <v>109.1</v>
      </c>
      <c r="BP595" s="45">
        <v>110.7</v>
      </c>
      <c r="BQ595" s="45">
        <v>113.8</v>
      </c>
      <c r="BR595" s="45">
        <v>115.6</v>
      </c>
      <c r="BS595" s="45">
        <v>116.1</v>
      </c>
      <c r="BT595" s="45">
        <v>115.8</v>
      </c>
      <c r="BU595" s="45">
        <v>117.9</v>
      </c>
      <c r="BV595" s="45">
        <v>117.3</v>
      </c>
      <c r="BW595" s="45">
        <v>116.5</v>
      </c>
      <c r="BX595" s="45">
        <v>118.8</v>
      </c>
      <c r="BY595" s="45">
        <v>123.1</v>
      </c>
      <c r="BZ595" s="45">
        <v>123.1</v>
      </c>
      <c r="CA595" s="45">
        <v>121.5</v>
      </c>
      <c r="CB595" s="45">
        <v>120.6</v>
      </c>
      <c r="CC595" s="45">
        <v>122.3</v>
      </c>
      <c r="CD595" s="45">
        <v>121.2</v>
      </c>
      <c r="CE595" s="45">
        <v>118.6</v>
      </c>
      <c r="CF595" s="45">
        <v>117.3</v>
      </c>
      <c r="CG595" s="45">
        <v>115.7</v>
      </c>
      <c r="CH595" s="45">
        <v>116.3</v>
      </c>
      <c r="CI595" s="45">
        <v>116.5</v>
      </c>
      <c r="CJ595" s="45">
        <v>115.8</v>
      </c>
      <c r="CK595" s="45">
        <v>114.9</v>
      </c>
      <c r="CL595" s="45">
        <v>114.1</v>
      </c>
      <c r="CM595" s="45">
        <v>114.5</v>
      </c>
      <c r="CN595" s="45">
        <v>113.2</v>
      </c>
      <c r="CO595" s="45">
        <v>112.5</v>
      </c>
      <c r="CP595" s="45">
        <v>111.6</v>
      </c>
      <c r="CQ595" s="45">
        <v>112.5</v>
      </c>
      <c r="CR595" s="45">
        <v>111.3</v>
      </c>
      <c r="CS595" s="45">
        <v>112.2</v>
      </c>
      <c r="CT595" s="45">
        <v>110.4</v>
      </c>
      <c r="CU595" s="45">
        <v>110</v>
      </c>
      <c r="CV595" s="45">
        <v>108.5</v>
      </c>
      <c r="CW595" s="45">
        <v>108.2</v>
      </c>
      <c r="CX595" s="45">
        <v>108.6</v>
      </c>
      <c r="CY595" s="45">
        <v>109.1</v>
      </c>
      <c r="CZ595" s="45">
        <v>111.2</v>
      </c>
      <c r="DA595" s="45">
        <v>111.5</v>
      </c>
      <c r="DB595" s="45">
        <v>112.8</v>
      </c>
      <c r="DC595" s="45">
        <v>115.4</v>
      </c>
      <c r="DD595" s="45">
        <v>118.5</v>
      </c>
      <c r="DE595" s="45">
        <v>119.2</v>
      </c>
      <c r="DF595" s="45">
        <v>120.5</v>
      </c>
      <c r="DG595" s="45">
        <v>123.6</v>
      </c>
      <c r="DH595" s="45">
        <v>127</v>
      </c>
      <c r="DI595" s="45">
        <v>132.69999999999999</v>
      </c>
      <c r="DJ595" s="45">
        <v>133</v>
      </c>
      <c r="DK595" s="45">
        <v>136.19999999999999</v>
      </c>
      <c r="DL595" s="45">
        <v>139.1</v>
      </c>
      <c r="DM595" s="45">
        <v>146.1</v>
      </c>
      <c r="DN595" s="45">
        <v>153.4</v>
      </c>
      <c r="DO595" s="45">
        <v>149.6</v>
      </c>
      <c r="DP595" s="45">
        <v>150.4</v>
      </c>
      <c r="DQ595" s="45">
        <v>153</v>
      </c>
      <c r="DR595" s="45">
        <v>159.6</v>
      </c>
      <c r="DS595" s="45">
        <v>165.3</v>
      </c>
      <c r="DT595" s="45">
        <v>164.9</v>
      </c>
      <c r="DU595" s="45">
        <v>163.4</v>
      </c>
      <c r="DV595" s="45">
        <v>161.9</v>
      </c>
      <c r="DW595" s="45">
        <v>155</v>
      </c>
      <c r="DX595" s="46">
        <v>154.30000000000001</v>
      </c>
      <c r="DY595" s="46">
        <v>151.30000000000001</v>
      </c>
      <c r="DZ595" s="46">
        <v>151.1</v>
      </c>
      <c r="EA595">
        <v>150.5</v>
      </c>
      <c r="EB595" s="47">
        <v>151</v>
      </c>
      <c r="EC595" s="47">
        <v>152.4</v>
      </c>
    </row>
    <row r="596" spans="1:133" x14ac:dyDescent="0.25">
      <c r="A596" s="43" t="s">
        <v>3946</v>
      </c>
      <c r="B596" s="43" t="s">
        <v>3947</v>
      </c>
      <c r="C596" s="44">
        <v>1.026E-2</v>
      </c>
      <c r="D596" s="45">
        <v>101.1</v>
      </c>
      <c r="E596" s="45">
        <v>102.5</v>
      </c>
      <c r="F596" s="45">
        <v>101.4</v>
      </c>
      <c r="G596" s="45">
        <v>103.3</v>
      </c>
      <c r="H596" s="45">
        <v>99.4</v>
      </c>
      <c r="I596" s="45">
        <v>101.7</v>
      </c>
      <c r="J596" s="45">
        <v>103.6</v>
      </c>
      <c r="K596" s="45">
        <v>103.2</v>
      </c>
      <c r="L596" s="45">
        <v>104.4</v>
      </c>
      <c r="M596" s="45">
        <v>104.9</v>
      </c>
      <c r="N596" s="45">
        <v>102.3</v>
      </c>
      <c r="O596" s="45">
        <v>102.1</v>
      </c>
      <c r="P596" s="45">
        <v>101.1</v>
      </c>
      <c r="Q596" s="45">
        <v>103.6</v>
      </c>
      <c r="R596" s="45">
        <v>103.6</v>
      </c>
      <c r="S596" s="45">
        <v>106.9</v>
      </c>
      <c r="T596" s="45">
        <v>104.6</v>
      </c>
      <c r="U596" s="45">
        <v>104.4</v>
      </c>
      <c r="V596" s="45">
        <v>104.2</v>
      </c>
      <c r="W596" s="45">
        <v>104.2</v>
      </c>
      <c r="X596" s="45">
        <v>108</v>
      </c>
      <c r="Y596" s="45">
        <v>107.3</v>
      </c>
      <c r="Z596" s="45">
        <v>109.6</v>
      </c>
      <c r="AA596" s="45">
        <v>109.4</v>
      </c>
      <c r="AB596" s="45">
        <v>109.3</v>
      </c>
      <c r="AC596" s="45">
        <v>108.3</v>
      </c>
      <c r="AD596" s="45">
        <v>110.6</v>
      </c>
      <c r="AE596" s="45">
        <v>109.1</v>
      </c>
      <c r="AF596" s="45">
        <v>111.7</v>
      </c>
      <c r="AG596" s="45">
        <v>110.5</v>
      </c>
      <c r="AH596" s="45">
        <v>110.1</v>
      </c>
      <c r="AI596" s="45">
        <v>107.7</v>
      </c>
      <c r="AJ596" s="45">
        <v>109.7</v>
      </c>
      <c r="AK596" s="45">
        <v>107.9</v>
      </c>
      <c r="AL596" s="45">
        <v>104.7</v>
      </c>
      <c r="AM596" s="45">
        <v>105.1</v>
      </c>
      <c r="AN596" s="45">
        <v>107.8</v>
      </c>
      <c r="AO596" s="45">
        <v>110.5</v>
      </c>
      <c r="AP596" s="45">
        <v>109.6</v>
      </c>
      <c r="AQ596" s="45">
        <v>106.1</v>
      </c>
      <c r="AR596" s="45">
        <v>105.7</v>
      </c>
      <c r="AS596" s="45">
        <v>103.7</v>
      </c>
      <c r="AT596" s="45">
        <v>104.7</v>
      </c>
      <c r="AU596" s="45">
        <v>103.1</v>
      </c>
      <c r="AV596" s="45">
        <v>99.3</v>
      </c>
      <c r="AW596" s="45">
        <v>98.2</v>
      </c>
      <c r="AX596" s="45">
        <v>99.7</v>
      </c>
      <c r="AY596" s="45">
        <v>100.3</v>
      </c>
      <c r="AZ596" s="45">
        <v>97.3</v>
      </c>
      <c r="BA596" s="45">
        <v>97.6</v>
      </c>
      <c r="BB596" s="45">
        <v>99.4</v>
      </c>
      <c r="BC596" s="45">
        <v>99.1</v>
      </c>
      <c r="BD596" s="45">
        <v>98.7</v>
      </c>
      <c r="BE596" s="45">
        <v>97.2</v>
      </c>
      <c r="BF596" s="45">
        <v>96.2</v>
      </c>
      <c r="BG596" s="45">
        <v>97</v>
      </c>
      <c r="BH596" s="45">
        <v>103</v>
      </c>
      <c r="BI596" s="45">
        <v>106.6</v>
      </c>
      <c r="BJ596" s="45">
        <v>107.8</v>
      </c>
      <c r="BK596" s="45">
        <v>108.3</v>
      </c>
      <c r="BL596" s="45">
        <v>107.8</v>
      </c>
      <c r="BM596" s="45">
        <v>107</v>
      </c>
      <c r="BN596" s="45">
        <v>104.6</v>
      </c>
      <c r="BO596" s="45">
        <v>108</v>
      </c>
      <c r="BP596" s="45">
        <v>109.3</v>
      </c>
      <c r="BQ596" s="45">
        <v>111.7</v>
      </c>
      <c r="BR596" s="45">
        <v>112.4</v>
      </c>
      <c r="BS596" s="45">
        <v>113.4</v>
      </c>
      <c r="BT596" s="45">
        <v>113.3</v>
      </c>
      <c r="BU596" s="45">
        <v>115.2</v>
      </c>
      <c r="BV596" s="45">
        <v>116.9</v>
      </c>
      <c r="BW596" s="45">
        <v>116.8</v>
      </c>
      <c r="BX596" s="45">
        <v>115.9</v>
      </c>
      <c r="BY596" s="45">
        <v>118.2</v>
      </c>
      <c r="BZ596" s="45">
        <v>120.1</v>
      </c>
      <c r="CA596" s="45">
        <v>117.8</v>
      </c>
      <c r="CB596" s="45">
        <v>114.5</v>
      </c>
      <c r="CC596" s="45">
        <v>115.8</v>
      </c>
      <c r="CD596" s="45">
        <v>118.6</v>
      </c>
      <c r="CE596" s="45">
        <v>118.5</v>
      </c>
      <c r="CF596" s="45">
        <v>116.6</v>
      </c>
      <c r="CG596" s="45">
        <v>115</v>
      </c>
      <c r="CH596" s="45">
        <v>115.5</v>
      </c>
      <c r="CI596" s="45">
        <v>116.1</v>
      </c>
      <c r="CJ596" s="45">
        <v>116.8</v>
      </c>
      <c r="CK596" s="45">
        <v>116.8</v>
      </c>
      <c r="CL596" s="45">
        <v>115</v>
      </c>
      <c r="CM596" s="45">
        <v>113.3</v>
      </c>
      <c r="CN596" s="45">
        <v>110.6</v>
      </c>
      <c r="CO596" s="45">
        <v>110</v>
      </c>
      <c r="CP596" s="45">
        <v>108.7</v>
      </c>
      <c r="CQ596" s="45">
        <v>104.9</v>
      </c>
      <c r="CR596" s="45">
        <v>105.9</v>
      </c>
      <c r="CS596" s="45">
        <v>107.6</v>
      </c>
      <c r="CT596" s="45">
        <v>106</v>
      </c>
      <c r="CU596" s="45">
        <v>106.3</v>
      </c>
      <c r="CV596" s="45">
        <v>104</v>
      </c>
      <c r="CW596" s="45">
        <v>110.6</v>
      </c>
      <c r="CX596" s="45">
        <v>111.9</v>
      </c>
      <c r="CY596" s="45">
        <v>114.1</v>
      </c>
      <c r="CZ596" s="45">
        <v>118.1</v>
      </c>
      <c r="DA596" s="45">
        <v>121.5</v>
      </c>
      <c r="DB596" s="45">
        <v>122.3</v>
      </c>
      <c r="DC596" s="45">
        <v>123.1</v>
      </c>
      <c r="DD596" s="45">
        <v>126.9</v>
      </c>
      <c r="DE596" s="45">
        <v>130.69999999999999</v>
      </c>
      <c r="DF596" s="45">
        <v>134.19999999999999</v>
      </c>
      <c r="DG596" s="45">
        <v>142.80000000000001</v>
      </c>
      <c r="DH596" s="45">
        <v>146.19999999999999</v>
      </c>
      <c r="DI596" s="45">
        <v>150</v>
      </c>
      <c r="DJ596" s="45">
        <v>152.4</v>
      </c>
      <c r="DK596" s="45">
        <v>154.19999999999999</v>
      </c>
      <c r="DL596" s="45">
        <v>156</v>
      </c>
      <c r="DM596" s="45">
        <v>155.9</v>
      </c>
      <c r="DN596" s="45">
        <v>157.69999999999999</v>
      </c>
      <c r="DO596" s="45">
        <v>161.9</v>
      </c>
      <c r="DP596" s="45">
        <v>160.4</v>
      </c>
      <c r="DQ596" s="45">
        <v>160.80000000000001</v>
      </c>
      <c r="DR596" s="45">
        <v>162.69999999999999</v>
      </c>
      <c r="DS596" s="45">
        <v>167.2</v>
      </c>
      <c r="DT596" s="45">
        <v>171.3</v>
      </c>
      <c r="DU596" s="45">
        <v>168.1</v>
      </c>
      <c r="DV596" s="45">
        <v>166</v>
      </c>
      <c r="DW596" s="45">
        <v>161.19999999999999</v>
      </c>
      <c r="DX596" s="46">
        <v>155.5</v>
      </c>
      <c r="DY596" s="46">
        <v>156</v>
      </c>
      <c r="DZ596" s="46">
        <v>153.9</v>
      </c>
      <c r="EA596">
        <v>153.80000000000001</v>
      </c>
      <c r="EB596" s="47">
        <v>155.80000000000001</v>
      </c>
      <c r="EC596" s="47">
        <v>157.80000000000001</v>
      </c>
    </row>
    <row r="597" spans="1:133" x14ac:dyDescent="0.25">
      <c r="A597" s="43" t="s">
        <v>3948</v>
      </c>
      <c r="B597" s="43" t="s">
        <v>3949</v>
      </c>
      <c r="C597" s="44">
        <v>0.40260000000000001</v>
      </c>
      <c r="D597" s="45">
        <v>102</v>
      </c>
      <c r="E597" s="45">
        <v>103.5</v>
      </c>
      <c r="F597" s="45">
        <v>105</v>
      </c>
      <c r="G597" s="45">
        <v>104.5</v>
      </c>
      <c r="H597" s="45">
        <v>105.2</v>
      </c>
      <c r="I597" s="45">
        <v>106.8</v>
      </c>
      <c r="J597" s="45">
        <v>105.2</v>
      </c>
      <c r="K597" s="45">
        <v>104.9</v>
      </c>
      <c r="L597" s="45">
        <v>106.5</v>
      </c>
      <c r="M597" s="45">
        <v>106.2</v>
      </c>
      <c r="N597" s="45">
        <v>105.5</v>
      </c>
      <c r="O597" s="45">
        <v>104.6</v>
      </c>
      <c r="P597" s="45">
        <v>103.7</v>
      </c>
      <c r="Q597" s="45">
        <v>103.7</v>
      </c>
      <c r="R597" s="45">
        <v>105.7</v>
      </c>
      <c r="S597" s="45">
        <v>107.1</v>
      </c>
      <c r="T597" s="45">
        <v>110.1</v>
      </c>
      <c r="U597" s="45">
        <v>111.6</v>
      </c>
      <c r="V597" s="45">
        <v>111.4</v>
      </c>
      <c r="W597" s="45">
        <v>112.9</v>
      </c>
      <c r="X597" s="45">
        <v>109.5</v>
      </c>
      <c r="Y597" s="45">
        <v>109.4</v>
      </c>
      <c r="Z597" s="45">
        <v>109.6</v>
      </c>
      <c r="AA597" s="45">
        <v>110.4</v>
      </c>
      <c r="AB597" s="45">
        <v>110.3</v>
      </c>
      <c r="AC597" s="45">
        <v>110.2</v>
      </c>
      <c r="AD597" s="45">
        <v>112.4</v>
      </c>
      <c r="AE597" s="45">
        <v>114.7</v>
      </c>
      <c r="AF597" s="45">
        <v>115.7</v>
      </c>
      <c r="AG597" s="45">
        <v>115.5</v>
      </c>
      <c r="AH597" s="45">
        <v>114.5</v>
      </c>
      <c r="AI597" s="45">
        <v>116.5</v>
      </c>
      <c r="AJ597" s="45">
        <v>115.4</v>
      </c>
      <c r="AK597" s="45">
        <v>113.2</v>
      </c>
      <c r="AL597" s="45">
        <v>112.4</v>
      </c>
      <c r="AM597" s="45">
        <v>110.8</v>
      </c>
      <c r="AN597" s="45">
        <v>112</v>
      </c>
      <c r="AO597" s="45">
        <v>110.8</v>
      </c>
      <c r="AP597" s="45">
        <v>108.1</v>
      </c>
      <c r="AQ597" s="45">
        <v>107.7</v>
      </c>
      <c r="AR597" s="45">
        <v>106.2</v>
      </c>
      <c r="AS597" s="45">
        <v>106.2</v>
      </c>
      <c r="AT597" s="45">
        <v>105.7</v>
      </c>
      <c r="AU597" s="45">
        <v>104.2</v>
      </c>
      <c r="AV597" s="45">
        <v>103.3</v>
      </c>
      <c r="AW597" s="45">
        <v>104.1</v>
      </c>
      <c r="AX597" s="45">
        <v>105.6</v>
      </c>
      <c r="AY597" s="45">
        <v>106.7</v>
      </c>
      <c r="AZ597" s="45">
        <v>106.6</v>
      </c>
      <c r="BA597" s="45">
        <v>107</v>
      </c>
      <c r="BB597" s="45">
        <v>106.6</v>
      </c>
      <c r="BC597" s="45">
        <v>107.1</v>
      </c>
      <c r="BD597" s="45">
        <v>106.2</v>
      </c>
      <c r="BE597" s="45">
        <v>105.2</v>
      </c>
      <c r="BF597" s="45">
        <v>107.7</v>
      </c>
      <c r="BG597" s="45">
        <v>108.8</v>
      </c>
      <c r="BH597" s="45">
        <v>109.3</v>
      </c>
      <c r="BI597" s="45">
        <v>109.7</v>
      </c>
      <c r="BJ597" s="45">
        <v>111.1</v>
      </c>
      <c r="BK597" s="45">
        <v>112.4</v>
      </c>
      <c r="BL597" s="45">
        <v>113.7</v>
      </c>
      <c r="BM597" s="45">
        <v>113.7</v>
      </c>
      <c r="BN597" s="45">
        <v>111.8</v>
      </c>
      <c r="BO597" s="45">
        <v>111.7</v>
      </c>
      <c r="BP597" s="45">
        <v>113</v>
      </c>
      <c r="BQ597" s="45">
        <v>115.1</v>
      </c>
      <c r="BR597" s="45">
        <v>118.3</v>
      </c>
      <c r="BS597" s="45">
        <v>116.6</v>
      </c>
      <c r="BT597" s="45">
        <v>115.3</v>
      </c>
      <c r="BU597" s="45">
        <v>120.3</v>
      </c>
      <c r="BV597" s="45">
        <v>118.3</v>
      </c>
      <c r="BW597" s="45">
        <v>117.2</v>
      </c>
      <c r="BX597" s="45">
        <v>118.1</v>
      </c>
      <c r="BY597" s="45">
        <v>122.1</v>
      </c>
      <c r="BZ597" s="45">
        <v>123.1</v>
      </c>
      <c r="CA597" s="45">
        <v>121</v>
      </c>
      <c r="CB597" s="45">
        <v>120.4</v>
      </c>
      <c r="CC597" s="45">
        <v>123</v>
      </c>
      <c r="CD597" s="45">
        <v>123.1</v>
      </c>
      <c r="CE597" s="45">
        <v>120</v>
      </c>
      <c r="CF597" s="45">
        <v>118.4</v>
      </c>
      <c r="CG597" s="45">
        <v>115.7</v>
      </c>
      <c r="CH597" s="45">
        <v>115</v>
      </c>
      <c r="CI597" s="45">
        <v>114.7</v>
      </c>
      <c r="CJ597" s="45">
        <v>113.2</v>
      </c>
      <c r="CK597" s="45">
        <v>111.8</v>
      </c>
      <c r="CL597" s="45">
        <v>111.5</v>
      </c>
      <c r="CM597" s="45">
        <v>110.8</v>
      </c>
      <c r="CN597" s="45">
        <v>110</v>
      </c>
      <c r="CO597" s="45">
        <v>109.5</v>
      </c>
      <c r="CP597" s="45">
        <v>108.7</v>
      </c>
      <c r="CQ597" s="45">
        <v>108.8</v>
      </c>
      <c r="CR597" s="45">
        <v>107.9</v>
      </c>
      <c r="CS597" s="45">
        <v>108.7</v>
      </c>
      <c r="CT597" s="45">
        <v>108</v>
      </c>
      <c r="CU597" s="45">
        <v>107.6</v>
      </c>
      <c r="CV597" s="45">
        <v>105.4</v>
      </c>
      <c r="CW597" s="45">
        <v>104.4</v>
      </c>
      <c r="CX597" s="45">
        <v>105.6</v>
      </c>
      <c r="CY597" s="45">
        <v>106.6</v>
      </c>
      <c r="CZ597" s="45">
        <v>109</v>
      </c>
      <c r="DA597" s="45">
        <v>111.6</v>
      </c>
      <c r="DB597" s="45">
        <v>112</v>
      </c>
      <c r="DC597" s="45">
        <v>117.3</v>
      </c>
      <c r="DD597" s="45">
        <v>120.4</v>
      </c>
      <c r="DE597" s="45">
        <v>122.6</v>
      </c>
      <c r="DF597" s="45">
        <v>123.6</v>
      </c>
      <c r="DG597" s="45">
        <v>127</v>
      </c>
      <c r="DH597" s="45">
        <v>129.9</v>
      </c>
      <c r="DI597" s="45">
        <v>139.5</v>
      </c>
      <c r="DJ597" s="45">
        <v>139.9</v>
      </c>
      <c r="DK597" s="45">
        <v>141.30000000000001</v>
      </c>
      <c r="DL597" s="45">
        <v>145.4</v>
      </c>
      <c r="DM597" s="45">
        <v>152.4</v>
      </c>
      <c r="DN597" s="45">
        <v>158.69999999999999</v>
      </c>
      <c r="DO597" s="45">
        <v>156.80000000000001</v>
      </c>
      <c r="DP597" s="45">
        <v>157.1</v>
      </c>
      <c r="DQ597" s="45">
        <v>162.30000000000001</v>
      </c>
      <c r="DR597" s="45">
        <v>166.8</v>
      </c>
      <c r="DS597" s="45">
        <v>178.7</v>
      </c>
      <c r="DT597" s="45">
        <v>175.9</v>
      </c>
      <c r="DU597" s="45">
        <v>169.6</v>
      </c>
      <c r="DV597" s="45">
        <v>167.1</v>
      </c>
      <c r="DW597" s="45">
        <v>155.80000000000001</v>
      </c>
      <c r="DX597" s="46">
        <v>156.30000000000001</v>
      </c>
      <c r="DY597" s="46">
        <v>151.4</v>
      </c>
      <c r="DZ597" s="46">
        <v>152.80000000000001</v>
      </c>
      <c r="EA597">
        <v>154.4</v>
      </c>
      <c r="EB597" s="47">
        <v>154.1</v>
      </c>
      <c r="EC597" s="47">
        <v>156.4</v>
      </c>
    </row>
    <row r="598" spans="1:133" x14ac:dyDescent="0.25">
      <c r="A598" s="43" t="s">
        <v>3950</v>
      </c>
      <c r="B598" s="43" t="s">
        <v>3951</v>
      </c>
      <c r="C598" s="44">
        <v>0.92451000000000005</v>
      </c>
      <c r="D598" s="45">
        <v>100.1</v>
      </c>
      <c r="E598" s="45">
        <v>105.7</v>
      </c>
      <c r="F598" s="45">
        <v>104.3</v>
      </c>
      <c r="G598" s="45">
        <v>106.9</v>
      </c>
      <c r="H598" s="45">
        <v>105.3</v>
      </c>
      <c r="I598" s="45">
        <v>109.3</v>
      </c>
      <c r="J598" s="45">
        <v>108.9</v>
      </c>
      <c r="K598" s="45">
        <v>107.8</v>
      </c>
      <c r="L598" s="45">
        <v>106.9</v>
      </c>
      <c r="M598" s="45">
        <v>104</v>
      </c>
      <c r="N598" s="45">
        <v>102.7</v>
      </c>
      <c r="O598" s="45">
        <v>107.5</v>
      </c>
      <c r="P598" s="45">
        <v>109.5</v>
      </c>
      <c r="Q598" s="45">
        <v>103</v>
      </c>
      <c r="R598" s="45">
        <v>106.5</v>
      </c>
      <c r="S598" s="45">
        <v>106.1</v>
      </c>
      <c r="T598" s="45">
        <v>109.1</v>
      </c>
      <c r="U598" s="45">
        <v>106.6</v>
      </c>
      <c r="V598" s="45">
        <v>103.2</v>
      </c>
      <c r="W598" s="45">
        <v>104.1</v>
      </c>
      <c r="X598" s="45">
        <v>106.4</v>
      </c>
      <c r="Y598" s="45">
        <v>102.5</v>
      </c>
      <c r="Z598" s="45">
        <v>98.5</v>
      </c>
      <c r="AA598" s="45">
        <v>98.8</v>
      </c>
      <c r="AB598" s="45">
        <v>94.6</v>
      </c>
      <c r="AC598" s="45">
        <v>92.5</v>
      </c>
      <c r="AD598" s="45">
        <v>98.6</v>
      </c>
      <c r="AE598" s="45">
        <v>99.2</v>
      </c>
      <c r="AF598" s="45">
        <v>101</v>
      </c>
      <c r="AG598" s="45">
        <v>98.4</v>
      </c>
      <c r="AH598" s="45">
        <v>95.4</v>
      </c>
      <c r="AI598" s="45">
        <v>96.6</v>
      </c>
      <c r="AJ598" s="45">
        <v>97.8</v>
      </c>
      <c r="AK598" s="45">
        <v>99</v>
      </c>
      <c r="AL598" s="45">
        <v>99.6</v>
      </c>
      <c r="AM598" s="45">
        <v>104</v>
      </c>
      <c r="AN598" s="45">
        <v>100</v>
      </c>
      <c r="AO598" s="45">
        <v>98</v>
      </c>
      <c r="AP598" s="45">
        <v>100.3</v>
      </c>
      <c r="AQ598" s="45">
        <v>99.9</v>
      </c>
      <c r="AR598" s="45">
        <v>101.4</v>
      </c>
      <c r="AS598" s="45">
        <v>100.4</v>
      </c>
      <c r="AT598" s="45">
        <v>99.5</v>
      </c>
      <c r="AU598" s="45">
        <v>97.1</v>
      </c>
      <c r="AV598" s="45">
        <v>97.6</v>
      </c>
      <c r="AW598" s="45">
        <v>95.1</v>
      </c>
      <c r="AX598" s="45">
        <v>97.7</v>
      </c>
      <c r="AY598" s="45">
        <v>97.1</v>
      </c>
      <c r="AZ598" s="45">
        <v>101.5</v>
      </c>
      <c r="BA598" s="45">
        <v>98.8</v>
      </c>
      <c r="BB598" s="45">
        <v>104.9</v>
      </c>
      <c r="BC598" s="45">
        <v>104.5</v>
      </c>
      <c r="BD598" s="45">
        <v>103.6</v>
      </c>
      <c r="BE598" s="45">
        <v>102.1</v>
      </c>
      <c r="BF598" s="45">
        <v>100.1</v>
      </c>
      <c r="BG598" s="45">
        <v>102.4</v>
      </c>
      <c r="BH598" s="45">
        <v>101.2</v>
      </c>
      <c r="BI598" s="45">
        <v>102.4</v>
      </c>
      <c r="BJ598" s="45">
        <v>102</v>
      </c>
      <c r="BK598" s="45">
        <v>103</v>
      </c>
      <c r="BL598" s="45">
        <v>102.8</v>
      </c>
      <c r="BM598" s="45">
        <v>103.5</v>
      </c>
      <c r="BN598" s="45">
        <v>103.1</v>
      </c>
      <c r="BO598" s="45">
        <v>101.2</v>
      </c>
      <c r="BP598" s="45">
        <v>104.2</v>
      </c>
      <c r="BQ598" s="45">
        <v>105.9</v>
      </c>
      <c r="BR598" s="45">
        <v>104.5</v>
      </c>
      <c r="BS598" s="45">
        <v>105</v>
      </c>
      <c r="BT598" s="45">
        <v>106.8</v>
      </c>
      <c r="BU598" s="45">
        <v>106.8</v>
      </c>
      <c r="BV598" s="45">
        <v>106.7</v>
      </c>
      <c r="BW598" s="45">
        <v>107</v>
      </c>
      <c r="BX598" s="45">
        <v>107.2</v>
      </c>
      <c r="BY598" s="45">
        <v>106.1</v>
      </c>
      <c r="BZ598" s="45">
        <v>107.6</v>
      </c>
      <c r="CA598" s="45">
        <v>108.3</v>
      </c>
      <c r="CB598" s="45">
        <v>109.5</v>
      </c>
      <c r="CC598" s="45">
        <v>111.1</v>
      </c>
      <c r="CD598" s="45">
        <v>110.7</v>
      </c>
      <c r="CE598" s="45">
        <v>109.3</v>
      </c>
      <c r="CF598" s="45">
        <v>109.8</v>
      </c>
      <c r="CG598" s="45">
        <v>110.3</v>
      </c>
      <c r="CH598" s="45">
        <v>113.3</v>
      </c>
      <c r="CI598" s="45">
        <v>114.9</v>
      </c>
      <c r="CJ598" s="45">
        <v>113.1</v>
      </c>
      <c r="CK598" s="45">
        <v>110.9</v>
      </c>
      <c r="CL598" s="45">
        <v>113.5</v>
      </c>
      <c r="CM598" s="45">
        <v>115.3</v>
      </c>
      <c r="CN598" s="45">
        <v>115.1</v>
      </c>
      <c r="CO598" s="45">
        <v>114.2</v>
      </c>
      <c r="CP598" s="45">
        <v>113.5</v>
      </c>
      <c r="CQ598" s="45">
        <v>112.6</v>
      </c>
      <c r="CR598" s="45">
        <v>113.4</v>
      </c>
      <c r="CS598" s="45">
        <v>111.7</v>
      </c>
      <c r="CT598" s="45">
        <v>112.4</v>
      </c>
      <c r="CU598" s="45">
        <v>107.9</v>
      </c>
      <c r="CV598" s="45">
        <v>106.9</v>
      </c>
      <c r="CW598" s="45">
        <v>106.4</v>
      </c>
      <c r="CX598" s="45">
        <v>107.6</v>
      </c>
      <c r="CY598" s="45">
        <v>106.5</v>
      </c>
      <c r="CZ598" s="45">
        <v>107.9</v>
      </c>
      <c r="DA598" s="45">
        <v>108.6</v>
      </c>
      <c r="DB598" s="45">
        <v>108.9</v>
      </c>
      <c r="DC598" s="45">
        <v>109.5</v>
      </c>
      <c r="DD598" s="45">
        <v>109.2</v>
      </c>
      <c r="DE598" s="45">
        <v>112.8</v>
      </c>
      <c r="DF598" s="45">
        <v>111.8</v>
      </c>
      <c r="DG598" s="45">
        <v>112.8</v>
      </c>
      <c r="DH598" s="45">
        <v>113.3</v>
      </c>
      <c r="DI598" s="45">
        <v>115.7</v>
      </c>
      <c r="DJ598" s="45">
        <v>116.5</v>
      </c>
      <c r="DK598" s="45">
        <v>117.1</v>
      </c>
      <c r="DL598" s="45">
        <v>118.8</v>
      </c>
      <c r="DM598" s="45">
        <v>119.2</v>
      </c>
      <c r="DN598" s="45">
        <v>119</v>
      </c>
      <c r="DO598" s="45">
        <v>118.7</v>
      </c>
      <c r="DP598" s="45">
        <v>120.7</v>
      </c>
      <c r="DQ598" s="45">
        <v>121.6</v>
      </c>
      <c r="DR598" s="45">
        <v>122.7</v>
      </c>
      <c r="DS598" s="45">
        <v>122.6</v>
      </c>
      <c r="DT598" s="45">
        <v>125.6</v>
      </c>
      <c r="DU598" s="45">
        <v>128.30000000000001</v>
      </c>
      <c r="DV598" s="45">
        <v>128</v>
      </c>
      <c r="DW598" s="45">
        <v>127</v>
      </c>
      <c r="DX598" s="46">
        <v>130.69999999999999</v>
      </c>
      <c r="DY598" s="46">
        <v>131.1</v>
      </c>
      <c r="DZ598" s="46">
        <v>130.4</v>
      </c>
      <c r="EA598">
        <v>131.69999999999999</v>
      </c>
      <c r="EB598" s="47">
        <v>132.6</v>
      </c>
      <c r="EC598" s="47">
        <v>133.69999999999999</v>
      </c>
    </row>
    <row r="599" spans="1:133" x14ac:dyDescent="0.25">
      <c r="A599" s="43" t="s">
        <v>3952</v>
      </c>
      <c r="B599" s="43" t="s">
        <v>3953</v>
      </c>
      <c r="C599" s="44">
        <v>5.5500000000000001E-2</v>
      </c>
      <c r="D599" s="45">
        <v>104.7</v>
      </c>
      <c r="E599" s="45">
        <v>103</v>
      </c>
      <c r="F599" s="45">
        <v>104.9</v>
      </c>
      <c r="G599" s="45">
        <v>105.9</v>
      </c>
      <c r="H599" s="45">
        <v>104.7</v>
      </c>
      <c r="I599" s="45">
        <v>105.9</v>
      </c>
      <c r="J599" s="45">
        <v>105.3</v>
      </c>
      <c r="K599" s="45">
        <v>105.7</v>
      </c>
      <c r="L599" s="45">
        <v>108</v>
      </c>
      <c r="M599" s="45">
        <v>106</v>
      </c>
      <c r="N599" s="45">
        <v>105.9</v>
      </c>
      <c r="O599" s="45">
        <v>104.2</v>
      </c>
      <c r="P599" s="45">
        <v>107.5</v>
      </c>
      <c r="Q599" s="45">
        <v>106.7</v>
      </c>
      <c r="R599" s="45">
        <v>108</v>
      </c>
      <c r="S599" s="45">
        <v>106.5</v>
      </c>
      <c r="T599" s="45">
        <v>108.1</v>
      </c>
      <c r="U599" s="45">
        <v>109.1</v>
      </c>
      <c r="V599" s="45">
        <v>110.1</v>
      </c>
      <c r="W599" s="45">
        <v>112.1</v>
      </c>
      <c r="X599" s="45">
        <v>113.3</v>
      </c>
      <c r="Y599" s="45">
        <v>109.2</v>
      </c>
      <c r="Z599" s="45">
        <v>108.5</v>
      </c>
      <c r="AA599" s="45">
        <v>111.9</v>
      </c>
      <c r="AB599" s="45">
        <v>112</v>
      </c>
      <c r="AC599" s="45">
        <v>107.3</v>
      </c>
      <c r="AD599" s="45">
        <v>108.8</v>
      </c>
      <c r="AE599" s="45">
        <v>109.5</v>
      </c>
      <c r="AF599" s="45">
        <v>111.3</v>
      </c>
      <c r="AG599" s="45">
        <v>110.1</v>
      </c>
      <c r="AH599" s="45">
        <v>110.2</v>
      </c>
      <c r="AI599" s="45">
        <v>109.7</v>
      </c>
      <c r="AJ599" s="45">
        <v>109</v>
      </c>
      <c r="AK599" s="45">
        <v>108.1</v>
      </c>
      <c r="AL599" s="45">
        <v>106.4</v>
      </c>
      <c r="AM599" s="45">
        <v>107.9</v>
      </c>
      <c r="AN599" s="45">
        <v>108.2</v>
      </c>
      <c r="AO599" s="45">
        <v>106.3</v>
      </c>
      <c r="AP599" s="45">
        <v>108.2</v>
      </c>
      <c r="AQ599" s="45">
        <v>106</v>
      </c>
      <c r="AR599" s="45">
        <v>110</v>
      </c>
      <c r="AS599" s="45">
        <v>111</v>
      </c>
      <c r="AT599" s="45">
        <v>108.8</v>
      </c>
      <c r="AU599" s="45">
        <v>109.4</v>
      </c>
      <c r="AV599" s="45">
        <v>107.8</v>
      </c>
      <c r="AW599" s="45">
        <v>107.1</v>
      </c>
      <c r="AX599" s="45">
        <v>107.2</v>
      </c>
      <c r="AY599" s="45">
        <v>107.7</v>
      </c>
      <c r="AZ599" s="45">
        <v>105.6</v>
      </c>
      <c r="BA599" s="45">
        <v>106.6</v>
      </c>
      <c r="BB599" s="45">
        <v>105.7</v>
      </c>
      <c r="BC599" s="45">
        <v>105.2</v>
      </c>
      <c r="BD599" s="45">
        <v>104.3</v>
      </c>
      <c r="BE599" s="45">
        <v>104.8</v>
      </c>
      <c r="BF599" s="45">
        <v>104.4</v>
      </c>
      <c r="BG599" s="45">
        <v>103.8</v>
      </c>
      <c r="BH599" s="45">
        <v>105.2</v>
      </c>
      <c r="BI599" s="45">
        <v>105.2</v>
      </c>
      <c r="BJ599" s="45">
        <v>105.8</v>
      </c>
      <c r="BK599" s="45">
        <v>107.3</v>
      </c>
      <c r="BL599" s="45">
        <v>106.4</v>
      </c>
      <c r="BM599" s="45">
        <v>107</v>
      </c>
      <c r="BN599" s="45">
        <v>108.4</v>
      </c>
      <c r="BO599" s="45">
        <v>107.2</v>
      </c>
      <c r="BP599" s="45">
        <v>105.6</v>
      </c>
      <c r="BQ599" s="45">
        <v>106.8</v>
      </c>
      <c r="BR599" s="45">
        <v>107</v>
      </c>
      <c r="BS599" s="45">
        <v>106</v>
      </c>
      <c r="BT599" s="45">
        <v>106.4</v>
      </c>
      <c r="BU599" s="45">
        <v>106.9</v>
      </c>
      <c r="BV599" s="45">
        <v>108.8</v>
      </c>
      <c r="BW599" s="45">
        <v>110</v>
      </c>
      <c r="BX599" s="45">
        <v>109.6</v>
      </c>
      <c r="BY599" s="45">
        <v>110.3</v>
      </c>
      <c r="BZ599" s="45">
        <v>110.6</v>
      </c>
      <c r="CA599" s="45">
        <v>110.6</v>
      </c>
      <c r="CB599" s="45">
        <v>111.3</v>
      </c>
      <c r="CC599" s="45">
        <v>111.3</v>
      </c>
      <c r="CD599" s="45">
        <v>113.5</v>
      </c>
      <c r="CE599" s="45">
        <v>114.2</v>
      </c>
      <c r="CF599" s="45">
        <v>113.4</v>
      </c>
      <c r="CG599" s="45">
        <v>114.2</v>
      </c>
      <c r="CH599" s="45">
        <v>113.6</v>
      </c>
      <c r="CI599" s="45">
        <v>114.7</v>
      </c>
      <c r="CJ599" s="45">
        <v>114.8</v>
      </c>
      <c r="CK599" s="45">
        <v>115</v>
      </c>
      <c r="CL599" s="45">
        <v>115.3</v>
      </c>
      <c r="CM599" s="45">
        <v>114.6</v>
      </c>
      <c r="CN599" s="45">
        <v>113.9</v>
      </c>
      <c r="CO599" s="45">
        <v>114.8</v>
      </c>
      <c r="CP599" s="45">
        <v>112.7</v>
      </c>
      <c r="CQ599" s="45">
        <v>111.2</v>
      </c>
      <c r="CR599" s="45">
        <v>111.6</v>
      </c>
      <c r="CS599" s="45">
        <v>112</v>
      </c>
      <c r="CT599" s="45">
        <v>112</v>
      </c>
      <c r="CU599" s="45">
        <v>113.7</v>
      </c>
      <c r="CV599" s="45">
        <v>113.3</v>
      </c>
      <c r="CW599" s="45">
        <v>111.9</v>
      </c>
      <c r="CX599" s="45">
        <v>113.3</v>
      </c>
      <c r="CY599" s="45">
        <v>112.8</v>
      </c>
      <c r="CZ599" s="45">
        <v>114</v>
      </c>
      <c r="DA599" s="45">
        <v>114.5</v>
      </c>
      <c r="DB599" s="45">
        <v>114</v>
      </c>
      <c r="DC599" s="45">
        <v>114.5</v>
      </c>
      <c r="DD599" s="45">
        <v>116.3</v>
      </c>
      <c r="DE599" s="45">
        <v>115.3</v>
      </c>
      <c r="DF599" s="45">
        <v>116.4</v>
      </c>
      <c r="DG599" s="45">
        <v>116</v>
      </c>
      <c r="DH599" s="45">
        <v>116.4</v>
      </c>
      <c r="DI599" s="45">
        <v>118</v>
      </c>
      <c r="DJ599" s="45">
        <v>120.3</v>
      </c>
      <c r="DK599" s="45">
        <v>121.4</v>
      </c>
      <c r="DL599" s="45">
        <v>122</v>
      </c>
      <c r="DM599" s="45">
        <v>124.2</v>
      </c>
      <c r="DN599" s="45">
        <v>125.4</v>
      </c>
      <c r="DO599" s="45">
        <v>125.8</v>
      </c>
      <c r="DP599" s="45">
        <v>126.6</v>
      </c>
      <c r="DQ599" s="45">
        <v>128.6</v>
      </c>
      <c r="DR599" s="45">
        <v>130.4</v>
      </c>
      <c r="DS599" s="45">
        <v>131.6</v>
      </c>
      <c r="DT599" s="45">
        <v>131.80000000000001</v>
      </c>
      <c r="DU599" s="45">
        <v>133.19999999999999</v>
      </c>
      <c r="DV599" s="45">
        <v>133.9</v>
      </c>
      <c r="DW599" s="45">
        <v>135.30000000000001</v>
      </c>
      <c r="DX599" s="46">
        <v>136.80000000000001</v>
      </c>
      <c r="DY599" s="46">
        <v>137.5</v>
      </c>
      <c r="DZ599" s="46">
        <v>138.9</v>
      </c>
      <c r="EA599">
        <v>137.9</v>
      </c>
      <c r="EB599" s="47">
        <v>138.69999999999999</v>
      </c>
      <c r="EC599" s="47">
        <v>138.1</v>
      </c>
    </row>
    <row r="600" spans="1:133" x14ac:dyDescent="0.25">
      <c r="A600" s="43" t="s">
        <v>3954</v>
      </c>
      <c r="B600" s="43" t="s">
        <v>3955</v>
      </c>
      <c r="C600" s="44">
        <v>0.78654999999999997</v>
      </c>
      <c r="D600" s="45">
        <v>99.4</v>
      </c>
      <c r="E600" s="45">
        <v>106.3</v>
      </c>
      <c r="F600" s="45">
        <v>104.4</v>
      </c>
      <c r="G600" s="45">
        <v>107.2</v>
      </c>
      <c r="H600" s="45">
        <v>105.2</v>
      </c>
      <c r="I600" s="45">
        <v>109.8</v>
      </c>
      <c r="J600" s="45">
        <v>109.3</v>
      </c>
      <c r="K600" s="45">
        <v>108</v>
      </c>
      <c r="L600" s="45">
        <v>107</v>
      </c>
      <c r="M600" s="45">
        <v>103.7</v>
      </c>
      <c r="N600" s="45">
        <v>101.9</v>
      </c>
      <c r="O600" s="45">
        <v>107.9</v>
      </c>
      <c r="P600" s="45">
        <v>110.2</v>
      </c>
      <c r="Q600" s="45">
        <v>102.7</v>
      </c>
      <c r="R600" s="45">
        <v>106.5</v>
      </c>
      <c r="S600" s="45">
        <v>106.1</v>
      </c>
      <c r="T600" s="45">
        <v>109.3</v>
      </c>
      <c r="U600" s="45">
        <v>106.4</v>
      </c>
      <c r="V600" s="45">
        <v>102.3</v>
      </c>
      <c r="W600" s="45">
        <v>103.2</v>
      </c>
      <c r="X600" s="45">
        <v>105.6</v>
      </c>
      <c r="Y600" s="45">
        <v>101.2</v>
      </c>
      <c r="Z600" s="45">
        <v>96.4</v>
      </c>
      <c r="AA600" s="45">
        <v>96.5</v>
      </c>
      <c r="AB600" s="45">
        <v>91.2</v>
      </c>
      <c r="AC600" s="45">
        <v>89</v>
      </c>
      <c r="AD600" s="45">
        <v>96.3</v>
      </c>
      <c r="AE600" s="45">
        <v>97</v>
      </c>
      <c r="AF600" s="45">
        <v>98.9</v>
      </c>
      <c r="AG600" s="45">
        <v>95.6</v>
      </c>
      <c r="AH600" s="45">
        <v>92.2</v>
      </c>
      <c r="AI600" s="45">
        <v>93.7</v>
      </c>
      <c r="AJ600" s="45">
        <v>95</v>
      </c>
      <c r="AK600" s="45">
        <v>96.2</v>
      </c>
      <c r="AL600" s="45">
        <v>97.1</v>
      </c>
      <c r="AM600" s="45">
        <v>102.3</v>
      </c>
      <c r="AN600" s="45">
        <v>97.8</v>
      </c>
      <c r="AO600" s="45">
        <v>95.5</v>
      </c>
      <c r="AP600" s="45">
        <v>98.1</v>
      </c>
      <c r="AQ600" s="45">
        <v>97.9</v>
      </c>
      <c r="AR600" s="45">
        <v>99.3</v>
      </c>
      <c r="AS600" s="45">
        <v>98.3</v>
      </c>
      <c r="AT600" s="45">
        <v>97.5</v>
      </c>
      <c r="AU600" s="45">
        <v>94.9</v>
      </c>
      <c r="AV600" s="45">
        <v>95.5</v>
      </c>
      <c r="AW600" s="45">
        <v>92.8</v>
      </c>
      <c r="AX600" s="45">
        <v>95.9</v>
      </c>
      <c r="AY600" s="45">
        <v>95</v>
      </c>
      <c r="AZ600" s="45">
        <v>100.8</v>
      </c>
      <c r="BA600" s="45">
        <v>97.3</v>
      </c>
      <c r="BB600" s="45">
        <v>104.3</v>
      </c>
      <c r="BC600" s="45">
        <v>104</v>
      </c>
      <c r="BD600" s="45">
        <v>103.1</v>
      </c>
      <c r="BE600" s="45">
        <v>101.4</v>
      </c>
      <c r="BF600" s="45">
        <v>99.1</v>
      </c>
      <c r="BG600" s="45">
        <v>101.7</v>
      </c>
      <c r="BH600" s="45">
        <v>100.1</v>
      </c>
      <c r="BI600" s="45">
        <v>101.5</v>
      </c>
      <c r="BJ600" s="45">
        <v>101</v>
      </c>
      <c r="BK600" s="45">
        <v>102.2</v>
      </c>
      <c r="BL600" s="45">
        <v>101.8</v>
      </c>
      <c r="BM600" s="45">
        <v>102.6</v>
      </c>
      <c r="BN600" s="45">
        <v>101.9</v>
      </c>
      <c r="BO600" s="45">
        <v>99.7</v>
      </c>
      <c r="BP600" s="45">
        <v>103.4</v>
      </c>
      <c r="BQ600" s="45">
        <v>105.2</v>
      </c>
      <c r="BR600" s="45">
        <v>103.5</v>
      </c>
      <c r="BS600" s="45">
        <v>104.1</v>
      </c>
      <c r="BT600" s="45">
        <v>106.2</v>
      </c>
      <c r="BU600" s="45">
        <v>106.2</v>
      </c>
      <c r="BV600" s="45">
        <v>106</v>
      </c>
      <c r="BW600" s="45">
        <v>106.3</v>
      </c>
      <c r="BX600" s="45">
        <v>106.4</v>
      </c>
      <c r="BY600" s="45">
        <v>105.1</v>
      </c>
      <c r="BZ600" s="45">
        <v>106.8</v>
      </c>
      <c r="CA600" s="45">
        <v>107.6</v>
      </c>
      <c r="CB600" s="45">
        <v>108.8</v>
      </c>
      <c r="CC600" s="45">
        <v>110.6</v>
      </c>
      <c r="CD600" s="45">
        <v>110</v>
      </c>
      <c r="CE600" s="45">
        <v>108.1</v>
      </c>
      <c r="CF600" s="45">
        <v>108.9</v>
      </c>
      <c r="CG600" s="45">
        <v>109.5</v>
      </c>
      <c r="CH600" s="45">
        <v>113.1</v>
      </c>
      <c r="CI600" s="45">
        <v>114.9</v>
      </c>
      <c r="CJ600" s="45">
        <v>112.7</v>
      </c>
      <c r="CK600" s="45">
        <v>110.3</v>
      </c>
      <c r="CL600" s="45">
        <v>113.4</v>
      </c>
      <c r="CM600" s="45">
        <v>115.7</v>
      </c>
      <c r="CN600" s="45">
        <v>115.4</v>
      </c>
      <c r="CO600" s="45">
        <v>114.3</v>
      </c>
      <c r="CP600" s="45">
        <v>113.6</v>
      </c>
      <c r="CQ600" s="45">
        <v>112.8</v>
      </c>
      <c r="CR600" s="45">
        <v>113.7</v>
      </c>
      <c r="CS600" s="45">
        <v>111.4</v>
      </c>
      <c r="CT600" s="45">
        <v>112.4</v>
      </c>
      <c r="CU600" s="45">
        <v>106.9</v>
      </c>
      <c r="CV600" s="45">
        <v>105.8</v>
      </c>
      <c r="CW600" s="45">
        <v>105.2</v>
      </c>
      <c r="CX600" s="45">
        <v>106.6</v>
      </c>
      <c r="CY600" s="45">
        <v>105.4</v>
      </c>
      <c r="CZ600" s="45">
        <v>107.1</v>
      </c>
      <c r="DA600" s="45">
        <v>107.6</v>
      </c>
      <c r="DB600" s="45">
        <v>108</v>
      </c>
      <c r="DC600" s="45">
        <v>108.5</v>
      </c>
      <c r="DD600" s="45">
        <v>108.2</v>
      </c>
      <c r="DE600" s="45">
        <v>112.3</v>
      </c>
      <c r="DF600" s="45">
        <v>111</v>
      </c>
      <c r="DG600" s="45">
        <v>112.3</v>
      </c>
      <c r="DH600" s="45">
        <v>112.8</v>
      </c>
      <c r="DI600" s="45">
        <v>115.4</v>
      </c>
      <c r="DJ600" s="45">
        <v>116</v>
      </c>
      <c r="DK600" s="45">
        <v>116.4</v>
      </c>
      <c r="DL600" s="45">
        <v>117.3</v>
      </c>
      <c r="DM600" s="45">
        <v>117.2</v>
      </c>
      <c r="DN600" s="45">
        <v>117.1</v>
      </c>
      <c r="DO600" s="45">
        <v>116.6</v>
      </c>
      <c r="DP600" s="45">
        <v>118.5</v>
      </c>
      <c r="DQ600" s="45">
        <v>118.8</v>
      </c>
      <c r="DR600" s="45">
        <v>120.2</v>
      </c>
      <c r="DS600" s="45">
        <v>119.9</v>
      </c>
      <c r="DT600" s="45">
        <v>123.4</v>
      </c>
      <c r="DU600" s="45">
        <v>126.2</v>
      </c>
      <c r="DV600" s="45">
        <v>126</v>
      </c>
      <c r="DW600" s="45">
        <v>124.8</v>
      </c>
      <c r="DX600" s="46">
        <v>129.1</v>
      </c>
      <c r="DY600" s="46">
        <v>129.6</v>
      </c>
      <c r="DZ600" s="46">
        <v>128.6</v>
      </c>
      <c r="EA600">
        <v>130.30000000000001</v>
      </c>
      <c r="EB600" s="47">
        <v>131.5</v>
      </c>
      <c r="EC600" s="47">
        <v>132.5</v>
      </c>
    </row>
    <row r="601" spans="1:133" x14ac:dyDescent="0.25">
      <c r="A601" s="43" t="s">
        <v>3956</v>
      </c>
      <c r="B601" s="43" t="s">
        <v>3957</v>
      </c>
      <c r="C601" s="44">
        <v>2.077E-2</v>
      </c>
      <c r="D601" s="45">
        <v>105.5</v>
      </c>
      <c r="E601" s="45">
        <v>102.6</v>
      </c>
      <c r="F601" s="45">
        <v>106.4</v>
      </c>
      <c r="G601" s="45">
        <v>107.9</v>
      </c>
      <c r="H601" s="45">
        <v>109.6</v>
      </c>
      <c r="I601" s="45">
        <v>110.1</v>
      </c>
      <c r="J601" s="45">
        <v>111.6</v>
      </c>
      <c r="K601" s="45">
        <v>109.7</v>
      </c>
      <c r="L601" s="45">
        <v>95.7</v>
      </c>
      <c r="M601" s="45">
        <v>103.3</v>
      </c>
      <c r="N601" s="45">
        <v>108.7</v>
      </c>
      <c r="O601" s="45">
        <v>103.9</v>
      </c>
      <c r="P601" s="45">
        <v>100.4</v>
      </c>
      <c r="Q601" s="45">
        <v>96.5</v>
      </c>
      <c r="R601" s="45">
        <v>103.7</v>
      </c>
      <c r="S601" s="45">
        <v>102.7</v>
      </c>
      <c r="T601" s="45">
        <v>106.4</v>
      </c>
      <c r="U601" s="45">
        <v>106.8</v>
      </c>
      <c r="V601" s="45">
        <v>106.4</v>
      </c>
      <c r="W601" s="45">
        <v>104.2</v>
      </c>
      <c r="X601" s="45">
        <v>105</v>
      </c>
      <c r="Y601" s="45">
        <v>105.5</v>
      </c>
      <c r="Z601" s="45">
        <v>111.6</v>
      </c>
      <c r="AA601" s="45">
        <v>113.2</v>
      </c>
      <c r="AB601" s="45">
        <v>120.5</v>
      </c>
      <c r="AC601" s="45">
        <v>122.2</v>
      </c>
      <c r="AD601" s="45">
        <v>119</v>
      </c>
      <c r="AE601" s="45">
        <v>117.6</v>
      </c>
      <c r="AF601" s="45">
        <v>109.3</v>
      </c>
      <c r="AG601" s="45">
        <v>121.1</v>
      </c>
      <c r="AH601" s="45">
        <v>115.3</v>
      </c>
      <c r="AI601" s="45">
        <v>113.1</v>
      </c>
      <c r="AJ601" s="45">
        <v>117.2</v>
      </c>
      <c r="AK601" s="45">
        <v>121.3</v>
      </c>
      <c r="AL601" s="45">
        <v>113.3</v>
      </c>
      <c r="AM601" s="45">
        <v>106.6</v>
      </c>
      <c r="AN601" s="45">
        <v>105.9</v>
      </c>
      <c r="AO601" s="45">
        <v>108.4</v>
      </c>
      <c r="AP601" s="45">
        <v>111.3</v>
      </c>
      <c r="AQ601" s="45">
        <v>113.5</v>
      </c>
      <c r="AR601" s="45">
        <v>113.5</v>
      </c>
      <c r="AS601" s="45">
        <v>114.5</v>
      </c>
      <c r="AT601" s="45">
        <v>115.1</v>
      </c>
      <c r="AU601" s="45">
        <v>113.2</v>
      </c>
      <c r="AV601" s="45">
        <v>115.4</v>
      </c>
      <c r="AW601" s="45">
        <v>111.2</v>
      </c>
      <c r="AX601" s="45">
        <v>111.2</v>
      </c>
      <c r="AY601" s="45">
        <v>114.5</v>
      </c>
      <c r="AZ601" s="45">
        <v>109.2</v>
      </c>
      <c r="BA601" s="45">
        <v>115</v>
      </c>
      <c r="BB601" s="45">
        <v>116.1</v>
      </c>
      <c r="BC601" s="45">
        <v>111.8</v>
      </c>
      <c r="BD601" s="45">
        <v>114.5</v>
      </c>
      <c r="BE601" s="45">
        <v>110</v>
      </c>
      <c r="BF601" s="45">
        <v>110.7</v>
      </c>
      <c r="BG601" s="45">
        <v>114.4</v>
      </c>
      <c r="BH601" s="45">
        <v>115.5</v>
      </c>
      <c r="BI601" s="45">
        <v>115.9</v>
      </c>
      <c r="BJ601" s="45">
        <v>118.9</v>
      </c>
      <c r="BK601" s="45">
        <v>116</v>
      </c>
      <c r="BL601" s="45">
        <v>114.8</v>
      </c>
      <c r="BM601" s="45">
        <v>112.9</v>
      </c>
      <c r="BN601" s="45">
        <v>115.4</v>
      </c>
      <c r="BO601" s="45">
        <v>116.7</v>
      </c>
      <c r="BP601" s="45">
        <v>115.1</v>
      </c>
      <c r="BQ601" s="45">
        <v>118.2</v>
      </c>
      <c r="BR601" s="45">
        <v>121.7</v>
      </c>
      <c r="BS601" s="45">
        <v>121.9</v>
      </c>
      <c r="BT601" s="45">
        <v>121.9</v>
      </c>
      <c r="BU601" s="45">
        <v>120.8</v>
      </c>
      <c r="BV601" s="45">
        <v>121.3</v>
      </c>
      <c r="BW601" s="45">
        <v>117.4</v>
      </c>
      <c r="BX601" s="45">
        <v>118.3</v>
      </c>
      <c r="BY601" s="45">
        <v>121.6</v>
      </c>
      <c r="BZ601" s="45">
        <v>121.4</v>
      </c>
      <c r="CA601" s="45">
        <v>121.3</v>
      </c>
      <c r="CB601" s="45">
        <v>122.8</v>
      </c>
      <c r="CC601" s="45">
        <v>123.7</v>
      </c>
      <c r="CD601" s="45">
        <v>124.2</v>
      </c>
      <c r="CE601" s="45">
        <v>127.4</v>
      </c>
      <c r="CF601" s="45">
        <v>126.3</v>
      </c>
      <c r="CG601" s="45">
        <v>130.1</v>
      </c>
      <c r="CH601" s="45">
        <v>128.4</v>
      </c>
      <c r="CI601" s="45">
        <v>128.5</v>
      </c>
      <c r="CJ601" s="45">
        <v>127.9</v>
      </c>
      <c r="CK601" s="45">
        <v>125.2</v>
      </c>
      <c r="CL601" s="45">
        <v>126.1</v>
      </c>
      <c r="CM601" s="45">
        <v>124.8</v>
      </c>
      <c r="CN601" s="45">
        <v>125.6</v>
      </c>
      <c r="CO601" s="45">
        <v>128.1</v>
      </c>
      <c r="CP601" s="45">
        <v>131.69999999999999</v>
      </c>
      <c r="CQ601" s="45">
        <v>127</v>
      </c>
      <c r="CR601" s="45">
        <v>129.1</v>
      </c>
      <c r="CS601" s="45">
        <v>131.9</v>
      </c>
      <c r="CT601" s="45">
        <v>130.69999999999999</v>
      </c>
      <c r="CU601" s="45">
        <v>135.6</v>
      </c>
      <c r="CV601" s="45">
        <v>127.7</v>
      </c>
      <c r="CW601" s="45">
        <v>132.1</v>
      </c>
      <c r="CX601" s="45">
        <v>132.80000000000001</v>
      </c>
      <c r="CY601" s="45">
        <v>128.9</v>
      </c>
      <c r="CZ601" s="45">
        <v>122.5</v>
      </c>
      <c r="DA601" s="45">
        <v>123.3</v>
      </c>
      <c r="DB601" s="45">
        <v>121.6</v>
      </c>
      <c r="DC601" s="45">
        <v>126</v>
      </c>
      <c r="DD601" s="45">
        <v>130.1</v>
      </c>
      <c r="DE601" s="45">
        <v>125.7</v>
      </c>
      <c r="DF601" s="45">
        <v>129.6</v>
      </c>
      <c r="DG601" s="45">
        <v>130.4</v>
      </c>
      <c r="DH601" s="45">
        <v>133.5</v>
      </c>
      <c r="DI601" s="45">
        <v>126.4</v>
      </c>
      <c r="DJ601" s="45">
        <v>133.4</v>
      </c>
      <c r="DK601" s="45">
        <v>138.19999999999999</v>
      </c>
      <c r="DL601" s="45">
        <v>138.9</v>
      </c>
      <c r="DM601" s="45">
        <v>136.6</v>
      </c>
      <c r="DN601" s="45">
        <v>135.69999999999999</v>
      </c>
      <c r="DO601" s="45">
        <v>142.19999999999999</v>
      </c>
      <c r="DP601" s="45">
        <v>146.30000000000001</v>
      </c>
      <c r="DQ601" s="45">
        <v>154.5</v>
      </c>
      <c r="DR601" s="45">
        <v>146.5</v>
      </c>
      <c r="DS601" s="45">
        <v>149.9</v>
      </c>
      <c r="DT601" s="45">
        <v>154.1</v>
      </c>
      <c r="DU601" s="45">
        <v>154.6</v>
      </c>
      <c r="DV601" s="45">
        <v>156.69999999999999</v>
      </c>
      <c r="DW601" s="45">
        <v>156.1</v>
      </c>
      <c r="DX601" s="46">
        <v>153</v>
      </c>
      <c r="DY601" s="46">
        <v>160.5</v>
      </c>
      <c r="DZ601" s="46">
        <v>160.30000000000001</v>
      </c>
      <c r="EA601">
        <v>160.5</v>
      </c>
      <c r="EB601" s="47">
        <v>156.19999999999999</v>
      </c>
      <c r="EC601" s="47">
        <v>160.5</v>
      </c>
    </row>
    <row r="602" spans="1:133" x14ac:dyDescent="0.25">
      <c r="A602" s="43" t="s">
        <v>3958</v>
      </c>
      <c r="B602" s="43" t="s">
        <v>3959</v>
      </c>
      <c r="C602" s="44">
        <v>6.1690000000000002E-2</v>
      </c>
      <c r="D602" s="45">
        <v>102.6</v>
      </c>
      <c r="E602" s="45">
        <v>102</v>
      </c>
      <c r="F602" s="45">
        <v>102.1</v>
      </c>
      <c r="G602" s="45">
        <v>103.7</v>
      </c>
      <c r="H602" s="45">
        <v>104.9</v>
      </c>
      <c r="I602" s="45">
        <v>106.4</v>
      </c>
      <c r="J602" s="45">
        <v>107.5</v>
      </c>
      <c r="K602" s="45">
        <v>107.5</v>
      </c>
      <c r="L602" s="45">
        <v>107.6</v>
      </c>
      <c r="M602" s="45">
        <v>107.1</v>
      </c>
      <c r="N602" s="45">
        <v>107.1</v>
      </c>
      <c r="O602" s="45">
        <v>106.7</v>
      </c>
      <c r="P602" s="45">
        <v>106.3</v>
      </c>
      <c r="Q602" s="45">
        <v>106.1</v>
      </c>
      <c r="R602" s="45">
        <v>106.1</v>
      </c>
      <c r="S602" s="45">
        <v>106.4</v>
      </c>
      <c r="T602" s="45">
        <v>107.4</v>
      </c>
      <c r="U602" s="45">
        <v>106.5</v>
      </c>
      <c r="V602" s="45">
        <v>106.5</v>
      </c>
      <c r="W602" s="45">
        <v>108.6</v>
      </c>
      <c r="X602" s="45">
        <v>110.5</v>
      </c>
      <c r="Y602" s="45">
        <v>111.3</v>
      </c>
      <c r="Z602" s="45">
        <v>111.3</v>
      </c>
      <c r="AA602" s="45">
        <v>112.7</v>
      </c>
      <c r="AB602" s="45">
        <v>113.4</v>
      </c>
      <c r="AC602" s="45">
        <v>112.8</v>
      </c>
      <c r="AD602" s="45">
        <v>112.8</v>
      </c>
      <c r="AE602" s="45">
        <v>112.8</v>
      </c>
      <c r="AF602" s="45">
        <v>115.3</v>
      </c>
      <c r="AG602" s="45">
        <v>115.4</v>
      </c>
      <c r="AH602" s="45">
        <v>116.1</v>
      </c>
      <c r="AI602" s="45">
        <v>116.1</v>
      </c>
      <c r="AJ602" s="45">
        <v>116.5</v>
      </c>
      <c r="AK602" s="45">
        <v>119.9</v>
      </c>
      <c r="AL602" s="45">
        <v>120.1</v>
      </c>
      <c r="AM602" s="45">
        <v>120.1</v>
      </c>
      <c r="AN602" s="45">
        <v>119</v>
      </c>
      <c r="AO602" s="45">
        <v>118.9</v>
      </c>
      <c r="AP602" s="45">
        <v>117.8</v>
      </c>
      <c r="AQ602" s="45">
        <v>115.6</v>
      </c>
      <c r="AR602" s="45">
        <v>115.5</v>
      </c>
      <c r="AS602" s="45">
        <v>113.3</v>
      </c>
      <c r="AT602" s="45">
        <v>111</v>
      </c>
      <c r="AU602" s="45">
        <v>109.7</v>
      </c>
      <c r="AV602" s="45">
        <v>109</v>
      </c>
      <c r="AW602" s="45">
        <v>108.8</v>
      </c>
      <c r="AX602" s="45">
        <v>106.9</v>
      </c>
      <c r="AY602" s="45">
        <v>108.1</v>
      </c>
      <c r="AZ602" s="45">
        <v>104</v>
      </c>
      <c r="BA602" s="45">
        <v>105.2</v>
      </c>
      <c r="BB602" s="45">
        <v>107</v>
      </c>
      <c r="BC602" s="45">
        <v>106.8</v>
      </c>
      <c r="BD602" s="45">
        <v>105.5</v>
      </c>
      <c r="BE602" s="45">
        <v>105.2</v>
      </c>
      <c r="BF602" s="45">
        <v>105.8</v>
      </c>
      <c r="BG602" s="45">
        <v>105.9</v>
      </c>
      <c r="BH602" s="45">
        <v>106.1</v>
      </c>
      <c r="BI602" s="45">
        <v>106.4</v>
      </c>
      <c r="BJ602" s="45">
        <v>106.5</v>
      </c>
      <c r="BK602" s="45">
        <v>104.3</v>
      </c>
      <c r="BL602" s="45">
        <v>108</v>
      </c>
      <c r="BM602" s="45">
        <v>108</v>
      </c>
      <c r="BN602" s="45">
        <v>109.1</v>
      </c>
      <c r="BO602" s="45">
        <v>109.2</v>
      </c>
      <c r="BP602" s="45">
        <v>109.3</v>
      </c>
      <c r="BQ602" s="45">
        <v>109.3</v>
      </c>
      <c r="BR602" s="45">
        <v>109.3</v>
      </c>
      <c r="BS602" s="45">
        <v>109.3</v>
      </c>
      <c r="BT602" s="45">
        <v>109.3</v>
      </c>
      <c r="BU602" s="45">
        <v>109.3</v>
      </c>
      <c r="BV602" s="45">
        <v>109.3</v>
      </c>
      <c r="BW602" s="45">
        <v>109.3</v>
      </c>
      <c r="BX602" s="45">
        <v>111</v>
      </c>
      <c r="BY602" s="45">
        <v>110.2</v>
      </c>
      <c r="BZ602" s="45">
        <v>111</v>
      </c>
      <c r="CA602" s="45">
        <v>110.5</v>
      </c>
      <c r="CB602" s="45">
        <v>111.9</v>
      </c>
      <c r="CC602" s="45">
        <v>113.4</v>
      </c>
      <c r="CD602" s="45">
        <v>113.2</v>
      </c>
      <c r="CE602" s="45">
        <v>113.4</v>
      </c>
      <c r="CF602" s="45">
        <v>112.8</v>
      </c>
      <c r="CG602" s="45">
        <v>111</v>
      </c>
      <c r="CH602" s="45">
        <v>111</v>
      </c>
      <c r="CI602" s="45">
        <v>111</v>
      </c>
      <c r="CJ602" s="45">
        <v>111.4</v>
      </c>
      <c r="CK602" s="45">
        <v>110.5</v>
      </c>
      <c r="CL602" s="45">
        <v>109</v>
      </c>
      <c r="CM602" s="45">
        <v>108.7</v>
      </c>
      <c r="CN602" s="45">
        <v>108.3</v>
      </c>
      <c r="CO602" s="45">
        <v>107.7</v>
      </c>
      <c r="CP602" s="45">
        <v>107.3</v>
      </c>
      <c r="CQ602" s="45">
        <v>105.9</v>
      </c>
      <c r="CR602" s="45">
        <v>105.9</v>
      </c>
      <c r="CS602" s="45">
        <v>107.6</v>
      </c>
      <c r="CT602" s="45">
        <v>107.3</v>
      </c>
      <c r="CU602" s="45">
        <v>107.4</v>
      </c>
      <c r="CV602" s="45">
        <v>107.4</v>
      </c>
      <c r="CW602" s="45">
        <v>107.4</v>
      </c>
      <c r="CX602" s="45">
        <v>106.1</v>
      </c>
      <c r="CY602" s="45">
        <v>106.5</v>
      </c>
      <c r="CZ602" s="45">
        <v>107.8</v>
      </c>
      <c r="DA602" s="45">
        <v>110.8</v>
      </c>
      <c r="DB602" s="45">
        <v>110.9</v>
      </c>
      <c r="DC602" s="45">
        <v>112</v>
      </c>
      <c r="DD602" s="45">
        <v>109.1</v>
      </c>
      <c r="DE602" s="45">
        <v>112.2</v>
      </c>
      <c r="DF602" s="45">
        <v>112.6</v>
      </c>
      <c r="DG602" s="45">
        <v>109.3</v>
      </c>
      <c r="DH602" s="45">
        <v>109.8</v>
      </c>
      <c r="DI602" s="45">
        <v>114.1</v>
      </c>
      <c r="DJ602" s="45">
        <v>114</v>
      </c>
      <c r="DK602" s="45">
        <v>114.5</v>
      </c>
      <c r="DL602" s="45">
        <v>128.9</v>
      </c>
      <c r="DM602" s="45">
        <v>134</v>
      </c>
      <c r="DN602" s="45">
        <v>133.19999999999999</v>
      </c>
      <c r="DO602" s="45">
        <v>132</v>
      </c>
      <c r="DP602" s="45">
        <v>134.80000000000001</v>
      </c>
      <c r="DQ602" s="45">
        <v>140.4</v>
      </c>
      <c r="DR602" s="45">
        <v>140.30000000000001</v>
      </c>
      <c r="DS602" s="45">
        <v>140.30000000000001</v>
      </c>
      <c r="DT602" s="45">
        <v>139.19999999999999</v>
      </c>
      <c r="DU602" s="45">
        <v>142</v>
      </c>
      <c r="DV602" s="45">
        <v>138</v>
      </c>
      <c r="DW602" s="45">
        <v>138.5</v>
      </c>
      <c r="DX602" s="46">
        <v>138.5</v>
      </c>
      <c r="DY602" s="46">
        <v>135.1</v>
      </c>
      <c r="DZ602" s="46">
        <v>135.1</v>
      </c>
      <c r="EA602">
        <v>135.1</v>
      </c>
      <c r="EB602" s="47">
        <v>134</v>
      </c>
      <c r="EC602" s="47">
        <v>136.19999999999999</v>
      </c>
    </row>
    <row r="603" spans="1:133" x14ac:dyDescent="0.25">
      <c r="A603" s="43" t="s">
        <v>3960</v>
      </c>
      <c r="B603" s="43" t="s">
        <v>3961</v>
      </c>
      <c r="C603" s="44">
        <v>0.27050999999999997</v>
      </c>
      <c r="D603" s="45">
        <v>99.6</v>
      </c>
      <c r="E603" s="45">
        <v>106.1</v>
      </c>
      <c r="F603" s="45">
        <v>113.5</v>
      </c>
      <c r="G603" s="45">
        <v>104.9</v>
      </c>
      <c r="H603" s="45">
        <v>105.4</v>
      </c>
      <c r="I603" s="45">
        <v>98.4</v>
      </c>
      <c r="J603" s="45">
        <v>106.6</v>
      </c>
      <c r="K603" s="45">
        <v>103.7</v>
      </c>
      <c r="L603" s="45">
        <v>96.1</v>
      </c>
      <c r="M603" s="45">
        <v>100.5</v>
      </c>
      <c r="N603" s="45">
        <v>94.1</v>
      </c>
      <c r="O603" s="45">
        <v>99.3</v>
      </c>
      <c r="P603" s="45">
        <v>100.8</v>
      </c>
      <c r="Q603" s="45">
        <v>103.8</v>
      </c>
      <c r="R603" s="45">
        <v>101.6</v>
      </c>
      <c r="S603" s="45">
        <v>116.5</v>
      </c>
      <c r="T603" s="45">
        <v>99.8</v>
      </c>
      <c r="U603" s="45">
        <v>105.5</v>
      </c>
      <c r="V603" s="45">
        <v>97.6</v>
      </c>
      <c r="W603" s="45">
        <v>93.8</v>
      </c>
      <c r="X603" s="45">
        <v>98</v>
      </c>
      <c r="Y603" s="45">
        <v>103.1</v>
      </c>
      <c r="Z603" s="45">
        <v>104.5</v>
      </c>
      <c r="AA603" s="45">
        <v>114.2</v>
      </c>
      <c r="AB603" s="45">
        <v>99.2</v>
      </c>
      <c r="AC603" s="45">
        <v>100.2</v>
      </c>
      <c r="AD603" s="45">
        <v>129.69999999999999</v>
      </c>
      <c r="AE603" s="45">
        <v>118</v>
      </c>
      <c r="AF603" s="45">
        <v>123.4</v>
      </c>
      <c r="AG603" s="45">
        <v>111.3</v>
      </c>
      <c r="AH603" s="45">
        <v>116.4</v>
      </c>
      <c r="AI603" s="45">
        <v>99.9</v>
      </c>
      <c r="AJ603" s="45">
        <v>109.8</v>
      </c>
      <c r="AK603" s="45">
        <v>107.2</v>
      </c>
      <c r="AL603" s="45">
        <v>106.8</v>
      </c>
      <c r="AM603" s="45">
        <v>105.1</v>
      </c>
      <c r="AN603" s="45">
        <v>111.6</v>
      </c>
      <c r="AO603" s="45">
        <v>116.6</v>
      </c>
      <c r="AP603" s="45">
        <v>112.4</v>
      </c>
      <c r="AQ603" s="45">
        <v>109</v>
      </c>
      <c r="AR603" s="45">
        <v>110.6</v>
      </c>
      <c r="AS603" s="45">
        <v>106.7</v>
      </c>
      <c r="AT603" s="45">
        <v>130</v>
      </c>
      <c r="AU603" s="45">
        <v>119.7</v>
      </c>
      <c r="AV603" s="45">
        <v>115.5</v>
      </c>
      <c r="AW603" s="45">
        <v>115.1</v>
      </c>
      <c r="AX603" s="45">
        <v>117.5</v>
      </c>
      <c r="AY603" s="45">
        <v>119.5</v>
      </c>
      <c r="AZ603" s="45">
        <v>118</v>
      </c>
      <c r="BA603" s="45">
        <v>116.7</v>
      </c>
      <c r="BB603" s="45">
        <v>116.9</v>
      </c>
      <c r="BC603" s="45">
        <v>122.9</v>
      </c>
      <c r="BD603" s="45">
        <v>117.7</v>
      </c>
      <c r="BE603" s="45">
        <v>118.1</v>
      </c>
      <c r="BF603" s="45">
        <v>120.3</v>
      </c>
      <c r="BG603" s="45">
        <v>117.1</v>
      </c>
      <c r="BH603" s="45">
        <v>117.5</v>
      </c>
      <c r="BI603" s="45">
        <v>117.5</v>
      </c>
      <c r="BJ603" s="45">
        <v>117.5</v>
      </c>
      <c r="BK603" s="45">
        <v>118</v>
      </c>
      <c r="BL603" s="45">
        <v>118</v>
      </c>
      <c r="BM603" s="45">
        <v>118</v>
      </c>
      <c r="BN603" s="45">
        <v>117.5</v>
      </c>
      <c r="BO603" s="45">
        <v>118.1</v>
      </c>
      <c r="BP603" s="45">
        <v>117.5</v>
      </c>
      <c r="BQ603" s="45">
        <v>117.7</v>
      </c>
      <c r="BR603" s="45">
        <v>120.3</v>
      </c>
      <c r="BS603" s="45">
        <v>118.8</v>
      </c>
      <c r="BT603" s="45">
        <v>119.6</v>
      </c>
      <c r="BU603" s="45">
        <v>119.2</v>
      </c>
      <c r="BV603" s="45">
        <v>119.4</v>
      </c>
      <c r="BW603" s="45">
        <v>116.8</v>
      </c>
      <c r="BX603" s="45">
        <v>117.2</v>
      </c>
      <c r="BY603" s="45">
        <v>118.5</v>
      </c>
      <c r="BZ603" s="45">
        <v>115.3</v>
      </c>
      <c r="CA603" s="45">
        <v>112.5</v>
      </c>
      <c r="CB603" s="45">
        <v>115.1</v>
      </c>
      <c r="CC603" s="45">
        <v>116.1</v>
      </c>
      <c r="CD603" s="45">
        <v>136.69999999999999</v>
      </c>
      <c r="CE603" s="45">
        <v>136.1</v>
      </c>
      <c r="CF603" s="45">
        <v>136.80000000000001</v>
      </c>
      <c r="CG603" s="45">
        <v>137.5</v>
      </c>
      <c r="CH603" s="45">
        <v>141</v>
      </c>
      <c r="CI603" s="45">
        <v>138.30000000000001</v>
      </c>
      <c r="CJ603" s="45">
        <v>140.5</v>
      </c>
      <c r="CK603" s="45">
        <v>143.5</v>
      </c>
      <c r="CL603" s="45">
        <v>143.5</v>
      </c>
      <c r="CM603" s="45">
        <v>147.5</v>
      </c>
      <c r="CN603" s="45">
        <v>145.1</v>
      </c>
      <c r="CO603" s="45">
        <v>149.19999999999999</v>
      </c>
      <c r="CP603" s="45">
        <v>148.5</v>
      </c>
      <c r="CQ603" s="45">
        <v>151.4</v>
      </c>
      <c r="CR603" s="45">
        <v>149.69999999999999</v>
      </c>
      <c r="CS603" s="45">
        <v>147.1</v>
      </c>
      <c r="CT603" s="45">
        <v>146.6</v>
      </c>
      <c r="CU603" s="45">
        <v>145.19999999999999</v>
      </c>
      <c r="CV603" s="45">
        <v>145.19999999999999</v>
      </c>
      <c r="CW603" s="45">
        <v>145.9</v>
      </c>
      <c r="CX603" s="45">
        <v>147.5</v>
      </c>
      <c r="CY603" s="45">
        <v>146.1</v>
      </c>
      <c r="CZ603" s="45">
        <v>143.80000000000001</v>
      </c>
      <c r="DA603" s="45">
        <v>143</v>
      </c>
      <c r="DB603" s="45">
        <v>143.4</v>
      </c>
      <c r="DC603" s="45">
        <v>145.4</v>
      </c>
      <c r="DD603" s="45">
        <v>146.5</v>
      </c>
      <c r="DE603" s="45">
        <v>147.6</v>
      </c>
      <c r="DF603" s="45">
        <v>146.1</v>
      </c>
      <c r="DG603" s="45">
        <v>148.30000000000001</v>
      </c>
      <c r="DH603" s="45">
        <v>155.30000000000001</v>
      </c>
      <c r="DI603" s="45">
        <v>154</v>
      </c>
      <c r="DJ603" s="45">
        <v>155.6</v>
      </c>
      <c r="DK603" s="45">
        <v>154.69999999999999</v>
      </c>
      <c r="DL603" s="45">
        <v>155.80000000000001</v>
      </c>
      <c r="DM603" s="45">
        <v>157.80000000000001</v>
      </c>
      <c r="DN603" s="45">
        <v>157.6</v>
      </c>
      <c r="DO603" s="45">
        <v>160.19999999999999</v>
      </c>
      <c r="DP603" s="45">
        <v>160.6</v>
      </c>
      <c r="DQ603" s="45">
        <v>165.1</v>
      </c>
      <c r="DR603" s="45">
        <v>165.8</v>
      </c>
      <c r="DS603" s="45">
        <v>165</v>
      </c>
      <c r="DT603" s="45">
        <v>166.9</v>
      </c>
      <c r="DU603" s="45">
        <v>172.1</v>
      </c>
      <c r="DV603" s="45">
        <v>169.9</v>
      </c>
      <c r="DW603" s="45">
        <v>168.5</v>
      </c>
      <c r="DX603" s="46">
        <v>172.9</v>
      </c>
      <c r="DY603" s="46">
        <v>171.4</v>
      </c>
      <c r="DZ603" s="46">
        <v>173.4</v>
      </c>
      <c r="EA603">
        <v>172.6</v>
      </c>
      <c r="EB603" s="47">
        <v>175.7</v>
      </c>
      <c r="EC603" s="47">
        <v>174.3</v>
      </c>
    </row>
    <row r="604" spans="1:133" x14ac:dyDescent="0.25">
      <c r="A604" s="43" t="s">
        <v>3962</v>
      </c>
      <c r="B604" s="43" t="s">
        <v>3963</v>
      </c>
      <c r="C604" s="44">
        <v>0.27050999999999997</v>
      </c>
      <c r="D604" s="45">
        <v>99.6</v>
      </c>
      <c r="E604" s="45">
        <v>106.1</v>
      </c>
      <c r="F604" s="45">
        <v>113.5</v>
      </c>
      <c r="G604" s="45">
        <v>104.9</v>
      </c>
      <c r="H604" s="45">
        <v>105.4</v>
      </c>
      <c r="I604" s="45">
        <v>98.4</v>
      </c>
      <c r="J604" s="45">
        <v>106.6</v>
      </c>
      <c r="K604" s="45">
        <v>103.7</v>
      </c>
      <c r="L604" s="45">
        <v>96.1</v>
      </c>
      <c r="M604" s="45">
        <v>100.5</v>
      </c>
      <c r="N604" s="45">
        <v>94.1</v>
      </c>
      <c r="O604" s="45">
        <v>99.3</v>
      </c>
      <c r="P604" s="45">
        <v>100.8</v>
      </c>
      <c r="Q604" s="45">
        <v>103.8</v>
      </c>
      <c r="R604" s="45">
        <v>101.6</v>
      </c>
      <c r="S604" s="45">
        <v>116.5</v>
      </c>
      <c r="T604" s="45">
        <v>99.8</v>
      </c>
      <c r="U604" s="45">
        <v>105.5</v>
      </c>
      <c r="V604" s="45">
        <v>97.6</v>
      </c>
      <c r="W604" s="45">
        <v>93.8</v>
      </c>
      <c r="X604" s="45">
        <v>98</v>
      </c>
      <c r="Y604" s="45">
        <v>103.1</v>
      </c>
      <c r="Z604" s="45">
        <v>104.5</v>
      </c>
      <c r="AA604" s="45">
        <v>114.2</v>
      </c>
      <c r="AB604" s="45">
        <v>99.2</v>
      </c>
      <c r="AC604" s="45">
        <v>100.2</v>
      </c>
      <c r="AD604" s="45">
        <v>129.69999999999999</v>
      </c>
      <c r="AE604" s="45">
        <v>118</v>
      </c>
      <c r="AF604" s="45">
        <v>123.4</v>
      </c>
      <c r="AG604" s="45">
        <v>111.3</v>
      </c>
      <c r="AH604" s="45">
        <v>116.4</v>
      </c>
      <c r="AI604" s="45">
        <v>99.9</v>
      </c>
      <c r="AJ604" s="45">
        <v>109.8</v>
      </c>
      <c r="AK604" s="45">
        <v>107.2</v>
      </c>
      <c r="AL604" s="45">
        <v>106.8</v>
      </c>
      <c r="AM604" s="45">
        <v>105.1</v>
      </c>
      <c r="AN604" s="45">
        <v>111.6</v>
      </c>
      <c r="AO604" s="45">
        <v>116.6</v>
      </c>
      <c r="AP604" s="45">
        <v>112.4</v>
      </c>
      <c r="AQ604" s="45">
        <v>109</v>
      </c>
      <c r="AR604" s="45">
        <v>110.6</v>
      </c>
      <c r="AS604" s="45">
        <v>106.7</v>
      </c>
      <c r="AT604" s="45">
        <v>130</v>
      </c>
      <c r="AU604" s="45">
        <v>119.7</v>
      </c>
      <c r="AV604" s="45">
        <v>115.5</v>
      </c>
      <c r="AW604" s="45">
        <v>115.1</v>
      </c>
      <c r="AX604" s="45">
        <v>117.5</v>
      </c>
      <c r="AY604" s="45">
        <v>119.5</v>
      </c>
      <c r="AZ604" s="45">
        <v>118</v>
      </c>
      <c r="BA604" s="45">
        <v>116.7</v>
      </c>
      <c r="BB604" s="45">
        <v>116.9</v>
      </c>
      <c r="BC604" s="45">
        <v>122.9</v>
      </c>
      <c r="BD604" s="45">
        <v>117.7</v>
      </c>
      <c r="BE604" s="45">
        <v>118.1</v>
      </c>
      <c r="BF604" s="45">
        <v>120.3</v>
      </c>
      <c r="BG604" s="45">
        <v>117.1</v>
      </c>
      <c r="BH604" s="45">
        <v>117.5</v>
      </c>
      <c r="BI604" s="45">
        <v>117.5</v>
      </c>
      <c r="BJ604" s="45">
        <v>117.5</v>
      </c>
      <c r="BK604" s="45">
        <v>118</v>
      </c>
      <c r="BL604" s="45">
        <v>118</v>
      </c>
      <c r="BM604" s="45">
        <v>118</v>
      </c>
      <c r="BN604" s="45">
        <v>117.5</v>
      </c>
      <c r="BO604" s="45">
        <v>118.1</v>
      </c>
      <c r="BP604" s="45">
        <v>117.5</v>
      </c>
      <c r="BQ604" s="45">
        <v>117.7</v>
      </c>
      <c r="BR604" s="45">
        <v>120.3</v>
      </c>
      <c r="BS604" s="45">
        <v>118.8</v>
      </c>
      <c r="BT604" s="45">
        <v>119.6</v>
      </c>
      <c r="BU604" s="45">
        <v>119.2</v>
      </c>
      <c r="BV604" s="45">
        <v>119.4</v>
      </c>
      <c r="BW604" s="45">
        <v>116.8</v>
      </c>
      <c r="BX604" s="45">
        <v>117.2</v>
      </c>
      <c r="BY604" s="45">
        <v>118.5</v>
      </c>
      <c r="BZ604" s="45">
        <v>115.3</v>
      </c>
      <c r="CA604" s="45">
        <v>112.5</v>
      </c>
      <c r="CB604" s="45">
        <v>115.1</v>
      </c>
      <c r="CC604" s="45">
        <v>116.1</v>
      </c>
      <c r="CD604" s="45">
        <v>136.69999999999999</v>
      </c>
      <c r="CE604" s="45">
        <v>136.1</v>
      </c>
      <c r="CF604" s="45">
        <v>136.80000000000001</v>
      </c>
      <c r="CG604" s="45">
        <v>137.5</v>
      </c>
      <c r="CH604" s="45">
        <v>141</v>
      </c>
      <c r="CI604" s="45">
        <v>138.30000000000001</v>
      </c>
      <c r="CJ604" s="45">
        <v>140.5</v>
      </c>
      <c r="CK604" s="45">
        <v>143.5</v>
      </c>
      <c r="CL604" s="45">
        <v>143.5</v>
      </c>
      <c r="CM604" s="45">
        <v>147.5</v>
      </c>
      <c r="CN604" s="45">
        <v>145.1</v>
      </c>
      <c r="CO604" s="45">
        <v>149.19999999999999</v>
      </c>
      <c r="CP604" s="45">
        <v>148.5</v>
      </c>
      <c r="CQ604" s="45">
        <v>151.4</v>
      </c>
      <c r="CR604" s="45">
        <v>149.69999999999999</v>
      </c>
      <c r="CS604" s="45">
        <v>147.1</v>
      </c>
      <c r="CT604" s="45">
        <v>146.6</v>
      </c>
      <c r="CU604" s="45">
        <v>145.19999999999999</v>
      </c>
      <c r="CV604" s="45">
        <v>145.19999999999999</v>
      </c>
      <c r="CW604" s="45">
        <v>145.9</v>
      </c>
      <c r="CX604" s="45">
        <v>147.5</v>
      </c>
      <c r="CY604" s="45">
        <v>146.1</v>
      </c>
      <c r="CZ604" s="45">
        <v>143.80000000000001</v>
      </c>
      <c r="DA604" s="45">
        <v>143</v>
      </c>
      <c r="DB604" s="45">
        <v>143.4</v>
      </c>
      <c r="DC604" s="45">
        <v>145.4</v>
      </c>
      <c r="DD604" s="45">
        <v>146.5</v>
      </c>
      <c r="DE604" s="45">
        <v>147.6</v>
      </c>
      <c r="DF604" s="45">
        <v>146.1</v>
      </c>
      <c r="DG604" s="45">
        <v>148.30000000000001</v>
      </c>
      <c r="DH604" s="45">
        <v>155.30000000000001</v>
      </c>
      <c r="DI604" s="45">
        <v>154</v>
      </c>
      <c r="DJ604" s="45">
        <v>155.6</v>
      </c>
      <c r="DK604" s="45">
        <v>154.69999999999999</v>
      </c>
      <c r="DL604" s="45">
        <v>155.80000000000001</v>
      </c>
      <c r="DM604" s="45">
        <v>157.80000000000001</v>
      </c>
      <c r="DN604" s="45">
        <v>157.6</v>
      </c>
      <c r="DO604" s="45">
        <v>160.19999999999999</v>
      </c>
      <c r="DP604" s="45">
        <v>160.6</v>
      </c>
      <c r="DQ604" s="45">
        <v>165.1</v>
      </c>
      <c r="DR604" s="45">
        <v>165.8</v>
      </c>
      <c r="DS604" s="45">
        <v>165</v>
      </c>
      <c r="DT604" s="45">
        <v>166.9</v>
      </c>
      <c r="DU604" s="45">
        <v>172.1</v>
      </c>
      <c r="DV604" s="45">
        <v>169.9</v>
      </c>
      <c r="DW604" s="45">
        <v>168.5</v>
      </c>
      <c r="DX604" s="46">
        <v>172.9</v>
      </c>
      <c r="DY604" s="46">
        <v>171.4</v>
      </c>
      <c r="DZ604" s="46">
        <v>173.4</v>
      </c>
      <c r="EA604">
        <v>172.6</v>
      </c>
      <c r="EB604" s="47">
        <v>175.7</v>
      </c>
      <c r="EC604" s="47">
        <v>174.3</v>
      </c>
    </row>
    <row r="605" spans="1:133" x14ac:dyDescent="0.25">
      <c r="A605" s="43" t="s">
        <v>3964</v>
      </c>
      <c r="B605" s="43" t="s">
        <v>3965</v>
      </c>
      <c r="C605" s="44">
        <v>3.1549800000000001</v>
      </c>
      <c r="D605" s="45">
        <v>103.1</v>
      </c>
      <c r="E605" s="45">
        <v>103</v>
      </c>
      <c r="F605" s="45">
        <v>103.9</v>
      </c>
      <c r="G605" s="45">
        <v>104.4</v>
      </c>
      <c r="H605" s="45">
        <v>104.6</v>
      </c>
      <c r="I605" s="45">
        <v>103.3</v>
      </c>
      <c r="J605" s="45">
        <v>103.3</v>
      </c>
      <c r="K605" s="45">
        <v>102.3</v>
      </c>
      <c r="L605" s="45">
        <v>102.4</v>
      </c>
      <c r="M605" s="45">
        <v>101.8</v>
      </c>
      <c r="N605" s="45">
        <v>102.4</v>
      </c>
      <c r="O605" s="45">
        <v>103.5</v>
      </c>
      <c r="P605" s="45">
        <v>102.8</v>
      </c>
      <c r="Q605" s="45">
        <v>102.2</v>
      </c>
      <c r="R605" s="45">
        <v>101</v>
      </c>
      <c r="S605" s="45">
        <v>101.8</v>
      </c>
      <c r="T605" s="45">
        <v>102.8</v>
      </c>
      <c r="U605" s="45">
        <v>103.8</v>
      </c>
      <c r="V605" s="45">
        <v>102.6</v>
      </c>
      <c r="W605" s="45">
        <v>103.1</v>
      </c>
      <c r="X605" s="45">
        <v>103.1</v>
      </c>
      <c r="Y605" s="45">
        <v>104.1</v>
      </c>
      <c r="Z605" s="45">
        <v>104.3</v>
      </c>
      <c r="AA605" s="45">
        <v>104.5</v>
      </c>
      <c r="AB605" s="45">
        <v>104.1</v>
      </c>
      <c r="AC605" s="45">
        <v>105.8</v>
      </c>
      <c r="AD605" s="45">
        <v>105.3</v>
      </c>
      <c r="AE605" s="45">
        <v>104.9</v>
      </c>
      <c r="AF605" s="45">
        <v>105.5</v>
      </c>
      <c r="AG605" s="45">
        <v>104.9</v>
      </c>
      <c r="AH605" s="45">
        <v>105.4</v>
      </c>
      <c r="AI605" s="45">
        <v>105.2</v>
      </c>
      <c r="AJ605" s="45">
        <v>105.8</v>
      </c>
      <c r="AK605" s="45">
        <v>106.6</v>
      </c>
      <c r="AL605" s="45">
        <v>107.4</v>
      </c>
      <c r="AM605" s="45">
        <v>108.2</v>
      </c>
      <c r="AN605" s="45">
        <v>106.4</v>
      </c>
      <c r="AO605" s="45">
        <v>106.8</v>
      </c>
      <c r="AP605" s="45">
        <v>106.9</v>
      </c>
      <c r="AQ605" s="45">
        <v>105.9</v>
      </c>
      <c r="AR605" s="45">
        <v>106</v>
      </c>
      <c r="AS605" s="45">
        <v>106.3</v>
      </c>
      <c r="AT605" s="45">
        <v>105.5</v>
      </c>
      <c r="AU605" s="45">
        <v>105.7</v>
      </c>
      <c r="AV605" s="45">
        <v>105.4</v>
      </c>
      <c r="AW605" s="45">
        <v>105</v>
      </c>
      <c r="AX605" s="45">
        <v>105.2</v>
      </c>
      <c r="AY605" s="45">
        <v>105.1</v>
      </c>
      <c r="AZ605" s="45">
        <v>103.7</v>
      </c>
      <c r="BA605" s="45">
        <v>104.2</v>
      </c>
      <c r="BB605" s="45">
        <v>104.2</v>
      </c>
      <c r="BC605" s="45">
        <v>104</v>
      </c>
      <c r="BD605" s="45">
        <v>103.4</v>
      </c>
      <c r="BE605" s="45">
        <v>104.2</v>
      </c>
      <c r="BF605" s="45">
        <v>105.1</v>
      </c>
      <c r="BG605" s="45">
        <v>103.7</v>
      </c>
      <c r="BH605" s="45">
        <v>105.6</v>
      </c>
      <c r="BI605" s="45">
        <v>106.8</v>
      </c>
      <c r="BJ605" s="45">
        <v>107.6</v>
      </c>
      <c r="BK605" s="45">
        <v>108.5</v>
      </c>
      <c r="BL605" s="45">
        <v>108.4</v>
      </c>
      <c r="BM605" s="45">
        <v>108.2</v>
      </c>
      <c r="BN605" s="45">
        <v>107.2</v>
      </c>
      <c r="BO605" s="45">
        <v>107.7</v>
      </c>
      <c r="BP605" s="45">
        <v>106.3</v>
      </c>
      <c r="BQ605" s="45">
        <v>108.9</v>
      </c>
      <c r="BR605" s="45">
        <v>109.6</v>
      </c>
      <c r="BS605" s="45">
        <v>111.2</v>
      </c>
      <c r="BT605" s="45">
        <v>110.9</v>
      </c>
      <c r="BU605" s="45">
        <v>111.4</v>
      </c>
      <c r="BV605" s="45">
        <v>112.1</v>
      </c>
      <c r="BW605" s="45">
        <v>112</v>
      </c>
      <c r="BX605" s="45">
        <v>111.5</v>
      </c>
      <c r="BY605" s="45">
        <v>112.6</v>
      </c>
      <c r="BZ605" s="45">
        <v>114.1</v>
      </c>
      <c r="CA605" s="45">
        <v>114.9</v>
      </c>
      <c r="CB605" s="45">
        <v>115.4</v>
      </c>
      <c r="CC605" s="45">
        <v>115.3</v>
      </c>
      <c r="CD605" s="45">
        <v>116</v>
      </c>
      <c r="CE605" s="45">
        <v>115.8</v>
      </c>
      <c r="CF605" s="45">
        <v>115.7</v>
      </c>
      <c r="CG605" s="45">
        <v>116.4</v>
      </c>
      <c r="CH605" s="45">
        <v>116.1</v>
      </c>
      <c r="CI605" s="45">
        <v>116.8</v>
      </c>
      <c r="CJ605" s="45">
        <v>116.8</v>
      </c>
      <c r="CK605" s="45">
        <v>117</v>
      </c>
      <c r="CL605" s="45">
        <v>116.2</v>
      </c>
      <c r="CM605" s="45">
        <v>114.9</v>
      </c>
      <c r="CN605" s="45">
        <v>114.7</v>
      </c>
      <c r="CO605" s="45">
        <v>115.3</v>
      </c>
      <c r="CP605" s="45">
        <v>115.1</v>
      </c>
      <c r="CQ605" s="45">
        <v>115.7</v>
      </c>
      <c r="CR605" s="45">
        <v>115.2</v>
      </c>
      <c r="CS605" s="45">
        <v>115.2</v>
      </c>
      <c r="CT605" s="45">
        <v>114.6</v>
      </c>
      <c r="CU605" s="45">
        <v>115.3</v>
      </c>
      <c r="CV605" s="45">
        <v>114.8</v>
      </c>
      <c r="CW605" s="45">
        <v>112.8</v>
      </c>
      <c r="CX605" s="45">
        <v>113.8</v>
      </c>
      <c r="CY605" s="45">
        <v>113.3</v>
      </c>
      <c r="CZ605" s="45">
        <v>112.5</v>
      </c>
      <c r="DA605" s="45">
        <v>113.3</v>
      </c>
      <c r="DB605" s="45">
        <v>114.6</v>
      </c>
      <c r="DC605" s="45">
        <v>115.9</v>
      </c>
      <c r="DD605" s="45">
        <v>117.9</v>
      </c>
      <c r="DE605" s="45">
        <v>119.7</v>
      </c>
      <c r="DF605" s="45">
        <v>120.7</v>
      </c>
      <c r="DG605" s="45">
        <v>121.8</v>
      </c>
      <c r="DH605" s="45">
        <v>122.6</v>
      </c>
      <c r="DI605" s="45">
        <v>126.5</v>
      </c>
      <c r="DJ605" s="45">
        <v>127.5</v>
      </c>
      <c r="DK605" s="45">
        <v>129.30000000000001</v>
      </c>
      <c r="DL605" s="45">
        <v>130.6</v>
      </c>
      <c r="DM605" s="45">
        <v>130.6</v>
      </c>
      <c r="DN605" s="45">
        <v>130.9</v>
      </c>
      <c r="DO605" s="45">
        <v>132.4</v>
      </c>
      <c r="DP605" s="45">
        <v>133.1</v>
      </c>
      <c r="DQ605" s="45">
        <v>133.19999999999999</v>
      </c>
      <c r="DR605" s="45">
        <v>133.5</v>
      </c>
      <c r="DS605" s="45">
        <v>134.4</v>
      </c>
      <c r="DT605" s="45">
        <v>137.80000000000001</v>
      </c>
      <c r="DU605" s="45">
        <v>140.6</v>
      </c>
      <c r="DV605" s="45">
        <v>139.30000000000001</v>
      </c>
      <c r="DW605" s="45">
        <v>140.30000000000001</v>
      </c>
      <c r="DX605" s="46">
        <v>140</v>
      </c>
      <c r="DY605" s="46">
        <v>139.1</v>
      </c>
      <c r="DZ605" s="46">
        <v>137.5</v>
      </c>
      <c r="EA605">
        <v>138.30000000000001</v>
      </c>
      <c r="EB605" s="47">
        <v>137.9</v>
      </c>
      <c r="EC605" s="47">
        <v>137.69999999999999</v>
      </c>
    </row>
    <row r="606" spans="1:133" x14ac:dyDescent="0.25">
      <c r="A606" s="43" t="s">
        <v>3966</v>
      </c>
      <c r="B606" s="43" t="s">
        <v>3967</v>
      </c>
      <c r="C606" s="44">
        <v>1.0314399999999999</v>
      </c>
      <c r="D606" s="45">
        <v>105.9</v>
      </c>
      <c r="E606" s="45">
        <v>105.5</v>
      </c>
      <c r="F606" s="45">
        <v>106.6</v>
      </c>
      <c r="G606" s="45">
        <v>111</v>
      </c>
      <c r="H606" s="45">
        <v>109.9</v>
      </c>
      <c r="I606" s="45">
        <v>107.3</v>
      </c>
      <c r="J606" s="45">
        <v>107.6</v>
      </c>
      <c r="K606" s="45">
        <v>106.8</v>
      </c>
      <c r="L606" s="45">
        <v>105.8</v>
      </c>
      <c r="M606" s="45">
        <v>105.5</v>
      </c>
      <c r="N606" s="45">
        <v>107.2</v>
      </c>
      <c r="O606" s="45">
        <v>108.2</v>
      </c>
      <c r="P606" s="45">
        <v>107.7</v>
      </c>
      <c r="Q606" s="45">
        <v>104.2</v>
      </c>
      <c r="R606" s="45">
        <v>104.7</v>
      </c>
      <c r="S606" s="45">
        <v>103.9</v>
      </c>
      <c r="T606" s="45">
        <v>105.4</v>
      </c>
      <c r="U606" s="45">
        <v>106.1</v>
      </c>
      <c r="V606" s="45">
        <v>104</v>
      </c>
      <c r="W606" s="45">
        <v>105</v>
      </c>
      <c r="X606" s="45">
        <v>104.1</v>
      </c>
      <c r="Y606" s="45">
        <v>105.3</v>
      </c>
      <c r="Z606" s="45">
        <v>106.2</v>
      </c>
      <c r="AA606" s="45">
        <v>104.5</v>
      </c>
      <c r="AB606" s="45">
        <v>105.4</v>
      </c>
      <c r="AC606" s="45">
        <v>106.7</v>
      </c>
      <c r="AD606" s="45">
        <v>106.1</v>
      </c>
      <c r="AE606" s="45">
        <v>107.4</v>
      </c>
      <c r="AF606" s="45">
        <v>106.6</v>
      </c>
      <c r="AG606" s="45">
        <v>107</v>
      </c>
      <c r="AH606" s="45">
        <v>107.2</v>
      </c>
      <c r="AI606" s="45">
        <v>106.6</v>
      </c>
      <c r="AJ606" s="45">
        <v>107.5</v>
      </c>
      <c r="AK606" s="45">
        <v>107</v>
      </c>
      <c r="AL606" s="45">
        <v>108</v>
      </c>
      <c r="AM606" s="45">
        <v>109</v>
      </c>
      <c r="AN606" s="45">
        <v>107.2</v>
      </c>
      <c r="AO606" s="45">
        <v>107.1</v>
      </c>
      <c r="AP606" s="45">
        <v>106.9</v>
      </c>
      <c r="AQ606" s="45">
        <v>104</v>
      </c>
      <c r="AR606" s="45">
        <v>104.9</v>
      </c>
      <c r="AS606" s="45">
        <v>105.5</v>
      </c>
      <c r="AT606" s="45">
        <v>104.7</v>
      </c>
      <c r="AU606" s="45">
        <v>105</v>
      </c>
      <c r="AV606" s="45">
        <v>104.2</v>
      </c>
      <c r="AW606" s="45">
        <v>104.2</v>
      </c>
      <c r="AX606" s="45">
        <v>104.4</v>
      </c>
      <c r="AY606" s="45">
        <v>104.2</v>
      </c>
      <c r="AZ606" s="45">
        <v>102.7</v>
      </c>
      <c r="BA606" s="45">
        <v>102.3</v>
      </c>
      <c r="BB606" s="45">
        <v>101.1</v>
      </c>
      <c r="BC606" s="45">
        <v>101.5</v>
      </c>
      <c r="BD606" s="45">
        <v>100.2</v>
      </c>
      <c r="BE606" s="45">
        <v>101.2</v>
      </c>
      <c r="BF606" s="45">
        <v>102.1</v>
      </c>
      <c r="BG606" s="45">
        <v>100.3</v>
      </c>
      <c r="BH606" s="45">
        <v>102.9</v>
      </c>
      <c r="BI606" s="45">
        <v>104.9</v>
      </c>
      <c r="BJ606" s="45">
        <v>105.2</v>
      </c>
      <c r="BK606" s="45">
        <v>105</v>
      </c>
      <c r="BL606" s="45">
        <v>104.3</v>
      </c>
      <c r="BM606" s="45">
        <v>104.2</v>
      </c>
      <c r="BN606" s="45">
        <v>103.9</v>
      </c>
      <c r="BO606" s="45">
        <v>104.8</v>
      </c>
      <c r="BP606" s="45">
        <v>104.1</v>
      </c>
      <c r="BQ606" s="45">
        <v>105.7</v>
      </c>
      <c r="BR606" s="45">
        <v>104</v>
      </c>
      <c r="BS606" s="45">
        <v>105.3</v>
      </c>
      <c r="BT606" s="45">
        <v>106.2</v>
      </c>
      <c r="BU606" s="45">
        <v>108.4</v>
      </c>
      <c r="BV606" s="45">
        <v>109.6</v>
      </c>
      <c r="BW606" s="45">
        <v>109.8</v>
      </c>
      <c r="BX606" s="45">
        <v>108.5</v>
      </c>
      <c r="BY606" s="45">
        <v>109.5</v>
      </c>
      <c r="BZ606" s="45">
        <v>110.6</v>
      </c>
      <c r="CA606" s="45">
        <v>111.6</v>
      </c>
      <c r="CB606" s="45">
        <v>114.2</v>
      </c>
      <c r="CC606" s="45">
        <v>114.3</v>
      </c>
      <c r="CD606" s="45">
        <v>114.2</v>
      </c>
      <c r="CE606" s="45">
        <v>113.5</v>
      </c>
      <c r="CF606" s="45">
        <v>114.1</v>
      </c>
      <c r="CG606" s="45">
        <v>114.2</v>
      </c>
      <c r="CH606" s="45">
        <v>114.2</v>
      </c>
      <c r="CI606" s="45">
        <v>115</v>
      </c>
      <c r="CJ606" s="45">
        <v>115.6</v>
      </c>
      <c r="CK606" s="45">
        <v>115.4</v>
      </c>
      <c r="CL606" s="45">
        <v>114.7</v>
      </c>
      <c r="CM606" s="45">
        <v>114.2</v>
      </c>
      <c r="CN606" s="45">
        <v>114</v>
      </c>
      <c r="CO606" s="45">
        <v>113.6</v>
      </c>
      <c r="CP606" s="45">
        <v>113.6</v>
      </c>
      <c r="CQ606" s="45">
        <v>113.5</v>
      </c>
      <c r="CR606" s="45">
        <v>112.8</v>
      </c>
      <c r="CS606" s="45">
        <v>113</v>
      </c>
      <c r="CT606" s="45">
        <v>112.8</v>
      </c>
      <c r="CU606" s="45">
        <v>113.5</v>
      </c>
      <c r="CV606" s="45">
        <v>112.9</v>
      </c>
      <c r="CW606" s="45">
        <v>112.5</v>
      </c>
      <c r="CX606" s="45">
        <v>112</v>
      </c>
      <c r="CY606" s="45">
        <v>111.4</v>
      </c>
      <c r="CZ606" s="45">
        <v>110.6</v>
      </c>
      <c r="DA606" s="45">
        <v>110.1</v>
      </c>
      <c r="DB606" s="45">
        <v>112.3</v>
      </c>
      <c r="DC606" s="45">
        <v>113.3</v>
      </c>
      <c r="DD606" s="45">
        <v>116.3</v>
      </c>
      <c r="DE606" s="45">
        <v>119.7</v>
      </c>
      <c r="DF606" s="45">
        <v>118.6</v>
      </c>
      <c r="DG606" s="45">
        <v>119</v>
      </c>
      <c r="DH606" s="45">
        <v>120.6</v>
      </c>
      <c r="DI606" s="45">
        <v>122.6</v>
      </c>
      <c r="DJ606" s="45">
        <v>122.3</v>
      </c>
      <c r="DK606" s="45">
        <v>123.2</v>
      </c>
      <c r="DL606" s="45">
        <v>124.1</v>
      </c>
      <c r="DM606" s="45">
        <v>124</v>
      </c>
      <c r="DN606" s="45">
        <v>123.5</v>
      </c>
      <c r="DO606" s="45">
        <v>124.1</v>
      </c>
      <c r="DP606" s="45">
        <v>124.8</v>
      </c>
      <c r="DQ606" s="45">
        <v>124.6</v>
      </c>
      <c r="DR606" s="45">
        <v>125.3</v>
      </c>
      <c r="DS606" s="45">
        <v>127.5</v>
      </c>
      <c r="DT606" s="45">
        <v>130.30000000000001</v>
      </c>
      <c r="DU606" s="45">
        <v>133.69999999999999</v>
      </c>
      <c r="DV606" s="45">
        <v>133.1</v>
      </c>
      <c r="DW606" s="45">
        <v>133.69999999999999</v>
      </c>
      <c r="DX606" s="46">
        <v>134.6</v>
      </c>
      <c r="DY606" s="46">
        <v>134.1</v>
      </c>
      <c r="DZ606" s="46">
        <v>131.4</v>
      </c>
      <c r="EA606">
        <v>133.19999999999999</v>
      </c>
      <c r="EB606" s="47">
        <v>132.69999999999999</v>
      </c>
      <c r="EC606" s="47">
        <v>131.4</v>
      </c>
    </row>
    <row r="607" spans="1:133" x14ac:dyDescent="0.25">
      <c r="A607" s="43" t="s">
        <v>3968</v>
      </c>
      <c r="B607" s="43" t="s">
        <v>3969</v>
      </c>
      <c r="C607" s="44">
        <v>0.28647</v>
      </c>
      <c r="D607" s="45">
        <v>103</v>
      </c>
      <c r="E607" s="45">
        <v>104.6</v>
      </c>
      <c r="F607" s="45">
        <v>107.4</v>
      </c>
      <c r="G607" s="45">
        <v>108.1</v>
      </c>
      <c r="H607" s="45">
        <v>106.7</v>
      </c>
      <c r="I607" s="45">
        <v>105.5</v>
      </c>
      <c r="J607" s="45">
        <v>104.8</v>
      </c>
      <c r="K607" s="45">
        <v>103.7</v>
      </c>
      <c r="L607" s="45">
        <v>103.9</v>
      </c>
      <c r="M607" s="45">
        <v>104.8</v>
      </c>
      <c r="N607" s="45">
        <v>102.5</v>
      </c>
      <c r="O607" s="45">
        <v>101.4</v>
      </c>
      <c r="P607" s="45">
        <v>102.5</v>
      </c>
      <c r="Q607" s="45">
        <v>101.7</v>
      </c>
      <c r="R607" s="45">
        <v>101.5</v>
      </c>
      <c r="S607" s="45">
        <v>99.9</v>
      </c>
      <c r="T607" s="45">
        <v>102</v>
      </c>
      <c r="U607" s="45">
        <v>100.6</v>
      </c>
      <c r="V607" s="45">
        <v>100.1</v>
      </c>
      <c r="W607" s="45">
        <v>98.3</v>
      </c>
      <c r="X607" s="45">
        <v>99.2</v>
      </c>
      <c r="Y607" s="45">
        <v>102.9</v>
      </c>
      <c r="Z607" s="45">
        <v>104.5</v>
      </c>
      <c r="AA607" s="45">
        <v>98.1</v>
      </c>
      <c r="AB607" s="45">
        <v>98.8</v>
      </c>
      <c r="AC607" s="45">
        <v>98.2</v>
      </c>
      <c r="AD607" s="45">
        <v>100.1</v>
      </c>
      <c r="AE607" s="45">
        <v>104</v>
      </c>
      <c r="AF607" s="45">
        <v>104.5</v>
      </c>
      <c r="AG607" s="45">
        <v>103.1</v>
      </c>
      <c r="AH607" s="45">
        <v>102.1</v>
      </c>
      <c r="AI607" s="45">
        <v>100.5</v>
      </c>
      <c r="AJ607" s="45">
        <v>99.1</v>
      </c>
      <c r="AK607" s="45">
        <v>102.1</v>
      </c>
      <c r="AL607" s="45">
        <v>102.8</v>
      </c>
      <c r="AM607" s="45">
        <v>102.9</v>
      </c>
      <c r="AN607" s="45">
        <v>103.9</v>
      </c>
      <c r="AO607" s="45">
        <v>103.4</v>
      </c>
      <c r="AP607" s="45">
        <v>104.2</v>
      </c>
      <c r="AQ607" s="45">
        <v>100.5</v>
      </c>
      <c r="AR607" s="45">
        <v>101.2</v>
      </c>
      <c r="AS607" s="45">
        <v>100.5</v>
      </c>
      <c r="AT607" s="45">
        <v>101.5</v>
      </c>
      <c r="AU607" s="45">
        <v>101.8</v>
      </c>
      <c r="AV607" s="45">
        <v>99.5</v>
      </c>
      <c r="AW607" s="45">
        <v>98</v>
      </c>
      <c r="AX607" s="45">
        <v>99.7</v>
      </c>
      <c r="AY607" s="45">
        <v>99.2</v>
      </c>
      <c r="AZ607" s="45">
        <v>100.2</v>
      </c>
      <c r="BA607" s="45">
        <v>101.4</v>
      </c>
      <c r="BB607" s="45">
        <v>100.3</v>
      </c>
      <c r="BC607" s="45">
        <v>99.3</v>
      </c>
      <c r="BD607" s="45">
        <v>99.1</v>
      </c>
      <c r="BE607" s="45">
        <v>100.1</v>
      </c>
      <c r="BF607" s="45">
        <v>101.5</v>
      </c>
      <c r="BG607" s="45">
        <v>101.7</v>
      </c>
      <c r="BH607" s="45">
        <v>101.9</v>
      </c>
      <c r="BI607" s="45">
        <v>103.8</v>
      </c>
      <c r="BJ607" s="45">
        <v>103.6</v>
      </c>
      <c r="BK607" s="45">
        <v>104.1</v>
      </c>
      <c r="BL607" s="45">
        <v>104.7</v>
      </c>
      <c r="BM607" s="45">
        <v>104.9</v>
      </c>
      <c r="BN607" s="45">
        <v>104.4</v>
      </c>
      <c r="BO607" s="45">
        <v>104.9</v>
      </c>
      <c r="BP607" s="45">
        <v>104.9</v>
      </c>
      <c r="BQ607" s="45">
        <v>106</v>
      </c>
      <c r="BR607" s="45">
        <v>106.1</v>
      </c>
      <c r="BS607" s="45">
        <v>106.4</v>
      </c>
      <c r="BT607" s="45">
        <v>106.9</v>
      </c>
      <c r="BU607" s="45">
        <v>108.3</v>
      </c>
      <c r="BV607" s="45">
        <v>108.7</v>
      </c>
      <c r="BW607" s="45">
        <v>110.1</v>
      </c>
      <c r="BX607" s="45">
        <v>110.6</v>
      </c>
      <c r="BY607" s="45">
        <v>112.1</v>
      </c>
      <c r="BZ607" s="45">
        <v>113.9</v>
      </c>
      <c r="CA607" s="45">
        <v>113.5</v>
      </c>
      <c r="CB607" s="45">
        <v>115.3</v>
      </c>
      <c r="CC607" s="45">
        <v>114.6</v>
      </c>
      <c r="CD607" s="45">
        <v>115.9</v>
      </c>
      <c r="CE607" s="45">
        <v>114.7</v>
      </c>
      <c r="CF607" s="45">
        <v>114.5</v>
      </c>
      <c r="CG607" s="45">
        <v>115.1</v>
      </c>
      <c r="CH607" s="45">
        <v>114.4</v>
      </c>
      <c r="CI607" s="45">
        <v>114.3</v>
      </c>
      <c r="CJ607" s="45">
        <v>115.3</v>
      </c>
      <c r="CK607" s="45">
        <v>115.4</v>
      </c>
      <c r="CL607" s="45">
        <v>114.6</v>
      </c>
      <c r="CM607" s="45">
        <v>114.6</v>
      </c>
      <c r="CN607" s="45">
        <v>114.3</v>
      </c>
      <c r="CO607" s="45">
        <v>112.3</v>
      </c>
      <c r="CP607" s="45">
        <v>112.8</v>
      </c>
      <c r="CQ607" s="45">
        <v>112.7</v>
      </c>
      <c r="CR607" s="45">
        <v>111.6</v>
      </c>
      <c r="CS607" s="45">
        <v>113.1</v>
      </c>
      <c r="CT607" s="45">
        <v>112.5</v>
      </c>
      <c r="CU607" s="45">
        <v>112.8</v>
      </c>
      <c r="CV607" s="45">
        <v>113.1</v>
      </c>
      <c r="CW607" s="45">
        <v>113.9</v>
      </c>
      <c r="CX607" s="45">
        <v>114.1</v>
      </c>
      <c r="CY607" s="45">
        <v>112.3</v>
      </c>
      <c r="CZ607" s="45">
        <v>110.9</v>
      </c>
      <c r="DA607" s="45">
        <v>111.9</v>
      </c>
      <c r="DB607" s="45">
        <v>112</v>
      </c>
      <c r="DC607" s="45">
        <v>113.2</v>
      </c>
      <c r="DD607" s="45">
        <v>114.8</v>
      </c>
      <c r="DE607" s="45">
        <v>116.2</v>
      </c>
      <c r="DF607" s="45">
        <v>116.8</v>
      </c>
      <c r="DG607" s="45">
        <v>118.5</v>
      </c>
      <c r="DH607" s="45">
        <v>121.1</v>
      </c>
      <c r="DI607" s="45">
        <v>122.8</v>
      </c>
      <c r="DJ607" s="45">
        <v>125.4</v>
      </c>
      <c r="DK607" s="45">
        <v>126.4</v>
      </c>
      <c r="DL607" s="45">
        <v>127.7</v>
      </c>
      <c r="DM607" s="45">
        <v>130.19999999999999</v>
      </c>
      <c r="DN607" s="45">
        <v>131.19999999999999</v>
      </c>
      <c r="DO607" s="45">
        <v>131.6</v>
      </c>
      <c r="DP607" s="45">
        <v>132.6</v>
      </c>
      <c r="DQ607" s="45">
        <v>132.19999999999999</v>
      </c>
      <c r="DR607" s="45">
        <v>133.19999999999999</v>
      </c>
      <c r="DS607" s="45">
        <v>135.19999999999999</v>
      </c>
      <c r="DT607" s="45">
        <v>137.80000000000001</v>
      </c>
      <c r="DU607" s="45">
        <v>141.30000000000001</v>
      </c>
      <c r="DV607" s="45">
        <v>139.5</v>
      </c>
      <c r="DW607" s="45">
        <v>139.6</v>
      </c>
      <c r="DX607" s="46">
        <v>141.4</v>
      </c>
      <c r="DY607" s="46">
        <v>139.80000000000001</v>
      </c>
      <c r="DZ607" s="46">
        <v>140</v>
      </c>
      <c r="EA607">
        <v>138.80000000000001</v>
      </c>
      <c r="EB607" s="47">
        <v>138.6</v>
      </c>
      <c r="EC607" s="47">
        <v>139.1</v>
      </c>
    </row>
    <row r="608" spans="1:133" x14ac:dyDescent="0.25">
      <c r="A608" s="43" t="s">
        <v>3970</v>
      </c>
      <c r="B608" s="43" t="s">
        <v>3971</v>
      </c>
      <c r="C608" s="44">
        <v>0.14193</v>
      </c>
      <c r="D608" s="45">
        <v>103.6</v>
      </c>
      <c r="E608" s="45">
        <v>103.6</v>
      </c>
      <c r="F608" s="45">
        <v>103.6</v>
      </c>
      <c r="G608" s="45">
        <v>121.9</v>
      </c>
      <c r="H608" s="45">
        <v>121.9</v>
      </c>
      <c r="I608" s="45">
        <v>109.5</v>
      </c>
      <c r="J608" s="45">
        <v>109.5</v>
      </c>
      <c r="K608" s="45">
        <v>109.5</v>
      </c>
      <c r="L608" s="45">
        <v>109.7</v>
      </c>
      <c r="M608" s="45">
        <v>109.7</v>
      </c>
      <c r="N608" s="45">
        <v>123.4</v>
      </c>
      <c r="O608" s="45">
        <v>121.9</v>
      </c>
      <c r="P608" s="45">
        <v>121.9</v>
      </c>
      <c r="Q608" s="45">
        <v>102.7</v>
      </c>
      <c r="R608" s="45">
        <v>102.2</v>
      </c>
      <c r="S608" s="45">
        <v>97.5</v>
      </c>
      <c r="T608" s="45">
        <v>101.7</v>
      </c>
      <c r="U608" s="45">
        <v>100.6</v>
      </c>
      <c r="V608" s="45">
        <v>99.1</v>
      </c>
      <c r="W608" s="45">
        <v>101.5</v>
      </c>
      <c r="X608" s="45">
        <v>101</v>
      </c>
      <c r="Y608" s="45">
        <v>104.9</v>
      </c>
      <c r="Z608" s="45">
        <v>107.7</v>
      </c>
      <c r="AA608" s="45">
        <v>104.1</v>
      </c>
      <c r="AB608" s="45">
        <v>106.3</v>
      </c>
      <c r="AC608" s="45">
        <v>116.2</v>
      </c>
      <c r="AD608" s="45">
        <v>110.7</v>
      </c>
      <c r="AE608" s="45">
        <v>110.2</v>
      </c>
      <c r="AF608" s="45">
        <v>108.4</v>
      </c>
      <c r="AG608" s="45">
        <v>109.6</v>
      </c>
      <c r="AH608" s="45">
        <v>108.5</v>
      </c>
      <c r="AI608" s="45">
        <v>108.5</v>
      </c>
      <c r="AJ608" s="45">
        <v>104.9</v>
      </c>
      <c r="AK608" s="45">
        <v>104.9</v>
      </c>
      <c r="AL608" s="45">
        <v>101.5</v>
      </c>
      <c r="AM608" s="45">
        <v>99.7</v>
      </c>
      <c r="AN608" s="45">
        <v>99.7</v>
      </c>
      <c r="AO608" s="45">
        <v>99.7</v>
      </c>
      <c r="AP608" s="45">
        <v>99.7</v>
      </c>
      <c r="AQ608" s="45">
        <v>90.1</v>
      </c>
      <c r="AR608" s="45">
        <v>90.1</v>
      </c>
      <c r="AS608" s="45">
        <v>90.1</v>
      </c>
      <c r="AT608" s="45">
        <v>90.1</v>
      </c>
      <c r="AU608" s="45">
        <v>90.1</v>
      </c>
      <c r="AV608" s="45">
        <v>90.1</v>
      </c>
      <c r="AW608" s="45">
        <v>90.1</v>
      </c>
      <c r="AX608" s="45">
        <v>90.1</v>
      </c>
      <c r="AY608" s="45">
        <v>90.1</v>
      </c>
      <c r="AZ608" s="45">
        <v>90.1</v>
      </c>
      <c r="BA608" s="45">
        <v>90.1</v>
      </c>
      <c r="BB608" s="45">
        <v>90.1</v>
      </c>
      <c r="BC608" s="45">
        <v>90.1</v>
      </c>
      <c r="BD608" s="45">
        <v>90.1</v>
      </c>
      <c r="BE608" s="45">
        <v>90.1</v>
      </c>
      <c r="BF608" s="45">
        <v>90.1</v>
      </c>
      <c r="BG608" s="45">
        <v>90.1</v>
      </c>
      <c r="BH608" s="45">
        <v>90.1</v>
      </c>
      <c r="BI608" s="45">
        <v>90.1</v>
      </c>
      <c r="BJ608" s="45">
        <v>90.1</v>
      </c>
      <c r="BK608" s="45">
        <v>90.1</v>
      </c>
      <c r="BL608" s="45">
        <v>90.1</v>
      </c>
      <c r="BM608" s="45">
        <v>90.1</v>
      </c>
      <c r="BN608" s="45">
        <v>90.1</v>
      </c>
      <c r="BO608" s="45">
        <v>90.1</v>
      </c>
      <c r="BP608" s="45">
        <v>90.1</v>
      </c>
      <c r="BQ608" s="45">
        <v>90.1</v>
      </c>
      <c r="BR608" s="45">
        <v>90.1</v>
      </c>
      <c r="BS608" s="45">
        <v>90.1</v>
      </c>
      <c r="BT608" s="45">
        <v>90.1</v>
      </c>
      <c r="BU608" s="45">
        <v>90.1</v>
      </c>
      <c r="BV608" s="45">
        <v>90.1</v>
      </c>
      <c r="BW608" s="45">
        <v>90.1</v>
      </c>
      <c r="BX608" s="45">
        <v>90.1</v>
      </c>
      <c r="BY608" s="45">
        <v>90.1</v>
      </c>
      <c r="BZ608" s="45">
        <v>90.1</v>
      </c>
      <c r="CA608" s="45">
        <v>90.1</v>
      </c>
      <c r="CB608" s="45">
        <v>90.1</v>
      </c>
      <c r="CC608" s="45">
        <v>90.1</v>
      </c>
      <c r="CD608" s="45">
        <v>90.1</v>
      </c>
      <c r="CE608" s="45">
        <v>90.1</v>
      </c>
      <c r="CF608" s="45">
        <v>90.1</v>
      </c>
      <c r="CG608" s="45">
        <v>90.1</v>
      </c>
      <c r="CH608" s="45">
        <v>90.1</v>
      </c>
      <c r="CI608" s="45">
        <v>90.1</v>
      </c>
      <c r="CJ608" s="45">
        <v>90.1</v>
      </c>
      <c r="CK608" s="45">
        <v>90.1</v>
      </c>
      <c r="CL608" s="45">
        <v>90.1</v>
      </c>
      <c r="CM608" s="45">
        <v>90.1</v>
      </c>
      <c r="CN608" s="45">
        <v>90.1</v>
      </c>
      <c r="CO608" s="45">
        <v>90.1</v>
      </c>
      <c r="CP608" s="45">
        <v>90.1</v>
      </c>
      <c r="CQ608" s="45">
        <v>90.1</v>
      </c>
      <c r="CR608" s="45">
        <v>90.1</v>
      </c>
      <c r="CS608" s="45">
        <v>90.1</v>
      </c>
      <c r="CT608" s="45">
        <v>90.1</v>
      </c>
      <c r="CU608" s="45">
        <v>90.1</v>
      </c>
      <c r="CV608" s="45">
        <v>90.1</v>
      </c>
      <c r="CW608" s="45">
        <v>90.1</v>
      </c>
      <c r="CX608" s="45">
        <v>90.1</v>
      </c>
      <c r="CY608" s="45">
        <v>90.1</v>
      </c>
      <c r="CZ608" s="45">
        <v>89.7</v>
      </c>
      <c r="DA608" s="45">
        <v>88.9</v>
      </c>
      <c r="DB608" s="45">
        <v>89.4</v>
      </c>
      <c r="DC608" s="45">
        <v>89.2</v>
      </c>
      <c r="DD608" s="45">
        <v>89.2</v>
      </c>
      <c r="DE608" s="45">
        <v>102.3</v>
      </c>
      <c r="DF608" s="45">
        <v>102.3</v>
      </c>
      <c r="DG608" s="45">
        <v>102.4</v>
      </c>
      <c r="DH608" s="45">
        <v>102.4</v>
      </c>
      <c r="DI608" s="45">
        <v>102.4</v>
      </c>
      <c r="DJ608" s="45">
        <v>102.4</v>
      </c>
      <c r="DK608" s="45">
        <v>102.4</v>
      </c>
      <c r="DL608" s="45">
        <v>102.5</v>
      </c>
      <c r="DM608" s="45">
        <v>102.5</v>
      </c>
      <c r="DN608" s="45">
        <v>102.5</v>
      </c>
      <c r="DO608" s="45">
        <v>102.5</v>
      </c>
      <c r="DP608" s="45">
        <v>102.5</v>
      </c>
      <c r="DQ608" s="45">
        <v>102.5</v>
      </c>
      <c r="DR608" s="45">
        <v>102.5</v>
      </c>
      <c r="DS608" s="45">
        <v>102.5</v>
      </c>
      <c r="DT608" s="45">
        <v>102.5</v>
      </c>
      <c r="DU608" s="45">
        <v>102.5</v>
      </c>
      <c r="DV608" s="45">
        <v>102.5</v>
      </c>
      <c r="DW608" s="45">
        <v>109.6</v>
      </c>
      <c r="DX608" s="46">
        <v>109.6</v>
      </c>
      <c r="DY608" s="46">
        <v>109.6</v>
      </c>
      <c r="DZ608" s="46">
        <v>100.5</v>
      </c>
      <c r="EA608">
        <v>109.6</v>
      </c>
      <c r="EB608" s="47">
        <v>109.6</v>
      </c>
      <c r="EC608" s="47">
        <v>96.9</v>
      </c>
    </row>
    <row r="609" spans="1:136" x14ac:dyDescent="0.25">
      <c r="A609" s="43" t="s">
        <v>3972</v>
      </c>
      <c r="B609" s="43" t="s">
        <v>3973</v>
      </c>
      <c r="C609" s="44">
        <v>1.24E-3</v>
      </c>
      <c r="D609" s="45">
        <v>100.5</v>
      </c>
      <c r="E609" s="45">
        <v>101.4</v>
      </c>
      <c r="F609" s="45">
        <v>104.5</v>
      </c>
      <c r="G609" s="45">
        <v>104.7</v>
      </c>
      <c r="H609" s="45">
        <v>104.6</v>
      </c>
      <c r="I609" s="45">
        <v>108.1</v>
      </c>
      <c r="J609" s="45">
        <v>104.3</v>
      </c>
      <c r="K609" s="45">
        <v>108.6</v>
      </c>
      <c r="L609" s="45">
        <v>104.8</v>
      </c>
      <c r="M609" s="45">
        <v>102.3</v>
      </c>
      <c r="N609" s="45">
        <v>106.4</v>
      </c>
      <c r="O609" s="45">
        <v>109.1</v>
      </c>
      <c r="P609" s="45">
        <v>107.4</v>
      </c>
      <c r="Q609" s="45">
        <v>107.2</v>
      </c>
      <c r="R609" s="45">
        <v>108.6</v>
      </c>
      <c r="S609" s="45">
        <v>108.3</v>
      </c>
      <c r="T609" s="45">
        <v>103.2</v>
      </c>
      <c r="U609" s="45">
        <v>102.1</v>
      </c>
      <c r="V609" s="45">
        <v>103.8</v>
      </c>
      <c r="W609" s="45">
        <v>105</v>
      </c>
      <c r="X609" s="45">
        <v>105.5</v>
      </c>
      <c r="Y609" s="45">
        <v>105.5</v>
      </c>
      <c r="Z609" s="45">
        <v>107</v>
      </c>
      <c r="AA609" s="45">
        <v>105.2</v>
      </c>
      <c r="AB609" s="45">
        <v>104.8</v>
      </c>
      <c r="AC609" s="45">
        <v>105.2</v>
      </c>
      <c r="AD609" s="45">
        <v>102.9</v>
      </c>
      <c r="AE609" s="45">
        <v>103.9</v>
      </c>
      <c r="AF609" s="45">
        <v>104.8</v>
      </c>
      <c r="AG609" s="45">
        <v>101.7</v>
      </c>
      <c r="AH609" s="45">
        <v>103</v>
      </c>
      <c r="AI609" s="45">
        <v>103.5</v>
      </c>
      <c r="AJ609" s="45">
        <v>104.7</v>
      </c>
      <c r="AK609" s="45">
        <v>105.4</v>
      </c>
      <c r="AL609" s="45">
        <v>105.4</v>
      </c>
      <c r="AM609" s="45">
        <v>104.8</v>
      </c>
      <c r="AN609" s="45">
        <v>102.8</v>
      </c>
      <c r="AO609" s="45">
        <v>100.4</v>
      </c>
      <c r="AP609" s="45">
        <v>102.7</v>
      </c>
      <c r="AQ609" s="45">
        <v>101.4</v>
      </c>
      <c r="AR609" s="45">
        <v>102.2</v>
      </c>
      <c r="AS609" s="45">
        <v>100.5</v>
      </c>
      <c r="AT609" s="45">
        <v>100.1</v>
      </c>
      <c r="AU609" s="45">
        <v>102.4</v>
      </c>
      <c r="AV609" s="45">
        <v>101.1</v>
      </c>
      <c r="AW609" s="45">
        <v>98.7</v>
      </c>
      <c r="AX609" s="45">
        <v>95.1</v>
      </c>
      <c r="AY609" s="45">
        <v>98.1</v>
      </c>
      <c r="AZ609" s="45">
        <v>94.5</v>
      </c>
      <c r="BA609" s="45">
        <v>97.1</v>
      </c>
      <c r="BB609" s="45">
        <v>95.6</v>
      </c>
      <c r="BC609" s="45">
        <v>96.3</v>
      </c>
      <c r="BD609" s="45">
        <v>97.1</v>
      </c>
      <c r="BE609" s="45">
        <v>97.1</v>
      </c>
      <c r="BF609" s="45">
        <v>97.2</v>
      </c>
      <c r="BG609" s="45">
        <v>96.7</v>
      </c>
      <c r="BH609" s="45">
        <v>96.9</v>
      </c>
      <c r="BI609" s="45">
        <v>96.8</v>
      </c>
      <c r="BJ609" s="45">
        <v>98.2</v>
      </c>
      <c r="BK609" s="45">
        <v>98.1</v>
      </c>
      <c r="BL609" s="45">
        <v>99.8</v>
      </c>
      <c r="BM609" s="45">
        <v>101.8</v>
      </c>
      <c r="BN609" s="45">
        <v>101.7</v>
      </c>
      <c r="BO609" s="45">
        <v>103.4</v>
      </c>
      <c r="BP609" s="45">
        <v>103.4</v>
      </c>
      <c r="BQ609" s="45">
        <v>102</v>
      </c>
      <c r="BR609" s="45">
        <v>100.3</v>
      </c>
      <c r="BS609" s="45">
        <v>100.3</v>
      </c>
      <c r="BT609" s="45">
        <v>101.3</v>
      </c>
      <c r="BU609" s="45">
        <v>101.3</v>
      </c>
      <c r="BV609" s="45">
        <v>101.3</v>
      </c>
      <c r="BW609" s="45">
        <v>100.7</v>
      </c>
      <c r="BX609" s="45">
        <v>103.2</v>
      </c>
      <c r="BY609" s="45">
        <v>103.8</v>
      </c>
      <c r="BZ609" s="45">
        <v>103.6</v>
      </c>
      <c r="CA609" s="45">
        <v>103.2</v>
      </c>
      <c r="CB609" s="45">
        <v>105</v>
      </c>
      <c r="CC609" s="45">
        <v>106.8</v>
      </c>
      <c r="CD609" s="45">
        <v>107.7</v>
      </c>
      <c r="CE609" s="45">
        <v>107.6</v>
      </c>
      <c r="CF609" s="45">
        <v>108.8</v>
      </c>
      <c r="CG609" s="45">
        <v>106</v>
      </c>
      <c r="CH609" s="45">
        <v>104.6</v>
      </c>
      <c r="CI609" s="45">
        <v>103.1</v>
      </c>
      <c r="CJ609" s="45">
        <v>102.8</v>
      </c>
      <c r="CK609" s="45">
        <v>103.4</v>
      </c>
      <c r="CL609" s="45">
        <v>102.5</v>
      </c>
      <c r="CM609" s="45">
        <v>99.5</v>
      </c>
      <c r="CN609" s="45">
        <v>99.4</v>
      </c>
      <c r="CO609" s="45">
        <v>98.5</v>
      </c>
      <c r="CP609" s="45">
        <v>97.8</v>
      </c>
      <c r="CQ609" s="45">
        <v>99.1</v>
      </c>
      <c r="CR609" s="45">
        <v>99.1</v>
      </c>
      <c r="CS609" s="45">
        <v>99.3</v>
      </c>
      <c r="CT609" s="45">
        <v>99.9</v>
      </c>
      <c r="CU609" s="45">
        <v>99.6</v>
      </c>
      <c r="CV609" s="45">
        <v>99.6</v>
      </c>
      <c r="CW609" s="45">
        <v>99.8</v>
      </c>
      <c r="CX609" s="45">
        <v>100.3</v>
      </c>
      <c r="CY609" s="45">
        <v>100.3</v>
      </c>
      <c r="CZ609" s="45">
        <v>100.3</v>
      </c>
      <c r="DA609" s="45">
        <v>100.4</v>
      </c>
      <c r="DB609" s="45">
        <v>100</v>
      </c>
      <c r="DC609" s="45">
        <v>101.6</v>
      </c>
      <c r="DD609" s="45">
        <v>104.5</v>
      </c>
      <c r="DE609" s="45">
        <v>104.9</v>
      </c>
      <c r="DF609" s="45">
        <v>105.4</v>
      </c>
      <c r="DG609" s="45">
        <v>105.3</v>
      </c>
      <c r="DH609" s="45">
        <v>106.2</v>
      </c>
      <c r="DI609" s="45">
        <v>106.8</v>
      </c>
      <c r="DJ609" s="45">
        <v>106.9</v>
      </c>
      <c r="DK609" s="45">
        <v>108.8</v>
      </c>
      <c r="DL609" s="45">
        <v>110.8</v>
      </c>
      <c r="DM609" s="45">
        <v>112.3</v>
      </c>
      <c r="DN609" s="45">
        <v>116.3</v>
      </c>
      <c r="DO609" s="45">
        <v>117.5</v>
      </c>
      <c r="DP609" s="45">
        <v>119.5</v>
      </c>
      <c r="DQ609" s="45">
        <v>120.7</v>
      </c>
      <c r="DR609" s="45">
        <v>120.8</v>
      </c>
      <c r="DS609" s="45">
        <v>121.5</v>
      </c>
      <c r="DT609" s="45">
        <v>121.4</v>
      </c>
      <c r="DU609" s="45">
        <v>124.4</v>
      </c>
      <c r="DV609" s="45">
        <v>125.3</v>
      </c>
      <c r="DW609" s="45">
        <v>125.5</v>
      </c>
      <c r="DX609" s="46">
        <v>125.6</v>
      </c>
      <c r="DY609" s="46">
        <v>126</v>
      </c>
      <c r="DZ609" s="46">
        <v>125.6</v>
      </c>
      <c r="EA609">
        <v>126.1</v>
      </c>
      <c r="EB609" s="47">
        <v>125.6</v>
      </c>
      <c r="EC609" s="47">
        <v>128.1</v>
      </c>
    </row>
    <row r="610" spans="1:136" x14ac:dyDescent="0.25">
      <c r="A610" s="43" t="s">
        <v>3974</v>
      </c>
      <c r="B610" s="43" t="s">
        <v>3975</v>
      </c>
      <c r="C610" s="44">
        <v>5.4099999999999999E-3</v>
      </c>
      <c r="D610" s="45">
        <v>101.4</v>
      </c>
      <c r="E610" s="45">
        <v>101.9</v>
      </c>
      <c r="F610" s="45">
        <v>101.2</v>
      </c>
      <c r="G610" s="45">
        <v>103.6</v>
      </c>
      <c r="H610" s="45">
        <v>105.5</v>
      </c>
      <c r="I610" s="45">
        <v>105.7</v>
      </c>
      <c r="J610" s="45">
        <v>105.9</v>
      </c>
      <c r="K610" s="45">
        <v>105.4</v>
      </c>
      <c r="L610" s="45">
        <v>105.1</v>
      </c>
      <c r="M610" s="45">
        <v>105.3</v>
      </c>
      <c r="N610" s="45">
        <v>106.1</v>
      </c>
      <c r="O610" s="45">
        <v>105.9</v>
      </c>
      <c r="P610" s="45">
        <v>105.7</v>
      </c>
      <c r="Q610" s="45">
        <v>105.3</v>
      </c>
      <c r="R610" s="45">
        <v>105.6</v>
      </c>
      <c r="S610" s="45">
        <v>105.3</v>
      </c>
      <c r="T610" s="45">
        <v>106.9</v>
      </c>
      <c r="U610" s="45">
        <v>106.1</v>
      </c>
      <c r="V610" s="45">
        <v>106.1</v>
      </c>
      <c r="W610" s="45">
        <v>106.9</v>
      </c>
      <c r="X610" s="45">
        <v>106.1</v>
      </c>
      <c r="Y610" s="45">
        <v>105.6</v>
      </c>
      <c r="Z610" s="45">
        <v>106.6</v>
      </c>
      <c r="AA610" s="45">
        <v>106.4</v>
      </c>
      <c r="AB610" s="45">
        <v>108.9</v>
      </c>
      <c r="AC610" s="45">
        <v>110</v>
      </c>
      <c r="AD610" s="45">
        <v>110.3</v>
      </c>
      <c r="AE610" s="45">
        <v>108.8</v>
      </c>
      <c r="AF610" s="45">
        <v>108.4</v>
      </c>
      <c r="AG610" s="45">
        <v>108.9</v>
      </c>
      <c r="AH610" s="45">
        <v>107.4</v>
      </c>
      <c r="AI610" s="45">
        <v>109.3</v>
      </c>
      <c r="AJ610" s="45">
        <v>109.9</v>
      </c>
      <c r="AK610" s="45">
        <v>109.1</v>
      </c>
      <c r="AL610" s="45">
        <v>109.4</v>
      </c>
      <c r="AM610" s="45">
        <v>108.5</v>
      </c>
      <c r="AN610" s="45">
        <v>109.8</v>
      </c>
      <c r="AO610" s="45">
        <v>109.7</v>
      </c>
      <c r="AP610" s="45">
        <v>109.8</v>
      </c>
      <c r="AQ610" s="45">
        <v>109.4</v>
      </c>
      <c r="AR610" s="45">
        <v>110.2</v>
      </c>
      <c r="AS610" s="45">
        <v>109.5</v>
      </c>
      <c r="AT610" s="45">
        <v>107.9</v>
      </c>
      <c r="AU610" s="45">
        <v>107.8</v>
      </c>
      <c r="AV610" s="45">
        <v>107.5</v>
      </c>
      <c r="AW610" s="45">
        <v>107.9</v>
      </c>
      <c r="AX610" s="45">
        <v>107.5</v>
      </c>
      <c r="AY610" s="45">
        <v>105.3</v>
      </c>
      <c r="AZ610" s="45">
        <v>106.6</v>
      </c>
      <c r="BA610" s="45">
        <v>107.8</v>
      </c>
      <c r="BB610" s="45">
        <v>107.5</v>
      </c>
      <c r="BC610" s="45">
        <v>107.5</v>
      </c>
      <c r="BD610" s="45">
        <v>107</v>
      </c>
      <c r="BE610" s="45">
        <v>108.2</v>
      </c>
      <c r="BF610" s="45">
        <v>107.8</v>
      </c>
      <c r="BG610" s="45">
        <v>107.2</v>
      </c>
      <c r="BH610" s="45">
        <v>108.3</v>
      </c>
      <c r="BI610" s="45">
        <v>108.2</v>
      </c>
      <c r="BJ610" s="45">
        <v>108.3</v>
      </c>
      <c r="BK610" s="45">
        <v>107.8</v>
      </c>
      <c r="BL610" s="45">
        <v>109.5</v>
      </c>
      <c r="BM610" s="45">
        <v>109.2</v>
      </c>
      <c r="BN610" s="45">
        <v>108.6</v>
      </c>
      <c r="BO610" s="45">
        <v>109.7</v>
      </c>
      <c r="BP610" s="45">
        <v>109.2</v>
      </c>
      <c r="BQ610" s="45">
        <v>109.7</v>
      </c>
      <c r="BR610" s="45">
        <v>109.2</v>
      </c>
      <c r="BS610" s="45">
        <v>108.9</v>
      </c>
      <c r="BT610" s="45">
        <v>108.6</v>
      </c>
      <c r="BU610" s="45">
        <v>109.2</v>
      </c>
      <c r="BV610" s="45">
        <v>108.6</v>
      </c>
      <c r="BW610" s="45">
        <v>109.7</v>
      </c>
      <c r="BX610" s="45">
        <v>109.2</v>
      </c>
      <c r="BY610" s="45">
        <v>109.5</v>
      </c>
      <c r="BZ610" s="45">
        <v>110.1</v>
      </c>
      <c r="CA610" s="45">
        <v>110</v>
      </c>
      <c r="CB610" s="45">
        <v>109.5</v>
      </c>
      <c r="CC610" s="45">
        <v>109.8</v>
      </c>
      <c r="CD610" s="45">
        <v>109.6</v>
      </c>
      <c r="CE610" s="45">
        <v>109.4</v>
      </c>
      <c r="CF610" s="45">
        <v>108.5</v>
      </c>
      <c r="CG610" s="45">
        <v>106.9</v>
      </c>
      <c r="CH610" s="45">
        <v>107.3</v>
      </c>
      <c r="CI610" s="45">
        <v>106.6</v>
      </c>
      <c r="CJ610" s="45">
        <v>106.7</v>
      </c>
      <c r="CK610" s="45">
        <v>107.9</v>
      </c>
      <c r="CL610" s="45">
        <v>109</v>
      </c>
      <c r="CM610" s="45">
        <v>108.5</v>
      </c>
      <c r="CN610" s="45">
        <v>108.6</v>
      </c>
      <c r="CO610" s="45">
        <v>108.3</v>
      </c>
      <c r="CP610" s="45">
        <v>107.9</v>
      </c>
      <c r="CQ610" s="45">
        <v>109.6</v>
      </c>
      <c r="CR610" s="45">
        <v>108.7</v>
      </c>
      <c r="CS610" s="45">
        <v>109.2</v>
      </c>
      <c r="CT610" s="45">
        <v>103.2</v>
      </c>
      <c r="CU610" s="45">
        <v>107.8</v>
      </c>
      <c r="CV610" s="45">
        <v>108.2</v>
      </c>
      <c r="CW610" s="45">
        <v>109.2</v>
      </c>
      <c r="CX610" s="45">
        <v>108.6</v>
      </c>
      <c r="CY610" s="45">
        <v>108.5</v>
      </c>
      <c r="CZ610" s="45">
        <v>109.2</v>
      </c>
      <c r="DA610" s="45">
        <v>109.7</v>
      </c>
      <c r="DB610" s="45">
        <v>110</v>
      </c>
      <c r="DC610" s="45">
        <v>110.4</v>
      </c>
      <c r="DD610" s="45">
        <v>111.3</v>
      </c>
      <c r="DE610" s="45">
        <v>112.7</v>
      </c>
      <c r="DF610" s="45">
        <v>111.1</v>
      </c>
      <c r="DG610" s="45">
        <v>116.1</v>
      </c>
      <c r="DH610" s="45">
        <v>119.4</v>
      </c>
      <c r="DI610" s="45">
        <v>118.1</v>
      </c>
      <c r="DJ610" s="45">
        <v>120</v>
      </c>
      <c r="DK610" s="45">
        <v>120.5</v>
      </c>
      <c r="DL610" s="45">
        <v>123.3</v>
      </c>
      <c r="DM610" s="45">
        <v>123.8</v>
      </c>
      <c r="DN610" s="45">
        <v>121.3</v>
      </c>
      <c r="DO610" s="45">
        <v>123.3</v>
      </c>
      <c r="DP610" s="45">
        <v>123.4</v>
      </c>
      <c r="DQ610" s="45">
        <v>123.9</v>
      </c>
      <c r="DR610" s="45">
        <v>123.3</v>
      </c>
      <c r="DS610" s="45">
        <v>123.4</v>
      </c>
      <c r="DT610" s="45">
        <v>124.7</v>
      </c>
      <c r="DU610" s="45">
        <v>126.9</v>
      </c>
      <c r="DV610" s="45">
        <v>130.69999999999999</v>
      </c>
      <c r="DW610" s="45">
        <v>129.69999999999999</v>
      </c>
      <c r="DX610" s="46">
        <v>133.30000000000001</v>
      </c>
      <c r="DY610" s="46">
        <v>133</v>
      </c>
      <c r="DZ610" s="46">
        <v>132.9</v>
      </c>
      <c r="EA610">
        <v>132.69999999999999</v>
      </c>
      <c r="EB610" s="47">
        <v>132.30000000000001</v>
      </c>
      <c r="EC610" s="47">
        <v>132</v>
      </c>
    </row>
    <row r="611" spans="1:136" x14ac:dyDescent="0.25">
      <c r="A611" s="43" t="s">
        <v>3976</v>
      </c>
      <c r="B611" s="43" t="s">
        <v>3977</v>
      </c>
      <c r="C611" s="44">
        <v>0.59280999999999995</v>
      </c>
      <c r="D611" s="45">
        <v>107.9</v>
      </c>
      <c r="E611" s="45">
        <v>106.5</v>
      </c>
      <c r="F611" s="45">
        <v>107</v>
      </c>
      <c r="G611" s="45">
        <v>110</v>
      </c>
      <c r="H611" s="45">
        <v>108.7</v>
      </c>
      <c r="I611" s="45">
        <v>107.7</v>
      </c>
      <c r="J611" s="45">
        <v>108.5</v>
      </c>
      <c r="K611" s="45">
        <v>107.6</v>
      </c>
      <c r="L611" s="45">
        <v>105.8</v>
      </c>
      <c r="M611" s="45">
        <v>104.9</v>
      </c>
      <c r="N611" s="45">
        <v>105.7</v>
      </c>
      <c r="O611" s="45">
        <v>108.2</v>
      </c>
      <c r="P611" s="45">
        <v>106.9</v>
      </c>
      <c r="Q611" s="45">
        <v>105.7</v>
      </c>
      <c r="R611" s="45">
        <v>106.8</v>
      </c>
      <c r="S611" s="45">
        <v>107.3</v>
      </c>
      <c r="T611" s="45">
        <v>107.9</v>
      </c>
      <c r="U611" s="45">
        <v>110.2</v>
      </c>
      <c r="V611" s="45">
        <v>107</v>
      </c>
      <c r="W611" s="45">
        <v>109.1</v>
      </c>
      <c r="X611" s="45">
        <v>107.3</v>
      </c>
      <c r="Y611" s="45">
        <v>106.6</v>
      </c>
      <c r="Z611" s="45">
        <v>106.8</v>
      </c>
      <c r="AA611" s="45">
        <v>107.6</v>
      </c>
      <c r="AB611" s="45">
        <v>108.3</v>
      </c>
      <c r="AC611" s="45">
        <v>108.4</v>
      </c>
      <c r="AD611" s="45">
        <v>107.8</v>
      </c>
      <c r="AE611" s="45">
        <v>108.3</v>
      </c>
      <c r="AF611" s="45">
        <v>107.2</v>
      </c>
      <c r="AG611" s="45">
        <v>108.3</v>
      </c>
      <c r="AH611" s="45">
        <v>109.3</v>
      </c>
      <c r="AI611" s="45">
        <v>109</v>
      </c>
      <c r="AJ611" s="45">
        <v>112.1</v>
      </c>
      <c r="AK611" s="45">
        <v>109.8</v>
      </c>
      <c r="AL611" s="45">
        <v>112.1</v>
      </c>
      <c r="AM611" s="45">
        <v>114.1</v>
      </c>
      <c r="AN611" s="45">
        <v>110.6</v>
      </c>
      <c r="AO611" s="45">
        <v>110.6</v>
      </c>
      <c r="AP611" s="45">
        <v>109.9</v>
      </c>
      <c r="AQ611" s="45">
        <v>109</v>
      </c>
      <c r="AR611" s="45">
        <v>110.2</v>
      </c>
      <c r="AS611" s="45">
        <v>111.6</v>
      </c>
      <c r="AT611" s="45">
        <v>109.7</v>
      </c>
      <c r="AU611" s="45">
        <v>110.1</v>
      </c>
      <c r="AV611" s="45">
        <v>109.8</v>
      </c>
      <c r="AW611" s="45">
        <v>110.5</v>
      </c>
      <c r="AX611" s="45">
        <v>110.1</v>
      </c>
      <c r="AY611" s="45">
        <v>109.9</v>
      </c>
      <c r="AZ611" s="45">
        <v>106.8</v>
      </c>
      <c r="BA611" s="45">
        <v>105.6</v>
      </c>
      <c r="BB611" s="45">
        <v>103.9</v>
      </c>
      <c r="BC611" s="45">
        <v>105.2</v>
      </c>
      <c r="BD611" s="45">
        <v>103.1</v>
      </c>
      <c r="BE611" s="45">
        <v>104.4</v>
      </c>
      <c r="BF611" s="45">
        <v>105.1</v>
      </c>
      <c r="BG611" s="45">
        <v>102</v>
      </c>
      <c r="BH611" s="45">
        <v>106.3</v>
      </c>
      <c r="BI611" s="45">
        <v>109</v>
      </c>
      <c r="BJ611" s="45">
        <v>109.5</v>
      </c>
      <c r="BK611" s="45">
        <v>109.1</v>
      </c>
      <c r="BL611" s="45">
        <v>107.5</v>
      </c>
      <c r="BM611" s="45">
        <v>107.1</v>
      </c>
      <c r="BN611" s="45">
        <v>106.9</v>
      </c>
      <c r="BO611" s="45">
        <v>108.2</v>
      </c>
      <c r="BP611" s="45">
        <v>107</v>
      </c>
      <c r="BQ611" s="45">
        <v>109.2</v>
      </c>
      <c r="BR611" s="45">
        <v>106.2</v>
      </c>
      <c r="BS611" s="45">
        <v>108.3</v>
      </c>
      <c r="BT611" s="45">
        <v>109.7</v>
      </c>
      <c r="BU611" s="45">
        <v>112.8</v>
      </c>
      <c r="BV611" s="45">
        <v>114.7</v>
      </c>
      <c r="BW611" s="45">
        <v>114.2</v>
      </c>
      <c r="BX611" s="45">
        <v>111.8</v>
      </c>
      <c r="BY611" s="45">
        <v>112.9</v>
      </c>
      <c r="BZ611" s="45">
        <v>113.9</v>
      </c>
      <c r="CA611" s="45">
        <v>115.8</v>
      </c>
      <c r="CB611" s="45">
        <v>119.4</v>
      </c>
      <c r="CC611" s="45">
        <v>120</v>
      </c>
      <c r="CD611" s="45">
        <v>119.1</v>
      </c>
      <c r="CE611" s="45">
        <v>118.6</v>
      </c>
      <c r="CF611" s="45">
        <v>119.7</v>
      </c>
      <c r="CG611" s="45">
        <v>119.6</v>
      </c>
      <c r="CH611" s="45">
        <v>120</v>
      </c>
      <c r="CI611" s="45">
        <v>121.4</v>
      </c>
      <c r="CJ611" s="45">
        <v>122</v>
      </c>
      <c r="CK611" s="45">
        <v>121.5</v>
      </c>
      <c r="CL611" s="45">
        <v>120.7</v>
      </c>
      <c r="CM611" s="45">
        <v>119.9</v>
      </c>
      <c r="CN611" s="45">
        <v>119.5</v>
      </c>
      <c r="CO611" s="45">
        <v>119.9</v>
      </c>
      <c r="CP611" s="45">
        <v>119.6</v>
      </c>
      <c r="CQ611" s="45">
        <v>119.4</v>
      </c>
      <c r="CR611" s="45">
        <v>118.8</v>
      </c>
      <c r="CS611" s="45">
        <v>118.5</v>
      </c>
      <c r="CT611" s="45">
        <v>118.5</v>
      </c>
      <c r="CU611" s="45">
        <v>119.5</v>
      </c>
      <c r="CV611" s="45">
        <v>118.4</v>
      </c>
      <c r="CW611" s="45">
        <v>117.2</v>
      </c>
      <c r="CX611" s="45">
        <v>116.3</v>
      </c>
      <c r="CY611" s="45">
        <v>116</v>
      </c>
      <c r="CZ611" s="45">
        <v>115.5</v>
      </c>
      <c r="DA611" s="45">
        <v>114.4</v>
      </c>
      <c r="DB611" s="45">
        <v>117.9</v>
      </c>
      <c r="DC611" s="45">
        <v>119.1</v>
      </c>
      <c r="DD611" s="45">
        <v>123.5</v>
      </c>
      <c r="DE611" s="45">
        <v>125.7</v>
      </c>
      <c r="DF611" s="45">
        <v>123.6</v>
      </c>
      <c r="DG611" s="45">
        <v>123.2</v>
      </c>
      <c r="DH611" s="45">
        <v>124.8</v>
      </c>
      <c r="DI611" s="45">
        <v>127.5</v>
      </c>
      <c r="DJ611" s="45">
        <v>125.7</v>
      </c>
      <c r="DK611" s="45">
        <v>126.7</v>
      </c>
      <c r="DL611" s="45">
        <v>127.7</v>
      </c>
      <c r="DM611" s="45">
        <v>126.2</v>
      </c>
      <c r="DN611" s="45">
        <v>124.9</v>
      </c>
      <c r="DO611" s="45">
        <v>125.8</v>
      </c>
      <c r="DP611" s="45">
        <v>126.4</v>
      </c>
      <c r="DQ611" s="45">
        <v>126.4</v>
      </c>
      <c r="DR611" s="45">
        <v>127.1</v>
      </c>
      <c r="DS611" s="45">
        <v>130</v>
      </c>
      <c r="DT611" s="45">
        <v>133.6</v>
      </c>
      <c r="DU611" s="45">
        <v>137.6</v>
      </c>
      <c r="DV611" s="45">
        <v>137.4</v>
      </c>
      <c r="DW611" s="45">
        <v>136.80000000000001</v>
      </c>
      <c r="DX611" s="46">
        <v>137.5</v>
      </c>
      <c r="DY611" s="46">
        <v>137.4</v>
      </c>
      <c r="DZ611" s="46">
        <v>134.69999999999999</v>
      </c>
      <c r="EA611">
        <v>136.30000000000001</v>
      </c>
      <c r="EB611" s="47">
        <v>135.6</v>
      </c>
      <c r="EC611" s="47">
        <v>136</v>
      </c>
    </row>
    <row r="612" spans="1:136" x14ac:dyDescent="0.25">
      <c r="A612" s="43" t="s">
        <v>3978</v>
      </c>
      <c r="B612" s="43" t="s">
        <v>3979</v>
      </c>
      <c r="C612" s="44">
        <v>3.5799999999999998E-3</v>
      </c>
      <c r="D612" s="45">
        <v>103.1</v>
      </c>
      <c r="E612" s="45">
        <v>103.5</v>
      </c>
      <c r="F612" s="45">
        <v>103.4</v>
      </c>
      <c r="G612" s="45">
        <v>103.2</v>
      </c>
      <c r="H612" s="45">
        <v>103.1</v>
      </c>
      <c r="I612" s="45">
        <v>103.2</v>
      </c>
      <c r="J612" s="45">
        <v>103.2</v>
      </c>
      <c r="K612" s="45">
        <v>104.3</v>
      </c>
      <c r="L612" s="45">
        <v>103.5</v>
      </c>
      <c r="M612" s="45">
        <v>103.5</v>
      </c>
      <c r="N612" s="45">
        <v>103.5</v>
      </c>
      <c r="O612" s="45">
        <v>102</v>
      </c>
      <c r="P612" s="45">
        <v>103.2</v>
      </c>
      <c r="Q612" s="45">
        <v>103.2</v>
      </c>
      <c r="R612" s="45">
        <v>104.2</v>
      </c>
      <c r="S612" s="45">
        <v>105.1</v>
      </c>
      <c r="T612" s="45">
        <v>104.2</v>
      </c>
      <c r="U612" s="45">
        <v>104.2</v>
      </c>
      <c r="V612" s="45">
        <v>104.2</v>
      </c>
      <c r="W612" s="45">
        <v>104.2</v>
      </c>
      <c r="X612" s="45">
        <v>104</v>
      </c>
      <c r="Y612" s="45">
        <v>104.2</v>
      </c>
      <c r="Z612" s="45">
        <v>104.2</v>
      </c>
      <c r="AA612" s="45">
        <v>106.3</v>
      </c>
      <c r="AB612" s="45">
        <v>106.3</v>
      </c>
      <c r="AC612" s="45">
        <v>106.3</v>
      </c>
      <c r="AD612" s="45">
        <v>106.3</v>
      </c>
      <c r="AE612" s="45">
        <v>106.3</v>
      </c>
      <c r="AF612" s="45">
        <v>106.3</v>
      </c>
      <c r="AG612" s="45">
        <v>106.3</v>
      </c>
      <c r="AH612" s="45">
        <v>106.3</v>
      </c>
      <c r="AI612" s="45">
        <v>106.3</v>
      </c>
      <c r="AJ612" s="45">
        <v>106.3</v>
      </c>
      <c r="AK612" s="45">
        <v>106.3</v>
      </c>
      <c r="AL612" s="45">
        <v>106.3</v>
      </c>
      <c r="AM612" s="45">
        <v>106.3</v>
      </c>
      <c r="AN612" s="45">
        <v>107</v>
      </c>
      <c r="AO612" s="45">
        <v>105.1</v>
      </c>
      <c r="AP612" s="45">
        <v>105.7</v>
      </c>
      <c r="AQ612" s="45">
        <v>104.9</v>
      </c>
      <c r="AR612" s="45">
        <v>104.2</v>
      </c>
      <c r="AS612" s="45">
        <v>104</v>
      </c>
      <c r="AT612" s="45">
        <v>103.9</v>
      </c>
      <c r="AU612" s="45">
        <v>105.8</v>
      </c>
      <c r="AV612" s="45">
        <v>105.3</v>
      </c>
      <c r="AW612" s="45">
        <v>106.1</v>
      </c>
      <c r="AX612" s="45">
        <v>105.6</v>
      </c>
      <c r="AY612" s="45">
        <v>109.7</v>
      </c>
      <c r="AZ612" s="45">
        <v>110.1</v>
      </c>
      <c r="BA612" s="45">
        <v>110.5</v>
      </c>
      <c r="BB612" s="45">
        <v>109.4</v>
      </c>
      <c r="BC612" s="45">
        <v>110.1</v>
      </c>
      <c r="BD612" s="45">
        <v>105.9</v>
      </c>
      <c r="BE612" s="45">
        <v>105.9</v>
      </c>
      <c r="BF612" s="45">
        <v>105.9</v>
      </c>
      <c r="BG612" s="45">
        <v>103.2</v>
      </c>
      <c r="BH612" s="45">
        <v>104.5</v>
      </c>
      <c r="BI612" s="45">
        <v>106.5</v>
      </c>
      <c r="BJ612" s="45">
        <v>106.5</v>
      </c>
      <c r="BK612" s="45">
        <v>103.7</v>
      </c>
      <c r="BL612" s="45">
        <v>106.3</v>
      </c>
      <c r="BM612" s="45">
        <v>106.3</v>
      </c>
      <c r="BN612" s="45">
        <v>106.6</v>
      </c>
      <c r="BO612" s="45">
        <v>106.4</v>
      </c>
      <c r="BP612" s="45">
        <v>111.6</v>
      </c>
      <c r="BQ612" s="45">
        <v>111.6</v>
      </c>
      <c r="BR612" s="45">
        <v>111.6</v>
      </c>
      <c r="BS612" s="45">
        <v>111.6</v>
      </c>
      <c r="BT612" s="45">
        <v>111.6</v>
      </c>
      <c r="BU612" s="45">
        <v>111.6</v>
      </c>
      <c r="BV612" s="45">
        <v>117.7</v>
      </c>
      <c r="BW612" s="45">
        <v>117.9</v>
      </c>
      <c r="BX612" s="45">
        <v>120</v>
      </c>
      <c r="BY612" s="45">
        <v>122</v>
      </c>
      <c r="BZ612" s="45">
        <v>122</v>
      </c>
      <c r="CA612" s="45">
        <v>122.1</v>
      </c>
      <c r="CB612" s="45">
        <v>123.2</v>
      </c>
      <c r="CC612" s="45">
        <v>123.2</v>
      </c>
      <c r="CD612" s="45">
        <v>125.2</v>
      </c>
      <c r="CE612" s="45">
        <v>125.3</v>
      </c>
      <c r="CF612" s="45">
        <v>122.4</v>
      </c>
      <c r="CG612" s="45">
        <v>122.5</v>
      </c>
      <c r="CH612" s="45">
        <v>122.7</v>
      </c>
      <c r="CI612" s="45">
        <v>125.5</v>
      </c>
      <c r="CJ612" s="45">
        <v>126</v>
      </c>
      <c r="CK612" s="45">
        <v>126</v>
      </c>
      <c r="CL612" s="45">
        <v>125.2</v>
      </c>
      <c r="CM612" s="45">
        <v>125.4</v>
      </c>
      <c r="CN612" s="45">
        <v>125.4</v>
      </c>
      <c r="CO612" s="45">
        <v>122.9</v>
      </c>
      <c r="CP612" s="45">
        <v>122.1</v>
      </c>
      <c r="CQ612" s="45">
        <v>121.7</v>
      </c>
      <c r="CR612" s="45">
        <v>121.8</v>
      </c>
      <c r="CS612" s="45">
        <v>119.8</v>
      </c>
      <c r="CT612" s="45">
        <v>117.5</v>
      </c>
      <c r="CU612" s="45">
        <v>117.5</v>
      </c>
      <c r="CV612" s="45">
        <v>117.5</v>
      </c>
      <c r="CW612" s="45">
        <v>117.5</v>
      </c>
      <c r="CX612" s="45">
        <v>116.9</v>
      </c>
      <c r="CY612" s="45">
        <v>116.9</v>
      </c>
      <c r="CZ612" s="45">
        <v>116.9</v>
      </c>
      <c r="DA612" s="45">
        <v>116.9</v>
      </c>
      <c r="DB612" s="45">
        <v>116.5</v>
      </c>
      <c r="DC612" s="45">
        <v>116.5</v>
      </c>
      <c r="DD612" s="45">
        <v>116.7</v>
      </c>
      <c r="DE612" s="45">
        <v>114.4</v>
      </c>
      <c r="DF612" s="45">
        <v>106.9</v>
      </c>
      <c r="DG612" s="45">
        <v>109.5</v>
      </c>
      <c r="DH612" s="45">
        <v>111.3</v>
      </c>
      <c r="DI612" s="45">
        <v>111.6</v>
      </c>
      <c r="DJ612" s="45">
        <v>116.9</v>
      </c>
      <c r="DK612" s="45">
        <v>118.4</v>
      </c>
      <c r="DL612" s="45">
        <v>116.7</v>
      </c>
      <c r="DM612" s="45">
        <v>116.6</v>
      </c>
      <c r="DN612" s="45">
        <v>118.4</v>
      </c>
      <c r="DO612" s="45">
        <v>105.5</v>
      </c>
      <c r="DP612" s="45">
        <v>106.9</v>
      </c>
      <c r="DQ612" s="45">
        <v>106.9</v>
      </c>
      <c r="DR612" s="45">
        <v>106.9</v>
      </c>
      <c r="DS612" s="45">
        <v>106.9</v>
      </c>
      <c r="DT612" s="45">
        <v>109.6</v>
      </c>
      <c r="DU612" s="45">
        <v>113.4</v>
      </c>
      <c r="DV612" s="45">
        <v>113.2</v>
      </c>
      <c r="DW612" s="45">
        <v>113.3</v>
      </c>
      <c r="DX612" s="46">
        <v>113.2</v>
      </c>
      <c r="DY612" s="46">
        <v>113.3</v>
      </c>
      <c r="DZ612" s="46">
        <v>113.1</v>
      </c>
      <c r="EA612">
        <v>112.6</v>
      </c>
      <c r="EB612" s="47">
        <v>111.5</v>
      </c>
      <c r="EC612" s="47">
        <v>111.5</v>
      </c>
    </row>
    <row r="613" spans="1:136" s="105" customFormat="1" x14ac:dyDescent="0.25">
      <c r="A613" s="101" t="s">
        <v>3980</v>
      </c>
      <c r="B613" s="101" t="s">
        <v>3981</v>
      </c>
      <c r="C613" s="102">
        <v>0.65951000000000004</v>
      </c>
      <c r="D613" s="103">
        <v>101.7</v>
      </c>
      <c r="E613" s="103">
        <v>102.2</v>
      </c>
      <c r="F613" s="103">
        <v>103.2</v>
      </c>
      <c r="G613" s="103">
        <v>101.8</v>
      </c>
      <c r="H613" s="103">
        <v>102.2</v>
      </c>
      <c r="I613" s="103">
        <v>102</v>
      </c>
      <c r="J613" s="103">
        <v>102.2</v>
      </c>
      <c r="K613" s="103">
        <v>101.5</v>
      </c>
      <c r="L613" s="103">
        <v>102.1</v>
      </c>
      <c r="M613" s="103">
        <v>102.1</v>
      </c>
      <c r="N613" s="103">
        <v>102.1</v>
      </c>
      <c r="O613" s="103">
        <v>101.9</v>
      </c>
      <c r="P613" s="103">
        <v>102.1</v>
      </c>
      <c r="Q613" s="103">
        <v>102.1</v>
      </c>
      <c r="R613" s="103">
        <v>102</v>
      </c>
      <c r="S613" s="103">
        <v>102.3</v>
      </c>
      <c r="T613" s="103">
        <v>102.3</v>
      </c>
      <c r="U613" s="103">
        <v>102.7</v>
      </c>
      <c r="V613" s="103">
        <v>102.9</v>
      </c>
      <c r="W613" s="103">
        <v>102.8</v>
      </c>
      <c r="X613" s="103">
        <v>101.5</v>
      </c>
      <c r="Y613" s="103">
        <v>103.1</v>
      </c>
      <c r="Z613" s="103">
        <v>102.7</v>
      </c>
      <c r="AA613" s="103">
        <v>102.4</v>
      </c>
      <c r="AB613" s="103">
        <v>102.9</v>
      </c>
      <c r="AC613" s="103">
        <v>102.9</v>
      </c>
      <c r="AD613" s="103">
        <v>103</v>
      </c>
      <c r="AE613" s="103">
        <v>102.7</v>
      </c>
      <c r="AF613" s="103">
        <v>103.1</v>
      </c>
      <c r="AG613" s="103">
        <v>100.8</v>
      </c>
      <c r="AH613" s="103">
        <v>101.9</v>
      </c>
      <c r="AI613" s="103">
        <v>102.1</v>
      </c>
      <c r="AJ613" s="103">
        <v>102.2</v>
      </c>
      <c r="AK613" s="103">
        <v>108.9</v>
      </c>
      <c r="AL613" s="103">
        <v>109.8</v>
      </c>
      <c r="AM613" s="103">
        <v>109.5</v>
      </c>
      <c r="AN613" s="103">
        <v>109.7</v>
      </c>
      <c r="AO613" s="103">
        <v>110.4</v>
      </c>
      <c r="AP613" s="103">
        <v>110.6</v>
      </c>
      <c r="AQ613" s="103">
        <v>110.1</v>
      </c>
      <c r="AR613" s="103">
        <v>109.9</v>
      </c>
      <c r="AS613" s="103">
        <v>108.3</v>
      </c>
      <c r="AT613" s="103">
        <v>107.5</v>
      </c>
      <c r="AU613" s="103">
        <v>107.7</v>
      </c>
      <c r="AV613" s="103">
        <v>108.8</v>
      </c>
      <c r="AW613" s="103">
        <v>109.9</v>
      </c>
      <c r="AX613" s="103">
        <v>108.8</v>
      </c>
      <c r="AY613" s="103">
        <v>107.4</v>
      </c>
      <c r="AZ613" s="103">
        <v>106.9</v>
      </c>
      <c r="BA613" s="103">
        <v>103.7</v>
      </c>
      <c r="BB613" s="103">
        <v>107.2</v>
      </c>
      <c r="BC613" s="103">
        <v>107</v>
      </c>
      <c r="BD613" s="103">
        <v>105.9</v>
      </c>
      <c r="BE613" s="103">
        <v>104.9</v>
      </c>
      <c r="BF613" s="103">
        <v>107.2</v>
      </c>
      <c r="BG613" s="103">
        <v>107.2</v>
      </c>
      <c r="BH613" s="103">
        <v>111.5</v>
      </c>
      <c r="BI613" s="103">
        <v>112.9</v>
      </c>
      <c r="BJ613" s="103">
        <v>116.3</v>
      </c>
      <c r="BK613" s="103">
        <v>119.6</v>
      </c>
      <c r="BL613" s="103">
        <v>120.2</v>
      </c>
      <c r="BM613" s="103">
        <v>118.7</v>
      </c>
      <c r="BN613" s="103">
        <v>117.3</v>
      </c>
      <c r="BO613" s="103">
        <v>118.4</v>
      </c>
      <c r="BP613" s="103">
        <v>117.5</v>
      </c>
      <c r="BQ613" s="103">
        <v>119.7</v>
      </c>
      <c r="BR613" s="103">
        <v>126.6</v>
      </c>
      <c r="BS613" s="103">
        <v>128.5</v>
      </c>
      <c r="BT613" s="103">
        <v>126</v>
      </c>
      <c r="BU613" s="103">
        <v>126.2</v>
      </c>
      <c r="BV613" s="103">
        <v>126.8</v>
      </c>
      <c r="BW613" s="103">
        <v>125.2</v>
      </c>
      <c r="BX613" s="103">
        <v>124.6</v>
      </c>
      <c r="BY613" s="103">
        <v>125.3</v>
      </c>
      <c r="BZ613" s="103">
        <v>128.30000000000001</v>
      </c>
      <c r="CA613" s="103">
        <v>129.19999999999999</v>
      </c>
      <c r="CB613" s="103">
        <v>129</v>
      </c>
      <c r="CC613" s="103">
        <v>128.69999999999999</v>
      </c>
      <c r="CD613" s="103">
        <v>129.6</v>
      </c>
      <c r="CE613" s="103">
        <v>129</v>
      </c>
      <c r="CF613" s="103">
        <v>127.3</v>
      </c>
      <c r="CG613" s="103">
        <v>127.6</v>
      </c>
      <c r="CH613" s="103">
        <v>123.1</v>
      </c>
      <c r="CI613" s="103">
        <v>126.1</v>
      </c>
      <c r="CJ613" s="103">
        <v>126.7</v>
      </c>
      <c r="CK613" s="103">
        <v>126.3</v>
      </c>
      <c r="CL613" s="103">
        <v>124.4</v>
      </c>
      <c r="CM613" s="103">
        <v>121.9</v>
      </c>
      <c r="CN613" s="103">
        <v>121.9</v>
      </c>
      <c r="CO613" s="103">
        <v>123.4</v>
      </c>
      <c r="CP613" s="103">
        <v>125</v>
      </c>
      <c r="CQ613" s="103">
        <v>125.6</v>
      </c>
      <c r="CR613" s="103">
        <v>124.9</v>
      </c>
      <c r="CS613" s="103">
        <v>124.2</v>
      </c>
      <c r="CT613" s="103">
        <v>123</v>
      </c>
      <c r="CU613" s="103">
        <v>125.1</v>
      </c>
      <c r="CV613" s="103">
        <v>124.5</v>
      </c>
      <c r="CW613" s="103">
        <v>121.4</v>
      </c>
      <c r="CX613" s="103">
        <v>123.3</v>
      </c>
      <c r="CY613" s="103">
        <v>121.7</v>
      </c>
      <c r="CZ613" s="103">
        <v>120.6</v>
      </c>
      <c r="DA613" s="103">
        <v>123</v>
      </c>
      <c r="DB613" s="103">
        <v>125.4</v>
      </c>
      <c r="DC613" s="103">
        <v>127.4</v>
      </c>
      <c r="DD613" s="103">
        <v>132.80000000000001</v>
      </c>
      <c r="DE613" s="103">
        <v>134.4</v>
      </c>
      <c r="DF613" s="103">
        <v>138.80000000000001</v>
      </c>
      <c r="DG613" s="103">
        <v>140.80000000000001</v>
      </c>
      <c r="DH613" s="103">
        <v>139.4</v>
      </c>
      <c r="DI613" s="103">
        <v>149.5</v>
      </c>
      <c r="DJ613" s="103">
        <v>152.30000000000001</v>
      </c>
      <c r="DK613" s="103">
        <v>156.19999999999999</v>
      </c>
      <c r="DL613" s="103">
        <v>157.19999999999999</v>
      </c>
      <c r="DM613" s="103">
        <v>156.30000000000001</v>
      </c>
      <c r="DN613" s="103">
        <v>157.6</v>
      </c>
      <c r="DO613" s="103">
        <v>160.69999999999999</v>
      </c>
      <c r="DP613" s="103">
        <v>162.1</v>
      </c>
      <c r="DQ613" s="103">
        <v>160</v>
      </c>
      <c r="DR613" s="103">
        <v>159.80000000000001</v>
      </c>
      <c r="DS613" s="103">
        <v>159.5</v>
      </c>
      <c r="DT613" s="103">
        <v>166.8</v>
      </c>
      <c r="DU613" s="103">
        <v>170.3</v>
      </c>
      <c r="DV613" s="103">
        <v>165.7</v>
      </c>
      <c r="DW613" s="103">
        <v>164.5</v>
      </c>
      <c r="DX613" s="104">
        <v>161.6</v>
      </c>
      <c r="DY613" s="104">
        <v>157.6</v>
      </c>
      <c r="DZ613" s="104">
        <v>157.4</v>
      </c>
      <c r="EA613" s="105">
        <v>156.5</v>
      </c>
      <c r="EB613" s="106">
        <v>156.30000000000001</v>
      </c>
      <c r="EC613" s="106">
        <v>155.6</v>
      </c>
      <c r="EE613" s="103">
        <v>116.3</v>
      </c>
      <c r="EF613" s="106">
        <v>155.6</v>
      </c>
    </row>
    <row r="614" spans="1:136" x14ac:dyDescent="0.25">
      <c r="A614" s="43" t="s">
        <v>3982</v>
      </c>
      <c r="B614" s="43" t="s">
        <v>3983</v>
      </c>
      <c r="C614" s="44">
        <v>0.56455999999999995</v>
      </c>
      <c r="D614" s="45">
        <v>101.8</v>
      </c>
      <c r="E614" s="45">
        <v>102</v>
      </c>
      <c r="F614" s="45">
        <v>103.3</v>
      </c>
      <c r="G614" s="45">
        <v>101.3</v>
      </c>
      <c r="H614" s="45">
        <v>102</v>
      </c>
      <c r="I614" s="45">
        <v>101.9</v>
      </c>
      <c r="J614" s="45">
        <v>102.1</v>
      </c>
      <c r="K614" s="45">
        <v>101.6</v>
      </c>
      <c r="L614" s="45">
        <v>101.9</v>
      </c>
      <c r="M614" s="45">
        <v>102</v>
      </c>
      <c r="N614" s="45">
        <v>101.9</v>
      </c>
      <c r="O614" s="45">
        <v>101.8</v>
      </c>
      <c r="P614" s="45">
        <v>101.9</v>
      </c>
      <c r="Q614" s="45">
        <v>101.7</v>
      </c>
      <c r="R614" s="45">
        <v>101.5</v>
      </c>
      <c r="S614" s="45">
        <v>101.7</v>
      </c>
      <c r="T614" s="45">
        <v>101.5</v>
      </c>
      <c r="U614" s="45">
        <v>101.6</v>
      </c>
      <c r="V614" s="45">
        <v>101.7</v>
      </c>
      <c r="W614" s="45">
        <v>101.4</v>
      </c>
      <c r="X614" s="45">
        <v>100.1</v>
      </c>
      <c r="Y614" s="45">
        <v>101.9</v>
      </c>
      <c r="Z614" s="45">
        <v>101.4</v>
      </c>
      <c r="AA614" s="45">
        <v>101</v>
      </c>
      <c r="AB614" s="45">
        <v>101.5</v>
      </c>
      <c r="AC614" s="45">
        <v>101.4</v>
      </c>
      <c r="AD614" s="45">
        <v>101.4</v>
      </c>
      <c r="AE614" s="45">
        <v>101.1</v>
      </c>
      <c r="AF614" s="45">
        <v>100.9</v>
      </c>
      <c r="AG614" s="45">
        <v>98.4</v>
      </c>
      <c r="AH614" s="45">
        <v>99.9</v>
      </c>
      <c r="AI614" s="45">
        <v>100</v>
      </c>
      <c r="AJ614" s="45">
        <v>100.1</v>
      </c>
      <c r="AK614" s="45">
        <v>108.1</v>
      </c>
      <c r="AL614" s="45">
        <v>108.8</v>
      </c>
      <c r="AM614" s="45">
        <v>108.5</v>
      </c>
      <c r="AN614" s="45">
        <v>108.8</v>
      </c>
      <c r="AO614" s="45">
        <v>109.2</v>
      </c>
      <c r="AP614" s="45">
        <v>109.5</v>
      </c>
      <c r="AQ614" s="45">
        <v>109.1</v>
      </c>
      <c r="AR614" s="45">
        <v>109</v>
      </c>
      <c r="AS614" s="45">
        <v>107.5</v>
      </c>
      <c r="AT614" s="45">
        <v>106.4</v>
      </c>
      <c r="AU614" s="45">
        <v>106.7</v>
      </c>
      <c r="AV614" s="45">
        <v>108</v>
      </c>
      <c r="AW614" s="45">
        <v>109.3</v>
      </c>
      <c r="AX614" s="45">
        <v>108</v>
      </c>
      <c r="AY614" s="45">
        <v>106.4</v>
      </c>
      <c r="AZ614" s="45">
        <v>105.8</v>
      </c>
      <c r="BA614" s="45">
        <v>102.1</v>
      </c>
      <c r="BB614" s="45">
        <v>106.1</v>
      </c>
      <c r="BC614" s="45">
        <v>105.8</v>
      </c>
      <c r="BD614" s="45">
        <v>104.6</v>
      </c>
      <c r="BE614" s="45">
        <v>103.6</v>
      </c>
      <c r="BF614" s="45">
        <v>106.4</v>
      </c>
      <c r="BG614" s="45">
        <v>106.4</v>
      </c>
      <c r="BH614" s="45">
        <v>111.6</v>
      </c>
      <c r="BI614" s="45">
        <v>113</v>
      </c>
      <c r="BJ614" s="45">
        <v>116.9</v>
      </c>
      <c r="BK614" s="45">
        <v>120.6</v>
      </c>
      <c r="BL614" s="45">
        <v>121.5</v>
      </c>
      <c r="BM614" s="45">
        <v>119.8</v>
      </c>
      <c r="BN614" s="45">
        <v>118.2</v>
      </c>
      <c r="BO614" s="45">
        <v>119.4</v>
      </c>
      <c r="BP614" s="45">
        <v>118.4</v>
      </c>
      <c r="BQ614" s="45">
        <v>120.8</v>
      </c>
      <c r="BR614" s="45">
        <v>128.6</v>
      </c>
      <c r="BS614" s="45">
        <v>130.5</v>
      </c>
      <c r="BT614" s="45">
        <v>127.6</v>
      </c>
      <c r="BU614" s="45">
        <v>127.8</v>
      </c>
      <c r="BV614" s="45">
        <v>128.19999999999999</v>
      </c>
      <c r="BW614" s="45">
        <v>126.1</v>
      </c>
      <c r="BX614" s="45">
        <v>125.4</v>
      </c>
      <c r="BY614" s="45">
        <v>126.2</v>
      </c>
      <c r="BZ614" s="45">
        <v>129.69999999999999</v>
      </c>
      <c r="CA614" s="45">
        <v>130.6</v>
      </c>
      <c r="CB614" s="45">
        <v>130.4</v>
      </c>
      <c r="CC614" s="45">
        <v>129.9</v>
      </c>
      <c r="CD614" s="45">
        <v>130.69999999999999</v>
      </c>
      <c r="CE614" s="45">
        <v>130.19999999999999</v>
      </c>
      <c r="CF614" s="45">
        <v>127.9</v>
      </c>
      <c r="CG614" s="45">
        <v>128.19999999999999</v>
      </c>
      <c r="CH614" s="45">
        <v>122.9</v>
      </c>
      <c r="CI614" s="45">
        <v>126.5</v>
      </c>
      <c r="CJ614" s="45">
        <v>127.3</v>
      </c>
      <c r="CK614" s="45">
        <v>126.7</v>
      </c>
      <c r="CL614" s="45">
        <v>124.4</v>
      </c>
      <c r="CM614" s="45">
        <v>121.6</v>
      </c>
      <c r="CN614" s="45">
        <v>121.7</v>
      </c>
      <c r="CO614" s="45">
        <v>123.6</v>
      </c>
      <c r="CP614" s="45">
        <v>125.7</v>
      </c>
      <c r="CQ614" s="45">
        <v>126.5</v>
      </c>
      <c r="CR614" s="45">
        <v>125.7</v>
      </c>
      <c r="CS614" s="45">
        <v>125.3</v>
      </c>
      <c r="CT614" s="45">
        <v>123.8</v>
      </c>
      <c r="CU614" s="45">
        <v>126.1</v>
      </c>
      <c r="CV614" s="45">
        <v>125.1</v>
      </c>
      <c r="CW614" s="45">
        <v>121.1</v>
      </c>
      <c r="CX614" s="45">
        <v>123.6</v>
      </c>
      <c r="CY614" s="45">
        <v>121.7</v>
      </c>
      <c r="CZ614" s="45">
        <v>120.9</v>
      </c>
      <c r="DA614" s="45">
        <v>123.1</v>
      </c>
      <c r="DB614" s="45">
        <v>125.9</v>
      </c>
      <c r="DC614" s="45">
        <v>127.7</v>
      </c>
      <c r="DD614" s="45">
        <v>133.6</v>
      </c>
      <c r="DE614" s="45">
        <v>134.80000000000001</v>
      </c>
      <c r="DF614" s="45">
        <v>140.30000000000001</v>
      </c>
      <c r="DG614" s="45">
        <v>142.19999999999999</v>
      </c>
      <c r="DH614" s="45">
        <v>140.19999999999999</v>
      </c>
      <c r="DI614" s="45">
        <v>151.19999999999999</v>
      </c>
      <c r="DJ614" s="45">
        <v>153.69999999999999</v>
      </c>
      <c r="DK614" s="45">
        <v>157.80000000000001</v>
      </c>
      <c r="DL614" s="45">
        <v>158.69999999999999</v>
      </c>
      <c r="DM614" s="45">
        <v>157.9</v>
      </c>
      <c r="DN614" s="45">
        <v>159.30000000000001</v>
      </c>
      <c r="DO614" s="45">
        <v>161.80000000000001</v>
      </c>
      <c r="DP614" s="45">
        <v>163.5</v>
      </c>
      <c r="DQ614" s="45">
        <v>161.1</v>
      </c>
      <c r="DR614" s="45">
        <v>160.80000000000001</v>
      </c>
      <c r="DS614" s="45">
        <v>161</v>
      </c>
      <c r="DT614" s="45">
        <v>168.2</v>
      </c>
      <c r="DU614" s="45">
        <v>171.8</v>
      </c>
      <c r="DV614" s="45">
        <v>166.2</v>
      </c>
      <c r="DW614" s="45">
        <v>165.3</v>
      </c>
      <c r="DX614" s="46">
        <v>162.19999999999999</v>
      </c>
      <c r="DY614" s="46">
        <v>158</v>
      </c>
      <c r="DZ614" s="46">
        <v>157.80000000000001</v>
      </c>
      <c r="EA614">
        <v>157</v>
      </c>
      <c r="EB614" s="47">
        <v>156.5</v>
      </c>
      <c r="EC614" s="47">
        <v>156.19999999999999</v>
      </c>
      <c r="EF614" s="28">
        <f>EF613/EE613</f>
        <v>1.3379191745485812</v>
      </c>
    </row>
    <row r="615" spans="1:136" x14ac:dyDescent="0.25">
      <c r="A615" s="43" t="s">
        <v>3984</v>
      </c>
      <c r="B615" s="43" t="s">
        <v>3985</v>
      </c>
      <c r="C615" s="44">
        <v>7.0749999999999993E-2</v>
      </c>
      <c r="D615" s="45">
        <v>101</v>
      </c>
      <c r="E615" s="45">
        <v>101.5</v>
      </c>
      <c r="F615" s="45">
        <v>101.1</v>
      </c>
      <c r="G615" s="45">
        <v>102.4</v>
      </c>
      <c r="H615" s="45">
        <v>101.7</v>
      </c>
      <c r="I615" s="45">
        <v>100.8</v>
      </c>
      <c r="J615" s="45">
        <v>100.4</v>
      </c>
      <c r="K615" s="45">
        <v>100.4</v>
      </c>
      <c r="L615" s="45">
        <v>100.9</v>
      </c>
      <c r="M615" s="45">
        <v>100.8</v>
      </c>
      <c r="N615" s="45">
        <v>101</v>
      </c>
      <c r="O615" s="45">
        <v>101.4</v>
      </c>
      <c r="P615" s="45">
        <v>101.6</v>
      </c>
      <c r="Q615" s="45">
        <v>102.1</v>
      </c>
      <c r="R615" s="45">
        <v>102.8</v>
      </c>
      <c r="S615" s="45">
        <v>103.9</v>
      </c>
      <c r="T615" s="45">
        <v>105.9</v>
      </c>
      <c r="U615" s="45">
        <v>109.3</v>
      </c>
      <c r="V615" s="45">
        <v>109.7</v>
      </c>
      <c r="W615" s="45">
        <v>110.5</v>
      </c>
      <c r="X615" s="45">
        <v>109.6</v>
      </c>
      <c r="Y615" s="45">
        <v>110.1</v>
      </c>
      <c r="Z615" s="45">
        <v>110.6</v>
      </c>
      <c r="AA615" s="45">
        <v>111</v>
      </c>
      <c r="AB615" s="45">
        <v>111.4</v>
      </c>
      <c r="AC615" s="45">
        <v>111.4</v>
      </c>
      <c r="AD615" s="45">
        <v>112.7</v>
      </c>
      <c r="AE615" s="45">
        <v>112.7</v>
      </c>
      <c r="AF615" s="45">
        <v>118.3</v>
      </c>
      <c r="AG615" s="45">
        <v>116.8</v>
      </c>
      <c r="AH615" s="45">
        <v>115.3</v>
      </c>
      <c r="AI615" s="45">
        <v>116.1</v>
      </c>
      <c r="AJ615" s="45">
        <v>115.6</v>
      </c>
      <c r="AK615" s="45">
        <v>114.8</v>
      </c>
      <c r="AL615" s="45">
        <v>116.7</v>
      </c>
      <c r="AM615" s="45">
        <v>116</v>
      </c>
      <c r="AN615" s="45">
        <v>115.9</v>
      </c>
      <c r="AO615" s="45">
        <v>118</v>
      </c>
      <c r="AP615" s="45">
        <v>117.5</v>
      </c>
      <c r="AQ615" s="45">
        <v>116.5</v>
      </c>
      <c r="AR615" s="45">
        <v>115.4</v>
      </c>
      <c r="AS615" s="45">
        <v>112.4</v>
      </c>
      <c r="AT615" s="45">
        <v>113.5</v>
      </c>
      <c r="AU615" s="45">
        <v>113.2</v>
      </c>
      <c r="AV615" s="45">
        <v>112.9</v>
      </c>
      <c r="AW615" s="45">
        <v>113</v>
      </c>
      <c r="AX615" s="45">
        <v>113.1</v>
      </c>
      <c r="AY615" s="45">
        <v>112.5</v>
      </c>
      <c r="AZ615" s="45">
        <v>112.9</v>
      </c>
      <c r="BA615" s="45">
        <v>113.2</v>
      </c>
      <c r="BB615" s="45">
        <v>113.7</v>
      </c>
      <c r="BC615" s="45">
        <v>114.1</v>
      </c>
      <c r="BD615" s="45">
        <v>113.5</v>
      </c>
      <c r="BE615" s="45">
        <v>111.7</v>
      </c>
      <c r="BF615" s="45">
        <v>110.6</v>
      </c>
      <c r="BG615" s="45">
        <v>111</v>
      </c>
      <c r="BH615" s="45">
        <v>109.7</v>
      </c>
      <c r="BI615" s="45">
        <v>111.2</v>
      </c>
      <c r="BJ615" s="45">
        <v>111.8</v>
      </c>
      <c r="BK615" s="45">
        <v>112.8</v>
      </c>
      <c r="BL615" s="45">
        <v>111.8</v>
      </c>
      <c r="BM615" s="45">
        <v>111.9</v>
      </c>
      <c r="BN615" s="45">
        <v>111.2</v>
      </c>
      <c r="BO615" s="45">
        <v>110.7</v>
      </c>
      <c r="BP615" s="45">
        <v>110.5</v>
      </c>
      <c r="BQ615" s="45">
        <v>111.5</v>
      </c>
      <c r="BR615" s="45">
        <v>112.8</v>
      </c>
      <c r="BS615" s="45">
        <v>115.5</v>
      </c>
      <c r="BT615" s="45">
        <v>116.1</v>
      </c>
      <c r="BU615" s="45">
        <v>115.5</v>
      </c>
      <c r="BV615" s="45">
        <v>117</v>
      </c>
      <c r="BW615" s="45">
        <v>119</v>
      </c>
      <c r="BX615" s="45">
        <v>119.9</v>
      </c>
      <c r="BY615" s="45">
        <v>120.5</v>
      </c>
      <c r="BZ615" s="45">
        <v>120.5</v>
      </c>
      <c r="CA615" s="45">
        <v>121.8</v>
      </c>
      <c r="CB615" s="45">
        <v>122.3</v>
      </c>
      <c r="CC615" s="45">
        <v>122.3</v>
      </c>
      <c r="CD615" s="45">
        <v>124.1</v>
      </c>
      <c r="CE615" s="45">
        <v>124.5</v>
      </c>
      <c r="CF615" s="45">
        <v>125.3</v>
      </c>
      <c r="CG615" s="45">
        <v>125.2</v>
      </c>
      <c r="CH615" s="45">
        <v>125.3</v>
      </c>
      <c r="CI615" s="45">
        <v>125.1</v>
      </c>
      <c r="CJ615" s="45">
        <v>124.6</v>
      </c>
      <c r="CK615" s="45">
        <v>125.1</v>
      </c>
      <c r="CL615" s="45">
        <v>125.1</v>
      </c>
      <c r="CM615" s="45">
        <v>124.3</v>
      </c>
      <c r="CN615" s="45">
        <v>124.5</v>
      </c>
      <c r="CO615" s="45">
        <v>123.5</v>
      </c>
      <c r="CP615" s="45">
        <v>121.7</v>
      </c>
      <c r="CQ615" s="45">
        <v>121.1</v>
      </c>
      <c r="CR615" s="45">
        <v>120.7</v>
      </c>
      <c r="CS615" s="45">
        <v>118.1</v>
      </c>
      <c r="CT615" s="45">
        <v>118.2</v>
      </c>
      <c r="CU615" s="45">
        <v>119.6</v>
      </c>
      <c r="CV615" s="45">
        <v>121.6</v>
      </c>
      <c r="CW615" s="45">
        <v>125.2</v>
      </c>
      <c r="CX615" s="45">
        <v>122.8</v>
      </c>
      <c r="CY615" s="45">
        <v>122.4</v>
      </c>
      <c r="CZ615" s="45">
        <v>119.5</v>
      </c>
      <c r="DA615" s="45">
        <v>123.2</v>
      </c>
      <c r="DB615" s="45">
        <v>124.5</v>
      </c>
      <c r="DC615" s="45">
        <v>127.5</v>
      </c>
      <c r="DD615" s="45">
        <v>131.69999999999999</v>
      </c>
      <c r="DE615" s="45">
        <v>135.9</v>
      </c>
      <c r="DF615" s="45">
        <v>133.5</v>
      </c>
      <c r="DG615" s="45">
        <v>135.1</v>
      </c>
      <c r="DH615" s="45">
        <v>137.69999999999999</v>
      </c>
      <c r="DI615" s="45">
        <v>143.6</v>
      </c>
      <c r="DJ615" s="45">
        <v>149.4</v>
      </c>
      <c r="DK615" s="45">
        <v>153.6</v>
      </c>
      <c r="DL615" s="45">
        <v>154.9</v>
      </c>
      <c r="DM615" s="45">
        <v>153</v>
      </c>
      <c r="DN615" s="45">
        <v>152.6</v>
      </c>
      <c r="DO615" s="45">
        <v>161.5</v>
      </c>
      <c r="DP615" s="45">
        <v>161.4</v>
      </c>
      <c r="DQ615" s="45">
        <v>160.80000000000001</v>
      </c>
      <c r="DR615" s="45">
        <v>160.9</v>
      </c>
      <c r="DS615" s="45">
        <v>156.5</v>
      </c>
      <c r="DT615" s="45">
        <v>166.3</v>
      </c>
      <c r="DU615" s="45">
        <v>170.3</v>
      </c>
      <c r="DV615" s="45">
        <v>172.2</v>
      </c>
      <c r="DW615" s="45">
        <v>167.9</v>
      </c>
      <c r="DX615" s="46">
        <v>164.5</v>
      </c>
      <c r="DY615" s="46">
        <v>161.6</v>
      </c>
      <c r="DZ615" s="46">
        <v>160.9</v>
      </c>
      <c r="EA615">
        <v>158.69999999999999</v>
      </c>
      <c r="EB615" s="47">
        <v>160.9</v>
      </c>
      <c r="EC615" s="47">
        <v>156.80000000000001</v>
      </c>
    </row>
    <row r="616" spans="1:136" x14ac:dyDescent="0.25">
      <c r="A616" s="43" t="s">
        <v>3986</v>
      </c>
      <c r="B616" s="43" t="s">
        <v>3987</v>
      </c>
      <c r="C616" s="44">
        <v>2.4199999999999999E-2</v>
      </c>
      <c r="D616" s="45">
        <v>101.5</v>
      </c>
      <c r="E616" s="45">
        <v>107</v>
      </c>
      <c r="F616" s="45">
        <v>106.6</v>
      </c>
      <c r="G616" s="45">
        <v>111.8</v>
      </c>
      <c r="H616" s="45">
        <v>108.2</v>
      </c>
      <c r="I616" s="45">
        <v>110</v>
      </c>
      <c r="J616" s="45">
        <v>109.5</v>
      </c>
      <c r="K616" s="45">
        <v>102.9</v>
      </c>
      <c r="L616" s="45">
        <v>110.4</v>
      </c>
      <c r="M616" s="45">
        <v>108.3</v>
      </c>
      <c r="N616" s="45">
        <v>108.5</v>
      </c>
      <c r="O616" s="45">
        <v>107.6</v>
      </c>
      <c r="P616" s="45">
        <v>109.9</v>
      </c>
      <c r="Q616" s="45">
        <v>110.9</v>
      </c>
      <c r="R616" s="45">
        <v>110.6</v>
      </c>
      <c r="S616" s="45">
        <v>112.9</v>
      </c>
      <c r="T616" s="45">
        <v>112.1</v>
      </c>
      <c r="U616" s="45">
        <v>110.5</v>
      </c>
      <c r="V616" s="45">
        <v>111.3</v>
      </c>
      <c r="W616" s="45">
        <v>111.7</v>
      </c>
      <c r="X616" s="45">
        <v>110.6</v>
      </c>
      <c r="Y616" s="45">
        <v>110.4</v>
      </c>
      <c r="Z616" s="45">
        <v>110.3</v>
      </c>
      <c r="AA616" s="45">
        <v>110.9</v>
      </c>
      <c r="AB616" s="45">
        <v>111.9</v>
      </c>
      <c r="AC616" s="45">
        <v>112.1</v>
      </c>
      <c r="AD616" s="45">
        <v>110.2</v>
      </c>
      <c r="AE616" s="45">
        <v>110.9</v>
      </c>
      <c r="AF616" s="45">
        <v>111.3</v>
      </c>
      <c r="AG616" s="45">
        <v>111</v>
      </c>
      <c r="AH616" s="45">
        <v>110.9</v>
      </c>
      <c r="AI616" s="45">
        <v>112</v>
      </c>
      <c r="AJ616" s="45">
        <v>111</v>
      </c>
      <c r="AK616" s="45">
        <v>110.9</v>
      </c>
      <c r="AL616" s="45">
        <v>112.4</v>
      </c>
      <c r="AM616" s="45">
        <v>111.8</v>
      </c>
      <c r="AN616" s="45">
        <v>113.6</v>
      </c>
      <c r="AO616" s="45">
        <v>115.8</v>
      </c>
      <c r="AP616" s="45">
        <v>115.9</v>
      </c>
      <c r="AQ616" s="45">
        <v>114.7</v>
      </c>
      <c r="AR616" s="45">
        <v>114.6</v>
      </c>
      <c r="AS616" s="45">
        <v>114.6</v>
      </c>
      <c r="AT616" s="45">
        <v>114.7</v>
      </c>
      <c r="AU616" s="45">
        <v>114.6</v>
      </c>
      <c r="AV616" s="45">
        <v>114.6</v>
      </c>
      <c r="AW616" s="45">
        <v>114.6</v>
      </c>
      <c r="AX616" s="45">
        <v>114.5</v>
      </c>
      <c r="AY616" s="45">
        <v>114.7</v>
      </c>
      <c r="AZ616" s="45">
        <v>114.7</v>
      </c>
      <c r="BA616" s="45">
        <v>114.6</v>
      </c>
      <c r="BB616" s="45">
        <v>114.6</v>
      </c>
      <c r="BC616" s="45">
        <v>114.5</v>
      </c>
      <c r="BD616" s="45">
        <v>114.4</v>
      </c>
      <c r="BE616" s="45">
        <v>114.6</v>
      </c>
      <c r="BF616" s="45">
        <v>114.8</v>
      </c>
      <c r="BG616" s="45">
        <v>114.8</v>
      </c>
      <c r="BH616" s="45">
        <v>114.8</v>
      </c>
      <c r="BI616" s="45">
        <v>115</v>
      </c>
      <c r="BJ616" s="45">
        <v>115</v>
      </c>
      <c r="BK616" s="45">
        <v>115</v>
      </c>
      <c r="BL616" s="45">
        <v>115</v>
      </c>
      <c r="BM616" s="45">
        <v>115</v>
      </c>
      <c r="BN616" s="45">
        <v>115.2</v>
      </c>
      <c r="BO616" s="45">
        <v>117.7</v>
      </c>
      <c r="BP616" s="45">
        <v>117.7</v>
      </c>
      <c r="BQ616" s="45">
        <v>117.7</v>
      </c>
      <c r="BR616" s="45">
        <v>120.3</v>
      </c>
      <c r="BS616" s="45">
        <v>120.3</v>
      </c>
      <c r="BT616" s="45">
        <v>118.5</v>
      </c>
      <c r="BU616" s="45">
        <v>120.5</v>
      </c>
      <c r="BV616" s="45">
        <v>123.3</v>
      </c>
      <c r="BW616" s="45">
        <v>121.1</v>
      </c>
      <c r="BX616" s="45">
        <v>119</v>
      </c>
      <c r="BY616" s="45">
        <v>120</v>
      </c>
      <c r="BZ616" s="45">
        <v>118.7</v>
      </c>
      <c r="CA616" s="45">
        <v>119.6</v>
      </c>
      <c r="CB616" s="45">
        <v>115.8</v>
      </c>
      <c r="CC616" s="45">
        <v>118.8</v>
      </c>
      <c r="CD616" s="45">
        <v>119.4</v>
      </c>
      <c r="CE616" s="45">
        <v>114.9</v>
      </c>
      <c r="CF616" s="45">
        <v>119.6</v>
      </c>
      <c r="CG616" s="45">
        <v>120.9</v>
      </c>
      <c r="CH616" s="45">
        <v>119.8</v>
      </c>
      <c r="CI616" s="45">
        <v>119.8</v>
      </c>
      <c r="CJ616" s="45">
        <v>120.9</v>
      </c>
      <c r="CK616" s="45">
        <v>120.9</v>
      </c>
      <c r="CL616" s="45">
        <v>120.9</v>
      </c>
      <c r="CM616" s="45">
        <v>120.9</v>
      </c>
      <c r="CN616" s="45">
        <v>118.8</v>
      </c>
      <c r="CO616" s="45">
        <v>118.7</v>
      </c>
      <c r="CP616" s="45">
        <v>118.5</v>
      </c>
      <c r="CQ616" s="45">
        <v>117.7</v>
      </c>
      <c r="CR616" s="45">
        <v>118.2</v>
      </c>
      <c r="CS616" s="45">
        <v>118.1</v>
      </c>
      <c r="CT616" s="45">
        <v>118.1</v>
      </c>
      <c r="CU616" s="45">
        <v>118.1</v>
      </c>
      <c r="CV616" s="45">
        <v>118.1</v>
      </c>
      <c r="CW616" s="45">
        <v>117.4</v>
      </c>
      <c r="CX616" s="45">
        <v>117.4</v>
      </c>
      <c r="CY616" s="45">
        <v>117.4</v>
      </c>
      <c r="CZ616" s="45">
        <v>117.4</v>
      </c>
      <c r="DA616" s="45">
        <v>118.2</v>
      </c>
      <c r="DB616" s="45">
        <v>118.2</v>
      </c>
      <c r="DC616" s="45">
        <v>118.2</v>
      </c>
      <c r="DD616" s="45">
        <v>118.7</v>
      </c>
      <c r="DE616" s="45">
        <v>119.5</v>
      </c>
      <c r="DF616" s="45">
        <v>119.5</v>
      </c>
      <c r="DG616" s="45">
        <v>124</v>
      </c>
      <c r="DH616" s="45">
        <v>125.9</v>
      </c>
      <c r="DI616" s="45">
        <v>126.7</v>
      </c>
      <c r="DJ616" s="45">
        <v>127</v>
      </c>
      <c r="DK616" s="45">
        <v>127</v>
      </c>
      <c r="DL616" s="45">
        <v>130.4</v>
      </c>
      <c r="DM616" s="45">
        <v>130</v>
      </c>
      <c r="DN616" s="45">
        <v>131.80000000000001</v>
      </c>
      <c r="DO616" s="45">
        <v>133.19999999999999</v>
      </c>
      <c r="DP616" s="45">
        <v>133.19999999999999</v>
      </c>
      <c r="DQ616" s="45">
        <v>133.30000000000001</v>
      </c>
      <c r="DR616" s="45">
        <v>134.69999999999999</v>
      </c>
      <c r="DS616" s="45">
        <v>134.69999999999999</v>
      </c>
      <c r="DT616" s="45">
        <v>134.69999999999999</v>
      </c>
      <c r="DU616" s="45">
        <v>134.69999999999999</v>
      </c>
      <c r="DV616" s="45">
        <v>134.69999999999999</v>
      </c>
      <c r="DW616" s="45">
        <v>135.80000000000001</v>
      </c>
      <c r="DX616" s="46">
        <v>138.6</v>
      </c>
      <c r="DY616" s="46">
        <v>138.6</v>
      </c>
      <c r="DZ616" s="46">
        <v>138.6</v>
      </c>
      <c r="EA616">
        <v>138</v>
      </c>
      <c r="EB616" s="47">
        <v>138</v>
      </c>
      <c r="EC616" s="47">
        <v>138.1</v>
      </c>
    </row>
    <row r="617" spans="1:136" x14ac:dyDescent="0.25">
      <c r="A617" s="43" t="s">
        <v>3988</v>
      </c>
      <c r="B617" s="43" t="s">
        <v>3989</v>
      </c>
      <c r="C617" s="44">
        <v>0.14462</v>
      </c>
      <c r="D617" s="45">
        <v>105.1</v>
      </c>
      <c r="E617" s="45">
        <v>105</v>
      </c>
      <c r="F617" s="45">
        <v>105.7</v>
      </c>
      <c r="G617" s="45">
        <v>106.5</v>
      </c>
      <c r="H617" s="45">
        <v>106.3</v>
      </c>
      <c r="I617" s="45">
        <v>106.5</v>
      </c>
      <c r="J617" s="45">
        <v>106.6</v>
      </c>
      <c r="K617" s="45">
        <v>106.5</v>
      </c>
      <c r="L617" s="45">
        <v>107.9</v>
      </c>
      <c r="M617" s="45">
        <v>110.3</v>
      </c>
      <c r="N617" s="45">
        <v>113.9</v>
      </c>
      <c r="O617" s="45">
        <v>113.3</v>
      </c>
      <c r="P617" s="45">
        <v>113.5</v>
      </c>
      <c r="Q617" s="45">
        <v>115.1</v>
      </c>
      <c r="R617" s="45">
        <v>115.1</v>
      </c>
      <c r="S617" s="45">
        <v>115.1</v>
      </c>
      <c r="T617" s="45">
        <v>116.4</v>
      </c>
      <c r="U617" s="45">
        <v>117.1</v>
      </c>
      <c r="V617" s="45">
        <v>117</v>
      </c>
      <c r="W617" s="45">
        <v>116.3</v>
      </c>
      <c r="X617" s="45">
        <v>116.3</v>
      </c>
      <c r="Y617" s="45">
        <v>116.3</v>
      </c>
      <c r="Z617" s="45">
        <v>116.3</v>
      </c>
      <c r="AA617" s="45">
        <v>112.4</v>
      </c>
      <c r="AB617" s="45">
        <v>102.5</v>
      </c>
      <c r="AC617" s="45">
        <v>104.2</v>
      </c>
      <c r="AD617" s="45">
        <v>104.2</v>
      </c>
      <c r="AE617" s="45">
        <v>103.1</v>
      </c>
      <c r="AF617" s="45">
        <v>103.2</v>
      </c>
      <c r="AG617" s="45">
        <v>103.3</v>
      </c>
      <c r="AH617" s="45">
        <v>103.1</v>
      </c>
      <c r="AI617" s="45">
        <v>103.2</v>
      </c>
      <c r="AJ617" s="45">
        <v>104</v>
      </c>
      <c r="AK617" s="45">
        <v>103.9</v>
      </c>
      <c r="AL617" s="45">
        <v>103.9</v>
      </c>
      <c r="AM617" s="45">
        <v>103.9</v>
      </c>
      <c r="AN617" s="45">
        <v>102.4</v>
      </c>
      <c r="AO617" s="45">
        <v>102.6</v>
      </c>
      <c r="AP617" s="45">
        <v>101.1</v>
      </c>
      <c r="AQ617" s="45">
        <v>101.2</v>
      </c>
      <c r="AR617" s="45">
        <v>101.2</v>
      </c>
      <c r="AS617" s="45">
        <v>101.2</v>
      </c>
      <c r="AT617" s="45">
        <v>102.2</v>
      </c>
      <c r="AU617" s="45">
        <v>101.1</v>
      </c>
      <c r="AV617" s="45">
        <v>103.1</v>
      </c>
      <c r="AW617" s="45">
        <v>102.5</v>
      </c>
      <c r="AX617" s="45">
        <v>101.2</v>
      </c>
      <c r="AY617" s="45">
        <v>103.2</v>
      </c>
      <c r="AZ617" s="45">
        <v>108.2</v>
      </c>
      <c r="BA617" s="45">
        <v>107</v>
      </c>
      <c r="BB617" s="45">
        <v>108.7</v>
      </c>
      <c r="BC617" s="45">
        <v>110.2</v>
      </c>
      <c r="BD617" s="45">
        <v>110.7</v>
      </c>
      <c r="BE617" s="45">
        <v>111.4</v>
      </c>
      <c r="BF617" s="45">
        <v>110.9</v>
      </c>
      <c r="BG617" s="45">
        <v>109.3</v>
      </c>
      <c r="BH617" s="45">
        <v>109.3</v>
      </c>
      <c r="BI617" s="45">
        <v>105.7</v>
      </c>
      <c r="BJ617" s="45">
        <v>105.5</v>
      </c>
      <c r="BK617" s="45">
        <v>105.5</v>
      </c>
      <c r="BL617" s="45">
        <v>107.7</v>
      </c>
      <c r="BM617" s="45">
        <v>107.8</v>
      </c>
      <c r="BN617" s="45">
        <v>107.8</v>
      </c>
      <c r="BO617" s="45">
        <v>109.4</v>
      </c>
      <c r="BP617" s="45">
        <v>109.4</v>
      </c>
      <c r="BQ617" s="45">
        <v>109.4</v>
      </c>
      <c r="BR617" s="45">
        <v>109.4</v>
      </c>
      <c r="BS617" s="45">
        <v>109.4</v>
      </c>
      <c r="BT617" s="45">
        <v>109.4</v>
      </c>
      <c r="BU617" s="45">
        <v>109.4</v>
      </c>
      <c r="BV617" s="45">
        <v>109.2</v>
      </c>
      <c r="BW617" s="45">
        <v>109.1</v>
      </c>
      <c r="BX617" s="45">
        <v>108.5</v>
      </c>
      <c r="BY617" s="45">
        <v>108.5</v>
      </c>
      <c r="BZ617" s="45">
        <v>108.5</v>
      </c>
      <c r="CA617" s="45">
        <v>108.5</v>
      </c>
      <c r="CB617" s="45">
        <v>107.1</v>
      </c>
      <c r="CC617" s="45">
        <v>103.7</v>
      </c>
      <c r="CD617" s="45">
        <v>103.8</v>
      </c>
      <c r="CE617" s="45">
        <v>103.8</v>
      </c>
      <c r="CF617" s="45">
        <v>103.8</v>
      </c>
      <c r="CG617" s="45">
        <v>104.8</v>
      </c>
      <c r="CH617" s="45">
        <v>104.8</v>
      </c>
      <c r="CI617" s="45">
        <v>104.8</v>
      </c>
      <c r="CJ617" s="45">
        <v>102.7</v>
      </c>
      <c r="CK617" s="45">
        <v>102.6</v>
      </c>
      <c r="CL617" s="45">
        <v>102.6</v>
      </c>
      <c r="CM617" s="45">
        <v>100.9</v>
      </c>
      <c r="CN617" s="45">
        <v>100.9</v>
      </c>
      <c r="CO617" s="45">
        <v>106</v>
      </c>
      <c r="CP617" s="45">
        <v>106.3</v>
      </c>
      <c r="CQ617" s="45">
        <v>106.3</v>
      </c>
      <c r="CR617" s="45">
        <v>106.3</v>
      </c>
      <c r="CS617" s="45">
        <v>106.3</v>
      </c>
      <c r="CT617" s="45">
        <v>107.7</v>
      </c>
      <c r="CU617" s="45">
        <v>107.7</v>
      </c>
      <c r="CV617" s="45">
        <v>107.7</v>
      </c>
      <c r="CW617" s="45">
        <v>99</v>
      </c>
      <c r="CX617" s="45">
        <v>99</v>
      </c>
      <c r="CY617" s="45">
        <v>99</v>
      </c>
      <c r="CZ617" s="45">
        <v>99</v>
      </c>
      <c r="DA617" s="45">
        <v>98.6</v>
      </c>
      <c r="DB617" s="45">
        <v>98.6</v>
      </c>
      <c r="DC617" s="45">
        <v>96.9</v>
      </c>
      <c r="DD617" s="45">
        <v>97.2</v>
      </c>
      <c r="DE617" s="45">
        <v>97.2</v>
      </c>
      <c r="DF617" s="45">
        <v>97.2</v>
      </c>
      <c r="DG617" s="45">
        <v>96.8</v>
      </c>
      <c r="DH617" s="45">
        <v>96.8</v>
      </c>
      <c r="DI617" s="45">
        <v>96.8</v>
      </c>
      <c r="DJ617" s="45">
        <v>96.8</v>
      </c>
      <c r="DK617" s="45">
        <v>96.8</v>
      </c>
      <c r="DL617" s="45">
        <v>96.8</v>
      </c>
      <c r="DM617" s="45">
        <v>96.9</v>
      </c>
      <c r="DN617" s="45">
        <v>97.1</v>
      </c>
      <c r="DO617" s="45">
        <v>97.6</v>
      </c>
      <c r="DP617" s="45">
        <v>94.8</v>
      </c>
      <c r="DQ617" s="45">
        <v>92.3</v>
      </c>
      <c r="DR617" s="45">
        <v>93.5</v>
      </c>
      <c r="DS617" s="45">
        <v>96.4</v>
      </c>
      <c r="DT617" s="45">
        <v>96.4</v>
      </c>
      <c r="DU617" s="45">
        <v>99.7</v>
      </c>
      <c r="DV617" s="45">
        <v>97.5</v>
      </c>
      <c r="DW617" s="45">
        <v>100</v>
      </c>
      <c r="DX617" s="46">
        <v>97.3</v>
      </c>
      <c r="DY617" s="46">
        <v>99.6</v>
      </c>
      <c r="DZ617" s="46">
        <v>99</v>
      </c>
      <c r="EA617">
        <v>102.7</v>
      </c>
      <c r="EB617" s="47">
        <v>98.7</v>
      </c>
      <c r="EC617" s="47">
        <v>103.8</v>
      </c>
    </row>
    <row r="618" spans="1:136" x14ac:dyDescent="0.25">
      <c r="A618" s="43" t="s">
        <v>3990</v>
      </c>
      <c r="B618" s="43" t="s">
        <v>3991</v>
      </c>
      <c r="C618" s="44">
        <v>0.1225</v>
      </c>
      <c r="D618" s="45">
        <v>105.9</v>
      </c>
      <c r="E618" s="45">
        <v>105.9</v>
      </c>
      <c r="F618" s="45">
        <v>106.8</v>
      </c>
      <c r="G618" s="45">
        <v>107.7</v>
      </c>
      <c r="H618" s="45">
        <v>107.5</v>
      </c>
      <c r="I618" s="45">
        <v>107.6</v>
      </c>
      <c r="J618" s="45">
        <v>107.7</v>
      </c>
      <c r="K618" s="45">
        <v>107.7</v>
      </c>
      <c r="L618" s="45">
        <v>109.1</v>
      </c>
      <c r="M618" s="45">
        <v>112.1</v>
      </c>
      <c r="N618" s="45">
        <v>116.4</v>
      </c>
      <c r="O618" s="45">
        <v>115.7</v>
      </c>
      <c r="P618" s="45">
        <v>116</v>
      </c>
      <c r="Q618" s="45">
        <v>117.9</v>
      </c>
      <c r="R618" s="45">
        <v>117.9</v>
      </c>
      <c r="S618" s="45">
        <v>117.9</v>
      </c>
      <c r="T618" s="45">
        <v>119.4</v>
      </c>
      <c r="U618" s="45">
        <v>120.3</v>
      </c>
      <c r="V618" s="45">
        <v>120</v>
      </c>
      <c r="W618" s="45">
        <v>119.3</v>
      </c>
      <c r="X618" s="45">
        <v>119.3</v>
      </c>
      <c r="Y618" s="45">
        <v>119.3</v>
      </c>
      <c r="Z618" s="45">
        <v>119.3</v>
      </c>
      <c r="AA618" s="45">
        <v>114.7</v>
      </c>
      <c r="AB618" s="45">
        <v>102.9</v>
      </c>
      <c r="AC618" s="45">
        <v>105</v>
      </c>
      <c r="AD618" s="45">
        <v>105</v>
      </c>
      <c r="AE618" s="45">
        <v>103.7</v>
      </c>
      <c r="AF618" s="45">
        <v>103.8</v>
      </c>
      <c r="AG618" s="45">
        <v>103.7</v>
      </c>
      <c r="AH618" s="45">
        <v>103.7</v>
      </c>
      <c r="AI618" s="45">
        <v>103.8</v>
      </c>
      <c r="AJ618" s="45">
        <v>104.7</v>
      </c>
      <c r="AK618" s="45">
        <v>104.6</v>
      </c>
      <c r="AL618" s="45">
        <v>104.6</v>
      </c>
      <c r="AM618" s="45">
        <v>104.7</v>
      </c>
      <c r="AN618" s="45">
        <v>102.9</v>
      </c>
      <c r="AO618" s="45">
        <v>103.1</v>
      </c>
      <c r="AP618" s="45">
        <v>101.3</v>
      </c>
      <c r="AQ618" s="45">
        <v>101.4</v>
      </c>
      <c r="AR618" s="45">
        <v>101.4</v>
      </c>
      <c r="AS618" s="45">
        <v>101.4</v>
      </c>
      <c r="AT618" s="45">
        <v>102.6</v>
      </c>
      <c r="AU618" s="45">
        <v>101.3</v>
      </c>
      <c r="AV618" s="45">
        <v>103.6</v>
      </c>
      <c r="AW618" s="45">
        <v>102.9</v>
      </c>
      <c r="AX618" s="45">
        <v>101.4</v>
      </c>
      <c r="AY618" s="45">
        <v>103.8</v>
      </c>
      <c r="AZ618" s="45">
        <v>109.7</v>
      </c>
      <c r="BA618" s="45">
        <v>108.3</v>
      </c>
      <c r="BB618" s="45">
        <v>110.3</v>
      </c>
      <c r="BC618" s="45">
        <v>112</v>
      </c>
      <c r="BD618" s="45">
        <v>112.6</v>
      </c>
      <c r="BE618" s="45">
        <v>113.4</v>
      </c>
      <c r="BF618" s="45">
        <v>112.9</v>
      </c>
      <c r="BG618" s="45">
        <v>111</v>
      </c>
      <c r="BH618" s="45">
        <v>111</v>
      </c>
      <c r="BI618" s="45">
        <v>106.7</v>
      </c>
      <c r="BJ618" s="45">
        <v>106.6</v>
      </c>
      <c r="BK618" s="45">
        <v>106.5</v>
      </c>
      <c r="BL618" s="45">
        <v>109.2</v>
      </c>
      <c r="BM618" s="45">
        <v>109.2</v>
      </c>
      <c r="BN618" s="45">
        <v>109.2</v>
      </c>
      <c r="BO618" s="45">
        <v>111.1</v>
      </c>
      <c r="BP618" s="45">
        <v>111.1</v>
      </c>
      <c r="BQ618" s="45">
        <v>111.1</v>
      </c>
      <c r="BR618" s="45">
        <v>111.1</v>
      </c>
      <c r="BS618" s="45">
        <v>111.1</v>
      </c>
      <c r="BT618" s="45">
        <v>111.1</v>
      </c>
      <c r="BU618" s="45">
        <v>111.1</v>
      </c>
      <c r="BV618" s="45">
        <v>110.8</v>
      </c>
      <c r="BW618" s="45">
        <v>110.7</v>
      </c>
      <c r="BX618" s="45">
        <v>110.1</v>
      </c>
      <c r="BY618" s="45">
        <v>110.1</v>
      </c>
      <c r="BZ618" s="45">
        <v>110.1</v>
      </c>
      <c r="CA618" s="45">
        <v>110.1</v>
      </c>
      <c r="CB618" s="45">
        <v>108.4</v>
      </c>
      <c r="CC618" s="45">
        <v>104.4</v>
      </c>
      <c r="CD618" s="45">
        <v>104.5</v>
      </c>
      <c r="CE618" s="45">
        <v>104.5</v>
      </c>
      <c r="CF618" s="45">
        <v>104.5</v>
      </c>
      <c r="CG618" s="45">
        <v>105.7</v>
      </c>
      <c r="CH618" s="45">
        <v>105.7</v>
      </c>
      <c r="CI618" s="45">
        <v>105.7</v>
      </c>
      <c r="CJ618" s="45">
        <v>103.1</v>
      </c>
      <c r="CK618" s="45">
        <v>103.1</v>
      </c>
      <c r="CL618" s="45">
        <v>103.1</v>
      </c>
      <c r="CM618" s="45">
        <v>101.1</v>
      </c>
      <c r="CN618" s="45">
        <v>101.1</v>
      </c>
      <c r="CO618" s="45">
        <v>107</v>
      </c>
      <c r="CP618" s="45">
        <v>107.5</v>
      </c>
      <c r="CQ618" s="45">
        <v>107.5</v>
      </c>
      <c r="CR618" s="45">
        <v>107.5</v>
      </c>
      <c r="CS618" s="45">
        <v>107.5</v>
      </c>
      <c r="CT618" s="45">
        <v>109.2</v>
      </c>
      <c r="CU618" s="45">
        <v>109.2</v>
      </c>
      <c r="CV618" s="45">
        <v>109.2</v>
      </c>
      <c r="CW618" s="45">
        <v>98.9</v>
      </c>
      <c r="CX618" s="45">
        <v>98.9</v>
      </c>
      <c r="CY618" s="45">
        <v>98.9</v>
      </c>
      <c r="CZ618" s="45">
        <v>98.9</v>
      </c>
      <c r="DA618" s="45">
        <v>98.4</v>
      </c>
      <c r="DB618" s="45">
        <v>98.4</v>
      </c>
      <c r="DC618" s="45">
        <v>96.2</v>
      </c>
      <c r="DD618" s="45">
        <v>96.6</v>
      </c>
      <c r="DE618" s="45">
        <v>96.6</v>
      </c>
      <c r="DF618" s="45">
        <v>96.6</v>
      </c>
      <c r="DG618" s="45">
        <v>96</v>
      </c>
      <c r="DH618" s="45">
        <v>96</v>
      </c>
      <c r="DI618" s="45">
        <v>96</v>
      </c>
      <c r="DJ618" s="45">
        <v>96</v>
      </c>
      <c r="DK618" s="45">
        <v>96</v>
      </c>
      <c r="DL618" s="45">
        <v>96</v>
      </c>
      <c r="DM618" s="45">
        <v>96</v>
      </c>
      <c r="DN618" s="45">
        <v>96.2</v>
      </c>
      <c r="DO618" s="45">
        <v>96.7</v>
      </c>
      <c r="DP618" s="45">
        <v>93.3</v>
      </c>
      <c r="DQ618" s="45">
        <v>90.4</v>
      </c>
      <c r="DR618" s="45">
        <v>91.7</v>
      </c>
      <c r="DS618" s="45">
        <v>95.2</v>
      </c>
      <c r="DT618" s="45">
        <v>95.2</v>
      </c>
      <c r="DU618" s="45">
        <v>99.1</v>
      </c>
      <c r="DV618" s="45">
        <v>96.4</v>
      </c>
      <c r="DW618" s="45">
        <v>99.3</v>
      </c>
      <c r="DX618" s="46">
        <v>96.2</v>
      </c>
      <c r="DY618" s="46">
        <v>98.9</v>
      </c>
      <c r="DZ618" s="46">
        <v>98.2</v>
      </c>
      <c r="EA618">
        <v>102.6</v>
      </c>
      <c r="EB618" s="47">
        <v>97.8</v>
      </c>
      <c r="EC618" s="47">
        <v>103.9</v>
      </c>
    </row>
    <row r="619" spans="1:136" x14ac:dyDescent="0.25">
      <c r="A619" s="43" t="s">
        <v>3992</v>
      </c>
      <c r="B619" s="43" t="s">
        <v>3993</v>
      </c>
      <c r="C619" s="44">
        <v>2.2120000000000001E-2</v>
      </c>
      <c r="D619" s="45">
        <v>100.7</v>
      </c>
      <c r="E619" s="45">
        <v>100.1</v>
      </c>
      <c r="F619" s="45">
        <v>99.8</v>
      </c>
      <c r="G619" s="45">
        <v>100</v>
      </c>
      <c r="H619" s="45">
        <v>100</v>
      </c>
      <c r="I619" s="45">
        <v>100.9</v>
      </c>
      <c r="J619" s="45">
        <v>101</v>
      </c>
      <c r="K619" s="45">
        <v>99.8</v>
      </c>
      <c r="L619" s="45">
        <v>101.2</v>
      </c>
      <c r="M619" s="45">
        <v>100.2</v>
      </c>
      <c r="N619" s="45">
        <v>100.2</v>
      </c>
      <c r="O619" s="45">
        <v>99.8</v>
      </c>
      <c r="P619" s="45">
        <v>99.8</v>
      </c>
      <c r="Q619" s="45">
        <v>99.8</v>
      </c>
      <c r="R619" s="45">
        <v>99.7</v>
      </c>
      <c r="S619" s="45">
        <v>100</v>
      </c>
      <c r="T619" s="45">
        <v>99.8</v>
      </c>
      <c r="U619" s="45">
        <v>99.9</v>
      </c>
      <c r="V619" s="45">
        <v>100.1</v>
      </c>
      <c r="W619" s="45">
        <v>100.1</v>
      </c>
      <c r="X619" s="45">
        <v>99.9</v>
      </c>
      <c r="Y619" s="45">
        <v>100</v>
      </c>
      <c r="Z619" s="45">
        <v>99.9</v>
      </c>
      <c r="AA619" s="45">
        <v>99.8</v>
      </c>
      <c r="AB619" s="45">
        <v>99.8</v>
      </c>
      <c r="AC619" s="45">
        <v>99.8</v>
      </c>
      <c r="AD619" s="45">
        <v>99.7</v>
      </c>
      <c r="AE619" s="45">
        <v>99.9</v>
      </c>
      <c r="AF619" s="45">
        <v>99.9</v>
      </c>
      <c r="AG619" s="45">
        <v>101.2</v>
      </c>
      <c r="AH619" s="45">
        <v>99.8</v>
      </c>
      <c r="AI619" s="45">
        <v>99.7</v>
      </c>
      <c r="AJ619" s="45">
        <v>100.2</v>
      </c>
      <c r="AK619" s="45">
        <v>100.2</v>
      </c>
      <c r="AL619" s="45">
        <v>99.9</v>
      </c>
      <c r="AM619" s="45">
        <v>99.7</v>
      </c>
      <c r="AN619" s="45">
        <v>99.8</v>
      </c>
      <c r="AO619" s="45">
        <v>99.9</v>
      </c>
      <c r="AP619" s="45">
        <v>99.9</v>
      </c>
      <c r="AQ619" s="45">
        <v>99.9</v>
      </c>
      <c r="AR619" s="45">
        <v>99.9</v>
      </c>
      <c r="AS619" s="45">
        <v>100</v>
      </c>
      <c r="AT619" s="45">
        <v>100</v>
      </c>
      <c r="AU619" s="45">
        <v>100</v>
      </c>
      <c r="AV619" s="45">
        <v>100</v>
      </c>
      <c r="AW619" s="45">
        <v>100.1</v>
      </c>
      <c r="AX619" s="45">
        <v>100.1</v>
      </c>
      <c r="AY619" s="45">
        <v>100.1</v>
      </c>
      <c r="AZ619" s="45">
        <v>100.1</v>
      </c>
      <c r="BA619" s="45">
        <v>100.1</v>
      </c>
      <c r="BB619" s="45">
        <v>100.1</v>
      </c>
      <c r="BC619" s="45">
        <v>100</v>
      </c>
      <c r="BD619" s="45">
        <v>100</v>
      </c>
      <c r="BE619" s="45">
        <v>100</v>
      </c>
      <c r="BF619" s="45">
        <v>99.9</v>
      </c>
      <c r="BG619" s="45">
        <v>99.9</v>
      </c>
      <c r="BH619" s="45">
        <v>99.9</v>
      </c>
      <c r="BI619" s="45">
        <v>99.8</v>
      </c>
      <c r="BJ619" s="45">
        <v>99.8</v>
      </c>
      <c r="BK619" s="45">
        <v>99.8</v>
      </c>
      <c r="BL619" s="45">
        <v>99.8</v>
      </c>
      <c r="BM619" s="45">
        <v>99.9</v>
      </c>
      <c r="BN619" s="45">
        <v>99.9</v>
      </c>
      <c r="BO619" s="45">
        <v>99.9</v>
      </c>
      <c r="BP619" s="45">
        <v>99.9</v>
      </c>
      <c r="BQ619" s="45">
        <v>99.9</v>
      </c>
      <c r="BR619" s="45">
        <v>99.9</v>
      </c>
      <c r="BS619" s="45">
        <v>99.9</v>
      </c>
      <c r="BT619" s="45">
        <v>99.9</v>
      </c>
      <c r="BU619" s="45">
        <v>99.9</v>
      </c>
      <c r="BV619" s="45">
        <v>99.9</v>
      </c>
      <c r="BW619" s="45">
        <v>99.9</v>
      </c>
      <c r="BX619" s="45">
        <v>99.9</v>
      </c>
      <c r="BY619" s="45">
        <v>99.9</v>
      </c>
      <c r="BZ619" s="45">
        <v>99.9</v>
      </c>
      <c r="CA619" s="45">
        <v>99.9</v>
      </c>
      <c r="CB619" s="45">
        <v>99.9</v>
      </c>
      <c r="CC619" s="45">
        <v>99.9</v>
      </c>
      <c r="CD619" s="45">
        <v>100.1</v>
      </c>
      <c r="CE619" s="45">
        <v>100.1</v>
      </c>
      <c r="CF619" s="45">
        <v>100.1</v>
      </c>
      <c r="CG619" s="45">
        <v>100.1</v>
      </c>
      <c r="CH619" s="45">
        <v>100.1</v>
      </c>
      <c r="CI619" s="45">
        <v>100.1</v>
      </c>
      <c r="CJ619" s="45">
        <v>100.1</v>
      </c>
      <c r="CK619" s="45">
        <v>99.9</v>
      </c>
      <c r="CL619" s="45">
        <v>99.9</v>
      </c>
      <c r="CM619" s="45">
        <v>99.9</v>
      </c>
      <c r="CN619" s="45">
        <v>99.9</v>
      </c>
      <c r="CO619" s="45">
        <v>99.9</v>
      </c>
      <c r="CP619" s="45">
        <v>99.9</v>
      </c>
      <c r="CQ619" s="45">
        <v>100</v>
      </c>
      <c r="CR619" s="45">
        <v>100</v>
      </c>
      <c r="CS619" s="45">
        <v>99.9</v>
      </c>
      <c r="CT619" s="45">
        <v>99.9</v>
      </c>
      <c r="CU619" s="45">
        <v>99.9</v>
      </c>
      <c r="CV619" s="45">
        <v>99.9</v>
      </c>
      <c r="CW619" s="45">
        <v>99.9</v>
      </c>
      <c r="CX619" s="45">
        <v>99.9</v>
      </c>
      <c r="CY619" s="45">
        <v>99.9</v>
      </c>
      <c r="CZ619" s="45">
        <v>99.9</v>
      </c>
      <c r="DA619" s="45">
        <v>99.9</v>
      </c>
      <c r="DB619" s="45">
        <v>100</v>
      </c>
      <c r="DC619" s="45">
        <v>100.7</v>
      </c>
      <c r="DD619" s="45">
        <v>100.7</v>
      </c>
      <c r="DE619" s="45">
        <v>100.7</v>
      </c>
      <c r="DF619" s="45">
        <v>100.7</v>
      </c>
      <c r="DG619" s="45">
        <v>100.9</v>
      </c>
      <c r="DH619" s="45">
        <v>100.9</v>
      </c>
      <c r="DI619" s="45">
        <v>100.9</v>
      </c>
      <c r="DJ619" s="45">
        <v>100.9</v>
      </c>
      <c r="DK619" s="45">
        <v>101.1</v>
      </c>
      <c r="DL619" s="45">
        <v>101.1</v>
      </c>
      <c r="DM619" s="45">
        <v>102.1</v>
      </c>
      <c r="DN619" s="45">
        <v>102.1</v>
      </c>
      <c r="DO619" s="45">
        <v>102.7</v>
      </c>
      <c r="DP619" s="45">
        <v>102.7</v>
      </c>
      <c r="DQ619" s="45">
        <v>102.7</v>
      </c>
      <c r="DR619" s="45">
        <v>103.3</v>
      </c>
      <c r="DS619" s="45">
        <v>103.3</v>
      </c>
      <c r="DT619" s="45">
        <v>103.3</v>
      </c>
      <c r="DU619" s="45">
        <v>103.3</v>
      </c>
      <c r="DV619" s="45">
        <v>103.7</v>
      </c>
      <c r="DW619" s="45">
        <v>103.7</v>
      </c>
      <c r="DX619" s="46">
        <v>103.2</v>
      </c>
      <c r="DY619" s="46">
        <v>103.2</v>
      </c>
      <c r="DZ619" s="46">
        <v>103.2</v>
      </c>
      <c r="EA619">
        <v>103.2</v>
      </c>
      <c r="EB619" s="47">
        <v>103.6</v>
      </c>
      <c r="EC619" s="47">
        <v>103.6</v>
      </c>
    </row>
    <row r="620" spans="1:136" x14ac:dyDescent="0.25">
      <c r="A620" s="43" t="s">
        <v>3994</v>
      </c>
      <c r="B620" s="43" t="s">
        <v>3995</v>
      </c>
      <c r="C620" s="44">
        <v>0.38341999999999998</v>
      </c>
      <c r="D620" s="45">
        <v>102.5</v>
      </c>
      <c r="E620" s="45">
        <v>102</v>
      </c>
      <c r="F620" s="45">
        <v>102.6</v>
      </c>
      <c r="G620" s="45">
        <v>100.5</v>
      </c>
      <c r="H620" s="45">
        <v>99.9</v>
      </c>
      <c r="I620" s="45">
        <v>102.6</v>
      </c>
      <c r="J620" s="45">
        <v>96.3</v>
      </c>
      <c r="K620" s="45">
        <v>94.7</v>
      </c>
      <c r="L620" s="45">
        <v>99.2</v>
      </c>
      <c r="M620" s="45">
        <v>93</v>
      </c>
      <c r="N620" s="45">
        <v>87</v>
      </c>
      <c r="O620" s="45">
        <v>92.1</v>
      </c>
      <c r="P620" s="45">
        <v>89.9</v>
      </c>
      <c r="Q620" s="45">
        <v>92.1</v>
      </c>
      <c r="R620" s="45">
        <v>86</v>
      </c>
      <c r="S620" s="45">
        <v>90.2</v>
      </c>
      <c r="T620" s="45">
        <v>90.6</v>
      </c>
      <c r="U620" s="45">
        <v>95.4</v>
      </c>
      <c r="V620" s="45">
        <v>92.9</v>
      </c>
      <c r="W620" s="45">
        <v>93.8</v>
      </c>
      <c r="X620" s="45">
        <v>95.3</v>
      </c>
      <c r="Y620" s="45">
        <v>96.2</v>
      </c>
      <c r="Z620" s="45">
        <v>96.6</v>
      </c>
      <c r="AA620" s="45">
        <v>100.2</v>
      </c>
      <c r="AB620" s="45">
        <v>95.5</v>
      </c>
      <c r="AC620" s="45">
        <v>98</v>
      </c>
      <c r="AD620" s="45">
        <v>94.2</v>
      </c>
      <c r="AE620" s="45">
        <v>95.1</v>
      </c>
      <c r="AF620" s="45">
        <v>99.6</v>
      </c>
      <c r="AG620" s="45">
        <v>96.6</v>
      </c>
      <c r="AH620" s="45">
        <v>97.5</v>
      </c>
      <c r="AI620" s="45">
        <v>102.5</v>
      </c>
      <c r="AJ620" s="45">
        <v>102.4</v>
      </c>
      <c r="AK620" s="45">
        <v>98.8</v>
      </c>
      <c r="AL620" s="45">
        <v>98.1</v>
      </c>
      <c r="AM620" s="45">
        <v>95.9</v>
      </c>
      <c r="AN620" s="45">
        <v>96.8</v>
      </c>
      <c r="AO620" s="45">
        <v>97.7</v>
      </c>
      <c r="AP620" s="45">
        <v>98.3</v>
      </c>
      <c r="AQ620" s="45">
        <v>99</v>
      </c>
      <c r="AR620" s="45">
        <v>99.9</v>
      </c>
      <c r="AS620" s="45">
        <v>101.9</v>
      </c>
      <c r="AT620" s="45">
        <v>100.8</v>
      </c>
      <c r="AU620" s="45">
        <v>99.8</v>
      </c>
      <c r="AV620" s="45">
        <v>101.2</v>
      </c>
      <c r="AW620" s="45">
        <v>95.1</v>
      </c>
      <c r="AX620" s="45">
        <v>97.8</v>
      </c>
      <c r="AY620" s="45">
        <v>96.3</v>
      </c>
      <c r="AZ620" s="45">
        <v>94.9</v>
      </c>
      <c r="BA620" s="45">
        <v>99.4</v>
      </c>
      <c r="BB620" s="45">
        <v>96.7</v>
      </c>
      <c r="BC620" s="45">
        <v>95.1</v>
      </c>
      <c r="BD620" s="45">
        <v>96.7</v>
      </c>
      <c r="BE620" s="45">
        <v>95.9</v>
      </c>
      <c r="BF620" s="45">
        <v>93.6</v>
      </c>
      <c r="BG620" s="45">
        <v>92.9</v>
      </c>
      <c r="BH620" s="45">
        <v>93.7</v>
      </c>
      <c r="BI620" s="45">
        <v>92.4</v>
      </c>
      <c r="BJ620" s="45">
        <v>91.7</v>
      </c>
      <c r="BK620" s="45">
        <v>93</v>
      </c>
      <c r="BL620" s="45">
        <v>91.3</v>
      </c>
      <c r="BM620" s="45">
        <v>91.5</v>
      </c>
      <c r="BN620" s="45">
        <v>89.8</v>
      </c>
      <c r="BO620" s="45">
        <v>90</v>
      </c>
      <c r="BP620" s="45">
        <v>87.5</v>
      </c>
      <c r="BQ620" s="45">
        <v>92.1</v>
      </c>
      <c r="BR620" s="45">
        <v>89.2</v>
      </c>
      <c r="BS620" s="45">
        <v>91.5</v>
      </c>
      <c r="BT620" s="45">
        <v>93</v>
      </c>
      <c r="BU620" s="45">
        <v>91.5</v>
      </c>
      <c r="BV620" s="45">
        <v>90.7</v>
      </c>
      <c r="BW620" s="45">
        <v>90.3</v>
      </c>
      <c r="BX620" s="45">
        <v>88.2</v>
      </c>
      <c r="BY620" s="45">
        <v>92.1</v>
      </c>
      <c r="BZ620" s="45">
        <v>95.9</v>
      </c>
      <c r="CA620" s="45">
        <v>95.1</v>
      </c>
      <c r="CB620" s="45">
        <v>95.2</v>
      </c>
      <c r="CC620" s="45">
        <v>95.2</v>
      </c>
      <c r="CD620" s="45">
        <v>93.8</v>
      </c>
      <c r="CE620" s="45">
        <v>96.8</v>
      </c>
      <c r="CF620" s="45">
        <v>96.8</v>
      </c>
      <c r="CG620" s="45">
        <v>98.7</v>
      </c>
      <c r="CH620" s="45">
        <v>103.3</v>
      </c>
      <c r="CI620" s="45">
        <v>103.9</v>
      </c>
      <c r="CJ620" s="45">
        <v>101.6</v>
      </c>
      <c r="CK620" s="45">
        <v>102.6</v>
      </c>
      <c r="CL620" s="45">
        <v>101.2</v>
      </c>
      <c r="CM620" s="45">
        <v>100</v>
      </c>
      <c r="CN620" s="45">
        <v>101.6</v>
      </c>
      <c r="CO620" s="45">
        <v>100.2</v>
      </c>
      <c r="CP620" s="45">
        <v>100.2</v>
      </c>
      <c r="CQ620" s="45">
        <v>101.4</v>
      </c>
      <c r="CR620" s="45">
        <v>99.8</v>
      </c>
      <c r="CS620" s="45">
        <v>98.2</v>
      </c>
      <c r="CT620" s="45">
        <v>99</v>
      </c>
      <c r="CU620" s="45">
        <v>99.8</v>
      </c>
      <c r="CV620" s="45">
        <v>98.9</v>
      </c>
      <c r="CW620" s="45">
        <v>95.7</v>
      </c>
      <c r="CX620" s="45">
        <v>96.1</v>
      </c>
      <c r="CY620" s="45">
        <v>95.9</v>
      </c>
      <c r="CZ620" s="45">
        <v>95.6</v>
      </c>
      <c r="DA620" s="45">
        <v>96.1</v>
      </c>
      <c r="DB620" s="45">
        <v>96.2</v>
      </c>
      <c r="DC620" s="45">
        <v>98</v>
      </c>
      <c r="DD620" s="45">
        <v>95.1</v>
      </c>
      <c r="DE620" s="45">
        <v>96</v>
      </c>
      <c r="DF620" s="45">
        <v>97.5</v>
      </c>
      <c r="DG620" s="45">
        <v>99.5</v>
      </c>
      <c r="DH620" s="45">
        <v>100.9</v>
      </c>
      <c r="DI620" s="45">
        <v>107.7</v>
      </c>
      <c r="DJ620" s="45">
        <v>109.6</v>
      </c>
      <c r="DK620" s="45">
        <v>115.3</v>
      </c>
      <c r="DL620" s="45">
        <v>117.4</v>
      </c>
      <c r="DM620" s="45">
        <v>117.8</v>
      </c>
      <c r="DN620" s="45">
        <v>117.9</v>
      </c>
      <c r="DO620" s="45">
        <v>122.7</v>
      </c>
      <c r="DP620" s="45">
        <v>122.6</v>
      </c>
      <c r="DQ620" s="45">
        <v>125.2</v>
      </c>
      <c r="DR620" s="45">
        <v>126.2</v>
      </c>
      <c r="DS620" s="45">
        <v>126.2</v>
      </c>
      <c r="DT620" s="45">
        <v>127.7</v>
      </c>
      <c r="DU620" s="45">
        <v>132.30000000000001</v>
      </c>
      <c r="DV620" s="45">
        <v>133.6</v>
      </c>
      <c r="DW620" s="45">
        <v>139.19999999999999</v>
      </c>
      <c r="DX620" s="46">
        <v>136.9</v>
      </c>
      <c r="DY620" s="46">
        <v>136.19999999999999</v>
      </c>
      <c r="DZ620" s="46">
        <v>134.19999999999999</v>
      </c>
      <c r="EA620">
        <v>135.9</v>
      </c>
      <c r="EB620" s="47">
        <v>134.69999999999999</v>
      </c>
      <c r="EC620" s="47">
        <v>135.6</v>
      </c>
    </row>
    <row r="621" spans="1:136" x14ac:dyDescent="0.25">
      <c r="A621" s="43" t="s">
        <v>3996</v>
      </c>
      <c r="B621" s="43" t="s">
        <v>3997</v>
      </c>
      <c r="C621" s="44">
        <v>0.17896000000000001</v>
      </c>
      <c r="D621" s="45">
        <v>99.9</v>
      </c>
      <c r="E621" s="45">
        <v>100.1</v>
      </c>
      <c r="F621" s="45">
        <v>98.8</v>
      </c>
      <c r="G621" s="45">
        <v>101.4</v>
      </c>
      <c r="H621" s="45">
        <v>99.6</v>
      </c>
      <c r="I621" s="45">
        <v>101.6</v>
      </c>
      <c r="J621" s="45">
        <v>100.1</v>
      </c>
      <c r="K621" s="45">
        <v>99.5</v>
      </c>
      <c r="L621" s="45">
        <v>96.5</v>
      </c>
      <c r="M621" s="45">
        <v>89.7</v>
      </c>
      <c r="N621" s="45">
        <v>84.8</v>
      </c>
      <c r="O621" s="45">
        <v>83.7</v>
      </c>
      <c r="P621" s="45">
        <v>84.4</v>
      </c>
      <c r="Q621" s="45">
        <v>83.8</v>
      </c>
      <c r="R621" s="45">
        <v>81.599999999999994</v>
      </c>
      <c r="S621" s="45">
        <v>83</v>
      </c>
      <c r="T621" s="45">
        <v>84.3</v>
      </c>
      <c r="U621" s="45">
        <v>88.3</v>
      </c>
      <c r="V621" s="45">
        <v>86.9</v>
      </c>
      <c r="W621" s="45">
        <v>86.5</v>
      </c>
      <c r="X621" s="45">
        <v>87.6</v>
      </c>
      <c r="Y621" s="45">
        <v>85.9</v>
      </c>
      <c r="Z621" s="45">
        <v>87.2</v>
      </c>
      <c r="AA621" s="45">
        <v>92.6</v>
      </c>
      <c r="AB621" s="45">
        <v>93.2</v>
      </c>
      <c r="AC621" s="45">
        <v>94.8</v>
      </c>
      <c r="AD621" s="45">
        <v>93.6</v>
      </c>
      <c r="AE621" s="45">
        <v>93.4</v>
      </c>
      <c r="AF621" s="45">
        <v>96</v>
      </c>
      <c r="AG621" s="45">
        <v>96.6</v>
      </c>
      <c r="AH621" s="45">
        <v>92.9</v>
      </c>
      <c r="AI621" s="45">
        <v>95.9</v>
      </c>
      <c r="AJ621" s="45">
        <v>96.2</v>
      </c>
      <c r="AK621" s="45">
        <v>97</v>
      </c>
      <c r="AL621" s="45">
        <v>98.3</v>
      </c>
      <c r="AM621" s="45">
        <v>97.3</v>
      </c>
      <c r="AN621" s="45">
        <v>97.3</v>
      </c>
      <c r="AO621" s="45">
        <v>102</v>
      </c>
      <c r="AP621" s="45">
        <v>103.1</v>
      </c>
      <c r="AQ621" s="45">
        <v>102.2</v>
      </c>
      <c r="AR621" s="45">
        <v>106.1</v>
      </c>
      <c r="AS621" s="45">
        <v>107.9</v>
      </c>
      <c r="AT621" s="45">
        <v>107.1</v>
      </c>
      <c r="AU621" s="45">
        <v>106.9</v>
      </c>
      <c r="AV621" s="45">
        <v>106.7</v>
      </c>
      <c r="AW621" s="45">
        <v>103.9</v>
      </c>
      <c r="AX621" s="45">
        <v>106.5</v>
      </c>
      <c r="AY621" s="45">
        <v>99.9</v>
      </c>
      <c r="AZ621" s="45">
        <v>102.5</v>
      </c>
      <c r="BA621" s="45">
        <v>106.9</v>
      </c>
      <c r="BB621" s="45">
        <v>102.2</v>
      </c>
      <c r="BC621" s="45">
        <v>97.9</v>
      </c>
      <c r="BD621" s="45">
        <v>98.6</v>
      </c>
      <c r="BE621" s="45">
        <v>95.4</v>
      </c>
      <c r="BF621" s="45">
        <v>92.5</v>
      </c>
      <c r="BG621" s="45">
        <v>90.5</v>
      </c>
      <c r="BH621" s="45">
        <v>91</v>
      </c>
      <c r="BI621" s="45">
        <v>89.1</v>
      </c>
      <c r="BJ621" s="45">
        <v>89.2</v>
      </c>
      <c r="BK621" s="45">
        <v>90.8</v>
      </c>
      <c r="BL621" s="45">
        <v>89.5</v>
      </c>
      <c r="BM621" s="45">
        <v>89.6</v>
      </c>
      <c r="BN621" s="45">
        <v>89.1</v>
      </c>
      <c r="BO621" s="45">
        <v>89.1</v>
      </c>
      <c r="BP621" s="45">
        <v>90.1</v>
      </c>
      <c r="BQ621" s="45">
        <v>93.1</v>
      </c>
      <c r="BR621" s="45">
        <v>87.4</v>
      </c>
      <c r="BS621" s="45">
        <v>91</v>
      </c>
      <c r="BT621" s="45">
        <v>90.4</v>
      </c>
      <c r="BU621" s="45">
        <v>91.1</v>
      </c>
      <c r="BV621" s="45">
        <v>90.6</v>
      </c>
      <c r="BW621" s="45">
        <v>89.9</v>
      </c>
      <c r="BX621" s="45">
        <v>86.6</v>
      </c>
      <c r="BY621" s="45">
        <v>90.4</v>
      </c>
      <c r="BZ621" s="45">
        <v>93.5</v>
      </c>
      <c r="CA621" s="45">
        <v>90</v>
      </c>
      <c r="CB621" s="45">
        <v>91</v>
      </c>
      <c r="CC621" s="45">
        <v>88.4</v>
      </c>
      <c r="CD621" s="45">
        <v>93.2</v>
      </c>
      <c r="CE621" s="45">
        <v>96.1</v>
      </c>
      <c r="CF621" s="45">
        <v>96.9</v>
      </c>
      <c r="CG621" s="45">
        <v>96</v>
      </c>
      <c r="CH621" s="45">
        <v>98.1</v>
      </c>
      <c r="CI621" s="45">
        <v>98.8</v>
      </c>
      <c r="CJ621" s="45">
        <v>96.4</v>
      </c>
      <c r="CK621" s="45">
        <v>97.8</v>
      </c>
      <c r="CL621" s="45">
        <v>93.1</v>
      </c>
      <c r="CM621" s="45">
        <v>94</v>
      </c>
      <c r="CN621" s="45">
        <v>92.2</v>
      </c>
      <c r="CO621" s="45">
        <v>92.9</v>
      </c>
      <c r="CP621" s="45">
        <v>91.1</v>
      </c>
      <c r="CQ621" s="45">
        <v>93.4</v>
      </c>
      <c r="CR621" s="45">
        <v>91.4</v>
      </c>
      <c r="CS621" s="45">
        <v>89.2</v>
      </c>
      <c r="CT621" s="45">
        <v>89.1</v>
      </c>
      <c r="CU621" s="45">
        <v>88.5</v>
      </c>
      <c r="CV621" s="45">
        <v>85.8</v>
      </c>
      <c r="CW621" s="45">
        <v>83.7</v>
      </c>
      <c r="CX621" s="45">
        <v>82.6</v>
      </c>
      <c r="CY621" s="45">
        <v>83.7</v>
      </c>
      <c r="CZ621" s="45">
        <v>85.4</v>
      </c>
      <c r="DA621" s="45">
        <v>84.5</v>
      </c>
      <c r="DB621" s="45">
        <v>86.1</v>
      </c>
      <c r="DC621" s="45">
        <v>87</v>
      </c>
      <c r="DD621" s="45">
        <v>85</v>
      </c>
      <c r="DE621" s="45">
        <v>87.4</v>
      </c>
      <c r="DF621" s="45">
        <v>86.1</v>
      </c>
      <c r="DG621" s="45">
        <v>87.1</v>
      </c>
      <c r="DH621" s="45">
        <v>91.4</v>
      </c>
      <c r="DI621" s="45">
        <v>105.6</v>
      </c>
      <c r="DJ621" s="45">
        <v>106.8</v>
      </c>
      <c r="DK621" s="45">
        <v>114.7</v>
      </c>
      <c r="DL621" s="45">
        <v>121.2</v>
      </c>
      <c r="DM621" s="45">
        <v>123.4</v>
      </c>
      <c r="DN621" s="45">
        <v>123.4</v>
      </c>
      <c r="DO621" s="45">
        <v>130.69999999999999</v>
      </c>
      <c r="DP621" s="45">
        <v>129.69999999999999</v>
      </c>
      <c r="DQ621" s="45">
        <v>134</v>
      </c>
      <c r="DR621" s="45">
        <v>135.9</v>
      </c>
      <c r="DS621" s="45">
        <v>132.19999999999999</v>
      </c>
      <c r="DT621" s="45">
        <v>132.9</v>
      </c>
      <c r="DU621" s="45">
        <v>143.9</v>
      </c>
      <c r="DV621" s="45">
        <v>145.9</v>
      </c>
      <c r="DW621" s="45">
        <v>156.5</v>
      </c>
      <c r="DX621" s="46">
        <v>154.69999999999999</v>
      </c>
      <c r="DY621" s="46">
        <v>152.80000000000001</v>
      </c>
      <c r="DZ621" s="46">
        <v>148.80000000000001</v>
      </c>
      <c r="EA621">
        <v>152.4</v>
      </c>
      <c r="EB621" s="47">
        <v>148.5</v>
      </c>
      <c r="EC621" s="47">
        <v>149.69999999999999</v>
      </c>
    </row>
    <row r="622" spans="1:136" x14ac:dyDescent="0.25">
      <c r="A622" s="43" t="s">
        <v>3998</v>
      </c>
      <c r="B622" s="43" t="s">
        <v>3999</v>
      </c>
      <c r="C622" s="44">
        <v>0.20446</v>
      </c>
      <c r="D622" s="45">
        <v>104.8</v>
      </c>
      <c r="E622" s="45">
        <v>103.6</v>
      </c>
      <c r="F622" s="45">
        <v>106</v>
      </c>
      <c r="G622" s="45">
        <v>99.7</v>
      </c>
      <c r="H622" s="45">
        <v>100.2</v>
      </c>
      <c r="I622" s="45">
        <v>103.4</v>
      </c>
      <c r="J622" s="45">
        <v>93</v>
      </c>
      <c r="K622" s="45">
        <v>90.4</v>
      </c>
      <c r="L622" s="45">
        <v>101.6</v>
      </c>
      <c r="M622" s="45">
        <v>95.8</v>
      </c>
      <c r="N622" s="45">
        <v>88.9</v>
      </c>
      <c r="O622" s="45">
        <v>99.5</v>
      </c>
      <c r="P622" s="45">
        <v>94.8</v>
      </c>
      <c r="Q622" s="45">
        <v>99.3</v>
      </c>
      <c r="R622" s="45">
        <v>89.8</v>
      </c>
      <c r="S622" s="45">
        <v>96.5</v>
      </c>
      <c r="T622" s="45">
        <v>96.1</v>
      </c>
      <c r="U622" s="45">
        <v>101.6</v>
      </c>
      <c r="V622" s="45">
        <v>98.2</v>
      </c>
      <c r="W622" s="45">
        <v>100.2</v>
      </c>
      <c r="X622" s="45">
        <v>102</v>
      </c>
      <c r="Y622" s="45">
        <v>105.2</v>
      </c>
      <c r="Z622" s="45">
        <v>104.8</v>
      </c>
      <c r="AA622" s="45">
        <v>106.9</v>
      </c>
      <c r="AB622" s="45">
        <v>97.4</v>
      </c>
      <c r="AC622" s="45">
        <v>100.8</v>
      </c>
      <c r="AD622" s="45">
        <v>94.7</v>
      </c>
      <c r="AE622" s="45">
        <v>96.7</v>
      </c>
      <c r="AF622" s="45">
        <v>102.9</v>
      </c>
      <c r="AG622" s="45">
        <v>96.5</v>
      </c>
      <c r="AH622" s="45">
        <v>101.6</v>
      </c>
      <c r="AI622" s="45">
        <v>108.3</v>
      </c>
      <c r="AJ622" s="45">
        <v>107.7</v>
      </c>
      <c r="AK622" s="45">
        <v>100.3</v>
      </c>
      <c r="AL622" s="45">
        <v>98</v>
      </c>
      <c r="AM622" s="45">
        <v>94.6</v>
      </c>
      <c r="AN622" s="45">
        <v>96.2</v>
      </c>
      <c r="AO622" s="45">
        <v>94</v>
      </c>
      <c r="AP622" s="45">
        <v>94.1</v>
      </c>
      <c r="AQ622" s="45">
        <v>96.2</v>
      </c>
      <c r="AR622" s="45">
        <v>94.4</v>
      </c>
      <c r="AS622" s="45">
        <v>96.7</v>
      </c>
      <c r="AT622" s="45">
        <v>95.3</v>
      </c>
      <c r="AU622" s="45">
        <v>93.7</v>
      </c>
      <c r="AV622" s="45">
        <v>96.3</v>
      </c>
      <c r="AW622" s="45">
        <v>87.4</v>
      </c>
      <c r="AX622" s="45">
        <v>90.1</v>
      </c>
      <c r="AY622" s="45">
        <v>93.2</v>
      </c>
      <c r="AZ622" s="45">
        <v>88.3</v>
      </c>
      <c r="BA622" s="45">
        <v>92.9</v>
      </c>
      <c r="BB622" s="45">
        <v>91.8</v>
      </c>
      <c r="BC622" s="45">
        <v>92.6</v>
      </c>
      <c r="BD622" s="45">
        <v>95</v>
      </c>
      <c r="BE622" s="45">
        <v>96.3</v>
      </c>
      <c r="BF622" s="45">
        <v>94.7</v>
      </c>
      <c r="BG622" s="45">
        <v>95.1</v>
      </c>
      <c r="BH622" s="45">
        <v>96</v>
      </c>
      <c r="BI622" s="45">
        <v>95.2</v>
      </c>
      <c r="BJ622" s="45">
        <v>93.8</v>
      </c>
      <c r="BK622" s="45">
        <v>94.9</v>
      </c>
      <c r="BL622" s="45">
        <v>92.9</v>
      </c>
      <c r="BM622" s="45">
        <v>93.2</v>
      </c>
      <c r="BN622" s="45">
        <v>90.4</v>
      </c>
      <c r="BO622" s="45">
        <v>90.7</v>
      </c>
      <c r="BP622" s="45">
        <v>85.2</v>
      </c>
      <c r="BQ622" s="45">
        <v>91.3</v>
      </c>
      <c r="BR622" s="45">
        <v>90.7</v>
      </c>
      <c r="BS622" s="45">
        <v>91.9</v>
      </c>
      <c r="BT622" s="45">
        <v>95.2</v>
      </c>
      <c r="BU622" s="45">
        <v>91.8</v>
      </c>
      <c r="BV622" s="45">
        <v>90.9</v>
      </c>
      <c r="BW622" s="45">
        <v>90.6</v>
      </c>
      <c r="BX622" s="45">
        <v>89.6</v>
      </c>
      <c r="BY622" s="45">
        <v>93.7</v>
      </c>
      <c r="BZ622" s="45">
        <v>98.1</v>
      </c>
      <c r="CA622" s="45">
        <v>99.6</v>
      </c>
      <c r="CB622" s="45">
        <v>99</v>
      </c>
      <c r="CC622" s="45">
        <v>101.2</v>
      </c>
      <c r="CD622" s="45">
        <v>94.4</v>
      </c>
      <c r="CE622" s="45">
        <v>97.4</v>
      </c>
      <c r="CF622" s="45">
        <v>96.6</v>
      </c>
      <c r="CG622" s="45">
        <v>101</v>
      </c>
      <c r="CH622" s="45">
        <v>107.9</v>
      </c>
      <c r="CI622" s="45">
        <v>108.4</v>
      </c>
      <c r="CJ622" s="45">
        <v>106.1</v>
      </c>
      <c r="CK622" s="45">
        <v>106.9</v>
      </c>
      <c r="CL622" s="45">
        <v>108.4</v>
      </c>
      <c r="CM622" s="45">
        <v>105.3</v>
      </c>
      <c r="CN622" s="45">
        <v>109.7</v>
      </c>
      <c r="CO622" s="45">
        <v>106.5</v>
      </c>
      <c r="CP622" s="45">
        <v>108.1</v>
      </c>
      <c r="CQ622" s="45">
        <v>108.4</v>
      </c>
      <c r="CR622" s="45">
        <v>107.1</v>
      </c>
      <c r="CS622" s="45">
        <v>106</v>
      </c>
      <c r="CT622" s="45">
        <v>107.7</v>
      </c>
      <c r="CU622" s="45">
        <v>109.8</v>
      </c>
      <c r="CV622" s="45">
        <v>110.4</v>
      </c>
      <c r="CW622" s="45">
        <v>106.2</v>
      </c>
      <c r="CX622" s="45">
        <v>108</v>
      </c>
      <c r="CY622" s="45">
        <v>106.5</v>
      </c>
      <c r="CZ622" s="45">
        <v>104.6</v>
      </c>
      <c r="DA622" s="45">
        <v>106.3</v>
      </c>
      <c r="DB622" s="45">
        <v>105</v>
      </c>
      <c r="DC622" s="45">
        <v>107.6</v>
      </c>
      <c r="DD622" s="45">
        <v>104</v>
      </c>
      <c r="DE622" s="45">
        <v>103.6</v>
      </c>
      <c r="DF622" s="45">
        <v>107.5</v>
      </c>
      <c r="DG622" s="45">
        <v>110.3</v>
      </c>
      <c r="DH622" s="45">
        <v>109.2</v>
      </c>
      <c r="DI622" s="45">
        <v>109.6</v>
      </c>
      <c r="DJ622" s="45">
        <v>112</v>
      </c>
      <c r="DK622" s="45">
        <v>115.8</v>
      </c>
      <c r="DL622" s="45">
        <v>114.1</v>
      </c>
      <c r="DM622" s="45">
        <v>112.9</v>
      </c>
      <c r="DN622" s="45">
        <v>113.1</v>
      </c>
      <c r="DO622" s="45">
        <v>115.8</v>
      </c>
      <c r="DP622" s="45">
        <v>116.3</v>
      </c>
      <c r="DQ622" s="45">
        <v>117.4</v>
      </c>
      <c r="DR622" s="45">
        <v>117.7</v>
      </c>
      <c r="DS622" s="45">
        <v>120.9</v>
      </c>
      <c r="DT622" s="45">
        <v>123.2</v>
      </c>
      <c r="DU622" s="45">
        <v>122.2</v>
      </c>
      <c r="DV622" s="45">
        <v>122.9</v>
      </c>
      <c r="DW622" s="45">
        <v>124</v>
      </c>
      <c r="DX622" s="46">
        <v>121.4</v>
      </c>
      <c r="DY622" s="46">
        <v>121.6</v>
      </c>
      <c r="DZ622" s="46">
        <v>121.5</v>
      </c>
      <c r="EA622">
        <v>121.5</v>
      </c>
      <c r="EB622" s="47">
        <v>122.7</v>
      </c>
      <c r="EC622" s="47">
        <v>123.4</v>
      </c>
    </row>
    <row r="623" spans="1:136" x14ac:dyDescent="0.25">
      <c r="A623" s="43" t="s">
        <v>4000</v>
      </c>
      <c r="B623" s="43" t="s">
        <v>4001</v>
      </c>
      <c r="C623" s="44">
        <v>0.20757999999999999</v>
      </c>
      <c r="D623" s="45">
        <v>100.7</v>
      </c>
      <c r="E623" s="45">
        <v>101.7</v>
      </c>
      <c r="F623" s="45">
        <v>101.1</v>
      </c>
      <c r="G623" s="45">
        <v>101.9</v>
      </c>
      <c r="H623" s="45">
        <v>101.9</v>
      </c>
      <c r="I623" s="45">
        <v>100.2</v>
      </c>
      <c r="J623" s="45">
        <v>100.5</v>
      </c>
      <c r="K623" s="45">
        <v>97.7</v>
      </c>
      <c r="L623" s="45">
        <v>97.9</v>
      </c>
      <c r="M623" s="45">
        <v>97.1</v>
      </c>
      <c r="N623" s="45">
        <v>97.6</v>
      </c>
      <c r="O623" s="45">
        <v>97.8</v>
      </c>
      <c r="P623" s="45">
        <v>96</v>
      </c>
      <c r="Q623" s="45">
        <v>97.8</v>
      </c>
      <c r="R623" s="45">
        <v>97.3</v>
      </c>
      <c r="S623" s="45">
        <v>99.7</v>
      </c>
      <c r="T623" s="45">
        <v>101.9</v>
      </c>
      <c r="U623" s="45">
        <v>99.7</v>
      </c>
      <c r="V623" s="45">
        <v>100.4</v>
      </c>
      <c r="W623" s="45">
        <v>100.1</v>
      </c>
      <c r="X623" s="45">
        <v>100.7</v>
      </c>
      <c r="Y623" s="45">
        <v>99.7</v>
      </c>
      <c r="Z623" s="45">
        <v>101</v>
      </c>
      <c r="AA623" s="45">
        <v>101.1</v>
      </c>
      <c r="AB623" s="45">
        <v>103.3</v>
      </c>
      <c r="AC623" s="45">
        <v>102.4</v>
      </c>
      <c r="AD623" s="45">
        <v>101.4</v>
      </c>
      <c r="AE623" s="45">
        <v>99.6</v>
      </c>
      <c r="AF623" s="45">
        <v>99.7</v>
      </c>
      <c r="AG623" s="45">
        <v>100.5</v>
      </c>
      <c r="AH623" s="45">
        <v>100.5</v>
      </c>
      <c r="AI623" s="45">
        <v>104</v>
      </c>
      <c r="AJ623" s="45">
        <v>104.6</v>
      </c>
      <c r="AK623" s="45">
        <v>104.4</v>
      </c>
      <c r="AL623" s="45">
        <v>104.1</v>
      </c>
      <c r="AM623" s="45">
        <v>104.1</v>
      </c>
      <c r="AN623" s="45">
        <v>104.6</v>
      </c>
      <c r="AO623" s="45">
        <v>104.4</v>
      </c>
      <c r="AP623" s="45">
        <v>104.9</v>
      </c>
      <c r="AQ623" s="45">
        <v>105.2</v>
      </c>
      <c r="AR623" s="45">
        <v>105.9</v>
      </c>
      <c r="AS623" s="45">
        <v>106.6</v>
      </c>
      <c r="AT623" s="45">
        <v>107.2</v>
      </c>
      <c r="AU623" s="45">
        <v>106.9</v>
      </c>
      <c r="AV623" s="45">
        <v>103.7</v>
      </c>
      <c r="AW623" s="45">
        <v>107.8</v>
      </c>
      <c r="AX623" s="45">
        <v>107.7</v>
      </c>
      <c r="AY623" s="45">
        <v>108.8</v>
      </c>
      <c r="AZ623" s="45">
        <v>108.1</v>
      </c>
      <c r="BA623" s="45">
        <v>108.9</v>
      </c>
      <c r="BB623" s="45">
        <v>108.2</v>
      </c>
      <c r="BC623" s="45">
        <v>109.5</v>
      </c>
      <c r="BD623" s="45">
        <v>112.7</v>
      </c>
      <c r="BE623" s="45">
        <v>111.9</v>
      </c>
      <c r="BF623" s="45">
        <v>111.2</v>
      </c>
      <c r="BG623" s="45">
        <v>114.5</v>
      </c>
      <c r="BH623" s="45">
        <v>110.5</v>
      </c>
      <c r="BI623" s="45">
        <v>113.7</v>
      </c>
      <c r="BJ623" s="45">
        <v>114.4</v>
      </c>
      <c r="BK623" s="45">
        <v>114.5</v>
      </c>
      <c r="BL623" s="45">
        <v>114.6</v>
      </c>
      <c r="BM623" s="45">
        <v>114.6</v>
      </c>
      <c r="BN623" s="45">
        <v>112.9</v>
      </c>
      <c r="BO623" s="45">
        <v>109.7</v>
      </c>
      <c r="BP623" s="45">
        <v>93.5</v>
      </c>
      <c r="BQ623" s="45">
        <v>94.3</v>
      </c>
      <c r="BR623" s="45">
        <v>94.3</v>
      </c>
      <c r="BS623" s="45">
        <v>97.9</v>
      </c>
      <c r="BT623" s="45">
        <v>99.4</v>
      </c>
      <c r="BU623" s="45">
        <v>98.9</v>
      </c>
      <c r="BV623" s="45">
        <v>98.9</v>
      </c>
      <c r="BW623" s="45">
        <v>99.1</v>
      </c>
      <c r="BX623" s="45">
        <v>99.3</v>
      </c>
      <c r="BY623" s="45">
        <v>99.5</v>
      </c>
      <c r="BZ623" s="45">
        <v>99.9</v>
      </c>
      <c r="CA623" s="45">
        <v>99.2</v>
      </c>
      <c r="CB623" s="45">
        <v>99.7</v>
      </c>
      <c r="CC623" s="45">
        <v>99.7</v>
      </c>
      <c r="CD623" s="45">
        <v>99.5</v>
      </c>
      <c r="CE623" s="45">
        <v>99.9</v>
      </c>
      <c r="CF623" s="45">
        <v>100.2</v>
      </c>
      <c r="CG623" s="45">
        <v>99.6</v>
      </c>
      <c r="CH623" s="45">
        <v>99.9</v>
      </c>
      <c r="CI623" s="45">
        <v>100.1</v>
      </c>
      <c r="CJ623" s="45">
        <v>99.9</v>
      </c>
      <c r="CK623" s="45">
        <v>100.1</v>
      </c>
      <c r="CL623" s="45">
        <v>100.2</v>
      </c>
      <c r="CM623" s="45">
        <v>100.2</v>
      </c>
      <c r="CN623" s="45">
        <v>100.3</v>
      </c>
      <c r="CO623" s="45">
        <v>100.5</v>
      </c>
      <c r="CP623" s="45">
        <v>100.5</v>
      </c>
      <c r="CQ623" s="45">
        <v>100.3</v>
      </c>
      <c r="CR623" s="45">
        <v>100.5</v>
      </c>
      <c r="CS623" s="45">
        <v>101.8</v>
      </c>
      <c r="CT623" s="45">
        <v>100.9</v>
      </c>
      <c r="CU623" s="45">
        <v>100.8</v>
      </c>
      <c r="CV623" s="45">
        <v>100.8</v>
      </c>
      <c r="CW623" s="45">
        <v>101.4</v>
      </c>
      <c r="CX623" s="45">
        <v>100.8</v>
      </c>
      <c r="CY623" s="45">
        <v>101.7</v>
      </c>
      <c r="CZ623" s="45">
        <v>102.1</v>
      </c>
      <c r="DA623" s="45">
        <v>102.5</v>
      </c>
      <c r="DB623" s="45">
        <v>102.6</v>
      </c>
      <c r="DC623" s="45">
        <v>104.1</v>
      </c>
      <c r="DD623" s="45">
        <v>103.6</v>
      </c>
      <c r="DE623" s="45">
        <v>103.9</v>
      </c>
      <c r="DF623" s="45">
        <v>104.2</v>
      </c>
      <c r="DG623" s="45">
        <v>106.5</v>
      </c>
      <c r="DH623" s="45">
        <v>106.7</v>
      </c>
      <c r="DI623" s="45">
        <v>106.9</v>
      </c>
      <c r="DJ623" s="45">
        <v>106.4</v>
      </c>
      <c r="DK623" s="45">
        <v>106.5</v>
      </c>
      <c r="DL623" s="45">
        <v>108.2</v>
      </c>
      <c r="DM623" s="45">
        <v>108.3</v>
      </c>
      <c r="DN623" s="45">
        <v>108.7</v>
      </c>
      <c r="DO623" s="45">
        <v>109.7</v>
      </c>
      <c r="DP623" s="45">
        <v>109.6</v>
      </c>
      <c r="DQ623" s="45">
        <v>109.5</v>
      </c>
      <c r="DR623" s="45">
        <v>109.4</v>
      </c>
      <c r="DS623" s="45">
        <v>108.5</v>
      </c>
      <c r="DT623" s="45">
        <v>111.7</v>
      </c>
      <c r="DU623" s="45">
        <v>112.2</v>
      </c>
      <c r="DV623" s="45">
        <v>112.5</v>
      </c>
      <c r="DW623" s="45">
        <v>112.3</v>
      </c>
      <c r="DX623" s="46">
        <v>112.6</v>
      </c>
      <c r="DY623" s="46">
        <v>112.6</v>
      </c>
      <c r="DZ623" s="46">
        <v>113.2</v>
      </c>
      <c r="EA623">
        <v>113.3</v>
      </c>
      <c r="EB623" s="47">
        <v>113.3</v>
      </c>
      <c r="EC623" s="47">
        <v>110.8</v>
      </c>
    </row>
    <row r="624" spans="1:136" x14ac:dyDescent="0.25">
      <c r="A624" s="43" t="s">
        <v>4002</v>
      </c>
      <c r="B624" s="43" t="s">
        <v>4003</v>
      </c>
      <c r="C624" s="44">
        <v>8.5459999999999994E-2</v>
      </c>
      <c r="D624" s="45">
        <v>103.5</v>
      </c>
      <c r="E624" s="45">
        <v>103.7</v>
      </c>
      <c r="F624" s="45">
        <v>104.6</v>
      </c>
      <c r="G624" s="45">
        <v>104.8</v>
      </c>
      <c r="H624" s="45">
        <v>105.9</v>
      </c>
      <c r="I624" s="45">
        <v>104</v>
      </c>
      <c r="J624" s="45">
        <v>104.6</v>
      </c>
      <c r="K624" s="45">
        <v>105.6</v>
      </c>
      <c r="L624" s="45">
        <v>106.4</v>
      </c>
      <c r="M624" s="45">
        <v>106.3</v>
      </c>
      <c r="N624" s="45">
        <v>106.4</v>
      </c>
      <c r="O624" s="45">
        <v>104.5</v>
      </c>
      <c r="P624" s="45">
        <v>102</v>
      </c>
      <c r="Q624" s="45">
        <v>100.6</v>
      </c>
      <c r="R624" s="45">
        <v>103.5</v>
      </c>
      <c r="S624" s="45">
        <v>106.1</v>
      </c>
      <c r="T624" s="45">
        <v>106.8</v>
      </c>
      <c r="U624" s="45">
        <v>105.3</v>
      </c>
      <c r="V624" s="45">
        <v>105</v>
      </c>
      <c r="W624" s="45">
        <v>105.9</v>
      </c>
      <c r="X624" s="45">
        <v>107</v>
      </c>
      <c r="Y624" s="45">
        <v>107.3</v>
      </c>
      <c r="Z624" s="45">
        <v>107.2</v>
      </c>
      <c r="AA624" s="45">
        <v>107.2</v>
      </c>
      <c r="AB624" s="45">
        <v>107.5</v>
      </c>
      <c r="AC624" s="45">
        <v>107.4</v>
      </c>
      <c r="AD624" s="45">
        <v>108.6</v>
      </c>
      <c r="AE624" s="45">
        <v>109.8</v>
      </c>
      <c r="AF624" s="45">
        <v>110.5</v>
      </c>
      <c r="AG624" s="45">
        <v>110.1</v>
      </c>
      <c r="AH624" s="45">
        <v>109.2</v>
      </c>
      <c r="AI624" s="45">
        <v>110.6</v>
      </c>
      <c r="AJ624" s="45">
        <v>110.7</v>
      </c>
      <c r="AK624" s="45">
        <v>111</v>
      </c>
      <c r="AL624" s="45">
        <v>111.5</v>
      </c>
      <c r="AM624" s="45">
        <v>111.2</v>
      </c>
      <c r="AN624" s="45">
        <v>109.9</v>
      </c>
      <c r="AO624" s="45">
        <v>110.9</v>
      </c>
      <c r="AP624" s="45">
        <v>111.7</v>
      </c>
      <c r="AQ624" s="45">
        <v>113</v>
      </c>
      <c r="AR624" s="45">
        <v>114.5</v>
      </c>
      <c r="AS624" s="45">
        <v>115.3</v>
      </c>
      <c r="AT624" s="45">
        <v>116.3</v>
      </c>
      <c r="AU624" s="45">
        <v>115.7</v>
      </c>
      <c r="AV624" s="45">
        <v>107.5</v>
      </c>
      <c r="AW624" s="45">
        <v>117.5</v>
      </c>
      <c r="AX624" s="45">
        <v>117.2</v>
      </c>
      <c r="AY624" s="45">
        <v>108.5</v>
      </c>
      <c r="AZ624" s="45">
        <v>106.8</v>
      </c>
      <c r="BA624" s="45">
        <v>108.7</v>
      </c>
      <c r="BB624" s="45">
        <v>107.1</v>
      </c>
      <c r="BC624" s="45">
        <v>110.2</v>
      </c>
      <c r="BD624" s="45">
        <v>118.6</v>
      </c>
      <c r="BE624" s="45">
        <v>116.6</v>
      </c>
      <c r="BF624" s="45">
        <v>115</v>
      </c>
      <c r="BG624" s="45">
        <v>122.9</v>
      </c>
      <c r="BH624" s="45">
        <v>113.2</v>
      </c>
      <c r="BI624" s="45">
        <v>121.1</v>
      </c>
      <c r="BJ624" s="45">
        <v>122.8</v>
      </c>
      <c r="BK624" s="45">
        <v>123</v>
      </c>
      <c r="BL624" s="45">
        <v>123</v>
      </c>
      <c r="BM624" s="45">
        <v>123.1</v>
      </c>
      <c r="BN624" s="45">
        <v>118.9</v>
      </c>
      <c r="BO624" s="45">
        <v>115.7</v>
      </c>
      <c r="BP624" s="45">
        <v>111</v>
      </c>
      <c r="BQ624" s="45">
        <v>113</v>
      </c>
      <c r="BR624" s="45">
        <v>113</v>
      </c>
      <c r="BS624" s="45">
        <v>116</v>
      </c>
      <c r="BT624" s="45">
        <v>120.1</v>
      </c>
      <c r="BU624" s="45">
        <v>118.7</v>
      </c>
      <c r="BV624" s="45">
        <v>118.8</v>
      </c>
      <c r="BW624" s="45">
        <v>119.2</v>
      </c>
      <c r="BX624" s="45">
        <v>119.6</v>
      </c>
      <c r="BY624" s="45">
        <v>120.1</v>
      </c>
      <c r="BZ624" s="45">
        <v>121.2</v>
      </c>
      <c r="CA624" s="45">
        <v>120</v>
      </c>
      <c r="CB624" s="45">
        <v>122.4</v>
      </c>
      <c r="CC624" s="45">
        <v>122.3</v>
      </c>
      <c r="CD624" s="45">
        <v>122</v>
      </c>
      <c r="CE624" s="45">
        <v>124.4</v>
      </c>
      <c r="CF624" s="45">
        <v>125.2</v>
      </c>
      <c r="CG624" s="45">
        <v>123.7</v>
      </c>
      <c r="CH624" s="45">
        <v>124.5</v>
      </c>
      <c r="CI624" s="45">
        <v>124.9</v>
      </c>
      <c r="CJ624" s="45">
        <v>124.5</v>
      </c>
      <c r="CK624" s="45">
        <v>124.9</v>
      </c>
      <c r="CL624" s="45">
        <v>125.1</v>
      </c>
      <c r="CM624" s="45">
        <v>125.2</v>
      </c>
      <c r="CN624" s="45">
        <v>125.6</v>
      </c>
      <c r="CO624" s="45">
        <v>125.9</v>
      </c>
      <c r="CP624" s="45">
        <v>125.9</v>
      </c>
      <c r="CQ624" s="45">
        <v>125.6</v>
      </c>
      <c r="CR624" s="45">
        <v>126.2</v>
      </c>
      <c r="CS624" s="45">
        <v>129.5</v>
      </c>
      <c r="CT624" s="45">
        <v>126.9</v>
      </c>
      <c r="CU624" s="45">
        <v>127</v>
      </c>
      <c r="CV624" s="45">
        <v>127</v>
      </c>
      <c r="CW624" s="45">
        <v>128.30000000000001</v>
      </c>
      <c r="CX624" s="45">
        <v>126.9</v>
      </c>
      <c r="CY624" s="45">
        <v>127</v>
      </c>
      <c r="CZ624" s="45">
        <v>127.6</v>
      </c>
      <c r="DA624" s="45">
        <v>128.69999999999999</v>
      </c>
      <c r="DB624" s="45">
        <v>128.9</v>
      </c>
      <c r="DC624" s="45">
        <v>132.4</v>
      </c>
      <c r="DD624" s="45">
        <v>129.9</v>
      </c>
      <c r="DE624" s="45">
        <v>130.5</v>
      </c>
      <c r="DF624" s="45">
        <v>131.19999999999999</v>
      </c>
      <c r="DG624" s="45">
        <v>136.19999999999999</v>
      </c>
      <c r="DH624" s="45">
        <v>136.69999999999999</v>
      </c>
      <c r="DI624" s="45">
        <v>137.19999999999999</v>
      </c>
      <c r="DJ624" s="45">
        <v>137.5</v>
      </c>
      <c r="DK624" s="45">
        <v>137.69999999999999</v>
      </c>
      <c r="DL624" s="45">
        <v>139.19999999999999</v>
      </c>
      <c r="DM624" s="45">
        <v>139.4</v>
      </c>
      <c r="DN624" s="45">
        <v>140.5</v>
      </c>
      <c r="DO624" s="45">
        <v>142.80000000000001</v>
      </c>
      <c r="DP624" s="45">
        <v>143</v>
      </c>
      <c r="DQ624" s="45">
        <v>143</v>
      </c>
      <c r="DR624" s="45">
        <v>143.1</v>
      </c>
      <c r="DS624" s="45">
        <v>141</v>
      </c>
      <c r="DT624" s="45">
        <v>148.6</v>
      </c>
      <c r="DU624" s="45">
        <v>148.6</v>
      </c>
      <c r="DV624" s="45">
        <v>149.19999999999999</v>
      </c>
      <c r="DW624" s="45">
        <v>150.5</v>
      </c>
      <c r="DX624" s="46">
        <v>151.1</v>
      </c>
      <c r="DY624" s="46">
        <v>151.1</v>
      </c>
      <c r="DZ624" s="46">
        <v>152.6</v>
      </c>
      <c r="EA624">
        <v>152.6</v>
      </c>
      <c r="EB624" s="47">
        <v>152.30000000000001</v>
      </c>
      <c r="EC624" s="47">
        <v>146.1</v>
      </c>
    </row>
    <row r="625" spans="1:133" x14ac:dyDescent="0.25">
      <c r="A625" s="43" t="s">
        <v>4004</v>
      </c>
      <c r="B625" s="43" t="s">
        <v>4005</v>
      </c>
      <c r="C625" s="44">
        <v>0.11854000000000001</v>
      </c>
      <c r="D625" s="45">
        <v>98.7</v>
      </c>
      <c r="E625" s="45">
        <v>100.2</v>
      </c>
      <c r="F625" s="45">
        <v>98.6</v>
      </c>
      <c r="G625" s="45">
        <v>99.8</v>
      </c>
      <c r="H625" s="45">
        <v>99</v>
      </c>
      <c r="I625" s="45">
        <v>97.4</v>
      </c>
      <c r="J625" s="45">
        <v>97.4</v>
      </c>
      <c r="K625" s="45">
        <v>91.8</v>
      </c>
      <c r="L625" s="45">
        <v>91.6</v>
      </c>
      <c r="M625" s="45">
        <v>90.3</v>
      </c>
      <c r="N625" s="45">
        <v>91.2</v>
      </c>
      <c r="O625" s="45">
        <v>92.9</v>
      </c>
      <c r="P625" s="45">
        <v>91.3</v>
      </c>
      <c r="Q625" s="45">
        <v>95.6</v>
      </c>
      <c r="R625" s="45">
        <v>92.6</v>
      </c>
      <c r="S625" s="45">
        <v>94.9</v>
      </c>
      <c r="T625" s="45">
        <v>98.3</v>
      </c>
      <c r="U625" s="45">
        <v>95.5</v>
      </c>
      <c r="V625" s="45">
        <v>97</v>
      </c>
      <c r="W625" s="45">
        <v>95.8</v>
      </c>
      <c r="X625" s="45">
        <v>96</v>
      </c>
      <c r="Y625" s="45">
        <v>93.9</v>
      </c>
      <c r="Z625" s="45">
        <v>96.4</v>
      </c>
      <c r="AA625" s="45">
        <v>96.5</v>
      </c>
      <c r="AB625" s="45">
        <v>100.1</v>
      </c>
      <c r="AC625" s="45">
        <v>98.5</v>
      </c>
      <c r="AD625" s="45">
        <v>95.8</v>
      </c>
      <c r="AE625" s="45">
        <v>91.7</v>
      </c>
      <c r="AF625" s="45">
        <v>91.6</v>
      </c>
      <c r="AG625" s="45">
        <v>93.3</v>
      </c>
      <c r="AH625" s="45">
        <v>93.9</v>
      </c>
      <c r="AI625" s="45">
        <v>99.1</v>
      </c>
      <c r="AJ625" s="45">
        <v>99.9</v>
      </c>
      <c r="AK625" s="45">
        <v>99.3</v>
      </c>
      <c r="AL625" s="45">
        <v>98.6</v>
      </c>
      <c r="AM625" s="45">
        <v>98.9</v>
      </c>
      <c r="AN625" s="45">
        <v>100.7</v>
      </c>
      <c r="AO625" s="45">
        <v>99.6</v>
      </c>
      <c r="AP625" s="45">
        <v>99.9</v>
      </c>
      <c r="AQ625" s="45">
        <v>99.5</v>
      </c>
      <c r="AR625" s="45">
        <v>99.5</v>
      </c>
      <c r="AS625" s="45">
        <v>100.1</v>
      </c>
      <c r="AT625" s="45">
        <v>100.5</v>
      </c>
      <c r="AU625" s="45">
        <v>100.5</v>
      </c>
      <c r="AV625" s="45">
        <v>100.7</v>
      </c>
      <c r="AW625" s="45">
        <v>100.7</v>
      </c>
      <c r="AX625" s="45">
        <v>100.7</v>
      </c>
      <c r="AY625" s="45">
        <v>108.9</v>
      </c>
      <c r="AZ625" s="45">
        <v>108.9</v>
      </c>
      <c r="BA625" s="45">
        <v>108.9</v>
      </c>
      <c r="BB625" s="45">
        <v>108.9</v>
      </c>
      <c r="BC625" s="45">
        <v>108.9</v>
      </c>
      <c r="BD625" s="45">
        <v>108.5</v>
      </c>
      <c r="BE625" s="45">
        <v>108.5</v>
      </c>
      <c r="BF625" s="45">
        <v>108.5</v>
      </c>
      <c r="BG625" s="45">
        <v>108.5</v>
      </c>
      <c r="BH625" s="45">
        <v>108.5</v>
      </c>
      <c r="BI625" s="45">
        <v>108.5</v>
      </c>
      <c r="BJ625" s="45">
        <v>108.5</v>
      </c>
      <c r="BK625" s="45">
        <v>108.5</v>
      </c>
      <c r="BL625" s="45">
        <v>108.5</v>
      </c>
      <c r="BM625" s="45">
        <v>108.5</v>
      </c>
      <c r="BN625" s="45">
        <v>108.5</v>
      </c>
      <c r="BO625" s="45">
        <v>105</v>
      </c>
      <c r="BP625" s="45">
        <v>80.099999999999994</v>
      </c>
      <c r="BQ625" s="45">
        <v>80.099999999999994</v>
      </c>
      <c r="BR625" s="45">
        <v>80.099999999999994</v>
      </c>
      <c r="BS625" s="45">
        <v>84.2</v>
      </c>
      <c r="BT625" s="45">
        <v>83.8</v>
      </c>
      <c r="BU625" s="45">
        <v>83.8</v>
      </c>
      <c r="BV625" s="45">
        <v>83.8</v>
      </c>
      <c r="BW625" s="45">
        <v>83.8</v>
      </c>
      <c r="BX625" s="45">
        <v>83.8</v>
      </c>
      <c r="BY625" s="45">
        <v>83.8</v>
      </c>
      <c r="BZ625" s="45">
        <v>83.8</v>
      </c>
      <c r="CA625" s="45">
        <v>83.4</v>
      </c>
      <c r="CB625" s="45">
        <v>82.6</v>
      </c>
      <c r="CC625" s="45">
        <v>82.6</v>
      </c>
      <c r="CD625" s="45">
        <v>82.6</v>
      </c>
      <c r="CE625" s="45">
        <v>81.400000000000006</v>
      </c>
      <c r="CF625" s="45">
        <v>81.400000000000006</v>
      </c>
      <c r="CG625" s="45">
        <v>81.400000000000006</v>
      </c>
      <c r="CH625" s="45">
        <v>81.400000000000006</v>
      </c>
      <c r="CI625" s="45">
        <v>81.400000000000006</v>
      </c>
      <c r="CJ625" s="45">
        <v>81.400000000000006</v>
      </c>
      <c r="CK625" s="45">
        <v>81.400000000000006</v>
      </c>
      <c r="CL625" s="45">
        <v>81.400000000000006</v>
      </c>
      <c r="CM625" s="45">
        <v>81.400000000000006</v>
      </c>
      <c r="CN625" s="45">
        <v>81.400000000000006</v>
      </c>
      <c r="CO625" s="45">
        <v>81.400000000000006</v>
      </c>
      <c r="CP625" s="45">
        <v>81.400000000000006</v>
      </c>
      <c r="CQ625" s="45">
        <v>81.400000000000006</v>
      </c>
      <c r="CR625" s="45">
        <v>81.3</v>
      </c>
      <c r="CS625" s="45">
        <v>81.3</v>
      </c>
      <c r="CT625" s="45">
        <v>81.3</v>
      </c>
      <c r="CU625" s="45">
        <v>81.3</v>
      </c>
      <c r="CV625" s="45">
        <v>81.3</v>
      </c>
      <c r="CW625" s="45">
        <v>81.3</v>
      </c>
      <c r="CX625" s="45">
        <v>81.3</v>
      </c>
      <c r="CY625" s="45">
        <v>83.1</v>
      </c>
      <c r="CZ625" s="45">
        <v>83.1</v>
      </c>
      <c r="DA625" s="45">
        <v>83.1</v>
      </c>
      <c r="DB625" s="45">
        <v>83.1</v>
      </c>
      <c r="DC625" s="45">
        <v>83.1</v>
      </c>
      <c r="DD625" s="45">
        <v>83.1</v>
      </c>
      <c r="DE625" s="45">
        <v>83.1</v>
      </c>
      <c r="DF625" s="45">
        <v>83.1</v>
      </c>
      <c r="DG625" s="45">
        <v>83.6</v>
      </c>
      <c r="DH625" s="45">
        <v>83.6</v>
      </c>
      <c r="DI625" s="45">
        <v>83.6</v>
      </c>
      <c r="DJ625" s="45">
        <v>82.4</v>
      </c>
      <c r="DK625" s="45">
        <v>82.4</v>
      </c>
      <c r="DL625" s="45">
        <v>82.4</v>
      </c>
      <c r="DM625" s="45">
        <v>82.4</v>
      </c>
      <c r="DN625" s="45">
        <v>82.4</v>
      </c>
      <c r="DO625" s="45">
        <v>82.4</v>
      </c>
      <c r="DP625" s="45">
        <v>82.4</v>
      </c>
      <c r="DQ625" s="45">
        <v>82.4</v>
      </c>
      <c r="DR625" s="45">
        <v>82.4</v>
      </c>
      <c r="DS625" s="45">
        <v>82.4</v>
      </c>
      <c r="DT625" s="45">
        <v>82.4</v>
      </c>
      <c r="DU625" s="45">
        <v>82.4</v>
      </c>
      <c r="DV625" s="45">
        <v>82.4</v>
      </c>
      <c r="DW625" s="45">
        <v>81.2</v>
      </c>
      <c r="DX625" s="46">
        <v>81.2</v>
      </c>
      <c r="DY625" s="46">
        <v>81.2</v>
      </c>
      <c r="DZ625" s="46">
        <v>81.2</v>
      </c>
      <c r="EA625">
        <v>81.2</v>
      </c>
      <c r="EB625" s="47">
        <v>81.2</v>
      </c>
      <c r="EC625" s="47">
        <v>81.2</v>
      </c>
    </row>
    <row r="626" spans="1:133" x14ac:dyDescent="0.25">
      <c r="A626" s="43" t="s">
        <v>4006</v>
      </c>
      <c r="B626" s="43" t="s">
        <v>4007</v>
      </c>
      <c r="C626" s="44">
        <v>3.0000000000000001E-3</v>
      </c>
      <c r="D626" s="45">
        <v>103.1</v>
      </c>
      <c r="E626" s="45">
        <v>103.1</v>
      </c>
      <c r="F626" s="45">
        <v>103.1</v>
      </c>
      <c r="G626" s="45">
        <v>103.1</v>
      </c>
      <c r="H626" s="45">
        <v>103.1</v>
      </c>
      <c r="I626" s="45">
        <v>103.1</v>
      </c>
      <c r="J626" s="45">
        <v>103.1</v>
      </c>
      <c r="K626" s="45">
        <v>103.1</v>
      </c>
      <c r="L626" s="45">
        <v>103.1</v>
      </c>
      <c r="M626" s="45">
        <v>103.1</v>
      </c>
      <c r="N626" s="45">
        <v>103.1</v>
      </c>
      <c r="O626" s="45">
        <v>103.1</v>
      </c>
      <c r="P626" s="45">
        <v>106.6</v>
      </c>
      <c r="Q626" s="45">
        <v>106.6</v>
      </c>
      <c r="R626" s="45">
        <v>106.6</v>
      </c>
      <c r="S626" s="45">
        <v>106.6</v>
      </c>
      <c r="T626" s="45">
        <v>106.6</v>
      </c>
      <c r="U626" s="45">
        <v>106.6</v>
      </c>
      <c r="V626" s="45">
        <v>106.6</v>
      </c>
      <c r="W626" s="45">
        <v>106.6</v>
      </c>
      <c r="X626" s="45">
        <v>106.6</v>
      </c>
      <c r="Y626" s="45">
        <v>106.6</v>
      </c>
      <c r="Z626" s="45">
        <v>106.6</v>
      </c>
      <c r="AA626" s="45">
        <v>106.6</v>
      </c>
      <c r="AB626" s="45">
        <v>111.8</v>
      </c>
      <c r="AC626" s="45">
        <v>111.8</v>
      </c>
      <c r="AD626" s="45">
        <v>111.8</v>
      </c>
      <c r="AE626" s="45">
        <v>111.8</v>
      </c>
      <c r="AF626" s="45">
        <v>111.8</v>
      </c>
      <c r="AG626" s="45">
        <v>111.8</v>
      </c>
      <c r="AH626" s="45">
        <v>111.8</v>
      </c>
      <c r="AI626" s="45">
        <v>111.8</v>
      </c>
      <c r="AJ626" s="45">
        <v>111.8</v>
      </c>
      <c r="AK626" s="45">
        <v>111.8</v>
      </c>
      <c r="AL626" s="45">
        <v>110.3</v>
      </c>
      <c r="AM626" s="45">
        <v>105.6</v>
      </c>
      <c r="AN626" s="45">
        <v>109.1</v>
      </c>
      <c r="AO626" s="45">
        <v>109.1</v>
      </c>
      <c r="AP626" s="45">
        <v>109.1</v>
      </c>
      <c r="AQ626" s="45">
        <v>109.1</v>
      </c>
      <c r="AR626" s="45">
        <v>113.7</v>
      </c>
      <c r="AS626" s="45">
        <v>113.7</v>
      </c>
      <c r="AT626" s="45">
        <v>113.7</v>
      </c>
      <c r="AU626" s="45">
        <v>113.7</v>
      </c>
      <c r="AV626" s="45">
        <v>113.7</v>
      </c>
      <c r="AW626" s="45">
        <v>113.7</v>
      </c>
      <c r="AX626" s="45">
        <v>113.7</v>
      </c>
      <c r="AY626" s="45">
        <v>113.7</v>
      </c>
      <c r="AZ626" s="45">
        <v>113.7</v>
      </c>
      <c r="BA626" s="45">
        <v>113.7</v>
      </c>
      <c r="BB626" s="45">
        <v>113.7</v>
      </c>
      <c r="BC626" s="45">
        <v>113.7</v>
      </c>
      <c r="BD626" s="45">
        <v>113.7</v>
      </c>
      <c r="BE626" s="45">
        <v>113.7</v>
      </c>
      <c r="BF626" s="45">
        <v>113.7</v>
      </c>
      <c r="BG626" s="45">
        <v>113.7</v>
      </c>
      <c r="BH626" s="45">
        <v>113.7</v>
      </c>
      <c r="BI626" s="45">
        <v>113.7</v>
      </c>
      <c r="BJ626" s="45">
        <v>113.7</v>
      </c>
      <c r="BK626" s="45">
        <v>113.7</v>
      </c>
      <c r="BL626" s="45">
        <v>118.8</v>
      </c>
      <c r="BM626" s="45">
        <v>118.8</v>
      </c>
      <c r="BN626" s="45">
        <v>118.8</v>
      </c>
      <c r="BO626" s="45">
        <v>123.8</v>
      </c>
      <c r="BP626" s="45">
        <v>123.8</v>
      </c>
      <c r="BQ626" s="45">
        <v>123.8</v>
      </c>
      <c r="BR626" s="45">
        <v>123.8</v>
      </c>
      <c r="BS626" s="45">
        <v>123.8</v>
      </c>
      <c r="BT626" s="45">
        <v>123.8</v>
      </c>
      <c r="BU626" s="45">
        <v>130.1</v>
      </c>
      <c r="BV626" s="45">
        <v>130.1</v>
      </c>
      <c r="BW626" s="45">
        <v>130.1</v>
      </c>
      <c r="BX626" s="45">
        <v>130.1</v>
      </c>
      <c r="BY626" s="45">
        <v>130.1</v>
      </c>
      <c r="BZ626" s="45">
        <v>130.1</v>
      </c>
      <c r="CA626" s="45">
        <v>130.1</v>
      </c>
      <c r="CB626" s="45">
        <v>130.1</v>
      </c>
      <c r="CC626" s="45">
        <v>130.1</v>
      </c>
      <c r="CD626" s="45">
        <v>130.1</v>
      </c>
      <c r="CE626" s="45">
        <v>130.1</v>
      </c>
      <c r="CF626" s="45">
        <v>130.1</v>
      </c>
      <c r="CG626" s="45">
        <v>130.1</v>
      </c>
      <c r="CH626" s="45">
        <v>130.1</v>
      </c>
      <c r="CI626" s="45">
        <v>130.1</v>
      </c>
      <c r="CJ626" s="45">
        <v>130.1</v>
      </c>
      <c r="CK626" s="45">
        <v>130.1</v>
      </c>
      <c r="CL626" s="45">
        <v>130.1</v>
      </c>
      <c r="CM626" s="45">
        <v>130.1</v>
      </c>
      <c r="CN626" s="45">
        <v>124.6</v>
      </c>
      <c r="CO626" s="45">
        <v>127.4</v>
      </c>
      <c r="CP626" s="45">
        <v>130.1</v>
      </c>
      <c r="CQ626" s="45">
        <v>124.6</v>
      </c>
      <c r="CR626" s="45">
        <v>124.6</v>
      </c>
      <c r="CS626" s="45">
        <v>124.6</v>
      </c>
      <c r="CT626" s="45">
        <v>130.1</v>
      </c>
      <c r="CU626" s="45">
        <v>124.6</v>
      </c>
      <c r="CV626" s="45">
        <v>124.6</v>
      </c>
      <c r="CW626" s="45">
        <v>130.1</v>
      </c>
      <c r="CX626" s="45">
        <v>124.6</v>
      </c>
      <c r="CY626" s="45">
        <v>118.8</v>
      </c>
      <c r="CZ626" s="45">
        <v>124.6</v>
      </c>
      <c r="DA626" s="45">
        <v>118.8</v>
      </c>
      <c r="DB626" s="45">
        <v>124.6</v>
      </c>
      <c r="DC626" s="45">
        <v>130.1</v>
      </c>
      <c r="DD626" s="45">
        <v>163.6</v>
      </c>
      <c r="DE626" s="45">
        <v>164.6</v>
      </c>
      <c r="DF626" s="45">
        <v>166.8</v>
      </c>
      <c r="DG626" s="45">
        <v>166.8</v>
      </c>
      <c r="DH626" s="45">
        <v>166.8</v>
      </c>
      <c r="DI626" s="45">
        <v>166.8</v>
      </c>
      <c r="DJ626" s="45">
        <v>166.8</v>
      </c>
      <c r="DK626" s="45">
        <v>166.8</v>
      </c>
      <c r="DL626" s="45">
        <v>241.2</v>
      </c>
      <c r="DM626" s="45">
        <v>241.2</v>
      </c>
      <c r="DN626" s="45">
        <v>241.2</v>
      </c>
      <c r="DO626" s="45">
        <v>241.2</v>
      </c>
      <c r="DP626" s="45">
        <v>228.9</v>
      </c>
      <c r="DQ626" s="45">
        <v>225.3</v>
      </c>
      <c r="DR626" s="45">
        <v>213.7</v>
      </c>
      <c r="DS626" s="45">
        <v>213.8</v>
      </c>
      <c r="DT626" s="45">
        <v>213.8</v>
      </c>
      <c r="DU626" s="45">
        <v>248.4</v>
      </c>
      <c r="DV626" s="45">
        <v>252.8</v>
      </c>
      <c r="DW626" s="45">
        <v>252.8</v>
      </c>
      <c r="DX626" s="46">
        <v>252.8</v>
      </c>
      <c r="DY626" s="46">
        <v>252.8</v>
      </c>
      <c r="DZ626" s="46">
        <v>252.8</v>
      </c>
      <c r="EA626">
        <v>259.10000000000002</v>
      </c>
      <c r="EB626" s="47">
        <v>267.8</v>
      </c>
      <c r="EC626" s="47">
        <v>271.7</v>
      </c>
    </row>
    <row r="627" spans="1:133" x14ac:dyDescent="0.25">
      <c r="A627" s="43" t="s">
        <v>4008</v>
      </c>
      <c r="B627" s="43" t="s">
        <v>4009</v>
      </c>
      <c r="C627" s="44">
        <v>1.2E-4</v>
      </c>
      <c r="D627" s="45">
        <v>101.1</v>
      </c>
      <c r="E627" s="45">
        <v>101.7</v>
      </c>
      <c r="F627" s="45">
        <v>101.9</v>
      </c>
      <c r="G627" s="45">
        <v>102.1</v>
      </c>
      <c r="H627" s="45">
        <v>103.3</v>
      </c>
      <c r="I627" s="45">
        <v>104.4</v>
      </c>
      <c r="J627" s="45">
        <v>103.8</v>
      </c>
      <c r="K627" s="45">
        <v>103.6</v>
      </c>
      <c r="L627" s="45">
        <v>103.6</v>
      </c>
      <c r="M627" s="45">
        <v>103.6</v>
      </c>
      <c r="N627" s="45">
        <v>103.2</v>
      </c>
      <c r="O627" s="45">
        <v>103.2</v>
      </c>
      <c r="P627" s="45">
        <v>103.2</v>
      </c>
      <c r="Q627" s="45">
        <v>102.8</v>
      </c>
      <c r="R627" s="45">
        <v>102.6</v>
      </c>
      <c r="S627" s="45">
        <v>102.6</v>
      </c>
      <c r="T627" s="45">
        <v>102.4</v>
      </c>
      <c r="U627" s="45">
        <v>102.7</v>
      </c>
      <c r="V627" s="45">
        <v>102.7</v>
      </c>
      <c r="W627" s="45">
        <v>103.2</v>
      </c>
      <c r="X627" s="45">
        <v>103.2</v>
      </c>
      <c r="Y627" s="45">
        <v>104.4</v>
      </c>
      <c r="Z627" s="45">
        <v>104.8</v>
      </c>
      <c r="AA627" s="45">
        <v>104.8</v>
      </c>
      <c r="AB627" s="45">
        <v>104.8</v>
      </c>
      <c r="AC627" s="45">
        <v>105.1</v>
      </c>
      <c r="AD627" s="45">
        <v>105.1</v>
      </c>
      <c r="AE627" s="45">
        <v>105.7</v>
      </c>
      <c r="AF627" s="45">
        <v>106.4</v>
      </c>
      <c r="AG627" s="45">
        <v>110.3</v>
      </c>
      <c r="AH627" s="45">
        <v>110.3</v>
      </c>
      <c r="AI627" s="45">
        <v>110.3</v>
      </c>
      <c r="AJ627" s="45">
        <v>111.9</v>
      </c>
      <c r="AK627" s="45">
        <v>110.5</v>
      </c>
      <c r="AL627" s="45">
        <v>110.9</v>
      </c>
      <c r="AM627" s="45">
        <v>109.3</v>
      </c>
      <c r="AN627" s="45">
        <v>108.8</v>
      </c>
      <c r="AO627" s="45">
        <v>108</v>
      </c>
      <c r="AP627" s="45">
        <v>108.5</v>
      </c>
      <c r="AQ627" s="45">
        <v>108.1</v>
      </c>
      <c r="AR627" s="45">
        <v>107.7</v>
      </c>
      <c r="AS627" s="45">
        <v>107.6</v>
      </c>
      <c r="AT627" s="45">
        <v>106.8</v>
      </c>
      <c r="AU627" s="45">
        <v>107.2</v>
      </c>
      <c r="AV627" s="45">
        <v>107.1</v>
      </c>
      <c r="AW627" s="45">
        <v>110.9</v>
      </c>
      <c r="AX627" s="45">
        <v>108.7</v>
      </c>
      <c r="AY627" s="45">
        <v>111.3</v>
      </c>
      <c r="AZ627" s="45">
        <v>110.3</v>
      </c>
      <c r="BA627" s="45">
        <v>108.7</v>
      </c>
      <c r="BB627" s="45">
        <v>107.8</v>
      </c>
      <c r="BC627" s="45">
        <v>107.4</v>
      </c>
      <c r="BD627" s="45">
        <v>108.9</v>
      </c>
      <c r="BE627" s="45">
        <v>108.8</v>
      </c>
      <c r="BF627" s="45">
        <v>108.5</v>
      </c>
      <c r="BG627" s="45">
        <v>108.5</v>
      </c>
      <c r="BH627" s="45">
        <v>108.5</v>
      </c>
      <c r="BI627" s="45">
        <v>108.7</v>
      </c>
      <c r="BJ627" s="45">
        <v>109.3</v>
      </c>
      <c r="BK627" s="45">
        <v>108.8</v>
      </c>
      <c r="BL627" s="45">
        <v>108.6</v>
      </c>
      <c r="BM627" s="45">
        <v>108.3</v>
      </c>
      <c r="BN627" s="45">
        <v>110.1</v>
      </c>
      <c r="BO627" s="45">
        <v>111.5</v>
      </c>
      <c r="BP627" s="45">
        <v>108.8</v>
      </c>
      <c r="BQ627" s="45">
        <v>109.5</v>
      </c>
      <c r="BR627" s="45">
        <v>109.6</v>
      </c>
      <c r="BS627" s="45">
        <v>111.1</v>
      </c>
      <c r="BT627" s="45">
        <v>109.6</v>
      </c>
      <c r="BU627" s="45">
        <v>109.6</v>
      </c>
      <c r="BV627" s="45">
        <v>108.2</v>
      </c>
      <c r="BW627" s="45">
        <v>110</v>
      </c>
      <c r="BX627" s="45">
        <v>110.4</v>
      </c>
      <c r="BY627" s="45">
        <v>110.8</v>
      </c>
      <c r="BZ627" s="45">
        <v>111.5</v>
      </c>
      <c r="CA627" s="45">
        <v>107.9</v>
      </c>
      <c r="CB627" s="45">
        <v>110.4</v>
      </c>
      <c r="CC627" s="45">
        <v>111.8</v>
      </c>
      <c r="CD627" s="45">
        <v>112.6</v>
      </c>
      <c r="CE627" s="45">
        <v>110.2</v>
      </c>
      <c r="CF627" s="45">
        <v>111.7</v>
      </c>
      <c r="CG627" s="45">
        <v>110.4</v>
      </c>
      <c r="CH627" s="45">
        <v>112.3</v>
      </c>
      <c r="CI627" s="45">
        <v>111.3</v>
      </c>
      <c r="CJ627" s="45">
        <v>112</v>
      </c>
      <c r="CK627" s="45">
        <v>111.6</v>
      </c>
      <c r="CL627" s="45">
        <v>109.5</v>
      </c>
      <c r="CM627" s="45">
        <v>111.5</v>
      </c>
      <c r="CN627" s="45">
        <v>110.4</v>
      </c>
      <c r="CO627" s="45">
        <v>111.2</v>
      </c>
      <c r="CP627" s="45">
        <v>110</v>
      </c>
      <c r="CQ627" s="45">
        <v>112.3</v>
      </c>
      <c r="CR627" s="45">
        <v>111.8</v>
      </c>
      <c r="CS627" s="45">
        <v>111.8</v>
      </c>
      <c r="CT627" s="45">
        <v>113.2</v>
      </c>
      <c r="CU627" s="45">
        <v>109.5</v>
      </c>
      <c r="CV627" s="45">
        <v>109.6</v>
      </c>
      <c r="CW627" s="45">
        <v>109.5</v>
      </c>
      <c r="CX627" s="45">
        <v>112.1</v>
      </c>
      <c r="CY627" s="45">
        <v>113.2</v>
      </c>
      <c r="CZ627" s="45">
        <v>113.7</v>
      </c>
      <c r="DA627" s="45">
        <v>112</v>
      </c>
      <c r="DB627" s="45">
        <v>113</v>
      </c>
      <c r="DC627" s="45">
        <v>112.4</v>
      </c>
      <c r="DD627" s="45">
        <v>114.1</v>
      </c>
      <c r="DE627" s="45">
        <v>113.2</v>
      </c>
      <c r="DF627" s="45">
        <v>114.7</v>
      </c>
      <c r="DG627" s="45">
        <v>116.1</v>
      </c>
      <c r="DH627" s="45">
        <v>118.5</v>
      </c>
      <c r="DI627" s="45">
        <v>117.7</v>
      </c>
      <c r="DJ627" s="45">
        <v>118.9</v>
      </c>
      <c r="DK627" s="45">
        <v>120.1</v>
      </c>
      <c r="DL627" s="45">
        <v>122.1</v>
      </c>
      <c r="DM627" s="45">
        <v>121.8</v>
      </c>
      <c r="DN627" s="45">
        <v>121</v>
      </c>
      <c r="DO627" s="45">
        <v>122.4</v>
      </c>
      <c r="DP627" s="45">
        <v>124.6</v>
      </c>
      <c r="DQ627" s="45">
        <v>122.6</v>
      </c>
      <c r="DR627" s="45">
        <v>123</v>
      </c>
      <c r="DS627" s="45">
        <v>123.8</v>
      </c>
      <c r="DT627" s="45">
        <v>128.80000000000001</v>
      </c>
      <c r="DU627" s="45">
        <v>126.6</v>
      </c>
      <c r="DV627" s="45">
        <v>130.1</v>
      </c>
      <c r="DW627" s="45">
        <v>129.19999999999999</v>
      </c>
      <c r="DX627" s="46">
        <v>131</v>
      </c>
      <c r="DY627" s="46">
        <v>130.5</v>
      </c>
      <c r="DZ627" s="46">
        <v>130.1</v>
      </c>
      <c r="EA627">
        <v>128.80000000000001</v>
      </c>
      <c r="EB627" s="47">
        <v>127.8</v>
      </c>
      <c r="EC627" s="47">
        <v>129.69999999999999</v>
      </c>
    </row>
    <row r="628" spans="1:133" x14ac:dyDescent="0.25">
      <c r="A628" s="43" t="s">
        <v>4010</v>
      </c>
      <c r="B628" s="43" t="s">
        <v>4011</v>
      </c>
      <c r="C628" s="44">
        <v>4.6000000000000001E-4</v>
      </c>
      <c r="D628" s="45">
        <v>97.1</v>
      </c>
      <c r="E628" s="45">
        <v>100.3</v>
      </c>
      <c r="F628" s="45">
        <v>102.7</v>
      </c>
      <c r="G628" s="45">
        <v>101.9</v>
      </c>
      <c r="H628" s="45">
        <v>104</v>
      </c>
      <c r="I628" s="45">
        <v>99.7</v>
      </c>
      <c r="J628" s="45">
        <v>95.3</v>
      </c>
      <c r="K628" s="45">
        <v>105.6</v>
      </c>
      <c r="L628" s="45">
        <v>104.4</v>
      </c>
      <c r="M628" s="45">
        <v>102.7</v>
      </c>
      <c r="N628" s="45">
        <v>99.5</v>
      </c>
      <c r="O628" s="45">
        <v>107.3</v>
      </c>
      <c r="P628" s="45">
        <v>94.3</v>
      </c>
      <c r="Q628" s="45">
        <v>95.4</v>
      </c>
      <c r="R628" s="45">
        <v>101.7</v>
      </c>
      <c r="S628" s="45">
        <v>104.3</v>
      </c>
      <c r="T628" s="45">
        <v>103.4</v>
      </c>
      <c r="U628" s="45">
        <v>107.1</v>
      </c>
      <c r="V628" s="45">
        <v>103</v>
      </c>
      <c r="W628" s="45">
        <v>109.3</v>
      </c>
      <c r="X628" s="45">
        <v>106.4</v>
      </c>
      <c r="Y628" s="45">
        <v>111</v>
      </c>
      <c r="Z628" s="45">
        <v>109.2</v>
      </c>
      <c r="AA628" s="45">
        <v>117.4</v>
      </c>
      <c r="AB628" s="45">
        <v>112.8</v>
      </c>
      <c r="AC628" s="45">
        <v>117.2</v>
      </c>
      <c r="AD628" s="45">
        <v>115.2</v>
      </c>
      <c r="AE628" s="45">
        <v>119.9</v>
      </c>
      <c r="AF628" s="45">
        <v>116.6</v>
      </c>
      <c r="AG628" s="45">
        <v>115.2</v>
      </c>
      <c r="AH628" s="45">
        <v>113.2</v>
      </c>
      <c r="AI628" s="45">
        <v>118.6</v>
      </c>
      <c r="AJ628" s="45">
        <v>120</v>
      </c>
      <c r="AK628" s="45">
        <v>108.4</v>
      </c>
      <c r="AL628" s="45">
        <v>109</v>
      </c>
      <c r="AM628" s="45">
        <v>118.3</v>
      </c>
      <c r="AN628" s="45">
        <v>110.5</v>
      </c>
      <c r="AO628" s="45">
        <v>108.1</v>
      </c>
      <c r="AP628" s="45">
        <v>109</v>
      </c>
      <c r="AQ628" s="45">
        <v>107.6</v>
      </c>
      <c r="AR628" s="45">
        <v>107.6</v>
      </c>
      <c r="AS628" s="45">
        <v>104.9</v>
      </c>
      <c r="AT628" s="45">
        <v>104.9</v>
      </c>
      <c r="AU628" s="45">
        <v>104.9</v>
      </c>
      <c r="AV628" s="45">
        <v>104.9</v>
      </c>
      <c r="AW628" s="45">
        <v>101.9</v>
      </c>
      <c r="AX628" s="45">
        <v>101.9</v>
      </c>
      <c r="AY628" s="45">
        <v>99.9</v>
      </c>
      <c r="AZ628" s="45">
        <v>99.9</v>
      </c>
      <c r="BA628" s="45">
        <v>99.9</v>
      </c>
      <c r="BB628" s="45">
        <v>99.9</v>
      </c>
      <c r="BC628" s="45">
        <v>99.9</v>
      </c>
      <c r="BD628" s="45">
        <v>99.9</v>
      </c>
      <c r="BE628" s="45">
        <v>99.9</v>
      </c>
      <c r="BF628" s="45">
        <v>99.9</v>
      </c>
      <c r="BG628" s="45">
        <v>99.9</v>
      </c>
      <c r="BH628" s="45">
        <v>99.2</v>
      </c>
      <c r="BI628" s="45">
        <v>98.5</v>
      </c>
      <c r="BJ628" s="45">
        <v>98.5</v>
      </c>
      <c r="BK628" s="45">
        <v>98.5</v>
      </c>
      <c r="BL628" s="45">
        <v>97</v>
      </c>
      <c r="BM628" s="45">
        <v>97</v>
      </c>
      <c r="BN628" s="45">
        <v>97</v>
      </c>
      <c r="BO628" s="45">
        <v>97.5</v>
      </c>
      <c r="BP628" s="45">
        <v>97.5</v>
      </c>
      <c r="BQ628" s="45">
        <v>98.4</v>
      </c>
      <c r="BR628" s="45">
        <v>94.9</v>
      </c>
      <c r="BS628" s="45">
        <v>97.6</v>
      </c>
      <c r="BT628" s="45">
        <v>98.6</v>
      </c>
      <c r="BU628" s="45">
        <v>97.6</v>
      </c>
      <c r="BV628" s="45">
        <v>97.6</v>
      </c>
      <c r="BW628" s="45">
        <v>97.6</v>
      </c>
      <c r="BX628" s="45">
        <v>97.6</v>
      </c>
      <c r="BY628" s="45">
        <v>97.6</v>
      </c>
      <c r="BZ628" s="45">
        <v>97.6</v>
      </c>
      <c r="CA628" s="45">
        <v>97.6</v>
      </c>
      <c r="CB628" s="45">
        <v>97.6</v>
      </c>
      <c r="CC628" s="45">
        <v>97.6</v>
      </c>
      <c r="CD628" s="45">
        <v>99.9</v>
      </c>
      <c r="CE628" s="45">
        <v>99.9</v>
      </c>
      <c r="CF628" s="45">
        <v>99.9</v>
      </c>
      <c r="CG628" s="45">
        <v>99.9</v>
      </c>
      <c r="CH628" s="45">
        <v>103.5</v>
      </c>
      <c r="CI628" s="45">
        <v>99.9</v>
      </c>
      <c r="CJ628" s="45">
        <v>100.3</v>
      </c>
      <c r="CK628" s="45">
        <v>100.3</v>
      </c>
      <c r="CL628" s="45">
        <v>99</v>
      </c>
      <c r="CM628" s="45">
        <v>99</v>
      </c>
      <c r="CN628" s="45">
        <v>102.8</v>
      </c>
      <c r="CO628" s="45">
        <v>98.6</v>
      </c>
      <c r="CP628" s="45">
        <v>98.6</v>
      </c>
      <c r="CQ628" s="45">
        <v>98.6</v>
      </c>
      <c r="CR628" s="45">
        <v>98.8</v>
      </c>
      <c r="CS628" s="45">
        <v>99.7</v>
      </c>
      <c r="CT628" s="45">
        <v>100.1</v>
      </c>
      <c r="CU628" s="45">
        <v>100.2</v>
      </c>
      <c r="CV628" s="45">
        <v>100.2</v>
      </c>
      <c r="CW628" s="45">
        <v>100.1</v>
      </c>
      <c r="CX628" s="45">
        <v>99.5</v>
      </c>
      <c r="CY628" s="45">
        <v>100.8</v>
      </c>
      <c r="CZ628" s="45">
        <v>100.8</v>
      </c>
      <c r="DA628" s="45">
        <v>100.8</v>
      </c>
      <c r="DB628" s="45">
        <v>99.4</v>
      </c>
      <c r="DC628" s="45">
        <v>99.5</v>
      </c>
      <c r="DD628" s="45">
        <v>99.5</v>
      </c>
      <c r="DE628" s="45">
        <v>100.9</v>
      </c>
      <c r="DF628" s="45">
        <v>100.9</v>
      </c>
      <c r="DG628" s="45">
        <v>103.6</v>
      </c>
      <c r="DH628" s="45">
        <v>104.8</v>
      </c>
      <c r="DI628" s="45">
        <v>104.4</v>
      </c>
      <c r="DJ628" s="45">
        <v>105.3</v>
      </c>
      <c r="DK628" s="45">
        <v>105.2</v>
      </c>
      <c r="DL628" s="45">
        <v>105.6</v>
      </c>
      <c r="DM628" s="45">
        <v>106.1</v>
      </c>
      <c r="DN628" s="45">
        <v>107.8</v>
      </c>
      <c r="DO628" s="45">
        <v>106.4</v>
      </c>
      <c r="DP628" s="45">
        <v>106.2</v>
      </c>
      <c r="DQ628" s="45">
        <v>106.9</v>
      </c>
      <c r="DR628" s="45">
        <v>107.7</v>
      </c>
      <c r="DS628" s="45">
        <v>107.2</v>
      </c>
      <c r="DT628" s="45">
        <v>108.1</v>
      </c>
      <c r="DU628" s="45">
        <v>110.8</v>
      </c>
      <c r="DV628" s="45">
        <v>110.8</v>
      </c>
      <c r="DW628" s="45">
        <v>111.2</v>
      </c>
      <c r="DX628" s="46">
        <v>111.5</v>
      </c>
      <c r="DY628" s="46">
        <v>111.9</v>
      </c>
      <c r="DZ628" s="46">
        <v>112.5</v>
      </c>
      <c r="EA628">
        <v>112.5</v>
      </c>
      <c r="EB628" s="47">
        <v>112.6</v>
      </c>
      <c r="EC628" s="47">
        <v>112.9</v>
      </c>
    </row>
    <row r="629" spans="1:133" x14ac:dyDescent="0.25">
      <c r="A629" s="43" t="s">
        <v>4012</v>
      </c>
      <c r="B629" s="43" t="s">
        <v>4013</v>
      </c>
      <c r="C629" s="44">
        <v>0.72841</v>
      </c>
      <c r="D629" s="45">
        <v>101.1</v>
      </c>
      <c r="E629" s="45">
        <v>100.8</v>
      </c>
      <c r="F629" s="45">
        <v>101.9</v>
      </c>
      <c r="G629" s="45">
        <v>99.8</v>
      </c>
      <c r="H629" s="45">
        <v>102.3</v>
      </c>
      <c r="I629" s="45">
        <v>99.4</v>
      </c>
      <c r="J629" s="45">
        <v>102.2</v>
      </c>
      <c r="K629" s="45">
        <v>101.3</v>
      </c>
      <c r="L629" s="45">
        <v>99.9</v>
      </c>
      <c r="M629" s="45">
        <v>100.7</v>
      </c>
      <c r="N629" s="45">
        <v>103.3</v>
      </c>
      <c r="O629" s="45">
        <v>103.8</v>
      </c>
      <c r="P629" s="45">
        <v>103.1</v>
      </c>
      <c r="Q629" s="45">
        <v>103.3</v>
      </c>
      <c r="R629" s="45">
        <v>100.9</v>
      </c>
      <c r="S629" s="45">
        <v>102.6</v>
      </c>
      <c r="T629" s="45">
        <v>103.5</v>
      </c>
      <c r="U629" s="45">
        <v>104.2</v>
      </c>
      <c r="V629" s="45">
        <v>103.2</v>
      </c>
      <c r="W629" s="45">
        <v>104</v>
      </c>
      <c r="X629" s="45">
        <v>105.3</v>
      </c>
      <c r="Y629" s="45">
        <v>106.5</v>
      </c>
      <c r="Z629" s="45">
        <v>105.6</v>
      </c>
      <c r="AA629" s="45">
        <v>107.9</v>
      </c>
      <c r="AB629" s="45">
        <v>108.7</v>
      </c>
      <c r="AC629" s="45">
        <v>112.5</v>
      </c>
      <c r="AD629" s="45">
        <v>113.6</v>
      </c>
      <c r="AE629" s="45">
        <v>110.4</v>
      </c>
      <c r="AF629" s="45">
        <v>111.3</v>
      </c>
      <c r="AG629" s="45">
        <v>111.4</v>
      </c>
      <c r="AH629" s="45">
        <v>112.1</v>
      </c>
      <c r="AI629" s="45">
        <v>108.1</v>
      </c>
      <c r="AJ629" s="45">
        <v>109.3</v>
      </c>
      <c r="AK629" s="45">
        <v>109.3</v>
      </c>
      <c r="AL629" s="45">
        <v>110.7</v>
      </c>
      <c r="AM629" s="45">
        <v>114.3</v>
      </c>
      <c r="AN629" s="45">
        <v>108.7</v>
      </c>
      <c r="AO629" s="45">
        <v>109.3</v>
      </c>
      <c r="AP629" s="45">
        <v>109.8</v>
      </c>
      <c r="AQ629" s="45">
        <v>109.7</v>
      </c>
      <c r="AR629" s="45">
        <v>108.4</v>
      </c>
      <c r="AS629" s="45">
        <v>108.9</v>
      </c>
      <c r="AT629" s="45">
        <v>107.7</v>
      </c>
      <c r="AU629" s="45">
        <v>108.6</v>
      </c>
      <c r="AV629" s="45">
        <v>107.1</v>
      </c>
      <c r="AW629" s="45">
        <v>106.8</v>
      </c>
      <c r="AX629" s="45">
        <v>107.3</v>
      </c>
      <c r="AY629" s="45">
        <v>108.4</v>
      </c>
      <c r="AZ629" s="45">
        <v>104.9</v>
      </c>
      <c r="BA629" s="45">
        <v>108</v>
      </c>
      <c r="BB629" s="45">
        <v>108</v>
      </c>
      <c r="BC629" s="45">
        <v>106.5</v>
      </c>
      <c r="BD629" s="45">
        <v>105.2</v>
      </c>
      <c r="BE629" s="45">
        <v>108.7</v>
      </c>
      <c r="BF629" s="45">
        <v>110.5</v>
      </c>
      <c r="BG629" s="45">
        <v>106.7</v>
      </c>
      <c r="BH629" s="45">
        <v>108.4</v>
      </c>
      <c r="BI629" s="45">
        <v>109.9</v>
      </c>
      <c r="BJ629" s="45">
        <v>110.1</v>
      </c>
      <c r="BK629" s="45">
        <v>110.5</v>
      </c>
      <c r="BL629" s="45">
        <v>110.9</v>
      </c>
      <c r="BM629" s="45">
        <v>111.5</v>
      </c>
      <c r="BN629" s="45">
        <v>110</v>
      </c>
      <c r="BO629" s="45">
        <v>110.6</v>
      </c>
      <c r="BP629" s="45">
        <v>112</v>
      </c>
      <c r="BQ629" s="45">
        <v>116.6</v>
      </c>
      <c r="BR629" s="45">
        <v>117.2</v>
      </c>
      <c r="BS629" s="45">
        <v>118.4</v>
      </c>
      <c r="BT629" s="45">
        <v>116.9</v>
      </c>
      <c r="BU629" s="45">
        <v>116.7</v>
      </c>
      <c r="BV629" s="45">
        <v>118</v>
      </c>
      <c r="BW629" s="45">
        <v>118.8</v>
      </c>
      <c r="BX629" s="45">
        <v>120.1</v>
      </c>
      <c r="BY629" s="45">
        <v>120.6</v>
      </c>
      <c r="BZ629" s="45">
        <v>120.8</v>
      </c>
      <c r="CA629" s="45">
        <v>122.8</v>
      </c>
      <c r="CB629" s="45">
        <v>121.6</v>
      </c>
      <c r="CC629" s="45">
        <v>121.9</v>
      </c>
      <c r="CD629" s="45">
        <v>125.1</v>
      </c>
      <c r="CE629" s="45">
        <v>123.9</v>
      </c>
      <c r="CF629" s="45">
        <v>124.3</v>
      </c>
      <c r="CG629" s="45">
        <v>125.7</v>
      </c>
      <c r="CH629" s="45">
        <v>125.8</v>
      </c>
      <c r="CI629" s="45">
        <v>124.9</v>
      </c>
      <c r="CJ629" s="45">
        <v>125.3</v>
      </c>
      <c r="CK629" s="45">
        <v>126.1</v>
      </c>
      <c r="CL629" s="45">
        <v>126.1</v>
      </c>
      <c r="CM629" s="45">
        <v>124.4</v>
      </c>
      <c r="CN629" s="45">
        <v>123.2</v>
      </c>
      <c r="CO629" s="45">
        <v>124.2</v>
      </c>
      <c r="CP629" s="45">
        <v>121.9</v>
      </c>
      <c r="CQ629" s="45">
        <v>123.5</v>
      </c>
      <c r="CR629" s="45">
        <v>123.7</v>
      </c>
      <c r="CS629" s="45">
        <v>124.4</v>
      </c>
      <c r="CT629" s="45">
        <v>122.9</v>
      </c>
      <c r="CU629" s="45">
        <v>122.6</v>
      </c>
      <c r="CV629" s="45">
        <v>122.6</v>
      </c>
      <c r="CW629" s="45">
        <v>120.3</v>
      </c>
      <c r="CX629" s="45">
        <v>123.6</v>
      </c>
      <c r="CY629" s="45">
        <v>123.7</v>
      </c>
      <c r="CZ629" s="45">
        <v>122.5</v>
      </c>
      <c r="DA629" s="45">
        <v>123.9</v>
      </c>
      <c r="DB629" s="45">
        <v>124.2</v>
      </c>
      <c r="DC629" s="45">
        <v>125.7</v>
      </c>
      <c r="DD629" s="45">
        <v>126.8</v>
      </c>
      <c r="DE629" s="45">
        <v>127.8</v>
      </c>
      <c r="DF629" s="45">
        <v>128.80000000000001</v>
      </c>
      <c r="DG629" s="45">
        <v>129.69999999999999</v>
      </c>
      <c r="DH629" s="45">
        <v>131.30000000000001</v>
      </c>
      <c r="DI629" s="45">
        <v>132.69999999999999</v>
      </c>
      <c r="DJ629" s="45">
        <v>134.1</v>
      </c>
      <c r="DK629" s="45">
        <v>134.1</v>
      </c>
      <c r="DL629" s="45">
        <v>135.69999999999999</v>
      </c>
      <c r="DM629" s="45">
        <v>136.4</v>
      </c>
      <c r="DN629" s="45">
        <v>136.9</v>
      </c>
      <c r="DO629" s="45">
        <v>136.9</v>
      </c>
      <c r="DP629" s="45">
        <v>138.30000000000001</v>
      </c>
      <c r="DQ629" s="45">
        <v>140.30000000000001</v>
      </c>
      <c r="DR629" s="45">
        <v>140.1</v>
      </c>
      <c r="DS629" s="45">
        <v>140.80000000000001</v>
      </c>
      <c r="DT629" s="45">
        <v>143.19999999999999</v>
      </c>
      <c r="DU629" s="45">
        <v>143.9</v>
      </c>
      <c r="DV629" s="45">
        <v>143.19999999999999</v>
      </c>
      <c r="DW629" s="45">
        <v>144.30000000000001</v>
      </c>
      <c r="DX629" s="46">
        <v>146</v>
      </c>
      <c r="DY629" s="46">
        <v>146.5</v>
      </c>
      <c r="DZ629" s="46">
        <v>144.5</v>
      </c>
      <c r="EA629">
        <v>144.4</v>
      </c>
      <c r="EB629" s="47">
        <v>144.9</v>
      </c>
      <c r="EC629" s="47">
        <v>145.9</v>
      </c>
    </row>
    <row r="630" spans="1:133" x14ac:dyDescent="0.25">
      <c r="A630" s="43" t="s">
        <v>4014</v>
      </c>
      <c r="B630" s="43" t="s">
        <v>4015</v>
      </c>
      <c r="C630" s="44">
        <v>0.18662000000000001</v>
      </c>
      <c r="D630" s="45">
        <v>108.1</v>
      </c>
      <c r="E630" s="45">
        <v>100.5</v>
      </c>
      <c r="F630" s="45">
        <v>104.7</v>
      </c>
      <c r="G630" s="45">
        <v>102.3</v>
      </c>
      <c r="H630" s="45">
        <v>103.2</v>
      </c>
      <c r="I630" s="45">
        <v>98.3</v>
      </c>
      <c r="J630" s="45">
        <v>101.6</v>
      </c>
      <c r="K630" s="45">
        <v>98.8</v>
      </c>
      <c r="L630" s="45">
        <v>98.2</v>
      </c>
      <c r="M630" s="45">
        <v>99.5</v>
      </c>
      <c r="N630" s="45">
        <v>98.5</v>
      </c>
      <c r="O630" s="45">
        <v>99.1</v>
      </c>
      <c r="P630" s="45">
        <v>96.6</v>
      </c>
      <c r="Q630" s="45">
        <v>96.9</v>
      </c>
      <c r="R630" s="45">
        <v>99.1</v>
      </c>
      <c r="S630" s="45">
        <v>102.5</v>
      </c>
      <c r="T630" s="45">
        <v>102.9</v>
      </c>
      <c r="U630" s="45">
        <v>103.3</v>
      </c>
      <c r="V630" s="45">
        <v>101.2</v>
      </c>
      <c r="W630" s="45">
        <v>101.4</v>
      </c>
      <c r="X630" s="45">
        <v>99</v>
      </c>
      <c r="Y630" s="45">
        <v>102.1</v>
      </c>
      <c r="Z630" s="45">
        <v>100.5</v>
      </c>
      <c r="AA630" s="45">
        <v>100.2</v>
      </c>
      <c r="AB630" s="45">
        <v>102.1</v>
      </c>
      <c r="AC630" s="45">
        <v>108.8</v>
      </c>
      <c r="AD630" s="45">
        <v>110.4</v>
      </c>
      <c r="AE630" s="45">
        <v>109.7</v>
      </c>
      <c r="AF630" s="45">
        <v>111.1</v>
      </c>
      <c r="AG630" s="45">
        <v>109.9</v>
      </c>
      <c r="AH630" s="45">
        <v>109.5</v>
      </c>
      <c r="AI630" s="45">
        <v>101.4</v>
      </c>
      <c r="AJ630" s="45">
        <v>101.7</v>
      </c>
      <c r="AK630" s="45">
        <v>101.7</v>
      </c>
      <c r="AL630" s="45">
        <v>100</v>
      </c>
      <c r="AM630" s="45">
        <v>100.9</v>
      </c>
      <c r="AN630" s="45">
        <v>100.9</v>
      </c>
      <c r="AO630" s="45">
        <v>101.5</v>
      </c>
      <c r="AP630" s="45">
        <v>101.5</v>
      </c>
      <c r="AQ630" s="45">
        <v>100.3</v>
      </c>
      <c r="AR630" s="45">
        <v>93.8</v>
      </c>
      <c r="AS630" s="45">
        <v>93.8</v>
      </c>
      <c r="AT630" s="45">
        <v>93.6</v>
      </c>
      <c r="AU630" s="45">
        <v>93.9</v>
      </c>
      <c r="AV630" s="45">
        <v>93.4</v>
      </c>
      <c r="AW630" s="45">
        <v>93.6</v>
      </c>
      <c r="AX630" s="45">
        <v>93.3</v>
      </c>
      <c r="AY630" s="45">
        <v>92.1</v>
      </c>
      <c r="AZ630" s="45">
        <v>91.1</v>
      </c>
      <c r="BA630" s="45">
        <v>93</v>
      </c>
      <c r="BB630" s="45">
        <v>93.6</v>
      </c>
      <c r="BC630" s="45">
        <v>92</v>
      </c>
      <c r="BD630" s="45">
        <v>89.1</v>
      </c>
      <c r="BE630" s="45">
        <v>91.4</v>
      </c>
      <c r="BF630" s="45">
        <v>91.7</v>
      </c>
      <c r="BG630" s="45">
        <v>94.7</v>
      </c>
      <c r="BH630" s="45">
        <v>99.1</v>
      </c>
      <c r="BI630" s="45">
        <v>99.8</v>
      </c>
      <c r="BJ630" s="45">
        <v>99.2</v>
      </c>
      <c r="BK630" s="45">
        <v>98.3</v>
      </c>
      <c r="BL630" s="45">
        <v>102.1</v>
      </c>
      <c r="BM630" s="45">
        <v>101</v>
      </c>
      <c r="BN630" s="45">
        <v>99.2</v>
      </c>
      <c r="BO630" s="45">
        <v>103.9</v>
      </c>
      <c r="BP630" s="45">
        <v>101.7</v>
      </c>
      <c r="BQ630" s="45">
        <v>103.9</v>
      </c>
      <c r="BR630" s="45">
        <v>103.5</v>
      </c>
      <c r="BS630" s="45">
        <v>104.1</v>
      </c>
      <c r="BT630" s="45">
        <v>104.3</v>
      </c>
      <c r="BU630" s="45">
        <v>108.3</v>
      </c>
      <c r="BV630" s="45">
        <v>108.8</v>
      </c>
      <c r="BW630" s="45">
        <v>109.8</v>
      </c>
      <c r="BX630" s="45">
        <v>110.5</v>
      </c>
      <c r="BY630" s="45">
        <v>111</v>
      </c>
      <c r="BZ630" s="45">
        <v>112.8</v>
      </c>
      <c r="CA630" s="45">
        <v>114.3</v>
      </c>
      <c r="CB630" s="45">
        <v>111.6</v>
      </c>
      <c r="CC630" s="45">
        <v>111.7</v>
      </c>
      <c r="CD630" s="45">
        <v>115.8</v>
      </c>
      <c r="CE630" s="45">
        <v>115.4</v>
      </c>
      <c r="CF630" s="45">
        <v>114.9</v>
      </c>
      <c r="CG630" s="45">
        <v>115.9</v>
      </c>
      <c r="CH630" s="45">
        <v>115.8</v>
      </c>
      <c r="CI630" s="45">
        <v>115</v>
      </c>
      <c r="CJ630" s="45">
        <v>113.7</v>
      </c>
      <c r="CK630" s="45">
        <v>113.3</v>
      </c>
      <c r="CL630" s="45">
        <v>115.2</v>
      </c>
      <c r="CM630" s="45">
        <v>111.7</v>
      </c>
      <c r="CN630" s="45">
        <v>110.4</v>
      </c>
      <c r="CO630" s="45">
        <v>111.1</v>
      </c>
      <c r="CP630" s="45">
        <v>111</v>
      </c>
      <c r="CQ630" s="45">
        <v>112.1</v>
      </c>
      <c r="CR630" s="45">
        <v>110.1</v>
      </c>
      <c r="CS630" s="45">
        <v>113.1</v>
      </c>
      <c r="CT630" s="45">
        <v>109.5</v>
      </c>
      <c r="CU630" s="45">
        <v>109.1</v>
      </c>
      <c r="CV630" s="45">
        <v>109</v>
      </c>
      <c r="CW630" s="45">
        <v>109.9</v>
      </c>
      <c r="CX630" s="45">
        <v>113.5</v>
      </c>
      <c r="CY630" s="45">
        <v>114</v>
      </c>
      <c r="CZ630" s="45">
        <v>112.8</v>
      </c>
      <c r="DA630" s="45">
        <v>115.4</v>
      </c>
      <c r="DB630" s="45">
        <v>113.6</v>
      </c>
      <c r="DC630" s="45">
        <v>114.1</v>
      </c>
      <c r="DD630" s="45">
        <v>114.7</v>
      </c>
      <c r="DE630" s="45">
        <v>117.7</v>
      </c>
      <c r="DF630" s="45">
        <v>117.3</v>
      </c>
      <c r="DG630" s="45">
        <v>119.5</v>
      </c>
      <c r="DH630" s="45">
        <v>120.8</v>
      </c>
      <c r="DI630" s="45">
        <v>125.8</v>
      </c>
      <c r="DJ630" s="45">
        <v>124.6</v>
      </c>
      <c r="DK630" s="45">
        <v>121.8</v>
      </c>
      <c r="DL630" s="45">
        <v>129.19999999999999</v>
      </c>
      <c r="DM630" s="45">
        <v>131.6</v>
      </c>
      <c r="DN630" s="45">
        <v>133.6</v>
      </c>
      <c r="DO630" s="45">
        <v>134</v>
      </c>
      <c r="DP630" s="45">
        <v>134</v>
      </c>
      <c r="DQ630" s="45">
        <v>136.5</v>
      </c>
      <c r="DR630" s="45">
        <v>137.6</v>
      </c>
      <c r="DS630" s="45">
        <v>141.4</v>
      </c>
      <c r="DT630" s="45">
        <v>147.6</v>
      </c>
      <c r="DU630" s="45">
        <v>146.1</v>
      </c>
      <c r="DV630" s="45">
        <v>145</v>
      </c>
      <c r="DW630" s="45">
        <v>151.1</v>
      </c>
      <c r="DX630" s="46">
        <v>152.19999999999999</v>
      </c>
      <c r="DY630" s="46">
        <v>151.69999999999999</v>
      </c>
      <c r="DZ630" s="46">
        <v>148.4</v>
      </c>
      <c r="EA630">
        <v>145.9</v>
      </c>
      <c r="EB630" s="47">
        <v>145.6</v>
      </c>
      <c r="EC630" s="47">
        <v>147.9</v>
      </c>
    </row>
    <row r="631" spans="1:133" x14ac:dyDescent="0.25">
      <c r="A631" s="43" t="s">
        <v>4016</v>
      </c>
      <c r="B631" s="43" t="s">
        <v>4017</v>
      </c>
      <c r="C631" s="44">
        <v>0.27659</v>
      </c>
      <c r="D631" s="45">
        <v>96.1</v>
      </c>
      <c r="E631" s="45">
        <v>98.3</v>
      </c>
      <c r="F631" s="45">
        <v>97.3</v>
      </c>
      <c r="G631" s="45">
        <v>95.6</v>
      </c>
      <c r="H631" s="45">
        <v>100.9</v>
      </c>
      <c r="I631" s="45">
        <v>95</v>
      </c>
      <c r="J631" s="45">
        <v>99.8</v>
      </c>
      <c r="K631" s="45">
        <v>97.9</v>
      </c>
      <c r="L631" s="45">
        <v>94.1</v>
      </c>
      <c r="M631" s="45">
        <v>95.2</v>
      </c>
      <c r="N631" s="45">
        <v>100.7</v>
      </c>
      <c r="O631" s="45">
        <v>102.6</v>
      </c>
      <c r="P631" s="45">
        <v>102.1</v>
      </c>
      <c r="Q631" s="45">
        <v>101.7</v>
      </c>
      <c r="R631" s="45">
        <v>95.3</v>
      </c>
      <c r="S631" s="45">
        <v>96.2</v>
      </c>
      <c r="T631" s="45">
        <v>97.1</v>
      </c>
      <c r="U631" s="45">
        <v>101.6</v>
      </c>
      <c r="V631" s="45">
        <v>101</v>
      </c>
      <c r="W631" s="45">
        <v>99.8</v>
      </c>
      <c r="X631" s="45">
        <v>100.8</v>
      </c>
      <c r="Y631" s="45">
        <v>101.2</v>
      </c>
      <c r="Z631" s="45">
        <v>101.3</v>
      </c>
      <c r="AA631" s="45">
        <v>105.6</v>
      </c>
      <c r="AB631" s="45">
        <v>105.4</v>
      </c>
      <c r="AC631" s="45">
        <v>108.4</v>
      </c>
      <c r="AD631" s="45">
        <v>108.9</v>
      </c>
      <c r="AE631" s="45">
        <v>104.2</v>
      </c>
      <c r="AF631" s="45">
        <v>105.2</v>
      </c>
      <c r="AG631" s="45">
        <v>105.5</v>
      </c>
      <c r="AH631" s="45">
        <v>106.6</v>
      </c>
      <c r="AI631" s="45">
        <v>100.5</v>
      </c>
      <c r="AJ631" s="45">
        <v>104</v>
      </c>
      <c r="AK631" s="45">
        <v>100.8</v>
      </c>
      <c r="AL631" s="45">
        <v>105.4</v>
      </c>
      <c r="AM631" s="45">
        <v>114.9</v>
      </c>
      <c r="AN631" s="45">
        <v>102.5</v>
      </c>
      <c r="AO631" s="45">
        <v>106.4</v>
      </c>
      <c r="AP631" s="45">
        <v>109.4</v>
      </c>
      <c r="AQ631" s="45">
        <v>108.7</v>
      </c>
      <c r="AR631" s="45">
        <v>108.4</v>
      </c>
      <c r="AS631" s="45">
        <v>108.2</v>
      </c>
      <c r="AT631" s="45">
        <v>109.9</v>
      </c>
      <c r="AU631" s="45">
        <v>109.8</v>
      </c>
      <c r="AV631" s="45">
        <v>108.5</v>
      </c>
      <c r="AW631" s="45">
        <v>109</v>
      </c>
      <c r="AX631" s="45">
        <v>107.6</v>
      </c>
      <c r="AY631" s="45">
        <v>111</v>
      </c>
      <c r="AZ631" s="45">
        <v>108</v>
      </c>
      <c r="BA631" s="45">
        <v>111.2</v>
      </c>
      <c r="BB631" s="45">
        <v>109</v>
      </c>
      <c r="BC631" s="45">
        <v>106.7</v>
      </c>
      <c r="BD631" s="45">
        <v>106</v>
      </c>
      <c r="BE631" s="45">
        <v>114.1</v>
      </c>
      <c r="BF631" s="45">
        <v>111.3</v>
      </c>
      <c r="BG631" s="45">
        <v>108.2</v>
      </c>
      <c r="BH631" s="45">
        <v>107.6</v>
      </c>
      <c r="BI631" s="45">
        <v>113.9</v>
      </c>
      <c r="BJ631" s="45">
        <v>110.6</v>
      </c>
      <c r="BK631" s="45">
        <v>111</v>
      </c>
      <c r="BL631" s="45">
        <v>109.6</v>
      </c>
      <c r="BM631" s="45">
        <v>111.4</v>
      </c>
      <c r="BN631" s="45">
        <v>109.4</v>
      </c>
      <c r="BO631" s="45">
        <v>107.9</v>
      </c>
      <c r="BP631" s="45">
        <v>117</v>
      </c>
      <c r="BQ631" s="45">
        <v>127.8</v>
      </c>
      <c r="BR631" s="45">
        <v>129.6</v>
      </c>
      <c r="BS631" s="45">
        <v>131.9</v>
      </c>
      <c r="BT631" s="45">
        <v>131.1</v>
      </c>
      <c r="BU631" s="45">
        <v>131.1</v>
      </c>
      <c r="BV631" s="45">
        <v>128.80000000000001</v>
      </c>
      <c r="BW631" s="45">
        <v>133.5</v>
      </c>
      <c r="BX631" s="45">
        <v>134.5</v>
      </c>
      <c r="BY631" s="45">
        <v>133.19999999999999</v>
      </c>
      <c r="BZ631" s="45">
        <v>133.69999999999999</v>
      </c>
      <c r="CA631" s="45">
        <v>138.80000000000001</v>
      </c>
      <c r="CB631" s="45">
        <v>136.5</v>
      </c>
      <c r="CC631" s="45">
        <v>137</v>
      </c>
      <c r="CD631" s="45">
        <v>138.19999999999999</v>
      </c>
      <c r="CE631" s="45">
        <v>137.19999999999999</v>
      </c>
      <c r="CF631" s="45">
        <v>141.1</v>
      </c>
      <c r="CG631" s="45">
        <v>143.69999999999999</v>
      </c>
      <c r="CH631" s="45">
        <v>142.4</v>
      </c>
      <c r="CI631" s="45">
        <v>140.69999999999999</v>
      </c>
      <c r="CJ631" s="45">
        <v>143.19999999999999</v>
      </c>
      <c r="CK631" s="45">
        <v>145.30000000000001</v>
      </c>
      <c r="CL631" s="45">
        <v>144.80000000000001</v>
      </c>
      <c r="CM631" s="45">
        <v>144.69999999999999</v>
      </c>
      <c r="CN631" s="45">
        <v>139.5</v>
      </c>
      <c r="CO631" s="45">
        <v>140.5</v>
      </c>
      <c r="CP631" s="45">
        <v>137.4</v>
      </c>
      <c r="CQ631" s="45">
        <v>141.80000000000001</v>
      </c>
      <c r="CR631" s="45">
        <v>142.69999999999999</v>
      </c>
      <c r="CS631" s="45">
        <v>142.1</v>
      </c>
      <c r="CT631" s="45">
        <v>142.19999999999999</v>
      </c>
      <c r="CU631" s="45">
        <v>140.6</v>
      </c>
      <c r="CV631" s="45">
        <v>140.6</v>
      </c>
      <c r="CW631" s="45">
        <v>132.19999999999999</v>
      </c>
      <c r="CX631" s="45">
        <v>136.69999999999999</v>
      </c>
      <c r="CY631" s="45">
        <v>140</v>
      </c>
      <c r="CZ631" s="45">
        <v>140.69999999999999</v>
      </c>
      <c r="DA631" s="45">
        <v>141.30000000000001</v>
      </c>
      <c r="DB631" s="45">
        <v>142.30000000000001</v>
      </c>
      <c r="DC631" s="45">
        <v>145</v>
      </c>
      <c r="DD631" s="45">
        <v>144.9</v>
      </c>
      <c r="DE631" s="45">
        <v>144.69999999999999</v>
      </c>
      <c r="DF631" s="45">
        <v>144.19999999999999</v>
      </c>
      <c r="DG631" s="45">
        <v>145</v>
      </c>
      <c r="DH631" s="45">
        <v>145.19999999999999</v>
      </c>
      <c r="DI631" s="45">
        <v>144.19999999999999</v>
      </c>
      <c r="DJ631" s="45">
        <v>149.1</v>
      </c>
      <c r="DK631" s="45">
        <v>150.30000000000001</v>
      </c>
      <c r="DL631" s="45">
        <v>150.69999999999999</v>
      </c>
      <c r="DM631" s="45">
        <v>149.4</v>
      </c>
      <c r="DN631" s="45">
        <v>148</v>
      </c>
      <c r="DO631" s="45">
        <v>148.1</v>
      </c>
      <c r="DP631" s="45">
        <v>150</v>
      </c>
      <c r="DQ631" s="45">
        <v>153.9</v>
      </c>
      <c r="DR631" s="45">
        <v>151.19999999999999</v>
      </c>
      <c r="DS631" s="45">
        <v>150.6</v>
      </c>
      <c r="DT631" s="45">
        <v>151.69999999999999</v>
      </c>
      <c r="DU631" s="45">
        <v>152</v>
      </c>
      <c r="DV631" s="45">
        <v>151.1</v>
      </c>
      <c r="DW631" s="45">
        <v>150.9</v>
      </c>
      <c r="DX631" s="46">
        <v>152.30000000000001</v>
      </c>
      <c r="DY631" s="46">
        <v>154.1</v>
      </c>
      <c r="DZ631" s="46">
        <v>151.6</v>
      </c>
      <c r="EA631">
        <v>152.5</v>
      </c>
      <c r="EB631" s="47">
        <v>154.30000000000001</v>
      </c>
      <c r="EC631" s="47">
        <v>155.5</v>
      </c>
    </row>
    <row r="632" spans="1:133" x14ac:dyDescent="0.25">
      <c r="A632" s="43" t="s">
        <v>4018</v>
      </c>
      <c r="B632" s="43" t="s">
        <v>4019</v>
      </c>
      <c r="C632" s="44">
        <v>1.294E-2</v>
      </c>
      <c r="D632" s="45">
        <v>99.3</v>
      </c>
      <c r="E632" s="45">
        <v>100.4</v>
      </c>
      <c r="F632" s="45">
        <v>99.3</v>
      </c>
      <c r="G632" s="45">
        <v>99.5</v>
      </c>
      <c r="H632" s="45">
        <v>100.6</v>
      </c>
      <c r="I632" s="45">
        <v>101.5</v>
      </c>
      <c r="J632" s="45">
        <v>102.1</v>
      </c>
      <c r="K632" s="45">
        <v>101.7</v>
      </c>
      <c r="L632" s="45">
        <v>100.6</v>
      </c>
      <c r="M632" s="45">
        <v>101.3</v>
      </c>
      <c r="N632" s="45">
        <v>101.5</v>
      </c>
      <c r="O632" s="45">
        <v>102.6</v>
      </c>
      <c r="P632" s="45">
        <v>101.5</v>
      </c>
      <c r="Q632" s="45">
        <v>103</v>
      </c>
      <c r="R632" s="45">
        <v>104.1</v>
      </c>
      <c r="S632" s="45">
        <v>105</v>
      </c>
      <c r="T632" s="45">
        <v>109.1</v>
      </c>
      <c r="U632" s="45">
        <v>106.4</v>
      </c>
      <c r="V632" s="45">
        <v>107.9</v>
      </c>
      <c r="W632" s="45">
        <v>107</v>
      </c>
      <c r="X632" s="45">
        <v>106.4</v>
      </c>
      <c r="Y632" s="45">
        <v>106.8</v>
      </c>
      <c r="Z632" s="45">
        <v>107.7</v>
      </c>
      <c r="AA632" s="45">
        <v>113.7</v>
      </c>
      <c r="AB632" s="45">
        <v>114.4</v>
      </c>
      <c r="AC632" s="45">
        <v>113.7</v>
      </c>
      <c r="AD632" s="45">
        <v>113.7</v>
      </c>
      <c r="AE632" s="45">
        <v>114.6</v>
      </c>
      <c r="AF632" s="45">
        <v>114.2</v>
      </c>
      <c r="AG632" s="45">
        <v>114.6</v>
      </c>
      <c r="AH632" s="45">
        <v>111.4</v>
      </c>
      <c r="AI632" s="45">
        <v>112.5</v>
      </c>
      <c r="AJ632" s="45">
        <v>113.1</v>
      </c>
      <c r="AK632" s="45">
        <v>112.3</v>
      </c>
      <c r="AL632" s="45">
        <v>112.9</v>
      </c>
      <c r="AM632" s="45">
        <v>113.1</v>
      </c>
      <c r="AN632" s="45">
        <v>111.4</v>
      </c>
      <c r="AO632" s="45">
        <v>111.8</v>
      </c>
      <c r="AP632" s="45">
        <v>112.3</v>
      </c>
      <c r="AQ632" s="45">
        <v>112.7</v>
      </c>
      <c r="AR632" s="45">
        <v>111.8</v>
      </c>
      <c r="AS632" s="45">
        <v>113.1</v>
      </c>
      <c r="AT632" s="45">
        <v>111.1</v>
      </c>
      <c r="AU632" s="45">
        <v>112.3</v>
      </c>
      <c r="AV632" s="45">
        <v>111.6</v>
      </c>
      <c r="AW632" s="45">
        <v>113.8</v>
      </c>
      <c r="AX632" s="45">
        <v>112.3</v>
      </c>
      <c r="AY632" s="45">
        <v>113.1</v>
      </c>
      <c r="AZ632" s="45">
        <v>111.6</v>
      </c>
      <c r="BA632" s="45">
        <v>111.6</v>
      </c>
      <c r="BB632" s="45">
        <v>111.6</v>
      </c>
      <c r="BC632" s="45">
        <v>111.6</v>
      </c>
      <c r="BD632" s="45">
        <v>111.6</v>
      </c>
      <c r="BE632" s="45">
        <v>111.6</v>
      </c>
      <c r="BF632" s="45">
        <v>112.7</v>
      </c>
      <c r="BG632" s="45">
        <v>111.6</v>
      </c>
      <c r="BH632" s="45">
        <v>112.7</v>
      </c>
      <c r="BI632" s="45">
        <v>112.7</v>
      </c>
      <c r="BJ632" s="45">
        <v>112.7</v>
      </c>
      <c r="BK632" s="45">
        <v>112.7</v>
      </c>
      <c r="BL632" s="45">
        <v>112.7</v>
      </c>
      <c r="BM632" s="45">
        <v>113.8</v>
      </c>
      <c r="BN632" s="45">
        <v>113.8</v>
      </c>
      <c r="BO632" s="45">
        <v>121.4</v>
      </c>
      <c r="BP632" s="45">
        <v>121.4</v>
      </c>
      <c r="BQ632" s="45">
        <v>121.4</v>
      </c>
      <c r="BR632" s="45">
        <v>121.4</v>
      </c>
      <c r="BS632" s="45">
        <v>121.4</v>
      </c>
      <c r="BT632" s="45">
        <v>120.2</v>
      </c>
      <c r="BU632" s="45">
        <v>120.2</v>
      </c>
      <c r="BV632" s="45">
        <v>119</v>
      </c>
      <c r="BW632" s="45">
        <v>116.4</v>
      </c>
      <c r="BX632" s="45">
        <v>117.7</v>
      </c>
      <c r="BY632" s="45">
        <v>119</v>
      </c>
      <c r="BZ632" s="45">
        <v>119</v>
      </c>
      <c r="CA632" s="45">
        <v>119</v>
      </c>
      <c r="CB632" s="45">
        <v>119</v>
      </c>
      <c r="CC632" s="45">
        <v>120</v>
      </c>
      <c r="CD632" s="45">
        <v>120</v>
      </c>
      <c r="CE632" s="45">
        <v>123.3</v>
      </c>
      <c r="CF632" s="45">
        <v>123.3</v>
      </c>
      <c r="CG632" s="45">
        <v>123.3</v>
      </c>
      <c r="CH632" s="45">
        <v>123.8</v>
      </c>
      <c r="CI632" s="45">
        <v>123.8</v>
      </c>
      <c r="CJ632" s="45">
        <v>123.8</v>
      </c>
      <c r="CK632" s="45">
        <v>123.8</v>
      </c>
      <c r="CL632" s="45">
        <v>123.8</v>
      </c>
      <c r="CM632" s="45">
        <v>126.3</v>
      </c>
      <c r="CN632" s="45">
        <v>125.3</v>
      </c>
      <c r="CO632" s="45">
        <v>125</v>
      </c>
      <c r="CP632" s="45">
        <v>124.2</v>
      </c>
      <c r="CQ632" s="45">
        <v>124.5</v>
      </c>
      <c r="CR632" s="45">
        <v>125</v>
      </c>
      <c r="CS632" s="45">
        <v>125</v>
      </c>
      <c r="CT632" s="45">
        <v>125</v>
      </c>
      <c r="CU632" s="45">
        <v>125</v>
      </c>
      <c r="CV632" s="45">
        <v>125</v>
      </c>
      <c r="CW632" s="45">
        <v>125</v>
      </c>
      <c r="CX632" s="45">
        <v>126.2</v>
      </c>
      <c r="CY632" s="45">
        <v>126.2</v>
      </c>
      <c r="CZ632" s="45">
        <v>126.2</v>
      </c>
      <c r="DA632" s="45">
        <v>126.2</v>
      </c>
      <c r="DB632" s="45">
        <v>126.2</v>
      </c>
      <c r="DC632" s="45">
        <v>127.4</v>
      </c>
      <c r="DD632" s="45">
        <v>129.80000000000001</v>
      </c>
      <c r="DE632" s="45">
        <v>131.1</v>
      </c>
      <c r="DF632" s="45">
        <v>132.4</v>
      </c>
      <c r="DG632" s="45">
        <v>133.6</v>
      </c>
      <c r="DH632" s="45">
        <v>133.6</v>
      </c>
      <c r="DI632" s="45">
        <v>133.6</v>
      </c>
      <c r="DJ632" s="45">
        <v>138.5</v>
      </c>
      <c r="DK632" s="45">
        <v>138.5</v>
      </c>
      <c r="DL632" s="45">
        <v>141.9</v>
      </c>
      <c r="DM632" s="45">
        <v>143.1</v>
      </c>
      <c r="DN632" s="45">
        <v>143.1</v>
      </c>
      <c r="DO632" s="45">
        <v>143.1</v>
      </c>
      <c r="DP632" s="45">
        <v>143.1</v>
      </c>
      <c r="DQ632" s="45">
        <v>145.4</v>
      </c>
      <c r="DR632" s="45">
        <v>145.4</v>
      </c>
      <c r="DS632" s="45">
        <v>145.4</v>
      </c>
      <c r="DT632" s="45">
        <v>147.30000000000001</v>
      </c>
      <c r="DU632" s="45">
        <v>147.80000000000001</v>
      </c>
      <c r="DV632" s="45">
        <v>147.80000000000001</v>
      </c>
      <c r="DW632" s="45">
        <v>146.9</v>
      </c>
      <c r="DX632" s="46">
        <v>141.6</v>
      </c>
      <c r="DY632" s="46">
        <v>141.6</v>
      </c>
      <c r="DZ632" s="46">
        <v>141.4</v>
      </c>
      <c r="EA632">
        <v>140.9</v>
      </c>
      <c r="EB632" s="47">
        <v>140.9</v>
      </c>
      <c r="EC632" s="47">
        <v>139.80000000000001</v>
      </c>
    </row>
    <row r="633" spans="1:133" x14ac:dyDescent="0.25">
      <c r="A633" s="43" t="s">
        <v>4020</v>
      </c>
      <c r="B633" s="43" t="s">
        <v>4021</v>
      </c>
      <c r="C633" s="44">
        <v>2.264E-2</v>
      </c>
      <c r="D633" s="45">
        <v>106.3</v>
      </c>
      <c r="E633" s="45">
        <v>97.5</v>
      </c>
      <c r="F633" s="45">
        <v>102.5</v>
      </c>
      <c r="G633" s="45">
        <v>102.2</v>
      </c>
      <c r="H633" s="45">
        <v>97.3</v>
      </c>
      <c r="I633" s="45">
        <v>98.2</v>
      </c>
      <c r="J633" s="45">
        <v>97.2</v>
      </c>
      <c r="K633" s="45">
        <v>97.4</v>
      </c>
      <c r="L633" s="45">
        <v>94.7</v>
      </c>
      <c r="M633" s="45">
        <v>97.5</v>
      </c>
      <c r="N633" s="45">
        <v>98.3</v>
      </c>
      <c r="O633" s="45">
        <v>103.2</v>
      </c>
      <c r="P633" s="45">
        <v>98.1</v>
      </c>
      <c r="Q633" s="45">
        <v>97.8</v>
      </c>
      <c r="R633" s="45">
        <v>97.8</v>
      </c>
      <c r="S633" s="45">
        <v>97.3</v>
      </c>
      <c r="T633" s="45">
        <v>98.4</v>
      </c>
      <c r="U633" s="45">
        <v>98.2</v>
      </c>
      <c r="V633" s="45">
        <v>103.5</v>
      </c>
      <c r="W633" s="45">
        <v>99</v>
      </c>
      <c r="X633" s="45">
        <v>106.3</v>
      </c>
      <c r="Y633" s="45">
        <v>107.9</v>
      </c>
      <c r="Z633" s="45">
        <v>111.2</v>
      </c>
      <c r="AA633" s="45">
        <v>120.4</v>
      </c>
      <c r="AB633" s="45">
        <v>123.5</v>
      </c>
      <c r="AC633" s="45">
        <v>123.5</v>
      </c>
      <c r="AD633" s="45">
        <v>123.5</v>
      </c>
      <c r="AE633" s="45">
        <v>112.7</v>
      </c>
      <c r="AF633" s="45">
        <v>114.5</v>
      </c>
      <c r="AG633" s="45">
        <v>115</v>
      </c>
      <c r="AH633" s="45">
        <v>112.9</v>
      </c>
      <c r="AI633" s="45">
        <v>114.5</v>
      </c>
      <c r="AJ633" s="45">
        <v>115.7</v>
      </c>
      <c r="AK633" s="45">
        <v>116.4</v>
      </c>
      <c r="AL633" s="45">
        <v>128.69999999999999</v>
      </c>
      <c r="AM633" s="45">
        <v>134.5</v>
      </c>
      <c r="AN633" s="45">
        <v>140.30000000000001</v>
      </c>
      <c r="AO633" s="45">
        <v>120.9</v>
      </c>
      <c r="AP633" s="45">
        <v>118.9</v>
      </c>
      <c r="AQ633" s="45">
        <v>118.2</v>
      </c>
      <c r="AR633" s="45">
        <v>118.1</v>
      </c>
      <c r="AS633" s="45">
        <v>118.4</v>
      </c>
      <c r="AT633" s="45">
        <v>117.8</v>
      </c>
      <c r="AU633" s="45">
        <v>116.8</v>
      </c>
      <c r="AV633" s="45">
        <v>116.6</v>
      </c>
      <c r="AW633" s="45">
        <v>118.5</v>
      </c>
      <c r="AX633" s="45">
        <v>119</v>
      </c>
      <c r="AY633" s="45">
        <v>119.4</v>
      </c>
      <c r="AZ633" s="45">
        <v>118.8</v>
      </c>
      <c r="BA633" s="45">
        <v>118.7</v>
      </c>
      <c r="BB633" s="45">
        <v>118.6</v>
      </c>
      <c r="BC633" s="45">
        <v>119</v>
      </c>
      <c r="BD633" s="45">
        <v>118.9</v>
      </c>
      <c r="BE633" s="45">
        <v>119</v>
      </c>
      <c r="BF633" s="45">
        <v>120</v>
      </c>
      <c r="BG633" s="45">
        <v>120.2</v>
      </c>
      <c r="BH633" s="45">
        <v>120.9</v>
      </c>
      <c r="BI633" s="45">
        <v>121.1</v>
      </c>
      <c r="BJ633" s="45">
        <v>120.1</v>
      </c>
      <c r="BK633" s="45">
        <v>120.3</v>
      </c>
      <c r="BL633" s="45">
        <v>120.6</v>
      </c>
      <c r="BM633" s="45">
        <v>121.4</v>
      </c>
      <c r="BN633" s="45">
        <v>120.4</v>
      </c>
      <c r="BO633" s="45">
        <v>119</v>
      </c>
      <c r="BP633" s="45">
        <v>114.7</v>
      </c>
      <c r="BQ633" s="45">
        <v>116.4</v>
      </c>
      <c r="BR633" s="45">
        <v>116.9</v>
      </c>
      <c r="BS633" s="45">
        <v>116.6</v>
      </c>
      <c r="BT633" s="45">
        <v>114.9</v>
      </c>
      <c r="BU633" s="45">
        <v>115.6</v>
      </c>
      <c r="BV633" s="45">
        <v>115.8</v>
      </c>
      <c r="BW633" s="45">
        <v>114.5</v>
      </c>
      <c r="BX633" s="45">
        <v>114.7</v>
      </c>
      <c r="BY633" s="45">
        <v>118.1</v>
      </c>
      <c r="BZ633" s="45">
        <v>117.4</v>
      </c>
      <c r="CA633" s="45">
        <v>117.3</v>
      </c>
      <c r="CB633" s="45">
        <v>117.3</v>
      </c>
      <c r="CC633" s="45">
        <v>117.3</v>
      </c>
      <c r="CD633" s="45">
        <v>117.3</v>
      </c>
      <c r="CE633" s="45">
        <v>117.6</v>
      </c>
      <c r="CF633" s="45">
        <v>116.7</v>
      </c>
      <c r="CG633" s="45">
        <v>116.9</v>
      </c>
      <c r="CH633" s="45">
        <v>117.1</v>
      </c>
      <c r="CI633" s="45">
        <v>117.9</v>
      </c>
      <c r="CJ633" s="45">
        <v>118.1</v>
      </c>
      <c r="CK633" s="45">
        <v>117.9</v>
      </c>
      <c r="CL633" s="45">
        <v>117.6</v>
      </c>
      <c r="CM633" s="45">
        <v>116.3</v>
      </c>
      <c r="CN633" s="45">
        <v>116.4</v>
      </c>
      <c r="CO633" s="45">
        <v>116</v>
      </c>
      <c r="CP633" s="45">
        <v>115.9</v>
      </c>
      <c r="CQ633" s="45">
        <v>116</v>
      </c>
      <c r="CR633" s="45">
        <v>115.8</v>
      </c>
      <c r="CS633" s="45">
        <v>115.9</v>
      </c>
      <c r="CT633" s="45">
        <v>115.5</v>
      </c>
      <c r="CU633" s="45">
        <v>115.8</v>
      </c>
      <c r="CV633" s="45">
        <v>115.6</v>
      </c>
      <c r="CW633" s="45">
        <v>115.4</v>
      </c>
      <c r="CX633" s="45">
        <v>116.4</v>
      </c>
      <c r="CY633" s="45">
        <v>117.3</v>
      </c>
      <c r="CZ633" s="45">
        <v>118</v>
      </c>
      <c r="DA633" s="45">
        <v>118.1</v>
      </c>
      <c r="DB633" s="45">
        <v>118.6</v>
      </c>
      <c r="DC633" s="45">
        <v>119.6</v>
      </c>
      <c r="DD633" s="45">
        <v>119.1</v>
      </c>
      <c r="DE633" s="45">
        <v>121.1</v>
      </c>
      <c r="DF633" s="45">
        <v>123.1</v>
      </c>
      <c r="DG633" s="45">
        <v>123.7</v>
      </c>
      <c r="DH633" s="45">
        <v>124.9</v>
      </c>
      <c r="DI633" s="45">
        <v>126.7</v>
      </c>
      <c r="DJ633" s="45">
        <v>127.6</v>
      </c>
      <c r="DK633" s="45">
        <v>127.7</v>
      </c>
      <c r="DL633" s="45">
        <v>129.19999999999999</v>
      </c>
      <c r="DM633" s="45">
        <v>132.19999999999999</v>
      </c>
      <c r="DN633" s="45">
        <v>133.9</v>
      </c>
      <c r="DO633" s="45">
        <v>132.4</v>
      </c>
      <c r="DP633" s="45">
        <v>132</v>
      </c>
      <c r="DQ633" s="45">
        <v>133.4</v>
      </c>
      <c r="DR633" s="45">
        <v>135.4</v>
      </c>
      <c r="DS633" s="45">
        <v>135.80000000000001</v>
      </c>
      <c r="DT633" s="45">
        <v>136.5</v>
      </c>
      <c r="DU633" s="45">
        <v>137.6</v>
      </c>
      <c r="DV633" s="45">
        <v>135.19999999999999</v>
      </c>
      <c r="DW633" s="45">
        <v>135.5</v>
      </c>
      <c r="DX633" s="46">
        <v>136.19999999999999</v>
      </c>
      <c r="DY633" s="46">
        <v>134.6</v>
      </c>
      <c r="DZ633" s="46">
        <v>132</v>
      </c>
      <c r="EA633">
        <v>134.80000000000001</v>
      </c>
      <c r="EB633" s="47">
        <v>134.69999999999999</v>
      </c>
      <c r="EC633" s="47">
        <v>133.30000000000001</v>
      </c>
    </row>
    <row r="634" spans="1:133" x14ac:dyDescent="0.25">
      <c r="A634" s="43" t="s">
        <v>4022</v>
      </c>
      <c r="B634" s="43" t="s">
        <v>4023</v>
      </c>
      <c r="C634" s="44">
        <v>6.2509999999999996E-2</v>
      </c>
      <c r="D634" s="45">
        <v>96.2</v>
      </c>
      <c r="E634" s="45">
        <v>103.9</v>
      </c>
      <c r="F634" s="45">
        <v>104.7</v>
      </c>
      <c r="G634" s="45">
        <v>101</v>
      </c>
      <c r="H634" s="45">
        <v>101.4</v>
      </c>
      <c r="I634" s="45">
        <v>106.8</v>
      </c>
      <c r="J634" s="45">
        <v>104.1</v>
      </c>
      <c r="K634" s="45">
        <v>110.5</v>
      </c>
      <c r="L634" s="45">
        <v>106.5</v>
      </c>
      <c r="M634" s="45">
        <v>109.6</v>
      </c>
      <c r="N634" s="45">
        <v>114.7</v>
      </c>
      <c r="O634" s="45">
        <v>109.3</v>
      </c>
      <c r="P634" s="45">
        <v>108.7</v>
      </c>
      <c r="Q634" s="45">
        <v>114.3</v>
      </c>
      <c r="R634" s="45">
        <v>102.5</v>
      </c>
      <c r="S634" s="45">
        <v>107.6</v>
      </c>
      <c r="T634" s="45">
        <v>113.5</v>
      </c>
      <c r="U634" s="45">
        <v>102.8</v>
      </c>
      <c r="V634" s="45">
        <v>100.6</v>
      </c>
      <c r="W634" s="45">
        <v>109.2</v>
      </c>
      <c r="X634" s="45">
        <v>115.5</v>
      </c>
      <c r="Y634" s="45">
        <v>123.2</v>
      </c>
      <c r="Z634" s="45">
        <v>110.6</v>
      </c>
      <c r="AA634" s="45">
        <v>120.4</v>
      </c>
      <c r="AB634" s="45">
        <v>119.6</v>
      </c>
      <c r="AC634" s="45">
        <v>123.5</v>
      </c>
      <c r="AD634" s="45">
        <v>119.1</v>
      </c>
      <c r="AE634" s="45">
        <v>112.9</v>
      </c>
      <c r="AF634" s="45">
        <v>111.2</v>
      </c>
      <c r="AG634" s="45">
        <v>130</v>
      </c>
      <c r="AH634" s="45">
        <v>133.6</v>
      </c>
      <c r="AI634" s="45">
        <v>132.19999999999999</v>
      </c>
      <c r="AJ634" s="45">
        <v>130.19999999999999</v>
      </c>
      <c r="AK634" s="45">
        <v>129.4</v>
      </c>
      <c r="AL634" s="45">
        <v>132.5</v>
      </c>
      <c r="AM634" s="45">
        <v>131.80000000000001</v>
      </c>
      <c r="AN634" s="45">
        <v>112.6</v>
      </c>
      <c r="AO634" s="45">
        <v>125.6</v>
      </c>
      <c r="AP634" s="45">
        <v>111.8</v>
      </c>
      <c r="AQ634" s="45">
        <v>116.6</v>
      </c>
      <c r="AR634" s="45">
        <v>121.8</v>
      </c>
      <c r="AS634" s="45">
        <v>128.19999999999999</v>
      </c>
      <c r="AT634" s="45">
        <v>114.1</v>
      </c>
      <c r="AU634" s="45">
        <v>120.1</v>
      </c>
      <c r="AV634" s="45">
        <v>115.4</v>
      </c>
      <c r="AW634" s="45">
        <v>108.2</v>
      </c>
      <c r="AX634" s="45">
        <v>120.9</v>
      </c>
      <c r="AY634" s="45">
        <v>120.9</v>
      </c>
      <c r="AZ634" s="45">
        <v>97.9</v>
      </c>
      <c r="BA634" s="45">
        <v>113.8</v>
      </c>
      <c r="BB634" s="45">
        <v>121.3</v>
      </c>
      <c r="BC634" s="45">
        <v>120.9</v>
      </c>
      <c r="BD634" s="45">
        <v>118</v>
      </c>
      <c r="BE634" s="45">
        <v>109.5</v>
      </c>
      <c r="BF634" s="45">
        <v>143.19999999999999</v>
      </c>
      <c r="BG634" s="45">
        <v>105.1</v>
      </c>
      <c r="BH634" s="45">
        <v>111.8</v>
      </c>
      <c r="BI634" s="45">
        <v>93.4</v>
      </c>
      <c r="BJ634" s="45">
        <v>115.6</v>
      </c>
      <c r="BK634" s="45">
        <v>119.5</v>
      </c>
      <c r="BL634" s="45">
        <v>119.5</v>
      </c>
      <c r="BM634" s="45">
        <v>119.5</v>
      </c>
      <c r="BN634" s="45">
        <v>119.5</v>
      </c>
      <c r="BO634" s="45">
        <v>119.5</v>
      </c>
      <c r="BP634" s="45">
        <v>100.4</v>
      </c>
      <c r="BQ634" s="45">
        <v>100.4</v>
      </c>
      <c r="BR634" s="45">
        <v>100.4</v>
      </c>
      <c r="BS634" s="45">
        <v>100.4</v>
      </c>
      <c r="BT634" s="45">
        <v>85.1</v>
      </c>
      <c r="BU634" s="45">
        <v>65.8</v>
      </c>
      <c r="BV634" s="45">
        <v>89.5</v>
      </c>
      <c r="BW634" s="45">
        <v>75.099999999999994</v>
      </c>
      <c r="BX634" s="45">
        <v>78.599999999999994</v>
      </c>
      <c r="BY634" s="45">
        <v>82.3</v>
      </c>
      <c r="BZ634" s="45">
        <v>82.3</v>
      </c>
      <c r="CA634" s="45">
        <v>80.900000000000006</v>
      </c>
      <c r="CB634" s="45">
        <v>80.900000000000006</v>
      </c>
      <c r="CC634" s="45">
        <v>80.900000000000006</v>
      </c>
      <c r="CD634" s="45">
        <v>99.1</v>
      </c>
      <c r="CE634" s="45">
        <v>91.2</v>
      </c>
      <c r="CF634" s="45">
        <v>83.3</v>
      </c>
      <c r="CG634" s="45">
        <v>83.8</v>
      </c>
      <c r="CH634" s="45">
        <v>90.1</v>
      </c>
      <c r="CI634" s="45">
        <v>90.9</v>
      </c>
      <c r="CJ634" s="45">
        <v>84.3</v>
      </c>
      <c r="CK634" s="45">
        <v>86.9</v>
      </c>
      <c r="CL634" s="45">
        <v>85.1</v>
      </c>
      <c r="CM634" s="45">
        <v>76.7</v>
      </c>
      <c r="CN634" s="45">
        <v>90.9</v>
      </c>
      <c r="CO634" s="45">
        <v>96.6</v>
      </c>
      <c r="CP634" s="45">
        <v>86.2</v>
      </c>
      <c r="CQ634" s="45">
        <v>81.599999999999994</v>
      </c>
      <c r="CR634" s="45">
        <v>85.6</v>
      </c>
      <c r="CS634" s="45">
        <v>88.7</v>
      </c>
      <c r="CT634" s="45">
        <v>81.7</v>
      </c>
      <c r="CU634" s="45">
        <v>86.4</v>
      </c>
      <c r="CV634" s="45">
        <v>86.4</v>
      </c>
      <c r="CW634" s="45">
        <v>92.8</v>
      </c>
      <c r="CX634" s="45">
        <v>98.8</v>
      </c>
      <c r="CY634" s="45">
        <v>89.5</v>
      </c>
      <c r="CZ634" s="45">
        <v>76.8</v>
      </c>
      <c r="DA634" s="45">
        <v>78.599999999999994</v>
      </c>
      <c r="DB634" s="45">
        <v>82.2</v>
      </c>
      <c r="DC634" s="45">
        <v>81.5</v>
      </c>
      <c r="DD634" s="45">
        <v>89.8</v>
      </c>
      <c r="DE634" s="45">
        <v>87.6</v>
      </c>
      <c r="DF634" s="45">
        <v>93.9</v>
      </c>
      <c r="DG634" s="45">
        <v>92.3</v>
      </c>
      <c r="DH634" s="45">
        <v>99</v>
      </c>
      <c r="DI634" s="45">
        <v>101.4</v>
      </c>
      <c r="DJ634" s="45">
        <v>96.3</v>
      </c>
      <c r="DK634" s="45">
        <v>93.9</v>
      </c>
      <c r="DL634" s="45">
        <v>83.1</v>
      </c>
      <c r="DM634" s="45">
        <v>88.5</v>
      </c>
      <c r="DN634" s="45">
        <v>91.5</v>
      </c>
      <c r="DO634" s="45">
        <v>91.5</v>
      </c>
      <c r="DP634" s="45">
        <v>98.4</v>
      </c>
      <c r="DQ634" s="45">
        <v>95.9</v>
      </c>
      <c r="DR634" s="45">
        <v>101</v>
      </c>
      <c r="DS634" s="45">
        <v>101</v>
      </c>
      <c r="DT634" s="45">
        <v>101</v>
      </c>
      <c r="DU634" s="45">
        <v>107.7</v>
      </c>
      <c r="DV634" s="45">
        <v>107.7</v>
      </c>
      <c r="DW634" s="45">
        <v>106</v>
      </c>
      <c r="DX634" s="46">
        <v>110.2</v>
      </c>
      <c r="DY634" s="46">
        <v>109.3</v>
      </c>
      <c r="DZ634" s="46">
        <v>109.3</v>
      </c>
      <c r="EA634">
        <v>109.3</v>
      </c>
      <c r="EB634" s="47">
        <v>110.1</v>
      </c>
      <c r="EC634" s="47">
        <v>108.2</v>
      </c>
    </row>
    <row r="635" spans="1:133" x14ac:dyDescent="0.25">
      <c r="A635" s="43" t="s">
        <v>4024</v>
      </c>
      <c r="B635" s="43" t="s">
        <v>4025</v>
      </c>
      <c r="C635" s="44">
        <v>8.5000000000000006E-3</v>
      </c>
      <c r="D635" s="45">
        <v>106.6</v>
      </c>
      <c r="E635" s="45">
        <v>109.2</v>
      </c>
      <c r="F635" s="45">
        <v>107.8</v>
      </c>
      <c r="G635" s="45">
        <v>105.5</v>
      </c>
      <c r="H635" s="45">
        <v>106.3</v>
      </c>
      <c r="I635" s="45">
        <v>103.8</v>
      </c>
      <c r="J635" s="45">
        <v>103.9</v>
      </c>
      <c r="K635" s="45">
        <v>108.1</v>
      </c>
      <c r="L635" s="45">
        <v>111.5</v>
      </c>
      <c r="M635" s="45">
        <v>112.7</v>
      </c>
      <c r="N635" s="45">
        <v>113.5</v>
      </c>
      <c r="O635" s="45">
        <v>110.6</v>
      </c>
      <c r="P635" s="45">
        <v>109.7</v>
      </c>
      <c r="Q635" s="45">
        <v>113.8</v>
      </c>
      <c r="R635" s="45">
        <v>114.1</v>
      </c>
      <c r="S635" s="45">
        <v>113.9</v>
      </c>
      <c r="T635" s="45">
        <v>109.4</v>
      </c>
      <c r="U635" s="45">
        <v>111.6</v>
      </c>
      <c r="V635" s="45">
        <v>115.1</v>
      </c>
      <c r="W635" s="45">
        <v>117.8</v>
      </c>
      <c r="X635" s="45">
        <v>119.2</v>
      </c>
      <c r="Y635" s="45">
        <v>117.1</v>
      </c>
      <c r="Z635" s="45">
        <v>119.6</v>
      </c>
      <c r="AA635" s="45">
        <v>117.3</v>
      </c>
      <c r="AB635" s="45">
        <v>121.8</v>
      </c>
      <c r="AC635" s="45">
        <v>118.7</v>
      </c>
      <c r="AD635" s="45">
        <v>118</v>
      </c>
      <c r="AE635" s="45">
        <v>121.9</v>
      </c>
      <c r="AF635" s="45">
        <v>130.19999999999999</v>
      </c>
      <c r="AG635" s="45">
        <v>126.8</v>
      </c>
      <c r="AH635" s="45">
        <v>127.4</v>
      </c>
      <c r="AI635" s="45">
        <v>135.80000000000001</v>
      </c>
      <c r="AJ635" s="45">
        <v>126.2</v>
      </c>
      <c r="AK635" s="45">
        <v>126.2</v>
      </c>
      <c r="AL635" s="45">
        <v>125.9</v>
      </c>
      <c r="AM635" s="45">
        <v>129.19999999999999</v>
      </c>
      <c r="AN635" s="45">
        <v>130</v>
      </c>
      <c r="AO635" s="45">
        <v>124.9</v>
      </c>
      <c r="AP635" s="45">
        <v>125.7</v>
      </c>
      <c r="AQ635" s="45">
        <v>127.7</v>
      </c>
      <c r="AR635" s="45">
        <v>130.80000000000001</v>
      </c>
      <c r="AS635" s="45">
        <v>128.30000000000001</v>
      </c>
      <c r="AT635" s="45">
        <v>128.4</v>
      </c>
      <c r="AU635" s="45">
        <v>134.69999999999999</v>
      </c>
      <c r="AV635" s="45">
        <v>131.4</v>
      </c>
      <c r="AW635" s="45">
        <v>130.30000000000001</v>
      </c>
      <c r="AX635" s="45">
        <v>132</v>
      </c>
      <c r="AY635" s="45">
        <v>132.6</v>
      </c>
      <c r="AZ635" s="45">
        <v>130.5</v>
      </c>
      <c r="BA635" s="45">
        <v>127.6</v>
      </c>
      <c r="BB635" s="45">
        <v>130.5</v>
      </c>
      <c r="BC635" s="45">
        <v>130.19999999999999</v>
      </c>
      <c r="BD635" s="45">
        <v>130</v>
      </c>
      <c r="BE635" s="45">
        <v>130.19999999999999</v>
      </c>
      <c r="BF635" s="45">
        <v>129.5</v>
      </c>
      <c r="BG635" s="45">
        <v>131.4</v>
      </c>
      <c r="BH635" s="45">
        <v>135.19999999999999</v>
      </c>
      <c r="BI635" s="45">
        <v>142.5</v>
      </c>
      <c r="BJ635" s="45">
        <v>144.80000000000001</v>
      </c>
      <c r="BK635" s="45">
        <v>145.1</v>
      </c>
      <c r="BL635" s="45">
        <v>144.1</v>
      </c>
      <c r="BM635" s="45">
        <v>146</v>
      </c>
      <c r="BN635" s="45">
        <v>149.4</v>
      </c>
      <c r="BO635" s="45">
        <v>151.30000000000001</v>
      </c>
      <c r="BP635" s="45">
        <v>152.69999999999999</v>
      </c>
      <c r="BQ635" s="45">
        <v>153.9</v>
      </c>
      <c r="BR635" s="45">
        <v>150.1</v>
      </c>
      <c r="BS635" s="45">
        <v>148.1</v>
      </c>
      <c r="BT635" s="45">
        <v>148.6</v>
      </c>
      <c r="BU635" s="45">
        <v>149.1</v>
      </c>
      <c r="BV635" s="45">
        <v>150.9</v>
      </c>
      <c r="BW635" s="45">
        <v>150.6</v>
      </c>
      <c r="BX635" s="45">
        <v>151.30000000000001</v>
      </c>
      <c r="BY635" s="45">
        <v>154.1</v>
      </c>
      <c r="BZ635" s="45">
        <v>155.30000000000001</v>
      </c>
      <c r="CA635" s="45">
        <v>154.30000000000001</v>
      </c>
      <c r="CB635" s="45">
        <v>155.4</v>
      </c>
      <c r="CC635" s="45">
        <v>153.6</v>
      </c>
      <c r="CD635" s="45">
        <v>155.9</v>
      </c>
      <c r="CE635" s="45">
        <v>157.5</v>
      </c>
      <c r="CF635" s="45">
        <v>152.5</v>
      </c>
      <c r="CG635" s="45">
        <v>148.30000000000001</v>
      </c>
      <c r="CH635" s="45">
        <v>148</v>
      </c>
      <c r="CI635" s="45">
        <v>147.1</v>
      </c>
      <c r="CJ635" s="45">
        <v>151.9</v>
      </c>
      <c r="CK635" s="45">
        <v>151.19999999999999</v>
      </c>
      <c r="CL635" s="45">
        <v>154</v>
      </c>
      <c r="CM635" s="45">
        <v>150.69999999999999</v>
      </c>
      <c r="CN635" s="45">
        <v>150.6</v>
      </c>
      <c r="CO635" s="45">
        <v>151.5</v>
      </c>
      <c r="CP635" s="45">
        <v>152.5</v>
      </c>
      <c r="CQ635" s="45">
        <v>151.5</v>
      </c>
      <c r="CR635" s="45">
        <v>150.1</v>
      </c>
      <c r="CS635" s="45">
        <v>152.1</v>
      </c>
      <c r="CT635" s="45">
        <v>151</v>
      </c>
      <c r="CU635" s="45">
        <v>150.9</v>
      </c>
      <c r="CV635" s="45">
        <v>150.80000000000001</v>
      </c>
      <c r="CW635" s="45">
        <v>151.30000000000001</v>
      </c>
      <c r="CX635" s="45">
        <v>151.1</v>
      </c>
      <c r="CY635" s="45">
        <v>150.19999999999999</v>
      </c>
      <c r="CZ635" s="45">
        <v>147.69999999999999</v>
      </c>
      <c r="DA635" s="45">
        <v>150.4</v>
      </c>
      <c r="DB635" s="45">
        <v>148.5</v>
      </c>
      <c r="DC635" s="45">
        <v>149</v>
      </c>
      <c r="DD635" s="45">
        <v>152.80000000000001</v>
      </c>
      <c r="DE635" s="45">
        <v>153.80000000000001</v>
      </c>
      <c r="DF635" s="45">
        <v>149.9</v>
      </c>
      <c r="DG635" s="45">
        <v>150.9</v>
      </c>
      <c r="DH635" s="45">
        <v>153.4</v>
      </c>
      <c r="DI635" s="45">
        <v>155.30000000000001</v>
      </c>
      <c r="DJ635" s="45">
        <v>155.80000000000001</v>
      </c>
      <c r="DK635" s="45">
        <v>156.30000000000001</v>
      </c>
      <c r="DL635" s="45">
        <v>158.80000000000001</v>
      </c>
      <c r="DM635" s="45">
        <v>161.9</v>
      </c>
      <c r="DN635" s="45">
        <v>167.2</v>
      </c>
      <c r="DO635" s="45">
        <v>168.4</v>
      </c>
      <c r="DP635" s="45">
        <v>168.5</v>
      </c>
      <c r="DQ635" s="45">
        <v>170.6</v>
      </c>
      <c r="DR635" s="45">
        <v>173.2</v>
      </c>
      <c r="DS635" s="45">
        <v>173.3</v>
      </c>
      <c r="DT635" s="45">
        <v>173.6</v>
      </c>
      <c r="DU635" s="45">
        <v>173.3</v>
      </c>
      <c r="DV635" s="45">
        <v>174.2</v>
      </c>
      <c r="DW635" s="45">
        <v>173.6</v>
      </c>
      <c r="DX635" s="46">
        <v>171.6</v>
      </c>
      <c r="DY635" s="46">
        <v>166.9</v>
      </c>
      <c r="DZ635" s="46">
        <v>172.4</v>
      </c>
      <c r="EA635">
        <v>169.6</v>
      </c>
      <c r="EB635" s="47">
        <v>170.4</v>
      </c>
      <c r="EC635" s="47">
        <v>173.6</v>
      </c>
    </row>
    <row r="636" spans="1:133" x14ac:dyDescent="0.25">
      <c r="A636" s="43" t="s">
        <v>4026</v>
      </c>
      <c r="B636" s="43" t="s">
        <v>4027</v>
      </c>
      <c r="C636" s="44">
        <v>9.0660000000000004E-2</v>
      </c>
      <c r="D636" s="45">
        <v>102.1</v>
      </c>
      <c r="E636" s="45">
        <v>104.9</v>
      </c>
      <c r="F636" s="45">
        <v>106.4</v>
      </c>
      <c r="G636" s="45">
        <v>102.5</v>
      </c>
      <c r="H636" s="45">
        <v>104.9</v>
      </c>
      <c r="I636" s="45">
        <v>106.4</v>
      </c>
      <c r="J636" s="45">
        <v>109.1</v>
      </c>
      <c r="K636" s="45">
        <v>108.7</v>
      </c>
      <c r="L636" s="45">
        <v>113.8</v>
      </c>
      <c r="M636" s="45">
        <v>111</v>
      </c>
      <c r="N636" s="45">
        <v>112.8</v>
      </c>
      <c r="O636" s="45">
        <v>112.5</v>
      </c>
      <c r="P636" s="45">
        <v>113.6</v>
      </c>
      <c r="Q636" s="45">
        <v>111.4</v>
      </c>
      <c r="R636" s="45">
        <v>114.8</v>
      </c>
      <c r="S636" s="45">
        <v>113.3</v>
      </c>
      <c r="T636" s="45">
        <v>112.1</v>
      </c>
      <c r="U636" s="45">
        <v>112.1</v>
      </c>
      <c r="V636" s="45">
        <v>110</v>
      </c>
      <c r="W636" s="45">
        <v>114.4</v>
      </c>
      <c r="X636" s="45">
        <v>119.5</v>
      </c>
      <c r="Y636" s="45">
        <v>117.5</v>
      </c>
      <c r="Z636" s="45">
        <v>120</v>
      </c>
      <c r="AA636" s="45">
        <v>115.9</v>
      </c>
      <c r="AB636" s="45">
        <v>117.7</v>
      </c>
      <c r="AC636" s="45">
        <v>122</v>
      </c>
      <c r="AD636" s="45">
        <v>129</v>
      </c>
      <c r="AE636" s="45">
        <v>125.2</v>
      </c>
      <c r="AF636" s="45">
        <v>127.5</v>
      </c>
      <c r="AG636" s="45">
        <v>115.3</v>
      </c>
      <c r="AH636" s="45">
        <v>117.2</v>
      </c>
      <c r="AI636" s="45">
        <v>119.8</v>
      </c>
      <c r="AJ636" s="45">
        <v>120.1</v>
      </c>
      <c r="AK636" s="45">
        <v>130.9</v>
      </c>
      <c r="AL636" s="45">
        <v>126.6</v>
      </c>
      <c r="AM636" s="45">
        <v>124.8</v>
      </c>
      <c r="AN636" s="45">
        <v>126.7</v>
      </c>
      <c r="AO636" s="45">
        <v>114.6</v>
      </c>
      <c r="AP636" s="45">
        <v>120.6</v>
      </c>
      <c r="AQ636" s="45">
        <v>120.7</v>
      </c>
      <c r="AR636" s="45">
        <v>118.9</v>
      </c>
      <c r="AS636" s="45">
        <v>120.9</v>
      </c>
      <c r="AT636" s="45">
        <v>116.4</v>
      </c>
      <c r="AU636" s="45">
        <v>117</v>
      </c>
      <c r="AV636" s="45">
        <v>115.7</v>
      </c>
      <c r="AW636" s="45">
        <v>115.5</v>
      </c>
      <c r="AX636" s="45">
        <v>115.5</v>
      </c>
      <c r="AY636" s="45">
        <v>117</v>
      </c>
      <c r="AZ636" s="45">
        <v>116.8</v>
      </c>
      <c r="BA636" s="45">
        <v>116.6</v>
      </c>
      <c r="BB636" s="45">
        <v>116.4</v>
      </c>
      <c r="BC636" s="45">
        <v>115.9</v>
      </c>
      <c r="BD636" s="45">
        <v>115.9</v>
      </c>
      <c r="BE636" s="45">
        <v>120.2</v>
      </c>
      <c r="BF636" s="45">
        <v>118.8</v>
      </c>
      <c r="BG636" s="45">
        <v>117.4</v>
      </c>
      <c r="BH636" s="45">
        <v>118.7</v>
      </c>
      <c r="BI636" s="45">
        <v>121.5</v>
      </c>
      <c r="BJ636" s="45">
        <v>118.7</v>
      </c>
      <c r="BK636" s="45">
        <v>119.1</v>
      </c>
      <c r="BL636" s="45">
        <v>119.4</v>
      </c>
      <c r="BM636" s="45">
        <v>119.9</v>
      </c>
      <c r="BN636" s="45">
        <v>118.7</v>
      </c>
      <c r="BO636" s="45">
        <v>115.8</v>
      </c>
      <c r="BP636" s="45">
        <v>117.8</v>
      </c>
      <c r="BQ636" s="45">
        <v>118</v>
      </c>
      <c r="BR636" s="45">
        <v>117.7</v>
      </c>
      <c r="BS636" s="45">
        <v>117.4</v>
      </c>
      <c r="BT636" s="45">
        <v>118.4</v>
      </c>
      <c r="BU636" s="45">
        <v>119.3</v>
      </c>
      <c r="BV636" s="45">
        <v>119.3</v>
      </c>
      <c r="BW636" s="45">
        <v>118.8</v>
      </c>
      <c r="BX636" s="45">
        <v>119.5</v>
      </c>
      <c r="BY636" s="45">
        <v>121.4</v>
      </c>
      <c r="BZ636" s="45">
        <v>118.7</v>
      </c>
      <c r="CA636" s="45">
        <v>118.3</v>
      </c>
      <c r="CB636" s="45">
        <v>120.7</v>
      </c>
      <c r="CC636" s="45">
        <v>122.3</v>
      </c>
      <c r="CD636" s="45">
        <v>122.6</v>
      </c>
      <c r="CE636" s="45">
        <v>120.9</v>
      </c>
      <c r="CF636" s="45">
        <v>119.4</v>
      </c>
      <c r="CG636" s="45">
        <v>120.7</v>
      </c>
      <c r="CH636" s="45">
        <v>121.2</v>
      </c>
      <c r="CI636" s="45">
        <v>120.8</v>
      </c>
      <c r="CJ636" s="45">
        <v>121.6</v>
      </c>
      <c r="CK636" s="45">
        <v>121.2</v>
      </c>
      <c r="CL636" s="45">
        <v>120.5</v>
      </c>
      <c r="CM636" s="45">
        <v>119.6</v>
      </c>
      <c r="CN636" s="45">
        <v>119</v>
      </c>
      <c r="CO636" s="45">
        <v>120.6</v>
      </c>
      <c r="CP636" s="45">
        <v>120.1</v>
      </c>
      <c r="CQ636" s="45">
        <v>120.6</v>
      </c>
      <c r="CR636" s="45">
        <v>121.4</v>
      </c>
      <c r="CS636" s="45">
        <v>121.2</v>
      </c>
      <c r="CT636" s="45">
        <v>120.9</v>
      </c>
      <c r="CU636" s="45">
        <v>120.5</v>
      </c>
      <c r="CV636" s="45">
        <v>120</v>
      </c>
      <c r="CW636" s="45">
        <v>120.2</v>
      </c>
      <c r="CX636" s="45">
        <v>120.7</v>
      </c>
      <c r="CY636" s="45">
        <v>117.5</v>
      </c>
      <c r="CZ636" s="45">
        <v>117.8</v>
      </c>
      <c r="DA636" s="45">
        <v>119.5</v>
      </c>
      <c r="DB636" s="45">
        <v>119.1</v>
      </c>
      <c r="DC636" s="45">
        <v>119.9</v>
      </c>
      <c r="DD636" s="45">
        <v>120.6</v>
      </c>
      <c r="DE636" s="45">
        <v>120.9</v>
      </c>
      <c r="DF636" s="45">
        <v>124.1</v>
      </c>
      <c r="DG636" s="45">
        <v>124.4</v>
      </c>
      <c r="DH636" s="45">
        <v>127.5</v>
      </c>
      <c r="DI636" s="45">
        <v>127.6</v>
      </c>
      <c r="DJ636" s="45">
        <v>126.6</v>
      </c>
      <c r="DK636" s="45">
        <v>125.9</v>
      </c>
      <c r="DL636" s="45">
        <v>128.6</v>
      </c>
      <c r="DM636" s="45">
        <v>129</v>
      </c>
      <c r="DN636" s="45">
        <v>129.5</v>
      </c>
      <c r="DO636" s="45">
        <v>128.9</v>
      </c>
      <c r="DP636" s="45">
        <v>131</v>
      </c>
      <c r="DQ636" s="45">
        <v>131.19999999999999</v>
      </c>
      <c r="DR636" s="45">
        <v>130.5</v>
      </c>
      <c r="DS636" s="45">
        <v>130.69999999999999</v>
      </c>
      <c r="DT636" s="45">
        <v>131.1</v>
      </c>
      <c r="DU636" s="45">
        <v>132.69999999999999</v>
      </c>
      <c r="DV636" s="45">
        <v>131.6</v>
      </c>
      <c r="DW636" s="45">
        <v>131</v>
      </c>
      <c r="DX636" s="46">
        <v>138.69999999999999</v>
      </c>
      <c r="DY636" s="46">
        <v>139.4</v>
      </c>
      <c r="DZ636" s="46">
        <v>138.19999999999999</v>
      </c>
      <c r="EA636">
        <v>139</v>
      </c>
      <c r="EB636" s="47">
        <v>138</v>
      </c>
      <c r="EC636" s="47">
        <v>138.6</v>
      </c>
    </row>
    <row r="637" spans="1:133" x14ac:dyDescent="0.25">
      <c r="A637" s="43" t="s">
        <v>4028</v>
      </c>
      <c r="B637" s="43" t="s">
        <v>4029</v>
      </c>
      <c r="C637" s="44">
        <v>4.521E-2</v>
      </c>
      <c r="D637" s="45">
        <v>103.8</v>
      </c>
      <c r="E637" s="45">
        <v>104.4</v>
      </c>
      <c r="F637" s="45">
        <v>104.5</v>
      </c>
      <c r="G637" s="45">
        <v>104.6</v>
      </c>
      <c r="H637" s="45">
        <v>105.1</v>
      </c>
      <c r="I637" s="45">
        <v>105.2</v>
      </c>
      <c r="J637" s="45">
        <v>105.4</v>
      </c>
      <c r="K637" s="45">
        <v>105.6</v>
      </c>
      <c r="L637" s="45">
        <v>105.7</v>
      </c>
      <c r="M637" s="45">
        <v>105.7</v>
      </c>
      <c r="N637" s="45">
        <v>106.3</v>
      </c>
      <c r="O637" s="45">
        <v>106.7</v>
      </c>
      <c r="P637" s="45">
        <v>110.3</v>
      </c>
      <c r="Q637" s="45">
        <v>111.2</v>
      </c>
      <c r="R637" s="45">
        <v>111.4</v>
      </c>
      <c r="S637" s="45">
        <v>113.6</v>
      </c>
      <c r="T637" s="45">
        <v>114.8</v>
      </c>
      <c r="U637" s="45">
        <v>112.4</v>
      </c>
      <c r="V637" s="45">
        <v>111.5</v>
      </c>
      <c r="W637" s="45">
        <v>111.5</v>
      </c>
      <c r="X637" s="45">
        <v>114.5</v>
      </c>
      <c r="Y637" s="45">
        <v>109.9</v>
      </c>
      <c r="Z637" s="45">
        <v>112.6</v>
      </c>
      <c r="AA637" s="45">
        <v>112.4</v>
      </c>
      <c r="AB637" s="45">
        <v>112.9</v>
      </c>
      <c r="AC637" s="45">
        <v>114.5</v>
      </c>
      <c r="AD637" s="45">
        <v>114.7</v>
      </c>
      <c r="AE637" s="45">
        <v>115.5</v>
      </c>
      <c r="AF637" s="45">
        <v>114.7</v>
      </c>
      <c r="AG637" s="45">
        <v>117.2</v>
      </c>
      <c r="AH637" s="45">
        <v>116.7</v>
      </c>
      <c r="AI637" s="45">
        <v>117.2</v>
      </c>
      <c r="AJ637" s="45">
        <v>116.7</v>
      </c>
      <c r="AK637" s="45">
        <v>115.6</v>
      </c>
      <c r="AL637" s="45">
        <v>116.4</v>
      </c>
      <c r="AM637" s="45">
        <v>114.9</v>
      </c>
      <c r="AN637" s="45">
        <v>119.3</v>
      </c>
      <c r="AO637" s="45">
        <v>118.5</v>
      </c>
      <c r="AP637" s="45">
        <v>116.9</v>
      </c>
      <c r="AQ637" s="45">
        <v>116.2</v>
      </c>
      <c r="AR637" s="45">
        <v>119.4</v>
      </c>
      <c r="AS637" s="45">
        <v>117.4</v>
      </c>
      <c r="AT637" s="45">
        <v>119.3</v>
      </c>
      <c r="AU637" s="45">
        <v>121.8</v>
      </c>
      <c r="AV637" s="45">
        <v>118.3</v>
      </c>
      <c r="AW637" s="45">
        <v>118.8</v>
      </c>
      <c r="AX637" s="45">
        <v>118.3</v>
      </c>
      <c r="AY637" s="45">
        <v>118.4</v>
      </c>
      <c r="AZ637" s="45">
        <v>117.2</v>
      </c>
      <c r="BA637" s="45">
        <v>118.4</v>
      </c>
      <c r="BB637" s="45">
        <v>118.7</v>
      </c>
      <c r="BC637" s="45">
        <v>117.1</v>
      </c>
      <c r="BD637" s="45">
        <v>116</v>
      </c>
      <c r="BE637" s="45">
        <v>117.2</v>
      </c>
      <c r="BF637" s="45">
        <v>116.7</v>
      </c>
      <c r="BG637" s="45">
        <v>116.8</v>
      </c>
      <c r="BH637" s="45">
        <v>116.3</v>
      </c>
      <c r="BI637" s="45">
        <v>117.1</v>
      </c>
      <c r="BJ637" s="45">
        <v>116.7</v>
      </c>
      <c r="BK637" s="45">
        <v>116</v>
      </c>
      <c r="BL637" s="45">
        <v>116.5</v>
      </c>
      <c r="BM637" s="45">
        <v>116.9</v>
      </c>
      <c r="BN637" s="45">
        <v>116.4</v>
      </c>
      <c r="BO637" s="45">
        <v>118.9</v>
      </c>
      <c r="BP637" s="45">
        <v>119</v>
      </c>
      <c r="BQ637" s="45">
        <v>116.5</v>
      </c>
      <c r="BR637" s="45">
        <v>116.4</v>
      </c>
      <c r="BS637" s="45">
        <v>119</v>
      </c>
      <c r="BT637" s="45">
        <v>119.6</v>
      </c>
      <c r="BU637" s="45">
        <v>123.3</v>
      </c>
      <c r="BV637" s="45">
        <v>122.7</v>
      </c>
      <c r="BW637" s="45">
        <v>123.7</v>
      </c>
      <c r="BX637" s="45">
        <v>127.7</v>
      </c>
      <c r="BY637" s="45">
        <v>129.80000000000001</v>
      </c>
      <c r="BZ637" s="45">
        <v>129.5</v>
      </c>
      <c r="CA637" s="45">
        <v>124.8</v>
      </c>
      <c r="CB637" s="45">
        <v>125.9</v>
      </c>
      <c r="CC637" s="45">
        <v>124.9</v>
      </c>
      <c r="CD637" s="45">
        <v>124.3</v>
      </c>
      <c r="CE637" s="45">
        <v>125.3</v>
      </c>
      <c r="CF637" s="45">
        <v>124.2</v>
      </c>
      <c r="CG637" s="45">
        <v>125</v>
      </c>
      <c r="CH637" s="45">
        <v>125</v>
      </c>
      <c r="CI637" s="45">
        <v>124.2</v>
      </c>
      <c r="CJ637" s="45">
        <v>126.7</v>
      </c>
      <c r="CK637" s="45">
        <v>126.4</v>
      </c>
      <c r="CL637" s="45">
        <v>126.3</v>
      </c>
      <c r="CM637" s="45">
        <v>128</v>
      </c>
      <c r="CN637" s="45">
        <v>126.9</v>
      </c>
      <c r="CO637" s="45">
        <v>124.7</v>
      </c>
      <c r="CP637" s="45">
        <v>124.2</v>
      </c>
      <c r="CQ637" s="45">
        <v>124.2</v>
      </c>
      <c r="CR637" s="45">
        <v>124.4</v>
      </c>
      <c r="CS637" s="45">
        <v>124.2</v>
      </c>
      <c r="CT637" s="45">
        <v>124.1</v>
      </c>
      <c r="CU637" s="45">
        <v>124.3</v>
      </c>
      <c r="CV637" s="45">
        <v>124.3</v>
      </c>
      <c r="CW637" s="45">
        <v>124.2</v>
      </c>
      <c r="CX637" s="45">
        <v>125.6</v>
      </c>
      <c r="CY637" s="45">
        <v>123.9</v>
      </c>
      <c r="CZ637" s="45">
        <v>123.3</v>
      </c>
      <c r="DA637" s="45">
        <v>123.2</v>
      </c>
      <c r="DB637" s="45">
        <v>124.3</v>
      </c>
      <c r="DC637" s="45">
        <v>124.8</v>
      </c>
      <c r="DD637" s="45">
        <v>125.6</v>
      </c>
      <c r="DE637" s="45">
        <v>126.5</v>
      </c>
      <c r="DF637" s="45">
        <v>127.3</v>
      </c>
      <c r="DG637" s="45">
        <v>128.30000000000001</v>
      </c>
      <c r="DH637" s="45">
        <v>129.5</v>
      </c>
      <c r="DI637" s="45">
        <v>129.5</v>
      </c>
      <c r="DJ637" s="45">
        <v>130.4</v>
      </c>
      <c r="DK637" s="45">
        <v>132.1</v>
      </c>
      <c r="DL637" s="45">
        <v>132.80000000000001</v>
      </c>
      <c r="DM637" s="45">
        <v>134</v>
      </c>
      <c r="DN637" s="45">
        <v>134.9</v>
      </c>
      <c r="DO637" s="45">
        <v>136.1</v>
      </c>
      <c r="DP637" s="45">
        <v>137.1</v>
      </c>
      <c r="DQ637" s="45">
        <v>137.80000000000001</v>
      </c>
      <c r="DR637" s="45">
        <v>138.4</v>
      </c>
      <c r="DS637" s="45">
        <v>138.9</v>
      </c>
      <c r="DT637" s="45">
        <v>140.4</v>
      </c>
      <c r="DU637" s="45">
        <v>140.1</v>
      </c>
      <c r="DV637" s="45">
        <v>140.9</v>
      </c>
      <c r="DW637" s="45">
        <v>141.80000000000001</v>
      </c>
      <c r="DX637" s="46">
        <v>140.9</v>
      </c>
      <c r="DY637" s="46">
        <v>141.19999999999999</v>
      </c>
      <c r="DZ637" s="46">
        <v>141.80000000000001</v>
      </c>
      <c r="EA637">
        <v>142.5</v>
      </c>
      <c r="EB637" s="47">
        <v>143.19999999999999</v>
      </c>
      <c r="EC637" s="47">
        <v>142.69999999999999</v>
      </c>
    </row>
    <row r="638" spans="1:133" x14ac:dyDescent="0.25">
      <c r="A638" s="43" t="s">
        <v>4030</v>
      </c>
      <c r="B638" s="43" t="s">
        <v>4031</v>
      </c>
      <c r="C638" s="44">
        <v>2.274E-2</v>
      </c>
      <c r="D638" s="45">
        <v>100.9</v>
      </c>
      <c r="E638" s="45">
        <v>100.4</v>
      </c>
      <c r="F638" s="45">
        <v>101.7</v>
      </c>
      <c r="G638" s="45">
        <v>101.2</v>
      </c>
      <c r="H638" s="45">
        <v>100.7</v>
      </c>
      <c r="I638" s="45">
        <v>101.5</v>
      </c>
      <c r="J638" s="45">
        <v>100.3</v>
      </c>
      <c r="K638" s="45">
        <v>100.3</v>
      </c>
      <c r="L638" s="45">
        <v>99.5</v>
      </c>
      <c r="M638" s="45">
        <v>99.1</v>
      </c>
      <c r="N638" s="45">
        <v>99.5</v>
      </c>
      <c r="O638" s="45">
        <v>99.3</v>
      </c>
      <c r="P638" s="45">
        <v>99.3</v>
      </c>
      <c r="Q638" s="45">
        <v>99</v>
      </c>
      <c r="R638" s="45">
        <v>98.9</v>
      </c>
      <c r="S638" s="45">
        <v>102.2</v>
      </c>
      <c r="T638" s="45">
        <v>103</v>
      </c>
      <c r="U638" s="45">
        <v>102.9</v>
      </c>
      <c r="V638" s="45">
        <v>103.4</v>
      </c>
      <c r="W638" s="45">
        <v>103.2</v>
      </c>
      <c r="X638" s="45">
        <v>102.3</v>
      </c>
      <c r="Y638" s="45">
        <v>104.3</v>
      </c>
      <c r="Z638" s="45">
        <v>104.1</v>
      </c>
      <c r="AA638" s="45">
        <v>104.9</v>
      </c>
      <c r="AB638" s="45">
        <v>105.4</v>
      </c>
      <c r="AC638" s="45">
        <v>105.3</v>
      </c>
      <c r="AD638" s="45">
        <v>106.3</v>
      </c>
      <c r="AE638" s="45">
        <v>106.4</v>
      </c>
      <c r="AF638" s="45">
        <v>106.4</v>
      </c>
      <c r="AG638" s="45">
        <v>106.3</v>
      </c>
      <c r="AH638" s="45">
        <v>105.7</v>
      </c>
      <c r="AI638" s="45">
        <v>105.2</v>
      </c>
      <c r="AJ638" s="45">
        <v>104.5</v>
      </c>
      <c r="AK638" s="45">
        <v>105.4</v>
      </c>
      <c r="AL638" s="45">
        <v>104</v>
      </c>
      <c r="AM638" s="45">
        <v>102.9</v>
      </c>
      <c r="AN638" s="45">
        <v>104</v>
      </c>
      <c r="AO638" s="45">
        <v>104.6</v>
      </c>
      <c r="AP638" s="45">
        <v>103.8</v>
      </c>
      <c r="AQ638" s="45">
        <v>104.6</v>
      </c>
      <c r="AR638" s="45">
        <v>107</v>
      </c>
      <c r="AS638" s="45">
        <v>103.8</v>
      </c>
      <c r="AT638" s="45">
        <v>102.6</v>
      </c>
      <c r="AU638" s="45">
        <v>102.4</v>
      </c>
      <c r="AV638" s="45">
        <v>101.9</v>
      </c>
      <c r="AW638" s="45">
        <v>101.1</v>
      </c>
      <c r="AX638" s="45">
        <v>101.2</v>
      </c>
      <c r="AY638" s="45">
        <v>99.2</v>
      </c>
      <c r="AZ638" s="45">
        <v>100.1</v>
      </c>
      <c r="BA638" s="45">
        <v>101</v>
      </c>
      <c r="BB638" s="45">
        <v>101.7</v>
      </c>
      <c r="BC638" s="45">
        <v>101.3</v>
      </c>
      <c r="BD638" s="45">
        <v>102.5</v>
      </c>
      <c r="BE638" s="45">
        <v>100.8</v>
      </c>
      <c r="BF638" s="45">
        <v>101.4</v>
      </c>
      <c r="BG638" s="45">
        <v>103.9</v>
      </c>
      <c r="BH638" s="45">
        <v>103.7</v>
      </c>
      <c r="BI638" s="45">
        <v>105.6</v>
      </c>
      <c r="BJ638" s="45">
        <v>106.5</v>
      </c>
      <c r="BK638" s="45">
        <v>109.4</v>
      </c>
      <c r="BL638" s="45">
        <v>108.1</v>
      </c>
      <c r="BM638" s="45">
        <v>106.7</v>
      </c>
      <c r="BN638" s="45">
        <v>106.7</v>
      </c>
      <c r="BO638" s="45">
        <v>107.2</v>
      </c>
      <c r="BP638" s="45">
        <v>107</v>
      </c>
      <c r="BQ638" s="45">
        <v>108.8</v>
      </c>
      <c r="BR638" s="45">
        <v>111</v>
      </c>
      <c r="BS638" s="45">
        <v>113.1</v>
      </c>
      <c r="BT638" s="45">
        <v>113.2</v>
      </c>
      <c r="BU638" s="45">
        <v>112.8</v>
      </c>
      <c r="BV638" s="45">
        <v>114</v>
      </c>
      <c r="BW638" s="45">
        <v>117.6</v>
      </c>
      <c r="BX638" s="45">
        <v>118.5</v>
      </c>
      <c r="BY638" s="45">
        <v>119</v>
      </c>
      <c r="BZ638" s="45">
        <v>118.5</v>
      </c>
      <c r="CA638" s="45">
        <v>121</v>
      </c>
      <c r="CB638" s="45">
        <v>122</v>
      </c>
      <c r="CC638" s="45">
        <v>121.9</v>
      </c>
      <c r="CD638" s="45">
        <v>122.9</v>
      </c>
      <c r="CE638" s="45">
        <v>124.5</v>
      </c>
      <c r="CF638" s="45">
        <v>126.5</v>
      </c>
      <c r="CG638" s="45">
        <v>126.2</v>
      </c>
      <c r="CH638" s="45">
        <v>126.2</v>
      </c>
      <c r="CI638" s="45">
        <v>124</v>
      </c>
      <c r="CJ638" s="45">
        <v>124.5</v>
      </c>
      <c r="CK638" s="45">
        <v>123.6</v>
      </c>
      <c r="CL638" s="45">
        <v>123.5</v>
      </c>
      <c r="CM638" s="45">
        <v>122.7</v>
      </c>
      <c r="CN638" s="45">
        <v>122.7</v>
      </c>
      <c r="CO638" s="45">
        <v>120.2</v>
      </c>
      <c r="CP638" s="45">
        <v>117</v>
      </c>
      <c r="CQ638" s="45">
        <v>115.8</v>
      </c>
      <c r="CR638" s="45">
        <v>114.7</v>
      </c>
      <c r="CS638" s="45">
        <v>112.4</v>
      </c>
      <c r="CT638" s="45">
        <v>112.4</v>
      </c>
      <c r="CU638" s="45">
        <v>114</v>
      </c>
      <c r="CV638" s="45">
        <v>117.9</v>
      </c>
      <c r="CW638" s="45">
        <v>118.4</v>
      </c>
      <c r="CX638" s="45">
        <v>117</v>
      </c>
      <c r="CY638" s="45">
        <v>118.1</v>
      </c>
      <c r="CZ638" s="45">
        <v>116.5</v>
      </c>
      <c r="DA638" s="45">
        <v>118.7</v>
      </c>
      <c r="DB638" s="45">
        <v>122.5</v>
      </c>
      <c r="DC638" s="45">
        <v>127.3</v>
      </c>
      <c r="DD638" s="45">
        <v>131.1</v>
      </c>
      <c r="DE638" s="45">
        <v>141.5</v>
      </c>
      <c r="DF638" s="45">
        <v>148.1</v>
      </c>
      <c r="DG638" s="45">
        <v>150.1</v>
      </c>
      <c r="DH638" s="45">
        <v>151.9</v>
      </c>
      <c r="DI638" s="45">
        <v>160</v>
      </c>
      <c r="DJ638" s="45">
        <v>166</v>
      </c>
      <c r="DK638" s="45">
        <v>180.7</v>
      </c>
      <c r="DL638" s="45">
        <v>178.9</v>
      </c>
      <c r="DM638" s="45">
        <v>175.8</v>
      </c>
      <c r="DN638" s="45">
        <v>174.1</v>
      </c>
      <c r="DO638" s="45">
        <v>172</v>
      </c>
      <c r="DP638" s="45">
        <v>165</v>
      </c>
      <c r="DQ638" s="45">
        <v>163.1</v>
      </c>
      <c r="DR638" s="45">
        <v>164</v>
      </c>
      <c r="DS638" s="45">
        <v>160.80000000000001</v>
      </c>
      <c r="DT638" s="45">
        <v>165.5</v>
      </c>
      <c r="DU638" s="45">
        <v>172.9</v>
      </c>
      <c r="DV638" s="45">
        <v>173.9</v>
      </c>
      <c r="DW638" s="45">
        <v>166.6</v>
      </c>
      <c r="DX638" s="46">
        <v>160.1</v>
      </c>
      <c r="DY638" s="46">
        <v>158</v>
      </c>
      <c r="DZ638" s="46">
        <v>158.5</v>
      </c>
      <c r="EA638">
        <v>155.4</v>
      </c>
      <c r="EB638" s="47">
        <v>154.19999999999999</v>
      </c>
      <c r="EC638" s="47">
        <v>157.9</v>
      </c>
    </row>
    <row r="639" spans="1:133" x14ac:dyDescent="0.25">
      <c r="A639" s="43" t="s">
        <v>4032</v>
      </c>
      <c r="B639" s="43" t="s">
        <v>4033</v>
      </c>
      <c r="C639" s="44">
        <v>2.00875</v>
      </c>
      <c r="D639" s="45">
        <v>99.7</v>
      </c>
      <c r="E639" s="45">
        <v>100.6</v>
      </c>
      <c r="F639" s="45">
        <v>100.3</v>
      </c>
      <c r="G639" s="45">
        <v>100.3</v>
      </c>
      <c r="H639" s="45">
        <v>100.4</v>
      </c>
      <c r="I639" s="45">
        <v>100.2</v>
      </c>
      <c r="J639" s="45">
        <v>102</v>
      </c>
      <c r="K639" s="45">
        <v>101.8</v>
      </c>
      <c r="L639" s="45">
        <v>102.1</v>
      </c>
      <c r="M639" s="45">
        <v>102.1</v>
      </c>
      <c r="N639" s="45">
        <v>101</v>
      </c>
      <c r="O639" s="45">
        <v>101.9</v>
      </c>
      <c r="P639" s="45">
        <v>101.3</v>
      </c>
      <c r="Q639" s="45">
        <v>102.6</v>
      </c>
      <c r="R639" s="45">
        <v>102.6</v>
      </c>
      <c r="S639" s="45">
        <v>102.5</v>
      </c>
      <c r="T639" s="45">
        <v>103.8</v>
      </c>
      <c r="U639" s="45">
        <v>104.5</v>
      </c>
      <c r="V639" s="45">
        <v>103.2</v>
      </c>
      <c r="W639" s="45">
        <v>102.4</v>
      </c>
      <c r="X639" s="45">
        <v>102.3</v>
      </c>
      <c r="Y639" s="45">
        <v>103.1</v>
      </c>
      <c r="Z639" s="45">
        <v>104</v>
      </c>
      <c r="AA639" s="45">
        <v>103.4</v>
      </c>
      <c r="AB639" s="45">
        <v>104.4</v>
      </c>
      <c r="AC639" s="45">
        <v>105.4</v>
      </c>
      <c r="AD639" s="45">
        <v>106.5</v>
      </c>
      <c r="AE639" s="45">
        <v>106.5</v>
      </c>
      <c r="AF639" s="45">
        <v>107.5</v>
      </c>
      <c r="AG639" s="45">
        <v>107.8</v>
      </c>
      <c r="AH639" s="45">
        <v>108</v>
      </c>
      <c r="AI639" s="45">
        <v>107.7</v>
      </c>
      <c r="AJ639" s="45">
        <v>109.3</v>
      </c>
      <c r="AK639" s="45">
        <v>108.9</v>
      </c>
      <c r="AL639" s="45">
        <v>108</v>
      </c>
      <c r="AM639" s="45">
        <v>108.8</v>
      </c>
      <c r="AN639" s="45">
        <v>105.6</v>
      </c>
      <c r="AO639" s="45">
        <v>107.5</v>
      </c>
      <c r="AP639" s="45">
        <v>107.7</v>
      </c>
      <c r="AQ639" s="45">
        <v>107.9</v>
      </c>
      <c r="AR639" s="45">
        <v>107.4</v>
      </c>
      <c r="AS639" s="45">
        <v>107.9</v>
      </c>
      <c r="AT639" s="45">
        <v>108.6</v>
      </c>
      <c r="AU639" s="45">
        <v>108.9</v>
      </c>
      <c r="AV639" s="45">
        <v>108.4</v>
      </c>
      <c r="AW639" s="45">
        <v>108.8</v>
      </c>
      <c r="AX639" s="45">
        <v>109.5</v>
      </c>
      <c r="AY639" s="45">
        <v>108</v>
      </c>
      <c r="AZ639" s="45">
        <v>107.4</v>
      </c>
      <c r="BA639" s="45">
        <v>107.2</v>
      </c>
      <c r="BB639" s="45">
        <v>108.4</v>
      </c>
      <c r="BC639" s="45">
        <v>108.3</v>
      </c>
      <c r="BD639" s="45">
        <v>108.8</v>
      </c>
      <c r="BE639" s="45">
        <v>108.5</v>
      </c>
      <c r="BF639" s="45">
        <v>108.5</v>
      </c>
      <c r="BG639" s="45">
        <v>108.7</v>
      </c>
      <c r="BH639" s="45">
        <v>108.2</v>
      </c>
      <c r="BI639" s="45">
        <v>109.2</v>
      </c>
      <c r="BJ639" s="45">
        <v>108.8</v>
      </c>
      <c r="BK639" s="45">
        <v>108</v>
      </c>
      <c r="BL639" s="45">
        <v>109.2</v>
      </c>
      <c r="BM639" s="45">
        <v>108.6</v>
      </c>
      <c r="BN639" s="45">
        <v>109.1</v>
      </c>
      <c r="BO639" s="45">
        <v>109.2</v>
      </c>
      <c r="BP639" s="45">
        <v>109.5</v>
      </c>
      <c r="BQ639" s="45">
        <v>111.7</v>
      </c>
      <c r="BR639" s="45">
        <v>111.2</v>
      </c>
      <c r="BS639" s="45">
        <v>110.3</v>
      </c>
      <c r="BT639" s="45">
        <v>110.5</v>
      </c>
      <c r="BU639" s="45">
        <v>110.7</v>
      </c>
      <c r="BV639" s="45">
        <v>110.7</v>
      </c>
      <c r="BW639" s="45">
        <v>110.6</v>
      </c>
      <c r="BX639" s="45">
        <v>111.4</v>
      </c>
      <c r="BY639" s="45">
        <v>111.3</v>
      </c>
      <c r="BZ639" s="45">
        <v>111.2</v>
      </c>
      <c r="CA639" s="45">
        <v>110.8</v>
      </c>
      <c r="CB639" s="45">
        <v>112.8</v>
      </c>
      <c r="CC639" s="45">
        <v>112.2</v>
      </c>
      <c r="CD639" s="45">
        <v>113.1</v>
      </c>
      <c r="CE639" s="45">
        <v>112.9</v>
      </c>
      <c r="CF639" s="45">
        <v>111.6</v>
      </c>
      <c r="CG639" s="45">
        <v>111.5</v>
      </c>
      <c r="CH639" s="45">
        <v>111.3</v>
      </c>
      <c r="CI639" s="45">
        <v>111.4</v>
      </c>
      <c r="CJ639" s="45">
        <v>111.4</v>
      </c>
      <c r="CK639" s="45">
        <v>111.6</v>
      </c>
      <c r="CL639" s="45">
        <v>111.4</v>
      </c>
      <c r="CM639" s="45">
        <v>111.2</v>
      </c>
      <c r="CN639" s="45">
        <v>110.2</v>
      </c>
      <c r="CO639" s="45">
        <v>109.9</v>
      </c>
      <c r="CP639" s="45">
        <v>109.8</v>
      </c>
      <c r="CQ639" s="45">
        <v>109.7</v>
      </c>
      <c r="CR639" s="45">
        <v>109.9</v>
      </c>
      <c r="CS639" s="45">
        <v>109.6</v>
      </c>
      <c r="CT639" s="45">
        <v>109.4</v>
      </c>
      <c r="CU639" s="45">
        <v>110.1</v>
      </c>
      <c r="CV639" s="45">
        <v>109.9</v>
      </c>
      <c r="CW639" s="45">
        <v>110</v>
      </c>
      <c r="CX639" s="45">
        <v>109.9</v>
      </c>
      <c r="CY639" s="45">
        <v>109.6</v>
      </c>
      <c r="CZ639" s="45">
        <v>109.5</v>
      </c>
      <c r="DA639" s="45">
        <v>109.2</v>
      </c>
      <c r="DB639" s="45">
        <v>108.9</v>
      </c>
      <c r="DC639" s="45">
        <v>108.6</v>
      </c>
      <c r="DD639" s="45">
        <v>109.7</v>
      </c>
      <c r="DE639" s="45">
        <v>110.1</v>
      </c>
      <c r="DF639" s="45">
        <v>111.1</v>
      </c>
      <c r="DG639" s="45">
        <v>111</v>
      </c>
      <c r="DH639" s="45">
        <v>111.6</v>
      </c>
      <c r="DI639" s="45">
        <v>111.6</v>
      </c>
      <c r="DJ639" s="45">
        <v>112.7</v>
      </c>
      <c r="DK639" s="45">
        <v>113.1</v>
      </c>
      <c r="DL639" s="45">
        <v>113</v>
      </c>
      <c r="DM639" s="45">
        <v>112.7</v>
      </c>
      <c r="DN639" s="45">
        <v>113.4</v>
      </c>
      <c r="DO639" s="45">
        <v>113.9</v>
      </c>
      <c r="DP639" s="45">
        <v>113.5</v>
      </c>
      <c r="DQ639" s="45">
        <v>115.6</v>
      </c>
      <c r="DR639" s="45">
        <v>116.4</v>
      </c>
      <c r="DS639" s="45">
        <v>116.5</v>
      </c>
      <c r="DT639" s="45">
        <v>116.3</v>
      </c>
      <c r="DU639" s="45">
        <v>115.9</v>
      </c>
      <c r="DV639" s="45">
        <v>116.1</v>
      </c>
      <c r="DW639" s="45">
        <v>116.2</v>
      </c>
      <c r="DX639" s="46">
        <v>116.8</v>
      </c>
      <c r="DY639" s="46">
        <v>117.2</v>
      </c>
      <c r="DZ639" s="46">
        <v>117.5</v>
      </c>
      <c r="EA639">
        <v>116.9</v>
      </c>
      <c r="EB639" s="47">
        <v>117.1</v>
      </c>
      <c r="EC639" s="47">
        <v>117.6</v>
      </c>
    </row>
    <row r="640" spans="1:133" x14ac:dyDescent="0.25">
      <c r="A640" s="43" t="s">
        <v>4034</v>
      </c>
      <c r="B640" s="43" t="s">
        <v>4035</v>
      </c>
      <c r="C640" s="44">
        <v>0.40240999999999999</v>
      </c>
      <c r="D640" s="45">
        <v>103.4</v>
      </c>
      <c r="E640" s="45">
        <v>104.3</v>
      </c>
      <c r="F640" s="45">
        <v>103.2</v>
      </c>
      <c r="G640" s="45">
        <v>103.9</v>
      </c>
      <c r="H640" s="45">
        <v>103.1</v>
      </c>
      <c r="I640" s="45">
        <v>101.1</v>
      </c>
      <c r="J640" s="45">
        <v>104.7</v>
      </c>
      <c r="K640" s="45">
        <v>104.6</v>
      </c>
      <c r="L640" s="45">
        <v>104.4</v>
      </c>
      <c r="M640" s="45">
        <v>105.5</v>
      </c>
      <c r="N640" s="45">
        <v>106.1</v>
      </c>
      <c r="O640" s="45">
        <v>109.5</v>
      </c>
      <c r="P640" s="45">
        <v>105.2</v>
      </c>
      <c r="Q640" s="45">
        <v>105.1</v>
      </c>
      <c r="R640" s="45">
        <v>103.7</v>
      </c>
      <c r="S640" s="45">
        <v>105.5</v>
      </c>
      <c r="T640" s="45">
        <v>107.8</v>
      </c>
      <c r="U640" s="45">
        <v>108.6</v>
      </c>
      <c r="V640" s="45">
        <v>106.6</v>
      </c>
      <c r="W640" s="45">
        <v>106</v>
      </c>
      <c r="X640" s="45">
        <v>109.4</v>
      </c>
      <c r="Y640" s="45">
        <v>105.8</v>
      </c>
      <c r="Z640" s="45">
        <v>111.7</v>
      </c>
      <c r="AA640" s="45">
        <v>110.7</v>
      </c>
      <c r="AB640" s="45">
        <v>108.7</v>
      </c>
      <c r="AC640" s="45">
        <v>107.5</v>
      </c>
      <c r="AD640" s="45">
        <v>105.6</v>
      </c>
      <c r="AE640" s="45">
        <v>103.7</v>
      </c>
      <c r="AF640" s="45">
        <v>102.9</v>
      </c>
      <c r="AG640" s="45">
        <v>106.8</v>
      </c>
      <c r="AH640" s="45">
        <v>102.9</v>
      </c>
      <c r="AI640" s="45">
        <v>103.5</v>
      </c>
      <c r="AJ640" s="45">
        <v>106.6</v>
      </c>
      <c r="AK640" s="45">
        <v>105.4</v>
      </c>
      <c r="AL640" s="45">
        <v>108.3</v>
      </c>
      <c r="AM640" s="45">
        <v>108.7</v>
      </c>
      <c r="AN640" s="45">
        <v>101.6</v>
      </c>
      <c r="AO640" s="45">
        <v>107.6</v>
      </c>
      <c r="AP640" s="45">
        <v>107.1</v>
      </c>
      <c r="AQ640" s="45">
        <v>105.5</v>
      </c>
      <c r="AR640" s="45">
        <v>105.2</v>
      </c>
      <c r="AS640" s="45">
        <v>105.9</v>
      </c>
      <c r="AT640" s="45">
        <v>104.5</v>
      </c>
      <c r="AU640" s="45">
        <v>101.7</v>
      </c>
      <c r="AV640" s="45">
        <v>103.6</v>
      </c>
      <c r="AW640" s="45">
        <v>104</v>
      </c>
      <c r="AX640" s="45">
        <v>109.3</v>
      </c>
      <c r="AY640" s="45">
        <v>104.7</v>
      </c>
      <c r="AZ640" s="45">
        <v>105.3</v>
      </c>
      <c r="BA640" s="45">
        <v>103.7</v>
      </c>
      <c r="BB640" s="45">
        <v>108.2</v>
      </c>
      <c r="BC640" s="45">
        <v>107.2</v>
      </c>
      <c r="BD640" s="45">
        <v>108.8</v>
      </c>
      <c r="BE640" s="45">
        <v>108.3</v>
      </c>
      <c r="BF640" s="45">
        <v>106</v>
      </c>
      <c r="BG640" s="45">
        <v>105.9</v>
      </c>
      <c r="BH640" s="45">
        <v>108.3</v>
      </c>
      <c r="BI640" s="45">
        <v>107.7</v>
      </c>
      <c r="BJ640" s="45">
        <v>106</v>
      </c>
      <c r="BK640" s="45">
        <v>104.8</v>
      </c>
      <c r="BL640" s="45">
        <v>105.4</v>
      </c>
      <c r="BM640" s="45">
        <v>105.3</v>
      </c>
      <c r="BN640" s="45">
        <v>105.9</v>
      </c>
      <c r="BO640" s="45">
        <v>103.7</v>
      </c>
      <c r="BP640" s="45">
        <v>104</v>
      </c>
      <c r="BQ640" s="45">
        <v>103.6</v>
      </c>
      <c r="BR640" s="45">
        <v>104.4</v>
      </c>
      <c r="BS640" s="45">
        <v>103.2</v>
      </c>
      <c r="BT640" s="45">
        <v>101.7</v>
      </c>
      <c r="BU640" s="45">
        <v>102.9</v>
      </c>
      <c r="BV640" s="45">
        <v>102.1</v>
      </c>
      <c r="BW640" s="45">
        <v>102.3</v>
      </c>
      <c r="BX640" s="45">
        <v>101.8</v>
      </c>
      <c r="BY640" s="45">
        <v>102.6</v>
      </c>
      <c r="BZ640" s="45">
        <v>100.4</v>
      </c>
      <c r="CA640" s="45">
        <v>101.8</v>
      </c>
      <c r="CB640" s="45">
        <v>101.8</v>
      </c>
      <c r="CC640" s="45">
        <v>101.3</v>
      </c>
      <c r="CD640" s="45">
        <v>101.3</v>
      </c>
      <c r="CE640" s="45">
        <v>102.6</v>
      </c>
      <c r="CF640" s="45">
        <v>100.9</v>
      </c>
      <c r="CG640" s="45">
        <v>99.5</v>
      </c>
      <c r="CH640" s="45">
        <v>98.5</v>
      </c>
      <c r="CI640" s="45">
        <v>98.8</v>
      </c>
      <c r="CJ640" s="45">
        <v>98</v>
      </c>
      <c r="CK640" s="45">
        <v>99.1</v>
      </c>
      <c r="CL640" s="45">
        <v>97.4</v>
      </c>
      <c r="CM640" s="45">
        <v>99.6</v>
      </c>
      <c r="CN640" s="45">
        <v>98</v>
      </c>
      <c r="CO640" s="45">
        <v>97.9</v>
      </c>
      <c r="CP640" s="45">
        <v>98.3</v>
      </c>
      <c r="CQ640" s="45">
        <v>97.8</v>
      </c>
      <c r="CR640" s="45">
        <v>97.8</v>
      </c>
      <c r="CS640" s="45">
        <v>97.4</v>
      </c>
      <c r="CT640" s="45">
        <v>98.1</v>
      </c>
      <c r="CU640" s="45">
        <v>98</v>
      </c>
      <c r="CV640" s="45">
        <v>98.2</v>
      </c>
      <c r="CW640" s="45">
        <v>98.6</v>
      </c>
      <c r="CX640" s="45">
        <v>96.7</v>
      </c>
      <c r="CY640" s="45">
        <v>97.5</v>
      </c>
      <c r="CZ640" s="45">
        <v>99</v>
      </c>
      <c r="DA640" s="45">
        <v>97.9</v>
      </c>
      <c r="DB640" s="45">
        <v>98.9</v>
      </c>
      <c r="DC640" s="45">
        <v>100.6</v>
      </c>
      <c r="DD640" s="45">
        <v>99.9</v>
      </c>
      <c r="DE640" s="45">
        <v>99.8</v>
      </c>
      <c r="DF640" s="45">
        <v>100.5</v>
      </c>
      <c r="DG640" s="45">
        <v>101.2</v>
      </c>
      <c r="DH640" s="45">
        <v>102.2</v>
      </c>
      <c r="DI640" s="45">
        <v>100.3</v>
      </c>
      <c r="DJ640" s="45">
        <v>103.4</v>
      </c>
      <c r="DK640" s="45">
        <v>104.1</v>
      </c>
      <c r="DL640" s="45">
        <v>103.7</v>
      </c>
      <c r="DM640" s="45">
        <v>104.9</v>
      </c>
      <c r="DN640" s="45">
        <v>105.7</v>
      </c>
      <c r="DO640" s="45">
        <v>106.8</v>
      </c>
      <c r="DP640" s="45">
        <v>107.5</v>
      </c>
      <c r="DQ640" s="45">
        <v>110.5</v>
      </c>
      <c r="DR640" s="45">
        <v>111.5</v>
      </c>
      <c r="DS640" s="45">
        <v>111.5</v>
      </c>
      <c r="DT640" s="45">
        <v>113</v>
      </c>
      <c r="DU640" s="45">
        <v>114.8</v>
      </c>
      <c r="DV640" s="45">
        <v>115</v>
      </c>
      <c r="DW640" s="45">
        <v>117.2</v>
      </c>
      <c r="DX640" s="46">
        <v>116.2</v>
      </c>
      <c r="DY640" s="46">
        <v>115.9</v>
      </c>
      <c r="DZ640" s="46">
        <v>116.5</v>
      </c>
      <c r="EA640">
        <v>115.6</v>
      </c>
      <c r="EB640" s="47">
        <v>115.1</v>
      </c>
      <c r="EC640" s="47">
        <v>115.5</v>
      </c>
    </row>
    <row r="641" spans="1:133" x14ac:dyDescent="0.25">
      <c r="A641" s="43" t="s">
        <v>3094</v>
      </c>
      <c r="B641" s="43" t="s">
        <v>4036</v>
      </c>
      <c r="C641" s="44">
        <v>0.20041</v>
      </c>
      <c r="D641" s="45">
        <v>103.2</v>
      </c>
      <c r="E641" s="45">
        <v>103.7</v>
      </c>
      <c r="F641" s="45">
        <v>102.4</v>
      </c>
      <c r="G641" s="45">
        <v>103.5</v>
      </c>
      <c r="H641" s="45">
        <v>104</v>
      </c>
      <c r="I641" s="45">
        <v>101.1</v>
      </c>
      <c r="J641" s="45">
        <v>103.6</v>
      </c>
      <c r="K641" s="45">
        <v>101</v>
      </c>
      <c r="L641" s="45">
        <v>102.3</v>
      </c>
      <c r="M641" s="45">
        <v>105.7</v>
      </c>
      <c r="N641" s="45">
        <v>103.5</v>
      </c>
      <c r="O641" s="45">
        <v>103.4</v>
      </c>
      <c r="P641" s="45">
        <v>103.5</v>
      </c>
      <c r="Q641" s="45">
        <v>104.3</v>
      </c>
      <c r="R641" s="45">
        <v>101.2</v>
      </c>
      <c r="S641" s="45">
        <v>104.3</v>
      </c>
      <c r="T641" s="45">
        <v>105.3</v>
      </c>
      <c r="U641" s="45">
        <v>106.1</v>
      </c>
      <c r="V641" s="45">
        <v>105.6</v>
      </c>
      <c r="W641" s="45">
        <v>106.2</v>
      </c>
      <c r="X641" s="45">
        <v>109.8</v>
      </c>
      <c r="Y641" s="45">
        <v>106.5</v>
      </c>
      <c r="Z641" s="45">
        <v>117.9</v>
      </c>
      <c r="AA641" s="45">
        <v>114.3</v>
      </c>
      <c r="AB641" s="45">
        <v>113.3</v>
      </c>
      <c r="AC641" s="45">
        <v>112.5</v>
      </c>
      <c r="AD641" s="45">
        <v>110</v>
      </c>
      <c r="AE641" s="45">
        <v>109.1</v>
      </c>
      <c r="AF641" s="45">
        <v>106.8</v>
      </c>
      <c r="AG641" s="45">
        <v>109.8</v>
      </c>
      <c r="AH641" s="45">
        <v>104.8</v>
      </c>
      <c r="AI641" s="45">
        <v>104.9</v>
      </c>
      <c r="AJ641" s="45">
        <v>110.7</v>
      </c>
      <c r="AK641" s="45">
        <v>109.9</v>
      </c>
      <c r="AL641" s="45">
        <v>112</v>
      </c>
      <c r="AM641" s="45">
        <v>110.5</v>
      </c>
      <c r="AN641" s="45">
        <v>103.8</v>
      </c>
      <c r="AO641" s="45">
        <v>112.5</v>
      </c>
      <c r="AP641" s="45">
        <v>107.7</v>
      </c>
      <c r="AQ641" s="45">
        <v>108.6</v>
      </c>
      <c r="AR641" s="45">
        <v>107.3</v>
      </c>
      <c r="AS641" s="45">
        <v>107.5</v>
      </c>
      <c r="AT641" s="45">
        <v>110.8</v>
      </c>
      <c r="AU641" s="45">
        <v>107.1</v>
      </c>
      <c r="AV641" s="45">
        <v>110.2</v>
      </c>
      <c r="AW641" s="45">
        <v>110.8</v>
      </c>
      <c r="AX641" s="45">
        <v>114.1</v>
      </c>
      <c r="AY641" s="45">
        <v>111.2</v>
      </c>
      <c r="AZ641" s="45">
        <v>111.2</v>
      </c>
      <c r="BA641" s="45">
        <v>109.4</v>
      </c>
      <c r="BB641" s="45">
        <v>113.1</v>
      </c>
      <c r="BC641" s="45">
        <v>113.7</v>
      </c>
      <c r="BD641" s="45">
        <v>115.8</v>
      </c>
      <c r="BE641" s="45">
        <v>115.1</v>
      </c>
      <c r="BF641" s="45">
        <v>115.5</v>
      </c>
      <c r="BG641" s="45">
        <v>114.2</v>
      </c>
      <c r="BH641" s="45">
        <v>114.8</v>
      </c>
      <c r="BI641" s="45">
        <v>114.8</v>
      </c>
      <c r="BJ641" s="45">
        <v>110.2</v>
      </c>
      <c r="BK641" s="45">
        <v>110.1</v>
      </c>
      <c r="BL641" s="45">
        <v>110.4</v>
      </c>
      <c r="BM641" s="45">
        <v>110.2</v>
      </c>
      <c r="BN641" s="45">
        <v>111</v>
      </c>
      <c r="BO641" s="45">
        <v>106.4</v>
      </c>
      <c r="BP641" s="45">
        <v>107.5</v>
      </c>
      <c r="BQ641" s="45">
        <v>108.5</v>
      </c>
      <c r="BR641" s="45">
        <v>110.1</v>
      </c>
      <c r="BS641" s="45">
        <v>107.4</v>
      </c>
      <c r="BT641" s="45">
        <v>104.3</v>
      </c>
      <c r="BU641" s="45">
        <v>106.3</v>
      </c>
      <c r="BV641" s="45">
        <v>104.5</v>
      </c>
      <c r="BW641" s="45">
        <v>104.1</v>
      </c>
      <c r="BX641" s="45">
        <v>103.3</v>
      </c>
      <c r="BY641" s="45">
        <v>105.2</v>
      </c>
      <c r="BZ641" s="45">
        <v>100.8</v>
      </c>
      <c r="CA641" s="45">
        <v>103.8</v>
      </c>
      <c r="CB641" s="45">
        <v>103.1</v>
      </c>
      <c r="CC641" s="45">
        <v>102.7</v>
      </c>
      <c r="CD641" s="45">
        <v>102.2</v>
      </c>
      <c r="CE641" s="45">
        <v>105.5</v>
      </c>
      <c r="CF641" s="45">
        <v>101.1</v>
      </c>
      <c r="CG641" s="45">
        <v>98.4</v>
      </c>
      <c r="CH641" s="45">
        <v>96.4</v>
      </c>
      <c r="CI641" s="45">
        <v>97.7</v>
      </c>
      <c r="CJ641" s="45">
        <v>97</v>
      </c>
      <c r="CK641" s="45">
        <v>98.5</v>
      </c>
      <c r="CL641" s="45">
        <v>97.1</v>
      </c>
      <c r="CM641" s="45">
        <v>99.7</v>
      </c>
      <c r="CN641" s="45">
        <v>97.5</v>
      </c>
      <c r="CO641" s="45">
        <v>97.7</v>
      </c>
      <c r="CP641" s="45">
        <v>98.5</v>
      </c>
      <c r="CQ641" s="45">
        <v>97.4</v>
      </c>
      <c r="CR641" s="45">
        <v>97</v>
      </c>
      <c r="CS641" s="45">
        <v>97.1</v>
      </c>
      <c r="CT641" s="45">
        <v>97.5</v>
      </c>
      <c r="CU641" s="45">
        <v>97.1</v>
      </c>
      <c r="CV641" s="45">
        <v>97.1</v>
      </c>
      <c r="CW641" s="45">
        <v>99.7</v>
      </c>
      <c r="CX641" s="45">
        <v>99.7</v>
      </c>
      <c r="CY641" s="45">
        <v>100.5</v>
      </c>
      <c r="CZ641" s="45">
        <v>102.1</v>
      </c>
      <c r="DA641" s="45">
        <v>100.1</v>
      </c>
      <c r="DB641" s="45">
        <v>102.8</v>
      </c>
      <c r="DC641" s="45">
        <v>104.2</v>
      </c>
      <c r="DD641" s="45">
        <v>104.1</v>
      </c>
      <c r="DE641" s="45">
        <v>102.8</v>
      </c>
      <c r="DF641" s="45">
        <v>104.2</v>
      </c>
      <c r="DG641" s="45">
        <v>104.3</v>
      </c>
      <c r="DH641" s="45">
        <v>106.8</v>
      </c>
      <c r="DI641" s="45">
        <v>106.3</v>
      </c>
      <c r="DJ641" s="45">
        <v>108.3</v>
      </c>
      <c r="DK641" s="45">
        <v>106.5</v>
      </c>
      <c r="DL641" s="45">
        <v>105.4</v>
      </c>
      <c r="DM641" s="45">
        <v>105.7</v>
      </c>
      <c r="DN641" s="45">
        <v>106.3</v>
      </c>
      <c r="DO641" s="45">
        <v>107.6</v>
      </c>
      <c r="DP641" s="45">
        <v>108.4</v>
      </c>
      <c r="DQ641" s="45">
        <v>111.7</v>
      </c>
      <c r="DR641" s="45">
        <v>112.8</v>
      </c>
      <c r="DS641" s="45">
        <v>112.9</v>
      </c>
      <c r="DT641" s="45">
        <v>115.9</v>
      </c>
      <c r="DU641" s="45">
        <v>120.8</v>
      </c>
      <c r="DV641" s="45">
        <v>121.3</v>
      </c>
      <c r="DW641" s="45">
        <v>124.1</v>
      </c>
      <c r="DX641" s="46">
        <v>125.5</v>
      </c>
      <c r="DY641" s="46">
        <v>124.9</v>
      </c>
      <c r="DZ641" s="46">
        <v>125.2</v>
      </c>
      <c r="EA641">
        <v>124.3</v>
      </c>
      <c r="EB641" s="47">
        <v>124.4</v>
      </c>
      <c r="EC641" s="47">
        <v>124.2</v>
      </c>
    </row>
    <row r="642" spans="1:133" x14ac:dyDescent="0.25">
      <c r="A642" s="43" t="s">
        <v>4037</v>
      </c>
      <c r="B642" s="43" t="s">
        <v>4038</v>
      </c>
      <c r="C642" s="44">
        <v>0.12825</v>
      </c>
      <c r="D642" s="45">
        <v>100.4</v>
      </c>
      <c r="E642" s="45">
        <v>100.5</v>
      </c>
      <c r="F642" s="45">
        <v>100.5</v>
      </c>
      <c r="G642" s="45">
        <v>101.8</v>
      </c>
      <c r="H642" s="45">
        <v>99.1</v>
      </c>
      <c r="I642" s="45">
        <v>97.4</v>
      </c>
      <c r="J642" s="45">
        <v>104.1</v>
      </c>
      <c r="K642" s="45">
        <v>105.2</v>
      </c>
      <c r="L642" s="45">
        <v>105.4</v>
      </c>
      <c r="M642" s="45">
        <v>103.7</v>
      </c>
      <c r="N642" s="45">
        <v>107.8</v>
      </c>
      <c r="O642" s="45">
        <v>118.3</v>
      </c>
      <c r="P642" s="45">
        <v>105.8</v>
      </c>
      <c r="Q642" s="45">
        <v>103.7</v>
      </c>
      <c r="R642" s="45">
        <v>104</v>
      </c>
      <c r="S642" s="45">
        <v>104.4</v>
      </c>
      <c r="T642" s="45">
        <v>109.3</v>
      </c>
      <c r="U642" s="45">
        <v>111.6</v>
      </c>
      <c r="V642" s="45">
        <v>104.6</v>
      </c>
      <c r="W642" s="45">
        <v>102.7</v>
      </c>
      <c r="X642" s="45">
        <v>105</v>
      </c>
      <c r="Y642" s="45">
        <v>102.2</v>
      </c>
      <c r="Z642" s="45">
        <v>99.5</v>
      </c>
      <c r="AA642" s="45">
        <v>102.6</v>
      </c>
      <c r="AB642" s="45">
        <v>99.6</v>
      </c>
      <c r="AC642" s="45">
        <v>95.1</v>
      </c>
      <c r="AD642" s="45">
        <v>91</v>
      </c>
      <c r="AE642" s="45">
        <v>88.2</v>
      </c>
      <c r="AF642" s="45">
        <v>89.8</v>
      </c>
      <c r="AG642" s="45">
        <v>96.5</v>
      </c>
      <c r="AH642" s="45">
        <v>92.5</v>
      </c>
      <c r="AI642" s="45">
        <v>91.8</v>
      </c>
      <c r="AJ642" s="45">
        <v>93</v>
      </c>
      <c r="AK642" s="45">
        <v>91.8</v>
      </c>
      <c r="AL642" s="45">
        <v>96.7</v>
      </c>
      <c r="AM642" s="45">
        <v>101.2</v>
      </c>
      <c r="AN642" s="45">
        <v>90.8</v>
      </c>
      <c r="AO642" s="45">
        <v>92.4</v>
      </c>
      <c r="AP642" s="45">
        <v>96.4</v>
      </c>
      <c r="AQ642" s="45">
        <v>93</v>
      </c>
      <c r="AR642" s="45">
        <v>94.7</v>
      </c>
      <c r="AS642" s="45">
        <v>96.4</v>
      </c>
      <c r="AT642" s="45">
        <v>87.3</v>
      </c>
      <c r="AU642" s="45">
        <v>83.2</v>
      </c>
      <c r="AV642" s="45">
        <v>82.9</v>
      </c>
      <c r="AW642" s="45">
        <v>82.3</v>
      </c>
      <c r="AX642" s="45">
        <v>92.1</v>
      </c>
      <c r="AY642" s="45">
        <v>83</v>
      </c>
      <c r="AZ642" s="45">
        <v>84.7</v>
      </c>
      <c r="BA642" s="45">
        <v>81.3</v>
      </c>
      <c r="BB642" s="45">
        <v>89.6</v>
      </c>
      <c r="BC642" s="45">
        <v>85</v>
      </c>
      <c r="BD642" s="45">
        <v>85</v>
      </c>
      <c r="BE642" s="45">
        <v>86.1</v>
      </c>
      <c r="BF642" s="45">
        <v>79.2</v>
      </c>
      <c r="BG642" s="45">
        <v>80</v>
      </c>
      <c r="BH642" s="45">
        <v>85.3</v>
      </c>
      <c r="BI642" s="45">
        <v>83.6</v>
      </c>
      <c r="BJ642" s="45">
        <v>83.6</v>
      </c>
      <c r="BK642" s="45">
        <v>79.2</v>
      </c>
      <c r="BL642" s="45">
        <v>80.7</v>
      </c>
      <c r="BM642" s="45">
        <v>80.7</v>
      </c>
      <c r="BN642" s="45">
        <v>80.7</v>
      </c>
      <c r="BO642" s="45">
        <v>80.8</v>
      </c>
      <c r="BP642" s="45">
        <v>80.8</v>
      </c>
      <c r="BQ642" s="45">
        <v>78.5</v>
      </c>
      <c r="BR642" s="45">
        <v>78.5</v>
      </c>
      <c r="BS642" s="45">
        <v>78.5</v>
      </c>
      <c r="BT642" s="45">
        <v>79.400000000000006</v>
      </c>
      <c r="BU642" s="45">
        <v>79.400000000000006</v>
      </c>
      <c r="BV642" s="45">
        <v>79.7</v>
      </c>
      <c r="BW642" s="45">
        <v>78.900000000000006</v>
      </c>
      <c r="BX642" s="45">
        <v>78.900000000000006</v>
      </c>
      <c r="BY642" s="45">
        <v>79.099999999999994</v>
      </c>
      <c r="BZ642" s="45">
        <v>79.099999999999994</v>
      </c>
      <c r="CA642" s="45">
        <v>79.099999999999994</v>
      </c>
      <c r="CB642" s="45">
        <v>79.099999999999994</v>
      </c>
      <c r="CC642" s="45">
        <v>79.099999999999994</v>
      </c>
      <c r="CD642" s="45">
        <v>79.099999999999994</v>
      </c>
      <c r="CE642" s="45">
        <v>79.099999999999994</v>
      </c>
      <c r="CF642" s="45">
        <v>79.3</v>
      </c>
      <c r="CG642" s="45">
        <v>79.3</v>
      </c>
      <c r="CH642" s="45">
        <v>79.5</v>
      </c>
      <c r="CI642" s="45">
        <v>79.5</v>
      </c>
      <c r="CJ642" s="45">
        <v>79.599999999999994</v>
      </c>
      <c r="CK642" s="45">
        <v>79.599999999999994</v>
      </c>
      <c r="CL642" s="45">
        <v>79.099999999999994</v>
      </c>
      <c r="CM642" s="45">
        <v>79.099999999999994</v>
      </c>
      <c r="CN642" s="45">
        <v>79.599999999999994</v>
      </c>
      <c r="CO642" s="45">
        <v>78.7</v>
      </c>
      <c r="CP642" s="45">
        <v>78.7</v>
      </c>
      <c r="CQ642" s="45">
        <v>78.5</v>
      </c>
      <c r="CR642" s="45">
        <v>78.5</v>
      </c>
      <c r="CS642" s="45">
        <v>78.7</v>
      </c>
      <c r="CT642" s="45">
        <v>82</v>
      </c>
      <c r="CU642" s="45">
        <v>82</v>
      </c>
      <c r="CV642" s="45">
        <v>82</v>
      </c>
      <c r="CW642" s="45">
        <v>80.099999999999994</v>
      </c>
      <c r="CX642" s="45">
        <v>76.099999999999994</v>
      </c>
      <c r="CY642" s="45">
        <v>77.2</v>
      </c>
      <c r="CZ642" s="45">
        <v>77.2</v>
      </c>
      <c r="DA642" s="45">
        <v>77.2</v>
      </c>
      <c r="DB642" s="45">
        <v>77.2</v>
      </c>
      <c r="DC642" s="45">
        <v>78.8</v>
      </c>
      <c r="DD642" s="45">
        <v>77.7</v>
      </c>
      <c r="DE642" s="45">
        <v>77.7</v>
      </c>
      <c r="DF642" s="45">
        <v>78.2</v>
      </c>
      <c r="DG642" s="45">
        <v>78.599999999999994</v>
      </c>
      <c r="DH642" s="45">
        <v>79.8</v>
      </c>
      <c r="DI642" s="45">
        <v>79.599999999999994</v>
      </c>
      <c r="DJ642" s="45">
        <v>81.7</v>
      </c>
      <c r="DK642" s="45">
        <v>84.2</v>
      </c>
      <c r="DL642" s="45">
        <v>84.9</v>
      </c>
      <c r="DM642" s="45">
        <v>87.8</v>
      </c>
      <c r="DN642" s="45">
        <v>87.8</v>
      </c>
      <c r="DO642" s="45">
        <v>87.8</v>
      </c>
      <c r="DP642" s="45">
        <v>86.6</v>
      </c>
      <c r="DQ642" s="45">
        <v>92.8</v>
      </c>
      <c r="DR642" s="45">
        <v>93.5</v>
      </c>
      <c r="DS642" s="45">
        <v>93.5</v>
      </c>
      <c r="DT642" s="45">
        <v>94.1</v>
      </c>
      <c r="DU642" s="45">
        <v>94.6</v>
      </c>
      <c r="DV642" s="45">
        <v>94.6</v>
      </c>
      <c r="DW642" s="45">
        <v>94</v>
      </c>
      <c r="DX642" s="46">
        <v>89.6</v>
      </c>
      <c r="DY642" s="46">
        <v>87.9</v>
      </c>
      <c r="DZ642" s="46">
        <v>89.6</v>
      </c>
      <c r="EA642">
        <v>87</v>
      </c>
      <c r="EB642" s="47">
        <v>87</v>
      </c>
      <c r="EC642" s="47">
        <v>88.6</v>
      </c>
    </row>
    <row r="643" spans="1:133" x14ac:dyDescent="0.25">
      <c r="A643" s="43" t="s">
        <v>4039</v>
      </c>
      <c r="B643" s="43" t="s">
        <v>4040</v>
      </c>
      <c r="C643" s="44">
        <v>7.3749999999999996E-2</v>
      </c>
      <c r="D643" s="45">
        <v>109.1</v>
      </c>
      <c r="E643" s="45">
        <v>112.3</v>
      </c>
      <c r="F643" s="45">
        <v>110</v>
      </c>
      <c r="G643" s="45">
        <v>108.5</v>
      </c>
      <c r="H643" s="45">
        <v>107.9</v>
      </c>
      <c r="I643" s="45">
        <v>107.3</v>
      </c>
      <c r="J643" s="45">
        <v>109.1</v>
      </c>
      <c r="K643" s="45">
        <v>113</v>
      </c>
      <c r="L643" s="45">
        <v>108</v>
      </c>
      <c r="M643" s="45">
        <v>108.2</v>
      </c>
      <c r="N643" s="45">
        <v>110.2</v>
      </c>
      <c r="O643" s="45">
        <v>110.6</v>
      </c>
      <c r="P643" s="45">
        <v>108.9</v>
      </c>
      <c r="Q643" s="45">
        <v>109.7</v>
      </c>
      <c r="R643" s="45">
        <v>110.1</v>
      </c>
      <c r="S643" s="45">
        <v>110.8</v>
      </c>
      <c r="T643" s="45">
        <v>111.7</v>
      </c>
      <c r="U643" s="45">
        <v>110.4</v>
      </c>
      <c r="V643" s="45">
        <v>112.5</v>
      </c>
      <c r="W643" s="45">
        <v>111.1</v>
      </c>
      <c r="X643" s="45">
        <v>116.1</v>
      </c>
      <c r="Y643" s="45">
        <v>110.2</v>
      </c>
      <c r="Z643" s="45">
        <v>116.4</v>
      </c>
      <c r="AA643" s="45">
        <v>115.1</v>
      </c>
      <c r="AB643" s="45">
        <v>111.9</v>
      </c>
      <c r="AC643" s="45">
        <v>115.3</v>
      </c>
      <c r="AD643" s="45">
        <v>118.8</v>
      </c>
      <c r="AE643" s="45">
        <v>116.4</v>
      </c>
      <c r="AF643" s="45">
        <v>115.4</v>
      </c>
      <c r="AG643" s="45">
        <v>116.4</v>
      </c>
      <c r="AH643" s="45">
        <v>116.1</v>
      </c>
      <c r="AI643" s="45">
        <v>120</v>
      </c>
      <c r="AJ643" s="45">
        <v>119.4</v>
      </c>
      <c r="AK643" s="45">
        <v>117</v>
      </c>
      <c r="AL643" s="45">
        <v>118.6</v>
      </c>
      <c r="AM643" s="45">
        <v>117</v>
      </c>
      <c r="AN643" s="45">
        <v>114.5</v>
      </c>
      <c r="AO643" s="45">
        <v>120.6</v>
      </c>
      <c r="AP643" s="45">
        <v>124.1</v>
      </c>
      <c r="AQ643" s="45">
        <v>119.1</v>
      </c>
      <c r="AR643" s="45">
        <v>117.8</v>
      </c>
      <c r="AS643" s="45">
        <v>118</v>
      </c>
      <c r="AT643" s="45">
        <v>117.5</v>
      </c>
      <c r="AU643" s="45">
        <v>119.6</v>
      </c>
      <c r="AV643" s="45">
        <v>121.8</v>
      </c>
      <c r="AW643" s="45">
        <v>123</v>
      </c>
      <c r="AX643" s="45">
        <v>126.3</v>
      </c>
      <c r="AY643" s="45">
        <v>124.5</v>
      </c>
      <c r="AZ643" s="45">
        <v>125.1</v>
      </c>
      <c r="BA643" s="45">
        <v>127.3</v>
      </c>
      <c r="BB643" s="45">
        <v>127.2</v>
      </c>
      <c r="BC643" s="45">
        <v>128.19999999999999</v>
      </c>
      <c r="BD643" s="45">
        <v>131</v>
      </c>
      <c r="BE643" s="45">
        <v>128.6</v>
      </c>
      <c r="BF643" s="45">
        <v>126.9</v>
      </c>
      <c r="BG643" s="45">
        <v>128.69999999999999</v>
      </c>
      <c r="BH643" s="45">
        <v>130.9</v>
      </c>
      <c r="BI643" s="45">
        <v>130.1</v>
      </c>
      <c r="BJ643" s="45">
        <v>133.6</v>
      </c>
      <c r="BK643" s="45">
        <v>135</v>
      </c>
      <c r="BL643" s="45">
        <v>134.69999999999999</v>
      </c>
      <c r="BM643" s="45">
        <v>134.5</v>
      </c>
      <c r="BN643" s="45">
        <v>136</v>
      </c>
      <c r="BO643" s="45">
        <v>136.19999999999999</v>
      </c>
      <c r="BP643" s="45">
        <v>134.6</v>
      </c>
      <c r="BQ643" s="45">
        <v>134</v>
      </c>
      <c r="BR643" s="45">
        <v>134.30000000000001</v>
      </c>
      <c r="BS643" s="45">
        <v>134.5</v>
      </c>
      <c r="BT643" s="45">
        <v>133.6</v>
      </c>
      <c r="BU643" s="45">
        <v>134.30000000000001</v>
      </c>
      <c r="BV643" s="45">
        <v>134.5</v>
      </c>
      <c r="BW643" s="45">
        <v>138.1</v>
      </c>
      <c r="BX643" s="45">
        <v>137.5</v>
      </c>
      <c r="BY643" s="45">
        <v>136.4</v>
      </c>
      <c r="BZ643" s="45">
        <v>136.6</v>
      </c>
      <c r="CA643" s="45">
        <v>135.6</v>
      </c>
      <c r="CB643" s="45">
        <v>137.4</v>
      </c>
      <c r="CC643" s="45">
        <v>135.9</v>
      </c>
      <c r="CD643" s="45">
        <v>137.6</v>
      </c>
      <c r="CE643" s="45">
        <v>135.6</v>
      </c>
      <c r="CF643" s="45">
        <v>138.1</v>
      </c>
      <c r="CG643" s="45">
        <v>137.4</v>
      </c>
      <c r="CH643" s="45">
        <v>137.19999999999999</v>
      </c>
      <c r="CI643" s="45">
        <v>135</v>
      </c>
      <c r="CJ643" s="45">
        <v>132.69999999999999</v>
      </c>
      <c r="CK643" s="45">
        <v>134.30000000000001</v>
      </c>
      <c r="CL643" s="45">
        <v>129.69999999999999</v>
      </c>
      <c r="CM643" s="45">
        <v>135.1</v>
      </c>
      <c r="CN643" s="45">
        <v>131.1</v>
      </c>
      <c r="CO643" s="45">
        <v>131.80000000000001</v>
      </c>
      <c r="CP643" s="45">
        <v>131.9</v>
      </c>
      <c r="CQ643" s="45">
        <v>132.80000000000001</v>
      </c>
      <c r="CR643" s="45">
        <v>133.69999999999999</v>
      </c>
      <c r="CS643" s="45">
        <v>131</v>
      </c>
      <c r="CT643" s="45">
        <v>127.5</v>
      </c>
      <c r="CU643" s="45">
        <v>128.5</v>
      </c>
      <c r="CV643" s="45">
        <v>129</v>
      </c>
      <c r="CW643" s="45">
        <v>127.7</v>
      </c>
      <c r="CX643" s="45">
        <v>124.6</v>
      </c>
      <c r="CY643" s="45">
        <v>124.5</v>
      </c>
      <c r="CZ643" s="45">
        <v>128.30000000000001</v>
      </c>
      <c r="DA643" s="45">
        <v>127.6</v>
      </c>
      <c r="DB643" s="45">
        <v>126.3</v>
      </c>
      <c r="DC643" s="45">
        <v>128.69999999999999</v>
      </c>
      <c r="DD643" s="45">
        <v>127.2</v>
      </c>
      <c r="DE643" s="45">
        <v>129.80000000000001</v>
      </c>
      <c r="DF643" s="45">
        <v>129.30000000000001</v>
      </c>
      <c r="DG643" s="45">
        <v>132.30000000000001</v>
      </c>
      <c r="DH643" s="45">
        <v>129</v>
      </c>
      <c r="DI643" s="45">
        <v>120.2</v>
      </c>
      <c r="DJ643" s="45">
        <v>127.6</v>
      </c>
      <c r="DK643" s="45">
        <v>131.9</v>
      </c>
      <c r="DL643" s="45">
        <v>131.9</v>
      </c>
      <c r="DM643" s="45">
        <v>132.30000000000001</v>
      </c>
      <c r="DN643" s="45">
        <v>135.19999999999999</v>
      </c>
      <c r="DO643" s="45">
        <v>137.30000000000001</v>
      </c>
      <c r="DP643" s="45">
        <v>141.19999999999999</v>
      </c>
      <c r="DQ643" s="45">
        <v>137.6</v>
      </c>
      <c r="DR643" s="45">
        <v>139.4</v>
      </c>
      <c r="DS643" s="45">
        <v>139</v>
      </c>
      <c r="DT643" s="45">
        <v>138.1</v>
      </c>
      <c r="DU643" s="45">
        <v>133.5</v>
      </c>
      <c r="DV643" s="45">
        <v>133.6</v>
      </c>
      <c r="DW643" s="45">
        <v>138.5</v>
      </c>
      <c r="DX643" s="46">
        <v>136.9</v>
      </c>
      <c r="DY643" s="46">
        <v>139.9</v>
      </c>
      <c r="DZ643" s="46">
        <v>139.9</v>
      </c>
      <c r="EA643">
        <v>141.9</v>
      </c>
      <c r="EB643" s="47">
        <v>138.6</v>
      </c>
      <c r="EC643" s="47">
        <v>138.80000000000001</v>
      </c>
    </row>
    <row r="644" spans="1:133" x14ac:dyDescent="0.25">
      <c r="A644" s="43" t="s">
        <v>4041</v>
      </c>
      <c r="B644" s="43" t="s">
        <v>4042</v>
      </c>
      <c r="C644" s="44">
        <v>0.33637</v>
      </c>
      <c r="D644" s="45">
        <v>95.5</v>
      </c>
      <c r="E644" s="45">
        <v>95.6</v>
      </c>
      <c r="F644" s="45">
        <v>95.6</v>
      </c>
      <c r="G644" s="45">
        <v>95.6</v>
      </c>
      <c r="H644" s="45">
        <v>95.7</v>
      </c>
      <c r="I644" s="45">
        <v>95.7</v>
      </c>
      <c r="J644" s="45">
        <v>95.7</v>
      </c>
      <c r="K644" s="45">
        <v>95.6</v>
      </c>
      <c r="L644" s="45">
        <v>95.7</v>
      </c>
      <c r="M644" s="45">
        <v>95.7</v>
      </c>
      <c r="N644" s="45">
        <v>95.7</v>
      </c>
      <c r="O644" s="45">
        <v>95.7</v>
      </c>
      <c r="P644" s="45">
        <v>98.8</v>
      </c>
      <c r="Q644" s="45">
        <v>97.7</v>
      </c>
      <c r="R644" s="45">
        <v>97.4</v>
      </c>
      <c r="S644" s="45">
        <v>97.4</v>
      </c>
      <c r="T644" s="45">
        <v>98.6</v>
      </c>
      <c r="U644" s="45">
        <v>98.6</v>
      </c>
      <c r="V644" s="45">
        <v>98.6</v>
      </c>
      <c r="W644" s="45">
        <v>98.6</v>
      </c>
      <c r="X644" s="45">
        <v>98.4</v>
      </c>
      <c r="Y644" s="45">
        <v>98.4</v>
      </c>
      <c r="Z644" s="45">
        <v>98.4</v>
      </c>
      <c r="AA644" s="45">
        <v>98.2</v>
      </c>
      <c r="AB644" s="45">
        <v>100.3</v>
      </c>
      <c r="AC644" s="45">
        <v>102.5</v>
      </c>
      <c r="AD644" s="45">
        <v>114.7</v>
      </c>
      <c r="AE644" s="45">
        <v>120.8</v>
      </c>
      <c r="AF644" s="45">
        <v>126.9</v>
      </c>
      <c r="AG644" s="45">
        <v>127.3</v>
      </c>
      <c r="AH644" s="45">
        <v>127.3</v>
      </c>
      <c r="AI644" s="45">
        <v>127.3</v>
      </c>
      <c r="AJ644" s="45">
        <v>127.3</v>
      </c>
      <c r="AK644" s="45">
        <v>127.2</v>
      </c>
      <c r="AL644" s="45">
        <v>127.2</v>
      </c>
      <c r="AM644" s="45">
        <v>127.2</v>
      </c>
      <c r="AN644" s="45">
        <v>127.3</v>
      </c>
      <c r="AO644" s="45">
        <v>127.3</v>
      </c>
      <c r="AP644" s="45">
        <v>127.3</v>
      </c>
      <c r="AQ644" s="45">
        <v>127.3</v>
      </c>
      <c r="AR644" s="45">
        <v>127.4</v>
      </c>
      <c r="AS644" s="45">
        <v>127.4</v>
      </c>
      <c r="AT644" s="45">
        <v>127.6</v>
      </c>
      <c r="AU644" s="45">
        <v>127.6</v>
      </c>
      <c r="AV644" s="45">
        <v>127.7</v>
      </c>
      <c r="AW644" s="45">
        <v>127.7</v>
      </c>
      <c r="AX644" s="45">
        <v>127.6</v>
      </c>
      <c r="AY644" s="45">
        <v>127.3</v>
      </c>
      <c r="AZ644" s="45">
        <v>127.3</v>
      </c>
      <c r="BA644" s="45">
        <v>127.3</v>
      </c>
      <c r="BB644" s="45">
        <v>127.3</v>
      </c>
      <c r="BC644" s="45">
        <v>127.3</v>
      </c>
      <c r="BD644" s="45">
        <v>127.3</v>
      </c>
      <c r="BE644" s="45">
        <v>127.3</v>
      </c>
      <c r="BF644" s="45">
        <v>127.3</v>
      </c>
      <c r="BG644" s="45">
        <v>127.3</v>
      </c>
      <c r="BH644" s="45">
        <v>127.3</v>
      </c>
      <c r="BI644" s="45">
        <v>127.3</v>
      </c>
      <c r="BJ644" s="45">
        <v>127.3</v>
      </c>
      <c r="BK644" s="45">
        <v>127.3</v>
      </c>
      <c r="BL644" s="45">
        <v>127.3</v>
      </c>
      <c r="BM644" s="45">
        <v>127.5</v>
      </c>
      <c r="BN644" s="45">
        <v>127.5</v>
      </c>
      <c r="BO644" s="45">
        <v>127.4</v>
      </c>
      <c r="BP644" s="45">
        <v>127.4</v>
      </c>
      <c r="BQ644" s="45">
        <v>127.4</v>
      </c>
      <c r="BR644" s="45">
        <v>127.4</v>
      </c>
      <c r="BS644" s="45">
        <v>127.4</v>
      </c>
      <c r="BT644" s="45">
        <v>127.4</v>
      </c>
      <c r="BU644" s="45">
        <v>127.4</v>
      </c>
      <c r="BV644" s="45">
        <v>127.4</v>
      </c>
      <c r="BW644" s="45">
        <v>127.4</v>
      </c>
      <c r="BX644" s="45">
        <v>127.3</v>
      </c>
      <c r="BY644" s="45">
        <v>127.3</v>
      </c>
      <c r="BZ644" s="45">
        <v>127.3</v>
      </c>
      <c r="CA644" s="45">
        <v>127.3</v>
      </c>
      <c r="CB644" s="45">
        <v>135.1</v>
      </c>
      <c r="CC644" s="45">
        <v>135.1</v>
      </c>
      <c r="CD644" s="45">
        <v>135.1</v>
      </c>
      <c r="CE644" s="45">
        <v>135.1</v>
      </c>
      <c r="CF644" s="45">
        <v>135.1</v>
      </c>
      <c r="CG644" s="45">
        <v>135</v>
      </c>
      <c r="CH644" s="45">
        <v>135</v>
      </c>
      <c r="CI644" s="45">
        <v>135</v>
      </c>
      <c r="CJ644" s="45">
        <v>135.1</v>
      </c>
      <c r="CK644" s="45">
        <v>135</v>
      </c>
      <c r="CL644" s="45">
        <v>135</v>
      </c>
      <c r="CM644" s="45">
        <v>135</v>
      </c>
      <c r="CN644" s="45">
        <v>135.1</v>
      </c>
      <c r="CO644" s="45">
        <v>135.1</v>
      </c>
      <c r="CP644" s="45">
        <v>135.1</v>
      </c>
      <c r="CQ644" s="45">
        <v>135</v>
      </c>
      <c r="CR644" s="45">
        <v>135</v>
      </c>
      <c r="CS644" s="45">
        <v>135</v>
      </c>
      <c r="CT644" s="45">
        <v>135</v>
      </c>
      <c r="CU644" s="45">
        <v>135</v>
      </c>
      <c r="CV644" s="45">
        <v>135</v>
      </c>
      <c r="CW644" s="45">
        <v>135</v>
      </c>
      <c r="CX644" s="45">
        <v>135.1</v>
      </c>
      <c r="CY644" s="45">
        <v>135.1</v>
      </c>
      <c r="CZ644" s="45">
        <v>135.1</v>
      </c>
      <c r="DA644" s="45">
        <v>135.19999999999999</v>
      </c>
      <c r="DB644" s="45">
        <v>135.19999999999999</v>
      </c>
      <c r="DC644" s="45">
        <v>134</v>
      </c>
      <c r="DD644" s="45">
        <v>134.4</v>
      </c>
      <c r="DE644" s="45">
        <v>134.4</v>
      </c>
      <c r="DF644" s="45">
        <v>134.4</v>
      </c>
      <c r="DG644" s="45">
        <v>134.5</v>
      </c>
      <c r="DH644" s="45">
        <v>134.6</v>
      </c>
      <c r="DI644" s="45">
        <v>134.80000000000001</v>
      </c>
      <c r="DJ644" s="45">
        <v>134.80000000000001</v>
      </c>
      <c r="DK644" s="45">
        <v>134.6</v>
      </c>
      <c r="DL644" s="45">
        <v>134.6</v>
      </c>
      <c r="DM644" s="45">
        <v>134.6</v>
      </c>
      <c r="DN644" s="45">
        <v>134.69999999999999</v>
      </c>
      <c r="DO644" s="45">
        <v>134.9</v>
      </c>
      <c r="DP644" s="45">
        <v>134.9</v>
      </c>
      <c r="DQ644" s="45">
        <v>134.80000000000001</v>
      </c>
      <c r="DR644" s="45">
        <v>134.69999999999999</v>
      </c>
      <c r="DS644" s="45">
        <v>134.80000000000001</v>
      </c>
      <c r="DT644" s="45">
        <v>134.80000000000001</v>
      </c>
      <c r="DU644" s="45">
        <v>135</v>
      </c>
      <c r="DV644" s="45">
        <v>134.9</v>
      </c>
      <c r="DW644" s="45">
        <v>134.9</v>
      </c>
      <c r="DX644" s="46">
        <v>134.9</v>
      </c>
      <c r="DY644" s="46">
        <v>134.9</v>
      </c>
      <c r="DZ644" s="46">
        <v>134.9</v>
      </c>
      <c r="EA644">
        <v>134.9</v>
      </c>
      <c r="EB644" s="47">
        <v>135</v>
      </c>
      <c r="EC644" s="47">
        <v>135</v>
      </c>
    </row>
    <row r="645" spans="1:133" x14ac:dyDescent="0.25">
      <c r="A645" s="43" t="s">
        <v>4043</v>
      </c>
      <c r="B645" s="43" t="s">
        <v>4044</v>
      </c>
      <c r="C645" s="44">
        <v>0.10995000000000001</v>
      </c>
      <c r="D645" s="45">
        <v>100.5</v>
      </c>
      <c r="E645" s="45">
        <v>100.9</v>
      </c>
      <c r="F645" s="45">
        <v>100.9</v>
      </c>
      <c r="G645" s="45">
        <v>100.9</v>
      </c>
      <c r="H645" s="45">
        <v>100.9</v>
      </c>
      <c r="I645" s="45">
        <v>100.9</v>
      </c>
      <c r="J645" s="45">
        <v>100.9</v>
      </c>
      <c r="K645" s="45">
        <v>100.9</v>
      </c>
      <c r="L645" s="45">
        <v>100.9</v>
      </c>
      <c r="M645" s="45">
        <v>100.9</v>
      </c>
      <c r="N645" s="45">
        <v>100.9</v>
      </c>
      <c r="O645" s="45">
        <v>100.9</v>
      </c>
      <c r="P645" s="45">
        <v>100.9</v>
      </c>
      <c r="Q645" s="45">
        <v>97.8</v>
      </c>
      <c r="R645" s="45">
        <v>97.8</v>
      </c>
      <c r="S645" s="45">
        <v>97.8</v>
      </c>
      <c r="T645" s="45">
        <v>100.9</v>
      </c>
      <c r="U645" s="45">
        <v>100.9</v>
      </c>
      <c r="V645" s="45">
        <v>100.9</v>
      </c>
      <c r="W645" s="45">
        <v>100.9</v>
      </c>
      <c r="X645" s="45">
        <v>100.9</v>
      </c>
      <c r="Y645" s="45">
        <v>100.9</v>
      </c>
      <c r="Z645" s="45">
        <v>100.9</v>
      </c>
      <c r="AA645" s="45">
        <v>100.5</v>
      </c>
      <c r="AB645" s="45">
        <v>106.9</v>
      </c>
      <c r="AC645" s="45">
        <v>114.3</v>
      </c>
      <c r="AD645" s="45">
        <v>114.3</v>
      </c>
      <c r="AE645" s="45">
        <v>114.3</v>
      </c>
      <c r="AF645" s="45">
        <v>114.3</v>
      </c>
      <c r="AG645" s="45">
        <v>115.5</v>
      </c>
      <c r="AH645" s="45">
        <v>115.5</v>
      </c>
      <c r="AI645" s="45">
        <v>115.5</v>
      </c>
      <c r="AJ645" s="45">
        <v>115.5</v>
      </c>
      <c r="AK645" s="45">
        <v>115.5</v>
      </c>
      <c r="AL645" s="45">
        <v>115.5</v>
      </c>
      <c r="AM645" s="45">
        <v>115.5</v>
      </c>
      <c r="AN645" s="45">
        <v>115.6</v>
      </c>
      <c r="AO645" s="45">
        <v>115.6</v>
      </c>
      <c r="AP645" s="45">
        <v>115.6</v>
      </c>
      <c r="AQ645" s="45">
        <v>115.6</v>
      </c>
      <c r="AR645" s="45">
        <v>115.6</v>
      </c>
      <c r="AS645" s="45">
        <v>115.6</v>
      </c>
      <c r="AT645" s="45">
        <v>115.6</v>
      </c>
      <c r="AU645" s="45">
        <v>115.6</v>
      </c>
      <c r="AV645" s="45">
        <v>115.6</v>
      </c>
      <c r="AW645" s="45">
        <v>115.6</v>
      </c>
      <c r="AX645" s="45">
        <v>115.6</v>
      </c>
      <c r="AY645" s="45">
        <v>115.6</v>
      </c>
      <c r="AZ645" s="45">
        <v>115.6</v>
      </c>
      <c r="BA645" s="45">
        <v>115.6</v>
      </c>
      <c r="BB645" s="45">
        <v>115.6</v>
      </c>
      <c r="BC645" s="45">
        <v>115.6</v>
      </c>
      <c r="BD645" s="45">
        <v>115.6</v>
      </c>
      <c r="BE645" s="45">
        <v>115.6</v>
      </c>
      <c r="BF645" s="45">
        <v>115.6</v>
      </c>
      <c r="BG645" s="45">
        <v>115.6</v>
      </c>
      <c r="BH645" s="45">
        <v>115.6</v>
      </c>
      <c r="BI645" s="45">
        <v>115.6</v>
      </c>
      <c r="BJ645" s="45">
        <v>115.6</v>
      </c>
      <c r="BK645" s="45">
        <v>115.6</v>
      </c>
      <c r="BL645" s="45">
        <v>115.6</v>
      </c>
      <c r="BM645" s="45">
        <v>115.6</v>
      </c>
      <c r="BN645" s="45">
        <v>115.6</v>
      </c>
      <c r="BO645" s="45">
        <v>115.6</v>
      </c>
      <c r="BP645" s="45">
        <v>115.6</v>
      </c>
      <c r="BQ645" s="45">
        <v>115.6</v>
      </c>
      <c r="BR645" s="45">
        <v>115.6</v>
      </c>
      <c r="BS645" s="45">
        <v>115.6</v>
      </c>
      <c r="BT645" s="45">
        <v>115.6</v>
      </c>
      <c r="BU645" s="45">
        <v>115.6</v>
      </c>
      <c r="BV645" s="45">
        <v>115.6</v>
      </c>
      <c r="BW645" s="45">
        <v>115.6</v>
      </c>
      <c r="BX645" s="45">
        <v>115.6</v>
      </c>
      <c r="BY645" s="45">
        <v>115.6</v>
      </c>
      <c r="BZ645" s="45">
        <v>115.6</v>
      </c>
      <c r="CA645" s="45">
        <v>115.6</v>
      </c>
      <c r="CB645" s="45">
        <v>115.6</v>
      </c>
      <c r="CC645" s="45">
        <v>115.6</v>
      </c>
      <c r="CD645" s="45">
        <v>115.6</v>
      </c>
      <c r="CE645" s="45">
        <v>115.6</v>
      </c>
      <c r="CF645" s="45">
        <v>115.6</v>
      </c>
      <c r="CG645" s="45">
        <v>115.6</v>
      </c>
      <c r="CH645" s="45">
        <v>115.6</v>
      </c>
      <c r="CI645" s="45">
        <v>115.6</v>
      </c>
      <c r="CJ645" s="45">
        <v>115.6</v>
      </c>
      <c r="CK645" s="45">
        <v>115.6</v>
      </c>
      <c r="CL645" s="45">
        <v>115.6</v>
      </c>
      <c r="CM645" s="45">
        <v>115.6</v>
      </c>
      <c r="CN645" s="45">
        <v>115.6</v>
      </c>
      <c r="CO645" s="45">
        <v>115.6</v>
      </c>
      <c r="CP645" s="45">
        <v>115.6</v>
      </c>
      <c r="CQ645" s="45">
        <v>115.6</v>
      </c>
      <c r="CR645" s="45">
        <v>115.6</v>
      </c>
      <c r="CS645" s="45">
        <v>115.6</v>
      </c>
      <c r="CT645" s="45">
        <v>115.6</v>
      </c>
      <c r="CU645" s="45">
        <v>115.6</v>
      </c>
      <c r="CV645" s="45">
        <v>115.6</v>
      </c>
      <c r="CW645" s="45">
        <v>115.6</v>
      </c>
      <c r="CX645" s="45">
        <v>115.6</v>
      </c>
      <c r="CY645" s="45">
        <v>115.6</v>
      </c>
      <c r="CZ645" s="45">
        <v>115.6</v>
      </c>
      <c r="DA645" s="45">
        <v>115.6</v>
      </c>
      <c r="DB645" s="45">
        <v>115.6</v>
      </c>
      <c r="DC645" s="45">
        <v>115.6</v>
      </c>
      <c r="DD645" s="45">
        <v>115.6</v>
      </c>
      <c r="DE645" s="45">
        <v>115.6</v>
      </c>
      <c r="DF645" s="45">
        <v>115.6</v>
      </c>
      <c r="DG645" s="45">
        <v>115.6</v>
      </c>
      <c r="DH645" s="45">
        <v>115.6</v>
      </c>
      <c r="DI645" s="45">
        <v>115.6</v>
      </c>
      <c r="DJ645" s="45">
        <v>115.6</v>
      </c>
      <c r="DK645" s="45">
        <v>115.6</v>
      </c>
      <c r="DL645" s="45">
        <v>115.6</v>
      </c>
      <c r="DM645" s="45">
        <v>115.6</v>
      </c>
      <c r="DN645" s="45">
        <v>115.6</v>
      </c>
      <c r="DO645" s="45">
        <v>115.6</v>
      </c>
      <c r="DP645" s="45">
        <v>115.6</v>
      </c>
      <c r="DQ645" s="45">
        <v>115.6</v>
      </c>
      <c r="DR645" s="45">
        <v>115.6</v>
      </c>
      <c r="DS645" s="45">
        <v>115.6</v>
      </c>
      <c r="DT645" s="45">
        <v>115.6</v>
      </c>
      <c r="DU645" s="45">
        <v>115.6</v>
      </c>
      <c r="DV645" s="45">
        <v>115.6</v>
      </c>
      <c r="DW645" s="45">
        <v>115.6</v>
      </c>
      <c r="DX645" s="46">
        <v>115.6</v>
      </c>
      <c r="DY645" s="46">
        <v>115.6</v>
      </c>
      <c r="DZ645" s="46">
        <v>115.6</v>
      </c>
      <c r="EA645">
        <v>115.6</v>
      </c>
      <c r="EB645" s="47">
        <v>115.6</v>
      </c>
      <c r="EC645" s="47">
        <v>115.6</v>
      </c>
    </row>
    <row r="646" spans="1:133" x14ac:dyDescent="0.25">
      <c r="A646" s="43" t="s">
        <v>4045</v>
      </c>
      <c r="B646" s="43" t="s">
        <v>4046</v>
      </c>
      <c r="C646" s="44">
        <v>0.19067999999999999</v>
      </c>
      <c r="D646" s="45">
        <v>91.7</v>
      </c>
      <c r="E646" s="45">
        <v>91.7</v>
      </c>
      <c r="F646" s="45">
        <v>91.7</v>
      </c>
      <c r="G646" s="45">
        <v>91.7</v>
      </c>
      <c r="H646" s="45">
        <v>91.7</v>
      </c>
      <c r="I646" s="45">
        <v>91.7</v>
      </c>
      <c r="J646" s="45">
        <v>91.7</v>
      </c>
      <c r="K646" s="45">
        <v>91.7</v>
      </c>
      <c r="L646" s="45">
        <v>91.7</v>
      </c>
      <c r="M646" s="45">
        <v>91.7</v>
      </c>
      <c r="N646" s="45">
        <v>91.7</v>
      </c>
      <c r="O646" s="45">
        <v>91.7</v>
      </c>
      <c r="P646" s="45">
        <v>97.2</v>
      </c>
      <c r="Q646" s="45">
        <v>97.2</v>
      </c>
      <c r="R646" s="45">
        <v>97.2</v>
      </c>
      <c r="S646" s="45">
        <v>97.2</v>
      </c>
      <c r="T646" s="45">
        <v>97.2</v>
      </c>
      <c r="U646" s="45">
        <v>97.2</v>
      </c>
      <c r="V646" s="45">
        <v>97.2</v>
      </c>
      <c r="W646" s="45">
        <v>97.2</v>
      </c>
      <c r="X646" s="45">
        <v>97.2</v>
      </c>
      <c r="Y646" s="45">
        <v>97.2</v>
      </c>
      <c r="Z646" s="45">
        <v>97.2</v>
      </c>
      <c r="AA646" s="45">
        <v>97.2</v>
      </c>
      <c r="AB646" s="45">
        <v>97.2</v>
      </c>
      <c r="AC646" s="45">
        <v>97.2</v>
      </c>
      <c r="AD646" s="45">
        <v>118.8</v>
      </c>
      <c r="AE646" s="45">
        <v>129.6</v>
      </c>
      <c r="AF646" s="45">
        <v>140.4</v>
      </c>
      <c r="AG646" s="45">
        <v>140.4</v>
      </c>
      <c r="AH646" s="45">
        <v>140.4</v>
      </c>
      <c r="AI646" s="45">
        <v>140.4</v>
      </c>
      <c r="AJ646" s="45">
        <v>140.4</v>
      </c>
      <c r="AK646" s="45">
        <v>140.4</v>
      </c>
      <c r="AL646" s="45">
        <v>140.4</v>
      </c>
      <c r="AM646" s="45">
        <v>140.4</v>
      </c>
      <c r="AN646" s="45">
        <v>140.4</v>
      </c>
      <c r="AO646" s="45">
        <v>140.4</v>
      </c>
      <c r="AP646" s="45">
        <v>140.4</v>
      </c>
      <c r="AQ646" s="45">
        <v>140.4</v>
      </c>
      <c r="AR646" s="45">
        <v>140.4</v>
      </c>
      <c r="AS646" s="45">
        <v>140.4</v>
      </c>
      <c r="AT646" s="45">
        <v>140.4</v>
      </c>
      <c r="AU646" s="45">
        <v>140.4</v>
      </c>
      <c r="AV646" s="45">
        <v>140.4</v>
      </c>
      <c r="AW646" s="45">
        <v>140.4</v>
      </c>
      <c r="AX646" s="45">
        <v>140.4</v>
      </c>
      <c r="AY646" s="45">
        <v>140.4</v>
      </c>
      <c r="AZ646" s="45">
        <v>140.4</v>
      </c>
      <c r="BA646" s="45">
        <v>140.4</v>
      </c>
      <c r="BB646" s="45">
        <v>140.4</v>
      </c>
      <c r="BC646" s="45">
        <v>140.4</v>
      </c>
      <c r="BD646" s="45">
        <v>140.4</v>
      </c>
      <c r="BE646" s="45">
        <v>140.4</v>
      </c>
      <c r="BF646" s="45">
        <v>140.4</v>
      </c>
      <c r="BG646" s="45">
        <v>140.4</v>
      </c>
      <c r="BH646" s="45">
        <v>140.4</v>
      </c>
      <c r="BI646" s="45">
        <v>140.4</v>
      </c>
      <c r="BJ646" s="45">
        <v>140.4</v>
      </c>
      <c r="BK646" s="45">
        <v>140.4</v>
      </c>
      <c r="BL646" s="45">
        <v>140.4</v>
      </c>
      <c r="BM646" s="45">
        <v>140.4</v>
      </c>
      <c r="BN646" s="45">
        <v>140.4</v>
      </c>
      <c r="BO646" s="45">
        <v>140.4</v>
      </c>
      <c r="BP646" s="45">
        <v>140.4</v>
      </c>
      <c r="BQ646" s="45">
        <v>140.4</v>
      </c>
      <c r="BR646" s="45">
        <v>140.4</v>
      </c>
      <c r="BS646" s="45">
        <v>140.4</v>
      </c>
      <c r="BT646" s="45">
        <v>140.4</v>
      </c>
      <c r="BU646" s="45">
        <v>140.4</v>
      </c>
      <c r="BV646" s="45">
        <v>140.4</v>
      </c>
      <c r="BW646" s="45">
        <v>140.4</v>
      </c>
      <c r="BX646" s="45">
        <v>140.4</v>
      </c>
      <c r="BY646" s="45">
        <v>140.4</v>
      </c>
      <c r="BZ646" s="45">
        <v>140.4</v>
      </c>
      <c r="CA646" s="45">
        <v>140.4</v>
      </c>
      <c r="CB646" s="45">
        <v>154.1</v>
      </c>
      <c r="CC646" s="45">
        <v>154.1</v>
      </c>
      <c r="CD646" s="45">
        <v>154.1</v>
      </c>
      <c r="CE646" s="45">
        <v>154.1</v>
      </c>
      <c r="CF646" s="45">
        <v>154.1</v>
      </c>
      <c r="CG646" s="45">
        <v>154.1</v>
      </c>
      <c r="CH646" s="45">
        <v>154.1</v>
      </c>
      <c r="CI646" s="45">
        <v>154.1</v>
      </c>
      <c r="CJ646" s="45">
        <v>154.1</v>
      </c>
      <c r="CK646" s="45">
        <v>154.1</v>
      </c>
      <c r="CL646" s="45">
        <v>154.1</v>
      </c>
      <c r="CM646" s="45">
        <v>154.1</v>
      </c>
      <c r="CN646" s="45">
        <v>154.1</v>
      </c>
      <c r="CO646" s="45">
        <v>154.1</v>
      </c>
      <c r="CP646" s="45">
        <v>154.1</v>
      </c>
      <c r="CQ646" s="45">
        <v>154.1</v>
      </c>
      <c r="CR646" s="45">
        <v>154.1</v>
      </c>
      <c r="CS646" s="45">
        <v>154.1</v>
      </c>
      <c r="CT646" s="45">
        <v>154.1</v>
      </c>
      <c r="CU646" s="45">
        <v>154.1</v>
      </c>
      <c r="CV646" s="45">
        <v>154.1</v>
      </c>
      <c r="CW646" s="45">
        <v>154.1</v>
      </c>
      <c r="CX646" s="45">
        <v>154.1</v>
      </c>
      <c r="CY646" s="45">
        <v>154.1</v>
      </c>
      <c r="CZ646" s="45">
        <v>154.1</v>
      </c>
      <c r="DA646" s="45">
        <v>154.1</v>
      </c>
      <c r="DB646" s="45">
        <v>154.1</v>
      </c>
      <c r="DC646" s="45">
        <v>154.1</v>
      </c>
      <c r="DD646" s="45">
        <v>154.1</v>
      </c>
      <c r="DE646" s="45">
        <v>154.1</v>
      </c>
      <c r="DF646" s="45">
        <v>154.1</v>
      </c>
      <c r="DG646" s="45">
        <v>154.1</v>
      </c>
      <c r="DH646" s="45">
        <v>154.1</v>
      </c>
      <c r="DI646" s="45">
        <v>154.1</v>
      </c>
      <c r="DJ646" s="45">
        <v>154.1</v>
      </c>
      <c r="DK646" s="45">
        <v>154.1</v>
      </c>
      <c r="DL646" s="45">
        <v>154.1</v>
      </c>
      <c r="DM646" s="45">
        <v>154.1</v>
      </c>
      <c r="DN646" s="45">
        <v>154.1</v>
      </c>
      <c r="DO646" s="45">
        <v>154.1</v>
      </c>
      <c r="DP646" s="45">
        <v>154.1</v>
      </c>
      <c r="DQ646" s="45">
        <v>154.1</v>
      </c>
      <c r="DR646" s="45">
        <v>154.1</v>
      </c>
      <c r="DS646" s="45">
        <v>154.1</v>
      </c>
      <c r="DT646" s="45">
        <v>154.1</v>
      </c>
      <c r="DU646" s="45">
        <v>154.1</v>
      </c>
      <c r="DV646" s="45">
        <v>154.1</v>
      </c>
      <c r="DW646" s="45">
        <v>154.1</v>
      </c>
      <c r="DX646" s="46">
        <v>154.1</v>
      </c>
      <c r="DY646" s="46">
        <v>154.1</v>
      </c>
      <c r="DZ646" s="46">
        <v>154.1</v>
      </c>
      <c r="EA646">
        <v>154.1</v>
      </c>
      <c r="EB646" s="47">
        <v>154.1</v>
      </c>
      <c r="EC646" s="47">
        <v>154.1</v>
      </c>
    </row>
    <row r="647" spans="1:133" x14ac:dyDescent="0.25">
      <c r="A647" s="43" t="s">
        <v>4047</v>
      </c>
      <c r="B647" s="43" t="s">
        <v>4048</v>
      </c>
      <c r="C647" s="44">
        <v>3.5740000000000001E-2</v>
      </c>
      <c r="D647" s="45">
        <v>100.5</v>
      </c>
      <c r="E647" s="45">
        <v>100.5</v>
      </c>
      <c r="F647" s="45">
        <v>100.5</v>
      </c>
      <c r="G647" s="45">
        <v>100.5</v>
      </c>
      <c r="H647" s="45">
        <v>100.7</v>
      </c>
      <c r="I647" s="45">
        <v>100.7</v>
      </c>
      <c r="J647" s="45">
        <v>100.7</v>
      </c>
      <c r="K647" s="45">
        <v>100.5</v>
      </c>
      <c r="L647" s="45">
        <v>101.5</v>
      </c>
      <c r="M647" s="45">
        <v>101.3</v>
      </c>
      <c r="N647" s="45">
        <v>101.3</v>
      </c>
      <c r="O647" s="45">
        <v>101.3</v>
      </c>
      <c r="P647" s="45">
        <v>101</v>
      </c>
      <c r="Q647" s="45">
        <v>100</v>
      </c>
      <c r="R647" s="45">
        <v>97.6</v>
      </c>
      <c r="S647" s="45">
        <v>97.6</v>
      </c>
      <c r="T647" s="45">
        <v>98.5</v>
      </c>
      <c r="U647" s="45">
        <v>98.5</v>
      </c>
      <c r="V647" s="45">
        <v>98.5</v>
      </c>
      <c r="W647" s="45">
        <v>98.5</v>
      </c>
      <c r="X647" s="45">
        <v>96.7</v>
      </c>
      <c r="Y647" s="45">
        <v>96.6</v>
      </c>
      <c r="Z647" s="45">
        <v>96.5</v>
      </c>
      <c r="AA647" s="45">
        <v>96.5</v>
      </c>
      <c r="AB647" s="45">
        <v>96.5</v>
      </c>
      <c r="AC647" s="45">
        <v>93.9</v>
      </c>
      <c r="AD647" s="45">
        <v>93.9</v>
      </c>
      <c r="AE647" s="45">
        <v>93.6</v>
      </c>
      <c r="AF647" s="45">
        <v>93.6</v>
      </c>
      <c r="AG647" s="45">
        <v>93.6</v>
      </c>
      <c r="AH647" s="45">
        <v>93.6</v>
      </c>
      <c r="AI647" s="45">
        <v>93.6</v>
      </c>
      <c r="AJ647" s="45">
        <v>93.6</v>
      </c>
      <c r="AK647" s="45">
        <v>92.9</v>
      </c>
      <c r="AL647" s="45">
        <v>92.9</v>
      </c>
      <c r="AM647" s="45">
        <v>92.9</v>
      </c>
      <c r="AN647" s="45">
        <v>92.9</v>
      </c>
      <c r="AO647" s="45">
        <v>92.9</v>
      </c>
      <c r="AP647" s="45">
        <v>92.9</v>
      </c>
      <c r="AQ647" s="45">
        <v>92.9</v>
      </c>
      <c r="AR647" s="45">
        <v>94.2</v>
      </c>
      <c r="AS647" s="45">
        <v>94.2</v>
      </c>
      <c r="AT647" s="45">
        <v>95.7</v>
      </c>
      <c r="AU647" s="45">
        <v>95.7</v>
      </c>
      <c r="AV647" s="45">
        <v>96.8</v>
      </c>
      <c r="AW647" s="45">
        <v>96.8</v>
      </c>
      <c r="AX647" s="45">
        <v>96.1</v>
      </c>
      <c r="AY647" s="45">
        <v>93.3</v>
      </c>
      <c r="AZ647" s="45">
        <v>93</v>
      </c>
      <c r="BA647" s="45">
        <v>93</v>
      </c>
      <c r="BB647" s="45">
        <v>93.3</v>
      </c>
      <c r="BC647" s="45">
        <v>93</v>
      </c>
      <c r="BD647" s="45">
        <v>93</v>
      </c>
      <c r="BE647" s="45">
        <v>93.3</v>
      </c>
      <c r="BF647" s="45">
        <v>93.3</v>
      </c>
      <c r="BG647" s="45">
        <v>93.3</v>
      </c>
      <c r="BH647" s="45">
        <v>93.3</v>
      </c>
      <c r="BI647" s="45">
        <v>93.1</v>
      </c>
      <c r="BJ647" s="45">
        <v>93.2</v>
      </c>
      <c r="BK647" s="45">
        <v>93.3</v>
      </c>
      <c r="BL647" s="45">
        <v>93.4</v>
      </c>
      <c r="BM647" s="45">
        <v>94.9</v>
      </c>
      <c r="BN647" s="45">
        <v>94.9</v>
      </c>
      <c r="BO647" s="45">
        <v>94.2</v>
      </c>
      <c r="BP647" s="45">
        <v>94</v>
      </c>
      <c r="BQ647" s="45">
        <v>93.9</v>
      </c>
      <c r="BR647" s="45">
        <v>93.9</v>
      </c>
      <c r="BS647" s="45">
        <v>93.9</v>
      </c>
      <c r="BT647" s="45">
        <v>93.9</v>
      </c>
      <c r="BU647" s="45">
        <v>93.9</v>
      </c>
      <c r="BV647" s="45">
        <v>93.9</v>
      </c>
      <c r="BW647" s="45">
        <v>93.8</v>
      </c>
      <c r="BX647" s="45">
        <v>93.4</v>
      </c>
      <c r="BY647" s="45">
        <v>93.4</v>
      </c>
      <c r="BZ647" s="45">
        <v>93.6</v>
      </c>
      <c r="CA647" s="45">
        <v>93.6</v>
      </c>
      <c r="CB647" s="45">
        <v>93.8</v>
      </c>
      <c r="CC647" s="45">
        <v>93.4</v>
      </c>
      <c r="CD647" s="45">
        <v>93.8</v>
      </c>
      <c r="CE647" s="45">
        <v>93.8</v>
      </c>
      <c r="CF647" s="45">
        <v>93.4</v>
      </c>
      <c r="CG647" s="45">
        <v>93.1</v>
      </c>
      <c r="CH647" s="45">
        <v>93.1</v>
      </c>
      <c r="CI647" s="45">
        <v>93.1</v>
      </c>
      <c r="CJ647" s="45">
        <v>93.4</v>
      </c>
      <c r="CK647" s="45">
        <v>93.1</v>
      </c>
      <c r="CL647" s="45">
        <v>93.1</v>
      </c>
      <c r="CM647" s="45">
        <v>93.1</v>
      </c>
      <c r="CN647" s="45">
        <v>93.4</v>
      </c>
      <c r="CO647" s="45">
        <v>93.4</v>
      </c>
      <c r="CP647" s="45">
        <v>93.4</v>
      </c>
      <c r="CQ647" s="45">
        <v>93.1</v>
      </c>
      <c r="CR647" s="45">
        <v>93.1</v>
      </c>
      <c r="CS647" s="45">
        <v>92.7</v>
      </c>
      <c r="CT647" s="45">
        <v>92.7</v>
      </c>
      <c r="CU647" s="45">
        <v>92.7</v>
      </c>
      <c r="CV647" s="45">
        <v>92.7</v>
      </c>
      <c r="CW647" s="45">
        <v>92.7</v>
      </c>
      <c r="CX647" s="45">
        <v>93.4</v>
      </c>
      <c r="CY647" s="45">
        <v>93.4</v>
      </c>
      <c r="CZ647" s="45">
        <v>93.4</v>
      </c>
      <c r="DA647" s="45">
        <v>94.5</v>
      </c>
      <c r="DB647" s="45">
        <v>94.5</v>
      </c>
      <c r="DC647" s="45">
        <v>83.5</v>
      </c>
      <c r="DD647" s="45">
        <v>87.2</v>
      </c>
      <c r="DE647" s="45">
        <v>87.2</v>
      </c>
      <c r="DF647" s="45">
        <v>87.2</v>
      </c>
      <c r="DG647" s="45">
        <v>88.3</v>
      </c>
      <c r="DH647" s="45">
        <v>88.8</v>
      </c>
      <c r="DI647" s="45">
        <v>91.3</v>
      </c>
      <c r="DJ647" s="45">
        <v>91.3</v>
      </c>
      <c r="DK647" s="45">
        <v>89.7</v>
      </c>
      <c r="DL647" s="45">
        <v>89.3</v>
      </c>
      <c r="DM647" s="45">
        <v>89.4</v>
      </c>
      <c r="DN647" s="45">
        <v>89.8</v>
      </c>
      <c r="DO647" s="45">
        <v>92</v>
      </c>
      <c r="DP647" s="45">
        <v>92</v>
      </c>
      <c r="DQ647" s="45">
        <v>91.5</v>
      </c>
      <c r="DR647" s="45">
        <v>90.5</v>
      </c>
      <c r="DS647" s="45">
        <v>90.7</v>
      </c>
      <c r="DT647" s="45">
        <v>90.7</v>
      </c>
      <c r="DU647" s="45">
        <v>92.9</v>
      </c>
      <c r="DV647" s="45">
        <v>92.4</v>
      </c>
      <c r="DW647" s="45">
        <v>92</v>
      </c>
      <c r="DX647" s="46">
        <v>92.4</v>
      </c>
      <c r="DY647" s="46">
        <v>92.5</v>
      </c>
      <c r="DZ647" s="46">
        <v>92.4</v>
      </c>
      <c r="EA647">
        <v>92.4</v>
      </c>
      <c r="EB647" s="47">
        <v>92.8</v>
      </c>
      <c r="EC647" s="47">
        <v>92.8</v>
      </c>
    </row>
    <row r="648" spans="1:133" x14ac:dyDescent="0.25">
      <c r="A648" s="43" t="s">
        <v>4049</v>
      </c>
      <c r="B648" s="43" t="s">
        <v>4050</v>
      </c>
      <c r="C648" s="44">
        <v>0.30997999999999998</v>
      </c>
      <c r="D648" s="45">
        <v>103.2</v>
      </c>
      <c r="E648" s="45">
        <v>104.3</v>
      </c>
      <c r="F648" s="45">
        <v>102.1</v>
      </c>
      <c r="G648" s="45">
        <v>101.7</v>
      </c>
      <c r="H648" s="45">
        <v>102.7</v>
      </c>
      <c r="I648" s="45">
        <v>104.1</v>
      </c>
      <c r="J648" s="45">
        <v>101.7</v>
      </c>
      <c r="K648" s="45">
        <v>103.2</v>
      </c>
      <c r="L648" s="45">
        <v>102.7</v>
      </c>
      <c r="M648" s="45">
        <v>101.5</v>
      </c>
      <c r="N648" s="45">
        <v>103.2</v>
      </c>
      <c r="O648" s="45">
        <v>103</v>
      </c>
      <c r="P648" s="45">
        <v>101</v>
      </c>
      <c r="Q648" s="45">
        <v>108.7</v>
      </c>
      <c r="R648" s="45">
        <v>111</v>
      </c>
      <c r="S648" s="45">
        <v>110.7</v>
      </c>
      <c r="T648" s="45">
        <v>110.8</v>
      </c>
      <c r="U648" s="45">
        <v>110</v>
      </c>
      <c r="V648" s="45">
        <v>106.6</v>
      </c>
      <c r="W648" s="45">
        <v>103.4</v>
      </c>
      <c r="X648" s="45">
        <v>104.1</v>
      </c>
      <c r="Y648" s="45">
        <v>105.6</v>
      </c>
      <c r="Z648" s="45">
        <v>104.4</v>
      </c>
      <c r="AA648" s="45">
        <v>105.9</v>
      </c>
      <c r="AB648" s="45">
        <v>108.9</v>
      </c>
      <c r="AC648" s="45">
        <v>109.2</v>
      </c>
      <c r="AD648" s="45">
        <v>105.8</v>
      </c>
      <c r="AE648" s="45">
        <v>107.4</v>
      </c>
      <c r="AF648" s="45">
        <v>104.8</v>
      </c>
      <c r="AG648" s="45">
        <v>105.2</v>
      </c>
      <c r="AH648" s="45">
        <v>104.4</v>
      </c>
      <c r="AI648" s="45">
        <v>106.9</v>
      </c>
      <c r="AJ648" s="45">
        <v>106</v>
      </c>
      <c r="AK648" s="45">
        <v>108.8</v>
      </c>
      <c r="AL648" s="45">
        <v>108.7</v>
      </c>
      <c r="AM648" s="45">
        <v>109.8</v>
      </c>
      <c r="AN648" s="45">
        <v>104.2</v>
      </c>
      <c r="AO648" s="45">
        <v>102.9</v>
      </c>
      <c r="AP648" s="45">
        <v>103.7</v>
      </c>
      <c r="AQ648" s="45">
        <v>104.1</v>
      </c>
      <c r="AR648" s="45">
        <v>104.1</v>
      </c>
      <c r="AS648" s="45">
        <v>104.1</v>
      </c>
      <c r="AT648" s="45">
        <v>104.6</v>
      </c>
      <c r="AU648" s="45">
        <v>106.6</v>
      </c>
      <c r="AV648" s="45">
        <v>106.6</v>
      </c>
      <c r="AW648" s="45">
        <v>106.6</v>
      </c>
      <c r="AX648" s="45">
        <v>106.6</v>
      </c>
      <c r="AY648" s="45">
        <v>106.6</v>
      </c>
      <c r="AZ648" s="45">
        <v>104.1</v>
      </c>
      <c r="BA648" s="45">
        <v>104.1</v>
      </c>
      <c r="BB648" s="45">
        <v>104.1</v>
      </c>
      <c r="BC648" s="45">
        <v>104.1</v>
      </c>
      <c r="BD648" s="45">
        <v>104.1</v>
      </c>
      <c r="BE648" s="45">
        <v>104.1</v>
      </c>
      <c r="BF648" s="45">
        <v>104.1</v>
      </c>
      <c r="BG648" s="45">
        <v>104.1</v>
      </c>
      <c r="BH648" s="45">
        <v>104.1</v>
      </c>
      <c r="BI648" s="45">
        <v>104.1</v>
      </c>
      <c r="BJ648" s="45">
        <v>104.1</v>
      </c>
      <c r="BK648" s="45">
        <v>104.1</v>
      </c>
      <c r="BL648" s="45">
        <v>104.1</v>
      </c>
      <c r="BM648" s="45">
        <v>104.1</v>
      </c>
      <c r="BN648" s="45">
        <v>104.1</v>
      </c>
      <c r="BO648" s="45">
        <v>104.7</v>
      </c>
      <c r="BP648" s="45">
        <v>104.7</v>
      </c>
      <c r="BQ648" s="45">
        <v>116</v>
      </c>
      <c r="BR648" s="45">
        <v>115.7</v>
      </c>
      <c r="BS648" s="45">
        <v>115.7</v>
      </c>
      <c r="BT648" s="45">
        <v>116</v>
      </c>
      <c r="BU648" s="45">
        <v>114.2</v>
      </c>
      <c r="BV648" s="45">
        <v>114.3</v>
      </c>
      <c r="BW648" s="45">
        <v>114</v>
      </c>
      <c r="BX648" s="45">
        <v>117.1</v>
      </c>
      <c r="BY648" s="45">
        <v>116.3</v>
      </c>
      <c r="BZ648" s="45">
        <v>117.4</v>
      </c>
      <c r="CA648" s="45">
        <v>116.4</v>
      </c>
      <c r="CB648" s="45">
        <v>116.2</v>
      </c>
      <c r="CC648" s="45">
        <v>117.4</v>
      </c>
      <c r="CD648" s="45">
        <v>117.3</v>
      </c>
      <c r="CE648" s="45">
        <v>116.5</v>
      </c>
      <c r="CF648" s="45">
        <v>116.8</v>
      </c>
      <c r="CG648" s="45">
        <v>116.5</v>
      </c>
      <c r="CH648" s="45">
        <v>116.6</v>
      </c>
      <c r="CI648" s="45">
        <v>116.3</v>
      </c>
      <c r="CJ648" s="45">
        <v>116.6</v>
      </c>
      <c r="CK648" s="45">
        <v>116.8</v>
      </c>
      <c r="CL648" s="45">
        <v>116.7</v>
      </c>
      <c r="CM648" s="45">
        <v>116.9</v>
      </c>
      <c r="CN648" s="45">
        <v>117.2</v>
      </c>
      <c r="CO648" s="45">
        <v>117.6</v>
      </c>
      <c r="CP648" s="45">
        <v>117.5</v>
      </c>
      <c r="CQ648" s="45">
        <v>118.8</v>
      </c>
      <c r="CR648" s="45">
        <v>118.9</v>
      </c>
      <c r="CS648" s="45">
        <v>116.8</v>
      </c>
      <c r="CT648" s="45">
        <v>115</v>
      </c>
      <c r="CU648" s="45">
        <v>114.9</v>
      </c>
      <c r="CV648" s="45">
        <v>115.1</v>
      </c>
      <c r="CW648" s="45">
        <v>115</v>
      </c>
      <c r="CX648" s="45">
        <v>115.4</v>
      </c>
      <c r="CY648" s="45">
        <v>114.8</v>
      </c>
      <c r="CZ648" s="45">
        <v>114.2</v>
      </c>
      <c r="DA648" s="45">
        <v>114.3</v>
      </c>
      <c r="DB648" s="45">
        <v>114.2</v>
      </c>
      <c r="DC648" s="45">
        <v>114.4</v>
      </c>
      <c r="DD648" s="45">
        <v>114.6</v>
      </c>
      <c r="DE648" s="45">
        <v>115.1</v>
      </c>
      <c r="DF648" s="45">
        <v>115</v>
      </c>
      <c r="DG648" s="45">
        <v>116.4</v>
      </c>
      <c r="DH648" s="45">
        <v>116.3</v>
      </c>
      <c r="DI648" s="45">
        <v>118.4</v>
      </c>
      <c r="DJ648" s="45">
        <v>120.7</v>
      </c>
      <c r="DK648" s="45">
        <v>119.7</v>
      </c>
      <c r="DL648" s="45">
        <v>119.3</v>
      </c>
      <c r="DM648" s="45">
        <v>119.3</v>
      </c>
      <c r="DN648" s="45">
        <v>119.3</v>
      </c>
      <c r="DO648" s="45">
        <v>120.5</v>
      </c>
      <c r="DP648" s="45">
        <v>120.5</v>
      </c>
      <c r="DQ648" s="45">
        <v>128.6</v>
      </c>
      <c r="DR648" s="45">
        <v>128.6</v>
      </c>
      <c r="DS648" s="45">
        <v>128.80000000000001</v>
      </c>
      <c r="DT648" s="45">
        <v>128.19999999999999</v>
      </c>
      <c r="DU648" s="45">
        <v>128.19999999999999</v>
      </c>
      <c r="DV648" s="45">
        <v>128</v>
      </c>
      <c r="DW648" s="45">
        <v>128.6</v>
      </c>
      <c r="DX648" s="46">
        <v>129.5</v>
      </c>
      <c r="DY648" s="46">
        <v>129.5</v>
      </c>
      <c r="DZ648" s="46">
        <v>129.6</v>
      </c>
      <c r="EA648">
        <v>129.6</v>
      </c>
      <c r="EB648" s="47">
        <v>130.69999999999999</v>
      </c>
      <c r="EC648" s="47">
        <v>130.69999999999999</v>
      </c>
    </row>
    <row r="649" spans="1:133" x14ac:dyDescent="0.25">
      <c r="A649" s="43" t="s">
        <v>4051</v>
      </c>
      <c r="B649" s="43" t="s">
        <v>4052</v>
      </c>
      <c r="C649" s="44">
        <v>0.30578</v>
      </c>
      <c r="D649" s="45">
        <v>103.3</v>
      </c>
      <c r="E649" s="45">
        <v>104.4</v>
      </c>
      <c r="F649" s="45">
        <v>102.1</v>
      </c>
      <c r="G649" s="45">
        <v>101.7</v>
      </c>
      <c r="H649" s="45">
        <v>102.8</v>
      </c>
      <c r="I649" s="45">
        <v>104.1</v>
      </c>
      <c r="J649" s="45">
        <v>101.7</v>
      </c>
      <c r="K649" s="45">
        <v>103.3</v>
      </c>
      <c r="L649" s="45">
        <v>102.8</v>
      </c>
      <c r="M649" s="45">
        <v>101.5</v>
      </c>
      <c r="N649" s="45">
        <v>103.3</v>
      </c>
      <c r="O649" s="45">
        <v>103</v>
      </c>
      <c r="P649" s="45">
        <v>101</v>
      </c>
      <c r="Q649" s="45">
        <v>108.8</v>
      </c>
      <c r="R649" s="45">
        <v>111.2</v>
      </c>
      <c r="S649" s="45">
        <v>110.8</v>
      </c>
      <c r="T649" s="45">
        <v>110.9</v>
      </c>
      <c r="U649" s="45">
        <v>110.1</v>
      </c>
      <c r="V649" s="45">
        <v>106.6</v>
      </c>
      <c r="W649" s="45">
        <v>103.3</v>
      </c>
      <c r="X649" s="45">
        <v>104.2</v>
      </c>
      <c r="Y649" s="45">
        <v>105.7</v>
      </c>
      <c r="Z649" s="45">
        <v>104.5</v>
      </c>
      <c r="AA649" s="45">
        <v>106</v>
      </c>
      <c r="AB649" s="45">
        <v>109.1</v>
      </c>
      <c r="AC649" s="45">
        <v>109.4</v>
      </c>
      <c r="AD649" s="45">
        <v>105.9</v>
      </c>
      <c r="AE649" s="45">
        <v>107.5</v>
      </c>
      <c r="AF649" s="45">
        <v>105</v>
      </c>
      <c r="AG649" s="45">
        <v>105.3</v>
      </c>
      <c r="AH649" s="45">
        <v>104.5</v>
      </c>
      <c r="AI649" s="45">
        <v>107.1</v>
      </c>
      <c r="AJ649" s="45">
        <v>106.2</v>
      </c>
      <c r="AK649" s="45">
        <v>109</v>
      </c>
      <c r="AL649" s="45">
        <v>108.9</v>
      </c>
      <c r="AM649" s="45">
        <v>110</v>
      </c>
      <c r="AN649" s="45">
        <v>104.3</v>
      </c>
      <c r="AO649" s="45">
        <v>103</v>
      </c>
      <c r="AP649" s="45">
        <v>103.9</v>
      </c>
      <c r="AQ649" s="45">
        <v>104.2</v>
      </c>
      <c r="AR649" s="45">
        <v>104.2</v>
      </c>
      <c r="AS649" s="45">
        <v>104.2</v>
      </c>
      <c r="AT649" s="45">
        <v>104.7</v>
      </c>
      <c r="AU649" s="45">
        <v>106.7</v>
      </c>
      <c r="AV649" s="45">
        <v>106.7</v>
      </c>
      <c r="AW649" s="45">
        <v>106.7</v>
      </c>
      <c r="AX649" s="45">
        <v>106.7</v>
      </c>
      <c r="AY649" s="45">
        <v>106.7</v>
      </c>
      <c r="AZ649" s="45">
        <v>104.2</v>
      </c>
      <c r="BA649" s="45">
        <v>104.2</v>
      </c>
      <c r="BB649" s="45">
        <v>104.2</v>
      </c>
      <c r="BC649" s="45">
        <v>104.2</v>
      </c>
      <c r="BD649" s="45">
        <v>104.2</v>
      </c>
      <c r="BE649" s="45">
        <v>104.2</v>
      </c>
      <c r="BF649" s="45">
        <v>104.2</v>
      </c>
      <c r="BG649" s="45">
        <v>104.2</v>
      </c>
      <c r="BH649" s="45">
        <v>104.2</v>
      </c>
      <c r="BI649" s="45">
        <v>104.2</v>
      </c>
      <c r="BJ649" s="45">
        <v>104.2</v>
      </c>
      <c r="BK649" s="45">
        <v>104.2</v>
      </c>
      <c r="BL649" s="45">
        <v>104.2</v>
      </c>
      <c r="BM649" s="45">
        <v>104.2</v>
      </c>
      <c r="BN649" s="45">
        <v>104.2</v>
      </c>
      <c r="BO649" s="45">
        <v>104.8</v>
      </c>
      <c r="BP649" s="45">
        <v>104.8</v>
      </c>
      <c r="BQ649" s="45">
        <v>116.3</v>
      </c>
      <c r="BR649" s="45">
        <v>116</v>
      </c>
      <c r="BS649" s="45">
        <v>116</v>
      </c>
      <c r="BT649" s="45">
        <v>116.3</v>
      </c>
      <c r="BU649" s="45">
        <v>114.5</v>
      </c>
      <c r="BV649" s="45">
        <v>114.6</v>
      </c>
      <c r="BW649" s="45">
        <v>114.3</v>
      </c>
      <c r="BX649" s="45">
        <v>117.4</v>
      </c>
      <c r="BY649" s="45">
        <v>116.6</v>
      </c>
      <c r="BZ649" s="45">
        <v>117.6</v>
      </c>
      <c r="CA649" s="45">
        <v>116.7</v>
      </c>
      <c r="CB649" s="45">
        <v>116.5</v>
      </c>
      <c r="CC649" s="45">
        <v>117.7</v>
      </c>
      <c r="CD649" s="45">
        <v>117.6</v>
      </c>
      <c r="CE649" s="45">
        <v>116.8</v>
      </c>
      <c r="CF649" s="45">
        <v>117</v>
      </c>
      <c r="CG649" s="45">
        <v>116.7</v>
      </c>
      <c r="CH649" s="45">
        <v>116.9</v>
      </c>
      <c r="CI649" s="45">
        <v>116.6</v>
      </c>
      <c r="CJ649" s="45">
        <v>116.9</v>
      </c>
      <c r="CK649" s="45">
        <v>117.1</v>
      </c>
      <c r="CL649" s="45">
        <v>117.2</v>
      </c>
      <c r="CM649" s="45">
        <v>117.4</v>
      </c>
      <c r="CN649" s="45">
        <v>117.6</v>
      </c>
      <c r="CO649" s="45">
        <v>118.1</v>
      </c>
      <c r="CP649" s="45">
        <v>117.9</v>
      </c>
      <c r="CQ649" s="45">
        <v>119.3</v>
      </c>
      <c r="CR649" s="45">
        <v>119.4</v>
      </c>
      <c r="CS649" s="45">
        <v>117.2</v>
      </c>
      <c r="CT649" s="45">
        <v>115.4</v>
      </c>
      <c r="CU649" s="45">
        <v>115.3</v>
      </c>
      <c r="CV649" s="45">
        <v>115.5</v>
      </c>
      <c r="CW649" s="45">
        <v>115.5</v>
      </c>
      <c r="CX649" s="45">
        <v>115.9</v>
      </c>
      <c r="CY649" s="45">
        <v>115.2</v>
      </c>
      <c r="CZ649" s="45">
        <v>114.6</v>
      </c>
      <c r="DA649" s="45">
        <v>114.7</v>
      </c>
      <c r="DB649" s="45">
        <v>114.6</v>
      </c>
      <c r="DC649" s="45">
        <v>114.8</v>
      </c>
      <c r="DD649" s="45">
        <v>115.1</v>
      </c>
      <c r="DE649" s="45">
        <v>115.5</v>
      </c>
      <c r="DF649" s="45">
        <v>115.4</v>
      </c>
      <c r="DG649" s="45">
        <v>116.8</v>
      </c>
      <c r="DH649" s="45">
        <v>116.8</v>
      </c>
      <c r="DI649" s="45">
        <v>118.9</v>
      </c>
      <c r="DJ649" s="45">
        <v>121.2</v>
      </c>
      <c r="DK649" s="45">
        <v>120.3</v>
      </c>
      <c r="DL649" s="45">
        <v>119.9</v>
      </c>
      <c r="DM649" s="45">
        <v>119.9</v>
      </c>
      <c r="DN649" s="45">
        <v>119.9</v>
      </c>
      <c r="DO649" s="45">
        <v>121.1</v>
      </c>
      <c r="DP649" s="45">
        <v>121</v>
      </c>
      <c r="DQ649" s="45">
        <v>129.30000000000001</v>
      </c>
      <c r="DR649" s="45">
        <v>129.30000000000001</v>
      </c>
      <c r="DS649" s="45">
        <v>129.5</v>
      </c>
      <c r="DT649" s="45">
        <v>128.9</v>
      </c>
      <c r="DU649" s="45">
        <v>128.9</v>
      </c>
      <c r="DV649" s="45">
        <v>128.6</v>
      </c>
      <c r="DW649" s="45">
        <v>129.30000000000001</v>
      </c>
      <c r="DX649" s="46">
        <v>130.19999999999999</v>
      </c>
      <c r="DY649" s="46">
        <v>130.19999999999999</v>
      </c>
      <c r="DZ649" s="46">
        <v>130.30000000000001</v>
      </c>
      <c r="EA649">
        <v>130.30000000000001</v>
      </c>
      <c r="EB649" s="47">
        <v>131.4</v>
      </c>
      <c r="EC649" s="47">
        <v>131.4</v>
      </c>
    </row>
    <row r="650" spans="1:133" x14ac:dyDescent="0.25">
      <c r="A650" s="43" t="s">
        <v>4053</v>
      </c>
      <c r="B650" s="43" t="s">
        <v>4054</v>
      </c>
      <c r="C650" s="44">
        <v>4.1999999999999997E-3</v>
      </c>
      <c r="D650" s="45">
        <v>100</v>
      </c>
      <c r="E650" s="45">
        <v>100</v>
      </c>
      <c r="F650" s="45">
        <v>100</v>
      </c>
      <c r="G650" s="45">
        <v>100</v>
      </c>
      <c r="H650" s="45">
        <v>100</v>
      </c>
      <c r="I650" s="45">
        <v>100</v>
      </c>
      <c r="J650" s="45">
        <v>100</v>
      </c>
      <c r="K650" s="45">
        <v>100</v>
      </c>
      <c r="L650" s="45">
        <v>100</v>
      </c>
      <c r="M650" s="45">
        <v>100</v>
      </c>
      <c r="N650" s="45">
        <v>100</v>
      </c>
      <c r="O650" s="45">
        <v>100</v>
      </c>
      <c r="P650" s="45">
        <v>100</v>
      </c>
      <c r="Q650" s="45">
        <v>100</v>
      </c>
      <c r="R650" s="45">
        <v>100</v>
      </c>
      <c r="S650" s="45">
        <v>100</v>
      </c>
      <c r="T650" s="45">
        <v>100</v>
      </c>
      <c r="U650" s="45">
        <v>100</v>
      </c>
      <c r="V650" s="45">
        <v>106.5</v>
      </c>
      <c r="W650" s="45">
        <v>106.5</v>
      </c>
      <c r="X650" s="45">
        <v>95.7</v>
      </c>
      <c r="Y650" s="45">
        <v>95.7</v>
      </c>
      <c r="Z650" s="45">
        <v>95.7</v>
      </c>
      <c r="AA650" s="45">
        <v>95.7</v>
      </c>
      <c r="AB650" s="45">
        <v>95.7</v>
      </c>
      <c r="AC650" s="45">
        <v>95.7</v>
      </c>
      <c r="AD650" s="45">
        <v>95.7</v>
      </c>
      <c r="AE650" s="45">
        <v>95.7</v>
      </c>
      <c r="AF650" s="45">
        <v>95.7</v>
      </c>
      <c r="AG650" s="45">
        <v>95.7</v>
      </c>
      <c r="AH650" s="45">
        <v>95.7</v>
      </c>
      <c r="AI650" s="45">
        <v>95.7</v>
      </c>
      <c r="AJ650" s="45">
        <v>95.7</v>
      </c>
      <c r="AK650" s="45">
        <v>95.7</v>
      </c>
      <c r="AL650" s="45">
        <v>95.7</v>
      </c>
      <c r="AM650" s="45">
        <v>95.7</v>
      </c>
      <c r="AN650" s="45">
        <v>95.7</v>
      </c>
      <c r="AO650" s="45">
        <v>95.7</v>
      </c>
      <c r="AP650" s="45">
        <v>95.7</v>
      </c>
      <c r="AQ650" s="45">
        <v>95.7</v>
      </c>
      <c r="AR650" s="45">
        <v>95.7</v>
      </c>
      <c r="AS650" s="45">
        <v>95.7</v>
      </c>
      <c r="AT650" s="45">
        <v>95.7</v>
      </c>
      <c r="AU650" s="45">
        <v>95.7</v>
      </c>
      <c r="AV650" s="45">
        <v>95.7</v>
      </c>
      <c r="AW650" s="45">
        <v>95.7</v>
      </c>
      <c r="AX650" s="45">
        <v>95.7</v>
      </c>
      <c r="AY650" s="45">
        <v>95.7</v>
      </c>
      <c r="AZ650" s="45">
        <v>95.7</v>
      </c>
      <c r="BA650" s="45">
        <v>95.7</v>
      </c>
      <c r="BB650" s="45">
        <v>95.7</v>
      </c>
      <c r="BC650" s="45">
        <v>95.7</v>
      </c>
      <c r="BD650" s="45">
        <v>95.7</v>
      </c>
      <c r="BE650" s="45">
        <v>95.7</v>
      </c>
      <c r="BF650" s="45">
        <v>95.7</v>
      </c>
      <c r="BG650" s="45">
        <v>95.7</v>
      </c>
      <c r="BH650" s="45">
        <v>95.7</v>
      </c>
      <c r="BI650" s="45">
        <v>95.7</v>
      </c>
      <c r="BJ650" s="45">
        <v>95.7</v>
      </c>
      <c r="BK650" s="45">
        <v>95.7</v>
      </c>
      <c r="BL650" s="45">
        <v>95.7</v>
      </c>
      <c r="BM650" s="45">
        <v>95.7</v>
      </c>
      <c r="BN650" s="45">
        <v>95.7</v>
      </c>
      <c r="BO650" s="45">
        <v>95.7</v>
      </c>
      <c r="BP650" s="45">
        <v>95.7</v>
      </c>
      <c r="BQ650" s="45">
        <v>95.7</v>
      </c>
      <c r="BR650" s="45">
        <v>95.7</v>
      </c>
      <c r="BS650" s="45">
        <v>95.7</v>
      </c>
      <c r="BT650" s="45">
        <v>95.7</v>
      </c>
      <c r="BU650" s="45">
        <v>95.7</v>
      </c>
      <c r="BV650" s="45">
        <v>95.7</v>
      </c>
      <c r="BW650" s="45">
        <v>95.7</v>
      </c>
      <c r="BX650" s="45">
        <v>95.7</v>
      </c>
      <c r="BY650" s="45">
        <v>95.7</v>
      </c>
      <c r="BZ650" s="45">
        <v>95.7</v>
      </c>
      <c r="CA650" s="45">
        <v>95.7</v>
      </c>
      <c r="CB650" s="45">
        <v>95.7</v>
      </c>
      <c r="CC650" s="45">
        <v>95.7</v>
      </c>
      <c r="CD650" s="45">
        <v>95.7</v>
      </c>
      <c r="CE650" s="45">
        <v>95.7</v>
      </c>
      <c r="CF650" s="45">
        <v>95.7</v>
      </c>
      <c r="CG650" s="45">
        <v>95.7</v>
      </c>
      <c r="CH650" s="45">
        <v>95.7</v>
      </c>
      <c r="CI650" s="45">
        <v>95.7</v>
      </c>
      <c r="CJ650" s="45">
        <v>89.9</v>
      </c>
      <c r="CK650" s="45">
        <v>89.9</v>
      </c>
      <c r="CL650" s="45">
        <v>84.2</v>
      </c>
      <c r="CM650" s="45">
        <v>84.2</v>
      </c>
      <c r="CN650" s="45">
        <v>84.2</v>
      </c>
      <c r="CO650" s="45">
        <v>84.2</v>
      </c>
      <c r="CP650" s="45">
        <v>84.2</v>
      </c>
      <c r="CQ650" s="45">
        <v>84.2</v>
      </c>
      <c r="CR650" s="45">
        <v>84.2</v>
      </c>
      <c r="CS650" s="45">
        <v>84.2</v>
      </c>
      <c r="CT650" s="45">
        <v>84.2</v>
      </c>
      <c r="CU650" s="45">
        <v>84.2</v>
      </c>
      <c r="CV650" s="45">
        <v>84.2</v>
      </c>
      <c r="CW650" s="45">
        <v>84.2</v>
      </c>
      <c r="CX650" s="45">
        <v>84.2</v>
      </c>
      <c r="CY650" s="45">
        <v>84.2</v>
      </c>
      <c r="CZ650" s="45">
        <v>84.2</v>
      </c>
      <c r="DA650" s="45">
        <v>84.2</v>
      </c>
      <c r="DB650" s="45">
        <v>84.2</v>
      </c>
      <c r="DC650" s="45">
        <v>84.2</v>
      </c>
      <c r="DD650" s="45">
        <v>84.2</v>
      </c>
      <c r="DE650" s="45">
        <v>84.2</v>
      </c>
      <c r="DF650" s="45">
        <v>84.2</v>
      </c>
      <c r="DG650" s="45">
        <v>84.2</v>
      </c>
      <c r="DH650" s="45">
        <v>79.099999999999994</v>
      </c>
      <c r="DI650" s="45">
        <v>79.099999999999994</v>
      </c>
      <c r="DJ650" s="45">
        <v>79.099999999999994</v>
      </c>
      <c r="DK650" s="45">
        <v>79.099999999999994</v>
      </c>
      <c r="DL650" s="45">
        <v>79.099999999999994</v>
      </c>
      <c r="DM650" s="45">
        <v>79.099999999999994</v>
      </c>
      <c r="DN650" s="45">
        <v>79.099999999999994</v>
      </c>
      <c r="DO650" s="45">
        <v>79.099999999999994</v>
      </c>
      <c r="DP650" s="45">
        <v>79.099999999999994</v>
      </c>
      <c r="DQ650" s="45">
        <v>79.099999999999994</v>
      </c>
      <c r="DR650" s="45">
        <v>79.099999999999994</v>
      </c>
      <c r="DS650" s="45">
        <v>79.099999999999994</v>
      </c>
      <c r="DT650" s="45">
        <v>79.099999999999994</v>
      </c>
      <c r="DU650" s="45">
        <v>79.099999999999994</v>
      </c>
      <c r="DV650" s="45">
        <v>79.099999999999994</v>
      </c>
      <c r="DW650" s="45">
        <v>79.099999999999994</v>
      </c>
      <c r="DX650" s="46">
        <v>79.099999999999994</v>
      </c>
      <c r="DY650" s="46">
        <v>79.099999999999994</v>
      </c>
      <c r="DZ650" s="46">
        <v>79.099999999999994</v>
      </c>
      <c r="EA650">
        <v>79.099999999999994</v>
      </c>
      <c r="EB650" s="47">
        <v>79.099999999999994</v>
      </c>
      <c r="EC650" s="47">
        <v>79.099999999999994</v>
      </c>
    </row>
    <row r="651" spans="1:133" x14ac:dyDescent="0.25">
      <c r="A651" s="43" t="s">
        <v>4055</v>
      </c>
      <c r="B651" s="43" t="s">
        <v>4056</v>
      </c>
      <c r="C651" s="44">
        <v>0.64095000000000002</v>
      </c>
      <c r="D651" s="45">
        <v>98.5</v>
      </c>
      <c r="E651" s="45">
        <v>99.7</v>
      </c>
      <c r="F651" s="45">
        <v>98.7</v>
      </c>
      <c r="G651" s="45">
        <v>98.9</v>
      </c>
      <c r="H651" s="45">
        <v>99.8</v>
      </c>
      <c r="I651" s="45">
        <v>99.6</v>
      </c>
      <c r="J651" s="45">
        <v>102.1</v>
      </c>
      <c r="K651" s="45">
        <v>102.3</v>
      </c>
      <c r="L651" s="45">
        <v>101.8</v>
      </c>
      <c r="M651" s="45">
        <v>101.6</v>
      </c>
      <c r="N651" s="45">
        <v>97.4</v>
      </c>
      <c r="O651" s="45">
        <v>98.6</v>
      </c>
      <c r="P651" s="45">
        <v>99.2</v>
      </c>
      <c r="Q651" s="45">
        <v>98.7</v>
      </c>
      <c r="R651" s="45">
        <v>99.6</v>
      </c>
      <c r="S651" s="45">
        <v>99.1</v>
      </c>
      <c r="T651" s="45">
        <v>100.3</v>
      </c>
      <c r="U651" s="45">
        <v>100.1</v>
      </c>
      <c r="V651" s="45">
        <v>100.6</v>
      </c>
      <c r="W651" s="45">
        <v>101.2</v>
      </c>
      <c r="X651" s="45">
        <v>97.8</v>
      </c>
      <c r="Y651" s="45">
        <v>100.9</v>
      </c>
      <c r="Z651" s="45">
        <v>100.7</v>
      </c>
      <c r="AA651" s="45">
        <v>99.2</v>
      </c>
      <c r="AB651" s="45">
        <v>100.5</v>
      </c>
      <c r="AC651" s="45">
        <v>100.5</v>
      </c>
      <c r="AD651" s="45">
        <v>101.1</v>
      </c>
      <c r="AE651" s="45">
        <v>100.8</v>
      </c>
      <c r="AF651" s="45">
        <v>100.3</v>
      </c>
      <c r="AG651" s="45">
        <v>100.1</v>
      </c>
      <c r="AH651" s="45">
        <v>102.1</v>
      </c>
      <c r="AI651" s="45">
        <v>101.3</v>
      </c>
      <c r="AJ651" s="45">
        <v>102.3</v>
      </c>
      <c r="AK651" s="45">
        <v>102.3</v>
      </c>
      <c r="AL651" s="45">
        <v>98.2</v>
      </c>
      <c r="AM651" s="45">
        <v>98.4</v>
      </c>
      <c r="AN651" s="45">
        <v>98.2</v>
      </c>
      <c r="AO651" s="45">
        <v>99.4</v>
      </c>
      <c r="AP651" s="45">
        <v>101.4</v>
      </c>
      <c r="AQ651" s="45">
        <v>100.2</v>
      </c>
      <c r="AR651" s="45">
        <v>99.6</v>
      </c>
      <c r="AS651" s="45">
        <v>100.9</v>
      </c>
      <c r="AT651" s="45">
        <v>103.8</v>
      </c>
      <c r="AU651" s="45">
        <v>105.3</v>
      </c>
      <c r="AV651" s="45">
        <v>102.9</v>
      </c>
      <c r="AW651" s="45">
        <v>103.6</v>
      </c>
      <c r="AX651" s="45">
        <v>102</v>
      </c>
      <c r="AY651" s="45">
        <v>100.8</v>
      </c>
      <c r="AZ651" s="45">
        <v>99.7</v>
      </c>
      <c r="BA651" s="45">
        <v>99.8</v>
      </c>
      <c r="BB651" s="45">
        <v>99.3</v>
      </c>
      <c r="BC651" s="45">
        <v>99.4</v>
      </c>
      <c r="BD651" s="45">
        <v>100.2</v>
      </c>
      <c r="BE651" s="45">
        <v>99.4</v>
      </c>
      <c r="BF651" s="45">
        <v>101.1</v>
      </c>
      <c r="BG651" s="45">
        <v>101.7</v>
      </c>
      <c r="BH651" s="45">
        <v>98.6</v>
      </c>
      <c r="BI651" s="45">
        <v>99.6</v>
      </c>
      <c r="BJ651" s="45">
        <v>100.8</v>
      </c>
      <c r="BK651" s="45">
        <v>99.8</v>
      </c>
      <c r="BL651" s="45">
        <v>102.8</v>
      </c>
      <c r="BM651" s="45">
        <v>100.2</v>
      </c>
      <c r="BN651" s="45">
        <v>101.6</v>
      </c>
      <c r="BO651" s="45">
        <v>103.4</v>
      </c>
      <c r="BP651" s="45">
        <v>104.5</v>
      </c>
      <c r="BQ651" s="45">
        <v>105</v>
      </c>
      <c r="BR651" s="45">
        <v>103.5</v>
      </c>
      <c r="BS651" s="45">
        <v>101.4</v>
      </c>
      <c r="BT651" s="45">
        <v>102.9</v>
      </c>
      <c r="BU651" s="45">
        <v>103.9</v>
      </c>
      <c r="BV651" s="45">
        <v>104.1</v>
      </c>
      <c r="BW651" s="45">
        <v>103.4</v>
      </c>
      <c r="BX651" s="45">
        <v>103.9</v>
      </c>
      <c r="BY651" s="45">
        <v>103.6</v>
      </c>
      <c r="BZ651" s="45">
        <v>104.6</v>
      </c>
      <c r="CA651" s="45">
        <v>103</v>
      </c>
      <c r="CB651" s="45">
        <v>105.4</v>
      </c>
      <c r="CC651" s="45">
        <v>103.4</v>
      </c>
      <c r="CD651" s="45">
        <v>105.5</v>
      </c>
      <c r="CE651" s="45">
        <v>104.9</v>
      </c>
      <c r="CF651" s="45">
        <v>102.6</v>
      </c>
      <c r="CG651" s="45">
        <v>103.8</v>
      </c>
      <c r="CH651" s="45">
        <v>102.4</v>
      </c>
      <c r="CI651" s="45">
        <v>102.8</v>
      </c>
      <c r="CJ651" s="45">
        <v>101.9</v>
      </c>
      <c r="CK651" s="45">
        <v>102.3</v>
      </c>
      <c r="CL651" s="45">
        <v>102.2</v>
      </c>
      <c r="CM651" s="45">
        <v>101</v>
      </c>
      <c r="CN651" s="45">
        <v>99</v>
      </c>
      <c r="CO651" s="45">
        <v>97.3</v>
      </c>
      <c r="CP651" s="45">
        <v>97.2</v>
      </c>
      <c r="CQ651" s="45">
        <v>95.3</v>
      </c>
      <c r="CR651" s="45">
        <v>96.7</v>
      </c>
      <c r="CS651" s="45">
        <v>96.9</v>
      </c>
      <c r="CT651" s="45">
        <v>96.5</v>
      </c>
      <c r="CU651" s="45">
        <v>99</v>
      </c>
      <c r="CV651" s="45">
        <v>98</v>
      </c>
      <c r="CW651" s="45">
        <v>98.1</v>
      </c>
      <c r="CX651" s="45">
        <v>99.5</v>
      </c>
      <c r="CY651" s="45">
        <v>99.1</v>
      </c>
      <c r="CZ651" s="45">
        <v>98</v>
      </c>
      <c r="DA651" s="45">
        <v>97.9</v>
      </c>
      <c r="DB651" s="45">
        <v>96.5</v>
      </c>
      <c r="DC651" s="45">
        <v>94.7</v>
      </c>
      <c r="DD651" s="45">
        <v>97.5</v>
      </c>
      <c r="DE651" s="45">
        <v>99.1</v>
      </c>
      <c r="DF651" s="45">
        <v>102.4</v>
      </c>
      <c r="DG651" s="45">
        <v>100.9</v>
      </c>
      <c r="DH651" s="45">
        <v>101.8</v>
      </c>
      <c r="DI651" s="45">
        <v>101.5</v>
      </c>
      <c r="DJ651" s="45">
        <v>101.6</v>
      </c>
      <c r="DK651" s="45">
        <v>102.8</v>
      </c>
      <c r="DL651" s="45">
        <v>103</v>
      </c>
      <c r="DM651" s="45">
        <v>101.6</v>
      </c>
      <c r="DN651" s="45">
        <v>102.8</v>
      </c>
      <c r="DO651" s="45">
        <v>103.1</v>
      </c>
      <c r="DP651" s="45">
        <v>100.8</v>
      </c>
      <c r="DQ651" s="45">
        <v>101.4</v>
      </c>
      <c r="DR651" s="45">
        <v>102.3</v>
      </c>
      <c r="DS651" s="45">
        <v>102.2</v>
      </c>
      <c r="DT651" s="45">
        <v>101.2</v>
      </c>
      <c r="DU651" s="45">
        <v>98.7</v>
      </c>
      <c r="DV651" s="45">
        <v>98.6</v>
      </c>
      <c r="DW651" s="45">
        <v>97.7</v>
      </c>
      <c r="DX651" s="46">
        <v>99.3</v>
      </c>
      <c r="DY651" s="46">
        <v>100.6</v>
      </c>
      <c r="DZ651" s="46">
        <v>101</v>
      </c>
      <c r="EA651">
        <v>99.5</v>
      </c>
      <c r="EB651" s="47">
        <v>100.2</v>
      </c>
      <c r="EC651" s="47">
        <v>101.8</v>
      </c>
    </row>
    <row r="652" spans="1:133" x14ac:dyDescent="0.25">
      <c r="A652" s="43" t="s">
        <v>4057</v>
      </c>
      <c r="B652" s="43" t="s">
        <v>4058</v>
      </c>
      <c r="C652" s="44">
        <v>0.43702000000000002</v>
      </c>
      <c r="D652" s="45">
        <v>97.5</v>
      </c>
      <c r="E652" s="45">
        <v>99.8</v>
      </c>
      <c r="F652" s="45">
        <v>97.6</v>
      </c>
      <c r="G652" s="45">
        <v>97.5</v>
      </c>
      <c r="H652" s="45">
        <v>97.5</v>
      </c>
      <c r="I652" s="45">
        <v>96.7</v>
      </c>
      <c r="J652" s="45">
        <v>100.3</v>
      </c>
      <c r="K652" s="45">
        <v>100.8</v>
      </c>
      <c r="L652" s="45">
        <v>99.8</v>
      </c>
      <c r="M652" s="45">
        <v>100.3</v>
      </c>
      <c r="N652" s="45">
        <v>94.4</v>
      </c>
      <c r="O652" s="45">
        <v>95.9</v>
      </c>
      <c r="P652" s="45">
        <v>97.5</v>
      </c>
      <c r="Q652" s="45">
        <v>96</v>
      </c>
      <c r="R652" s="45">
        <v>97.1</v>
      </c>
      <c r="S652" s="45">
        <v>96.6</v>
      </c>
      <c r="T652" s="45">
        <v>97.6</v>
      </c>
      <c r="U652" s="45">
        <v>97.7</v>
      </c>
      <c r="V652" s="45">
        <v>98.3</v>
      </c>
      <c r="W652" s="45">
        <v>98.9</v>
      </c>
      <c r="X652" s="45">
        <v>94.7</v>
      </c>
      <c r="Y652" s="45">
        <v>98.3</v>
      </c>
      <c r="Z652" s="45">
        <v>98.1</v>
      </c>
      <c r="AA652" s="45">
        <v>95.4</v>
      </c>
      <c r="AB652" s="45">
        <v>97.2</v>
      </c>
      <c r="AC652" s="45">
        <v>97.4</v>
      </c>
      <c r="AD652" s="45">
        <v>98.3</v>
      </c>
      <c r="AE652" s="45">
        <v>97.7</v>
      </c>
      <c r="AF652" s="45">
        <v>96.7</v>
      </c>
      <c r="AG652" s="45">
        <v>96.8</v>
      </c>
      <c r="AH652" s="45">
        <v>99.2</v>
      </c>
      <c r="AI652" s="45">
        <v>98.1</v>
      </c>
      <c r="AJ652" s="45">
        <v>99.4</v>
      </c>
      <c r="AK652" s="45">
        <v>99.5</v>
      </c>
      <c r="AL652" s="45">
        <v>93.9</v>
      </c>
      <c r="AM652" s="45">
        <v>93.9</v>
      </c>
      <c r="AN652" s="45">
        <v>93.7</v>
      </c>
      <c r="AO652" s="45">
        <v>95</v>
      </c>
      <c r="AP652" s="45">
        <v>97</v>
      </c>
      <c r="AQ652" s="45">
        <v>95.7</v>
      </c>
      <c r="AR652" s="45">
        <v>94.6</v>
      </c>
      <c r="AS652" s="45">
        <v>97.2</v>
      </c>
      <c r="AT652" s="45">
        <v>100.6</v>
      </c>
      <c r="AU652" s="45">
        <v>102.8</v>
      </c>
      <c r="AV652" s="45">
        <v>99.5</v>
      </c>
      <c r="AW652" s="45">
        <v>99.6</v>
      </c>
      <c r="AX652" s="45">
        <v>98.2</v>
      </c>
      <c r="AY652" s="45">
        <v>96.3</v>
      </c>
      <c r="AZ652" s="45">
        <v>94.7</v>
      </c>
      <c r="BA652" s="45">
        <v>95</v>
      </c>
      <c r="BB652" s="45">
        <v>94.3</v>
      </c>
      <c r="BC652" s="45">
        <v>94.7</v>
      </c>
      <c r="BD652" s="45">
        <v>95.7</v>
      </c>
      <c r="BE652" s="45">
        <v>94.6</v>
      </c>
      <c r="BF652" s="45">
        <v>97.1</v>
      </c>
      <c r="BG652" s="45">
        <v>97.7</v>
      </c>
      <c r="BH652" s="45">
        <v>93.5</v>
      </c>
      <c r="BI652" s="45">
        <v>94.8</v>
      </c>
      <c r="BJ652" s="45">
        <v>96.7</v>
      </c>
      <c r="BK652" s="45">
        <v>94.8</v>
      </c>
      <c r="BL652" s="45">
        <v>97.5</v>
      </c>
      <c r="BM652" s="45">
        <v>93.7</v>
      </c>
      <c r="BN652" s="45">
        <v>95.7</v>
      </c>
      <c r="BO652" s="45">
        <v>98.7</v>
      </c>
      <c r="BP652" s="45">
        <v>100</v>
      </c>
      <c r="BQ652" s="45">
        <v>100.6</v>
      </c>
      <c r="BR652" s="45">
        <v>99</v>
      </c>
      <c r="BS652" s="45">
        <v>95.9</v>
      </c>
      <c r="BT652" s="45">
        <v>97.8</v>
      </c>
      <c r="BU652" s="45">
        <v>98.7</v>
      </c>
      <c r="BV652" s="45">
        <v>98.6</v>
      </c>
      <c r="BW652" s="45">
        <v>97.5</v>
      </c>
      <c r="BX652" s="45">
        <v>98.3</v>
      </c>
      <c r="BY652" s="45">
        <v>98.3</v>
      </c>
      <c r="BZ652" s="45">
        <v>99.7</v>
      </c>
      <c r="CA652" s="45">
        <v>96.9</v>
      </c>
      <c r="CB652" s="45">
        <v>99.8</v>
      </c>
      <c r="CC652" s="45">
        <v>97.4</v>
      </c>
      <c r="CD652" s="45">
        <v>100.3</v>
      </c>
      <c r="CE652" s="45">
        <v>99.6</v>
      </c>
      <c r="CF652" s="45">
        <v>96.4</v>
      </c>
      <c r="CG652" s="45">
        <v>97.5</v>
      </c>
      <c r="CH652" s="45">
        <v>95.5</v>
      </c>
      <c r="CI652" s="45">
        <v>95.9</v>
      </c>
      <c r="CJ652" s="45">
        <v>94.2</v>
      </c>
      <c r="CK652" s="45">
        <v>94.7</v>
      </c>
      <c r="CL652" s="45">
        <v>94.8</v>
      </c>
      <c r="CM652" s="45">
        <v>92.4</v>
      </c>
      <c r="CN652" s="45">
        <v>89.9</v>
      </c>
      <c r="CO652" s="45">
        <v>87.9</v>
      </c>
      <c r="CP652" s="45">
        <v>88.1</v>
      </c>
      <c r="CQ652" s="45">
        <v>85</v>
      </c>
      <c r="CR652" s="45">
        <v>87.4</v>
      </c>
      <c r="CS652" s="45">
        <v>87.8</v>
      </c>
      <c r="CT652" s="45">
        <v>87.2</v>
      </c>
      <c r="CU652" s="45">
        <v>90.9</v>
      </c>
      <c r="CV652" s="45">
        <v>89.5</v>
      </c>
      <c r="CW652" s="45">
        <v>89.5</v>
      </c>
      <c r="CX652" s="45">
        <v>90.4</v>
      </c>
      <c r="CY652" s="45">
        <v>90</v>
      </c>
      <c r="CZ652" s="45">
        <v>88.7</v>
      </c>
      <c r="DA652" s="45">
        <v>88.5</v>
      </c>
      <c r="DB652" s="45">
        <v>86.9</v>
      </c>
      <c r="DC652" s="45">
        <v>85.1</v>
      </c>
      <c r="DD652" s="45">
        <v>89.7</v>
      </c>
      <c r="DE652" s="45">
        <v>91.2</v>
      </c>
      <c r="DF652" s="45">
        <v>95.4</v>
      </c>
      <c r="DG652" s="45">
        <v>92.5</v>
      </c>
      <c r="DH652" s="45">
        <v>93.7</v>
      </c>
      <c r="DI652" s="45">
        <v>93</v>
      </c>
      <c r="DJ652" s="45">
        <v>93</v>
      </c>
      <c r="DK652" s="45">
        <v>94.7</v>
      </c>
      <c r="DL652" s="45">
        <v>95.1</v>
      </c>
      <c r="DM652" s="45">
        <v>93</v>
      </c>
      <c r="DN652" s="45">
        <v>94.7</v>
      </c>
      <c r="DO652" s="45">
        <v>95.4</v>
      </c>
      <c r="DP652" s="45">
        <v>91.8</v>
      </c>
      <c r="DQ652" s="45">
        <v>94</v>
      </c>
      <c r="DR652" s="45">
        <v>95</v>
      </c>
      <c r="DS652" s="45">
        <v>94.2</v>
      </c>
      <c r="DT652" s="45">
        <v>92.5</v>
      </c>
      <c r="DU652" s="45">
        <v>88.6</v>
      </c>
      <c r="DV652" s="45">
        <v>88.2</v>
      </c>
      <c r="DW652" s="45">
        <v>86.3</v>
      </c>
      <c r="DX652" s="46">
        <v>89.3</v>
      </c>
      <c r="DY652" s="46">
        <v>91.2</v>
      </c>
      <c r="DZ652" s="46">
        <v>91.7</v>
      </c>
      <c r="EA652">
        <v>89.7</v>
      </c>
      <c r="EB652" s="47">
        <v>91</v>
      </c>
      <c r="EC652" s="47">
        <v>93.1</v>
      </c>
    </row>
    <row r="653" spans="1:133" x14ac:dyDescent="0.25">
      <c r="A653" s="43" t="s">
        <v>4059</v>
      </c>
      <c r="B653" s="43" t="s">
        <v>4060</v>
      </c>
      <c r="C653" s="44">
        <v>0.20393</v>
      </c>
      <c r="D653" s="45">
        <v>100.8</v>
      </c>
      <c r="E653" s="45">
        <v>99.5</v>
      </c>
      <c r="F653" s="45">
        <v>100.8</v>
      </c>
      <c r="G653" s="45">
        <v>102</v>
      </c>
      <c r="H653" s="45">
        <v>104.7</v>
      </c>
      <c r="I653" s="45">
        <v>106</v>
      </c>
      <c r="J653" s="45">
        <v>106</v>
      </c>
      <c r="K653" s="45">
        <v>105.4</v>
      </c>
      <c r="L653" s="45">
        <v>106.1</v>
      </c>
      <c r="M653" s="45">
        <v>104.6</v>
      </c>
      <c r="N653" s="45">
        <v>103.9</v>
      </c>
      <c r="O653" s="45">
        <v>104.3</v>
      </c>
      <c r="P653" s="45">
        <v>102.9</v>
      </c>
      <c r="Q653" s="45">
        <v>104.5</v>
      </c>
      <c r="R653" s="45">
        <v>104.9</v>
      </c>
      <c r="S653" s="45">
        <v>104.4</v>
      </c>
      <c r="T653" s="45">
        <v>106.1</v>
      </c>
      <c r="U653" s="45">
        <v>105.3</v>
      </c>
      <c r="V653" s="45">
        <v>105.6</v>
      </c>
      <c r="W653" s="45">
        <v>106.1</v>
      </c>
      <c r="X653" s="45">
        <v>104.4</v>
      </c>
      <c r="Y653" s="45">
        <v>106.4</v>
      </c>
      <c r="Z653" s="45">
        <v>106.3</v>
      </c>
      <c r="AA653" s="45">
        <v>107.3</v>
      </c>
      <c r="AB653" s="45">
        <v>107.8</v>
      </c>
      <c r="AC653" s="45">
        <v>107.1</v>
      </c>
      <c r="AD653" s="45">
        <v>107.1</v>
      </c>
      <c r="AE653" s="45">
        <v>107.4</v>
      </c>
      <c r="AF653" s="45">
        <v>108.2</v>
      </c>
      <c r="AG653" s="45">
        <v>107</v>
      </c>
      <c r="AH653" s="45">
        <v>108.5</v>
      </c>
      <c r="AI653" s="45">
        <v>108.3</v>
      </c>
      <c r="AJ653" s="45">
        <v>108.3</v>
      </c>
      <c r="AK653" s="45">
        <v>108.5</v>
      </c>
      <c r="AL653" s="45">
        <v>107.5</v>
      </c>
      <c r="AM653" s="45">
        <v>108</v>
      </c>
      <c r="AN653" s="45">
        <v>107.9</v>
      </c>
      <c r="AO653" s="45">
        <v>108.7</v>
      </c>
      <c r="AP653" s="45">
        <v>110.7</v>
      </c>
      <c r="AQ653" s="45">
        <v>109.6</v>
      </c>
      <c r="AR653" s="45">
        <v>110.3</v>
      </c>
      <c r="AS653" s="45">
        <v>108.8</v>
      </c>
      <c r="AT653" s="45">
        <v>110.6</v>
      </c>
      <c r="AU653" s="45">
        <v>110.5</v>
      </c>
      <c r="AV653" s="45">
        <v>110</v>
      </c>
      <c r="AW653" s="45">
        <v>112.1</v>
      </c>
      <c r="AX653" s="45">
        <v>110.1</v>
      </c>
      <c r="AY653" s="45">
        <v>110.5</v>
      </c>
      <c r="AZ653" s="45">
        <v>110.4</v>
      </c>
      <c r="BA653" s="45">
        <v>110.2</v>
      </c>
      <c r="BB653" s="45">
        <v>110.1</v>
      </c>
      <c r="BC653" s="45">
        <v>109.3</v>
      </c>
      <c r="BD653" s="45">
        <v>109.8</v>
      </c>
      <c r="BE653" s="45">
        <v>109.8</v>
      </c>
      <c r="BF653" s="45">
        <v>109.8</v>
      </c>
      <c r="BG653" s="45">
        <v>110.4</v>
      </c>
      <c r="BH653" s="45">
        <v>109.5</v>
      </c>
      <c r="BI653" s="45">
        <v>109.9</v>
      </c>
      <c r="BJ653" s="45">
        <v>109.7</v>
      </c>
      <c r="BK653" s="45">
        <v>110.6</v>
      </c>
      <c r="BL653" s="45">
        <v>114.1</v>
      </c>
      <c r="BM653" s="45">
        <v>114.2</v>
      </c>
      <c r="BN653" s="45">
        <v>114.3</v>
      </c>
      <c r="BO653" s="45">
        <v>113.3</v>
      </c>
      <c r="BP653" s="45">
        <v>114.2</v>
      </c>
      <c r="BQ653" s="45">
        <v>114.5</v>
      </c>
      <c r="BR653" s="45">
        <v>113.3</v>
      </c>
      <c r="BS653" s="45">
        <v>113.3</v>
      </c>
      <c r="BT653" s="45">
        <v>113.8</v>
      </c>
      <c r="BU653" s="45">
        <v>115</v>
      </c>
      <c r="BV653" s="45">
        <v>115.8</v>
      </c>
      <c r="BW653" s="45">
        <v>116</v>
      </c>
      <c r="BX653" s="45">
        <v>115.9</v>
      </c>
      <c r="BY653" s="45">
        <v>114.8</v>
      </c>
      <c r="BZ653" s="45">
        <v>115.2</v>
      </c>
      <c r="CA653" s="45">
        <v>116</v>
      </c>
      <c r="CB653" s="45">
        <v>117.5</v>
      </c>
      <c r="CC653" s="45">
        <v>116.3</v>
      </c>
      <c r="CD653" s="45">
        <v>116.6</v>
      </c>
      <c r="CE653" s="45">
        <v>116.5</v>
      </c>
      <c r="CF653" s="45">
        <v>116</v>
      </c>
      <c r="CG653" s="45">
        <v>117.2</v>
      </c>
      <c r="CH653" s="45">
        <v>117</v>
      </c>
      <c r="CI653" s="45">
        <v>117.5</v>
      </c>
      <c r="CJ653" s="45">
        <v>118.3</v>
      </c>
      <c r="CK653" s="45">
        <v>118.6</v>
      </c>
      <c r="CL653" s="45">
        <v>118.1</v>
      </c>
      <c r="CM653" s="45">
        <v>119.4</v>
      </c>
      <c r="CN653" s="45">
        <v>118.6</v>
      </c>
      <c r="CO653" s="45">
        <v>117.5</v>
      </c>
      <c r="CP653" s="45">
        <v>116.9</v>
      </c>
      <c r="CQ653" s="45">
        <v>117.5</v>
      </c>
      <c r="CR653" s="45">
        <v>116.8</v>
      </c>
      <c r="CS653" s="45">
        <v>116.4</v>
      </c>
      <c r="CT653" s="45">
        <v>116.4</v>
      </c>
      <c r="CU653" s="45">
        <v>116.3</v>
      </c>
      <c r="CV653" s="45">
        <v>116.2</v>
      </c>
      <c r="CW653" s="45">
        <v>116.6</v>
      </c>
      <c r="CX653" s="45">
        <v>118.9</v>
      </c>
      <c r="CY653" s="45">
        <v>118.8</v>
      </c>
      <c r="CZ653" s="45">
        <v>118</v>
      </c>
      <c r="DA653" s="45">
        <v>118.2</v>
      </c>
      <c r="DB653" s="45">
        <v>117.2</v>
      </c>
      <c r="DC653" s="45">
        <v>115.3</v>
      </c>
      <c r="DD653" s="45">
        <v>114.2</v>
      </c>
      <c r="DE653" s="45">
        <v>116</v>
      </c>
      <c r="DF653" s="45">
        <v>117.4</v>
      </c>
      <c r="DG653" s="45">
        <v>119</v>
      </c>
      <c r="DH653" s="45">
        <v>119.2</v>
      </c>
      <c r="DI653" s="45">
        <v>119.8</v>
      </c>
      <c r="DJ653" s="45">
        <v>120</v>
      </c>
      <c r="DK653" s="45">
        <v>120.3</v>
      </c>
      <c r="DL653" s="45">
        <v>120.1</v>
      </c>
      <c r="DM653" s="45">
        <v>120.2</v>
      </c>
      <c r="DN653" s="45">
        <v>120.1</v>
      </c>
      <c r="DO653" s="45">
        <v>119.6</v>
      </c>
      <c r="DP653" s="45">
        <v>120.2</v>
      </c>
      <c r="DQ653" s="45">
        <v>117.1</v>
      </c>
      <c r="DR653" s="45">
        <v>117.9</v>
      </c>
      <c r="DS653" s="45">
        <v>119.4</v>
      </c>
      <c r="DT653" s="45">
        <v>119.9</v>
      </c>
      <c r="DU653" s="45">
        <v>120.1</v>
      </c>
      <c r="DV653" s="45">
        <v>120.9</v>
      </c>
      <c r="DW653" s="45">
        <v>122.2</v>
      </c>
      <c r="DX653" s="46">
        <v>120.6</v>
      </c>
      <c r="DY653" s="46">
        <v>120.7</v>
      </c>
      <c r="DZ653" s="46">
        <v>120.8</v>
      </c>
      <c r="EA653">
        <v>120.4</v>
      </c>
      <c r="EB653" s="47">
        <v>119.8</v>
      </c>
      <c r="EC653" s="47">
        <v>120.5</v>
      </c>
    </row>
    <row r="654" spans="1:133" x14ac:dyDescent="0.25">
      <c r="A654" s="43" t="s">
        <v>4061</v>
      </c>
      <c r="B654" s="43" t="s">
        <v>4062</v>
      </c>
      <c r="C654" s="44">
        <v>0.18056</v>
      </c>
      <c r="D654" s="45">
        <v>94.7</v>
      </c>
      <c r="E654" s="45">
        <v>97.8</v>
      </c>
      <c r="F654" s="45">
        <v>102.5</v>
      </c>
      <c r="G654" s="45">
        <v>101.7</v>
      </c>
      <c r="H654" s="45">
        <v>100.2</v>
      </c>
      <c r="I654" s="45">
        <v>100.5</v>
      </c>
      <c r="J654" s="45">
        <v>105.6</v>
      </c>
      <c r="K654" s="45">
        <v>102.6</v>
      </c>
      <c r="L654" s="45">
        <v>107.9</v>
      </c>
      <c r="M654" s="45">
        <v>108</v>
      </c>
      <c r="N654" s="45">
        <v>105.1</v>
      </c>
      <c r="O654" s="45">
        <v>105.4</v>
      </c>
      <c r="P654" s="45">
        <v>100.6</v>
      </c>
      <c r="Q654" s="45">
        <v>106.7</v>
      </c>
      <c r="R654" s="45">
        <v>104</v>
      </c>
      <c r="S654" s="45">
        <v>99.4</v>
      </c>
      <c r="T654" s="45">
        <v>100.5</v>
      </c>
      <c r="U654" s="45">
        <v>108</v>
      </c>
      <c r="V654" s="45">
        <v>101</v>
      </c>
      <c r="W654" s="45">
        <v>96.3</v>
      </c>
      <c r="X654" s="45">
        <v>98.8</v>
      </c>
      <c r="Y654" s="45">
        <v>102.3</v>
      </c>
      <c r="Z654" s="45">
        <v>100.9</v>
      </c>
      <c r="AA654" s="45">
        <v>100.5</v>
      </c>
      <c r="AB654" s="45">
        <v>98.8</v>
      </c>
      <c r="AC654" s="45">
        <v>107.4</v>
      </c>
      <c r="AD654" s="45">
        <v>105.2</v>
      </c>
      <c r="AE654" s="45">
        <v>97.5</v>
      </c>
      <c r="AF654" s="45">
        <v>105.3</v>
      </c>
      <c r="AG654" s="45">
        <v>99</v>
      </c>
      <c r="AH654" s="45">
        <v>104.3</v>
      </c>
      <c r="AI654" s="45">
        <v>98.8</v>
      </c>
      <c r="AJ654" s="45">
        <v>106.2</v>
      </c>
      <c r="AK654" s="45">
        <v>100.8</v>
      </c>
      <c r="AL654" s="45">
        <v>98.9</v>
      </c>
      <c r="AM654" s="45">
        <v>104.5</v>
      </c>
      <c r="AN654" s="45">
        <v>97.3</v>
      </c>
      <c r="AO654" s="45">
        <v>102.1</v>
      </c>
      <c r="AP654" s="45">
        <v>96.9</v>
      </c>
      <c r="AQ654" s="45">
        <v>104.9</v>
      </c>
      <c r="AR654" s="45">
        <v>101.5</v>
      </c>
      <c r="AS654" s="45">
        <v>101.5</v>
      </c>
      <c r="AT654" s="45">
        <v>101.5</v>
      </c>
      <c r="AU654" s="45">
        <v>101.5</v>
      </c>
      <c r="AV654" s="45">
        <v>101.5</v>
      </c>
      <c r="AW654" s="45">
        <v>101.5</v>
      </c>
      <c r="AX654" s="45">
        <v>101.5</v>
      </c>
      <c r="AY654" s="45">
        <v>101.5</v>
      </c>
      <c r="AZ654" s="45">
        <v>101.5</v>
      </c>
      <c r="BA654" s="45">
        <v>101.5</v>
      </c>
      <c r="BB654" s="45">
        <v>101.5</v>
      </c>
      <c r="BC654" s="45">
        <v>101.5</v>
      </c>
      <c r="BD654" s="45">
        <v>101.5</v>
      </c>
      <c r="BE654" s="45">
        <v>101.5</v>
      </c>
      <c r="BF654" s="45">
        <v>102.3</v>
      </c>
      <c r="BG654" s="45">
        <v>102.3</v>
      </c>
      <c r="BH654" s="45">
        <v>102.3</v>
      </c>
      <c r="BI654" s="45">
        <v>111.5</v>
      </c>
      <c r="BJ654" s="45">
        <v>106.1</v>
      </c>
      <c r="BK654" s="45">
        <v>103.7</v>
      </c>
      <c r="BL654" s="45">
        <v>103.7</v>
      </c>
      <c r="BM654" s="45">
        <v>106.6</v>
      </c>
      <c r="BN654" s="45">
        <v>106.6</v>
      </c>
      <c r="BO654" s="45">
        <v>106.1</v>
      </c>
      <c r="BP654" s="45">
        <v>105.9</v>
      </c>
      <c r="BQ654" s="45">
        <v>108.7</v>
      </c>
      <c r="BR654" s="45">
        <v>106.2</v>
      </c>
      <c r="BS654" s="45">
        <v>107.8</v>
      </c>
      <c r="BT654" s="45">
        <v>108.4</v>
      </c>
      <c r="BU654" s="45">
        <v>106.5</v>
      </c>
      <c r="BV654" s="45">
        <v>107.3</v>
      </c>
      <c r="BW654" s="45">
        <v>109.1</v>
      </c>
      <c r="BX654" s="45">
        <v>111.4</v>
      </c>
      <c r="BY654" s="45">
        <v>111.4</v>
      </c>
      <c r="BZ654" s="45">
        <v>109.2</v>
      </c>
      <c r="CA654" s="45">
        <v>109.2</v>
      </c>
      <c r="CB654" s="45">
        <v>109.8</v>
      </c>
      <c r="CC654" s="45">
        <v>108.6</v>
      </c>
      <c r="CD654" s="45">
        <v>111.2</v>
      </c>
      <c r="CE654" s="45">
        <v>110.6</v>
      </c>
      <c r="CF654" s="45">
        <v>105.4</v>
      </c>
      <c r="CG654" s="45">
        <v>105.3</v>
      </c>
      <c r="CH654" s="45">
        <v>108.9</v>
      </c>
      <c r="CI654" s="45">
        <v>108.4</v>
      </c>
      <c r="CJ654" s="45">
        <v>111.9</v>
      </c>
      <c r="CK654" s="45">
        <v>112.1</v>
      </c>
      <c r="CL654" s="45">
        <v>112.5</v>
      </c>
      <c r="CM654" s="45">
        <v>110.8</v>
      </c>
      <c r="CN654" s="45">
        <v>110.5</v>
      </c>
      <c r="CO654" s="45">
        <v>112.9</v>
      </c>
      <c r="CP654" s="45">
        <v>110.3</v>
      </c>
      <c r="CQ654" s="45">
        <v>113.5</v>
      </c>
      <c r="CR654" s="45">
        <v>111.1</v>
      </c>
      <c r="CS654" s="45">
        <v>110.6</v>
      </c>
      <c r="CT654" s="45">
        <v>110.6</v>
      </c>
      <c r="CU654" s="45">
        <v>111</v>
      </c>
      <c r="CV654" s="45">
        <v>111</v>
      </c>
      <c r="CW654" s="45">
        <v>111</v>
      </c>
      <c r="CX654" s="45">
        <v>109.2</v>
      </c>
      <c r="CY654" s="45">
        <v>106</v>
      </c>
      <c r="CZ654" s="45">
        <v>106</v>
      </c>
      <c r="DA654" s="45">
        <v>106.1</v>
      </c>
      <c r="DB654" s="45">
        <v>106.1</v>
      </c>
      <c r="DC654" s="45">
        <v>106.4</v>
      </c>
      <c r="DD654" s="45">
        <v>109.6</v>
      </c>
      <c r="DE654" s="45">
        <v>108.8</v>
      </c>
      <c r="DF654" s="45">
        <v>106.1</v>
      </c>
      <c r="DG654" s="45">
        <v>106.1</v>
      </c>
      <c r="DH654" s="45">
        <v>107</v>
      </c>
      <c r="DI654" s="45">
        <v>107</v>
      </c>
      <c r="DJ654" s="45">
        <v>108.5</v>
      </c>
      <c r="DK654" s="45">
        <v>107.7</v>
      </c>
      <c r="DL654" s="45">
        <v>107.1</v>
      </c>
      <c r="DM654" s="45">
        <v>107.1</v>
      </c>
      <c r="DN654" s="45">
        <v>107.1</v>
      </c>
      <c r="DO654" s="45">
        <v>107.1</v>
      </c>
      <c r="DP654" s="45">
        <v>108.5</v>
      </c>
      <c r="DQ654" s="45">
        <v>109.2</v>
      </c>
      <c r="DR654" s="45">
        <v>112.2</v>
      </c>
      <c r="DS654" s="45">
        <v>112.2</v>
      </c>
      <c r="DT654" s="45">
        <v>111.2</v>
      </c>
      <c r="DU654" s="45">
        <v>112.7</v>
      </c>
      <c r="DV654" s="45">
        <v>112.7</v>
      </c>
      <c r="DW654" s="45">
        <v>112.9</v>
      </c>
      <c r="DX654" s="46">
        <v>113.1</v>
      </c>
      <c r="DY654" s="46">
        <v>113.1</v>
      </c>
      <c r="DZ654" s="46">
        <v>113.1</v>
      </c>
      <c r="EA654">
        <v>113.5</v>
      </c>
      <c r="EB654" s="47">
        <v>112.5</v>
      </c>
      <c r="EC654" s="47">
        <v>112.9</v>
      </c>
    </row>
    <row r="655" spans="1:133" x14ac:dyDescent="0.25">
      <c r="A655" s="43" t="s">
        <v>4063</v>
      </c>
      <c r="B655" s="43" t="s">
        <v>4064</v>
      </c>
      <c r="C655" s="44">
        <v>0.18056</v>
      </c>
      <c r="D655" s="45">
        <v>94.7</v>
      </c>
      <c r="E655" s="45">
        <v>97.8</v>
      </c>
      <c r="F655" s="45">
        <v>102.5</v>
      </c>
      <c r="G655" s="45">
        <v>101.7</v>
      </c>
      <c r="H655" s="45">
        <v>100.2</v>
      </c>
      <c r="I655" s="45">
        <v>100.5</v>
      </c>
      <c r="J655" s="45">
        <v>105.6</v>
      </c>
      <c r="K655" s="45">
        <v>102.6</v>
      </c>
      <c r="L655" s="45">
        <v>107.9</v>
      </c>
      <c r="M655" s="45">
        <v>108</v>
      </c>
      <c r="N655" s="45">
        <v>105.1</v>
      </c>
      <c r="O655" s="45">
        <v>105.4</v>
      </c>
      <c r="P655" s="45">
        <v>100.6</v>
      </c>
      <c r="Q655" s="45">
        <v>106.7</v>
      </c>
      <c r="R655" s="45">
        <v>104</v>
      </c>
      <c r="S655" s="45">
        <v>99.4</v>
      </c>
      <c r="T655" s="45">
        <v>100.5</v>
      </c>
      <c r="U655" s="45">
        <v>108</v>
      </c>
      <c r="V655" s="45">
        <v>101</v>
      </c>
      <c r="W655" s="45">
        <v>96.3</v>
      </c>
      <c r="X655" s="45">
        <v>98.8</v>
      </c>
      <c r="Y655" s="45">
        <v>102.3</v>
      </c>
      <c r="Z655" s="45">
        <v>100.9</v>
      </c>
      <c r="AA655" s="45">
        <v>100.5</v>
      </c>
      <c r="AB655" s="45">
        <v>98.8</v>
      </c>
      <c r="AC655" s="45">
        <v>107.4</v>
      </c>
      <c r="AD655" s="45">
        <v>105.2</v>
      </c>
      <c r="AE655" s="45">
        <v>97.5</v>
      </c>
      <c r="AF655" s="45">
        <v>105.3</v>
      </c>
      <c r="AG655" s="45">
        <v>99</v>
      </c>
      <c r="AH655" s="45">
        <v>104.3</v>
      </c>
      <c r="AI655" s="45">
        <v>98.8</v>
      </c>
      <c r="AJ655" s="45">
        <v>106.2</v>
      </c>
      <c r="AK655" s="45">
        <v>100.8</v>
      </c>
      <c r="AL655" s="45">
        <v>98.9</v>
      </c>
      <c r="AM655" s="45">
        <v>104.5</v>
      </c>
      <c r="AN655" s="45">
        <v>97.3</v>
      </c>
      <c r="AO655" s="45">
        <v>102.1</v>
      </c>
      <c r="AP655" s="45">
        <v>96.9</v>
      </c>
      <c r="AQ655" s="45">
        <v>104.9</v>
      </c>
      <c r="AR655" s="45">
        <v>101.5</v>
      </c>
      <c r="AS655" s="45">
        <v>101.5</v>
      </c>
      <c r="AT655" s="45">
        <v>101.5</v>
      </c>
      <c r="AU655" s="45">
        <v>101.5</v>
      </c>
      <c r="AV655" s="45">
        <v>101.5</v>
      </c>
      <c r="AW655" s="45">
        <v>101.5</v>
      </c>
      <c r="AX655" s="45">
        <v>101.5</v>
      </c>
      <c r="AY655" s="45">
        <v>101.5</v>
      </c>
      <c r="AZ655" s="45">
        <v>101.5</v>
      </c>
      <c r="BA655" s="45">
        <v>101.5</v>
      </c>
      <c r="BB655" s="45">
        <v>101.5</v>
      </c>
      <c r="BC655" s="45">
        <v>101.5</v>
      </c>
      <c r="BD655" s="45">
        <v>101.5</v>
      </c>
      <c r="BE655" s="45">
        <v>101.5</v>
      </c>
      <c r="BF655" s="45">
        <v>102.3</v>
      </c>
      <c r="BG655" s="45">
        <v>102.3</v>
      </c>
      <c r="BH655" s="45">
        <v>102.3</v>
      </c>
      <c r="BI655" s="45">
        <v>111.5</v>
      </c>
      <c r="BJ655" s="45">
        <v>106.1</v>
      </c>
      <c r="BK655" s="45">
        <v>103.7</v>
      </c>
      <c r="BL655" s="45">
        <v>103.7</v>
      </c>
      <c r="BM655" s="45">
        <v>106.6</v>
      </c>
      <c r="BN655" s="45">
        <v>106.6</v>
      </c>
      <c r="BO655" s="45">
        <v>106.1</v>
      </c>
      <c r="BP655" s="45">
        <v>105.9</v>
      </c>
      <c r="BQ655" s="45">
        <v>108.7</v>
      </c>
      <c r="BR655" s="45">
        <v>106.2</v>
      </c>
      <c r="BS655" s="45">
        <v>107.8</v>
      </c>
      <c r="BT655" s="45">
        <v>108.4</v>
      </c>
      <c r="BU655" s="45">
        <v>106.5</v>
      </c>
      <c r="BV655" s="45">
        <v>107.3</v>
      </c>
      <c r="BW655" s="45">
        <v>109.1</v>
      </c>
      <c r="BX655" s="45">
        <v>111.4</v>
      </c>
      <c r="BY655" s="45">
        <v>111.4</v>
      </c>
      <c r="BZ655" s="45">
        <v>109.2</v>
      </c>
      <c r="CA655" s="45">
        <v>109.2</v>
      </c>
      <c r="CB655" s="45">
        <v>109.8</v>
      </c>
      <c r="CC655" s="45">
        <v>108.6</v>
      </c>
      <c r="CD655" s="45">
        <v>111.2</v>
      </c>
      <c r="CE655" s="45">
        <v>110.6</v>
      </c>
      <c r="CF655" s="45">
        <v>105.4</v>
      </c>
      <c r="CG655" s="45">
        <v>105.3</v>
      </c>
      <c r="CH655" s="45">
        <v>108.9</v>
      </c>
      <c r="CI655" s="45">
        <v>108.4</v>
      </c>
      <c r="CJ655" s="45">
        <v>111.9</v>
      </c>
      <c r="CK655" s="45">
        <v>112.1</v>
      </c>
      <c r="CL655" s="45">
        <v>112.5</v>
      </c>
      <c r="CM655" s="45">
        <v>110.8</v>
      </c>
      <c r="CN655" s="45">
        <v>110.5</v>
      </c>
      <c r="CO655" s="45">
        <v>112.9</v>
      </c>
      <c r="CP655" s="45">
        <v>110.3</v>
      </c>
      <c r="CQ655" s="45">
        <v>113.5</v>
      </c>
      <c r="CR655" s="45">
        <v>111.1</v>
      </c>
      <c r="CS655" s="45">
        <v>110.6</v>
      </c>
      <c r="CT655" s="45">
        <v>110.6</v>
      </c>
      <c r="CU655" s="45">
        <v>111</v>
      </c>
      <c r="CV655" s="45">
        <v>111</v>
      </c>
      <c r="CW655" s="45">
        <v>111</v>
      </c>
      <c r="CX655" s="45">
        <v>109.2</v>
      </c>
      <c r="CY655" s="45">
        <v>106</v>
      </c>
      <c r="CZ655" s="45">
        <v>106</v>
      </c>
      <c r="DA655" s="45">
        <v>106.1</v>
      </c>
      <c r="DB655" s="45">
        <v>106.1</v>
      </c>
      <c r="DC655" s="45">
        <v>106.4</v>
      </c>
      <c r="DD655" s="45">
        <v>109.6</v>
      </c>
      <c r="DE655" s="45">
        <v>108.8</v>
      </c>
      <c r="DF655" s="45">
        <v>106.1</v>
      </c>
      <c r="DG655" s="45">
        <v>106.1</v>
      </c>
      <c r="DH655" s="45">
        <v>107</v>
      </c>
      <c r="DI655" s="45">
        <v>107</v>
      </c>
      <c r="DJ655" s="45">
        <v>108.5</v>
      </c>
      <c r="DK655" s="45">
        <v>107.7</v>
      </c>
      <c r="DL655" s="45">
        <v>107.1</v>
      </c>
      <c r="DM655" s="45">
        <v>107.1</v>
      </c>
      <c r="DN655" s="45">
        <v>107.1</v>
      </c>
      <c r="DO655" s="45">
        <v>107.1</v>
      </c>
      <c r="DP655" s="45">
        <v>108.5</v>
      </c>
      <c r="DQ655" s="45">
        <v>109.2</v>
      </c>
      <c r="DR655" s="45">
        <v>112.2</v>
      </c>
      <c r="DS655" s="45">
        <v>112.2</v>
      </c>
      <c r="DT655" s="45">
        <v>111.2</v>
      </c>
      <c r="DU655" s="45">
        <v>112.7</v>
      </c>
      <c r="DV655" s="45">
        <v>112.7</v>
      </c>
      <c r="DW655" s="45">
        <v>112.9</v>
      </c>
      <c r="DX655" s="46">
        <v>113.1</v>
      </c>
      <c r="DY655" s="46">
        <v>113.1</v>
      </c>
      <c r="DZ655" s="46">
        <v>113.1</v>
      </c>
      <c r="EA655">
        <v>113.5</v>
      </c>
      <c r="EB655" s="47">
        <v>112.5</v>
      </c>
      <c r="EC655" s="47">
        <v>112.9</v>
      </c>
    </row>
    <row r="656" spans="1:133" x14ac:dyDescent="0.25">
      <c r="A656" s="43" t="s">
        <v>4065</v>
      </c>
      <c r="B656" s="43" t="s">
        <v>4066</v>
      </c>
      <c r="C656" s="44">
        <v>7.5509999999999994E-2</v>
      </c>
      <c r="D656" s="45">
        <v>103.8</v>
      </c>
      <c r="E656" s="45">
        <v>104</v>
      </c>
      <c r="F656" s="45">
        <v>104.1</v>
      </c>
      <c r="G656" s="45">
        <v>103.6</v>
      </c>
      <c r="H656" s="45">
        <v>103.8</v>
      </c>
      <c r="I656" s="45">
        <v>104.4</v>
      </c>
      <c r="J656" s="45">
        <v>104.2</v>
      </c>
      <c r="K656" s="45">
        <v>104.7</v>
      </c>
      <c r="L656" s="45">
        <v>104.7</v>
      </c>
      <c r="M656" s="45">
        <v>104.7</v>
      </c>
      <c r="N656" s="45">
        <v>105.6</v>
      </c>
      <c r="O656" s="45">
        <v>105</v>
      </c>
      <c r="P656" s="45">
        <v>109.6</v>
      </c>
      <c r="Q656" s="45">
        <v>109.6</v>
      </c>
      <c r="R656" s="45">
        <v>109.6</v>
      </c>
      <c r="S656" s="45">
        <v>109.5</v>
      </c>
      <c r="T656" s="45">
        <v>112.4</v>
      </c>
      <c r="U656" s="45">
        <v>114.8</v>
      </c>
      <c r="V656" s="45">
        <v>114.9</v>
      </c>
      <c r="W656" s="45">
        <v>114.9</v>
      </c>
      <c r="X656" s="45">
        <v>115.5</v>
      </c>
      <c r="Y656" s="45">
        <v>115.7</v>
      </c>
      <c r="Z656" s="45">
        <v>115.9</v>
      </c>
      <c r="AA656" s="45">
        <v>117.3</v>
      </c>
      <c r="AB656" s="45">
        <v>122.2</v>
      </c>
      <c r="AC656" s="45">
        <v>122.3</v>
      </c>
      <c r="AD656" s="45">
        <v>122.2</v>
      </c>
      <c r="AE656" s="45">
        <v>122.5</v>
      </c>
      <c r="AF656" s="45">
        <v>122.9</v>
      </c>
      <c r="AG656" s="45">
        <v>122.9</v>
      </c>
      <c r="AH656" s="45">
        <v>123.2</v>
      </c>
      <c r="AI656" s="45">
        <v>122.9</v>
      </c>
      <c r="AJ656" s="45">
        <v>122.6</v>
      </c>
      <c r="AK656" s="45">
        <v>122.9</v>
      </c>
      <c r="AL656" s="45">
        <v>122.3</v>
      </c>
      <c r="AM656" s="45">
        <v>123.4</v>
      </c>
      <c r="AN656" s="45">
        <v>123.7</v>
      </c>
      <c r="AO656" s="45">
        <v>124</v>
      </c>
      <c r="AP656" s="45">
        <v>124.6</v>
      </c>
      <c r="AQ656" s="45">
        <v>124.6</v>
      </c>
      <c r="AR656" s="45">
        <v>125.1</v>
      </c>
      <c r="AS656" s="45">
        <v>125.1</v>
      </c>
      <c r="AT656" s="45">
        <v>124.6</v>
      </c>
      <c r="AU656" s="45">
        <v>124.6</v>
      </c>
      <c r="AV656" s="45">
        <v>124.4</v>
      </c>
      <c r="AW656" s="45">
        <v>125.8</v>
      </c>
      <c r="AX656" s="45">
        <v>126.4</v>
      </c>
      <c r="AY656" s="45">
        <v>126.8</v>
      </c>
      <c r="AZ656" s="45">
        <v>126.8</v>
      </c>
      <c r="BA656" s="45">
        <v>126.8</v>
      </c>
      <c r="BB656" s="45">
        <v>139.80000000000001</v>
      </c>
      <c r="BC656" s="45">
        <v>139.6</v>
      </c>
      <c r="BD656" s="45">
        <v>140</v>
      </c>
      <c r="BE656" s="45">
        <v>140.19999999999999</v>
      </c>
      <c r="BF656" s="45">
        <v>140.19999999999999</v>
      </c>
      <c r="BG656" s="45">
        <v>140.1</v>
      </c>
      <c r="BH656" s="45">
        <v>139.80000000000001</v>
      </c>
      <c r="BI656" s="45">
        <v>140.4</v>
      </c>
      <c r="BJ656" s="45">
        <v>140.6</v>
      </c>
      <c r="BK656" s="45">
        <v>140.6</v>
      </c>
      <c r="BL656" s="45">
        <v>141.9</v>
      </c>
      <c r="BM656" s="45">
        <v>141.80000000000001</v>
      </c>
      <c r="BN656" s="45">
        <v>139.4</v>
      </c>
      <c r="BO656" s="45">
        <v>137.19999999999999</v>
      </c>
      <c r="BP656" s="45">
        <v>136.6</v>
      </c>
      <c r="BQ656" s="45">
        <v>136.69999999999999</v>
      </c>
      <c r="BR656" s="45">
        <v>137.19999999999999</v>
      </c>
      <c r="BS656" s="45">
        <v>136.1</v>
      </c>
      <c r="BT656" s="45">
        <v>136.1</v>
      </c>
      <c r="BU656" s="45">
        <v>137.1</v>
      </c>
      <c r="BV656" s="45">
        <v>136.80000000000001</v>
      </c>
      <c r="BW656" s="45">
        <v>137.1</v>
      </c>
      <c r="BX656" s="45">
        <v>137.4</v>
      </c>
      <c r="BY656" s="45">
        <v>137.4</v>
      </c>
      <c r="BZ656" s="45">
        <v>137.4</v>
      </c>
      <c r="CA656" s="45">
        <v>138.9</v>
      </c>
      <c r="CB656" s="45">
        <v>137.4</v>
      </c>
      <c r="CC656" s="45">
        <v>138.5</v>
      </c>
      <c r="CD656" s="45">
        <v>138.5</v>
      </c>
      <c r="CE656" s="45">
        <v>138.6</v>
      </c>
      <c r="CF656" s="45">
        <v>138.6</v>
      </c>
      <c r="CG656" s="45">
        <v>135.6</v>
      </c>
      <c r="CH656" s="45">
        <v>136.6</v>
      </c>
      <c r="CI656" s="45">
        <v>139.69999999999999</v>
      </c>
      <c r="CJ656" s="45">
        <v>139.69999999999999</v>
      </c>
      <c r="CK656" s="45">
        <v>136.6</v>
      </c>
      <c r="CL656" s="45">
        <v>138.69999999999999</v>
      </c>
      <c r="CM656" s="45">
        <v>138.69999999999999</v>
      </c>
      <c r="CN656" s="45">
        <v>138.69999999999999</v>
      </c>
      <c r="CO656" s="45">
        <v>136.5</v>
      </c>
      <c r="CP656" s="45">
        <v>138.69999999999999</v>
      </c>
      <c r="CQ656" s="45">
        <v>139.69999999999999</v>
      </c>
      <c r="CR656" s="45">
        <v>139.69999999999999</v>
      </c>
      <c r="CS656" s="45">
        <v>140.5</v>
      </c>
      <c r="CT656" s="45">
        <v>140.9</v>
      </c>
      <c r="CU656" s="45">
        <v>141.1</v>
      </c>
      <c r="CV656" s="45">
        <v>141.1</v>
      </c>
      <c r="CW656" s="45">
        <v>141.1</v>
      </c>
      <c r="CX656" s="45">
        <v>142</v>
      </c>
      <c r="CY656" s="45">
        <v>141.69999999999999</v>
      </c>
      <c r="CZ656" s="45">
        <v>142.80000000000001</v>
      </c>
      <c r="DA656" s="45">
        <v>142.9</v>
      </c>
      <c r="DB656" s="45">
        <v>141.69999999999999</v>
      </c>
      <c r="DC656" s="45">
        <v>141.69999999999999</v>
      </c>
      <c r="DD656" s="45">
        <v>141.69999999999999</v>
      </c>
      <c r="DE656" s="45">
        <v>141.80000000000001</v>
      </c>
      <c r="DF656" s="45">
        <v>141.6</v>
      </c>
      <c r="DG656" s="45">
        <v>141.69999999999999</v>
      </c>
      <c r="DH656" s="45">
        <v>142.80000000000001</v>
      </c>
      <c r="DI656" s="45">
        <v>142</v>
      </c>
      <c r="DJ656" s="45">
        <v>142.4</v>
      </c>
      <c r="DK656" s="45">
        <v>144.9</v>
      </c>
      <c r="DL656" s="45">
        <v>145.69999999999999</v>
      </c>
      <c r="DM656" s="45">
        <v>145.69999999999999</v>
      </c>
      <c r="DN656" s="45">
        <v>145.4</v>
      </c>
      <c r="DO656" s="45">
        <v>145.6</v>
      </c>
      <c r="DP656" s="45">
        <v>145.6</v>
      </c>
      <c r="DQ656" s="45">
        <v>147.6</v>
      </c>
      <c r="DR656" s="45">
        <v>148.4</v>
      </c>
      <c r="DS656" s="45">
        <v>150.5</v>
      </c>
      <c r="DT656" s="45">
        <v>150.6</v>
      </c>
      <c r="DU656" s="45">
        <v>149.6</v>
      </c>
      <c r="DV656" s="45">
        <v>152.6</v>
      </c>
      <c r="DW656" s="45">
        <v>149.6</v>
      </c>
      <c r="DX656" s="46">
        <v>152.6</v>
      </c>
      <c r="DY656" s="46">
        <v>152.80000000000001</v>
      </c>
      <c r="DZ656" s="46">
        <v>152.69999999999999</v>
      </c>
      <c r="EA656">
        <v>153.1</v>
      </c>
      <c r="EB656" s="47">
        <v>151.30000000000001</v>
      </c>
      <c r="EC656" s="47">
        <v>151.5</v>
      </c>
    </row>
    <row r="657" spans="1:133" x14ac:dyDescent="0.25">
      <c r="A657" s="43" t="s">
        <v>4067</v>
      </c>
      <c r="B657" s="43" t="s">
        <v>4068</v>
      </c>
      <c r="C657" s="44">
        <v>6.7339999999999997E-2</v>
      </c>
      <c r="D657" s="45">
        <v>103.4</v>
      </c>
      <c r="E657" s="45">
        <v>103.4</v>
      </c>
      <c r="F657" s="45">
        <v>103.4</v>
      </c>
      <c r="G657" s="45">
        <v>103.4</v>
      </c>
      <c r="H657" s="45">
        <v>103.4</v>
      </c>
      <c r="I657" s="45">
        <v>103.9</v>
      </c>
      <c r="J657" s="45">
        <v>103.9</v>
      </c>
      <c r="K657" s="45">
        <v>103.9</v>
      </c>
      <c r="L657" s="45">
        <v>103.9</v>
      </c>
      <c r="M657" s="45">
        <v>103.9</v>
      </c>
      <c r="N657" s="45">
        <v>103.9</v>
      </c>
      <c r="O657" s="45">
        <v>103.9</v>
      </c>
      <c r="P657" s="45">
        <v>108.2</v>
      </c>
      <c r="Q657" s="45">
        <v>108.2</v>
      </c>
      <c r="R657" s="45">
        <v>108.2</v>
      </c>
      <c r="S657" s="45">
        <v>108.2</v>
      </c>
      <c r="T657" s="45">
        <v>111.4</v>
      </c>
      <c r="U657" s="45">
        <v>114.3</v>
      </c>
      <c r="V657" s="45">
        <v>114.3</v>
      </c>
      <c r="W657" s="45">
        <v>114.3</v>
      </c>
      <c r="X657" s="45">
        <v>114.3</v>
      </c>
      <c r="Y657" s="45">
        <v>114.3</v>
      </c>
      <c r="Z657" s="45">
        <v>114.6</v>
      </c>
      <c r="AA657" s="45">
        <v>115.9</v>
      </c>
      <c r="AB657" s="45">
        <v>121.1</v>
      </c>
      <c r="AC657" s="45">
        <v>121.1</v>
      </c>
      <c r="AD657" s="45">
        <v>121.1</v>
      </c>
      <c r="AE657" s="45">
        <v>121.1</v>
      </c>
      <c r="AF657" s="45">
        <v>121.1</v>
      </c>
      <c r="AG657" s="45">
        <v>121.1</v>
      </c>
      <c r="AH657" s="45">
        <v>121.1</v>
      </c>
      <c r="AI657" s="45">
        <v>121.1</v>
      </c>
      <c r="AJ657" s="45">
        <v>121.1</v>
      </c>
      <c r="AK657" s="45">
        <v>121.1</v>
      </c>
      <c r="AL657" s="45">
        <v>121.1</v>
      </c>
      <c r="AM657" s="45">
        <v>121.1</v>
      </c>
      <c r="AN657" s="45">
        <v>122.4</v>
      </c>
      <c r="AO657" s="45">
        <v>122.4</v>
      </c>
      <c r="AP657" s="45">
        <v>122.4</v>
      </c>
      <c r="AQ657" s="45">
        <v>122.4</v>
      </c>
      <c r="AR657" s="45">
        <v>122.4</v>
      </c>
      <c r="AS657" s="45">
        <v>122.4</v>
      </c>
      <c r="AT657" s="45">
        <v>122.4</v>
      </c>
      <c r="AU657" s="45">
        <v>122.4</v>
      </c>
      <c r="AV657" s="45">
        <v>122.3</v>
      </c>
      <c r="AW657" s="45">
        <v>123.8</v>
      </c>
      <c r="AX657" s="45">
        <v>124.2</v>
      </c>
      <c r="AY657" s="45">
        <v>124.6</v>
      </c>
      <c r="AZ657" s="45">
        <v>125</v>
      </c>
      <c r="BA657" s="45">
        <v>125</v>
      </c>
      <c r="BB657" s="45">
        <v>139.1</v>
      </c>
      <c r="BC657" s="45">
        <v>138.80000000000001</v>
      </c>
      <c r="BD657" s="45">
        <v>139.1</v>
      </c>
      <c r="BE657" s="45">
        <v>139.30000000000001</v>
      </c>
      <c r="BF657" s="45">
        <v>139.30000000000001</v>
      </c>
      <c r="BG657" s="45">
        <v>139.30000000000001</v>
      </c>
      <c r="BH657" s="45">
        <v>139</v>
      </c>
      <c r="BI657" s="45">
        <v>139.69999999999999</v>
      </c>
      <c r="BJ657" s="45">
        <v>139.9</v>
      </c>
      <c r="BK657" s="45">
        <v>139.9</v>
      </c>
      <c r="BL657" s="45">
        <v>141.30000000000001</v>
      </c>
      <c r="BM657" s="45">
        <v>141.19999999999999</v>
      </c>
      <c r="BN657" s="45">
        <v>138.5</v>
      </c>
      <c r="BO657" s="45">
        <v>135.6</v>
      </c>
      <c r="BP657" s="45">
        <v>135.19999999999999</v>
      </c>
      <c r="BQ657" s="45">
        <v>135.19999999999999</v>
      </c>
      <c r="BR657" s="45">
        <v>135.6</v>
      </c>
      <c r="BS657" s="45">
        <v>134.4</v>
      </c>
      <c r="BT657" s="45">
        <v>134.4</v>
      </c>
      <c r="BU657" s="45">
        <v>135.4</v>
      </c>
      <c r="BV657" s="45">
        <v>135.4</v>
      </c>
      <c r="BW657" s="45">
        <v>135.4</v>
      </c>
      <c r="BX657" s="45">
        <v>135.4</v>
      </c>
      <c r="BY657" s="45">
        <v>135.4</v>
      </c>
      <c r="BZ657" s="45">
        <v>135.5</v>
      </c>
      <c r="CA657" s="45">
        <v>137.1</v>
      </c>
      <c r="CB657" s="45">
        <v>135.5</v>
      </c>
      <c r="CC657" s="45">
        <v>136.69999999999999</v>
      </c>
      <c r="CD657" s="45">
        <v>136.69999999999999</v>
      </c>
      <c r="CE657" s="45">
        <v>136.69999999999999</v>
      </c>
      <c r="CF657" s="45">
        <v>136.69999999999999</v>
      </c>
      <c r="CG657" s="45">
        <v>133.30000000000001</v>
      </c>
      <c r="CH657" s="45">
        <v>134.4</v>
      </c>
      <c r="CI657" s="45">
        <v>137.9</v>
      </c>
      <c r="CJ657" s="45">
        <v>137.9</v>
      </c>
      <c r="CK657" s="45">
        <v>134.30000000000001</v>
      </c>
      <c r="CL657" s="45">
        <v>136.69999999999999</v>
      </c>
      <c r="CM657" s="45">
        <v>136.69999999999999</v>
      </c>
      <c r="CN657" s="45">
        <v>136.69999999999999</v>
      </c>
      <c r="CO657" s="45">
        <v>134.19999999999999</v>
      </c>
      <c r="CP657" s="45">
        <v>136.69999999999999</v>
      </c>
      <c r="CQ657" s="45">
        <v>137.80000000000001</v>
      </c>
      <c r="CR657" s="45">
        <v>137.80000000000001</v>
      </c>
      <c r="CS657" s="45">
        <v>138.5</v>
      </c>
      <c r="CT657" s="45">
        <v>138.69999999999999</v>
      </c>
      <c r="CU657" s="45">
        <v>139</v>
      </c>
      <c r="CV657" s="45">
        <v>139</v>
      </c>
      <c r="CW657" s="45">
        <v>139</v>
      </c>
      <c r="CX657" s="45">
        <v>139.80000000000001</v>
      </c>
      <c r="CY657" s="45">
        <v>139.5</v>
      </c>
      <c r="CZ657" s="45">
        <v>140.69999999999999</v>
      </c>
      <c r="DA657" s="45">
        <v>140.80000000000001</v>
      </c>
      <c r="DB657" s="45">
        <v>139.5</v>
      </c>
      <c r="DC657" s="45">
        <v>139.5</v>
      </c>
      <c r="DD657" s="45">
        <v>139.5</v>
      </c>
      <c r="DE657" s="45">
        <v>139.5</v>
      </c>
      <c r="DF657" s="45">
        <v>139.30000000000001</v>
      </c>
      <c r="DG657" s="45">
        <v>139.30000000000001</v>
      </c>
      <c r="DH657" s="45">
        <v>140.5</v>
      </c>
      <c r="DI657" s="45">
        <v>139.6</v>
      </c>
      <c r="DJ657" s="45">
        <v>140.1</v>
      </c>
      <c r="DK657" s="45">
        <v>141.1</v>
      </c>
      <c r="DL657" s="45">
        <v>142</v>
      </c>
      <c r="DM657" s="45">
        <v>142</v>
      </c>
      <c r="DN657" s="45">
        <v>141.6</v>
      </c>
      <c r="DO657" s="45">
        <v>141.9</v>
      </c>
      <c r="DP657" s="45">
        <v>141.30000000000001</v>
      </c>
      <c r="DQ657" s="45">
        <v>142.5</v>
      </c>
      <c r="DR657" s="45">
        <v>143.30000000000001</v>
      </c>
      <c r="DS657" s="45">
        <v>145.6</v>
      </c>
      <c r="DT657" s="45">
        <v>145.80000000000001</v>
      </c>
      <c r="DU657" s="45">
        <v>144.6</v>
      </c>
      <c r="DV657" s="45">
        <v>148</v>
      </c>
      <c r="DW657" s="45">
        <v>144.30000000000001</v>
      </c>
      <c r="DX657" s="46">
        <v>147.69999999999999</v>
      </c>
      <c r="DY657" s="46">
        <v>147.9</v>
      </c>
      <c r="DZ657" s="46">
        <v>147.80000000000001</v>
      </c>
      <c r="EA657">
        <v>148.1</v>
      </c>
      <c r="EB657" s="47">
        <v>146.1</v>
      </c>
      <c r="EC657" s="47">
        <v>146.4</v>
      </c>
    </row>
    <row r="658" spans="1:133" x14ac:dyDescent="0.25">
      <c r="A658" s="43" t="s">
        <v>4069</v>
      </c>
      <c r="B658" s="43" t="s">
        <v>4070</v>
      </c>
      <c r="C658" s="44">
        <v>3.0400000000000002E-3</v>
      </c>
      <c r="D658" s="45">
        <v>108.5</v>
      </c>
      <c r="E658" s="45">
        <v>112.6</v>
      </c>
      <c r="F658" s="45">
        <v>116.5</v>
      </c>
      <c r="G658" s="45">
        <v>104.2</v>
      </c>
      <c r="H658" s="45">
        <v>108.5</v>
      </c>
      <c r="I658" s="45">
        <v>112.6</v>
      </c>
      <c r="J658" s="45">
        <v>108.5</v>
      </c>
      <c r="K658" s="45">
        <v>120.3</v>
      </c>
      <c r="L658" s="45">
        <v>112.6</v>
      </c>
      <c r="M658" s="45">
        <v>112.6</v>
      </c>
      <c r="N658" s="45">
        <v>134.5</v>
      </c>
      <c r="O658" s="45">
        <v>120.3</v>
      </c>
      <c r="P658" s="45">
        <v>128.4</v>
      </c>
      <c r="Q658" s="45">
        <v>128.4</v>
      </c>
      <c r="R658" s="45">
        <v>128.4</v>
      </c>
      <c r="S658" s="45">
        <v>124.8</v>
      </c>
      <c r="T658" s="45">
        <v>128.4</v>
      </c>
      <c r="U658" s="45">
        <v>121</v>
      </c>
      <c r="V658" s="45">
        <v>124.8</v>
      </c>
      <c r="W658" s="45">
        <v>124.8</v>
      </c>
      <c r="X658" s="45">
        <v>135.30000000000001</v>
      </c>
      <c r="Y658" s="45">
        <v>138.69999999999999</v>
      </c>
      <c r="Z658" s="45">
        <v>138.69999999999999</v>
      </c>
      <c r="AA658" s="45">
        <v>145.1</v>
      </c>
      <c r="AB658" s="45">
        <v>146.4</v>
      </c>
      <c r="AC658" s="45">
        <v>150</v>
      </c>
      <c r="AD658" s="45">
        <v>146.4</v>
      </c>
      <c r="AE658" s="45">
        <v>153.5</v>
      </c>
      <c r="AF658" s="45">
        <v>163.69999999999999</v>
      </c>
      <c r="AG658" s="45">
        <v>163.69999999999999</v>
      </c>
      <c r="AH658" s="45">
        <v>170.1</v>
      </c>
      <c r="AI658" s="45">
        <v>163.69999999999999</v>
      </c>
      <c r="AJ658" s="45">
        <v>157</v>
      </c>
      <c r="AK658" s="45">
        <v>163.69999999999999</v>
      </c>
      <c r="AL658" s="45">
        <v>150</v>
      </c>
      <c r="AM658" s="45">
        <v>176.3</v>
      </c>
      <c r="AN658" s="45">
        <v>153.5</v>
      </c>
      <c r="AO658" s="45">
        <v>160.69999999999999</v>
      </c>
      <c r="AP658" s="45">
        <v>177.3</v>
      </c>
      <c r="AQ658" s="45">
        <v>177.3</v>
      </c>
      <c r="AR658" s="45">
        <v>188.7</v>
      </c>
      <c r="AS658" s="45">
        <v>188.7</v>
      </c>
      <c r="AT658" s="45">
        <v>175.2</v>
      </c>
      <c r="AU658" s="45">
        <v>175.2</v>
      </c>
      <c r="AV658" s="45">
        <v>173.2</v>
      </c>
      <c r="AW658" s="45">
        <v>177.6</v>
      </c>
      <c r="AX658" s="45">
        <v>181</v>
      </c>
      <c r="AY658" s="45">
        <v>181.9</v>
      </c>
      <c r="AZ658" s="45">
        <v>173.8</v>
      </c>
      <c r="BA658" s="45">
        <v>174</v>
      </c>
      <c r="BB658" s="45">
        <v>185.5</v>
      </c>
      <c r="BC658" s="45">
        <v>185.2</v>
      </c>
      <c r="BD658" s="45">
        <v>190.2</v>
      </c>
      <c r="BE658" s="45">
        <v>190.2</v>
      </c>
      <c r="BF658" s="45">
        <v>190.3</v>
      </c>
      <c r="BG658" s="45">
        <v>186.7</v>
      </c>
      <c r="BH658" s="45">
        <v>186.7</v>
      </c>
      <c r="BI658" s="45">
        <v>186.7</v>
      </c>
      <c r="BJ658" s="45">
        <v>186.8</v>
      </c>
      <c r="BK658" s="45">
        <v>186.8</v>
      </c>
      <c r="BL658" s="45">
        <v>186.9</v>
      </c>
      <c r="BM658" s="45">
        <v>186.9</v>
      </c>
      <c r="BN658" s="45">
        <v>186.9</v>
      </c>
      <c r="BO658" s="45">
        <v>186.9</v>
      </c>
      <c r="BP658" s="45">
        <v>180.7</v>
      </c>
      <c r="BQ658" s="45">
        <v>183.9</v>
      </c>
      <c r="BR658" s="45">
        <v>187.1</v>
      </c>
      <c r="BS658" s="45">
        <v>185</v>
      </c>
      <c r="BT658" s="45">
        <v>185</v>
      </c>
      <c r="BU658" s="45">
        <v>189.1</v>
      </c>
      <c r="BV658" s="45">
        <v>180.7</v>
      </c>
      <c r="BW658" s="45">
        <v>189.1</v>
      </c>
      <c r="BX658" s="45">
        <v>192</v>
      </c>
      <c r="BY658" s="45">
        <v>192</v>
      </c>
      <c r="BZ658" s="45">
        <v>191.2</v>
      </c>
      <c r="CA658" s="45">
        <v>191.2</v>
      </c>
      <c r="CB658" s="45">
        <v>191.2</v>
      </c>
      <c r="CC658" s="45">
        <v>191.2</v>
      </c>
      <c r="CD658" s="45">
        <v>193.2</v>
      </c>
      <c r="CE658" s="45">
        <v>193.2</v>
      </c>
      <c r="CF658" s="45">
        <v>195.2</v>
      </c>
      <c r="CG658" s="45">
        <v>195.2</v>
      </c>
      <c r="CH658" s="45">
        <v>195.2</v>
      </c>
      <c r="CI658" s="45">
        <v>195.2</v>
      </c>
      <c r="CJ658" s="45">
        <v>195.2</v>
      </c>
      <c r="CK658" s="45">
        <v>195.2</v>
      </c>
      <c r="CL658" s="45">
        <v>195.2</v>
      </c>
      <c r="CM658" s="45">
        <v>196</v>
      </c>
      <c r="CN658" s="45">
        <v>196</v>
      </c>
      <c r="CO658" s="45">
        <v>196</v>
      </c>
      <c r="CP658" s="45">
        <v>196</v>
      </c>
      <c r="CQ658" s="45">
        <v>198</v>
      </c>
      <c r="CR658" s="45">
        <v>198</v>
      </c>
      <c r="CS658" s="45">
        <v>201.1</v>
      </c>
      <c r="CT658" s="45">
        <v>205.7</v>
      </c>
      <c r="CU658" s="45">
        <v>205.7</v>
      </c>
      <c r="CV658" s="45">
        <v>205.7</v>
      </c>
      <c r="CW658" s="45">
        <v>205.7</v>
      </c>
      <c r="CX658" s="45">
        <v>209.8</v>
      </c>
      <c r="CY658" s="45">
        <v>209.8</v>
      </c>
      <c r="CZ658" s="45">
        <v>209.8</v>
      </c>
      <c r="DA658" s="45">
        <v>209.8</v>
      </c>
      <c r="DB658" s="45">
        <v>209.8</v>
      </c>
      <c r="DC658" s="45">
        <v>209.8</v>
      </c>
      <c r="DD658" s="45">
        <v>209.8</v>
      </c>
      <c r="DE658" s="45">
        <v>210.5</v>
      </c>
      <c r="DF658" s="45">
        <v>210.5</v>
      </c>
      <c r="DG658" s="45">
        <v>213.8</v>
      </c>
      <c r="DH658" s="45">
        <v>213.8</v>
      </c>
      <c r="DI658" s="45">
        <v>213.8</v>
      </c>
      <c r="DJ658" s="45">
        <v>213.8</v>
      </c>
      <c r="DK658" s="45">
        <v>213.8</v>
      </c>
      <c r="DL658" s="45">
        <v>214.8</v>
      </c>
      <c r="DM658" s="45">
        <v>214.6</v>
      </c>
      <c r="DN658" s="45">
        <v>215.3</v>
      </c>
      <c r="DO658" s="45">
        <v>215.3</v>
      </c>
      <c r="DP658" s="45">
        <v>216.1</v>
      </c>
      <c r="DQ658" s="45">
        <v>216.1</v>
      </c>
      <c r="DR658" s="45">
        <v>217</v>
      </c>
      <c r="DS658" s="45">
        <v>217</v>
      </c>
      <c r="DT658" s="45">
        <v>217</v>
      </c>
      <c r="DU658" s="45">
        <v>217</v>
      </c>
      <c r="DV658" s="45">
        <v>217</v>
      </c>
      <c r="DW658" s="45">
        <v>222.8</v>
      </c>
      <c r="DX658" s="46">
        <v>222.8</v>
      </c>
      <c r="DY658" s="46">
        <v>224.1</v>
      </c>
      <c r="DZ658" s="46">
        <v>224.1</v>
      </c>
      <c r="EA658">
        <v>225</v>
      </c>
      <c r="EB658" s="47">
        <v>225.4</v>
      </c>
      <c r="EC658" s="47">
        <v>225.4</v>
      </c>
    </row>
    <row r="659" spans="1:133" x14ac:dyDescent="0.25">
      <c r="A659" s="43" t="s">
        <v>4071</v>
      </c>
      <c r="B659" s="43" t="s">
        <v>4072</v>
      </c>
      <c r="C659" s="44">
        <v>5.13E-3</v>
      </c>
      <c r="D659" s="45">
        <v>106.8</v>
      </c>
      <c r="E659" s="45">
        <v>106.8</v>
      </c>
      <c r="F659" s="45">
        <v>106.8</v>
      </c>
      <c r="G659" s="45">
        <v>106.8</v>
      </c>
      <c r="H659" s="45">
        <v>106.8</v>
      </c>
      <c r="I659" s="45">
        <v>106.8</v>
      </c>
      <c r="J659" s="45">
        <v>106.8</v>
      </c>
      <c r="K659" s="45">
        <v>106.8</v>
      </c>
      <c r="L659" s="45">
        <v>111</v>
      </c>
      <c r="M659" s="45">
        <v>111</v>
      </c>
      <c r="N659" s="45">
        <v>111</v>
      </c>
      <c r="O659" s="45">
        <v>111</v>
      </c>
      <c r="P659" s="45">
        <v>117</v>
      </c>
      <c r="Q659" s="45">
        <v>117</v>
      </c>
      <c r="R659" s="45">
        <v>117</v>
      </c>
      <c r="S659" s="45">
        <v>117</v>
      </c>
      <c r="T659" s="45">
        <v>117</v>
      </c>
      <c r="U659" s="45">
        <v>117</v>
      </c>
      <c r="V659" s="45">
        <v>117</v>
      </c>
      <c r="W659" s="45">
        <v>117</v>
      </c>
      <c r="X659" s="45">
        <v>119.9</v>
      </c>
      <c r="Y659" s="45">
        <v>119.9</v>
      </c>
      <c r="Z659" s="45">
        <v>119.9</v>
      </c>
      <c r="AA659" s="45">
        <v>119.9</v>
      </c>
      <c r="AB659" s="45">
        <v>122.7</v>
      </c>
      <c r="AC659" s="45">
        <v>122.7</v>
      </c>
      <c r="AD659" s="45">
        <v>122.7</v>
      </c>
      <c r="AE659" s="45">
        <v>122.7</v>
      </c>
      <c r="AF659" s="45">
        <v>122.7</v>
      </c>
      <c r="AG659" s="45">
        <v>122.7</v>
      </c>
      <c r="AH659" s="45">
        <v>122.7</v>
      </c>
      <c r="AI659" s="45">
        <v>122.7</v>
      </c>
      <c r="AJ659" s="45">
        <v>122.7</v>
      </c>
      <c r="AK659" s="45">
        <v>122.7</v>
      </c>
      <c r="AL659" s="45">
        <v>122.7</v>
      </c>
      <c r="AM659" s="45">
        <v>122.6</v>
      </c>
      <c r="AN659" s="45">
        <v>122.6</v>
      </c>
      <c r="AO659" s="45">
        <v>122.6</v>
      </c>
      <c r="AP659" s="45">
        <v>122.6</v>
      </c>
      <c r="AQ659" s="45">
        <v>122.6</v>
      </c>
      <c r="AR659" s="45">
        <v>122.6</v>
      </c>
      <c r="AS659" s="45">
        <v>122.6</v>
      </c>
      <c r="AT659" s="45">
        <v>122.6</v>
      </c>
      <c r="AU659" s="45">
        <v>122.6</v>
      </c>
      <c r="AV659" s="45">
        <v>122.6</v>
      </c>
      <c r="AW659" s="45">
        <v>122.6</v>
      </c>
      <c r="AX659" s="45">
        <v>122.6</v>
      </c>
      <c r="AY659" s="45">
        <v>122.6</v>
      </c>
      <c r="AZ659" s="45">
        <v>122.6</v>
      </c>
      <c r="BA659" s="45">
        <v>122.6</v>
      </c>
      <c r="BB659" s="45">
        <v>122.6</v>
      </c>
      <c r="BC659" s="45">
        <v>122.6</v>
      </c>
      <c r="BD659" s="45">
        <v>122.6</v>
      </c>
      <c r="BE659" s="45">
        <v>122.6</v>
      </c>
      <c r="BF659" s="45">
        <v>122.6</v>
      </c>
      <c r="BG659" s="45">
        <v>122.6</v>
      </c>
      <c r="BH659" s="45">
        <v>122.6</v>
      </c>
      <c r="BI659" s="45">
        <v>122.6</v>
      </c>
      <c r="BJ659" s="45">
        <v>122.6</v>
      </c>
      <c r="BK659" s="45">
        <v>122.6</v>
      </c>
      <c r="BL659" s="45">
        <v>122.6</v>
      </c>
      <c r="BM659" s="45">
        <v>122.6</v>
      </c>
      <c r="BN659" s="45">
        <v>122.6</v>
      </c>
      <c r="BO659" s="45">
        <v>129.1</v>
      </c>
      <c r="BP659" s="45">
        <v>129.1</v>
      </c>
      <c r="BQ659" s="45">
        <v>129.1</v>
      </c>
      <c r="BR659" s="45">
        <v>129.1</v>
      </c>
      <c r="BS659" s="45">
        <v>129.1</v>
      </c>
      <c r="BT659" s="45">
        <v>129.1</v>
      </c>
      <c r="BU659" s="45">
        <v>129.1</v>
      </c>
      <c r="BV659" s="45">
        <v>129.1</v>
      </c>
      <c r="BW659" s="45">
        <v>129.1</v>
      </c>
      <c r="BX659" s="45">
        <v>130.80000000000001</v>
      </c>
      <c r="BY659" s="45">
        <v>130.80000000000001</v>
      </c>
      <c r="BZ659" s="45">
        <v>130.80000000000001</v>
      </c>
      <c r="CA659" s="45">
        <v>130.80000000000001</v>
      </c>
      <c r="CB659" s="45">
        <v>130.80000000000001</v>
      </c>
      <c r="CC659" s="45">
        <v>130.80000000000001</v>
      </c>
      <c r="CD659" s="45">
        <v>130.80000000000001</v>
      </c>
      <c r="CE659" s="45">
        <v>130.80000000000001</v>
      </c>
      <c r="CF659" s="45">
        <v>130.80000000000001</v>
      </c>
      <c r="CG659" s="45">
        <v>130.80000000000001</v>
      </c>
      <c r="CH659" s="45">
        <v>130.80000000000001</v>
      </c>
      <c r="CI659" s="45">
        <v>130.80000000000001</v>
      </c>
      <c r="CJ659" s="45">
        <v>130.80000000000001</v>
      </c>
      <c r="CK659" s="45">
        <v>130.80000000000001</v>
      </c>
      <c r="CL659" s="45">
        <v>130.80000000000001</v>
      </c>
      <c r="CM659" s="45">
        <v>130.80000000000001</v>
      </c>
      <c r="CN659" s="45">
        <v>130.80000000000001</v>
      </c>
      <c r="CO659" s="45">
        <v>130.80000000000001</v>
      </c>
      <c r="CP659" s="45">
        <v>130.80000000000001</v>
      </c>
      <c r="CQ659" s="45">
        <v>130.80000000000001</v>
      </c>
      <c r="CR659" s="45">
        <v>130.80000000000001</v>
      </c>
      <c r="CS659" s="45">
        <v>130.80000000000001</v>
      </c>
      <c r="CT659" s="45">
        <v>130.80000000000001</v>
      </c>
      <c r="CU659" s="45">
        <v>130.80000000000001</v>
      </c>
      <c r="CV659" s="45">
        <v>130.80000000000001</v>
      </c>
      <c r="CW659" s="45">
        <v>130.80000000000001</v>
      </c>
      <c r="CX659" s="45">
        <v>130.80000000000001</v>
      </c>
      <c r="CY659" s="45">
        <v>130.80000000000001</v>
      </c>
      <c r="CZ659" s="45">
        <v>130.80000000000001</v>
      </c>
      <c r="DA659" s="45">
        <v>130.80000000000001</v>
      </c>
      <c r="DB659" s="45">
        <v>130.80000000000001</v>
      </c>
      <c r="DC659" s="45">
        <v>130.80000000000001</v>
      </c>
      <c r="DD659" s="45">
        <v>130.80000000000001</v>
      </c>
      <c r="DE659" s="45">
        <v>130.80000000000001</v>
      </c>
      <c r="DF659" s="45">
        <v>130.80000000000001</v>
      </c>
      <c r="DG659" s="45">
        <v>130.80000000000001</v>
      </c>
      <c r="DH659" s="45">
        <v>130.80000000000001</v>
      </c>
      <c r="DI659" s="45">
        <v>130.80000000000001</v>
      </c>
      <c r="DJ659" s="45">
        <v>130.80000000000001</v>
      </c>
      <c r="DK659" s="45">
        <v>153.19999999999999</v>
      </c>
      <c r="DL659" s="45">
        <v>153.19999999999999</v>
      </c>
      <c r="DM659" s="45">
        <v>153.19999999999999</v>
      </c>
      <c r="DN659" s="45">
        <v>153.19999999999999</v>
      </c>
      <c r="DO659" s="45">
        <v>153.19999999999999</v>
      </c>
      <c r="DP659" s="45">
        <v>160.5</v>
      </c>
      <c r="DQ659" s="45">
        <v>175</v>
      </c>
      <c r="DR659" s="45">
        <v>175</v>
      </c>
      <c r="DS659" s="45">
        <v>175</v>
      </c>
      <c r="DT659" s="45">
        <v>175</v>
      </c>
      <c r="DU659" s="45">
        <v>175</v>
      </c>
      <c r="DV659" s="45">
        <v>175</v>
      </c>
      <c r="DW659" s="45">
        <v>175</v>
      </c>
      <c r="DX659" s="46">
        <v>175</v>
      </c>
      <c r="DY659" s="46">
        <v>175</v>
      </c>
      <c r="DZ659" s="46">
        <v>175</v>
      </c>
      <c r="EA659">
        <v>175</v>
      </c>
      <c r="EB659" s="47">
        <v>175</v>
      </c>
      <c r="EC659" s="47">
        <v>175</v>
      </c>
    </row>
    <row r="660" spans="1:133" x14ac:dyDescent="0.25">
      <c r="A660" s="43" t="s">
        <v>4073</v>
      </c>
      <c r="B660" s="43" t="s">
        <v>4074</v>
      </c>
      <c r="C660" s="44">
        <v>5.5460000000000002E-2</v>
      </c>
      <c r="D660" s="45">
        <v>101.7</v>
      </c>
      <c r="E660" s="45">
        <v>96.4</v>
      </c>
      <c r="F660" s="45">
        <v>103</v>
      </c>
      <c r="G660" s="45">
        <v>101.6</v>
      </c>
      <c r="H660" s="45">
        <v>100.2</v>
      </c>
      <c r="I660" s="45">
        <v>101</v>
      </c>
      <c r="J660" s="45">
        <v>105.2</v>
      </c>
      <c r="K660" s="45">
        <v>100.9</v>
      </c>
      <c r="L660" s="45">
        <v>101.6</v>
      </c>
      <c r="M660" s="45">
        <v>102.2</v>
      </c>
      <c r="N660" s="45">
        <v>103.7</v>
      </c>
      <c r="O660" s="45">
        <v>102.4</v>
      </c>
      <c r="P660" s="45">
        <v>102.6</v>
      </c>
      <c r="Q660" s="45">
        <v>101.7</v>
      </c>
      <c r="R660" s="45">
        <v>99.9</v>
      </c>
      <c r="S660" s="45">
        <v>104</v>
      </c>
      <c r="T660" s="45">
        <v>105.6</v>
      </c>
      <c r="U660" s="45">
        <v>103.6</v>
      </c>
      <c r="V660" s="45">
        <v>108.4</v>
      </c>
      <c r="W660" s="45">
        <v>109.4</v>
      </c>
      <c r="X660" s="45">
        <v>110.3</v>
      </c>
      <c r="Y660" s="45">
        <v>110.4</v>
      </c>
      <c r="Z660" s="45">
        <v>111.6</v>
      </c>
      <c r="AA660" s="45">
        <v>108.7</v>
      </c>
      <c r="AB660" s="45">
        <v>111.1</v>
      </c>
      <c r="AC660" s="45">
        <v>113.7</v>
      </c>
      <c r="AD660" s="45">
        <v>112.4</v>
      </c>
      <c r="AE660" s="45">
        <v>107.1</v>
      </c>
      <c r="AF660" s="45">
        <v>108.2</v>
      </c>
      <c r="AG660" s="45">
        <v>109.8</v>
      </c>
      <c r="AH660" s="45">
        <v>109.2</v>
      </c>
      <c r="AI660" s="45">
        <v>107.5</v>
      </c>
      <c r="AJ660" s="45">
        <v>111.2</v>
      </c>
      <c r="AK660" s="45">
        <v>107.5</v>
      </c>
      <c r="AL660" s="45">
        <v>108.6</v>
      </c>
      <c r="AM660" s="45">
        <v>106.2</v>
      </c>
      <c r="AN660" s="45">
        <v>98.8</v>
      </c>
      <c r="AO660" s="45">
        <v>103.3</v>
      </c>
      <c r="AP660" s="45">
        <v>102</v>
      </c>
      <c r="AQ660" s="45">
        <v>107.4</v>
      </c>
      <c r="AR660" s="45">
        <v>105.4</v>
      </c>
      <c r="AS660" s="45">
        <v>105</v>
      </c>
      <c r="AT660" s="45">
        <v>104.8</v>
      </c>
      <c r="AU660" s="45">
        <v>107.6</v>
      </c>
      <c r="AV660" s="45">
        <v>102.7</v>
      </c>
      <c r="AW660" s="45">
        <v>103.1</v>
      </c>
      <c r="AX660" s="45">
        <v>107.7</v>
      </c>
      <c r="AY660" s="45">
        <v>103.6</v>
      </c>
      <c r="AZ660" s="45">
        <v>105.4</v>
      </c>
      <c r="BA660" s="45">
        <v>105</v>
      </c>
      <c r="BB660" s="45">
        <v>104.4</v>
      </c>
      <c r="BC660" s="45">
        <v>108.9</v>
      </c>
      <c r="BD660" s="45">
        <v>105.5</v>
      </c>
      <c r="BE660" s="45">
        <v>105.2</v>
      </c>
      <c r="BF660" s="45">
        <v>102.5</v>
      </c>
      <c r="BG660" s="45">
        <v>103</v>
      </c>
      <c r="BH660" s="45">
        <v>103.5</v>
      </c>
      <c r="BI660" s="45">
        <v>102.8</v>
      </c>
      <c r="BJ660" s="45">
        <v>102.8</v>
      </c>
      <c r="BK660" s="45">
        <v>102.8</v>
      </c>
      <c r="BL660" s="45">
        <v>105.1</v>
      </c>
      <c r="BM660" s="45">
        <v>103.5</v>
      </c>
      <c r="BN660" s="45">
        <v>103.5</v>
      </c>
      <c r="BO660" s="45">
        <v>102.2</v>
      </c>
      <c r="BP660" s="45">
        <v>102.6</v>
      </c>
      <c r="BQ660" s="45">
        <v>105.3</v>
      </c>
      <c r="BR660" s="45">
        <v>104.3</v>
      </c>
      <c r="BS660" s="45">
        <v>102.3</v>
      </c>
      <c r="BT660" s="45">
        <v>100.5</v>
      </c>
      <c r="BU660" s="45">
        <v>102.6</v>
      </c>
      <c r="BV660" s="45">
        <v>102.9</v>
      </c>
      <c r="BW660" s="45">
        <v>100.3</v>
      </c>
      <c r="BX660" s="45">
        <v>104.3</v>
      </c>
      <c r="BY660" s="45">
        <v>102</v>
      </c>
      <c r="BZ660" s="45">
        <v>103.7</v>
      </c>
      <c r="CA660" s="45">
        <v>103</v>
      </c>
      <c r="CB660" s="45">
        <v>101.5</v>
      </c>
      <c r="CC660" s="45">
        <v>103.6</v>
      </c>
      <c r="CD660" s="45">
        <v>101.9</v>
      </c>
      <c r="CE660" s="45">
        <v>99.8</v>
      </c>
      <c r="CF660" s="45">
        <v>105.4</v>
      </c>
      <c r="CG660" s="45">
        <v>104.4</v>
      </c>
      <c r="CH660" s="45">
        <v>106.6</v>
      </c>
      <c r="CI660" s="45">
        <v>102.5</v>
      </c>
      <c r="CJ660" s="45">
        <v>105.3</v>
      </c>
      <c r="CK660" s="45">
        <v>103.6</v>
      </c>
      <c r="CL660" s="45">
        <v>104.2</v>
      </c>
      <c r="CM660" s="45">
        <v>102</v>
      </c>
      <c r="CN660" s="45">
        <v>100.3</v>
      </c>
      <c r="CO660" s="45">
        <v>102.8</v>
      </c>
      <c r="CP660" s="45">
        <v>102.5</v>
      </c>
      <c r="CQ660" s="45">
        <v>103.1</v>
      </c>
      <c r="CR660" s="45">
        <v>101.4</v>
      </c>
      <c r="CS660" s="45">
        <v>104.9</v>
      </c>
      <c r="CT660" s="45">
        <v>108.3</v>
      </c>
      <c r="CU660" s="45">
        <v>104.5</v>
      </c>
      <c r="CV660" s="45">
        <v>104.3</v>
      </c>
      <c r="CW660" s="45">
        <v>103.8</v>
      </c>
      <c r="CX660" s="45">
        <v>102</v>
      </c>
      <c r="CY660" s="45">
        <v>103.5</v>
      </c>
      <c r="CZ660" s="45">
        <v>103</v>
      </c>
      <c r="DA660" s="45">
        <v>101.6</v>
      </c>
      <c r="DB660" s="45">
        <v>102.5</v>
      </c>
      <c r="DC660" s="45">
        <v>103.1</v>
      </c>
      <c r="DD660" s="45">
        <v>102.8</v>
      </c>
      <c r="DE660" s="45">
        <v>101.5</v>
      </c>
      <c r="DF660" s="45">
        <v>102.7</v>
      </c>
      <c r="DG660" s="45">
        <v>102.4</v>
      </c>
      <c r="DH660" s="45">
        <v>103.5</v>
      </c>
      <c r="DI660" s="45">
        <v>106</v>
      </c>
      <c r="DJ660" s="45">
        <v>106.6</v>
      </c>
      <c r="DK660" s="45">
        <v>105.2</v>
      </c>
      <c r="DL660" s="45">
        <v>104</v>
      </c>
      <c r="DM660" s="45">
        <v>103</v>
      </c>
      <c r="DN660" s="45">
        <v>108.6</v>
      </c>
      <c r="DO660" s="45">
        <v>106.1</v>
      </c>
      <c r="DP660" s="45">
        <v>109.2</v>
      </c>
      <c r="DQ660" s="45">
        <v>106.2</v>
      </c>
      <c r="DR660" s="45">
        <v>107.4</v>
      </c>
      <c r="DS660" s="45">
        <v>107.6</v>
      </c>
      <c r="DT660" s="45">
        <v>107.9</v>
      </c>
      <c r="DU660" s="45">
        <v>106.1</v>
      </c>
      <c r="DV660" s="45">
        <v>108.3</v>
      </c>
      <c r="DW660" s="45">
        <v>107</v>
      </c>
      <c r="DX660" s="46">
        <v>107.6</v>
      </c>
      <c r="DY660" s="46">
        <v>110.4</v>
      </c>
      <c r="DZ660" s="46">
        <v>110.4</v>
      </c>
      <c r="EA660">
        <v>111.6</v>
      </c>
      <c r="EB660" s="47">
        <v>112.2</v>
      </c>
      <c r="EC660" s="47">
        <v>108</v>
      </c>
    </row>
    <row r="661" spans="1:133" x14ac:dyDescent="0.25">
      <c r="A661" s="43" t="s">
        <v>4075</v>
      </c>
      <c r="B661" s="43" t="s">
        <v>4076</v>
      </c>
      <c r="C661" s="44">
        <v>4.8480000000000002E-2</v>
      </c>
      <c r="D661" s="45">
        <v>101.8</v>
      </c>
      <c r="E661" s="45">
        <v>95.1</v>
      </c>
      <c r="F661" s="45">
        <v>102.8</v>
      </c>
      <c r="G661" s="45">
        <v>101.1</v>
      </c>
      <c r="H661" s="45">
        <v>99.6</v>
      </c>
      <c r="I661" s="45">
        <v>99.9</v>
      </c>
      <c r="J661" s="45">
        <v>104.9</v>
      </c>
      <c r="K661" s="45">
        <v>100.3</v>
      </c>
      <c r="L661" s="45">
        <v>101.1</v>
      </c>
      <c r="M661" s="45">
        <v>101.5</v>
      </c>
      <c r="N661" s="45">
        <v>103.4</v>
      </c>
      <c r="O661" s="45">
        <v>101.4</v>
      </c>
      <c r="P661" s="45">
        <v>101.5</v>
      </c>
      <c r="Q661" s="45">
        <v>100.7</v>
      </c>
      <c r="R661" s="45">
        <v>98.3</v>
      </c>
      <c r="S661" s="45">
        <v>102.9</v>
      </c>
      <c r="T661" s="45">
        <v>104.3</v>
      </c>
      <c r="U661" s="45">
        <v>102.3</v>
      </c>
      <c r="V661" s="45">
        <v>107.4</v>
      </c>
      <c r="W661" s="45">
        <v>108.6</v>
      </c>
      <c r="X661" s="45">
        <v>109.3</v>
      </c>
      <c r="Y661" s="45">
        <v>109.7</v>
      </c>
      <c r="Z661" s="45">
        <v>110.5</v>
      </c>
      <c r="AA661" s="45">
        <v>107.2</v>
      </c>
      <c r="AB661" s="45">
        <v>109.7</v>
      </c>
      <c r="AC661" s="45">
        <v>112.9</v>
      </c>
      <c r="AD661" s="45">
        <v>111.3</v>
      </c>
      <c r="AE661" s="45">
        <v>105.3</v>
      </c>
      <c r="AF661" s="45">
        <v>106.9</v>
      </c>
      <c r="AG661" s="45">
        <v>108.2</v>
      </c>
      <c r="AH661" s="45">
        <v>107.6</v>
      </c>
      <c r="AI661" s="45">
        <v>105.8</v>
      </c>
      <c r="AJ661" s="45">
        <v>109.9</v>
      </c>
      <c r="AK661" s="45">
        <v>105.8</v>
      </c>
      <c r="AL661" s="45">
        <v>106.9</v>
      </c>
      <c r="AM661" s="45">
        <v>104.1</v>
      </c>
      <c r="AN661" s="45">
        <v>95.7</v>
      </c>
      <c r="AO661" s="45">
        <v>100.8</v>
      </c>
      <c r="AP661" s="45">
        <v>99.3</v>
      </c>
      <c r="AQ661" s="45">
        <v>105.6</v>
      </c>
      <c r="AR661" s="45">
        <v>103.3</v>
      </c>
      <c r="AS661" s="45">
        <v>102.8</v>
      </c>
      <c r="AT661" s="45">
        <v>102.6</v>
      </c>
      <c r="AU661" s="45">
        <v>105.8</v>
      </c>
      <c r="AV661" s="45">
        <v>100.2</v>
      </c>
      <c r="AW661" s="45">
        <v>100.7</v>
      </c>
      <c r="AX661" s="45">
        <v>105.9</v>
      </c>
      <c r="AY661" s="45">
        <v>101.2</v>
      </c>
      <c r="AZ661" s="45">
        <v>103.2</v>
      </c>
      <c r="BA661" s="45">
        <v>102.8</v>
      </c>
      <c r="BB661" s="45">
        <v>102.1</v>
      </c>
      <c r="BC661" s="45">
        <v>107.3</v>
      </c>
      <c r="BD661" s="45">
        <v>103.4</v>
      </c>
      <c r="BE661" s="45">
        <v>103.1</v>
      </c>
      <c r="BF661" s="45">
        <v>99.9</v>
      </c>
      <c r="BG661" s="45">
        <v>100.4</v>
      </c>
      <c r="BH661" s="45">
        <v>101</v>
      </c>
      <c r="BI661" s="45">
        <v>100.4</v>
      </c>
      <c r="BJ661" s="45">
        <v>100.4</v>
      </c>
      <c r="BK661" s="45">
        <v>100.3</v>
      </c>
      <c r="BL661" s="45">
        <v>103</v>
      </c>
      <c r="BM661" s="45">
        <v>101.2</v>
      </c>
      <c r="BN661" s="45">
        <v>101.1</v>
      </c>
      <c r="BO661" s="45">
        <v>99.9</v>
      </c>
      <c r="BP661" s="45">
        <v>100.4</v>
      </c>
      <c r="BQ661" s="45">
        <v>103.4</v>
      </c>
      <c r="BR661" s="45">
        <v>102.3</v>
      </c>
      <c r="BS661" s="45">
        <v>100</v>
      </c>
      <c r="BT661" s="45">
        <v>98</v>
      </c>
      <c r="BU661" s="45">
        <v>101.2</v>
      </c>
      <c r="BV661" s="45">
        <v>101.6</v>
      </c>
      <c r="BW661" s="45">
        <v>98.3</v>
      </c>
      <c r="BX661" s="45">
        <v>102.9</v>
      </c>
      <c r="BY661" s="45">
        <v>100.2</v>
      </c>
      <c r="BZ661" s="45">
        <v>102.1</v>
      </c>
      <c r="CA661" s="45">
        <v>101.4</v>
      </c>
      <c r="CB661" s="45">
        <v>99.7</v>
      </c>
      <c r="CC661" s="45">
        <v>102.1</v>
      </c>
      <c r="CD661" s="45">
        <v>100.1</v>
      </c>
      <c r="CE661" s="45">
        <v>97.6</v>
      </c>
      <c r="CF661" s="45">
        <v>104.1</v>
      </c>
      <c r="CG661" s="45">
        <v>102.9</v>
      </c>
      <c r="CH661" s="45">
        <v>105.6</v>
      </c>
      <c r="CI661" s="45">
        <v>100.9</v>
      </c>
      <c r="CJ661" s="45">
        <v>104.1</v>
      </c>
      <c r="CK661" s="45">
        <v>102.2</v>
      </c>
      <c r="CL661" s="45">
        <v>102.9</v>
      </c>
      <c r="CM661" s="45">
        <v>100.4</v>
      </c>
      <c r="CN661" s="45">
        <v>98.4</v>
      </c>
      <c r="CO661" s="45">
        <v>101.3</v>
      </c>
      <c r="CP661" s="45">
        <v>101</v>
      </c>
      <c r="CQ661" s="45">
        <v>101.6</v>
      </c>
      <c r="CR661" s="45">
        <v>99.7</v>
      </c>
      <c r="CS661" s="45">
        <v>103.3</v>
      </c>
      <c r="CT661" s="45">
        <v>107.4</v>
      </c>
      <c r="CU661" s="45">
        <v>103.4</v>
      </c>
      <c r="CV661" s="45">
        <v>103.2</v>
      </c>
      <c r="CW661" s="45">
        <v>102.6</v>
      </c>
      <c r="CX661" s="45">
        <v>100.6</v>
      </c>
      <c r="CY661" s="45">
        <v>102.3</v>
      </c>
      <c r="CZ661" s="45">
        <v>101.7</v>
      </c>
      <c r="DA661" s="45">
        <v>100.1</v>
      </c>
      <c r="DB661" s="45">
        <v>101.1</v>
      </c>
      <c r="DC661" s="45">
        <v>101.7</v>
      </c>
      <c r="DD661" s="45">
        <v>101.5</v>
      </c>
      <c r="DE661" s="45">
        <v>99.9</v>
      </c>
      <c r="DF661" s="45">
        <v>101.3</v>
      </c>
      <c r="DG661" s="45">
        <v>100</v>
      </c>
      <c r="DH661" s="45">
        <v>101.4</v>
      </c>
      <c r="DI661" s="45">
        <v>104.2</v>
      </c>
      <c r="DJ661" s="45">
        <v>102.1</v>
      </c>
      <c r="DK661" s="45">
        <v>100.5</v>
      </c>
      <c r="DL661" s="45">
        <v>99</v>
      </c>
      <c r="DM661" s="45">
        <v>99</v>
      </c>
      <c r="DN661" s="45">
        <v>104.9</v>
      </c>
      <c r="DO661" s="45">
        <v>102.8</v>
      </c>
      <c r="DP661" s="45">
        <v>105.1</v>
      </c>
      <c r="DQ661" s="45">
        <v>102.8</v>
      </c>
      <c r="DR661" s="45">
        <v>104</v>
      </c>
      <c r="DS661" s="45">
        <v>104</v>
      </c>
      <c r="DT661" s="45">
        <v>104</v>
      </c>
      <c r="DU661" s="45">
        <v>102.3</v>
      </c>
      <c r="DV661" s="45">
        <v>104.5</v>
      </c>
      <c r="DW661" s="45">
        <v>103</v>
      </c>
      <c r="DX661" s="46">
        <v>104</v>
      </c>
      <c r="DY661" s="46">
        <v>107.2</v>
      </c>
      <c r="DZ661" s="46">
        <v>107.2</v>
      </c>
      <c r="EA661">
        <v>108.4</v>
      </c>
      <c r="EB661" s="47">
        <v>109.2</v>
      </c>
      <c r="EC661" s="47">
        <v>104.3</v>
      </c>
    </row>
    <row r="662" spans="1:133" x14ac:dyDescent="0.25">
      <c r="A662" s="43" t="s">
        <v>4077</v>
      </c>
      <c r="B662" s="43" t="s">
        <v>4078</v>
      </c>
      <c r="C662" s="44">
        <v>6.9800000000000001E-3</v>
      </c>
      <c r="D662" s="45">
        <v>100.9</v>
      </c>
      <c r="E662" s="45">
        <v>105</v>
      </c>
      <c r="F662" s="45">
        <v>104.3</v>
      </c>
      <c r="G662" s="45">
        <v>104.7</v>
      </c>
      <c r="H662" s="45">
        <v>104.6</v>
      </c>
      <c r="I662" s="45">
        <v>108.6</v>
      </c>
      <c r="J662" s="45">
        <v>107.1</v>
      </c>
      <c r="K662" s="45">
        <v>105.2</v>
      </c>
      <c r="L662" s="45">
        <v>105.3</v>
      </c>
      <c r="M662" s="45">
        <v>106.4</v>
      </c>
      <c r="N662" s="45">
        <v>105.8</v>
      </c>
      <c r="O662" s="45">
        <v>109.4</v>
      </c>
      <c r="P662" s="45">
        <v>110.5</v>
      </c>
      <c r="Q662" s="45">
        <v>108.6</v>
      </c>
      <c r="R662" s="45">
        <v>110.7</v>
      </c>
      <c r="S662" s="45">
        <v>111.5</v>
      </c>
      <c r="T662" s="45">
        <v>114.8</v>
      </c>
      <c r="U662" s="45">
        <v>112.6</v>
      </c>
      <c r="V662" s="45">
        <v>115.4</v>
      </c>
      <c r="W662" s="45">
        <v>114.9</v>
      </c>
      <c r="X662" s="45">
        <v>117</v>
      </c>
      <c r="Y662" s="45">
        <v>115.5</v>
      </c>
      <c r="Z662" s="45">
        <v>119.3</v>
      </c>
      <c r="AA662" s="45">
        <v>119.2</v>
      </c>
      <c r="AB662" s="45">
        <v>121</v>
      </c>
      <c r="AC662" s="45">
        <v>119</v>
      </c>
      <c r="AD662" s="45">
        <v>119.8</v>
      </c>
      <c r="AE662" s="45">
        <v>119.3</v>
      </c>
      <c r="AF662" s="45">
        <v>117.4</v>
      </c>
      <c r="AG662" s="45">
        <v>120.6</v>
      </c>
      <c r="AH662" s="45">
        <v>120.1</v>
      </c>
      <c r="AI662" s="45">
        <v>119.4</v>
      </c>
      <c r="AJ662" s="45">
        <v>120.3</v>
      </c>
      <c r="AK662" s="45">
        <v>119.7</v>
      </c>
      <c r="AL662" s="45">
        <v>120.4</v>
      </c>
      <c r="AM662" s="45">
        <v>121</v>
      </c>
      <c r="AN662" s="45">
        <v>120.8</v>
      </c>
      <c r="AO662" s="45">
        <v>120.8</v>
      </c>
      <c r="AP662" s="45">
        <v>120.6</v>
      </c>
      <c r="AQ662" s="45">
        <v>120.1</v>
      </c>
      <c r="AR662" s="45">
        <v>120.1</v>
      </c>
      <c r="AS662" s="45">
        <v>120.1</v>
      </c>
      <c r="AT662" s="45">
        <v>120.1</v>
      </c>
      <c r="AU662" s="45">
        <v>120.1</v>
      </c>
      <c r="AV662" s="45">
        <v>120.1</v>
      </c>
      <c r="AW662" s="45">
        <v>120.1</v>
      </c>
      <c r="AX662" s="45">
        <v>120.1</v>
      </c>
      <c r="AY662" s="45">
        <v>120.1</v>
      </c>
      <c r="AZ662" s="45">
        <v>120.1</v>
      </c>
      <c r="BA662" s="45">
        <v>120.1</v>
      </c>
      <c r="BB662" s="45">
        <v>120.1</v>
      </c>
      <c r="BC662" s="45">
        <v>120.1</v>
      </c>
      <c r="BD662" s="45">
        <v>120.1</v>
      </c>
      <c r="BE662" s="45">
        <v>120.1</v>
      </c>
      <c r="BF662" s="45">
        <v>120.1</v>
      </c>
      <c r="BG662" s="45">
        <v>120.9</v>
      </c>
      <c r="BH662" s="45">
        <v>120.9</v>
      </c>
      <c r="BI662" s="45">
        <v>120.1</v>
      </c>
      <c r="BJ662" s="45">
        <v>120.1</v>
      </c>
      <c r="BK662" s="45">
        <v>120.1</v>
      </c>
      <c r="BL662" s="45">
        <v>120.1</v>
      </c>
      <c r="BM662" s="45">
        <v>120.1</v>
      </c>
      <c r="BN662" s="45">
        <v>120.1</v>
      </c>
      <c r="BO662" s="45">
        <v>118</v>
      </c>
      <c r="BP662" s="45">
        <v>118</v>
      </c>
      <c r="BQ662" s="45">
        <v>118.2</v>
      </c>
      <c r="BR662" s="45">
        <v>118.2</v>
      </c>
      <c r="BS662" s="45">
        <v>118.2</v>
      </c>
      <c r="BT662" s="45">
        <v>118.1</v>
      </c>
      <c r="BU662" s="45">
        <v>112</v>
      </c>
      <c r="BV662" s="45">
        <v>112</v>
      </c>
      <c r="BW662" s="45">
        <v>114.2</v>
      </c>
      <c r="BX662" s="45">
        <v>114.5</v>
      </c>
      <c r="BY662" s="45">
        <v>114.5</v>
      </c>
      <c r="BZ662" s="45">
        <v>114.4</v>
      </c>
      <c r="CA662" s="45">
        <v>114.2</v>
      </c>
      <c r="CB662" s="45">
        <v>114.2</v>
      </c>
      <c r="CC662" s="45">
        <v>114.2</v>
      </c>
      <c r="CD662" s="45">
        <v>114.2</v>
      </c>
      <c r="CE662" s="45">
        <v>114.8</v>
      </c>
      <c r="CF662" s="45">
        <v>114.5</v>
      </c>
      <c r="CG662" s="45">
        <v>114.5</v>
      </c>
      <c r="CH662" s="45">
        <v>113.4</v>
      </c>
      <c r="CI662" s="45">
        <v>113.3</v>
      </c>
      <c r="CJ662" s="45">
        <v>113.4</v>
      </c>
      <c r="CK662" s="45">
        <v>113.5</v>
      </c>
      <c r="CL662" s="45">
        <v>113.2</v>
      </c>
      <c r="CM662" s="45">
        <v>113.1</v>
      </c>
      <c r="CN662" s="45">
        <v>113.3</v>
      </c>
      <c r="CO662" s="45">
        <v>113.2</v>
      </c>
      <c r="CP662" s="45">
        <v>113.4</v>
      </c>
      <c r="CQ662" s="45">
        <v>113.2</v>
      </c>
      <c r="CR662" s="45">
        <v>113.1</v>
      </c>
      <c r="CS662" s="45">
        <v>115.7</v>
      </c>
      <c r="CT662" s="45">
        <v>114.4</v>
      </c>
      <c r="CU662" s="45">
        <v>111.8</v>
      </c>
      <c r="CV662" s="45">
        <v>111.8</v>
      </c>
      <c r="CW662" s="45">
        <v>111.8</v>
      </c>
      <c r="CX662" s="45">
        <v>112.3</v>
      </c>
      <c r="CY662" s="45">
        <v>111.8</v>
      </c>
      <c r="CZ662" s="45">
        <v>111.8</v>
      </c>
      <c r="DA662" s="45">
        <v>112.3</v>
      </c>
      <c r="DB662" s="45">
        <v>112.3</v>
      </c>
      <c r="DC662" s="45">
        <v>112.5</v>
      </c>
      <c r="DD662" s="45">
        <v>112.3</v>
      </c>
      <c r="DE662" s="45">
        <v>112.7</v>
      </c>
      <c r="DF662" s="45">
        <v>112.6</v>
      </c>
      <c r="DG662" s="45">
        <v>119.5</v>
      </c>
      <c r="DH662" s="45">
        <v>118</v>
      </c>
      <c r="DI662" s="45">
        <v>118.2</v>
      </c>
      <c r="DJ662" s="45">
        <v>138</v>
      </c>
      <c r="DK662" s="45">
        <v>137.69999999999999</v>
      </c>
      <c r="DL662" s="45">
        <v>138.19999999999999</v>
      </c>
      <c r="DM662" s="45">
        <v>130.69999999999999</v>
      </c>
      <c r="DN662" s="45">
        <v>133.69999999999999</v>
      </c>
      <c r="DO662" s="45">
        <v>129.30000000000001</v>
      </c>
      <c r="DP662" s="45">
        <v>137.30000000000001</v>
      </c>
      <c r="DQ662" s="45">
        <v>129.80000000000001</v>
      </c>
      <c r="DR662" s="45">
        <v>130.5</v>
      </c>
      <c r="DS662" s="45">
        <v>132</v>
      </c>
      <c r="DT662" s="45">
        <v>134.69999999999999</v>
      </c>
      <c r="DU662" s="45">
        <v>132.30000000000001</v>
      </c>
      <c r="DV662" s="45">
        <v>134.6</v>
      </c>
      <c r="DW662" s="45">
        <v>134.9</v>
      </c>
      <c r="DX662" s="46">
        <v>133.19999999999999</v>
      </c>
      <c r="DY662" s="46">
        <v>133.19999999999999</v>
      </c>
      <c r="DZ662" s="46">
        <v>133.19999999999999</v>
      </c>
      <c r="EA662">
        <v>134.1</v>
      </c>
      <c r="EB662" s="47">
        <v>133.5</v>
      </c>
      <c r="EC662" s="47">
        <v>133.9</v>
      </c>
    </row>
    <row r="663" spans="1:133" x14ac:dyDescent="0.25">
      <c r="A663" s="43" t="s">
        <v>4079</v>
      </c>
      <c r="B663" s="43" t="s">
        <v>4080</v>
      </c>
      <c r="C663" s="44">
        <v>7.5100000000000002E-3</v>
      </c>
      <c r="D663" s="45">
        <v>101.7</v>
      </c>
      <c r="E663" s="45">
        <v>102.7</v>
      </c>
      <c r="F663" s="45">
        <v>104</v>
      </c>
      <c r="G663" s="45">
        <v>104.3</v>
      </c>
      <c r="H663" s="45">
        <v>102.3</v>
      </c>
      <c r="I663" s="45">
        <v>98.3</v>
      </c>
      <c r="J663" s="45">
        <v>98.4</v>
      </c>
      <c r="K663" s="45">
        <v>99.6</v>
      </c>
      <c r="L663" s="45">
        <v>99.5</v>
      </c>
      <c r="M663" s="45">
        <v>99.6</v>
      </c>
      <c r="N663" s="45">
        <v>104.6</v>
      </c>
      <c r="O663" s="45">
        <v>102.5</v>
      </c>
      <c r="P663" s="45">
        <v>109.4</v>
      </c>
      <c r="Q663" s="45">
        <v>107.2</v>
      </c>
      <c r="R663" s="45">
        <v>108</v>
      </c>
      <c r="S663" s="45">
        <v>106.1</v>
      </c>
      <c r="T663" s="45">
        <v>107.3</v>
      </c>
      <c r="U663" s="45">
        <v>106.5</v>
      </c>
      <c r="V663" s="45">
        <v>108.4</v>
      </c>
      <c r="W663" s="45">
        <v>106.3</v>
      </c>
      <c r="X663" s="45">
        <v>106.6</v>
      </c>
      <c r="Y663" s="45">
        <v>107.1</v>
      </c>
      <c r="Z663" s="45">
        <v>108.4</v>
      </c>
      <c r="AA663" s="45">
        <v>107.5</v>
      </c>
      <c r="AB663" s="45">
        <v>106.4</v>
      </c>
      <c r="AC663" s="45">
        <v>107.6</v>
      </c>
      <c r="AD663" s="45">
        <v>108.8</v>
      </c>
      <c r="AE663" s="45">
        <v>106</v>
      </c>
      <c r="AF663" s="45">
        <v>104.4</v>
      </c>
      <c r="AG663" s="45">
        <v>104.9</v>
      </c>
      <c r="AH663" s="45">
        <v>102.7</v>
      </c>
      <c r="AI663" s="45">
        <v>105.4</v>
      </c>
      <c r="AJ663" s="45">
        <v>104.1</v>
      </c>
      <c r="AK663" s="45">
        <v>104.7</v>
      </c>
      <c r="AL663" s="45">
        <v>105.1</v>
      </c>
      <c r="AM663" s="45">
        <v>106.3</v>
      </c>
      <c r="AN663" s="45">
        <v>100.8</v>
      </c>
      <c r="AO663" s="45">
        <v>99.1</v>
      </c>
      <c r="AP663" s="45">
        <v>100.6</v>
      </c>
      <c r="AQ663" s="45">
        <v>100.2</v>
      </c>
      <c r="AR663" s="45">
        <v>101</v>
      </c>
      <c r="AS663" s="45">
        <v>101.6</v>
      </c>
      <c r="AT663" s="45">
        <v>101.8</v>
      </c>
      <c r="AU663" s="45">
        <v>95</v>
      </c>
      <c r="AV663" s="45">
        <v>95.8</v>
      </c>
      <c r="AW663" s="45">
        <v>95.8</v>
      </c>
      <c r="AX663" s="45">
        <v>96.1</v>
      </c>
      <c r="AY663" s="45">
        <v>100.7</v>
      </c>
      <c r="AZ663" s="45">
        <v>98.3</v>
      </c>
      <c r="BA663" s="45">
        <v>98.2</v>
      </c>
      <c r="BB663" s="45">
        <v>97.2</v>
      </c>
      <c r="BC663" s="45">
        <v>97.5</v>
      </c>
      <c r="BD663" s="45">
        <v>97.7</v>
      </c>
      <c r="BE663" s="45">
        <v>98.4</v>
      </c>
      <c r="BF663" s="45">
        <v>95.2</v>
      </c>
      <c r="BG663" s="45">
        <v>94.9</v>
      </c>
      <c r="BH663" s="45">
        <v>95</v>
      </c>
      <c r="BI663" s="45">
        <v>95.1</v>
      </c>
      <c r="BJ663" s="45">
        <v>95.7</v>
      </c>
      <c r="BK663" s="45">
        <v>96.3</v>
      </c>
      <c r="BL663" s="45">
        <v>98.5</v>
      </c>
      <c r="BM663" s="45">
        <v>97.8</v>
      </c>
      <c r="BN663" s="45">
        <v>98.2</v>
      </c>
      <c r="BO663" s="45">
        <v>106.8</v>
      </c>
      <c r="BP663" s="45">
        <v>105.1</v>
      </c>
      <c r="BQ663" s="45">
        <v>112.8</v>
      </c>
      <c r="BR663" s="45">
        <v>113.6</v>
      </c>
      <c r="BS663" s="45">
        <v>113.1</v>
      </c>
      <c r="BT663" s="45">
        <v>113.1</v>
      </c>
      <c r="BU663" s="45">
        <v>112.3</v>
      </c>
      <c r="BV663" s="45">
        <v>111.8</v>
      </c>
      <c r="BW663" s="45">
        <v>112.6</v>
      </c>
      <c r="BX663" s="45">
        <v>109.6</v>
      </c>
      <c r="BY663" s="45">
        <v>111.8</v>
      </c>
      <c r="BZ663" s="45">
        <v>111.8</v>
      </c>
      <c r="CA663" s="45">
        <v>112.1</v>
      </c>
      <c r="CB663" s="45">
        <v>107.5</v>
      </c>
      <c r="CC663" s="45">
        <v>107.5</v>
      </c>
      <c r="CD663" s="45">
        <v>107.2</v>
      </c>
      <c r="CE663" s="45">
        <v>107.2</v>
      </c>
      <c r="CF663" s="45">
        <v>107.4</v>
      </c>
      <c r="CG663" s="45">
        <v>107.3</v>
      </c>
      <c r="CH663" s="45">
        <v>107.5</v>
      </c>
      <c r="CI663" s="45">
        <v>107.4</v>
      </c>
      <c r="CJ663" s="45">
        <v>109.2</v>
      </c>
      <c r="CK663" s="45">
        <v>109.3</v>
      </c>
      <c r="CL663" s="45">
        <v>109.5</v>
      </c>
      <c r="CM663" s="45">
        <v>109.4</v>
      </c>
      <c r="CN663" s="45">
        <v>109.5</v>
      </c>
      <c r="CO663" s="45">
        <v>109.5</v>
      </c>
      <c r="CP663" s="45">
        <v>109.4</v>
      </c>
      <c r="CQ663" s="45">
        <v>109.4</v>
      </c>
      <c r="CR663" s="45">
        <v>110.9</v>
      </c>
      <c r="CS663" s="45">
        <v>112.2</v>
      </c>
      <c r="CT663" s="45">
        <v>112</v>
      </c>
      <c r="CU663" s="45">
        <v>112.2</v>
      </c>
      <c r="CV663" s="45">
        <v>112.2</v>
      </c>
      <c r="CW663" s="45">
        <v>112.1</v>
      </c>
      <c r="CX663" s="45">
        <v>112.1</v>
      </c>
      <c r="CY663" s="45">
        <v>112.1</v>
      </c>
      <c r="CZ663" s="45">
        <v>108.8</v>
      </c>
      <c r="DA663" s="45">
        <v>102</v>
      </c>
      <c r="DB663" s="45">
        <v>95.7</v>
      </c>
      <c r="DC663" s="45">
        <v>95.6</v>
      </c>
      <c r="DD663" s="45">
        <v>95.2</v>
      </c>
      <c r="DE663" s="45">
        <v>95.2</v>
      </c>
      <c r="DF663" s="45">
        <v>94.9</v>
      </c>
      <c r="DG663" s="45">
        <v>95.9</v>
      </c>
      <c r="DH663" s="45">
        <v>95.8</v>
      </c>
      <c r="DI663" s="45">
        <v>95.8</v>
      </c>
      <c r="DJ663" s="45">
        <v>98.5</v>
      </c>
      <c r="DK663" s="45">
        <v>98.5</v>
      </c>
      <c r="DL663" s="45">
        <v>98.4</v>
      </c>
      <c r="DM663" s="45">
        <v>98.4</v>
      </c>
      <c r="DN663" s="45">
        <v>98.5</v>
      </c>
      <c r="DO663" s="45">
        <v>98.4</v>
      </c>
      <c r="DP663" s="45">
        <v>98.4</v>
      </c>
      <c r="DQ663" s="45">
        <v>99.6</v>
      </c>
      <c r="DR663" s="45">
        <v>99.7</v>
      </c>
      <c r="DS663" s="45">
        <v>99.7</v>
      </c>
      <c r="DT663" s="45">
        <v>99.6</v>
      </c>
      <c r="DU663" s="45">
        <v>99.6</v>
      </c>
      <c r="DV663" s="45">
        <v>98.3</v>
      </c>
      <c r="DW663" s="45">
        <v>98.3</v>
      </c>
      <c r="DX663" s="46">
        <v>101.6</v>
      </c>
      <c r="DY663" s="46">
        <v>101.6</v>
      </c>
      <c r="DZ663" s="46">
        <v>101.6</v>
      </c>
      <c r="EA663">
        <v>101.6</v>
      </c>
      <c r="EB663" s="47">
        <v>101.7</v>
      </c>
      <c r="EC663" s="47">
        <v>100.4</v>
      </c>
    </row>
    <row r="664" spans="1:133" x14ac:dyDescent="0.25">
      <c r="A664" s="43" t="s">
        <v>4081</v>
      </c>
      <c r="B664" s="43" t="s">
        <v>4082</v>
      </c>
      <c r="C664" s="44">
        <v>4.4999999999999997E-3</v>
      </c>
      <c r="D664" s="45">
        <v>100</v>
      </c>
      <c r="E664" s="45">
        <v>100</v>
      </c>
      <c r="F664" s="45">
        <v>100</v>
      </c>
      <c r="G664" s="45">
        <v>100</v>
      </c>
      <c r="H664" s="45">
        <v>100</v>
      </c>
      <c r="I664" s="45">
        <v>100</v>
      </c>
      <c r="J664" s="45">
        <v>100</v>
      </c>
      <c r="K664" s="45">
        <v>100</v>
      </c>
      <c r="L664" s="45">
        <v>100</v>
      </c>
      <c r="M664" s="45">
        <v>100</v>
      </c>
      <c r="N664" s="45">
        <v>100</v>
      </c>
      <c r="O664" s="45">
        <v>100</v>
      </c>
      <c r="P664" s="45">
        <v>105.4</v>
      </c>
      <c r="Q664" s="45">
        <v>105.4</v>
      </c>
      <c r="R664" s="45">
        <v>105.4</v>
      </c>
      <c r="S664" s="45">
        <v>105.4</v>
      </c>
      <c r="T664" s="45">
        <v>105.4</v>
      </c>
      <c r="U664" s="45">
        <v>105.4</v>
      </c>
      <c r="V664" s="45">
        <v>105.4</v>
      </c>
      <c r="W664" s="45">
        <v>105.4</v>
      </c>
      <c r="X664" s="45">
        <v>105.4</v>
      </c>
      <c r="Y664" s="45">
        <v>105.4</v>
      </c>
      <c r="Z664" s="45">
        <v>105.4</v>
      </c>
      <c r="AA664" s="45">
        <v>105.4</v>
      </c>
      <c r="AB664" s="45">
        <v>104.7</v>
      </c>
      <c r="AC664" s="45">
        <v>104.7</v>
      </c>
      <c r="AD664" s="45">
        <v>104.7</v>
      </c>
      <c r="AE664" s="45">
        <v>104.7</v>
      </c>
      <c r="AF664" s="45">
        <v>104.7</v>
      </c>
      <c r="AG664" s="45">
        <v>104.7</v>
      </c>
      <c r="AH664" s="45">
        <v>104.7</v>
      </c>
      <c r="AI664" s="45">
        <v>104.7</v>
      </c>
      <c r="AJ664" s="45">
        <v>104.7</v>
      </c>
      <c r="AK664" s="45">
        <v>104.7</v>
      </c>
      <c r="AL664" s="45">
        <v>104.7</v>
      </c>
      <c r="AM664" s="45">
        <v>104.7</v>
      </c>
      <c r="AN664" s="45">
        <v>102.3</v>
      </c>
      <c r="AO664" s="45">
        <v>102.3</v>
      </c>
      <c r="AP664" s="45">
        <v>102.3</v>
      </c>
      <c r="AQ664" s="45">
        <v>102.3</v>
      </c>
      <c r="AR664" s="45">
        <v>102.3</v>
      </c>
      <c r="AS664" s="45">
        <v>102.3</v>
      </c>
      <c r="AT664" s="45">
        <v>102.3</v>
      </c>
      <c r="AU664" s="45">
        <v>91.7</v>
      </c>
      <c r="AV664" s="45">
        <v>91.7</v>
      </c>
      <c r="AW664" s="45">
        <v>91.7</v>
      </c>
      <c r="AX664" s="45">
        <v>91.7</v>
      </c>
      <c r="AY664" s="45">
        <v>91.7</v>
      </c>
      <c r="AZ664" s="45">
        <v>91.7</v>
      </c>
      <c r="BA664" s="45">
        <v>91.7</v>
      </c>
      <c r="BB664" s="45">
        <v>91.7</v>
      </c>
      <c r="BC664" s="45">
        <v>91.7</v>
      </c>
      <c r="BD664" s="45">
        <v>91.7</v>
      </c>
      <c r="BE664" s="45">
        <v>91.7</v>
      </c>
      <c r="BF664" s="45">
        <v>91.7</v>
      </c>
      <c r="BG664" s="45">
        <v>91.7</v>
      </c>
      <c r="BH664" s="45">
        <v>91.7</v>
      </c>
      <c r="BI664" s="45">
        <v>91.7</v>
      </c>
      <c r="BJ664" s="45">
        <v>91.7</v>
      </c>
      <c r="BK664" s="45">
        <v>91.7</v>
      </c>
      <c r="BL664" s="45">
        <v>96.4</v>
      </c>
      <c r="BM664" s="45">
        <v>96.2</v>
      </c>
      <c r="BN664" s="45">
        <v>96.2</v>
      </c>
      <c r="BO664" s="45">
        <v>104.8</v>
      </c>
      <c r="BP664" s="45">
        <v>104.8</v>
      </c>
      <c r="BQ664" s="45">
        <v>112.9</v>
      </c>
      <c r="BR664" s="45">
        <v>112.9</v>
      </c>
      <c r="BS664" s="45">
        <v>112.9</v>
      </c>
      <c r="BT664" s="45">
        <v>112.9</v>
      </c>
      <c r="BU664" s="45">
        <v>112.9</v>
      </c>
      <c r="BV664" s="45">
        <v>112.9</v>
      </c>
      <c r="BW664" s="45">
        <v>113.8</v>
      </c>
      <c r="BX664" s="45">
        <v>111</v>
      </c>
      <c r="BY664" s="45">
        <v>114.7</v>
      </c>
      <c r="BZ664" s="45">
        <v>114.7</v>
      </c>
      <c r="CA664" s="45">
        <v>114.7</v>
      </c>
      <c r="CB664" s="45">
        <v>105.3</v>
      </c>
      <c r="CC664" s="45">
        <v>105.3</v>
      </c>
      <c r="CD664" s="45">
        <v>105.3</v>
      </c>
      <c r="CE664" s="45">
        <v>105.3</v>
      </c>
      <c r="CF664" s="45">
        <v>105.3</v>
      </c>
      <c r="CG664" s="45">
        <v>105.3</v>
      </c>
      <c r="CH664" s="45">
        <v>105.3</v>
      </c>
      <c r="CI664" s="45">
        <v>105.3</v>
      </c>
      <c r="CJ664" s="45">
        <v>107.9</v>
      </c>
      <c r="CK664" s="45">
        <v>107.9</v>
      </c>
      <c r="CL664" s="45">
        <v>107.9</v>
      </c>
      <c r="CM664" s="45">
        <v>107.9</v>
      </c>
      <c r="CN664" s="45">
        <v>107.9</v>
      </c>
      <c r="CO664" s="45">
        <v>107.9</v>
      </c>
      <c r="CP664" s="45">
        <v>107.9</v>
      </c>
      <c r="CQ664" s="45">
        <v>107.9</v>
      </c>
      <c r="CR664" s="45">
        <v>110.7</v>
      </c>
      <c r="CS664" s="45">
        <v>110.7</v>
      </c>
      <c r="CT664" s="45">
        <v>110.7</v>
      </c>
      <c r="CU664" s="45">
        <v>110.7</v>
      </c>
      <c r="CV664" s="45">
        <v>110.7</v>
      </c>
      <c r="CW664" s="45">
        <v>110.7</v>
      </c>
      <c r="CX664" s="45">
        <v>110.7</v>
      </c>
      <c r="CY664" s="45">
        <v>110.7</v>
      </c>
      <c r="CZ664" s="45">
        <v>110.7</v>
      </c>
      <c r="DA664" s="45">
        <v>114.6</v>
      </c>
      <c r="DB664" s="45">
        <v>114.6</v>
      </c>
      <c r="DC664" s="45">
        <v>114.6</v>
      </c>
      <c r="DD664" s="45">
        <v>113.8</v>
      </c>
      <c r="DE664" s="45">
        <v>113.8</v>
      </c>
      <c r="DF664" s="45">
        <v>113.8</v>
      </c>
      <c r="DG664" s="45">
        <v>113.8</v>
      </c>
      <c r="DH664" s="45">
        <v>113.8</v>
      </c>
      <c r="DI664" s="45">
        <v>113.8</v>
      </c>
      <c r="DJ664" s="45">
        <v>118.5</v>
      </c>
      <c r="DK664" s="45">
        <v>118.5</v>
      </c>
      <c r="DL664" s="45">
        <v>118.5</v>
      </c>
      <c r="DM664" s="45">
        <v>118.5</v>
      </c>
      <c r="DN664" s="45">
        <v>118.5</v>
      </c>
      <c r="DO664" s="45">
        <v>118.5</v>
      </c>
      <c r="DP664" s="45">
        <v>118.5</v>
      </c>
      <c r="DQ664" s="45">
        <v>120.3</v>
      </c>
      <c r="DR664" s="45">
        <v>120.3</v>
      </c>
      <c r="DS664" s="45">
        <v>120.3</v>
      </c>
      <c r="DT664" s="45">
        <v>120.3</v>
      </c>
      <c r="DU664" s="45">
        <v>120.3</v>
      </c>
      <c r="DV664" s="45">
        <v>118.1</v>
      </c>
      <c r="DW664" s="45">
        <v>118.2</v>
      </c>
      <c r="DX664" s="46">
        <v>122.7</v>
      </c>
      <c r="DY664" s="46">
        <v>122.7</v>
      </c>
      <c r="DZ664" s="46">
        <v>122.7</v>
      </c>
      <c r="EA664">
        <v>122.7</v>
      </c>
      <c r="EB664" s="47">
        <v>122.7</v>
      </c>
      <c r="EC664" s="47">
        <v>120.3</v>
      </c>
    </row>
    <row r="665" spans="1:133" x14ac:dyDescent="0.25">
      <c r="A665" s="43" t="s">
        <v>4083</v>
      </c>
      <c r="B665" s="43" t="s">
        <v>4084</v>
      </c>
      <c r="C665" s="44">
        <v>3.0100000000000001E-3</v>
      </c>
      <c r="D665" s="45">
        <v>104.3</v>
      </c>
      <c r="E665" s="45">
        <v>106.7</v>
      </c>
      <c r="F665" s="45">
        <v>110.1</v>
      </c>
      <c r="G665" s="45">
        <v>110.7</v>
      </c>
      <c r="H665" s="45">
        <v>105.7</v>
      </c>
      <c r="I665" s="45">
        <v>95.8</v>
      </c>
      <c r="J665" s="45">
        <v>96.1</v>
      </c>
      <c r="K665" s="45">
        <v>98.9</v>
      </c>
      <c r="L665" s="45">
        <v>98.7</v>
      </c>
      <c r="M665" s="45">
        <v>99.1</v>
      </c>
      <c r="N665" s="45">
        <v>111.5</v>
      </c>
      <c r="O665" s="45">
        <v>106.2</v>
      </c>
      <c r="P665" s="45">
        <v>115.3</v>
      </c>
      <c r="Q665" s="45">
        <v>110</v>
      </c>
      <c r="R665" s="45">
        <v>112</v>
      </c>
      <c r="S665" s="45">
        <v>107.1</v>
      </c>
      <c r="T665" s="45">
        <v>110.2</v>
      </c>
      <c r="U665" s="45">
        <v>108.3</v>
      </c>
      <c r="V665" s="45">
        <v>112.9</v>
      </c>
      <c r="W665" s="45">
        <v>107.8</v>
      </c>
      <c r="X665" s="45">
        <v>108.5</v>
      </c>
      <c r="Y665" s="45">
        <v>109.7</v>
      </c>
      <c r="Z665" s="45">
        <v>112.9</v>
      </c>
      <c r="AA665" s="45">
        <v>110.8</v>
      </c>
      <c r="AB665" s="45">
        <v>108.9</v>
      </c>
      <c r="AC665" s="45">
        <v>111.9</v>
      </c>
      <c r="AD665" s="45">
        <v>115</v>
      </c>
      <c r="AE665" s="45">
        <v>108</v>
      </c>
      <c r="AF665" s="45">
        <v>103.9</v>
      </c>
      <c r="AG665" s="45">
        <v>105.3</v>
      </c>
      <c r="AH665" s="45">
        <v>99.7</v>
      </c>
      <c r="AI665" s="45">
        <v>106.5</v>
      </c>
      <c r="AJ665" s="45">
        <v>103.1</v>
      </c>
      <c r="AK665" s="45">
        <v>104.8</v>
      </c>
      <c r="AL665" s="45">
        <v>105.6</v>
      </c>
      <c r="AM665" s="45">
        <v>108.6</v>
      </c>
      <c r="AN665" s="45">
        <v>98.7</v>
      </c>
      <c r="AO665" s="45">
        <v>94.5</v>
      </c>
      <c r="AP665" s="45">
        <v>98.1</v>
      </c>
      <c r="AQ665" s="45">
        <v>97</v>
      </c>
      <c r="AR665" s="45">
        <v>99</v>
      </c>
      <c r="AS665" s="45">
        <v>100.6</v>
      </c>
      <c r="AT665" s="45">
        <v>101.2</v>
      </c>
      <c r="AU665" s="45">
        <v>99.9</v>
      </c>
      <c r="AV665" s="45">
        <v>101.9</v>
      </c>
      <c r="AW665" s="45">
        <v>102</v>
      </c>
      <c r="AX665" s="45">
        <v>102.7</v>
      </c>
      <c r="AY665" s="45">
        <v>114.2</v>
      </c>
      <c r="AZ665" s="45">
        <v>108.3</v>
      </c>
      <c r="BA665" s="45">
        <v>107.9</v>
      </c>
      <c r="BB665" s="45">
        <v>105.5</v>
      </c>
      <c r="BC665" s="45">
        <v>106</v>
      </c>
      <c r="BD665" s="45">
        <v>106.7</v>
      </c>
      <c r="BE665" s="45">
        <v>108.5</v>
      </c>
      <c r="BF665" s="45">
        <v>100.4</v>
      </c>
      <c r="BG665" s="45">
        <v>99.6</v>
      </c>
      <c r="BH665" s="45">
        <v>100</v>
      </c>
      <c r="BI665" s="45">
        <v>100.1</v>
      </c>
      <c r="BJ665" s="45">
        <v>101.6</v>
      </c>
      <c r="BK665" s="45">
        <v>103</v>
      </c>
      <c r="BL665" s="45">
        <v>101.6</v>
      </c>
      <c r="BM665" s="45">
        <v>100.2</v>
      </c>
      <c r="BN665" s="45">
        <v>101.3</v>
      </c>
      <c r="BO665" s="45">
        <v>109.7</v>
      </c>
      <c r="BP665" s="45">
        <v>105.6</v>
      </c>
      <c r="BQ665" s="45">
        <v>112.5</v>
      </c>
      <c r="BR665" s="45">
        <v>114.5</v>
      </c>
      <c r="BS665" s="45">
        <v>113.4</v>
      </c>
      <c r="BT665" s="45">
        <v>113.3</v>
      </c>
      <c r="BU665" s="45">
        <v>111.4</v>
      </c>
      <c r="BV665" s="45">
        <v>110.2</v>
      </c>
      <c r="BW665" s="45">
        <v>110.9</v>
      </c>
      <c r="BX665" s="45">
        <v>107.5</v>
      </c>
      <c r="BY665" s="45">
        <v>107.5</v>
      </c>
      <c r="BZ665" s="45">
        <v>107.5</v>
      </c>
      <c r="CA665" s="45">
        <v>108.2</v>
      </c>
      <c r="CB665" s="45">
        <v>110.8</v>
      </c>
      <c r="CC665" s="45">
        <v>110.8</v>
      </c>
      <c r="CD665" s="45">
        <v>110.1</v>
      </c>
      <c r="CE665" s="45">
        <v>110.1</v>
      </c>
      <c r="CF665" s="45">
        <v>110.7</v>
      </c>
      <c r="CG665" s="45">
        <v>110.3</v>
      </c>
      <c r="CH665" s="45">
        <v>110.8</v>
      </c>
      <c r="CI665" s="45">
        <v>110.5</v>
      </c>
      <c r="CJ665" s="45">
        <v>111.1</v>
      </c>
      <c r="CK665" s="45">
        <v>111.5</v>
      </c>
      <c r="CL665" s="45">
        <v>111.9</v>
      </c>
      <c r="CM665" s="45">
        <v>111.6</v>
      </c>
      <c r="CN665" s="45">
        <v>111.9</v>
      </c>
      <c r="CO665" s="45">
        <v>111.9</v>
      </c>
      <c r="CP665" s="45">
        <v>111.7</v>
      </c>
      <c r="CQ665" s="45">
        <v>111.6</v>
      </c>
      <c r="CR665" s="45">
        <v>111.3</v>
      </c>
      <c r="CS665" s="45">
        <v>114.4</v>
      </c>
      <c r="CT665" s="45">
        <v>113.9</v>
      </c>
      <c r="CU665" s="45">
        <v>114.5</v>
      </c>
      <c r="CV665" s="45">
        <v>114.5</v>
      </c>
      <c r="CW665" s="45">
        <v>114.3</v>
      </c>
      <c r="CX665" s="45">
        <v>114.3</v>
      </c>
      <c r="CY665" s="45">
        <v>114.3</v>
      </c>
      <c r="CZ665" s="45">
        <v>106.1</v>
      </c>
      <c r="DA665" s="45">
        <v>83.1</v>
      </c>
      <c r="DB665" s="45">
        <v>67.400000000000006</v>
      </c>
      <c r="DC665" s="45">
        <v>67.3</v>
      </c>
      <c r="DD665" s="45">
        <v>67.400000000000006</v>
      </c>
      <c r="DE665" s="45">
        <v>67.3</v>
      </c>
      <c r="DF665" s="45">
        <v>66.599999999999994</v>
      </c>
      <c r="DG665" s="45">
        <v>69</v>
      </c>
      <c r="DH665" s="45">
        <v>68.900000000000006</v>
      </c>
      <c r="DI665" s="45">
        <v>68.900000000000006</v>
      </c>
      <c r="DJ665" s="45">
        <v>68.599999999999994</v>
      </c>
      <c r="DK665" s="45">
        <v>68.5</v>
      </c>
      <c r="DL665" s="45">
        <v>68.3</v>
      </c>
      <c r="DM665" s="45">
        <v>68.400000000000006</v>
      </c>
      <c r="DN665" s="45">
        <v>68.7</v>
      </c>
      <c r="DO665" s="45">
        <v>68.400000000000006</v>
      </c>
      <c r="DP665" s="45">
        <v>68.5</v>
      </c>
      <c r="DQ665" s="45">
        <v>68.599999999999994</v>
      </c>
      <c r="DR665" s="45">
        <v>68.8</v>
      </c>
      <c r="DS665" s="45">
        <v>68.8</v>
      </c>
      <c r="DT665" s="45">
        <v>68.599999999999994</v>
      </c>
      <c r="DU665" s="45">
        <v>68.8</v>
      </c>
      <c r="DV665" s="45">
        <v>68.8</v>
      </c>
      <c r="DW665" s="45">
        <v>68.599999999999994</v>
      </c>
      <c r="DX665" s="46">
        <v>70.099999999999994</v>
      </c>
      <c r="DY665" s="46">
        <v>70.2</v>
      </c>
      <c r="DZ665" s="46">
        <v>70.2</v>
      </c>
      <c r="EA665">
        <v>70</v>
      </c>
      <c r="EB665" s="47">
        <v>70.400000000000006</v>
      </c>
      <c r="EC665" s="47">
        <v>70.599999999999994</v>
      </c>
    </row>
    <row r="666" spans="1:133" x14ac:dyDescent="0.25">
      <c r="A666" s="43" t="s">
        <v>4085</v>
      </c>
      <c r="B666" s="43" t="s">
        <v>4086</v>
      </c>
      <c r="C666" s="44">
        <v>2.9297</v>
      </c>
      <c r="D666" s="45">
        <v>104.1</v>
      </c>
      <c r="E666" s="45">
        <v>102.3</v>
      </c>
      <c r="F666" s="45">
        <v>103.1</v>
      </c>
      <c r="G666" s="45">
        <v>101.6</v>
      </c>
      <c r="H666" s="45">
        <v>102.6</v>
      </c>
      <c r="I666" s="45">
        <v>103.8</v>
      </c>
      <c r="J666" s="45">
        <v>104.3</v>
      </c>
      <c r="K666" s="45">
        <v>104.3</v>
      </c>
      <c r="L666" s="45">
        <v>105.3</v>
      </c>
      <c r="M666" s="45">
        <v>103.2</v>
      </c>
      <c r="N666" s="45">
        <v>103</v>
      </c>
      <c r="O666" s="45">
        <v>102.7</v>
      </c>
      <c r="P666" s="45">
        <v>102.3</v>
      </c>
      <c r="Q666" s="45">
        <v>101.9</v>
      </c>
      <c r="R666" s="45">
        <v>103.2</v>
      </c>
      <c r="S666" s="45">
        <v>102.9</v>
      </c>
      <c r="T666" s="45">
        <v>104</v>
      </c>
      <c r="U666" s="45">
        <v>104.8</v>
      </c>
      <c r="V666" s="45">
        <v>105.1</v>
      </c>
      <c r="W666" s="45">
        <v>106.3</v>
      </c>
      <c r="X666" s="45">
        <v>107</v>
      </c>
      <c r="Y666" s="45">
        <v>106.9</v>
      </c>
      <c r="Z666" s="45">
        <v>106.2</v>
      </c>
      <c r="AA666" s="45">
        <v>107.2</v>
      </c>
      <c r="AB666" s="45">
        <v>108</v>
      </c>
      <c r="AC666" s="45">
        <v>108.6</v>
      </c>
      <c r="AD666" s="45">
        <v>108</v>
      </c>
      <c r="AE666" s="45">
        <v>109.1</v>
      </c>
      <c r="AF666" s="45">
        <v>110.9</v>
      </c>
      <c r="AG666" s="45">
        <v>110.7</v>
      </c>
      <c r="AH666" s="45">
        <v>111.3</v>
      </c>
      <c r="AI666" s="45">
        <v>110.4</v>
      </c>
      <c r="AJ666" s="45">
        <v>109.6</v>
      </c>
      <c r="AK666" s="45">
        <v>108.9</v>
      </c>
      <c r="AL666" s="45">
        <v>108.9</v>
      </c>
      <c r="AM666" s="45">
        <v>109.2</v>
      </c>
      <c r="AN666" s="45">
        <v>110.9</v>
      </c>
      <c r="AO666" s="45">
        <v>109.5</v>
      </c>
      <c r="AP666" s="45">
        <v>111</v>
      </c>
      <c r="AQ666" s="45">
        <v>110.3</v>
      </c>
      <c r="AR666" s="45">
        <v>109.4</v>
      </c>
      <c r="AS666" s="45">
        <v>108.3</v>
      </c>
      <c r="AT666" s="45">
        <v>108.4</v>
      </c>
      <c r="AU666" s="45">
        <v>107.9</v>
      </c>
      <c r="AV666" s="45">
        <v>107.6</v>
      </c>
      <c r="AW666" s="45">
        <v>107.9</v>
      </c>
      <c r="AX666" s="45">
        <v>108</v>
      </c>
      <c r="AY666" s="45">
        <v>108.5</v>
      </c>
      <c r="AZ666" s="45">
        <v>108.6</v>
      </c>
      <c r="BA666" s="45">
        <v>108.3</v>
      </c>
      <c r="BB666" s="45">
        <v>107.6</v>
      </c>
      <c r="BC666" s="45">
        <v>108.8</v>
      </c>
      <c r="BD666" s="45">
        <v>108</v>
      </c>
      <c r="BE666" s="45">
        <v>108.2</v>
      </c>
      <c r="BF666" s="45">
        <v>107.9</v>
      </c>
      <c r="BG666" s="45">
        <v>107.8</v>
      </c>
      <c r="BH666" s="45">
        <v>108.3</v>
      </c>
      <c r="BI666" s="45">
        <v>108.3</v>
      </c>
      <c r="BJ666" s="45">
        <v>108</v>
      </c>
      <c r="BK666" s="45">
        <v>108</v>
      </c>
      <c r="BL666" s="45">
        <v>108.4</v>
      </c>
      <c r="BM666" s="45">
        <v>108.5</v>
      </c>
      <c r="BN666" s="45">
        <v>109</v>
      </c>
      <c r="BO666" s="45">
        <v>109.6</v>
      </c>
      <c r="BP666" s="45">
        <v>109.9</v>
      </c>
      <c r="BQ666" s="45">
        <v>110.7</v>
      </c>
      <c r="BR666" s="45">
        <v>110.2</v>
      </c>
      <c r="BS666" s="45">
        <v>109.7</v>
      </c>
      <c r="BT666" s="45">
        <v>109.7</v>
      </c>
      <c r="BU666" s="45">
        <v>110.1</v>
      </c>
      <c r="BV666" s="45">
        <v>109.4</v>
      </c>
      <c r="BW666" s="45">
        <v>110.1</v>
      </c>
      <c r="BX666" s="45">
        <v>110.9</v>
      </c>
      <c r="BY666" s="45">
        <v>110.8</v>
      </c>
      <c r="BZ666" s="45">
        <v>111.8</v>
      </c>
      <c r="CA666" s="45">
        <v>111.5</v>
      </c>
      <c r="CB666" s="45">
        <v>111.8</v>
      </c>
      <c r="CC666" s="45">
        <v>111.5</v>
      </c>
      <c r="CD666" s="45">
        <v>111.7</v>
      </c>
      <c r="CE666" s="45">
        <v>112.1</v>
      </c>
      <c r="CF666" s="45">
        <v>112.2</v>
      </c>
      <c r="CG666" s="45">
        <v>112.1</v>
      </c>
      <c r="CH666" s="45">
        <v>112</v>
      </c>
      <c r="CI666" s="45">
        <v>112.3</v>
      </c>
      <c r="CJ666" s="45">
        <v>112.7</v>
      </c>
      <c r="CK666" s="45">
        <v>112.2</v>
      </c>
      <c r="CL666" s="45">
        <v>110.9</v>
      </c>
      <c r="CM666" s="45">
        <v>111.2</v>
      </c>
      <c r="CN666" s="45">
        <v>110.9</v>
      </c>
      <c r="CO666" s="45">
        <v>110.6</v>
      </c>
      <c r="CP666" s="45">
        <v>111.2</v>
      </c>
      <c r="CQ666" s="45">
        <v>112.1</v>
      </c>
      <c r="CR666" s="45">
        <v>110.8</v>
      </c>
      <c r="CS666" s="45">
        <v>110.8</v>
      </c>
      <c r="CT666" s="45">
        <v>110.7</v>
      </c>
      <c r="CU666" s="45">
        <v>111.5</v>
      </c>
      <c r="CV666" s="45">
        <v>110.3</v>
      </c>
      <c r="CW666" s="45">
        <v>111.1</v>
      </c>
      <c r="CX666" s="45">
        <v>112</v>
      </c>
      <c r="CY666" s="45">
        <v>112.6</v>
      </c>
      <c r="CZ666" s="45">
        <v>111.7</v>
      </c>
      <c r="DA666" s="45">
        <v>112.6</v>
      </c>
      <c r="DB666" s="45">
        <v>112.6</v>
      </c>
      <c r="DC666" s="45">
        <v>113.2</v>
      </c>
      <c r="DD666" s="45">
        <v>115.1</v>
      </c>
      <c r="DE666" s="45">
        <v>115.7</v>
      </c>
      <c r="DF666" s="45">
        <v>116.9</v>
      </c>
      <c r="DG666" s="45">
        <v>118.9</v>
      </c>
      <c r="DH666" s="45">
        <v>118.6</v>
      </c>
      <c r="DI666" s="45">
        <v>118.8</v>
      </c>
      <c r="DJ666" s="45">
        <v>120.2</v>
      </c>
      <c r="DK666" s="45">
        <v>121.1</v>
      </c>
      <c r="DL666" s="45">
        <v>121.8</v>
      </c>
      <c r="DM666" s="45">
        <v>122</v>
      </c>
      <c r="DN666" s="45">
        <v>123.2</v>
      </c>
      <c r="DO666" s="45">
        <v>123.2</v>
      </c>
      <c r="DP666" s="45">
        <v>123.6</v>
      </c>
      <c r="DQ666" s="45">
        <v>124.8</v>
      </c>
      <c r="DR666" s="45">
        <v>124.8</v>
      </c>
      <c r="DS666" s="45">
        <v>125.2</v>
      </c>
      <c r="DT666" s="45">
        <v>125.9</v>
      </c>
      <c r="DU666" s="45">
        <v>127.2</v>
      </c>
      <c r="DV666" s="45">
        <v>128.30000000000001</v>
      </c>
      <c r="DW666" s="45">
        <v>127.5</v>
      </c>
      <c r="DX666" s="46">
        <v>128.6</v>
      </c>
      <c r="DY666" s="46">
        <v>129.19999999999999</v>
      </c>
      <c r="DZ666" s="46">
        <v>129</v>
      </c>
      <c r="EA666">
        <v>128.80000000000001</v>
      </c>
      <c r="EB666" s="47">
        <v>129.5</v>
      </c>
      <c r="EC666" s="47">
        <v>130</v>
      </c>
    </row>
    <row r="667" spans="1:133" x14ac:dyDescent="0.25">
      <c r="A667" s="43" t="s">
        <v>4087</v>
      </c>
      <c r="B667" s="43" t="s">
        <v>4088</v>
      </c>
      <c r="C667" s="44">
        <v>1.29789</v>
      </c>
      <c r="D667" s="45">
        <v>108.1</v>
      </c>
      <c r="E667" s="45">
        <v>103.5</v>
      </c>
      <c r="F667" s="45">
        <v>103.7</v>
      </c>
      <c r="G667" s="45">
        <v>99.9</v>
      </c>
      <c r="H667" s="45">
        <v>100.8</v>
      </c>
      <c r="I667" s="45">
        <v>102.7</v>
      </c>
      <c r="J667" s="45">
        <v>103.3</v>
      </c>
      <c r="K667" s="45">
        <v>103.3</v>
      </c>
      <c r="L667" s="45">
        <v>104.3</v>
      </c>
      <c r="M667" s="45">
        <v>99.6</v>
      </c>
      <c r="N667" s="45">
        <v>99.3</v>
      </c>
      <c r="O667" s="45">
        <v>97.7</v>
      </c>
      <c r="P667" s="45">
        <v>96.8</v>
      </c>
      <c r="Q667" s="45">
        <v>95.3</v>
      </c>
      <c r="R667" s="45">
        <v>98.7</v>
      </c>
      <c r="S667" s="45">
        <v>98.1</v>
      </c>
      <c r="T667" s="45">
        <v>100</v>
      </c>
      <c r="U667" s="45">
        <v>99.2</v>
      </c>
      <c r="V667" s="45">
        <v>99.4</v>
      </c>
      <c r="W667" s="45">
        <v>101.4</v>
      </c>
      <c r="X667" s="45">
        <v>102.9</v>
      </c>
      <c r="Y667" s="45">
        <v>101.6</v>
      </c>
      <c r="Z667" s="45">
        <v>100.4</v>
      </c>
      <c r="AA667" s="45">
        <v>102.1</v>
      </c>
      <c r="AB667" s="45">
        <v>104.2</v>
      </c>
      <c r="AC667" s="45">
        <v>105.7</v>
      </c>
      <c r="AD667" s="45">
        <v>103.1</v>
      </c>
      <c r="AE667" s="45">
        <v>105.4</v>
      </c>
      <c r="AF667" s="45">
        <v>109.1</v>
      </c>
      <c r="AG667" s="45">
        <v>108.5</v>
      </c>
      <c r="AH667" s="45">
        <v>110.1</v>
      </c>
      <c r="AI667" s="45">
        <v>108.2</v>
      </c>
      <c r="AJ667" s="45">
        <v>107</v>
      </c>
      <c r="AK667" s="45">
        <v>105.7</v>
      </c>
      <c r="AL667" s="45">
        <v>106</v>
      </c>
      <c r="AM667" s="45">
        <v>106.8</v>
      </c>
      <c r="AN667" s="45">
        <v>108.8</v>
      </c>
      <c r="AO667" s="45">
        <v>105.9</v>
      </c>
      <c r="AP667" s="45">
        <v>108.7</v>
      </c>
      <c r="AQ667" s="45">
        <v>107.4</v>
      </c>
      <c r="AR667" s="45">
        <v>106.5</v>
      </c>
      <c r="AS667" s="45">
        <v>103.4</v>
      </c>
      <c r="AT667" s="45">
        <v>103.8</v>
      </c>
      <c r="AU667" s="45">
        <v>103.6</v>
      </c>
      <c r="AV667" s="45">
        <v>103.8</v>
      </c>
      <c r="AW667" s="45">
        <v>105</v>
      </c>
      <c r="AX667" s="45">
        <v>104.9</v>
      </c>
      <c r="AY667" s="45">
        <v>105.2</v>
      </c>
      <c r="AZ667" s="45">
        <v>105.6</v>
      </c>
      <c r="BA667" s="45">
        <v>105.1</v>
      </c>
      <c r="BB667" s="45">
        <v>105.1</v>
      </c>
      <c r="BC667" s="45">
        <v>106</v>
      </c>
      <c r="BD667" s="45">
        <v>104.9</v>
      </c>
      <c r="BE667" s="45">
        <v>104.9</v>
      </c>
      <c r="BF667" s="45">
        <v>104.6</v>
      </c>
      <c r="BG667" s="45">
        <v>104.2</v>
      </c>
      <c r="BH667" s="45">
        <v>104.9</v>
      </c>
      <c r="BI667" s="45">
        <v>104.8</v>
      </c>
      <c r="BJ667" s="45">
        <v>104.9</v>
      </c>
      <c r="BK667" s="45">
        <v>104.7</v>
      </c>
      <c r="BL667" s="45">
        <v>104.6</v>
      </c>
      <c r="BM667" s="45">
        <v>104.6</v>
      </c>
      <c r="BN667" s="45">
        <v>106.4</v>
      </c>
      <c r="BO667" s="45">
        <v>106</v>
      </c>
      <c r="BP667" s="45">
        <v>106.5</v>
      </c>
      <c r="BQ667" s="45">
        <v>106.8</v>
      </c>
      <c r="BR667" s="45">
        <v>106.5</v>
      </c>
      <c r="BS667" s="45">
        <v>105.5</v>
      </c>
      <c r="BT667" s="45">
        <v>105.3</v>
      </c>
      <c r="BU667" s="45">
        <v>106.1</v>
      </c>
      <c r="BV667" s="45">
        <v>104.9</v>
      </c>
      <c r="BW667" s="45">
        <v>106.1</v>
      </c>
      <c r="BX667" s="45">
        <v>107.3</v>
      </c>
      <c r="BY667" s="45">
        <v>105.6</v>
      </c>
      <c r="BZ667" s="45">
        <v>107.4</v>
      </c>
      <c r="CA667" s="45">
        <v>106.9</v>
      </c>
      <c r="CB667" s="45">
        <v>107.9</v>
      </c>
      <c r="CC667" s="45">
        <v>106.4</v>
      </c>
      <c r="CD667" s="45">
        <v>106.7</v>
      </c>
      <c r="CE667" s="45">
        <v>109</v>
      </c>
      <c r="CF667" s="45">
        <v>108.8</v>
      </c>
      <c r="CG667" s="45">
        <v>108.2</v>
      </c>
      <c r="CH667" s="45">
        <v>108.6</v>
      </c>
      <c r="CI667" s="45">
        <v>109.1</v>
      </c>
      <c r="CJ667" s="45">
        <v>111</v>
      </c>
      <c r="CK667" s="45">
        <v>109.7</v>
      </c>
      <c r="CL667" s="45">
        <v>107.5</v>
      </c>
      <c r="CM667" s="45">
        <v>108.4</v>
      </c>
      <c r="CN667" s="45">
        <v>108</v>
      </c>
      <c r="CO667" s="45">
        <v>107.7</v>
      </c>
      <c r="CP667" s="45">
        <v>108.5</v>
      </c>
      <c r="CQ667" s="45">
        <v>111.2</v>
      </c>
      <c r="CR667" s="45">
        <v>108.2</v>
      </c>
      <c r="CS667" s="45">
        <v>108.4</v>
      </c>
      <c r="CT667" s="45">
        <v>108.6</v>
      </c>
      <c r="CU667" s="45">
        <v>110.8</v>
      </c>
      <c r="CV667" s="45">
        <v>108.7</v>
      </c>
      <c r="CW667" s="45">
        <v>110.2</v>
      </c>
      <c r="CX667" s="45">
        <v>112.2</v>
      </c>
      <c r="CY667" s="45">
        <v>114</v>
      </c>
      <c r="CZ667" s="45">
        <v>111</v>
      </c>
      <c r="DA667" s="45">
        <v>112.2</v>
      </c>
      <c r="DB667" s="45">
        <v>111.6</v>
      </c>
      <c r="DC667" s="45">
        <v>112</v>
      </c>
      <c r="DD667" s="45">
        <v>114.9</v>
      </c>
      <c r="DE667" s="45">
        <v>115.3</v>
      </c>
      <c r="DF667" s="45">
        <v>116.6</v>
      </c>
      <c r="DG667" s="45">
        <v>119.1</v>
      </c>
      <c r="DH667" s="45">
        <v>117.6</v>
      </c>
      <c r="DI667" s="45">
        <v>116.2</v>
      </c>
      <c r="DJ667" s="45">
        <v>118</v>
      </c>
      <c r="DK667" s="45">
        <v>118.8</v>
      </c>
      <c r="DL667" s="45">
        <v>119.5</v>
      </c>
      <c r="DM667" s="45">
        <v>119.3</v>
      </c>
      <c r="DN667" s="45">
        <v>120.6</v>
      </c>
      <c r="DO667" s="45">
        <v>120.3</v>
      </c>
      <c r="DP667" s="45">
        <v>120.8</v>
      </c>
      <c r="DQ667" s="45">
        <v>121.6</v>
      </c>
      <c r="DR667" s="45">
        <v>121.2</v>
      </c>
      <c r="DS667" s="45">
        <v>121.4</v>
      </c>
      <c r="DT667" s="45">
        <v>121.6</v>
      </c>
      <c r="DU667" s="45">
        <v>122.6</v>
      </c>
      <c r="DV667" s="45">
        <v>124.2</v>
      </c>
      <c r="DW667" s="45">
        <v>124.3</v>
      </c>
      <c r="DX667" s="46">
        <v>127</v>
      </c>
      <c r="DY667" s="46">
        <v>128.30000000000001</v>
      </c>
      <c r="DZ667" s="46">
        <v>128.1</v>
      </c>
      <c r="EA667">
        <v>126.6</v>
      </c>
      <c r="EB667" s="47">
        <v>127.7</v>
      </c>
      <c r="EC667" s="47">
        <v>129.19999999999999</v>
      </c>
    </row>
    <row r="668" spans="1:133" x14ac:dyDescent="0.25">
      <c r="A668" s="43" t="s">
        <v>4089</v>
      </c>
      <c r="B668" s="43" t="s">
        <v>4090</v>
      </c>
      <c r="C668" s="44">
        <v>0.39019999999999999</v>
      </c>
      <c r="D668" s="45">
        <v>104.4</v>
      </c>
      <c r="E668" s="45">
        <v>101.4</v>
      </c>
      <c r="F668" s="45">
        <v>97.4</v>
      </c>
      <c r="G668" s="45">
        <v>93.5</v>
      </c>
      <c r="H668" s="45">
        <v>99.8</v>
      </c>
      <c r="I668" s="45">
        <v>100.4</v>
      </c>
      <c r="J668" s="45">
        <v>99.7</v>
      </c>
      <c r="K668" s="45">
        <v>101.8</v>
      </c>
      <c r="L668" s="45">
        <v>102.2</v>
      </c>
      <c r="M668" s="45">
        <v>97.7</v>
      </c>
      <c r="N668" s="45">
        <v>92.4</v>
      </c>
      <c r="O668" s="45">
        <v>94.2</v>
      </c>
      <c r="P668" s="45">
        <v>96.1</v>
      </c>
      <c r="Q668" s="45">
        <v>97.1</v>
      </c>
      <c r="R668" s="45">
        <v>95.9</v>
      </c>
      <c r="S668" s="45">
        <v>91.6</v>
      </c>
      <c r="T668" s="45">
        <v>93.9</v>
      </c>
      <c r="U668" s="45">
        <v>93</v>
      </c>
      <c r="V668" s="45">
        <v>94.5</v>
      </c>
      <c r="W668" s="45">
        <v>94.7</v>
      </c>
      <c r="X668" s="45">
        <v>95.4</v>
      </c>
      <c r="Y668" s="45">
        <v>92.4</v>
      </c>
      <c r="Z668" s="45">
        <v>90.1</v>
      </c>
      <c r="AA668" s="45">
        <v>93</v>
      </c>
      <c r="AB668" s="45">
        <v>91.9</v>
      </c>
      <c r="AC668" s="45">
        <v>94.9</v>
      </c>
      <c r="AD668" s="45">
        <v>97.4</v>
      </c>
      <c r="AE668" s="45">
        <v>97.4</v>
      </c>
      <c r="AF668" s="45">
        <v>99.9</v>
      </c>
      <c r="AG668" s="45">
        <v>105.6</v>
      </c>
      <c r="AH668" s="45">
        <v>105.6</v>
      </c>
      <c r="AI668" s="45">
        <v>106.2</v>
      </c>
      <c r="AJ668" s="45">
        <v>100.8</v>
      </c>
      <c r="AK668" s="45">
        <v>100.7</v>
      </c>
      <c r="AL668" s="45">
        <v>101.7</v>
      </c>
      <c r="AM668" s="45">
        <v>105.2</v>
      </c>
      <c r="AN668" s="45">
        <v>105.4</v>
      </c>
      <c r="AO668" s="45">
        <v>105.9</v>
      </c>
      <c r="AP668" s="45">
        <v>104.7</v>
      </c>
      <c r="AQ668" s="45">
        <v>106.4</v>
      </c>
      <c r="AR668" s="45">
        <v>105.3</v>
      </c>
      <c r="AS668" s="45">
        <v>104.9</v>
      </c>
      <c r="AT668" s="45">
        <v>105.1</v>
      </c>
      <c r="AU668" s="45">
        <v>105.1</v>
      </c>
      <c r="AV668" s="45">
        <v>105.2</v>
      </c>
      <c r="AW668" s="45">
        <v>109.8</v>
      </c>
      <c r="AX668" s="45">
        <v>108.9</v>
      </c>
      <c r="AY668" s="45">
        <v>108</v>
      </c>
      <c r="AZ668" s="45">
        <v>108.6</v>
      </c>
      <c r="BA668" s="45">
        <v>107.7</v>
      </c>
      <c r="BB668" s="45">
        <v>108</v>
      </c>
      <c r="BC668" s="45">
        <v>109.9</v>
      </c>
      <c r="BD668" s="45">
        <v>110</v>
      </c>
      <c r="BE668" s="45">
        <v>111.5</v>
      </c>
      <c r="BF668" s="45">
        <v>109.8</v>
      </c>
      <c r="BG668" s="45">
        <v>110.4</v>
      </c>
      <c r="BH668" s="45">
        <v>111.7</v>
      </c>
      <c r="BI668" s="45">
        <v>110.9</v>
      </c>
      <c r="BJ668" s="45">
        <v>110.4</v>
      </c>
      <c r="BK668" s="45">
        <v>111.9</v>
      </c>
      <c r="BL668" s="45">
        <v>112.3</v>
      </c>
      <c r="BM668" s="45">
        <v>113.1</v>
      </c>
      <c r="BN668" s="45">
        <v>114</v>
      </c>
      <c r="BO668" s="45">
        <v>115</v>
      </c>
      <c r="BP668" s="45">
        <v>115.7</v>
      </c>
      <c r="BQ668" s="45">
        <v>115.7</v>
      </c>
      <c r="BR668" s="45">
        <v>114.8</v>
      </c>
      <c r="BS668" s="45">
        <v>114.8</v>
      </c>
      <c r="BT668" s="45">
        <v>115.4</v>
      </c>
      <c r="BU668" s="45">
        <v>115.8</v>
      </c>
      <c r="BV668" s="45">
        <v>115.7</v>
      </c>
      <c r="BW668" s="45">
        <v>115.5</v>
      </c>
      <c r="BX668" s="45">
        <v>115.1</v>
      </c>
      <c r="BY668" s="45">
        <v>115.4</v>
      </c>
      <c r="BZ668" s="45">
        <v>116.6</v>
      </c>
      <c r="CA668" s="45">
        <v>116.9</v>
      </c>
      <c r="CB668" s="45">
        <v>116.9</v>
      </c>
      <c r="CC668" s="45">
        <v>117.7</v>
      </c>
      <c r="CD668" s="45">
        <v>117.9</v>
      </c>
      <c r="CE668" s="45">
        <v>118.5</v>
      </c>
      <c r="CF668" s="45">
        <v>118.8</v>
      </c>
      <c r="CG668" s="45">
        <v>117.1</v>
      </c>
      <c r="CH668" s="45">
        <v>116.9</v>
      </c>
      <c r="CI668" s="45">
        <v>118</v>
      </c>
      <c r="CJ668" s="45">
        <v>118.2</v>
      </c>
      <c r="CK668" s="45">
        <v>118.4</v>
      </c>
      <c r="CL668" s="45">
        <v>117.9</v>
      </c>
      <c r="CM668" s="45">
        <v>117.6</v>
      </c>
      <c r="CN668" s="45">
        <v>117.5</v>
      </c>
      <c r="CO668" s="45">
        <v>116.7</v>
      </c>
      <c r="CP668" s="45">
        <v>116.8</v>
      </c>
      <c r="CQ668" s="45">
        <v>117.1</v>
      </c>
      <c r="CR668" s="45">
        <v>117.2</v>
      </c>
      <c r="CS668" s="45">
        <v>118</v>
      </c>
      <c r="CT668" s="45">
        <v>118</v>
      </c>
      <c r="CU668" s="45">
        <v>118</v>
      </c>
      <c r="CV668" s="45">
        <v>117.6</v>
      </c>
      <c r="CW668" s="45">
        <v>115.2</v>
      </c>
      <c r="CX668" s="45">
        <v>119.2</v>
      </c>
      <c r="CY668" s="45">
        <v>118.6</v>
      </c>
      <c r="CZ668" s="45">
        <v>118.9</v>
      </c>
      <c r="DA668" s="45">
        <v>118.9</v>
      </c>
      <c r="DB668" s="45">
        <v>120.3</v>
      </c>
      <c r="DC668" s="45">
        <v>120.8</v>
      </c>
      <c r="DD668" s="45">
        <v>121.4</v>
      </c>
      <c r="DE668" s="45">
        <v>121.4</v>
      </c>
      <c r="DF668" s="45">
        <v>122.3</v>
      </c>
      <c r="DG668" s="45">
        <v>125.3</v>
      </c>
      <c r="DH668" s="45">
        <v>126.1</v>
      </c>
      <c r="DI668" s="45">
        <v>119.4</v>
      </c>
      <c r="DJ668" s="45">
        <v>121.7</v>
      </c>
      <c r="DK668" s="45">
        <v>119.9</v>
      </c>
      <c r="DL668" s="45">
        <v>119.3</v>
      </c>
      <c r="DM668" s="45">
        <v>121.7</v>
      </c>
      <c r="DN668" s="45">
        <v>123.5</v>
      </c>
      <c r="DO668" s="45">
        <v>125.9</v>
      </c>
      <c r="DP668" s="45">
        <v>127.9</v>
      </c>
      <c r="DQ668" s="45">
        <v>130.19999999999999</v>
      </c>
      <c r="DR668" s="45">
        <v>131.19999999999999</v>
      </c>
      <c r="DS668" s="45">
        <v>133.1</v>
      </c>
      <c r="DT668" s="45">
        <v>134.4</v>
      </c>
      <c r="DU668" s="45">
        <v>134.5</v>
      </c>
      <c r="DV668" s="45">
        <v>137.19999999999999</v>
      </c>
      <c r="DW668" s="45">
        <v>137.1</v>
      </c>
      <c r="DX668" s="46">
        <v>137.80000000000001</v>
      </c>
      <c r="DY668" s="46">
        <v>137.5</v>
      </c>
      <c r="DZ668" s="46">
        <v>138.30000000000001</v>
      </c>
      <c r="EA668">
        <v>137.80000000000001</v>
      </c>
      <c r="EB668" s="47">
        <v>138.5</v>
      </c>
      <c r="EC668" s="47">
        <v>138.5</v>
      </c>
    </row>
    <row r="669" spans="1:133" x14ac:dyDescent="0.25">
      <c r="A669" s="43" t="s">
        <v>4091</v>
      </c>
      <c r="B669" s="43" t="s">
        <v>4092</v>
      </c>
      <c r="C669" s="44">
        <v>9.4900000000000002E-3</v>
      </c>
      <c r="D669" s="45">
        <v>106.4</v>
      </c>
      <c r="E669" s="45">
        <v>107</v>
      </c>
      <c r="F669" s="45">
        <v>107.2</v>
      </c>
      <c r="G669" s="45">
        <v>108.2</v>
      </c>
      <c r="H669" s="45">
        <v>107.2</v>
      </c>
      <c r="I669" s="45">
        <v>107.2</v>
      </c>
      <c r="J669" s="45">
        <v>107.2</v>
      </c>
      <c r="K669" s="45">
        <v>107.2</v>
      </c>
      <c r="L669" s="45">
        <v>107.3</v>
      </c>
      <c r="M669" s="45">
        <v>107.3</v>
      </c>
      <c r="N669" s="45">
        <v>107.3</v>
      </c>
      <c r="O669" s="45">
        <v>107.3</v>
      </c>
      <c r="P669" s="45">
        <v>107.7</v>
      </c>
      <c r="Q669" s="45">
        <v>107.6</v>
      </c>
      <c r="R669" s="45">
        <v>110.4</v>
      </c>
      <c r="S669" s="45">
        <v>110.5</v>
      </c>
      <c r="T669" s="45">
        <v>111.3</v>
      </c>
      <c r="U669" s="45">
        <v>111.8</v>
      </c>
      <c r="V669" s="45">
        <v>111.8</v>
      </c>
      <c r="W669" s="45">
        <v>112.2</v>
      </c>
      <c r="X669" s="45">
        <v>111.8</v>
      </c>
      <c r="Y669" s="45">
        <v>112.2</v>
      </c>
      <c r="Z669" s="45">
        <v>111.8</v>
      </c>
      <c r="AA669" s="45">
        <v>111.7</v>
      </c>
      <c r="AB669" s="45">
        <v>114.8</v>
      </c>
      <c r="AC669" s="45">
        <v>114.5</v>
      </c>
      <c r="AD669" s="45">
        <v>114.1</v>
      </c>
      <c r="AE669" s="45">
        <v>113.9</v>
      </c>
      <c r="AF669" s="45">
        <v>113.7</v>
      </c>
      <c r="AG669" s="45">
        <v>113.6</v>
      </c>
      <c r="AH669" s="45">
        <v>113.3</v>
      </c>
      <c r="AI669" s="45">
        <v>113.3</v>
      </c>
      <c r="AJ669" s="45">
        <v>113.3</v>
      </c>
      <c r="AK669" s="45">
        <v>113.5</v>
      </c>
      <c r="AL669" s="45">
        <v>113.3</v>
      </c>
      <c r="AM669" s="45">
        <v>113.1</v>
      </c>
      <c r="AN669" s="45">
        <v>112.7</v>
      </c>
      <c r="AO669" s="45">
        <v>112.3</v>
      </c>
      <c r="AP669" s="45">
        <v>112.3</v>
      </c>
      <c r="AQ669" s="45">
        <v>112</v>
      </c>
      <c r="AR669" s="45">
        <v>112.1</v>
      </c>
      <c r="AS669" s="45">
        <v>112.1</v>
      </c>
      <c r="AT669" s="45">
        <v>116.7</v>
      </c>
      <c r="AU669" s="45">
        <v>116.7</v>
      </c>
      <c r="AV669" s="45">
        <v>116.7</v>
      </c>
      <c r="AW669" s="45">
        <v>116.7</v>
      </c>
      <c r="AX669" s="45">
        <v>116.7</v>
      </c>
      <c r="AY669" s="45">
        <v>116.7</v>
      </c>
      <c r="AZ669" s="45">
        <v>116.7</v>
      </c>
      <c r="BA669" s="45">
        <v>116.7</v>
      </c>
      <c r="BB669" s="45">
        <v>116.7</v>
      </c>
      <c r="BC669" s="45">
        <v>116.7</v>
      </c>
      <c r="BD669" s="45">
        <v>116.7</v>
      </c>
      <c r="BE669" s="45">
        <v>116.7</v>
      </c>
      <c r="BF669" s="45">
        <v>116.7</v>
      </c>
      <c r="BG669" s="45">
        <v>123.8</v>
      </c>
      <c r="BH669" s="45">
        <v>123.8</v>
      </c>
      <c r="BI669" s="45">
        <v>123.8</v>
      </c>
      <c r="BJ669" s="45">
        <v>123.8</v>
      </c>
      <c r="BK669" s="45">
        <v>123.8</v>
      </c>
      <c r="BL669" s="45">
        <v>123.8</v>
      </c>
      <c r="BM669" s="45">
        <v>123.8</v>
      </c>
      <c r="BN669" s="45">
        <v>123.8</v>
      </c>
      <c r="BO669" s="45">
        <v>123.8</v>
      </c>
      <c r="BP669" s="45">
        <v>123.8</v>
      </c>
      <c r="BQ669" s="45">
        <v>123.8</v>
      </c>
      <c r="BR669" s="45">
        <v>123.8</v>
      </c>
      <c r="BS669" s="45">
        <v>123.8</v>
      </c>
      <c r="BT669" s="45">
        <v>123.8</v>
      </c>
      <c r="BU669" s="45">
        <v>123.8</v>
      </c>
      <c r="BV669" s="45">
        <v>123.8</v>
      </c>
      <c r="BW669" s="45">
        <v>123.8</v>
      </c>
      <c r="BX669" s="45">
        <v>123.8</v>
      </c>
      <c r="BY669" s="45">
        <v>123.2</v>
      </c>
      <c r="BZ669" s="45">
        <v>123.2</v>
      </c>
      <c r="CA669" s="45">
        <v>123.2</v>
      </c>
      <c r="CB669" s="45">
        <v>123.2</v>
      </c>
      <c r="CC669" s="45">
        <v>126</v>
      </c>
      <c r="CD669" s="45">
        <v>126</v>
      </c>
      <c r="CE669" s="45">
        <v>126</v>
      </c>
      <c r="CF669" s="45">
        <v>126</v>
      </c>
      <c r="CG669" s="45">
        <v>126</v>
      </c>
      <c r="CH669" s="45">
        <v>126</v>
      </c>
      <c r="CI669" s="45">
        <v>126.2</v>
      </c>
      <c r="CJ669" s="45">
        <v>126</v>
      </c>
      <c r="CK669" s="45">
        <v>126</v>
      </c>
      <c r="CL669" s="45">
        <v>126.3</v>
      </c>
      <c r="CM669" s="45">
        <v>126.3</v>
      </c>
      <c r="CN669" s="45">
        <v>126.3</v>
      </c>
      <c r="CO669" s="45">
        <v>126.2</v>
      </c>
      <c r="CP669" s="45">
        <v>126.2</v>
      </c>
      <c r="CQ669" s="45">
        <v>126</v>
      </c>
      <c r="CR669" s="45">
        <v>126</v>
      </c>
      <c r="CS669" s="45">
        <v>126</v>
      </c>
      <c r="CT669" s="45">
        <v>126.2</v>
      </c>
      <c r="CU669" s="45">
        <v>128.9</v>
      </c>
      <c r="CV669" s="45">
        <v>128.9</v>
      </c>
      <c r="CW669" s="45">
        <v>128.9</v>
      </c>
      <c r="CX669" s="45">
        <v>128.9</v>
      </c>
      <c r="CY669" s="45">
        <v>128.9</v>
      </c>
      <c r="CZ669" s="45">
        <v>128.9</v>
      </c>
      <c r="DA669" s="45">
        <v>128.9</v>
      </c>
      <c r="DB669" s="45">
        <v>117.8</v>
      </c>
      <c r="DC669" s="45">
        <v>117.8</v>
      </c>
      <c r="DD669" s="45">
        <v>104.8</v>
      </c>
      <c r="DE669" s="45">
        <v>104.8</v>
      </c>
      <c r="DF669" s="45">
        <v>104.8</v>
      </c>
      <c r="DG669" s="45">
        <v>104.8</v>
      </c>
      <c r="DH669" s="45">
        <v>104.8</v>
      </c>
      <c r="DI669" s="45">
        <v>104.8</v>
      </c>
      <c r="DJ669" s="45">
        <v>104.8</v>
      </c>
      <c r="DK669" s="45">
        <v>104.8</v>
      </c>
      <c r="DL669" s="45">
        <v>104.8</v>
      </c>
      <c r="DM669" s="45">
        <v>127.6</v>
      </c>
      <c r="DN669" s="45">
        <v>127.6</v>
      </c>
      <c r="DO669" s="45">
        <v>132.69999999999999</v>
      </c>
      <c r="DP669" s="45">
        <v>132.69999999999999</v>
      </c>
      <c r="DQ669" s="45">
        <v>132.69999999999999</v>
      </c>
      <c r="DR669" s="45">
        <v>132.69999999999999</v>
      </c>
      <c r="DS669" s="45">
        <v>132.69999999999999</v>
      </c>
      <c r="DT669" s="45">
        <v>132.69999999999999</v>
      </c>
      <c r="DU669" s="45">
        <v>132.69999999999999</v>
      </c>
      <c r="DV669" s="45">
        <v>142.19999999999999</v>
      </c>
      <c r="DW669" s="45">
        <v>142.19999999999999</v>
      </c>
      <c r="DX669" s="46">
        <v>162.4</v>
      </c>
      <c r="DY669" s="46">
        <v>162.4</v>
      </c>
      <c r="DZ669" s="46">
        <v>162.4</v>
      </c>
      <c r="EA669">
        <v>162.4</v>
      </c>
      <c r="EB669" s="47">
        <v>162.4</v>
      </c>
      <c r="EC669" s="47">
        <v>162.4</v>
      </c>
    </row>
    <row r="670" spans="1:133" x14ac:dyDescent="0.25">
      <c r="A670" s="43" t="s">
        <v>4093</v>
      </c>
      <c r="B670" s="43" t="s">
        <v>4094</v>
      </c>
      <c r="C670" s="44">
        <v>6.7999999999999996E-3</v>
      </c>
      <c r="D670" s="45">
        <v>101.1</v>
      </c>
      <c r="E670" s="45">
        <v>101</v>
      </c>
      <c r="F670" s="45">
        <v>101.1</v>
      </c>
      <c r="G670" s="45">
        <v>100.8</v>
      </c>
      <c r="H670" s="45">
        <v>101</v>
      </c>
      <c r="I670" s="45">
        <v>101</v>
      </c>
      <c r="J670" s="45">
        <v>100.5</v>
      </c>
      <c r="K670" s="45">
        <v>100.5</v>
      </c>
      <c r="L670" s="45">
        <v>100</v>
      </c>
      <c r="M670" s="45">
        <v>100.5</v>
      </c>
      <c r="N670" s="45">
        <v>96.9</v>
      </c>
      <c r="O670" s="45">
        <v>97</v>
      </c>
      <c r="P670" s="45">
        <v>97.7</v>
      </c>
      <c r="Q670" s="45">
        <v>97.3</v>
      </c>
      <c r="R670" s="45">
        <v>97.1</v>
      </c>
      <c r="S670" s="45">
        <v>96.8</v>
      </c>
      <c r="T670" s="45">
        <v>97</v>
      </c>
      <c r="U670" s="45">
        <v>98.7</v>
      </c>
      <c r="V670" s="45">
        <v>99.5</v>
      </c>
      <c r="W670" s="45">
        <v>98.7</v>
      </c>
      <c r="X670" s="45">
        <v>97</v>
      </c>
      <c r="Y670" s="45">
        <v>96.9</v>
      </c>
      <c r="Z670" s="45">
        <v>96.9</v>
      </c>
      <c r="AA670" s="45">
        <v>95.6</v>
      </c>
      <c r="AB670" s="45">
        <v>96</v>
      </c>
      <c r="AC670" s="45">
        <v>96</v>
      </c>
      <c r="AD670" s="45">
        <v>94.8</v>
      </c>
      <c r="AE670" s="45">
        <v>94.7</v>
      </c>
      <c r="AF670" s="45">
        <v>94.3</v>
      </c>
      <c r="AG670" s="45">
        <v>94.3</v>
      </c>
      <c r="AH670" s="45">
        <v>94.3</v>
      </c>
      <c r="AI670" s="45">
        <v>94.7</v>
      </c>
      <c r="AJ670" s="45">
        <v>94.5</v>
      </c>
      <c r="AK670" s="45">
        <v>94</v>
      </c>
      <c r="AL670" s="45">
        <v>93.8</v>
      </c>
      <c r="AM670" s="45">
        <v>93.3</v>
      </c>
      <c r="AN670" s="45">
        <v>93.5</v>
      </c>
      <c r="AO670" s="45">
        <v>93</v>
      </c>
      <c r="AP670" s="45">
        <v>92.2</v>
      </c>
      <c r="AQ670" s="45">
        <v>90.8</v>
      </c>
      <c r="AR670" s="45">
        <v>89.9</v>
      </c>
      <c r="AS670" s="45">
        <v>89.1</v>
      </c>
      <c r="AT670" s="45">
        <v>89.9</v>
      </c>
      <c r="AU670" s="45">
        <v>89.8</v>
      </c>
      <c r="AV670" s="45">
        <v>90.2</v>
      </c>
      <c r="AW670" s="45">
        <v>89.3</v>
      </c>
      <c r="AX670" s="45">
        <v>88.4</v>
      </c>
      <c r="AY670" s="45">
        <v>90.5</v>
      </c>
      <c r="AZ670" s="45">
        <v>91.3</v>
      </c>
      <c r="BA670" s="45">
        <v>93</v>
      </c>
      <c r="BB670" s="45">
        <v>92.5</v>
      </c>
      <c r="BC670" s="45">
        <v>90.9</v>
      </c>
      <c r="BD670" s="45">
        <v>90.1</v>
      </c>
      <c r="BE670" s="45">
        <v>91.8</v>
      </c>
      <c r="BF670" s="45">
        <v>93.5</v>
      </c>
      <c r="BG670" s="45">
        <v>93.9</v>
      </c>
      <c r="BH670" s="45">
        <v>94.3</v>
      </c>
      <c r="BI670" s="45">
        <v>96.5</v>
      </c>
      <c r="BJ670" s="45">
        <v>93.7</v>
      </c>
      <c r="BK670" s="45">
        <v>93.5</v>
      </c>
      <c r="BL670" s="45">
        <v>93.7</v>
      </c>
      <c r="BM670" s="45">
        <v>93.4</v>
      </c>
      <c r="BN670" s="45">
        <v>92</v>
      </c>
      <c r="BO670" s="45">
        <v>90.9</v>
      </c>
      <c r="BP670" s="45">
        <v>92.2</v>
      </c>
      <c r="BQ670" s="45">
        <v>94.2</v>
      </c>
      <c r="BR670" s="45">
        <v>93.8</v>
      </c>
      <c r="BS670" s="45">
        <v>94.5</v>
      </c>
      <c r="BT670" s="45">
        <v>94.2</v>
      </c>
      <c r="BU670" s="45">
        <v>96.4</v>
      </c>
      <c r="BV670" s="45">
        <v>97.2</v>
      </c>
      <c r="BW670" s="45">
        <v>97.2</v>
      </c>
      <c r="BX670" s="45">
        <v>93.9</v>
      </c>
      <c r="BY670" s="45">
        <v>96</v>
      </c>
      <c r="BZ670" s="45">
        <v>94</v>
      </c>
      <c r="CA670" s="45">
        <v>93.7</v>
      </c>
      <c r="CB670" s="45">
        <v>92.9</v>
      </c>
      <c r="CC670" s="45">
        <v>93.8</v>
      </c>
      <c r="CD670" s="45">
        <v>93.9</v>
      </c>
      <c r="CE670" s="45">
        <v>94.7</v>
      </c>
      <c r="CF670" s="45">
        <v>94.6</v>
      </c>
      <c r="CG670" s="45">
        <v>92.5</v>
      </c>
      <c r="CH670" s="45">
        <v>92</v>
      </c>
      <c r="CI670" s="45">
        <v>91.8</v>
      </c>
      <c r="CJ670" s="45">
        <v>91.9</v>
      </c>
      <c r="CK670" s="45">
        <v>91.8</v>
      </c>
      <c r="CL670" s="45">
        <v>90.6</v>
      </c>
      <c r="CM670" s="45">
        <v>89.4</v>
      </c>
      <c r="CN670" s="45">
        <v>88.7</v>
      </c>
      <c r="CO670" s="45">
        <v>93.3</v>
      </c>
      <c r="CP670" s="45">
        <v>94.8</v>
      </c>
      <c r="CQ670" s="45">
        <v>96.8</v>
      </c>
      <c r="CR670" s="45">
        <v>100.9</v>
      </c>
      <c r="CS670" s="45">
        <v>104.1</v>
      </c>
      <c r="CT670" s="45">
        <v>112.8</v>
      </c>
      <c r="CU670" s="45">
        <v>114.2</v>
      </c>
      <c r="CV670" s="45">
        <v>114.2</v>
      </c>
      <c r="CW670" s="45">
        <v>113.2</v>
      </c>
      <c r="CX670" s="45">
        <v>115.7</v>
      </c>
      <c r="CY670" s="45">
        <v>115.3</v>
      </c>
      <c r="CZ670" s="45">
        <v>117.8</v>
      </c>
      <c r="DA670" s="45">
        <v>124.8</v>
      </c>
      <c r="DB670" s="45">
        <v>126.3</v>
      </c>
      <c r="DC670" s="45">
        <v>128</v>
      </c>
      <c r="DD670" s="45">
        <v>132.30000000000001</v>
      </c>
      <c r="DE670" s="45">
        <v>132</v>
      </c>
      <c r="DF670" s="45">
        <v>135.1</v>
      </c>
      <c r="DG670" s="45">
        <v>135.4</v>
      </c>
      <c r="DH670" s="45">
        <v>141</v>
      </c>
      <c r="DI670" s="45">
        <v>140.19999999999999</v>
      </c>
      <c r="DJ670" s="45">
        <v>143.30000000000001</v>
      </c>
      <c r="DK670" s="45">
        <v>143.69999999999999</v>
      </c>
      <c r="DL670" s="45">
        <v>144.19999999999999</v>
      </c>
      <c r="DM670" s="45">
        <v>141.30000000000001</v>
      </c>
      <c r="DN670" s="45">
        <v>141.5</v>
      </c>
      <c r="DO670" s="45">
        <v>141.30000000000001</v>
      </c>
      <c r="DP670" s="45">
        <v>138.9</v>
      </c>
      <c r="DQ670" s="45">
        <v>137</v>
      </c>
      <c r="DR670" s="45">
        <v>139.5</v>
      </c>
      <c r="DS670" s="45">
        <v>145.19999999999999</v>
      </c>
      <c r="DT670" s="45">
        <v>149.69999999999999</v>
      </c>
      <c r="DU670" s="45">
        <v>148.1</v>
      </c>
      <c r="DV670" s="45">
        <v>142.30000000000001</v>
      </c>
      <c r="DW670" s="45">
        <v>136.80000000000001</v>
      </c>
      <c r="DX670" s="46">
        <v>134.19999999999999</v>
      </c>
      <c r="DY670" s="46">
        <v>132.19999999999999</v>
      </c>
      <c r="DZ670" s="46">
        <v>130.5</v>
      </c>
      <c r="EA670">
        <v>131.5</v>
      </c>
      <c r="EB670" s="47">
        <v>131</v>
      </c>
      <c r="EC670" s="47">
        <v>131.6</v>
      </c>
    </row>
    <row r="671" spans="1:133" x14ac:dyDescent="0.25">
      <c r="A671" s="43" t="s">
        <v>2998</v>
      </c>
      <c r="B671" s="43" t="s">
        <v>4095</v>
      </c>
      <c r="C671" s="44">
        <v>0.55071999999999999</v>
      </c>
      <c r="D671" s="45">
        <v>114.8</v>
      </c>
      <c r="E671" s="45">
        <v>105.8</v>
      </c>
      <c r="F671" s="45">
        <v>108.5</v>
      </c>
      <c r="G671" s="45">
        <v>102.3</v>
      </c>
      <c r="H671" s="45">
        <v>99.9</v>
      </c>
      <c r="I671" s="45">
        <v>103.9</v>
      </c>
      <c r="J671" s="45">
        <v>105.3</v>
      </c>
      <c r="K671" s="45">
        <v>103.3</v>
      </c>
      <c r="L671" s="45">
        <v>105.4</v>
      </c>
      <c r="M671" s="45">
        <v>97.4</v>
      </c>
      <c r="N671" s="45">
        <v>100.8</v>
      </c>
      <c r="O671" s="45">
        <v>95.7</v>
      </c>
      <c r="P671" s="45">
        <v>92.4</v>
      </c>
      <c r="Q671" s="45">
        <v>89</v>
      </c>
      <c r="R671" s="45">
        <v>97.1</v>
      </c>
      <c r="S671" s="45">
        <v>98.5</v>
      </c>
      <c r="T671" s="45">
        <v>101.3</v>
      </c>
      <c r="U671" s="45">
        <v>99.6</v>
      </c>
      <c r="V671" s="45">
        <v>98.9</v>
      </c>
      <c r="W671" s="45">
        <v>102.9</v>
      </c>
      <c r="X671" s="45">
        <v>106.4</v>
      </c>
      <c r="Y671" s="45">
        <v>105.2</v>
      </c>
      <c r="Z671" s="45">
        <v>104.4</v>
      </c>
      <c r="AA671" s="45">
        <v>106.4</v>
      </c>
      <c r="AB671" s="45">
        <v>111.5</v>
      </c>
      <c r="AC671" s="45">
        <v>113</v>
      </c>
      <c r="AD671" s="45">
        <v>104.5</v>
      </c>
      <c r="AE671" s="45">
        <v>109.9</v>
      </c>
      <c r="AF671" s="45">
        <v>115.7</v>
      </c>
      <c r="AG671" s="45">
        <v>110.7</v>
      </c>
      <c r="AH671" s="45">
        <v>114.5</v>
      </c>
      <c r="AI671" s="45">
        <v>110.1</v>
      </c>
      <c r="AJ671" s="45">
        <v>111.3</v>
      </c>
      <c r="AK671" s="45">
        <v>108.5</v>
      </c>
      <c r="AL671" s="45">
        <v>109.1</v>
      </c>
      <c r="AM671" s="45">
        <v>108</v>
      </c>
      <c r="AN671" s="45">
        <v>111.7</v>
      </c>
      <c r="AO671" s="45">
        <v>104.7</v>
      </c>
      <c r="AP671" s="45">
        <v>112.5</v>
      </c>
      <c r="AQ671" s="45">
        <v>108.3</v>
      </c>
      <c r="AR671" s="45">
        <v>107.4</v>
      </c>
      <c r="AS671" s="45">
        <v>100.4</v>
      </c>
      <c r="AT671" s="45">
        <v>101.2</v>
      </c>
      <c r="AU671" s="45">
        <v>101</v>
      </c>
      <c r="AV671" s="45">
        <v>101.4</v>
      </c>
      <c r="AW671" s="45">
        <v>101.4</v>
      </c>
      <c r="AX671" s="45">
        <v>101.4</v>
      </c>
      <c r="AY671" s="45">
        <v>102</v>
      </c>
      <c r="AZ671" s="45">
        <v>103.1</v>
      </c>
      <c r="BA671" s="45">
        <v>103</v>
      </c>
      <c r="BB671" s="45">
        <v>103.3</v>
      </c>
      <c r="BC671" s="45">
        <v>103.4</v>
      </c>
      <c r="BD671" s="45">
        <v>101.1</v>
      </c>
      <c r="BE671" s="45">
        <v>101.1</v>
      </c>
      <c r="BF671" s="45">
        <v>101.1</v>
      </c>
      <c r="BG671" s="45">
        <v>100</v>
      </c>
      <c r="BH671" s="45">
        <v>100</v>
      </c>
      <c r="BI671" s="45">
        <v>100.5</v>
      </c>
      <c r="BJ671" s="45">
        <v>100.7</v>
      </c>
      <c r="BK671" s="45">
        <v>99.1</v>
      </c>
      <c r="BL671" s="45">
        <v>98.5</v>
      </c>
      <c r="BM671" s="45">
        <v>98</v>
      </c>
      <c r="BN671" s="45">
        <v>101.2</v>
      </c>
      <c r="BO671" s="45">
        <v>99.7</v>
      </c>
      <c r="BP671" s="45">
        <v>100.1</v>
      </c>
      <c r="BQ671" s="45">
        <v>101.1</v>
      </c>
      <c r="BR671" s="45">
        <v>100.7</v>
      </c>
      <c r="BS671" s="45">
        <v>98.4</v>
      </c>
      <c r="BT671" s="45">
        <v>97.3</v>
      </c>
      <c r="BU671" s="45">
        <v>98.6</v>
      </c>
      <c r="BV671" s="45">
        <v>95.6</v>
      </c>
      <c r="BW671" s="45">
        <v>98.5</v>
      </c>
      <c r="BX671" s="45">
        <v>101.3</v>
      </c>
      <c r="BY671" s="45">
        <v>97</v>
      </c>
      <c r="BZ671" s="45">
        <v>100</v>
      </c>
      <c r="CA671" s="45">
        <v>99.1</v>
      </c>
      <c r="CB671" s="45">
        <v>102</v>
      </c>
      <c r="CC671" s="45">
        <v>97.5</v>
      </c>
      <c r="CD671" s="45">
        <v>98.1</v>
      </c>
      <c r="CE671" s="45">
        <v>103</v>
      </c>
      <c r="CF671" s="45">
        <v>102.5</v>
      </c>
      <c r="CG671" s="45">
        <v>102.5</v>
      </c>
      <c r="CH671" s="45">
        <v>103.6</v>
      </c>
      <c r="CI671" s="45">
        <v>103.9</v>
      </c>
      <c r="CJ671" s="45">
        <v>107.3</v>
      </c>
      <c r="CK671" s="45">
        <v>104</v>
      </c>
      <c r="CL671" s="45">
        <v>99.4</v>
      </c>
      <c r="CM671" s="45">
        <v>102</v>
      </c>
      <c r="CN671" s="45">
        <v>100.8</v>
      </c>
      <c r="CO671" s="45">
        <v>100.4</v>
      </c>
      <c r="CP671" s="45">
        <v>102.4</v>
      </c>
      <c r="CQ671" s="45">
        <v>108.8</v>
      </c>
      <c r="CR671" s="45">
        <v>101.5</v>
      </c>
      <c r="CS671" s="45">
        <v>101.2</v>
      </c>
      <c r="CT671" s="45">
        <v>101.4</v>
      </c>
      <c r="CU671" s="45">
        <v>106.4</v>
      </c>
      <c r="CV671" s="45">
        <v>101.9</v>
      </c>
      <c r="CW671" s="45">
        <v>107.2</v>
      </c>
      <c r="CX671" s="45">
        <v>109</v>
      </c>
      <c r="CY671" s="45">
        <v>114</v>
      </c>
      <c r="CZ671" s="45">
        <v>106.3</v>
      </c>
      <c r="DA671" s="45">
        <v>108.9</v>
      </c>
      <c r="DB671" s="45">
        <v>106.6</v>
      </c>
      <c r="DC671" s="45">
        <v>106.6</v>
      </c>
      <c r="DD671" s="45">
        <v>111.6</v>
      </c>
      <c r="DE671" s="45">
        <v>111.8</v>
      </c>
      <c r="DF671" s="45">
        <v>115.3</v>
      </c>
      <c r="DG671" s="45">
        <v>116.6</v>
      </c>
      <c r="DH671" s="45">
        <v>113.4</v>
      </c>
      <c r="DI671" s="45">
        <v>114.8</v>
      </c>
      <c r="DJ671" s="45">
        <v>116.6</v>
      </c>
      <c r="DK671" s="45">
        <v>120.1</v>
      </c>
      <c r="DL671" s="45">
        <v>121.1</v>
      </c>
      <c r="DM671" s="45">
        <v>118.2</v>
      </c>
      <c r="DN671" s="45">
        <v>118.9</v>
      </c>
      <c r="DO671" s="45">
        <v>115.4</v>
      </c>
      <c r="DP671" s="45">
        <v>114.9</v>
      </c>
      <c r="DQ671" s="45">
        <v>114</v>
      </c>
      <c r="DR671" s="45">
        <v>112.3</v>
      </c>
      <c r="DS671" s="45">
        <v>110.9</v>
      </c>
      <c r="DT671" s="45">
        <v>109.3</v>
      </c>
      <c r="DU671" s="45">
        <v>110.9</v>
      </c>
      <c r="DV671" s="45">
        <v>113.4</v>
      </c>
      <c r="DW671" s="45">
        <v>113.8</v>
      </c>
      <c r="DX671" s="46">
        <v>119</v>
      </c>
      <c r="DY671" s="46">
        <v>122.3</v>
      </c>
      <c r="DZ671" s="46">
        <v>121.2</v>
      </c>
      <c r="EA671">
        <v>117.8</v>
      </c>
      <c r="EB671" s="47">
        <v>120.1</v>
      </c>
      <c r="EC671" s="47">
        <v>122.7</v>
      </c>
    </row>
    <row r="672" spans="1:133" x14ac:dyDescent="0.25">
      <c r="A672" s="43" t="s">
        <v>4096</v>
      </c>
      <c r="B672" s="43" t="s">
        <v>4097</v>
      </c>
      <c r="C672" s="44">
        <v>2.2179999999999998E-2</v>
      </c>
      <c r="D672" s="45">
        <v>101.5</v>
      </c>
      <c r="E672" s="45">
        <v>101.4</v>
      </c>
      <c r="F672" s="45">
        <v>101.5</v>
      </c>
      <c r="G672" s="45">
        <v>101.7</v>
      </c>
      <c r="H672" s="45">
        <v>101.2</v>
      </c>
      <c r="I672" s="45">
        <v>100.9</v>
      </c>
      <c r="J672" s="45">
        <v>101.7</v>
      </c>
      <c r="K672" s="45">
        <v>101.4</v>
      </c>
      <c r="L672" s="45">
        <v>100.7</v>
      </c>
      <c r="M672" s="45">
        <v>101.7</v>
      </c>
      <c r="N672" s="45">
        <v>101.6</v>
      </c>
      <c r="O672" s="45">
        <v>101.5</v>
      </c>
      <c r="P672" s="45">
        <v>102.2</v>
      </c>
      <c r="Q672" s="45">
        <v>102.1</v>
      </c>
      <c r="R672" s="45">
        <v>103.4</v>
      </c>
      <c r="S672" s="45">
        <v>103.8</v>
      </c>
      <c r="T672" s="45">
        <v>104.1</v>
      </c>
      <c r="U672" s="45">
        <v>104.1</v>
      </c>
      <c r="V672" s="45">
        <v>103.6</v>
      </c>
      <c r="W672" s="45">
        <v>104.9</v>
      </c>
      <c r="X672" s="45">
        <v>104</v>
      </c>
      <c r="Y672" s="45">
        <v>105.2</v>
      </c>
      <c r="Z672" s="45">
        <v>105.3</v>
      </c>
      <c r="AA672" s="45">
        <v>105.3</v>
      </c>
      <c r="AB672" s="45">
        <v>108.2</v>
      </c>
      <c r="AC672" s="45">
        <v>108.4</v>
      </c>
      <c r="AD672" s="45">
        <v>107.8</v>
      </c>
      <c r="AE672" s="45">
        <v>108.2</v>
      </c>
      <c r="AF672" s="45">
        <v>109.5</v>
      </c>
      <c r="AG672" s="45">
        <v>110.1</v>
      </c>
      <c r="AH672" s="45">
        <v>110.2</v>
      </c>
      <c r="AI672" s="45">
        <v>110.9</v>
      </c>
      <c r="AJ672" s="45">
        <v>112.1</v>
      </c>
      <c r="AK672" s="45">
        <v>110.5</v>
      </c>
      <c r="AL672" s="45">
        <v>110</v>
      </c>
      <c r="AM672" s="45">
        <v>110.9</v>
      </c>
      <c r="AN672" s="45">
        <v>112.1</v>
      </c>
      <c r="AO672" s="45">
        <v>112.5</v>
      </c>
      <c r="AP672" s="45">
        <v>112.1</v>
      </c>
      <c r="AQ672" s="45">
        <v>111.5</v>
      </c>
      <c r="AR672" s="45">
        <v>112.5</v>
      </c>
      <c r="AS672" s="45">
        <v>112.6</v>
      </c>
      <c r="AT672" s="45">
        <v>111.9</v>
      </c>
      <c r="AU672" s="45">
        <v>110</v>
      </c>
      <c r="AV672" s="45">
        <v>111.3</v>
      </c>
      <c r="AW672" s="45">
        <v>109.7</v>
      </c>
      <c r="AX672" s="45">
        <v>111.8</v>
      </c>
      <c r="AY672" s="45">
        <v>113.6</v>
      </c>
      <c r="AZ672" s="45">
        <v>111.1</v>
      </c>
      <c r="BA672" s="45">
        <v>114.2</v>
      </c>
      <c r="BB672" s="45">
        <v>114.9</v>
      </c>
      <c r="BC672" s="45">
        <v>115.5</v>
      </c>
      <c r="BD672" s="45">
        <v>112.8</v>
      </c>
      <c r="BE672" s="45">
        <v>110.8</v>
      </c>
      <c r="BF672" s="45">
        <v>111</v>
      </c>
      <c r="BG672" s="45">
        <v>110.7</v>
      </c>
      <c r="BH672" s="45">
        <v>117</v>
      </c>
      <c r="BI672" s="45">
        <v>111.8</v>
      </c>
      <c r="BJ672" s="45">
        <v>112.5</v>
      </c>
      <c r="BK672" s="45">
        <v>114.1</v>
      </c>
      <c r="BL672" s="45">
        <v>114.2</v>
      </c>
      <c r="BM672" s="45">
        <v>114.6</v>
      </c>
      <c r="BN672" s="45">
        <v>114</v>
      </c>
      <c r="BO672" s="45">
        <v>115.8</v>
      </c>
      <c r="BP672" s="45">
        <v>115.2</v>
      </c>
      <c r="BQ672" s="45">
        <v>115.1</v>
      </c>
      <c r="BR672" s="45">
        <v>116</v>
      </c>
      <c r="BS672" s="45">
        <v>116.1</v>
      </c>
      <c r="BT672" s="45">
        <v>116.6</v>
      </c>
      <c r="BU672" s="45">
        <v>115.5</v>
      </c>
      <c r="BV672" s="45">
        <v>116</v>
      </c>
      <c r="BW672" s="45">
        <v>116.3</v>
      </c>
      <c r="BX672" s="45">
        <v>117.2</v>
      </c>
      <c r="BY672" s="45">
        <v>116.8</v>
      </c>
      <c r="BZ672" s="45">
        <v>117</v>
      </c>
      <c r="CA672" s="45">
        <v>117.6</v>
      </c>
      <c r="CB672" s="45">
        <v>118</v>
      </c>
      <c r="CC672" s="45">
        <v>118.1</v>
      </c>
      <c r="CD672" s="45">
        <v>118</v>
      </c>
      <c r="CE672" s="45">
        <v>118</v>
      </c>
      <c r="CF672" s="45">
        <v>118.2</v>
      </c>
      <c r="CG672" s="45">
        <v>118.2</v>
      </c>
      <c r="CH672" s="45">
        <v>118.5</v>
      </c>
      <c r="CI672" s="45">
        <v>118.6</v>
      </c>
      <c r="CJ672" s="45">
        <v>118.6</v>
      </c>
      <c r="CK672" s="45">
        <v>118.2</v>
      </c>
      <c r="CL672" s="45">
        <v>118.5</v>
      </c>
      <c r="CM672" s="45">
        <v>118.5</v>
      </c>
      <c r="CN672" s="45">
        <v>121.2</v>
      </c>
      <c r="CO672" s="45">
        <v>121.6</v>
      </c>
      <c r="CP672" s="45">
        <v>121.6</v>
      </c>
      <c r="CQ672" s="45">
        <v>122.2</v>
      </c>
      <c r="CR672" s="45">
        <v>123</v>
      </c>
      <c r="CS672" s="45">
        <v>122.5</v>
      </c>
      <c r="CT672" s="45">
        <v>123.8</v>
      </c>
      <c r="CU672" s="45">
        <v>123.1</v>
      </c>
      <c r="CV672" s="45">
        <v>123.1</v>
      </c>
      <c r="CW672" s="45">
        <v>123.2</v>
      </c>
      <c r="CX672" s="45">
        <v>123.1</v>
      </c>
      <c r="CY672" s="45">
        <v>125.9</v>
      </c>
      <c r="CZ672" s="45">
        <v>126.9</v>
      </c>
      <c r="DA672" s="45">
        <v>125.6</v>
      </c>
      <c r="DB672" s="45">
        <v>125.3</v>
      </c>
      <c r="DC672" s="45">
        <v>125.6</v>
      </c>
      <c r="DD672" s="45">
        <v>125.9</v>
      </c>
      <c r="DE672" s="45">
        <v>129.6</v>
      </c>
      <c r="DF672" s="45">
        <v>130.80000000000001</v>
      </c>
      <c r="DG672" s="45">
        <v>132.6</v>
      </c>
      <c r="DH672" s="45">
        <v>133.69999999999999</v>
      </c>
      <c r="DI672" s="45">
        <v>134.6</v>
      </c>
      <c r="DJ672" s="45">
        <v>135</v>
      </c>
      <c r="DK672" s="45">
        <v>136.4</v>
      </c>
      <c r="DL672" s="45">
        <v>137.30000000000001</v>
      </c>
      <c r="DM672" s="45">
        <v>137.4</v>
      </c>
      <c r="DN672" s="45">
        <v>137.19999999999999</v>
      </c>
      <c r="DO672" s="45">
        <v>137.30000000000001</v>
      </c>
      <c r="DP672" s="45">
        <v>137.19999999999999</v>
      </c>
      <c r="DQ672" s="45">
        <v>137.4</v>
      </c>
      <c r="DR672" s="45">
        <v>137.4</v>
      </c>
      <c r="DS672" s="45">
        <v>137.19999999999999</v>
      </c>
      <c r="DT672" s="45">
        <v>140.30000000000001</v>
      </c>
      <c r="DU672" s="45">
        <v>143.6</v>
      </c>
      <c r="DV672" s="45">
        <v>142.69999999999999</v>
      </c>
      <c r="DW672" s="45">
        <v>143</v>
      </c>
      <c r="DX672" s="46">
        <v>143.30000000000001</v>
      </c>
      <c r="DY672" s="46">
        <v>143.4</v>
      </c>
      <c r="DZ672" s="46">
        <v>146.80000000000001</v>
      </c>
      <c r="EA672">
        <v>147.1</v>
      </c>
      <c r="EB672" s="47">
        <v>141.5</v>
      </c>
      <c r="EC672" s="47">
        <v>142.1</v>
      </c>
    </row>
    <row r="673" spans="1:133" x14ac:dyDescent="0.25">
      <c r="A673" s="43" t="s">
        <v>4098</v>
      </c>
      <c r="B673" s="43" t="s">
        <v>4099</v>
      </c>
      <c r="C673" s="44">
        <v>4.3450000000000003E-2</v>
      </c>
      <c r="D673" s="45">
        <v>100.2</v>
      </c>
      <c r="E673" s="45">
        <v>100.2</v>
      </c>
      <c r="F673" s="45">
        <v>100.4</v>
      </c>
      <c r="G673" s="45">
        <v>100.3</v>
      </c>
      <c r="H673" s="45">
        <v>100.4</v>
      </c>
      <c r="I673" s="45">
        <v>99.9</v>
      </c>
      <c r="J673" s="45">
        <v>100.2</v>
      </c>
      <c r="K673" s="45">
        <v>101.5</v>
      </c>
      <c r="L673" s="45">
        <v>101.5</v>
      </c>
      <c r="M673" s="45">
        <v>101.9</v>
      </c>
      <c r="N673" s="45">
        <v>101.9</v>
      </c>
      <c r="O673" s="45">
        <v>101.6</v>
      </c>
      <c r="P673" s="45">
        <v>102</v>
      </c>
      <c r="Q673" s="45">
        <v>100.2</v>
      </c>
      <c r="R673" s="45">
        <v>100.2</v>
      </c>
      <c r="S673" s="45">
        <v>100.1</v>
      </c>
      <c r="T673" s="45">
        <v>100.5</v>
      </c>
      <c r="U673" s="45">
        <v>100.4</v>
      </c>
      <c r="V673" s="45">
        <v>100</v>
      </c>
      <c r="W673" s="45">
        <v>101.5</v>
      </c>
      <c r="X673" s="45">
        <v>101.6</v>
      </c>
      <c r="Y673" s="45">
        <v>101.3</v>
      </c>
      <c r="Z673" s="45">
        <v>101.5</v>
      </c>
      <c r="AA673" s="45">
        <v>102</v>
      </c>
      <c r="AB673" s="45">
        <v>101.7</v>
      </c>
      <c r="AC673" s="45">
        <v>101.5</v>
      </c>
      <c r="AD673" s="45">
        <v>101.5</v>
      </c>
      <c r="AE673" s="45">
        <v>102.1</v>
      </c>
      <c r="AF673" s="45">
        <v>103.3</v>
      </c>
      <c r="AG673" s="45">
        <v>103.4</v>
      </c>
      <c r="AH673" s="45">
        <v>103.1</v>
      </c>
      <c r="AI673" s="45">
        <v>103.1</v>
      </c>
      <c r="AJ673" s="45">
        <v>102.3</v>
      </c>
      <c r="AK673" s="45">
        <v>101.4</v>
      </c>
      <c r="AL673" s="45">
        <v>101</v>
      </c>
      <c r="AM673" s="45">
        <v>101</v>
      </c>
      <c r="AN673" s="45">
        <v>99.7</v>
      </c>
      <c r="AO673" s="45">
        <v>100.5</v>
      </c>
      <c r="AP673" s="45">
        <v>100.6</v>
      </c>
      <c r="AQ673" s="45">
        <v>100.2</v>
      </c>
      <c r="AR673" s="45">
        <v>97.9</v>
      </c>
      <c r="AS673" s="45">
        <v>97.7</v>
      </c>
      <c r="AT673" s="45">
        <v>97.6</v>
      </c>
      <c r="AU673" s="45">
        <v>97</v>
      </c>
      <c r="AV673" s="45">
        <v>96.5</v>
      </c>
      <c r="AW673" s="45">
        <v>97.4</v>
      </c>
      <c r="AX673" s="45">
        <v>97.3</v>
      </c>
      <c r="AY673" s="45">
        <v>98.1</v>
      </c>
      <c r="AZ673" s="45">
        <v>96.5</v>
      </c>
      <c r="BA673" s="45">
        <v>96.2</v>
      </c>
      <c r="BB673" s="45">
        <v>95.4</v>
      </c>
      <c r="BC673" s="45">
        <v>93.6</v>
      </c>
      <c r="BD673" s="45">
        <v>94</v>
      </c>
      <c r="BE673" s="45">
        <v>92.7</v>
      </c>
      <c r="BF673" s="45">
        <v>93</v>
      </c>
      <c r="BG673" s="45">
        <v>93.5</v>
      </c>
      <c r="BH673" s="45">
        <v>93.5</v>
      </c>
      <c r="BI673" s="45">
        <v>93.5</v>
      </c>
      <c r="BJ673" s="45">
        <v>93.5</v>
      </c>
      <c r="BK673" s="45">
        <v>93.5</v>
      </c>
      <c r="BL673" s="45">
        <v>93.8</v>
      </c>
      <c r="BM673" s="45">
        <v>94.5</v>
      </c>
      <c r="BN673" s="45">
        <v>96.6</v>
      </c>
      <c r="BO673" s="45">
        <v>95.5</v>
      </c>
      <c r="BP673" s="45">
        <v>95.7</v>
      </c>
      <c r="BQ673" s="45">
        <v>95.7</v>
      </c>
      <c r="BR673" s="45">
        <v>95.7</v>
      </c>
      <c r="BS673" s="45">
        <v>94.7</v>
      </c>
      <c r="BT673" s="45">
        <v>95.5</v>
      </c>
      <c r="BU673" s="45">
        <v>94.5</v>
      </c>
      <c r="BV673" s="45">
        <v>94.7</v>
      </c>
      <c r="BW673" s="45">
        <v>95</v>
      </c>
      <c r="BX673" s="45">
        <v>94.1</v>
      </c>
      <c r="BY673" s="45">
        <v>95.2</v>
      </c>
      <c r="BZ673" s="45">
        <v>95.2</v>
      </c>
      <c r="CA673" s="45">
        <v>95.4</v>
      </c>
      <c r="CB673" s="45">
        <v>95</v>
      </c>
      <c r="CC673" s="45">
        <v>95.4</v>
      </c>
      <c r="CD673" s="45">
        <v>95.4</v>
      </c>
      <c r="CE673" s="45">
        <v>95.4</v>
      </c>
      <c r="CF673" s="45">
        <v>95.4</v>
      </c>
      <c r="CG673" s="45">
        <v>95.6</v>
      </c>
      <c r="CH673" s="45">
        <v>95.4</v>
      </c>
      <c r="CI673" s="45">
        <v>96.3</v>
      </c>
      <c r="CJ673" s="45">
        <v>94.8</v>
      </c>
      <c r="CK673" s="45">
        <v>96.4</v>
      </c>
      <c r="CL673" s="45">
        <v>96</v>
      </c>
      <c r="CM673" s="45">
        <v>95.5</v>
      </c>
      <c r="CN673" s="45">
        <v>95.8</v>
      </c>
      <c r="CO673" s="45">
        <v>96.1</v>
      </c>
      <c r="CP673" s="45">
        <v>96.3</v>
      </c>
      <c r="CQ673" s="45">
        <v>96.4</v>
      </c>
      <c r="CR673" s="45">
        <v>96.7</v>
      </c>
      <c r="CS673" s="45">
        <v>96.9</v>
      </c>
      <c r="CT673" s="45">
        <v>96.9</v>
      </c>
      <c r="CU673" s="45">
        <v>96.9</v>
      </c>
      <c r="CV673" s="45">
        <v>96.9</v>
      </c>
      <c r="CW673" s="45">
        <v>96.8</v>
      </c>
      <c r="CX673" s="45">
        <v>97.1</v>
      </c>
      <c r="CY673" s="45">
        <v>97.1</v>
      </c>
      <c r="CZ673" s="45">
        <v>97.1</v>
      </c>
      <c r="DA673" s="45">
        <v>97.2</v>
      </c>
      <c r="DB673" s="45">
        <v>96</v>
      </c>
      <c r="DC673" s="45">
        <v>95.6</v>
      </c>
      <c r="DD673" s="45">
        <v>95.3</v>
      </c>
      <c r="DE673" s="45">
        <v>96.5</v>
      </c>
      <c r="DF673" s="45">
        <v>98</v>
      </c>
      <c r="DG673" s="45">
        <v>99.2</v>
      </c>
      <c r="DH673" s="45">
        <v>99.9</v>
      </c>
      <c r="DI673" s="45">
        <v>100.1</v>
      </c>
      <c r="DJ673" s="45">
        <v>103.4</v>
      </c>
      <c r="DK673" s="45">
        <v>98.4</v>
      </c>
      <c r="DL673" s="45">
        <v>97.8</v>
      </c>
      <c r="DM673" s="45">
        <v>96.3</v>
      </c>
      <c r="DN673" s="45">
        <v>100.9</v>
      </c>
      <c r="DO673" s="45">
        <v>100</v>
      </c>
      <c r="DP673" s="45">
        <v>103.5</v>
      </c>
      <c r="DQ673" s="45">
        <v>105.4</v>
      </c>
      <c r="DR673" s="45">
        <v>105.9</v>
      </c>
      <c r="DS673" s="45">
        <v>103.6</v>
      </c>
      <c r="DT673" s="45">
        <v>104.4</v>
      </c>
      <c r="DU673" s="45">
        <v>104.6</v>
      </c>
      <c r="DV673" s="45">
        <v>106.3</v>
      </c>
      <c r="DW673" s="45">
        <v>104.3</v>
      </c>
      <c r="DX673" s="46">
        <v>104.9</v>
      </c>
      <c r="DY673" s="46">
        <v>103.8</v>
      </c>
      <c r="DZ673" s="46">
        <v>106.3</v>
      </c>
      <c r="EA673">
        <v>105.4</v>
      </c>
      <c r="EB673" s="47">
        <v>107.3</v>
      </c>
      <c r="EC673" s="47">
        <v>105.7</v>
      </c>
    </row>
    <row r="674" spans="1:133" x14ac:dyDescent="0.25">
      <c r="A674" s="43" t="s">
        <v>4100</v>
      </c>
      <c r="B674" s="43" t="s">
        <v>4101</v>
      </c>
      <c r="C674" s="44">
        <v>2.069E-2</v>
      </c>
      <c r="D674" s="45">
        <v>99.8</v>
      </c>
      <c r="E674" s="45">
        <v>99.1</v>
      </c>
      <c r="F674" s="45">
        <v>99.1</v>
      </c>
      <c r="G674" s="45">
        <v>99.2</v>
      </c>
      <c r="H674" s="45">
        <v>100.8</v>
      </c>
      <c r="I674" s="45">
        <v>101</v>
      </c>
      <c r="J674" s="45">
        <v>101.5</v>
      </c>
      <c r="K674" s="45">
        <v>100.9</v>
      </c>
      <c r="L674" s="45">
        <v>101.7</v>
      </c>
      <c r="M674" s="45">
        <v>104</v>
      </c>
      <c r="N674" s="45">
        <v>104.1</v>
      </c>
      <c r="O674" s="45">
        <v>104.1</v>
      </c>
      <c r="P674" s="45">
        <v>104.8</v>
      </c>
      <c r="Q674" s="45">
        <v>105.8</v>
      </c>
      <c r="R674" s="45">
        <v>105.1</v>
      </c>
      <c r="S674" s="45">
        <v>105.4</v>
      </c>
      <c r="T674" s="45">
        <v>106.6</v>
      </c>
      <c r="U674" s="45">
        <v>106.7</v>
      </c>
      <c r="V674" s="45">
        <v>107.6</v>
      </c>
      <c r="W674" s="45">
        <v>109.5</v>
      </c>
      <c r="X674" s="45">
        <v>108.4</v>
      </c>
      <c r="Y674" s="45">
        <v>110.5</v>
      </c>
      <c r="Z674" s="45">
        <v>110.5</v>
      </c>
      <c r="AA674" s="45">
        <v>109.9</v>
      </c>
      <c r="AB674" s="45">
        <v>109.3</v>
      </c>
      <c r="AC674" s="45">
        <v>108.4</v>
      </c>
      <c r="AD674" s="45">
        <v>111.5</v>
      </c>
      <c r="AE674" s="45">
        <v>109.9</v>
      </c>
      <c r="AF674" s="45">
        <v>110.5</v>
      </c>
      <c r="AG674" s="45">
        <v>108.6</v>
      </c>
      <c r="AH674" s="45">
        <v>109.2</v>
      </c>
      <c r="AI674" s="45">
        <v>109.5</v>
      </c>
      <c r="AJ674" s="45">
        <v>109.6</v>
      </c>
      <c r="AK674" s="45">
        <v>111.4</v>
      </c>
      <c r="AL674" s="45">
        <v>109.1</v>
      </c>
      <c r="AM674" s="45">
        <v>109.1</v>
      </c>
      <c r="AN674" s="45">
        <v>110.5</v>
      </c>
      <c r="AO674" s="45">
        <v>108.9</v>
      </c>
      <c r="AP674" s="45">
        <v>109.4</v>
      </c>
      <c r="AQ674" s="45">
        <v>111.8</v>
      </c>
      <c r="AR674" s="45">
        <v>111.8</v>
      </c>
      <c r="AS674" s="45">
        <v>111.8</v>
      </c>
      <c r="AT674" s="45">
        <v>112.1</v>
      </c>
      <c r="AU674" s="45">
        <v>113.8</v>
      </c>
      <c r="AV674" s="45">
        <v>113.6</v>
      </c>
      <c r="AW674" s="45">
        <v>111</v>
      </c>
      <c r="AX674" s="45">
        <v>110.6</v>
      </c>
      <c r="AY674" s="45">
        <v>112.8</v>
      </c>
      <c r="AZ674" s="45">
        <v>110.4</v>
      </c>
      <c r="BA674" s="45">
        <v>110.4</v>
      </c>
      <c r="BB674" s="45">
        <v>111.1</v>
      </c>
      <c r="BC674" s="45">
        <v>108.4</v>
      </c>
      <c r="BD674" s="45">
        <v>110</v>
      </c>
      <c r="BE674" s="45">
        <v>108.9</v>
      </c>
      <c r="BF674" s="45">
        <v>111.1</v>
      </c>
      <c r="BG674" s="45">
        <v>106.8</v>
      </c>
      <c r="BH674" s="45">
        <v>107.2</v>
      </c>
      <c r="BI674" s="45">
        <v>106.1</v>
      </c>
      <c r="BJ674" s="45">
        <v>108</v>
      </c>
      <c r="BK674" s="45">
        <v>108.6</v>
      </c>
      <c r="BL674" s="45">
        <v>106.8</v>
      </c>
      <c r="BM674" s="45">
        <v>107.5</v>
      </c>
      <c r="BN674" s="45">
        <v>106.9</v>
      </c>
      <c r="BO674" s="45">
        <v>106.3</v>
      </c>
      <c r="BP674" s="45">
        <v>105.6</v>
      </c>
      <c r="BQ674" s="45">
        <v>104.9</v>
      </c>
      <c r="BR674" s="45">
        <v>105.5</v>
      </c>
      <c r="BS674" s="45">
        <v>105.5</v>
      </c>
      <c r="BT674" s="45">
        <v>103.8</v>
      </c>
      <c r="BU674" s="45">
        <v>103.4</v>
      </c>
      <c r="BV674" s="45">
        <v>104.5</v>
      </c>
      <c r="BW674" s="45">
        <v>105.2</v>
      </c>
      <c r="BX674" s="45">
        <v>105.9</v>
      </c>
      <c r="BY674" s="45">
        <v>106.2</v>
      </c>
      <c r="BZ674" s="45">
        <v>105.1</v>
      </c>
      <c r="CA674" s="45">
        <v>105.6</v>
      </c>
      <c r="CB674" s="45">
        <v>105.1</v>
      </c>
      <c r="CC674" s="45">
        <v>105.1</v>
      </c>
      <c r="CD674" s="45">
        <v>105.9</v>
      </c>
      <c r="CE674" s="45">
        <v>105.1</v>
      </c>
      <c r="CF674" s="45">
        <v>106.1</v>
      </c>
      <c r="CG674" s="45">
        <v>106.4</v>
      </c>
      <c r="CH674" s="45">
        <v>106.1</v>
      </c>
      <c r="CI674" s="45">
        <v>106.1</v>
      </c>
      <c r="CJ674" s="45">
        <v>106.9</v>
      </c>
      <c r="CK674" s="45">
        <v>108.7</v>
      </c>
      <c r="CL674" s="45">
        <v>108.4</v>
      </c>
      <c r="CM674" s="45">
        <v>107.2</v>
      </c>
      <c r="CN674" s="45">
        <v>108.9</v>
      </c>
      <c r="CO674" s="45">
        <v>109</v>
      </c>
      <c r="CP674" s="45">
        <v>108.5</v>
      </c>
      <c r="CQ674" s="45">
        <v>108.4</v>
      </c>
      <c r="CR674" s="45">
        <v>108.7</v>
      </c>
      <c r="CS674" s="45">
        <v>109.7</v>
      </c>
      <c r="CT674" s="45">
        <v>108.2</v>
      </c>
      <c r="CU674" s="45">
        <v>109.1</v>
      </c>
      <c r="CV674" s="45">
        <v>109.4</v>
      </c>
      <c r="CW674" s="45">
        <v>109</v>
      </c>
      <c r="CX674" s="45">
        <v>108.8</v>
      </c>
      <c r="CY674" s="45">
        <v>108.6</v>
      </c>
      <c r="CZ674" s="45">
        <v>111.2</v>
      </c>
      <c r="DA674" s="45">
        <v>111</v>
      </c>
      <c r="DB674" s="45">
        <v>112.3</v>
      </c>
      <c r="DC674" s="45">
        <v>112.2</v>
      </c>
      <c r="DD674" s="45">
        <v>112.8</v>
      </c>
      <c r="DE674" s="45">
        <v>114</v>
      </c>
      <c r="DF674" s="45">
        <v>114.1</v>
      </c>
      <c r="DG674" s="45">
        <v>114.4</v>
      </c>
      <c r="DH674" s="45">
        <v>113.8</v>
      </c>
      <c r="DI674" s="45">
        <v>114.6</v>
      </c>
      <c r="DJ674" s="45">
        <v>115.9</v>
      </c>
      <c r="DK674" s="45">
        <v>117.6</v>
      </c>
      <c r="DL674" s="45">
        <v>117.8</v>
      </c>
      <c r="DM674" s="45">
        <v>118.2</v>
      </c>
      <c r="DN674" s="45">
        <v>120.1</v>
      </c>
      <c r="DO674" s="45">
        <v>119.4</v>
      </c>
      <c r="DP674" s="45">
        <v>119.5</v>
      </c>
      <c r="DQ674" s="45">
        <v>120.8</v>
      </c>
      <c r="DR674" s="45">
        <v>121.4</v>
      </c>
      <c r="DS674" s="45">
        <v>121.1</v>
      </c>
      <c r="DT674" s="45">
        <v>122.8</v>
      </c>
      <c r="DU674" s="45">
        <v>122.3</v>
      </c>
      <c r="DV674" s="45">
        <v>122.2</v>
      </c>
      <c r="DW674" s="45">
        <v>122.8</v>
      </c>
      <c r="DX674" s="46">
        <v>122.6</v>
      </c>
      <c r="DY674" s="46">
        <v>122.5</v>
      </c>
      <c r="DZ674" s="46">
        <v>122.5</v>
      </c>
      <c r="EA674">
        <v>122.6</v>
      </c>
      <c r="EB674" s="47">
        <v>122.8</v>
      </c>
      <c r="EC674" s="47">
        <v>123.6</v>
      </c>
    </row>
    <row r="675" spans="1:133" x14ac:dyDescent="0.25">
      <c r="A675" s="43" t="s">
        <v>4102</v>
      </c>
      <c r="B675" s="43" t="s">
        <v>4103</v>
      </c>
      <c r="C675" s="44">
        <v>5.246E-2</v>
      </c>
      <c r="D675" s="45">
        <v>101.9</v>
      </c>
      <c r="E675" s="45">
        <v>102</v>
      </c>
      <c r="F675" s="45">
        <v>102</v>
      </c>
      <c r="G675" s="45">
        <v>102.1</v>
      </c>
      <c r="H675" s="45">
        <v>102.1</v>
      </c>
      <c r="I675" s="45">
        <v>102.1</v>
      </c>
      <c r="J675" s="45">
        <v>102.2</v>
      </c>
      <c r="K675" s="45">
        <v>102</v>
      </c>
      <c r="L675" s="45">
        <v>102.3</v>
      </c>
      <c r="M675" s="45">
        <v>102.6</v>
      </c>
      <c r="N675" s="45">
        <v>100.9</v>
      </c>
      <c r="O675" s="45">
        <v>101</v>
      </c>
      <c r="P675" s="45">
        <v>100.8</v>
      </c>
      <c r="Q675" s="45">
        <v>100.2</v>
      </c>
      <c r="R675" s="45">
        <v>99.2</v>
      </c>
      <c r="S675" s="45">
        <v>99.8</v>
      </c>
      <c r="T675" s="45">
        <v>99.8</v>
      </c>
      <c r="U675" s="45">
        <v>100.5</v>
      </c>
      <c r="V675" s="45">
        <v>101.3</v>
      </c>
      <c r="W675" s="45">
        <v>101.8</v>
      </c>
      <c r="X675" s="45">
        <v>101.5</v>
      </c>
      <c r="Y675" s="45">
        <v>102.3</v>
      </c>
      <c r="Z675" s="45">
        <v>102.3</v>
      </c>
      <c r="AA675" s="45">
        <v>102.9</v>
      </c>
      <c r="AB675" s="45">
        <v>102.3</v>
      </c>
      <c r="AC675" s="45">
        <v>103.1</v>
      </c>
      <c r="AD675" s="45">
        <v>103.2</v>
      </c>
      <c r="AE675" s="45">
        <v>103.1</v>
      </c>
      <c r="AF675" s="45">
        <v>103.7</v>
      </c>
      <c r="AG675" s="45">
        <v>102.9</v>
      </c>
      <c r="AH675" s="45">
        <v>103.5</v>
      </c>
      <c r="AI675" s="45">
        <v>103.1</v>
      </c>
      <c r="AJ675" s="45">
        <v>103.6</v>
      </c>
      <c r="AK675" s="45">
        <v>105.5</v>
      </c>
      <c r="AL675" s="45">
        <v>105.5</v>
      </c>
      <c r="AM675" s="45">
        <v>105.6</v>
      </c>
      <c r="AN675" s="45">
        <v>107.1</v>
      </c>
      <c r="AO675" s="45">
        <v>106.8</v>
      </c>
      <c r="AP675" s="45">
        <v>106.6</v>
      </c>
      <c r="AQ675" s="45">
        <v>107.6</v>
      </c>
      <c r="AR675" s="45">
        <v>107.6</v>
      </c>
      <c r="AS675" s="45">
        <v>107.7</v>
      </c>
      <c r="AT675" s="45">
        <v>107.1</v>
      </c>
      <c r="AU675" s="45">
        <v>108.6</v>
      </c>
      <c r="AV675" s="45">
        <v>109.7</v>
      </c>
      <c r="AW675" s="45">
        <v>109.2</v>
      </c>
      <c r="AX675" s="45">
        <v>109.2</v>
      </c>
      <c r="AY675" s="45">
        <v>109.1</v>
      </c>
      <c r="AZ675" s="45">
        <v>106.2</v>
      </c>
      <c r="BA675" s="45">
        <v>105.9</v>
      </c>
      <c r="BB675" s="45">
        <v>105.9</v>
      </c>
      <c r="BC675" s="45">
        <v>107.2</v>
      </c>
      <c r="BD675" s="45">
        <v>107.2</v>
      </c>
      <c r="BE675" s="45">
        <v>107.6</v>
      </c>
      <c r="BF675" s="45">
        <v>108.1</v>
      </c>
      <c r="BG675" s="45">
        <v>108</v>
      </c>
      <c r="BH675" s="45">
        <v>108</v>
      </c>
      <c r="BI675" s="45">
        <v>108.4</v>
      </c>
      <c r="BJ675" s="45">
        <v>108.6</v>
      </c>
      <c r="BK675" s="45">
        <v>108.9</v>
      </c>
      <c r="BL675" s="45">
        <v>109.1</v>
      </c>
      <c r="BM675" s="45">
        <v>109.1</v>
      </c>
      <c r="BN675" s="45">
        <v>109.1</v>
      </c>
      <c r="BO675" s="45">
        <v>110.1</v>
      </c>
      <c r="BP675" s="45">
        <v>110.1</v>
      </c>
      <c r="BQ675" s="45">
        <v>110.1</v>
      </c>
      <c r="BR675" s="45">
        <v>110.1</v>
      </c>
      <c r="BS675" s="45">
        <v>110.1</v>
      </c>
      <c r="BT675" s="45">
        <v>111.2</v>
      </c>
      <c r="BU675" s="45">
        <v>111.2</v>
      </c>
      <c r="BV675" s="45">
        <v>111.5</v>
      </c>
      <c r="BW675" s="45">
        <v>111.7</v>
      </c>
      <c r="BX675" s="45">
        <v>112</v>
      </c>
      <c r="BY675" s="45">
        <v>112.5</v>
      </c>
      <c r="BZ675" s="45">
        <v>112.7</v>
      </c>
      <c r="CA675" s="45">
        <v>111.5</v>
      </c>
      <c r="CB675" s="45">
        <v>111.9</v>
      </c>
      <c r="CC675" s="45">
        <v>111.9</v>
      </c>
      <c r="CD675" s="45">
        <v>112.5</v>
      </c>
      <c r="CE675" s="45">
        <v>112.5</v>
      </c>
      <c r="CF675" s="45">
        <v>112.6</v>
      </c>
      <c r="CG675" s="45">
        <v>112.6</v>
      </c>
      <c r="CH675" s="45">
        <v>112.6</v>
      </c>
      <c r="CI675" s="45">
        <v>112.6</v>
      </c>
      <c r="CJ675" s="45">
        <v>112.6</v>
      </c>
      <c r="CK675" s="45">
        <v>112.6</v>
      </c>
      <c r="CL675" s="45">
        <v>112.6</v>
      </c>
      <c r="CM675" s="45">
        <v>112.5</v>
      </c>
      <c r="CN675" s="45">
        <v>112.5</v>
      </c>
      <c r="CO675" s="45">
        <v>112.5</v>
      </c>
      <c r="CP675" s="45">
        <v>112.6</v>
      </c>
      <c r="CQ675" s="45">
        <v>112.6</v>
      </c>
      <c r="CR675" s="45">
        <v>112.6</v>
      </c>
      <c r="CS675" s="45">
        <v>112.6</v>
      </c>
      <c r="CT675" s="45">
        <v>112.6</v>
      </c>
      <c r="CU675" s="45">
        <v>112.6</v>
      </c>
      <c r="CV675" s="45">
        <v>112.6</v>
      </c>
      <c r="CW675" s="45">
        <v>112.6</v>
      </c>
      <c r="CX675" s="45">
        <v>112.6</v>
      </c>
      <c r="CY675" s="45">
        <v>112.6</v>
      </c>
      <c r="CZ675" s="45">
        <v>112.6</v>
      </c>
      <c r="DA675" s="45">
        <v>112.6</v>
      </c>
      <c r="DB675" s="45">
        <v>112.6</v>
      </c>
      <c r="DC675" s="45">
        <v>112.6</v>
      </c>
      <c r="DD675" s="45">
        <v>112.7</v>
      </c>
      <c r="DE675" s="45">
        <v>113</v>
      </c>
      <c r="DF675" s="45">
        <v>113</v>
      </c>
      <c r="DG675" s="45">
        <v>113.1</v>
      </c>
      <c r="DH675" s="45">
        <v>113.1</v>
      </c>
      <c r="DI675" s="45">
        <v>113.1</v>
      </c>
      <c r="DJ675" s="45">
        <v>113.1</v>
      </c>
      <c r="DK675" s="45">
        <v>113.1</v>
      </c>
      <c r="DL675" s="45">
        <v>113.8</v>
      </c>
      <c r="DM675" s="45">
        <v>114.1</v>
      </c>
      <c r="DN675" s="45">
        <v>114.1</v>
      </c>
      <c r="DO675" s="45">
        <v>114.1</v>
      </c>
      <c r="DP675" s="45">
        <v>114.2</v>
      </c>
      <c r="DQ675" s="45">
        <v>114.6</v>
      </c>
      <c r="DR675" s="45">
        <v>114.6</v>
      </c>
      <c r="DS675" s="45">
        <v>114.7</v>
      </c>
      <c r="DT675" s="45">
        <v>114.7</v>
      </c>
      <c r="DU675" s="45">
        <v>114.8</v>
      </c>
      <c r="DV675" s="45">
        <v>114.8</v>
      </c>
      <c r="DW675" s="45">
        <v>114.8</v>
      </c>
      <c r="DX675" s="46">
        <v>114.8</v>
      </c>
      <c r="DY675" s="46">
        <v>114.7</v>
      </c>
      <c r="DZ675" s="46">
        <v>115.9</v>
      </c>
      <c r="EA675">
        <v>116.4</v>
      </c>
      <c r="EB675" s="47">
        <v>116.4</v>
      </c>
      <c r="EC675" s="47">
        <v>116.5</v>
      </c>
    </row>
    <row r="676" spans="1:133" x14ac:dyDescent="0.25">
      <c r="A676" s="43" t="s">
        <v>3098</v>
      </c>
      <c r="B676" s="43" t="s">
        <v>4104</v>
      </c>
      <c r="C676" s="44">
        <v>1.1000000000000001E-3</v>
      </c>
      <c r="D676" s="45">
        <v>104.2</v>
      </c>
      <c r="E676" s="45">
        <v>105.9</v>
      </c>
      <c r="F676" s="45">
        <v>106.5</v>
      </c>
      <c r="G676" s="45">
        <v>107.5</v>
      </c>
      <c r="H676" s="45">
        <v>107.4</v>
      </c>
      <c r="I676" s="45">
        <v>105.5</v>
      </c>
      <c r="J676" s="45">
        <v>104</v>
      </c>
      <c r="K676" s="45">
        <v>104.5</v>
      </c>
      <c r="L676" s="45">
        <v>106.6</v>
      </c>
      <c r="M676" s="45">
        <v>105.7</v>
      </c>
      <c r="N676" s="45">
        <v>104.7</v>
      </c>
      <c r="O676" s="45">
        <v>106.4</v>
      </c>
      <c r="P676" s="45">
        <v>104.6</v>
      </c>
      <c r="Q676" s="45">
        <v>104.5</v>
      </c>
      <c r="R676" s="45">
        <v>105.7</v>
      </c>
      <c r="S676" s="45">
        <v>109.7</v>
      </c>
      <c r="T676" s="45">
        <v>108.3</v>
      </c>
      <c r="U676" s="45">
        <v>110.6</v>
      </c>
      <c r="V676" s="45">
        <v>109.4</v>
      </c>
      <c r="W676" s="45">
        <v>108.3</v>
      </c>
      <c r="X676" s="45">
        <v>109.2</v>
      </c>
      <c r="Y676" s="45">
        <v>108</v>
      </c>
      <c r="Z676" s="45">
        <v>108.5</v>
      </c>
      <c r="AA676" s="45">
        <v>107.8</v>
      </c>
      <c r="AB676" s="45">
        <v>107.8</v>
      </c>
      <c r="AC676" s="45">
        <v>109.8</v>
      </c>
      <c r="AD676" s="45">
        <v>110.6</v>
      </c>
      <c r="AE676" s="45">
        <v>110</v>
      </c>
      <c r="AF676" s="45">
        <v>108.6</v>
      </c>
      <c r="AG676" s="45">
        <v>108.9</v>
      </c>
      <c r="AH676" s="45">
        <v>109.5</v>
      </c>
      <c r="AI676" s="45">
        <v>108.4</v>
      </c>
      <c r="AJ676" s="45">
        <v>108.2</v>
      </c>
      <c r="AK676" s="45">
        <v>108.9</v>
      </c>
      <c r="AL676" s="45">
        <v>108.5</v>
      </c>
      <c r="AM676" s="45">
        <v>110.5</v>
      </c>
      <c r="AN676" s="45">
        <v>113.4</v>
      </c>
      <c r="AO676" s="45">
        <v>113</v>
      </c>
      <c r="AP676" s="45">
        <v>113.5</v>
      </c>
      <c r="AQ676" s="45">
        <v>112.4</v>
      </c>
      <c r="AR676" s="45">
        <v>112.5</v>
      </c>
      <c r="AS676" s="45">
        <v>112.7</v>
      </c>
      <c r="AT676" s="45">
        <v>112.8</v>
      </c>
      <c r="AU676" s="45">
        <v>120.6</v>
      </c>
      <c r="AV676" s="45">
        <v>119.6</v>
      </c>
      <c r="AW676" s="45">
        <v>119.1</v>
      </c>
      <c r="AX676" s="45">
        <v>120.5</v>
      </c>
      <c r="AY676" s="45">
        <v>121.7</v>
      </c>
      <c r="AZ676" s="45">
        <v>121.2</v>
      </c>
      <c r="BA676" s="45">
        <v>119.9</v>
      </c>
      <c r="BB676" s="45">
        <v>118.9</v>
      </c>
      <c r="BC676" s="45">
        <v>121.3</v>
      </c>
      <c r="BD676" s="45">
        <v>121.1</v>
      </c>
      <c r="BE676" s="45">
        <v>120.2</v>
      </c>
      <c r="BF676" s="45">
        <v>121.1</v>
      </c>
      <c r="BG676" s="45">
        <v>121.6</v>
      </c>
      <c r="BH676" s="45">
        <v>123.1</v>
      </c>
      <c r="BI676" s="45">
        <v>123.1</v>
      </c>
      <c r="BJ676" s="45">
        <v>123.1</v>
      </c>
      <c r="BK676" s="45">
        <v>123.1</v>
      </c>
      <c r="BL676" s="45">
        <v>123.1</v>
      </c>
      <c r="BM676" s="45">
        <v>123.1</v>
      </c>
      <c r="BN676" s="45">
        <v>113.6</v>
      </c>
      <c r="BO676" s="45">
        <v>113.3</v>
      </c>
      <c r="BP676" s="45">
        <v>113</v>
      </c>
      <c r="BQ676" s="45">
        <v>113</v>
      </c>
      <c r="BR676" s="45">
        <v>110.4</v>
      </c>
      <c r="BS676" s="45">
        <v>110.4</v>
      </c>
      <c r="BT676" s="45">
        <v>114.2</v>
      </c>
      <c r="BU676" s="45">
        <v>111.3</v>
      </c>
      <c r="BV676" s="45">
        <v>111.6</v>
      </c>
      <c r="BW676" s="45">
        <v>112.9</v>
      </c>
      <c r="BX676" s="45">
        <v>112.9</v>
      </c>
      <c r="BY676" s="45">
        <v>112.9</v>
      </c>
      <c r="BZ676" s="45">
        <v>112.9</v>
      </c>
      <c r="CA676" s="45">
        <v>112.9</v>
      </c>
      <c r="CB676" s="45">
        <v>114</v>
      </c>
      <c r="CC676" s="45">
        <v>114</v>
      </c>
      <c r="CD676" s="45">
        <v>114.7</v>
      </c>
      <c r="CE676" s="45">
        <v>116.6</v>
      </c>
      <c r="CF676" s="45">
        <v>117.2</v>
      </c>
      <c r="CG676" s="45">
        <v>117.2</v>
      </c>
      <c r="CH676" s="45">
        <v>117.2</v>
      </c>
      <c r="CI676" s="45">
        <v>117.2</v>
      </c>
      <c r="CJ676" s="45">
        <v>117.2</v>
      </c>
      <c r="CK676" s="45">
        <v>115.1</v>
      </c>
      <c r="CL676" s="45">
        <v>115.4</v>
      </c>
      <c r="CM676" s="45">
        <v>115.2</v>
      </c>
      <c r="CN676" s="45">
        <v>115.2</v>
      </c>
      <c r="CO676" s="45">
        <v>115.8</v>
      </c>
      <c r="CP676" s="45">
        <v>116</v>
      </c>
      <c r="CQ676" s="45">
        <v>116.5</v>
      </c>
      <c r="CR676" s="45">
        <v>116.8</v>
      </c>
      <c r="CS676" s="45">
        <v>117.3</v>
      </c>
      <c r="CT676" s="45">
        <v>117.3</v>
      </c>
      <c r="CU676" s="45">
        <v>117.3</v>
      </c>
      <c r="CV676" s="45">
        <v>117.3</v>
      </c>
      <c r="CW676" s="45">
        <v>117.3</v>
      </c>
      <c r="CX676" s="45">
        <v>117.3</v>
      </c>
      <c r="CY676" s="45">
        <v>117.3</v>
      </c>
      <c r="CZ676" s="45">
        <v>117.3</v>
      </c>
      <c r="DA676" s="45">
        <v>117.3</v>
      </c>
      <c r="DB676" s="45">
        <v>117.3</v>
      </c>
      <c r="DC676" s="45">
        <v>117.3</v>
      </c>
      <c r="DD676" s="45">
        <v>117.4</v>
      </c>
      <c r="DE676" s="45">
        <v>118.6</v>
      </c>
      <c r="DF676" s="45">
        <v>124.2</v>
      </c>
      <c r="DG676" s="45">
        <v>124.2</v>
      </c>
      <c r="DH676" s="45">
        <v>130.80000000000001</v>
      </c>
      <c r="DI676" s="45">
        <v>130.9</v>
      </c>
      <c r="DJ676" s="45">
        <v>130.9</v>
      </c>
      <c r="DK676" s="45">
        <v>132</v>
      </c>
      <c r="DL676" s="45">
        <v>132.5</v>
      </c>
      <c r="DM676" s="45">
        <v>133.30000000000001</v>
      </c>
      <c r="DN676" s="45">
        <v>133.6</v>
      </c>
      <c r="DO676" s="45">
        <v>133.6</v>
      </c>
      <c r="DP676" s="45">
        <v>134</v>
      </c>
      <c r="DQ676" s="45">
        <v>134.9</v>
      </c>
      <c r="DR676" s="45">
        <v>134.9</v>
      </c>
      <c r="DS676" s="45">
        <v>134.6</v>
      </c>
      <c r="DT676" s="45">
        <v>134.69999999999999</v>
      </c>
      <c r="DU676" s="45">
        <v>133.1</v>
      </c>
      <c r="DV676" s="45">
        <v>133.1</v>
      </c>
      <c r="DW676" s="45">
        <v>133.1</v>
      </c>
      <c r="DX676" s="46">
        <v>133.4</v>
      </c>
      <c r="DY676" s="46">
        <v>133.4</v>
      </c>
      <c r="DZ676" s="46">
        <v>133.4</v>
      </c>
      <c r="EA676">
        <v>133.4</v>
      </c>
      <c r="EB676" s="47">
        <v>133.4</v>
      </c>
      <c r="EC676" s="47">
        <v>133.4</v>
      </c>
    </row>
    <row r="677" spans="1:133" x14ac:dyDescent="0.25">
      <c r="A677" s="43" t="s">
        <v>4105</v>
      </c>
      <c r="B677" s="43" t="s">
        <v>4106</v>
      </c>
      <c r="C677" s="44">
        <v>0.1027</v>
      </c>
      <c r="D677" s="45">
        <v>103.5</v>
      </c>
      <c r="E677" s="45">
        <v>104.4</v>
      </c>
      <c r="F677" s="45">
        <v>106.4</v>
      </c>
      <c r="G677" s="45">
        <v>106.4</v>
      </c>
      <c r="H677" s="45">
        <v>106.3</v>
      </c>
      <c r="I677" s="45">
        <v>105.9</v>
      </c>
      <c r="J677" s="45">
        <v>108.2</v>
      </c>
      <c r="K677" s="45">
        <v>110.6</v>
      </c>
      <c r="L677" s="45">
        <v>109.8</v>
      </c>
      <c r="M677" s="45">
        <v>109.1</v>
      </c>
      <c r="N677" s="45">
        <v>108.5</v>
      </c>
      <c r="O677" s="45">
        <v>109.1</v>
      </c>
      <c r="P677" s="45">
        <v>107</v>
      </c>
      <c r="Q677" s="45">
        <v>103.1</v>
      </c>
      <c r="R677" s="45">
        <v>108.5</v>
      </c>
      <c r="S677" s="45">
        <v>108.2</v>
      </c>
      <c r="T677" s="45">
        <v>108.4</v>
      </c>
      <c r="U677" s="45">
        <v>110.2</v>
      </c>
      <c r="V677" s="45">
        <v>110.7</v>
      </c>
      <c r="W677" s="45">
        <v>111.9</v>
      </c>
      <c r="X677" s="45">
        <v>109.3</v>
      </c>
      <c r="Y677" s="45">
        <v>110.5</v>
      </c>
      <c r="Z677" s="45">
        <v>109.1</v>
      </c>
      <c r="AA677" s="45">
        <v>108</v>
      </c>
      <c r="AB677" s="45">
        <v>110.7</v>
      </c>
      <c r="AC677" s="45">
        <v>110.5</v>
      </c>
      <c r="AD677" s="45">
        <v>112.3</v>
      </c>
      <c r="AE677" s="45">
        <v>112.2</v>
      </c>
      <c r="AF677" s="45">
        <v>115.6</v>
      </c>
      <c r="AG677" s="45">
        <v>114.1</v>
      </c>
      <c r="AH677" s="45">
        <v>113.6</v>
      </c>
      <c r="AI677" s="45">
        <v>111.3</v>
      </c>
      <c r="AJ677" s="45">
        <v>110</v>
      </c>
      <c r="AK677" s="45">
        <v>108</v>
      </c>
      <c r="AL677" s="45">
        <v>105.5</v>
      </c>
      <c r="AM677" s="45">
        <v>107.5</v>
      </c>
      <c r="AN677" s="45">
        <v>108.8</v>
      </c>
      <c r="AO677" s="45">
        <v>107.2</v>
      </c>
      <c r="AP677" s="45">
        <v>106</v>
      </c>
      <c r="AQ677" s="45">
        <v>105.5</v>
      </c>
      <c r="AR677" s="45">
        <v>101.5</v>
      </c>
      <c r="AS677" s="45">
        <v>102.1</v>
      </c>
      <c r="AT677" s="45">
        <v>102.5</v>
      </c>
      <c r="AU677" s="45">
        <v>101</v>
      </c>
      <c r="AV677" s="45">
        <v>101.5</v>
      </c>
      <c r="AW677" s="45">
        <v>101.3</v>
      </c>
      <c r="AX677" s="45">
        <v>103.2</v>
      </c>
      <c r="AY677" s="45">
        <v>105.1</v>
      </c>
      <c r="AZ677" s="45">
        <v>103.8</v>
      </c>
      <c r="BA677" s="45">
        <v>102.8</v>
      </c>
      <c r="BB677" s="45">
        <v>103.1</v>
      </c>
      <c r="BC677" s="45">
        <v>103.3</v>
      </c>
      <c r="BD677" s="45">
        <v>101.8</v>
      </c>
      <c r="BE677" s="45">
        <v>102</v>
      </c>
      <c r="BF677" s="45">
        <v>102.4</v>
      </c>
      <c r="BG677" s="45">
        <v>101.9</v>
      </c>
      <c r="BH677" s="45">
        <v>102.8</v>
      </c>
      <c r="BI677" s="45">
        <v>103.1</v>
      </c>
      <c r="BJ677" s="45">
        <v>103.6</v>
      </c>
      <c r="BK677" s="45">
        <v>104</v>
      </c>
      <c r="BL677" s="45">
        <v>104.4</v>
      </c>
      <c r="BM677" s="45">
        <v>103</v>
      </c>
      <c r="BN677" s="45">
        <v>104.9</v>
      </c>
      <c r="BO677" s="45">
        <v>104.4</v>
      </c>
      <c r="BP677" s="45">
        <v>104.3</v>
      </c>
      <c r="BQ677" s="45">
        <v>104.2</v>
      </c>
      <c r="BR677" s="45">
        <v>104.8</v>
      </c>
      <c r="BS677" s="45">
        <v>104.4</v>
      </c>
      <c r="BT677" s="45">
        <v>106</v>
      </c>
      <c r="BU677" s="45">
        <v>106.7</v>
      </c>
      <c r="BV677" s="45">
        <v>107.3</v>
      </c>
      <c r="BW677" s="45">
        <v>107.9</v>
      </c>
      <c r="BX677" s="45">
        <v>108.9</v>
      </c>
      <c r="BY677" s="45">
        <v>108.9</v>
      </c>
      <c r="BZ677" s="45">
        <v>109.6</v>
      </c>
      <c r="CA677" s="45">
        <v>108.6</v>
      </c>
      <c r="CB677" s="45">
        <v>107.8</v>
      </c>
      <c r="CC677" s="45">
        <v>108.9</v>
      </c>
      <c r="CD677" s="45">
        <v>109.3</v>
      </c>
      <c r="CE677" s="45">
        <v>109.3</v>
      </c>
      <c r="CF677" s="45">
        <v>108.4</v>
      </c>
      <c r="CG677" s="45">
        <v>107.1</v>
      </c>
      <c r="CH677" s="45">
        <v>107</v>
      </c>
      <c r="CI677" s="45">
        <v>107.3</v>
      </c>
      <c r="CJ677" s="45">
        <v>111.4</v>
      </c>
      <c r="CK677" s="45">
        <v>110.8</v>
      </c>
      <c r="CL677" s="45">
        <v>110.2</v>
      </c>
      <c r="CM677" s="45">
        <v>109.7</v>
      </c>
      <c r="CN677" s="45">
        <v>110.2</v>
      </c>
      <c r="CO677" s="45">
        <v>110.5</v>
      </c>
      <c r="CP677" s="45">
        <v>109.6</v>
      </c>
      <c r="CQ677" s="45">
        <v>108.8</v>
      </c>
      <c r="CR677" s="45">
        <v>108.5</v>
      </c>
      <c r="CS677" s="45">
        <v>108.8</v>
      </c>
      <c r="CT677" s="45">
        <v>109.4</v>
      </c>
      <c r="CU677" s="45">
        <v>109.7</v>
      </c>
      <c r="CV677" s="45">
        <v>109.2</v>
      </c>
      <c r="CW677" s="45">
        <v>108.2</v>
      </c>
      <c r="CX677" s="45">
        <v>108.5</v>
      </c>
      <c r="CY677" s="45">
        <v>106.6</v>
      </c>
      <c r="CZ677" s="45">
        <v>108.1</v>
      </c>
      <c r="DA677" s="45">
        <v>108.7</v>
      </c>
      <c r="DB677" s="45">
        <v>109.6</v>
      </c>
      <c r="DC677" s="45">
        <v>112.9</v>
      </c>
      <c r="DD677" s="45">
        <v>116</v>
      </c>
      <c r="DE677" s="45">
        <v>117.7</v>
      </c>
      <c r="DF677" s="45">
        <v>115</v>
      </c>
      <c r="DG677" s="45">
        <v>126.8</v>
      </c>
      <c r="DH677" s="45">
        <v>120.4</v>
      </c>
      <c r="DI677" s="45">
        <v>121</v>
      </c>
      <c r="DJ677" s="45">
        <v>122.4</v>
      </c>
      <c r="DK677" s="45">
        <v>120.9</v>
      </c>
      <c r="DL677" s="45">
        <v>126.8</v>
      </c>
      <c r="DM677" s="45">
        <v>127.5</v>
      </c>
      <c r="DN677" s="45">
        <v>130.80000000000001</v>
      </c>
      <c r="DO677" s="45">
        <v>135.30000000000001</v>
      </c>
      <c r="DP677" s="45">
        <v>130.9</v>
      </c>
      <c r="DQ677" s="45">
        <v>136.69999999999999</v>
      </c>
      <c r="DR677" s="45">
        <v>135.30000000000001</v>
      </c>
      <c r="DS677" s="45">
        <v>138.4</v>
      </c>
      <c r="DT677" s="45">
        <v>142.9</v>
      </c>
      <c r="DU677" s="45">
        <v>144.80000000000001</v>
      </c>
      <c r="DV677" s="45">
        <v>141</v>
      </c>
      <c r="DW677" s="45">
        <v>140.19999999999999</v>
      </c>
      <c r="DX677" s="46">
        <v>141.69999999999999</v>
      </c>
      <c r="DY677" s="46">
        <v>142</v>
      </c>
      <c r="DZ677" s="46">
        <v>139.19999999999999</v>
      </c>
      <c r="EA677">
        <v>140</v>
      </c>
      <c r="EB677" s="47">
        <v>139.80000000000001</v>
      </c>
      <c r="EC677" s="47">
        <v>141.80000000000001</v>
      </c>
    </row>
    <row r="678" spans="1:133" x14ac:dyDescent="0.25">
      <c r="A678" s="43" t="s">
        <v>4107</v>
      </c>
      <c r="B678" s="43" t="s">
        <v>4108</v>
      </c>
      <c r="C678" s="44">
        <v>5.2500000000000003E-3</v>
      </c>
      <c r="D678" s="45">
        <v>101.9</v>
      </c>
      <c r="E678" s="45">
        <v>105.7</v>
      </c>
      <c r="F678" s="45">
        <v>103.3</v>
      </c>
      <c r="G678" s="45">
        <v>100.1</v>
      </c>
      <c r="H678" s="45">
        <v>103.2</v>
      </c>
      <c r="I678" s="45">
        <v>104.6</v>
      </c>
      <c r="J678" s="45">
        <v>104.7</v>
      </c>
      <c r="K678" s="45">
        <v>107.5</v>
      </c>
      <c r="L678" s="45">
        <v>110.4</v>
      </c>
      <c r="M678" s="45">
        <v>111.3</v>
      </c>
      <c r="N678" s="45">
        <v>115.7</v>
      </c>
      <c r="O678" s="45">
        <v>113.2</v>
      </c>
      <c r="P678" s="45">
        <v>117.5</v>
      </c>
      <c r="Q678" s="45">
        <v>123.6</v>
      </c>
      <c r="R678" s="45">
        <v>118.1</v>
      </c>
      <c r="S678" s="45">
        <v>116.8</v>
      </c>
      <c r="T678" s="45">
        <v>116.8</v>
      </c>
      <c r="U678" s="45">
        <v>116</v>
      </c>
      <c r="V678" s="45">
        <v>110.5</v>
      </c>
      <c r="W678" s="45">
        <v>112.8</v>
      </c>
      <c r="X678" s="45">
        <v>114.9</v>
      </c>
      <c r="Y678" s="45">
        <v>115.3</v>
      </c>
      <c r="Z678" s="45">
        <v>113.5</v>
      </c>
      <c r="AA678" s="45">
        <v>113.8</v>
      </c>
      <c r="AB678" s="45">
        <v>116.9</v>
      </c>
      <c r="AC678" s="45">
        <v>116.3</v>
      </c>
      <c r="AD678" s="45">
        <v>118.5</v>
      </c>
      <c r="AE678" s="45">
        <v>119.1</v>
      </c>
      <c r="AF678" s="45">
        <v>119.1</v>
      </c>
      <c r="AG678" s="45">
        <v>124.5</v>
      </c>
      <c r="AH678" s="45">
        <v>122.4</v>
      </c>
      <c r="AI678" s="45">
        <v>122.5</v>
      </c>
      <c r="AJ678" s="45">
        <v>121.4</v>
      </c>
      <c r="AK678" s="45">
        <v>121.1</v>
      </c>
      <c r="AL678" s="45">
        <v>124.9</v>
      </c>
      <c r="AM678" s="45">
        <v>124.5</v>
      </c>
      <c r="AN678" s="45">
        <v>122.6</v>
      </c>
      <c r="AO678" s="45">
        <v>124.5</v>
      </c>
      <c r="AP678" s="45">
        <v>130.69999999999999</v>
      </c>
      <c r="AQ678" s="45">
        <v>129.9</v>
      </c>
      <c r="AR678" s="45">
        <v>130</v>
      </c>
      <c r="AS678" s="45">
        <v>130.30000000000001</v>
      </c>
      <c r="AT678" s="45">
        <v>128.30000000000001</v>
      </c>
      <c r="AU678" s="45">
        <v>128.30000000000001</v>
      </c>
      <c r="AV678" s="45">
        <v>131.19999999999999</v>
      </c>
      <c r="AW678" s="45">
        <v>123.3</v>
      </c>
      <c r="AX678" s="45">
        <v>123.3</v>
      </c>
      <c r="AY678" s="45">
        <v>125.3</v>
      </c>
      <c r="AZ678" s="45">
        <v>125.3</v>
      </c>
      <c r="BA678" s="45">
        <v>125.5</v>
      </c>
      <c r="BB678" s="45">
        <v>125.3</v>
      </c>
      <c r="BC678" s="45">
        <v>125.6</v>
      </c>
      <c r="BD678" s="45">
        <v>123.3</v>
      </c>
      <c r="BE678" s="45">
        <v>122.9</v>
      </c>
      <c r="BF678" s="45">
        <v>122.9</v>
      </c>
      <c r="BG678" s="45">
        <v>123.1</v>
      </c>
      <c r="BH678" s="45">
        <v>123.1</v>
      </c>
      <c r="BI678" s="45">
        <v>123.1</v>
      </c>
      <c r="BJ678" s="45">
        <v>123.1</v>
      </c>
      <c r="BK678" s="45">
        <v>123.1</v>
      </c>
      <c r="BL678" s="45">
        <v>123.1</v>
      </c>
      <c r="BM678" s="45">
        <v>123.6</v>
      </c>
      <c r="BN678" s="45">
        <v>123.6</v>
      </c>
      <c r="BO678" s="45">
        <v>122.3</v>
      </c>
      <c r="BP678" s="45">
        <v>122.3</v>
      </c>
      <c r="BQ678" s="45">
        <v>122.3</v>
      </c>
      <c r="BR678" s="45">
        <v>122.3</v>
      </c>
      <c r="BS678" s="45">
        <v>122.3</v>
      </c>
      <c r="BT678" s="45">
        <v>122.3</v>
      </c>
      <c r="BU678" s="45">
        <v>122.3</v>
      </c>
      <c r="BV678" s="45">
        <v>122.3</v>
      </c>
      <c r="BW678" s="45">
        <v>123.2</v>
      </c>
      <c r="BX678" s="45">
        <v>123.3</v>
      </c>
      <c r="BY678" s="45">
        <v>122.6</v>
      </c>
      <c r="BZ678" s="45">
        <v>122.6</v>
      </c>
      <c r="CA678" s="45">
        <v>122.7</v>
      </c>
      <c r="CB678" s="45">
        <v>122.7</v>
      </c>
      <c r="CC678" s="45">
        <v>121</v>
      </c>
      <c r="CD678" s="45">
        <v>111.9</v>
      </c>
      <c r="CE678" s="45">
        <v>114.4</v>
      </c>
      <c r="CF678" s="45">
        <v>114.4</v>
      </c>
      <c r="CG678" s="45">
        <v>114.4</v>
      </c>
      <c r="CH678" s="45">
        <v>107.9</v>
      </c>
      <c r="CI678" s="45">
        <v>108</v>
      </c>
      <c r="CJ678" s="45">
        <v>109.5</v>
      </c>
      <c r="CK678" s="45">
        <v>109.5</v>
      </c>
      <c r="CL678" s="45">
        <v>109.4</v>
      </c>
      <c r="CM678" s="45">
        <v>109</v>
      </c>
      <c r="CN678" s="45">
        <v>109</v>
      </c>
      <c r="CO678" s="45">
        <v>109.2</v>
      </c>
      <c r="CP678" s="45">
        <v>109.2</v>
      </c>
      <c r="CQ678" s="45">
        <v>109.9</v>
      </c>
      <c r="CR678" s="45">
        <v>109.9</v>
      </c>
      <c r="CS678" s="45">
        <v>110.8</v>
      </c>
      <c r="CT678" s="45">
        <v>111.3</v>
      </c>
      <c r="CU678" s="45">
        <v>108.8</v>
      </c>
      <c r="CV678" s="45">
        <v>109.5</v>
      </c>
      <c r="CW678" s="45">
        <v>109.5</v>
      </c>
      <c r="CX678" s="45">
        <v>108.7</v>
      </c>
      <c r="CY678" s="45">
        <v>108.5</v>
      </c>
      <c r="CZ678" s="45">
        <v>107.9</v>
      </c>
      <c r="DA678" s="45">
        <v>107.9</v>
      </c>
      <c r="DB678" s="45">
        <v>108.3</v>
      </c>
      <c r="DC678" s="45">
        <v>108.3</v>
      </c>
      <c r="DD678" s="45">
        <v>109</v>
      </c>
      <c r="DE678" s="45">
        <v>109.1</v>
      </c>
      <c r="DF678" s="45">
        <v>109.1</v>
      </c>
      <c r="DG678" s="45">
        <v>109.8</v>
      </c>
      <c r="DH678" s="45">
        <v>109.7</v>
      </c>
      <c r="DI678" s="45">
        <v>110</v>
      </c>
      <c r="DJ678" s="45">
        <v>111.4</v>
      </c>
      <c r="DK678" s="45">
        <v>111.5</v>
      </c>
      <c r="DL678" s="45">
        <v>111.5</v>
      </c>
      <c r="DM678" s="45">
        <v>111.9</v>
      </c>
      <c r="DN678" s="45">
        <v>112.3</v>
      </c>
      <c r="DO678" s="45">
        <v>112.2</v>
      </c>
      <c r="DP678" s="45">
        <v>113.1</v>
      </c>
      <c r="DQ678" s="45">
        <v>113.7</v>
      </c>
      <c r="DR678" s="45">
        <v>117.7</v>
      </c>
      <c r="DS678" s="45">
        <v>117.7</v>
      </c>
      <c r="DT678" s="45">
        <v>117.7</v>
      </c>
      <c r="DU678" s="45">
        <v>121</v>
      </c>
      <c r="DV678" s="45">
        <v>121</v>
      </c>
      <c r="DW678" s="45">
        <v>120.1</v>
      </c>
      <c r="DX678" s="46">
        <v>119.1</v>
      </c>
      <c r="DY678" s="46">
        <v>119.5</v>
      </c>
      <c r="DZ678" s="46">
        <v>119.5</v>
      </c>
      <c r="EA678">
        <v>118.6</v>
      </c>
      <c r="EB678" s="47">
        <v>119.7</v>
      </c>
      <c r="EC678" s="47">
        <v>119.4</v>
      </c>
    </row>
    <row r="679" spans="1:133" x14ac:dyDescent="0.25">
      <c r="A679" s="43" t="s">
        <v>4109</v>
      </c>
      <c r="B679" s="43" t="s">
        <v>4110</v>
      </c>
      <c r="C679" s="44">
        <v>1.3999999999999999E-4</v>
      </c>
      <c r="D679" s="45">
        <v>102.6</v>
      </c>
      <c r="E679" s="45">
        <v>102.6</v>
      </c>
      <c r="F679" s="45">
        <v>102.6</v>
      </c>
      <c r="G679" s="45">
        <v>102.6</v>
      </c>
      <c r="H679" s="45">
        <v>102.6</v>
      </c>
      <c r="I679" s="45">
        <v>102.6</v>
      </c>
      <c r="J679" s="45">
        <v>102.6</v>
      </c>
      <c r="K679" s="45">
        <v>102.6</v>
      </c>
      <c r="L679" s="45">
        <v>102.6</v>
      </c>
      <c r="M679" s="45">
        <v>102.6</v>
      </c>
      <c r="N679" s="45">
        <v>102.6</v>
      </c>
      <c r="O679" s="45">
        <v>102.6</v>
      </c>
      <c r="P679" s="45">
        <v>106</v>
      </c>
      <c r="Q679" s="45">
        <v>106</v>
      </c>
      <c r="R679" s="45">
        <v>106</v>
      </c>
      <c r="S679" s="45">
        <v>106</v>
      </c>
      <c r="T679" s="45">
        <v>106</v>
      </c>
      <c r="U679" s="45">
        <v>106</v>
      </c>
      <c r="V679" s="45">
        <v>106</v>
      </c>
      <c r="W679" s="45">
        <v>106</v>
      </c>
      <c r="X679" s="45">
        <v>106</v>
      </c>
      <c r="Y679" s="45">
        <v>106</v>
      </c>
      <c r="Z679" s="45">
        <v>106</v>
      </c>
      <c r="AA679" s="45">
        <v>106</v>
      </c>
      <c r="AB679" s="45">
        <v>111.2</v>
      </c>
      <c r="AC679" s="45">
        <v>111.2</v>
      </c>
      <c r="AD679" s="45">
        <v>111.2</v>
      </c>
      <c r="AE679" s="45">
        <v>111.2</v>
      </c>
      <c r="AF679" s="45">
        <v>111.2</v>
      </c>
      <c r="AG679" s="45">
        <v>111.2</v>
      </c>
      <c r="AH679" s="45">
        <v>114.1</v>
      </c>
      <c r="AI679" s="45">
        <v>114.1</v>
      </c>
      <c r="AJ679" s="45">
        <v>114.1</v>
      </c>
      <c r="AK679" s="45">
        <v>114.1</v>
      </c>
      <c r="AL679" s="45">
        <v>114.1</v>
      </c>
      <c r="AM679" s="45">
        <v>114.1</v>
      </c>
      <c r="AN679" s="45">
        <v>120</v>
      </c>
      <c r="AO679" s="45">
        <v>120</v>
      </c>
      <c r="AP679" s="45">
        <v>120</v>
      </c>
      <c r="AQ679" s="45">
        <v>120</v>
      </c>
      <c r="AR679" s="45">
        <v>120</v>
      </c>
      <c r="AS679" s="45">
        <v>120</v>
      </c>
      <c r="AT679" s="45">
        <v>120</v>
      </c>
      <c r="AU679" s="45">
        <v>126.7</v>
      </c>
      <c r="AV679" s="45">
        <v>126.7</v>
      </c>
      <c r="AW679" s="45">
        <v>126.7</v>
      </c>
      <c r="AX679" s="45">
        <v>126.7</v>
      </c>
      <c r="AY679" s="45">
        <v>126.7</v>
      </c>
      <c r="AZ679" s="45">
        <v>126.7</v>
      </c>
      <c r="BA679" s="45">
        <v>126.7</v>
      </c>
      <c r="BB679" s="45">
        <v>126.7</v>
      </c>
      <c r="BC679" s="45">
        <v>126.7</v>
      </c>
      <c r="BD679" s="45">
        <v>129.80000000000001</v>
      </c>
      <c r="BE679" s="45">
        <v>129.80000000000001</v>
      </c>
      <c r="BF679" s="45">
        <v>129.80000000000001</v>
      </c>
      <c r="BG679" s="45">
        <v>129.80000000000001</v>
      </c>
      <c r="BH679" s="45">
        <v>129.80000000000001</v>
      </c>
      <c r="BI679" s="45">
        <v>129.80000000000001</v>
      </c>
      <c r="BJ679" s="45">
        <v>129.80000000000001</v>
      </c>
      <c r="BK679" s="45">
        <v>129.80000000000001</v>
      </c>
      <c r="BL679" s="45">
        <v>129.80000000000001</v>
      </c>
      <c r="BM679" s="45">
        <v>129.80000000000001</v>
      </c>
      <c r="BN679" s="45">
        <v>129.80000000000001</v>
      </c>
      <c r="BO679" s="45">
        <v>129.80000000000001</v>
      </c>
      <c r="BP679" s="45">
        <v>129.80000000000001</v>
      </c>
      <c r="BQ679" s="45">
        <v>129.80000000000001</v>
      </c>
      <c r="BR679" s="45">
        <v>129.80000000000001</v>
      </c>
      <c r="BS679" s="45">
        <v>129.80000000000001</v>
      </c>
      <c r="BT679" s="45">
        <v>129.80000000000001</v>
      </c>
      <c r="BU679" s="45">
        <v>129.80000000000001</v>
      </c>
      <c r="BV679" s="45">
        <v>129.9</v>
      </c>
      <c r="BW679" s="45">
        <v>129.9</v>
      </c>
      <c r="BX679" s="45">
        <v>129.9</v>
      </c>
      <c r="BY679" s="45">
        <v>133</v>
      </c>
      <c r="BZ679" s="45">
        <v>133</v>
      </c>
      <c r="CA679" s="45">
        <v>133</v>
      </c>
      <c r="CB679" s="45">
        <v>133</v>
      </c>
      <c r="CC679" s="45">
        <v>133</v>
      </c>
      <c r="CD679" s="45">
        <v>133</v>
      </c>
      <c r="CE679" s="45">
        <v>133</v>
      </c>
      <c r="CF679" s="45">
        <v>133</v>
      </c>
      <c r="CG679" s="45">
        <v>133</v>
      </c>
      <c r="CH679" s="45">
        <v>133</v>
      </c>
      <c r="CI679" s="45">
        <v>133</v>
      </c>
      <c r="CJ679" s="45">
        <v>133</v>
      </c>
      <c r="CK679" s="45">
        <v>133</v>
      </c>
      <c r="CL679" s="45">
        <v>133</v>
      </c>
      <c r="CM679" s="45">
        <v>133</v>
      </c>
      <c r="CN679" s="45">
        <v>133</v>
      </c>
      <c r="CO679" s="45">
        <v>133</v>
      </c>
      <c r="CP679" s="45">
        <v>133</v>
      </c>
      <c r="CQ679" s="45">
        <v>133</v>
      </c>
      <c r="CR679" s="45">
        <v>133</v>
      </c>
      <c r="CS679" s="45">
        <v>133</v>
      </c>
      <c r="CT679" s="45">
        <v>133</v>
      </c>
      <c r="CU679" s="45">
        <v>133</v>
      </c>
      <c r="CV679" s="45">
        <v>133</v>
      </c>
      <c r="CW679" s="45">
        <v>133</v>
      </c>
      <c r="CX679" s="45">
        <v>133</v>
      </c>
      <c r="CY679" s="45">
        <v>133</v>
      </c>
      <c r="CZ679" s="45">
        <v>133</v>
      </c>
      <c r="DA679" s="45">
        <v>133</v>
      </c>
      <c r="DB679" s="45">
        <v>133</v>
      </c>
      <c r="DC679" s="45">
        <v>133</v>
      </c>
      <c r="DD679" s="45">
        <v>133</v>
      </c>
      <c r="DE679" s="45">
        <v>133</v>
      </c>
      <c r="DF679" s="45">
        <v>133</v>
      </c>
      <c r="DG679" s="45">
        <v>133</v>
      </c>
      <c r="DH679" s="45">
        <v>133</v>
      </c>
      <c r="DI679" s="45">
        <v>133</v>
      </c>
      <c r="DJ679" s="45">
        <v>133</v>
      </c>
      <c r="DK679" s="45">
        <v>133</v>
      </c>
      <c r="DL679" s="45">
        <v>133</v>
      </c>
      <c r="DM679" s="45">
        <v>133</v>
      </c>
      <c r="DN679" s="45">
        <v>133</v>
      </c>
      <c r="DO679" s="45">
        <v>133</v>
      </c>
      <c r="DP679" s="45">
        <v>133</v>
      </c>
      <c r="DQ679" s="45">
        <v>133</v>
      </c>
      <c r="DR679" s="45">
        <v>133</v>
      </c>
      <c r="DS679" s="45">
        <v>133</v>
      </c>
      <c r="DT679" s="45">
        <v>133</v>
      </c>
      <c r="DU679" s="45">
        <v>133</v>
      </c>
      <c r="DV679" s="45">
        <v>133</v>
      </c>
      <c r="DW679" s="45">
        <v>133</v>
      </c>
      <c r="DX679" s="46">
        <v>133</v>
      </c>
      <c r="DY679" s="46">
        <v>133.69999999999999</v>
      </c>
      <c r="DZ679" s="46">
        <v>142.4</v>
      </c>
      <c r="EA679">
        <v>135.69999999999999</v>
      </c>
      <c r="EB679" s="47">
        <v>135.69999999999999</v>
      </c>
      <c r="EC679" s="47">
        <v>136.1</v>
      </c>
    </row>
    <row r="680" spans="1:133" x14ac:dyDescent="0.25">
      <c r="A680" s="43" t="s">
        <v>4111</v>
      </c>
      <c r="B680" s="43" t="s">
        <v>4112</v>
      </c>
      <c r="C680" s="44">
        <v>8.0790000000000001E-2</v>
      </c>
      <c r="D680" s="45">
        <v>99.9</v>
      </c>
      <c r="E680" s="45">
        <v>100.6</v>
      </c>
      <c r="F680" s="45">
        <v>100.8</v>
      </c>
      <c r="G680" s="45">
        <v>102.1</v>
      </c>
      <c r="H680" s="45">
        <v>102.1</v>
      </c>
      <c r="I680" s="45">
        <v>102.3</v>
      </c>
      <c r="J680" s="45">
        <v>102.6</v>
      </c>
      <c r="K680" s="45">
        <v>102.9</v>
      </c>
      <c r="L680" s="45">
        <v>103</v>
      </c>
      <c r="M680" s="45">
        <v>103.3</v>
      </c>
      <c r="N680" s="45">
        <v>103.4</v>
      </c>
      <c r="O680" s="45">
        <v>103.5</v>
      </c>
      <c r="P680" s="45">
        <v>103.5</v>
      </c>
      <c r="Q680" s="45">
        <v>103.7</v>
      </c>
      <c r="R680" s="45">
        <v>102.9</v>
      </c>
      <c r="S680" s="45">
        <v>103.2</v>
      </c>
      <c r="T680" s="45">
        <v>103.5</v>
      </c>
      <c r="U680" s="45">
        <v>104</v>
      </c>
      <c r="V680" s="45">
        <v>103.6</v>
      </c>
      <c r="W680" s="45">
        <v>104.2</v>
      </c>
      <c r="X680" s="45">
        <v>103.9</v>
      </c>
      <c r="Y680" s="45">
        <v>104</v>
      </c>
      <c r="Z680" s="45">
        <v>102.8</v>
      </c>
      <c r="AA680" s="45">
        <v>102.6</v>
      </c>
      <c r="AB680" s="45">
        <v>102.4</v>
      </c>
      <c r="AC680" s="45">
        <v>102.5</v>
      </c>
      <c r="AD680" s="45">
        <v>103.1</v>
      </c>
      <c r="AE680" s="45">
        <v>104.1</v>
      </c>
      <c r="AF680" s="45">
        <v>104.7</v>
      </c>
      <c r="AG680" s="45">
        <v>104.6</v>
      </c>
      <c r="AH680" s="45">
        <v>104.4</v>
      </c>
      <c r="AI680" s="45">
        <v>104.5</v>
      </c>
      <c r="AJ680" s="45">
        <v>103.8</v>
      </c>
      <c r="AK680" s="45">
        <v>105</v>
      </c>
      <c r="AL680" s="45">
        <v>104.7</v>
      </c>
      <c r="AM680" s="45">
        <v>104.8</v>
      </c>
      <c r="AN680" s="45">
        <v>107.6</v>
      </c>
      <c r="AO680" s="45">
        <v>107.9</v>
      </c>
      <c r="AP680" s="45">
        <v>107.8</v>
      </c>
      <c r="AQ680" s="45">
        <v>107.9</v>
      </c>
      <c r="AR680" s="45">
        <v>109.6</v>
      </c>
      <c r="AS680" s="45">
        <v>110.2</v>
      </c>
      <c r="AT680" s="45">
        <v>108.9</v>
      </c>
      <c r="AU680" s="45">
        <v>107.6</v>
      </c>
      <c r="AV680" s="45">
        <v>104.4</v>
      </c>
      <c r="AW680" s="45">
        <v>104.4</v>
      </c>
      <c r="AX680" s="45">
        <v>104.7</v>
      </c>
      <c r="AY680" s="45">
        <v>104.8</v>
      </c>
      <c r="AZ680" s="45">
        <v>107.3</v>
      </c>
      <c r="BA680" s="45">
        <v>105.4</v>
      </c>
      <c r="BB680" s="45">
        <v>101.1</v>
      </c>
      <c r="BC680" s="45">
        <v>105.8</v>
      </c>
      <c r="BD680" s="45">
        <v>105.9</v>
      </c>
      <c r="BE680" s="45">
        <v>100.5</v>
      </c>
      <c r="BF680" s="45">
        <v>102</v>
      </c>
      <c r="BG680" s="45">
        <v>100</v>
      </c>
      <c r="BH680" s="45">
        <v>102.5</v>
      </c>
      <c r="BI680" s="45">
        <v>101.8</v>
      </c>
      <c r="BJ680" s="45">
        <v>102.5</v>
      </c>
      <c r="BK680" s="45">
        <v>102.1</v>
      </c>
      <c r="BL680" s="45">
        <v>102.8</v>
      </c>
      <c r="BM680" s="45">
        <v>102.8</v>
      </c>
      <c r="BN680" s="45">
        <v>102.9</v>
      </c>
      <c r="BO680" s="45">
        <v>102.8</v>
      </c>
      <c r="BP680" s="45">
        <v>102.5</v>
      </c>
      <c r="BQ680" s="45">
        <v>103.1</v>
      </c>
      <c r="BR680" s="45">
        <v>103.3</v>
      </c>
      <c r="BS680" s="45">
        <v>103</v>
      </c>
      <c r="BT680" s="45">
        <v>102.9</v>
      </c>
      <c r="BU680" s="45">
        <v>102.7</v>
      </c>
      <c r="BV680" s="45">
        <v>102.7</v>
      </c>
      <c r="BW680" s="45">
        <v>102.8</v>
      </c>
      <c r="BX680" s="45">
        <v>103.1</v>
      </c>
      <c r="BY680" s="45">
        <v>103.4</v>
      </c>
      <c r="BZ680" s="45">
        <v>103.6</v>
      </c>
      <c r="CA680" s="45">
        <v>103.7</v>
      </c>
      <c r="CB680" s="45">
        <v>99.6</v>
      </c>
      <c r="CC680" s="45">
        <v>99.8</v>
      </c>
      <c r="CD680" s="45">
        <v>100.3</v>
      </c>
      <c r="CE680" s="45">
        <v>100.4</v>
      </c>
      <c r="CF680" s="45">
        <v>99.8</v>
      </c>
      <c r="CG680" s="45">
        <v>99.6</v>
      </c>
      <c r="CH680" s="45">
        <v>99.3</v>
      </c>
      <c r="CI680" s="45">
        <v>99.6</v>
      </c>
      <c r="CJ680" s="45">
        <v>101.4</v>
      </c>
      <c r="CK680" s="45">
        <v>101.3</v>
      </c>
      <c r="CL680" s="45">
        <v>101.3</v>
      </c>
      <c r="CM680" s="45">
        <v>101.1</v>
      </c>
      <c r="CN680" s="45">
        <v>101.3</v>
      </c>
      <c r="CO680" s="45">
        <v>101.7</v>
      </c>
      <c r="CP680" s="45">
        <v>101.4</v>
      </c>
      <c r="CQ680" s="45">
        <v>101.5</v>
      </c>
      <c r="CR680" s="45">
        <v>101.7</v>
      </c>
      <c r="CS680" s="45">
        <v>102.1</v>
      </c>
      <c r="CT680" s="45">
        <v>102.1</v>
      </c>
      <c r="CU680" s="45">
        <v>102.2</v>
      </c>
      <c r="CV680" s="45">
        <v>102.6</v>
      </c>
      <c r="CW680" s="45">
        <v>103</v>
      </c>
      <c r="CX680" s="45">
        <v>103.2</v>
      </c>
      <c r="CY680" s="45">
        <v>103.2</v>
      </c>
      <c r="CZ680" s="45">
        <v>102.6</v>
      </c>
      <c r="DA680" s="45">
        <v>102.8</v>
      </c>
      <c r="DB680" s="45">
        <v>103</v>
      </c>
      <c r="DC680" s="45">
        <v>103.1</v>
      </c>
      <c r="DD680" s="45">
        <v>107.8</v>
      </c>
      <c r="DE680" s="45">
        <v>107.9</v>
      </c>
      <c r="DF680" s="45">
        <v>102.6</v>
      </c>
      <c r="DG680" s="45">
        <v>103</v>
      </c>
      <c r="DH680" s="45">
        <v>103.7</v>
      </c>
      <c r="DI680" s="45">
        <v>103.6</v>
      </c>
      <c r="DJ680" s="45">
        <v>103.9</v>
      </c>
      <c r="DK680" s="45">
        <v>104.5</v>
      </c>
      <c r="DL680" s="45">
        <v>104.5</v>
      </c>
      <c r="DM680" s="45">
        <v>106.1</v>
      </c>
      <c r="DN680" s="45">
        <v>106.9</v>
      </c>
      <c r="DO680" s="45">
        <v>107.5</v>
      </c>
      <c r="DP680" s="45">
        <v>111.6</v>
      </c>
      <c r="DQ680" s="45">
        <v>111.7</v>
      </c>
      <c r="DR680" s="45">
        <v>112.1</v>
      </c>
      <c r="DS680" s="45">
        <v>112.6</v>
      </c>
      <c r="DT680" s="45">
        <v>113.2</v>
      </c>
      <c r="DU680" s="45">
        <v>113.5</v>
      </c>
      <c r="DV680" s="45">
        <v>113.4</v>
      </c>
      <c r="DW680" s="45">
        <v>114.2</v>
      </c>
      <c r="DX680" s="46">
        <v>115.1</v>
      </c>
      <c r="DY680" s="46">
        <v>115.4</v>
      </c>
      <c r="DZ680" s="46">
        <v>116.3</v>
      </c>
      <c r="EA680">
        <v>116.4</v>
      </c>
      <c r="EB680" s="47">
        <v>116.3</v>
      </c>
      <c r="EC680" s="47">
        <v>118.3</v>
      </c>
    </row>
    <row r="681" spans="1:133" x14ac:dyDescent="0.25">
      <c r="A681" s="43" t="s">
        <v>4113</v>
      </c>
      <c r="B681" s="43" t="s">
        <v>4114</v>
      </c>
      <c r="C681" s="44">
        <v>7.3200000000000001E-3</v>
      </c>
      <c r="D681" s="45">
        <v>108.8</v>
      </c>
      <c r="E681" s="45">
        <v>107.9</v>
      </c>
      <c r="F681" s="45">
        <v>109.6</v>
      </c>
      <c r="G681" s="45">
        <v>109.2</v>
      </c>
      <c r="H681" s="45">
        <v>109.2</v>
      </c>
      <c r="I681" s="45">
        <v>109</v>
      </c>
      <c r="J681" s="45">
        <v>110.4</v>
      </c>
      <c r="K681" s="45">
        <v>109.9</v>
      </c>
      <c r="L681" s="45">
        <v>109.9</v>
      </c>
      <c r="M681" s="45">
        <v>109.9</v>
      </c>
      <c r="N681" s="45">
        <v>112</v>
      </c>
      <c r="O681" s="45">
        <v>112</v>
      </c>
      <c r="P681" s="45">
        <v>106.4</v>
      </c>
      <c r="Q681" s="45">
        <v>105</v>
      </c>
      <c r="R681" s="45">
        <v>103.5</v>
      </c>
      <c r="S681" s="45">
        <v>105.3</v>
      </c>
      <c r="T681" s="45">
        <v>106</v>
      </c>
      <c r="U681" s="45">
        <v>105.9</v>
      </c>
      <c r="V681" s="45">
        <v>106</v>
      </c>
      <c r="W681" s="45">
        <v>105.7</v>
      </c>
      <c r="X681" s="45">
        <v>106</v>
      </c>
      <c r="Y681" s="45">
        <v>106</v>
      </c>
      <c r="Z681" s="45">
        <v>106</v>
      </c>
      <c r="AA681" s="45">
        <v>106</v>
      </c>
      <c r="AB681" s="45">
        <v>107.4</v>
      </c>
      <c r="AC681" s="45">
        <v>107.9</v>
      </c>
      <c r="AD681" s="45">
        <v>107.9</v>
      </c>
      <c r="AE681" s="45">
        <v>108.4</v>
      </c>
      <c r="AF681" s="45">
        <v>108.3</v>
      </c>
      <c r="AG681" s="45">
        <v>108.3</v>
      </c>
      <c r="AH681" s="45">
        <v>110.9</v>
      </c>
      <c r="AI681" s="45">
        <v>111.1</v>
      </c>
      <c r="AJ681" s="45">
        <v>111.3</v>
      </c>
      <c r="AK681" s="45">
        <v>111.3</v>
      </c>
      <c r="AL681" s="45">
        <v>111.3</v>
      </c>
      <c r="AM681" s="45">
        <v>113</v>
      </c>
      <c r="AN681" s="45">
        <v>120.9</v>
      </c>
      <c r="AO681" s="45">
        <v>120.3</v>
      </c>
      <c r="AP681" s="45">
        <v>118.6</v>
      </c>
      <c r="AQ681" s="45">
        <v>118.3</v>
      </c>
      <c r="AR681" s="45">
        <v>118.1</v>
      </c>
      <c r="AS681" s="45">
        <v>116.6</v>
      </c>
      <c r="AT681" s="45">
        <v>113</v>
      </c>
      <c r="AU681" s="45">
        <v>124.2</v>
      </c>
      <c r="AV681" s="45">
        <v>128.4</v>
      </c>
      <c r="AW681" s="45">
        <v>128.1</v>
      </c>
      <c r="AX681" s="45">
        <v>127.5</v>
      </c>
      <c r="AY681" s="45">
        <v>128.6</v>
      </c>
      <c r="AZ681" s="45">
        <v>124.4</v>
      </c>
      <c r="BA681" s="45">
        <v>121.4</v>
      </c>
      <c r="BB681" s="45">
        <v>122.7</v>
      </c>
      <c r="BC681" s="45">
        <v>121.9</v>
      </c>
      <c r="BD681" s="45">
        <v>121.3</v>
      </c>
      <c r="BE681" s="45">
        <v>121.4</v>
      </c>
      <c r="BF681" s="45">
        <v>120.7</v>
      </c>
      <c r="BG681" s="45">
        <v>122</v>
      </c>
      <c r="BH681" s="45">
        <v>123.6</v>
      </c>
      <c r="BI681" s="45">
        <v>123.4</v>
      </c>
      <c r="BJ681" s="45">
        <v>125.1</v>
      </c>
      <c r="BK681" s="45">
        <v>123.7</v>
      </c>
      <c r="BL681" s="45">
        <v>121.6</v>
      </c>
      <c r="BM681" s="45">
        <v>124.9</v>
      </c>
      <c r="BN681" s="45">
        <v>125.8</v>
      </c>
      <c r="BO681" s="45">
        <v>130.19999999999999</v>
      </c>
      <c r="BP681" s="45">
        <v>131.30000000000001</v>
      </c>
      <c r="BQ681" s="45">
        <v>131.5</v>
      </c>
      <c r="BR681" s="45">
        <v>131.19999999999999</v>
      </c>
      <c r="BS681" s="45">
        <v>132.69999999999999</v>
      </c>
      <c r="BT681" s="45">
        <v>136.69999999999999</v>
      </c>
      <c r="BU681" s="45">
        <v>142.30000000000001</v>
      </c>
      <c r="BV681" s="45">
        <v>142.30000000000001</v>
      </c>
      <c r="BW681" s="45">
        <v>143.69999999999999</v>
      </c>
      <c r="BX681" s="45">
        <v>145.30000000000001</v>
      </c>
      <c r="BY681" s="45">
        <v>146</v>
      </c>
      <c r="BZ681" s="45">
        <v>145.69999999999999</v>
      </c>
      <c r="CA681" s="45">
        <v>143.69999999999999</v>
      </c>
      <c r="CB681" s="45">
        <v>144.30000000000001</v>
      </c>
      <c r="CC681" s="45">
        <v>144.1</v>
      </c>
      <c r="CD681" s="45">
        <v>148</v>
      </c>
      <c r="CE681" s="45">
        <v>148.80000000000001</v>
      </c>
      <c r="CF681" s="45">
        <v>146.80000000000001</v>
      </c>
      <c r="CG681" s="45">
        <v>148.5</v>
      </c>
      <c r="CH681" s="45">
        <v>148.4</v>
      </c>
      <c r="CI681" s="45">
        <v>150.30000000000001</v>
      </c>
      <c r="CJ681" s="45">
        <v>150.4</v>
      </c>
      <c r="CK681" s="45">
        <v>149.4</v>
      </c>
      <c r="CL681" s="45">
        <v>149.4</v>
      </c>
      <c r="CM681" s="45">
        <v>147</v>
      </c>
      <c r="CN681" s="45">
        <v>149.5</v>
      </c>
      <c r="CO681" s="45">
        <v>149.5</v>
      </c>
      <c r="CP681" s="45">
        <v>151.1</v>
      </c>
      <c r="CQ681" s="45">
        <v>149.4</v>
      </c>
      <c r="CR681" s="45">
        <v>150.19999999999999</v>
      </c>
      <c r="CS681" s="45">
        <v>150.6</v>
      </c>
      <c r="CT681" s="45">
        <v>149.9</v>
      </c>
      <c r="CU681" s="45">
        <v>149.6</v>
      </c>
      <c r="CV681" s="45">
        <v>149.6</v>
      </c>
      <c r="CW681" s="45">
        <v>145.6</v>
      </c>
      <c r="CX681" s="45">
        <v>145.9</v>
      </c>
      <c r="CY681" s="45">
        <v>144.6</v>
      </c>
      <c r="CZ681" s="45">
        <v>148</v>
      </c>
      <c r="DA681" s="45">
        <v>147.69999999999999</v>
      </c>
      <c r="DB681" s="45">
        <v>151.9</v>
      </c>
      <c r="DC681" s="45">
        <v>152.69999999999999</v>
      </c>
      <c r="DD681" s="45">
        <v>155.1</v>
      </c>
      <c r="DE681" s="45">
        <v>156.9</v>
      </c>
      <c r="DF681" s="45">
        <v>158.4</v>
      </c>
      <c r="DG681" s="45">
        <v>159.80000000000001</v>
      </c>
      <c r="DH681" s="45">
        <v>159.80000000000001</v>
      </c>
      <c r="DI681" s="45">
        <v>160.19999999999999</v>
      </c>
      <c r="DJ681" s="45">
        <v>161.9</v>
      </c>
      <c r="DK681" s="45">
        <v>164.4</v>
      </c>
      <c r="DL681" s="45">
        <v>167.4</v>
      </c>
      <c r="DM681" s="45">
        <v>168.8</v>
      </c>
      <c r="DN681" s="45">
        <v>167.9</v>
      </c>
      <c r="DO681" s="45">
        <v>178</v>
      </c>
      <c r="DP681" s="45">
        <v>179.8</v>
      </c>
      <c r="DQ681" s="45">
        <v>179.7</v>
      </c>
      <c r="DR681" s="45">
        <v>180.7</v>
      </c>
      <c r="DS681" s="45">
        <v>181.9</v>
      </c>
      <c r="DT681" s="45">
        <v>180.6</v>
      </c>
      <c r="DU681" s="45">
        <v>180.8</v>
      </c>
      <c r="DV681" s="45">
        <v>182.9</v>
      </c>
      <c r="DW681" s="45">
        <v>182.2</v>
      </c>
      <c r="DX681" s="46">
        <v>183.6</v>
      </c>
      <c r="DY681" s="46">
        <v>182</v>
      </c>
      <c r="DZ681" s="46">
        <v>183.8</v>
      </c>
      <c r="EA681">
        <v>182.6</v>
      </c>
      <c r="EB681" s="47">
        <v>183</v>
      </c>
      <c r="EC681" s="47">
        <v>184.1</v>
      </c>
    </row>
    <row r="682" spans="1:133" x14ac:dyDescent="0.25">
      <c r="A682" s="43" t="s">
        <v>4115</v>
      </c>
      <c r="B682" s="43" t="s">
        <v>4116</v>
      </c>
      <c r="C682" s="44">
        <v>4.5999999999999999E-3</v>
      </c>
      <c r="D682" s="45">
        <v>100.5</v>
      </c>
      <c r="E682" s="45">
        <v>109.5</v>
      </c>
      <c r="F682" s="45">
        <v>111.1</v>
      </c>
      <c r="G682" s="45">
        <v>110.7</v>
      </c>
      <c r="H682" s="45">
        <v>110.9</v>
      </c>
      <c r="I682" s="45">
        <v>110.9</v>
      </c>
      <c r="J682" s="45">
        <v>110</v>
      </c>
      <c r="K682" s="45">
        <v>111.2</v>
      </c>
      <c r="L682" s="45">
        <v>111</v>
      </c>
      <c r="M682" s="45">
        <v>111</v>
      </c>
      <c r="N682" s="45">
        <v>111</v>
      </c>
      <c r="O682" s="45">
        <v>111</v>
      </c>
      <c r="P682" s="45">
        <v>114.6</v>
      </c>
      <c r="Q682" s="45">
        <v>115</v>
      </c>
      <c r="R682" s="45">
        <v>116.9</v>
      </c>
      <c r="S682" s="45">
        <v>116.7</v>
      </c>
      <c r="T682" s="45">
        <v>117.9</v>
      </c>
      <c r="U682" s="45">
        <v>118.9</v>
      </c>
      <c r="V682" s="45">
        <v>117.7</v>
      </c>
      <c r="W682" s="45">
        <v>118.3</v>
      </c>
      <c r="X682" s="45">
        <v>118.1</v>
      </c>
      <c r="Y682" s="45">
        <v>117.7</v>
      </c>
      <c r="Z682" s="45">
        <v>118.1</v>
      </c>
      <c r="AA682" s="45">
        <v>117.6</v>
      </c>
      <c r="AB682" s="45">
        <v>128.4</v>
      </c>
      <c r="AC682" s="45">
        <v>128.4</v>
      </c>
      <c r="AD682" s="45">
        <v>128.6</v>
      </c>
      <c r="AE682" s="45">
        <v>128.80000000000001</v>
      </c>
      <c r="AF682" s="45">
        <v>129.4</v>
      </c>
      <c r="AG682" s="45">
        <v>128.9</v>
      </c>
      <c r="AH682" s="45">
        <v>129.6</v>
      </c>
      <c r="AI682" s="45">
        <v>129.80000000000001</v>
      </c>
      <c r="AJ682" s="45">
        <v>130.4</v>
      </c>
      <c r="AK682" s="45">
        <v>129.9</v>
      </c>
      <c r="AL682" s="45">
        <v>130</v>
      </c>
      <c r="AM682" s="45">
        <v>130</v>
      </c>
      <c r="AN682" s="45">
        <v>127.4</v>
      </c>
      <c r="AO682" s="45">
        <v>127.6</v>
      </c>
      <c r="AP682" s="45">
        <v>127.3</v>
      </c>
      <c r="AQ682" s="45">
        <v>128.1</v>
      </c>
      <c r="AR682" s="45">
        <v>128.1</v>
      </c>
      <c r="AS682" s="45">
        <v>128.1</v>
      </c>
      <c r="AT682" s="45">
        <v>128</v>
      </c>
      <c r="AU682" s="45">
        <v>140.6</v>
      </c>
      <c r="AV682" s="45">
        <v>141.30000000000001</v>
      </c>
      <c r="AW682" s="45">
        <v>138.19999999999999</v>
      </c>
      <c r="AX682" s="45">
        <v>132.6</v>
      </c>
      <c r="AY682" s="45">
        <v>140.1</v>
      </c>
      <c r="AZ682" s="45">
        <v>139.4</v>
      </c>
      <c r="BA682" s="45">
        <v>138.5</v>
      </c>
      <c r="BB682" s="45">
        <v>137.80000000000001</v>
      </c>
      <c r="BC682" s="45">
        <v>143.6</v>
      </c>
      <c r="BD682" s="45">
        <v>137.80000000000001</v>
      </c>
      <c r="BE682" s="45">
        <v>140.19999999999999</v>
      </c>
      <c r="BF682" s="45">
        <v>133.6</v>
      </c>
      <c r="BG682" s="45">
        <v>132.5</v>
      </c>
      <c r="BH682" s="45">
        <v>132.6</v>
      </c>
      <c r="BI682" s="45">
        <v>137.5</v>
      </c>
      <c r="BJ682" s="45">
        <v>139.30000000000001</v>
      </c>
      <c r="BK682" s="45">
        <v>144.9</v>
      </c>
      <c r="BL682" s="45">
        <v>137.5</v>
      </c>
      <c r="BM682" s="45">
        <v>133.5</v>
      </c>
      <c r="BN682" s="45">
        <v>131.4</v>
      </c>
      <c r="BO682" s="45">
        <v>135.6</v>
      </c>
      <c r="BP682" s="45">
        <v>144.9</v>
      </c>
      <c r="BQ682" s="45">
        <v>133.6</v>
      </c>
      <c r="BR682" s="45">
        <v>139.5</v>
      </c>
      <c r="BS682" s="45">
        <v>138.69999999999999</v>
      </c>
      <c r="BT682" s="45">
        <v>133.30000000000001</v>
      </c>
      <c r="BU682" s="45">
        <v>143.9</v>
      </c>
      <c r="BV682" s="45">
        <v>135.6</v>
      </c>
      <c r="BW682" s="45">
        <v>138.5</v>
      </c>
      <c r="BX682" s="45">
        <v>143.19999999999999</v>
      </c>
      <c r="BY682" s="45">
        <v>138.1</v>
      </c>
      <c r="BZ682" s="45">
        <v>146.19999999999999</v>
      </c>
      <c r="CA682" s="45">
        <v>141.9</v>
      </c>
      <c r="CB682" s="45">
        <v>149.4</v>
      </c>
      <c r="CC682" s="45">
        <v>150.4</v>
      </c>
      <c r="CD682" s="45">
        <v>149.19999999999999</v>
      </c>
      <c r="CE682" s="45">
        <v>148.5</v>
      </c>
      <c r="CF682" s="45">
        <v>151.4</v>
      </c>
      <c r="CG682" s="45">
        <v>147.6</v>
      </c>
      <c r="CH682" s="45">
        <v>151.9</v>
      </c>
      <c r="CI682" s="45">
        <v>147.19999999999999</v>
      </c>
      <c r="CJ682" s="45">
        <v>147.80000000000001</v>
      </c>
      <c r="CK682" s="45">
        <v>147.80000000000001</v>
      </c>
      <c r="CL682" s="45">
        <v>152.5</v>
      </c>
      <c r="CM682" s="45">
        <v>152.19999999999999</v>
      </c>
      <c r="CN682" s="45">
        <v>148.1</v>
      </c>
      <c r="CO682" s="45">
        <v>148.1</v>
      </c>
      <c r="CP682" s="45">
        <v>146.80000000000001</v>
      </c>
      <c r="CQ682" s="45">
        <v>147.9</v>
      </c>
      <c r="CR682" s="45">
        <v>147.1</v>
      </c>
      <c r="CS682" s="45">
        <v>150.80000000000001</v>
      </c>
      <c r="CT682" s="45">
        <v>146.6</v>
      </c>
      <c r="CU682" s="45">
        <v>146.6</v>
      </c>
      <c r="CV682" s="45">
        <v>146.6</v>
      </c>
      <c r="CW682" s="45">
        <v>145.69999999999999</v>
      </c>
      <c r="CX682" s="45">
        <v>150.80000000000001</v>
      </c>
      <c r="CY682" s="45">
        <v>140</v>
      </c>
      <c r="CZ682" s="45">
        <v>144.5</v>
      </c>
      <c r="DA682" s="45">
        <v>150.5</v>
      </c>
      <c r="DB682" s="45">
        <v>142.5</v>
      </c>
      <c r="DC682" s="45">
        <v>141.80000000000001</v>
      </c>
      <c r="DD682" s="45">
        <v>151.4</v>
      </c>
      <c r="DE682" s="45">
        <v>154.1</v>
      </c>
      <c r="DF682" s="45">
        <v>155.69999999999999</v>
      </c>
      <c r="DG682" s="45">
        <v>157.4</v>
      </c>
      <c r="DH682" s="45">
        <v>159</v>
      </c>
      <c r="DI682" s="45">
        <v>158.69999999999999</v>
      </c>
      <c r="DJ682" s="45">
        <v>159.19999999999999</v>
      </c>
      <c r="DK682" s="45">
        <v>170.4</v>
      </c>
      <c r="DL682" s="45">
        <v>168.2</v>
      </c>
      <c r="DM682" s="45">
        <v>165.7</v>
      </c>
      <c r="DN682" s="45">
        <v>165.5</v>
      </c>
      <c r="DO682" s="45">
        <v>167.3</v>
      </c>
      <c r="DP682" s="45">
        <v>166.7</v>
      </c>
      <c r="DQ682" s="45">
        <v>166.5</v>
      </c>
      <c r="DR682" s="45">
        <v>170.5</v>
      </c>
      <c r="DS682" s="45">
        <v>170.3</v>
      </c>
      <c r="DT682" s="45">
        <v>173.1</v>
      </c>
      <c r="DU682" s="45">
        <v>172.2</v>
      </c>
      <c r="DV682" s="45">
        <v>172.2</v>
      </c>
      <c r="DW682" s="45">
        <v>172.7</v>
      </c>
      <c r="DX682" s="46">
        <v>173.3</v>
      </c>
      <c r="DY682" s="46">
        <v>173.2</v>
      </c>
      <c r="DZ682" s="46">
        <v>170.6</v>
      </c>
      <c r="EA682">
        <v>173.1</v>
      </c>
      <c r="EB682" s="47">
        <v>172.7</v>
      </c>
      <c r="EC682" s="47">
        <v>194.2</v>
      </c>
    </row>
    <row r="683" spans="1:133" x14ac:dyDescent="0.25">
      <c r="A683" s="43" t="s">
        <v>4117</v>
      </c>
      <c r="B683" s="43" t="s">
        <v>4118</v>
      </c>
      <c r="C683" s="44">
        <v>0.23573</v>
      </c>
      <c r="D683" s="45">
        <v>100.2</v>
      </c>
      <c r="E683" s="45">
        <v>100.6</v>
      </c>
      <c r="F683" s="45">
        <v>101.1</v>
      </c>
      <c r="G683" s="45">
        <v>102.2</v>
      </c>
      <c r="H683" s="45">
        <v>103.7</v>
      </c>
      <c r="I683" s="45">
        <v>104.3</v>
      </c>
      <c r="J683" s="45">
        <v>103</v>
      </c>
      <c r="K683" s="45">
        <v>103.4</v>
      </c>
      <c r="L683" s="45">
        <v>103.3</v>
      </c>
      <c r="M683" s="45">
        <v>104.8</v>
      </c>
      <c r="N683" s="45">
        <v>105.9</v>
      </c>
      <c r="O683" s="45">
        <v>106.4</v>
      </c>
      <c r="P683" s="45">
        <v>109.1</v>
      </c>
      <c r="Q683" s="45">
        <v>111.8</v>
      </c>
      <c r="R683" s="45">
        <v>110.2</v>
      </c>
      <c r="S683" s="45">
        <v>108.7</v>
      </c>
      <c r="T683" s="45">
        <v>109.7</v>
      </c>
      <c r="U683" s="45">
        <v>110.7</v>
      </c>
      <c r="V683" s="45">
        <v>112.3</v>
      </c>
      <c r="W683" s="45">
        <v>114.8</v>
      </c>
      <c r="X683" s="45">
        <v>112.8</v>
      </c>
      <c r="Y683" s="45">
        <v>114.5</v>
      </c>
      <c r="Z683" s="45">
        <v>115.2</v>
      </c>
      <c r="AA683" s="45">
        <v>115.2</v>
      </c>
      <c r="AB683" s="45">
        <v>117.9</v>
      </c>
      <c r="AC683" s="45">
        <v>116.8</v>
      </c>
      <c r="AD683" s="45">
        <v>117.9</v>
      </c>
      <c r="AE683" s="45">
        <v>118.3</v>
      </c>
      <c r="AF683" s="45">
        <v>116.3</v>
      </c>
      <c r="AG683" s="45">
        <v>117.2</v>
      </c>
      <c r="AH683" s="45">
        <v>118.1</v>
      </c>
      <c r="AI683" s="45">
        <v>117.9</v>
      </c>
      <c r="AJ683" s="45">
        <v>115.3</v>
      </c>
      <c r="AK683" s="45">
        <v>116.4</v>
      </c>
      <c r="AL683" s="45">
        <v>115.9</v>
      </c>
      <c r="AM683" s="45">
        <v>115.2</v>
      </c>
      <c r="AN683" s="45">
        <v>116.8</v>
      </c>
      <c r="AO683" s="45">
        <v>118.5</v>
      </c>
      <c r="AP683" s="45">
        <v>119.9</v>
      </c>
      <c r="AQ683" s="45">
        <v>120.8</v>
      </c>
      <c r="AR683" s="45">
        <v>120.3</v>
      </c>
      <c r="AS683" s="45">
        <v>120.5</v>
      </c>
      <c r="AT683" s="45">
        <v>120.8</v>
      </c>
      <c r="AU683" s="45">
        <v>121</v>
      </c>
      <c r="AV683" s="45">
        <v>121</v>
      </c>
      <c r="AW683" s="45">
        <v>120.2</v>
      </c>
      <c r="AX683" s="45">
        <v>120.8</v>
      </c>
      <c r="AY683" s="45">
        <v>121</v>
      </c>
      <c r="AZ683" s="45">
        <v>121.7</v>
      </c>
      <c r="BA683" s="45">
        <v>121.7</v>
      </c>
      <c r="BB683" s="45">
        <v>119.3</v>
      </c>
      <c r="BC683" s="45">
        <v>118.8</v>
      </c>
      <c r="BD683" s="45">
        <v>118.7</v>
      </c>
      <c r="BE683" s="45">
        <v>118.4</v>
      </c>
      <c r="BF683" s="45">
        <v>121.3</v>
      </c>
      <c r="BG683" s="45">
        <v>120.3</v>
      </c>
      <c r="BH683" s="45">
        <v>120.8</v>
      </c>
      <c r="BI683" s="45">
        <v>121.7</v>
      </c>
      <c r="BJ683" s="45">
        <v>121.3</v>
      </c>
      <c r="BK683" s="45">
        <v>121.1</v>
      </c>
      <c r="BL683" s="45">
        <v>121.7</v>
      </c>
      <c r="BM683" s="45">
        <v>122.1</v>
      </c>
      <c r="BN683" s="45">
        <v>119.2</v>
      </c>
      <c r="BO683" s="45">
        <v>115.4</v>
      </c>
      <c r="BP683" s="45">
        <v>115.2</v>
      </c>
      <c r="BQ683" s="45">
        <v>115.3</v>
      </c>
      <c r="BR683" s="45">
        <v>115.6</v>
      </c>
      <c r="BS683" s="45">
        <v>116.6</v>
      </c>
      <c r="BT683" s="45">
        <v>116.5</v>
      </c>
      <c r="BU683" s="45">
        <v>116.7</v>
      </c>
      <c r="BV683" s="45">
        <v>117</v>
      </c>
      <c r="BW683" s="45">
        <v>117.2</v>
      </c>
      <c r="BX683" s="45">
        <v>117.3</v>
      </c>
      <c r="BY683" s="45">
        <v>117.3</v>
      </c>
      <c r="BZ683" s="45">
        <v>118</v>
      </c>
      <c r="CA683" s="45">
        <v>118.4</v>
      </c>
      <c r="CB683" s="45">
        <v>118.5</v>
      </c>
      <c r="CC683" s="45">
        <v>118.2</v>
      </c>
      <c r="CD683" s="45">
        <v>118.3</v>
      </c>
      <c r="CE683" s="45">
        <v>118.3</v>
      </c>
      <c r="CF683" s="45">
        <v>117.7</v>
      </c>
      <c r="CG683" s="45">
        <v>117.3</v>
      </c>
      <c r="CH683" s="45">
        <v>116.5</v>
      </c>
      <c r="CI683" s="45">
        <v>116.8</v>
      </c>
      <c r="CJ683" s="45">
        <v>117.6</v>
      </c>
      <c r="CK683" s="45">
        <v>117.5</v>
      </c>
      <c r="CL683" s="45">
        <v>117.6</v>
      </c>
      <c r="CM683" s="45">
        <v>117.5</v>
      </c>
      <c r="CN683" s="45">
        <v>117.5</v>
      </c>
      <c r="CO683" s="45">
        <v>116.8</v>
      </c>
      <c r="CP683" s="45">
        <v>117</v>
      </c>
      <c r="CQ683" s="45">
        <v>117.9</v>
      </c>
      <c r="CR683" s="45">
        <v>116</v>
      </c>
      <c r="CS683" s="45">
        <v>116.6</v>
      </c>
      <c r="CT683" s="45">
        <v>115.9</v>
      </c>
      <c r="CU683" s="45">
        <v>116.4</v>
      </c>
      <c r="CV683" s="45">
        <v>117</v>
      </c>
      <c r="CW683" s="45">
        <v>117.1</v>
      </c>
      <c r="CX683" s="45">
        <v>118.1</v>
      </c>
      <c r="CY683" s="45">
        <v>116.3</v>
      </c>
      <c r="CZ683" s="45">
        <v>116.8</v>
      </c>
      <c r="DA683" s="45">
        <v>117.9</v>
      </c>
      <c r="DB683" s="45">
        <v>119.3</v>
      </c>
      <c r="DC683" s="45">
        <v>117.8</v>
      </c>
      <c r="DD683" s="45">
        <v>115.4</v>
      </c>
      <c r="DE683" s="45">
        <v>115.6</v>
      </c>
      <c r="DF683" s="45">
        <v>117.3</v>
      </c>
      <c r="DG683" s="45">
        <v>116.4</v>
      </c>
      <c r="DH683" s="45">
        <v>116.5</v>
      </c>
      <c r="DI683" s="45">
        <v>115.8</v>
      </c>
      <c r="DJ683" s="45">
        <v>117.5</v>
      </c>
      <c r="DK683" s="45">
        <v>120</v>
      </c>
      <c r="DL683" s="45">
        <v>120.7</v>
      </c>
      <c r="DM683" s="45">
        <v>121.9</v>
      </c>
      <c r="DN683" s="45">
        <v>123.8</v>
      </c>
      <c r="DO683" s="45">
        <v>123.1</v>
      </c>
      <c r="DP683" s="45">
        <v>123.8</v>
      </c>
      <c r="DQ683" s="45">
        <v>125.6</v>
      </c>
      <c r="DR683" s="45">
        <v>125.1</v>
      </c>
      <c r="DS683" s="45">
        <v>126.2</v>
      </c>
      <c r="DT683" s="45">
        <v>129.1</v>
      </c>
      <c r="DU683" s="45">
        <v>129.69999999999999</v>
      </c>
      <c r="DV683" s="45">
        <v>131.69999999999999</v>
      </c>
      <c r="DW683" s="45">
        <v>132.1</v>
      </c>
      <c r="DX683" s="46">
        <v>132.19999999999999</v>
      </c>
      <c r="DY683" s="46">
        <v>132.19999999999999</v>
      </c>
      <c r="DZ683" s="46">
        <v>132.1</v>
      </c>
      <c r="EA683">
        <v>133.19999999999999</v>
      </c>
      <c r="EB683" s="47">
        <v>133.5</v>
      </c>
      <c r="EC683" s="47">
        <v>131.5</v>
      </c>
    </row>
    <row r="684" spans="1:133" x14ac:dyDescent="0.25">
      <c r="A684" s="43" t="s">
        <v>4119</v>
      </c>
      <c r="B684" s="43" t="s">
        <v>4120</v>
      </c>
      <c r="C684" s="44">
        <v>4.299E-2</v>
      </c>
      <c r="D684" s="45">
        <v>98.8</v>
      </c>
      <c r="E684" s="45">
        <v>98.9</v>
      </c>
      <c r="F684" s="45">
        <v>98.9</v>
      </c>
      <c r="G684" s="45">
        <v>98.9</v>
      </c>
      <c r="H684" s="45">
        <v>98.9</v>
      </c>
      <c r="I684" s="45">
        <v>99.9</v>
      </c>
      <c r="J684" s="45">
        <v>99.9</v>
      </c>
      <c r="K684" s="45">
        <v>99.9</v>
      </c>
      <c r="L684" s="45">
        <v>99.9</v>
      </c>
      <c r="M684" s="45">
        <v>99.9</v>
      </c>
      <c r="N684" s="45">
        <v>99.9</v>
      </c>
      <c r="O684" s="45">
        <v>99.9</v>
      </c>
      <c r="P684" s="45">
        <v>100.4</v>
      </c>
      <c r="Q684" s="45">
        <v>105.3</v>
      </c>
      <c r="R684" s="45">
        <v>105.3</v>
      </c>
      <c r="S684" s="45">
        <v>105.3</v>
      </c>
      <c r="T684" s="45">
        <v>106.1</v>
      </c>
      <c r="U684" s="45">
        <v>111</v>
      </c>
      <c r="V684" s="45">
        <v>114.8</v>
      </c>
      <c r="W684" s="45">
        <v>115.3</v>
      </c>
      <c r="X684" s="45">
        <v>115.3</v>
      </c>
      <c r="Y684" s="45">
        <v>120.7</v>
      </c>
      <c r="Z684" s="45">
        <v>120.7</v>
      </c>
      <c r="AA684" s="45">
        <v>121.6</v>
      </c>
      <c r="AB684" s="45">
        <v>124.7</v>
      </c>
      <c r="AC684" s="45">
        <v>124.7</v>
      </c>
      <c r="AD684" s="45">
        <v>125.2</v>
      </c>
      <c r="AE684" s="45">
        <v>125.2</v>
      </c>
      <c r="AF684" s="45">
        <v>118.6</v>
      </c>
      <c r="AG684" s="45">
        <v>118.6</v>
      </c>
      <c r="AH684" s="45">
        <v>117.3</v>
      </c>
      <c r="AI684" s="45">
        <v>119.5</v>
      </c>
      <c r="AJ684" s="45">
        <v>119.5</v>
      </c>
      <c r="AK684" s="45">
        <v>119.8</v>
      </c>
      <c r="AL684" s="45">
        <v>119.8</v>
      </c>
      <c r="AM684" s="45">
        <v>120.1</v>
      </c>
      <c r="AN684" s="45">
        <v>117.9</v>
      </c>
      <c r="AO684" s="45">
        <v>118.3</v>
      </c>
      <c r="AP684" s="45">
        <v>118.5</v>
      </c>
      <c r="AQ684" s="45">
        <v>119.1</v>
      </c>
      <c r="AR684" s="45">
        <v>119.1</v>
      </c>
      <c r="AS684" s="45">
        <v>119.1</v>
      </c>
      <c r="AT684" s="45">
        <v>119.1</v>
      </c>
      <c r="AU684" s="45">
        <v>121.5</v>
      </c>
      <c r="AV684" s="45">
        <v>122.3</v>
      </c>
      <c r="AW684" s="45">
        <v>122.7</v>
      </c>
      <c r="AX684" s="45">
        <v>122.3</v>
      </c>
      <c r="AY684" s="45">
        <v>122.3</v>
      </c>
      <c r="AZ684" s="45">
        <v>122.3</v>
      </c>
      <c r="BA684" s="45">
        <v>122.3</v>
      </c>
      <c r="BB684" s="45">
        <v>122.3</v>
      </c>
      <c r="BC684" s="45">
        <v>122.3</v>
      </c>
      <c r="BD684" s="45">
        <v>122.3</v>
      </c>
      <c r="BE684" s="45">
        <v>122.3</v>
      </c>
      <c r="BF684" s="45">
        <v>124</v>
      </c>
      <c r="BG684" s="45">
        <v>124</v>
      </c>
      <c r="BH684" s="45">
        <v>124.3</v>
      </c>
      <c r="BI684" s="45">
        <v>124.3</v>
      </c>
      <c r="BJ684" s="45">
        <v>124.3</v>
      </c>
      <c r="BK684" s="45">
        <v>122.5</v>
      </c>
      <c r="BL684" s="45">
        <v>122.5</v>
      </c>
      <c r="BM684" s="45">
        <v>123.2</v>
      </c>
      <c r="BN684" s="45">
        <v>123.2</v>
      </c>
      <c r="BO684" s="45">
        <v>115.8</v>
      </c>
      <c r="BP684" s="45">
        <v>115.8</v>
      </c>
      <c r="BQ684" s="45">
        <v>119.8</v>
      </c>
      <c r="BR684" s="45">
        <v>119.8</v>
      </c>
      <c r="BS684" s="45">
        <v>119.1</v>
      </c>
      <c r="BT684" s="45">
        <v>115.1</v>
      </c>
      <c r="BU684" s="45">
        <v>115.1</v>
      </c>
      <c r="BV684" s="45">
        <v>114.1</v>
      </c>
      <c r="BW684" s="45">
        <v>115</v>
      </c>
      <c r="BX684" s="45">
        <v>115</v>
      </c>
      <c r="BY684" s="45">
        <v>115</v>
      </c>
      <c r="BZ684" s="45">
        <v>115</v>
      </c>
      <c r="CA684" s="45">
        <v>115</v>
      </c>
      <c r="CB684" s="45">
        <v>115</v>
      </c>
      <c r="CC684" s="45">
        <v>115</v>
      </c>
      <c r="CD684" s="45">
        <v>115</v>
      </c>
      <c r="CE684" s="45">
        <v>115</v>
      </c>
      <c r="CF684" s="45">
        <v>115</v>
      </c>
      <c r="CG684" s="45">
        <v>115</v>
      </c>
      <c r="CH684" s="45">
        <v>115</v>
      </c>
      <c r="CI684" s="45">
        <v>115</v>
      </c>
      <c r="CJ684" s="45">
        <v>115</v>
      </c>
      <c r="CK684" s="45">
        <v>115</v>
      </c>
      <c r="CL684" s="45">
        <v>117.3</v>
      </c>
      <c r="CM684" s="45">
        <v>117.3</v>
      </c>
      <c r="CN684" s="45">
        <v>115.8</v>
      </c>
      <c r="CO684" s="45">
        <v>115.8</v>
      </c>
      <c r="CP684" s="45">
        <v>115.8</v>
      </c>
      <c r="CQ684" s="45">
        <v>116.2</v>
      </c>
      <c r="CR684" s="45">
        <v>112.9</v>
      </c>
      <c r="CS684" s="45">
        <v>112.9</v>
      </c>
      <c r="CT684" s="45">
        <v>113</v>
      </c>
      <c r="CU684" s="45">
        <v>113</v>
      </c>
      <c r="CV684" s="45">
        <v>113</v>
      </c>
      <c r="CW684" s="45">
        <v>113.4</v>
      </c>
      <c r="CX684" s="45">
        <v>113.7</v>
      </c>
      <c r="CY684" s="45">
        <v>113.7</v>
      </c>
      <c r="CZ684" s="45">
        <v>113.4</v>
      </c>
      <c r="DA684" s="45">
        <v>114.3</v>
      </c>
      <c r="DB684" s="45">
        <v>114.2</v>
      </c>
      <c r="DC684" s="45">
        <v>114.3</v>
      </c>
      <c r="DD684" s="45">
        <v>113.8</v>
      </c>
      <c r="DE684" s="45">
        <v>114</v>
      </c>
      <c r="DF684" s="45">
        <v>112.3</v>
      </c>
      <c r="DG684" s="45">
        <v>111.4</v>
      </c>
      <c r="DH684" s="45">
        <v>112.9</v>
      </c>
      <c r="DI684" s="45">
        <v>113.9</v>
      </c>
      <c r="DJ684" s="45">
        <v>114.1</v>
      </c>
      <c r="DK684" s="45">
        <v>114.1</v>
      </c>
      <c r="DL684" s="45">
        <v>114.1</v>
      </c>
      <c r="DM684" s="45">
        <v>114.3</v>
      </c>
      <c r="DN684" s="45">
        <v>114.3</v>
      </c>
      <c r="DO684" s="45">
        <v>114.3</v>
      </c>
      <c r="DP684" s="45">
        <v>114.1</v>
      </c>
      <c r="DQ684" s="45">
        <v>116.3</v>
      </c>
      <c r="DR684" s="45">
        <v>117.5</v>
      </c>
      <c r="DS684" s="45">
        <v>122</v>
      </c>
      <c r="DT684" s="45">
        <v>124.6</v>
      </c>
      <c r="DU684" s="45">
        <v>124.9</v>
      </c>
      <c r="DV684" s="45">
        <v>125.7</v>
      </c>
      <c r="DW684" s="45">
        <v>125.3</v>
      </c>
      <c r="DX684" s="46">
        <v>130.69999999999999</v>
      </c>
      <c r="DY684" s="46">
        <v>133</v>
      </c>
      <c r="DZ684" s="46">
        <v>133</v>
      </c>
      <c r="EA684">
        <v>133</v>
      </c>
      <c r="EB684" s="47">
        <v>133</v>
      </c>
      <c r="EC684" s="47">
        <v>133</v>
      </c>
    </row>
    <row r="685" spans="1:133" x14ac:dyDescent="0.25">
      <c r="A685" s="43" t="s">
        <v>4121</v>
      </c>
      <c r="B685" s="43" t="s">
        <v>4122</v>
      </c>
      <c r="C685" s="44">
        <v>3.8999999999999999E-4</v>
      </c>
      <c r="D685" s="45">
        <v>102</v>
      </c>
      <c r="E685" s="45">
        <v>99.8</v>
      </c>
      <c r="F685" s="45">
        <v>104.6</v>
      </c>
      <c r="G685" s="45">
        <v>102.9</v>
      </c>
      <c r="H685" s="45">
        <v>105</v>
      </c>
      <c r="I685" s="45">
        <v>105.1</v>
      </c>
      <c r="J685" s="45">
        <v>107.2</v>
      </c>
      <c r="K685" s="45">
        <v>107.6</v>
      </c>
      <c r="L685" s="45">
        <v>109.9</v>
      </c>
      <c r="M685" s="45">
        <v>112.6</v>
      </c>
      <c r="N685" s="45">
        <v>112.8</v>
      </c>
      <c r="O685" s="45">
        <v>114.8</v>
      </c>
      <c r="P685" s="45">
        <v>121.3</v>
      </c>
      <c r="Q685" s="45">
        <v>122.9</v>
      </c>
      <c r="R685" s="45">
        <v>114.8</v>
      </c>
      <c r="S685" s="45">
        <v>114</v>
      </c>
      <c r="T685" s="45">
        <v>114.2</v>
      </c>
      <c r="U685" s="45">
        <v>114.7</v>
      </c>
      <c r="V685" s="45">
        <v>118.5</v>
      </c>
      <c r="W685" s="45">
        <v>114.1</v>
      </c>
      <c r="X685" s="45">
        <v>113.3</v>
      </c>
      <c r="Y685" s="45">
        <v>115.2</v>
      </c>
      <c r="Z685" s="45">
        <v>117.6</v>
      </c>
      <c r="AA685" s="45">
        <v>117.6</v>
      </c>
      <c r="AB685" s="45">
        <v>122.4</v>
      </c>
      <c r="AC685" s="45">
        <v>125.6</v>
      </c>
      <c r="AD685" s="45">
        <v>125.5</v>
      </c>
      <c r="AE685" s="45">
        <v>123.5</v>
      </c>
      <c r="AF685" s="45">
        <v>122.9</v>
      </c>
      <c r="AG685" s="45">
        <v>122</v>
      </c>
      <c r="AH685" s="45">
        <v>120.7</v>
      </c>
      <c r="AI685" s="45">
        <v>122.6</v>
      </c>
      <c r="AJ685" s="45">
        <v>122.1</v>
      </c>
      <c r="AK685" s="45">
        <v>121</v>
      </c>
      <c r="AL685" s="45">
        <v>124</v>
      </c>
      <c r="AM685" s="45">
        <v>120.4</v>
      </c>
      <c r="AN685" s="45">
        <v>122.3</v>
      </c>
      <c r="AO685" s="45">
        <v>126.1</v>
      </c>
      <c r="AP685" s="45">
        <v>123</v>
      </c>
      <c r="AQ685" s="45">
        <v>124</v>
      </c>
      <c r="AR685" s="45">
        <v>123.1</v>
      </c>
      <c r="AS685" s="45">
        <v>119.6</v>
      </c>
      <c r="AT685" s="45">
        <v>121.9</v>
      </c>
      <c r="AU685" s="45">
        <v>121.3</v>
      </c>
      <c r="AV685" s="45">
        <v>119.3</v>
      </c>
      <c r="AW685" s="45">
        <v>116.8</v>
      </c>
      <c r="AX685" s="45">
        <v>118.6</v>
      </c>
      <c r="AY685" s="45">
        <v>121.1</v>
      </c>
      <c r="AZ685" s="45">
        <v>120.4</v>
      </c>
      <c r="BA685" s="45">
        <v>119.5</v>
      </c>
      <c r="BB685" s="45">
        <v>115.8</v>
      </c>
      <c r="BC685" s="45">
        <v>116.8</v>
      </c>
      <c r="BD685" s="45">
        <v>118.3</v>
      </c>
      <c r="BE685" s="45">
        <v>118</v>
      </c>
      <c r="BF685" s="45">
        <v>119.7</v>
      </c>
      <c r="BG685" s="45">
        <v>120.7</v>
      </c>
      <c r="BH685" s="45">
        <v>120.4</v>
      </c>
      <c r="BI685" s="45">
        <v>121.9</v>
      </c>
      <c r="BJ685" s="45">
        <v>122.1</v>
      </c>
      <c r="BK685" s="45">
        <v>122.1</v>
      </c>
      <c r="BL685" s="45">
        <v>122.1</v>
      </c>
      <c r="BM685" s="45">
        <v>121.1</v>
      </c>
      <c r="BN685" s="45">
        <v>121.1</v>
      </c>
      <c r="BO685" s="45">
        <v>122.1</v>
      </c>
      <c r="BP685" s="45">
        <v>122.2</v>
      </c>
      <c r="BQ685" s="45">
        <v>122.2</v>
      </c>
      <c r="BR685" s="45">
        <v>122.2</v>
      </c>
      <c r="BS685" s="45">
        <v>122.2</v>
      </c>
      <c r="BT685" s="45">
        <v>123.1</v>
      </c>
      <c r="BU685" s="45">
        <v>123.1</v>
      </c>
      <c r="BV685" s="45">
        <v>123.1</v>
      </c>
      <c r="BW685" s="45">
        <v>123.1</v>
      </c>
      <c r="BX685" s="45">
        <v>123.1</v>
      </c>
      <c r="BY685" s="45">
        <v>123.1</v>
      </c>
      <c r="BZ685" s="45">
        <v>123.2</v>
      </c>
      <c r="CA685" s="45">
        <v>123.2</v>
      </c>
      <c r="CB685" s="45">
        <v>123.2</v>
      </c>
      <c r="CC685" s="45">
        <v>123.2</v>
      </c>
      <c r="CD685" s="45">
        <v>123.2</v>
      </c>
      <c r="CE685" s="45">
        <v>122.5</v>
      </c>
      <c r="CF685" s="45">
        <v>121.3</v>
      </c>
      <c r="CG685" s="45">
        <v>121.6</v>
      </c>
      <c r="CH685" s="45">
        <v>121.7</v>
      </c>
      <c r="CI685" s="45">
        <v>121.8</v>
      </c>
      <c r="CJ685" s="45">
        <v>121.8</v>
      </c>
      <c r="CK685" s="45">
        <v>121.4</v>
      </c>
      <c r="CL685" s="45">
        <v>119.3</v>
      </c>
      <c r="CM685" s="45">
        <v>118.9</v>
      </c>
      <c r="CN685" s="45">
        <v>118.9</v>
      </c>
      <c r="CO685" s="45">
        <v>118.9</v>
      </c>
      <c r="CP685" s="45">
        <v>118.9</v>
      </c>
      <c r="CQ685" s="45">
        <v>118.9</v>
      </c>
      <c r="CR685" s="45">
        <v>118.9</v>
      </c>
      <c r="CS685" s="45">
        <v>119.2</v>
      </c>
      <c r="CT685" s="45">
        <v>113.8</v>
      </c>
      <c r="CU685" s="45">
        <v>113.7</v>
      </c>
      <c r="CV685" s="45">
        <v>111.8</v>
      </c>
      <c r="CW685" s="45">
        <v>111.9</v>
      </c>
      <c r="CX685" s="45">
        <v>113.7</v>
      </c>
      <c r="CY685" s="45">
        <v>113</v>
      </c>
      <c r="CZ685" s="45">
        <v>113.2</v>
      </c>
      <c r="DA685" s="45">
        <v>111.4</v>
      </c>
      <c r="DB685" s="45">
        <v>109</v>
      </c>
      <c r="DC685" s="45">
        <v>109.8</v>
      </c>
      <c r="DD685" s="45">
        <v>109.3</v>
      </c>
      <c r="DE685" s="45">
        <v>110.6</v>
      </c>
      <c r="DF685" s="45">
        <v>111.9</v>
      </c>
      <c r="DG685" s="45">
        <v>112.4</v>
      </c>
      <c r="DH685" s="45">
        <v>112.6</v>
      </c>
      <c r="DI685" s="45">
        <v>113</v>
      </c>
      <c r="DJ685" s="45">
        <v>113.3</v>
      </c>
      <c r="DK685" s="45">
        <v>111</v>
      </c>
      <c r="DL685" s="45">
        <v>112.7</v>
      </c>
      <c r="DM685" s="45">
        <v>114.3</v>
      </c>
      <c r="DN685" s="45">
        <v>114.8</v>
      </c>
      <c r="DO685" s="45">
        <v>115.4</v>
      </c>
      <c r="DP685" s="45">
        <v>115.9</v>
      </c>
      <c r="DQ685" s="45">
        <v>116.3</v>
      </c>
      <c r="DR685" s="45">
        <v>116.3</v>
      </c>
      <c r="DS685" s="45">
        <v>117.5</v>
      </c>
      <c r="DT685" s="45">
        <v>118.5</v>
      </c>
      <c r="DU685" s="45">
        <v>119.5</v>
      </c>
      <c r="DV685" s="45">
        <v>119.7</v>
      </c>
      <c r="DW685" s="45">
        <v>121.7</v>
      </c>
      <c r="DX685" s="46">
        <v>120.2</v>
      </c>
      <c r="DY685" s="46">
        <v>121.5</v>
      </c>
      <c r="DZ685" s="46">
        <v>120.8</v>
      </c>
      <c r="EA685">
        <v>120.3</v>
      </c>
      <c r="EB685" s="47">
        <v>119.8</v>
      </c>
      <c r="EC685" s="47">
        <v>119.8</v>
      </c>
    </row>
    <row r="686" spans="1:133" x14ac:dyDescent="0.25">
      <c r="A686" s="43" t="s">
        <v>4123</v>
      </c>
      <c r="B686" s="43" t="s">
        <v>4124</v>
      </c>
      <c r="C686" s="44">
        <v>2.0699999999999998E-3</v>
      </c>
      <c r="D686" s="45">
        <v>108.7</v>
      </c>
      <c r="E686" s="45">
        <v>108.8</v>
      </c>
      <c r="F686" s="45">
        <v>105.9</v>
      </c>
      <c r="G686" s="45">
        <v>104.6</v>
      </c>
      <c r="H686" s="45">
        <v>110.4</v>
      </c>
      <c r="I686" s="45">
        <v>110.4</v>
      </c>
      <c r="J686" s="45">
        <v>119.3</v>
      </c>
      <c r="K686" s="45">
        <v>120.6</v>
      </c>
      <c r="L686" s="45">
        <v>127.1</v>
      </c>
      <c r="M686" s="45">
        <v>122.1</v>
      </c>
      <c r="N686" s="45">
        <v>140.30000000000001</v>
      </c>
      <c r="O686" s="45">
        <v>140.80000000000001</v>
      </c>
      <c r="P686" s="45">
        <v>133.1</v>
      </c>
      <c r="Q686" s="45">
        <v>138.5</v>
      </c>
      <c r="R686" s="45">
        <v>124.4</v>
      </c>
      <c r="S686" s="45">
        <v>104.7</v>
      </c>
      <c r="T686" s="45">
        <v>104.6</v>
      </c>
      <c r="U686" s="45">
        <v>105.8</v>
      </c>
      <c r="V686" s="45">
        <v>116.4</v>
      </c>
      <c r="W686" s="45">
        <v>109.5</v>
      </c>
      <c r="X686" s="45">
        <v>107.7</v>
      </c>
      <c r="Y686" s="45">
        <v>107.4</v>
      </c>
      <c r="Z686" s="45">
        <v>111.1</v>
      </c>
      <c r="AA686" s="45">
        <v>110.7</v>
      </c>
      <c r="AB686" s="45">
        <v>107.7</v>
      </c>
      <c r="AC686" s="45">
        <v>107.6</v>
      </c>
      <c r="AD686" s="45">
        <v>114.3</v>
      </c>
      <c r="AE686" s="45">
        <v>110.6</v>
      </c>
      <c r="AF686" s="45">
        <v>112.9</v>
      </c>
      <c r="AG686" s="45">
        <v>117.7</v>
      </c>
      <c r="AH686" s="45">
        <v>112.1</v>
      </c>
      <c r="AI686" s="45">
        <v>120.3</v>
      </c>
      <c r="AJ686" s="45">
        <v>103.7</v>
      </c>
      <c r="AK686" s="45">
        <v>109.4</v>
      </c>
      <c r="AL686" s="45">
        <v>113.8</v>
      </c>
      <c r="AM686" s="45">
        <v>110.9</v>
      </c>
      <c r="AN686" s="45">
        <v>110.7</v>
      </c>
      <c r="AO686" s="45">
        <v>111.7</v>
      </c>
      <c r="AP686" s="45">
        <v>111.7</v>
      </c>
      <c r="AQ686" s="45">
        <v>111.7</v>
      </c>
      <c r="AR686" s="45">
        <v>111.7</v>
      </c>
      <c r="AS686" s="45">
        <v>110.7</v>
      </c>
      <c r="AT686" s="45">
        <v>107.4</v>
      </c>
      <c r="AU686" s="45">
        <v>107.9</v>
      </c>
      <c r="AV686" s="45">
        <v>107.9</v>
      </c>
      <c r="AW686" s="45">
        <v>117.1</v>
      </c>
      <c r="AX686" s="45">
        <v>116.9</v>
      </c>
      <c r="AY686" s="45">
        <v>118.4</v>
      </c>
      <c r="AZ686" s="45">
        <v>118.5</v>
      </c>
      <c r="BA686" s="45">
        <v>119.2</v>
      </c>
      <c r="BB686" s="45">
        <v>119.2</v>
      </c>
      <c r="BC686" s="45">
        <v>119.2</v>
      </c>
      <c r="BD686" s="45">
        <v>117.1</v>
      </c>
      <c r="BE686" s="45">
        <v>117.1</v>
      </c>
      <c r="BF686" s="45">
        <v>117.1</v>
      </c>
      <c r="BG686" s="45">
        <v>118.2</v>
      </c>
      <c r="BH686" s="45">
        <v>123.2</v>
      </c>
      <c r="BI686" s="45">
        <v>123.2</v>
      </c>
      <c r="BJ686" s="45">
        <v>124</v>
      </c>
      <c r="BK686" s="45">
        <v>124.9</v>
      </c>
      <c r="BL686" s="45">
        <v>124.9</v>
      </c>
      <c r="BM686" s="45">
        <v>125.7</v>
      </c>
      <c r="BN686" s="45">
        <v>133.6</v>
      </c>
      <c r="BO686" s="45">
        <v>132.80000000000001</v>
      </c>
      <c r="BP686" s="45">
        <v>129.69999999999999</v>
      </c>
      <c r="BQ686" s="45">
        <v>127.2</v>
      </c>
      <c r="BR686" s="45">
        <v>127.2</v>
      </c>
      <c r="BS686" s="45">
        <v>128.5</v>
      </c>
      <c r="BT686" s="45">
        <v>129.30000000000001</v>
      </c>
      <c r="BU686" s="45">
        <v>129.30000000000001</v>
      </c>
      <c r="BV686" s="45">
        <v>129.30000000000001</v>
      </c>
      <c r="BW686" s="45">
        <v>129.30000000000001</v>
      </c>
      <c r="BX686" s="45">
        <v>129.6</v>
      </c>
      <c r="BY686" s="45">
        <v>130.19999999999999</v>
      </c>
      <c r="BZ686" s="45">
        <v>130.1</v>
      </c>
      <c r="CA686" s="45">
        <v>130.1</v>
      </c>
      <c r="CB686" s="45">
        <v>130.1</v>
      </c>
      <c r="CC686" s="45">
        <v>130.1</v>
      </c>
      <c r="CD686" s="45">
        <v>130.1</v>
      </c>
      <c r="CE686" s="45">
        <v>130.1</v>
      </c>
      <c r="CF686" s="45">
        <v>130.1</v>
      </c>
      <c r="CG686" s="45">
        <v>130.1</v>
      </c>
      <c r="CH686" s="45">
        <v>120.8</v>
      </c>
      <c r="CI686" s="45">
        <v>120.8</v>
      </c>
      <c r="CJ686" s="45">
        <v>114.6</v>
      </c>
      <c r="CK686" s="45">
        <v>114.6</v>
      </c>
      <c r="CL686" s="45">
        <v>122.9</v>
      </c>
      <c r="CM686" s="45">
        <v>121.6</v>
      </c>
      <c r="CN686" s="45">
        <v>121.7</v>
      </c>
      <c r="CO686" s="45">
        <v>119.4</v>
      </c>
      <c r="CP686" s="45">
        <v>124.1</v>
      </c>
      <c r="CQ686" s="45">
        <v>123.2</v>
      </c>
      <c r="CR686" s="45">
        <v>125</v>
      </c>
      <c r="CS686" s="45">
        <v>125</v>
      </c>
      <c r="CT686" s="45">
        <v>125</v>
      </c>
      <c r="CU686" s="45">
        <v>125</v>
      </c>
      <c r="CV686" s="45">
        <v>125</v>
      </c>
      <c r="CW686" s="45">
        <v>125</v>
      </c>
      <c r="CX686" s="45">
        <v>125.6</v>
      </c>
      <c r="CY686" s="45">
        <v>123.7</v>
      </c>
      <c r="CZ686" s="45">
        <v>125.3</v>
      </c>
      <c r="DA686" s="45">
        <v>122.7</v>
      </c>
      <c r="DB686" s="45">
        <v>122.7</v>
      </c>
      <c r="DC686" s="45">
        <v>115.6</v>
      </c>
      <c r="DD686" s="45">
        <v>115.6</v>
      </c>
      <c r="DE686" s="45">
        <v>115.6</v>
      </c>
      <c r="DF686" s="45">
        <v>115.6</v>
      </c>
      <c r="DG686" s="45">
        <v>116.3</v>
      </c>
      <c r="DH686" s="45">
        <v>131.4</v>
      </c>
      <c r="DI686" s="45">
        <v>131.4</v>
      </c>
      <c r="DJ686" s="45">
        <v>133.80000000000001</v>
      </c>
      <c r="DK686" s="45">
        <v>133.80000000000001</v>
      </c>
      <c r="DL686" s="45">
        <v>133.80000000000001</v>
      </c>
      <c r="DM686" s="45">
        <v>134.1</v>
      </c>
      <c r="DN686" s="45">
        <v>137.1</v>
      </c>
      <c r="DO686" s="45">
        <v>137.1</v>
      </c>
      <c r="DP686" s="45">
        <v>137.1</v>
      </c>
      <c r="DQ686" s="45">
        <v>137.1</v>
      </c>
      <c r="DR686" s="45">
        <v>137.1</v>
      </c>
      <c r="DS686" s="45">
        <v>137.1</v>
      </c>
      <c r="DT686" s="45">
        <v>137.1</v>
      </c>
      <c r="DU686" s="45">
        <v>138.5</v>
      </c>
      <c r="DV686" s="45">
        <v>138.5</v>
      </c>
      <c r="DW686" s="45">
        <v>138.5</v>
      </c>
      <c r="DX686" s="46">
        <v>137.1</v>
      </c>
      <c r="DY686" s="46">
        <v>136.80000000000001</v>
      </c>
      <c r="DZ686" s="46">
        <v>137.1</v>
      </c>
      <c r="EA686">
        <v>136.80000000000001</v>
      </c>
      <c r="EB686" s="47">
        <v>136.80000000000001</v>
      </c>
      <c r="EC686" s="47">
        <v>136.80000000000001</v>
      </c>
    </row>
    <row r="687" spans="1:133" x14ac:dyDescent="0.25">
      <c r="A687" s="43" t="s">
        <v>3032</v>
      </c>
      <c r="B687" s="43" t="s">
        <v>4125</v>
      </c>
      <c r="C687" s="44">
        <v>0.19028</v>
      </c>
      <c r="D687" s="45">
        <v>100.4</v>
      </c>
      <c r="E687" s="45">
        <v>100.9</v>
      </c>
      <c r="F687" s="45">
        <v>101.5</v>
      </c>
      <c r="G687" s="45">
        <v>103</v>
      </c>
      <c r="H687" s="45">
        <v>104.7</v>
      </c>
      <c r="I687" s="45">
        <v>105.2</v>
      </c>
      <c r="J687" s="45">
        <v>103.5</v>
      </c>
      <c r="K687" s="45">
        <v>104</v>
      </c>
      <c r="L687" s="45">
        <v>103.8</v>
      </c>
      <c r="M687" s="45">
        <v>105.7</v>
      </c>
      <c r="N687" s="45">
        <v>106.8</v>
      </c>
      <c r="O687" s="45">
        <v>107.5</v>
      </c>
      <c r="P687" s="45">
        <v>110.7</v>
      </c>
      <c r="Q687" s="45">
        <v>112.9</v>
      </c>
      <c r="R687" s="45">
        <v>111.1</v>
      </c>
      <c r="S687" s="45">
        <v>109.5</v>
      </c>
      <c r="T687" s="45">
        <v>110.6</v>
      </c>
      <c r="U687" s="45">
        <v>110.7</v>
      </c>
      <c r="V687" s="45">
        <v>111.7</v>
      </c>
      <c r="W687" s="45">
        <v>114.7</v>
      </c>
      <c r="X687" s="45">
        <v>112.3</v>
      </c>
      <c r="Y687" s="45">
        <v>113.2</v>
      </c>
      <c r="Z687" s="45">
        <v>114</v>
      </c>
      <c r="AA687" s="45">
        <v>113.8</v>
      </c>
      <c r="AB687" s="45">
        <v>116.4</v>
      </c>
      <c r="AC687" s="45">
        <v>115.1</v>
      </c>
      <c r="AD687" s="45">
        <v>116.2</v>
      </c>
      <c r="AE687" s="45">
        <v>116.9</v>
      </c>
      <c r="AF687" s="45">
        <v>115.9</v>
      </c>
      <c r="AG687" s="45">
        <v>116.9</v>
      </c>
      <c r="AH687" s="45">
        <v>118.4</v>
      </c>
      <c r="AI687" s="45">
        <v>117.5</v>
      </c>
      <c r="AJ687" s="45">
        <v>114.4</v>
      </c>
      <c r="AK687" s="45">
        <v>115.7</v>
      </c>
      <c r="AL687" s="45">
        <v>115.1</v>
      </c>
      <c r="AM687" s="45">
        <v>114.1</v>
      </c>
      <c r="AN687" s="45">
        <v>116.6</v>
      </c>
      <c r="AO687" s="45">
        <v>118.6</v>
      </c>
      <c r="AP687" s="45">
        <v>120.3</v>
      </c>
      <c r="AQ687" s="45">
        <v>121.3</v>
      </c>
      <c r="AR687" s="45">
        <v>120.7</v>
      </c>
      <c r="AS687" s="45">
        <v>120.9</v>
      </c>
      <c r="AT687" s="45">
        <v>121.3</v>
      </c>
      <c r="AU687" s="45">
        <v>121.1</v>
      </c>
      <c r="AV687" s="45">
        <v>120.9</v>
      </c>
      <c r="AW687" s="45">
        <v>119.7</v>
      </c>
      <c r="AX687" s="45">
        <v>120.5</v>
      </c>
      <c r="AY687" s="45">
        <v>120.7</v>
      </c>
      <c r="AZ687" s="45">
        <v>121.6</v>
      </c>
      <c r="BA687" s="45">
        <v>121.6</v>
      </c>
      <c r="BB687" s="45">
        <v>118.7</v>
      </c>
      <c r="BC687" s="45">
        <v>118</v>
      </c>
      <c r="BD687" s="45">
        <v>117.9</v>
      </c>
      <c r="BE687" s="45">
        <v>117.6</v>
      </c>
      <c r="BF687" s="45">
        <v>120.8</v>
      </c>
      <c r="BG687" s="45">
        <v>119.6</v>
      </c>
      <c r="BH687" s="45">
        <v>120</v>
      </c>
      <c r="BI687" s="45">
        <v>121.1</v>
      </c>
      <c r="BJ687" s="45">
        <v>120.6</v>
      </c>
      <c r="BK687" s="45">
        <v>120.8</v>
      </c>
      <c r="BL687" s="45">
        <v>121.5</v>
      </c>
      <c r="BM687" s="45">
        <v>121.8</v>
      </c>
      <c r="BN687" s="45">
        <v>118.2</v>
      </c>
      <c r="BO687" s="45">
        <v>115.2</v>
      </c>
      <c r="BP687" s="45">
        <v>114.9</v>
      </c>
      <c r="BQ687" s="45">
        <v>114.1</v>
      </c>
      <c r="BR687" s="45">
        <v>114.5</v>
      </c>
      <c r="BS687" s="45">
        <v>115.8</v>
      </c>
      <c r="BT687" s="45">
        <v>116.6</v>
      </c>
      <c r="BU687" s="45">
        <v>116.8</v>
      </c>
      <c r="BV687" s="45">
        <v>117.5</v>
      </c>
      <c r="BW687" s="45">
        <v>117.5</v>
      </c>
      <c r="BX687" s="45">
        <v>117.7</v>
      </c>
      <c r="BY687" s="45">
        <v>117.7</v>
      </c>
      <c r="BZ687" s="45">
        <v>118.5</v>
      </c>
      <c r="CA687" s="45">
        <v>119</v>
      </c>
      <c r="CB687" s="45">
        <v>119.2</v>
      </c>
      <c r="CC687" s="45">
        <v>118.8</v>
      </c>
      <c r="CD687" s="45">
        <v>118.9</v>
      </c>
      <c r="CE687" s="45">
        <v>118.9</v>
      </c>
      <c r="CF687" s="45">
        <v>118.2</v>
      </c>
      <c r="CG687" s="45">
        <v>117.7</v>
      </c>
      <c r="CH687" s="45">
        <v>116.8</v>
      </c>
      <c r="CI687" s="45">
        <v>117.2</v>
      </c>
      <c r="CJ687" s="45">
        <v>118.3</v>
      </c>
      <c r="CK687" s="45">
        <v>118.1</v>
      </c>
      <c r="CL687" s="45">
        <v>117.6</v>
      </c>
      <c r="CM687" s="45">
        <v>117.5</v>
      </c>
      <c r="CN687" s="45">
        <v>117.8</v>
      </c>
      <c r="CO687" s="45">
        <v>117</v>
      </c>
      <c r="CP687" s="45">
        <v>117.2</v>
      </c>
      <c r="CQ687" s="45">
        <v>118.2</v>
      </c>
      <c r="CR687" s="45">
        <v>116.5</v>
      </c>
      <c r="CS687" s="45">
        <v>117.4</v>
      </c>
      <c r="CT687" s="45">
        <v>116.5</v>
      </c>
      <c r="CU687" s="45">
        <v>117.1</v>
      </c>
      <c r="CV687" s="45">
        <v>117.9</v>
      </c>
      <c r="CW687" s="45">
        <v>117.8</v>
      </c>
      <c r="CX687" s="45">
        <v>119</v>
      </c>
      <c r="CY687" s="45">
        <v>116.8</v>
      </c>
      <c r="CZ687" s="45">
        <v>117.5</v>
      </c>
      <c r="DA687" s="45">
        <v>118.6</v>
      </c>
      <c r="DB687" s="45">
        <v>120.5</v>
      </c>
      <c r="DC687" s="45">
        <v>118.7</v>
      </c>
      <c r="DD687" s="45">
        <v>115.7</v>
      </c>
      <c r="DE687" s="45">
        <v>116</v>
      </c>
      <c r="DF687" s="45">
        <v>118.4</v>
      </c>
      <c r="DG687" s="45">
        <v>117.6</v>
      </c>
      <c r="DH687" s="45">
        <v>117.2</v>
      </c>
      <c r="DI687" s="45">
        <v>116.1</v>
      </c>
      <c r="DJ687" s="45">
        <v>118</v>
      </c>
      <c r="DK687" s="45">
        <v>121.2</v>
      </c>
      <c r="DL687" s="45">
        <v>122.1</v>
      </c>
      <c r="DM687" s="45">
        <v>123.5</v>
      </c>
      <c r="DN687" s="45">
        <v>125.8</v>
      </c>
      <c r="DO687" s="45">
        <v>125</v>
      </c>
      <c r="DP687" s="45">
        <v>125.8</v>
      </c>
      <c r="DQ687" s="45">
        <v>127.5</v>
      </c>
      <c r="DR687" s="45">
        <v>126.7</v>
      </c>
      <c r="DS687" s="45">
        <v>127</v>
      </c>
      <c r="DT687" s="45">
        <v>130</v>
      </c>
      <c r="DU687" s="45">
        <v>130.69999999999999</v>
      </c>
      <c r="DV687" s="45">
        <v>133.1</v>
      </c>
      <c r="DW687" s="45">
        <v>133.6</v>
      </c>
      <c r="DX687" s="46">
        <v>132.6</v>
      </c>
      <c r="DY687" s="46">
        <v>132</v>
      </c>
      <c r="DZ687" s="46">
        <v>131.80000000000001</v>
      </c>
      <c r="EA687">
        <v>133.19999999999999</v>
      </c>
      <c r="EB687" s="47">
        <v>133.6</v>
      </c>
      <c r="EC687" s="47">
        <v>131.19999999999999</v>
      </c>
    </row>
    <row r="688" spans="1:133" x14ac:dyDescent="0.25">
      <c r="A688" s="43" t="s">
        <v>4126</v>
      </c>
      <c r="B688" s="43" t="s">
        <v>4127</v>
      </c>
      <c r="C688" s="44">
        <v>0.13327</v>
      </c>
      <c r="D688" s="45">
        <v>102.2</v>
      </c>
      <c r="E688" s="45">
        <v>105.3</v>
      </c>
      <c r="F688" s="45">
        <v>107</v>
      </c>
      <c r="G688" s="45">
        <v>107.9</v>
      </c>
      <c r="H688" s="45">
        <v>111.3</v>
      </c>
      <c r="I688" s="45">
        <v>112.5</v>
      </c>
      <c r="J688" s="45">
        <v>111.6</v>
      </c>
      <c r="K688" s="45">
        <v>114.3</v>
      </c>
      <c r="L688" s="45">
        <v>115.6</v>
      </c>
      <c r="M688" s="45">
        <v>119</v>
      </c>
      <c r="N688" s="45">
        <v>119.4</v>
      </c>
      <c r="O688" s="45">
        <v>120.7</v>
      </c>
      <c r="P688" s="45">
        <v>119.6</v>
      </c>
      <c r="Q688" s="45">
        <v>119.6</v>
      </c>
      <c r="R688" s="45">
        <v>117.4</v>
      </c>
      <c r="S688" s="45">
        <v>119.2</v>
      </c>
      <c r="T688" s="45">
        <v>118.5</v>
      </c>
      <c r="U688" s="45">
        <v>118.1</v>
      </c>
      <c r="V688" s="45">
        <v>118.3</v>
      </c>
      <c r="W688" s="45">
        <v>118.2</v>
      </c>
      <c r="X688" s="45">
        <v>118.8</v>
      </c>
      <c r="Y688" s="45">
        <v>119.7</v>
      </c>
      <c r="Z688" s="45">
        <v>123.3</v>
      </c>
      <c r="AA688" s="45">
        <v>126</v>
      </c>
      <c r="AB688" s="45">
        <v>124.2</v>
      </c>
      <c r="AC688" s="45">
        <v>127.8</v>
      </c>
      <c r="AD688" s="45">
        <v>128.69999999999999</v>
      </c>
      <c r="AE688" s="45">
        <v>127.8</v>
      </c>
      <c r="AF688" s="45">
        <v>125.9</v>
      </c>
      <c r="AG688" s="45">
        <v>125.4</v>
      </c>
      <c r="AH688" s="45">
        <v>124.6</v>
      </c>
      <c r="AI688" s="45">
        <v>124.1</v>
      </c>
      <c r="AJ688" s="45">
        <v>123.4</v>
      </c>
      <c r="AK688" s="45">
        <v>126.7</v>
      </c>
      <c r="AL688" s="45">
        <v>126.3</v>
      </c>
      <c r="AM688" s="45">
        <v>127.1</v>
      </c>
      <c r="AN688" s="45">
        <v>124.3</v>
      </c>
      <c r="AO688" s="45">
        <v>124.5</v>
      </c>
      <c r="AP688" s="45">
        <v>124.3</v>
      </c>
      <c r="AQ688" s="45">
        <v>120.7</v>
      </c>
      <c r="AR688" s="45">
        <v>122</v>
      </c>
      <c r="AS688" s="45">
        <v>122.8</v>
      </c>
      <c r="AT688" s="45">
        <v>124</v>
      </c>
      <c r="AU688" s="45">
        <v>123.7</v>
      </c>
      <c r="AV688" s="45">
        <v>118.5</v>
      </c>
      <c r="AW688" s="45">
        <v>117.1</v>
      </c>
      <c r="AX688" s="45">
        <v>121</v>
      </c>
      <c r="AY688" s="45">
        <v>122.4</v>
      </c>
      <c r="AZ688" s="45">
        <v>118.5</v>
      </c>
      <c r="BA688" s="45">
        <v>120</v>
      </c>
      <c r="BB688" s="45">
        <v>119.8</v>
      </c>
      <c r="BC688" s="45">
        <v>122.5</v>
      </c>
      <c r="BD688" s="45">
        <v>119.3</v>
      </c>
      <c r="BE688" s="45">
        <v>120</v>
      </c>
      <c r="BF688" s="45">
        <v>117.2</v>
      </c>
      <c r="BG688" s="45">
        <v>118.4</v>
      </c>
      <c r="BH688" s="45">
        <v>118.3</v>
      </c>
      <c r="BI688" s="45">
        <v>117.9</v>
      </c>
      <c r="BJ688" s="45">
        <v>117.2</v>
      </c>
      <c r="BK688" s="45">
        <v>116.2</v>
      </c>
      <c r="BL688" s="45">
        <v>116.3</v>
      </c>
      <c r="BM688" s="45">
        <v>117.5</v>
      </c>
      <c r="BN688" s="45">
        <v>114.3</v>
      </c>
      <c r="BO688" s="45">
        <v>123.6</v>
      </c>
      <c r="BP688" s="45">
        <v>122.9</v>
      </c>
      <c r="BQ688" s="45">
        <v>123.8</v>
      </c>
      <c r="BR688" s="45">
        <v>117.2</v>
      </c>
      <c r="BS688" s="45">
        <v>112.7</v>
      </c>
      <c r="BT688" s="45">
        <v>112.8</v>
      </c>
      <c r="BU688" s="45">
        <v>113.7</v>
      </c>
      <c r="BV688" s="45">
        <v>110.3</v>
      </c>
      <c r="BW688" s="45">
        <v>112.4</v>
      </c>
      <c r="BX688" s="45">
        <v>116.6</v>
      </c>
      <c r="BY688" s="45">
        <v>126</v>
      </c>
      <c r="BZ688" s="45">
        <v>127.3</v>
      </c>
      <c r="CA688" s="45">
        <v>123.5</v>
      </c>
      <c r="CB688" s="45">
        <v>127</v>
      </c>
      <c r="CC688" s="45">
        <v>129.6</v>
      </c>
      <c r="CD688" s="45">
        <v>128.5</v>
      </c>
      <c r="CE688" s="45">
        <v>126.3</v>
      </c>
      <c r="CF688" s="45">
        <v>128.69999999999999</v>
      </c>
      <c r="CG688" s="45">
        <v>128.80000000000001</v>
      </c>
      <c r="CH688" s="45">
        <v>124.6</v>
      </c>
      <c r="CI688" s="45">
        <v>125.8</v>
      </c>
      <c r="CJ688" s="45">
        <v>119</v>
      </c>
      <c r="CK688" s="45">
        <v>119.4</v>
      </c>
      <c r="CL688" s="45">
        <v>113.6</v>
      </c>
      <c r="CM688" s="45">
        <v>115.4</v>
      </c>
      <c r="CN688" s="45">
        <v>106.6</v>
      </c>
      <c r="CO688" s="45">
        <v>105</v>
      </c>
      <c r="CP688" s="45">
        <v>108.4</v>
      </c>
      <c r="CQ688" s="45">
        <v>104.1</v>
      </c>
      <c r="CR688" s="45">
        <v>109.2</v>
      </c>
      <c r="CS688" s="45">
        <v>108</v>
      </c>
      <c r="CT688" s="45">
        <v>105.9</v>
      </c>
      <c r="CU688" s="45">
        <v>103.8</v>
      </c>
      <c r="CV688" s="45">
        <v>99.4</v>
      </c>
      <c r="CW688" s="45">
        <v>101.1</v>
      </c>
      <c r="CX688" s="45">
        <v>96.9</v>
      </c>
      <c r="CY688" s="45">
        <v>93.7</v>
      </c>
      <c r="CZ688" s="45">
        <v>94.3</v>
      </c>
      <c r="DA688" s="45">
        <v>93.3</v>
      </c>
      <c r="DB688" s="45">
        <v>97.2</v>
      </c>
      <c r="DC688" s="45">
        <v>99.5</v>
      </c>
      <c r="DD688" s="45">
        <v>100.2</v>
      </c>
      <c r="DE688" s="45">
        <v>101.6</v>
      </c>
      <c r="DF688" s="45">
        <v>99.9</v>
      </c>
      <c r="DG688" s="45">
        <v>100.5</v>
      </c>
      <c r="DH688" s="45">
        <v>102.2</v>
      </c>
      <c r="DI688" s="45">
        <v>101.6</v>
      </c>
      <c r="DJ688" s="45">
        <v>101.1</v>
      </c>
      <c r="DK688" s="45">
        <v>99.6</v>
      </c>
      <c r="DL688" s="45">
        <v>101</v>
      </c>
      <c r="DM688" s="45">
        <v>102.1</v>
      </c>
      <c r="DN688" s="45">
        <v>103.7</v>
      </c>
      <c r="DO688" s="45">
        <v>103.8</v>
      </c>
      <c r="DP688" s="45">
        <v>100.4</v>
      </c>
      <c r="DQ688" s="45">
        <v>106</v>
      </c>
      <c r="DR688" s="45">
        <v>106.4</v>
      </c>
      <c r="DS688" s="45">
        <v>107.2</v>
      </c>
      <c r="DT688" s="45">
        <v>102.7</v>
      </c>
      <c r="DU688" s="45">
        <v>108.6</v>
      </c>
      <c r="DV688" s="45">
        <v>112.4</v>
      </c>
      <c r="DW688" s="45">
        <v>112.9</v>
      </c>
      <c r="DX688" s="46">
        <v>117</v>
      </c>
      <c r="DY688" s="46">
        <v>118.7</v>
      </c>
      <c r="DZ688" s="46">
        <v>119.9</v>
      </c>
      <c r="EA688">
        <v>120.4</v>
      </c>
      <c r="EB688" s="47">
        <v>118.5</v>
      </c>
      <c r="EC688" s="47">
        <v>119.3</v>
      </c>
    </row>
    <row r="689" spans="1:133" x14ac:dyDescent="0.25">
      <c r="A689" s="43" t="s">
        <v>4128</v>
      </c>
      <c r="B689" s="43" t="s">
        <v>4129</v>
      </c>
      <c r="C689" s="44">
        <v>0.13327</v>
      </c>
      <c r="D689" s="45">
        <v>102.2</v>
      </c>
      <c r="E689" s="45">
        <v>105.3</v>
      </c>
      <c r="F689" s="45">
        <v>107</v>
      </c>
      <c r="G689" s="45">
        <v>107.9</v>
      </c>
      <c r="H689" s="45">
        <v>111.3</v>
      </c>
      <c r="I689" s="45">
        <v>112.5</v>
      </c>
      <c r="J689" s="45">
        <v>111.6</v>
      </c>
      <c r="K689" s="45">
        <v>114.3</v>
      </c>
      <c r="L689" s="45">
        <v>115.6</v>
      </c>
      <c r="M689" s="45">
        <v>119</v>
      </c>
      <c r="N689" s="45">
        <v>119.4</v>
      </c>
      <c r="O689" s="45">
        <v>120.7</v>
      </c>
      <c r="P689" s="45">
        <v>119.6</v>
      </c>
      <c r="Q689" s="45">
        <v>119.6</v>
      </c>
      <c r="R689" s="45">
        <v>117.4</v>
      </c>
      <c r="S689" s="45">
        <v>119.2</v>
      </c>
      <c r="T689" s="45">
        <v>118.5</v>
      </c>
      <c r="U689" s="45">
        <v>118.1</v>
      </c>
      <c r="V689" s="45">
        <v>118.3</v>
      </c>
      <c r="W689" s="45">
        <v>118.2</v>
      </c>
      <c r="X689" s="45">
        <v>118.8</v>
      </c>
      <c r="Y689" s="45">
        <v>119.7</v>
      </c>
      <c r="Z689" s="45">
        <v>123.3</v>
      </c>
      <c r="AA689" s="45">
        <v>126</v>
      </c>
      <c r="AB689" s="45">
        <v>124.2</v>
      </c>
      <c r="AC689" s="45">
        <v>127.8</v>
      </c>
      <c r="AD689" s="45">
        <v>128.69999999999999</v>
      </c>
      <c r="AE689" s="45">
        <v>127.8</v>
      </c>
      <c r="AF689" s="45">
        <v>125.9</v>
      </c>
      <c r="AG689" s="45">
        <v>125.4</v>
      </c>
      <c r="AH689" s="45">
        <v>124.6</v>
      </c>
      <c r="AI689" s="45">
        <v>124.1</v>
      </c>
      <c r="AJ689" s="45">
        <v>123.4</v>
      </c>
      <c r="AK689" s="45">
        <v>126.7</v>
      </c>
      <c r="AL689" s="45">
        <v>126.3</v>
      </c>
      <c r="AM689" s="45">
        <v>127.1</v>
      </c>
      <c r="AN689" s="45">
        <v>124.3</v>
      </c>
      <c r="AO689" s="45">
        <v>124.5</v>
      </c>
      <c r="AP689" s="45">
        <v>124.3</v>
      </c>
      <c r="AQ689" s="45">
        <v>120.7</v>
      </c>
      <c r="AR689" s="45">
        <v>122</v>
      </c>
      <c r="AS689" s="45">
        <v>122.8</v>
      </c>
      <c r="AT689" s="45">
        <v>124</v>
      </c>
      <c r="AU689" s="45">
        <v>123.7</v>
      </c>
      <c r="AV689" s="45">
        <v>118.5</v>
      </c>
      <c r="AW689" s="45">
        <v>117.1</v>
      </c>
      <c r="AX689" s="45">
        <v>121</v>
      </c>
      <c r="AY689" s="45">
        <v>122.4</v>
      </c>
      <c r="AZ689" s="45">
        <v>118.5</v>
      </c>
      <c r="BA689" s="45">
        <v>120</v>
      </c>
      <c r="BB689" s="45">
        <v>119.8</v>
      </c>
      <c r="BC689" s="45">
        <v>122.5</v>
      </c>
      <c r="BD689" s="45">
        <v>119.3</v>
      </c>
      <c r="BE689" s="45">
        <v>120</v>
      </c>
      <c r="BF689" s="45">
        <v>117.2</v>
      </c>
      <c r="BG689" s="45">
        <v>118.4</v>
      </c>
      <c r="BH689" s="45">
        <v>118.3</v>
      </c>
      <c r="BI689" s="45">
        <v>117.9</v>
      </c>
      <c r="BJ689" s="45">
        <v>117.2</v>
      </c>
      <c r="BK689" s="45">
        <v>116.2</v>
      </c>
      <c r="BL689" s="45">
        <v>116.3</v>
      </c>
      <c r="BM689" s="45">
        <v>117.5</v>
      </c>
      <c r="BN689" s="45">
        <v>114.3</v>
      </c>
      <c r="BO689" s="45">
        <v>123.6</v>
      </c>
      <c r="BP689" s="45">
        <v>122.9</v>
      </c>
      <c r="BQ689" s="45">
        <v>123.8</v>
      </c>
      <c r="BR689" s="45">
        <v>117.2</v>
      </c>
      <c r="BS689" s="45">
        <v>112.7</v>
      </c>
      <c r="BT689" s="45">
        <v>112.8</v>
      </c>
      <c r="BU689" s="45">
        <v>113.7</v>
      </c>
      <c r="BV689" s="45">
        <v>110.3</v>
      </c>
      <c r="BW689" s="45">
        <v>112.4</v>
      </c>
      <c r="BX689" s="45">
        <v>116.6</v>
      </c>
      <c r="BY689" s="45">
        <v>126</v>
      </c>
      <c r="BZ689" s="45">
        <v>127.3</v>
      </c>
      <c r="CA689" s="45">
        <v>123.5</v>
      </c>
      <c r="CB689" s="45">
        <v>127</v>
      </c>
      <c r="CC689" s="45">
        <v>129.6</v>
      </c>
      <c r="CD689" s="45">
        <v>128.5</v>
      </c>
      <c r="CE689" s="45">
        <v>126.3</v>
      </c>
      <c r="CF689" s="45">
        <v>128.69999999999999</v>
      </c>
      <c r="CG689" s="45">
        <v>128.80000000000001</v>
      </c>
      <c r="CH689" s="45">
        <v>124.6</v>
      </c>
      <c r="CI689" s="45">
        <v>125.8</v>
      </c>
      <c r="CJ689" s="45">
        <v>119</v>
      </c>
      <c r="CK689" s="45">
        <v>119.4</v>
      </c>
      <c r="CL689" s="45">
        <v>113.6</v>
      </c>
      <c r="CM689" s="45">
        <v>115.4</v>
      </c>
      <c r="CN689" s="45">
        <v>106.6</v>
      </c>
      <c r="CO689" s="45">
        <v>105</v>
      </c>
      <c r="CP689" s="45">
        <v>108.4</v>
      </c>
      <c r="CQ689" s="45">
        <v>104.1</v>
      </c>
      <c r="CR689" s="45">
        <v>109.2</v>
      </c>
      <c r="CS689" s="45">
        <v>108</v>
      </c>
      <c r="CT689" s="45">
        <v>105.9</v>
      </c>
      <c r="CU689" s="45">
        <v>103.8</v>
      </c>
      <c r="CV689" s="45">
        <v>99.4</v>
      </c>
      <c r="CW689" s="45">
        <v>101.1</v>
      </c>
      <c r="CX689" s="45">
        <v>96.9</v>
      </c>
      <c r="CY689" s="45">
        <v>93.7</v>
      </c>
      <c r="CZ689" s="45">
        <v>94.3</v>
      </c>
      <c r="DA689" s="45">
        <v>93.3</v>
      </c>
      <c r="DB689" s="45">
        <v>97.2</v>
      </c>
      <c r="DC689" s="45">
        <v>99.5</v>
      </c>
      <c r="DD689" s="45">
        <v>100.2</v>
      </c>
      <c r="DE689" s="45">
        <v>101.6</v>
      </c>
      <c r="DF689" s="45">
        <v>99.9</v>
      </c>
      <c r="DG689" s="45">
        <v>100.5</v>
      </c>
      <c r="DH689" s="45">
        <v>102.2</v>
      </c>
      <c r="DI689" s="45">
        <v>101.6</v>
      </c>
      <c r="DJ689" s="45">
        <v>101.1</v>
      </c>
      <c r="DK689" s="45">
        <v>99.6</v>
      </c>
      <c r="DL689" s="45">
        <v>101</v>
      </c>
      <c r="DM689" s="45">
        <v>102.1</v>
      </c>
      <c r="DN689" s="45">
        <v>103.7</v>
      </c>
      <c r="DO689" s="45">
        <v>103.8</v>
      </c>
      <c r="DP689" s="45">
        <v>100.4</v>
      </c>
      <c r="DQ689" s="45">
        <v>106</v>
      </c>
      <c r="DR689" s="45">
        <v>106.4</v>
      </c>
      <c r="DS689" s="45">
        <v>107.2</v>
      </c>
      <c r="DT689" s="45">
        <v>102.7</v>
      </c>
      <c r="DU689" s="45">
        <v>108.6</v>
      </c>
      <c r="DV689" s="45">
        <v>112.4</v>
      </c>
      <c r="DW689" s="45">
        <v>112.9</v>
      </c>
      <c r="DX689" s="46">
        <v>117</v>
      </c>
      <c r="DY689" s="46">
        <v>118.7</v>
      </c>
      <c r="DZ689" s="46">
        <v>119.9</v>
      </c>
      <c r="EA689">
        <v>120.4</v>
      </c>
      <c r="EB689" s="47">
        <v>118.5</v>
      </c>
      <c r="EC689" s="47">
        <v>119.3</v>
      </c>
    </row>
    <row r="690" spans="1:133" x14ac:dyDescent="0.25">
      <c r="A690" s="43" t="s">
        <v>4130</v>
      </c>
      <c r="B690" s="43" t="s">
        <v>4131</v>
      </c>
      <c r="C690" s="44">
        <v>0.42798000000000003</v>
      </c>
      <c r="D690" s="45">
        <v>103.2</v>
      </c>
      <c r="E690" s="45">
        <v>104.5</v>
      </c>
      <c r="F690" s="45">
        <v>104.8</v>
      </c>
      <c r="G690" s="45">
        <v>103.7</v>
      </c>
      <c r="H690" s="45">
        <v>102.8</v>
      </c>
      <c r="I690" s="45">
        <v>103.6</v>
      </c>
      <c r="J690" s="45">
        <v>105.9</v>
      </c>
      <c r="K690" s="45">
        <v>105.2</v>
      </c>
      <c r="L690" s="45">
        <v>105.9</v>
      </c>
      <c r="M690" s="45">
        <v>105.5</v>
      </c>
      <c r="N690" s="45">
        <v>104.7</v>
      </c>
      <c r="O690" s="45">
        <v>105.7</v>
      </c>
      <c r="P690" s="45">
        <v>103.4</v>
      </c>
      <c r="Q690" s="45">
        <v>103.4</v>
      </c>
      <c r="R690" s="45">
        <v>103.9</v>
      </c>
      <c r="S690" s="45">
        <v>103.8</v>
      </c>
      <c r="T690" s="45">
        <v>104.6</v>
      </c>
      <c r="U690" s="45">
        <v>107.7</v>
      </c>
      <c r="V690" s="45">
        <v>107.8</v>
      </c>
      <c r="W690" s="45">
        <v>108.8</v>
      </c>
      <c r="X690" s="45">
        <v>108.9</v>
      </c>
      <c r="Y690" s="45">
        <v>109.8</v>
      </c>
      <c r="Z690" s="45">
        <v>109</v>
      </c>
      <c r="AA690" s="45">
        <v>109.1</v>
      </c>
      <c r="AB690" s="45">
        <v>106.1</v>
      </c>
      <c r="AC690" s="45">
        <v>105.9</v>
      </c>
      <c r="AD690" s="45">
        <v>106.5</v>
      </c>
      <c r="AE690" s="45">
        <v>106.7</v>
      </c>
      <c r="AF690" s="45">
        <v>109</v>
      </c>
      <c r="AG690" s="45">
        <v>109.8</v>
      </c>
      <c r="AH690" s="45">
        <v>108.4</v>
      </c>
      <c r="AI690" s="45">
        <v>107.7</v>
      </c>
      <c r="AJ690" s="45">
        <v>107.4</v>
      </c>
      <c r="AK690" s="45">
        <v>106.5</v>
      </c>
      <c r="AL690" s="45">
        <v>104.2</v>
      </c>
      <c r="AM690" s="45">
        <v>104.5</v>
      </c>
      <c r="AN690" s="45">
        <v>105.6</v>
      </c>
      <c r="AO690" s="45">
        <v>104.5</v>
      </c>
      <c r="AP690" s="45">
        <v>104.7</v>
      </c>
      <c r="AQ690" s="45">
        <v>103.3</v>
      </c>
      <c r="AR690" s="45">
        <v>100.7</v>
      </c>
      <c r="AS690" s="45">
        <v>101.6</v>
      </c>
      <c r="AT690" s="45">
        <v>101.7</v>
      </c>
      <c r="AU690" s="45">
        <v>99.7</v>
      </c>
      <c r="AV690" s="45">
        <v>98.4</v>
      </c>
      <c r="AW690" s="45">
        <v>99.2</v>
      </c>
      <c r="AX690" s="45">
        <v>97.7</v>
      </c>
      <c r="AY690" s="45">
        <v>98.4</v>
      </c>
      <c r="AZ690" s="45">
        <v>99.9</v>
      </c>
      <c r="BA690" s="45">
        <v>99.1</v>
      </c>
      <c r="BB690" s="45">
        <v>97.7</v>
      </c>
      <c r="BC690" s="45">
        <v>98.5</v>
      </c>
      <c r="BD690" s="45">
        <v>98.2</v>
      </c>
      <c r="BE690" s="45">
        <v>98.8</v>
      </c>
      <c r="BF690" s="45">
        <v>98.4</v>
      </c>
      <c r="BG690" s="45">
        <v>99.2</v>
      </c>
      <c r="BH690" s="45">
        <v>101.4</v>
      </c>
      <c r="BI690" s="45">
        <v>101.6</v>
      </c>
      <c r="BJ690" s="45">
        <v>101.8</v>
      </c>
      <c r="BK690" s="45">
        <v>101.7</v>
      </c>
      <c r="BL690" s="45">
        <v>102.3</v>
      </c>
      <c r="BM690" s="45">
        <v>102.2</v>
      </c>
      <c r="BN690" s="45">
        <v>102.5</v>
      </c>
      <c r="BO690" s="45">
        <v>103.5</v>
      </c>
      <c r="BP690" s="45">
        <v>104.5</v>
      </c>
      <c r="BQ690" s="45">
        <v>106.7</v>
      </c>
      <c r="BR690" s="45">
        <v>106</v>
      </c>
      <c r="BS690" s="45">
        <v>107.3</v>
      </c>
      <c r="BT690" s="45">
        <v>107.5</v>
      </c>
      <c r="BU690" s="45">
        <v>108.1</v>
      </c>
      <c r="BV690" s="45">
        <v>108.6</v>
      </c>
      <c r="BW690" s="45">
        <v>109.2</v>
      </c>
      <c r="BX690" s="45">
        <v>110</v>
      </c>
      <c r="BY690" s="45">
        <v>110.6</v>
      </c>
      <c r="BZ690" s="45">
        <v>111.9</v>
      </c>
      <c r="CA690" s="45">
        <v>111.6</v>
      </c>
      <c r="CB690" s="45">
        <v>110</v>
      </c>
      <c r="CC690" s="45">
        <v>111.3</v>
      </c>
      <c r="CD690" s="45">
        <v>112.3</v>
      </c>
      <c r="CE690" s="45">
        <v>111.8</v>
      </c>
      <c r="CF690" s="45">
        <v>111.5</v>
      </c>
      <c r="CG690" s="45">
        <v>111.4</v>
      </c>
      <c r="CH690" s="45">
        <v>111.3</v>
      </c>
      <c r="CI690" s="45">
        <v>111</v>
      </c>
      <c r="CJ690" s="45">
        <v>110.2</v>
      </c>
      <c r="CK690" s="45">
        <v>110.3</v>
      </c>
      <c r="CL690" s="45">
        <v>109.3</v>
      </c>
      <c r="CM690" s="45">
        <v>109.7</v>
      </c>
      <c r="CN690" s="45">
        <v>109.9</v>
      </c>
      <c r="CO690" s="45">
        <v>109.5</v>
      </c>
      <c r="CP690" s="45">
        <v>110</v>
      </c>
      <c r="CQ690" s="45">
        <v>109.5</v>
      </c>
      <c r="CR690" s="45">
        <v>109.8</v>
      </c>
      <c r="CS690" s="45">
        <v>110.5</v>
      </c>
      <c r="CT690" s="45">
        <v>109.4</v>
      </c>
      <c r="CU690" s="45">
        <v>108.8</v>
      </c>
      <c r="CV690" s="45">
        <v>108.3</v>
      </c>
      <c r="CW690" s="45">
        <v>108.1</v>
      </c>
      <c r="CX690" s="45">
        <v>109.5</v>
      </c>
      <c r="CY690" s="45">
        <v>110.9</v>
      </c>
      <c r="CZ690" s="45">
        <v>112.6</v>
      </c>
      <c r="DA690" s="45">
        <v>114.7</v>
      </c>
      <c r="DB690" s="45">
        <v>114.5</v>
      </c>
      <c r="DC690" s="45">
        <v>116.1</v>
      </c>
      <c r="DD690" s="45">
        <v>119.5</v>
      </c>
      <c r="DE690" s="45">
        <v>122.5</v>
      </c>
      <c r="DF690" s="45">
        <v>124.4</v>
      </c>
      <c r="DG690" s="45">
        <v>129.4</v>
      </c>
      <c r="DH690" s="45">
        <v>130.4</v>
      </c>
      <c r="DI690" s="45">
        <v>134.69999999999999</v>
      </c>
      <c r="DJ690" s="45">
        <v>137.1</v>
      </c>
      <c r="DK690" s="45">
        <v>138.9</v>
      </c>
      <c r="DL690" s="45">
        <v>138.80000000000001</v>
      </c>
      <c r="DM690" s="45">
        <v>140.1</v>
      </c>
      <c r="DN690" s="45">
        <v>141.9</v>
      </c>
      <c r="DO690" s="45">
        <v>142.19999999999999</v>
      </c>
      <c r="DP690" s="45">
        <v>143.1</v>
      </c>
      <c r="DQ690" s="45">
        <v>144.69999999999999</v>
      </c>
      <c r="DR690" s="45">
        <v>146.5</v>
      </c>
      <c r="DS690" s="45">
        <v>148.1</v>
      </c>
      <c r="DT690" s="45">
        <v>151.5</v>
      </c>
      <c r="DU690" s="45">
        <v>152</v>
      </c>
      <c r="DV690" s="45">
        <v>151.6</v>
      </c>
      <c r="DW690" s="45">
        <v>145.69999999999999</v>
      </c>
      <c r="DX690" s="46">
        <v>142.1</v>
      </c>
      <c r="DY690" s="46">
        <v>141.69999999999999</v>
      </c>
      <c r="DZ690" s="46">
        <v>141.1</v>
      </c>
      <c r="EA690">
        <v>142.69999999999999</v>
      </c>
      <c r="EB690" s="47">
        <v>144</v>
      </c>
      <c r="EC690" s="47">
        <v>145.5</v>
      </c>
    </row>
    <row r="691" spans="1:133" x14ac:dyDescent="0.25">
      <c r="A691" s="43" t="s">
        <v>3054</v>
      </c>
      <c r="B691" s="43" t="s">
        <v>4132</v>
      </c>
      <c r="C691" s="44">
        <v>8.2919999999999994E-2</v>
      </c>
      <c r="D691" s="45">
        <v>98.9</v>
      </c>
      <c r="E691" s="45">
        <v>100.7</v>
      </c>
      <c r="F691" s="45">
        <v>99</v>
      </c>
      <c r="G691" s="45">
        <v>96.4</v>
      </c>
      <c r="H691" s="45">
        <v>96.3</v>
      </c>
      <c r="I691" s="45">
        <v>97.9</v>
      </c>
      <c r="J691" s="45">
        <v>99.9</v>
      </c>
      <c r="K691" s="45">
        <v>98.8</v>
      </c>
      <c r="L691" s="45">
        <v>101.1</v>
      </c>
      <c r="M691" s="45">
        <v>98</v>
      </c>
      <c r="N691" s="45">
        <v>98.3</v>
      </c>
      <c r="O691" s="45">
        <v>98.8</v>
      </c>
      <c r="P691" s="45">
        <v>99.3</v>
      </c>
      <c r="Q691" s="45">
        <v>99.5</v>
      </c>
      <c r="R691" s="45">
        <v>96.5</v>
      </c>
      <c r="S691" s="45">
        <v>99</v>
      </c>
      <c r="T691" s="45">
        <v>101.1</v>
      </c>
      <c r="U691" s="45">
        <v>103.2</v>
      </c>
      <c r="V691" s="45">
        <v>104.5</v>
      </c>
      <c r="W691" s="45">
        <v>105</v>
      </c>
      <c r="X691" s="45">
        <v>106.9</v>
      </c>
      <c r="Y691" s="45">
        <v>105.8</v>
      </c>
      <c r="Z691" s="45">
        <v>106.7</v>
      </c>
      <c r="AA691" s="45">
        <v>106.1</v>
      </c>
      <c r="AB691" s="45">
        <v>104.7</v>
      </c>
      <c r="AC691" s="45">
        <v>105.1</v>
      </c>
      <c r="AD691" s="45">
        <v>104.6</v>
      </c>
      <c r="AE691" s="45">
        <v>103.2</v>
      </c>
      <c r="AF691" s="45">
        <v>105.7</v>
      </c>
      <c r="AG691" s="45">
        <v>107.6</v>
      </c>
      <c r="AH691" s="45">
        <v>107.8</v>
      </c>
      <c r="AI691" s="45">
        <v>109</v>
      </c>
      <c r="AJ691" s="45">
        <v>112</v>
      </c>
      <c r="AK691" s="45">
        <v>111.3</v>
      </c>
      <c r="AL691" s="45">
        <v>108.9</v>
      </c>
      <c r="AM691" s="45">
        <v>107.6</v>
      </c>
      <c r="AN691" s="45">
        <v>107.6</v>
      </c>
      <c r="AO691" s="45">
        <v>106.6</v>
      </c>
      <c r="AP691" s="45">
        <v>109.7</v>
      </c>
      <c r="AQ691" s="45">
        <v>105.6</v>
      </c>
      <c r="AR691" s="45">
        <v>102.7</v>
      </c>
      <c r="AS691" s="45">
        <v>104.4</v>
      </c>
      <c r="AT691" s="45">
        <v>104.7</v>
      </c>
      <c r="AU691" s="45">
        <v>104.2</v>
      </c>
      <c r="AV691" s="45">
        <v>102.2</v>
      </c>
      <c r="AW691" s="45">
        <v>102.4</v>
      </c>
      <c r="AX691" s="45">
        <v>101.2</v>
      </c>
      <c r="AY691" s="45">
        <v>101.1</v>
      </c>
      <c r="AZ691" s="45">
        <v>102.3</v>
      </c>
      <c r="BA691" s="45">
        <v>103.7</v>
      </c>
      <c r="BB691" s="45">
        <v>100.4</v>
      </c>
      <c r="BC691" s="45">
        <v>101</v>
      </c>
      <c r="BD691" s="45">
        <v>101</v>
      </c>
      <c r="BE691" s="45">
        <v>101.9</v>
      </c>
      <c r="BF691" s="45">
        <v>100.4</v>
      </c>
      <c r="BG691" s="45">
        <v>101.6</v>
      </c>
      <c r="BH691" s="45">
        <v>104</v>
      </c>
      <c r="BI691" s="45">
        <v>102.5</v>
      </c>
      <c r="BJ691" s="45">
        <v>105.9</v>
      </c>
      <c r="BK691" s="45">
        <v>103.6</v>
      </c>
      <c r="BL691" s="45">
        <v>105.3</v>
      </c>
      <c r="BM691" s="45">
        <v>104.8</v>
      </c>
      <c r="BN691" s="45">
        <v>107.7</v>
      </c>
      <c r="BO691" s="45">
        <v>106.5</v>
      </c>
      <c r="BP691" s="45">
        <v>109.2</v>
      </c>
      <c r="BQ691" s="45">
        <v>108.2</v>
      </c>
      <c r="BR691" s="45">
        <v>108</v>
      </c>
      <c r="BS691" s="45">
        <v>109.8</v>
      </c>
      <c r="BT691" s="45">
        <v>111.6</v>
      </c>
      <c r="BU691" s="45">
        <v>112.2</v>
      </c>
      <c r="BV691" s="45">
        <v>111.4</v>
      </c>
      <c r="BW691" s="45">
        <v>112.2</v>
      </c>
      <c r="BX691" s="45">
        <v>112.6</v>
      </c>
      <c r="BY691" s="45">
        <v>111</v>
      </c>
      <c r="BZ691" s="45">
        <v>112.4</v>
      </c>
      <c r="CA691" s="45">
        <v>113.6</v>
      </c>
      <c r="CB691" s="45">
        <v>110.7</v>
      </c>
      <c r="CC691" s="45">
        <v>112.6</v>
      </c>
      <c r="CD691" s="45">
        <v>113.4</v>
      </c>
      <c r="CE691" s="45">
        <v>115.6</v>
      </c>
      <c r="CF691" s="45">
        <v>113.1</v>
      </c>
      <c r="CG691" s="45">
        <v>115.6</v>
      </c>
      <c r="CH691" s="45">
        <v>114</v>
      </c>
      <c r="CI691" s="45">
        <v>113.9</v>
      </c>
      <c r="CJ691" s="45">
        <v>112.2</v>
      </c>
      <c r="CK691" s="45">
        <v>111.1</v>
      </c>
      <c r="CL691" s="45">
        <v>109.2</v>
      </c>
      <c r="CM691" s="45">
        <v>112.1</v>
      </c>
      <c r="CN691" s="45">
        <v>111.1</v>
      </c>
      <c r="CO691" s="45">
        <v>109.2</v>
      </c>
      <c r="CP691" s="45">
        <v>110.2</v>
      </c>
      <c r="CQ691" s="45">
        <v>112.6</v>
      </c>
      <c r="CR691" s="45">
        <v>109.6</v>
      </c>
      <c r="CS691" s="45">
        <v>110.7</v>
      </c>
      <c r="CT691" s="45">
        <v>109.9</v>
      </c>
      <c r="CU691" s="45">
        <v>108.5</v>
      </c>
      <c r="CV691" s="45">
        <v>108.7</v>
      </c>
      <c r="CW691" s="45">
        <v>108.4</v>
      </c>
      <c r="CX691" s="45">
        <v>106.9</v>
      </c>
      <c r="CY691" s="45">
        <v>107.4</v>
      </c>
      <c r="CZ691" s="45">
        <v>110.9</v>
      </c>
      <c r="DA691" s="45">
        <v>114.9</v>
      </c>
      <c r="DB691" s="45">
        <v>114.3</v>
      </c>
      <c r="DC691" s="45">
        <v>119.3</v>
      </c>
      <c r="DD691" s="45">
        <v>120.1</v>
      </c>
      <c r="DE691" s="45">
        <v>123.6</v>
      </c>
      <c r="DF691" s="45">
        <v>124.6</v>
      </c>
      <c r="DG691" s="45">
        <v>129.5</v>
      </c>
      <c r="DH691" s="45">
        <v>130.6</v>
      </c>
      <c r="DI691" s="45">
        <v>133.69999999999999</v>
      </c>
      <c r="DJ691" s="45">
        <v>139.9</v>
      </c>
      <c r="DK691" s="45">
        <v>144.4</v>
      </c>
      <c r="DL691" s="45">
        <v>142.4</v>
      </c>
      <c r="DM691" s="45">
        <v>141.4</v>
      </c>
      <c r="DN691" s="45">
        <v>143.9</v>
      </c>
      <c r="DO691" s="45">
        <v>146.30000000000001</v>
      </c>
      <c r="DP691" s="45">
        <v>150.4</v>
      </c>
      <c r="DQ691" s="45">
        <v>151.6</v>
      </c>
      <c r="DR691" s="45">
        <v>154</v>
      </c>
      <c r="DS691" s="45">
        <v>158.19999999999999</v>
      </c>
      <c r="DT691" s="45">
        <v>160.1</v>
      </c>
      <c r="DU691" s="45">
        <v>164.2</v>
      </c>
      <c r="DV691" s="45">
        <v>163.30000000000001</v>
      </c>
      <c r="DW691" s="45">
        <v>158.5</v>
      </c>
      <c r="DX691" s="46">
        <v>155.19999999999999</v>
      </c>
      <c r="DY691" s="46">
        <v>155.69999999999999</v>
      </c>
      <c r="DZ691" s="46">
        <v>154.80000000000001</v>
      </c>
      <c r="EA691">
        <v>154</v>
      </c>
      <c r="EB691" s="47">
        <v>154.69999999999999</v>
      </c>
      <c r="EC691" s="47">
        <v>153.6</v>
      </c>
    </row>
    <row r="692" spans="1:133" x14ac:dyDescent="0.25">
      <c r="A692" s="43" t="s">
        <v>4133</v>
      </c>
      <c r="B692" s="43" t="s">
        <v>4134</v>
      </c>
      <c r="C692" s="44">
        <v>3.6600000000000001E-3</v>
      </c>
      <c r="D692" s="45">
        <v>94.2</v>
      </c>
      <c r="E692" s="45">
        <v>99.1</v>
      </c>
      <c r="F692" s="45">
        <v>103.1</v>
      </c>
      <c r="G692" s="45">
        <v>101.4</v>
      </c>
      <c r="H692" s="45">
        <v>98.2</v>
      </c>
      <c r="I692" s="45">
        <v>107.8</v>
      </c>
      <c r="J692" s="45">
        <v>103.4</v>
      </c>
      <c r="K692" s="45">
        <v>104.5</v>
      </c>
      <c r="L692" s="45">
        <v>104.7</v>
      </c>
      <c r="M692" s="45">
        <v>106.5</v>
      </c>
      <c r="N692" s="45">
        <v>105.3</v>
      </c>
      <c r="O692" s="45">
        <v>104.8</v>
      </c>
      <c r="P692" s="45">
        <v>101.6</v>
      </c>
      <c r="Q692" s="45">
        <v>101.7</v>
      </c>
      <c r="R692" s="45">
        <v>104.7</v>
      </c>
      <c r="S692" s="45">
        <v>100.9</v>
      </c>
      <c r="T692" s="45">
        <v>107.8</v>
      </c>
      <c r="U692" s="45">
        <v>111</v>
      </c>
      <c r="V692" s="45">
        <v>114.1</v>
      </c>
      <c r="W692" s="45">
        <v>109.3</v>
      </c>
      <c r="X692" s="45">
        <v>106.6</v>
      </c>
      <c r="Y692" s="45">
        <v>104.6</v>
      </c>
      <c r="Z692" s="45">
        <v>110.8</v>
      </c>
      <c r="AA692" s="45">
        <v>111</v>
      </c>
      <c r="AB692" s="45">
        <v>108</v>
      </c>
      <c r="AC692" s="45">
        <v>115.2</v>
      </c>
      <c r="AD692" s="45">
        <v>119.8</v>
      </c>
      <c r="AE692" s="45">
        <v>120.3</v>
      </c>
      <c r="AF692" s="45">
        <v>116.8</v>
      </c>
      <c r="AG692" s="45">
        <v>118.3</v>
      </c>
      <c r="AH692" s="45">
        <v>115.7</v>
      </c>
      <c r="AI692" s="45">
        <v>118.5</v>
      </c>
      <c r="AJ692" s="45">
        <v>118.7</v>
      </c>
      <c r="AK692" s="45">
        <v>117</v>
      </c>
      <c r="AL692" s="45">
        <v>114.5</v>
      </c>
      <c r="AM692" s="45">
        <v>115.3</v>
      </c>
      <c r="AN692" s="45">
        <v>116.9</v>
      </c>
      <c r="AO692" s="45">
        <v>116</v>
      </c>
      <c r="AP692" s="45">
        <v>117.7</v>
      </c>
      <c r="AQ692" s="45">
        <v>120.2</v>
      </c>
      <c r="AR692" s="45">
        <v>104.3</v>
      </c>
      <c r="AS692" s="45">
        <v>108</v>
      </c>
      <c r="AT692" s="45">
        <v>108</v>
      </c>
      <c r="AU692" s="45">
        <v>105.4</v>
      </c>
      <c r="AV692" s="45">
        <v>102.6</v>
      </c>
      <c r="AW692" s="45">
        <v>105.6</v>
      </c>
      <c r="AX692" s="45">
        <v>106.4</v>
      </c>
      <c r="AY692" s="45">
        <v>103</v>
      </c>
      <c r="AZ692" s="45">
        <v>105.4</v>
      </c>
      <c r="BA692" s="45">
        <v>102.2</v>
      </c>
      <c r="BB692" s="45">
        <v>102.9</v>
      </c>
      <c r="BC692" s="45">
        <v>102.9</v>
      </c>
      <c r="BD692" s="45">
        <v>106.1</v>
      </c>
      <c r="BE692" s="45">
        <v>107.1</v>
      </c>
      <c r="BF692" s="45">
        <v>106.8</v>
      </c>
      <c r="BG692" s="45">
        <v>101.4</v>
      </c>
      <c r="BH692" s="45">
        <v>102.1</v>
      </c>
      <c r="BI692" s="45">
        <v>102.1</v>
      </c>
      <c r="BJ692" s="45">
        <v>102.1</v>
      </c>
      <c r="BK692" s="45">
        <v>102.1</v>
      </c>
      <c r="BL692" s="45">
        <v>102.1</v>
      </c>
      <c r="BM692" s="45">
        <v>101.7</v>
      </c>
      <c r="BN692" s="45">
        <v>101.7</v>
      </c>
      <c r="BO692" s="45">
        <v>101.6</v>
      </c>
      <c r="BP692" s="45">
        <v>102</v>
      </c>
      <c r="BQ692" s="45">
        <v>104</v>
      </c>
      <c r="BR692" s="45">
        <v>104.8</v>
      </c>
      <c r="BS692" s="45">
        <v>102.4</v>
      </c>
      <c r="BT692" s="45">
        <v>116.2</v>
      </c>
      <c r="BU692" s="45">
        <v>113</v>
      </c>
      <c r="BV692" s="45">
        <v>115</v>
      </c>
      <c r="BW692" s="45">
        <v>119</v>
      </c>
      <c r="BX692" s="45">
        <v>116.7</v>
      </c>
      <c r="BY692" s="45">
        <v>121.5</v>
      </c>
      <c r="BZ692" s="45">
        <v>119</v>
      </c>
      <c r="CA692" s="45">
        <v>119.1</v>
      </c>
      <c r="CB692" s="45">
        <v>119.6</v>
      </c>
      <c r="CC692" s="45">
        <v>118.8</v>
      </c>
      <c r="CD692" s="45">
        <v>122.6</v>
      </c>
      <c r="CE692" s="45">
        <v>114.8</v>
      </c>
      <c r="CF692" s="45">
        <v>115.3</v>
      </c>
      <c r="CG692" s="45">
        <v>117.4</v>
      </c>
      <c r="CH692" s="45">
        <v>119.5</v>
      </c>
      <c r="CI692" s="45">
        <v>118.7</v>
      </c>
      <c r="CJ692" s="45">
        <v>114.6</v>
      </c>
      <c r="CK692" s="45">
        <v>113.2</v>
      </c>
      <c r="CL692" s="45">
        <v>113.3</v>
      </c>
      <c r="CM692" s="45">
        <v>111.7</v>
      </c>
      <c r="CN692" s="45">
        <v>111.9</v>
      </c>
      <c r="CO692" s="45">
        <v>111.4</v>
      </c>
      <c r="CP692" s="45">
        <v>115.6</v>
      </c>
      <c r="CQ692" s="45">
        <v>114.9</v>
      </c>
      <c r="CR692" s="45">
        <v>118.2</v>
      </c>
      <c r="CS692" s="45">
        <v>121</v>
      </c>
      <c r="CT692" s="45">
        <v>124.1</v>
      </c>
      <c r="CU692" s="45">
        <v>121.4</v>
      </c>
      <c r="CV692" s="45">
        <v>121.4</v>
      </c>
      <c r="CW692" s="45">
        <v>120.8</v>
      </c>
      <c r="CX692" s="45">
        <v>120.7</v>
      </c>
      <c r="CY692" s="45">
        <v>122.4</v>
      </c>
      <c r="CZ692" s="45">
        <v>118.2</v>
      </c>
      <c r="DA692" s="45">
        <v>123.2</v>
      </c>
      <c r="DB692" s="45">
        <v>128.30000000000001</v>
      </c>
      <c r="DC692" s="45">
        <v>123.1</v>
      </c>
      <c r="DD692" s="45">
        <v>125</v>
      </c>
      <c r="DE692" s="45">
        <v>129.9</v>
      </c>
      <c r="DF692" s="45">
        <v>127.9</v>
      </c>
      <c r="DG692" s="45">
        <v>117.8</v>
      </c>
      <c r="DH692" s="45">
        <v>121.4</v>
      </c>
      <c r="DI692" s="45">
        <v>131.30000000000001</v>
      </c>
      <c r="DJ692" s="45">
        <v>136.80000000000001</v>
      </c>
      <c r="DK692" s="45">
        <v>129.80000000000001</v>
      </c>
      <c r="DL692" s="45">
        <v>131.6</v>
      </c>
      <c r="DM692" s="45">
        <v>134.9</v>
      </c>
      <c r="DN692" s="45">
        <v>140.5</v>
      </c>
      <c r="DO692" s="45">
        <v>134.5</v>
      </c>
      <c r="DP692" s="45">
        <v>135.1</v>
      </c>
      <c r="DQ692" s="45">
        <v>136.9</v>
      </c>
      <c r="DR692" s="45">
        <v>139.69999999999999</v>
      </c>
      <c r="DS692" s="45">
        <v>137.69999999999999</v>
      </c>
      <c r="DT692" s="45">
        <v>142.30000000000001</v>
      </c>
      <c r="DU692" s="45">
        <v>150.30000000000001</v>
      </c>
      <c r="DV692" s="45">
        <v>157.69999999999999</v>
      </c>
      <c r="DW692" s="45">
        <v>147.69999999999999</v>
      </c>
      <c r="DX692" s="46">
        <v>142.4</v>
      </c>
      <c r="DY692" s="46">
        <v>141.80000000000001</v>
      </c>
      <c r="DZ692" s="46">
        <v>142.19999999999999</v>
      </c>
      <c r="EA692">
        <v>141.9</v>
      </c>
      <c r="EB692" s="47">
        <v>141.69999999999999</v>
      </c>
      <c r="EC692" s="47">
        <v>139</v>
      </c>
    </row>
    <row r="693" spans="1:133" x14ac:dyDescent="0.25">
      <c r="A693" s="43" t="s">
        <v>4135</v>
      </c>
      <c r="B693" s="43" t="s">
        <v>4136</v>
      </c>
      <c r="C693" s="44">
        <v>2.1569999999999999E-2</v>
      </c>
      <c r="D693" s="45">
        <v>102.4</v>
      </c>
      <c r="E693" s="45">
        <v>105.2</v>
      </c>
      <c r="F693" s="45">
        <v>111.3</v>
      </c>
      <c r="G693" s="45">
        <v>111.7</v>
      </c>
      <c r="H693" s="45">
        <v>113</v>
      </c>
      <c r="I693" s="45">
        <v>113</v>
      </c>
      <c r="J693" s="45">
        <v>113.8</v>
      </c>
      <c r="K693" s="45">
        <v>113</v>
      </c>
      <c r="L693" s="45">
        <v>113</v>
      </c>
      <c r="M693" s="45">
        <v>113</v>
      </c>
      <c r="N693" s="45">
        <v>113</v>
      </c>
      <c r="O693" s="45">
        <v>113.1</v>
      </c>
      <c r="P693" s="45">
        <v>111.7</v>
      </c>
      <c r="Q693" s="45">
        <v>112.1</v>
      </c>
      <c r="R693" s="45">
        <v>112.1</v>
      </c>
      <c r="S693" s="45">
        <v>112.1</v>
      </c>
      <c r="T693" s="45">
        <v>112.9</v>
      </c>
      <c r="U693" s="45">
        <v>114.2</v>
      </c>
      <c r="V693" s="45">
        <v>109.2</v>
      </c>
      <c r="W693" s="45">
        <v>114.2</v>
      </c>
      <c r="X693" s="45">
        <v>115.9</v>
      </c>
      <c r="Y693" s="45">
        <v>116.4</v>
      </c>
      <c r="Z693" s="45">
        <v>116.9</v>
      </c>
      <c r="AA693" s="45">
        <v>116.5</v>
      </c>
      <c r="AB693" s="45">
        <v>115.4</v>
      </c>
      <c r="AC693" s="45">
        <v>115.4</v>
      </c>
      <c r="AD693" s="45">
        <v>115.4</v>
      </c>
      <c r="AE693" s="45">
        <v>115.4</v>
      </c>
      <c r="AF693" s="45">
        <v>115.4</v>
      </c>
      <c r="AG693" s="45">
        <v>116</v>
      </c>
      <c r="AH693" s="45">
        <v>116</v>
      </c>
      <c r="AI693" s="45">
        <v>110.3</v>
      </c>
      <c r="AJ693" s="45">
        <v>109.7</v>
      </c>
      <c r="AK693" s="45">
        <v>108.9</v>
      </c>
      <c r="AL693" s="45">
        <v>108</v>
      </c>
      <c r="AM693" s="45">
        <v>108</v>
      </c>
      <c r="AN693" s="45">
        <v>108</v>
      </c>
      <c r="AO693" s="45">
        <v>110.9</v>
      </c>
      <c r="AP693" s="45">
        <v>110.5</v>
      </c>
      <c r="AQ693" s="45">
        <v>110</v>
      </c>
      <c r="AR693" s="45">
        <v>109.4</v>
      </c>
      <c r="AS693" s="45">
        <v>108.8</v>
      </c>
      <c r="AT693" s="45">
        <v>106.8</v>
      </c>
      <c r="AU693" s="45">
        <v>106.4</v>
      </c>
      <c r="AV693" s="45">
        <v>105.9</v>
      </c>
      <c r="AW693" s="45">
        <v>102.7</v>
      </c>
      <c r="AX693" s="45">
        <v>102.3</v>
      </c>
      <c r="AY693" s="45">
        <v>99.4</v>
      </c>
      <c r="AZ693" s="45">
        <v>99.4</v>
      </c>
      <c r="BA693" s="45">
        <v>99.4</v>
      </c>
      <c r="BB693" s="45">
        <v>98.8</v>
      </c>
      <c r="BC693" s="45">
        <v>98.8</v>
      </c>
      <c r="BD693" s="45">
        <v>98.8</v>
      </c>
      <c r="BE693" s="45">
        <v>98.8</v>
      </c>
      <c r="BF693" s="45">
        <v>98.8</v>
      </c>
      <c r="BG693" s="45">
        <v>99.6</v>
      </c>
      <c r="BH693" s="45">
        <v>99.6</v>
      </c>
      <c r="BI693" s="45">
        <v>100.7</v>
      </c>
      <c r="BJ693" s="45">
        <v>100.7</v>
      </c>
      <c r="BK693" s="45">
        <v>101.8</v>
      </c>
      <c r="BL693" s="45">
        <v>101.8</v>
      </c>
      <c r="BM693" s="45">
        <v>101.8</v>
      </c>
      <c r="BN693" s="45">
        <v>102.2</v>
      </c>
      <c r="BO693" s="45">
        <v>103.6</v>
      </c>
      <c r="BP693" s="45">
        <v>105.9</v>
      </c>
      <c r="BQ693" s="45">
        <v>107.9</v>
      </c>
      <c r="BR693" s="45">
        <v>107.9</v>
      </c>
      <c r="BS693" s="45">
        <v>110.8</v>
      </c>
      <c r="BT693" s="45">
        <v>110.8</v>
      </c>
      <c r="BU693" s="45">
        <v>110.1</v>
      </c>
      <c r="BV693" s="45">
        <v>110.1</v>
      </c>
      <c r="BW693" s="45">
        <v>111.4</v>
      </c>
      <c r="BX693" s="45">
        <v>111.4</v>
      </c>
      <c r="BY693" s="45">
        <v>112.5</v>
      </c>
      <c r="BZ693" s="45">
        <v>113.6</v>
      </c>
      <c r="CA693" s="45">
        <v>113</v>
      </c>
      <c r="CB693" s="45">
        <v>113</v>
      </c>
      <c r="CC693" s="45">
        <v>112.5</v>
      </c>
      <c r="CD693" s="45">
        <v>113.2</v>
      </c>
      <c r="CE693" s="45">
        <v>113.4</v>
      </c>
      <c r="CF693" s="45">
        <v>113.4</v>
      </c>
      <c r="CG693" s="45">
        <v>112.8</v>
      </c>
      <c r="CH693" s="45">
        <v>112.8</v>
      </c>
      <c r="CI693" s="45">
        <v>112.8</v>
      </c>
      <c r="CJ693" s="45">
        <v>113.6</v>
      </c>
      <c r="CK693" s="45">
        <v>112.3</v>
      </c>
      <c r="CL693" s="45">
        <v>112.1</v>
      </c>
      <c r="CM693" s="45">
        <v>112.1</v>
      </c>
      <c r="CN693" s="45">
        <v>112.1</v>
      </c>
      <c r="CO693" s="45">
        <v>112.1</v>
      </c>
      <c r="CP693" s="45">
        <v>112.1</v>
      </c>
      <c r="CQ693" s="45">
        <v>112.1</v>
      </c>
      <c r="CR693" s="45">
        <v>112.1</v>
      </c>
      <c r="CS693" s="45">
        <v>111.2</v>
      </c>
      <c r="CT693" s="45">
        <v>110.7</v>
      </c>
      <c r="CU693" s="45">
        <v>110.7</v>
      </c>
      <c r="CV693" s="45">
        <v>110.7</v>
      </c>
      <c r="CW693" s="45">
        <v>110.7</v>
      </c>
      <c r="CX693" s="45">
        <v>107.9</v>
      </c>
      <c r="CY693" s="45">
        <v>107.6</v>
      </c>
      <c r="CZ693" s="45">
        <v>109.9</v>
      </c>
      <c r="DA693" s="45">
        <v>111.7</v>
      </c>
      <c r="DB693" s="45">
        <v>111.7</v>
      </c>
      <c r="DC693" s="45">
        <v>114.8</v>
      </c>
      <c r="DD693" s="45">
        <v>127.4</v>
      </c>
      <c r="DE693" s="45">
        <v>129.4</v>
      </c>
      <c r="DF693" s="45">
        <v>132.6</v>
      </c>
      <c r="DG693" s="45">
        <v>137.80000000000001</v>
      </c>
      <c r="DH693" s="45">
        <v>138.4</v>
      </c>
      <c r="DI693" s="45">
        <v>144.1</v>
      </c>
      <c r="DJ693" s="45">
        <v>145.69999999999999</v>
      </c>
      <c r="DK693" s="45">
        <v>147.6</v>
      </c>
      <c r="DL693" s="45">
        <v>147.5</v>
      </c>
      <c r="DM693" s="45">
        <v>147.6</v>
      </c>
      <c r="DN693" s="45">
        <v>149.80000000000001</v>
      </c>
      <c r="DO693" s="45">
        <v>149.80000000000001</v>
      </c>
      <c r="DP693" s="45">
        <v>148.80000000000001</v>
      </c>
      <c r="DQ693" s="45">
        <v>149.30000000000001</v>
      </c>
      <c r="DR693" s="45">
        <v>149.1</v>
      </c>
      <c r="DS693" s="45">
        <v>155.19999999999999</v>
      </c>
      <c r="DT693" s="45">
        <v>157.4</v>
      </c>
      <c r="DU693" s="45">
        <v>154.5</v>
      </c>
      <c r="DV693" s="45">
        <v>153.6</v>
      </c>
      <c r="DW693" s="45">
        <v>147.5</v>
      </c>
      <c r="DX693" s="46">
        <v>147</v>
      </c>
      <c r="DY693" s="46">
        <v>143.69999999999999</v>
      </c>
      <c r="DZ693" s="46">
        <v>142</v>
      </c>
      <c r="EA693">
        <v>143.5</v>
      </c>
      <c r="EB693" s="47">
        <v>141.6</v>
      </c>
      <c r="EC693" s="47">
        <v>143.69999999999999</v>
      </c>
    </row>
    <row r="694" spans="1:133" x14ac:dyDescent="0.25">
      <c r="A694" s="43" t="s">
        <v>4137</v>
      </c>
      <c r="B694" s="43" t="s">
        <v>4138</v>
      </c>
      <c r="C694" s="44">
        <v>4.7410000000000001E-2</v>
      </c>
      <c r="D694" s="45">
        <v>100.3</v>
      </c>
      <c r="E694" s="45">
        <v>100.7</v>
      </c>
      <c r="F694" s="45">
        <v>100</v>
      </c>
      <c r="G694" s="45">
        <v>103.3</v>
      </c>
      <c r="H694" s="45">
        <v>100.6</v>
      </c>
      <c r="I694" s="45">
        <v>101.3</v>
      </c>
      <c r="J694" s="45">
        <v>105.2</v>
      </c>
      <c r="K694" s="45">
        <v>104.5</v>
      </c>
      <c r="L694" s="45">
        <v>104.4</v>
      </c>
      <c r="M694" s="45">
        <v>106</v>
      </c>
      <c r="N694" s="45">
        <v>107.2</v>
      </c>
      <c r="O694" s="45">
        <v>107.4</v>
      </c>
      <c r="P694" s="45">
        <v>106.5</v>
      </c>
      <c r="Q694" s="45">
        <v>106.2</v>
      </c>
      <c r="R694" s="45">
        <v>107</v>
      </c>
      <c r="S694" s="45">
        <v>107.2</v>
      </c>
      <c r="T694" s="45">
        <v>107.3</v>
      </c>
      <c r="U694" s="45">
        <v>107.7</v>
      </c>
      <c r="V694" s="45">
        <v>108.2</v>
      </c>
      <c r="W694" s="45">
        <v>105.4</v>
      </c>
      <c r="X694" s="45">
        <v>104.7</v>
      </c>
      <c r="Y694" s="45">
        <v>105.5</v>
      </c>
      <c r="Z694" s="45">
        <v>106.2</v>
      </c>
      <c r="AA694" s="45">
        <v>107.3</v>
      </c>
      <c r="AB694" s="45">
        <v>107.6</v>
      </c>
      <c r="AC694" s="45">
        <v>107.7</v>
      </c>
      <c r="AD694" s="45">
        <v>109.8</v>
      </c>
      <c r="AE694" s="45">
        <v>111</v>
      </c>
      <c r="AF694" s="45">
        <v>111.9</v>
      </c>
      <c r="AG694" s="45">
        <v>112.1</v>
      </c>
      <c r="AH694" s="45">
        <v>113.3</v>
      </c>
      <c r="AI694" s="45">
        <v>113.2</v>
      </c>
      <c r="AJ694" s="45">
        <v>112.8</v>
      </c>
      <c r="AK694" s="45">
        <v>113.2</v>
      </c>
      <c r="AL694" s="45">
        <v>113.2</v>
      </c>
      <c r="AM694" s="45">
        <v>112.9</v>
      </c>
      <c r="AN694" s="45">
        <v>112</v>
      </c>
      <c r="AO694" s="45">
        <v>113.7</v>
      </c>
      <c r="AP694" s="45">
        <v>112.7</v>
      </c>
      <c r="AQ694" s="45">
        <v>113.3</v>
      </c>
      <c r="AR694" s="45">
        <v>112.8</v>
      </c>
      <c r="AS694" s="45">
        <v>110.3</v>
      </c>
      <c r="AT694" s="45">
        <v>106.9</v>
      </c>
      <c r="AU694" s="45">
        <v>105.7</v>
      </c>
      <c r="AV694" s="45">
        <v>106.5</v>
      </c>
      <c r="AW694" s="45">
        <v>106.1</v>
      </c>
      <c r="AX694" s="45">
        <v>106.7</v>
      </c>
      <c r="AY694" s="45">
        <v>106.9</v>
      </c>
      <c r="AZ694" s="45">
        <v>111.4</v>
      </c>
      <c r="BA694" s="45">
        <v>107.2</v>
      </c>
      <c r="BB694" s="45">
        <v>107.9</v>
      </c>
      <c r="BC694" s="45">
        <v>108.3</v>
      </c>
      <c r="BD694" s="45">
        <v>109</v>
      </c>
      <c r="BE694" s="45">
        <v>109.2</v>
      </c>
      <c r="BF694" s="45">
        <v>109.3</v>
      </c>
      <c r="BG694" s="45">
        <v>109.2</v>
      </c>
      <c r="BH694" s="45">
        <v>110</v>
      </c>
      <c r="BI694" s="45">
        <v>110.7</v>
      </c>
      <c r="BJ694" s="45">
        <v>110.9</v>
      </c>
      <c r="BK694" s="45">
        <v>112.1</v>
      </c>
      <c r="BL694" s="45">
        <v>111.9</v>
      </c>
      <c r="BM694" s="45">
        <v>112.6</v>
      </c>
      <c r="BN694" s="45">
        <v>112.5</v>
      </c>
      <c r="BO694" s="45">
        <v>115.2</v>
      </c>
      <c r="BP694" s="45">
        <v>114.5</v>
      </c>
      <c r="BQ694" s="45">
        <v>115.5</v>
      </c>
      <c r="BR694" s="45">
        <v>112.4</v>
      </c>
      <c r="BS694" s="45">
        <v>115.6</v>
      </c>
      <c r="BT694" s="45">
        <v>112</v>
      </c>
      <c r="BU694" s="45">
        <v>113.4</v>
      </c>
      <c r="BV694" s="45">
        <v>116.1</v>
      </c>
      <c r="BW694" s="45">
        <v>117.8</v>
      </c>
      <c r="BX694" s="45">
        <v>118.3</v>
      </c>
      <c r="BY694" s="45">
        <v>116.2</v>
      </c>
      <c r="BZ694" s="45">
        <v>117.8</v>
      </c>
      <c r="CA694" s="45">
        <v>117.9</v>
      </c>
      <c r="CB694" s="45">
        <v>116.7</v>
      </c>
      <c r="CC694" s="45">
        <v>121.2</v>
      </c>
      <c r="CD694" s="45">
        <v>123.3</v>
      </c>
      <c r="CE694" s="45">
        <v>115.6</v>
      </c>
      <c r="CF694" s="45">
        <v>115.8</v>
      </c>
      <c r="CG694" s="45">
        <v>116.3</v>
      </c>
      <c r="CH694" s="45">
        <v>118.6</v>
      </c>
      <c r="CI694" s="45">
        <v>113.4</v>
      </c>
      <c r="CJ694" s="45">
        <v>111.6</v>
      </c>
      <c r="CK694" s="45">
        <v>111.8</v>
      </c>
      <c r="CL694" s="45">
        <v>112.9</v>
      </c>
      <c r="CM694" s="45">
        <v>114.1</v>
      </c>
      <c r="CN694" s="45">
        <v>114.1</v>
      </c>
      <c r="CO694" s="45">
        <v>118.2</v>
      </c>
      <c r="CP694" s="45">
        <v>117.8</v>
      </c>
      <c r="CQ694" s="45">
        <v>113</v>
      </c>
      <c r="CR694" s="45">
        <v>114.8</v>
      </c>
      <c r="CS694" s="45">
        <v>117.7</v>
      </c>
      <c r="CT694" s="45">
        <v>111.7</v>
      </c>
      <c r="CU694" s="45">
        <v>116.5</v>
      </c>
      <c r="CV694" s="45">
        <v>116.2</v>
      </c>
      <c r="CW694" s="45">
        <v>114.3</v>
      </c>
      <c r="CX694" s="45">
        <v>119.2</v>
      </c>
      <c r="CY694" s="45">
        <v>118</v>
      </c>
      <c r="CZ694" s="45">
        <v>116.8</v>
      </c>
      <c r="DA694" s="45">
        <v>113.9</v>
      </c>
      <c r="DB694" s="45">
        <v>112.3</v>
      </c>
      <c r="DC694" s="45">
        <v>113.5</v>
      </c>
      <c r="DD694" s="45">
        <v>114.4</v>
      </c>
      <c r="DE694" s="45">
        <v>115.2</v>
      </c>
      <c r="DF694" s="45">
        <v>120.2</v>
      </c>
      <c r="DG694" s="45">
        <v>120.4</v>
      </c>
      <c r="DH694" s="45">
        <v>120.3</v>
      </c>
      <c r="DI694" s="45">
        <v>126.5</v>
      </c>
      <c r="DJ694" s="45">
        <v>129.4</v>
      </c>
      <c r="DK694" s="45">
        <v>130.9</v>
      </c>
      <c r="DL694" s="45">
        <v>128.19999999999999</v>
      </c>
      <c r="DM694" s="45">
        <v>129.6</v>
      </c>
      <c r="DN694" s="45">
        <v>131.80000000000001</v>
      </c>
      <c r="DO694" s="45">
        <v>131.1</v>
      </c>
      <c r="DP694" s="45">
        <v>129.19999999999999</v>
      </c>
      <c r="DQ694" s="45">
        <v>129.69999999999999</v>
      </c>
      <c r="DR694" s="45">
        <v>132.80000000000001</v>
      </c>
      <c r="DS694" s="45">
        <v>121.8</v>
      </c>
      <c r="DT694" s="45">
        <v>137.19999999999999</v>
      </c>
      <c r="DU694" s="45">
        <v>138.5</v>
      </c>
      <c r="DV694" s="45">
        <v>137.6</v>
      </c>
      <c r="DW694" s="45">
        <v>136.30000000000001</v>
      </c>
      <c r="DX694" s="46">
        <v>133.1</v>
      </c>
      <c r="DY694" s="46">
        <v>131.5</v>
      </c>
      <c r="DZ694" s="46">
        <v>130.19999999999999</v>
      </c>
      <c r="EA694">
        <v>132.4</v>
      </c>
      <c r="EB694" s="47">
        <v>130.19999999999999</v>
      </c>
      <c r="EC694" s="47">
        <v>131.30000000000001</v>
      </c>
    </row>
    <row r="695" spans="1:133" x14ac:dyDescent="0.25">
      <c r="A695" s="43" t="s">
        <v>4139</v>
      </c>
      <c r="B695" s="43" t="s">
        <v>4140</v>
      </c>
      <c r="C695" s="44">
        <v>2.6669999999999999E-2</v>
      </c>
      <c r="D695" s="45">
        <v>98.5</v>
      </c>
      <c r="E695" s="45">
        <v>101</v>
      </c>
      <c r="F695" s="45">
        <v>101.8</v>
      </c>
      <c r="G695" s="45">
        <v>100.2</v>
      </c>
      <c r="H695" s="45">
        <v>100.3</v>
      </c>
      <c r="I695" s="45">
        <v>102.3</v>
      </c>
      <c r="J695" s="45">
        <v>102.6</v>
      </c>
      <c r="K695" s="45">
        <v>99.9</v>
      </c>
      <c r="L695" s="45">
        <v>106.2</v>
      </c>
      <c r="M695" s="45">
        <v>108.5</v>
      </c>
      <c r="N695" s="45">
        <v>108.1</v>
      </c>
      <c r="O695" s="45">
        <v>106.4</v>
      </c>
      <c r="P695" s="45">
        <v>107.9</v>
      </c>
      <c r="Q695" s="45">
        <v>108.3</v>
      </c>
      <c r="R695" s="45">
        <v>109.9</v>
      </c>
      <c r="S695" s="45">
        <v>105.8</v>
      </c>
      <c r="T695" s="45">
        <v>106</v>
      </c>
      <c r="U695" s="45">
        <v>106.9</v>
      </c>
      <c r="V695" s="45">
        <v>107.4</v>
      </c>
      <c r="W695" s="45">
        <v>106</v>
      </c>
      <c r="X695" s="45">
        <v>105</v>
      </c>
      <c r="Y695" s="45">
        <v>105.7</v>
      </c>
      <c r="Z695" s="45">
        <v>106.5</v>
      </c>
      <c r="AA695" s="45">
        <v>109.1</v>
      </c>
      <c r="AB695" s="45">
        <v>109.6</v>
      </c>
      <c r="AC695" s="45">
        <v>110.7</v>
      </c>
      <c r="AD695" s="45">
        <v>109.8</v>
      </c>
      <c r="AE695" s="45">
        <v>111.7</v>
      </c>
      <c r="AF695" s="45">
        <v>114</v>
      </c>
      <c r="AG695" s="45">
        <v>115.4</v>
      </c>
      <c r="AH695" s="45">
        <v>117.2</v>
      </c>
      <c r="AI695" s="45">
        <v>119.4</v>
      </c>
      <c r="AJ695" s="45">
        <v>118</v>
      </c>
      <c r="AK695" s="45">
        <v>115.5</v>
      </c>
      <c r="AL695" s="45">
        <v>116.7</v>
      </c>
      <c r="AM695" s="45">
        <v>115.8</v>
      </c>
      <c r="AN695" s="45">
        <v>116</v>
      </c>
      <c r="AO695" s="45">
        <v>112.1</v>
      </c>
      <c r="AP695" s="45">
        <v>110.1</v>
      </c>
      <c r="AQ695" s="45">
        <v>108.5</v>
      </c>
      <c r="AR695" s="45">
        <v>113</v>
      </c>
      <c r="AS695" s="45">
        <v>112.8</v>
      </c>
      <c r="AT695" s="45">
        <v>112.4</v>
      </c>
      <c r="AU695" s="45">
        <v>110.5</v>
      </c>
      <c r="AV695" s="45">
        <v>110.3</v>
      </c>
      <c r="AW695" s="45">
        <v>111.5</v>
      </c>
      <c r="AX695" s="45">
        <v>111.1</v>
      </c>
      <c r="AY695" s="45">
        <v>109.5</v>
      </c>
      <c r="AZ695" s="45">
        <v>108.9</v>
      </c>
      <c r="BA695" s="45">
        <v>110.1</v>
      </c>
      <c r="BB695" s="45">
        <v>109.1</v>
      </c>
      <c r="BC695" s="45">
        <v>110.6</v>
      </c>
      <c r="BD695" s="45">
        <v>109.5</v>
      </c>
      <c r="BE695" s="45">
        <v>109.2</v>
      </c>
      <c r="BF695" s="45">
        <v>110</v>
      </c>
      <c r="BG695" s="45">
        <v>110.5</v>
      </c>
      <c r="BH695" s="45">
        <v>111.8</v>
      </c>
      <c r="BI695" s="45">
        <v>112.5</v>
      </c>
      <c r="BJ695" s="45">
        <v>113.6</v>
      </c>
      <c r="BK695" s="45">
        <v>115.7</v>
      </c>
      <c r="BL695" s="45">
        <v>117.5</v>
      </c>
      <c r="BM695" s="45">
        <v>117</v>
      </c>
      <c r="BN695" s="45">
        <v>117.4</v>
      </c>
      <c r="BO695" s="45">
        <v>117.9</v>
      </c>
      <c r="BP695" s="45">
        <v>118.5</v>
      </c>
      <c r="BQ695" s="45">
        <v>121.9</v>
      </c>
      <c r="BR695" s="45">
        <v>123.1</v>
      </c>
      <c r="BS695" s="45">
        <v>122.9</v>
      </c>
      <c r="BT695" s="45">
        <v>122.2</v>
      </c>
      <c r="BU695" s="45">
        <v>124</v>
      </c>
      <c r="BV695" s="45">
        <v>125.8</v>
      </c>
      <c r="BW695" s="45">
        <v>124.5</v>
      </c>
      <c r="BX695" s="45">
        <v>125.6</v>
      </c>
      <c r="BY695" s="45">
        <v>128.30000000000001</v>
      </c>
      <c r="BZ695" s="45">
        <v>128.19999999999999</v>
      </c>
      <c r="CA695" s="45">
        <v>128</v>
      </c>
      <c r="CB695" s="45">
        <v>126.6</v>
      </c>
      <c r="CC695" s="45">
        <v>128</v>
      </c>
      <c r="CD695" s="45">
        <v>128.6</v>
      </c>
      <c r="CE695" s="45">
        <v>129.30000000000001</v>
      </c>
      <c r="CF695" s="45">
        <v>127.8</v>
      </c>
      <c r="CG695" s="45">
        <v>124.3</v>
      </c>
      <c r="CH695" s="45">
        <v>124.1</v>
      </c>
      <c r="CI695" s="45">
        <v>118.2</v>
      </c>
      <c r="CJ695" s="45">
        <v>117.5</v>
      </c>
      <c r="CK695" s="45">
        <v>116.8</v>
      </c>
      <c r="CL695" s="45">
        <v>119.5</v>
      </c>
      <c r="CM695" s="45">
        <v>119.6</v>
      </c>
      <c r="CN695" s="45">
        <v>119.1</v>
      </c>
      <c r="CO695" s="45">
        <v>119.1</v>
      </c>
      <c r="CP695" s="45">
        <v>118.6</v>
      </c>
      <c r="CQ695" s="45">
        <v>116.3</v>
      </c>
      <c r="CR695" s="45">
        <v>116.8</v>
      </c>
      <c r="CS695" s="45">
        <v>117.2</v>
      </c>
      <c r="CT695" s="45">
        <v>116.4</v>
      </c>
      <c r="CU695" s="45">
        <v>116.7</v>
      </c>
      <c r="CV695" s="45">
        <v>117.8</v>
      </c>
      <c r="CW695" s="45">
        <v>117.5</v>
      </c>
      <c r="CX695" s="45">
        <v>118.2</v>
      </c>
      <c r="CY695" s="45">
        <v>119.1</v>
      </c>
      <c r="CZ695" s="45">
        <v>118.7</v>
      </c>
      <c r="DA695" s="45">
        <v>129</v>
      </c>
      <c r="DB695" s="45">
        <v>130.6</v>
      </c>
      <c r="DC695" s="45">
        <v>134</v>
      </c>
      <c r="DD695" s="45">
        <v>136.69999999999999</v>
      </c>
      <c r="DE695" s="45">
        <v>136.80000000000001</v>
      </c>
      <c r="DF695" s="45">
        <v>137</v>
      </c>
      <c r="DG695" s="45">
        <v>138.69999999999999</v>
      </c>
      <c r="DH695" s="45">
        <v>139.80000000000001</v>
      </c>
      <c r="DI695" s="45">
        <v>141.80000000000001</v>
      </c>
      <c r="DJ695" s="45">
        <v>140.80000000000001</v>
      </c>
      <c r="DK695" s="45">
        <v>142.30000000000001</v>
      </c>
      <c r="DL695" s="45">
        <v>145.19999999999999</v>
      </c>
      <c r="DM695" s="45">
        <v>149.4</v>
      </c>
      <c r="DN695" s="45">
        <v>153.5</v>
      </c>
      <c r="DO695" s="45">
        <v>152.5</v>
      </c>
      <c r="DP695" s="45">
        <v>152.69999999999999</v>
      </c>
      <c r="DQ695" s="45">
        <v>154.5</v>
      </c>
      <c r="DR695" s="45">
        <v>159.1</v>
      </c>
      <c r="DS695" s="45">
        <v>165.9</v>
      </c>
      <c r="DT695" s="45">
        <v>169.7</v>
      </c>
      <c r="DU695" s="45">
        <v>165.4</v>
      </c>
      <c r="DV695" s="45">
        <v>162.9</v>
      </c>
      <c r="DW695" s="45">
        <v>157.80000000000001</v>
      </c>
      <c r="DX695" s="46">
        <v>159.80000000000001</v>
      </c>
      <c r="DY695" s="46">
        <v>158.5</v>
      </c>
      <c r="DZ695" s="46">
        <v>157.19999999999999</v>
      </c>
      <c r="EA695">
        <v>158.19999999999999</v>
      </c>
      <c r="EB695" s="47">
        <v>161.80000000000001</v>
      </c>
      <c r="EC695" s="47">
        <v>161.6</v>
      </c>
    </row>
    <row r="696" spans="1:133" x14ac:dyDescent="0.25">
      <c r="A696" s="43" t="s">
        <v>4141</v>
      </c>
      <c r="B696" s="43" t="s">
        <v>4142</v>
      </c>
      <c r="C696" s="44">
        <v>1.353E-2</v>
      </c>
      <c r="D696" s="45">
        <v>101.7</v>
      </c>
      <c r="E696" s="45">
        <v>103.8</v>
      </c>
      <c r="F696" s="45">
        <v>103.3</v>
      </c>
      <c r="G696" s="45">
        <v>100.7</v>
      </c>
      <c r="H696" s="45">
        <v>100.2</v>
      </c>
      <c r="I696" s="45">
        <v>102.8</v>
      </c>
      <c r="J696" s="45">
        <v>101</v>
      </c>
      <c r="K696" s="45">
        <v>106.7</v>
      </c>
      <c r="L696" s="45">
        <v>106.7</v>
      </c>
      <c r="M696" s="45">
        <v>107.1</v>
      </c>
      <c r="N696" s="45">
        <v>106.5</v>
      </c>
      <c r="O696" s="45">
        <v>107.2</v>
      </c>
      <c r="P696" s="45">
        <v>105.7</v>
      </c>
      <c r="Q696" s="45">
        <v>104.7</v>
      </c>
      <c r="R696" s="45">
        <v>105.8</v>
      </c>
      <c r="S696" s="45">
        <v>108.8</v>
      </c>
      <c r="T696" s="45">
        <v>112.5</v>
      </c>
      <c r="U696" s="45">
        <v>111.7</v>
      </c>
      <c r="V696" s="45">
        <v>108.7</v>
      </c>
      <c r="W696" s="45">
        <v>111</v>
      </c>
      <c r="X696" s="45">
        <v>111.6</v>
      </c>
      <c r="Y696" s="45">
        <v>111.2</v>
      </c>
      <c r="Z696" s="45">
        <v>112.2</v>
      </c>
      <c r="AA696" s="45">
        <v>109</v>
      </c>
      <c r="AB696" s="45">
        <v>110.4</v>
      </c>
      <c r="AC696" s="45">
        <v>110.9</v>
      </c>
      <c r="AD696" s="45">
        <v>112.4</v>
      </c>
      <c r="AE696" s="45">
        <v>114.1</v>
      </c>
      <c r="AF696" s="45">
        <v>116.1</v>
      </c>
      <c r="AG696" s="45">
        <v>117</v>
      </c>
      <c r="AH696" s="45">
        <v>118.2</v>
      </c>
      <c r="AI696" s="45">
        <v>120.2</v>
      </c>
      <c r="AJ696" s="45">
        <v>120.1</v>
      </c>
      <c r="AK696" s="45">
        <v>118.7</v>
      </c>
      <c r="AL696" s="45">
        <v>117.8</v>
      </c>
      <c r="AM696" s="45">
        <v>115.8</v>
      </c>
      <c r="AN696" s="45">
        <v>115.6</v>
      </c>
      <c r="AO696" s="45">
        <v>113.7</v>
      </c>
      <c r="AP696" s="45">
        <v>110.9</v>
      </c>
      <c r="AQ696" s="45">
        <v>109.9</v>
      </c>
      <c r="AR696" s="45">
        <v>108.9</v>
      </c>
      <c r="AS696" s="45">
        <v>107.4</v>
      </c>
      <c r="AT696" s="45">
        <v>106.6</v>
      </c>
      <c r="AU696" s="45">
        <v>103.9</v>
      </c>
      <c r="AV696" s="45">
        <v>106.2</v>
      </c>
      <c r="AW696" s="45">
        <v>105.9</v>
      </c>
      <c r="AX696" s="45">
        <v>107.8</v>
      </c>
      <c r="AY696" s="45">
        <v>109.2</v>
      </c>
      <c r="AZ696" s="45">
        <v>109.6</v>
      </c>
      <c r="BA696" s="45">
        <v>111.1</v>
      </c>
      <c r="BB696" s="45">
        <v>109.1</v>
      </c>
      <c r="BC696" s="45">
        <v>110.6</v>
      </c>
      <c r="BD696" s="45">
        <v>110.5</v>
      </c>
      <c r="BE696" s="45">
        <v>109.9</v>
      </c>
      <c r="BF696" s="45">
        <v>110.9</v>
      </c>
      <c r="BG696" s="45">
        <v>112.7</v>
      </c>
      <c r="BH696" s="45">
        <v>112.9</v>
      </c>
      <c r="BI696" s="45">
        <v>113.6</v>
      </c>
      <c r="BJ696" s="45">
        <v>116.2</v>
      </c>
      <c r="BK696" s="45">
        <v>116.6</v>
      </c>
      <c r="BL696" s="45">
        <v>116.7</v>
      </c>
      <c r="BM696" s="45">
        <v>117.4</v>
      </c>
      <c r="BN696" s="45">
        <v>115.8</v>
      </c>
      <c r="BO696" s="45">
        <v>112</v>
      </c>
      <c r="BP696" s="45">
        <v>112.4</v>
      </c>
      <c r="BQ696" s="45">
        <v>118.1</v>
      </c>
      <c r="BR696" s="45">
        <v>122.6</v>
      </c>
      <c r="BS696" s="45">
        <v>118.1</v>
      </c>
      <c r="BT696" s="45">
        <v>117.7</v>
      </c>
      <c r="BU696" s="45">
        <v>120.2</v>
      </c>
      <c r="BV696" s="45">
        <v>120.9</v>
      </c>
      <c r="BW696" s="45">
        <v>120.2</v>
      </c>
      <c r="BX696" s="45">
        <v>123.4</v>
      </c>
      <c r="BY696" s="45">
        <v>128.1</v>
      </c>
      <c r="BZ696" s="45">
        <v>127.6</v>
      </c>
      <c r="CA696" s="45">
        <v>124.5</v>
      </c>
      <c r="CB696" s="45">
        <v>123.6</v>
      </c>
      <c r="CC696" s="45">
        <v>123.9</v>
      </c>
      <c r="CD696" s="45">
        <v>124.3</v>
      </c>
      <c r="CE696" s="45">
        <v>124</v>
      </c>
      <c r="CF696" s="45">
        <v>120.5</v>
      </c>
      <c r="CG696" s="45">
        <v>119</v>
      </c>
      <c r="CH696" s="45">
        <v>120.5</v>
      </c>
      <c r="CI696" s="45">
        <v>120.6</v>
      </c>
      <c r="CJ696" s="45">
        <v>120.4</v>
      </c>
      <c r="CK696" s="45">
        <v>119.3</v>
      </c>
      <c r="CL696" s="45">
        <v>117</v>
      </c>
      <c r="CM696" s="45">
        <v>117.2</v>
      </c>
      <c r="CN696" s="45">
        <v>117.4</v>
      </c>
      <c r="CO696" s="45">
        <v>116.9</v>
      </c>
      <c r="CP696" s="45">
        <v>116.3</v>
      </c>
      <c r="CQ696" s="45">
        <v>116.2</v>
      </c>
      <c r="CR696" s="45">
        <v>116.7</v>
      </c>
      <c r="CS696" s="45">
        <v>117.2</v>
      </c>
      <c r="CT696" s="45">
        <v>114.8</v>
      </c>
      <c r="CU696" s="45">
        <v>115</v>
      </c>
      <c r="CV696" s="45">
        <v>113.3</v>
      </c>
      <c r="CW696" s="45">
        <v>113.2</v>
      </c>
      <c r="CX696" s="45">
        <v>113.7</v>
      </c>
      <c r="CY696" s="45">
        <v>114.1</v>
      </c>
      <c r="CZ696" s="45">
        <v>115.8</v>
      </c>
      <c r="DA696" s="45">
        <v>116.2</v>
      </c>
      <c r="DB696" s="45">
        <v>118.2</v>
      </c>
      <c r="DC696" s="45">
        <v>122.5</v>
      </c>
      <c r="DD696" s="45">
        <v>125.5</v>
      </c>
      <c r="DE696" s="45">
        <v>125.7</v>
      </c>
      <c r="DF696" s="45">
        <v>127.9</v>
      </c>
      <c r="DG696" s="45">
        <v>130.6</v>
      </c>
      <c r="DH696" s="45">
        <v>135.6</v>
      </c>
      <c r="DI696" s="45">
        <v>141.30000000000001</v>
      </c>
      <c r="DJ696" s="45">
        <v>141.19999999999999</v>
      </c>
      <c r="DK696" s="45">
        <v>144.30000000000001</v>
      </c>
      <c r="DL696" s="45">
        <v>145.5</v>
      </c>
      <c r="DM696" s="45">
        <v>148.9</v>
      </c>
      <c r="DN696" s="45">
        <v>154.4</v>
      </c>
      <c r="DO696" s="45">
        <v>152.69999999999999</v>
      </c>
      <c r="DP696" s="45">
        <v>151.1</v>
      </c>
      <c r="DQ696" s="45">
        <v>153.5</v>
      </c>
      <c r="DR696" s="45">
        <v>159.6</v>
      </c>
      <c r="DS696" s="45">
        <v>165.7</v>
      </c>
      <c r="DT696" s="45">
        <v>165.9</v>
      </c>
      <c r="DU696" s="45">
        <v>173.1</v>
      </c>
      <c r="DV696" s="45">
        <v>167.7</v>
      </c>
      <c r="DW696" s="45">
        <v>161.9</v>
      </c>
      <c r="DX696" s="46">
        <v>158.80000000000001</v>
      </c>
      <c r="DY696" s="46">
        <v>156.30000000000001</v>
      </c>
      <c r="DZ696" s="46">
        <v>155.4</v>
      </c>
      <c r="EA696">
        <v>157</v>
      </c>
      <c r="EB696" s="47">
        <v>158.9</v>
      </c>
      <c r="EC696" s="47">
        <v>160.80000000000001</v>
      </c>
    </row>
    <row r="697" spans="1:133" x14ac:dyDescent="0.25">
      <c r="A697" s="43" t="s">
        <v>4143</v>
      </c>
      <c r="B697" s="43" t="s">
        <v>4144</v>
      </c>
      <c r="C697" s="44">
        <v>7.782E-2</v>
      </c>
      <c r="D697" s="45">
        <v>104.7</v>
      </c>
      <c r="E697" s="45">
        <v>105.4</v>
      </c>
      <c r="F697" s="45">
        <v>104.3</v>
      </c>
      <c r="G697" s="45">
        <v>104</v>
      </c>
      <c r="H697" s="45">
        <v>103.6</v>
      </c>
      <c r="I697" s="45">
        <v>104</v>
      </c>
      <c r="J697" s="45">
        <v>105.8</v>
      </c>
      <c r="K697" s="45">
        <v>104.6</v>
      </c>
      <c r="L697" s="45">
        <v>104.7</v>
      </c>
      <c r="M697" s="45">
        <v>105.1</v>
      </c>
      <c r="N697" s="45">
        <v>105.4</v>
      </c>
      <c r="O697" s="45">
        <v>104.9</v>
      </c>
      <c r="P697" s="45">
        <v>101.6</v>
      </c>
      <c r="Q697" s="45">
        <v>99.4</v>
      </c>
      <c r="R697" s="45">
        <v>101.9</v>
      </c>
      <c r="S697" s="45">
        <v>101.4</v>
      </c>
      <c r="T697" s="45">
        <v>104.4</v>
      </c>
      <c r="U697" s="45">
        <v>110.2</v>
      </c>
      <c r="V697" s="45">
        <v>109.6</v>
      </c>
      <c r="W697" s="45">
        <v>111.8</v>
      </c>
      <c r="X697" s="45">
        <v>112.3</v>
      </c>
      <c r="Y697" s="45">
        <v>119</v>
      </c>
      <c r="Z697" s="45">
        <v>112.6</v>
      </c>
      <c r="AA697" s="45">
        <v>109.8</v>
      </c>
      <c r="AB697" s="45">
        <v>108.1</v>
      </c>
      <c r="AC697" s="45">
        <v>107.9</v>
      </c>
      <c r="AD697" s="45">
        <v>107.2</v>
      </c>
      <c r="AE697" s="45">
        <v>110.1</v>
      </c>
      <c r="AF697" s="45">
        <v>111.8</v>
      </c>
      <c r="AG697" s="45">
        <v>108.3</v>
      </c>
      <c r="AH697" s="45">
        <v>107.9</v>
      </c>
      <c r="AI697" s="45">
        <v>107.7</v>
      </c>
      <c r="AJ697" s="45">
        <v>105.4</v>
      </c>
      <c r="AK697" s="45">
        <v>102.3</v>
      </c>
      <c r="AL697" s="45">
        <v>97.6</v>
      </c>
      <c r="AM697" s="45">
        <v>98.6</v>
      </c>
      <c r="AN697" s="45">
        <v>103</v>
      </c>
      <c r="AO697" s="45">
        <v>101.4</v>
      </c>
      <c r="AP697" s="45">
        <v>99.6</v>
      </c>
      <c r="AQ697" s="45">
        <v>98.5</v>
      </c>
      <c r="AR697" s="45">
        <v>94.4</v>
      </c>
      <c r="AS697" s="45">
        <v>93.8</v>
      </c>
      <c r="AT697" s="45">
        <v>95.3</v>
      </c>
      <c r="AU697" s="45">
        <v>90.7</v>
      </c>
      <c r="AV697" s="45">
        <v>87.1</v>
      </c>
      <c r="AW697" s="45">
        <v>87.1</v>
      </c>
      <c r="AX697" s="45">
        <v>86.5</v>
      </c>
      <c r="AY697" s="45">
        <v>88</v>
      </c>
      <c r="AZ697" s="45">
        <v>90.3</v>
      </c>
      <c r="BA697" s="45">
        <v>89.7</v>
      </c>
      <c r="BB697" s="45">
        <v>87.4</v>
      </c>
      <c r="BC697" s="45">
        <v>89.3</v>
      </c>
      <c r="BD697" s="45">
        <v>89.6</v>
      </c>
      <c r="BE697" s="45">
        <v>88.4</v>
      </c>
      <c r="BF697" s="45">
        <v>88.3</v>
      </c>
      <c r="BG697" s="45">
        <v>90</v>
      </c>
      <c r="BH697" s="45">
        <v>95.5</v>
      </c>
      <c r="BI697" s="45">
        <v>96</v>
      </c>
      <c r="BJ697" s="45">
        <v>94.8</v>
      </c>
      <c r="BK697" s="45">
        <v>94.5</v>
      </c>
      <c r="BL697" s="45">
        <v>96</v>
      </c>
      <c r="BM697" s="45">
        <v>94.8</v>
      </c>
      <c r="BN697" s="45">
        <v>94.1</v>
      </c>
      <c r="BO697" s="45">
        <v>94.2</v>
      </c>
      <c r="BP697" s="45">
        <v>96.5</v>
      </c>
      <c r="BQ697" s="45">
        <v>102.9</v>
      </c>
      <c r="BR697" s="45">
        <v>101.3</v>
      </c>
      <c r="BS697" s="45">
        <v>104.9</v>
      </c>
      <c r="BT697" s="45">
        <v>104.9</v>
      </c>
      <c r="BU697" s="45">
        <v>106.7</v>
      </c>
      <c r="BV697" s="45">
        <v>106.6</v>
      </c>
      <c r="BW697" s="45">
        <v>107.6</v>
      </c>
      <c r="BX697" s="45">
        <v>107.5</v>
      </c>
      <c r="BY697" s="45">
        <v>110.1</v>
      </c>
      <c r="BZ697" s="45">
        <v>110</v>
      </c>
      <c r="CA697" s="45">
        <v>109.9</v>
      </c>
      <c r="CB697" s="45">
        <v>107.6</v>
      </c>
      <c r="CC697" s="45">
        <v>107.9</v>
      </c>
      <c r="CD697" s="45">
        <v>108.7</v>
      </c>
      <c r="CE697" s="45">
        <v>108.9</v>
      </c>
      <c r="CF697" s="45">
        <v>109</v>
      </c>
      <c r="CG697" s="45">
        <v>108.4</v>
      </c>
      <c r="CH697" s="45">
        <v>108.3</v>
      </c>
      <c r="CI697" s="45">
        <v>111</v>
      </c>
      <c r="CJ697" s="45">
        <v>110.6</v>
      </c>
      <c r="CK697" s="45">
        <v>112.2</v>
      </c>
      <c r="CL697" s="45">
        <v>109.8</v>
      </c>
      <c r="CM697" s="45">
        <v>106.5</v>
      </c>
      <c r="CN697" s="45">
        <v>107.9</v>
      </c>
      <c r="CO697" s="45">
        <v>106.7</v>
      </c>
      <c r="CP697" s="45">
        <v>107.4</v>
      </c>
      <c r="CQ697" s="45">
        <v>105.8</v>
      </c>
      <c r="CR697" s="45">
        <v>108.8</v>
      </c>
      <c r="CS697" s="45">
        <v>109.3</v>
      </c>
      <c r="CT697" s="45">
        <v>107.9</v>
      </c>
      <c r="CU697" s="45">
        <v>105.5</v>
      </c>
      <c r="CV697" s="45">
        <v>102.4</v>
      </c>
      <c r="CW697" s="45">
        <v>104.8</v>
      </c>
      <c r="CX697" s="45">
        <v>107.6</v>
      </c>
      <c r="CY697" s="45">
        <v>110.8</v>
      </c>
      <c r="CZ697" s="45">
        <v>116.8</v>
      </c>
      <c r="DA697" s="45">
        <v>115.4</v>
      </c>
      <c r="DB697" s="45">
        <v>116.7</v>
      </c>
      <c r="DC697" s="45">
        <v>117.8</v>
      </c>
      <c r="DD697" s="45">
        <v>123.4</v>
      </c>
      <c r="DE697" s="45">
        <v>127.2</v>
      </c>
      <c r="DF697" s="45">
        <v>131</v>
      </c>
      <c r="DG697" s="45">
        <v>142.69999999999999</v>
      </c>
      <c r="DH697" s="45">
        <v>144.6</v>
      </c>
      <c r="DI697" s="45">
        <v>151.1</v>
      </c>
      <c r="DJ697" s="45">
        <v>154</v>
      </c>
      <c r="DK697" s="45">
        <v>152.69999999999999</v>
      </c>
      <c r="DL697" s="45">
        <v>152.69999999999999</v>
      </c>
      <c r="DM697" s="45">
        <v>155.80000000000001</v>
      </c>
      <c r="DN697" s="45">
        <v>158</v>
      </c>
      <c r="DO697" s="45">
        <v>156.4</v>
      </c>
      <c r="DP697" s="45">
        <v>155.6</v>
      </c>
      <c r="DQ697" s="45">
        <v>161.5</v>
      </c>
      <c r="DR697" s="45">
        <v>165.7</v>
      </c>
      <c r="DS697" s="45">
        <v>169.8</v>
      </c>
      <c r="DT697" s="45">
        <v>172.6</v>
      </c>
      <c r="DU697" s="45">
        <v>171.8</v>
      </c>
      <c r="DV697" s="45">
        <v>172.2</v>
      </c>
      <c r="DW697" s="45">
        <v>160.69999999999999</v>
      </c>
      <c r="DX697" s="46">
        <v>154.1</v>
      </c>
      <c r="DY697" s="46">
        <v>150.1</v>
      </c>
      <c r="DZ697" s="46">
        <v>149.5</v>
      </c>
      <c r="EA697">
        <v>152.30000000000001</v>
      </c>
      <c r="EB697" s="47">
        <v>155.5</v>
      </c>
      <c r="EC697" s="47">
        <v>160.69999999999999</v>
      </c>
    </row>
    <row r="698" spans="1:133" x14ac:dyDescent="0.25">
      <c r="A698" s="43" t="s">
        <v>4145</v>
      </c>
      <c r="B698" s="43" t="s">
        <v>4146</v>
      </c>
      <c r="C698" s="44">
        <v>1.9640000000000001E-2</v>
      </c>
      <c r="D698" s="45">
        <v>129.6</v>
      </c>
      <c r="E698" s="45">
        <v>127</v>
      </c>
      <c r="F698" s="45">
        <v>129</v>
      </c>
      <c r="G698" s="45">
        <v>126.5</v>
      </c>
      <c r="H698" s="45">
        <v>124.7</v>
      </c>
      <c r="I698" s="45">
        <v>118</v>
      </c>
      <c r="J698" s="45">
        <v>117.6</v>
      </c>
      <c r="K698" s="45">
        <v>117</v>
      </c>
      <c r="L698" s="45">
        <v>127.1</v>
      </c>
      <c r="M698" s="45">
        <v>113.8</v>
      </c>
      <c r="N698" s="45">
        <v>98.9</v>
      </c>
      <c r="O698" s="45">
        <v>107.2</v>
      </c>
      <c r="P698" s="45">
        <v>108.1</v>
      </c>
      <c r="Q698" s="45">
        <v>106.8</v>
      </c>
      <c r="R698" s="45">
        <v>116.8</v>
      </c>
      <c r="S698" s="45">
        <v>109.5</v>
      </c>
      <c r="T698" s="45">
        <v>98.8</v>
      </c>
      <c r="U698" s="45">
        <v>98.1</v>
      </c>
      <c r="V698" s="45">
        <v>105</v>
      </c>
      <c r="W698" s="45">
        <v>100.9</v>
      </c>
      <c r="X698" s="45">
        <v>101.4</v>
      </c>
      <c r="Y698" s="45">
        <v>103.4</v>
      </c>
      <c r="Z698" s="45">
        <v>110.2</v>
      </c>
      <c r="AA698" s="45">
        <v>109.6</v>
      </c>
      <c r="AB698" s="45">
        <v>98.3</v>
      </c>
      <c r="AC698" s="45">
        <v>99.1</v>
      </c>
      <c r="AD698" s="45">
        <v>101.7</v>
      </c>
      <c r="AE698" s="45">
        <v>101.5</v>
      </c>
      <c r="AF698" s="45">
        <v>108.4</v>
      </c>
      <c r="AG698" s="45">
        <v>109.4</v>
      </c>
      <c r="AH698" s="45">
        <v>109.1</v>
      </c>
      <c r="AI698" s="45">
        <v>100.5</v>
      </c>
      <c r="AJ698" s="45">
        <v>96.6</v>
      </c>
      <c r="AK698" s="45">
        <v>93.8</v>
      </c>
      <c r="AL698" s="45">
        <v>85.9</v>
      </c>
      <c r="AM698" s="45">
        <v>91.8</v>
      </c>
      <c r="AN698" s="45">
        <v>89.4</v>
      </c>
      <c r="AO698" s="45">
        <v>94.4</v>
      </c>
      <c r="AP698" s="45">
        <v>89.5</v>
      </c>
      <c r="AQ698" s="45">
        <v>75.5</v>
      </c>
      <c r="AR698" s="45">
        <v>71.7</v>
      </c>
      <c r="AS698" s="45">
        <v>74.900000000000006</v>
      </c>
      <c r="AT698" s="45">
        <v>77</v>
      </c>
      <c r="AU698" s="45">
        <v>77</v>
      </c>
      <c r="AV698" s="45">
        <v>79.7</v>
      </c>
      <c r="AW698" s="45">
        <v>81.3</v>
      </c>
      <c r="AX698" s="45">
        <v>79.5</v>
      </c>
      <c r="AY698" s="45">
        <v>79.900000000000006</v>
      </c>
      <c r="AZ698" s="45">
        <v>80.099999999999994</v>
      </c>
      <c r="BA698" s="45">
        <v>79.8</v>
      </c>
      <c r="BB698" s="45">
        <v>79.5</v>
      </c>
      <c r="BC698" s="45">
        <v>80</v>
      </c>
      <c r="BD698" s="45">
        <v>80.5</v>
      </c>
      <c r="BE698" s="45">
        <v>80.3</v>
      </c>
      <c r="BF698" s="45">
        <v>80.2</v>
      </c>
      <c r="BG698" s="45">
        <v>80.099999999999994</v>
      </c>
      <c r="BH698" s="45">
        <v>80.5</v>
      </c>
      <c r="BI698" s="45">
        <v>80.599999999999994</v>
      </c>
      <c r="BJ698" s="45">
        <v>66.3</v>
      </c>
      <c r="BK698" s="45">
        <v>66.5</v>
      </c>
      <c r="BL698" s="45">
        <v>64.900000000000006</v>
      </c>
      <c r="BM698" s="45">
        <v>65.5</v>
      </c>
      <c r="BN698" s="45">
        <v>65.400000000000006</v>
      </c>
      <c r="BO698" s="45">
        <v>64.400000000000006</v>
      </c>
      <c r="BP698" s="45">
        <v>65.400000000000006</v>
      </c>
      <c r="BQ698" s="45">
        <v>64.8</v>
      </c>
      <c r="BR698" s="45">
        <v>65.2</v>
      </c>
      <c r="BS698" s="45">
        <v>65.3</v>
      </c>
      <c r="BT698" s="45">
        <v>65.5</v>
      </c>
      <c r="BU698" s="45">
        <v>61.1</v>
      </c>
      <c r="BV698" s="45">
        <v>61.2</v>
      </c>
      <c r="BW698" s="45">
        <v>61.9</v>
      </c>
      <c r="BX698" s="45">
        <v>62.2</v>
      </c>
      <c r="BY698" s="45">
        <v>62.1</v>
      </c>
      <c r="BZ698" s="45">
        <v>63.2</v>
      </c>
      <c r="CA698" s="45">
        <v>62.9</v>
      </c>
      <c r="CB698" s="45">
        <v>62.8</v>
      </c>
      <c r="CC698" s="45">
        <v>62.3</v>
      </c>
      <c r="CD698" s="45">
        <v>62.6</v>
      </c>
      <c r="CE698" s="45">
        <v>63</v>
      </c>
      <c r="CF698" s="45">
        <v>63</v>
      </c>
      <c r="CG698" s="45">
        <v>62.5</v>
      </c>
      <c r="CH698" s="45">
        <v>62.9</v>
      </c>
      <c r="CI698" s="45">
        <v>62.9</v>
      </c>
      <c r="CJ698" s="45">
        <v>62.3</v>
      </c>
      <c r="CK698" s="45">
        <v>62.4</v>
      </c>
      <c r="CL698" s="45">
        <v>62.1</v>
      </c>
      <c r="CM698" s="45">
        <v>62</v>
      </c>
      <c r="CN698" s="45">
        <v>62.2</v>
      </c>
      <c r="CO698" s="45">
        <v>62.5</v>
      </c>
      <c r="CP698" s="45">
        <v>62.4</v>
      </c>
      <c r="CQ698" s="45">
        <v>62.5</v>
      </c>
      <c r="CR698" s="45">
        <v>62.5</v>
      </c>
      <c r="CS698" s="45">
        <v>62.5</v>
      </c>
      <c r="CT698" s="45">
        <v>62.6</v>
      </c>
      <c r="CU698" s="45">
        <v>62.1</v>
      </c>
      <c r="CV698" s="45">
        <v>62.1</v>
      </c>
      <c r="CW698" s="45">
        <v>62.9</v>
      </c>
      <c r="CX698" s="45">
        <v>63.5</v>
      </c>
      <c r="CY698" s="45">
        <v>62.9</v>
      </c>
      <c r="CZ698" s="45">
        <v>64.400000000000006</v>
      </c>
      <c r="DA698" s="45">
        <v>64.2</v>
      </c>
      <c r="DB698" s="45">
        <v>63.9</v>
      </c>
      <c r="DC698" s="45">
        <v>65.099999999999994</v>
      </c>
      <c r="DD698" s="45">
        <v>65.900000000000006</v>
      </c>
      <c r="DE698" s="45">
        <v>66.900000000000006</v>
      </c>
      <c r="DF698" s="45">
        <v>67.599999999999994</v>
      </c>
      <c r="DG698" s="45">
        <v>69.099999999999994</v>
      </c>
      <c r="DH698" s="45">
        <v>69.7</v>
      </c>
      <c r="DI698" s="45">
        <v>70.400000000000006</v>
      </c>
      <c r="DJ698" s="45">
        <v>69.400000000000006</v>
      </c>
      <c r="DK698" s="45">
        <v>71</v>
      </c>
      <c r="DL698" s="45">
        <v>70.8</v>
      </c>
      <c r="DM698" s="45">
        <v>70.900000000000006</v>
      </c>
      <c r="DN698" s="45">
        <v>71.599999999999994</v>
      </c>
      <c r="DO698" s="45">
        <v>72.5</v>
      </c>
      <c r="DP698" s="45">
        <v>74.2</v>
      </c>
      <c r="DQ698" s="45">
        <v>74.3</v>
      </c>
      <c r="DR698" s="45">
        <v>74.599999999999994</v>
      </c>
      <c r="DS698" s="45">
        <v>74.8</v>
      </c>
      <c r="DT698" s="45">
        <v>76.5</v>
      </c>
      <c r="DU698" s="45">
        <v>76.400000000000006</v>
      </c>
      <c r="DV698" s="45">
        <v>75.400000000000006</v>
      </c>
      <c r="DW698" s="45">
        <v>75</v>
      </c>
      <c r="DX698" s="46">
        <v>74.599999999999994</v>
      </c>
      <c r="DY698" s="46">
        <v>73.7</v>
      </c>
      <c r="DZ698" s="46">
        <v>73.2</v>
      </c>
      <c r="EA698">
        <v>73.5</v>
      </c>
      <c r="EB698" s="47">
        <v>73.599999999999994</v>
      </c>
      <c r="EC698" s="47">
        <v>73.7</v>
      </c>
    </row>
    <row r="699" spans="1:133" x14ac:dyDescent="0.25">
      <c r="A699" s="43" t="s">
        <v>4147</v>
      </c>
      <c r="B699" s="43" t="s">
        <v>4148</v>
      </c>
      <c r="C699" s="44">
        <v>8.6440000000000003E-2</v>
      </c>
      <c r="D699" s="45">
        <v>104.1</v>
      </c>
      <c r="E699" s="45">
        <v>107.2</v>
      </c>
      <c r="F699" s="45">
        <v>105.5</v>
      </c>
      <c r="G699" s="45">
        <v>104.2</v>
      </c>
      <c r="H699" s="45">
        <v>102.5</v>
      </c>
      <c r="I699" s="45">
        <v>101.8</v>
      </c>
      <c r="J699" s="45">
        <v>107</v>
      </c>
      <c r="K699" s="45">
        <v>106.1</v>
      </c>
      <c r="L699" s="45">
        <v>104.5</v>
      </c>
      <c r="M699" s="45">
        <v>105.2</v>
      </c>
      <c r="N699" s="45">
        <v>105.9</v>
      </c>
      <c r="O699" s="45">
        <v>109.7</v>
      </c>
      <c r="P699" s="45">
        <v>101.9</v>
      </c>
      <c r="Q699" s="45">
        <v>102.6</v>
      </c>
      <c r="R699" s="45">
        <v>102.3</v>
      </c>
      <c r="S699" s="45">
        <v>102.8</v>
      </c>
      <c r="T699" s="45">
        <v>104</v>
      </c>
      <c r="U699" s="45">
        <v>112.2</v>
      </c>
      <c r="V699" s="45">
        <v>110</v>
      </c>
      <c r="W699" s="45">
        <v>112.3</v>
      </c>
      <c r="X699" s="45">
        <v>110.9</v>
      </c>
      <c r="Y699" s="45">
        <v>109.2</v>
      </c>
      <c r="Z699" s="45">
        <v>107</v>
      </c>
      <c r="AA699" s="45">
        <v>109.9</v>
      </c>
      <c r="AB699" s="45">
        <v>100.9</v>
      </c>
      <c r="AC699" s="45">
        <v>98.4</v>
      </c>
      <c r="AD699" s="45">
        <v>98.2</v>
      </c>
      <c r="AE699" s="45">
        <v>97.1</v>
      </c>
      <c r="AF699" s="45">
        <v>100.6</v>
      </c>
      <c r="AG699" s="45">
        <v>104.9</v>
      </c>
      <c r="AH699" s="45">
        <v>96.3</v>
      </c>
      <c r="AI699" s="45">
        <v>96.1</v>
      </c>
      <c r="AJ699" s="45">
        <v>96.9</v>
      </c>
      <c r="AK699" s="45">
        <v>97.6</v>
      </c>
      <c r="AL699" s="45">
        <v>94.1</v>
      </c>
      <c r="AM699" s="45">
        <v>93.3</v>
      </c>
      <c r="AN699" s="45">
        <v>96.9</v>
      </c>
      <c r="AO699" s="45">
        <v>92.9</v>
      </c>
      <c r="AP699" s="45">
        <v>94.3</v>
      </c>
      <c r="AQ699" s="45">
        <v>96.7</v>
      </c>
      <c r="AR699" s="45">
        <v>95</v>
      </c>
      <c r="AS699" s="45">
        <v>98.7</v>
      </c>
      <c r="AT699" s="45">
        <v>98.4</v>
      </c>
      <c r="AU699" s="45">
        <v>95</v>
      </c>
      <c r="AV699" s="45">
        <v>92.8</v>
      </c>
      <c r="AW699" s="45">
        <v>94.6</v>
      </c>
      <c r="AX699" s="45">
        <v>89.9</v>
      </c>
      <c r="AY699" s="45">
        <v>93</v>
      </c>
      <c r="AZ699" s="45">
        <v>94.1</v>
      </c>
      <c r="BA699" s="45">
        <v>91.4</v>
      </c>
      <c r="BB699" s="45">
        <v>89.8</v>
      </c>
      <c r="BC699" s="45">
        <v>89.5</v>
      </c>
      <c r="BD699" s="45">
        <v>88.4</v>
      </c>
      <c r="BE699" s="45">
        <v>91</v>
      </c>
      <c r="BF699" s="45">
        <v>90.5</v>
      </c>
      <c r="BG699" s="45">
        <v>91.9</v>
      </c>
      <c r="BH699" s="45">
        <v>93.2</v>
      </c>
      <c r="BI699" s="45">
        <v>95.9</v>
      </c>
      <c r="BJ699" s="45">
        <v>96</v>
      </c>
      <c r="BK699" s="45">
        <v>96.3</v>
      </c>
      <c r="BL699" s="45">
        <v>95.8</v>
      </c>
      <c r="BM699" s="45">
        <v>95</v>
      </c>
      <c r="BN699" s="45">
        <v>97.1</v>
      </c>
      <c r="BO699" s="45">
        <v>97.6</v>
      </c>
      <c r="BP699" s="45">
        <v>97.5</v>
      </c>
      <c r="BQ699" s="45">
        <v>98.9</v>
      </c>
      <c r="BR699" s="45">
        <v>98.2</v>
      </c>
      <c r="BS699" s="45">
        <v>99.2</v>
      </c>
      <c r="BT699" s="45">
        <v>100.9</v>
      </c>
      <c r="BU699" s="45">
        <v>101.1</v>
      </c>
      <c r="BV699" s="45">
        <v>103.4</v>
      </c>
      <c r="BW699" s="45">
        <v>102.3</v>
      </c>
      <c r="BX699" s="45">
        <v>103.6</v>
      </c>
      <c r="BY699" s="45">
        <v>104.3</v>
      </c>
      <c r="BZ699" s="45">
        <v>106.5</v>
      </c>
      <c r="CA699" s="45">
        <v>104.8</v>
      </c>
      <c r="CB699" s="45">
        <v>102.9</v>
      </c>
      <c r="CC699" s="45">
        <v>104.5</v>
      </c>
      <c r="CD699" s="45">
        <v>107</v>
      </c>
      <c r="CE699" s="45">
        <v>106.5</v>
      </c>
      <c r="CF699" s="45">
        <v>107.2</v>
      </c>
      <c r="CG699" s="45">
        <v>106</v>
      </c>
      <c r="CH699" s="45">
        <v>106</v>
      </c>
      <c r="CI699" s="45">
        <v>106.5</v>
      </c>
      <c r="CJ699" s="45">
        <v>106.7</v>
      </c>
      <c r="CK699" s="45">
        <v>106.8</v>
      </c>
      <c r="CL699" s="45">
        <v>105</v>
      </c>
      <c r="CM699" s="45">
        <v>105.4</v>
      </c>
      <c r="CN699" s="45">
        <v>106</v>
      </c>
      <c r="CO699" s="45">
        <v>106</v>
      </c>
      <c r="CP699" s="45">
        <v>106.8</v>
      </c>
      <c r="CQ699" s="45">
        <v>106.2</v>
      </c>
      <c r="CR699" s="45">
        <v>107.5</v>
      </c>
      <c r="CS699" s="45">
        <v>107.6</v>
      </c>
      <c r="CT699" s="45">
        <v>108.6</v>
      </c>
      <c r="CU699" s="45">
        <v>109.2</v>
      </c>
      <c r="CV699" s="45">
        <v>109.5</v>
      </c>
      <c r="CW699" s="45">
        <v>104.4</v>
      </c>
      <c r="CX699" s="45">
        <v>104.6</v>
      </c>
      <c r="CY699" s="45">
        <v>110.4</v>
      </c>
      <c r="CZ699" s="45">
        <v>109.7</v>
      </c>
      <c r="DA699" s="45">
        <v>115.3</v>
      </c>
      <c r="DB699" s="45">
        <v>113.9</v>
      </c>
      <c r="DC699" s="45">
        <v>115.3</v>
      </c>
      <c r="DD699" s="45">
        <v>121.1</v>
      </c>
      <c r="DE699" s="45">
        <v>126.1</v>
      </c>
      <c r="DF699" s="45">
        <v>126.9</v>
      </c>
      <c r="DG699" s="45">
        <v>132.30000000000001</v>
      </c>
      <c r="DH699" s="45">
        <v>133.80000000000001</v>
      </c>
      <c r="DI699" s="45">
        <v>140.80000000000001</v>
      </c>
      <c r="DJ699" s="45">
        <v>140.6</v>
      </c>
      <c r="DK699" s="45">
        <v>142.9</v>
      </c>
      <c r="DL699" s="45">
        <v>144.19999999999999</v>
      </c>
      <c r="DM699" s="45">
        <v>142.69999999999999</v>
      </c>
      <c r="DN699" s="45">
        <v>145</v>
      </c>
      <c r="DO699" s="45">
        <v>144.9</v>
      </c>
      <c r="DP699" s="45">
        <v>146.6</v>
      </c>
      <c r="DQ699" s="45">
        <v>147.19999999999999</v>
      </c>
      <c r="DR699" s="45">
        <v>146.1</v>
      </c>
      <c r="DS699" s="45">
        <v>148.6</v>
      </c>
      <c r="DT699" s="45">
        <v>150</v>
      </c>
      <c r="DU699" s="45">
        <v>148.6</v>
      </c>
      <c r="DV699" s="45">
        <v>148.1</v>
      </c>
      <c r="DW699" s="45">
        <v>140.30000000000001</v>
      </c>
      <c r="DX699" s="46">
        <v>134.1</v>
      </c>
      <c r="DY699" s="46">
        <v>137.1</v>
      </c>
      <c r="DZ699" s="46">
        <v>136.4</v>
      </c>
      <c r="EA699">
        <v>140.1</v>
      </c>
      <c r="EB699" s="47">
        <v>143.9</v>
      </c>
      <c r="EC699" s="47">
        <v>146.30000000000001</v>
      </c>
    </row>
    <row r="700" spans="1:133" x14ac:dyDescent="0.25">
      <c r="A700" s="43" t="s">
        <v>4149</v>
      </c>
      <c r="B700" s="43" t="s">
        <v>4150</v>
      </c>
      <c r="C700" s="44">
        <v>4.8320000000000002E-2</v>
      </c>
      <c r="D700" s="45">
        <v>102.4</v>
      </c>
      <c r="E700" s="45">
        <v>101.8</v>
      </c>
      <c r="F700" s="45">
        <v>108</v>
      </c>
      <c r="G700" s="45">
        <v>105.8</v>
      </c>
      <c r="H700" s="45">
        <v>104.4</v>
      </c>
      <c r="I700" s="45">
        <v>108.5</v>
      </c>
      <c r="J700" s="45">
        <v>109.8</v>
      </c>
      <c r="K700" s="45">
        <v>110.5</v>
      </c>
      <c r="L700" s="45">
        <v>108.3</v>
      </c>
      <c r="M700" s="45">
        <v>109.9</v>
      </c>
      <c r="N700" s="45">
        <v>106.2</v>
      </c>
      <c r="O700" s="45">
        <v>105.1</v>
      </c>
      <c r="P700" s="45">
        <v>104.1</v>
      </c>
      <c r="Q700" s="45">
        <v>107.1</v>
      </c>
      <c r="R700" s="45">
        <v>106.6</v>
      </c>
      <c r="S700" s="45">
        <v>106.3</v>
      </c>
      <c r="T700" s="45">
        <v>104.7</v>
      </c>
      <c r="U700" s="45">
        <v>103.4</v>
      </c>
      <c r="V700" s="45">
        <v>105.9</v>
      </c>
      <c r="W700" s="45">
        <v>108.9</v>
      </c>
      <c r="X700" s="45">
        <v>108.8</v>
      </c>
      <c r="Y700" s="45">
        <v>108.7</v>
      </c>
      <c r="Z700" s="45">
        <v>109.8</v>
      </c>
      <c r="AA700" s="45">
        <v>109.7</v>
      </c>
      <c r="AB700" s="45">
        <v>109.1</v>
      </c>
      <c r="AC700" s="45">
        <v>109.5</v>
      </c>
      <c r="AD700" s="45">
        <v>113.4</v>
      </c>
      <c r="AE700" s="45">
        <v>112.8</v>
      </c>
      <c r="AF700" s="45">
        <v>114.6</v>
      </c>
      <c r="AG700" s="45">
        <v>114.2</v>
      </c>
      <c r="AH700" s="45">
        <v>115.4</v>
      </c>
      <c r="AI700" s="45">
        <v>111.9</v>
      </c>
      <c r="AJ700" s="45">
        <v>109.1</v>
      </c>
      <c r="AK700" s="45">
        <v>109.4</v>
      </c>
      <c r="AL700" s="45">
        <v>110.6</v>
      </c>
      <c r="AM700" s="45">
        <v>113.8</v>
      </c>
      <c r="AN700" s="45">
        <v>112</v>
      </c>
      <c r="AO700" s="45">
        <v>110.9</v>
      </c>
      <c r="AP700" s="45">
        <v>113</v>
      </c>
      <c r="AQ700" s="45">
        <v>111.6</v>
      </c>
      <c r="AR700" s="45">
        <v>104.1</v>
      </c>
      <c r="AS700" s="45">
        <v>105.4</v>
      </c>
      <c r="AT700" s="45">
        <v>108</v>
      </c>
      <c r="AU700" s="45">
        <v>107.5</v>
      </c>
      <c r="AV700" s="45">
        <v>107.1</v>
      </c>
      <c r="AW700" s="45">
        <v>111.3</v>
      </c>
      <c r="AX700" s="45">
        <v>109.3</v>
      </c>
      <c r="AY700" s="45">
        <v>109.4</v>
      </c>
      <c r="AZ700" s="45">
        <v>110.8</v>
      </c>
      <c r="BA700" s="45">
        <v>110.4</v>
      </c>
      <c r="BB700" s="45">
        <v>110.5</v>
      </c>
      <c r="BC700" s="45">
        <v>112.3</v>
      </c>
      <c r="BD700" s="45">
        <v>110.9</v>
      </c>
      <c r="BE700" s="45">
        <v>111.9</v>
      </c>
      <c r="BF700" s="45">
        <v>111.7</v>
      </c>
      <c r="BG700" s="45">
        <v>110.2</v>
      </c>
      <c r="BH700" s="45">
        <v>112.9</v>
      </c>
      <c r="BI700" s="45">
        <v>110</v>
      </c>
      <c r="BJ700" s="45">
        <v>111.4</v>
      </c>
      <c r="BK700" s="45">
        <v>112.2</v>
      </c>
      <c r="BL700" s="45">
        <v>112.8</v>
      </c>
      <c r="BM700" s="45">
        <v>114.9</v>
      </c>
      <c r="BN700" s="45">
        <v>110.2</v>
      </c>
      <c r="BO700" s="45">
        <v>117.7</v>
      </c>
      <c r="BP700" s="45">
        <v>117.6</v>
      </c>
      <c r="BQ700" s="45">
        <v>120.8</v>
      </c>
      <c r="BR700" s="45">
        <v>119.9</v>
      </c>
      <c r="BS700" s="45">
        <v>117.5</v>
      </c>
      <c r="BT700" s="45">
        <v>116</v>
      </c>
      <c r="BU700" s="45">
        <v>116</v>
      </c>
      <c r="BV700" s="45">
        <v>114.4</v>
      </c>
      <c r="BW700" s="45">
        <v>116.4</v>
      </c>
      <c r="BX700" s="45">
        <v>118.9</v>
      </c>
      <c r="BY700" s="45">
        <v>119.9</v>
      </c>
      <c r="BZ700" s="45">
        <v>123.4</v>
      </c>
      <c r="CA700" s="45">
        <v>122.6</v>
      </c>
      <c r="CB700" s="45">
        <v>123.3</v>
      </c>
      <c r="CC700" s="45">
        <v>123.1</v>
      </c>
      <c r="CD700" s="45">
        <v>121.6</v>
      </c>
      <c r="CE700" s="45">
        <v>121.5</v>
      </c>
      <c r="CF700" s="45">
        <v>123.1</v>
      </c>
      <c r="CG700" s="45">
        <v>123.6</v>
      </c>
      <c r="CH700" s="45">
        <v>122.3</v>
      </c>
      <c r="CI700" s="45">
        <v>123.3</v>
      </c>
      <c r="CJ700" s="45">
        <v>121.6</v>
      </c>
      <c r="CK700" s="45">
        <v>122.9</v>
      </c>
      <c r="CL700" s="45">
        <v>122.1</v>
      </c>
      <c r="CM700" s="45">
        <v>124.6</v>
      </c>
      <c r="CN700" s="45">
        <v>124.9</v>
      </c>
      <c r="CO700" s="45">
        <v>122.4</v>
      </c>
      <c r="CP700" s="45">
        <v>123.4</v>
      </c>
      <c r="CQ700" s="45">
        <v>124.1</v>
      </c>
      <c r="CR700" s="45">
        <v>122.6</v>
      </c>
      <c r="CS700" s="45">
        <v>123.1</v>
      </c>
      <c r="CT700" s="45">
        <v>122.1</v>
      </c>
      <c r="CU700" s="45">
        <v>117.5</v>
      </c>
      <c r="CV700" s="45">
        <v>117.5</v>
      </c>
      <c r="CW700" s="45">
        <v>122.7</v>
      </c>
      <c r="CX700" s="45">
        <v>129</v>
      </c>
      <c r="CY700" s="45">
        <v>126</v>
      </c>
      <c r="CZ700" s="45">
        <v>125.8</v>
      </c>
      <c r="DA700" s="45">
        <v>125.6</v>
      </c>
      <c r="DB700" s="45">
        <v>124.9</v>
      </c>
      <c r="DC700" s="45">
        <v>120.6</v>
      </c>
      <c r="DD700" s="45">
        <v>121</v>
      </c>
      <c r="DE700" s="45">
        <v>123.8</v>
      </c>
      <c r="DF700" s="45">
        <v>124.2</v>
      </c>
      <c r="DG700" s="45">
        <v>127.6</v>
      </c>
      <c r="DH700" s="45">
        <v>126.1</v>
      </c>
      <c r="DI700" s="45">
        <v>123.8</v>
      </c>
      <c r="DJ700" s="45">
        <v>127.3</v>
      </c>
      <c r="DK700" s="45">
        <v>128.80000000000001</v>
      </c>
      <c r="DL700" s="45">
        <v>129.80000000000001</v>
      </c>
      <c r="DM700" s="45">
        <v>135.9</v>
      </c>
      <c r="DN700" s="45">
        <v>132.1</v>
      </c>
      <c r="DO700" s="45">
        <v>135.30000000000001</v>
      </c>
      <c r="DP700" s="45">
        <v>136.19999999999999</v>
      </c>
      <c r="DQ700" s="45">
        <v>135.5</v>
      </c>
      <c r="DR700" s="45">
        <v>134.9</v>
      </c>
      <c r="DS700" s="45">
        <v>133</v>
      </c>
      <c r="DT700" s="45">
        <v>134</v>
      </c>
      <c r="DU700" s="45">
        <v>134.5</v>
      </c>
      <c r="DV700" s="45">
        <v>137.1</v>
      </c>
      <c r="DW700" s="45">
        <v>135.5</v>
      </c>
      <c r="DX700" s="46">
        <v>134.6</v>
      </c>
      <c r="DY700" s="46">
        <v>136.1</v>
      </c>
      <c r="DZ700" s="46">
        <v>137.5</v>
      </c>
      <c r="EA700">
        <v>137.5</v>
      </c>
      <c r="EB700" s="47">
        <v>136.9</v>
      </c>
      <c r="EC700" s="47">
        <v>136.69999999999999</v>
      </c>
    </row>
    <row r="701" spans="1:133" x14ac:dyDescent="0.25">
      <c r="A701" s="43" t="s">
        <v>4151</v>
      </c>
      <c r="B701" s="43" t="s">
        <v>4152</v>
      </c>
      <c r="C701" s="44">
        <v>0.26294000000000001</v>
      </c>
      <c r="D701" s="45">
        <v>95.3</v>
      </c>
      <c r="E701" s="45">
        <v>95.3</v>
      </c>
      <c r="F701" s="45">
        <v>96.9</v>
      </c>
      <c r="G701" s="45">
        <v>96.5</v>
      </c>
      <c r="H701" s="45">
        <v>98.1</v>
      </c>
      <c r="I701" s="45">
        <v>97.7</v>
      </c>
      <c r="J701" s="45">
        <v>98.5</v>
      </c>
      <c r="K701" s="45">
        <v>98.6</v>
      </c>
      <c r="L701" s="45">
        <v>103.5</v>
      </c>
      <c r="M701" s="45">
        <v>98.9</v>
      </c>
      <c r="N701" s="45">
        <v>98.5</v>
      </c>
      <c r="O701" s="45">
        <v>98.9</v>
      </c>
      <c r="P701" s="45">
        <v>98.8</v>
      </c>
      <c r="Q701" s="45">
        <v>98.1</v>
      </c>
      <c r="R701" s="45">
        <v>98.8</v>
      </c>
      <c r="S701" s="45">
        <v>100.4</v>
      </c>
      <c r="T701" s="45">
        <v>100.5</v>
      </c>
      <c r="U701" s="45">
        <v>101.9</v>
      </c>
      <c r="V701" s="45">
        <v>103.7</v>
      </c>
      <c r="W701" s="45">
        <v>100.2</v>
      </c>
      <c r="X701" s="45">
        <v>102.3</v>
      </c>
      <c r="Y701" s="45">
        <v>103.3</v>
      </c>
      <c r="Z701" s="45">
        <v>101.9</v>
      </c>
      <c r="AA701" s="45">
        <v>103.8</v>
      </c>
      <c r="AB701" s="45">
        <v>104.6</v>
      </c>
      <c r="AC701" s="45">
        <v>103.4</v>
      </c>
      <c r="AD701" s="45">
        <v>106.3</v>
      </c>
      <c r="AE701" s="45">
        <v>104.9</v>
      </c>
      <c r="AF701" s="45">
        <v>104.2</v>
      </c>
      <c r="AG701" s="45">
        <v>102.8</v>
      </c>
      <c r="AH701" s="45">
        <v>102.7</v>
      </c>
      <c r="AI701" s="45">
        <v>102.9</v>
      </c>
      <c r="AJ701" s="45">
        <v>106.2</v>
      </c>
      <c r="AK701" s="45">
        <v>104</v>
      </c>
      <c r="AL701" s="45">
        <v>104.2</v>
      </c>
      <c r="AM701" s="45">
        <v>104.2</v>
      </c>
      <c r="AN701" s="45">
        <v>112.6</v>
      </c>
      <c r="AO701" s="45">
        <v>110.7</v>
      </c>
      <c r="AP701" s="45">
        <v>111.4</v>
      </c>
      <c r="AQ701" s="45">
        <v>110.8</v>
      </c>
      <c r="AR701" s="45">
        <v>111.2</v>
      </c>
      <c r="AS701" s="45">
        <v>110.9</v>
      </c>
      <c r="AT701" s="45">
        <v>109.4</v>
      </c>
      <c r="AU701" s="45">
        <v>109.8</v>
      </c>
      <c r="AV701" s="45">
        <v>109.2</v>
      </c>
      <c r="AW701" s="45">
        <v>107.1</v>
      </c>
      <c r="AX701" s="45">
        <v>108.2</v>
      </c>
      <c r="AY701" s="45">
        <v>107.9</v>
      </c>
      <c r="AZ701" s="45">
        <v>110</v>
      </c>
      <c r="BA701" s="45">
        <v>107.8</v>
      </c>
      <c r="BB701" s="45">
        <v>106.5</v>
      </c>
      <c r="BC701" s="45">
        <v>112.1</v>
      </c>
      <c r="BD701" s="45">
        <v>110.4</v>
      </c>
      <c r="BE701" s="45">
        <v>111.4</v>
      </c>
      <c r="BF701" s="45">
        <v>107.7</v>
      </c>
      <c r="BG701" s="45">
        <v>110.1</v>
      </c>
      <c r="BH701" s="45">
        <v>107.2</v>
      </c>
      <c r="BI701" s="45">
        <v>106.3</v>
      </c>
      <c r="BJ701" s="45">
        <v>105.8</v>
      </c>
      <c r="BK701" s="45">
        <v>107.1</v>
      </c>
      <c r="BL701" s="45">
        <v>107.4</v>
      </c>
      <c r="BM701" s="45">
        <v>106.8</v>
      </c>
      <c r="BN701" s="45">
        <v>105.7</v>
      </c>
      <c r="BO701" s="45">
        <v>111.6</v>
      </c>
      <c r="BP701" s="45">
        <v>111.6</v>
      </c>
      <c r="BQ701" s="45">
        <v>110.7</v>
      </c>
      <c r="BR701" s="45">
        <v>111.9</v>
      </c>
      <c r="BS701" s="45">
        <v>112</v>
      </c>
      <c r="BT701" s="45">
        <v>111.3</v>
      </c>
      <c r="BU701" s="45">
        <v>111</v>
      </c>
      <c r="BV701" s="45">
        <v>109.5</v>
      </c>
      <c r="BW701" s="45">
        <v>109.7</v>
      </c>
      <c r="BX701" s="45">
        <v>109.4</v>
      </c>
      <c r="BY701" s="45">
        <v>109.2</v>
      </c>
      <c r="BZ701" s="45">
        <v>108.2</v>
      </c>
      <c r="CA701" s="45">
        <v>108.8</v>
      </c>
      <c r="CB701" s="45">
        <v>108.7</v>
      </c>
      <c r="CC701" s="45">
        <v>108.8</v>
      </c>
      <c r="CD701" s="45">
        <v>109.8</v>
      </c>
      <c r="CE701" s="45">
        <v>105.9</v>
      </c>
      <c r="CF701" s="45">
        <v>106.4</v>
      </c>
      <c r="CG701" s="45">
        <v>108.5</v>
      </c>
      <c r="CH701" s="45">
        <v>109.3</v>
      </c>
      <c r="CI701" s="45">
        <v>109.8</v>
      </c>
      <c r="CJ701" s="45">
        <v>110.3</v>
      </c>
      <c r="CK701" s="45">
        <v>110.2</v>
      </c>
      <c r="CL701" s="45">
        <v>111.4</v>
      </c>
      <c r="CM701" s="45">
        <v>107.9</v>
      </c>
      <c r="CN701" s="45">
        <v>112.1</v>
      </c>
      <c r="CO701" s="45">
        <v>111.9</v>
      </c>
      <c r="CP701" s="45">
        <v>112.6</v>
      </c>
      <c r="CQ701" s="45">
        <v>111.7</v>
      </c>
      <c r="CR701" s="45">
        <v>110.3</v>
      </c>
      <c r="CS701" s="45">
        <v>111.3</v>
      </c>
      <c r="CT701" s="45">
        <v>111.7</v>
      </c>
      <c r="CU701" s="45">
        <v>112.2</v>
      </c>
      <c r="CV701" s="45">
        <v>111.1</v>
      </c>
      <c r="CW701" s="45">
        <v>112</v>
      </c>
      <c r="CX701" s="45">
        <v>110.4</v>
      </c>
      <c r="CY701" s="45">
        <v>110.5</v>
      </c>
      <c r="CZ701" s="45">
        <v>110.9</v>
      </c>
      <c r="DA701" s="45">
        <v>110.1</v>
      </c>
      <c r="DB701" s="45">
        <v>110.7</v>
      </c>
      <c r="DC701" s="45">
        <v>111.2</v>
      </c>
      <c r="DD701" s="45">
        <v>111.6</v>
      </c>
      <c r="DE701" s="45">
        <v>111.4</v>
      </c>
      <c r="DF701" s="45">
        <v>111.8</v>
      </c>
      <c r="DG701" s="45">
        <v>111.8</v>
      </c>
      <c r="DH701" s="45">
        <v>112.4</v>
      </c>
      <c r="DI701" s="45">
        <v>113.9</v>
      </c>
      <c r="DJ701" s="45">
        <v>113.8</v>
      </c>
      <c r="DK701" s="45">
        <v>114.1</v>
      </c>
      <c r="DL701" s="45">
        <v>113.8</v>
      </c>
      <c r="DM701" s="45">
        <v>114</v>
      </c>
      <c r="DN701" s="45">
        <v>114.9</v>
      </c>
      <c r="DO701" s="45">
        <v>115.6</v>
      </c>
      <c r="DP701" s="45">
        <v>115.6</v>
      </c>
      <c r="DQ701" s="45">
        <v>115.3</v>
      </c>
      <c r="DR701" s="45">
        <v>115.4</v>
      </c>
      <c r="DS701" s="45">
        <v>115.3</v>
      </c>
      <c r="DT701" s="45">
        <v>115.8</v>
      </c>
      <c r="DU701" s="45">
        <v>117</v>
      </c>
      <c r="DV701" s="45">
        <v>116.8</v>
      </c>
      <c r="DW701" s="45">
        <v>117</v>
      </c>
      <c r="DX701" s="46">
        <v>116.4</v>
      </c>
      <c r="DY701" s="46">
        <v>117.9</v>
      </c>
      <c r="DZ701" s="46">
        <v>117.2</v>
      </c>
      <c r="EA701">
        <v>117.9</v>
      </c>
      <c r="EB701" s="47">
        <v>117.8</v>
      </c>
      <c r="EC701" s="47">
        <v>116.7</v>
      </c>
    </row>
    <row r="702" spans="1:133" x14ac:dyDescent="0.25">
      <c r="A702" s="43" t="s">
        <v>4153</v>
      </c>
      <c r="B702" s="43" t="s">
        <v>4154</v>
      </c>
      <c r="C702" s="44">
        <v>0.17380999999999999</v>
      </c>
      <c r="D702" s="45">
        <v>92.2</v>
      </c>
      <c r="E702" s="45">
        <v>91.8</v>
      </c>
      <c r="F702" s="45">
        <v>93.3</v>
      </c>
      <c r="G702" s="45">
        <v>92.8</v>
      </c>
      <c r="H702" s="45">
        <v>95.2</v>
      </c>
      <c r="I702" s="45">
        <v>94.2</v>
      </c>
      <c r="J702" s="45">
        <v>95.1</v>
      </c>
      <c r="K702" s="45">
        <v>94.7</v>
      </c>
      <c r="L702" s="45">
        <v>102</v>
      </c>
      <c r="M702" s="45">
        <v>94.8</v>
      </c>
      <c r="N702" s="45">
        <v>94.1</v>
      </c>
      <c r="O702" s="45">
        <v>94.6</v>
      </c>
      <c r="P702" s="45">
        <v>95.7</v>
      </c>
      <c r="Q702" s="45">
        <v>95</v>
      </c>
      <c r="R702" s="45">
        <v>96</v>
      </c>
      <c r="S702" s="45">
        <v>98.3</v>
      </c>
      <c r="T702" s="45">
        <v>98.8</v>
      </c>
      <c r="U702" s="45">
        <v>100.5</v>
      </c>
      <c r="V702" s="45">
        <v>103</v>
      </c>
      <c r="W702" s="45">
        <v>97.5</v>
      </c>
      <c r="X702" s="45">
        <v>99.4</v>
      </c>
      <c r="Y702" s="45">
        <v>101.5</v>
      </c>
      <c r="Z702" s="45">
        <v>99</v>
      </c>
      <c r="AA702" s="45">
        <v>101.9</v>
      </c>
      <c r="AB702" s="45">
        <v>102.1</v>
      </c>
      <c r="AC702" s="45">
        <v>100.4</v>
      </c>
      <c r="AD702" s="45">
        <v>104.7</v>
      </c>
      <c r="AE702" s="45">
        <v>102.4</v>
      </c>
      <c r="AF702" s="45">
        <v>101.1</v>
      </c>
      <c r="AG702" s="45">
        <v>99</v>
      </c>
      <c r="AH702" s="45">
        <v>98.9</v>
      </c>
      <c r="AI702" s="45">
        <v>98.8</v>
      </c>
      <c r="AJ702" s="45">
        <v>104.4</v>
      </c>
      <c r="AK702" s="45">
        <v>100.5</v>
      </c>
      <c r="AL702" s="45">
        <v>100.8</v>
      </c>
      <c r="AM702" s="45">
        <v>100.6</v>
      </c>
      <c r="AN702" s="45">
        <v>113.3</v>
      </c>
      <c r="AO702" s="45">
        <v>110.9</v>
      </c>
      <c r="AP702" s="45">
        <v>112.4</v>
      </c>
      <c r="AQ702" s="45">
        <v>111</v>
      </c>
      <c r="AR702" s="45">
        <v>111</v>
      </c>
      <c r="AS702" s="45">
        <v>111.1</v>
      </c>
      <c r="AT702" s="45">
        <v>108.8</v>
      </c>
      <c r="AU702" s="45">
        <v>109.8</v>
      </c>
      <c r="AV702" s="45">
        <v>109.1</v>
      </c>
      <c r="AW702" s="45">
        <v>105.6</v>
      </c>
      <c r="AX702" s="45">
        <v>108.1</v>
      </c>
      <c r="AY702" s="45">
        <v>107.8</v>
      </c>
      <c r="AZ702" s="45">
        <v>109.3</v>
      </c>
      <c r="BA702" s="45">
        <v>105.9</v>
      </c>
      <c r="BB702" s="45">
        <v>104.1</v>
      </c>
      <c r="BC702" s="45">
        <v>112.4</v>
      </c>
      <c r="BD702" s="45">
        <v>110.4</v>
      </c>
      <c r="BE702" s="45">
        <v>113.1</v>
      </c>
      <c r="BF702" s="45">
        <v>107.6</v>
      </c>
      <c r="BG702" s="45">
        <v>110.6</v>
      </c>
      <c r="BH702" s="45">
        <v>106.6</v>
      </c>
      <c r="BI702" s="45">
        <v>104.8</v>
      </c>
      <c r="BJ702" s="45">
        <v>104.5</v>
      </c>
      <c r="BK702" s="45">
        <v>105.9</v>
      </c>
      <c r="BL702" s="45">
        <v>105.9</v>
      </c>
      <c r="BM702" s="45">
        <v>105.9</v>
      </c>
      <c r="BN702" s="45">
        <v>103.9</v>
      </c>
      <c r="BO702" s="45">
        <v>112.1</v>
      </c>
      <c r="BP702" s="45">
        <v>112.1</v>
      </c>
      <c r="BQ702" s="45">
        <v>110.9</v>
      </c>
      <c r="BR702" s="45">
        <v>112.6</v>
      </c>
      <c r="BS702" s="45">
        <v>112.6</v>
      </c>
      <c r="BT702" s="45">
        <v>111.5</v>
      </c>
      <c r="BU702" s="45">
        <v>111.2</v>
      </c>
      <c r="BV702" s="45">
        <v>108.8</v>
      </c>
      <c r="BW702" s="45">
        <v>109.1</v>
      </c>
      <c r="BX702" s="45">
        <v>108.5</v>
      </c>
      <c r="BY702" s="45">
        <v>108.3</v>
      </c>
      <c r="BZ702" s="45">
        <v>106.4</v>
      </c>
      <c r="CA702" s="45">
        <v>107.3</v>
      </c>
      <c r="CB702" s="45">
        <v>107.1</v>
      </c>
      <c r="CC702" s="45">
        <v>107.3</v>
      </c>
      <c r="CD702" s="45">
        <v>107.8</v>
      </c>
      <c r="CE702" s="45">
        <v>101.6</v>
      </c>
      <c r="CF702" s="45">
        <v>101.8</v>
      </c>
      <c r="CG702" s="45">
        <v>105.1</v>
      </c>
      <c r="CH702" s="45">
        <v>106.3</v>
      </c>
      <c r="CI702" s="45">
        <v>107.4</v>
      </c>
      <c r="CJ702" s="45">
        <v>108</v>
      </c>
      <c r="CK702" s="45">
        <v>107.9</v>
      </c>
      <c r="CL702" s="45">
        <v>109.5</v>
      </c>
      <c r="CM702" s="45">
        <v>104</v>
      </c>
      <c r="CN702" s="45">
        <v>111.3</v>
      </c>
      <c r="CO702" s="45">
        <v>110.8</v>
      </c>
      <c r="CP702" s="45">
        <v>111.8</v>
      </c>
      <c r="CQ702" s="45">
        <v>110.6</v>
      </c>
      <c r="CR702" s="45">
        <v>109.1</v>
      </c>
      <c r="CS702" s="45">
        <v>110</v>
      </c>
      <c r="CT702" s="45">
        <v>110.6</v>
      </c>
      <c r="CU702" s="45">
        <v>111.8</v>
      </c>
      <c r="CV702" s="45">
        <v>110.4</v>
      </c>
      <c r="CW702" s="45">
        <v>112</v>
      </c>
      <c r="CX702" s="45">
        <v>109.6</v>
      </c>
      <c r="CY702" s="45">
        <v>109.8</v>
      </c>
      <c r="CZ702" s="45">
        <v>110.7</v>
      </c>
      <c r="DA702" s="45">
        <v>109.2</v>
      </c>
      <c r="DB702" s="45">
        <v>110.2</v>
      </c>
      <c r="DC702" s="45">
        <v>110.6</v>
      </c>
      <c r="DD702" s="45">
        <v>110.9</v>
      </c>
      <c r="DE702" s="45">
        <v>110.8</v>
      </c>
      <c r="DF702" s="45">
        <v>110.8</v>
      </c>
      <c r="DG702" s="45">
        <v>110.8</v>
      </c>
      <c r="DH702" s="45">
        <v>111.2</v>
      </c>
      <c r="DI702" s="45">
        <v>111.2</v>
      </c>
      <c r="DJ702" s="45">
        <v>111.2</v>
      </c>
      <c r="DK702" s="45">
        <v>112.1</v>
      </c>
      <c r="DL702" s="45">
        <v>111</v>
      </c>
      <c r="DM702" s="45">
        <v>111.2</v>
      </c>
      <c r="DN702" s="45">
        <v>112.5</v>
      </c>
      <c r="DO702" s="45">
        <v>113.4</v>
      </c>
      <c r="DP702" s="45">
        <v>113.6</v>
      </c>
      <c r="DQ702" s="45">
        <v>113</v>
      </c>
      <c r="DR702" s="45">
        <v>112.5</v>
      </c>
      <c r="DS702" s="45">
        <v>112.5</v>
      </c>
      <c r="DT702" s="45">
        <v>113.8</v>
      </c>
      <c r="DU702" s="45">
        <v>114.6</v>
      </c>
      <c r="DV702" s="45">
        <v>114.2</v>
      </c>
      <c r="DW702" s="45">
        <v>114</v>
      </c>
      <c r="DX702" s="46">
        <v>113.4</v>
      </c>
      <c r="DY702" s="46">
        <v>115</v>
      </c>
      <c r="DZ702" s="46">
        <v>115</v>
      </c>
      <c r="EA702">
        <v>115.5</v>
      </c>
      <c r="EB702" s="47">
        <v>114.9</v>
      </c>
      <c r="EC702" s="47">
        <v>113.4</v>
      </c>
    </row>
    <row r="703" spans="1:133" x14ac:dyDescent="0.25">
      <c r="A703" s="43" t="s">
        <v>4155</v>
      </c>
      <c r="B703" s="43" t="s">
        <v>4156</v>
      </c>
      <c r="C703" s="44">
        <v>3.1130000000000001E-2</v>
      </c>
      <c r="D703" s="45">
        <v>102.3</v>
      </c>
      <c r="E703" s="45">
        <v>104</v>
      </c>
      <c r="F703" s="45">
        <v>106.8</v>
      </c>
      <c r="G703" s="45">
        <v>106.3</v>
      </c>
      <c r="H703" s="45">
        <v>106.7</v>
      </c>
      <c r="I703" s="45">
        <v>107.8</v>
      </c>
      <c r="J703" s="45">
        <v>108.2</v>
      </c>
      <c r="K703" s="45">
        <v>109.6</v>
      </c>
      <c r="L703" s="45">
        <v>110</v>
      </c>
      <c r="M703" s="45">
        <v>111.7</v>
      </c>
      <c r="N703" s="45">
        <v>111.7</v>
      </c>
      <c r="O703" s="45">
        <v>111.7</v>
      </c>
      <c r="P703" s="45">
        <v>104.2</v>
      </c>
      <c r="Q703" s="45">
        <v>103.5</v>
      </c>
      <c r="R703" s="45">
        <v>106.2</v>
      </c>
      <c r="S703" s="45">
        <v>107.1</v>
      </c>
      <c r="T703" s="45">
        <v>106</v>
      </c>
      <c r="U703" s="45">
        <v>107.6</v>
      </c>
      <c r="V703" s="45">
        <v>107.3</v>
      </c>
      <c r="W703" s="45">
        <v>107</v>
      </c>
      <c r="X703" s="45">
        <v>109.6</v>
      </c>
      <c r="Y703" s="45">
        <v>108.6</v>
      </c>
      <c r="Z703" s="45">
        <v>109.6</v>
      </c>
      <c r="AA703" s="45">
        <v>108.4</v>
      </c>
      <c r="AB703" s="45">
        <v>114.9</v>
      </c>
      <c r="AC703" s="45">
        <v>114.2</v>
      </c>
      <c r="AD703" s="45">
        <v>115.3</v>
      </c>
      <c r="AE703" s="45">
        <v>117.6</v>
      </c>
      <c r="AF703" s="45">
        <v>118.6</v>
      </c>
      <c r="AG703" s="45">
        <v>119.2</v>
      </c>
      <c r="AH703" s="45">
        <v>118.2</v>
      </c>
      <c r="AI703" s="45">
        <v>119.7</v>
      </c>
      <c r="AJ703" s="45">
        <v>118.1</v>
      </c>
      <c r="AK703" s="45">
        <v>120.3</v>
      </c>
      <c r="AL703" s="45">
        <v>117.5</v>
      </c>
      <c r="AM703" s="45">
        <v>121</v>
      </c>
      <c r="AN703" s="45">
        <v>121.4</v>
      </c>
      <c r="AO703" s="45">
        <v>117.4</v>
      </c>
      <c r="AP703" s="45">
        <v>115.4</v>
      </c>
      <c r="AQ703" s="45">
        <v>119.6</v>
      </c>
      <c r="AR703" s="45">
        <v>122.9</v>
      </c>
      <c r="AS703" s="45">
        <v>123.5</v>
      </c>
      <c r="AT703" s="45">
        <v>123.3</v>
      </c>
      <c r="AU703" s="45">
        <v>123.5</v>
      </c>
      <c r="AV703" s="45">
        <v>122.6</v>
      </c>
      <c r="AW703" s="45">
        <v>126.2</v>
      </c>
      <c r="AX703" s="45">
        <v>121.8</v>
      </c>
      <c r="AY703" s="45">
        <v>120.5</v>
      </c>
      <c r="AZ703" s="45">
        <v>128.69999999999999</v>
      </c>
      <c r="BA703" s="45">
        <v>129</v>
      </c>
      <c r="BB703" s="45">
        <v>127.7</v>
      </c>
      <c r="BC703" s="45">
        <v>129.80000000000001</v>
      </c>
      <c r="BD703" s="45">
        <v>126.4</v>
      </c>
      <c r="BE703" s="45">
        <v>120.3</v>
      </c>
      <c r="BF703" s="45">
        <v>120.9</v>
      </c>
      <c r="BG703" s="45">
        <v>123.1</v>
      </c>
      <c r="BH703" s="45">
        <v>122.2</v>
      </c>
      <c r="BI703" s="45">
        <v>124.5</v>
      </c>
      <c r="BJ703" s="45">
        <v>122.1</v>
      </c>
      <c r="BK703" s="45">
        <v>125.1</v>
      </c>
      <c r="BL703" s="45">
        <v>127.1</v>
      </c>
      <c r="BM703" s="45">
        <v>121.4</v>
      </c>
      <c r="BN703" s="45">
        <v>124.1</v>
      </c>
      <c r="BO703" s="45">
        <v>124.1</v>
      </c>
      <c r="BP703" s="45">
        <v>124.6</v>
      </c>
      <c r="BQ703" s="45">
        <v>123.3</v>
      </c>
      <c r="BR703" s="45">
        <v>123.3</v>
      </c>
      <c r="BS703" s="45">
        <v>123.4</v>
      </c>
      <c r="BT703" s="45">
        <v>123.4</v>
      </c>
      <c r="BU703" s="45">
        <v>122.3</v>
      </c>
      <c r="BV703" s="45">
        <v>122.7</v>
      </c>
      <c r="BW703" s="45">
        <v>122.7</v>
      </c>
      <c r="BX703" s="45">
        <v>124</v>
      </c>
      <c r="BY703" s="45">
        <v>123.6</v>
      </c>
      <c r="BZ703" s="45">
        <v>126.3</v>
      </c>
      <c r="CA703" s="45">
        <v>126.5</v>
      </c>
      <c r="CB703" s="45">
        <v>127.2</v>
      </c>
      <c r="CC703" s="45">
        <v>127.3</v>
      </c>
      <c r="CD703" s="45">
        <v>127.2</v>
      </c>
      <c r="CE703" s="45">
        <v>127.5</v>
      </c>
      <c r="CF703" s="45">
        <v>127.5</v>
      </c>
      <c r="CG703" s="45">
        <v>127.2</v>
      </c>
      <c r="CH703" s="45">
        <v>127.3</v>
      </c>
      <c r="CI703" s="45">
        <v>127.2</v>
      </c>
      <c r="CJ703" s="45">
        <v>126.9</v>
      </c>
      <c r="CK703" s="45">
        <v>126.5</v>
      </c>
      <c r="CL703" s="45">
        <v>126.7</v>
      </c>
      <c r="CM703" s="45">
        <v>127.1</v>
      </c>
      <c r="CN703" s="45">
        <v>123.6</v>
      </c>
      <c r="CO703" s="45">
        <v>123.8</v>
      </c>
      <c r="CP703" s="45">
        <v>124.1</v>
      </c>
      <c r="CQ703" s="45">
        <v>123.9</v>
      </c>
      <c r="CR703" s="45">
        <v>123.2</v>
      </c>
      <c r="CS703" s="45">
        <v>123.6</v>
      </c>
      <c r="CT703" s="45">
        <v>123.6</v>
      </c>
      <c r="CU703" s="45">
        <v>123.1</v>
      </c>
      <c r="CV703" s="45">
        <v>121.5</v>
      </c>
      <c r="CW703" s="45">
        <v>120.3</v>
      </c>
      <c r="CX703" s="45">
        <v>121.3</v>
      </c>
      <c r="CY703" s="45">
        <v>121</v>
      </c>
      <c r="CZ703" s="45">
        <v>121.2</v>
      </c>
      <c r="DA703" s="45">
        <v>121.5</v>
      </c>
      <c r="DB703" s="45">
        <v>121.3</v>
      </c>
      <c r="DC703" s="45">
        <v>122.4</v>
      </c>
      <c r="DD703" s="45">
        <v>122.7</v>
      </c>
      <c r="DE703" s="45">
        <v>121.4</v>
      </c>
      <c r="DF703" s="45">
        <v>124.7</v>
      </c>
      <c r="DG703" s="45">
        <v>124.3</v>
      </c>
      <c r="DH703" s="45">
        <v>124.1</v>
      </c>
      <c r="DI703" s="45">
        <v>135</v>
      </c>
      <c r="DJ703" s="45">
        <v>135.6</v>
      </c>
      <c r="DK703" s="45">
        <v>135.80000000000001</v>
      </c>
      <c r="DL703" s="45">
        <v>136.1</v>
      </c>
      <c r="DM703" s="45">
        <v>136.30000000000001</v>
      </c>
      <c r="DN703" s="45">
        <v>136.30000000000001</v>
      </c>
      <c r="DO703" s="45">
        <v>136.30000000000001</v>
      </c>
      <c r="DP703" s="45">
        <v>135.5</v>
      </c>
      <c r="DQ703" s="45">
        <v>135.9</v>
      </c>
      <c r="DR703" s="45">
        <v>135.9</v>
      </c>
      <c r="DS703" s="45">
        <v>136</v>
      </c>
      <c r="DT703" s="45">
        <v>136</v>
      </c>
      <c r="DU703" s="45">
        <v>136</v>
      </c>
      <c r="DV703" s="45">
        <v>136</v>
      </c>
      <c r="DW703" s="45">
        <v>137.1</v>
      </c>
      <c r="DX703" s="46">
        <v>137.5</v>
      </c>
      <c r="DY703" s="46">
        <v>140.6</v>
      </c>
      <c r="DZ703" s="46">
        <v>136.30000000000001</v>
      </c>
      <c r="EA703">
        <v>137.69999999999999</v>
      </c>
      <c r="EB703" s="47">
        <v>140.5</v>
      </c>
      <c r="EC703" s="47">
        <v>141</v>
      </c>
    </row>
    <row r="704" spans="1:133" x14ac:dyDescent="0.25">
      <c r="A704" s="43" t="s">
        <v>4157</v>
      </c>
      <c r="B704" s="43" t="s">
        <v>4158</v>
      </c>
      <c r="C704" s="44">
        <v>3.823E-2</v>
      </c>
      <c r="D704" s="45">
        <v>99.6</v>
      </c>
      <c r="E704" s="45">
        <v>100.8</v>
      </c>
      <c r="F704" s="45">
        <v>102.3</v>
      </c>
      <c r="G704" s="45">
        <v>102.7</v>
      </c>
      <c r="H704" s="45">
        <v>102</v>
      </c>
      <c r="I704" s="45">
        <v>102</v>
      </c>
      <c r="J704" s="45">
        <v>103.2</v>
      </c>
      <c r="K704" s="45">
        <v>104.4</v>
      </c>
      <c r="L704" s="45">
        <v>104.3</v>
      </c>
      <c r="M704" s="45">
        <v>104</v>
      </c>
      <c r="N704" s="45">
        <v>103.7</v>
      </c>
      <c r="O704" s="45">
        <v>104.1</v>
      </c>
      <c r="P704" s="45">
        <v>103.9</v>
      </c>
      <c r="Q704" s="45">
        <v>103.1</v>
      </c>
      <c r="R704" s="45">
        <v>101.9</v>
      </c>
      <c r="S704" s="45">
        <v>102.4</v>
      </c>
      <c r="T704" s="45">
        <v>101.3</v>
      </c>
      <c r="U704" s="45">
        <v>101</v>
      </c>
      <c r="V704" s="45">
        <v>102.4</v>
      </c>
      <c r="W704" s="45">
        <v>103.1</v>
      </c>
      <c r="X704" s="45">
        <v>104.3</v>
      </c>
      <c r="Y704" s="45">
        <v>104.7</v>
      </c>
      <c r="Z704" s="45">
        <v>104.8</v>
      </c>
      <c r="AA704" s="45">
        <v>105.7</v>
      </c>
      <c r="AB704" s="45">
        <v>104.5</v>
      </c>
      <c r="AC704" s="45">
        <v>104.7</v>
      </c>
      <c r="AD704" s="45">
        <v>103.4</v>
      </c>
      <c r="AE704" s="45">
        <v>103</v>
      </c>
      <c r="AF704" s="45">
        <v>103.7</v>
      </c>
      <c r="AG704" s="45">
        <v>103.7</v>
      </c>
      <c r="AH704" s="45">
        <v>104.7</v>
      </c>
      <c r="AI704" s="45">
        <v>103.9</v>
      </c>
      <c r="AJ704" s="45">
        <v>103</v>
      </c>
      <c r="AK704" s="45">
        <v>104.1</v>
      </c>
      <c r="AL704" s="45">
        <v>106.2</v>
      </c>
      <c r="AM704" s="45">
        <v>104.6</v>
      </c>
      <c r="AN704" s="45">
        <v>104.2</v>
      </c>
      <c r="AO704" s="45">
        <v>105.1</v>
      </c>
      <c r="AP704" s="45">
        <v>104.5</v>
      </c>
      <c r="AQ704" s="45">
        <v>104.1</v>
      </c>
      <c r="AR704" s="45">
        <v>104.3</v>
      </c>
      <c r="AS704" s="45">
        <v>102.3</v>
      </c>
      <c r="AT704" s="45">
        <v>102.2</v>
      </c>
      <c r="AU704" s="45">
        <v>100.6</v>
      </c>
      <c r="AV704" s="45">
        <v>100.4</v>
      </c>
      <c r="AW704" s="45">
        <v>100.5</v>
      </c>
      <c r="AX704" s="45">
        <v>99.8</v>
      </c>
      <c r="AY704" s="45">
        <v>99.6</v>
      </c>
      <c r="AZ704" s="45">
        <v>99.9</v>
      </c>
      <c r="BA704" s="45">
        <v>99.6</v>
      </c>
      <c r="BB704" s="45">
        <v>99.4</v>
      </c>
      <c r="BC704" s="45">
        <v>99.3</v>
      </c>
      <c r="BD704" s="45">
        <v>99.7</v>
      </c>
      <c r="BE704" s="45">
        <v>99.4</v>
      </c>
      <c r="BF704" s="45">
        <v>98.9</v>
      </c>
      <c r="BG704" s="45">
        <v>98.4</v>
      </c>
      <c r="BH704" s="45">
        <v>98.6</v>
      </c>
      <c r="BI704" s="45">
        <v>98.7</v>
      </c>
      <c r="BJ704" s="45">
        <v>97.9</v>
      </c>
      <c r="BK704" s="45">
        <v>97.8</v>
      </c>
      <c r="BL704" s="45">
        <v>98.6</v>
      </c>
      <c r="BM704" s="45">
        <v>98.8</v>
      </c>
      <c r="BN704" s="45">
        <v>98.9</v>
      </c>
      <c r="BO704" s="45">
        <v>101.4</v>
      </c>
      <c r="BP704" s="45">
        <v>101.1</v>
      </c>
      <c r="BQ704" s="45">
        <v>101.3</v>
      </c>
      <c r="BR704" s="45">
        <v>101.7</v>
      </c>
      <c r="BS704" s="45">
        <v>102.4</v>
      </c>
      <c r="BT704" s="45">
        <v>102.6</v>
      </c>
      <c r="BU704" s="45">
        <v>102.6</v>
      </c>
      <c r="BV704" s="45">
        <v>102.8</v>
      </c>
      <c r="BW704" s="45">
        <v>103</v>
      </c>
      <c r="BX704" s="45">
        <v>102.9</v>
      </c>
      <c r="BY704" s="45">
        <v>102.6</v>
      </c>
      <c r="BZ704" s="45">
        <v>102.3</v>
      </c>
      <c r="CA704" s="45">
        <v>102.2</v>
      </c>
      <c r="CB704" s="45">
        <v>102.2</v>
      </c>
      <c r="CC704" s="45">
        <v>102.2</v>
      </c>
      <c r="CD704" s="45">
        <v>105.3</v>
      </c>
      <c r="CE704" s="45">
        <v>106.1</v>
      </c>
      <c r="CF704" s="45">
        <v>109</v>
      </c>
      <c r="CG704" s="45">
        <v>110.1</v>
      </c>
      <c r="CH704" s="45">
        <v>110.4</v>
      </c>
      <c r="CI704" s="45">
        <v>108.4</v>
      </c>
      <c r="CJ704" s="45">
        <v>109.2</v>
      </c>
      <c r="CK704" s="45">
        <v>109.2</v>
      </c>
      <c r="CL704" s="45">
        <v>109.8</v>
      </c>
      <c r="CM704" s="45">
        <v>110</v>
      </c>
      <c r="CN704" s="45">
        <v>108.7</v>
      </c>
      <c r="CO704" s="45">
        <v>110</v>
      </c>
      <c r="CP704" s="45">
        <v>110.1</v>
      </c>
      <c r="CQ704" s="45">
        <v>109.7</v>
      </c>
      <c r="CR704" s="45">
        <v>107.8</v>
      </c>
      <c r="CS704" s="45">
        <v>108.9</v>
      </c>
      <c r="CT704" s="45">
        <v>109.3</v>
      </c>
      <c r="CU704" s="45">
        <v>108.4</v>
      </c>
      <c r="CV704" s="45">
        <v>108.4</v>
      </c>
      <c r="CW704" s="45">
        <v>107.9</v>
      </c>
      <c r="CX704" s="45">
        <v>107.4</v>
      </c>
      <c r="CY704" s="45">
        <v>108</v>
      </c>
      <c r="CZ704" s="45">
        <v>107.1</v>
      </c>
      <c r="DA704" s="45">
        <v>108</v>
      </c>
      <c r="DB704" s="45">
        <v>107.1</v>
      </c>
      <c r="DC704" s="45">
        <v>107.9</v>
      </c>
      <c r="DD704" s="45">
        <v>108.9</v>
      </c>
      <c r="DE704" s="45">
        <v>109.5</v>
      </c>
      <c r="DF704" s="45">
        <v>109.2</v>
      </c>
      <c r="DG704" s="45">
        <v>109.8</v>
      </c>
      <c r="DH704" s="45">
        <v>110.9</v>
      </c>
      <c r="DI704" s="45">
        <v>113</v>
      </c>
      <c r="DJ704" s="45">
        <v>111</v>
      </c>
      <c r="DK704" s="45">
        <v>109.1</v>
      </c>
      <c r="DL704" s="45">
        <v>111.8</v>
      </c>
      <c r="DM704" s="45">
        <v>112.1</v>
      </c>
      <c r="DN704" s="45">
        <v>112.3</v>
      </c>
      <c r="DO704" s="45">
        <v>112.7</v>
      </c>
      <c r="DP704" s="45">
        <v>112.6</v>
      </c>
      <c r="DQ704" s="45">
        <v>112.2</v>
      </c>
      <c r="DR704" s="45">
        <v>114.2</v>
      </c>
      <c r="DS704" s="45">
        <v>114</v>
      </c>
      <c r="DT704" s="45">
        <v>111.9</v>
      </c>
      <c r="DU704" s="45">
        <v>115.2</v>
      </c>
      <c r="DV704" s="45">
        <v>115.9</v>
      </c>
      <c r="DW704" s="45">
        <v>116.1</v>
      </c>
      <c r="DX704" s="46">
        <v>114.2</v>
      </c>
      <c r="DY704" s="46">
        <v>114.8</v>
      </c>
      <c r="DZ704" s="46">
        <v>113.9</v>
      </c>
      <c r="EA704">
        <v>116.1</v>
      </c>
      <c r="EB704" s="47">
        <v>115.8</v>
      </c>
      <c r="EC704" s="47">
        <v>115.2</v>
      </c>
    </row>
    <row r="705" spans="1:133" x14ac:dyDescent="0.25">
      <c r="A705" s="43" t="s">
        <v>4159</v>
      </c>
      <c r="B705" s="43" t="s">
        <v>4160</v>
      </c>
      <c r="C705" s="44">
        <v>1.6000000000000001E-3</v>
      </c>
      <c r="D705" s="45">
        <v>100.2</v>
      </c>
      <c r="E705" s="45">
        <v>101.3</v>
      </c>
      <c r="F705" s="45">
        <v>101.8</v>
      </c>
      <c r="G705" s="45">
        <v>104.7</v>
      </c>
      <c r="H705" s="45">
        <v>103.8</v>
      </c>
      <c r="I705" s="45">
        <v>104.9</v>
      </c>
      <c r="J705" s="45">
        <v>103.5</v>
      </c>
      <c r="K705" s="45">
        <v>104.4</v>
      </c>
      <c r="L705" s="45">
        <v>103</v>
      </c>
      <c r="M705" s="45">
        <v>103.8</v>
      </c>
      <c r="N705" s="45">
        <v>103.2</v>
      </c>
      <c r="O705" s="45">
        <v>107.2</v>
      </c>
      <c r="P705" s="45">
        <v>106.6</v>
      </c>
      <c r="Q705" s="45">
        <v>102.6</v>
      </c>
      <c r="R705" s="45">
        <v>104.4</v>
      </c>
      <c r="S705" s="45">
        <v>101.9</v>
      </c>
      <c r="T705" s="45">
        <v>105.2</v>
      </c>
      <c r="U705" s="45">
        <v>105.2</v>
      </c>
      <c r="V705" s="45">
        <v>105.6</v>
      </c>
      <c r="W705" s="45">
        <v>104.3</v>
      </c>
      <c r="X705" s="45">
        <v>105.1</v>
      </c>
      <c r="Y705" s="45">
        <v>104.5</v>
      </c>
      <c r="Z705" s="45">
        <v>106.1</v>
      </c>
      <c r="AA705" s="45">
        <v>105.4</v>
      </c>
      <c r="AB705" s="45">
        <v>106.2</v>
      </c>
      <c r="AC705" s="45">
        <v>105.7</v>
      </c>
      <c r="AD705" s="45">
        <v>107.6</v>
      </c>
      <c r="AE705" s="45">
        <v>104.9</v>
      </c>
      <c r="AF705" s="45">
        <v>107.9</v>
      </c>
      <c r="AG705" s="45">
        <v>106.2</v>
      </c>
      <c r="AH705" s="45">
        <v>107.2</v>
      </c>
      <c r="AI705" s="45">
        <v>105.8</v>
      </c>
      <c r="AJ705" s="45">
        <v>104.7</v>
      </c>
      <c r="AK705" s="45">
        <v>106.7</v>
      </c>
      <c r="AL705" s="45">
        <v>105.9</v>
      </c>
      <c r="AM705" s="45">
        <v>104.5</v>
      </c>
      <c r="AN705" s="45">
        <v>104.3</v>
      </c>
      <c r="AO705" s="45">
        <v>105.1</v>
      </c>
      <c r="AP705" s="45">
        <v>106.7</v>
      </c>
      <c r="AQ705" s="45">
        <v>105.6</v>
      </c>
      <c r="AR705" s="45">
        <v>105.4</v>
      </c>
      <c r="AS705" s="45">
        <v>104</v>
      </c>
      <c r="AT705" s="45">
        <v>105.5</v>
      </c>
      <c r="AU705" s="45">
        <v>105.9</v>
      </c>
      <c r="AV705" s="45">
        <v>105.5</v>
      </c>
      <c r="AW705" s="45">
        <v>104.6</v>
      </c>
      <c r="AX705" s="45">
        <v>104.3</v>
      </c>
      <c r="AY705" s="45">
        <v>104</v>
      </c>
      <c r="AZ705" s="45">
        <v>104.4</v>
      </c>
      <c r="BA705" s="45">
        <v>104.3</v>
      </c>
      <c r="BB705" s="45">
        <v>104.7</v>
      </c>
      <c r="BC705" s="45">
        <v>104.2</v>
      </c>
      <c r="BD705" s="45">
        <v>104.2</v>
      </c>
      <c r="BE705" s="45">
        <v>104.5</v>
      </c>
      <c r="BF705" s="45">
        <v>104.2</v>
      </c>
      <c r="BG705" s="45">
        <v>104.3</v>
      </c>
      <c r="BH705" s="45">
        <v>104.5</v>
      </c>
      <c r="BI705" s="45">
        <v>105</v>
      </c>
      <c r="BJ705" s="45">
        <v>104.9</v>
      </c>
      <c r="BK705" s="45">
        <v>105.1</v>
      </c>
      <c r="BL705" s="45">
        <v>105</v>
      </c>
      <c r="BM705" s="45">
        <v>105.3</v>
      </c>
      <c r="BN705" s="45">
        <v>105.6</v>
      </c>
      <c r="BO705" s="45">
        <v>108.3</v>
      </c>
      <c r="BP705" s="45">
        <v>107.7</v>
      </c>
      <c r="BQ705" s="45">
        <v>106.5</v>
      </c>
      <c r="BR705" s="45">
        <v>105.9</v>
      </c>
      <c r="BS705" s="45">
        <v>106.6</v>
      </c>
      <c r="BT705" s="45">
        <v>106.3</v>
      </c>
      <c r="BU705" s="45">
        <v>106.5</v>
      </c>
      <c r="BV705" s="45">
        <v>107.1</v>
      </c>
      <c r="BW705" s="45">
        <v>107.6</v>
      </c>
      <c r="BX705" s="45">
        <v>109.1</v>
      </c>
      <c r="BY705" s="45">
        <v>108.9</v>
      </c>
      <c r="BZ705" s="45">
        <v>108.7</v>
      </c>
      <c r="CA705" s="45">
        <v>108.3</v>
      </c>
      <c r="CB705" s="45">
        <v>108.4</v>
      </c>
      <c r="CC705" s="45">
        <v>108.5</v>
      </c>
      <c r="CD705" s="45">
        <v>110.8</v>
      </c>
      <c r="CE705" s="45">
        <v>112.1</v>
      </c>
      <c r="CF705" s="45">
        <v>112.4</v>
      </c>
      <c r="CG705" s="45">
        <v>110.2</v>
      </c>
      <c r="CH705" s="45">
        <v>109.4</v>
      </c>
      <c r="CI705" s="45">
        <v>108.8</v>
      </c>
      <c r="CJ705" s="45">
        <v>110.2</v>
      </c>
      <c r="CK705" s="45">
        <v>110</v>
      </c>
      <c r="CL705" s="45">
        <v>111.5</v>
      </c>
      <c r="CM705" s="45">
        <v>112.9</v>
      </c>
      <c r="CN705" s="45">
        <v>110.9</v>
      </c>
      <c r="CO705" s="45">
        <v>112.4</v>
      </c>
      <c r="CP705" s="45">
        <v>112.4</v>
      </c>
      <c r="CQ705" s="45">
        <v>112.3</v>
      </c>
      <c r="CR705" s="45">
        <v>112.4</v>
      </c>
      <c r="CS705" s="45">
        <v>112.4</v>
      </c>
      <c r="CT705" s="45">
        <v>112.1</v>
      </c>
      <c r="CU705" s="45">
        <v>112.1</v>
      </c>
      <c r="CV705" s="45">
        <v>112.1</v>
      </c>
      <c r="CW705" s="45">
        <v>112.2</v>
      </c>
      <c r="CX705" s="45">
        <v>112.7</v>
      </c>
      <c r="CY705" s="45">
        <v>112.7</v>
      </c>
      <c r="CZ705" s="45">
        <v>112.8</v>
      </c>
      <c r="DA705" s="45">
        <v>113.8</v>
      </c>
      <c r="DB705" s="45">
        <v>112.4</v>
      </c>
      <c r="DC705" s="45">
        <v>112.7</v>
      </c>
      <c r="DD705" s="45">
        <v>113.7</v>
      </c>
      <c r="DE705" s="45">
        <v>113.5</v>
      </c>
      <c r="DF705" s="45">
        <v>112.1</v>
      </c>
      <c r="DG705" s="45">
        <v>112.7</v>
      </c>
      <c r="DH705" s="45">
        <v>115.1</v>
      </c>
      <c r="DI705" s="45">
        <v>115.5</v>
      </c>
      <c r="DJ705" s="45">
        <v>116.5</v>
      </c>
      <c r="DK705" s="45">
        <v>116.1</v>
      </c>
      <c r="DL705" s="45">
        <v>114.7</v>
      </c>
      <c r="DM705" s="45">
        <v>115.4</v>
      </c>
      <c r="DN705" s="45">
        <v>114.4</v>
      </c>
      <c r="DO705" s="45">
        <v>113.4</v>
      </c>
      <c r="DP705" s="45">
        <v>112.7</v>
      </c>
      <c r="DQ705" s="45">
        <v>112.7</v>
      </c>
      <c r="DR705" s="45">
        <v>112</v>
      </c>
      <c r="DS705" s="45">
        <v>112.5</v>
      </c>
      <c r="DT705" s="45">
        <v>111.7</v>
      </c>
      <c r="DU705" s="45">
        <v>114.2</v>
      </c>
      <c r="DV705" s="45">
        <v>113.2</v>
      </c>
      <c r="DW705" s="45">
        <v>114.8</v>
      </c>
      <c r="DX705" s="46">
        <v>115.5</v>
      </c>
      <c r="DY705" s="46">
        <v>116.3</v>
      </c>
      <c r="DZ705" s="46">
        <v>116.5</v>
      </c>
      <c r="EA705">
        <v>116.8</v>
      </c>
      <c r="EB705" s="47">
        <v>112.8</v>
      </c>
      <c r="EC705" s="47">
        <v>111.3</v>
      </c>
    </row>
    <row r="706" spans="1:133" x14ac:dyDescent="0.25">
      <c r="A706" s="43" t="s">
        <v>4161</v>
      </c>
      <c r="B706" s="43" t="s">
        <v>4162</v>
      </c>
      <c r="C706" s="44">
        <v>1.4710000000000001E-2</v>
      </c>
      <c r="D706" s="45">
        <v>104.1</v>
      </c>
      <c r="E706" s="45">
        <v>102</v>
      </c>
      <c r="F706" s="45">
        <v>102.4</v>
      </c>
      <c r="G706" s="45">
        <v>102.4</v>
      </c>
      <c r="H706" s="45">
        <v>102.4</v>
      </c>
      <c r="I706" s="45">
        <v>104.8</v>
      </c>
      <c r="J706" s="45">
        <v>104.8</v>
      </c>
      <c r="K706" s="45">
        <v>104.8</v>
      </c>
      <c r="L706" s="45">
        <v>106.7</v>
      </c>
      <c r="M706" s="45">
        <v>107.2</v>
      </c>
      <c r="N706" s="45">
        <v>108</v>
      </c>
      <c r="O706" s="45">
        <v>108</v>
      </c>
      <c r="P706" s="45">
        <v>110.5</v>
      </c>
      <c r="Q706" s="45">
        <v>108.7</v>
      </c>
      <c r="R706" s="45">
        <v>107.4</v>
      </c>
      <c r="S706" s="45">
        <v>106.7</v>
      </c>
      <c r="T706" s="45">
        <v>107.3</v>
      </c>
      <c r="U706" s="45">
        <v>108.4</v>
      </c>
      <c r="V706" s="45">
        <v>109.4</v>
      </c>
      <c r="W706" s="45">
        <v>110.4</v>
      </c>
      <c r="X706" s="45">
        <v>115.7</v>
      </c>
      <c r="Y706" s="45">
        <v>111.1</v>
      </c>
      <c r="Z706" s="45">
        <v>112.3</v>
      </c>
      <c r="AA706" s="45">
        <v>112.3</v>
      </c>
      <c r="AB706" s="45">
        <v>114</v>
      </c>
      <c r="AC706" s="45">
        <v>113.8</v>
      </c>
      <c r="AD706" s="45">
        <v>114.7</v>
      </c>
      <c r="AE706" s="45">
        <v>113.3</v>
      </c>
      <c r="AF706" s="45">
        <v>113.5</v>
      </c>
      <c r="AG706" s="45">
        <v>111.5</v>
      </c>
      <c r="AH706" s="45">
        <v>110.7</v>
      </c>
      <c r="AI706" s="45">
        <v>113.9</v>
      </c>
      <c r="AJ706" s="45">
        <v>112.9</v>
      </c>
      <c r="AK706" s="45">
        <v>112</v>
      </c>
      <c r="AL706" s="45">
        <v>112.5</v>
      </c>
      <c r="AM706" s="45">
        <v>112.6</v>
      </c>
      <c r="AN706" s="45">
        <v>113.4</v>
      </c>
      <c r="AO706" s="45">
        <v>113.1</v>
      </c>
      <c r="AP706" s="45">
        <v>113.4</v>
      </c>
      <c r="AQ706" s="45">
        <v>112.7</v>
      </c>
      <c r="AR706" s="45">
        <v>112.2</v>
      </c>
      <c r="AS706" s="45">
        <v>110.5</v>
      </c>
      <c r="AT706" s="45">
        <v>111.2</v>
      </c>
      <c r="AU706" s="45">
        <v>110.8</v>
      </c>
      <c r="AV706" s="45">
        <v>109.8</v>
      </c>
      <c r="AW706" s="45">
        <v>107.4</v>
      </c>
      <c r="AX706" s="45">
        <v>109</v>
      </c>
      <c r="AY706" s="45">
        <v>109.2</v>
      </c>
      <c r="AZ706" s="45">
        <v>110.1</v>
      </c>
      <c r="BA706" s="45">
        <v>111.8</v>
      </c>
      <c r="BB706" s="45">
        <v>111.9</v>
      </c>
      <c r="BC706" s="45">
        <v>109.6</v>
      </c>
      <c r="BD706" s="45">
        <v>110.8</v>
      </c>
      <c r="BE706" s="45">
        <v>109.6</v>
      </c>
      <c r="BF706" s="45">
        <v>109.4</v>
      </c>
      <c r="BG706" s="45">
        <v>111.1</v>
      </c>
      <c r="BH706" s="45">
        <v>109.9</v>
      </c>
      <c r="BI706" s="45">
        <v>108.8</v>
      </c>
      <c r="BJ706" s="45">
        <v>111.6</v>
      </c>
      <c r="BK706" s="45">
        <v>111.1</v>
      </c>
      <c r="BL706" s="45">
        <v>109.4</v>
      </c>
      <c r="BM706" s="45">
        <v>110.1</v>
      </c>
      <c r="BN706" s="45">
        <v>110.1</v>
      </c>
      <c r="BO706" s="45">
        <v>111.5</v>
      </c>
      <c r="BP706" s="45">
        <v>111.5</v>
      </c>
      <c r="BQ706" s="45">
        <v>111.5</v>
      </c>
      <c r="BR706" s="45">
        <v>111.4</v>
      </c>
      <c r="BS706" s="45">
        <v>111.4</v>
      </c>
      <c r="BT706" s="45">
        <v>111.8</v>
      </c>
      <c r="BU706" s="45">
        <v>111.7</v>
      </c>
      <c r="BV706" s="45">
        <v>111.5</v>
      </c>
      <c r="BW706" s="45">
        <v>110.9</v>
      </c>
      <c r="BX706" s="45">
        <v>110.9</v>
      </c>
      <c r="BY706" s="45">
        <v>110.4</v>
      </c>
      <c r="BZ706" s="45">
        <v>110.5</v>
      </c>
      <c r="CA706" s="45">
        <v>110.2</v>
      </c>
      <c r="CB706" s="45">
        <v>110.4</v>
      </c>
      <c r="CC706" s="45">
        <v>109.6</v>
      </c>
      <c r="CD706" s="45">
        <v>112.3</v>
      </c>
      <c r="CE706" s="45">
        <v>112.3</v>
      </c>
      <c r="CF706" s="45">
        <v>112.3</v>
      </c>
      <c r="CG706" s="45">
        <v>109.5</v>
      </c>
      <c r="CH706" s="45">
        <v>109.3</v>
      </c>
      <c r="CI706" s="45">
        <v>109.4</v>
      </c>
      <c r="CJ706" s="45">
        <v>110.8</v>
      </c>
      <c r="CK706" s="45">
        <v>110.2</v>
      </c>
      <c r="CL706" s="45">
        <v>111.2</v>
      </c>
      <c r="CM706" s="45">
        <v>110.9</v>
      </c>
      <c r="CN706" s="45">
        <v>110.3</v>
      </c>
      <c r="CO706" s="45">
        <v>109.9</v>
      </c>
      <c r="CP706" s="45">
        <v>109.3</v>
      </c>
      <c r="CQ706" s="45">
        <v>109</v>
      </c>
      <c r="CR706" s="45">
        <v>109.4</v>
      </c>
      <c r="CS706" s="45">
        <v>110.3</v>
      </c>
      <c r="CT706" s="45">
        <v>110.2</v>
      </c>
      <c r="CU706" s="45">
        <v>109.2</v>
      </c>
      <c r="CV706" s="45">
        <v>109.2</v>
      </c>
      <c r="CW706" s="45">
        <v>109.2</v>
      </c>
      <c r="CX706" s="45">
        <v>108.9</v>
      </c>
      <c r="CY706" s="45">
        <v>107.2</v>
      </c>
      <c r="CZ706" s="45">
        <v>107.3</v>
      </c>
      <c r="DA706" s="45">
        <v>107.5</v>
      </c>
      <c r="DB706" s="45">
        <v>107.1</v>
      </c>
      <c r="DC706" s="45">
        <v>107.1</v>
      </c>
      <c r="DD706" s="45">
        <v>107.4</v>
      </c>
      <c r="DE706" s="45">
        <v>107.4</v>
      </c>
      <c r="DF706" s="45">
        <v>107.5</v>
      </c>
      <c r="DG706" s="45">
        <v>107.7</v>
      </c>
      <c r="DH706" s="45">
        <v>109.6</v>
      </c>
      <c r="DI706" s="45">
        <v>109.3</v>
      </c>
      <c r="DJ706" s="45">
        <v>110.8</v>
      </c>
      <c r="DK706" s="45">
        <v>111.4</v>
      </c>
      <c r="DL706" s="45">
        <v>110.3</v>
      </c>
      <c r="DM706" s="45">
        <v>110.3</v>
      </c>
      <c r="DN706" s="45">
        <v>110.2</v>
      </c>
      <c r="DO706" s="45">
        <v>111.8</v>
      </c>
      <c r="DP706" s="45">
        <v>111.8</v>
      </c>
      <c r="DQ706" s="45">
        <v>112.9</v>
      </c>
      <c r="DR706" s="45">
        <v>115.1</v>
      </c>
      <c r="DS706" s="45">
        <v>114.4</v>
      </c>
      <c r="DT706" s="45">
        <v>113.1</v>
      </c>
      <c r="DU706" s="45">
        <v>115.1</v>
      </c>
      <c r="DV706" s="45">
        <v>116.7</v>
      </c>
      <c r="DW706" s="45">
        <v>119</v>
      </c>
      <c r="DX706" s="46">
        <v>119</v>
      </c>
      <c r="DY706" s="46">
        <v>119</v>
      </c>
      <c r="DZ706" s="46">
        <v>117.3</v>
      </c>
      <c r="EA706">
        <v>115.7</v>
      </c>
      <c r="EB706" s="47">
        <v>115.7</v>
      </c>
      <c r="EC706" s="47">
        <v>115.5</v>
      </c>
    </row>
    <row r="707" spans="1:133" x14ac:dyDescent="0.25">
      <c r="A707" s="43" t="s">
        <v>4163</v>
      </c>
      <c r="B707" s="43" t="s">
        <v>4164</v>
      </c>
      <c r="C707" s="44">
        <v>3.46E-3</v>
      </c>
      <c r="D707" s="45">
        <v>99.4</v>
      </c>
      <c r="E707" s="45">
        <v>99.4</v>
      </c>
      <c r="F707" s="45">
        <v>99.4</v>
      </c>
      <c r="G707" s="45">
        <v>99.4</v>
      </c>
      <c r="H707" s="45">
        <v>99.4</v>
      </c>
      <c r="I707" s="45">
        <v>99.4</v>
      </c>
      <c r="J707" s="45">
        <v>98.1</v>
      </c>
      <c r="K707" s="45">
        <v>98.1</v>
      </c>
      <c r="L707" s="45">
        <v>98.1</v>
      </c>
      <c r="M707" s="45">
        <v>98.1</v>
      </c>
      <c r="N707" s="45">
        <v>98.1</v>
      </c>
      <c r="O707" s="45">
        <v>98.1</v>
      </c>
      <c r="P707" s="45">
        <v>98.1</v>
      </c>
      <c r="Q707" s="45">
        <v>98.1</v>
      </c>
      <c r="R707" s="45">
        <v>98.1</v>
      </c>
      <c r="S707" s="45">
        <v>98.1</v>
      </c>
      <c r="T707" s="45">
        <v>98.1</v>
      </c>
      <c r="U707" s="45">
        <v>98.1</v>
      </c>
      <c r="V707" s="45">
        <v>98.1</v>
      </c>
      <c r="W707" s="45">
        <v>98.1</v>
      </c>
      <c r="X707" s="45">
        <v>98.1</v>
      </c>
      <c r="Y707" s="45">
        <v>98.1</v>
      </c>
      <c r="Z707" s="45">
        <v>98.1</v>
      </c>
      <c r="AA707" s="45">
        <v>99.4</v>
      </c>
      <c r="AB707" s="45">
        <v>99.4</v>
      </c>
      <c r="AC707" s="45">
        <v>99.4</v>
      </c>
      <c r="AD707" s="45">
        <v>99.4</v>
      </c>
      <c r="AE707" s="45">
        <v>99.4</v>
      </c>
      <c r="AF707" s="45">
        <v>99.4</v>
      </c>
      <c r="AG707" s="45">
        <v>99.4</v>
      </c>
      <c r="AH707" s="45">
        <v>99.4</v>
      </c>
      <c r="AI707" s="45">
        <v>99.4</v>
      </c>
      <c r="AJ707" s="45">
        <v>99.4</v>
      </c>
      <c r="AK707" s="45">
        <v>99.4</v>
      </c>
      <c r="AL707" s="45">
        <v>99.4</v>
      </c>
      <c r="AM707" s="45">
        <v>92.3</v>
      </c>
      <c r="AN707" s="45">
        <v>92.3</v>
      </c>
      <c r="AO707" s="45">
        <v>92.3</v>
      </c>
      <c r="AP707" s="45">
        <v>92.3</v>
      </c>
      <c r="AQ707" s="45">
        <v>92.3</v>
      </c>
      <c r="AR707" s="45">
        <v>92.3</v>
      </c>
      <c r="AS707" s="45">
        <v>91.2</v>
      </c>
      <c r="AT707" s="45">
        <v>91.1</v>
      </c>
      <c r="AU707" s="45">
        <v>91.1</v>
      </c>
      <c r="AV707" s="45">
        <v>88.6</v>
      </c>
      <c r="AW707" s="45">
        <v>88.6</v>
      </c>
      <c r="AX707" s="45">
        <v>87</v>
      </c>
      <c r="AY707" s="45">
        <v>88.2</v>
      </c>
      <c r="AZ707" s="45">
        <v>89.8</v>
      </c>
      <c r="BA707" s="45">
        <v>89.8</v>
      </c>
      <c r="BB707" s="45">
        <v>89.8</v>
      </c>
      <c r="BC707" s="45">
        <v>89.8</v>
      </c>
      <c r="BD707" s="45">
        <v>89.8</v>
      </c>
      <c r="BE707" s="45">
        <v>89.8</v>
      </c>
      <c r="BF707" s="45">
        <v>89.8</v>
      </c>
      <c r="BG707" s="45">
        <v>89.8</v>
      </c>
      <c r="BH707" s="45">
        <v>89.8</v>
      </c>
      <c r="BI707" s="45">
        <v>89.8</v>
      </c>
      <c r="BJ707" s="45">
        <v>89.8</v>
      </c>
      <c r="BK707" s="45">
        <v>89.8</v>
      </c>
      <c r="BL707" s="45">
        <v>89.8</v>
      </c>
      <c r="BM707" s="45">
        <v>89.8</v>
      </c>
      <c r="BN707" s="45">
        <v>89.8</v>
      </c>
      <c r="BO707" s="45">
        <v>89.8</v>
      </c>
      <c r="BP707" s="45">
        <v>89.8</v>
      </c>
      <c r="BQ707" s="45">
        <v>89.8</v>
      </c>
      <c r="BR707" s="45">
        <v>89.8</v>
      </c>
      <c r="BS707" s="45">
        <v>89.8</v>
      </c>
      <c r="BT707" s="45">
        <v>89.8</v>
      </c>
      <c r="BU707" s="45">
        <v>89.8</v>
      </c>
      <c r="BV707" s="45">
        <v>89.8</v>
      </c>
      <c r="BW707" s="45">
        <v>89.8</v>
      </c>
      <c r="BX707" s="45">
        <v>89.8</v>
      </c>
      <c r="BY707" s="45">
        <v>89.8</v>
      </c>
      <c r="BZ707" s="45">
        <v>89.8</v>
      </c>
      <c r="CA707" s="45">
        <v>89.8</v>
      </c>
      <c r="CB707" s="45">
        <v>89.8</v>
      </c>
      <c r="CC707" s="45">
        <v>89.8</v>
      </c>
      <c r="CD707" s="45">
        <v>89.8</v>
      </c>
      <c r="CE707" s="45">
        <v>89.8</v>
      </c>
      <c r="CF707" s="45">
        <v>89.8</v>
      </c>
      <c r="CG707" s="45">
        <v>89.8</v>
      </c>
      <c r="CH707" s="45">
        <v>89.8</v>
      </c>
      <c r="CI707" s="45">
        <v>89.8</v>
      </c>
      <c r="CJ707" s="45">
        <v>89.8</v>
      </c>
      <c r="CK707" s="45">
        <v>89.8</v>
      </c>
      <c r="CL707" s="45">
        <v>89.8</v>
      </c>
      <c r="CM707" s="45">
        <v>89.8</v>
      </c>
      <c r="CN707" s="45">
        <v>89.8</v>
      </c>
      <c r="CO707" s="45">
        <v>89.8</v>
      </c>
      <c r="CP707" s="45">
        <v>89.8</v>
      </c>
      <c r="CQ707" s="45">
        <v>89.8</v>
      </c>
      <c r="CR707" s="45">
        <v>89.8</v>
      </c>
      <c r="CS707" s="45">
        <v>89.8</v>
      </c>
      <c r="CT707" s="45">
        <v>89.8</v>
      </c>
      <c r="CU707" s="45">
        <v>89.8</v>
      </c>
      <c r="CV707" s="45">
        <v>89.8</v>
      </c>
      <c r="CW707" s="45">
        <v>89.8</v>
      </c>
      <c r="CX707" s="45">
        <v>89.8</v>
      </c>
      <c r="CY707" s="45">
        <v>89.8</v>
      </c>
      <c r="CZ707" s="45">
        <v>89.8</v>
      </c>
      <c r="DA707" s="45">
        <v>89.8</v>
      </c>
      <c r="DB707" s="45">
        <v>89.8</v>
      </c>
      <c r="DC707" s="45">
        <v>89.8</v>
      </c>
      <c r="DD707" s="45">
        <v>89.8</v>
      </c>
      <c r="DE707" s="45">
        <v>89.8</v>
      </c>
      <c r="DF707" s="45">
        <v>89.8</v>
      </c>
      <c r="DG707" s="45">
        <v>89.8</v>
      </c>
      <c r="DH707" s="45">
        <v>89.8</v>
      </c>
      <c r="DI707" s="45">
        <v>89.8</v>
      </c>
      <c r="DJ707" s="45">
        <v>89.8</v>
      </c>
      <c r="DK707" s="45">
        <v>89.8</v>
      </c>
      <c r="DL707" s="45">
        <v>89.8</v>
      </c>
      <c r="DM707" s="45">
        <v>89.8</v>
      </c>
      <c r="DN707" s="45">
        <v>89.8</v>
      </c>
      <c r="DO707" s="45">
        <v>89.8</v>
      </c>
      <c r="DP707" s="45">
        <v>89.8</v>
      </c>
      <c r="DQ707" s="45">
        <v>89.8</v>
      </c>
      <c r="DR707" s="45">
        <v>89.8</v>
      </c>
      <c r="DS707" s="45">
        <v>89.8</v>
      </c>
      <c r="DT707" s="45">
        <v>89.8</v>
      </c>
      <c r="DU707" s="45">
        <v>89.8</v>
      </c>
      <c r="DV707" s="45">
        <v>89.8</v>
      </c>
      <c r="DW707" s="45">
        <v>89.8</v>
      </c>
      <c r="DX707" s="46">
        <v>89.8</v>
      </c>
      <c r="DY707" s="46">
        <v>89.8</v>
      </c>
      <c r="DZ707" s="46">
        <v>89.8</v>
      </c>
      <c r="EA707">
        <v>89.8</v>
      </c>
      <c r="EB707" s="47">
        <v>89.8</v>
      </c>
      <c r="EC707" s="47">
        <v>89.8</v>
      </c>
    </row>
    <row r="708" spans="1:133" x14ac:dyDescent="0.25">
      <c r="A708" s="43" t="s">
        <v>4165</v>
      </c>
      <c r="B708" s="43" t="s">
        <v>4166</v>
      </c>
      <c r="C708" s="44">
        <v>0.36599999999999999</v>
      </c>
      <c r="D708" s="45">
        <v>102.3</v>
      </c>
      <c r="E708" s="45">
        <v>102.2</v>
      </c>
      <c r="F708" s="45">
        <v>104.4</v>
      </c>
      <c r="G708" s="45">
        <v>105.7</v>
      </c>
      <c r="H708" s="45">
        <v>107.5</v>
      </c>
      <c r="I708" s="45">
        <v>109.8</v>
      </c>
      <c r="J708" s="45">
        <v>109.8</v>
      </c>
      <c r="K708" s="45">
        <v>109.4</v>
      </c>
      <c r="L708" s="45">
        <v>109.1</v>
      </c>
      <c r="M708" s="45">
        <v>110.6</v>
      </c>
      <c r="N708" s="45">
        <v>110.9</v>
      </c>
      <c r="O708" s="45">
        <v>111.4</v>
      </c>
      <c r="P708" s="45">
        <v>111.9</v>
      </c>
      <c r="Q708" s="45">
        <v>112.4</v>
      </c>
      <c r="R708" s="45">
        <v>111.7</v>
      </c>
      <c r="S708" s="45">
        <v>111.9</v>
      </c>
      <c r="T708" s="45">
        <v>112</v>
      </c>
      <c r="U708" s="45">
        <v>114.4</v>
      </c>
      <c r="V708" s="45">
        <v>114.9</v>
      </c>
      <c r="W708" s="45">
        <v>116.1</v>
      </c>
      <c r="X708" s="45">
        <v>115.4</v>
      </c>
      <c r="Y708" s="45">
        <v>116.2</v>
      </c>
      <c r="Z708" s="45">
        <v>115.3</v>
      </c>
      <c r="AA708" s="45">
        <v>114.6</v>
      </c>
      <c r="AB708" s="45">
        <v>115.2</v>
      </c>
      <c r="AC708" s="45">
        <v>116</v>
      </c>
      <c r="AD708" s="45">
        <v>115.2</v>
      </c>
      <c r="AE708" s="45">
        <v>116.6</v>
      </c>
      <c r="AF708" s="45">
        <v>117</v>
      </c>
      <c r="AG708" s="45">
        <v>117.1</v>
      </c>
      <c r="AH708" s="45">
        <v>117.2</v>
      </c>
      <c r="AI708" s="45">
        <v>118.2</v>
      </c>
      <c r="AJ708" s="45">
        <v>116.7</v>
      </c>
      <c r="AK708" s="45">
        <v>116.1</v>
      </c>
      <c r="AL708" s="45">
        <v>116.2</v>
      </c>
      <c r="AM708" s="45">
        <v>115.8</v>
      </c>
      <c r="AN708" s="45">
        <v>115.8</v>
      </c>
      <c r="AO708" s="45">
        <v>116.9</v>
      </c>
      <c r="AP708" s="45">
        <v>117.3</v>
      </c>
      <c r="AQ708" s="45">
        <v>119</v>
      </c>
      <c r="AR708" s="45">
        <v>118.4</v>
      </c>
      <c r="AS708" s="45">
        <v>118.8</v>
      </c>
      <c r="AT708" s="45">
        <v>119.1</v>
      </c>
      <c r="AU708" s="45">
        <v>118.6</v>
      </c>
      <c r="AV708" s="45">
        <v>119.2</v>
      </c>
      <c r="AW708" s="45">
        <v>119.4</v>
      </c>
      <c r="AX708" s="45">
        <v>119.2</v>
      </c>
      <c r="AY708" s="45">
        <v>119.4</v>
      </c>
      <c r="AZ708" s="45">
        <v>118.8</v>
      </c>
      <c r="BA708" s="45">
        <v>119.1</v>
      </c>
      <c r="BB708" s="45">
        <v>119.3</v>
      </c>
      <c r="BC708" s="45">
        <v>119.2</v>
      </c>
      <c r="BD708" s="45">
        <v>119.1</v>
      </c>
      <c r="BE708" s="45">
        <v>119.6</v>
      </c>
      <c r="BF708" s="45">
        <v>119.9</v>
      </c>
      <c r="BG708" s="45">
        <v>119.4</v>
      </c>
      <c r="BH708" s="45">
        <v>119.9</v>
      </c>
      <c r="BI708" s="45">
        <v>120.5</v>
      </c>
      <c r="BJ708" s="45">
        <v>118.8</v>
      </c>
      <c r="BK708" s="45">
        <v>119</v>
      </c>
      <c r="BL708" s="45">
        <v>119.8</v>
      </c>
      <c r="BM708" s="45">
        <v>120.4</v>
      </c>
      <c r="BN708" s="45">
        <v>120.7</v>
      </c>
      <c r="BO708" s="45">
        <v>121.4</v>
      </c>
      <c r="BP708" s="45">
        <v>121.5</v>
      </c>
      <c r="BQ708" s="45">
        <v>122.1</v>
      </c>
      <c r="BR708" s="45">
        <v>121.7</v>
      </c>
      <c r="BS708" s="45">
        <v>121.5</v>
      </c>
      <c r="BT708" s="45">
        <v>121.5</v>
      </c>
      <c r="BU708" s="45">
        <v>121.8</v>
      </c>
      <c r="BV708" s="45">
        <v>121.7</v>
      </c>
      <c r="BW708" s="45">
        <v>121.5</v>
      </c>
      <c r="BX708" s="45">
        <v>121.8</v>
      </c>
      <c r="BY708" s="45">
        <v>122.8</v>
      </c>
      <c r="BZ708" s="45">
        <v>122.9</v>
      </c>
      <c r="CA708" s="45">
        <v>122.7</v>
      </c>
      <c r="CB708" s="45">
        <v>121.8</v>
      </c>
      <c r="CC708" s="45">
        <v>122.1</v>
      </c>
      <c r="CD708" s="45">
        <v>121</v>
      </c>
      <c r="CE708" s="45">
        <v>121.1</v>
      </c>
      <c r="CF708" s="45">
        <v>120.8</v>
      </c>
      <c r="CG708" s="45">
        <v>120.9</v>
      </c>
      <c r="CH708" s="45">
        <v>120.7</v>
      </c>
      <c r="CI708" s="45">
        <v>120.3</v>
      </c>
      <c r="CJ708" s="45">
        <v>120.4</v>
      </c>
      <c r="CK708" s="45">
        <v>120.4</v>
      </c>
      <c r="CL708" s="45">
        <v>120.4</v>
      </c>
      <c r="CM708" s="45">
        <v>120.5</v>
      </c>
      <c r="CN708" s="45">
        <v>120.5</v>
      </c>
      <c r="CO708" s="45">
        <v>120.7</v>
      </c>
      <c r="CP708" s="45">
        <v>120.5</v>
      </c>
      <c r="CQ708" s="45">
        <v>120.3</v>
      </c>
      <c r="CR708" s="45">
        <v>120.4</v>
      </c>
      <c r="CS708" s="45">
        <v>118.3</v>
      </c>
      <c r="CT708" s="45">
        <v>118.1</v>
      </c>
      <c r="CU708" s="45">
        <v>118.1</v>
      </c>
      <c r="CV708" s="45">
        <v>118.1</v>
      </c>
      <c r="CW708" s="45">
        <v>118.2</v>
      </c>
      <c r="CX708" s="45">
        <v>117.8</v>
      </c>
      <c r="CY708" s="45">
        <v>118.2</v>
      </c>
      <c r="CZ708" s="45">
        <v>118.6</v>
      </c>
      <c r="DA708" s="45">
        <v>119.4</v>
      </c>
      <c r="DB708" s="45">
        <v>118.6</v>
      </c>
      <c r="DC708" s="45">
        <v>119.2</v>
      </c>
      <c r="DD708" s="45">
        <v>120.4</v>
      </c>
      <c r="DE708" s="45">
        <v>121</v>
      </c>
      <c r="DF708" s="45">
        <v>122.9</v>
      </c>
      <c r="DG708" s="45">
        <v>123.8</v>
      </c>
      <c r="DH708" s="45">
        <v>124.6</v>
      </c>
      <c r="DI708" s="45">
        <v>125.1</v>
      </c>
      <c r="DJ708" s="45">
        <v>125.2</v>
      </c>
      <c r="DK708" s="45">
        <v>126.3</v>
      </c>
      <c r="DL708" s="45">
        <v>127.7</v>
      </c>
      <c r="DM708" s="45">
        <v>128.69999999999999</v>
      </c>
      <c r="DN708" s="45">
        <v>128.69999999999999</v>
      </c>
      <c r="DO708" s="45">
        <v>129.6</v>
      </c>
      <c r="DP708" s="45">
        <v>130.80000000000001</v>
      </c>
      <c r="DQ708" s="45">
        <v>131.30000000000001</v>
      </c>
      <c r="DR708" s="45">
        <v>131.30000000000001</v>
      </c>
      <c r="DS708" s="45">
        <v>131.30000000000001</v>
      </c>
      <c r="DT708" s="45">
        <v>131.9</v>
      </c>
      <c r="DU708" s="45">
        <v>134</v>
      </c>
      <c r="DV708" s="45">
        <v>134.1</v>
      </c>
      <c r="DW708" s="45">
        <v>134.6</v>
      </c>
      <c r="DX708" s="46">
        <v>135.1</v>
      </c>
      <c r="DY708" s="46">
        <v>134.69999999999999</v>
      </c>
      <c r="DZ708" s="46">
        <v>134.80000000000001</v>
      </c>
      <c r="EA708">
        <v>134.6</v>
      </c>
      <c r="EB708" s="47">
        <v>133.9</v>
      </c>
      <c r="EC708" s="47">
        <v>133.69999999999999</v>
      </c>
    </row>
    <row r="709" spans="1:133" x14ac:dyDescent="0.25">
      <c r="A709" s="43" t="s">
        <v>2970</v>
      </c>
      <c r="B709" s="43" t="s">
        <v>4167</v>
      </c>
      <c r="C709" s="44">
        <v>0.13502</v>
      </c>
      <c r="D709" s="45">
        <v>101.5</v>
      </c>
      <c r="E709" s="45">
        <v>103.4</v>
      </c>
      <c r="F709" s="45">
        <v>106.9</v>
      </c>
      <c r="G709" s="45">
        <v>107.1</v>
      </c>
      <c r="H709" s="45">
        <v>110.2</v>
      </c>
      <c r="I709" s="45">
        <v>111.1</v>
      </c>
      <c r="J709" s="45">
        <v>114.1</v>
      </c>
      <c r="K709" s="45">
        <v>113.7</v>
      </c>
      <c r="L709" s="45">
        <v>113.8</v>
      </c>
      <c r="M709" s="45">
        <v>113.2</v>
      </c>
      <c r="N709" s="45">
        <v>113.6</v>
      </c>
      <c r="O709" s="45">
        <v>113.2</v>
      </c>
      <c r="P709" s="45">
        <v>117.9</v>
      </c>
      <c r="Q709" s="45">
        <v>119.3</v>
      </c>
      <c r="R709" s="45">
        <v>115.4</v>
      </c>
      <c r="S709" s="45">
        <v>116.6</v>
      </c>
      <c r="T709" s="45">
        <v>118.5</v>
      </c>
      <c r="U709" s="45">
        <v>120</v>
      </c>
      <c r="V709" s="45">
        <v>120.7</v>
      </c>
      <c r="W709" s="45">
        <v>121.4</v>
      </c>
      <c r="X709" s="45">
        <v>121.7</v>
      </c>
      <c r="Y709" s="45">
        <v>121.4</v>
      </c>
      <c r="Z709" s="45">
        <v>118.5</v>
      </c>
      <c r="AA709" s="45">
        <v>118.5</v>
      </c>
      <c r="AB709" s="45">
        <v>119.4</v>
      </c>
      <c r="AC709" s="45">
        <v>119.2</v>
      </c>
      <c r="AD709" s="45">
        <v>117.1</v>
      </c>
      <c r="AE709" s="45">
        <v>119.1</v>
      </c>
      <c r="AF709" s="45">
        <v>120</v>
      </c>
      <c r="AG709" s="45">
        <v>121</v>
      </c>
      <c r="AH709" s="45">
        <v>121.7</v>
      </c>
      <c r="AI709" s="45">
        <v>121.8</v>
      </c>
      <c r="AJ709" s="45">
        <v>118.2</v>
      </c>
      <c r="AK709" s="45">
        <v>119.9</v>
      </c>
      <c r="AL709" s="45">
        <v>119.2</v>
      </c>
      <c r="AM709" s="45">
        <v>117.2</v>
      </c>
      <c r="AN709" s="45">
        <v>118</v>
      </c>
      <c r="AO709" s="45">
        <v>118.7</v>
      </c>
      <c r="AP709" s="45">
        <v>119.5</v>
      </c>
      <c r="AQ709" s="45">
        <v>122.5</v>
      </c>
      <c r="AR709" s="45">
        <v>123.7</v>
      </c>
      <c r="AS709" s="45">
        <v>124.5</v>
      </c>
      <c r="AT709" s="45">
        <v>126</v>
      </c>
      <c r="AU709" s="45">
        <v>125.5</v>
      </c>
      <c r="AV709" s="45">
        <v>126.8</v>
      </c>
      <c r="AW709" s="45">
        <v>126.2</v>
      </c>
      <c r="AX709" s="45">
        <v>126</v>
      </c>
      <c r="AY709" s="45">
        <v>126.3</v>
      </c>
      <c r="AZ709" s="45">
        <v>125.8</v>
      </c>
      <c r="BA709" s="45">
        <v>126.9</v>
      </c>
      <c r="BB709" s="45">
        <v>126.7</v>
      </c>
      <c r="BC709" s="45">
        <v>126.7</v>
      </c>
      <c r="BD709" s="45">
        <v>127.3</v>
      </c>
      <c r="BE709" s="45">
        <v>127.5</v>
      </c>
      <c r="BF709" s="45">
        <v>127.6</v>
      </c>
      <c r="BG709" s="45">
        <v>126.6</v>
      </c>
      <c r="BH709" s="45">
        <v>126.8</v>
      </c>
      <c r="BI709" s="45">
        <v>127.3</v>
      </c>
      <c r="BJ709" s="45">
        <v>126.5</v>
      </c>
      <c r="BK709" s="45">
        <v>127.2</v>
      </c>
      <c r="BL709" s="45">
        <v>126.7</v>
      </c>
      <c r="BM709" s="45">
        <v>128.4</v>
      </c>
      <c r="BN709" s="45">
        <v>129.19999999999999</v>
      </c>
      <c r="BO709" s="45">
        <v>129.19999999999999</v>
      </c>
      <c r="BP709" s="45">
        <v>130.4</v>
      </c>
      <c r="BQ709" s="45">
        <v>130.69999999999999</v>
      </c>
      <c r="BR709" s="45">
        <v>130.69999999999999</v>
      </c>
      <c r="BS709" s="45">
        <v>130.6</v>
      </c>
      <c r="BT709" s="45">
        <v>130.9</v>
      </c>
      <c r="BU709" s="45">
        <v>130.69999999999999</v>
      </c>
      <c r="BV709" s="45">
        <v>130.69999999999999</v>
      </c>
      <c r="BW709" s="45">
        <v>130.80000000000001</v>
      </c>
      <c r="BX709" s="45">
        <v>130.6</v>
      </c>
      <c r="BY709" s="45">
        <v>131.4</v>
      </c>
      <c r="BZ709" s="45">
        <v>132</v>
      </c>
      <c r="CA709" s="45">
        <v>132.19999999999999</v>
      </c>
      <c r="CB709" s="45">
        <v>129.6</v>
      </c>
      <c r="CC709" s="45">
        <v>129.30000000000001</v>
      </c>
      <c r="CD709" s="45">
        <v>126.3</v>
      </c>
      <c r="CE709" s="45">
        <v>125.8</v>
      </c>
      <c r="CF709" s="45">
        <v>125.6</v>
      </c>
      <c r="CG709" s="45">
        <v>125.3</v>
      </c>
      <c r="CH709" s="45">
        <v>125.9</v>
      </c>
      <c r="CI709" s="45">
        <v>124.3</v>
      </c>
      <c r="CJ709" s="45">
        <v>124</v>
      </c>
      <c r="CK709" s="45">
        <v>124</v>
      </c>
      <c r="CL709" s="45">
        <v>124</v>
      </c>
      <c r="CM709" s="45">
        <v>124</v>
      </c>
      <c r="CN709" s="45">
        <v>123.8</v>
      </c>
      <c r="CO709" s="45">
        <v>123.8</v>
      </c>
      <c r="CP709" s="45">
        <v>123.7</v>
      </c>
      <c r="CQ709" s="45">
        <v>123.7</v>
      </c>
      <c r="CR709" s="45">
        <v>123.7</v>
      </c>
      <c r="CS709" s="45">
        <v>123.7</v>
      </c>
      <c r="CT709" s="45">
        <v>123.3</v>
      </c>
      <c r="CU709" s="45">
        <v>123.7</v>
      </c>
      <c r="CV709" s="45">
        <v>123.7</v>
      </c>
      <c r="CW709" s="45">
        <v>123.7</v>
      </c>
      <c r="CX709" s="45">
        <v>123.2</v>
      </c>
      <c r="CY709" s="45">
        <v>123.3</v>
      </c>
      <c r="CZ709" s="45">
        <v>123.7</v>
      </c>
      <c r="DA709" s="45">
        <v>125.1</v>
      </c>
      <c r="DB709" s="45">
        <v>123.7</v>
      </c>
      <c r="DC709" s="45">
        <v>123.6</v>
      </c>
      <c r="DD709" s="45">
        <v>123.9</v>
      </c>
      <c r="DE709" s="45">
        <v>123.8</v>
      </c>
      <c r="DF709" s="45">
        <v>125.4</v>
      </c>
      <c r="DG709" s="45">
        <v>126.8</v>
      </c>
      <c r="DH709" s="45">
        <v>127</v>
      </c>
      <c r="DI709" s="45">
        <v>127.2</v>
      </c>
      <c r="DJ709" s="45">
        <v>127.3</v>
      </c>
      <c r="DK709" s="45">
        <v>128</v>
      </c>
      <c r="DL709" s="45">
        <v>128.30000000000001</v>
      </c>
      <c r="DM709" s="45">
        <v>129.19999999999999</v>
      </c>
      <c r="DN709" s="45">
        <v>128.80000000000001</v>
      </c>
      <c r="DO709" s="45">
        <v>130.6</v>
      </c>
      <c r="DP709" s="45">
        <v>131.80000000000001</v>
      </c>
      <c r="DQ709" s="45">
        <v>131.30000000000001</v>
      </c>
      <c r="DR709" s="45">
        <v>131.4</v>
      </c>
      <c r="DS709" s="45">
        <v>131.30000000000001</v>
      </c>
      <c r="DT709" s="45">
        <v>131.6</v>
      </c>
      <c r="DU709" s="45">
        <v>130.6</v>
      </c>
      <c r="DV709" s="45">
        <v>130.6</v>
      </c>
      <c r="DW709" s="45">
        <v>130.69999999999999</v>
      </c>
      <c r="DX709" s="46">
        <v>131.5</v>
      </c>
      <c r="DY709" s="46">
        <v>131.30000000000001</v>
      </c>
      <c r="DZ709" s="46">
        <v>131.5</v>
      </c>
      <c r="EA709">
        <v>131.69999999999999</v>
      </c>
      <c r="EB709" s="47">
        <v>130.80000000000001</v>
      </c>
      <c r="EC709" s="47">
        <v>130.30000000000001</v>
      </c>
    </row>
    <row r="710" spans="1:133" x14ac:dyDescent="0.25">
      <c r="A710" s="43" t="s">
        <v>4168</v>
      </c>
      <c r="B710" s="43" t="s">
        <v>4169</v>
      </c>
      <c r="C710" s="44">
        <v>4.3130000000000002E-2</v>
      </c>
      <c r="D710" s="45">
        <v>101.5</v>
      </c>
      <c r="E710" s="45">
        <v>101.4</v>
      </c>
      <c r="F710" s="45">
        <v>101.6</v>
      </c>
      <c r="G710" s="45">
        <v>101.7</v>
      </c>
      <c r="H710" s="45">
        <v>102</v>
      </c>
      <c r="I710" s="45">
        <v>102.2</v>
      </c>
      <c r="J710" s="45">
        <v>100.3</v>
      </c>
      <c r="K710" s="45">
        <v>99.6</v>
      </c>
      <c r="L710" s="45">
        <v>98.8</v>
      </c>
      <c r="M710" s="45">
        <v>98.6</v>
      </c>
      <c r="N710" s="45">
        <v>98.5</v>
      </c>
      <c r="O710" s="45">
        <v>99.5</v>
      </c>
      <c r="P710" s="45">
        <v>100.5</v>
      </c>
      <c r="Q710" s="45">
        <v>100.6</v>
      </c>
      <c r="R710" s="45">
        <v>100.7</v>
      </c>
      <c r="S710" s="45">
        <v>100.8</v>
      </c>
      <c r="T710" s="45">
        <v>101.3</v>
      </c>
      <c r="U710" s="45">
        <v>101.2</v>
      </c>
      <c r="V710" s="45">
        <v>101</v>
      </c>
      <c r="W710" s="45">
        <v>98.6</v>
      </c>
      <c r="X710" s="45">
        <v>98.2</v>
      </c>
      <c r="Y710" s="45">
        <v>98.8</v>
      </c>
      <c r="Z710" s="45">
        <v>99.1</v>
      </c>
      <c r="AA710" s="45">
        <v>99</v>
      </c>
      <c r="AB710" s="45">
        <v>94.6</v>
      </c>
      <c r="AC710" s="45">
        <v>96</v>
      </c>
      <c r="AD710" s="45">
        <v>96.5</v>
      </c>
      <c r="AE710" s="45">
        <v>96.9</v>
      </c>
      <c r="AF710" s="45">
        <v>95</v>
      </c>
      <c r="AG710" s="45">
        <v>94.1</v>
      </c>
      <c r="AH710" s="45">
        <v>96.3</v>
      </c>
      <c r="AI710" s="45">
        <v>96</v>
      </c>
      <c r="AJ710" s="45">
        <v>95.6</v>
      </c>
      <c r="AK710" s="45">
        <v>94.8</v>
      </c>
      <c r="AL710" s="45">
        <v>91.2</v>
      </c>
      <c r="AM710" s="45">
        <v>91.8</v>
      </c>
      <c r="AN710" s="45">
        <v>93.6</v>
      </c>
      <c r="AO710" s="45">
        <v>90.8</v>
      </c>
      <c r="AP710" s="45">
        <v>91.6</v>
      </c>
      <c r="AQ710" s="45">
        <v>90.6</v>
      </c>
      <c r="AR710" s="45">
        <v>91</v>
      </c>
      <c r="AS710" s="45">
        <v>91.5</v>
      </c>
      <c r="AT710" s="45">
        <v>90.5</v>
      </c>
      <c r="AU710" s="45">
        <v>89.1</v>
      </c>
      <c r="AV710" s="45">
        <v>89.5</v>
      </c>
      <c r="AW710" s="45">
        <v>90.1</v>
      </c>
      <c r="AX710" s="45">
        <v>90.1</v>
      </c>
      <c r="AY710" s="45">
        <v>89.5</v>
      </c>
      <c r="AZ710" s="45">
        <v>88.4</v>
      </c>
      <c r="BA710" s="45">
        <v>87.2</v>
      </c>
      <c r="BB710" s="45">
        <v>87</v>
      </c>
      <c r="BC710" s="45">
        <v>86.6</v>
      </c>
      <c r="BD710" s="45">
        <v>85.6</v>
      </c>
      <c r="BE710" s="45">
        <v>86.3</v>
      </c>
      <c r="BF710" s="45">
        <v>88.9</v>
      </c>
      <c r="BG710" s="45">
        <v>88.8</v>
      </c>
      <c r="BH710" s="45">
        <v>90.2</v>
      </c>
      <c r="BI710" s="45">
        <v>89.5</v>
      </c>
      <c r="BJ710" s="45">
        <v>89.6</v>
      </c>
      <c r="BK710" s="45">
        <v>88.7</v>
      </c>
      <c r="BL710" s="45">
        <v>89.2</v>
      </c>
      <c r="BM710" s="45">
        <v>88.9</v>
      </c>
      <c r="BN710" s="45">
        <v>89.4</v>
      </c>
      <c r="BO710" s="45">
        <v>89.8</v>
      </c>
      <c r="BP710" s="45">
        <v>89.9</v>
      </c>
      <c r="BQ710" s="45">
        <v>90.4</v>
      </c>
      <c r="BR710" s="45">
        <v>90.2</v>
      </c>
      <c r="BS710" s="45">
        <v>90</v>
      </c>
      <c r="BT710" s="45">
        <v>90.4</v>
      </c>
      <c r="BU710" s="45">
        <v>90.5</v>
      </c>
      <c r="BV710" s="45">
        <v>90.1</v>
      </c>
      <c r="BW710" s="45">
        <v>89.8</v>
      </c>
      <c r="BX710" s="45">
        <v>90.3</v>
      </c>
      <c r="BY710" s="45">
        <v>90.5</v>
      </c>
      <c r="BZ710" s="45">
        <v>89.9</v>
      </c>
      <c r="CA710" s="45">
        <v>90.3</v>
      </c>
      <c r="CB710" s="45">
        <v>90.7</v>
      </c>
      <c r="CC710" s="45">
        <v>91.5</v>
      </c>
      <c r="CD710" s="45">
        <v>90.9</v>
      </c>
      <c r="CE710" s="45">
        <v>89.8</v>
      </c>
      <c r="CF710" s="45">
        <v>90.8</v>
      </c>
      <c r="CG710" s="45">
        <v>90.6</v>
      </c>
      <c r="CH710" s="45">
        <v>89.9</v>
      </c>
      <c r="CI710" s="45">
        <v>89.3</v>
      </c>
      <c r="CJ710" s="45">
        <v>89.9</v>
      </c>
      <c r="CK710" s="45">
        <v>89.8</v>
      </c>
      <c r="CL710" s="45">
        <v>89.2</v>
      </c>
      <c r="CM710" s="45">
        <v>88.8</v>
      </c>
      <c r="CN710" s="45">
        <v>89.6</v>
      </c>
      <c r="CO710" s="45">
        <v>89.9</v>
      </c>
      <c r="CP710" s="45">
        <v>89.1</v>
      </c>
      <c r="CQ710" s="45">
        <v>89.5</v>
      </c>
      <c r="CR710" s="45">
        <v>88.8</v>
      </c>
      <c r="CS710" s="45">
        <v>90.6</v>
      </c>
      <c r="CT710" s="45">
        <v>89.6</v>
      </c>
      <c r="CU710" s="45">
        <v>89.5</v>
      </c>
      <c r="CV710" s="45">
        <v>89.5</v>
      </c>
      <c r="CW710" s="45">
        <v>90.4</v>
      </c>
      <c r="CX710" s="45">
        <v>90.4</v>
      </c>
      <c r="CY710" s="45">
        <v>91.3</v>
      </c>
      <c r="CZ710" s="45">
        <v>90.9</v>
      </c>
      <c r="DA710" s="45">
        <v>91.8</v>
      </c>
      <c r="DB710" s="45">
        <v>91.9</v>
      </c>
      <c r="DC710" s="45">
        <v>92.3</v>
      </c>
      <c r="DD710" s="45">
        <v>97.4</v>
      </c>
      <c r="DE710" s="45">
        <v>99.9</v>
      </c>
      <c r="DF710" s="45">
        <v>101.7</v>
      </c>
      <c r="DG710" s="45">
        <v>100.2</v>
      </c>
      <c r="DH710" s="45">
        <v>100.5</v>
      </c>
      <c r="DI710" s="45">
        <v>100.1</v>
      </c>
      <c r="DJ710" s="45">
        <v>99.6</v>
      </c>
      <c r="DK710" s="45">
        <v>102.9</v>
      </c>
      <c r="DL710" s="45">
        <v>102.7</v>
      </c>
      <c r="DM710" s="45">
        <v>103.5</v>
      </c>
      <c r="DN710" s="45">
        <v>104.8</v>
      </c>
      <c r="DO710" s="45">
        <v>103.9</v>
      </c>
      <c r="DP710" s="45">
        <v>105.3</v>
      </c>
      <c r="DQ710" s="45">
        <v>105.9</v>
      </c>
      <c r="DR710" s="45">
        <v>107.6</v>
      </c>
      <c r="DS710" s="45">
        <v>107.7</v>
      </c>
      <c r="DT710" s="45">
        <v>107.9</v>
      </c>
      <c r="DU710" s="45">
        <v>108.6</v>
      </c>
      <c r="DV710" s="45">
        <v>108.7</v>
      </c>
      <c r="DW710" s="45">
        <v>110.1</v>
      </c>
      <c r="DX710" s="46">
        <v>110.2</v>
      </c>
      <c r="DY710" s="46">
        <v>110.9</v>
      </c>
      <c r="DZ710" s="46">
        <v>110.4</v>
      </c>
      <c r="EA710">
        <v>110.1</v>
      </c>
      <c r="EB710" s="47">
        <v>109.5</v>
      </c>
      <c r="EC710" s="47">
        <v>107.5</v>
      </c>
    </row>
    <row r="711" spans="1:133" x14ac:dyDescent="0.25">
      <c r="A711" s="43" t="s">
        <v>4170</v>
      </c>
      <c r="B711" s="43" t="s">
        <v>4171</v>
      </c>
      <c r="C711" s="44">
        <v>6.9699999999999996E-3</v>
      </c>
      <c r="D711" s="45">
        <v>100.4</v>
      </c>
      <c r="E711" s="45">
        <v>100.4</v>
      </c>
      <c r="F711" s="45">
        <v>100.6</v>
      </c>
      <c r="G711" s="45">
        <v>101.1</v>
      </c>
      <c r="H711" s="45">
        <v>101.1</v>
      </c>
      <c r="I711" s="45">
        <v>101.1</v>
      </c>
      <c r="J711" s="45">
        <v>100.2</v>
      </c>
      <c r="K711" s="45">
        <v>100.1</v>
      </c>
      <c r="L711" s="45">
        <v>101.8</v>
      </c>
      <c r="M711" s="45">
        <v>102.3</v>
      </c>
      <c r="N711" s="45">
        <v>102.1</v>
      </c>
      <c r="O711" s="45">
        <v>102.4</v>
      </c>
      <c r="P711" s="45">
        <v>102.1</v>
      </c>
      <c r="Q711" s="45">
        <v>101.9</v>
      </c>
      <c r="R711" s="45">
        <v>101.6</v>
      </c>
      <c r="S711" s="45">
        <v>101.6</v>
      </c>
      <c r="T711" s="45">
        <v>107</v>
      </c>
      <c r="U711" s="45">
        <v>114.6</v>
      </c>
      <c r="V711" s="45">
        <v>109.6</v>
      </c>
      <c r="W711" s="45">
        <v>113.1</v>
      </c>
      <c r="X711" s="45">
        <v>111.8</v>
      </c>
      <c r="Y711" s="45">
        <v>111.2</v>
      </c>
      <c r="Z711" s="45">
        <v>111</v>
      </c>
      <c r="AA711" s="45">
        <v>111.3</v>
      </c>
      <c r="AB711" s="45">
        <v>111.4</v>
      </c>
      <c r="AC711" s="45">
        <v>112.7</v>
      </c>
      <c r="AD711" s="45">
        <v>112.5</v>
      </c>
      <c r="AE711" s="45">
        <v>115.8</v>
      </c>
      <c r="AF711" s="45">
        <v>116</v>
      </c>
      <c r="AG711" s="45">
        <v>116.6</v>
      </c>
      <c r="AH711" s="45">
        <v>117</v>
      </c>
      <c r="AI711" s="45">
        <v>117.2</v>
      </c>
      <c r="AJ711" s="45">
        <v>117</v>
      </c>
      <c r="AK711" s="45">
        <v>116.3</v>
      </c>
      <c r="AL711" s="45">
        <v>113</v>
      </c>
      <c r="AM711" s="45">
        <v>113.6</v>
      </c>
      <c r="AN711" s="45">
        <v>113.6</v>
      </c>
      <c r="AO711" s="45">
        <v>114.2</v>
      </c>
      <c r="AP711" s="45">
        <v>112.8</v>
      </c>
      <c r="AQ711" s="45">
        <v>118.2</v>
      </c>
      <c r="AR711" s="45">
        <v>117.1</v>
      </c>
      <c r="AS711" s="45">
        <v>114.4</v>
      </c>
      <c r="AT711" s="45">
        <v>114.4</v>
      </c>
      <c r="AU711" s="45">
        <v>111.6</v>
      </c>
      <c r="AV711" s="45">
        <v>109.9</v>
      </c>
      <c r="AW711" s="45">
        <v>114.2</v>
      </c>
      <c r="AX711" s="45">
        <v>113.4</v>
      </c>
      <c r="AY711" s="45">
        <v>113.9</v>
      </c>
      <c r="AZ711" s="45">
        <v>114.5</v>
      </c>
      <c r="BA711" s="45">
        <v>115.3</v>
      </c>
      <c r="BB711" s="45">
        <v>115.3</v>
      </c>
      <c r="BC711" s="45">
        <v>115.3</v>
      </c>
      <c r="BD711" s="45">
        <v>116</v>
      </c>
      <c r="BE711" s="45">
        <v>115.9</v>
      </c>
      <c r="BF711" s="45">
        <v>116.1</v>
      </c>
      <c r="BG711" s="45">
        <v>116.2</v>
      </c>
      <c r="BH711" s="45">
        <v>117</v>
      </c>
      <c r="BI711" s="45">
        <v>117</v>
      </c>
      <c r="BJ711" s="45">
        <v>117</v>
      </c>
      <c r="BK711" s="45">
        <v>117</v>
      </c>
      <c r="BL711" s="45">
        <v>118.2</v>
      </c>
      <c r="BM711" s="45">
        <v>118.2</v>
      </c>
      <c r="BN711" s="45">
        <v>118.2</v>
      </c>
      <c r="BO711" s="45">
        <v>118.2</v>
      </c>
      <c r="BP711" s="45">
        <v>118.2</v>
      </c>
      <c r="BQ711" s="45">
        <v>117.5</v>
      </c>
      <c r="BR711" s="45">
        <v>117.5</v>
      </c>
      <c r="BS711" s="45">
        <v>117.5</v>
      </c>
      <c r="BT711" s="45">
        <v>117.2</v>
      </c>
      <c r="BU711" s="45">
        <v>117.5</v>
      </c>
      <c r="BV711" s="45">
        <v>117.9</v>
      </c>
      <c r="BW711" s="45">
        <v>117.9</v>
      </c>
      <c r="BX711" s="45">
        <v>118.2</v>
      </c>
      <c r="BY711" s="45">
        <v>118.2</v>
      </c>
      <c r="BZ711" s="45">
        <v>118.2</v>
      </c>
      <c r="CA711" s="45">
        <v>118.2</v>
      </c>
      <c r="CB711" s="45">
        <v>118.2</v>
      </c>
      <c r="CC711" s="45">
        <v>121.3</v>
      </c>
      <c r="CD711" s="45">
        <v>121.3</v>
      </c>
      <c r="CE711" s="45">
        <v>120.8</v>
      </c>
      <c r="CF711" s="45">
        <v>121.4</v>
      </c>
      <c r="CG711" s="45">
        <v>120.6</v>
      </c>
      <c r="CH711" s="45">
        <v>120.6</v>
      </c>
      <c r="CI711" s="45">
        <v>117.6</v>
      </c>
      <c r="CJ711" s="45">
        <v>120.7</v>
      </c>
      <c r="CK711" s="45">
        <v>120.7</v>
      </c>
      <c r="CL711" s="45">
        <v>119.5</v>
      </c>
      <c r="CM711" s="45">
        <v>117.5</v>
      </c>
      <c r="CN711" s="45">
        <v>119.5</v>
      </c>
      <c r="CO711" s="45">
        <v>119.2</v>
      </c>
      <c r="CP711" s="45">
        <v>118.8</v>
      </c>
      <c r="CQ711" s="45">
        <v>113.8</v>
      </c>
      <c r="CR711" s="45">
        <v>119.2</v>
      </c>
      <c r="CS711" s="45">
        <v>119.7</v>
      </c>
      <c r="CT711" s="45">
        <v>118.9</v>
      </c>
      <c r="CU711" s="45">
        <v>118.9</v>
      </c>
      <c r="CV711" s="45">
        <v>118.9</v>
      </c>
      <c r="CW711" s="45">
        <v>116.1</v>
      </c>
      <c r="CX711" s="45">
        <v>116.1</v>
      </c>
      <c r="CY711" s="45">
        <v>116.1</v>
      </c>
      <c r="CZ711" s="45">
        <v>116.1</v>
      </c>
      <c r="DA711" s="45">
        <v>117.6</v>
      </c>
      <c r="DB711" s="45">
        <v>115.5</v>
      </c>
      <c r="DC711" s="45">
        <v>114.6</v>
      </c>
      <c r="DD711" s="45">
        <v>116.3</v>
      </c>
      <c r="DE711" s="45">
        <v>115.5</v>
      </c>
      <c r="DF711" s="45">
        <v>118.7</v>
      </c>
      <c r="DG711" s="45">
        <v>118.7</v>
      </c>
      <c r="DH711" s="45">
        <v>118.7</v>
      </c>
      <c r="DI711" s="45">
        <v>118.7</v>
      </c>
      <c r="DJ711" s="45">
        <v>115.4</v>
      </c>
      <c r="DK711" s="45">
        <v>118.7</v>
      </c>
      <c r="DL711" s="45">
        <v>121</v>
      </c>
      <c r="DM711" s="45">
        <v>120.2</v>
      </c>
      <c r="DN711" s="45">
        <v>124.4</v>
      </c>
      <c r="DO711" s="45">
        <v>124.9</v>
      </c>
      <c r="DP711" s="45">
        <v>125.6</v>
      </c>
      <c r="DQ711" s="45">
        <v>127</v>
      </c>
      <c r="DR711" s="45">
        <v>129.9</v>
      </c>
      <c r="DS711" s="45">
        <v>127.8</v>
      </c>
      <c r="DT711" s="45">
        <v>126.2</v>
      </c>
      <c r="DU711" s="45">
        <v>129.1</v>
      </c>
      <c r="DV711" s="45">
        <v>129.1</v>
      </c>
      <c r="DW711" s="45">
        <v>130.1</v>
      </c>
      <c r="DX711" s="46">
        <v>130.1</v>
      </c>
      <c r="DY711" s="46">
        <v>124.2</v>
      </c>
      <c r="DZ711" s="46">
        <v>131.30000000000001</v>
      </c>
      <c r="EA711">
        <v>131.30000000000001</v>
      </c>
      <c r="EB711" s="47">
        <v>129.9</v>
      </c>
      <c r="EC711" s="47">
        <v>129.9</v>
      </c>
    </row>
    <row r="712" spans="1:133" x14ac:dyDescent="0.25">
      <c r="A712" s="43" t="s">
        <v>4172</v>
      </c>
      <c r="B712" s="43" t="s">
        <v>4173</v>
      </c>
      <c r="C712" s="44">
        <v>2.6900000000000001E-3</v>
      </c>
      <c r="D712" s="45">
        <v>104.9</v>
      </c>
      <c r="E712" s="45">
        <v>104.9</v>
      </c>
      <c r="F712" s="45">
        <v>105.2</v>
      </c>
      <c r="G712" s="45">
        <v>103.7</v>
      </c>
      <c r="H712" s="45">
        <v>103.7</v>
      </c>
      <c r="I712" s="45">
        <v>107.5</v>
      </c>
      <c r="J712" s="45">
        <v>112</v>
      </c>
      <c r="K712" s="45">
        <v>109.1</v>
      </c>
      <c r="L712" s="45">
        <v>103.9</v>
      </c>
      <c r="M712" s="45">
        <v>119.3</v>
      </c>
      <c r="N712" s="45">
        <v>113.1</v>
      </c>
      <c r="O712" s="45">
        <v>111.9</v>
      </c>
      <c r="P712" s="45">
        <v>111.8</v>
      </c>
      <c r="Q712" s="45">
        <v>114.1</v>
      </c>
      <c r="R712" s="45">
        <v>114.3</v>
      </c>
      <c r="S712" s="45">
        <v>119.7</v>
      </c>
      <c r="T712" s="45">
        <v>123.4</v>
      </c>
      <c r="U712" s="45">
        <v>123.4</v>
      </c>
      <c r="V712" s="45">
        <v>124.6</v>
      </c>
      <c r="W712" s="45">
        <v>124.6</v>
      </c>
      <c r="X712" s="45">
        <v>123.4</v>
      </c>
      <c r="Y712" s="45">
        <v>106.7</v>
      </c>
      <c r="Z712" s="45">
        <v>107.7</v>
      </c>
      <c r="AA712" s="45">
        <v>107.6</v>
      </c>
      <c r="AB712" s="45">
        <v>108.7</v>
      </c>
      <c r="AC712" s="45">
        <v>108.7</v>
      </c>
      <c r="AD712" s="45">
        <v>108.7</v>
      </c>
      <c r="AE712" s="45">
        <v>108.7</v>
      </c>
      <c r="AF712" s="45">
        <v>108.7</v>
      </c>
      <c r="AG712" s="45">
        <v>108.7</v>
      </c>
      <c r="AH712" s="45">
        <v>111.4</v>
      </c>
      <c r="AI712" s="45">
        <v>111.4</v>
      </c>
      <c r="AJ712" s="45">
        <v>111.4</v>
      </c>
      <c r="AK712" s="45">
        <v>105.3</v>
      </c>
      <c r="AL712" s="45">
        <v>111.5</v>
      </c>
      <c r="AM712" s="45">
        <v>111.4</v>
      </c>
      <c r="AN712" s="45">
        <v>111.4</v>
      </c>
      <c r="AO712" s="45">
        <v>111.1</v>
      </c>
      <c r="AP712" s="45">
        <v>112.9</v>
      </c>
      <c r="AQ712" s="45">
        <v>112.6</v>
      </c>
      <c r="AR712" s="45">
        <v>114.2</v>
      </c>
      <c r="AS712" s="45">
        <v>113.4</v>
      </c>
      <c r="AT712" s="45">
        <v>104.4</v>
      </c>
      <c r="AU712" s="45">
        <v>104.8</v>
      </c>
      <c r="AV712" s="45">
        <v>102.5</v>
      </c>
      <c r="AW712" s="45">
        <v>104.8</v>
      </c>
      <c r="AX712" s="45">
        <v>105.1</v>
      </c>
      <c r="AY712" s="45">
        <v>105.1</v>
      </c>
      <c r="AZ712" s="45">
        <v>105.1</v>
      </c>
      <c r="BA712" s="45">
        <v>112.7</v>
      </c>
      <c r="BB712" s="45">
        <v>112.7</v>
      </c>
      <c r="BC712" s="45">
        <v>105.1</v>
      </c>
      <c r="BD712" s="45">
        <v>98.5</v>
      </c>
      <c r="BE712" s="45">
        <v>98.7</v>
      </c>
      <c r="BF712" s="45">
        <v>98.9</v>
      </c>
      <c r="BG712" s="45">
        <v>97.4</v>
      </c>
      <c r="BH712" s="45">
        <v>98.8</v>
      </c>
      <c r="BI712" s="45">
        <v>98.8</v>
      </c>
      <c r="BJ712" s="45">
        <v>98.8</v>
      </c>
      <c r="BK712" s="45">
        <v>98.8</v>
      </c>
      <c r="BL712" s="45">
        <v>98.8</v>
      </c>
      <c r="BM712" s="45">
        <v>98.8</v>
      </c>
      <c r="BN712" s="45">
        <v>98.9</v>
      </c>
      <c r="BO712" s="45">
        <v>101.9</v>
      </c>
      <c r="BP712" s="45">
        <v>101.9</v>
      </c>
      <c r="BQ712" s="45">
        <v>101.9</v>
      </c>
      <c r="BR712" s="45">
        <v>101.9</v>
      </c>
      <c r="BS712" s="45">
        <v>101.9</v>
      </c>
      <c r="BT712" s="45">
        <v>101.9</v>
      </c>
      <c r="BU712" s="45">
        <v>101.9</v>
      </c>
      <c r="BV712" s="45">
        <v>101.9</v>
      </c>
      <c r="BW712" s="45">
        <v>101.9</v>
      </c>
      <c r="BX712" s="45">
        <v>101.9</v>
      </c>
      <c r="BY712" s="45">
        <v>101.9</v>
      </c>
      <c r="BZ712" s="45">
        <v>101.9</v>
      </c>
      <c r="CA712" s="45">
        <v>102.2</v>
      </c>
      <c r="CB712" s="45">
        <v>101.9</v>
      </c>
      <c r="CC712" s="45">
        <v>101.9</v>
      </c>
      <c r="CD712" s="45">
        <v>101.9</v>
      </c>
      <c r="CE712" s="45">
        <v>101.9</v>
      </c>
      <c r="CF712" s="45">
        <v>101.9</v>
      </c>
      <c r="CG712" s="45">
        <v>101.9</v>
      </c>
      <c r="CH712" s="45">
        <v>101.9</v>
      </c>
      <c r="CI712" s="45">
        <v>101.9</v>
      </c>
      <c r="CJ712" s="45">
        <v>101.9</v>
      </c>
      <c r="CK712" s="45">
        <v>101.9</v>
      </c>
      <c r="CL712" s="45">
        <v>101.9</v>
      </c>
      <c r="CM712" s="45">
        <v>101.9</v>
      </c>
      <c r="CN712" s="45">
        <v>101.9</v>
      </c>
      <c r="CO712" s="45">
        <v>101.9</v>
      </c>
      <c r="CP712" s="45">
        <v>101.9</v>
      </c>
      <c r="CQ712" s="45">
        <v>101.9</v>
      </c>
      <c r="CR712" s="45">
        <v>101.9</v>
      </c>
      <c r="CS712" s="45">
        <v>101.9</v>
      </c>
      <c r="CT712" s="45">
        <v>101.9</v>
      </c>
      <c r="CU712" s="45">
        <v>101.9</v>
      </c>
      <c r="CV712" s="45">
        <v>101.9</v>
      </c>
      <c r="CW712" s="45">
        <v>101.9</v>
      </c>
      <c r="CX712" s="45">
        <v>101.9</v>
      </c>
      <c r="CY712" s="45">
        <v>101.9</v>
      </c>
      <c r="CZ712" s="45">
        <v>101.9</v>
      </c>
      <c r="DA712" s="45">
        <v>101.9</v>
      </c>
      <c r="DB712" s="45">
        <v>101.9</v>
      </c>
      <c r="DC712" s="45">
        <v>101.9</v>
      </c>
      <c r="DD712" s="45">
        <v>101.9</v>
      </c>
      <c r="DE712" s="45">
        <v>101.9</v>
      </c>
      <c r="DF712" s="45">
        <v>101.9</v>
      </c>
      <c r="DG712" s="45">
        <v>104.1</v>
      </c>
      <c r="DH712" s="45">
        <v>104.1</v>
      </c>
      <c r="DI712" s="45">
        <v>104.1</v>
      </c>
      <c r="DJ712" s="45">
        <v>104.1</v>
      </c>
      <c r="DK712" s="45">
        <v>104.1</v>
      </c>
      <c r="DL712" s="45">
        <v>104.1</v>
      </c>
      <c r="DM712" s="45">
        <v>104.1</v>
      </c>
      <c r="DN712" s="45">
        <v>106.8</v>
      </c>
      <c r="DO712" s="45">
        <v>106.8</v>
      </c>
      <c r="DP712" s="45">
        <v>106.8</v>
      </c>
      <c r="DQ712" s="45">
        <v>106.8</v>
      </c>
      <c r="DR712" s="45">
        <v>106.8</v>
      </c>
      <c r="DS712" s="45">
        <v>106.8</v>
      </c>
      <c r="DT712" s="45">
        <v>106.8</v>
      </c>
      <c r="DU712" s="45">
        <v>106.8</v>
      </c>
      <c r="DV712" s="45">
        <v>106.8</v>
      </c>
      <c r="DW712" s="45">
        <v>106.8</v>
      </c>
      <c r="DX712" s="46">
        <v>113.8</v>
      </c>
      <c r="DY712" s="46">
        <v>113.8</v>
      </c>
      <c r="DZ712" s="46">
        <v>113.8</v>
      </c>
      <c r="EA712">
        <v>113.8</v>
      </c>
      <c r="EB712" s="47">
        <v>113.8</v>
      </c>
      <c r="EC712" s="47">
        <v>113.8</v>
      </c>
    </row>
    <row r="713" spans="1:133" x14ac:dyDescent="0.25">
      <c r="A713" s="43" t="s">
        <v>4174</v>
      </c>
      <c r="B713" s="43" t="s">
        <v>4175</v>
      </c>
      <c r="C713" s="44">
        <v>5.0799999999999998E-2</v>
      </c>
      <c r="D713" s="45">
        <v>101.2</v>
      </c>
      <c r="E713" s="45">
        <v>99.1</v>
      </c>
      <c r="F713" s="45">
        <v>99.8</v>
      </c>
      <c r="G713" s="45">
        <v>98.7</v>
      </c>
      <c r="H713" s="45">
        <v>99.1</v>
      </c>
      <c r="I713" s="45">
        <v>100</v>
      </c>
      <c r="J713" s="45">
        <v>99.8</v>
      </c>
      <c r="K713" s="45">
        <v>101.8</v>
      </c>
      <c r="L713" s="45">
        <v>99.4</v>
      </c>
      <c r="M713" s="45">
        <v>102.1</v>
      </c>
      <c r="N713" s="45">
        <v>103.1</v>
      </c>
      <c r="O713" s="45">
        <v>104.7</v>
      </c>
      <c r="P713" s="45">
        <v>103.1</v>
      </c>
      <c r="Q713" s="45">
        <v>104.2</v>
      </c>
      <c r="R713" s="45">
        <v>104.2</v>
      </c>
      <c r="S713" s="45">
        <v>103.4</v>
      </c>
      <c r="T713" s="45">
        <v>104</v>
      </c>
      <c r="U713" s="45">
        <v>105.1</v>
      </c>
      <c r="V713" s="45">
        <v>104.1</v>
      </c>
      <c r="W713" s="45">
        <v>102</v>
      </c>
      <c r="X713" s="45">
        <v>102.5</v>
      </c>
      <c r="Y713" s="45">
        <v>103.6</v>
      </c>
      <c r="Z713" s="45">
        <v>105.6</v>
      </c>
      <c r="AA713" s="45">
        <v>105</v>
      </c>
      <c r="AB713" s="45">
        <v>106.5</v>
      </c>
      <c r="AC713" s="45">
        <v>106.6</v>
      </c>
      <c r="AD713" s="45">
        <v>106.1</v>
      </c>
      <c r="AE713" s="45">
        <v>105.3</v>
      </c>
      <c r="AF713" s="45">
        <v>106.7</v>
      </c>
      <c r="AG713" s="45">
        <v>107.4</v>
      </c>
      <c r="AH713" s="45">
        <v>109.3</v>
      </c>
      <c r="AI713" s="45">
        <v>105.7</v>
      </c>
      <c r="AJ713" s="45">
        <v>105.6</v>
      </c>
      <c r="AK713" s="45">
        <v>105.8</v>
      </c>
      <c r="AL713" s="45">
        <v>106.6</v>
      </c>
      <c r="AM713" s="45">
        <v>107.8</v>
      </c>
      <c r="AN713" s="45">
        <v>107.3</v>
      </c>
      <c r="AO713" s="45">
        <v>109.1</v>
      </c>
      <c r="AP713" s="45">
        <v>107.9</v>
      </c>
      <c r="AQ713" s="45">
        <v>109.5</v>
      </c>
      <c r="AR713" s="45">
        <v>110.5</v>
      </c>
      <c r="AS713" s="45">
        <v>110.7</v>
      </c>
      <c r="AT713" s="45">
        <v>109.9</v>
      </c>
      <c r="AU713" s="45">
        <v>106.2</v>
      </c>
      <c r="AV713" s="45">
        <v>107.5</v>
      </c>
      <c r="AW713" s="45">
        <v>108</v>
      </c>
      <c r="AX713" s="45">
        <v>108</v>
      </c>
      <c r="AY713" s="45">
        <v>108.7</v>
      </c>
      <c r="AZ713" s="45">
        <v>107.3</v>
      </c>
      <c r="BA713" s="45">
        <v>107.8</v>
      </c>
      <c r="BB713" s="45">
        <v>109.1</v>
      </c>
      <c r="BC713" s="45">
        <v>109.1</v>
      </c>
      <c r="BD713" s="45">
        <v>107.7</v>
      </c>
      <c r="BE713" s="45">
        <v>109.6</v>
      </c>
      <c r="BF713" s="45">
        <v>108.9</v>
      </c>
      <c r="BG713" s="45">
        <v>109.3</v>
      </c>
      <c r="BH713" s="45">
        <v>111.9</v>
      </c>
      <c r="BI713" s="45">
        <v>112.5</v>
      </c>
      <c r="BJ713" s="45">
        <v>112.3</v>
      </c>
      <c r="BK713" s="45">
        <v>112</v>
      </c>
      <c r="BL713" s="45">
        <v>112.1</v>
      </c>
      <c r="BM713" s="45">
        <v>112.1</v>
      </c>
      <c r="BN713" s="45">
        <v>112.2</v>
      </c>
      <c r="BO713" s="45">
        <v>113</v>
      </c>
      <c r="BP713" s="45">
        <v>110.8</v>
      </c>
      <c r="BQ713" s="45">
        <v>113.9</v>
      </c>
      <c r="BR713" s="45">
        <v>114.4</v>
      </c>
      <c r="BS713" s="45">
        <v>113</v>
      </c>
      <c r="BT713" s="45">
        <v>112.3</v>
      </c>
      <c r="BU713" s="45">
        <v>114.9</v>
      </c>
      <c r="BV713" s="45">
        <v>114.7</v>
      </c>
      <c r="BW713" s="45">
        <v>114</v>
      </c>
      <c r="BX713" s="45">
        <v>114.2</v>
      </c>
      <c r="BY713" s="45">
        <v>115.6</v>
      </c>
      <c r="BZ713" s="45">
        <v>114.7</v>
      </c>
      <c r="CA713" s="45">
        <v>114.5</v>
      </c>
      <c r="CB713" s="45">
        <v>114.4</v>
      </c>
      <c r="CC713" s="45">
        <v>114.8</v>
      </c>
      <c r="CD713" s="45">
        <v>115.5</v>
      </c>
      <c r="CE713" s="45">
        <v>116.3</v>
      </c>
      <c r="CF713" s="45">
        <v>116.4</v>
      </c>
      <c r="CG713" s="45">
        <v>116.9</v>
      </c>
      <c r="CH713" s="45">
        <v>115.1</v>
      </c>
      <c r="CI713" s="45">
        <v>116.2</v>
      </c>
      <c r="CJ713" s="45">
        <v>116.2</v>
      </c>
      <c r="CK713" s="45">
        <v>116.9</v>
      </c>
      <c r="CL713" s="45">
        <v>116.9</v>
      </c>
      <c r="CM713" s="45">
        <v>117.6</v>
      </c>
      <c r="CN713" s="45">
        <v>117.4</v>
      </c>
      <c r="CO713" s="45">
        <v>117</v>
      </c>
      <c r="CP713" s="45">
        <v>116.2</v>
      </c>
      <c r="CQ713" s="45">
        <v>117</v>
      </c>
      <c r="CR713" s="45">
        <v>116.8</v>
      </c>
      <c r="CS713" s="45">
        <v>116.5</v>
      </c>
      <c r="CT713" s="45">
        <v>116.8</v>
      </c>
      <c r="CU713" s="45">
        <v>116.7</v>
      </c>
      <c r="CV713" s="45">
        <v>116.5</v>
      </c>
      <c r="CW713" s="45">
        <v>116.3</v>
      </c>
      <c r="CX713" s="45">
        <v>115</v>
      </c>
      <c r="CY713" s="45">
        <v>116.9</v>
      </c>
      <c r="CZ713" s="45">
        <v>116.7</v>
      </c>
      <c r="DA713" s="45">
        <v>115.8</v>
      </c>
      <c r="DB713" s="45">
        <v>115.9</v>
      </c>
      <c r="DC713" s="45">
        <v>120.6</v>
      </c>
      <c r="DD713" s="45">
        <v>122.4</v>
      </c>
      <c r="DE713" s="45">
        <v>124.2</v>
      </c>
      <c r="DF713" s="45">
        <v>131.30000000000001</v>
      </c>
      <c r="DG713" s="45">
        <v>132.6</v>
      </c>
      <c r="DH713" s="45">
        <v>133.1</v>
      </c>
      <c r="DI713" s="45">
        <v>134.4</v>
      </c>
      <c r="DJ713" s="45">
        <v>135.69999999999999</v>
      </c>
      <c r="DK713" s="45">
        <v>136.30000000000001</v>
      </c>
      <c r="DL713" s="45">
        <v>137.6</v>
      </c>
      <c r="DM713" s="45">
        <v>138.69999999999999</v>
      </c>
      <c r="DN713" s="45">
        <v>139.30000000000001</v>
      </c>
      <c r="DO713" s="45">
        <v>143.5</v>
      </c>
      <c r="DP713" s="45">
        <v>143</v>
      </c>
      <c r="DQ713" s="45">
        <v>144.5</v>
      </c>
      <c r="DR713" s="45">
        <v>144.6</v>
      </c>
      <c r="DS713" s="45">
        <v>145.30000000000001</v>
      </c>
      <c r="DT713" s="45">
        <v>146.6</v>
      </c>
      <c r="DU713" s="45">
        <v>148.6</v>
      </c>
      <c r="DV713" s="45">
        <v>148.9</v>
      </c>
      <c r="DW713" s="45">
        <v>149.6</v>
      </c>
      <c r="DX713" s="46">
        <v>150.1</v>
      </c>
      <c r="DY713" s="46">
        <v>150</v>
      </c>
      <c r="DZ713" s="46">
        <v>149.6</v>
      </c>
      <c r="EA713">
        <v>148.80000000000001</v>
      </c>
      <c r="EB713" s="47">
        <v>148.6</v>
      </c>
      <c r="EC713" s="47">
        <v>151.30000000000001</v>
      </c>
    </row>
    <row r="714" spans="1:133" x14ac:dyDescent="0.25">
      <c r="A714" s="43" t="s">
        <v>4176</v>
      </c>
      <c r="B714" s="43" t="s">
        <v>4177</v>
      </c>
      <c r="C714" s="44">
        <v>9.4900000000000002E-3</v>
      </c>
      <c r="D714" s="45">
        <v>100.4</v>
      </c>
      <c r="E714" s="45">
        <v>103</v>
      </c>
      <c r="F714" s="45">
        <v>110.1</v>
      </c>
      <c r="G714" s="45">
        <v>112.5</v>
      </c>
      <c r="H714" s="45">
        <v>110.6</v>
      </c>
      <c r="I714" s="45">
        <v>112.3</v>
      </c>
      <c r="J714" s="45">
        <v>111</v>
      </c>
      <c r="K714" s="45">
        <v>103.6</v>
      </c>
      <c r="L714" s="45">
        <v>103.4</v>
      </c>
      <c r="M714" s="45">
        <v>104.6</v>
      </c>
      <c r="N714" s="45">
        <v>104.5</v>
      </c>
      <c r="O714" s="45">
        <v>104.5</v>
      </c>
      <c r="P714" s="45">
        <v>107.4</v>
      </c>
      <c r="Q714" s="45">
        <v>109.3</v>
      </c>
      <c r="R714" s="45">
        <v>108.8</v>
      </c>
      <c r="S714" s="45">
        <v>108.7</v>
      </c>
      <c r="T714" s="45">
        <v>109.9</v>
      </c>
      <c r="U714" s="45">
        <v>111.4</v>
      </c>
      <c r="V714" s="45">
        <v>118.3</v>
      </c>
      <c r="W714" s="45">
        <v>114.9</v>
      </c>
      <c r="X714" s="45">
        <v>116.6</v>
      </c>
      <c r="Y714" s="45">
        <v>117.9</v>
      </c>
      <c r="Z714" s="45">
        <v>124.5</v>
      </c>
      <c r="AA714" s="45">
        <v>124.6</v>
      </c>
      <c r="AB714" s="45">
        <v>124.9</v>
      </c>
      <c r="AC714" s="45">
        <v>120.9</v>
      </c>
      <c r="AD714" s="45">
        <v>121.1</v>
      </c>
      <c r="AE714" s="45">
        <v>124.5</v>
      </c>
      <c r="AF714" s="45">
        <v>122.6</v>
      </c>
      <c r="AG714" s="45">
        <v>124.5</v>
      </c>
      <c r="AH714" s="45">
        <v>123.9</v>
      </c>
      <c r="AI714" s="45">
        <v>125.4</v>
      </c>
      <c r="AJ714" s="45">
        <v>124.6</v>
      </c>
      <c r="AK714" s="45">
        <v>119.9</v>
      </c>
      <c r="AL714" s="45">
        <v>120.8</v>
      </c>
      <c r="AM714" s="45">
        <v>120.5</v>
      </c>
      <c r="AN714" s="45">
        <v>120.6</v>
      </c>
      <c r="AO714" s="45">
        <v>120.3</v>
      </c>
      <c r="AP714" s="45">
        <v>120.3</v>
      </c>
      <c r="AQ714" s="45">
        <v>120.3</v>
      </c>
      <c r="AR714" s="45">
        <v>119.7</v>
      </c>
      <c r="AS714" s="45">
        <v>122.2</v>
      </c>
      <c r="AT714" s="45">
        <v>119</v>
      </c>
      <c r="AU714" s="45">
        <v>119.3</v>
      </c>
      <c r="AV714" s="45">
        <v>118.6</v>
      </c>
      <c r="AW714" s="45">
        <v>117.2</v>
      </c>
      <c r="AX714" s="45">
        <v>115.8</v>
      </c>
      <c r="AY714" s="45">
        <v>117.4</v>
      </c>
      <c r="AZ714" s="45">
        <v>117.4</v>
      </c>
      <c r="BA714" s="45">
        <v>113.2</v>
      </c>
      <c r="BB714" s="45">
        <v>114.1</v>
      </c>
      <c r="BC714" s="45">
        <v>114.9</v>
      </c>
      <c r="BD714" s="45">
        <v>113.2</v>
      </c>
      <c r="BE714" s="45">
        <v>113.7</v>
      </c>
      <c r="BF714" s="45">
        <v>114.2</v>
      </c>
      <c r="BG714" s="45">
        <v>116</v>
      </c>
      <c r="BH714" s="45">
        <v>116.1</v>
      </c>
      <c r="BI714" s="45">
        <v>116.6</v>
      </c>
      <c r="BJ714" s="45">
        <v>116.5</v>
      </c>
      <c r="BK714" s="45">
        <v>116.5</v>
      </c>
      <c r="BL714" s="45">
        <v>113.3</v>
      </c>
      <c r="BM714" s="45">
        <v>113.4</v>
      </c>
      <c r="BN714" s="45">
        <v>116.4</v>
      </c>
      <c r="BO714" s="45">
        <v>110.8</v>
      </c>
      <c r="BP714" s="45">
        <v>111.1</v>
      </c>
      <c r="BQ714" s="45">
        <v>111.2</v>
      </c>
      <c r="BR714" s="45">
        <v>111.4</v>
      </c>
      <c r="BS714" s="45">
        <v>110.7</v>
      </c>
      <c r="BT714" s="45">
        <v>110.2</v>
      </c>
      <c r="BU714" s="45">
        <v>110.1</v>
      </c>
      <c r="BV714" s="45">
        <v>111.2</v>
      </c>
      <c r="BW714" s="45">
        <v>109.7</v>
      </c>
      <c r="BX714" s="45">
        <v>112.8</v>
      </c>
      <c r="BY714" s="45">
        <v>112.1</v>
      </c>
      <c r="BZ714" s="45">
        <v>112.3</v>
      </c>
      <c r="CA714" s="45">
        <v>112.5</v>
      </c>
      <c r="CB714" s="45">
        <v>110.6</v>
      </c>
      <c r="CC714" s="45">
        <v>112.7</v>
      </c>
      <c r="CD714" s="45">
        <v>112.4</v>
      </c>
      <c r="CE714" s="45">
        <v>112.6</v>
      </c>
      <c r="CF714" s="45">
        <v>112.5</v>
      </c>
      <c r="CG714" s="45">
        <v>112.6</v>
      </c>
      <c r="CH714" s="45">
        <v>112.8</v>
      </c>
      <c r="CI714" s="45">
        <v>115.5</v>
      </c>
      <c r="CJ714" s="45">
        <v>114.2</v>
      </c>
      <c r="CK714" s="45">
        <v>115.5</v>
      </c>
      <c r="CL714" s="45">
        <v>115.5</v>
      </c>
      <c r="CM714" s="45">
        <v>115.1</v>
      </c>
      <c r="CN714" s="45">
        <v>115</v>
      </c>
      <c r="CO714" s="45">
        <v>119.5</v>
      </c>
      <c r="CP714" s="45">
        <v>121.6</v>
      </c>
      <c r="CQ714" s="45">
        <v>117.5</v>
      </c>
      <c r="CR714" s="45">
        <v>121</v>
      </c>
      <c r="CS714" s="45">
        <v>121.6</v>
      </c>
      <c r="CT714" s="45">
        <v>120</v>
      </c>
      <c r="CU714" s="45">
        <v>120.1</v>
      </c>
      <c r="CV714" s="45">
        <v>120.1</v>
      </c>
      <c r="CW714" s="45">
        <v>120.5</v>
      </c>
      <c r="CX714" s="45">
        <v>120.5</v>
      </c>
      <c r="CY714" s="45">
        <v>119.5</v>
      </c>
      <c r="CZ714" s="45">
        <v>122.2</v>
      </c>
      <c r="DA714" s="45">
        <v>124.3</v>
      </c>
      <c r="DB714" s="45">
        <v>124.4</v>
      </c>
      <c r="DC714" s="45">
        <v>121.5</v>
      </c>
      <c r="DD714" s="45">
        <v>124.9</v>
      </c>
      <c r="DE714" s="45">
        <v>125.2</v>
      </c>
      <c r="DF714" s="45">
        <v>125.1</v>
      </c>
      <c r="DG714" s="45">
        <v>125.1</v>
      </c>
      <c r="DH714" s="45">
        <v>125.1</v>
      </c>
      <c r="DI714" s="45">
        <v>123.4</v>
      </c>
      <c r="DJ714" s="45">
        <v>124</v>
      </c>
      <c r="DK714" s="45">
        <v>127</v>
      </c>
      <c r="DL714" s="45">
        <v>127.2</v>
      </c>
      <c r="DM714" s="45">
        <v>127.3</v>
      </c>
      <c r="DN714" s="45">
        <v>128.69999999999999</v>
      </c>
      <c r="DO714" s="45">
        <v>127.4</v>
      </c>
      <c r="DP714" s="45">
        <v>127.4</v>
      </c>
      <c r="DQ714" s="45">
        <v>127.1</v>
      </c>
      <c r="DR714" s="45">
        <v>126.8</v>
      </c>
      <c r="DS714" s="45">
        <v>126.8</v>
      </c>
      <c r="DT714" s="45">
        <v>128.4</v>
      </c>
      <c r="DU714" s="45">
        <v>130.30000000000001</v>
      </c>
      <c r="DV714" s="45">
        <v>130.30000000000001</v>
      </c>
      <c r="DW714" s="45">
        <v>134.19999999999999</v>
      </c>
      <c r="DX714" s="46">
        <v>134.1</v>
      </c>
      <c r="DY714" s="46">
        <v>131.69999999999999</v>
      </c>
      <c r="DZ714" s="46">
        <v>131.69999999999999</v>
      </c>
      <c r="EA714">
        <v>130.19999999999999</v>
      </c>
      <c r="EB714" s="47">
        <v>129</v>
      </c>
      <c r="EC714" s="47">
        <v>128.80000000000001</v>
      </c>
    </row>
    <row r="715" spans="1:133" x14ac:dyDescent="0.25">
      <c r="A715" s="43" t="s">
        <v>4178</v>
      </c>
      <c r="B715" s="43" t="s">
        <v>4179</v>
      </c>
      <c r="C715" s="44">
        <v>7.3700000000000002E-2</v>
      </c>
      <c r="D715" s="45">
        <v>105.3</v>
      </c>
      <c r="E715" s="45">
        <v>102.3</v>
      </c>
      <c r="F715" s="45">
        <v>104.6</v>
      </c>
      <c r="G715" s="45">
        <v>105</v>
      </c>
      <c r="H715" s="45">
        <v>108.1</v>
      </c>
      <c r="I715" s="45">
        <v>108.9</v>
      </c>
      <c r="J715" s="45">
        <v>105.3</v>
      </c>
      <c r="K715" s="45">
        <v>104.1</v>
      </c>
      <c r="L715" s="45">
        <v>104.6</v>
      </c>
      <c r="M715" s="45">
        <v>110.5</v>
      </c>
      <c r="N715" s="45">
        <v>110.7</v>
      </c>
      <c r="O715" s="45">
        <v>112.1</v>
      </c>
      <c r="P715" s="45">
        <v>108.6</v>
      </c>
      <c r="Q715" s="45">
        <v>107.7</v>
      </c>
      <c r="R715" s="45">
        <v>111.1</v>
      </c>
      <c r="S715" s="45">
        <v>110.3</v>
      </c>
      <c r="T715" s="45">
        <v>107.2</v>
      </c>
      <c r="U715" s="45">
        <v>114.7</v>
      </c>
      <c r="V715" s="45">
        <v>113.6</v>
      </c>
      <c r="W715" s="45">
        <v>118.2</v>
      </c>
      <c r="X715" s="45">
        <v>113.6</v>
      </c>
      <c r="Y715" s="45">
        <v>113.8</v>
      </c>
      <c r="Z715" s="45">
        <v>112.4</v>
      </c>
      <c r="AA715" s="45">
        <v>109.1</v>
      </c>
      <c r="AB715" s="45">
        <v>111.7</v>
      </c>
      <c r="AC715" s="45">
        <v>115.5</v>
      </c>
      <c r="AD715" s="45">
        <v>115.7</v>
      </c>
      <c r="AE715" s="45">
        <v>118.1</v>
      </c>
      <c r="AF715" s="45">
        <v>119.2</v>
      </c>
      <c r="AG715" s="45">
        <v>116</v>
      </c>
      <c r="AH715" s="45">
        <v>112.9</v>
      </c>
      <c r="AI715" s="45">
        <v>118.1</v>
      </c>
      <c r="AJ715" s="45">
        <v>117.6</v>
      </c>
      <c r="AK715" s="45">
        <v>112.6</v>
      </c>
      <c r="AL715" s="45">
        <v>116.9</v>
      </c>
      <c r="AM715" s="45">
        <v>117.3</v>
      </c>
      <c r="AN715" s="45">
        <v>115</v>
      </c>
      <c r="AO715" s="45">
        <v>114.6</v>
      </c>
      <c r="AP715" s="45">
        <v>115.6</v>
      </c>
      <c r="AQ715" s="45">
        <v>117.3</v>
      </c>
      <c r="AR715" s="45">
        <v>113.8</v>
      </c>
      <c r="AS715" s="45">
        <v>113.7</v>
      </c>
      <c r="AT715" s="45">
        <v>114.6</v>
      </c>
      <c r="AU715" s="45">
        <v>116.4</v>
      </c>
      <c r="AV715" s="45">
        <v>116</v>
      </c>
      <c r="AW715" s="45">
        <v>117.3</v>
      </c>
      <c r="AX715" s="45">
        <v>116.7</v>
      </c>
      <c r="AY715" s="45">
        <v>117.3</v>
      </c>
      <c r="AZ715" s="45">
        <v>116.3</v>
      </c>
      <c r="BA715" s="45">
        <v>116.4</v>
      </c>
      <c r="BB715" s="45">
        <v>116.8</v>
      </c>
      <c r="BC715" s="45">
        <v>117</v>
      </c>
      <c r="BD715" s="45">
        <v>117.1</v>
      </c>
      <c r="BE715" s="45">
        <v>117.4</v>
      </c>
      <c r="BF715" s="45">
        <v>117.5</v>
      </c>
      <c r="BG715" s="45">
        <v>116.8</v>
      </c>
      <c r="BH715" s="45">
        <v>116.4</v>
      </c>
      <c r="BI715" s="45">
        <v>118.5</v>
      </c>
      <c r="BJ715" s="45">
        <v>117.4</v>
      </c>
      <c r="BK715" s="45">
        <v>116.7</v>
      </c>
      <c r="BL715" s="45">
        <v>115.6</v>
      </c>
      <c r="BM715" s="45">
        <v>114.8</v>
      </c>
      <c r="BN715" s="45">
        <v>114.5</v>
      </c>
      <c r="BO715" s="45">
        <v>115.5</v>
      </c>
      <c r="BP715" s="45">
        <v>115.4</v>
      </c>
      <c r="BQ715" s="45">
        <v>115.4</v>
      </c>
      <c r="BR715" s="45">
        <v>113.2</v>
      </c>
      <c r="BS715" s="45">
        <v>113.7</v>
      </c>
      <c r="BT715" s="45">
        <v>113.3</v>
      </c>
      <c r="BU715" s="45">
        <v>113.6</v>
      </c>
      <c r="BV715" s="45">
        <v>113.4</v>
      </c>
      <c r="BW715" s="45">
        <v>112.8</v>
      </c>
      <c r="BX715" s="45">
        <v>113.7</v>
      </c>
      <c r="BY715" s="45">
        <v>115.7</v>
      </c>
      <c r="BZ715" s="45">
        <v>115.7</v>
      </c>
      <c r="CA715" s="45">
        <v>114.4</v>
      </c>
      <c r="CB715" s="45">
        <v>115.3</v>
      </c>
      <c r="CC715" s="45">
        <v>115.7</v>
      </c>
      <c r="CD715" s="45">
        <v>115.7</v>
      </c>
      <c r="CE715" s="45">
        <v>117.3</v>
      </c>
      <c r="CF715" s="45">
        <v>115.5</v>
      </c>
      <c r="CG715" s="45">
        <v>116.2</v>
      </c>
      <c r="CH715" s="45">
        <v>115.7</v>
      </c>
      <c r="CI715" s="45">
        <v>115.9</v>
      </c>
      <c r="CJ715" s="45">
        <v>116.6</v>
      </c>
      <c r="CK715" s="45">
        <v>116.4</v>
      </c>
      <c r="CL715" s="45">
        <v>116.4</v>
      </c>
      <c r="CM715" s="45">
        <v>117</v>
      </c>
      <c r="CN715" s="45">
        <v>116.9</v>
      </c>
      <c r="CO715" s="45">
        <v>117.4</v>
      </c>
      <c r="CP715" s="45">
        <v>117.3</v>
      </c>
      <c r="CQ715" s="45">
        <v>116.5</v>
      </c>
      <c r="CR715" s="45">
        <v>116.7</v>
      </c>
      <c r="CS715" s="45">
        <v>115.8</v>
      </c>
      <c r="CT715" s="45">
        <v>115.9</v>
      </c>
      <c r="CU715" s="45">
        <v>115.4</v>
      </c>
      <c r="CV715" s="45">
        <v>115.7</v>
      </c>
      <c r="CW715" s="45">
        <v>115.9</v>
      </c>
      <c r="CX715" s="45">
        <v>116</v>
      </c>
      <c r="CY715" s="45">
        <v>115.9</v>
      </c>
      <c r="CZ715" s="45">
        <v>117.2</v>
      </c>
      <c r="DA715" s="45">
        <v>118.4</v>
      </c>
      <c r="DB715" s="45">
        <v>117</v>
      </c>
      <c r="DC715" s="45">
        <v>117</v>
      </c>
      <c r="DD715" s="45">
        <v>117.4</v>
      </c>
      <c r="DE715" s="45">
        <v>118.4</v>
      </c>
      <c r="DF715" s="45">
        <v>118.6</v>
      </c>
      <c r="DG715" s="45">
        <v>120.1</v>
      </c>
      <c r="DH715" s="45">
        <v>123.3</v>
      </c>
      <c r="DI715" s="45">
        <v>124.8</v>
      </c>
      <c r="DJ715" s="45">
        <v>125</v>
      </c>
      <c r="DK715" s="45">
        <v>126.1</v>
      </c>
      <c r="DL715" s="45">
        <v>129.1</v>
      </c>
      <c r="DM715" s="45">
        <v>131.19999999999999</v>
      </c>
      <c r="DN715" s="45">
        <v>129.80000000000001</v>
      </c>
      <c r="DO715" s="45">
        <v>128.9</v>
      </c>
      <c r="DP715" s="45">
        <v>130</v>
      </c>
      <c r="DQ715" s="45">
        <v>131.4</v>
      </c>
      <c r="DR715" s="45">
        <v>130.30000000000001</v>
      </c>
      <c r="DS715" s="45">
        <v>129.80000000000001</v>
      </c>
      <c r="DT715" s="45">
        <v>131.19999999999999</v>
      </c>
      <c r="DU715" s="45">
        <v>131.69999999999999</v>
      </c>
      <c r="DV715" s="45">
        <v>132</v>
      </c>
      <c r="DW715" s="45">
        <v>132.19999999999999</v>
      </c>
      <c r="DX715" s="46">
        <v>132.69999999999999</v>
      </c>
      <c r="DY715" s="46">
        <v>131.6</v>
      </c>
      <c r="DZ715" s="46">
        <v>131.30000000000001</v>
      </c>
      <c r="EA715">
        <v>131.1</v>
      </c>
      <c r="EB715" s="47">
        <v>130.1</v>
      </c>
      <c r="EC715" s="47">
        <v>129.19999999999999</v>
      </c>
    </row>
    <row r="716" spans="1:133" x14ac:dyDescent="0.25">
      <c r="A716" s="43" t="s">
        <v>4180</v>
      </c>
      <c r="B716" s="43" t="s">
        <v>4181</v>
      </c>
      <c r="C716" s="44">
        <v>2.0600000000000002E-3</v>
      </c>
      <c r="D716" s="45">
        <v>101.2</v>
      </c>
      <c r="E716" s="45">
        <v>102.8</v>
      </c>
      <c r="F716" s="45">
        <v>118.8</v>
      </c>
      <c r="G716" s="45">
        <v>119.2</v>
      </c>
      <c r="H716" s="45">
        <v>125.1</v>
      </c>
      <c r="I716" s="45">
        <v>132.1</v>
      </c>
      <c r="J716" s="45">
        <v>125.2</v>
      </c>
      <c r="K716" s="45">
        <v>118.2</v>
      </c>
      <c r="L716" s="45">
        <v>128.30000000000001</v>
      </c>
      <c r="M716" s="45">
        <v>123.3</v>
      </c>
      <c r="N716" s="45">
        <v>128.30000000000001</v>
      </c>
      <c r="O716" s="45">
        <v>133.30000000000001</v>
      </c>
      <c r="P716" s="45">
        <v>109.4</v>
      </c>
      <c r="Q716" s="45">
        <v>109.4</v>
      </c>
      <c r="R716" s="45">
        <v>109.4</v>
      </c>
      <c r="S716" s="45">
        <v>109.4</v>
      </c>
      <c r="T716" s="45">
        <v>111.9</v>
      </c>
      <c r="U716" s="45">
        <v>111.9</v>
      </c>
      <c r="V716" s="45">
        <v>115.7</v>
      </c>
      <c r="W716" s="45">
        <v>115.7</v>
      </c>
      <c r="X716" s="45">
        <v>115.7</v>
      </c>
      <c r="Y716" s="45">
        <v>115.7</v>
      </c>
      <c r="Z716" s="45">
        <v>115.7</v>
      </c>
      <c r="AA716" s="45">
        <v>115.7</v>
      </c>
      <c r="AB716" s="45">
        <v>115.7</v>
      </c>
      <c r="AC716" s="45">
        <v>115.7</v>
      </c>
      <c r="AD716" s="45">
        <v>115.7</v>
      </c>
      <c r="AE716" s="45">
        <v>115.7</v>
      </c>
      <c r="AF716" s="45">
        <v>115.7</v>
      </c>
      <c r="AG716" s="45">
        <v>115.7</v>
      </c>
      <c r="AH716" s="45">
        <v>115.7</v>
      </c>
      <c r="AI716" s="45">
        <v>115.7</v>
      </c>
      <c r="AJ716" s="45">
        <v>115.7</v>
      </c>
      <c r="AK716" s="45">
        <v>115.7</v>
      </c>
      <c r="AL716" s="45">
        <v>115.7</v>
      </c>
      <c r="AM716" s="45">
        <v>115.7</v>
      </c>
      <c r="AN716" s="45">
        <v>114.3</v>
      </c>
      <c r="AO716" s="45">
        <v>114.3</v>
      </c>
      <c r="AP716" s="45">
        <v>114.3</v>
      </c>
      <c r="AQ716" s="45">
        <v>114.3</v>
      </c>
      <c r="AR716" s="45">
        <v>114.3</v>
      </c>
      <c r="AS716" s="45">
        <v>114.3</v>
      </c>
      <c r="AT716" s="45">
        <v>114.3</v>
      </c>
      <c r="AU716" s="45">
        <v>114.3</v>
      </c>
      <c r="AV716" s="45">
        <v>114.3</v>
      </c>
      <c r="AW716" s="45">
        <v>113.9</v>
      </c>
      <c r="AX716" s="45">
        <v>113.9</v>
      </c>
      <c r="AY716" s="45">
        <v>113.9</v>
      </c>
      <c r="AZ716" s="45">
        <v>113.9</v>
      </c>
      <c r="BA716" s="45">
        <v>115.6</v>
      </c>
      <c r="BB716" s="45">
        <v>117.2</v>
      </c>
      <c r="BC716" s="45">
        <v>117.2</v>
      </c>
      <c r="BD716" s="45">
        <v>117.2</v>
      </c>
      <c r="BE716" s="45">
        <v>117.2</v>
      </c>
      <c r="BF716" s="45">
        <v>117.2</v>
      </c>
      <c r="BG716" s="45">
        <v>112.2</v>
      </c>
      <c r="BH716" s="45">
        <v>115.6</v>
      </c>
      <c r="BI716" s="45">
        <v>115.6</v>
      </c>
      <c r="BJ716" s="45">
        <v>115.6</v>
      </c>
      <c r="BK716" s="45">
        <v>117.2</v>
      </c>
      <c r="BL716" s="45">
        <v>113.9</v>
      </c>
      <c r="BM716" s="45">
        <v>110.5</v>
      </c>
      <c r="BN716" s="45">
        <v>112.2</v>
      </c>
      <c r="BO716" s="45">
        <v>107</v>
      </c>
      <c r="BP716" s="45">
        <v>105.2</v>
      </c>
      <c r="BQ716" s="45">
        <v>105.2</v>
      </c>
      <c r="BR716" s="45">
        <v>97.7</v>
      </c>
      <c r="BS716" s="45">
        <v>97.7</v>
      </c>
      <c r="BT716" s="45">
        <v>97.7</v>
      </c>
      <c r="BU716" s="45">
        <v>97.7</v>
      </c>
      <c r="BV716" s="45">
        <v>97.7</v>
      </c>
      <c r="BW716" s="45">
        <v>97.7</v>
      </c>
      <c r="BX716" s="45">
        <v>97.7</v>
      </c>
      <c r="BY716" s="45">
        <v>123.4</v>
      </c>
      <c r="BZ716" s="45">
        <v>123.4</v>
      </c>
      <c r="CA716" s="45">
        <v>123.4</v>
      </c>
      <c r="CB716" s="45">
        <v>114.8</v>
      </c>
      <c r="CC716" s="45">
        <v>114.8</v>
      </c>
      <c r="CD716" s="45">
        <v>114.8</v>
      </c>
      <c r="CE716" s="45">
        <v>114.8</v>
      </c>
      <c r="CF716" s="45">
        <v>121.4</v>
      </c>
      <c r="CG716" s="45">
        <v>121.4</v>
      </c>
      <c r="CH716" s="45">
        <v>121.4</v>
      </c>
      <c r="CI716" s="45">
        <v>121.4</v>
      </c>
      <c r="CJ716" s="45">
        <v>121.4</v>
      </c>
      <c r="CK716" s="45">
        <v>121.4</v>
      </c>
      <c r="CL716" s="45">
        <v>121.4</v>
      </c>
      <c r="CM716" s="45">
        <v>121.4</v>
      </c>
      <c r="CN716" s="45">
        <v>121.4</v>
      </c>
      <c r="CO716" s="45">
        <v>121.4</v>
      </c>
      <c r="CP716" s="45">
        <v>121.4</v>
      </c>
      <c r="CQ716" s="45">
        <v>121.4</v>
      </c>
      <c r="CR716" s="45">
        <v>121.4</v>
      </c>
      <c r="CS716" s="45">
        <v>121.4</v>
      </c>
      <c r="CT716" s="45">
        <v>121.4</v>
      </c>
      <c r="CU716" s="45">
        <v>121.4</v>
      </c>
      <c r="CV716" s="45">
        <v>121.4</v>
      </c>
      <c r="CW716" s="45">
        <v>121.4</v>
      </c>
      <c r="CX716" s="45">
        <v>121.4</v>
      </c>
      <c r="CY716" s="45">
        <v>121.4</v>
      </c>
      <c r="CZ716" s="45">
        <v>121.4</v>
      </c>
      <c r="DA716" s="45">
        <v>121.4</v>
      </c>
      <c r="DB716" s="45">
        <v>125.1</v>
      </c>
      <c r="DC716" s="45">
        <v>125.1</v>
      </c>
      <c r="DD716" s="45">
        <v>125.1</v>
      </c>
      <c r="DE716" s="45">
        <v>125.1</v>
      </c>
      <c r="DF716" s="45">
        <v>125.1</v>
      </c>
      <c r="DG716" s="45">
        <v>125.1</v>
      </c>
      <c r="DH716" s="45">
        <v>125.1</v>
      </c>
      <c r="DI716" s="45">
        <v>125.1</v>
      </c>
      <c r="DJ716" s="45">
        <v>125.1</v>
      </c>
      <c r="DK716" s="45">
        <v>125.1</v>
      </c>
      <c r="DL716" s="45">
        <v>125.1</v>
      </c>
      <c r="DM716" s="45">
        <v>125.1</v>
      </c>
      <c r="DN716" s="45">
        <v>125.1</v>
      </c>
      <c r="DO716" s="45">
        <v>125.1</v>
      </c>
      <c r="DP716" s="45">
        <v>125.1</v>
      </c>
      <c r="DQ716" s="45">
        <v>125.1</v>
      </c>
      <c r="DR716" s="45">
        <v>125.1</v>
      </c>
      <c r="DS716" s="45">
        <v>125.1</v>
      </c>
      <c r="DT716" s="45">
        <v>125.1</v>
      </c>
      <c r="DU716" s="45">
        <v>125.1</v>
      </c>
      <c r="DV716" s="45">
        <v>125.1</v>
      </c>
      <c r="DW716" s="45">
        <v>125.1</v>
      </c>
      <c r="DX716" s="46">
        <v>125.1</v>
      </c>
      <c r="DY716" s="46">
        <v>126.1</v>
      </c>
      <c r="DZ716" s="46">
        <v>126.1</v>
      </c>
      <c r="EA716">
        <v>126.1</v>
      </c>
      <c r="EB716" s="47">
        <v>126.1</v>
      </c>
      <c r="EC716" s="47">
        <v>126.1</v>
      </c>
    </row>
    <row r="717" spans="1:133" x14ac:dyDescent="0.25">
      <c r="A717" s="43" t="s">
        <v>4182</v>
      </c>
      <c r="B717" s="43" t="s">
        <v>4183</v>
      </c>
      <c r="C717" s="44">
        <v>4.2139999999999997E-2</v>
      </c>
      <c r="D717" s="45">
        <v>102.9</v>
      </c>
      <c r="E717" s="45">
        <v>102.9</v>
      </c>
      <c r="F717" s="45">
        <v>102.9</v>
      </c>
      <c r="G717" s="45">
        <v>113.2</v>
      </c>
      <c r="H717" s="45">
        <v>113.2</v>
      </c>
      <c r="I717" s="45">
        <v>126.4</v>
      </c>
      <c r="J717" s="45">
        <v>126.4</v>
      </c>
      <c r="K717" s="45">
        <v>126.4</v>
      </c>
      <c r="L717" s="45">
        <v>126.4</v>
      </c>
      <c r="M717" s="45">
        <v>126.4</v>
      </c>
      <c r="N717" s="45">
        <v>126.4</v>
      </c>
      <c r="O717" s="45">
        <v>126.4</v>
      </c>
      <c r="P717" s="45">
        <v>123.4</v>
      </c>
      <c r="Q717" s="45">
        <v>123.4</v>
      </c>
      <c r="R717" s="45">
        <v>123.4</v>
      </c>
      <c r="S717" s="45">
        <v>123.4</v>
      </c>
      <c r="T717" s="45">
        <v>120.7</v>
      </c>
      <c r="U717" s="45">
        <v>120.7</v>
      </c>
      <c r="V717" s="45">
        <v>125.3</v>
      </c>
      <c r="W717" s="45">
        <v>131.1</v>
      </c>
      <c r="X717" s="45">
        <v>131.1</v>
      </c>
      <c r="Y717" s="45">
        <v>137.9</v>
      </c>
      <c r="Z717" s="45">
        <v>137.9</v>
      </c>
      <c r="AA717" s="45">
        <v>137.9</v>
      </c>
      <c r="AB717" s="45">
        <v>138.1</v>
      </c>
      <c r="AC717" s="45">
        <v>138.1</v>
      </c>
      <c r="AD717" s="45">
        <v>138.1</v>
      </c>
      <c r="AE717" s="45">
        <v>138.1</v>
      </c>
      <c r="AF717" s="45">
        <v>138.1</v>
      </c>
      <c r="AG717" s="45">
        <v>140.6</v>
      </c>
      <c r="AH717" s="45">
        <v>140.6</v>
      </c>
      <c r="AI717" s="45">
        <v>143.69999999999999</v>
      </c>
      <c r="AJ717" s="45">
        <v>143.69999999999999</v>
      </c>
      <c r="AK717" s="45">
        <v>143.69999999999999</v>
      </c>
      <c r="AL717" s="45">
        <v>142.69999999999999</v>
      </c>
      <c r="AM717" s="45">
        <v>142.69999999999999</v>
      </c>
      <c r="AN717" s="45">
        <v>142.69999999999999</v>
      </c>
      <c r="AO717" s="45">
        <v>151.69999999999999</v>
      </c>
      <c r="AP717" s="45">
        <v>151.69999999999999</v>
      </c>
      <c r="AQ717" s="45">
        <v>151.69999999999999</v>
      </c>
      <c r="AR717" s="45">
        <v>147.6</v>
      </c>
      <c r="AS717" s="45">
        <v>147.6</v>
      </c>
      <c r="AT717" s="45">
        <v>147.6</v>
      </c>
      <c r="AU717" s="45">
        <v>147.6</v>
      </c>
      <c r="AV717" s="45">
        <v>147.6</v>
      </c>
      <c r="AW717" s="45">
        <v>147.6</v>
      </c>
      <c r="AX717" s="45">
        <v>147.6</v>
      </c>
      <c r="AY717" s="45">
        <v>147.6</v>
      </c>
      <c r="AZ717" s="45">
        <v>147.6</v>
      </c>
      <c r="BA717" s="45">
        <v>147.6</v>
      </c>
      <c r="BB717" s="45">
        <v>147.6</v>
      </c>
      <c r="BC717" s="45">
        <v>147.6</v>
      </c>
      <c r="BD717" s="45">
        <v>147.6</v>
      </c>
      <c r="BE717" s="45">
        <v>147.6</v>
      </c>
      <c r="BF717" s="45">
        <v>147.6</v>
      </c>
      <c r="BG717" s="45">
        <v>147.6</v>
      </c>
      <c r="BH717" s="45">
        <v>147.1</v>
      </c>
      <c r="BI717" s="45">
        <v>147.1</v>
      </c>
      <c r="BJ717" s="45">
        <v>136.30000000000001</v>
      </c>
      <c r="BK717" s="45">
        <v>138.4</v>
      </c>
      <c r="BL717" s="45">
        <v>149.4</v>
      </c>
      <c r="BM717" s="45">
        <v>150.1</v>
      </c>
      <c r="BN717" s="45">
        <v>150.1</v>
      </c>
      <c r="BO717" s="45">
        <v>153.80000000000001</v>
      </c>
      <c r="BP717" s="45">
        <v>154</v>
      </c>
      <c r="BQ717" s="45">
        <v>154</v>
      </c>
      <c r="BR717" s="45">
        <v>154</v>
      </c>
      <c r="BS717" s="45">
        <v>154</v>
      </c>
      <c r="BT717" s="45">
        <v>154</v>
      </c>
      <c r="BU717" s="45">
        <v>154</v>
      </c>
      <c r="BV717" s="45">
        <v>154</v>
      </c>
      <c r="BW717" s="45">
        <v>154</v>
      </c>
      <c r="BX717" s="45">
        <v>154</v>
      </c>
      <c r="BY717" s="45">
        <v>154</v>
      </c>
      <c r="BZ717" s="45">
        <v>154</v>
      </c>
      <c r="CA717" s="45">
        <v>154</v>
      </c>
      <c r="CB717" s="45">
        <v>154</v>
      </c>
      <c r="CC717" s="45">
        <v>154</v>
      </c>
      <c r="CD717" s="45">
        <v>154</v>
      </c>
      <c r="CE717" s="45">
        <v>154</v>
      </c>
      <c r="CF717" s="45">
        <v>154</v>
      </c>
      <c r="CG717" s="45">
        <v>154</v>
      </c>
      <c r="CH717" s="45">
        <v>154</v>
      </c>
      <c r="CI717" s="45">
        <v>154</v>
      </c>
      <c r="CJ717" s="45">
        <v>154</v>
      </c>
      <c r="CK717" s="45">
        <v>154</v>
      </c>
      <c r="CL717" s="45">
        <v>154</v>
      </c>
      <c r="CM717" s="45">
        <v>154</v>
      </c>
      <c r="CN717" s="45">
        <v>154</v>
      </c>
      <c r="CO717" s="45">
        <v>154</v>
      </c>
      <c r="CP717" s="45">
        <v>154</v>
      </c>
      <c r="CQ717" s="45">
        <v>154</v>
      </c>
      <c r="CR717" s="45">
        <v>154</v>
      </c>
      <c r="CS717" s="45">
        <v>135.80000000000001</v>
      </c>
      <c r="CT717" s="45">
        <v>135.80000000000001</v>
      </c>
      <c r="CU717" s="45">
        <v>135.80000000000001</v>
      </c>
      <c r="CV717" s="45">
        <v>135.80000000000001</v>
      </c>
      <c r="CW717" s="45">
        <v>135.80000000000001</v>
      </c>
      <c r="CX717" s="45">
        <v>135.80000000000001</v>
      </c>
      <c r="CY717" s="45">
        <v>135.80000000000001</v>
      </c>
      <c r="CZ717" s="45">
        <v>135.80000000000001</v>
      </c>
      <c r="DA717" s="45">
        <v>135.80000000000001</v>
      </c>
      <c r="DB717" s="45">
        <v>135.80000000000001</v>
      </c>
      <c r="DC717" s="45">
        <v>135.80000000000001</v>
      </c>
      <c r="DD717" s="45">
        <v>135.80000000000001</v>
      </c>
      <c r="DE717" s="45">
        <v>135.80000000000001</v>
      </c>
      <c r="DF717" s="45">
        <v>135.80000000000001</v>
      </c>
      <c r="DG717" s="45">
        <v>135.80000000000001</v>
      </c>
      <c r="DH717" s="45">
        <v>135.80000000000001</v>
      </c>
      <c r="DI717" s="45">
        <v>135.80000000000001</v>
      </c>
      <c r="DJ717" s="45">
        <v>135.80000000000001</v>
      </c>
      <c r="DK717" s="45">
        <v>135.80000000000001</v>
      </c>
      <c r="DL717" s="45">
        <v>139.9</v>
      </c>
      <c r="DM717" s="45">
        <v>139.9</v>
      </c>
      <c r="DN717" s="45">
        <v>139.9</v>
      </c>
      <c r="DO717" s="45">
        <v>139.9</v>
      </c>
      <c r="DP717" s="45">
        <v>144.4</v>
      </c>
      <c r="DQ717" s="45">
        <v>144.4</v>
      </c>
      <c r="DR717" s="45">
        <v>144.4</v>
      </c>
      <c r="DS717" s="45">
        <v>144.4</v>
      </c>
      <c r="DT717" s="45">
        <v>144.4</v>
      </c>
      <c r="DU717" s="45">
        <v>161.4</v>
      </c>
      <c r="DV717" s="45">
        <v>161.4</v>
      </c>
      <c r="DW717" s="45">
        <v>161.4</v>
      </c>
      <c r="DX717" s="46">
        <v>161.4</v>
      </c>
      <c r="DY717" s="46">
        <v>161.4</v>
      </c>
      <c r="DZ717" s="46">
        <v>161.4</v>
      </c>
      <c r="EA717">
        <v>161.4</v>
      </c>
      <c r="EB717" s="47">
        <v>161.4</v>
      </c>
      <c r="EC717" s="47">
        <v>161.6</v>
      </c>
    </row>
    <row r="718" spans="1:133" x14ac:dyDescent="0.25">
      <c r="A718" s="43" t="s">
        <v>4184</v>
      </c>
      <c r="B718" s="43" t="s">
        <v>4185</v>
      </c>
      <c r="C718" s="44">
        <v>0.20588999999999999</v>
      </c>
      <c r="D718" s="45">
        <v>101</v>
      </c>
      <c r="E718" s="45">
        <v>99.7</v>
      </c>
      <c r="F718" s="45">
        <v>102.1</v>
      </c>
      <c r="G718" s="45">
        <v>102.6</v>
      </c>
      <c r="H718" s="45">
        <v>103.8</v>
      </c>
      <c r="I718" s="45">
        <v>102.9</v>
      </c>
      <c r="J718" s="45">
        <v>101.4</v>
      </c>
      <c r="K718" s="45">
        <v>101.9</v>
      </c>
      <c r="L718" s="45">
        <v>101.1</v>
      </c>
      <c r="M718" s="45">
        <v>101.4</v>
      </c>
      <c r="N718" s="45">
        <v>100.8</v>
      </c>
      <c r="O718" s="45">
        <v>101.7</v>
      </c>
      <c r="P718" s="45">
        <v>103.4</v>
      </c>
      <c r="Q718" s="45">
        <v>102.8</v>
      </c>
      <c r="R718" s="45">
        <v>102.9</v>
      </c>
      <c r="S718" s="45">
        <v>101.8</v>
      </c>
      <c r="T718" s="45">
        <v>102.5</v>
      </c>
      <c r="U718" s="45">
        <v>104.5</v>
      </c>
      <c r="V718" s="45">
        <v>103.6</v>
      </c>
      <c r="W718" s="45">
        <v>104.5</v>
      </c>
      <c r="X718" s="45">
        <v>105.8</v>
      </c>
      <c r="Y718" s="45">
        <v>105.2</v>
      </c>
      <c r="Z718" s="45">
        <v>105.4</v>
      </c>
      <c r="AA718" s="45">
        <v>105</v>
      </c>
      <c r="AB718" s="45">
        <v>106</v>
      </c>
      <c r="AC718" s="45">
        <v>104.7</v>
      </c>
      <c r="AD718" s="45">
        <v>106.8</v>
      </c>
      <c r="AE718" s="45">
        <v>106.5</v>
      </c>
      <c r="AF718" s="45">
        <v>108.1</v>
      </c>
      <c r="AG718" s="45">
        <v>108.1</v>
      </c>
      <c r="AH718" s="45">
        <v>108.6</v>
      </c>
      <c r="AI718" s="45">
        <v>108.4</v>
      </c>
      <c r="AJ718" s="45">
        <v>107.5</v>
      </c>
      <c r="AK718" s="45">
        <v>107.6</v>
      </c>
      <c r="AL718" s="45">
        <v>109.7</v>
      </c>
      <c r="AM718" s="45">
        <v>109.7</v>
      </c>
      <c r="AN718" s="45">
        <v>108.5</v>
      </c>
      <c r="AO718" s="45">
        <v>108.2</v>
      </c>
      <c r="AP718" s="45">
        <v>108.1</v>
      </c>
      <c r="AQ718" s="45">
        <v>108.3</v>
      </c>
      <c r="AR718" s="45">
        <v>106.8</v>
      </c>
      <c r="AS718" s="45">
        <v>106.9</v>
      </c>
      <c r="AT718" s="45">
        <v>106.3</v>
      </c>
      <c r="AU718" s="45">
        <v>105.6</v>
      </c>
      <c r="AV718" s="45">
        <v>106.1</v>
      </c>
      <c r="AW718" s="45">
        <v>105.3</v>
      </c>
      <c r="AX718" s="45">
        <v>106.1</v>
      </c>
      <c r="AY718" s="45">
        <v>107.7</v>
      </c>
      <c r="AZ718" s="45">
        <v>104.5</v>
      </c>
      <c r="BA718" s="45">
        <v>105.3</v>
      </c>
      <c r="BB718" s="45">
        <v>103.9</v>
      </c>
      <c r="BC718" s="45">
        <v>105</v>
      </c>
      <c r="BD718" s="45">
        <v>105.8</v>
      </c>
      <c r="BE718" s="45">
        <v>104.9</v>
      </c>
      <c r="BF718" s="45">
        <v>105.2</v>
      </c>
      <c r="BG718" s="45">
        <v>103.8</v>
      </c>
      <c r="BH718" s="45">
        <v>103.8</v>
      </c>
      <c r="BI718" s="45">
        <v>103.9</v>
      </c>
      <c r="BJ718" s="45">
        <v>103</v>
      </c>
      <c r="BK718" s="45">
        <v>103.7</v>
      </c>
      <c r="BL718" s="45">
        <v>105.3</v>
      </c>
      <c r="BM718" s="45">
        <v>105.8</v>
      </c>
      <c r="BN718" s="45">
        <v>106.4</v>
      </c>
      <c r="BO718" s="45">
        <v>105.5</v>
      </c>
      <c r="BP718" s="45">
        <v>105.4</v>
      </c>
      <c r="BQ718" s="45">
        <v>109.4</v>
      </c>
      <c r="BR718" s="45">
        <v>108.1</v>
      </c>
      <c r="BS718" s="45">
        <v>107.8</v>
      </c>
      <c r="BT718" s="45">
        <v>108.6</v>
      </c>
      <c r="BU718" s="45">
        <v>107.7</v>
      </c>
      <c r="BV718" s="45">
        <v>107.8</v>
      </c>
      <c r="BW718" s="45">
        <v>108.2</v>
      </c>
      <c r="BX718" s="45">
        <v>107.3</v>
      </c>
      <c r="BY718" s="45">
        <v>107</v>
      </c>
      <c r="BZ718" s="45">
        <v>107.6</v>
      </c>
      <c r="CA718" s="45">
        <v>107.3</v>
      </c>
      <c r="CB718" s="45">
        <v>108.1</v>
      </c>
      <c r="CC718" s="45">
        <v>109.1</v>
      </c>
      <c r="CD718" s="45">
        <v>108.9</v>
      </c>
      <c r="CE718" s="45">
        <v>108.4</v>
      </c>
      <c r="CF718" s="45">
        <v>109.8</v>
      </c>
      <c r="CG718" s="45">
        <v>110.1</v>
      </c>
      <c r="CH718" s="45">
        <v>110.2</v>
      </c>
      <c r="CI718" s="45">
        <v>109.7</v>
      </c>
      <c r="CJ718" s="45">
        <v>108.9</v>
      </c>
      <c r="CK718" s="45">
        <v>108.6</v>
      </c>
      <c r="CL718" s="45">
        <v>108.9</v>
      </c>
      <c r="CM718" s="45">
        <v>110.1</v>
      </c>
      <c r="CN718" s="45">
        <v>107.7</v>
      </c>
      <c r="CO718" s="45">
        <v>108.7</v>
      </c>
      <c r="CP718" s="45">
        <v>107.6</v>
      </c>
      <c r="CQ718" s="45">
        <v>107.3</v>
      </c>
      <c r="CR718" s="45">
        <v>108.5</v>
      </c>
      <c r="CS718" s="45">
        <v>108.3</v>
      </c>
      <c r="CT718" s="45">
        <v>109.5</v>
      </c>
      <c r="CU718" s="45">
        <v>109.1</v>
      </c>
      <c r="CV718" s="45">
        <v>109.4</v>
      </c>
      <c r="CW718" s="45">
        <v>109.2</v>
      </c>
      <c r="CX718" s="45">
        <v>109.9</v>
      </c>
      <c r="CY718" s="45">
        <v>107.7</v>
      </c>
      <c r="CZ718" s="45">
        <v>108.4</v>
      </c>
      <c r="DA718" s="45">
        <v>108.5</v>
      </c>
      <c r="DB718" s="45">
        <v>109</v>
      </c>
      <c r="DC718" s="45">
        <v>109.9</v>
      </c>
      <c r="DD718" s="45">
        <v>111.6</v>
      </c>
      <c r="DE718" s="45">
        <v>109.8</v>
      </c>
      <c r="DF718" s="45">
        <v>109.5</v>
      </c>
      <c r="DG718" s="45">
        <v>110.9</v>
      </c>
      <c r="DH718" s="45">
        <v>110.2</v>
      </c>
      <c r="DI718" s="45">
        <v>111.1</v>
      </c>
      <c r="DJ718" s="45">
        <v>113.6</v>
      </c>
      <c r="DK718" s="45">
        <v>113.1</v>
      </c>
      <c r="DL718" s="45">
        <v>114.5</v>
      </c>
      <c r="DM718" s="45">
        <v>113</v>
      </c>
      <c r="DN718" s="45">
        <v>113.2</v>
      </c>
      <c r="DO718" s="45">
        <v>113.2</v>
      </c>
      <c r="DP718" s="45">
        <v>113.9</v>
      </c>
      <c r="DQ718" s="45">
        <v>115.6</v>
      </c>
      <c r="DR718" s="45">
        <v>113.9</v>
      </c>
      <c r="DS718" s="45">
        <v>113.4</v>
      </c>
      <c r="DT718" s="45">
        <v>113.1</v>
      </c>
      <c r="DU718" s="45">
        <v>114.7</v>
      </c>
      <c r="DV718" s="45">
        <v>116.4</v>
      </c>
      <c r="DW718" s="45">
        <v>115.6</v>
      </c>
      <c r="DX718" s="46">
        <v>117.3</v>
      </c>
      <c r="DY718" s="46">
        <v>116.6</v>
      </c>
      <c r="DZ718" s="46">
        <v>117.4</v>
      </c>
      <c r="EA718">
        <v>117.8</v>
      </c>
      <c r="EB718" s="47">
        <v>119.7</v>
      </c>
      <c r="EC718" s="47">
        <v>119.1</v>
      </c>
    </row>
    <row r="719" spans="1:133" x14ac:dyDescent="0.25">
      <c r="A719" s="43" t="s">
        <v>4186</v>
      </c>
      <c r="B719" s="43" t="s">
        <v>4187</v>
      </c>
      <c r="C719" s="44">
        <v>6.0769999999999998E-2</v>
      </c>
      <c r="D719" s="45">
        <v>102</v>
      </c>
      <c r="E719" s="45">
        <v>100.5</v>
      </c>
      <c r="F719" s="45">
        <v>102.3</v>
      </c>
      <c r="G719" s="45">
        <v>99.8</v>
      </c>
      <c r="H719" s="45">
        <v>102.6</v>
      </c>
      <c r="I719" s="45">
        <v>102.2</v>
      </c>
      <c r="J719" s="45">
        <v>103.7</v>
      </c>
      <c r="K719" s="45">
        <v>102.7</v>
      </c>
      <c r="L719" s="45">
        <v>101.2</v>
      </c>
      <c r="M719" s="45">
        <v>102.1</v>
      </c>
      <c r="N719" s="45">
        <v>100.9</v>
      </c>
      <c r="O719" s="45">
        <v>100.4</v>
      </c>
      <c r="P719" s="45">
        <v>101.3</v>
      </c>
      <c r="Q719" s="45">
        <v>100.6</v>
      </c>
      <c r="R719" s="45">
        <v>100.4</v>
      </c>
      <c r="S719" s="45">
        <v>99.6</v>
      </c>
      <c r="T719" s="45">
        <v>99.2</v>
      </c>
      <c r="U719" s="45">
        <v>102.4</v>
      </c>
      <c r="V719" s="45">
        <v>101.2</v>
      </c>
      <c r="W719" s="45">
        <v>101.9</v>
      </c>
      <c r="X719" s="45">
        <v>102.7</v>
      </c>
      <c r="Y719" s="45">
        <v>101.7</v>
      </c>
      <c r="Z719" s="45">
        <v>100.4</v>
      </c>
      <c r="AA719" s="45">
        <v>100.4</v>
      </c>
      <c r="AB719" s="45">
        <v>100.8</v>
      </c>
      <c r="AC719" s="45">
        <v>100.2</v>
      </c>
      <c r="AD719" s="45">
        <v>102.6</v>
      </c>
      <c r="AE719" s="45">
        <v>101.5</v>
      </c>
      <c r="AF719" s="45">
        <v>102.9</v>
      </c>
      <c r="AG719" s="45">
        <v>100.4</v>
      </c>
      <c r="AH719" s="45">
        <v>103.7</v>
      </c>
      <c r="AI719" s="45">
        <v>102.5</v>
      </c>
      <c r="AJ719" s="45">
        <v>100.6</v>
      </c>
      <c r="AK719" s="45">
        <v>100</v>
      </c>
      <c r="AL719" s="45">
        <v>102.9</v>
      </c>
      <c r="AM719" s="45">
        <v>102.7</v>
      </c>
      <c r="AN719" s="45">
        <v>99.9</v>
      </c>
      <c r="AO719" s="45">
        <v>99.7</v>
      </c>
      <c r="AP719" s="45">
        <v>101.6</v>
      </c>
      <c r="AQ719" s="45">
        <v>100.1</v>
      </c>
      <c r="AR719" s="45">
        <v>98.9</v>
      </c>
      <c r="AS719" s="45">
        <v>96.6</v>
      </c>
      <c r="AT719" s="45">
        <v>95.5</v>
      </c>
      <c r="AU719" s="45">
        <v>92.7</v>
      </c>
      <c r="AV719" s="45">
        <v>92.7</v>
      </c>
      <c r="AW719" s="45">
        <v>92.4</v>
      </c>
      <c r="AX719" s="45">
        <v>92.6</v>
      </c>
      <c r="AY719" s="45">
        <v>94.6</v>
      </c>
      <c r="AZ719" s="45">
        <v>94.4</v>
      </c>
      <c r="BA719" s="45">
        <v>96.2</v>
      </c>
      <c r="BB719" s="45">
        <v>92.3</v>
      </c>
      <c r="BC719" s="45">
        <v>94.9</v>
      </c>
      <c r="BD719" s="45">
        <v>96.7</v>
      </c>
      <c r="BE719" s="45">
        <v>93.7</v>
      </c>
      <c r="BF719" s="45">
        <v>93.2</v>
      </c>
      <c r="BG719" s="45">
        <v>92.6</v>
      </c>
      <c r="BH719" s="45">
        <v>93.5</v>
      </c>
      <c r="BI719" s="45">
        <v>92.6</v>
      </c>
      <c r="BJ719" s="45">
        <v>91.8</v>
      </c>
      <c r="BK719" s="45">
        <v>91.7</v>
      </c>
      <c r="BL719" s="45">
        <v>92.7</v>
      </c>
      <c r="BM719" s="45">
        <v>94.3</v>
      </c>
      <c r="BN719" s="45">
        <v>94.2</v>
      </c>
      <c r="BO719" s="45">
        <v>93.6</v>
      </c>
      <c r="BP719" s="45">
        <v>92.7</v>
      </c>
      <c r="BQ719" s="45">
        <v>93.4</v>
      </c>
      <c r="BR719" s="45">
        <v>93.4</v>
      </c>
      <c r="BS719" s="45">
        <v>93.2</v>
      </c>
      <c r="BT719" s="45">
        <v>94.1</v>
      </c>
      <c r="BU719" s="45">
        <v>94.3</v>
      </c>
      <c r="BV719" s="45">
        <v>96.6</v>
      </c>
      <c r="BW719" s="45">
        <v>96.3</v>
      </c>
      <c r="BX719" s="45">
        <v>96.3</v>
      </c>
      <c r="BY719" s="45">
        <v>93.6</v>
      </c>
      <c r="BZ719" s="45">
        <v>95</v>
      </c>
      <c r="CA719" s="45">
        <v>96.2</v>
      </c>
      <c r="CB719" s="45">
        <v>94</v>
      </c>
      <c r="CC719" s="45">
        <v>93.9</v>
      </c>
      <c r="CD719" s="45">
        <v>93.9</v>
      </c>
      <c r="CE719" s="45">
        <v>93.9</v>
      </c>
      <c r="CF719" s="45">
        <v>96.7</v>
      </c>
      <c r="CG719" s="45">
        <v>97</v>
      </c>
      <c r="CH719" s="45">
        <v>97</v>
      </c>
      <c r="CI719" s="45">
        <v>95.8</v>
      </c>
      <c r="CJ719" s="45">
        <v>95.8</v>
      </c>
      <c r="CK719" s="45">
        <v>93</v>
      </c>
      <c r="CL719" s="45">
        <v>96.9</v>
      </c>
      <c r="CM719" s="45">
        <v>96.9</v>
      </c>
      <c r="CN719" s="45">
        <v>96.6</v>
      </c>
      <c r="CO719" s="45">
        <v>97.1</v>
      </c>
      <c r="CP719" s="45">
        <v>95.3</v>
      </c>
      <c r="CQ719" s="45">
        <v>95.9</v>
      </c>
      <c r="CR719" s="45">
        <v>95.9</v>
      </c>
      <c r="CS719" s="45">
        <v>95.6</v>
      </c>
      <c r="CT719" s="45">
        <v>95.3</v>
      </c>
      <c r="CU719" s="45">
        <v>95.9</v>
      </c>
      <c r="CV719" s="45">
        <v>95.7</v>
      </c>
      <c r="CW719" s="45">
        <v>95.8</v>
      </c>
      <c r="CX719" s="45">
        <v>95.1</v>
      </c>
      <c r="CY719" s="45">
        <v>94.9</v>
      </c>
      <c r="CZ719" s="45">
        <v>94</v>
      </c>
      <c r="DA719" s="45">
        <v>93.8</v>
      </c>
      <c r="DB719" s="45">
        <v>92.8</v>
      </c>
      <c r="DC719" s="45">
        <v>93.7</v>
      </c>
      <c r="DD719" s="45">
        <v>95.1</v>
      </c>
      <c r="DE719" s="45">
        <v>96.1</v>
      </c>
      <c r="DF719" s="45">
        <v>95.7</v>
      </c>
      <c r="DG719" s="45">
        <v>95.9</v>
      </c>
      <c r="DH719" s="45">
        <v>96.6</v>
      </c>
      <c r="DI719" s="45">
        <v>97</v>
      </c>
      <c r="DJ719" s="45">
        <v>97.2</v>
      </c>
      <c r="DK719" s="45">
        <v>97.1</v>
      </c>
      <c r="DL719" s="45">
        <v>97.2</v>
      </c>
      <c r="DM719" s="45">
        <v>97.9</v>
      </c>
      <c r="DN719" s="45">
        <v>98.6</v>
      </c>
      <c r="DO719" s="45">
        <v>98.5</v>
      </c>
      <c r="DP719" s="45">
        <v>100.4</v>
      </c>
      <c r="DQ719" s="45">
        <v>100.4</v>
      </c>
      <c r="DR719" s="45">
        <v>102</v>
      </c>
      <c r="DS719" s="45">
        <v>101.5</v>
      </c>
      <c r="DT719" s="45">
        <v>100.5</v>
      </c>
      <c r="DU719" s="45">
        <v>103.9</v>
      </c>
      <c r="DV719" s="45">
        <v>105</v>
      </c>
      <c r="DW719" s="45">
        <v>103.5</v>
      </c>
      <c r="DX719" s="46">
        <v>106.6</v>
      </c>
      <c r="DY719" s="46">
        <v>105.6</v>
      </c>
      <c r="DZ719" s="46">
        <v>105.5</v>
      </c>
      <c r="EA719">
        <v>106.7</v>
      </c>
      <c r="EB719" s="47">
        <v>109.9</v>
      </c>
      <c r="EC719" s="47">
        <v>108.7</v>
      </c>
    </row>
    <row r="720" spans="1:133" x14ac:dyDescent="0.25">
      <c r="A720" s="43" t="s">
        <v>4188</v>
      </c>
      <c r="B720" s="43" t="s">
        <v>4189</v>
      </c>
      <c r="C720" s="44">
        <v>3.3529999999999997E-2</v>
      </c>
      <c r="D720" s="45">
        <v>99.1</v>
      </c>
      <c r="E720" s="45">
        <v>100.3</v>
      </c>
      <c r="F720" s="45">
        <v>102.8</v>
      </c>
      <c r="G720" s="45">
        <v>100.3</v>
      </c>
      <c r="H720" s="45">
        <v>104.4</v>
      </c>
      <c r="I720" s="45">
        <v>102.9</v>
      </c>
      <c r="J720" s="45">
        <v>101.9</v>
      </c>
      <c r="K720" s="45">
        <v>102.5</v>
      </c>
      <c r="L720" s="45">
        <v>100.1</v>
      </c>
      <c r="M720" s="45">
        <v>100.1</v>
      </c>
      <c r="N720" s="45">
        <v>98.5</v>
      </c>
      <c r="O720" s="45">
        <v>98.5</v>
      </c>
      <c r="P720" s="45">
        <v>101.8</v>
      </c>
      <c r="Q720" s="45">
        <v>100.4</v>
      </c>
      <c r="R720" s="45">
        <v>101.5</v>
      </c>
      <c r="S720" s="45">
        <v>101.1</v>
      </c>
      <c r="T720" s="45">
        <v>102.5</v>
      </c>
      <c r="U720" s="45">
        <v>100.7</v>
      </c>
      <c r="V720" s="45">
        <v>99.5</v>
      </c>
      <c r="W720" s="45">
        <v>97.6</v>
      </c>
      <c r="X720" s="45">
        <v>99</v>
      </c>
      <c r="Y720" s="45">
        <v>98.8</v>
      </c>
      <c r="Z720" s="45">
        <v>98</v>
      </c>
      <c r="AA720" s="45">
        <v>98.4</v>
      </c>
      <c r="AB720" s="45">
        <v>100.8</v>
      </c>
      <c r="AC720" s="45">
        <v>99.5</v>
      </c>
      <c r="AD720" s="45">
        <v>100.3</v>
      </c>
      <c r="AE720" s="45">
        <v>103.6</v>
      </c>
      <c r="AF720" s="45">
        <v>102.1</v>
      </c>
      <c r="AG720" s="45">
        <v>100.5</v>
      </c>
      <c r="AH720" s="45">
        <v>99.7</v>
      </c>
      <c r="AI720" s="45">
        <v>99.7</v>
      </c>
      <c r="AJ720" s="45">
        <v>99.6</v>
      </c>
      <c r="AK720" s="45">
        <v>99.4</v>
      </c>
      <c r="AL720" s="45">
        <v>99.7</v>
      </c>
      <c r="AM720" s="45">
        <v>98.4</v>
      </c>
      <c r="AN720" s="45">
        <v>100.1</v>
      </c>
      <c r="AO720" s="45">
        <v>99.8</v>
      </c>
      <c r="AP720" s="45">
        <v>102</v>
      </c>
      <c r="AQ720" s="45">
        <v>98.9</v>
      </c>
      <c r="AR720" s="45">
        <v>98.9</v>
      </c>
      <c r="AS720" s="45">
        <v>98.9</v>
      </c>
      <c r="AT720" s="45">
        <v>98.9</v>
      </c>
      <c r="AU720" s="45">
        <v>98.9</v>
      </c>
      <c r="AV720" s="45">
        <v>98.9</v>
      </c>
      <c r="AW720" s="45">
        <v>98.9</v>
      </c>
      <c r="AX720" s="45">
        <v>100.2</v>
      </c>
      <c r="AY720" s="45">
        <v>100.2</v>
      </c>
      <c r="AZ720" s="45">
        <v>100.2</v>
      </c>
      <c r="BA720" s="45">
        <v>100.2</v>
      </c>
      <c r="BB720" s="45">
        <v>100.2</v>
      </c>
      <c r="BC720" s="45">
        <v>100.2</v>
      </c>
      <c r="BD720" s="45">
        <v>100.2</v>
      </c>
      <c r="BE720" s="45">
        <v>100.2</v>
      </c>
      <c r="BF720" s="45">
        <v>100.2</v>
      </c>
      <c r="BG720" s="45">
        <v>100.2</v>
      </c>
      <c r="BH720" s="45">
        <v>100.2</v>
      </c>
      <c r="BI720" s="45">
        <v>100.2</v>
      </c>
      <c r="BJ720" s="45">
        <v>100.2</v>
      </c>
      <c r="BK720" s="45">
        <v>100.2</v>
      </c>
      <c r="BL720" s="45">
        <v>100.2</v>
      </c>
      <c r="BM720" s="45">
        <v>100.2</v>
      </c>
      <c r="BN720" s="45">
        <v>100.2</v>
      </c>
      <c r="BO720" s="45">
        <v>100.2</v>
      </c>
      <c r="BP720" s="45">
        <v>100.3</v>
      </c>
      <c r="BQ720" s="45">
        <v>114.8</v>
      </c>
      <c r="BR720" s="45">
        <v>114.8</v>
      </c>
      <c r="BS720" s="45">
        <v>114.8</v>
      </c>
      <c r="BT720" s="45">
        <v>114.8</v>
      </c>
      <c r="BU720" s="45">
        <v>114.8</v>
      </c>
      <c r="BV720" s="45">
        <v>114.8</v>
      </c>
      <c r="BW720" s="45">
        <v>114.5</v>
      </c>
      <c r="BX720" s="45">
        <v>114.5</v>
      </c>
      <c r="BY720" s="45">
        <v>114.5</v>
      </c>
      <c r="BZ720" s="45">
        <v>114.6</v>
      </c>
      <c r="CA720" s="45">
        <v>114.6</v>
      </c>
      <c r="CB720" s="45">
        <v>119.8</v>
      </c>
      <c r="CC720" s="45">
        <v>119.8</v>
      </c>
      <c r="CD720" s="45">
        <v>119.8</v>
      </c>
      <c r="CE720" s="45">
        <v>120</v>
      </c>
      <c r="CF720" s="45">
        <v>120</v>
      </c>
      <c r="CG720" s="45">
        <v>120</v>
      </c>
      <c r="CH720" s="45">
        <v>120</v>
      </c>
      <c r="CI720" s="45">
        <v>120</v>
      </c>
      <c r="CJ720" s="45">
        <v>120</v>
      </c>
      <c r="CK720" s="45">
        <v>120</v>
      </c>
      <c r="CL720" s="45">
        <v>120</v>
      </c>
      <c r="CM720" s="45">
        <v>120</v>
      </c>
      <c r="CN720" s="45">
        <v>120</v>
      </c>
      <c r="CO720" s="45">
        <v>120</v>
      </c>
      <c r="CP720" s="45">
        <v>120</v>
      </c>
      <c r="CQ720" s="45">
        <v>120</v>
      </c>
      <c r="CR720" s="45">
        <v>120</v>
      </c>
      <c r="CS720" s="45">
        <v>120</v>
      </c>
      <c r="CT720" s="45">
        <v>120</v>
      </c>
      <c r="CU720" s="45">
        <v>120</v>
      </c>
      <c r="CV720" s="45">
        <v>120</v>
      </c>
      <c r="CW720" s="45">
        <v>120</v>
      </c>
      <c r="CX720" s="45">
        <v>117.7</v>
      </c>
      <c r="CY720" s="45">
        <v>117.7</v>
      </c>
      <c r="CZ720" s="45">
        <v>117.2</v>
      </c>
      <c r="DA720" s="45">
        <v>117.2</v>
      </c>
      <c r="DB720" s="45">
        <v>117.7</v>
      </c>
      <c r="DC720" s="45">
        <v>117.7</v>
      </c>
      <c r="DD720" s="45">
        <v>120</v>
      </c>
      <c r="DE720" s="45">
        <v>120</v>
      </c>
      <c r="DF720" s="45">
        <v>117.2</v>
      </c>
      <c r="DG720" s="45">
        <v>120.2</v>
      </c>
      <c r="DH720" s="45">
        <v>119.3</v>
      </c>
      <c r="DI720" s="45">
        <v>117.9</v>
      </c>
      <c r="DJ720" s="45">
        <v>117.4</v>
      </c>
      <c r="DK720" s="45">
        <v>118.5</v>
      </c>
      <c r="DL720" s="45">
        <v>118.5</v>
      </c>
      <c r="DM720" s="45">
        <v>120.7</v>
      </c>
      <c r="DN720" s="45">
        <v>120.7</v>
      </c>
      <c r="DO720" s="45">
        <v>120.7</v>
      </c>
      <c r="DP720" s="45">
        <v>117.4</v>
      </c>
      <c r="DQ720" s="45">
        <v>120.7</v>
      </c>
      <c r="DR720" s="45">
        <v>121.3</v>
      </c>
      <c r="DS720" s="45">
        <v>117.4</v>
      </c>
      <c r="DT720" s="45">
        <v>117.4</v>
      </c>
      <c r="DU720" s="45">
        <v>119.7</v>
      </c>
      <c r="DV720" s="45">
        <v>119.7</v>
      </c>
      <c r="DW720" s="45">
        <v>121.3</v>
      </c>
      <c r="DX720" s="46">
        <v>125.7</v>
      </c>
      <c r="DY720" s="46">
        <v>125.9</v>
      </c>
      <c r="DZ720" s="46">
        <v>127.6</v>
      </c>
      <c r="EA720">
        <v>125.9</v>
      </c>
      <c r="EB720" s="47">
        <v>125.9</v>
      </c>
      <c r="EC720" s="47">
        <v>125.9</v>
      </c>
    </row>
    <row r="721" spans="1:133" x14ac:dyDescent="0.25">
      <c r="A721" s="43" t="s">
        <v>4190</v>
      </c>
      <c r="B721" s="43" t="s">
        <v>4191</v>
      </c>
      <c r="C721" s="44">
        <v>0.11158999999999999</v>
      </c>
      <c r="D721" s="45">
        <v>101.1</v>
      </c>
      <c r="E721" s="45">
        <v>99.1</v>
      </c>
      <c r="F721" s="45">
        <v>101.9</v>
      </c>
      <c r="G721" s="45">
        <v>104.8</v>
      </c>
      <c r="H721" s="45">
        <v>104.2</v>
      </c>
      <c r="I721" s="45">
        <v>103.2</v>
      </c>
      <c r="J721" s="45">
        <v>100</v>
      </c>
      <c r="K721" s="45">
        <v>101.3</v>
      </c>
      <c r="L721" s="45">
        <v>101.2</v>
      </c>
      <c r="M721" s="45">
        <v>101.5</v>
      </c>
      <c r="N721" s="45">
        <v>101.4</v>
      </c>
      <c r="O721" s="45">
        <v>103.4</v>
      </c>
      <c r="P721" s="45">
        <v>105.1</v>
      </c>
      <c r="Q721" s="45">
        <v>104.8</v>
      </c>
      <c r="R721" s="45">
        <v>104.7</v>
      </c>
      <c r="S721" s="45">
        <v>103.1</v>
      </c>
      <c r="T721" s="45">
        <v>104.3</v>
      </c>
      <c r="U721" s="45">
        <v>106.7</v>
      </c>
      <c r="V721" s="45">
        <v>106.2</v>
      </c>
      <c r="W721" s="45">
        <v>108.1</v>
      </c>
      <c r="X721" s="45">
        <v>109.6</v>
      </c>
      <c r="Y721" s="45">
        <v>109</v>
      </c>
      <c r="Z721" s="45">
        <v>110.3</v>
      </c>
      <c r="AA721" s="45">
        <v>109.5</v>
      </c>
      <c r="AB721" s="45">
        <v>110.4</v>
      </c>
      <c r="AC721" s="45">
        <v>108.8</v>
      </c>
      <c r="AD721" s="45">
        <v>111.1</v>
      </c>
      <c r="AE721" s="45">
        <v>110.2</v>
      </c>
      <c r="AF721" s="45">
        <v>112.6</v>
      </c>
      <c r="AG721" s="45">
        <v>114.6</v>
      </c>
      <c r="AH721" s="45">
        <v>114</v>
      </c>
      <c r="AI721" s="45">
        <v>114.2</v>
      </c>
      <c r="AJ721" s="45">
        <v>113.7</v>
      </c>
      <c r="AK721" s="45">
        <v>114.3</v>
      </c>
      <c r="AL721" s="45">
        <v>116.4</v>
      </c>
      <c r="AM721" s="45">
        <v>116.8</v>
      </c>
      <c r="AN721" s="45">
        <v>115.7</v>
      </c>
      <c r="AO721" s="45">
        <v>115.2</v>
      </c>
      <c r="AP721" s="45">
        <v>113.4</v>
      </c>
      <c r="AQ721" s="45">
        <v>115.7</v>
      </c>
      <c r="AR721" s="45">
        <v>113.5</v>
      </c>
      <c r="AS721" s="45">
        <v>114.9</v>
      </c>
      <c r="AT721" s="45">
        <v>114.4</v>
      </c>
      <c r="AU721" s="45">
        <v>114.6</v>
      </c>
      <c r="AV721" s="45">
        <v>115.5</v>
      </c>
      <c r="AW721" s="45">
        <v>114.2</v>
      </c>
      <c r="AX721" s="45">
        <v>115.2</v>
      </c>
      <c r="AY721" s="45">
        <v>117</v>
      </c>
      <c r="AZ721" s="45">
        <v>111.2</v>
      </c>
      <c r="BA721" s="45">
        <v>111.8</v>
      </c>
      <c r="BB721" s="45">
        <v>111.3</v>
      </c>
      <c r="BC721" s="45">
        <v>111.9</v>
      </c>
      <c r="BD721" s="45">
        <v>112.4</v>
      </c>
      <c r="BE721" s="45">
        <v>112.3</v>
      </c>
      <c r="BF721" s="45">
        <v>113.3</v>
      </c>
      <c r="BG721" s="45">
        <v>111</v>
      </c>
      <c r="BH721" s="45">
        <v>110.5</v>
      </c>
      <c r="BI721" s="45">
        <v>111.1</v>
      </c>
      <c r="BJ721" s="45">
        <v>109.9</v>
      </c>
      <c r="BK721" s="45">
        <v>111.3</v>
      </c>
      <c r="BL721" s="45">
        <v>113.6</v>
      </c>
      <c r="BM721" s="45">
        <v>113.7</v>
      </c>
      <c r="BN721" s="45">
        <v>115</v>
      </c>
      <c r="BO721" s="45">
        <v>113.5</v>
      </c>
      <c r="BP721" s="45">
        <v>113.9</v>
      </c>
      <c r="BQ721" s="45">
        <v>116.5</v>
      </c>
      <c r="BR721" s="45">
        <v>114.1</v>
      </c>
      <c r="BS721" s="45">
        <v>113.7</v>
      </c>
      <c r="BT721" s="45">
        <v>114.6</v>
      </c>
      <c r="BU721" s="45">
        <v>112.8</v>
      </c>
      <c r="BV721" s="45">
        <v>111.8</v>
      </c>
      <c r="BW721" s="45">
        <v>112.9</v>
      </c>
      <c r="BX721" s="45">
        <v>111.2</v>
      </c>
      <c r="BY721" s="45">
        <v>112</v>
      </c>
      <c r="BZ721" s="45">
        <v>112.4</v>
      </c>
      <c r="CA721" s="45">
        <v>111.2</v>
      </c>
      <c r="CB721" s="45">
        <v>112.3</v>
      </c>
      <c r="CC721" s="45">
        <v>114.1</v>
      </c>
      <c r="CD721" s="45">
        <v>113.9</v>
      </c>
      <c r="CE721" s="45">
        <v>112.7</v>
      </c>
      <c r="CF721" s="45">
        <v>113.8</v>
      </c>
      <c r="CG721" s="45">
        <v>114.2</v>
      </c>
      <c r="CH721" s="45">
        <v>114.4</v>
      </c>
      <c r="CI721" s="45">
        <v>114.2</v>
      </c>
      <c r="CJ721" s="45">
        <v>112.6</v>
      </c>
      <c r="CK721" s="45">
        <v>113.7</v>
      </c>
      <c r="CL721" s="45">
        <v>112</v>
      </c>
      <c r="CM721" s="45">
        <v>114.3</v>
      </c>
      <c r="CN721" s="45">
        <v>110</v>
      </c>
      <c r="CO721" s="45">
        <v>111.6</v>
      </c>
      <c r="CP721" s="45">
        <v>110.5</v>
      </c>
      <c r="CQ721" s="45">
        <v>109.6</v>
      </c>
      <c r="CR721" s="45">
        <v>111.8</v>
      </c>
      <c r="CS721" s="45">
        <v>111.8</v>
      </c>
      <c r="CT721" s="45">
        <v>114.1</v>
      </c>
      <c r="CU721" s="45">
        <v>113</v>
      </c>
      <c r="CV721" s="45">
        <v>113.7</v>
      </c>
      <c r="CW721" s="45">
        <v>113.2</v>
      </c>
      <c r="CX721" s="45">
        <v>115.6</v>
      </c>
      <c r="CY721" s="45">
        <v>111.6</v>
      </c>
      <c r="CZ721" s="45">
        <v>113.5</v>
      </c>
      <c r="DA721" s="45">
        <v>113.9</v>
      </c>
      <c r="DB721" s="45">
        <v>115.2</v>
      </c>
      <c r="DC721" s="45">
        <v>116.4</v>
      </c>
      <c r="DD721" s="45">
        <v>118</v>
      </c>
      <c r="DE721" s="45">
        <v>114.1</v>
      </c>
      <c r="DF721" s="45">
        <v>114.8</v>
      </c>
      <c r="DG721" s="45">
        <v>116.3</v>
      </c>
      <c r="DH721" s="45">
        <v>114.9</v>
      </c>
      <c r="DI721" s="45">
        <v>116.6</v>
      </c>
      <c r="DJ721" s="45">
        <v>121.4</v>
      </c>
      <c r="DK721" s="45">
        <v>120.1</v>
      </c>
      <c r="DL721" s="45">
        <v>122.7</v>
      </c>
      <c r="DM721" s="45">
        <v>118.8</v>
      </c>
      <c r="DN721" s="45">
        <v>118.9</v>
      </c>
      <c r="DO721" s="45">
        <v>118.9</v>
      </c>
      <c r="DP721" s="45">
        <v>120.2</v>
      </c>
      <c r="DQ721" s="45">
        <v>122.3</v>
      </c>
      <c r="DR721" s="45">
        <v>118.2</v>
      </c>
      <c r="DS721" s="45">
        <v>118.7</v>
      </c>
      <c r="DT721" s="45">
        <v>118.7</v>
      </c>
      <c r="DU721" s="45">
        <v>119.1</v>
      </c>
      <c r="DV721" s="45">
        <v>121.6</v>
      </c>
      <c r="DW721" s="45">
        <v>120.6</v>
      </c>
      <c r="DX721" s="46">
        <v>120.6</v>
      </c>
      <c r="DY721" s="46">
        <v>119.8</v>
      </c>
      <c r="DZ721" s="46">
        <v>120.8</v>
      </c>
      <c r="EA721">
        <v>121.4</v>
      </c>
      <c r="EB721" s="47">
        <v>123.2</v>
      </c>
      <c r="EC721" s="47">
        <v>122.8</v>
      </c>
    </row>
    <row r="722" spans="1:133" x14ac:dyDescent="0.25">
      <c r="A722" s="43" t="s">
        <v>4192</v>
      </c>
      <c r="B722" s="43" t="s">
        <v>4193</v>
      </c>
      <c r="C722" s="44">
        <v>4.7889900000000001</v>
      </c>
      <c r="D722" s="45">
        <v>102.2</v>
      </c>
      <c r="E722" s="45">
        <v>102.3</v>
      </c>
      <c r="F722" s="45">
        <v>103.2</v>
      </c>
      <c r="G722" s="45">
        <v>102.9</v>
      </c>
      <c r="H722" s="45">
        <v>103.2</v>
      </c>
      <c r="I722" s="45">
        <v>104.4</v>
      </c>
      <c r="J722" s="45">
        <v>104.4</v>
      </c>
      <c r="K722" s="45">
        <v>103.7</v>
      </c>
      <c r="L722" s="45">
        <v>103.1</v>
      </c>
      <c r="M722" s="45">
        <v>104.3</v>
      </c>
      <c r="N722" s="45">
        <v>104.6</v>
      </c>
      <c r="O722" s="45">
        <v>105</v>
      </c>
      <c r="P722" s="45">
        <v>105.9</v>
      </c>
      <c r="Q722" s="45">
        <v>105.5</v>
      </c>
      <c r="R722" s="45">
        <v>104.8</v>
      </c>
      <c r="S722" s="45">
        <v>104.1</v>
      </c>
      <c r="T722" s="45">
        <v>105.1</v>
      </c>
      <c r="U722" s="45">
        <v>105.3</v>
      </c>
      <c r="V722" s="45">
        <v>105.8</v>
      </c>
      <c r="W722" s="45">
        <v>106.4</v>
      </c>
      <c r="X722" s="45">
        <v>106.4</v>
      </c>
      <c r="Y722" s="45">
        <v>105.9</v>
      </c>
      <c r="Z722" s="45">
        <v>106.9</v>
      </c>
      <c r="AA722" s="45">
        <v>107.5</v>
      </c>
      <c r="AB722" s="45">
        <v>107.9</v>
      </c>
      <c r="AC722" s="45">
        <v>108</v>
      </c>
      <c r="AD722" s="45">
        <v>108.2</v>
      </c>
      <c r="AE722" s="45">
        <v>107.4</v>
      </c>
      <c r="AF722" s="45">
        <v>107.2</v>
      </c>
      <c r="AG722" s="45">
        <v>108.1</v>
      </c>
      <c r="AH722" s="45">
        <v>108.3</v>
      </c>
      <c r="AI722" s="45">
        <v>108.9</v>
      </c>
      <c r="AJ722" s="45">
        <v>108.1</v>
      </c>
      <c r="AK722" s="45">
        <v>108.5</v>
      </c>
      <c r="AL722" s="45">
        <v>109.5</v>
      </c>
      <c r="AM722" s="45">
        <v>109.4</v>
      </c>
      <c r="AN722" s="45">
        <v>108.9</v>
      </c>
      <c r="AO722" s="45">
        <v>110.2</v>
      </c>
      <c r="AP722" s="45">
        <v>111.1</v>
      </c>
      <c r="AQ722" s="45">
        <v>110.2</v>
      </c>
      <c r="AR722" s="45">
        <v>109.6</v>
      </c>
      <c r="AS722" s="45">
        <v>108.3</v>
      </c>
      <c r="AT722" s="45">
        <v>109.4</v>
      </c>
      <c r="AU722" s="45">
        <v>109.2</v>
      </c>
      <c r="AV722" s="45">
        <v>109</v>
      </c>
      <c r="AW722" s="45">
        <v>108.2</v>
      </c>
      <c r="AX722" s="45">
        <v>108.1</v>
      </c>
      <c r="AY722" s="45">
        <v>108.5</v>
      </c>
      <c r="AZ722" s="45">
        <v>107.8</v>
      </c>
      <c r="BA722" s="45">
        <v>107.7</v>
      </c>
      <c r="BB722" s="45">
        <v>108</v>
      </c>
      <c r="BC722" s="45">
        <v>107.8</v>
      </c>
      <c r="BD722" s="45">
        <v>107.5</v>
      </c>
      <c r="BE722" s="45">
        <v>107.4</v>
      </c>
      <c r="BF722" s="45">
        <v>107.9</v>
      </c>
      <c r="BG722" s="45">
        <v>107.5</v>
      </c>
      <c r="BH722" s="45">
        <v>108.3</v>
      </c>
      <c r="BI722" s="45">
        <v>108.1</v>
      </c>
      <c r="BJ722" s="45">
        <v>108.2</v>
      </c>
      <c r="BK722" s="45">
        <v>108.3</v>
      </c>
      <c r="BL722" s="45">
        <v>108.3</v>
      </c>
      <c r="BM722" s="45">
        <v>108.1</v>
      </c>
      <c r="BN722" s="45">
        <v>108.5</v>
      </c>
      <c r="BO722" s="45">
        <v>107.9</v>
      </c>
      <c r="BP722" s="45">
        <v>108.5</v>
      </c>
      <c r="BQ722" s="45">
        <v>108.5</v>
      </c>
      <c r="BR722" s="45">
        <v>109</v>
      </c>
      <c r="BS722" s="45">
        <v>109.3</v>
      </c>
      <c r="BT722" s="45">
        <v>108.9</v>
      </c>
      <c r="BU722" s="45">
        <v>110</v>
      </c>
      <c r="BV722" s="45">
        <v>109.7</v>
      </c>
      <c r="BW722" s="45">
        <v>109.9</v>
      </c>
      <c r="BX722" s="45">
        <v>110.1</v>
      </c>
      <c r="BY722" s="45">
        <v>109.9</v>
      </c>
      <c r="BZ722" s="45">
        <v>110.5</v>
      </c>
      <c r="CA722" s="45">
        <v>110.9</v>
      </c>
      <c r="CB722" s="45">
        <v>111.2</v>
      </c>
      <c r="CC722" s="45">
        <v>111.6</v>
      </c>
      <c r="CD722" s="45">
        <v>111.5</v>
      </c>
      <c r="CE722" s="45">
        <v>111.9</v>
      </c>
      <c r="CF722" s="45">
        <v>111.8</v>
      </c>
      <c r="CG722" s="45">
        <v>111.8</v>
      </c>
      <c r="CH722" s="45">
        <v>111.9</v>
      </c>
      <c r="CI722" s="45">
        <v>112.3</v>
      </c>
      <c r="CJ722" s="45">
        <v>112.5</v>
      </c>
      <c r="CK722" s="45">
        <v>112.9</v>
      </c>
      <c r="CL722" s="45">
        <v>113.2</v>
      </c>
      <c r="CM722" s="45">
        <v>113.2</v>
      </c>
      <c r="CN722" s="45">
        <v>113.6</v>
      </c>
      <c r="CO722" s="45">
        <v>113.6</v>
      </c>
      <c r="CP722" s="45">
        <v>112.7</v>
      </c>
      <c r="CQ722" s="45">
        <v>112.8</v>
      </c>
      <c r="CR722" s="45">
        <v>113</v>
      </c>
      <c r="CS722" s="45">
        <v>113.2</v>
      </c>
      <c r="CT722" s="45">
        <v>113.2</v>
      </c>
      <c r="CU722" s="45">
        <v>113.3</v>
      </c>
      <c r="CV722" s="45">
        <v>113</v>
      </c>
      <c r="CW722" s="45">
        <v>112.9</v>
      </c>
      <c r="CX722" s="45">
        <v>112.7</v>
      </c>
      <c r="CY722" s="45">
        <v>112.9</v>
      </c>
      <c r="CZ722" s="45">
        <v>113.7</v>
      </c>
      <c r="DA722" s="45">
        <v>113.7</v>
      </c>
      <c r="DB722" s="45">
        <v>114.2</v>
      </c>
      <c r="DC722" s="45">
        <v>113.8</v>
      </c>
      <c r="DD722" s="45">
        <v>114.6</v>
      </c>
      <c r="DE722" s="45">
        <v>115.3</v>
      </c>
      <c r="DF722" s="45">
        <v>115.4</v>
      </c>
      <c r="DG722" s="45">
        <v>116.1</v>
      </c>
      <c r="DH722" s="45">
        <v>116.7</v>
      </c>
      <c r="DI722" s="45">
        <v>117.3</v>
      </c>
      <c r="DJ722" s="45">
        <v>118.1</v>
      </c>
      <c r="DK722" s="45">
        <v>119.2</v>
      </c>
      <c r="DL722" s="45">
        <v>119.6</v>
      </c>
      <c r="DM722" s="45">
        <v>120.7</v>
      </c>
      <c r="DN722" s="45">
        <v>120.4</v>
      </c>
      <c r="DO722" s="45">
        <v>120.8</v>
      </c>
      <c r="DP722" s="45">
        <v>121.1</v>
      </c>
      <c r="DQ722" s="45">
        <v>121.6</v>
      </c>
      <c r="DR722" s="45">
        <v>122</v>
      </c>
      <c r="DS722" s="45">
        <v>122.3</v>
      </c>
      <c r="DT722" s="45">
        <v>123.7</v>
      </c>
      <c r="DU722" s="45">
        <v>124.9</v>
      </c>
      <c r="DV722" s="45">
        <v>124.7</v>
      </c>
      <c r="DW722" s="45">
        <v>125.5</v>
      </c>
      <c r="DX722" s="46">
        <v>126.1</v>
      </c>
      <c r="DY722" s="46">
        <v>126.4</v>
      </c>
      <c r="DZ722" s="46">
        <v>126.3</v>
      </c>
      <c r="EA722">
        <v>126.6</v>
      </c>
      <c r="EB722" s="47">
        <v>126.7</v>
      </c>
      <c r="EC722" s="47">
        <v>126.8</v>
      </c>
    </row>
    <row r="723" spans="1:133" x14ac:dyDescent="0.25">
      <c r="A723" s="43" t="s">
        <v>4194</v>
      </c>
      <c r="B723" s="43" t="s">
        <v>4195</v>
      </c>
      <c r="C723" s="44">
        <v>0.63839999999999997</v>
      </c>
      <c r="D723" s="45">
        <v>100.4</v>
      </c>
      <c r="E723" s="45">
        <v>100.9</v>
      </c>
      <c r="F723" s="45">
        <v>101.6</v>
      </c>
      <c r="G723" s="45">
        <v>101.4</v>
      </c>
      <c r="H723" s="45">
        <v>102.4</v>
      </c>
      <c r="I723" s="45">
        <v>102.2</v>
      </c>
      <c r="J723" s="45">
        <v>101.2</v>
      </c>
      <c r="K723" s="45">
        <v>102</v>
      </c>
      <c r="L723" s="45">
        <v>102.5</v>
      </c>
      <c r="M723" s="45">
        <v>102.7</v>
      </c>
      <c r="N723" s="45">
        <v>103</v>
      </c>
      <c r="O723" s="45">
        <v>104.6</v>
      </c>
      <c r="P723" s="45">
        <v>104.2</v>
      </c>
      <c r="Q723" s="45">
        <v>104.4</v>
      </c>
      <c r="R723" s="45">
        <v>103.6</v>
      </c>
      <c r="S723" s="45">
        <v>101.9</v>
      </c>
      <c r="T723" s="45">
        <v>103.2</v>
      </c>
      <c r="U723" s="45">
        <v>104.4</v>
      </c>
      <c r="V723" s="45">
        <v>101.8</v>
      </c>
      <c r="W723" s="45">
        <v>103.1</v>
      </c>
      <c r="X723" s="45">
        <v>102.9</v>
      </c>
      <c r="Y723" s="45">
        <v>103.4</v>
      </c>
      <c r="Z723" s="45">
        <v>102.5</v>
      </c>
      <c r="AA723" s="45">
        <v>102.6</v>
      </c>
      <c r="AB723" s="45">
        <v>102.8</v>
      </c>
      <c r="AC723" s="45">
        <v>103.4</v>
      </c>
      <c r="AD723" s="45">
        <v>102</v>
      </c>
      <c r="AE723" s="45">
        <v>102.2</v>
      </c>
      <c r="AF723" s="45">
        <v>102.9</v>
      </c>
      <c r="AG723" s="45">
        <v>103.6</v>
      </c>
      <c r="AH723" s="45">
        <v>103.9</v>
      </c>
      <c r="AI723" s="45">
        <v>105.8</v>
      </c>
      <c r="AJ723" s="45">
        <v>104.9</v>
      </c>
      <c r="AK723" s="45">
        <v>106.2</v>
      </c>
      <c r="AL723" s="45">
        <v>106.1</v>
      </c>
      <c r="AM723" s="45">
        <v>105.9</v>
      </c>
      <c r="AN723" s="45">
        <v>106.2</v>
      </c>
      <c r="AO723" s="45">
        <v>106.3</v>
      </c>
      <c r="AP723" s="45">
        <v>106.9</v>
      </c>
      <c r="AQ723" s="45">
        <v>106.2</v>
      </c>
      <c r="AR723" s="45">
        <v>105.8</v>
      </c>
      <c r="AS723" s="45">
        <v>105</v>
      </c>
      <c r="AT723" s="45">
        <v>105.4</v>
      </c>
      <c r="AU723" s="45">
        <v>104.7</v>
      </c>
      <c r="AV723" s="45">
        <v>106.1</v>
      </c>
      <c r="AW723" s="45">
        <v>106.9</v>
      </c>
      <c r="AX723" s="45">
        <v>106.2</v>
      </c>
      <c r="AY723" s="45">
        <v>106</v>
      </c>
      <c r="AZ723" s="45">
        <v>104.8</v>
      </c>
      <c r="BA723" s="45">
        <v>104.1</v>
      </c>
      <c r="BB723" s="45">
        <v>104.7</v>
      </c>
      <c r="BC723" s="45">
        <v>105.3</v>
      </c>
      <c r="BD723" s="45">
        <v>104.4</v>
      </c>
      <c r="BE723" s="45">
        <v>103.4</v>
      </c>
      <c r="BF723" s="45">
        <v>103.6</v>
      </c>
      <c r="BG723" s="45">
        <v>102.9</v>
      </c>
      <c r="BH723" s="45">
        <v>104.1</v>
      </c>
      <c r="BI723" s="45">
        <v>104.1</v>
      </c>
      <c r="BJ723" s="45">
        <v>103.7</v>
      </c>
      <c r="BK723" s="45">
        <v>103.8</v>
      </c>
      <c r="BL723" s="45">
        <v>103.3</v>
      </c>
      <c r="BM723" s="45">
        <v>102.8</v>
      </c>
      <c r="BN723" s="45">
        <v>102.7</v>
      </c>
      <c r="BO723" s="45">
        <v>102.4</v>
      </c>
      <c r="BP723" s="45">
        <v>102.8</v>
      </c>
      <c r="BQ723" s="45">
        <v>100.4</v>
      </c>
      <c r="BR723" s="45">
        <v>101.4</v>
      </c>
      <c r="BS723" s="45">
        <v>101.4</v>
      </c>
      <c r="BT723" s="45">
        <v>101.8</v>
      </c>
      <c r="BU723" s="45">
        <v>103.4</v>
      </c>
      <c r="BV723" s="45">
        <v>102.2</v>
      </c>
      <c r="BW723" s="45">
        <v>102.9</v>
      </c>
      <c r="BX723" s="45">
        <v>101.9</v>
      </c>
      <c r="BY723" s="45">
        <v>101.1</v>
      </c>
      <c r="BZ723" s="45">
        <v>102.1</v>
      </c>
      <c r="CA723" s="45">
        <v>103.2</v>
      </c>
      <c r="CB723" s="45">
        <v>103.2</v>
      </c>
      <c r="CC723" s="45">
        <v>103.5</v>
      </c>
      <c r="CD723" s="45">
        <v>102.5</v>
      </c>
      <c r="CE723" s="45">
        <v>103.5</v>
      </c>
      <c r="CF723" s="45">
        <v>102.9</v>
      </c>
      <c r="CG723" s="45">
        <v>103.8</v>
      </c>
      <c r="CH723" s="45">
        <v>103.3</v>
      </c>
      <c r="CI723" s="45">
        <v>104.5</v>
      </c>
      <c r="CJ723" s="45">
        <v>105</v>
      </c>
      <c r="CK723" s="45">
        <v>104.6</v>
      </c>
      <c r="CL723" s="45">
        <v>104.7</v>
      </c>
      <c r="CM723" s="45">
        <v>104.4</v>
      </c>
      <c r="CN723" s="45">
        <v>105</v>
      </c>
      <c r="CO723" s="45">
        <v>105.2</v>
      </c>
      <c r="CP723" s="45">
        <v>103.4</v>
      </c>
      <c r="CQ723" s="45">
        <v>104.2</v>
      </c>
      <c r="CR723" s="45">
        <v>105.5</v>
      </c>
      <c r="CS723" s="45">
        <v>104.8</v>
      </c>
      <c r="CT723" s="45">
        <v>105.3</v>
      </c>
      <c r="CU723" s="45">
        <v>105</v>
      </c>
      <c r="CV723" s="45">
        <v>104.7</v>
      </c>
      <c r="CW723" s="45">
        <v>104</v>
      </c>
      <c r="CX723" s="45">
        <v>104</v>
      </c>
      <c r="CY723" s="45">
        <v>104.9</v>
      </c>
      <c r="CZ723" s="45">
        <v>105.5</v>
      </c>
      <c r="DA723" s="45">
        <v>105.6</v>
      </c>
      <c r="DB723" s="45">
        <v>105.7</v>
      </c>
      <c r="DC723" s="45">
        <v>104.4</v>
      </c>
      <c r="DD723" s="45">
        <v>107.4</v>
      </c>
      <c r="DE723" s="45">
        <v>108.4</v>
      </c>
      <c r="DF723" s="45">
        <v>110.2</v>
      </c>
      <c r="DG723" s="45">
        <v>110.7</v>
      </c>
      <c r="DH723" s="45">
        <v>112.7</v>
      </c>
      <c r="DI723" s="45">
        <v>114.3</v>
      </c>
      <c r="DJ723" s="45">
        <v>116.6</v>
      </c>
      <c r="DK723" s="45">
        <v>119.4</v>
      </c>
      <c r="DL723" s="45">
        <v>119.7</v>
      </c>
      <c r="DM723" s="45">
        <v>121.2</v>
      </c>
      <c r="DN723" s="45">
        <v>120.6</v>
      </c>
      <c r="DO723" s="45">
        <v>120.7</v>
      </c>
      <c r="DP723" s="45">
        <v>121.4</v>
      </c>
      <c r="DQ723" s="45">
        <v>119.4</v>
      </c>
      <c r="DR723" s="45">
        <v>121.4</v>
      </c>
      <c r="DS723" s="45">
        <v>122.7</v>
      </c>
      <c r="DT723" s="45">
        <v>125.5</v>
      </c>
      <c r="DU723" s="45">
        <v>127.7</v>
      </c>
      <c r="DV723" s="45">
        <v>125.7</v>
      </c>
      <c r="DW723" s="45">
        <v>125.8</v>
      </c>
      <c r="DX723" s="46">
        <v>127.5</v>
      </c>
      <c r="DY723" s="46">
        <v>127.9</v>
      </c>
      <c r="DZ723" s="46">
        <v>127.6</v>
      </c>
      <c r="EA723">
        <v>126.6</v>
      </c>
      <c r="EB723" s="47">
        <v>125.7</v>
      </c>
      <c r="EC723" s="47">
        <v>126.3</v>
      </c>
    </row>
    <row r="724" spans="1:133" x14ac:dyDescent="0.25">
      <c r="A724" s="43" t="s">
        <v>4196</v>
      </c>
      <c r="B724" s="43" t="s">
        <v>4197</v>
      </c>
      <c r="C724" s="44">
        <v>2.5360000000000001E-2</v>
      </c>
      <c r="D724" s="45">
        <v>95.6</v>
      </c>
      <c r="E724" s="45">
        <v>95.6</v>
      </c>
      <c r="F724" s="45">
        <v>95.7</v>
      </c>
      <c r="G724" s="45">
        <v>95.7</v>
      </c>
      <c r="H724" s="45">
        <v>96.1</v>
      </c>
      <c r="I724" s="45">
        <v>96.1</v>
      </c>
      <c r="J724" s="45">
        <v>96.1</v>
      </c>
      <c r="K724" s="45">
        <v>96.1</v>
      </c>
      <c r="L724" s="45">
        <v>96.1</v>
      </c>
      <c r="M724" s="45">
        <v>96.1</v>
      </c>
      <c r="N724" s="45">
        <v>96.1</v>
      </c>
      <c r="O724" s="45">
        <v>96.1</v>
      </c>
      <c r="P724" s="45">
        <v>96.1</v>
      </c>
      <c r="Q724" s="45">
        <v>96.1</v>
      </c>
      <c r="R724" s="45">
        <v>96.1</v>
      </c>
      <c r="S724" s="45">
        <v>96.1</v>
      </c>
      <c r="T724" s="45">
        <v>96.4</v>
      </c>
      <c r="U724" s="45">
        <v>98.2</v>
      </c>
      <c r="V724" s="45">
        <v>98.2</v>
      </c>
      <c r="W724" s="45">
        <v>98.2</v>
      </c>
      <c r="X724" s="45">
        <v>98.2</v>
      </c>
      <c r="Y724" s="45">
        <v>98.2</v>
      </c>
      <c r="Z724" s="45">
        <v>87.2</v>
      </c>
      <c r="AA724" s="45">
        <v>87.2</v>
      </c>
      <c r="AB724" s="45">
        <v>87.7</v>
      </c>
      <c r="AC724" s="45">
        <v>87.7</v>
      </c>
      <c r="AD724" s="45">
        <v>87.7</v>
      </c>
      <c r="AE724" s="45">
        <v>87.7</v>
      </c>
      <c r="AF724" s="45">
        <v>87.7</v>
      </c>
      <c r="AG724" s="45">
        <v>87.7</v>
      </c>
      <c r="AH724" s="45">
        <v>87.7</v>
      </c>
      <c r="AI724" s="45">
        <v>84.1</v>
      </c>
      <c r="AJ724" s="45">
        <v>84.1</v>
      </c>
      <c r="AK724" s="45">
        <v>93</v>
      </c>
      <c r="AL724" s="45">
        <v>93.5</v>
      </c>
      <c r="AM724" s="45">
        <v>93.5</v>
      </c>
      <c r="AN724" s="45">
        <v>93.5</v>
      </c>
      <c r="AO724" s="45">
        <v>93.5</v>
      </c>
      <c r="AP724" s="45">
        <v>93.5</v>
      </c>
      <c r="AQ724" s="45">
        <v>94.7</v>
      </c>
      <c r="AR724" s="45">
        <v>94.7</v>
      </c>
      <c r="AS724" s="45">
        <v>94.7</v>
      </c>
      <c r="AT724" s="45">
        <v>94.7</v>
      </c>
      <c r="AU724" s="45">
        <v>94.7</v>
      </c>
      <c r="AV724" s="45">
        <v>94.7</v>
      </c>
      <c r="AW724" s="45">
        <v>94.7</v>
      </c>
      <c r="AX724" s="45">
        <v>94.7</v>
      </c>
      <c r="AY724" s="45">
        <v>94.7</v>
      </c>
      <c r="AZ724" s="45">
        <v>94.7</v>
      </c>
      <c r="BA724" s="45">
        <v>94.7</v>
      </c>
      <c r="BB724" s="45">
        <v>94.7</v>
      </c>
      <c r="BC724" s="45">
        <v>94.7</v>
      </c>
      <c r="BD724" s="45">
        <v>94.7</v>
      </c>
      <c r="BE724" s="45">
        <v>94.7</v>
      </c>
      <c r="BF724" s="45">
        <v>94.7</v>
      </c>
      <c r="BG724" s="45">
        <v>94.7</v>
      </c>
      <c r="BH724" s="45">
        <v>94.7</v>
      </c>
      <c r="BI724" s="45">
        <v>94.7</v>
      </c>
      <c r="BJ724" s="45">
        <v>94.7</v>
      </c>
      <c r="BK724" s="45">
        <v>94.7</v>
      </c>
      <c r="BL724" s="45">
        <v>94.7</v>
      </c>
      <c r="BM724" s="45">
        <v>94.7</v>
      </c>
      <c r="BN724" s="45">
        <v>94.7</v>
      </c>
      <c r="BO724" s="45">
        <v>81.099999999999994</v>
      </c>
      <c r="BP724" s="45">
        <v>81.099999999999994</v>
      </c>
      <c r="BQ724" s="45">
        <v>89.7</v>
      </c>
      <c r="BR724" s="45">
        <v>79.2</v>
      </c>
      <c r="BS724" s="45">
        <v>79.2</v>
      </c>
      <c r="BT724" s="45">
        <v>79.2</v>
      </c>
      <c r="BU724" s="45">
        <v>79.2</v>
      </c>
      <c r="BV724" s="45">
        <v>79.2</v>
      </c>
      <c r="BW724" s="45">
        <v>79.2</v>
      </c>
      <c r="BX724" s="45">
        <v>79.2</v>
      </c>
      <c r="BY724" s="45">
        <v>79.2</v>
      </c>
      <c r="BZ724" s="45">
        <v>79.2</v>
      </c>
      <c r="CA724" s="45">
        <v>79.2</v>
      </c>
      <c r="CB724" s="45">
        <v>79.2</v>
      </c>
      <c r="CC724" s="45">
        <v>79.2</v>
      </c>
      <c r="CD724" s="45">
        <v>79.2</v>
      </c>
      <c r="CE724" s="45">
        <v>79.2</v>
      </c>
      <c r="CF724" s="45">
        <v>79.2</v>
      </c>
      <c r="CG724" s="45">
        <v>79.2</v>
      </c>
      <c r="CH724" s="45">
        <v>79.2</v>
      </c>
      <c r="CI724" s="45">
        <v>79.2</v>
      </c>
      <c r="CJ724" s="45">
        <v>79.2</v>
      </c>
      <c r="CK724" s="45">
        <v>79.2</v>
      </c>
      <c r="CL724" s="45">
        <v>79.2</v>
      </c>
      <c r="CM724" s="45">
        <v>79.2</v>
      </c>
      <c r="CN724" s="45">
        <v>79.2</v>
      </c>
      <c r="CO724" s="45">
        <v>79.2</v>
      </c>
      <c r="CP724" s="45">
        <v>79.2</v>
      </c>
      <c r="CQ724" s="45">
        <v>79.3</v>
      </c>
      <c r="CR724" s="45">
        <v>79.3</v>
      </c>
      <c r="CS724" s="45">
        <v>79.3</v>
      </c>
      <c r="CT724" s="45">
        <v>79.3</v>
      </c>
      <c r="CU724" s="45">
        <v>79.3</v>
      </c>
      <c r="CV724" s="45">
        <v>79.3</v>
      </c>
      <c r="CW724" s="45">
        <v>79.3</v>
      </c>
      <c r="CX724" s="45">
        <v>76.599999999999994</v>
      </c>
      <c r="CY724" s="45">
        <v>76.599999999999994</v>
      </c>
      <c r="CZ724" s="45">
        <v>85.6</v>
      </c>
      <c r="DA724" s="45">
        <v>85.7</v>
      </c>
      <c r="DB724" s="45">
        <v>85.7</v>
      </c>
      <c r="DC724" s="45">
        <v>85.7</v>
      </c>
      <c r="DD724" s="45">
        <v>85.7</v>
      </c>
      <c r="DE724" s="45">
        <v>85.7</v>
      </c>
      <c r="DF724" s="45">
        <v>85.7</v>
      </c>
      <c r="DG724" s="45">
        <v>85.7</v>
      </c>
      <c r="DH724" s="45">
        <v>85.7</v>
      </c>
      <c r="DI724" s="45">
        <v>85.7</v>
      </c>
      <c r="DJ724" s="45">
        <v>85.7</v>
      </c>
      <c r="DK724" s="45">
        <v>85.7</v>
      </c>
      <c r="DL724" s="45">
        <v>85.7</v>
      </c>
      <c r="DM724" s="45">
        <v>85.7</v>
      </c>
      <c r="DN724" s="45">
        <v>85.7</v>
      </c>
      <c r="DO724" s="45">
        <v>85.7</v>
      </c>
      <c r="DP724" s="45">
        <v>85.7</v>
      </c>
      <c r="DQ724" s="45">
        <v>85.7</v>
      </c>
      <c r="DR724" s="45">
        <v>85.7</v>
      </c>
      <c r="DS724" s="45">
        <v>85.7</v>
      </c>
      <c r="DT724" s="45">
        <v>82</v>
      </c>
      <c r="DU724" s="45">
        <v>82</v>
      </c>
      <c r="DV724" s="45">
        <v>82</v>
      </c>
      <c r="DW724" s="45">
        <v>82</v>
      </c>
      <c r="DX724" s="46">
        <v>82</v>
      </c>
      <c r="DY724" s="46">
        <v>82</v>
      </c>
      <c r="DZ724" s="46">
        <v>82</v>
      </c>
      <c r="EA724">
        <v>82</v>
      </c>
      <c r="EB724" s="47">
        <v>76.900000000000006</v>
      </c>
      <c r="EC724" s="47">
        <v>82</v>
      </c>
    </row>
    <row r="725" spans="1:133" x14ac:dyDescent="0.25">
      <c r="A725" s="43" t="s">
        <v>4198</v>
      </c>
      <c r="B725" s="43" t="s">
        <v>4199</v>
      </c>
      <c r="C725" s="44">
        <v>0.61304000000000003</v>
      </c>
      <c r="D725" s="45">
        <v>100.6</v>
      </c>
      <c r="E725" s="45">
        <v>101.1</v>
      </c>
      <c r="F725" s="45">
        <v>101.9</v>
      </c>
      <c r="G725" s="45">
        <v>101.6</v>
      </c>
      <c r="H725" s="45">
        <v>102.6</v>
      </c>
      <c r="I725" s="45">
        <v>102.5</v>
      </c>
      <c r="J725" s="45">
        <v>101.4</v>
      </c>
      <c r="K725" s="45">
        <v>102.2</v>
      </c>
      <c r="L725" s="45">
        <v>102.8</v>
      </c>
      <c r="M725" s="45">
        <v>103</v>
      </c>
      <c r="N725" s="45">
        <v>103.3</v>
      </c>
      <c r="O725" s="45">
        <v>105</v>
      </c>
      <c r="P725" s="45">
        <v>104.5</v>
      </c>
      <c r="Q725" s="45">
        <v>104.7</v>
      </c>
      <c r="R725" s="45">
        <v>103.9</v>
      </c>
      <c r="S725" s="45">
        <v>102.1</v>
      </c>
      <c r="T725" s="45">
        <v>103.5</v>
      </c>
      <c r="U725" s="45">
        <v>104.7</v>
      </c>
      <c r="V725" s="45">
        <v>102</v>
      </c>
      <c r="W725" s="45">
        <v>103.3</v>
      </c>
      <c r="X725" s="45">
        <v>103</v>
      </c>
      <c r="Y725" s="45">
        <v>103.6</v>
      </c>
      <c r="Z725" s="45">
        <v>103.1</v>
      </c>
      <c r="AA725" s="45">
        <v>103.2</v>
      </c>
      <c r="AB725" s="45">
        <v>103.4</v>
      </c>
      <c r="AC725" s="45">
        <v>104</v>
      </c>
      <c r="AD725" s="45">
        <v>102.6</v>
      </c>
      <c r="AE725" s="45">
        <v>102.8</v>
      </c>
      <c r="AF725" s="45">
        <v>103.6</v>
      </c>
      <c r="AG725" s="45">
        <v>104.2</v>
      </c>
      <c r="AH725" s="45">
        <v>104.6</v>
      </c>
      <c r="AI725" s="45">
        <v>106.7</v>
      </c>
      <c r="AJ725" s="45">
        <v>105.7</v>
      </c>
      <c r="AK725" s="45">
        <v>106.7</v>
      </c>
      <c r="AL725" s="45">
        <v>106.6</v>
      </c>
      <c r="AM725" s="45">
        <v>106.4</v>
      </c>
      <c r="AN725" s="45">
        <v>106.7</v>
      </c>
      <c r="AO725" s="45">
        <v>106.8</v>
      </c>
      <c r="AP725" s="45">
        <v>107.4</v>
      </c>
      <c r="AQ725" s="45">
        <v>106.7</v>
      </c>
      <c r="AR725" s="45">
        <v>106.3</v>
      </c>
      <c r="AS725" s="45">
        <v>105.4</v>
      </c>
      <c r="AT725" s="45">
        <v>105.8</v>
      </c>
      <c r="AU725" s="45">
        <v>105.2</v>
      </c>
      <c r="AV725" s="45">
        <v>106.6</v>
      </c>
      <c r="AW725" s="45">
        <v>107.4</v>
      </c>
      <c r="AX725" s="45">
        <v>106.7</v>
      </c>
      <c r="AY725" s="45">
        <v>106.5</v>
      </c>
      <c r="AZ725" s="45">
        <v>105.2</v>
      </c>
      <c r="BA725" s="45">
        <v>104.5</v>
      </c>
      <c r="BB725" s="45">
        <v>105.1</v>
      </c>
      <c r="BC725" s="45">
        <v>105.7</v>
      </c>
      <c r="BD725" s="45">
        <v>104.8</v>
      </c>
      <c r="BE725" s="45">
        <v>103.8</v>
      </c>
      <c r="BF725" s="45">
        <v>104</v>
      </c>
      <c r="BG725" s="45">
        <v>103.3</v>
      </c>
      <c r="BH725" s="45">
        <v>104.5</v>
      </c>
      <c r="BI725" s="45">
        <v>104.5</v>
      </c>
      <c r="BJ725" s="45">
        <v>104.1</v>
      </c>
      <c r="BK725" s="45">
        <v>104.2</v>
      </c>
      <c r="BL725" s="45">
        <v>103.7</v>
      </c>
      <c r="BM725" s="45">
        <v>103.2</v>
      </c>
      <c r="BN725" s="45">
        <v>103</v>
      </c>
      <c r="BO725" s="45">
        <v>103.3</v>
      </c>
      <c r="BP725" s="45">
        <v>103.7</v>
      </c>
      <c r="BQ725" s="45">
        <v>100.9</v>
      </c>
      <c r="BR725" s="45">
        <v>102.4</v>
      </c>
      <c r="BS725" s="45">
        <v>102.3</v>
      </c>
      <c r="BT725" s="45">
        <v>102.7</v>
      </c>
      <c r="BU725" s="45">
        <v>104.4</v>
      </c>
      <c r="BV725" s="45">
        <v>103.2</v>
      </c>
      <c r="BW725" s="45">
        <v>103.9</v>
      </c>
      <c r="BX725" s="45">
        <v>102.9</v>
      </c>
      <c r="BY725" s="45">
        <v>102</v>
      </c>
      <c r="BZ725" s="45">
        <v>103.1</v>
      </c>
      <c r="CA725" s="45">
        <v>104.2</v>
      </c>
      <c r="CB725" s="45">
        <v>104.2</v>
      </c>
      <c r="CC725" s="45">
        <v>104.5</v>
      </c>
      <c r="CD725" s="45">
        <v>103.4</v>
      </c>
      <c r="CE725" s="45">
        <v>104.5</v>
      </c>
      <c r="CF725" s="45">
        <v>103.8</v>
      </c>
      <c r="CG725" s="45">
        <v>104.8</v>
      </c>
      <c r="CH725" s="45">
        <v>104.3</v>
      </c>
      <c r="CI725" s="45">
        <v>105.5</v>
      </c>
      <c r="CJ725" s="45">
        <v>106</v>
      </c>
      <c r="CK725" s="45">
        <v>105.7</v>
      </c>
      <c r="CL725" s="45">
        <v>105.7</v>
      </c>
      <c r="CM725" s="45">
        <v>105.5</v>
      </c>
      <c r="CN725" s="45">
        <v>106</v>
      </c>
      <c r="CO725" s="45">
        <v>106.3</v>
      </c>
      <c r="CP725" s="45">
        <v>104.4</v>
      </c>
      <c r="CQ725" s="45">
        <v>105.2</v>
      </c>
      <c r="CR725" s="45">
        <v>106.6</v>
      </c>
      <c r="CS725" s="45">
        <v>105.8</v>
      </c>
      <c r="CT725" s="45">
        <v>106.3</v>
      </c>
      <c r="CU725" s="45">
        <v>106.1</v>
      </c>
      <c r="CV725" s="45">
        <v>105.8</v>
      </c>
      <c r="CW725" s="45">
        <v>105</v>
      </c>
      <c r="CX725" s="45">
        <v>105.1</v>
      </c>
      <c r="CY725" s="45">
        <v>106</v>
      </c>
      <c r="CZ725" s="45">
        <v>106.3</v>
      </c>
      <c r="DA725" s="45">
        <v>106.4</v>
      </c>
      <c r="DB725" s="45">
        <v>106.5</v>
      </c>
      <c r="DC725" s="45">
        <v>105.2</v>
      </c>
      <c r="DD725" s="45">
        <v>108.3</v>
      </c>
      <c r="DE725" s="45">
        <v>109.3</v>
      </c>
      <c r="DF725" s="45">
        <v>111.2</v>
      </c>
      <c r="DG725" s="45">
        <v>111.7</v>
      </c>
      <c r="DH725" s="45">
        <v>113.8</v>
      </c>
      <c r="DI725" s="45">
        <v>115.5</v>
      </c>
      <c r="DJ725" s="45">
        <v>117.9</v>
      </c>
      <c r="DK725" s="45">
        <v>120.8</v>
      </c>
      <c r="DL725" s="45">
        <v>121.1</v>
      </c>
      <c r="DM725" s="45">
        <v>122.7</v>
      </c>
      <c r="DN725" s="45">
        <v>122.1</v>
      </c>
      <c r="DO725" s="45">
        <v>122.1</v>
      </c>
      <c r="DP725" s="45">
        <v>122.9</v>
      </c>
      <c r="DQ725" s="45">
        <v>120.8</v>
      </c>
      <c r="DR725" s="45">
        <v>122.9</v>
      </c>
      <c r="DS725" s="45">
        <v>124.2</v>
      </c>
      <c r="DT725" s="45">
        <v>127.3</v>
      </c>
      <c r="DU725" s="45">
        <v>129.5</v>
      </c>
      <c r="DV725" s="45">
        <v>127.5</v>
      </c>
      <c r="DW725" s="45">
        <v>127.6</v>
      </c>
      <c r="DX725" s="46">
        <v>129.4</v>
      </c>
      <c r="DY725" s="46">
        <v>129.80000000000001</v>
      </c>
      <c r="DZ725" s="46">
        <v>129.5</v>
      </c>
      <c r="EA725">
        <v>128.4</v>
      </c>
      <c r="EB725" s="47">
        <v>127.8</v>
      </c>
      <c r="EC725" s="47">
        <v>128.19999999999999</v>
      </c>
    </row>
    <row r="726" spans="1:133" x14ac:dyDescent="0.25">
      <c r="A726" s="43" t="s">
        <v>4200</v>
      </c>
      <c r="B726" s="43" t="s">
        <v>4201</v>
      </c>
      <c r="C726" s="44">
        <v>0.16150999999999999</v>
      </c>
      <c r="D726" s="45">
        <v>106.1</v>
      </c>
      <c r="E726" s="45">
        <v>105.8</v>
      </c>
      <c r="F726" s="45">
        <v>106.4</v>
      </c>
      <c r="G726" s="45">
        <v>106.5</v>
      </c>
      <c r="H726" s="45">
        <v>107.2</v>
      </c>
      <c r="I726" s="45">
        <v>108.4</v>
      </c>
      <c r="J726" s="45">
        <v>106.2</v>
      </c>
      <c r="K726" s="45">
        <v>106.7</v>
      </c>
      <c r="L726" s="45">
        <v>106.6</v>
      </c>
      <c r="M726" s="45">
        <v>104.9</v>
      </c>
      <c r="N726" s="45">
        <v>104.8</v>
      </c>
      <c r="O726" s="45">
        <v>104.8</v>
      </c>
      <c r="P726" s="45">
        <v>105.3</v>
      </c>
      <c r="Q726" s="45">
        <v>105.8</v>
      </c>
      <c r="R726" s="45">
        <v>106.5</v>
      </c>
      <c r="S726" s="45">
        <v>106.4</v>
      </c>
      <c r="T726" s="45">
        <v>106.6</v>
      </c>
      <c r="U726" s="45">
        <v>106.6</v>
      </c>
      <c r="V726" s="45">
        <v>107.4</v>
      </c>
      <c r="W726" s="45">
        <v>106.7</v>
      </c>
      <c r="X726" s="45">
        <v>106.5</v>
      </c>
      <c r="Y726" s="45">
        <v>106.3</v>
      </c>
      <c r="Z726" s="45">
        <v>106.8</v>
      </c>
      <c r="AA726" s="45">
        <v>107.1</v>
      </c>
      <c r="AB726" s="45">
        <v>108.3</v>
      </c>
      <c r="AC726" s="45">
        <v>108.2</v>
      </c>
      <c r="AD726" s="45">
        <v>109.6</v>
      </c>
      <c r="AE726" s="45">
        <v>110.7</v>
      </c>
      <c r="AF726" s="45">
        <v>111</v>
      </c>
      <c r="AG726" s="45">
        <v>112.5</v>
      </c>
      <c r="AH726" s="45">
        <v>112.5</v>
      </c>
      <c r="AI726" s="45">
        <v>113.7</v>
      </c>
      <c r="AJ726" s="45">
        <v>113.1</v>
      </c>
      <c r="AK726" s="45">
        <v>114.3</v>
      </c>
      <c r="AL726" s="45">
        <v>114.4</v>
      </c>
      <c r="AM726" s="45">
        <v>114.4</v>
      </c>
      <c r="AN726" s="45">
        <v>114.7</v>
      </c>
      <c r="AO726" s="45">
        <v>116.9</v>
      </c>
      <c r="AP726" s="45">
        <v>115.8</v>
      </c>
      <c r="AQ726" s="45">
        <v>114.8</v>
      </c>
      <c r="AR726" s="45">
        <v>115.8</v>
      </c>
      <c r="AS726" s="45">
        <v>115.7</v>
      </c>
      <c r="AT726" s="45">
        <v>116.4</v>
      </c>
      <c r="AU726" s="45">
        <v>115.9</v>
      </c>
      <c r="AV726" s="45">
        <v>115.9</v>
      </c>
      <c r="AW726" s="45">
        <v>115.8</v>
      </c>
      <c r="AX726" s="45">
        <v>114.5</v>
      </c>
      <c r="AY726" s="45">
        <v>114.4</v>
      </c>
      <c r="AZ726" s="45">
        <v>114</v>
      </c>
      <c r="BA726" s="45">
        <v>114.6</v>
      </c>
      <c r="BB726" s="45">
        <v>114.9</v>
      </c>
      <c r="BC726" s="45">
        <v>114.2</v>
      </c>
      <c r="BD726" s="45">
        <v>114.5</v>
      </c>
      <c r="BE726" s="45">
        <v>113.6</v>
      </c>
      <c r="BF726" s="45">
        <v>114.1</v>
      </c>
      <c r="BG726" s="45">
        <v>114</v>
      </c>
      <c r="BH726" s="45">
        <v>114.7</v>
      </c>
      <c r="BI726" s="45">
        <v>114.6</v>
      </c>
      <c r="BJ726" s="45">
        <v>113.9</v>
      </c>
      <c r="BK726" s="45">
        <v>114.2</v>
      </c>
      <c r="BL726" s="45">
        <v>114.1</v>
      </c>
      <c r="BM726" s="45">
        <v>114.4</v>
      </c>
      <c r="BN726" s="45">
        <v>115.5</v>
      </c>
      <c r="BO726" s="45">
        <v>115.2</v>
      </c>
      <c r="BP726" s="45">
        <v>115</v>
      </c>
      <c r="BQ726" s="45">
        <v>115.1</v>
      </c>
      <c r="BR726" s="45">
        <v>115.7</v>
      </c>
      <c r="BS726" s="45">
        <v>115.2</v>
      </c>
      <c r="BT726" s="45">
        <v>115.3</v>
      </c>
      <c r="BU726" s="45">
        <v>116.1</v>
      </c>
      <c r="BV726" s="45">
        <v>115.9</v>
      </c>
      <c r="BW726" s="45">
        <v>116.2</v>
      </c>
      <c r="BX726" s="45">
        <v>116</v>
      </c>
      <c r="BY726" s="45">
        <v>117.2</v>
      </c>
      <c r="BZ726" s="45">
        <v>117.4</v>
      </c>
      <c r="CA726" s="45">
        <v>117.9</v>
      </c>
      <c r="CB726" s="45">
        <v>118.7</v>
      </c>
      <c r="CC726" s="45">
        <v>118.5</v>
      </c>
      <c r="CD726" s="45">
        <v>118.8</v>
      </c>
      <c r="CE726" s="45">
        <v>118.8</v>
      </c>
      <c r="CF726" s="45">
        <v>118.7</v>
      </c>
      <c r="CG726" s="45">
        <v>118.6</v>
      </c>
      <c r="CH726" s="45">
        <v>119.1</v>
      </c>
      <c r="CI726" s="45">
        <v>118.5</v>
      </c>
      <c r="CJ726" s="45">
        <v>119.5</v>
      </c>
      <c r="CK726" s="45">
        <v>119.4</v>
      </c>
      <c r="CL726" s="45">
        <v>119.3</v>
      </c>
      <c r="CM726" s="45">
        <v>120.1</v>
      </c>
      <c r="CN726" s="45">
        <v>120.3</v>
      </c>
      <c r="CO726" s="45">
        <v>120.1</v>
      </c>
      <c r="CP726" s="45">
        <v>120.2</v>
      </c>
      <c r="CQ726" s="45">
        <v>120</v>
      </c>
      <c r="CR726" s="45">
        <v>120.1</v>
      </c>
      <c r="CS726" s="45">
        <v>120.1</v>
      </c>
      <c r="CT726" s="45">
        <v>119.6</v>
      </c>
      <c r="CU726" s="45">
        <v>119.9</v>
      </c>
      <c r="CV726" s="45">
        <v>119.9</v>
      </c>
      <c r="CW726" s="45">
        <v>117.7</v>
      </c>
      <c r="CX726" s="45">
        <v>117</v>
      </c>
      <c r="CY726" s="45">
        <v>117.4</v>
      </c>
      <c r="CZ726" s="45">
        <v>119.4</v>
      </c>
      <c r="DA726" s="45">
        <v>119.9</v>
      </c>
      <c r="DB726" s="45">
        <v>120.4</v>
      </c>
      <c r="DC726" s="45">
        <v>120.2</v>
      </c>
      <c r="DD726" s="45">
        <v>120.8</v>
      </c>
      <c r="DE726" s="45">
        <v>120.1</v>
      </c>
      <c r="DF726" s="45">
        <v>119.5</v>
      </c>
      <c r="DG726" s="45">
        <v>120.4</v>
      </c>
      <c r="DH726" s="45">
        <v>120.3</v>
      </c>
      <c r="DI726" s="45">
        <v>120.4</v>
      </c>
      <c r="DJ726" s="45">
        <v>120.3</v>
      </c>
      <c r="DK726" s="45">
        <v>120.4</v>
      </c>
      <c r="DL726" s="45">
        <v>121</v>
      </c>
      <c r="DM726" s="45">
        <v>120.8</v>
      </c>
      <c r="DN726" s="45">
        <v>121.4</v>
      </c>
      <c r="DO726" s="45">
        <v>123.8</v>
      </c>
      <c r="DP726" s="45">
        <v>123.1</v>
      </c>
      <c r="DQ726" s="45">
        <v>123.7</v>
      </c>
      <c r="DR726" s="45">
        <v>124.9</v>
      </c>
      <c r="DS726" s="45">
        <v>124.9</v>
      </c>
      <c r="DT726" s="45">
        <v>125.1</v>
      </c>
      <c r="DU726" s="45">
        <v>126.5</v>
      </c>
      <c r="DV726" s="45">
        <v>127.1</v>
      </c>
      <c r="DW726" s="45">
        <v>127.6</v>
      </c>
      <c r="DX726" s="46">
        <v>127.3</v>
      </c>
      <c r="DY726" s="46">
        <v>127.8</v>
      </c>
      <c r="DZ726" s="46">
        <v>127.5</v>
      </c>
      <c r="EA726">
        <v>128.30000000000001</v>
      </c>
      <c r="EB726" s="47">
        <v>129.19999999999999</v>
      </c>
      <c r="EC726" s="47">
        <v>129.9</v>
      </c>
    </row>
    <row r="727" spans="1:133" x14ac:dyDescent="0.25">
      <c r="A727" s="43" t="s">
        <v>4202</v>
      </c>
      <c r="B727" s="43" t="s">
        <v>4203</v>
      </c>
      <c r="C727" s="44">
        <v>4.4179999999999997E-2</v>
      </c>
      <c r="D727" s="45">
        <v>104.3</v>
      </c>
      <c r="E727" s="45">
        <v>103.2</v>
      </c>
      <c r="F727" s="45">
        <v>105.2</v>
      </c>
      <c r="G727" s="45">
        <v>105</v>
      </c>
      <c r="H727" s="45">
        <v>105</v>
      </c>
      <c r="I727" s="45">
        <v>103.1</v>
      </c>
      <c r="J727" s="45">
        <v>103.1</v>
      </c>
      <c r="K727" s="45">
        <v>104.2</v>
      </c>
      <c r="L727" s="45">
        <v>104.9</v>
      </c>
      <c r="M727" s="45">
        <v>104.2</v>
      </c>
      <c r="N727" s="45">
        <v>103.8</v>
      </c>
      <c r="O727" s="45">
        <v>104.7</v>
      </c>
      <c r="P727" s="45">
        <v>104.5</v>
      </c>
      <c r="Q727" s="45">
        <v>105.1</v>
      </c>
      <c r="R727" s="45">
        <v>106.1</v>
      </c>
      <c r="S727" s="45">
        <v>105.8</v>
      </c>
      <c r="T727" s="45">
        <v>106.4</v>
      </c>
      <c r="U727" s="45">
        <v>106.4</v>
      </c>
      <c r="V727" s="45">
        <v>107.3</v>
      </c>
      <c r="W727" s="45">
        <v>104.5</v>
      </c>
      <c r="X727" s="45">
        <v>106.5</v>
      </c>
      <c r="Y727" s="45">
        <v>105.7</v>
      </c>
      <c r="Z727" s="45">
        <v>105.9</v>
      </c>
      <c r="AA727" s="45">
        <v>107.1</v>
      </c>
      <c r="AB727" s="45">
        <v>107.4</v>
      </c>
      <c r="AC727" s="45">
        <v>109.7</v>
      </c>
      <c r="AD727" s="45">
        <v>112.4</v>
      </c>
      <c r="AE727" s="45">
        <v>114.1</v>
      </c>
      <c r="AF727" s="45">
        <v>114.2</v>
      </c>
      <c r="AG727" s="45">
        <v>114.4</v>
      </c>
      <c r="AH727" s="45">
        <v>114.3</v>
      </c>
      <c r="AI727" s="45">
        <v>118.6</v>
      </c>
      <c r="AJ727" s="45">
        <v>118.9</v>
      </c>
      <c r="AK727" s="45">
        <v>119.2</v>
      </c>
      <c r="AL727" s="45">
        <v>119.4</v>
      </c>
      <c r="AM727" s="45">
        <v>119.6</v>
      </c>
      <c r="AN727" s="45">
        <v>120.3</v>
      </c>
      <c r="AO727" s="45">
        <v>124.2</v>
      </c>
      <c r="AP727" s="45">
        <v>124.3</v>
      </c>
      <c r="AQ727" s="45">
        <v>124.6</v>
      </c>
      <c r="AR727" s="45">
        <v>125.8</v>
      </c>
      <c r="AS727" s="45">
        <v>125.9</v>
      </c>
      <c r="AT727" s="45">
        <v>126.5</v>
      </c>
      <c r="AU727" s="45">
        <v>125.1</v>
      </c>
      <c r="AV727" s="45">
        <v>125</v>
      </c>
      <c r="AW727" s="45">
        <v>124.8</v>
      </c>
      <c r="AX727" s="45">
        <v>120.4</v>
      </c>
      <c r="AY727" s="45">
        <v>121.1</v>
      </c>
      <c r="AZ727" s="45">
        <v>118.5</v>
      </c>
      <c r="BA727" s="45">
        <v>120.7</v>
      </c>
      <c r="BB727" s="45">
        <v>122.1</v>
      </c>
      <c r="BC727" s="45">
        <v>119.8</v>
      </c>
      <c r="BD727" s="45">
        <v>121.3</v>
      </c>
      <c r="BE727" s="45">
        <v>119.1</v>
      </c>
      <c r="BF727" s="45">
        <v>119.7</v>
      </c>
      <c r="BG727" s="45">
        <v>119.6</v>
      </c>
      <c r="BH727" s="45">
        <v>119.8</v>
      </c>
      <c r="BI727" s="45">
        <v>119.6</v>
      </c>
      <c r="BJ727" s="45">
        <v>117.1</v>
      </c>
      <c r="BK727" s="45">
        <v>118.2</v>
      </c>
      <c r="BL727" s="45">
        <v>118.2</v>
      </c>
      <c r="BM727" s="45">
        <v>119</v>
      </c>
      <c r="BN727" s="45">
        <v>123.2</v>
      </c>
      <c r="BO727" s="45">
        <v>119.9</v>
      </c>
      <c r="BP727" s="45">
        <v>119.4</v>
      </c>
      <c r="BQ727" s="45">
        <v>119.5</v>
      </c>
      <c r="BR727" s="45">
        <v>121.7</v>
      </c>
      <c r="BS727" s="45">
        <v>119.9</v>
      </c>
      <c r="BT727" s="45">
        <v>120.2</v>
      </c>
      <c r="BU727" s="45">
        <v>120.8</v>
      </c>
      <c r="BV727" s="45">
        <v>120</v>
      </c>
      <c r="BW727" s="45">
        <v>120.7</v>
      </c>
      <c r="BX727" s="45">
        <v>118.2</v>
      </c>
      <c r="BY727" s="45">
        <v>121.2</v>
      </c>
      <c r="BZ727" s="45">
        <v>119.6</v>
      </c>
      <c r="CA727" s="45">
        <v>121.6</v>
      </c>
      <c r="CB727" s="45">
        <v>122.7</v>
      </c>
      <c r="CC727" s="45">
        <v>122</v>
      </c>
      <c r="CD727" s="45">
        <v>123.1</v>
      </c>
      <c r="CE727" s="45">
        <v>123</v>
      </c>
      <c r="CF727" s="45">
        <v>122</v>
      </c>
      <c r="CG727" s="45">
        <v>121.7</v>
      </c>
      <c r="CH727" s="45">
        <v>123.3</v>
      </c>
      <c r="CI727" s="45">
        <v>121.1</v>
      </c>
      <c r="CJ727" s="45">
        <v>121.8</v>
      </c>
      <c r="CK727" s="45">
        <v>121.4</v>
      </c>
      <c r="CL727" s="45">
        <v>120.9</v>
      </c>
      <c r="CM727" s="45">
        <v>123.4</v>
      </c>
      <c r="CN727" s="45">
        <v>123.8</v>
      </c>
      <c r="CO727" s="45">
        <v>122.9</v>
      </c>
      <c r="CP727" s="45">
        <v>123.1</v>
      </c>
      <c r="CQ727" s="45">
        <v>122.5</v>
      </c>
      <c r="CR727" s="45">
        <v>122.5</v>
      </c>
      <c r="CS727" s="45">
        <v>122.4</v>
      </c>
      <c r="CT727" s="45">
        <v>120.7</v>
      </c>
      <c r="CU727" s="45">
        <v>121.8</v>
      </c>
      <c r="CV727" s="45">
        <v>121.8</v>
      </c>
      <c r="CW727" s="45">
        <v>123.9</v>
      </c>
      <c r="CX727" s="45">
        <v>121.8</v>
      </c>
      <c r="CY727" s="45">
        <v>122.8</v>
      </c>
      <c r="CZ727" s="45">
        <v>125.1</v>
      </c>
      <c r="DA727" s="45">
        <v>125.5</v>
      </c>
      <c r="DB727" s="45">
        <v>127.4</v>
      </c>
      <c r="DC727" s="45">
        <v>126.5</v>
      </c>
      <c r="DD727" s="45">
        <v>127.5</v>
      </c>
      <c r="DE727" s="45">
        <v>124.7</v>
      </c>
      <c r="DF727" s="45">
        <v>122.8</v>
      </c>
      <c r="DG727" s="45">
        <v>124.9</v>
      </c>
      <c r="DH727" s="45">
        <v>125</v>
      </c>
      <c r="DI727" s="45">
        <v>126</v>
      </c>
      <c r="DJ727" s="45">
        <v>125.3</v>
      </c>
      <c r="DK727" s="45">
        <v>125.8</v>
      </c>
      <c r="DL727" s="45">
        <v>126.2</v>
      </c>
      <c r="DM727" s="45">
        <v>125.9</v>
      </c>
      <c r="DN727" s="45">
        <v>127.5</v>
      </c>
      <c r="DO727" s="45">
        <v>129.1</v>
      </c>
      <c r="DP727" s="45">
        <v>126.9</v>
      </c>
      <c r="DQ727" s="45">
        <v>127.9</v>
      </c>
      <c r="DR727" s="45">
        <v>128.69999999999999</v>
      </c>
      <c r="DS727" s="45">
        <v>128.69999999999999</v>
      </c>
      <c r="DT727" s="45">
        <v>129.4</v>
      </c>
      <c r="DU727" s="45">
        <v>131.30000000000001</v>
      </c>
      <c r="DV727" s="45">
        <v>131.1</v>
      </c>
      <c r="DW727" s="45">
        <v>133.6</v>
      </c>
      <c r="DX727" s="46">
        <v>132.4</v>
      </c>
      <c r="DY727" s="46">
        <v>132.19999999999999</v>
      </c>
      <c r="DZ727" s="46">
        <v>132.80000000000001</v>
      </c>
      <c r="EA727">
        <v>134</v>
      </c>
      <c r="EB727" s="47">
        <v>132.1</v>
      </c>
      <c r="EC727" s="47">
        <v>134</v>
      </c>
    </row>
    <row r="728" spans="1:133" x14ac:dyDescent="0.25">
      <c r="A728" s="43" t="s">
        <v>4204</v>
      </c>
      <c r="B728" s="43" t="s">
        <v>4205</v>
      </c>
      <c r="C728" s="44">
        <v>2.5999999999999998E-4</v>
      </c>
      <c r="D728" s="45">
        <v>104.4</v>
      </c>
      <c r="E728" s="45">
        <v>104.6</v>
      </c>
      <c r="F728" s="45">
        <v>104.2</v>
      </c>
      <c r="G728" s="45">
        <v>105.1</v>
      </c>
      <c r="H728" s="45">
        <v>105.5</v>
      </c>
      <c r="I728" s="45">
        <v>104.8</v>
      </c>
      <c r="J728" s="45">
        <v>107.8</v>
      </c>
      <c r="K728" s="45">
        <v>109.3</v>
      </c>
      <c r="L728" s="45">
        <v>105.3</v>
      </c>
      <c r="M728" s="45">
        <v>107.8</v>
      </c>
      <c r="N728" s="45">
        <v>106.7</v>
      </c>
      <c r="O728" s="45">
        <v>106.7</v>
      </c>
      <c r="P728" s="45">
        <v>109.9</v>
      </c>
      <c r="Q728" s="45">
        <v>109.5</v>
      </c>
      <c r="R728" s="45">
        <v>107.1</v>
      </c>
      <c r="S728" s="45">
        <v>107.2</v>
      </c>
      <c r="T728" s="45">
        <v>108.4</v>
      </c>
      <c r="U728" s="45">
        <v>108.8</v>
      </c>
      <c r="V728" s="45">
        <v>107.4</v>
      </c>
      <c r="W728" s="45">
        <v>110.3</v>
      </c>
      <c r="X728" s="45">
        <v>110.1</v>
      </c>
      <c r="Y728" s="45">
        <v>110.6</v>
      </c>
      <c r="Z728" s="45">
        <v>110.5</v>
      </c>
      <c r="AA728" s="45">
        <v>110.9</v>
      </c>
      <c r="AB728" s="45">
        <v>113.7</v>
      </c>
      <c r="AC728" s="45">
        <v>112.9</v>
      </c>
      <c r="AD728" s="45">
        <v>113.5</v>
      </c>
      <c r="AE728" s="45">
        <v>112.9</v>
      </c>
      <c r="AF728" s="45">
        <v>112.7</v>
      </c>
      <c r="AG728" s="45">
        <v>111.8</v>
      </c>
      <c r="AH728" s="45">
        <v>112.9</v>
      </c>
      <c r="AI728" s="45">
        <v>112.7</v>
      </c>
      <c r="AJ728" s="45">
        <v>114.5</v>
      </c>
      <c r="AK728" s="45">
        <v>116.9</v>
      </c>
      <c r="AL728" s="45">
        <v>116.7</v>
      </c>
      <c r="AM728" s="45">
        <v>116.6</v>
      </c>
      <c r="AN728" s="45">
        <v>117</v>
      </c>
      <c r="AO728" s="45">
        <v>117.3</v>
      </c>
      <c r="AP728" s="45">
        <v>115.4</v>
      </c>
      <c r="AQ728" s="45">
        <v>115.8</v>
      </c>
      <c r="AR728" s="45">
        <v>115.5</v>
      </c>
      <c r="AS728" s="45">
        <v>114.1</v>
      </c>
      <c r="AT728" s="45">
        <v>111.4</v>
      </c>
      <c r="AU728" s="45">
        <v>115.7</v>
      </c>
      <c r="AV728" s="45">
        <v>115.9</v>
      </c>
      <c r="AW728" s="45">
        <v>115.7</v>
      </c>
      <c r="AX728" s="45">
        <v>114.8</v>
      </c>
      <c r="AY728" s="45">
        <v>113.6</v>
      </c>
      <c r="AZ728" s="45">
        <v>114.1</v>
      </c>
      <c r="BA728" s="45">
        <v>113.7</v>
      </c>
      <c r="BB728" s="45">
        <v>113.7</v>
      </c>
      <c r="BC728" s="45">
        <v>115.2</v>
      </c>
      <c r="BD728" s="45">
        <v>115.4</v>
      </c>
      <c r="BE728" s="45">
        <v>115.6</v>
      </c>
      <c r="BF728" s="45">
        <v>117.7</v>
      </c>
      <c r="BG728" s="45">
        <v>116.9</v>
      </c>
      <c r="BH728" s="45">
        <v>117.8</v>
      </c>
      <c r="BI728" s="45">
        <v>119.1</v>
      </c>
      <c r="BJ728" s="45">
        <v>119.8</v>
      </c>
      <c r="BK728" s="45">
        <v>120.9</v>
      </c>
      <c r="BL728" s="45">
        <v>120.4</v>
      </c>
      <c r="BM728" s="45">
        <v>118.7</v>
      </c>
      <c r="BN728" s="45">
        <v>119</v>
      </c>
      <c r="BO728" s="45">
        <v>119.9</v>
      </c>
      <c r="BP728" s="45">
        <v>119.7</v>
      </c>
      <c r="BQ728" s="45">
        <v>119</v>
      </c>
      <c r="BR728" s="45">
        <v>119.1</v>
      </c>
      <c r="BS728" s="45">
        <v>118.5</v>
      </c>
      <c r="BT728" s="45">
        <v>118.8</v>
      </c>
      <c r="BU728" s="45">
        <v>118.7</v>
      </c>
      <c r="BV728" s="45">
        <v>120.6</v>
      </c>
      <c r="BW728" s="45">
        <v>119</v>
      </c>
      <c r="BX728" s="45">
        <v>121.1</v>
      </c>
      <c r="BY728" s="45">
        <v>122</v>
      </c>
      <c r="BZ728" s="45">
        <v>121.1</v>
      </c>
      <c r="CA728" s="45">
        <v>122.4</v>
      </c>
      <c r="CB728" s="45">
        <v>124.1</v>
      </c>
      <c r="CC728" s="45">
        <v>120.4</v>
      </c>
      <c r="CD728" s="45">
        <v>120.4</v>
      </c>
      <c r="CE728" s="45">
        <v>121.2</v>
      </c>
      <c r="CF728" s="45">
        <v>119</v>
      </c>
      <c r="CG728" s="45">
        <v>118.5</v>
      </c>
      <c r="CH728" s="45">
        <v>116.5</v>
      </c>
      <c r="CI728" s="45">
        <v>117.6</v>
      </c>
      <c r="CJ728" s="45">
        <v>116.5</v>
      </c>
      <c r="CK728" s="45">
        <v>117.3</v>
      </c>
      <c r="CL728" s="45">
        <v>115.8</v>
      </c>
      <c r="CM728" s="45">
        <v>114.2</v>
      </c>
      <c r="CN728" s="45">
        <v>113.2</v>
      </c>
      <c r="CO728" s="45">
        <v>115.5</v>
      </c>
      <c r="CP728" s="45">
        <v>115.3</v>
      </c>
      <c r="CQ728" s="45">
        <v>118.4</v>
      </c>
      <c r="CR728" s="45">
        <v>118.5</v>
      </c>
      <c r="CS728" s="45">
        <v>117.1</v>
      </c>
      <c r="CT728" s="45">
        <v>114.1</v>
      </c>
      <c r="CU728" s="45">
        <v>114.4</v>
      </c>
      <c r="CV728" s="45">
        <v>114.3</v>
      </c>
      <c r="CW728" s="45">
        <v>113.6</v>
      </c>
      <c r="CX728" s="45">
        <v>113.6</v>
      </c>
      <c r="CY728" s="45">
        <v>113.9</v>
      </c>
      <c r="CZ728" s="45">
        <v>115.6</v>
      </c>
      <c r="DA728" s="45">
        <v>115.3</v>
      </c>
      <c r="DB728" s="45">
        <v>114.9</v>
      </c>
      <c r="DC728" s="45">
        <v>115.6</v>
      </c>
      <c r="DD728" s="45">
        <v>117.6</v>
      </c>
      <c r="DE728" s="45">
        <v>119.1</v>
      </c>
      <c r="DF728" s="45">
        <v>122.2</v>
      </c>
      <c r="DG728" s="45">
        <v>120.8</v>
      </c>
      <c r="DH728" s="45">
        <v>121.7</v>
      </c>
      <c r="DI728" s="45">
        <v>122</v>
      </c>
      <c r="DJ728" s="45">
        <v>121.1</v>
      </c>
      <c r="DK728" s="45">
        <v>121.1</v>
      </c>
      <c r="DL728" s="45">
        <v>121</v>
      </c>
      <c r="DM728" s="45">
        <v>121.5</v>
      </c>
      <c r="DN728" s="45">
        <v>121.4</v>
      </c>
      <c r="DO728" s="45">
        <v>122.9</v>
      </c>
      <c r="DP728" s="45">
        <v>121.9</v>
      </c>
      <c r="DQ728" s="45">
        <v>121.5</v>
      </c>
      <c r="DR728" s="45">
        <v>120.2</v>
      </c>
      <c r="DS728" s="45">
        <v>122</v>
      </c>
      <c r="DT728" s="45">
        <v>123</v>
      </c>
      <c r="DU728" s="45">
        <v>123.7</v>
      </c>
      <c r="DV728" s="45">
        <v>124.3</v>
      </c>
      <c r="DW728" s="45">
        <v>124.4</v>
      </c>
      <c r="DX728" s="46">
        <v>125.9</v>
      </c>
      <c r="DY728" s="46">
        <v>126.5</v>
      </c>
      <c r="DZ728" s="46">
        <v>126.1</v>
      </c>
      <c r="EA728">
        <v>126.1</v>
      </c>
      <c r="EB728" s="47">
        <v>125.9</v>
      </c>
      <c r="EC728" s="47">
        <v>127.5</v>
      </c>
    </row>
    <row r="729" spans="1:133" x14ac:dyDescent="0.25">
      <c r="A729" s="43" t="s">
        <v>4206</v>
      </c>
      <c r="B729" s="43" t="s">
        <v>4207</v>
      </c>
      <c r="C729" s="44">
        <v>4.0169999999999997E-2</v>
      </c>
      <c r="D729" s="45">
        <v>100.2</v>
      </c>
      <c r="E729" s="45">
        <v>100.2</v>
      </c>
      <c r="F729" s="45">
        <v>100.2</v>
      </c>
      <c r="G729" s="45">
        <v>100.2</v>
      </c>
      <c r="H729" s="45">
        <v>100.2</v>
      </c>
      <c r="I729" s="45">
        <v>100.2</v>
      </c>
      <c r="J729" s="45">
        <v>100.2</v>
      </c>
      <c r="K729" s="45">
        <v>100.2</v>
      </c>
      <c r="L729" s="45">
        <v>100.2</v>
      </c>
      <c r="M729" s="45">
        <v>100.2</v>
      </c>
      <c r="N729" s="45">
        <v>100.2</v>
      </c>
      <c r="O729" s="45">
        <v>100.2</v>
      </c>
      <c r="P729" s="45">
        <v>100.2</v>
      </c>
      <c r="Q729" s="45">
        <v>100.2</v>
      </c>
      <c r="R729" s="45">
        <v>100.2</v>
      </c>
      <c r="S729" s="45">
        <v>100.2</v>
      </c>
      <c r="T729" s="45">
        <v>100.2</v>
      </c>
      <c r="U729" s="45">
        <v>100.2</v>
      </c>
      <c r="V729" s="45">
        <v>100.2</v>
      </c>
      <c r="W729" s="45">
        <v>100.2</v>
      </c>
      <c r="X729" s="45">
        <v>100.2</v>
      </c>
      <c r="Y729" s="45">
        <v>100.2</v>
      </c>
      <c r="Z729" s="45">
        <v>100.2</v>
      </c>
      <c r="AA729" s="45">
        <v>100.2</v>
      </c>
      <c r="AB729" s="45">
        <v>100.2</v>
      </c>
      <c r="AC729" s="45">
        <v>100.2</v>
      </c>
      <c r="AD729" s="45">
        <v>100.2</v>
      </c>
      <c r="AE729" s="45">
        <v>100.2</v>
      </c>
      <c r="AF729" s="45">
        <v>100.2</v>
      </c>
      <c r="AG729" s="45">
        <v>100.2</v>
      </c>
      <c r="AH729" s="45">
        <v>100.2</v>
      </c>
      <c r="AI729" s="45">
        <v>100.2</v>
      </c>
      <c r="AJ729" s="45">
        <v>100.2</v>
      </c>
      <c r="AK729" s="45">
        <v>100.2</v>
      </c>
      <c r="AL729" s="45">
        <v>100.2</v>
      </c>
      <c r="AM729" s="45">
        <v>100.2</v>
      </c>
      <c r="AN729" s="45">
        <v>100.2</v>
      </c>
      <c r="AO729" s="45">
        <v>100.2</v>
      </c>
      <c r="AP729" s="45">
        <v>100.2</v>
      </c>
      <c r="AQ729" s="45">
        <v>100.2</v>
      </c>
      <c r="AR729" s="45">
        <v>103.2</v>
      </c>
      <c r="AS729" s="45">
        <v>103.2</v>
      </c>
      <c r="AT729" s="45">
        <v>104.2</v>
      </c>
      <c r="AU729" s="45">
        <v>104.2</v>
      </c>
      <c r="AV729" s="45">
        <v>104.2</v>
      </c>
      <c r="AW729" s="45">
        <v>104.2</v>
      </c>
      <c r="AX729" s="45">
        <v>104.2</v>
      </c>
      <c r="AY729" s="45">
        <v>104.2</v>
      </c>
      <c r="AZ729" s="45">
        <v>105.2</v>
      </c>
      <c r="BA729" s="45">
        <v>105.2</v>
      </c>
      <c r="BB729" s="45">
        <v>105.2</v>
      </c>
      <c r="BC729" s="45">
        <v>105.2</v>
      </c>
      <c r="BD729" s="45">
        <v>105.2</v>
      </c>
      <c r="BE729" s="45">
        <v>105.2</v>
      </c>
      <c r="BF729" s="45">
        <v>105.2</v>
      </c>
      <c r="BG729" s="45">
        <v>105.2</v>
      </c>
      <c r="BH729" s="45">
        <v>105.2</v>
      </c>
      <c r="BI729" s="45">
        <v>105.2</v>
      </c>
      <c r="BJ729" s="45">
        <v>105.2</v>
      </c>
      <c r="BK729" s="45">
        <v>105.2</v>
      </c>
      <c r="BL729" s="45">
        <v>105.2</v>
      </c>
      <c r="BM729" s="45">
        <v>105.2</v>
      </c>
      <c r="BN729" s="45">
        <v>105.2</v>
      </c>
      <c r="BO729" s="45">
        <v>105.2</v>
      </c>
      <c r="BP729" s="45">
        <v>105.2</v>
      </c>
      <c r="BQ729" s="45">
        <v>105.2</v>
      </c>
      <c r="BR729" s="45">
        <v>105.2</v>
      </c>
      <c r="BS729" s="45">
        <v>105.2</v>
      </c>
      <c r="BT729" s="45">
        <v>105.2</v>
      </c>
      <c r="BU729" s="45">
        <v>107.5</v>
      </c>
      <c r="BV729" s="45">
        <v>107.7</v>
      </c>
      <c r="BW729" s="45">
        <v>108.2</v>
      </c>
      <c r="BX729" s="45">
        <v>110</v>
      </c>
      <c r="BY729" s="45">
        <v>109.4</v>
      </c>
      <c r="BZ729" s="45">
        <v>111.3</v>
      </c>
      <c r="CA729" s="45">
        <v>110.1</v>
      </c>
      <c r="CB729" s="45">
        <v>110.1</v>
      </c>
      <c r="CC729" s="45">
        <v>110.1</v>
      </c>
      <c r="CD729" s="45">
        <v>110.1</v>
      </c>
      <c r="CE729" s="45">
        <v>110.1</v>
      </c>
      <c r="CF729" s="45">
        <v>110.1</v>
      </c>
      <c r="CG729" s="45">
        <v>110.1</v>
      </c>
      <c r="CH729" s="45">
        <v>110.1</v>
      </c>
      <c r="CI729" s="45">
        <v>110.1</v>
      </c>
      <c r="CJ729" s="45">
        <v>113.1</v>
      </c>
      <c r="CK729" s="45">
        <v>113.1</v>
      </c>
      <c r="CL729" s="45">
        <v>113.1</v>
      </c>
      <c r="CM729" s="45">
        <v>113.1</v>
      </c>
      <c r="CN729" s="45">
        <v>113.1</v>
      </c>
      <c r="CO729" s="45">
        <v>113.1</v>
      </c>
      <c r="CP729" s="45">
        <v>113.1</v>
      </c>
      <c r="CQ729" s="45">
        <v>113.1</v>
      </c>
      <c r="CR729" s="45">
        <v>113.1</v>
      </c>
      <c r="CS729" s="45">
        <v>113.1</v>
      </c>
      <c r="CT729" s="45">
        <v>113.1</v>
      </c>
      <c r="CU729" s="45">
        <v>113.1</v>
      </c>
      <c r="CV729" s="45">
        <v>113.1</v>
      </c>
      <c r="CW729" s="45">
        <v>113.1</v>
      </c>
      <c r="CX729" s="45">
        <v>113.1</v>
      </c>
      <c r="CY729" s="45">
        <v>113.1</v>
      </c>
      <c r="CZ729" s="45">
        <v>113.1</v>
      </c>
      <c r="DA729" s="45">
        <v>115</v>
      </c>
      <c r="DB729" s="45">
        <v>115</v>
      </c>
      <c r="DC729" s="45">
        <v>115</v>
      </c>
      <c r="DD729" s="45">
        <v>115</v>
      </c>
      <c r="DE729" s="45">
        <v>115</v>
      </c>
      <c r="DF729" s="45">
        <v>115</v>
      </c>
      <c r="DG729" s="45">
        <v>115</v>
      </c>
      <c r="DH729" s="45">
        <v>115</v>
      </c>
      <c r="DI729" s="45">
        <v>115</v>
      </c>
      <c r="DJ729" s="45">
        <v>115</v>
      </c>
      <c r="DK729" s="45">
        <v>115</v>
      </c>
      <c r="DL729" s="45">
        <v>115</v>
      </c>
      <c r="DM729" s="45">
        <v>115</v>
      </c>
      <c r="DN729" s="45">
        <v>115</v>
      </c>
      <c r="DO729" s="45">
        <v>115</v>
      </c>
      <c r="DP729" s="45">
        <v>115</v>
      </c>
      <c r="DQ729" s="45">
        <v>115</v>
      </c>
      <c r="DR729" s="45">
        <v>118.8</v>
      </c>
      <c r="DS729" s="45">
        <v>118.8</v>
      </c>
      <c r="DT729" s="45">
        <v>118.8</v>
      </c>
      <c r="DU729" s="45">
        <v>118.8</v>
      </c>
      <c r="DV729" s="45">
        <v>118.8</v>
      </c>
      <c r="DW729" s="45">
        <v>118.8</v>
      </c>
      <c r="DX729" s="46">
        <v>118.8</v>
      </c>
      <c r="DY729" s="46">
        <v>118.8</v>
      </c>
      <c r="DZ729" s="46">
        <v>118.8</v>
      </c>
      <c r="EA729">
        <v>118.8</v>
      </c>
      <c r="EB729" s="47">
        <v>118.8</v>
      </c>
      <c r="EC729" s="47">
        <v>118.8</v>
      </c>
    </row>
    <row r="730" spans="1:133" x14ac:dyDescent="0.25">
      <c r="A730" s="43" t="s">
        <v>4208</v>
      </c>
      <c r="B730" s="43" t="s">
        <v>4209</v>
      </c>
      <c r="C730" s="44">
        <v>7.6899999999999996E-2</v>
      </c>
      <c r="D730" s="45">
        <v>110.2</v>
      </c>
      <c r="E730" s="45">
        <v>110.2</v>
      </c>
      <c r="F730" s="45">
        <v>110.3</v>
      </c>
      <c r="G730" s="45">
        <v>110.6</v>
      </c>
      <c r="H730" s="45">
        <v>112.2</v>
      </c>
      <c r="I730" s="45">
        <v>115.7</v>
      </c>
      <c r="J730" s="45">
        <v>111.1</v>
      </c>
      <c r="K730" s="45">
        <v>111.5</v>
      </c>
      <c r="L730" s="45">
        <v>110.9</v>
      </c>
      <c r="M730" s="45">
        <v>107.8</v>
      </c>
      <c r="N730" s="45">
        <v>107.7</v>
      </c>
      <c r="O730" s="45">
        <v>107.2</v>
      </c>
      <c r="P730" s="45">
        <v>108.5</v>
      </c>
      <c r="Q730" s="45">
        <v>109.1</v>
      </c>
      <c r="R730" s="45">
        <v>110</v>
      </c>
      <c r="S730" s="45">
        <v>110</v>
      </c>
      <c r="T730" s="45">
        <v>110</v>
      </c>
      <c r="U730" s="45">
        <v>110.1</v>
      </c>
      <c r="V730" s="45">
        <v>111.2</v>
      </c>
      <c r="W730" s="45">
        <v>111.4</v>
      </c>
      <c r="X730" s="45">
        <v>109.8</v>
      </c>
      <c r="Y730" s="45">
        <v>109.8</v>
      </c>
      <c r="Z730" s="45">
        <v>110.7</v>
      </c>
      <c r="AA730" s="45">
        <v>110.6</v>
      </c>
      <c r="AB730" s="45">
        <v>113.1</v>
      </c>
      <c r="AC730" s="45">
        <v>111.6</v>
      </c>
      <c r="AD730" s="45">
        <v>113</v>
      </c>
      <c r="AE730" s="45">
        <v>114.3</v>
      </c>
      <c r="AF730" s="45">
        <v>114.8</v>
      </c>
      <c r="AG730" s="45">
        <v>117.9</v>
      </c>
      <c r="AH730" s="45">
        <v>118</v>
      </c>
      <c r="AI730" s="45">
        <v>117.9</v>
      </c>
      <c r="AJ730" s="45">
        <v>116.5</v>
      </c>
      <c r="AK730" s="45">
        <v>118.9</v>
      </c>
      <c r="AL730" s="45">
        <v>118.9</v>
      </c>
      <c r="AM730" s="45">
        <v>118.9</v>
      </c>
      <c r="AN730" s="45">
        <v>119</v>
      </c>
      <c r="AO730" s="45">
        <v>121.4</v>
      </c>
      <c r="AP730" s="45">
        <v>119</v>
      </c>
      <c r="AQ730" s="45">
        <v>116.8</v>
      </c>
      <c r="AR730" s="45">
        <v>116.6</v>
      </c>
      <c r="AS730" s="45">
        <v>116.5</v>
      </c>
      <c r="AT730" s="45">
        <v>117.1</v>
      </c>
      <c r="AU730" s="45">
        <v>116.8</v>
      </c>
      <c r="AV730" s="45">
        <v>116.8</v>
      </c>
      <c r="AW730" s="45">
        <v>116.6</v>
      </c>
      <c r="AX730" s="45">
        <v>116.6</v>
      </c>
      <c r="AY730" s="45">
        <v>115.9</v>
      </c>
      <c r="AZ730" s="45">
        <v>115.9</v>
      </c>
      <c r="BA730" s="45">
        <v>116</v>
      </c>
      <c r="BB730" s="45">
        <v>115.9</v>
      </c>
      <c r="BC730" s="45">
        <v>115.7</v>
      </c>
      <c r="BD730" s="45">
        <v>115.5</v>
      </c>
      <c r="BE730" s="45">
        <v>114.9</v>
      </c>
      <c r="BF730" s="45">
        <v>115.5</v>
      </c>
      <c r="BG730" s="45">
        <v>115.4</v>
      </c>
      <c r="BH730" s="45">
        <v>116.6</v>
      </c>
      <c r="BI730" s="45">
        <v>116.6</v>
      </c>
      <c r="BJ730" s="45">
        <v>116.6</v>
      </c>
      <c r="BK730" s="45">
        <v>116.5</v>
      </c>
      <c r="BL730" s="45">
        <v>116.4</v>
      </c>
      <c r="BM730" s="45">
        <v>116.4</v>
      </c>
      <c r="BN730" s="45">
        <v>116.4</v>
      </c>
      <c r="BO730" s="45">
        <v>117.7</v>
      </c>
      <c r="BP730" s="45">
        <v>117.6</v>
      </c>
      <c r="BQ730" s="45">
        <v>117.8</v>
      </c>
      <c r="BR730" s="45">
        <v>117.8</v>
      </c>
      <c r="BS730" s="45">
        <v>117.8</v>
      </c>
      <c r="BT730" s="45">
        <v>117.8</v>
      </c>
      <c r="BU730" s="45">
        <v>117.8</v>
      </c>
      <c r="BV730" s="45">
        <v>117.8</v>
      </c>
      <c r="BW730" s="45">
        <v>117.9</v>
      </c>
      <c r="BX730" s="45">
        <v>117.9</v>
      </c>
      <c r="BY730" s="45">
        <v>118.9</v>
      </c>
      <c r="BZ730" s="45">
        <v>119.3</v>
      </c>
      <c r="CA730" s="45">
        <v>119.7</v>
      </c>
      <c r="CB730" s="45">
        <v>120.9</v>
      </c>
      <c r="CC730" s="45">
        <v>120.9</v>
      </c>
      <c r="CD730" s="45">
        <v>120.9</v>
      </c>
      <c r="CE730" s="45">
        <v>121</v>
      </c>
      <c r="CF730" s="45">
        <v>121.3</v>
      </c>
      <c r="CG730" s="45">
        <v>121.3</v>
      </c>
      <c r="CH730" s="45">
        <v>121.3</v>
      </c>
      <c r="CI730" s="45">
        <v>121.3</v>
      </c>
      <c r="CJ730" s="45">
        <v>121.6</v>
      </c>
      <c r="CK730" s="45">
        <v>121.6</v>
      </c>
      <c r="CL730" s="45">
        <v>121.6</v>
      </c>
      <c r="CM730" s="45">
        <v>121.9</v>
      </c>
      <c r="CN730" s="45">
        <v>122.2</v>
      </c>
      <c r="CO730" s="45">
        <v>122.2</v>
      </c>
      <c r="CP730" s="45">
        <v>122.2</v>
      </c>
      <c r="CQ730" s="45">
        <v>122.2</v>
      </c>
      <c r="CR730" s="45">
        <v>122.5</v>
      </c>
      <c r="CS730" s="45">
        <v>122.5</v>
      </c>
      <c r="CT730" s="45">
        <v>122.5</v>
      </c>
      <c r="CU730" s="45">
        <v>122.5</v>
      </c>
      <c r="CV730" s="45">
        <v>122.5</v>
      </c>
      <c r="CW730" s="45">
        <v>116.4</v>
      </c>
      <c r="CX730" s="45">
        <v>116.3</v>
      </c>
      <c r="CY730" s="45">
        <v>116.5</v>
      </c>
      <c r="CZ730" s="45">
        <v>119.3</v>
      </c>
      <c r="DA730" s="45">
        <v>119.3</v>
      </c>
      <c r="DB730" s="45">
        <v>119.3</v>
      </c>
      <c r="DC730" s="45">
        <v>119.3</v>
      </c>
      <c r="DD730" s="45">
        <v>120.1</v>
      </c>
      <c r="DE730" s="45">
        <v>120.2</v>
      </c>
      <c r="DF730" s="45">
        <v>120</v>
      </c>
      <c r="DG730" s="45">
        <v>120.6</v>
      </c>
      <c r="DH730" s="45">
        <v>120.4</v>
      </c>
      <c r="DI730" s="45">
        <v>120.1</v>
      </c>
      <c r="DJ730" s="45">
        <v>120.2</v>
      </c>
      <c r="DK730" s="45">
        <v>120.1</v>
      </c>
      <c r="DL730" s="45">
        <v>121.1</v>
      </c>
      <c r="DM730" s="45">
        <v>120.9</v>
      </c>
      <c r="DN730" s="45">
        <v>121.3</v>
      </c>
      <c r="DO730" s="45">
        <v>125.4</v>
      </c>
      <c r="DP730" s="45">
        <v>125.2</v>
      </c>
      <c r="DQ730" s="45">
        <v>125.9</v>
      </c>
      <c r="DR730" s="45">
        <v>126</v>
      </c>
      <c r="DS730" s="45">
        <v>126</v>
      </c>
      <c r="DT730" s="45">
        <v>125.9</v>
      </c>
      <c r="DU730" s="45">
        <v>127.9</v>
      </c>
      <c r="DV730" s="45">
        <v>129.19999999999999</v>
      </c>
      <c r="DW730" s="45">
        <v>128.9</v>
      </c>
      <c r="DX730" s="46">
        <v>128.80000000000001</v>
      </c>
      <c r="DY730" s="46">
        <v>129.9</v>
      </c>
      <c r="DZ730" s="46">
        <v>129</v>
      </c>
      <c r="EA730">
        <v>130.1</v>
      </c>
      <c r="EB730" s="47">
        <v>133</v>
      </c>
      <c r="EC730" s="47">
        <v>133.4</v>
      </c>
    </row>
    <row r="731" spans="1:133" x14ac:dyDescent="0.25">
      <c r="A731" s="43" t="s">
        <v>4210</v>
      </c>
      <c r="B731" s="43" t="s">
        <v>4211</v>
      </c>
      <c r="C731" s="44">
        <v>0.55183000000000004</v>
      </c>
      <c r="D731" s="45">
        <v>106.2</v>
      </c>
      <c r="E731" s="45">
        <v>99.9</v>
      </c>
      <c r="F731" s="45">
        <v>100.4</v>
      </c>
      <c r="G731" s="45">
        <v>100.5</v>
      </c>
      <c r="H731" s="45">
        <v>98.5</v>
      </c>
      <c r="I731" s="45">
        <v>106.7</v>
      </c>
      <c r="J731" s="45">
        <v>105</v>
      </c>
      <c r="K731" s="45">
        <v>106</v>
      </c>
      <c r="L731" s="45">
        <v>97.2</v>
      </c>
      <c r="M731" s="45">
        <v>101.6</v>
      </c>
      <c r="N731" s="45">
        <v>101.9</v>
      </c>
      <c r="O731" s="45">
        <v>101.8</v>
      </c>
      <c r="P731" s="45">
        <v>102.4</v>
      </c>
      <c r="Q731" s="45">
        <v>104.6</v>
      </c>
      <c r="R731" s="45">
        <v>102.7</v>
      </c>
      <c r="S731" s="45">
        <v>103</v>
      </c>
      <c r="T731" s="45">
        <v>110.5</v>
      </c>
      <c r="U731" s="45">
        <v>110.5</v>
      </c>
      <c r="V731" s="45">
        <v>110.2</v>
      </c>
      <c r="W731" s="45">
        <v>110</v>
      </c>
      <c r="X731" s="45">
        <v>109.9</v>
      </c>
      <c r="Y731" s="45">
        <v>108.7</v>
      </c>
      <c r="Z731" s="45">
        <v>110.9</v>
      </c>
      <c r="AA731" s="45">
        <v>111.4</v>
      </c>
      <c r="AB731" s="45">
        <v>111.8</v>
      </c>
      <c r="AC731" s="45">
        <v>113.1</v>
      </c>
      <c r="AD731" s="45">
        <v>114.6</v>
      </c>
      <c r="AE731" s="45">
        <v>106.4</v>
      </c>
      <c r="AF731" s="45">
        <v>105.4</v>
      </c>
      <c r="AG731" s="45">
        <v>105.5</v>
      </c>
      <c r="AH731" s="45">
        <v>111.3</v>
      </c>
      <c r="AI731" s="45">
        <v>107.8</v>
      </c>
      <c r="AJ731" s="45">
        <v>107.7</v>
      </c>
      <c r="AK731" s="45">
        <v>107.5</v>
      </c>
      <c r="AL731" s="45">
        <v>107.5</v>
      </c>
      <c r="AM731" s="45">
        <v>106.6</v>
      </c>
      <c r="AN731" s="45">
        <v>106.7</v>
      </c>
      <c r="AO731" s="45">
        <v>111.2</v>
      </c>
      <c r="AP731" s="45">
        <v>116.4</v>
      </c>
      <c r="AQ731" s="45">
        <v>107.2</v>
      </c>
      <c r="AR731" s="45">
        <v>106.6</v>
      </c>
      <c r="AS731" s="45">
        <v>106</v>
      </c>
      <c r="AT731" s="45">
        <v>105.9</v>
      </c>
      <c r="AU731" s="45">
        <v>106.3</v>
      </c>
      <c r="AV731" s="45">
        <v>106.1</v>
      </c>
      <c r="AW731" s="45">
        <v>106.4</v>
      </c>
      <c r="AX731" s="45">
        <v>106.4</v>
      </c>
      <c r="AY731" s="45">
        <v>106.4</v>
      </c>
      <c r="AZ731" s="45">
        <v>106.1</v>
      </c>
      <c r="BA731" s="45">
        <v>106.1</v>
      </c>
      <c r="BB731" s="45">
        <v>106.2</v>
      </c>
      <c r="BC731" s="45">
        <v>106</v>
      </c>
      <c r="BD731" s="45">
        <v>106.4</v>
      </c>
      <c r="BE731" s="45">
        <v>105.9</v>
      </c>
      <c r="BF731" s="45">
        <v>105.9</v>
      </c>
      <c r="BG731" s="45">
        <v>107.7</v>
      </c>
      <c r="BH731" s="45">
        <v>107.7</v>
      </c>
      <c r="BI731" s="45">
        <v>107.8</v>
      </c>
      <c r="BJ731" s="45">
        <v>106.4</v>
      </c>
      <c r="BK731" s="45">
        <v>107.5</v>
      </c>
      <c r="BL731" s="45">
        <v>107.5</v>
      </c>
      <c r="BM731" s="45">
        <v>107.9</v>
      </c>
      <c r="BN731" s="45">
        <v>108.2</v>
      </c>
      <c r="BO731" s="45">
        <v>108.5</v>
      </c>
      <c r="BP731" s="45">
        <v>107.2</v>
      </c>
      <c r="BQ731" s="45">
        <v>107.9</v>
      </c>
      <c r="BR731" s="45">
        <v>108.3</v>
      </c>
      <c r="BS731" s="45">
        <v>108.7</v>
      </c>
      <c r="BT731" s="45">
        <v>109</v>
      </c>
      <c r="BU731" s="45">
        <v>110.2</v>
      </c>
      <c r="BV731" s="45">
        <v>109.7</v>
      </c>
      <c r="BW731" s="45">
        <v>109.5</v>
      </c>
      <c r="BX731" s="45">
        <v>108.8</v>
      </c>
      <c r="BY731" s="45">
        <v>108.7</v>
      </c>
      <c r="BZ731" s="45">
        <v>109.1</v>
      </c>
      <c r="CA731" s="45">
        <v>109</v>
      </c>
      <c r="CB731" s="45">
        <v>107.1</v>
      </c>
      <c r="CC731" s="45">
        <v>108.5</v>
      </c>
      <c r="CD731" s="45">
        <v>109</v>
      </c>
      <c r="CE731" s="45">
        <v>108.9</v>
      </c>
      <c r="CF731" s="45">
        <v>109.2</v>
      </c>
      <c r="CG731" s="45">
        <v>109.5</v>
      </c>
      <c r="CH731" s="45">
        <v>109.9</v>
      </c>
      <c r="CI731" s="45">
        <v>109.3</v>
      </c>
      <c r="CJ731" s="45">
        <v>110.1</v>
      </c>
      <c r="CK731" s="45">
        <v>110.1</v>
      </c>
      <c r="CL731" s="45">
        <v>111.6</v>
      </c>
      <c r="CM731" s="45">
        <v>112.3</v>
      </c>
      <c r="CN731" s="45">
        <v>111.5</v>
      </c>
      <c r="CO731" s="45">
        <v>111.7</v>
      </c>
      <c r="CP731" s="45">
        <v>111</v>
      </c>
      <c r="CQ731" s="45">
        <v>111</v>
      </c>
      <c r="CR731" s="45">
        <v>111.2</v>
      </c>
      <c r="CS731" s="45">
        <v>112.3</v>
      </c>
      <c r="CT731" s="45">
        <v>111.8</v>
      </c>
      <c r="CU731" s="45">
        <v>110</v>
      </c>
      <c r="CV731" s="45">
        <v>111.9</v>
      </c>
      <c r="CW731" s="45">
        <v>109.8</v>
      </c>
      <c r="CX731" s="45">
        <v>111.1</v>
      </c>
      <c r="CY731" s="45">
        <v>110.8</v>
      </c>
      <c r="CZ731" s="45">
        <v>112.4</v>
      </c>
      <c r="DA731" s="45">
        <v>111</v>
      </c>
      <c r="DB731" s="45">
        <v>111</v>
      </c>
      <c r="DC731" s="45">
        <v>111.5</v>
      </c>
      <c r="DD731" s="45">
        <v>111.5</v>
      </c>
      <c r="DE731" s="45">
        <v>112.4</v>
      </c>
      <c r="DF731" s="45">
        <v>112.2</v>
      </c>
      <c r="DG731" s="45">
        <v>113.6</v>
      </c>
      <c r="DH731" s="45">
        <v>114.2</v>
      </c>
      <c r="DI731" s="45">
        <v>115</v>
      </c>
      <c r="DJ731" s="45">
        <v>113.9</v>
      </c>
      <c r="DK731" s="45">
        <v>114</v>
      </c>
      <c r="DL731" s="45">
        <v>114.9</v>
      </c>
      <c r="DM731" s="45">
        <v>114.6</v>
      </c>
      <c r="DN731" s="45">
        <v>115</v>
      </c>
      <c r="DO731" s="45">
        <v>116.1</v>
      </c>
      <c r="DP731" s="45">
        <v>116.4</v>
      </c>
      <c r="DQ731" s="45">
        <v>115.9</v>
      </c>
      <c r="DR731" s="45">
        <v>115.2</v>
      </c>
      <c r="DS731" s="45">
        <v>115.5</v>
      </c>
      <c r="DT731" s="45">
        <v>116.4</v>
      </c>
      <c r="DU731" s="45">
        <v>117.6</v>
      </c>
      <c r="DV731" s="45">
        <v>117.5</v>
      </c>
      <c r="DW731" s="45">
        <v>117.7</v>
      </c>
      <c r="DX731" s="46">
        <v>117.9</v>
      </c>
      <c r="DY731" s="46">
        <v>117.7</v>
      </c>
      <c r="DZ731" s="46">
        <v>117.2</v>
      </c>
      <c r="EA731">
        <v>117.1</v>
      </c>
      <c r="EB731" s="47">
        <v>117.5</v>
      </c>
      <c r="EC731" s="47">
        <v>117.5</v>
      </c>
    </row>
    <row r="732" spans="1:133" x14ac:dyDescent="0.25">
      <c r="A732" s="43" t="s">
        <v>4212</v>
      </c>
      <c r="B732" s="43" t="s">
        <v>4213</v>
      </c>
      <c r="C732" s="44">
        <v>2.7959999999999999E-2</v>
      </c>
      <c r="D732" s="45">
        <v>103.9</v>
      </c>
      <c r="E732" s="45">
        <v>103.8</v>
      </c>
      <c r="F732" s="45">
        <v>104.4</v>
      </c>
      <c r="G732" s="45">
        <v>109.8</v>
      </c>
      <c r="H732" s="45">
        <v>107.6</v>
      </c>
      <c r="I732" s="45">
        <v>107.5</v>
      </c>
      <c r="J732" s="45">
        <v>102.3</v>
      </c>
      <c r="K732" s="45">
        <v>105.5</v>
      </c>
      <c r="L732" s="45">
        <v>103.9</v>
      </c>
      <c r="M732" s="45">
        <v>105.8</v>
      </c>
      <c r="N732" s="45">
        <v>105</v>
      </c>
      <c r="O732" s="45">
        <v>106.8</v>
      </c>
      <c r="P732" s="45">
        <v>104.2</v>
      </c>
      <c r="Q732" s="45">
        <v>105.4</v>
      </c>
      <c r="R732" s="45">
        <v>103.5</v>
      </c>
      <c r="S732" s="45">
        <v>102.3</v>
      </c>
      <c r="T732" s="45">
        <v>100.3</v>
      </c>
      <c r="U732" s="45">
        <v>104.7</v>
      </c>
      <c r="V732" s="45">
        <v>105.1</v>
      </c>
      <c r="W732" s="45">
        <v>102.7</v>
      </c>
      <c r="X732" s="45">
        <v>104.3</v>
      </c>
      <c r="Y732" s="45">
        <v>103.3</v>
      </c>
      <c r="Z732" s="45">
        <v>102.5</v>
      </c>
      <c r="AA732" s="45">
        <v>103.6</v>
      </c>
      <c r="AB732" s="45">
        <v>102.6</v>
      </c>
      <c r="AC732" s="45">
        <v>101.4</v>
      </c>
      <c r="AD732" s="45">
        <v>105.5</v>
      </c>
      <c r="AE732" s="45">
        <v>105</v>
      </c>
      <c r="AF732" s="45">
        <v>105.2</v>
      </c>
      <c r="AG732" s="45">
        <v>105.4</v>
      </c>
      <c r="AH732" s="45">
        <v>104.2</v>
      </c>
      <c r="AI732" s="45">
        <v>105.1</v>
      </c>
      <c r="AJ732" s="45">
        <v>112</v>
      </c>
      <c r="AK732" s="45">
        <v>108</v>
      </c>
      <c r="AL732" s="45">
        <v>105.7</v>
      </c>
      <c r="AM732" s="45">
        <v>110</v>
      </c>
      <c r="AN732" s="45">
        <v>112.8</v>
      </c>
      <c r="AO732" s="45">
        <v>105.8</v>
      </c>
      <c r="AP732" s="45">
        <v>105.2</v>
      </c>
      <c r="AQ732" s="45">
        <v>106.6</v>
      </c>
      <c r="AR732" s="45">
        <v>110.5</v>
      </c>
      <c r="AS732" s="45">
        <v>106.7</v>
      </c>
      <c r="AT732" s="45">
        <v>108</v>
      </c>
      <c r="AU732" s="45">
        <v>107.5</v>
      </c>
      <c r="AV732" s="45">
        <v>107.5</v>
      </c>
      <c r="AW732" s="45">
        <v>107.5</v>
      </c>
      <c r="AX732" s="45">
        <v>107.5</v>
      </c>
      <c r="AY732" s="45">
        <v>107.5</v>
      </c>
      <c r="AZ732" s="45">
        <v>108.3</v>
      </c>
      <c r="BA732" s="45">
        <v>107</v>
      </c>
      <c r="BB732" s="45">
        <v>107.1</v>
      </c>
      <c r="BC732" s="45">
        <v>107.1</v>
      </c>
      <c r="BD732" s="45">
        <v>107.5</v>
      </c>
      <c r="BE732" s="45">
        <v>107.5</v>
      </c>
      <c r="BF732" s="45">
        <v>108.4</v>
      </c>
      <c r="BG732" s="45">
        <v>108.3</v>
      </c>
      <c r="BH732" s="45">
        <v>109.6</v>
      </c>
      <c r="BI732" s="45">
        <v>109.6</v>
      </c>
      <c r="BJ732" s="45">
        <v>109.6</v>
      </c>
      <c r="BK732" s="45">
        <v>109.8</v>
      </c>
      <c r="BL732" s="45">
        <v>110.2</v>
      </c>
      <c r="BM732" s="45">
        <v>110.5</v>
      </c>
      <c r="BN732" s="45">
        <v>110.3</v>
      </c>
      <c r="BO732" s="45">
        <v>109.5</v>
      </c>
      <c r="BP732" s="45">
        <v>109.7</v>
      </c>
      <c r="BQ732" s="45">
        <v>109.7</v>
      </c>
      <c r="BR732" s="45">
        <v>110.2</v>
      </c>
      <c r="BS732" s="45">
        <v>109.9</v>
      </c>
      <c r="BT732" s="45">
        <v>110.2</v>
      </c>
      <c r="BU732" s="45">
        <v>110.1</v>
      </c>
      <c r="BV732" s="45">
        <v>110.1</v>
      </c>
      <c r="BW732" s="45">
        <v>110.1</v>
      </c>
      <c r="BX732" s="45">
        <v>109.7</v>
      </c>
      <c r="BY732" s="45">
        <v>109.8</v>
      </c>
      <c r="BZ732" s="45">
        <v>110.2</v>
      </c>
      <c r="CA732" s="45">
        <v>110.5</v>
      </c>
      <c r="CB732" s="45">
        <v>111.7</v>
      </c>
      <c r="CC732" s="45">
        <v>112.2</v>
      </c>
      <c r="CD732" s="45">
        <v>111.4</v>
      </c>
      <c r="CE732" s="45">
        <v>112</v>
      </c>
      <c r="CF732" s="45">
        <v>112.1</v>
      </c>
      <c r="CG732" s="45">
        <v>113.4</v>
      </c>
      <c r="CH732" s="45">
        <v>113.4</v>
      </c>
      <c r="CI732" s="45">
        <v>113.3</v>
      </c>
      <c r="CJ732" s="45">
        <v>113</v>
      </c>
      <c r="CK732" s="45">
        <v>115.5</v>
      </c>
      <c r="CL732" s="45">
        <v>115.5</v>
      </c>
      <c r="CM732" s="45">
        <v>115.4</v>
      </c>
      <c r="CN732" s="45">
        <v>115.2</v>
      </c>
      <c r="CO732" s="45">
        <v>115</v>
      </c>
      <c r="CP732" s="45">
        <v>114.6</v>
      </c>
      <c r="CQ732" s="45">
        <v>114.7</v>
      </c>
      <c r="CR732" s="45">
        <v>114.9</v>
      </c>
      <c r="CS732" s="45">
        <v>115.1</v>
      </c>
      <c r="CT732" s="45">
        <v>115.1</v>
      </c>
      <c r="CU732" s="45">
        <v>115.1</v>
      </c>
      <c r="CV732" s="45">
        <v>115.1</v>
      </c>
      <c r="CW732" s="45">
        <v>115.5</v>
      </c>
      <c r="CX732" s="45">
        <v>114.3</v>
      </c>
      <c r="CY732" s="45">
        <v>115.5</v>
      </c>
      <c r="CZ732" s="45">
        <v>115.2</v>
      </c>
      <c r="DA732" s="45">
        <v>115.1</v>
      </c>
      <c r="DB732" s="45">
        <v>115.8</v>
      </c>
      <c r="DC732" s="45">
        <v>116.2</v>
      </c>
      <c r="DD732" s="45">
        <v>116.3</v>
      </c>
      <c r="DE732" s="45">
        <v>117.3</v>
      </c>
      <c r="DF732" s="45">
        <v>119.3</v>
      </c>
      <c r="DG732" s="45">
        <v>120.2</v>
      </c>
      <c r="DH732" s="45">
        <v>121.7</v>
      </c>
      <c r="DI732" s="45">
        <v>122.1</v>
      </c>
      <c r="DJ732" s="45">
        <v>122.1</v>
      </c>
      <c r="DK732" s="45">
        <v>124.9</v>
      </c>
      <c r="DL732" s="45">
        <v>126.8</v>
      </c>
      <c r="DM732" s="45">
        <v>123.4</v>
      </c>
      <c r="DN732" s="45">
        <v>124.1</v>
      </c>
      <c r="DO732" s="45">
        <v>126</v>
      </c>
      <c r="DP732" s="45">
        <v>125.8</v>
      </c>
      <c r="DQ732" s="45">
        <v>126.3</v>
      </c>
      <c r="DR732" s="45">
        <v>127.5</v>
      </c>
      <c r="DS732" s="45">
        <v>128</v>
      </c>
      <c r="DT732" s="45">
        <v>132.9</v>
      </c>
      <c r="DU732" s="45">
        <v>133.80000000000001</v>
      </c>
      <c r="DV732" s="45">
        <v>134.30000000000001</v>
      </c>
      <c r="DW732" s="45">
        <v>134.1</v>
      </c>
      <c r="DX732" s="46">
        <v>134.19999999999999</v>
      </c>
      <c r="DY732" s="46">
        <v>134.19999999999999</v>
      </c>
      <c r="DZ732" s="46">
        <v>134.9</v>
      </c>
      <c r="EA732">
        <v>133.4</v>
      </c>
      <c r="EB732" s="47">
        <v>134</v>
      </c>
      <c r="EC732" s="47">
        <v>134.6</v>
      </c>
    </row>
    <row r="733" spans="1:133" x14ac:dyDescent="0.25">
      <c r="A733" s="43" t="s">
        <v>4214</v>
      </c>
      <c r="B733" s="43" t="s">
        <v>4215</v>
      </c>
      <c r="C733" s="44">
        <v>0.25362000000000001</v>
      </c>
      <c r="D733" s="45">
        <v>110.7</v>
      </c>
      <c r="E733" s="45">
        <v>96.9</v>
      </c>
      <c r="F733" s="45">
        <v>98.8</v>
      </c>
      <c r="G733" s="45">
        <v>98.3</v>
      </c>
      <c r="H733" s="45">
        <v>93.1</v>
      </c>
      <c r="I733" s="45">
        <v>110.2</v>
      </c>
      <c r="J733" s="45">
        <v>107.8</v>
      </c>
      <c r="K733" s="45">
        <v>110.3</v>
      </c>
      <c r="L733" s="45">
        <v>92.5</v>
      </c>
      <c r="M733" s="45">
        <v>99.6</v>
      </c>
      <c r="N733" s="45">
        <v>99.8</v>
      </c>
      <c r="O733" s="45">
        <v>101.3</v>
      </c>
      <c r="P733" s="45">
        <v>101.8</v>
      </c>
      <c r="Q733" s="45">
        <v>106</v>
      </c>
      <c r="R733" s="45">
        <v>101.8</v>
      </c>
      <c r="S733" s="45">
        <v>100</v>
      </c>
      <c r="T733" s="45">
        <v>115.8</v>
      </c>
      <c r="U733" s="45">
        <v>114.8</v>
      </c>
      <c r="V733" s="45">
        <v>114.8</v>
      </c>
      <c r="W733" s="45">
        <v>114.8</v>
      </c>
      <c r="X733" s="45">
        <v>114.8</v>
      </c>
      <c r="Y733" s="45">
        <v>112.3</v>
      </c>
      <c r="Z733" s="45">
        <v>120</v>
      </c>
      <c r="AA733" s="45">
        <v>120</v>
      </c>
      <c r="AB733" s="45">
        <v>120.2</v>
      </c>
      <c r="AC733" s="45">
        <v>123.8</v>
      </c>
      <c r="AD733" s="45">
        <v>123.8</v>
      </c>
      <c r="AE733" s="45">
        <v>105.7</v>
      </c>
      <c r="AF733" s="45">
        <v>105.6</v>
      </c>
      <c r="AG733" s="45">
        <v>105.6</v>
      </c>
      <c r="AH733" s="45">
        <v>118.5</v>
      </c>
      <c r="AI733" s="45">
        <v>111.7</v>
      </c>
      <c r="AJ733" s="45">
        <v>110.9</v>
      </c>
      <c r="AK733" s="45">
        <v>110.9</v>
      </c>
      <c r="AL733" s="45">
        <v>110.9</v>
      </c>
      <c r="AM733" s="45">
        <v>107.3</v>
      </c>
      <c r="AN733" s="45">
        <v>107.3</v>
      </c>
      <c r="AO733" s="45">
        <v>117.8</v>
      </c>
      <c r="AP733" s="45">
        <v>125.3</v>
      </c>
      <c r="AQ733" s="45">
        <v>105.8</v>
      </c>
      <c r="AR733" s="45">
        <v>105.8</v>
      </c>
      <c r="AS733" s="45">
        <v>105.8</v>
      </c>
      <c r="AT733" s="45">
        <v>105.8</v>
      </c>
      <c r="AU733" s="45">
        <v>106.7</v>
      </c>
      <c r="AV733" s="45">
        <v>106.7</v>
      </c>
      <c r="AW733" s="45">
        <v>107.5</v>
      </c>
      <c r="AX733" s="45">
        <v>107.5</v>
      </c>
      <c r="AY733" s="45">
        <v>107.5</v>
      </c>
      <c r="AZ733" s="45">
        <v>106.8</v>
      </c>
      <c r="BA733" s="45">
        <v>106.8</v>
      </c>
      <c r="BB733" s="45">
        <v>106.9</v>
      </c>
      <c r="BC733" s="45">
        <v>106.9</v>
      </c>
      <c r="BD733" s="45">
        <v>107</v>
      </c>
      <c r="BE733" s="45">
        <v>106.3</v>
      </c>
      <c r="BF733" s="45">
        <v>106.3</v>
      </c>
      <c r="BG733" s="45">
        <v>109.5</v>
      </c>
      <c r="BH733" s="45">
        <v>109.5</v>
      </c>
      <c r="BI733" s="45">
        <v>109.5</v>
      </c>
      <c r="BJ733" s="45">
        <v>109.5</v>
      </c>
      <c r="BK733" s="45">
        <v>110.8</v>
      </c>
      <c r="BL733" s="45">
        <v>110.8</v>
      </c>
      <c r="BM733" s="45">
        <v>112.2</v>
      </c>
      <c r="BN733" s="45">
        <v>112.3</v>
      </c>
      <c r="BO733" s="45">
        <v>112.7</v>
      </c>
      <c r="BP733" s="45">
        <v>112.7</v>
      </c>
      <c r="BQ733" s="45">
        <v>113.8</v>
      </c>
      <c r="BR733" s="45">
        <v>113.8</v>
      </c>
      <c r="BS733" s="45">
        <v>113.8</v>
      </c>
      <c r="BT733" s="45">
        <v>113.8</v>
      </c>
      <c r="BU733" s="45">
        <v>115.5</v>
      </c>
      <c r="BV733" s="45">
        <v>115.5</v>
      </c>
      <c r="BW733" s="45">
        <v>115.5</v>
      </c>
      <c r="BX733" s="45">
        <v>115.5</v>
      </c>
      <c r="BY733" s="45">
        <v>115.7</v>
      </c>
      <c r="BZ733" s="45">
        <v>115.6</v>
      </c>
      <c r="CA733" s="45">
        <v>115.6</v>
      </c>
      <c r="CB733" s="45">
        <v>111.1</v>
      </c>
      <c r="CC733" s="45">
        <v>113.1</v>
      </c>
      <c r="CD733" s="45">
        <v>113.3</v>
      </c>
      <c r="CE733" s="45">
        <v>112.5</v>
      </c>
      <c r="CF733" s="45">
        <v>113.2</v>
      </c>
      <c r="CG733" s="45">
        <v>113.2</v>
      </c>
      <c r="CH733" s="45">
        <v>113.4</v>
      </c>
      <c r="CI733" s="45">
        <v>111.8</v>
      </c>
      <c r="CJ733" s="45">
        <v>111.1</v>
      </c>
      <c r="CK733" s="45">
        <v>111.5</v>
      </c>
      <c r="CL733" s="45">
        <v>113.2</v>
      </c>
      <c r="CM733" s="45">
        <v>114.8</v>
      </c>
      <c r="CN733" s="45">
        <v>112.8</v>
      </c>
      <c r="CO733" s="45">
        <v>113.7</v>
      </c>
      <c r="CP733" s="45">
        <v>113.7</v>
      </c>
      <c r="CQ733" s="45">
        <v>113.7</v>
      </c>
      <c r="CR733" s="45">
        <v>113.7</v>
      </c>
      <c r="CS733" s="45">
        <v>113.7</v>
      </c>
      <c r="CT733" s="45">
        <v>113.8</v>
      </c>
      <c r="CU733" s="45">
        <v>113.8</v>
      </c>
      <c r="CV733" s="45">
        <v>113.8</v>
      </c>
      <c r="CW733" s="45">
        <v>108.7</v>
      </c>
      <c r="CX733" s="45">
        <v>108.7</v>
      </c>
      <c r="CY733" s="45">
        <v>108.5</v>
      </c>
      <c r="CZ733" s="45">
        <v>108</v>
      </c>
      <c r="DA733" s="45">
        <v>107.7</v>
      </c>
      <c r="DB733" s="45">
        <v>107.9</v>
      </c>
      <c r="DC733" s="45">
        <v>107.9</v>
      </c>
      <c r="DD733" s="45">
        <v>108.1</v>
      </c>
      <c r="DE733" s="45">
        <v>109.1</v>
      </c>
      <c r="DF733" s="45">
        <v>108.9</v>
      </c>
      <c r="DG733" s="45">
        <v>109.3</v>
      </c>
      <c r="DH733" s="45">
        <v>109.3</v>
      </c>
      <c r="DI733" s="45">
        <v>109.3</v>
      </c>
      <c r="DJ733" s="45">
        <v>109</v>
      </c>
      <c r="DK733" s="45">
        <v>107.8</v>
      </c>
      <c r="DL733" s="45">
        <v>108.1</v>
      </c>
      <c r="DM733" s="45">
        <v>107.8</v>
      </c>
      <c r="DN733" s="45">
        <v>108.3</v>
      </c>
      <c r="DO733" s="45">
        <v>110.3</v>
      </c>
      <c r="DP733" s="45">
        <v>110.7</v>
      </c>
      <c r="DQ733" s="45">
        <v>109.5</v>
      </c>
      <c r="DR733" s="45">
        <v>110.7</v>
      </c>
      <c r="DS733" s="45">
        <v>110.9</v>
      </c>
      <c r="DT733" s="45">
        <v>111</v>
      </c>
      <c r="DU733" s="45">
        <v>112.8</v>
      </c>
      <c r="DV733" s="45">
        <v>111.5</v>
      </c>
      <c r="DW733" s="45">
        <v>111.5</v>
      </c>
      <c r="DX733" s="46">
        <v>110.5</v>
      </c>
      <c r="DY733" s="46">
        <v>110.6</v>
      </c>
      <c r="DZ733" s="46">
        <v>110</v>
      </c>
      <c r="EA733">
        <v>110</v>
      </c>
      <c r="EB733" s="47">
        <v>109.9</v>
      </c>
      <c r="EC733" s="47">
        <v>110.1</v>
      </c>
    </row>
    <row r="734" spans="1:133" x14ac:dyDescent="0.25">
      <c r="A734" s="43" t="s">
        <v>4216</v>
      </c>
      <c r="B734" s="43" t="s">
        <v>4217</v>
      </c>
      <c r="C734" s="44">
        <v>0.17455999999999999</v>
      </c>
      <c r="D734" s="45">
        <v>102.6</v>
      </c>
      <c r="E734" s="45">
        <v>101.5</v>
      </c>
      <c r="F734" s="45">
        <v>100</v>
      </c>
      <c r="G734" s="45">
        <v>100</v>
      </c>
      <c r="H734" s="45">
        <v>101.4</v>
      </c>
      <c r="I734" s="45">
        <v>102.1</v>
      </c>
      <c r="J734" s="45">
        <v>102.1</v>
      </c>
      <c r="K734" s="45">
        <v>101.6</v>
      </c>
      <c r="L734" s="45">
        <v>98.6</v>
      </c>
      <c r="M734" s="45">
        <v>102.7</v>
      </c>
      <c r="N734" s="45">
        <v>103</v>
      </c>
      <c r="O734" s="45">
        <v>99.8</v>
      </c>
      <c r="P734" s="45">
        <v>100.8</v>
      </c>
      <c r="Q734" s="45">
        <v>101.2</v>
      </c>
      <c r="R734" s="45">
        <v>101.2</v>
      </c>
      <c r="S734" s="45">
        <v>105.3</v>
      </c>
      <c r="T734" s="45">
        <v>105.5</v>
      </c>
      <c r="U734" s="45">
        <v>105.5</v>
      </c>
      <c r="V734" s="45">
        <v>105.6</v>
      </c>
      <c r="W734" s="45">
        <v>105.2</v>
      </c>
      <c r="X734" s="45">
        <v>104.2</v>
      </c>
      <c r="Y734" s="45">
        <v>104.5</v>
      </c>
      <c r="Z734" s="45">
        <v>101.8</v>
      </c>
      <c r="AA734" s="45">
        <v>102.2</v>
      </c>
      <c r="AB734" s="45">
        <v>102.9</v>
      </c>
      <c r="AC734" s="45">
        <v>102.9</v>
      </c>
      <c r="AD734" s="45">
        <v>106.5</v>
      </c>
      <c r="AE734" s="45">
        <v>106.5</v>
      </c>
      <c r="AF734" s="45">
        <v>103.7</v>
      </c>
      <c r="AG734" s="45">
        <v>104</v>
      </c>
      <c r="AH734" s="45">
        <v>104</v>
      </c>
      <c r="AI734" s="45">
        <v>102.8</v>
      </c>
      <c r="AJ734" s="45">
        <v>102.9</v>
      </c>
      <c r="AK734" s="45">
        <v>102.9</v>
      </c>
      <c r="AL734" s="45">
        <v>103.5</v>
      </c>
      <c r="AM734" s="45">
        <v>104.1</v>
      </c>
      <c r="AN734" s="45">
        <v>104.4</v>
      </c>
      <c r="AO734" s="45">
        <v>104.6</v>
      </c>
      <c r="AP734" s="45">
        <v>109.8</v>
      </c>
      <c r="AQ734" s="45">
        <v>109.8</v>
      </c>
      <c r="AR734" s="45">
        <v>107.1</v>
      </c>
      <c r="AS734" s="45">
        <v>105.8</v>
      </c>
      <c r="AT734" s="45">
        <v>105.5</v>
      </c>
      <c r="AU734" s="45">
        <v>105.5</v>
      </c>
      <c r="AV734" s="45">
        <v>105.5</v>
      </c>
      <c r="AW734" s="45">
        <v>105.5</v>
      </c>
      <c r="AX734" s="45">
        <v>105.7</v>
      </c>
      <c r="AY734" s="45">
        <v>105.7</v>
      </c>
      <c r="AZ734" s="45">
        <v>105.7</v>
      </c>
      <c r="BA734" s="45">
        <v>105.7</v>
      </c>
      <c r="BB734" s="45">
        <v>105.7</v>
      </c>
      <c r="BC734" s="45">
        <v>105.7</v>
      </c>
      <c r="BD734" s="45">
        <v>105.8</v>
      </c>
      <c r="BE734" s="45">
        <v>105.8</v>
      </c>
      <c r="BF734" s="45">
        <v>105.8</v>
      </c>
      <c r="BG734" s="45">
        <v>105.9</v>
      </c>
      <c r="BH734" s="45">
        <v>105.9</v>
      </c>
      <c r="BI734" s="45">
        <v>105.9</v>
      </c>
      <c r="BJ734" s="45">
        <v>101.6</v>
      </c>
      <c r="BK734" s="45">
        <v>102.3</v>
      </c>
      <c r="BL734" s="45">
        <v>102.3</v>
      </c>
      <c r="BM734" s="45">
        <v>101.6</v>
      </c>
      <c r="BN734" s="45">
        <v>101.6</v>
      </c>
      <c r="BO734" s="45">
        <v>101.6</v>
      </c>
      <c r="BP734" s="45">
        <v>99.7</v>
      </c>
      <c r="BQ734" s="45">
        <v>99.7</v>
      </c>
      <c r="BR734" s="45">
        <v>100.4</v>
      </c>
      <c r="BS734" s="45">
        <v>101.2</v>
      </c>
      <c r="BT734" s="45">
        <v>102.3</v>
      </c>
      <c r="BU734" s="45">
        <v>103.9</v>
      </c>
      <c r="BV734" s="45">
        <v>103.1</v>
      </c>
      <c r="BW734" s="45">
        <v>103.9</v>
      </c>
      <c r="BX734" s="45">
        <v>101.5</v>
      </c>
      <c r="BY734" s="45">
        <v>100.2</v>
      </c>
      <c r="BZ734" s="45">
        <v>101.8</v>
      </c>
      <c r="CA734" s="45">
        <v>101.8</v>
      </c>
      <c r="CB734" s="45">
        <v>101.8</v>
      </c>
      <c r="CC734" s="45">
        <v>103.4</v>
      </c>
      <c r="CD734" s="45">
        <v>104.8</v>
      </c>
      <c r="CE734" s="45">
        <v>104.8</v>
      </c>
      <c r="CF734" s="45">
        <v>105</v>
      </c>
      <c r="CG734" s="45">
        <v>105.9</v>
      </c>
      <c r="CH734" s="45">
        <v>107.2</v>
      </c>
      <c r="CI734" s="45">
        <v>106.6</v>
      </c>
      <c r="CJ734" s="45">
        <v>109.9</v>
      </c>
      <c r="CK734" s="45">
        <v>109.3</v>
      </c>
      <c r="CL734" s="45">
        <v>112</v>
      </c>
      <c r="CM734" s="45">
        <v>112.6</v>
      </c>
      <c r="CN734" s="45">
        <v>111.4</v>
      </c>
      <c r="CO734" s="45">
        <v>110.8</v>
      </c>
      <c r="CP734" s="45">
        <v>108.8</v>
      </c>
      <c r="CQ734" s="45">
        <v>108.8</v>
      </c>
      <c r="CR734" s="45">
        <v>108.8</v>
      </c>
      <c r="CS734" s="45">
        <v>110.2</v>
      </c>
      <c r="CT734" s="45">
        <v>110.2</v>
      </c>
      <c r="CU734" s="45">
        <v>105.7</v>
      </c>
      <c r="CV734" s="45">
        <v>108.8</v>
      </c>
      <c r="CW734" s="45">
        <v>108.1</v>
      </c>
      <c r="CX734" s="45">
        <v>113.7</v>
      </c>
      <c r="CY734" s="45">
        <v>113.7</v>
      </c>
      <c r="CZ734" s="45">
        <v>118.9</v>
      </c>
      <c r="DA734" s="45">
        <v>115.2</v>
      </c>
      <c r="DB734" s="45">
        <v>115.9</v>
      </c>
      <c r="DC734" s="45">
        <v>115.9</v>
      </c>
      <c r="DD734" s="45">
        <v>115.9</v>
      </c>
      <c r="DE734" s="45">
        <v>116.5</v>
      </c>
      <c r="DF734" s="45">
        <v>115.9</v>
      </c>
      <c r="DG734" s="45">
        <v>119.4</v>
      </c>
      <c r="DH734" s="45">
        <v>121.3</v>
      </c>
      <c r="DI734" s="45">
        <v>122.6</v>
      </c>
      <c r="DJ734" s="45">
        <v>119.8</v>
      </c>
      <c r="DK734" s="45">
        <v>121</v>
      </c>
      <c r="DL734" s="45">
        <v>122.6</v>
      </c>
      <c r="DM734" s="45">
        <v>122.7</v>
      </c>
      <c r="DN734" s="45">
        <v>122.9</v>
      </c>
      <c r="DO734" s="45">
        <v>123.1</v>
      </c>
      <c r="DP734" s="45">
        <v>123</v>
      </c>
      <c r="DQ734" s="45">
        <v>123.1</v>
      </c>
      <c r="DR734" s="45">
        <v>119.1</v>
      </c>
      <c r="DS734" s="45">
        <v>119.6</v>
      </c>
      <c r="DT734" s="45">
        <v>120.6</v>
      </c>
      <c r="DU734" s="45">
        <v>121.3</v>
      </c>
      <c r="DV734" s="45">
        <v>123.1</v>
      </c>
      <c r="DW734" s="45">
        <v>123.2</v>
      </c>
      <c r="DX734" s="46">
        <v>123.3</v>
      </c>
      <c r="DY734" s="46">
        <v>122.6</v>
      </c>
      <c r="DZ734" s="46">
        <v>122.3</v>
      </c>
      <c r="EA734">
        <v>122.4</v>
      </c>
      <c r="EB734" s="47">
        <v>122.8</v>
      </c>
      <c r="EC734" s="47">
        <v>122.8</v>
      </c>
    </row>
    <row r="735" spans="1:133" x14ac:dyDescent="0.25">
      <c r="A735" s="43" t="s">
        <v>4218</v>
      </c>
      <c r="B735" s="43" t="s">
        <v>4219</v>
      </c>
      <c r="C735" s="44">
        <v>5.4449999999999998E-2</v>
      </c>
      <c r="D735" s="45">
        <v>104</v>
      </c>
      <c r="E735" s="45">
        <v>102.5</v>
      </c>
      <c r="F735" s="45">
        <v>103.1</v>
      </c>
      <c r="G735" s="45">
        <v>103.8</v>
      </c>
      <c r="H735" s="45">
        <v>105.2</v>
      </c>
      <c r="I735" s="45">
        <v>103.8</v>
      </c>
      <c r="J735" s="45">
        <v>101.7</v>
      </c>
      <c r="K735" s="45">
        <v>101.8</v>
      </c>
      <c r="L735" s="45">
        <v>105.5</v>
      </c>
      <c r="M735" s="45">
        <v>102.4</v>
      </c>
      <c r="N735" s="45">
        <v>103.7</v>
      </c>
      <c r="O735" s="45">
        <v>103.6</v>
      </c>
      <c r="P735" s="45">
        <v>104.5</v>
      </c>
      <c r="Q735" s="45">
        <v>103.4</v>
      </c>
      <c r="R735" s="45">
        <v>104.9</v>
      </c>
      <c r="S735" s="45">
        <v>106.8</v>
      </c>
      <c r="T735" s="45">
        <v>111</v>
      </c>
      <c r="U735" s="45">
        <v>112.8</v>
      </c>
      <c r="V735" s="45">
        <v>110</v>
      </c>
      <c r="W735" s="45">
        <v>110.8</v>
      </c>
      <c r="X735" s="45">
        <v>108.6</v>
      </c>
      <c r="Y735" s="45">
        <v>106.8</v>
      </c>
      <c r="Z735" s="45">
        <v>106.9</v>
      </c>
      <c r="AA735" s="45">
        <v>107.8</v>
      </c>
      <c r="AB735" s="45">
        <v>107.1</v>
      </c>
      <c r="AC735" s="45">
        <v>103.9</v>
      </c>
      <c r="AD735" s="45">
        <v>106.5</v>
      </c>
      <c r="AE735" s="45">
        <v>107.8</v>
      </c>
      <c r="AF735" s="45">
        <v>109</v>
      </c>
      <c r="AG735" s="45">
        <v>108.5</v>
      </c>
      <c r="AH735" s="45">
        <v>108.5</v>
      </c>
      <c r="AI735" s="45">
        <v>108.3</v>
      </c>
      <c r="AJ735" s="45">
        <v>108.7</v>
      </c>
      <c r="AK735" s="45">
        <v>109.3</v>
      </c>
      <c r="AL735" s="45">
        <v>108.9</v>
      </c>
      <c r="AM735" s="45">
        <v>108.7</v>
      </c>
      <c r="AN735" s="45">
        <v>107.6</v>
      </c>
      <c r="AO735" s="45">
        <v>106.9</v>
      </c>
      <c r="AP735" s="45">
        <v>108.7</v>
      </c>
      <c r="AQ735" s="45">
        <v>108</v>
      </c>
      <c r="AR735" s="45">
        <v>107</v>
      </c>
      <c r="AS735" s="45">
        <v>108.7</v>
      </c>
      <c r="AT735" s="45">
        <v>109.3</v>
      </c>
      <c r="AU735" s="45">
        <v>110.2</v>
      </c>
      <c r="AV735" s="45">
        <v>107.7</v>
      </c>
      <c r="AW735" s="45">
        <v>106.6</v>
      </c>
      <c r="AX735" s="45">
        <v>106.7</v>
      </c>
      <c r="AY735" s="45">
        <v>107.1</v>
      </c>
      <c r="AZ735" s="45">
        <v>106.9</v>
      </c>
      <c r="BA735" s="45">
        <v>107.5</v>
      </c>
      <c r="BB735" s="45">
        <v>107.5</v>
      </c>
      <c r="BC735" s="45">
        <v>105</v>
      </c>
      <c r="BD735" s="45">
        <v>109</v>
      </c>
      <c r="BE735" s="45">
        <v>107.8</v>
      </c>
      <c r="BF735" s="45">
        <v>107.5</v>
      </c>
      <c r="BG735" s="45">
        <v>109.8</v>
      </c>
      <c r="BH735" s="45">
        <v>108</v>
      </c>
      <c r="BI735" s="45">
        <v>109</v>
      </c>
      <c r="BJ735" s="45">
        <v>108.1</v>
      </c>
      <c r="BK735" s="45">
        <v>110.8</v>
      </c>
      <c r="BL735" s="45">
        <v>111.3</v>
      </c>
      <c r="BM735" s="45">
        <v>111.3</v>
      </c>
      <c r="BN735" s="45">
        <v>112.4</v>
      </c>
      <c r="BO735" s="45">
        <v>112.4</v>
      </c>
      <c r="BP735" s="45">
        <v>108.5</v>
      </c>
      <c r="BQ735" s="45">
        <v>110.4</v>
      </c>
      <c r="BR735" s="45">
        <v>110.5</v>
      </c>
      <c r="BS735" s="45">
        <v>111.1</v>
      </c>
      <c r="BT735" s="45">
        <v>109.3</v>
      </c>
      <c r="BU735" s="45">
        <v>109.2</v>
      </c>
      <c r="BV735" s="45">
        <v>110.1</v>
      </c>
      <c r="BW735" s="45">
        <v>106</v>
      </c>
      <c r="BX735" s="45">
        <v>105.7</v>
      </c>
      <c r="BY735" s="45">
        <v>106.5</v>
      </c>
      <c r="BZ735" s="45">
        <v>105.7</v>
      </c>
      <c r="CA735" s="45">
        <v>105.2</v>
      </c>
      <c r="CB735" s="45">
        <v>106.9</v>
      </c>
      <c r="CC735" s="45">
        <v>106.8</v>
      </c>
      <c r="CD735" s="45">
        <v>107.6</v>
      </c>
      <c r="CE735" s="45">
        <v>107.7</v>
      </c>
      <c r="CF735" s="45">
        <v>107.7</v>
      </c>
      <c r="CG735" s="45">
        <v>108.1</v>
      </c>
      <c r="CH735" s="45">
        <v>108.2</v>
      </c>
      <c r="CI735" s="45">
        <v>110.6</v>
      </c>
      <c r="CJ735" s="45">
        <v>112.5</v>
      </c>
      <c r="CK735" s="45">
        <v>111.6</v>
      </c>
      <c r="CL735" s="45">
        <v>109.2</v>
      </c>
      <c r="CM735" s="45">
        <v>110.6</v>
      </c>
      <c r="CN735" s="45">
        <v>115.9</v>
      </c>
      <c r="CO735" s="45">
        <v>116.5</v>
      </c>
      <c r="CP735" s="45">
        <v>116</v>
      </c>
      <c r="CQ735" s="45">
        <v>115</v>
      </c>
      <c r="CR735" s="45">
        <v>116</v>
      </c>
      <c r="CS735" s="45">
        <v>118.6</v>
      </c>
      <c r="CT735" s="45">
        <v>114.7</v>
      </c>
      <c r="CU735" s="45">
        <v>112</v>
      </c>
      <c r="CV735" s="45">
        <v>119</v>
      </c>
      <c r="CW735" s="45">
        <v>120.1</v>
      </c>
      <c r="CX735" s="45">
        <v>117.4</v>
      </c>
      <c r="CY735" s="45">
        <v>117.9</v>
      </c>
      <c r="CZ735" s="45">
        <v>119.3</v>
      </c>
      <c r="DA735" s="45">
        <v>118</v>
      </c>
      <c r="DB735" s="45">
        <v>115.4</v>
      </c>
      <c r="DC735" s="45">
        <v>118.4</v>
      </c>
      <c r="DD735" s="45">
        <v>116.3</v>
      </c>
      <c r="DE735" s="45">
        <v>118.6</v>
      </c>
      <c r="DF735" s="45">
        <v>117.5</v>
      </c>
      <c r="DG735" s="45">
        <v>117.2</v>
      </c>
      <c r="DH735" s="45">
        <v>114</v>
      </c>
      <c r="DI735" s="45">
        <v>115.8</v>
      </c>
      <c r="DJ735" s="45">
        <v>116.7</v>
      </c>
      <c r="DK735" s="45">
        <v>118.8</v>
      </c>
      <c r="DL735" s="45">
        <v>119.8</v>
      </c>
      <c r="DM735" s="45">
        <v>120.6</v>
      </c>
      <c r="DN735" s="45">
        <v>121</v>
      </c>
      <c r="DO735" s="45">
        <v>121.1</v>
      </c>
      <c r="DP735" s="45">
        <v>121.6</v>
      </c>
      <c r="DQ735" s="45">
        <v>122.3</v>
      </c>
      <c r="DR735" s="45">
        <v>121.9</v>
      </c>
      <c r="DS735" s="45">
        <v>121.1</v>
      </c>
      <c r="DT735" s="45">
        <v>124.3</v>
      </c>
      <c r="DU735" s="45">
        <v>123.6</v>
      </c>
      <c r="DV735" s="45">
        <v>123</v>
      </c>
      <c r="DW735" s="45">
        <v>124.6</v>
      </c>
      <c r="DX735" s="46">
        <v>131</v>
      </c>
      <c r="DY735" s="46">
        <v>131.6</v>
      </c>
      <c r="DZ735" s="46">
        <v>131.19999999999999</v>
      </c>
      <c r="EA735">
        <v>130.19999999999999</v>
      </c>
      <c r="EB735" s="47">
        <v>130</v>
      </c>
      <c r="EC735" s="47">
        <v>130.4</v>
      </c>
    </row>
    <row r="736" spans="1:133" x14ac:dyDescent="0.25">
      <c r="A736" s="43" t="s">
        <v>4220</v>
      </c>
      <c r="B736" s="43" t="s">
        <v>4221</v>
      </c>
      <c r="C736" s="44">
        <v>4.1239999999999999E-2</v>
      </c>
      <c r="D736" s="45">
        <v>97.9</v>
      </c>
      <c r="E736" s="45">
        <v>105.8</v>
      </c>
      <c r="F736" s="45">
        <v>105.7</v>
      </c>
      <c r="G736" s="45">
        <v>106.1</v>
      </c>
      <c r="H736" s="45">
        <v>103.8</v>
      </c>
      <c r="I736" s="45">
        <v>108.1</v>
      </c>
      <c r="J736" s="45">
        <v>106.2</v>
      </c>
      <c r="K736" s="45">
        <v>103.8</v>
      </c>
      <c r="L736" s="45">
        <v>105.2</v>
      </c>
      <c r="M736" s="45">
        <v>105.3</v>
      </c>
      <c r="N736" s="45">
        <v>106.1</v>
      </c>
      <c r="O736" s="45">
        <v>107.1</v>
      </c>
      <c r="P736" s="45">
        <v>109</v>
      </c>
      <c r="Q736" s="45">
        <v>111.9</v>
      </c>
      <c r="R736" s="45">
        <v>111.3</v>
      </c>
      <c r="S736" s="45">
        <v>106.9</v>
      </c>
      <c r="T736" s="45">
        <v>105.3</v>
      </c>
      <c r="U736" s="45">
        <v>105.9</v>
      </c>
      <c r="V736" s="45">
        <v>105.2</v>
      </c>
      <c r="W736" s="45">
        <v>105</v>
      </c>
      <c r="X736" s="45">
        <v>109.1</v>
      </c>
      <c r="Y736" s="45">
        <v>109.7</v>
      </c>
      <c r="Z736" s="45">
        <v>105.2</v>
      </c>
      <c r="AA736" s="45">
        <v>107.8</v>
      </c>
      <c r="AB736" s="45">
        <v>109.6</v>
      </c>
      <c r="AC736" s="45">
        <v>110.2</v>
      </c>
      <c r="AD736" s="45">
        <v>109.1</v>
      </c>
      <c r="AE736" s="45">
        <v>109.2</v>
      </c>
      <c r="AF736" s="45">
        <v>107.3</v>
      </c>
      <c r="AG736" s="45">
        <v>107.3</v>
      </c>
      <c r="AH736" s="45">
        <v>106.1</v>
      </c>
      <c r="AI736" s="45">
        <v>106.2</v>
      </c>
      <c r="AJ736" s="45">
        <v>104.7</v>
      </c>
      <c r="AK736" s="45">
        <v>103.5</v>
      </c>
      <c r="AL736" s="45">
        <v>103.1</v>
      </c>
      <c r="AM736" s="45">
        <v>108.2</v>
      </c>
      <c r="AN736" s="45">
        <v>107.8</v>
      </c>
      <c r="AO736" s="45">
        <v>108.5</v>
      </c>
      <c r="AP736" s="45">
        <v>107.6</v>
      </c>
      <c r="AQ736" s="45">
        <v>104.4</v>
      </c>
      <c r="AR736" s="45">
        <v>105.8</v>
      </c>
      <c r="AS736" s="45">
        <v>103.6</v>
      </c>
      <c r="AT736" s="45">
        <v>101.4</v>
      </c>
      <c r="AU736" s="45">
        <v>100.8</v>
      </c>
      <c r="AV736" s="45">
        <v>102.1</v>
      </c>
      <c r="AW736" s="45">
        <v>101.9</v>
      </c>
      <c r="AX736" s="45">
        <v>100.9</v>
      </c>
      <c r="AY736" s="45">
        <v>100.4</v>
      </c>
      <c r="AZ736" s="45">
        <v>100.4</v>
      </c>
      <c r="BA736" s="45">
        <v>101.7</v>
      </c>
      <c r="BB736" s="45">
        <v>102.1</v>
      </c>
      <c r="BC736" s="45">
        <v>101.7</v>
      </c>
      <c r="BD736" s="45">
        <v>100.6</v>
      </c>
      <c r="BE736" s="45">
        <v>100.2</v>
      </c>
      <c r="BF736" s="45">
        <v>99.9</v>
      </c>
      <c r="BG736" s="45">
        <v>101.4</v>
      </c>
      <c r="BH736" s="45">
        <v>102.5</v>
      </c>
      <c r="BI736" s="45">
        <v>102.5</v>
      </c>
      <c r="BJ736" s="45">
        <v>102.8</v>
      </c>
      <c r="BK736" s="45">
        <v>103.7</v>
      </c>
      <c r="BL736" s="45">
        <v>102.2</v>
      </c>
      <c r="BM736" s="45">
        <v>102.1</v>
      </c>
      <c r="BN736" s="45">
        <v>104.8</v>
      </c>
      <c r="BO736" s="45">
        <v>105.5</v>
      </c>
      <c r="BP736" s="45">
        <v>101.9</v>
      </c>
      <c r="BQ736" s="45">
        <v>101.6</v>
      </c>
      <c r="BR736" s="45">
        <v>102.9</v>
      </c>
      <c r="BS736" s="45">
        <v>104.6</v>
      </c>
      <c r="BT736" s="45">
        <v>106.5</v>
      </c>
      <c r="BU736" s="45">
        <v>105.4</v>
      </c>
      <c r="BV736" s="45">
        <v>101.8</v>
      </c>
      <c r="BW736" s="45">
        <v>100.8</v>
      </c>
      <c r="BX736" s="45">
        <v>102.2</v>
      </c>
      <c r="BY736" s="45">
        <v>104.1</v>
      </c>
      <c r="BZ736" s="45">
        <v>103</v>
      </c>
      <c r="CA736" s="45">
        <v>102.2</v>
      </c>
      <c r="CB736" s="45">
        <v>101.3</v>
      </c>
      <c r="CC736" s="45">
        <v>101.5</v>
      </c>
      <c r="CD736" s="45">
        <v>100.5</v>
      </c>
      <c r="CE736" s="45">
        <v>103.5</v>
      </c>
      <c r="CF736" s="45">
        <v>103.1</v>
      </c>
      <c r="CG736" s="45">
        <v>101.2</v>
      </c>
      <c r="CH736" s="45">
        <v>99.9</v>
      </c>
      <c r="CI736" s="45">
        <v>101.7</v>
      </c>
      <c r="CJ736" s="45">
        <v>99.4</v>
      </c>
      <c r="CK736" s="45">
        <v>99.9</v>
      </c>
      <c r="CL736" s="45">
        <v>100.1</v>
      </c>
      <c r="CM736" s="45">
        <v>95.1</v>
      </c>
      <c r="CN736" s="45">
        <v>94.9</v>
      </c>
      <c r="CO736" s="45">
        <v>94.4</v>
      </c>
      <c r="CP736" s="45">
        <v>94</v>
      </c>
      <c r="CQ736" s="45">
        <v>96.5</v>
      </c>
      <c r="CR736" s="45">
        <v>96.8</v>
      </c>
      <c r="CS736" s="45">
        <v>102.5</v>
      </c>
      <c r="CT736" s="45">
        <v>100</v>
      </c>
      <c r="CU736" s="45">
        <v>99.5</v>
      </c>
      <c r="CV736" s="45">
        <v>102.4</v>
      </c>
      <c r="CW736" s="45">
        <v>106.8</v>
      </c>
      <c r="CX736" s="45">
        <v>103.6</v>
      </c>
      <c r="CY736" s="45">
        <v>100.2</v>
      </c>
      <c r="CZ736" s="45">
        <v>100.6</v>
      </c>
      <c r="DA736" s="45">
        <v>101</v>
      </c>
      <c r="DB736" s="45">
        <v>100.1</v>
      </c>
      <c r="DC736" s="45">
        <v>102.6</v>
      </c>
      <c r="DD736" s="45">
        <v>104.4</v>
      </c>
      <c r="DE736" s="45">
        <v>104</v>
      </c>
      <c r="DF736" s="45">
        <v>105.5</v>
      </c>
      <c r="DG736" s="45">
        <v>106.2</v>
      </c>
      <c r="DH736" s="45">
        <v>109.3</v>
      </c>
      <c r="DI736" s="45">
        <v>111.7</v>
      </c>
      <c r="DJ736" s="45">
        <v>109.7</v>
      </c>
      <c r="DK736" s="45">
        <v>108.7</v>
      </c>
      <c r="DL736" s="45">
        <v>109.8</v>
      </c>
      <c r="DM736" s="45">
        <v>108.2</v>
      </c>
      <c r="DN736" s="45">
        <v>108.9</v>
      </c>
      <c r="DO736" s="45">
        <v>109</v>
      </c>
      <c r="DP736" s="45">
        <v>110.6</v>
      </c>
      <c r="DQ736" s="45">
        <v>109.4</v>
      </c>
      <c r="DR736" s="45">
        <v>109.9</v>
      </c>
      <c r="DS736" s="45">
        <v>110.2</v>
      </c>
      <c r="DT736" s="45">
        <v>110.8</v>
      </c>
      <c r="DU736" s="45">
        <v>112.7</v>
      </c>
      <c r="DV736" s="45">
        <v>112.3</v>
      </c>
      <c r="DW736" s="45">
        <v>112.4</v>
      </c>
      <c r="DX736" s="46">
        <v>111.6</v>
      </c>
      <c r="DY736" s="46">
        <v>111.3</v>
      </c>
      <c r="DZ736" s="46">
        <v>109.8</v>
      </c>
      <c r="EA736">
        <v>109.8</v>
      </c>
      <c r="EB736" s="47">
        <v>113.3</v>
      </c>
      <c r="EC736" s="47">
        <v>111.4</v>
      </c>
    </row>
    <row r="737" spans="1:133" x14ac:dyDescent="0.25">
      <c r="A737" s="43" t="s">
        <v>4222</v>
      </c>
      <c r="B737" s="43" t="s">
        <v>4223</v>
      </c>
      <c r="C737" s="44">
        <v>0.34015000000000001</v>
      </c>
      <c r="D737" s="45">
        <v>102.4</v>
      </c>
      <c r="E737" s="45">
        <v>102.5</v>
      </c>
      <c r="F737" s="45">
        <v>104</v>
      </c>
      <c r="G737" s="45">
        <v>102.3</v>
      </c>
      <c r="H737" s="45">
        <v>106.4</v>
      </c>
      <c r="I737" s="45">
        <v>107.4</v>
      </c>
      <c r="J737" s="45">
        <v>107.6</v>
      </c>
      <c r="K737" s="45">
        <v>105.5</v>
      </c>
      <c r="L737" s="45">
        <v>105.1</v>
      </c>
      <c r="M737" s="45">
        <v>103.5</v>
      </c>
      <c r="N737" s="45">
        <v>102.3</v>
      </c>
      <c r="O737" s="45">
        <v>104.5</v>
      </c>
      <c r="P737" s="45">
        <v>103.4</v>
      </c>
      <c r="Q737" s="45">
        <v>103.4</v>
      </c>
      <c r="R737" s="45">
        <v>102.7</v>
      </c>
      <c r="S737" s="45">
        <v>102</v>
      </c>
      <c r="T737" s="45">
        <v>101.3</v>
      </c>
      <c r="U737" s="45">
        <v>101.7</v>
      </c>
      <c r="V737" s="45">
        <v>104.9</v>
      </c>
      <c r="W737" s="45">
        <v>103</v>
      </c>
      <c r="X737" s="45">
        <v>105.5</v>
      </c>
      <c r="Y737" s="45">
        <v>102.1</v>
      </c>
      <c r="Z737" s="45">
        <v>102.3</v>
      </c>
      <c r="AA737" s="45">
        <v>104.7</v>
      </c>
      <c r="AB737" s="45">
        <v>105.3</v>
      </c>
      <c r="AC737" s="45">
        <v>105</v>
      </c>
      <c r="AD737" s="45">
        <v>106.4</v>
      </c>
      <c r="AE737" s="45">
        <v>106.2</v>
      </c>
      <c r="AF737" s="45">
        <v>107.2</v>
      </c>
      <c r="AG737" s="45">
        <v>106.6</v>
      </c>
      <c r="AH737" s="45">
        <v>106.2</v>
      </c>
      <c r="AI737" s="45">
        <v>105.7</v>
      </c>
      <c r="AJ737" s="45">
        <v>107.5</v>
      </c>
      <c r="AK737" s="45">
        <v>106.7</v>
      </c>
      <c r="AL737" s="45">
        <v>107.5</v>
      </c>
      <c r="AM737" s="45">
        <v>105.2</v>
      </c>
      <c r="AN737" s="45">
        <v>104.2</v>
      </c>
      <c r="AO737" s="45">
        <v>104.9</v>
      </c>
      <c r="AP737" s="45">
        <v>105.9</v>
      </c>
      <c r="AQ737" s="45">
        <v>105.7</v>
      </c>
      <c r="AR737" s="45">
        <v>104.9</v>
      </c>
      <c r="AS737" s="45">
        <v>104.4</v>
      </c>
      <c r="AT737" s="45">
        <v>103.5</v>
      </c>
      <c r="AU737" s="45">
        <v>103.5</v>
      </c>
      <c r="AV737" s="45">
        <v>103.2</v>
      </c>
      <c r="AW737" s="45">
        <v>105.1</v>
      </c>
      <c r="AX737" s="45">
        <v>105.8</v>
      </c>
      <c r="AY737" s="45">
        <v>105.8</v>
      </c>
      <c r="AZ737" s="45">
        <v>104.1</v>
      </c>
      <c r="BA737" s="45">
        <v>104.4</v>
      </c>
      <c r="BB737" s="45">
        <v>105.5</v>
      </c>
      <c r="BC737" s="45">
        <v>103.7</v>
      </c>
      <c r="BD737" s="45">
        <v>103.7</v>
      </c>
      <c r="BE737" s="45">
        <v>102.6</v>
      </c>
      <c r="BF737" s="45">
        <v>102.9</v>
      </c>
      <c r="BG737" s="45">
        <v>104</v>
      </c>
      <c r="BH737" s="45">
        <v>106.8</v>
      </c>
      <c r="BI737" s="45">
        <v>104.9</v>
      </c>
      <c r="BJ737" s="45">
        <v>105.3</v>
      </c>
      <c r="BK737" s="45">
        <v>105.6</v>
      </c>
      <c r="BL737" s="45">
        <v>105.8</v>
      </c>
      <c r="BM737" s="45">
        <v>104.4</v>
      </c>
      <c r="BN737" s="45">
        <v>105</v>
      </c>
      <c r="BO737" s="45">
        <v>105.7</v>
      </c>
      <c r="BP737" s="45">
        <v>110.2</v>
      </c>
      <c r="BQ737" s="45">
        <v>108.6</v>
      </c>
      <c r="BR737" s="45">
        <v>110.2</v>
      </c>
      <c r="BS737" s="45">
        <v>111.7</v>
      </c>
      <c r="BT737" s="45">
        <v>113.6</v>
      </c>
      <c r="BU737" s="45">
        <v>111.2</v>
      </c>
      <c r="BV737" s="45">
        <v>109.7</v>
      </c>
      <c r="BW737" s="45">
        <v>111.3</v>
      </c>
      <c r="BX737" s="45">
        <v>112</v>
      </c>
      <c r="BY737" s="45">
        <v>112.5</v>
      </c>
      <c r="BZ737" s="45">
        <v>111.7</v>
      </c>
      <c r="CA737" s="45">
        <v>112.1</v>
      </c>
      <c r="CB737" s="45">
        <v>112.9</v>
      </c>
      <c r="CC737" s="45">
        <v>111.2</v>
      </c>
      <c r="CD737" s="45">
        <v>110.2</v>
      </c>
      <c r="CE737" s="45">
        <v>112.3</v>
      </c>
      <c r="CF737" s="45">
        <v>110.7</v>
      </c>
      <c r="CG737" s="45">
        <v>109.1</v>
      </c>
      <c r="CH737" s="45">
        <v>110.5</v>
      </c>
      <c r="CI737" s="45">
        <v>109.6</v>
      </c>
      <c r="CJ737" s="45">
        <v>110.1</v>
      </c>
      <c r="CK737" s="45">
        <v>110.2</v>
      </c>
      <c r="CL737" s="45">
        <v>110.2</v>
      </c>
      <c r="CM737" s="45">
        <v>111.5</v>
      </c>
      <c r="CN737" s="45">
        <v>110.8</v>
      </c>
      <c r="CO737" s="45">
        <v>109.6</v>
      </c>
      <c r="CP737" s="45">
        <v>109.9</v>
      </c>
      <c r="CQ737" s="45">
        <v>107.4</v>
      </c>
      <c r="CR737" s="45">
        <v>109.7</v>
      </c>
      <c r="CS737" s="45">
        <v>111.2</v>
      </c>
      <c r="CT737" s="45">
        <v>107.9</v>
      </c>
      <c r="CU737" s="45">
        <v>112.6</v>
      </c>
      <c r="CV737" s="45">
        <v>113.6</v>
      </c>
      <c r="CW737" s="45">
        <v>112.6</v>
      </c>
      <c r="CX737" s="45">
        <v>110.3</v>
      </c>
      <c r="CY737" s="45">
        <v>110.6</v>
      </c>
      <c r="CZ737" s="45">
        <v>109.6</v>
      </c>
      <c r="DA737" s="45">
        <v>110.4</v>
      </c>
      <c r="DB737" s="45">
        <v>113.3</v>
      </c>
      <c r="DC737" s="45">
        <v>110.4</v>
      </c>
      <c r="DD737" s="45">
        <v>113.5</v>
      </c>
      <c r="DE737" s="45">
        <v>111.9</v>
      </c>
      <c r="DF737" s="45">
        <v>112.9</v>
      </c>
      <c r="DG737" s="45">
        <v>112.7</v>
      </c>
      <c r="DH737" s="45">
        <v>114.4</v>
      </c>
      <c r="DI737" s="45">
        <v>113.4</v>
      </c>
      <c r="DJ737" s="45">
        <v>117.5</v>
      </c>
      <c r="DK737" s="45">
        <v>120.6</v>
      </c>
      <c r="DL737" s="45">
        <v>117.3</v>
      </c>
      <c r="DM737" s="45">
        <v>119</v>
      </c>
      <c r="DN737" s="45">
        <v>118.3</v>
      </c>
      <c r="DO737" s="45">
        <v>117.4</v>
      </c>
      <c r="DP737" s="45">
        <v>119.5</v>
      </c>
      <c r="DQ737" s="45">
        <v>120.6</v>
      </c>
      <c r="DR737" s="45">
        <v>119.9</v>
      </c>
      <c r="DS737" s="45">
        <v>119.6</v>
      </c>
      <c r="DT737" s="45">
        <v>120.3</v>
      </c>
      <c r="DU737" s="45">
        <v>120.5</v>
      </c>
      <c r="DV737" s="45">
        <v>120.9</v>
      </c>
      <c r="DW737" s="45">
        <v>123.7</v>
      </c>
      <c r="DX737" s="46">
        <v>124.5</v>
      </c>
      <c r="DY737" s="46">
        <v>124.6</v>
      </c>
      <c r="DZ737" s="46">
        <v>124</v>
      </c>
      <c r="EA737">
        <v>123.9</v>
      </c>
      <c r="EB737" s="47">
        <v>124.5</v>
      </c>
      <c r="EC737" s="47">
        <v>125</v>
      </c>
    </row>
    <row r="738" spans="1:133" x14ac:dyDescent="0.25">
      <c r="A738" s="43" t="s">
        <v>4224</v>
      </c>
      <c r="B738" s="43" t="s">
        <v>4225</v>
      </c>
      <c r="C738" s="44">
        <v>0.28071000000000002</v>
      </c>
      <c r="D738" s="45">
        <v>102.7</v>
      </c>
      <c r="E738" s="45">
        <v>102.8</v>
      </c>
      <c r="F738" s="45">
        <v>104.5</v>
      </c>
      <c r="G738" s="45">
        <v>102.4</v>
      </c>
      <c r="H738" s="45">
        <v>107.6</v>
      </c>
      <c r="I738" s="45">
        <v>108.6</v>
      </c>
      <c r="J738" s="45">
        <v>108.8</v>
      </c>
      <c r="K738" s="45">
        <v>106.4</v>
      </c>
      <c r="L738" s="45">
        <v>105.8</v>
      </c>
      <c r="M738" s="45">
        <v>103.8</v>
      </c>
      <c r="N738" s="45">
        <v>102.1</v>
      </c>
      <c r="O738" s="45">
        <v>104.8</v>
      </c>
      <c r="P738" s="45">
        <v>103.3</v>
      </c>
      <c r="Q738" s="45">
        <v>103.2</v>
      </c>
      <c r="R738" s="45">
        <v>102.2</v>
      </c>
      <c r="S738" s="45">
        <v>101.3</v>
      </c>
      <c r="T738" s="45">
        <v>100.3</v>
      </c>
      <c r="U738" s="45">
        <v>100.9</v>
      </c>
      <c r="V738" s="45">
        <v>105</v>
      </c>
      <c r="W738" s="45">
        <v>102.5</v>
      </c>
      <c r="X738" s="45">
        <v>105.3</v>
      </c>
      <c r="Y738" s="45">
        <v>101</v>
      </c>
      <c r="Z738" s="45">
        <v>101.4</v>
      </c>
      <c r="AA738" s="45">
        <v>104.1</v>
      </c>
      <c r="AB738" s="45">
        <v>104.7</v>
      </c>
      <c r="AC738" s="45">
        <v>104.5</v>
      </c>
      <c r="AD738" s="45">
        <v>106.2</v>
      </c>
      <c r="AE738" s="45">
        <v>105.9</v>
      </c>
      <c r="AF738" s="45">
        <v>106.9</v>
      </c>
      <c r="AG738" s="45">
        <v>106.3</v>
      </c>
      <c r="AH738" s="45">
        <v>105.7</v>
      </c>
      <c r="AI738" s="45">
        <v>105.2</v>
      </c>
      <c r="AJ738" s="45">
        <v>107.3</v>
      </c>
      <c r="AK738" s="45">
        <v>106.3</v>
      </c>
      <c r="AL738" s="45">
        <v>107.3</v>
      </c>
      <c r="AM738" s="45">
        <v>104.7</v>
      </c>
      <c r="AN738" s="45">
        <v>103.4</v>
      </c>
      <c r="AO738" s="45">
        <v>104.1</v>
      </c>
      <c r="AP738" s="45">
        <v>105.4</v>
      </c>
      <c r="AQ738" s="45">
        <v>105.2</v>
      </c>
      <c r="AR738" s="45">
        <v>104.2</v>
      </c>
      <c r="AS738" s="45">
        <v>103.6</v>
      </c>
      <c r="AT738" s="45">
        <v>102.8</v>
      </c>
      <c r="AU738" s="45">
        <v>102.7</v>
      </c>
      <c r="AV738" s="45">
        <v>102.4</v>
      </c>
      <c r="AW738" s="45">
        <v>104.7</v>
      </c>
      <c r="AX738" s="45">
        <v>105.6</v>
      </c>
      <c r="AY738" s="45">
        <v>105.6</v>
      </c>
      <c r="AZ738" s="45">
        <v>103.9</v>
      </c>
      <c r="BA738" s="45">
        <v>104.3</v>
      </c>
      <c r="BB738" s="45">
        <v>105.6</v>
      </c>
      <c r="BC738" s="45">
        <v>103.4</v>
      </c>
      <c r="BD738" s="45">
        <v>103.4</v>
      </c>
      <c r="BE738" s="45">
        <v>102</v>
      </c>
      <c r="BF738" s="45">
        <v>102.4</v>
      </c>
      <c r="BG738" s="45">
        <v>103.9</v>
      </c>
      <c r="BH738" s="45">
        <v>107.2</v>
      </c>
      <c r="BI738" s="45">
        <v>105</v>
      </c>
      <c r="BJ738" s="45">
        <v>105.5</v>
      </c>
      <c r="BK738" s="45">
        <v>105.8</v>
      </c>
      <c r="BL738" s="45">
        <v>106.1</v>
      </c>
      <c r="BM738" s="45">
        <v>104.4</v>
      </c>
      <c r="BN738" s="45">
        <v>105.1</v>
      </c>
      <c r="BO738" s="45">
        <v>106.1</v>
      </c>
      <c r="BP738" s="45">
        <v>111.7</v>
      </c>
      <c r="BQ738" s="45">
        <v>109.6</v>
      </c>
      <c r="BR738" s="45">
        <v>111.7</v>
      </c>
      <c r="BS738" s="45">
        <v>113.3</v>
      </c>
      <c r="BT738" s="45">
        <v>115.7</v>
      </c>
      <c r="BU738" s="45">
        <v>112.8</v>
      </c>
      <c r="BV738" s="45">
        <v>110.9</v>
      </c>
      <c r="BW738" s="45">
        <v>112.9</v>
      </c>
      <c r="BX738" s="45">
        <v>113.6</v>
      </c>
      <c r="BY738" s="45">
        <v>114.1</v>
      </c>
      <c r="BZ738" s="45">
        <v>113.2</v>
      </c>
      <c r="CA738" s="45">
        <v>113.6</v>
      </c>
      <c r="CB738" s="45">
        <v>114.6</v>
      </c>
      <c r="CC738" s="45">
        <v>112.3</v>
      </c>
      <c r="CD738" s="45">
        <v>111.2</v>
      </c>
      <c r="CE738" s="45">
        <v>113.6</v>
      </c>
      <c r="CF738" s="45">
        <v>111.6</v>
      </c>
      <c r="CG738" s="45">
        <v>109.7</v>
      </c>
      <c r="CH738" s="45">
        <v>111.4</v>
      </c>
      <c r="CI738" s="45">
        <v>110.2</v>
      </c>
      <c r="CJ738" s="45">
        <v>110.6</v>
      </c>
      <c r="CK738" s="45">
        <v>110.7</v>
      </c>
      <c r="CL738" s="45">
        <v>110.6</v>
      </c>
      <c r="CM738" s="45">
        <v>112.2</v>
      </c>
      <c r="CN738" s="45">
        <v>111.2</v>
      </c>
      <c r="CO738" s="45">
        <v>109.7</v>
      </c>
      <c r="CP738" s="45">
        <v>110.2</v>
      </c>
      <c r="CQ738" s="45">
        <v>107.2</v>
      </c>
      <c r="CR738" s="45">
        <v>110.1</v>
      </c>
      <c r="CS738" s="45">
        <v>111.7</v>
      </c>
      <c r="CT738" s="45">
        <v>107.8</v>
      </c>
      <c r="CU738" s="45">
        <v>113.5</v>
      </c>
      <c r="CV738" s="45">
        <v>114.7</v>
      </c>
      <c r="CW738" s="45">
        <v>113.1</v>
      </c>
      <c r="CX738" s="45">
        <v>110.2</v>
      </c>
      <c r="CY738" s="45">
        <v>109.6</v>
      </c>
      <c r="CZ738" s="45">
        <v>108.5</v>
      </c>
      <c r="DA738" s="45">
        <v>110.6</v>
      </c>
      <c r="DB738" s="45">
        <v>114.1</v>
      </c>
      <c r="DC738" s="45">
        <v>110.5</v>
      </c>
      <c r="DD738" s="45">
        <v>114</v>
      </c>
      <c r="DE738" s="45">
        <v>112</v>
      </c>
      <c r="DF738" s="45">
        <v>113.1</v>
      </c>
      <c r="DG738" s="45">
        <v>112.6</v>
      </c>
      <c r="DH738" s="45">
        <v>114.5</v>
      </c>
      <c r="DI738" s="45">
        <v>113.2</v>
      </c>
      <c r="DJ738" s="45">
        <v>117.9</v>
      </c>
      <c r="DK738" s="45">
        <v>121.2</v>
      </c>
      <c r="DL738" s="45">
        <v>117.2</v>
      </c>
      <c r="DM738" s="45">
        <v>118.7</v>
      </c>
      <c r="DN738" s="45">
        <v>117.8</v>
      </c>
      <c r="DO738" s="45">
        <v>116.7</v>
      </c>
      <c r="DP738" s="45">
        <v>118.8</v>
      </c>
      <c r="DQ738" s="45">
        <v>120</v>
      </c>
      <c r="DR738" s="45">
        <v>119.1</v>
      </c>
      <c r="DS738" s="45">
        <v>118.8</v>
      </c>
      <c r="DT738" s="45">
        <v>119.4</v>
      </c>
      <c r="DU738" s="45">
        <v>119.1</v>
      </c>
      <c r="DV738" s="45">
        <v>119.7</v>
      </c>
      <c r="DW738" s="45">
        <v>122.9</v>
      </c>
      <c r="DX738" s="46">
        <v>124</v>
      </c>
      <c r="DY738" s="46">
        <v>124.2</v>
      </c>
      <c r="DZ738" s="46">
        <v>123.4</v>
      </c>
      <c r="EA738">
        <v>123.4</v>
      </c>
      <c r="EB738" s="47">
        <v>124.1</v>
      </c>
      <c r="EC738" s="47">
        <v>124</v>
      </c>
    </row>
    <row r="739" spans="1:133" x14ac:dyDescent="0.25">
      <c r="A739" s="43" t="s">
        <v>4226</v>
      </c>
      <c r="B739" s="43" t="s">
        <v>4227</v>
      </c>
      <c r="C739" s="44">
        <v>4.7570000000000001E-2</v>
      </c>
      <c r="D739" s="45">
        <v>100.6</v>
      </c>
      <c r="E739" s="45">
        <v>100.7</v>
      </c>
      <c r="F739" s="45">
        <v>100.7</v>
      </c>
      <c r="G739" s="45">
        <v>100.7</v>
      </c>
      <c r="H739" s="45">
        <v>99.7</v>
      </c>
      <c r="I739" s="45">
        <v>100.5</v>
      </c>
      <c r="J739" s="45">
        <v>101.6</v>
      </c>
      <c r="K739" s="45">
        <v>100.4</v>
      </c>
      <c r="L739" s="45">
        <v>100.7</v>
      </c>
      <c r="M739" s="45">
        <v>101</v>
      </c>
      <c r="N739" s="45">
        <v>101.7</v>
      </c>
      <c r="O739" s="45">
        <v>101.8</v>
      </c>
      <c r="P739" s="45">
        <v>102.4</v>
      </c>
      <c r="Q739" s="45">
        <v>102.8</v>
      </c>
      <c r="R739" s="45">
        <v>103.4</v>
      </c>
      <c r="S739" s="45">
        <v>104.1</v>
      </c>
      <c r="T739" s="45">
        <v>104.2</v>
      </c>
      <c r="U739" s="45">
        <v>104.1</v>
      </c>
      <c r="V739" s="45">
        <v>102.9</v>
      </c>
      <c r="W739" s="45">
        <v>103.9</v>
      </c>
      <c r="X739" s="45">
        <v>104.6</v>
      </c>
      <c r="Y739" s="45">
        <v>105.6</v>
      </c>
      <c r="Z739" s="45">
        <v>105.3</v>
      </c>
      <c r="AA739" s="45">
        <v>106.4</v>
      </c>
      <c r="AB739" s="45">
        <v>106.6</v>
      </c>
      <c r="AC739" s="45">
        <v>106.2</v>
      </c>
      <c r="AD739" s="45">
        <v>106.1</v>
      </c>
      <c r="AE739" s="45">
        <v>106.7</v>
      </c>
      <c r="AF739" s="45">
        <v>107.3</v>
      </c>
      <c r="AG739" s="45">
        <v>106.9</v>
      </c>
      <c r="AH739" s="45">
        <v>107.3</v>
      </c>
      <c r="AI739" s="45">
        <v>107.3</v>
      </c>
      <c r="AJ739" s="45">
        <v>107.4</v>
      </c>
      <c r="AK739" s="45">
        <v>107.5</v>
      </c>
      <c r="AL739" s="45">
        <v>107.4</v>
      </c>
      <c r="AM739" s="45">
        <v>106.6</v>
      </c>
      <c r="AN739" s="45">
        <v>106.5</v>
      </c>
      <c r="AO739" s="45">
        <v>107.4</v>
      </c>
      <c r="AP739" s="45">
        <v>107.6</v>
      </c>
      <c r="AQ739" s="45">
        <v>107</v>
      </c>
      <c r="AR739" s="45">
        <v>106.8</v>
      </c>
      <c r="AS739" s="45">
        <v>107.2</v>
      </c>
      <c r="AT739" s="45">
        <v>105.7</v>
      </c>
      <c r="AU739" s="45">
        <v>106.4</v>
      </c>
      <c r="AV739" s="45">
        <v>106.1</v>
      </c>
      <c r="AW739" s="45">
        <v>106.1</v>
      </c>
      <c r="AX739" s="45">
        <v>106.1</v>
      </c>
      <c r="AY739" s="45">
        <v>105.8</v>
      </c>
      <c r="AZ739" s="45">
        <v>104.5</v>
      </c>
      <c r="BA739" s="45">
        <v>104.5</v>
      </c>
      <c r="BB739" s="45">
        <v>104.5</v>
      </c>
      <c r="BC739" s="45">
        <v>104.6</v>
      </c>
      <c r="BD739" s="45">
        <v>104.7</v>
      </c>
      <c r="BE739" s="45">
        <v>104.7</v>
      </c>
      <c r="BF739" s="45">
        <v>104.7</v>
      </c>
      <c r="BG739" s="45">
        <v>104.7</v>
      </c>
      <c r="BH739" s="45">
        <v>104.7</v>
      </c>
      <c r="BI739" s="45">
        <v>104.7</v>
      </c>
      <c r="BJ739" s="45">
        <v>104.3</v>
      </c>
      <c r="BK739" s="45">
        <v>104.3</v>
      </c>
      <c r="BL739" s="45">
        <v>104.3</v>
      </c>
      <c r="BM739" s="45">
        <v>104.3</v>
      </c>
      <c r="BN739" s="45">
        <v>104.5</v>
      </c>
      <c r="BO739" s="45">
        <v>103.3</v>
      </c>
      <c r="BP739" s="45">
        <v>103.3</v>
      </c>
      <c r="BQ739" s="45">
        <v>103.4</v>
      </c>
      <c r="BR739" s="45">
        <v>102.6</v>
      </c>
      <c r="BS739" s="45">
        <v>103.5</v>
      </c>
      <c r="BT739" s="45">
        <v>103.8</v>
      </c>
      <c r="BU739" s="45">
        <v>103.7</v>
      </c>
      <c r="BV739" s="45">
        <v>103.6</v>
      </c>
      <c r="BW739" s="45">
        <v>103.6</v>
      </c>
      <c r="BX739" s="45">
        <v>104.2</v>
      </c>
      <c r="BY739" s="45">
        <v>104.3</v>
      </c>
      <c r="BZ739" s="45">
        <v>104.3</v>
      </c>
      <c r="CA739" s="45">
        <v>104.5</v>
      </c>
      <c r="CB739" s="45">
        <v>104.4</v>
      </c>
      <c r="CC739" s="45">
        <v>105.5</v>
      </c>
      <c r="CD739" s="45">
        <v>105.5</v>
      </c>
      <c r="CE739" s="45">
        <v>105.6</v>
      </c>
      <c r="CF739" s="45">
        <v>105.6</v>
      </c>
      <c r="CG739" s="45">
        <v>105.6</v>
      </c>
      <c r="CH739" s="45">
        <v>105.7</v>
      </c>
      <c r="CI739" s="45">
        <v>106.2</v>
      </c>
      <c r="CJ739" s="45">
        <v>107.4</v>
      </c>
      <c r="CK739" s="45">
        <v>107.4</v>
      </c>
      <c r="CL739" s="45">
        <v>107.4</v>
      </c>
      <c r="CM739" s="45">
        <v>108</v>
      </c>
      <c r="CN739" s="45">
        <v>108.6</v>
      </c>
      <c r="CO739" s="45">
        <v>108.6</v>
      </c>
      <c r="CP739" s="45">
        <v>108.6</v>
      </c>
      <c r="CQ739" s="45">
        <v>108.6</v>
      </c>
      <c r="CR739" s="45">
        <v>107.8</v>
      </c>
      <c r="CS739" s="45">
        <v>108.1</v>
      </c>
      <c r="CT739" s="45">
        <v>108</v>
      </c>
      <c r="CU739" s="45">
        <v>108</v>
      </c>
      <c r="CV739" s="45">
        <v>108</v>
      </c>
      <c r="CW739" s="45">
        <v>109.9</v>
      </c>
      <c r="CX739" s="45">
        <v>111.1</v>
      </c>
      <c r="CY739" s="45">
        <v>116.8</v>
      </c>
      <c r="CZ739" s="45">
        <v>116</v>
      </c>
      <c r="DA739" s="45">
        <v>109.5</v>
      </c>
      <c r="DB739" s="45">
        <v>109.9</v>
      </c>
      <c r="DC739" s="45">
        <v>109.9</v>
      </c>
      <c r="DD739" s="45">
        <v>111</v>
      </c>
      <c r="DE739" s="45">
        <v>111.1</v>
      </c>
      <c r="DF739" s="45">
        <v>111.1</v>
      </c>
      <c r="DG739" s="45">
        <v>112.8</v>
      </c>
      <c r="DH739" s="45">
        <v>113.7</v>
      </c>
      <c r="DI739" s="45">
        <v>114.2</v>
      </c>
      <c r="DJ739" s="45">
        <v>115.7</v>
      </c>
      <c r="DK739" s="45">
        <v>117.9</v>
      </c>
      <c r="DL739" s="45">
        <v>117.9</v>
      </c>
      <c r="DM739" s="45">
        <v>119.7</v>
      </c>
      <c r="DN739" s="45">
        <v>120.6</v>
      </c>
      <c r="DO739" s="45">
        <v>120.3</v>
      </c>
      <c r="DP739" s="45">
        <v>121.9</v>
      </c>
      <c r="DQ739" s="45">
        <v>123.4</v>
      </c>
      <c r="DR739" s="45">
        <v>123.6</v>
      </c>
      <c r="DS739" s="45">
        <v>123.7</v>
      </c>
      <c r="DT739" s="45">
        <v>125.2</v>
      </c>
      <c r="DU739" s="45">
        <v>126.4</v>
      </c>
      <c r="DV739" s="45">
        <v>126.7</v>
      </c>
      <c r="DW739" s="45">
        <v>126.9</v>
      </c>
      <c r="DX739" s="46">
        <v>126.4</v>
      </c>
      <c r="DY739" s="46">
        <v>126.3</v>
      </c>
      <c r="DZ739" s="46">
        <v>126.5</v>
      </c>
      <c r="EA739">
        <v>126</v>
      </c>
      <c r="EB739" s="47">
        <v>126.3</v>
      </c>
      <c r="EC739" s="47">
        <v>129.80000000000001</v>
      </c>
    </row>
    <row r="740" spans="1:133" x14ac:dyDescent="0.25">
      <c r="A740" s="43" t="s">
        <v>4228</v>
      </c>
      <c r="B740" s="43" t="s">
        <v>4229</v>
      </c>
      <c r="C740" s="44">
        <v>1.187E-2</v>
      </c>
      <c r="D740" s="45">
        <v>103.8</v>
      </c>
      <c r="E740" s="45">
        <v>103.8</v>
      </c>
      <c r="F740" s="45">
        <v>104.7</v>
      </c>
      <c r="G740" s="45">
        <v>104.8</v>
      </c>
      <c r="H740" s="45">
        <v>105.2</v>
      </c>
      <c r="I740" s="45">
        <v>105.2</v>
      </c>
      <c r="J740" s="45">
        <v>105.6</v>
      </c>
      <c r="K740" s="45">
        <v>105.9</v>
      </c>
      <c r="L740" s="45">
        <v>105.9</v>
      </c>
      <c r="M740" s="45">
        <v>106</v>
      </c>
      <c r="N740" s="45">
        <v>108.9</v>
      </c>
      <c r="O740" s="45">
        <v>107.6</v>
      </c>
      <c r="P740" s="45">
        <v>108.8</v>
      </c>
      <c r="Q740" s="45">
        <v>109.8</v>
      </c>
      <c r="R740" s="45">
        <v>111.2</v>
      </c>
      <c r="S740" s="45">
        <v>111.2</v>
      </c>
      <c r="T740" s="45">
        <v>111.3</v>
      </c>
      <c r="U740" s="45">
        <v>111.5</v>
      </c>
      <c r="V740" s="45">
        <v>112.5</v>
      </c>
      <c r="W740" s="45">
        <v>112.6</v>
      </c>
      <c r="X740" s="45">
        <v>112.6</v>
      </c>
      <c r="Y740" s="45">
        <v>112.8</v>
      </c>
      <c r="Z740" s="45">
        <v>112.6</v>
      </c>
      <c r="AA740" s="45">
        <v>112.6</v>
      </c>
      <c r="AB740" s="45">
        <v>112.8</v>
      </c>
      <c r="AC740" s="45">
        <v>112.1</v>
      </c>
      <c r="AD740" s="45">
        <v>112.4</v>
      </c>
      <c r="AE740" s="45">
        <v>112.4</v>
      </c>
      <c r="AF740" s="45">
        <v>112.3</v>
      </c>
      <c r="AG740" s="45">
        <v>112.2</v>
      </c>
      <c r="AH740" s="45">
        <v>113</v>
      </c>
      <c r="AI740" s="45">
        <v>113</v>
      </c>
      <c r="AJ740" s="45">
        <v>112.2</v>
      </c>
      <c r="AK740" s="45">
        <v>112.3</v>
      </c>
      <c r="AL740" s="45">
        <v>112.3</v>
      </c>
      <c r="AM740" s="45">
        <v>112.5</v>
      </c>
      <c r="AN740" s="45">
        <v>112.6</v>
      </c>
      <c r="AO740" s="45">
        <v>112.6</v>
      </c>
      <c r="AP740" s="45">
        <v>112.6</v>
      </c>
      <c r="AQ740" s="45">
        <v>111.8</v>
      </c>
      <c r="AR740" s="45">
        <v>111.8</v>
      </c>
      <c r="AS740" s="45">
        <v>111.3</v>
      </c>
      <c r="AT740" s="45">
        <v>111.5</v>
      </c>
      <c r="AU740" s="45">
        <v>110.1</v>
      </c>
      <c r="AV740" s="45">
        <v>111.3</v>
      </c>
      <c r="AW740" s="45">
        <v>110.9</v>
      </c>
      <c r="AX740" s="45">
        <v>110.9</v>
      </c>
      <c r="AY740" s="45">
        <v>110.6</v>
      </c>
      <c r="AZ740" s="45">
        <v>106.6</v>
      </c>
      <c r="BA740" s="45">
        <v>106.7</v>
      </c>
      <c r="BB740" s="45">
        <v>106.5</v>
      </c>
      <c r="BC740" s="45">
        <v>106.5</v>
      </c>
      <c r="BD740" s="45">
        <v>107.6</v>
      </c>
      <c r="BE740" s="45">
        <v>107.8</v>
      </c>
      <c r="BF740" s="45">
        <v>106.9</v>
      </c>
      <c r="BG740" s="45">
        <v>104</v>
      </c>
      <c r="BH740" s="45">
        <v>104.1</v>
      </c>
      <c r="BI740" s="45">
        <v>104.3</v>
      </c>
      <c r="BJ740" s="45">
        <v>104.3</v>
      </c>
      <c r="BK740" s="45">
        <v>104</v>
      </c>
      <c r="BL740" s="45">
        <v>104.9</v>
      </c>
      <c r="BM740" s="45">
        <v>104.9</v>
      </c>
      <c r="BN740" s="45">
        <v>104.8</v>
      </c>
      <c r="BO740" s="45">
        <v>104.2</v>
      </c>
      <c r="BP740" s="45">
        <v>104.8</v>
      </c>
      <c r="BQ740" s="45">
        <v>105</v>
      </c>
      <c r="BR740" s="45">
        <v>105.1</v>
      </c>
      <c r="BS740" s="45">
        <v>105</v>
      </c>
      <c r="BT740" s="45">
        <v>104.2</v>
      </c>
      <c r="BU740" s="45">
        <v>104.4</v>
      </c>
      <c r="BV740" s="45">
        <v>105.5</v>
      </c>
      <c r="BW740" s="45">
        <v>105.6</v>
      </c>
      <c r="BX740" s="45">
        <v>107.2</v>
      </c>
      <c r="BY740" s="45">
        <v>105.9</v>
      </c>
      <c r="BZ740" s="45">
        <v>106.1</v>
      </c>
      <c r="CA740" s="45">
        <v>106.1</v>
      </c>
      <c r="CB740" s="45">
        <v>106.6</v>
      </c>
      <c r="CC740" s="45">
        <v>107</v>
      </c>
      <c r="CD740" s="45">
        <v>107</v>
      </c>
      <c r="CE740" s="45">
        <v>106.9</v>
      </c>
      <c r="CF740" s="45">
        <v>108.1</v>
      </c>
      <c r="CG740" s="45">
        <v>108.3</v>
      </c>
      <c r="CH740" s="45">
        <v>108.1</v>
      </c>
      <c r="CI740" s="45">
        <v>108.8</v>
      </c>
      <c r="CJ740" s="45">
        <v>109.5</v>
      </c>
      <c r="CK740" s="45">
        <v>109.6</v>
      </c>
      <c r="CL740" s="45">
        <v>109.5</v>
      </c>
      <c r="CM740" s="45">
        <v>109.6</v>
      </c>
      <c r="CN740" s="45">
        <v>109.5</v>
      </c>
      <c r="CO740" s="45">
        <v>109.3</v>
      </c>
      <c r="CP740" s="45">
        <v>109.3</v>
      </c>
      <c r="CQ740" s="45">
        <v>109.3</v>
      </c>
      <c r="CR740" s="45">
        <v>109.4</v>
      </c>
      <c r="CS740" s="45">
        <v>109.9</v>
      </c>
      <c r="CT740" s="45">
        <v>109</v>
      </c>
      <c r="CU740" s="45">
        <v>109.5</v>
      </c>
      <c r="CV740" s="45">
        <v>109.5</v>
      </c>
      <c r="CW740" s="45">
        <v>110.7</v>
      </c>
      <c r="CX740" s="45">
        <v>110</v>
      </c>
      <c r="CY740" s="45">
        <v>109.9</v>
      </c>
      <c r="CZ740" s="45">
        <v>110.3</v>
      </c>
      <c r="DA740" s="45">
        <v>110.5</v>
      </c>
      <c r="DB740" s="45">
        <v>110.2</v>
      </c>
      <c r="DC740" s="45">
        <v>111.3</v>
      </c>
      <c r="DD740" s="45">
        <v>112.2</v>
      </c>
      <c r="DE740" s="45">
        <v>112.5</v>
      </c>
      <c r="DF740" s="45">
        <v>113.4</v>
      </c>
      <c r="DG740" s="45">
        <v>114.2</v>
      </c>
      <c r="DH740" s="45">
        <v>114.4</v>
      </c>
      <c r="DI740" s="45">
        <v>115.3</v>
      </c>
      <c r="DJ740" s="45">
        <v>116.8</v>
      </c>
      <c r="DK740" s="45">
        <v>117.3</v>
      </c>
      <c r="DL740" s="45">
        <v>118.5</v>
      </c>
      <c r="DM740" s="45">
        <v>121.7</v>
      </c>
      <c r="DN740" s="45">
        <v>121.8</v>
      </c>
      <c r="DO740" s="45">
        <v>122</v>
      </c>
      <c r="DP740" s="45">
        <v>125</v>
      </c>
      <c r="DQ740" s="45">
        <v>124.9</v>
      </c>
      <c r="DR740" s="45">
        <v>123.4</v>
      </c>
      <c r="DS740" s="45">
        <v>123.4</v>
      </c>
      <c r="DT740" s="45">
        <v>121.8</v>
      </c>
      <c r="DU740" s="45">
        <v>128.1</v>
      </c>
      <c r="DV740" s="45">
        <v>128.1</v>
      </c>
      <c r="DW740" s="45">
        <v>128.1</v>
      </c>
      <c r="DX740" s="46">
        <v>128.69999999999999</v>
      </c>
      <c r="DY740" s="46">
        <v>128.80000000000001</v>
      </c>
      <c r="DZ740" s="46">
        <v>128.80000000000001</v>
      </c>
      <c r="EA740">
        <v>128.5</v>
      </c>
      <c r="EB740" s="47">
        <v>128.19999999999999</v>
      </c>
      <c r="EC740" s="47">
        <v>127.9</v>
      </c>
    </row>
    <row r="741" spans="1:133" x14ac:dyDescent="0.25">
      <c r="A741" s="43" t="s">
        <v>4230</v>
      </c>
      <c r="B741" s="43" t="s">
        <v>4231</v>
      </c>
      <c r="C741" s="44">
        <v>8.3700000000000007E-3</v>
      </c>
      <c r="D741" s="45">
        <v>114.9</v>
      </c>
      <c r="E741" s="45">
        <v>111.6</v>
      </c>
      <c r="F741" s="45">
        <v>117.1</v>
      </c>
      <c r="G741" s="45">
        <v>121.6</v>
      </c>
      <c r="H741" s="45">
        <v>121.6</v>
      </c>
      <c r="I741" s="45">
        <v>120.3</v>
      </c>
      <c r="J741" s="45">
        <v>106.5</v>
      </c>
      <c r="K741" s="45">
        <v>115.6</v>
      </c>
      <c r="L741" s="45">
        <v>107.4</v>
      </c>
      <c r="M741" s="45">
        <v>122.2</v>
      </c>
      <c r="N741" s="45">
        <v>112.2</v>
      </c>
      <c r="O741" s="45">
        <v>114.7</v>
      </c>
      <c r="P741" s="45">
        <v>108.4</v>
      </c>
      <c r="Q741" s="45">
        <v>106.2</v>
      </c>
      <c r="R741" s="45">
        <v>93.9</v>
      </c>
      <c r="S741" s="45">
        <v>113.1</v>
      </c>
      <c r="T741" s="45">
        <v>115.5</v>
      </c>
      <c r="U741" s="45">
        <v>104.8</v>
      </c>
      <c r="V741" s="45">
        <v>106</v>
      </c>
      <c r="W741" s="45">
        <v>112.4</v>
      </c>
      <c r="X741" s="45">
        <v>122.3</v>
      </c>
      <c r="Y741" s="45">
        <v>118.6</v>
      </c>
      <c r="Z741" s="45">
        <v>91.6</v>
      </c>
      <c r="AA741" s="45">
        <v>93.1</v>
      </c>
      <c r="AB741" s="45">
        <v>119.1</v>
      </c>
      <c r="AC741" s="45">
        <v>103.8</v>
      </c>
      <c r="AD741" s="45">
        <v>112.4</v>
      </c>
      <c r="AE741" s="45">
        <v>93.6</v>
      </c>
      <c r="AF741" s="45">
        <v>90.3</v>
      </c>
      <c r="AG741" s="45">
        <v>91.8</v>
      </c>
      <c r="AH741" s="45">
        <v>99.4</v>
      </c>
      <c r="AI741" s="45">
        <v>97.6</v>
      </c>
      <c r="AJ741" s="45">
        <v>92.7</v>
      </c>
      <c r="AK741" s="45">
        <v>92</v>
      </c>
      <c r="AL741" s="45">
        <v>94.3</v>
      </c>
      <c r="AM741" s="45">
        <v>98.6</v>
      </c>
      <c r="AN741" s="45">
        <v>83</v>
      </c>
      <c r="AO741" s="45">
        <v>90.6</v>
      </c>
      <c r="AP741" s="45">
        <v>93.3</v>
      </c>
      <c r="AQ741" s="45">
        <v>79.3</v>
      </c>
      <c r="AR741" s="45">
        <v>77.3</v>
      </c>
      <c r="AS741" s="45">
        <v>79.900000000000006</v>
      </c>
      <c r="AT741" s="45">
        <v>83.3</v>
      </c>
      <c r="AU741" s="45">
        <v>83.4</v>
      </c>
      <c r="AV741" s="45">
        <v>83.7</v>
      </c>
      <c r="AW741" s="45">
        <v>83.6</v>
      </c>
      <c r="AX741" s="45">
        <v>83.3</v>
      </c>
      <c r="AY741" s="45">
        <v>83.7</v>
      </c>
      <c r="AZ741" s="45">
        <v>83.7</v>
      </c>
      <c r="BA741" s="45">
        <v>83.7</v>
      </c>
      <c r="BB741" s="45">
        <v>83.5</v>
      </c>
      <c r="BC741" s="45">
        <v>83.5</v>
      </c>
      <c r="BD741" s="45">
        <v>75.5</v>
      </c>
      <c r="BE741" s="45">
        <v>75.5</v>
      </c>
      <c r="BF741" s="45">
        <v>74.2</v>
      </c>
      <c r="BG741" s="45">
        <v>74.7</v>
      </c>
      <c r="BH741" s="45">
        <v>74</v>
      </c>
      <c r="BI741" s="45">
        <v>74.900000000000006</v>
      </c>
      <c r="BJ741" s="45">
        <v>74.900000000000006</v>
      </c>
      <c r="BK741" s="45">
        <v>74.900000000000006</v>
      </c>
      <c r="BL741" s="45">
        <v>74.900000000000006</v>
      </c>
      <c r="BM741" s="45">
        <v>74.900000000000006</v>
      </c>
      <c r="BN741" s="45">
        <v>79.2</v>
      </c>
      <c r="BO741" s="45">
        <v>79.2</v>
      </c>
      <c r="BP741" s="45">
        <v>79.599999999999994</v>
      </c>
      <c r="BQ741" s="45">
        <v>79.400000000000006</v>
      </c>
      <c r="BR741" s="45">
        <v>79.099999999999994</v>
      </c>
      <c r="BS741" s="45">
        <v>79.5</v>
      </c>
      <c r="BT741" s="45">
        <v>79.3</v>
      </c>
      <c r="BU741" s="45">
        <v>78.900000000000006</v>
      </c>
      <c r="BV741" s="45">
        <v>79.099999999999994</v>
      </c>
      <c r="BW741" s="45">
        <v>79.3</v>
      </c>
      <c r="BX741" s="45">
        <v>79.3</v>
      </c>
      <c r="BY741" s="45">
        <v>79.599999999999994</v>
      </c>
      <c r="BZ741" s="45">
        <v>79.3</v>
      </c>
      <c r="CA741" s="45">
        <v>79.099999999999994</v>
      </c>
      <c r="CB741" s="45">
        <v>77.400000000000006</v>
      </c>
      <c r="CC741" s="45">
        <v>77.5</v>
      </c>
      <c r="CD741" s="45">
        <v>77.400000000000006</v>
      </c>
      <c r="CE741" s="45">
        <v>77.400000000000006</v>
      </c>
      <c r="CF741" s="45">
        <v>77.7</v>
      </c>
      <c r="CG741" s="45">
        <v>78</v>
      </c>
      <c r="CH741" s="45">
        <v>78</v>
      </c>
      <c r="CI741" s="45">
        <v>77.7</v>
      </c>
      <c r="CJ741" s="45">
        <v>77.900000000000006</v>
      </c>
      <c r="CK741" s="45">
        <v>79.3</v>
      </c>
      <c r="CL741" s="45">
        <v>79.3</v>
      </c>
      <c r="CM741" s="45">
        <v>79.5</v>
      </c>
      <c r="CN741" s="45">
        <v>79.8</v>
      </c>
      <c r="CO741" s="45">
        <v>80</v>
      </c>
      <c r="CP741" s="45">
        <v>80.099999999999994</v>
      </c>
      <c r="CQ741" s="45">
        <v>80.400000000000006</v>
      </c>
      <c r="CR741" s="45">
        <v>80.599999999999994</v>
      </c>
      <c r="CS741" s="45">
        <v>80.900000000000006</v>
      </c>
      <c r="CT741" s="45">
        <v>81</v>
      </c>
      <c r="CU741" s="45">
        <v>81</v>
      </c>
      <c r="CV741" s="45">
        <v>81</v>
      </c>
      <c r="CW741" s="45">
        <v>81</v>
      </c>
      <c r="CX741" s="45">
        <v>81.3</v>
      </c>
      <c r="CY741" s="45">
        <v>81.5</v>
      </c>
      <c r="CZ741" s="45">
        <v>81.599999999999994</v>
      </c>
      <c r="DA741" s="45">
        <v>81.900000000000006</v>
      </c>
      <c r="DB741" s="45">
        <v>81.400000000000006</v>
      </c>
      <c r="DC741" s="45">
        <v>83.7</v>
      </c>
      <c r="DD741" s="45">
        <v>83.6</v>
      </c>
      <c r="DE741" s="45">
        <v>82.5</v>
      </c>
      <c r="DF741" s="45">
        <v>71.400000000000006</v>
      </c>
      <c r="DG741" s="45">
        <v>70.900000000000006</v>
      </c>
      <c r="DH741" s="45">
        <v>72.099999999999994</v>
      </c>
      <c r="DI741" s="45">
        <v>72.3</v>
      </c>
      <c r="DJ741" s="45">
        <v>74.2</v>
      </c>
      <c r="DK741" s="45">
        <v>74.2</v>
      </c>
      <c r="DL741" s="45">
        <v>75.099999999999994</v>
      </c>
      <c r="DM741" s="45">
        <v>75.3</v>
      </c>
      <c r="DN741" s="45">
        <v>73.2</v>
      </c>
      <c r="DO741" s="45">
        <v>73.099999999999994</v>
      </c>
      <c r="DP741" s="45">
        <v>73</v>
      </c>
      <c r="DQ741" s="45">
        <v>74.8</v>
      </c>
      <c r="DR741" s="45">
        <v>76.900000000000006</v>
      </c>
      <c r="DS741" s="45">
        <v>76.5</v>
      </c>
      <c r="DT741" s="45">
        <v>77.3</v>
      </c>
      <c r="DU741" s="45">
        <v>78.099999999999994</v>
      </c>
      <c r="DV741" s="45">
        <v>78.5</v>
      </c>
      <c r="DW741" s="45">
        <v>78.2</v>
      </c>
      <c r="DX741" s="46">
        <v>78.900000000000006</v>
      </c>
      <c r="DY741" s="46">
        <v>78.7</v>
      </c>
      <c r="DZ741" s="46">
        <v>79.8</v>
      </c>
      <c r="EA741">
        <v>80.900000000000006</v>
      </c>
      <c r="EB741" s="47">
        <v>81.2</v>
      </c>
      <c r="EC741" s="47">
        <v>82.3</v>
      </c>
    </row>
    <row r="742" spans="1:133" x14ac:dyDescent="0.25">
      <c r="A742" s="43" t="s">
        <v>4232</v>
      </c>
      <c r="B742" s="43" t="s">
        <v>4233</v>
      </c>
      <c r="C742" s="44">
        <v>8.3700000000000007E-3</v>
      </c>
      <c r="D742" s="45">
        <v>114.9</v>
      </c>
      <c r="E742" s="45">
        <v>111.6</v>
      </c>
      <c r="F742" s="45">
        <v>117.1</v>
      </c>
      <c r="G742" s="45">
        <v>121.6</v>
      </c>
      <c r="H742" s="45">
        <v>121.6</v>
      </c>
      <c r="I742" s="45">
        <v>120.3</v>
      </c>
      <c r="J742" s="45">
        <v>106.5</v>
      </c>
      <c r="K742" s="45">
        <v>115.6</v>
      </c>
      <c r="L742" s="45">
        <v>107.4</v>
      </c>
      <c r="M742" s="45">
        <v>122.2</v>
      </c>
      <c r="N742" s="45">
        <v>112.2</v>
      </c>
      <c r="O742" s="45">
        <v>114.7</v>
      </c>
      <c r="P742" s="45">
        <v>108.4</v>
      </c>
      <c r="Q742" s="45">
        <v>106.2</v>
      </c>
      <c r="R742" s="45">
        <v>93.9</v>
      </c>
      <c r="S742" s="45">
        <v>113.1</v>
      </c>
      <c r="T742" s="45">
        <v>115.5</v>
      </c>
      <c r="U742" s="45">
        <v>104.8</v>
      </c>
      <c r="V742" s="45">
        <v>106</v>
      </c>
      <c r="W742" s="45">
        <v>112.4</v>
      </c>
      <c r="X742" s="45">
        <v>122.3</v>
      </c>
      <c r="Y742" s="45">
        <v>118.6</v>
      </c>
      <c r="Z742" s="45">
        <v>91.6</v>
      </c>
      <c r="AA742" s="45">
        <v>93.1</v>
      </c>
      <c r="AB742" s="45">
        <v>119.1</v>
      </c>
      <c r="AC742" s="45">
        <v>103.8</v>
      </c>
      <c r="AD742" s="45">
        <v>112.4</v>
      </c>
      <c r="AE742" s="45">
        <v>93.6</v>
      </c>
      <c r="AF742" s="45">
        <v>90.3</v>
      </c>
      <c r="AG742" s="45">
        <v>91.8</v>
      </c>
      <c r="AH742" s="45">
        <v>99.4</v>
      </c>
      <c r="AI742" s="45">
        <v>97.6</v>
      </c>
      <c r="AJ742" s="45">
        <v>92.7</v>
      </c>
      <c r="AK742" s="45">
        <v>92</v>
      </c>
      <c r="AL742" s="45">
        <v>94.3</v>
      </c>
      <c r="AM742" s="45">
        <v>98.6</v>
      </c>
      <c r="AN742" s="45">
        <v>83</v>
      </c>
      <c r="AO742" s="45">
        <v>90.6</v>
      </c>
      <c r="AP742" s="45">
        <v>93.3</v>
      </c>
      <c r="AQ742" s="45">
        <v>79.3</v>
      </c>
      <c r="AR742" s="45">
        <v>77.3</v>
      </c>
      <c r="AS742" s="45">
        <v>79.900000000000006</v>
      </c>
      <c r="AT742" s="45">
        <v>83.3</v>
      </c>
      <c r="AU742" s="45">
        <v>83.4</v>
      </c>
      <c r="AV742" s="45">
        <v>83.7</v>
      </c>
      <c r="AW742" s="45">
        <v>83.6</v>
      </c>
      <c r="AX742" s="45">
        <v>83.3</v>
      </c>
      <c r="AY742" s="45">
        <v>83.7</v>
      </c>
      <c r="AZ742" s="45">
        <v>83.7</v>
      </c>
      <c r="BA742" s="45">
        <v>83.7</v>
      </c>
      <c r="BB742" s="45">
        <v>83.5</v>
      </c>
      <c r="BC742" s="45">
        <v>83.5</v>
      </c>
      <c r="BD742" s="45">
        <v>75.5</v>
      </c>
      <c r="BE742" s="45">
        <v>75.5</v>
      </c>
      <c r="BF742" s="45">
        <v>74.2</v>
      </c>
      <c r="BG742" s="45">
        <v>74.7</v>
      </c>
      <c r="BH742" s="45">
        <v>74</v>
      </c>
      <c r="BI742" s="45">
        <v>74.900000000000006</v>
      </c>
      <c r="BJ742" s="45">
        <v>74.900000000000006</v>
      </c>
      <c r="BK742" s="45">
        <v>74.900000000000006</v>
      </c>
      <c r="BL742" s="45">
        <v>74.900000000000006</v>
      </c>
      <c r="BM742" s="45">
        <v>74.900000000000006</v>
      </c>
      <c r="BN742" s="45">
        <v>79.2</v>
      </c>
      <c r="BO742" s="45">
        <v>79.2</v>
      </c>
      <c r="BP742" s="45">
        <v>79.599999999999994</v>
      </c>
      <c r="BQ742" s="45">
        <v>79.400000000000006</v>
      </c>
      <c r="BR742" s="45">
        <v>79.099999999999994</v>
      </c>
      <c r="BS742" s="45">
        <v>79.5</v>
      </c>
      <c r="BT742" s="45">
        <v>79.3</v>
      </c>
      <c r="BU742" s="45">
        <v>78.900000000000006</v>
      </c>
      <c r="BV742" s="45">
        <v>79.099999999999994</v>
      </c>
      <c r="BW742" s="45">
        <v>79.3</v>
      </c>
      <c r="BX742" s="45">
        <v>79.3</v>
      </c>
      <c r="BY742" s="45">
        <v>79.599999999999994</v>
      </c>
      <c r="BZ742" s="45">
        <v>79.3</v>
      </c>
      <c r="CA742" s="45">
        <v>79.099999999999994</v>
      </c>
      <c r="CB742" s="45">
        <v>77.400000000000006</v>
      </c>
      <c r="CC742" s="45">
        <v>77.5</v>
      </c>
      <c r="CD742" s="45">
        <v>77.400000000000006</v>
      </c>
      <c r="CE742" s="45">
        <v>77.400000000000006</v>
      </c>
      <c r="CF742" s="45">
        <v>77.7</v>
      </c>
      <c r="CG742" s="45">
        <v>78</v>
      </c>
      <c r="CH742" s="45">
        <v>78</v>
      </c>
      <c r="CI742" s="45">
        <v>77.7</v>
      </c>
      <c r="CJ742" s="45">
        <v>77.900000000000006</v>
      </c>
      <c r="CK742" s="45">
        <v>79.3</v>
      </c>
      <c r="CL742" s="45">
        <v>79.3</v>
      </c>
      <c r="CM742" s="45">
        <v>79.5</v>
      </c>
      <c r="CN742" s="45">
        <v>79.8</v>
      </c>
      <c r="CO742" s="45">
        <v>80</v>
      </c>
      <c r="CP742" s="45">
        <v>80.099999999999994</v>
      </c>
      <c r="CQ742" s="45">
        <v>80.400000000000006</v>
      </c>
      <c r="CR742" s="45">
        <v>80.599999999999994</v>
      </c>
      <c r="CS742" s="45">
        <v>80.900000000000006</v>
      </c>
      <c r="CT742" s="45">
        <v>81</v>
      </c>
      <c r="CU742" s="45">
        <v>81</v>
      </c>
      <c r="CV742" s="45">
        <v>81</v>
      </c>
      <c r="CW742" s="45">
        <v>81</v>
      </c>
      <c r="CX742" s="45">
        <v>81.3</v>
      </c>
      <c r="CY742" s="45">
        <v>81.5</v>
      </c>
      <c r="CZ742" s="45">
        <v>81.599999999999994</v>
      </c>
      <c r="DA742" s="45">
        <v>81.900000000000006</v>
      </c>
      <c r="DB742" s="45">
        <v>81.400000000000006</v>
      </c>
      <c r="DC742" s="45">
        <v>83.7</v>
      </c>
      <c r="DD742" s="45">
        <v>83.6</v>
      </c>
      <c r="DE742" s="45">
        <v>82.5</v>
      </c>
      <c r="DF742" s="45">
        <v>71.400000000000006</v>
      </c>
      <c r="DG742" s="45">
        <v>70.900000000000006</v>
      </c>
      <c r="DH742" s="45">
        <v>72.099999999999994</v>
      </c>
      <c r="DI742" s="45">
        <v>72.3</v>
      </c>
      <c r="DJ742" s="45">
        <v>74.2</v>
      </c>
      <c r="DK742" s="45">
        <v>74.2</v>
      </c>
      <c r="DL742" s="45">
        <v>75.099999999999994</v>
      </c>
      <c r="DM742" s="45">
        <v>75.3</v>
      </c>
      <c r="DN742" s="45">
        <v>73.2</v>
      </c>
      <c r="DO742" s="45">
        <v>73.099999999999994</v>
      </c>
      <c r="DP742" s="45">
        <v>73</v>
      </c>
      <c r="DQ742" s="45">
        <v>74.8</v>
      </c>
      <c r="DR742" s="45">
        <v>76.900000000000006</v>
      </c>
      <c r="DS742" s="45">
        <v>76.5</v>
      </c>
      <c r="DT742" s="45">
        <v>77.3</v>
      </c>
      <c r="DU742" s="45">
        <v>78.099999999999994</v>
      </c>
      <c r="DV742" s="45">
        <v>78.5</v>
      </c>
      <c r="DW742" s="45">
        <v>78.2</v>
      </c>
      <c r="DX742" s="46">
        <v>78.900000000000006</v>
      </c>
      <c r="DY742" s="46">
        <v>78.7</v>
      </c>
      <c r="DZ742" s="46">
        <v>79.8</v>
      </c>
      <c r="EA742">
        <v>80.900000000000006</v>
      </c>
      <c r="EB742" s="47">
        <v>81.2</v>
      </c>
      <c r="EC742" s="47">
        <v>82.3</v>
      </c>
    </row>
    <row r="743" spans="1:133" x14ac:dyDescent="0.25">
      <c r="A743" s="43" t="s">
        <v>4234</v>
      </c>
      <c r="B743" s="43" t="s">
        <v>4235</v>
      </c>
      <c r="C743" s="44">
        <v>0.28509000000000001</v>
      </c>
      <c r="D743" s="45">
        <v>101.6</v>
      </c>
      <c r="E743" s="45">
        <v>100.9</v>
      </c>
      <c r="F743" s="45">
        <v>102.2</v>
      </c>
      <c r="G743" s="45">
        <v>102.3</v>
      </c>
      <c r="H743" s="45">
        <v>101.1</v>
      </c>
      <c r="I743" s="45">
        <v>103.3</v>
      </c>
      <c r="J743" s="45">
        <v>103.6</v>
      </c>
      <c r="K743" s="45">
        <v>101.6</v>
      </c>
      <c r="L743" s="45">
        <v>101.1</v>
      </c>
      <c r="M743" s="45">
        <v>99.9</v>
      </c>
      <c r="N743" s="45">
        <v>101</v>
      </c>
      <c r="O743" s="45">
        <v>102.2</v>
      </c>
      <c r="P743" s="45">
        <v>102.7</v>
      </c>
      <c r="Q743" s="45">
        <v>103.8</v>
      </c>
      <c r="R743" s="45">
        <v>102</v>
      </c>
      <c r="S743" s="45">
        <v>101.9</v>
      </c>
      <c r="T743" s="45">
        <v>102</v>
      </c>
      <c r="U743" s="45">
        <v>103.9</v>
      </c>
      <c r="V743" s="45">
        <v>104.5</v>
      </c>
      <c r="W743" s="45">
        <v>105.2</v>
      </c>
      <c r="X743" s="45">
        <v>105.5</v>
      </c>
      <c r="Y743" s="45">
        <v>104.7</v>
      </c>
      <c r="Z743" s="45">
        <v>104.7</v>
      </c>
      <c r="AA743" s="45">
        <v>106.3</v>
      </c>
      <c r="AB743" s="45">
        <v>105.7</v>
      </c>
      <c r="AC743" s="45">
        <v>108.2</v>
      </c>
      <c r="AD743" s="45">
        <v>109.3</v>
      </c>
      <c r="AE743" s="45">
        <v>108.9</v>
      </c>
      <c r="AF743" s="45">
        <v>106.7</v>
      </c>
      <c r="AG743" s="45">
        <v>105.2</v>
      </c>
      <c r="AH743" s="45">
        <v>104.6</v>
      </c>
      <c r="AI743" s="45">
        <v>102.9</v>
      </c>
      <c r="AJ743" s="45">
        <v>102.6</v>
      </c>
      <c r="AK743" s="45">
        <v>105.2</v>
      </c>
      <c r="AL743" s="45">
        <v>105</v>
      </c>
      <c r="AM743" s="45">
        <v>106.7</v>
      </c>
      <c r="AN743" s="45">
        <v>106.5</v>
      </c>
      <c r="AO743" s="45">
        <v>104.5</v>
      </c>
      <c r="AP743" s="45">
        <v>105.1</v>
      </c>
      <c r="AQ743" s="45">
        <v>104.5</v>
      </c>
      <c r="AR743" s="45">
        <v>104</v>
      </c>
      <c r="AS743" s="45">
        <v>104.4</v>
      </c>
      <c r="AT743" s="45">
        <v>104.5</v>
      </c>
      <c r="AU743" s="45">
        <v>103.2</v>
      </c>
      <c r="AV743" s="45">
        <v>103.1</v>
      </c>
      <c r="AW743" s="45">
        <v>103.1</v>
      </c>
      <c r="AX743" s="45">
        <v>102.8</v>
      </c>
      <c r="AY743" s="45">
        <v>102.2</v>
      </c>
      <c r="AZ743" s="45">
        <v>102.9</v>
      </c>
      <c r="BA743" s="45">
        <v>102.1</v>
      </c>
      <c r="BB743" s="45">
        <v>102.5</v>
      </c>
      <c r="BC743" s="45">
        <v>103</v>
      </c>
      <c r="BD743" s="45">
        <v>103.2</v>
      </c>
      <c r="BE743" s="45">
        <v>102.7</v>
      </c>
      <c r="BF743" s="45">
        <v>103</v>
      </c>
      <c r="BG743" s="45">
        <v>102.7</v>
      </c>
      <c r="BH743" s="45">
        <v>103.3</v>
      </c>
      <c r="BI743" s="45">
        <v>103.8</v>
      </c>
      <c r="BJ743" s="45">
        <v>104.3</v>
      </c>
      <c r="BK743" s="45">
        <v>104.9</v>
      </c>
      <c r="BL743" s="45">
        <v>104.5</v>
      </c>
      <c r="BM743" s="45">
        <v>103.2</v>
      </c>
      <c r="BN743" s="45">
        <v>104.1</v>
      </c>
      <c r="BO743" s="45">
        <v>103.7</v>
      </c>
      <c r="BP743" s="45">
        <v>103.8</v>
      </c>
      <c r="BQ743" s="45">
        <v>107.6</v>
      </c>
      <c r="BR743" s="45">
        <v>107.4</v>
      </c>
      <c r="BS743" s="45">
        <v>106.4</v>
      </c>
      <c r="BT743" s="45">
        <v>107</v>
      </c>
      <c r="BU743" s="45">
        <v>107.3</v>
      </c>
      <c r="BV743" s="45">
        <v>107.1</v>
      </c>
      <c r="BW743" s="45">
        <v>107.7</v>
      </c>
      <c r="BX743" s="45">
        <v>107.9</v>
      </c>
      <c r="BY743" s="45">
        <v>109.8</v>
      </c>
      <c r="BZ743" s="45">
        <v>109.5</v>
      </c>
      <c r="CA743" s="45">
        <v>109.2</v>
      </c>
      <c r="CB743" s="45">
        <v>110.2</v>
      </c>
      <c r="CC743" s="45">
        <v>108.8</v>
      </c>
      <c r="CD743" s="45">
        <v>110</v>
      </c>
      <c r="CE743" s="45">
        <v>111.6</v>
      </c>
      <c r="CF743" s="45">
        <v>112.2</v>
      </c>
      <c r="CG743" s="45">
        <v>112.3</v>
      </c>
      <c r="CH743" s="45">
        <v>111.6</v>
      </c>
      <c r="CI743" s="45">
        <v>111.8</v>
      </c>
      <c r="CJ743" s="45">
        <v>111.8</v>
      </c>
      <c r="CK743" s="45">
        <v>111.3</v>
      </c>
      <c r="CL743" s="45">
        <v>110.6</v>
      </c>
      <c r="CM743" s="45">
        <v>111.3</v>
      </c>
      <c r="CN743" s="45">
        <v>112.4</v>
      </c>
      <c r="CO743" s="45">
        <v>112.4</v>
      </c>
      <c r="CP743" s="45">
        <v>110.8</v>
      </c>
      <c r="CQ743" s="45">
        <v>111.9</v>
      </c>
      <c r="CR743" s="45">
        <v>111.9</v>
      </c>
      <c r="CS743" s="45">
        <v>111.7</v>
      </c>
      <c r="CT743" s="45">
        <v>111.2</v>
      </c>
      <c r="CU743" s="45">
        <v>111.1</v>
      </c>
      <c r="CV743" s="45">
        <v>111.2</v>
      </c>
      <c r="CW743" s="45">
        <v>111.2</v>
      </c>
      <c r="CX743" s="45">
        <v>110.9</v>
      </c>
      <c r="CY743" s="45">
        <v>112</v>
      </c>
      <c r="CZ743" s="45">
        <v>113.2</v>
      </c>
      <c r="DA743" s="45">
        <v>113.8</v>
      </c>
      <c r="DB743" s="45">
        <v>114</v>
      </c>
      <c r="DC743" s="45">
        <v>113.5</v>
      </c>
      <c r="DD743" s="45">
        <v>114.4</v>
      </c>
      <c r="DE743" s="45">
        <v>115.6</v>
      </c>
      <c r="DF743" s="45">
        <v>115.2</v>
      </c>
      <c r="DG743" s="45">
        <v>115.6</v>
      </c>
      <c r="DH743" s="45">
        <v>115.2</v>
      </c>
      <c r="DI743" s="45">
        <v>116.5</v>
      </c>
      <c r="DJ743" s="45">
        <v>116.8</v>
      </c>
      <c r="DK743" s="45">
        <v>117</v>
      </c>
      <c r="DL743" s="45">
        <v>119.5</v>
      </c>
      <c r="DM743" s="45">
        <v>119.6</v>
      </c>
      <c r="DN743" s="45">
        <v>120</v>
      </c>
      <c r="DO743" s="45">
        <v>121.6</v>
      </c>
      <c r="DP743" s="45">
        <v>122.7</v>
      </c>
      <c r="DQ743" s="45">
        <v>123</v>
      </c>
      <c r="DR743" s="45">
        <v>124.1</v>
      </c>
      <c r="DS743" s="45">
        <v>124</v>
      </c>
      <c r="DT743" s="45">
        <v>125.3</v>
      </c>
      <c r="DU743" s="45">
        <v>125.3</v>
      </c>
      <c r="DV743" s="45">
        <v>124.6</v>
      </c>
      <c r="DW743" s="45">
        <v>126.4</v>
      </c>
      <c r="DX743" s="46">
        <v>125.6</v>
      </c>
      <c r="DY743" s="46">
        <v>124.8</v>
      </c>
      <c r="DZ743" s="46">
        <v>125.5</v>
      </c>
      <c r="EA743">
        <v>126.1</v>
      </c>
      <c r="EB743" s="47">
        <v>126.4</v>
      </c>
      <c r="EC743" s="47">
        <v>127</v>
      </c>
    </row>
    <row r="744" spans="1:133" x14ac:dyDescent="0.25">
      <c r="A744" s="43" t="s">
        <v>2910</v>
      </c>
      <c r="B744" s="43" t="s">
        <v>4236</v>
      </c>
      <c r="C744" s="44">
        <v>7.6200000000000004E-2</v>
      </c>
      <c r="D744" s="45">
        <v>108.3</v>
      </c>
      <c r="E744" s="45">
        <v>100.8</v>
      </c>
      <c r="F744" s="45">
        <v>102.7</v>
      </c>
      <c r="G744" s="45">
        <v>99.2</v>
      </c>
      <c r="H744" s="45">
        <v>97.5</v>
      </c>
      <c r="I744" s="45">
        <v>98.3</v>
      </c>
      <c r="J744" s="45">
        <v>106.1</v>
      </c>
      <c r="K744" s="45">
        <v>100.5</v>
      </c>
      <c r="L744" s="45">
        <v>100.1</v>
      </c>
      <c r="M744" s="45">
        <v>100.1</v>
      </c>
      <c r="N744" s="45">
        <v>104.1</v>
      </c>
      <c r="O744" s="45">
        <v>106</v>
      </c>
      <c r="P744" s="45">
        <v>100.7</v>
      </c>
      <c r="Q744" s="45">
        <v>104.2</v>
      </c>
      <c r="R744" s="45">
        <v>98</v>
      </c>
      <c r="S744" s="45">
        <v>93.7</v>
      </c>
      <c r="T744" s="45">
        <v>94.3</v>
      </c>
      <c r="U744" s="45">
        <v>98.9</v>
      </c>
      <c r="V744" s="45">
        <v>104.5</v>
      </c>
      <c r="W744" s="45">
        <v>107.5</v>
      </c>
      <c r="X744" s="45">
        <v>108.9</v>
      </c>
      <c r="Y744" s="45">
        <v>104.9</v>
      </c>
      <c r="Z744" s="45">
        <v>96.4</v>
      </c>
      <c r="AA744" s="45">
        <v>107.6</v>
      </c>
      <c r="AB744" s="45">
        <v>106</v>
      </c>
      <c r="AC744" s="45">
        <v>113</v>
      </c>
      <c r="AD744" s="45">
        <v>110.3</v>
      </c>
      <c r="AE744" s="45">
        <v>114.5</v>
      </c>
      <c r="AF744" s="45">
        <v>108.2</v>
      </c>
      <c r="AG744" s="45">
        <v>104.5</v>
      </c>
      <c r="AH744" s="45">
        <v>103.7</v>
      </c>
      <c r="AI744" s="45">
        <v>98.8</v>
      </c>
      <c r="AJ744" s="45">
        <v>93</v>
      </c>
      <c r="AK744" s="45">
        <v>98.4</v>
      </c>
      <c r="AL744" s="45">
        <v>103.6</v>
      </c>
      <c r="AM744" s="45">
        <v>108.3</v>
      </c>
      <c r="AN744" s="45">
        <v>105.3</v>
      </c>
      <c r="AO744" s="45">
        <v>99</v>
      </c>
      <c r="AP744" s="45">
        <v>97.6</v>
      </c>
      <c r="AQ744" s="45">
        <v>93.1</v>
      </c>
      <c r="AR744" s="45">
        <v>91.5</v>
      </c>
      <c r="AS744" s="45">
        <v>92.4</v>
      </c>
      <c r="AT744" s="45">
        <v>93.8</v>
      </c>
      <c r="AU744" s="45">
        <v>94</v>
      </c>
      <c r="AV744" s="45">
        <v>93.4</v>
      </c>
      <c r="AW744" s="45">
        <v>93</v>
      </c>
      <c r="AX744" s="45">
        <v>93.2</v>
      </c>
      <c r="AY744" s="45">
        <v>93.4</v>
      </c>
      <c r="AZ744" s="45">
        <v>93.4</v>
      </c>
      <c r="BA744" s="45">
        <v>92.2</v>
      </c>
      <c r="BB744" s="45">
        <v>92.5</v>
      </c>
      <c r="BC744" s="45">
        <v>91.9</v>
      </c>
      <c r="BD744" s="45">
        <v>93.1</v>
      </c>
      <c r="BE744" s="45">
        <v>92.9</v>
      </c>
      <c r="BF744" s="45">
        <v>93</v>
      </c>
      <c r="BG744" s="45">
        <v>93.2</v>
      </c>
      <c r="BH744" s="45">
        <v>93.5</v>
      </c>
      <c r="BI744" s="45">
        <v>94.1</v>
      </c>
      <c r="BJ744" s="45">
        <v>94</v>
      </c>
      <c r="BK744" s="45">
        <v>98.3</v>
      </c>
      <c r="BL744" s="45">
        <v>97.9</v>
      </c>
      <c r="BM744" s="45">
        <v>93.5</v>
      </c>
      <c r="BN744" s="45">
        <v>93.5</v>
      </c>
      <c r="BO744" s="45">
        <v>93.5</v>
      </c>
      <c r="BP744" s="45">
        <v>94.1</v>
      </c>
      <c r="BQ744" s="45">
        <v>102</v>
      </c>
      <c r="BR744" s="45">
        <v>101.8</v>
      </c>
      <c r="BS744" s="45">
        <v>97.4</v>
      </c>
      <c r="BT744" s="45">
        <v>97.5</v>
      </c>
      <c r="BU744" s="45">
        <v>96.4</v>
      </c>
      <c r="BV744" s="45">
        <v>96.8</v>
      </c>
      <c r="BW744" s="45">
        <v>97.1</v>
      </c>
      <c r="BX744" s="45">
        <v>97</v>
      </c>
      <c r="BY744" s="45">
        <v>96.9</v>
      </c>
      <c r="BZ744" s="45">
        <v>97.6</v>
      </c>
      <c r="CA744" s="45">
        <v>97.4</v>
      </c>
      <c r="CB744" s="45">
        <v>105.5</v>
      </c>
      <c r="CC744" s="45">
        <v>101.9</v>
      </c>
      <c r="CD744" s="45">
        <v>104.7</v>
      </c>
      <c r="CE744" s="45">
        <v>110.3</v>
      </c>
      <c r="CF744" s="45">
        <v>109.9</v>
      </c>
      <c r="CG744" s="45">
        <v>110.9</v>
      </c>
      <c r="CH744" s="45">
        <v>111.6</v>
      </c>
      <c r="CI744" s="45">
        <v>112.4</v>
      </c>
      <c r="CJ744" s="45">
        <v>112.6</v>
      </c>
      <c r="CK744" s="45">
        <v>113.3</v>
      </c>
      <c r="CL744" s="45">
        <v>110.7</v>
      </c>
      <c r="CM744" s="45">
        <v>113</v>
      </c>
      <c r="CN744" s="45">
        <v>113</v>
      </c>
      <c r="CO744" s="45">
        <v>113.4</v>
      </c>
      <c r="CP744" s="45">
        <v>109.2</v>
      </c>
      <c r="CQ744" s="45">
        <v>114.8</v>
      </c>
      <c r="CR744" s="45">
        <v>115</v>
      </c>
      <c r="CS744" s="45">
        <v>114.7</v>
      </c>
      <c r="CT744" s="45">
        <v>114.3</v>
      </c>
      <c r="CU744" s="45">
        <v>114.3</v>
      </c>
      <c r="CV744" s="45">
        <v>114.7</v>
      </c>
      <c r="CW744" s="45">
        <v>109.3</v>
      </c>
      <c r="CX744" s="45">
        <v>113</v>
      </c>
      <c r="CY744" s="45">
        <v>113.8</v>
      </c>
      <c r="CZ744" s="45">
        <v>115.1</v>
      </c>
      <c r="DA744" s="45">
        <v>113.4</v>
      </c>
      <c r="DB744" s="45">
        <v>114.4</v>
      </c>
      <c r="DC744" s="45">
        <v>113.3</v>
      </c>
      <c r="DD744" s="45">
        <v>115.6</v>
      </c>
      <c r="DE744" s="45">
        <v>117.3</v>
      </c>
      <c r="DF744" s="45">
        <v>118.7</v>
      </c>
      <c r="DG744" s="45">
        <v>119.3</v>
      </c>
      <c r="DH744" s="45">
        <v>114.7</v>
      </c>
      <c r="DI744" s="45">
        <v>118.8</v>
      </c>
      <c r="DJ744" s="45">
        <v>120.8</v>
      </c>
      <c r="DK744" s="45">
        <v>120</v>
      </c>
      <c r="DL744" s="45">
        <v>125.5</v>
      </c>
      <c r="DM744" s="45">
        <v>125.5</v>
      </c>
      <c r="DN744" s="45">
        <v>126</v>
      </c>
      <c r="DO744" s="45">
        <v>129.1</v>
      </c>
      <c r="DP744" s="45">
        <v>135</v>
      </c>
      <c r="DQ744" s="45">
        <v>134.69999999999999</v>
      </c>
      <c r="DR744" s="45">
        <v>136</v>
      </c>
      <c r="DS744" s="45">
        <v>134.69999999999999</v>
      </c>
      <c r="DT744" s="45">
        <v>137.6</v>
      </c>
      <c r="DU744" s="45">
        <v>135.1</v>
      </c>
      <c r="DV744" s="45">
        <v>136.19999999999999</v>
      </c>
      <c r="DW744" s="45">
        <v>140.30000000000001</v>
      </c>
      <c r="DX744" s="46">
        <v>139.69999999999999</v>
      </c>
      <c r="DY744" s="46">
        <v>140</v>
      </c>
      <c r="DZ744" s="46">
        <v>139.69999999999999</v>
      </c>
      <c r="EA744">
        <v>139.4</v>
      </c>
      <c r="EB744" s="47">
        <v>139.4</v>
      </c>
      <c r="EC744" s="47">
        <v>139.4</v>
      </c>
    </row>
    <row r="745" spans="1:133" x14ac:dyDescent="0.25">
      <c r="A745" s="43" t="s">
        <v>4237</v>
      </c>
      <c r="B745" s="43" t="s">
        <v>4238</v>
      </c>
      <c r="C745" s="44">
        <v>4.086E-2</v>
      </c>
      <c r="D745" s="45">
        <v>99.2</v>
      </c>
      <c r="E745" s="45">
        <v>96</v>
      </c>
      <c r="F745" s="45">
        <v>91.8</v>
      </c>
      <c r="G745" s="45">
        <v>98.5</v>
      </c>
      <c r="H745" s="45">
        <v>96.1</v>
      </c>
      <c r="I745" s="45">
        <v>100.7</v>
      </c>
      <c r="J745" s="45">
        <v>96.7</v>
      </c>
      <c r="K745" s="45">
        <v>104.6</v>
      </c>
      <c r="L745" s="45">
        <v>102.2</v>
      </c>
      <c r="M745" s="45">
        <v>102.8</v>
      </c>
      <c r="N745" s="45">
        <v>100.3</v>
      </c>
      <c r="O745" s="45">
        <v>99.5</v>
      </c>
      <c r="P745" s="45">
        <v>101.4</v>
      </c>
      <c r="Q745" s="45">
        <v>102.2</v>
      </c>
      <c r="R745" s="45">
        <v>102.2</v>
      </c>
      <c r="S745" s="45">
        <v>108.3</v>
      </c>
      <c r="T745" s="45">
        <v>105.9</v>
      </c>
      <c r="U745" s="45">
        <v>109.4</v>
      </c>
      <c r="V745" s="45">
        <v>108.5</v>
      </c>
      <c r="W745" s="45">
        <v>109.6</v>
      </c>
      <c r="X745" s="45">
        <v>99.2</v>
      </c>
      <c r="Y745" s="45">
        <v>98.2</v>
      </c>
      <c r="Z745" s="45">
        <v>113.4</v>
      </c>
      <c r="AA745" s="45">
        <v>104.1</v>
      </c>
      <c r="AB745" s="45">
        <v>100.5</v>
      </c>
      <c r="AC745" s="45">
        <v>101.6</v>
      </c>
      <c r="AD745" s="45">
        <v>108.1</v>
      </c>
      <c r="AE745" s="45">
        <v>103.9</v>
      </c>
      <c r="AF745" s="45">
        <v>97.3</v>
      </c>
      <c r="AG745" s="45">
        <v>98.4</v>
      </c>
      <c r="AH745" s="45">
        <v>102.5</v>
      </c>
      <c r="AI745" s="45">
        <v>101</v>
      </c>
      <c r="AJ745" s="45">
        <v>100.2</v>
      </c>
      <c r="AK745" s="45">
        <v>105.3</v>
      </c>
      <c r="AL745" s="45">
        <v>99.6</v>
      </c>
      <c r="AM745" s="45">
        <v>100.3</v>
      </c>
      <c r="AN745" s="45">
        <v>101.9</v>
      </c>
      <c r="AO745" s="45">
        <v>99.9</v>
      </c>
      <c r="AP745" s="45">
        <v>100.5</v>
      </c>
      <c r="AQ745" s="45">
        <v>101</v>
      </c>
      <c r="AR745" s="45">
        <v>102.6</v>
      </c>
      <c r="AS745" s="45">
        <v>102.5</v>
      </c>
      <c r="AT745" s="45">
        <v>101.4</v>
      </c>
      <c r="AU745" s="45">
        <v>101.4</v>
      </c>
      <c r="AV745" s="45">
        <v>101.4</v>
      </c>
      <c r="AW745" s="45">
        <v>102.2</v>
      </c>
      <c r="AX745" s="45">
        <v>102.2</v>
      </c>
      <c r="AY745" s="45">
        <v>101</v>
      </c>
      <c r="AZ745" s="45">
        <v>101</v>
      </c>
      <c r="BA745" s="45">
        <v>101</v>
      </c>
      <c r="BB745" s="45">
        <v>101</v>
      </c>
      <c r="BC745" s="45">
        <v>101.6</v>
      </c>
      <c r="BD745" s="45">
        <v>101.5</v>
      </c>
      <c r="BE745" s="45">
        <v>101.7</v>
      </c>
      <c r="BF745" s="45">
        <v>101.7</v>
      </c>
      <c r="BG745" s="45">
        <v>101.7</v>
      </c>
      <c r="BH745" s="45">
        <v>103.3</v>
      </c>
      <c r="BI745" s="45">
        <v>103.3</v>
      </c>
      <c r="BJ745" s="45">
        <v>103.3</v>
      </c>
      <c r="BK745" s="45">
        <v>103.3</v>
      </c>
      <c r="BL745" s="45">
        <v>103.3</v>
      </c>
      <c r="BM745" s="45">
        <v>103.3</v>
      </c>
      <c r="BN745" s="45">
        <v>103.6</v>
      </c>
      <c r="BO745" s="45">
        <v>103.6</v>
      </c>
      <c r="BP745" s="45">
        <v>104.1</v>
      </c>
      <c r="BQ745" s="45">
        <v>104.1</v>
      </c>
      <c r="BR745" s="45">
        <v>104.2</v>
      </c>
      <c r="BS745" s="45">
        <v>104.2</v>
      </c>
      <c r="BT745" s="45">
        <v>104.4</v>
      </c>
      <c r="BU745" s="45">
        <v>104.4</v>
      </c>
      <c r="BV745" s="45">
        <v>105.2</v>
      </c>
      <c r="BW745" s="45">
        <v>105.7</v>
      </c>
      <c r="BX745" s="45">
        <v>105.9</v>
      </c>
      <c r="BY745" s="45">
        <v>106.1</v>
      </c>
      <c r="BZ745" s="45">
        <v>107</v>
      </c>
      <c r="CA745" s="45">
        <v>107.2</v>
      </c>
      <c r="CB745" s="45">
        <v>106.4</v>
      </c>
      <c r="CC745" s="45">
        <v>106.4</v>
      </c>
      <c r="CD745" s="45">
        <v>107.7</v>
      </c>
      <c r="CE745" s="45">
        <v>108.1</v>
      </c>
      <c r="CF745" s="45">
        <v>108.4</v>
      </c>
      <c r="CG745" s="45">
        <v>107.9</v>
      </c>
      <c r="CH745" s="45">
        <v>107.1</v>
      </c>
      <c r="CI745" s="45">
        <v>108.5</v>
      </c>
      <c r="CJ745" s="45">
        <v>108.5</v>
      </c>
      <c r="CK745" s="45">
        <v>108.7</v>
      </c>
      <c r="CL745" s="45">
        <v>108.7</v>
      </c>
      <c r="CM745" s="45">
        <v>109</v>
      </c>
      <c r="CN745" s="45">
        <v>108.8</v>
      </c>
      <c r="CO745" s="45">
        <v>109.1</v>
      </c>
      <c r="CP745" s="45">
        <v>109.3</v>
      </c>
      <c r="CQ745" s="45">
        <v>109.3</v>
      </c>
      <c r="CR745" s="45">
        <v>108.8</v>
      </c>
      <c r="CS745" s="45">
        <v>108.5</v>
      </c>
      <c r="CT745" s="45">
        <v>108.9</v>
      </c>
      <c r="CU745" s="45">
        <v>108.9</v>
      </c>
      <c r="CV745" s="45">
        <v>108.8</v>
      </c>
      <c r="CW745" s="45">
        <v>108.2</v>
      </c>
      <c r="CX745" s="45">
        <v>108.6</v>
      </c>
      <c r="CY745" s="45">
        <v>108.1</v>
      </c>
      <c r="CZ745" s="45">
        <v>108.6</v>
      </c>
      <c r="DA745" s="45">
        <v>109.2</v>
      </c>
      <c r="DB745" s="45">
        <v>109.4</v>
      </c>
      <c r="DC745" s="45">
        <v>109.9</v>
      </c>
      <c r="DD745" s="45">
        <v>109.5</v>
      </c>
      <c r="DE745" s="45">
        <v>109.7</v>
      </c>
      <c r="DF745" s="45">
        <v>109.9</v>
      </c>
      <c r="DG745" s="45">
        <v>110</v>
      </c>
      <c r="DH745" s="45">
        <v>109.7</v>
      </c>
      <c r="DI745" s="45">
        <v>109.6</v>
      </c>
      <c r="DJ745" s="45">
        <v>110</v>
      </c>
      <c r="DK745" s="45">
        <v>110</v>
      </c>
      <c r="DL745" s="45">
        <v>110.1</v>
      </c>
      <c r="DM745" s="45">
        <v>110.6</v>
      </c>
      <c r="DN745" s="45">
        <v>111.3</v>
      </c>
      <c r="DO745" s="45">
        <v>111.8</v>
      </c>
      <c r="DP745" s="45">
        <v>111.9</v>
      </c>
      <c r="DQ745" s="45">
        <v>111.8</v>
      </c>
      <c r="DR745" s="45">
        <v>112.1</v>
      </c>
      <c r="DS745" s="45">
        <v>112.8</v>
      </c>
      <c r="DT745" s="45">
        <v>113.1</v>
      </c>
      <c r="DU745" s="45">
        <v>113.2</v>
      </c>
      <c r="DV745" s="45">
        <v>112.8</v>
      </c>
      <c r="DW745" s="45">
        <v>115.4</v>
      </c>
      <c r="DX745" s="46">
        <v>115.8</v>
      </c>
      <c r="DY745" s="46">
        <v>116.1</v>
      </c>
      <c r="DZ745" s="46">
        <v>116.6</v>
      </c>
      <c r="EA745">
        <v>116.6</v>
      </c>
      <c r="EB745" s="47">
        <v>116.6</v>
      </c>
      <c r="EC745" s="47">
        <v>116.6</v>
      </c>
    </row>
    <row r="746" spans="1:133" x14ac:dyDescent="0.25">
      <c r="A746" s="43" t="s">
        <v>4239</v>
      </c>
      <c r="B746" s="43" t="s">
        <v>4240</v>
      </c>
      <c r="C746" s="44">
        <v>0.16803000000000001</v>
      </c>
      <c r="D746" s="45">
        <v>99.2</v>
      </c>
      <c r="E746" s="45">
        <v>102.1</v>
      </c>
      <c r="F746" s="45">
        <v>104.4</v>
      </c>
      <c r="G746" s="45">
        <v>104.6</v>
      </c>
      <c r="H746" s="45">
        <v>104</v>
      </c>
      <c r="I746" s="45">
        <v>106.2</v>
      </c>
      <c r="J746" s="45">
        <v>104.1</v>
      </c>
      <c r="K746" s="45">
        <v>101.3</v>
      </c>
      <c r="L746" s="45">
        <v>101.2</v>
      </c>
      <c r="M746" s="45">
        <v>99.1</v>
      </c>
      <c r="N746" s="45">
        <v>99.8</v>
      </c>
      <c r="O746" s="45">
        <v>101.2</v>
      </c>
      <c r="P746" s="45">
        <v>103.9</v>
      </c>
      <c r="Q746" s="45">
        <v>104.1</v>
      </c>
      <c r="R746" s="45">
        <v>103.7</v>
      </c>
      <c r="S746" s="45">
        <v>104.1</v>
      </c>
      <c r="T746" s="45">
        <v>104.6</v>
      </c>
      <c r="U746" s="45">
        <v>104.9</v>
      </c>
      <c r="V746" s="45">
        <v>103.5</v>
      </c>
      <c r="W746" s="45">
        <v>103.1</v>
      </c>
      <c r="X746" s="45">
        <v>105.5</v>
      </c>
      <c r="Y746" s="45">
        <v>106.1</v>
      </c>
      <c r="Z746" s="45">
        <v>106.4</v>
      </c>
      <c r="AA746" s="45">
        <v>106.3</v>
      </c>
      <c r="AB746" s="45">
        <v>106.8</v>
      </c>
      <c r="AC746" s="45">
        <v>107.6</v>
      </c>
      <c r="AD746" s="45">
        <v>109.2</v>
      </c>
      <c r="AE746" s="45">
        <v>107.5</v>
      </c>
      <c r="AF746" s="45">
        <v>108.3</v>
      </c>
      <c r="AG746" s="45">
        <v>107.2</v>
      </c>
      <c r="AH746" s="45">
        <v>105.6</v>
      </c>
      <c r="AI746" s="45">
        <v>105.2</v>
      </c>
      <c r="AJ746" s="45">
        <v>107.5</v>
      </c>
      <c r="AK746" s="45">
        <v>108.2</v>
      </c>
      <c r="AL746" s="45">
        <v>107</v>
      </c>
      <c r="AM746" s="45">
        <v>107.6</v>
      </c>
      <c r="AN746" s="45">
        <v>108.1</v>
      </c>
      <c r="AO746" s="45">
        <v>108.1</v>
      </c>
      <c r="AP746" s="45">
        <v>109.6</v>
      </c>
      <c r="AQ746" s="45">
        <v>110.5</v>
      </c>
      <c r="AR746" s="45">
        <v>110</v>
      </c>
      <c r="AS746" s="45">
        <v>110.3</v>
      </c>
      <c r="AT746" s="45">
        <v>110.1</v>
      </c>
      <c r="AU746" s="45">
        <v>107.8</v>
      </c>
      <c r="AV746" s="45">
        <v>107.9</v>
      </c>
      <c r="AW746" s="45">
        <v>107.9</v>
      </c>
      <c r="AX746" s="45">
        <v>107.3</v>
      </c>
      <c r="AY746" s="45">
        <v>106.5</v>
      </c>
      <c r="AZ746" s="45">
        <v>107.7</v>
      </c>
      <c r="BA746" s="45">
        <v>106.8</v>
      </c>
      <c r="BB746" s="45">
        <v>107.4</v>
      </c>
      <c r="BC746" s="45">
        <v>108.5</v>
      </c>
      <c r="BD746" s="45">
        <v>108.2</v>
      </c>
      <c r="BE746" s="45">
        <v>107.4</v>
      </c>
      <c r="BF746" s="45">
        <v>107.9</v>
      </c>
      <c r="BG746" s="45">
        <v>107.2</v>
      </c>
      <c r="BH746" s="45">
        <v>107.8</v>
      </c>
      <c r="BI746" s="45">
        <v>108.2</v>
      </c>
      <c r="BJ746" s="45">
        <v>109.2</v>
      </c>
      <c r="BK746" s="45">
        <v>108.3</v>
      </c>
      <c r="BL746" s="45">
        <v>107.8</v>
      </c>
      <c r="BM746" s="45">
        <v>107.5</v>
      </c>
      <c r="BN746" s="45">
        <v>109</v>
      </c>
      <c r="BO746" s="45">
        <v>108.3</v>
      </c>
      <c r="BP746" s="45">
        <v>108.2</v>
      </c>
      <c r="BQ746" s="45">
        <v>111</v>
      </c>
      <c r="BR746" s="45">
        <v>110.8</v>
      </c>
      <c r="BS746" s="45">
        <v>111</v>
      </c>
      <c r="BT746" s="45">
        <v>112</v>
      </c>
      <c r="BU746" s="45">
        <v>112.9</v>
      </c>
      <c r="BV746" s="45">
        <v>112.3</v>
      </c>
      <c r="BW746" s="45">
        <v>112.9</v>
      </c>
      <c r="BX746" s="45">
        <v>113.3</v>
      </c>
      <c r="BY746" s="45">
        <v>116.6</v>
      </c>
      <c r="BZ746" s="45">
        <v>115.5</v>
      </c>
      <c r="CA746" s="45">
        <v>115</v>
      </c>
      <c r="CB746" s="45">
        <v>113.2</v>
      </c>
      <c r="CC746" s="45">
        <v>112.5</v>
      </c>
      <c r="CD746" s="45">
        <v>113</v>
      </c>
      <c r="CE746" s="45">
        <v>113.1</v>
      </c>
      <c r="CF746" s="45">
        <v>114.1</v>
      </c>
      <c r="CG746" s="45">
        <v>114</v>
      </c>
      <c r="CH746" s="45">
        <v>112.6</v>
      </c>
      <c r="CI746" s="45">
        <v>112.3</v>
      </c>
      <c r="CJ746" s="45">
        <v>112.2</v>
      </c>
      <c r="CK746" s="45">
        <v>111.1</v>
      </c>
      <c r="CL746" s="45">
        <v>111.1</v>
      </c>
      <c r="CM746" s="45">
        <v>111.2</v>
      </c>
      <c r="CN746" s="45">
        <v>113</v>
      </c>
      <c r="CO746" s="45">
        <v>112.7</v>
      </c>
      <c r="CP746" s="45">
        <v>111.9</v>
      </c>
      <c r="CQ746" s="45">
        <v>111.3</v>
      </c>
      <c r="CR746" s="45">
        <v>111.2</v>
      </c>
      <c r="CS746" s="45">
        <v>111.1</v>
      </c>
      <c r="CT746" s="45">
        <v>110.4</v>
      </c>
      <c r="CU746" s="45">
        <v>110.3</v>
      </c>
      <c r="CV746" s="45">
        <v>110.3</v>
      </c>
      <c r="CW746" s="45">
        <v>112.8</v>
      </c>
      <c r="CX746" s="45">
        <v>110.5</v>
      </c>
      <c r="CY746" s="45">
        <v>112.2</v>
      </c>
      <c r="CZ746" s="45">
        <v>113.4</v>
      </c>
      <c r="DA746" s="45">
        <v>115.1</v>
      </c>
      <c r="DB746" s="45">
        <v>114.9</v>
      </c>
      <c r="DC746" s="45">
        <v>114.5</v>
      </c>
      <c r="DD746" s="45">
        <v>115</v>
      </c>
      <c r="DE746" s="45">
        <v>116.2</v>
      </c>
      <c r="DF746" s="45">
        <v>114.9</v>
      </c>
      <c r="DG746" s="45">
        <v>115.2</v>
      </c>
      <c r="DH746" s="45">
        <v>116.7</v>
      </c>
      <c r="DI746" s="45">
        <v>117.1</v>
      </c>
      <c r="DJ746" s="45">
        <v>116.6</v>
      </c>
      <c r="DK746" s="45">
        <v>117.4</v>
      </c>
      <c r="DL746" s="45">
        <v>119</v>
      </c>
      <c r="DM746" s="45">
        <v>119.1</v>
      </c>
      <c r="DN746" s="45">
        <v>119.3</v>
      </c>
      <c r="DO746" s="45">
        <v>120.6</v>
      </c>
      <c r="DP746" s="45">
        <v>119.7</v>
      </c>
      <c r="DQ746" s="45">
        <v>120.4</v>
      </c>
      <c r="DR746" s="45">
        <v>121.6</v>
      </c>
      <c r="DS746" s="45">
        <v>121.9</v>
      </c>
      <c r="DT746" s="45">
        <v>122.7</v>
      </c>
      <c r="DU746" s="45">
        <v>123.7</v>
      </c>
      <c r="DV746" s="45">
        <v>122.2</v>
      </c>
      <c r="DW746" s="45">
        <v>122.8</v>
      </c>
      <c r="DX746" s="46">
        <v>121.6</v>
      </c>
      <c r="DY746" s="46">
        <v>120</v>
      </c>
      <c r="DZ746" s="46">
        <v>121.2</v>
      </c>
      <c r="EA746">
        <v>122.3</v>
      </c>
      <c r="EB746" s="47">
        <v>122.9</v>
      </c>
      <c r="EC746" s="47">
        <v>123.9</v>
      </c>
    </row>
    <row r="747" spans="1:133" x14ac:dyDescent="0.25">
      <c r="A747" s="43" t="s">
        <v>4241</v>
      </c>
      <c r="B747" s="43" t="s">
        <v>4242</v>
      </c>
      <c r="C747" s="44">
        <v>5.8199999999999997E-3</v>
      </c>
      <c r="D747" s="45">
        <v>103.1</v>
      </c>
      <c r="E747" s="45">
        <v>103.1</v>
      </c>
      <c r="F747" s="45">
        <v>103.1</v>
      </c>
      <c r="G747" s="45">
        <v>103.1</v>
      </c>
      <c r="H747" s="45">
        <v>103.1</v>
      </c>
      <c r="I747" s="45">
        <v>103.1</v>
      </c>
      <c r="J747" s="45">
        <v>103.1</v>
      </c>
      <c r="K747" s="45">
        <v>103.1</v>
      </c>
      <c r="L747" s="45">
        <v>103.1</v>
      </c>
      <c r="M747" s="45">
        <v>103.1</v>
      </c>
      <c r="N747" s="45">
        <v>103.1</v>
      </c>
      <c r="O747" s="45">
        <v>103.1</v>
      </c>
      <c r="P747" s="45">
        <v>103.1</v>
      </c>
      <c r="Q747" s="45">
        <v>103.1</v>
      </c>
      <c r="R747" s="45">
        <v>103.1</v>
      </c>
      <c r="S747" s="45">
        <v>103.1</v>
      </c>
      <c r="T747" s="45">
        <v>103.1</v>
      </c>
      <c r="U747" s="45">
        <v>103.1</v>
      </c>
      <c r="V747" s="45">
        <v>103.1</v>
      </c>
      <c r="W747" s="45">
        <v>103.1</v>
      </c>
      <c r="X747" s="45">
        <v>103.1</v>
      </c>
      <c r="Y747" s="45">
        <v>103.1</v>
      </c>
      <c r="Z747" s="45">
        <v>103.1</v>
      </c>
      <c r="AA747" s="45">
        <v>103.1</v>
      </c>
      <c r="AB747" s="45">
        <v>140.6</v>
      </c>
      <c r="AC747" s="45">
        <v>140.6</v>
      </c>
      <c r="AD747" s="45">
        <v>140.6</v>
      </c>
      <c r="AE747" s="45">
        <v>140.6</v>
      </c>
      <c r="AF747" s="45">
        <v>140.6</v>
      </c>
      <c r="AG747" s="45">
        <v>140.6</v>
      </c>
      <c r="AH747" s="45">
        <v>140.6</v>
      </c>
      <c r="AI747" s="45">
        <v>140.6</v>
      </c>
      <c r="AJ747" s="45">
        <v>140.6</v>
      </c>
      <c r="AK747" s="45">
        <v>140.6</v>
      </c>
      <c r="AL747" s="45">
        <v>140.6</v>
      </c>
      <c r="AM747" s="45">
        <v>140.6</v>
      </c>
      <c r="AN747" s="45">
        <v>131.5</v>
      </c>
      <c r="AO747" s="45">
        <v>131.5</v>
      </c>
      <c r="AP747" s="45">
        <v>131.5</v>
      </c>
      <c r="AQ747" s="45">
        <v>131.5</v>
      </c>
      <c r="AR747" s="45">
        <v>131.5</v>
      </c>
      <c r="AS747" s="45">
        <v>131.5</v>
      </c>
      <c r="AT747" s="45">
        <v>131.5</v>
      </c>
      <c r="AU747" s="45">
        <v>131.5</v>
      </c>
      <c r="AV747" s="45">
        <v>131.5</v>
      </c>
      <c r="AW747" s="45">
        <v>131.5</v>
      </c>
      <c r="AX747" s="45">
        <v>130.19999999999999</v>
      </c>
      <c r="AY747" s="45">
        <v>130.19999999999999</v>
      </c>
      <c r="AZ747" s="45">
        <v>130.19999999999999</v>
      </c>
      <c r="BA747" s="45">
        <v>130.19999999999999</v>
      </c>
      <c r="BB747" s="45">
        <v>130.19999999999999</v>
      </c>
      <c r="BC747" s="45">
        <v>130.19999999999999</v>
      </c>
      <c r="BD747" s="45">
        <v>130.19999999999999</v>
      </c>
      <c r="BE747" s="45">
        <v>130.19999999999999</v>
      </c>
      <c r="BF747" s="45">
        <v>130.19999999999999</v>
      </c>
      <c r="BG747" s="45">
        <v>130.19999999999999</v>
      </c>
      <c r="BH747" s="45">
        <v>130.19999999999999</v>
      </c>
      <c r="BI747" s="45">
        <v>130.19999999999999</v>
      </c>
      <c r="BJ747" s="45">
        <v>130.19999999999999</v>
      </c>
      <c r="BK747" s="45">
        <v>130.19999999999999</v>
      </c>
      <c r="BL747" s="45">
        <v>130.19999999999999</v>
      </c>
      <c r="BM747" s="45">
        <v>130.19999999999999</v>
      </c>
      <c r="BN747" s="45">
        <v>130.19999999999999</v>
      </c>
      <c r="BO747" s="45">
        <v>130.19999999999999</v>
      </c>
      <c r="BP747" s="45">
        <v>130.19999999999999</v>
      </c>
      <c r="BQ747" s="45">
        <v>130.19999999999999</v>
      </c>
      <c r="BR747" s="45">
        <v>130.19999999999999</v>
      </c>
      <c r="BS747" s="45">
        <v>130.19999999999999</v>
      </c>
      <c r="BT747" s="45">
        <v>130.19999999999999</v>
      </c>
      <c r="BU747" s="45">
        <v>130.19999999999999</v>
      </c>
      <c r="BV747" s="45">
        <v>130.19999999999999</v>
      </c>
      <c r="BW747" s="45">
        <v>130.19999999999999</v>
      </c>
      <c r="BX747" s="45">
        <v>130.19999999999999</v>
      </c>
      <c r="BY747" s="45">
        <v>130.19999999999999</v>
      </c>
      <c r="BZ747" s="45">
        <v>130.19999999999999</v>
      </c>
      <c r="CA747" s="45">
        <v>130.19999999999999</v>
      </c>
      <c r="CB747" s="45">
        <v>130.19999999999999</v>
      </c>
      <c r="CC747" s="45">
        <v>130.19999999999999</v>
      </c>
      <c r="CD747" s="45">
        <v>130.19999999999999</v>
      </c>
      <c r="CE747" s="45">
        <v>130.19999999999999</v>
      </c>
      <c r="CF747" s="45">
        <v>130.19999999999999</v>
      </c>
      <c r="CG747" s="45">
        <v>130.19999999999999</v>
      </c>
      <c r="CH747" s="45">
        <v>130.19999999999999</v>
      </c>
      <c r="CI747" s="45">
        <v>130.19999999999999</v>
      </c>
      <c r="CJ747" s="45">
        <v>130.19999999999999</v>
      </c>
      <c r="CK747" s="45">
        <v>130.19999999999999</v>
      </c>
      <c r="CL747" s="45">
        <v>130.19999999999999</v>
      </c>
      <c r="CM747" s="45">
        <v>130.19999999999999</v>
      </c>
      <c r="CN747" s="45">
        <v>130.19999999999999</v>
      </c>
      <c r="CO747" s="45">
        <v>130.19999999999999</v>
      </c>
      <c r="CP747" s="45">
        <v>130.19999999999999</v>
      </c>
      <c r="CQ747" s="45">
        <v>130.19999999999999</v>
      </c>
      <c r="CR747" s="45">
        <v>130.19999999999999</v>
      </c>
      <c r="CS747" s="45">
        <v>130.19999999999999</v>
      </c>
      <c r="CT747" s="45">
        <v>130.19999999999999</v>
      </c>
      <c r="CU747" s="45">
        <v>130.19999999999999</v>
      </c>
      <c r="CV747" s="45">
        <v>130.19999999999999</v>
      </c>
      <c r="CW747" s="45">
        <v>130.19999999999999</v>
      </c>
      <c r="CX747" s="45">
        <v>130.19999999999999</v>
      </c>
      <c r="CY747" s="45">
        <v>130.19999999999999</v>
      </c>
      <c r="CZ747" s="45">
        <v>130.19999999999999</v>
      </c>
      <c r="DA747" s="45">
        <v>130.19999999999999</v>
      </c>
      <c r="DB747" s="45">
        <v>130.19999999999999</v>
      </c>
      <c r="DC747" s="45">
        <v>130.19999999999999</v>
      </c>
      <c r="DD747" s="45">
        <v>130.19999999999999</v>
      </c>
      <c r="DE747" s="45">
        <v>130.19999999999999</v>
      </c>
      <c r="DF747" s="45">
        <v>130.19999999999999</v>
      </c>
      <c r="DG747" s="45">
        <v>130.19999999999999</v>
      </c>
      <c r="DH747" s="45">
        <v>130.19999999999999</v>
      </c>
      <c r="DI747" s="45">
        <v>130.19999999999999</v>
      </c>
      <c r="DJ747" s="45">
        <v>130.19999999999999</v>
      </c>
      <c r="DK747" s="45">
        <v>130.19999999999999</v>
      </c>
      <c r="DL747" s="45">
        <v>130.19999999999999</v>
      </c>
      <c r="DM747" s="45">
        <v>130.19999999999999</v>
      </c>
      <c r="DN747" s="45">
        <v>130.19999999999999</v>
      </c>
      <c r="DO747" s="45">
        <v>130.19999999999999</v>
      </c>
      <c r="DP747" s="45">
        <v>130.19999999999999</v>
      </c>
      <c r="DQ747" s="45">
        <v>130.19999999999999</v>
      </c>
      <c r="DR747" s="45">
        <v>130.19999999999999</v>
      </c>
      <c r="DS747" s="45">
        <v>130.19999999999999</v>
      </c>
      <c r="DT747" s="45">
        <v>130.19999999999999</v>
      </c>
      <c r="DU747" s="45">
        <v>130.19999999999999</v>
      </c>
      <c r="DV747" s="45">
        <v>130.19999999999999</v>
      </c>
      <c r="DW747" s="45">
        <v>130.19999999999999</v>
      </c>
      <c r="DX747" s="46">
        <v>130.19999999999999</v>
      </c>
      <c r="DY747" s="46">
        <v>130.19999999999999</v>
      </c>
      <c r="DZ747" s="46">
        <v>130.19999999999999</v>
      </c>
      <c r="EA747">
        <v>130.19999999999999</v>
      </c>
      <c r="EB747" s="47">
        <v>130.19999999999999</v>
      </c>
      <c r="EC747" s="47">
        <v>130.19999999999999</v>
      </c>
    </row>
    <row r="748" spans="1:133" x14ac:dyDescent="0.25">
      <c r="A748" s="43" t="s">
        <v>4243</v>
      </c>
      <c r="B748" s="43" t="s">
        <v>4244</v>
      </c>
      <c r="C748" s="44">
        <v>5.8199999999999997E-3</v>
      </c>
      <c r="D748" s="45">
        <v>103.1</v>
      </c>
      <c r="E748" s="45">
        <v>103.1</v>
      </c>
      <c r="F748" s="45">
        <v>103.1</v>
      </c>
      <c r="G748" s="45">
        <v>103.1</v>
      </c>
      <c r="H748" s="45">
        <v>103.1</v>
      </c>
      <c r="I748" s="45">
        <v>103.1</v>
      </c>
      <c r="J748" s="45">
        <v>103.1</v>
      </c>
      <c r="K748" s="45">
        <v>103.1</v>
      </c>
      <c r="L748" s="45">
        <v>103.1</v>
      </c>
      <c r="M748" s="45">
        <v>103.1</v>
      </c>
      <c r="N748" s="45">
        <v>103.1</v>
      </c>
      <c r="O748" s="45">
        <v>103.1</v>
      </c>
      <c r="P748" s="45">
        <v>103.1</v>
      </c>
      <c r="Q748" s="45">
        <v>103.1</v>
      </c>
      <c r="R748" s="45">
        <v>103.1</v>
      </c>
      <c r="S748" s="45">
        <v>103.1</v>
      </c>
      <c r="T748" s="45">
        <v>103.1</v>
      </c>
      <c r="U748" s="45">
        <v>103.1</v>
      </c>
      <c r="V748" s="45">
        <v>103.1</v>
      </c>
      <c r="W748" s="45">
        <v>103.1</v>
      </c>
      <c r="X748" s="45">
        <v>103.1</v>
      </c>
      <c r="Y748" s="45">
        <v>103.1</v>
      </c>
      <c r="Z748" s="45">
        <v>103.1</v>
      </c>
      <c r="AA748" s="45">
        <v>103.1</v>
      </c>
      <c r="AB748" s="45">
        <v>140.6</v>
      </c>
      <c r="AC748" s="45">
        <v>140.6</v>
      </c>
      <c r="AD748" s="45">
        <v>140.6</v>
      </c>
      <c r="AE748" s="45">
        <v>140.6</v>
      </c>
      <c r="AF748" s="45">
        <v>140.6</v>
      </c>
      <c r="AG748" s="45">
        <v>140.6</v>
      </c>
      <c r="AH748" s="45">
        <v>140.6</v>
      </c>
      <c r="AI748" s="45">
        <v>140.6</v>
      </c>
      <c r="AJ748" s="45">
        <v>140.6</v>
      </c>
      <c r="AK748" s="45">
        <v>140.6</v>
      </c>
      <c r="AL748" s="45">
        <v>140.6</v>
      </c>
      <c r="AM748" s="45">
        <v>140.6</v>
      </c>
      <c r="AN748" s="45">
        <v>131.5</v>
      </c>
      <c r="AO748" s="45">
        <v>131.5</v>
      </c>
      <c r="AP748" s="45">
        <v>131.5</v>
      </c>
      <c r="AQ748" s="45">
        <v>131.5</v>
      </c>
      <c r="AR748" s="45">
        <v>131.5</v>
      </c>
      <c r="AS748" s="45">
        <v>131.5</v>
      </c>
      <c r="AT748" s="45">
        <v>131.5</v>
      </c>
      <c r="AU748" s="45">
        <v>131.5</v>
      </c>
      <c r="AV748" s="45">
        <v>131.5</v>
      </c>
      <c r="AW748" s="45">
        <v>131.5</v>
      </c>
      <c r="AX748" s="45">
        <v>130.19999999999999</v>
      </c>
      <c r="AY748" s="45">
        <v>130.19999999999999</v>
      </c>
      <c r="AZ748" s="45">
        <v>130.19999999999999</v>
      </c>
      <c r="BA748" s="45">
        <v>130.19999999999999</v>
      </c>
      <c r="BB748" s="45">
        <v>130.19999999999999</v>
      </c>
      <c r="BC748" s="45">
        <v>130.19999999999999</v>
      </c>
      <c r="BD748" s="45">
        <v>130.19999999999999</v>
      </c>
      <c r="BE748" s="45">
        <v>130.19999999999999</v>
      </c>
      <c r="BF748" s="45">
        <v>130.19999999999999</v>
      </c>
      <c r="BG748" s="45">
        <v>130.19999999999999</v>
      </c>
      <c r="BH748" s="45">
        <v>130.19999999999999</v>
      </c>
      <c r="BI748" s="45">
        <v>130.19999999999999</v>
      </c>
      <c r="BJ748" s="45">
        <v>130.19999999999999</v>
      </c>
      <c r="BK748" s="45">
        <v>130.19999999999999</v>
      </c>
      <c r="BL748" s="45">
        <v>130.19999999999999</v>
      </c>
      <c r="BM748" s="45">
        <v>130.19999999999999</v>
      </c>
      <c r="BN748" s="45">
        <v>130.19999999999999</v>
      </c>
      <c r="BO748" s="45">
        <v>130.19999999999999</v>
      </c>
      <c r="BP748" s="45">
        <v>130.19999999999999</v>
      </c>
      <c r="BQ748" s="45">
        <v>130.19999999999999</v>
      </c>
      <c r="BR748" s="45">
        <v>130.19999999999999</v>
      </c>
      <c r="BS748" s="45">
        <v>130.19999999999999</v>
      </c>
      <c r="BT748" s="45">
        <v>130.19999999999999</v>
      </c>
      <c r="BU748" s="45">
        <v>130.19999999999999</v>
      </c>
      <c r="BV748" s="45">
        <v>130.19999999999999</v>
      </c>
      <c r="BW748" s="45">
        <v>130.19999999999999</v>
      </c>
      <c r="BX748" s="45">
        <v>130.19999999999999</v>
      </c>
      <c r="BY748" s="45">
        <v>130.19999999999999</v>
      </c>
      <c r="BZ748" s="45">
        <v>130.19999999999999</v>
      </c>
      <c r="CA748" s="45">
        <v>130.19999999999999</v>
      </c>
      <c r="CB748" s="45">
        <v>130.19999999999999</v>
      </c>
      <c r="CC748" s="45">
        <v>130.19999999999999</v>
      </c>
      <c r="CD748" s="45">
        <v>130.19999999999999</v>
      </c>
      <c r="CE748" s="45">
        <v>130.19999999999999</v>
      </c>
      <c r="CF748" s="45">
        <v>130.19999999999999</v>
      </c>
      <c r="CG748" s="45">
        <v>130.19999999999999</v>
      </c>
      <c r="CH748" s="45">
        <v>130.19999999999999</v>
      </c>
      <c r="CI748" s="45">
        <v>130.19999999999999</v>
      </c>
      <c r="CJ748" s="45">
        <v>130.19999999999999</v>
      </c>
      <c r="CK748" s="45">
        <v>130.19999999999999</v>
      </c>
      <c r="CL748" s="45">
        <v>130.19999999999999</v>
      </c>
      <c r="CM748" s="45">
        <v>130.19999999999999</v>
      </c>
      <c r="CN748" s="45">
        <v>130.19999999999999</v>
      </c>
      <c r="CO748" s="45">
        <v>130.19999999999999</v>
      </c>
      <c r="CP748" s="45">
        <v>130.19999999999999</v>
      </c>
      <c r="CQ748" s="45">
        <v>130.19999999999999</v>
      </c>
      <c r="CR748" s="45">
        <v>130.19999999999999</v>
      </c>
      <c r="CS748" s="45">
        <v>130.19999999999999</v>
      </c>
      <c r="CT748" s="45">
        <v>130.19999999999999</v>
      </c>
      <c r="CU748" s="45">
        <v>130.19999999999999</v>
      </c>
      <c r="CV748" s="45">
        <v>130.19999999999999</v>
      </c>
      <c r="CW748" s="45">
        <v>130.19999999999999</v>
      </c>
      <c r="CX748" s="45">
        <v>130.19999999999999</v>
      </c>
      <c r="CY748" s="45">
        <v>130.19999999999999</v>
      </c>
      <c r="CZ748" s="45">
        <v>130.19999999999999</v>
      </c>
      <c r="DA748" s="45">
        <v>130.19999999999999</v>
      </c>
      <c r="DB748" s="45">
        <v>130.19999999999999</v>
      </c>
      <c r="DC748" s="45">
        <v>130.19999999999999</v>
      </c>
      <c r="DD748" s="45">
        <v>130.19999999999999</v>
      </c>
      <c r="DE748" s="45">
        <v>130.19999999999999</v>
      </c>
      <c r="DF748" s="45">
        <v>130.19999999999999</v>
      </c>
      <c r="DG748" s="45">
        <v>130.19999999999999</v>
      </c>
      <c r="DH748" s="45">
        <v>130.19999999999999</v>
      </c>
      <c r="DI748" s="45">
        <v>130.19999999999999</v>
      </c>
      <c r="DJ748" s="45">
        <v>130.19999999999999</v>
      </c>
      <c r="DK748" s="45">
        <v>130.19999999999999</v>
      </c>
      <c r="DL748" s="45">
        <v>130.19999999999999</v>
      </c>
      <c r="DM748" s="45">
        <v>130.19999999999999</v>
      </c>
      <c r="DN748" s="45">
        <v>130.19999999999999</v>
      </c>
      <c r="DO748" s="45">
        <v>130.19999999999999</v>
      </c>
      <c r="DP748" s="45">
        <v>130.19999999999999</v>
      </c>
      <c r="DQ748" s="45">
        <v>130.19999999999999</v>
      </c>
      <c r="DR748" s="45">
        <v>130.19999999999999</v>
      </c>
      <c r="DS748" s="45">
        <v>130.19999999999999</v>
      </c>
      <c r="DT748" s="45">
        <v>130.19999999999999</v>
      </c>
      <c r="DU748" s="45">
        <v>130.19999999999999</v>
      </c>
      <c r="DV748" s="45">
        <v>130.19999999999999</v>
      </c>
      <c r="DW748" s="45">
        <v>130.19999999999999</v>
      </c>
      <c r="DX748" s="46">
        <v>130.19999999999999</v>
      </c>
      <c r="DY748" s="46">
        <v>130.19999999999999</v>
      </c>
      <c r="DZ748" s="46">
        <v>130.19999999999999</v>
      </c>
      <c r="EA748">
        <v>130.19999999999999</v>
      </c>
      <c r="EB748" s="47">
        <v>130.19999999999999</v>
      </c>
      <c r="EC748" s="47">
        <v>130.19999999999999</v>
      </c>
    </row>
    <row r="749" spans="1:133" x14ac:dyDescent="0.25">
      <c r="A749" s="43" t="s">
        <v>4245</v>
      </c>
      <c r="B749" s="43" t="s">
        <v>4246</v>
      </c>
      <c r="C749" s="44">
        <v>0.43675000000000003</v>
      </c>
      <c r="D749" s="45">
        <v>107</v>
      </c>
      <c r="E749" s="45">
        <v>107.9</v>
      </c>
      <c r="F749" s="45">
        <v>112.7</v>
      </c>
      <c r="G749" s="45">
        <v>107</v>
      </c>
      <c r="H749" s="45">
        <v>107.3</v>
      </c>
      <c r="I749" s="45">
        <v>104.6</v>
      </c>
      <c r="J749" s="45">
        <v>107</v>
      </c>
      <c r="K749" s="45">
        <v>103.6</v>
      </c>
      <c r="L749" s="45">
        <v>107.7</v>
      </c>
      <c r="M749" s="45">
        <v>116.8</v>
      </c>
      <c r="N749" s="45">
        <v>116.4</v>
      </c>
      <c r="O749" s="45">
        <v>116.5</v>
      </c>
      <c r="P749" s="45">
        <v>119.4</v>
      </c>
      <c r="Q749" s="45">
        <v>116.9</v>
      </c>
      <c r="R749" s="45">
        <v>115.4</v>
      </c>
      <c r="S749" s="45">
        <v>117.9</v>
      </c>
      <c r="T749" s="45">
        <v>114</v>
      </c>
      <c r="U749" s="45">
        <v>116.2</v>
      </c>
      <c r="V749" s="45">
        <v>120.4</v>
      </c>
      <c r="W749" s="45">
        <v>121.2</v>
      </c>
      <c r="X749" s="45">
        <v>123.2</v>
      </c>
      <c r="Y749" s="45">
        <v>124.2</v>
      </c>
      <c r="Z749" s="45">
        <v>127.6</v>
      </c>
      <c r="AA749" s="45">
        <v>126.2</v>
      </c>
      <c r="AB749" s="45">
        <v>131.30000000000001</v>
      </c>
      <c r="AC749" s="45">
        <v>131.19999999999999</v>
      </c>
      <c r="AD749" s="45">
        <v>127.1</v>
      </c>
      <c r="AE749" s="45">
        <v>133.6</v>
      </c>
      <c r="AF749" s="45">
        <v>125.8</v>
      </c>
      <c r="AG749" s="45">
        <v>129.80000000000001</v>
      </c>
      <c r="AH749" s="45">
        <v>126.1</v>
      </c>
      <c r="AI749" s="45">
        <v>135.19999999999999</v>
      </c>
      <c r="AJ749" s="45">
        <v>125.2</v>
      </c>
      <c r="AK749" s="45">
        <v>122.3</v>
      </c>
      <c r="AL749" s="45">
        <v>129.80000000000001</v>
      </c>
      <c r="AM749" s="45">
        <v>131.19999999999999</v>
      </c>
      <c r="AN749" s="45">
        <v>124</v>
      </c>
      <c r="AO749" s="45">
        <v>128.9</v>
      </c>
      <c r="AP749" s="45">
        <v>130.30000000000001</v>
      </c>
      <c r="AQ749" s="45">
        <v>135.69999999999999</v>
      </c>
      <c r="AR749" s="45">
        <v>132</v>
      </c>
      <c r="AS749" s="45">
        <v>128.9</v>
      </c>
      <c r="AT749" s="45">
        <v>129.6</v>
      </c>
      <c r="AU749" s="45">
        <v>128.1</v>
      </c>
      <c r="AV749" s="45">
        <v>127.7</v>
      </c>
      <c r="AW749" s="45">
        <v>123.2</v>
      </c>
      <c r="AX749" s="45">
        <v>123.3</v>
      </c>
      <c r="AY749" s="45">
        <v>123.8</v>
      </c>
      <c r="AZ749" s="45">
        <v>123.1</v>
      </c>
      <c r="BA749" s="45">
        <v>123.1</v>
      </c>
      <c r="BB749" s="45">
        <v>123.5</v>
      </c>
      <c r="BC749" s="45">
        <v>124.4</v>
      </c>
      <c r="BD749" s="45">
        <v>124.6</v>
      </c>
      <c r="BE749" s="45">
        <v>125.7</v>
      </c>
      <c r="BF749" s="45">
        <v>125.9</v>
      </c>
      <c r="BG749" s="45">
        <v>125.6</v>
      </c>
      <c r="BH749" s="45">
        <v>126.1</v>
      </c>
      <c r="BI749" s="45">
        <v>125.4</v>
      </c>
      <c r="BJ749" s="45">
        <v>125.7</v>
      </c>
      <c r="BK749" s="45">
        <v>126.1</v>
      </c>
      <c r="BL749" s="45">
        <v>124.8</v>
      </c>
      <c r="BM749" s="45">
        <v>125.1</v>
      </c>
      <c r="BN749" s="45">
        <v>126.8</v>
      </c>
      <c r="BO749" s="45">
        <v>126.5</v>
      </c>
      <c r="BP749" s="45">
        <v>126.8</v>
      </c>
      <c r="BQ749" s="45">
        <v>128.4</v>
      </c>
      <c r="BR749" s="45">
        <v>127.6</v>
      </c>
      <c r="BS749" s="45">
        <v>128.69999999999999</v>
      </c>
      <c r="BT749" s="45">
        <v>127</v>
      </c>
      <c r="BU749" s="45">
        <v>127.6</v>
      </c>
      <c r="BV749" s="45">
        <v>129</v>
      </c>
      <c r="BW749" s="45">
        <v>129.69999999999999</v>
      </c>
      <c r="BX749" s="45">
        <v>129.19999999999999</v>
      </c>
      <c r="BY749" s="45">
        <v>128.6</v>
      </c>
      <c r="BZ749" s="45">
        <v>130.19999999999999</v>
      </c>
      <c r="CA749" s="45">
        <v>130.19999999999999</v>
      </c>
      <c r="CB749" s="45">
        <v>130.19999999999999</v>
      </c>
      <c r="CC749" s="45">
        <v>130.4</v>
      </c>
      <c r="CD749" s="45">
        <v>130.19999999999999</v>
      </c>
      <c r="CE749" s="45">
        <v>129.9</v>
      </c>
      <c r="CF749" s="45">
        <v>129.9</v>
      </c>
      <c r="CG749" s="45">
        <v>129.1</v>
      </c>
      <c r="CH749" s="45">
        <v>128.9</v>
      </c>
      <c r="CI749" s="45">
        <v>128.30000000000001</v>
      </c>
      <c r="CJ749" s="45">
        <v>128.4</v>
      </c>
      <c r="CK749" s="45">
        <v>131.6</v>
      </c>
      <c r="CL749" s="45">
        <v>133.69999999999999</v>
      </c>
      <c r="CM749" s="45">
        <v>132.30000000000001</v>
      </c>
      <c r="CN749" s="45">
        <v>135.19999999999999</v>
      </c>
      <c r="CO749" s="45">
        <v>135.19999999999999</v>
      </c>
      <c r="CP749" s="45">
        <v>130.19999999999999</v>
      </c>
      <c r="CQ749" s="45">
        <v>130.4</v>
      </c>
      <c r="CR749" s="45">
        <v>129</v>
      </c>
      <c r="CS749" s="45">
        <v>127.8</v>
      </c>
      <c r="CT749" s="45">
        <v>128.5</v>
      </c>
      <c r="CU749" s="45">
        <v>128.4</v>
      </c>
      <c r="CV749" s="45">
        <v>128.4</v>
      </c>
      <c r="CW749" s="45">
        <v>128</v>
      </c>
      <c r="CX749" s="45">
        <v>127.9</v>
      </c>
      <c r="CY749" s="45">
        <v>127.9</v>
      </c>
      <c r="CZ749" s="45">
        <v>128.30000000000001</v>
      </c>
      <c r="DA749" s="45">
        <v>128.4</v>
      </c>
      <c r="DB749" s="45">
        <v>130.6</v>
      </c>
      <c r="DC749" s="45">
        <v>127.7</v>
      </c>
      <c r="DD749" s="45">
        <v>127.3</v>
      </c>
      <c r="DE749" s="45">
        <v>130.6</v>
      </c>
      <c r="DF749" s="45">
        <v>128.1</v>
      </c>
      <c r="DG749" s="45">
        <v>131.5</v>
      </c>
      <c r="DH749" s="45">
        <v>131.1</v>
      </c>
      <c r="DI749" s="45">
        <v>131.6</v>
      </c>
      <c r="DJ749" s="45">
        <v>132.9</v>
      </c>
      <c r="DK749" s="45">
        <v>135</v>
      </c>
      <c r="DL749" s="45">
        <v>134.69999999999999</v>
      </c>
      <c r="DM749" s="45">
        <v>135.9</v>
      </c>
      <c r="DN749" s="45">
        <v>133</v>
      </c>
      <c r="DO749" s="45">
        <v>132.9</v>
      </c>
      <c r="DP749" s="45">
        <v>130.6</v>
      </c>
      <c r="DQ749" s="45">
        <v>133.5</v>
      </c>
      <c r="DR749" s="45">
        <v>135.5</v>
      </c>
      <c r="DS749" s="45">
        <v>134</v>
      </c>
      <c r="DT749" s="45">
        <v>138.9</v>
      </c>
      <c r="DU749" s="45">
        <v>144.9</v>
      </c>
      <c r="DV749" s="45">
        <v>142.6</v>
      </c>
      <c r="DW749" s="45">
        <v>143.5</v>
      </c>
      <c r="DX749" s="46">
        <v>141.6</v>
      </c>
      <c r="DY749" s="46">
        <v>142.9</v>
      </c>
      <c r="DZ749" s="46">
        <v>141.80000000000001</v>
      </c>
      <c r="EA749">
        <v>142.6</v>
      </c>
      <c r="EB749" s="47">
        <v>142.5</v>
      </c>
      <c r="EC749" s="47">
        <v>144.19999999999999</v>
      </c>
    </row>
    <row r="750" spans="1:133" x14ac:dyDescent="0.25">
      <c r="A750" s="43" t="s">
        <v>2972</v>
      </c>
      <c r="B750" s="43" t="s">
        <v>4247</v>
      </c>
      <c r="C750" s="44">
        <v>4.3600000000000002E-3</v>
      </c>
      <c r="D750" s="45">
        <v>84.8</v>
      </c>
      <c r="E750" s="45">
        <v>93</v>
      </c>
      <c r="F750" s="45">
        <v>87.4</v>
      </c>
      <c r="G750" s="45">
        <v>119</v>
      </c>
      <c r="H750" s="45">
        <v>101.6</v>
      </c>
      <c r="I750" s="45">
        <v>123.3</v>
      </c>
      <c r="J750" s="45">
        <v>117</v>
      </c>
      <c r="K750" s="45">
        <v>101</v>
      </c>
      <c r="L750" s="45">
        <v>112</v>
      </c>
      <c r="M750" s="45">
        <v>120.8</v>
      </c>
      <c r="N750" s="45">
        <v>101.6</v>
      </c>
      <c r="O750" s="45">
        <v>89.3</v>
      </c>
      <c r="P750" s="45">
        <v>97.3</v>
      </c>
      <c r="Q750" s="45">
        <v>111.3</v>
      </c>
      <c r="R750" s="45">
        <v>124.5</v>
      </c>
      <c r="S750" s="45">
        <v>105</v>
      </c>
      <c r="T750" s="45">
        <v>105.3</v>
      </c>
      <c r="U750" s="45">
        <v>117.6</v>
      </c>
      <c r="V750" s="45">
        <v>101.7</v>
      </c>
      <c r="W750" s="45">
        <v>107.5</v>
      </c>
      <c r="X750" s="45">
        <v>105.4</v>
      </c>
      <c r="Y750" s="45">
        <v>102.2</v>
      </c>
      <c r="Z750" s="45">
        <v>104</v>
      </c>
      <c r="AA750" s="45">
        <v>94.5</v>
      </c>
      <c r="AB750" s="45">
        <v>113.1</v>
      </c>
      <c r="AC750" s="45">
        <v>104.1</v>
      </c>
      <c r="AD750" s="45">
        <v>103.9</v>
      </c>
      <c r="AE750" s="45">
        <v>110.1</v>
      </c>
      <c r="AF750" s="45">
        <v>100.4</v>
      </c>
      <c r="AG750" s="45">
        <v>109.6</v>
      </c>
      <c r="AH750" s="45">
        <v>108.2</v>
      </c>
      <c r="AI750" s="45">
        <v>115.7</v>
      </c>
      <c r="AJ750" s="45">
        <v>115</v>
      </c>
      <c r="AK750" s="45">
        <v>111.9</v>
      </c>
      <c r="AL750" s="45">
        <v>102.1</v>
      </c>
      <c r="AM750" s="45">
        <v>108</v>
      </c>
      <c r="AN750" s="45">
        <v>112.5</v>
      </c>
      <c r="AO750" s="45">
        <v>113.6</v>
      </c>
      <c r="AP750" s="45">
        <v>107.7</v>
      </c>
      <c r="AQ750" s="45">
        <v>118.4</v>
      </c>
      <c r="AR750" s="45">
        <v>117.3</v>
      </c>
      <c r="AS750" s="45">
        <v>127.3</v>
      </c>
      <c r="AT750" s="45">
        <v>119.9</v>
      </c>
      <c r="AU750" s="45">
        <v>119.9</v>
      </c>
      <c r="AV750" s="45">
        <v>119.4</v>
      </c>
      <c r="AW750" s="45">
        <v>119.4</v>
      </c>
      <c r="AX750" s="45">
        <v>111.4</v>
      </c>
      <c r="AY750" s="45">
        <v>114.9</v>
      </c>
      <c r="AZ750" s="45">
        <v>116.5</v>
      </c>
      <c r="BA750" s="45">
        <v>112.9</v>
      </c>
      <c r="BB750" s="45">
        <v>114.4</v>
      </c>
      <c r="BC750" s="45">
        <v>112.2</v>
      </c>
      <c r="BD750" s="45">
        <v>113</v>
      </c>
      <c r="BE750" s="45">
        <v>118.9</v>
      </c>
      <c r="BF750" s="45">
        <v>118.9</v>
      </c>
      <c r="BG750" s="45">
        <v>113.4</v>
      </c>
      <c r="BH750" s="45">
        <v>121.7</v>
      </c>
      <c r="BI750" s="45">
        <v>121.7</v>
      </c>
      <c r="BJ750" s="45">
        <v>117.2</v>
      </c>
      <c r="BK750" s="45">
        <v>113.6</v>
      </c>
      <c r="BL750" s="45">
        <v>114.3</v>
      </c>
      <c r="BM750" s="45">
        <v>114.3</v>
      </c>
      <c r="BN750" s="45">
        <v>117.1</v>
      </c>
      <c r="BO750" s="45">
        <v>112</v>
      </c>
      <c r="BP750" s="45">
        <v>112</v>
      </c>
      <c r="BQ750" s="45">
        <v>112.2</v>
      </c>
      <c r="BR750" s="45">
        <v>117</v>
      </c>
      <c r="BS750" s="45">
        <v>114.7</v>
      </c>
      <c r="BT750" s="45">
        <v>114.7</v>
      </c>
      <c r="BU750" s="45">
        <v>113.2</v>
      </c>
      <c r="BV750" s="45">
        <v>115.2</v>
      </c>
      <c r="BW750" s="45">
        <v>113.8</v>
      </c>
      <c r="BX750" s="45">
        <v>115.4</v>
      </c>
      <c r="BY750" s="45">
        <v>119.3</v>
      </c>
      <c r="BZ750" s="45">
        <v>119.3</v>
      </c>
      <c r="CA750" s="45">
        <v>113.4</v>
      </c>
      <c r="CB750" s="45">
        <v>112.4</v>
      </c>
      <c r="CC750" s="45">
        <v>120.7</v>
      </c>
      <c r="CD750" s="45">
        <v>127.3</v>
      </c>
      <c r="CE750" s="45">
        <v>118.7</v>
      </c>
      <c r="CF750" s="45">
        <v>122.4</v>
      </c>
      <c r="CG750" s="45">
        <v>122.4</v>
      </c>
      <c r="CH750" s="45">
        <v>128.19999999999999</v>
      </c>
      <c r="CI750" s="45">
        <v>119.7</v>
      </c>
      <c r="CJ750" s="45">
        <v>128.6</v>
      </c>
      <c r="CK750" s="45">
        <v>116.9</v>
      </c>
      <c r="CL750" s="45">
        <v>115.3</v>
      </c>
      <c r="CM750" s="45">
        <v>119.8</v>
      </c>
      <c r="CN750" s="45">
        <v>119.8</v>
      </c>
      <c r="CO750" s="45">
        <v>119.8</v>
      </c>
      <c r="CP750" s="45">
        <v>116.9</v>
      </c>
      <c r="CQ750" s="45">
        <v>119.7</v>
      </c>
      <c r="CR750" s="45">
        <v>119.7</v>
      </c>
      <c r="CS750" s="45">
        <v>119.7</v>
      </c>
      <c r="CT750" s="45">
        <v>120.1</v>
      </c>
      <c r="CU750" s="45">
        <v>120.8</v>
      </c>
      <c r="CV750" s="45">
        <v>120.8</v>
      </c>
      <c r="CW750" s="45">
        <v>120.1</v>
      </c>
      <c r="CX750" s="45">
        <v>119</v>
      </c>
      <c r="CY750" s="45">
        <v>119</v>
      </c>
      <c r="CZ750" s="45">
        <v>122.2</v>
      </c>
      <c r="DA750" s="45">
        <v>122.2</v>
      </c>
      <c r="DB750" s="45">
        <v>122.2</v>
      </c>
      <c r="DC750" s="45">
        <v>119.7</v>
      </c>
      <c r="DD750" s="45">
        <v>119.7</v>
      </c>
      <c r="DE750" s="45">
        <v>122.3</v>
      </c>
      <c r="DF750" s="45">
        <v>123.3</v>
      </c>
      <c r="DG750" s="45">
        <v>123.3</v>
      </c>
      <c r="DH750" s="45">
        <v>119.3</v>
      </c>
      <c r="DI750" s="45">
        <v>119.3</v>
      </c>
      <c r="DJ750" s="45">
        <v>119.3</v>
      </c>
      <c r="DK750" s="45">
        <v>119.7</v>
      </c>
      <c r="DL750" s="45">
        <v>119.7</v>
      </c>
      <c r="DM750" s="45">
        <v>125.6</v>
      </c>
      <c r="DN750" s="45">
        <v>125.6</v>
      </c>
      <c r="DO750" s="45">
        <v>117.2</v>
      </c>
      <c r="DP750" s="45">
        <v>121.8</v>
      </c>
      <c r="DQ750" s="45">
        <v>121.8</v>
      </c>
      <c r="DR750" s="45">
        <v>121.8</v>
      </c>
      <c r="DS750" s="45">
        <v>121.8</v>
      </c>
      <c r="DT750" s="45">
        <v>121.8</v>
      </c>
      <c r="DU750" s="45">
        <v>121.8</v>
      </c>
      <c r="DV750" s="45">
        <v>121.8</v>
      </c>
      <c r="DW750" s="45">
        <v>123.3</v>
      </c>
      <c r="DX750" s="46">
        <v>124.1</v>
      </c>
      <c r="DY750" s="46">
        <v>127</v>
      </c>
      <c r="DZ750" s="46">
        <v>121.9</v>
      </c>
      <c r="EA750">
        <v>121.9</v>
      </c>
      <c r="EB750" s="47">
        <v>121.9</v>
      </c>
      <c r="EC750" s="47">
        <v>122.8</v>
      </c>
    </row>
    <row r="751" spans="1:133" x14ac:dyDescent="0.25">
      <c r="A751" s="43" t="s">
        <v>4248</v>
      </c>
      <c r="B751" s="43" t="s">
        <v>4249</v>
      </c>
      <c r="C751" s="44">
        <v>0.25613000000000002</v>
      </c>
      <c r="D751" s="45">
        <v>108.8</v>
      </c>
      <c r="E751" s="45">
        <v>115.3</v>
      </c>
      <c r="F751" s="45">
        <v>120.3</v>
      </c>
      <c r="G751" s="45">
        <v>111.9</v>
      </c>
      <c r="H751" s="45">
        <v>109.6</v>
      </c>
      <c r="I751" s="45">
        <v>107.2</v>
      </c>
      <c r="J751" s="45">
        <v>110.9</v>
      </c>
      <c r="K751" s="45">
        <v>104.6</v>
      </c>
      <c r="L751" s="45">
        <v>110.4</v>
      </c>
      <c r="M751" s="45">
        <v>122.3</v>
      </c>
      <c r="N751" s="45">
        <v>123.4</v>
      </c>
      <c r="O751" s="45">
        <v>120.5</v>
      </c>
      <c r="P751" s="45">
        <v>125.7</v>
      </c>
      <c r="Q751" s="45">
        <v>121.7</v>
      </c>
      <c r="R751" s="45">
        <v>114.4</v>
      </c>
      <c r="S751" s="45">
        <v>126.8</v>
      </c>
      <c r="T751" s="45">
        <v>117.6</v>
      </c>
      <c r="U751" s="45">
        <v>120.3</v>
      </c>
      <c r="V751" s="45">
        <v>125.3</v>
      </c>
      <c r="W751" s="45">
        <v>129.69999999999999</v>
      </c>
      <c r="X751" s="45">
        <v>130.80000000000001</v>
      </c>
      <c r="Y751" s="45">
        <v>129.5</v>
      </c>
      <c r="Z751" s="45">
        <v>134.19999999999999</v>
      </c>
      <c r="AA751" s="45">
        <v>134.19999999999999</v>
      </c>
      <c r="AB751" s="45">
        <v>147.69999999999999</v>
      </c>
      <c r="AC751" s="45">
        <v>143.69999999999999</v>
      </c>
      <c r="AD751" s="45">
        <v>140.80000000000001</v>
      </c>
      <c r="AE751" s="45">
        <v>148.6</v>
      </c>
      <c r="AF751" s="45">
        <v>134.69999999999999</v>
      </c>
      <c r="AG751" s="45">
        <v>140.69999999999999</v>
      </c>
      <c r="AH751" s="45">
        <v>138.1</v>
      </c>
      <c r="AI751" s="45">
        <v>149.30000000000001</v>
      </c>
      <c r="AJ751" s="45">
        <v>137.6</v>
      </c>
      <c r="AK751" s="45">
        <v>134.9</v>
      </c>
      <c r="AL751" s="45">
        <v>146.4</v>
      </c>
      <c r="AM751" s="45">
        <v>144.30000000000001</v>
      </c>
      <c r="AN751" s="45">
        <v>135.80000000000001</v>
      </c>
      <c r="AO751" s="45">
        <v>140</v>
      </c>
      <c r="AP751" s="45">
        <v>144.9</v>
      </c>
      <c r="AQ751" s="45">
        <v>151.30000000000001</v>
      </c>
      <c r="AR751" s="45">
        <v>146.5</v>
      </c>
      <c r="AS751" s="45">
        <v>141</v>
      </c>
      <c r="AT751" s="45">
        <v>142.9</v>
      </c>
      <c r="AU751" s="45">
        <v>141.6</v>
      </c>
      <c r="AV751" s="45">
        <v>140.6</v>
      </c>
      <c r="AW751" s="45">
        <v>132.1</v>
      </c>
      <c r="AX751" s="45">
        <v>132.1</v>
      </c>
      <c r="AY751" s="45">
        <v>132.1</v>
      </c>
      <c r="AZ751" s="45">
        <v>132.1</v>
      </c>
      <c r="BA751" s="45">
        <v>132.1</v>
      </c>
      <c r="BB751" s="45">
        <v>132.1</v>
      </c>
      <c r="BC751" s="45">
        <v>132.1</v>
      </c>
      <c r="BD751" s="45">
        <v>132.1</v>
      </c>
      <c r="BE751" s="45">
        <v>132.1</v>
      </c>
      <c r="BF751" s="45">
        <v>132.1</v>
      </c>
      <c r="BG751" s="45">
        <v>132.1</v>
      </c>
      <c r="BH751" s="45">
        <v>132.1</v>
      </c>
      <c r="BI751" s="45">
        <v>132.1</v>
      </c>
      <c r="BJ751" s="45">
        <v>132.1</v>
      </c>
      <c r="BK751" s="45">
        <v>132.1</v>
      </c>
      <c r="BL751" s="45">
        <v>130.80000000000001</v>
      </c>
      <c r="BM751" s="45">
        <v>130.80000000000001</v>
      </c>
      <c r="BN751" s="45">
        <v>133.6</v>
      </c>
      <c r="BO751" s="45">
        <v>133.6</v>
      </c>
      <c r="BP751" s="45">
        <v>135.4</v>
      </c>
      <c r="BQ751" s="45">
        <v>137.1</v>
      </c>
      <c r="BR751" s="45">
        <v>135.6</v>
      </c>
      <c r="BS751" s="45">
        <v>137.6</v>
      </c>
      <c r="BT751" s="45">
        <v>134.69999999999999</v>
      </c>
      <c r="BU751" s="45">
        <v>135.9</v>
      </c>
      <c r="BV751" s="45">
        <v>139.4</v>
      </c>
      <c r="BW751" s="45">
        <v>138.80000000000001</v>
      </c>
      <c r="BX751" s="45">
        <v>138.80000000000001</v>
      </c>
      <c r="BY751" s="45">
        <v>137.69999999999999</v>
      </c>
      <c r="BZ751" s="45">
        <v>138.19999999999999</v>
      </c>
      <c r="CA751" s="45">
        <v>138.19999999999999</v>
      </c>
      <c r="CB751" s="45">
        <v>138.19999999999999</v>
      </c>
      <c r="CC751" s="45">
        <v>138.19999999999999</v>
      </c>
      <c r="CD751" s="45">
        <v>138.19999999999999</v>
      </c>
      <c r="CE751" s="45">
        <v>138.19999999999999</v>
      </c>
      <c r="CF751" s="45">
        <v>138.19999999999999</v>
      </c>
      <c r="CG751" s="45">
        <v>138.19999999999999</v>
      </c>
      <c r="CH751" s="45">
        <v>138.19999999999999</v>
      </c>
      <c r="CI751" s="45">
        <v>135.9</v>
      </c>
      <c r="CJ751" s="45">
        <v>135.9</v>
      </c>
      <c r="CK751" s="45">
        <v>141.19999999999999</v>
      </c>
      <c r="CL751" s="45">
        <v>146.5</v>
      </c>
      <c r="CM751" s="45">
        <v>143.69999999999999</v>
      </c>
      <c r="CN751" s="45">
        <v>147.9</v>
      </c>
      <c r="CO751" s="45">
        <v>147.9</v>
      </c>
      <c r="CP751" s="45">
        <v>139.1</v>
      </c>
      <c r="CQ751" s="45">
        <v>139.1</v>
      </c>
      <c r="CR751" s="45">
        <v>137.19999999999999</v>
      </c>
      <c r="CS751" s="45">
        <v>135.69999999999999</v>
      </c>
      <c r="CT751" s="45">
        <v>135.69999999999999</v>
      </c>
      <c r="CU751" s="45">
        <v>135.69999999999999</v>
      </c>
      <c r="CV751" s="45">
        <v>135.69999999999999</v>
      </c>
      <c r="CW751" s="45">
        <v>135.69999999999999</v>
      </c>
      <c r="CX751" s="45">
        <v>135.69999999999999</v>
      </c>
      <c r="CY751" s="45">
        <v>135.69999999999999</v>
      </c>
      <c r="CZ751" s="45">
        <v>135.69999999999999</v>
      </c>
      <c r="DA751" s="45">
        <v>136.5</v>
      </c>
      <c r="DB751" s="45">
        <v>138.5</v>
      </c>
      <c r="DC751" s="45">
        <v>133.69999999999999</v>
      </c>
      <c r="DD751" s="45">
        <v>132.69999999999999</v>
      </c>
      <c r="DE751" s="45">
        <v>137</v>
      </c>
      <c r="DF751" s="45">
        <v>133</v>
      </c>
      <c r="DG751" s="45">
        <v>137.5</v>
      </c>
      <c r="DH751" s="45">
        <v>135.5</v>
      </c>
      <c r="DI751" s="45">
        <v>135.5</v>
      </c>
      <c r="DJ751" s="45">
        <v>138.1</v>
      </c>
      <c r="DK751" s="45">
        <v>139.80000000000001</v>
      </c>
      <c r="DL751" s="45">
        <v>138.69999999999999</v>
      </c>
      <c r="DM751" s="45">
        <v>137.5</v>
      </c>
      <c r="DN751" s="45">
        <v>132.4</v>
      </c>
      <c r="DO751" s="45">
        <v>132.4</v>
      </c>
      <c r="DP751" s="45">
        <v>128.4</v>
      </c>
      <c r="DQ751" s="45">
        <v>133.6</v>
      </c>
      <c r="DR751" s="45">
        <v>136.69999999999999</v>
      </c>
      <c r="DS751" s="45">
        <v>133.69999999999999</v>
      </c>
      <c r="DT751" s="45">
        <v>140.9</v>
      </c>
      <c r="DU751" s="45">
        <v>150.30000000000001</v>
      </c>
      <c r="DV751" s="45">
        <v>146.30000000000001</v>
      </c>
      <c r="DW751" s="45">
        <v>146.9</v>
      </c>
      <c r="DX751" s="46">
        <v>145.30000000000001</v>
      </c>
      <c r="DY751" s="46">
        <v>146.19999999999999</v>
      </c>
      <c r="DZ751" s="46">
        <v>144.6</v>
      </c>
      <c r="EA751">
        <v>146.80000000000001</v>
      </c>
      <c r="EB751" s="47">
        <v>146.80000000000001</v>
      </c>
      <c r="EC751" s="47">
        <v>148.9</v>
      </c>
    </row>
    <row r="752" spans="1:133" x14ac:dyDescent="0.25">
      <c r="A752" s="43" t="s">
        <v>4250</v>
      </c>
      <c r="B752" s="43" t="s">
        <v>4251</v>
      </c>
      <c r="C752" s="44">
        <v>1.4999999999999999E-4</v>
      </c>
      <c r="D752" s="45">
        <v>100.7</v>
      </c>
      <c r="E752" s="45">
        <v>95.8</v>
      </c>
      <c r="F752" s="45">
        <v>104.1</v>
      </c>
      <c r="G752" s="45">
        <v>101</v>
      </c>
      <c r="H752" s="45">
        <v>84</v>
      </c>
      <c r="I752" s="45">
        <v>77.900000000000006</v>
      </c>
      <c r="J752" s="45">
        <v>79.099999999999994</v>
      </c>
      <c r="K752" s="45">
        <v>76.8</v>
      </c>
      <c r="L752" s="45">
        <v>80.5</v>
      </c>
      <c r="M752" s="45">
        <v>78.5</v>
      </c>
      <c r="N752" s="45">
        <v>77</v>
      </c>
      <c r="O752" s="45">
        <v>73.7</v>
      </c>
      <c r="P752" s="45">
        <v>79.3</v>
      </c>
      <c r="Q752" s="45">
        <v>80.099999999999994</v>
      </c>
      <c r="R752" s="45">
        <v>81.7</v>
      </c>
      <c r="S752" s="45">
        <v>80.2</v>
      </c>
      <c r="T752" s="45">
        <v>83.1</v>
      </c>
      <c r="U752" s="45">
        <v>85.1</v>
      </c>
      <c r="V752" s="45">
        <v>79.900000000000006</v>
      </c>
      <c r="W752" s="45">
        <v>82.6</v>
      </c>
      <c r="X752" s="45">
        <v>87.7</v>
      </c>
      <c r="Y752" s="45">
        <v>82.8</v>
      </c>
      <c r="Z752" s="45">
        <v>92.6</v>
      </c>
      <c r="AA752" s="45">
        <v>101.3</v>
      </c>
      <c r="AB752" s="45">
        <v>102.7</v>
      </c>
      <c r="AC752" s="45">
        <v>103</v>
      </c>
      <c r="AD752" s="45">
        <v>100.9</v>
      </c>
      <c r="AE752" s="45">
        <v>95.4</v>
      </c>
      <c r="AF752" s="45">
        <v>95.4</v>
      </c>
      <c r="AG752" s="45">
        <v>100.2</v>
      </c>
      <c r="AH752" s="45">
        <v>100.2</v>
      </c>
      <c r="AI752" s="45">
        <v>100.2</v>
      </c>
      <c r="AJ752" s="45">
        <v>100.2</v>
      </c>
      <c r="AK752" s="45">
        <v>100.2</v>
      </c>
      <c r="AL752" s="45">
        <v>100.2</v>
      </c>
      <c r="AM752" s="45">
        <v>104.6</v>
      </c>
      <c r="AN752" s="45">
        <v>100.2</v>
      </c>
      <c r="AO752" s="45">
        <v>108</v>
      </c>
      <c r="AP752" s="45">
        <v>107.4</v>
      </c>
      <c r="AQ752" s="45">
        <v>111.3</v>
      </c>
      <c r="AR752" s="45">
        <v>111.3</v>
      </c>
      <c r="AS752" s="45">
        <v>112.3</v>
      </c>
      <c r="AT752" s="45">
        <v>112.3</v>
      </c>
      <c r="AU752" s="45">
        <v>112.3</v>
      </c>
      <c r="AV752" s="45">
        <v>112.3</v>
      </c>
      <c r="AW752" s="45">
        <v>112.3</v>
      </c>
      <c r="AX752" s="45">
        <v>112.3</v>
      </c>
      <c r="AY752" s="45">
        <v>112.3</v>
      </c>
      <c r="AZ752" s="45">
        <v>112.3</v>
      </c>
      <c r="BA752" s="45">
        <v>112.3</v>
      </c>
      <c r="BB752" s="45">
        <v>112.3</v>
      </c>
      <c r="BC752" s="45">
        <v>112.3</v>
      </c>
      <c r="BD752" s="45">
        <v>112.3</v>
      </c>
      <c r="BE752" s="45">
        <v>112.3</v>
      </c>
      <c r="BF752" s="45">
        <v>112.3</v>
      </c>
      <c r="BG752" s="45">
        <v>112.3</v>
      </c>
      <c r="BH752" s="45">
        <v>112.3</v>
      </c>
      <c r="BI752" s="45">
        <v>112.3</v>
      </c>
      <c r="BJ752" s="45">
        <v>112.3</v>
      </c>
      <c r="BK752" s="45">
        <v>112.3</v>
      </c>
      <c r="BL752" s="45">
        <v>112.3</v>
      </c>
      <c r="BM752" s="45">
        <v>112.3</v>
      </c>
      <c r="BN752" s="45">
        <v>112.3</v>
      </c>
      <c r="BO752" s="45">
        <v>112.3</v>
      </c>
      <c r="BP752" s="45">
        <v>112.3</v>
      </c>
      <c r="BQ752" s="45">
        <v>112.3</v>
      </c>
      <c r="BR752" s="45">
        <v>112.3</v>
      </c>
      <c r="BS752" s="45">
        <v>112.3</v>
      </c>
      <c r="BT752" s="45">
        <v>112.3</v>
      </c>
      <c r="BU752" s="45">
        <v>112.3</v>
      </c>
      <c r="BV752" s="45">
        <v>112.3</v>
      </c>
      <c r="BW752" s="45">
        <v>112.3</v>
      </c>
      <c r="BX752" s="45">
        <v>112.3</v>
      </c>
      <c r="BY752" s="45">
        <v>112.3</v>
      </c>
      <c r="BZ752" s="45">
        <v>112.3</v>
      </c>
      <c r="CA752" s="45">
        <v>112.3</v>
      </c>
      <c r="CB752" s="45">
        <v>112.3</v>
      </c>
      <c r="CC752" s="45">
        <v>115.3</v>
      </c>
      <c r="CD752" s="45">
        <v>115.3</v>
      </c>
      <c r="CE752" s="45">
        <v>115.3</v>
      </c>
      <c r="CF752" s="45">
        <v>115.3</v>
      </c>
      <c r="CG752" s="45">
        <v>111.5</v>
      </c>
      <c r="CH752" s="45">
        <v>111.5</v>
      </c>
      <c r="CI752" s="45">
        <v>111.5</v>
      </c>
      <c r="CJ752" s="45">
        <v>111.5</v>
      </c>
      <c r="CK752" s="45">
        <v>111.5</v>
      </c>
      <c r="CL752" s="45">
        <v>111.5</v>
      </c>
      <c r="CM752" s="45">
        <v>111.5</v>
      </c>
      <c r="CN752" s="45">
        <v>111.5</v>
      </c>
      <c r="CO752" s="45">
        <v>111.5</v>
      </c>
      <c r="CP752" s="45">
        <v>111.5</v>
      </c>
      <c r="CQ752" s="45">
        <v>111.5</v>
      </c>
      <c r="CR752" s="45">
        <v>111.5</v>
      </c>
      <c r="CS752" s="45">
        <v>111.5</v>
      </c>
      <c r="CT752" s="45">
        <v>111.5</v>
      </c>
      <c r="CU752" s="45">
        <v>111.5</v>
      </c>
      <c r="CV752" s="45">
        <v>111.5</v>
      </c>
      <c r="CW752" s="45">
        <v>111.5</v>
      </c>
      <c r="CX752" s="45">
        <v>111.5</v>
      </c>
      <c r="CY752" s="45">
        <v>111.5</v>
      </c>
      <c r="CZ752" s="45">
        <v>111.5</v>
      </c>
      <c r="DA752" s="45">
        <v>111.5</v>
      </c>
      <c r="DB752" s="45">
        <v>111.5</v>
      </c>
      <c r="DC752" s="45">
        <v>111.5</v>
      </c>
      <c r="DD752" s="45">
        <v>111.5</v>
      </c>
      <c r="DE752" s="45">
        <v>111.5</v>
      </c>
      <c r="DF752" s="45">
        <v>111.5</v>
      </c>
      <c r="DG752" s="45">
        <v>116.5</v>
      </c>
      <c r="DH752" s="45">
        <v>116.5</v>
      </c>
      <c r="DI752" s="45">
        <v>116.5</v>
      </c>
      <c r="DJ752" s="45">
        <v>116.5</v>
      </c>
      <c r="DK752" s="45">
        <v>116</v>
      </c>
      <c r="DL752" s="45">
        <v>116</v>
      </c>
      <c r="DM752" s="45">
        <v>116</v>
      </c>
      <c r="DN752" s="45">
        <v>116</v>
      </c>
      <c r="DO752" s="45">
        <v>116</v>
      </c>
      <c r="DP752" s="45">
        <v>116</v>
      </c>
      <c r="DQ752" s="45">
        <v>116</v>
      </c>
      <c r="DR752" s="45">
        <v>116</v>
      </c>
      <c r="DS752" s="45">
        <v>116</v>
      </c>
      <c r="DT752" s="45">
        <v>116</v>
      </c>
      <c r="DU752" s="45">
        <v>116</v>
      </c>
      <c r="DV752" s="45">
        <v>116</v>
      </c>
      <c r="DW752" s="45">
        <v>116</v>
      </c>
      <c r="DX752" s="46">
        <v>116</v>
      </c>
      <c r="DY752" s="46">
        <v>116</v>
      </c>
      <c r="DZ752" s="46">
        <v>116</v>
      </c>
      <c r="EA752">
        <v>115.9</v>
      </c>
      <c r="EB752" s="47">
        <v>115.9</v>
      </c>
      <c r="EC752" s="47">
        <v>115.9</v>
      </c>
    </row>
    <row r="753" spans="1:133" x14ac:dyDescent="0.25">
      <c r="A753" s="43" t="s">
        <v>4252</v>
      </c>
      <c r="B753" s="43" t="s">
        <v>4253</v>
      </c>
      <c r="C753" s="44">
        <v>0.13411999999999999</v>
      </c>
      <c r="D753" s="45">
        <v>105.2</v>
      </c>
      <c r="E753" s="45">
        <v>95.4</v>
      </c>
      <c r="F753" s="45">
        <v>102.3</v>
      </c>
      <c r="G753" s="45">
        <v>98.2</v>
      </c>
      <c r="H753" s="45">
        <v>104.2</v>
      </c>
      <c r="I753" s="45">
        <v>98.6</v>
      </c>
      <c r="J753" s="45">
        <v>100</v>
      </c>
      <c r="K753" s="45">
        <v>101.6</v>
      </c>
      <c r="L753" s="45">
        <v>103.3</v>
      </c>
      <c r="M753" s="45">
        <v>109.8</v>
      </c>
      <c r="N753" s="45">
        <v>105.8</v>
      </c>
      <c r="O753" s="45">
        <v>112.5</v>
      </c>
      <c r="P753" s="45">
        <v>112.8</v>
      </c>
      <c r="Q753" s="45">
        <v>112.7</v>
      </c>
      <c r="R753" s="45">
        <v>121</v>
      </c>
      <c r="S753" s="45">
        <v>105.4</v>
      </c>
      <c r="T753" s="45">
        <v>110</v>
      </c>
      <c r="U753" s="45">
        <v>111.2</v>
      </c>
      <c r="V753" s="45">
        <v>115.6</v>
      </c>
      <c r="W753" s="45">
        <v>109.6</v>
      </c>
      <c r="X753" s="45">
        <v>114</v>
      </c>
      <c r="Y753" s="45">
        <v>119.8</v>
      </c>
      <c r="Z753" s="45">
        <v>122</v>
      </c>
      <c r="AA753" s="45">
        <v>117.3</v>
      </c>
      <c r="AB753" s="45">
        <v>108</v>
      </c>
      <c r="AC753" s="45">
        <v>115.6</v>
      </c>
      <c r="AD753" s="45">
        <v>107.8</v>
      </c>
      <c r="AE753" s="45">
        <v>113.8</v>
      </c>
      <c r="AF753" s="45">
        <v>115.3</v>
      </c>
      <c r="AG753" s="45">
        <v>116.8</v>
      </c>
      <c r="AH753" s="45">
        <v>109.2</v>
      </c>
      <c r="AI753" s="45">
        <v>117.4</v>
      </c>
      <c r="AJ753" s="45">
        <v>107.1</v>
      </c>
      <c r="AK753" s="45">
        <v>102.9</v>
      </c>
      <c r="AL753" s="45">
        <v>106.3</v>
      </c>
      <c r="AM753" s="45">
        <v>114.7</v>
      </c>
      <c r="AN753" s="45">
        <v>107.1</v>
      </c>
      <c r="AO753" s="45">
        <v>114.7</v>
      </c>
      <c r="AP753" s="45">
        <v>110.1</v>
      </c>
      <c r="AQ753" s="45">
        <v>115</v>
      </c>
      <c r="AR753" s="45">
        <v>112.1</v>
      </c>
      <c r="AS753" s="45">
        <v>112.3</v>
      </c>
      <c r="AT753" s="45">
        <v>111</v>
      </c>
      <c r="AU753" s="45">
        <v>108.8</v>
      </c>
      <c r="AV753" s="45">
        <v>109.1</v>
      </c>
      <c r="AW753" s="45">
        <v>110.7</v>
      </c>
      <c r="AX753" s="45">
        <v>111.1</v>
      </c>
      <c r="AY753" s="45">
        <v>112.6</v>
      </c>
      <c r="AZ753" s="45">
        <v>111.5</v>
      </c>
      <c r="BA753" s="45">
        <v>111.3</v>
      </c>
      <c r="BB753" s="45">
        <v>112.8</v>
      </c>
      <c r="BC753" s="45">
        <v>115.7</v>
      </c>
      <c r="BD753" s="45">
        <v>116.2</v>
      </c>
      <c r="BE753" s="45">
        <v>119.4</v>
      </c>
      <c r="BF753" s="45">
        <v>120.2</v>
      </c>
      <c r="BG753" s="45">
        <v>119.2</v>
      </c>
      <c r="BH753" s="45">
        <v>120.4</v>
      </c>
      <c r="BI753" s="45">
        <v>118</v>
      </c>
      <c r="BJ753" s="45">
        <v>119.1</v>
      </c>
      <c r="BK753" s="45">
        <v>120.6</v>
      </c>
      <c r="BL753" s="45">
        <v>118.9</v>
      </c>
      <c r="BM753" s="45">
        <v>119.8</v>
      </c>
      <c r="BN753" s="45">
        <v>119.8</v>
      </c>
      <c r="BO753" s="45">
        <v>119.6</v>
      </c>
      <c r="BP753" s="45">
        <v>118</v>
      </c>
      <c r="BQ753" s="45">
        <v>119.8</v>
      </c>
      <c r="BR753" s="45">
        <v>119.9</v>
      </c>
      <c r="BS753" s="45">
        <v>119.8</v>
      </c>
      <c r="BT753" s="45">
        <v>119.8</v>
      </c>
      <c r="BU753" s="45">
        <v>118.2</v>
      </c>
      <c r="BV753" s="45">
        <v>116.2</v>
      </c>
      <c r="BW753" s="45">
        <v>119.8</v>
      </c>
      <c r="BX753" s="45">
        <v>118.2</v>
      </c>
      <c r="BY753" s="45">
        <v>118.2</v>
      </c>
      <c r="BZ753" s="45">
        <v>122.4</v>
      </c>
      <c r="CA753" s="45">
        <v>122.3</v>
      </c>
      <c r="CB753" s="45">
        <v>122.4</v>
      </c>
      <c r="CC753" s="45">
        <v>123</v>
      </c>
      <c r="CD753" s="45">
        <v>121.9</v>
      </c>
      <c r="CE753" s="45">
        <v>121.1</v>
      </c>
      <c r="CF753" s="45">
        <v>120.9</v>
      </c>
      <c r="CG753" s="45">
        <v>118.9</v>
      </c>
      <c r="CH753" s="45">
        <v>117</v>
      </c>
      <c r="CI753" s="45">
        <v>119.7</v>
      </c>
      <c r="CJ753" s="45">
        <v>119.4</v>
      </c>
      <c r="CK753" s="45">
        <v>120</v>
      </c>
      <c r="CL753" s="45">
        <v>118.5</v>
      </c>
      <c r="CM753" s="45">
        <v>119</v>
      </c>
      <c r="CN753" s="45">
        <v>119.8</v>
      </c>
      <c r="CO753" s="45">
        <v>119.8</v>
      </c>
      <c r="CP753" s="45">
        <v>119.9</v>
      </c>
      <c r="CQ753" s="45">
        <v>120.8</v>
      </c>
      <c r="CR753" s="45">
        <v>120.3</v>
      </c>
      <c r="CS753" s="45">
        <v>119.1</v>
      </c>
      <c r="CT753" s="45">
        <v>121.2</v>
      </c>
      <c r="CU753" s="45">
        <v>120.5</v>
      </c>
      <c r="CV753" s="45">
        <v>121.1</v>
      </c>
      <c r="CW753" s="45">
        <v>119.7</v>
      </c>
      <c r="CX753" s="45">
        <v>119.4</v>
      </c>
      <c r="CY753" s="45">
        <v>119.2</v>
      </c>
      <c r="CZ753" s="45">
        <v>120.7</v>
      </c>
      <c r="DA753" s="45">
        <v>118.9</v>
      </c>
      <c r="DB753" s="45">
        <v>122.4</v>
      </c>
      <c r="DC753" s="45">
        <v>122.2</v>
      </c>
      <c r="DD753" s="45">
        <v>122.7</v>
      </c>
      <c r="DE753" s="45">
        <v>125.1</v>
      </c>
      <c r="DF753" s="45">
        <v>124.8</v>
      </c>
      <c r="DG753" s="45">
        <v>126.6</v>
      </c>
      <c r="DH753" s="45">
        <v>129</v>
      </c>
      <c r="DI753" s="45">
        <v>131</v>
      </c>
      <c r="DJ753" s="45">
        <v>129.9</v>
      </c>
      <c r="DK753" s="45">
        <v>132.5</v>
      </c>
      <c r="DL753" s="45">
        <v>133.19999999999999</v>
      </c>
      <c r="DM753" s="45">
        <v>138.9</v>
      </c>
      <c r="DN753" s="45">
        <v>139.19999999999999</v>
      </c>
      <c r="DO753" s="45">
        <v>139</v>
      </c>
      <c r="DP753" s="45">
        <v>139</v>
      </c>
      <c r="DQ753" s="45">
        <v>138.19999999999999</v>
      </c>
      <c r="DR753" s="45">
        <v>139</v>
      </c>
      <c r="DS753" s="45">
        <v>139.30000000000001</v>
      </c>
      <c r="DT753" s="45">
        <v>141.4</v>
      </c>
      <c r="DU753" s="45">
        <v>142.30000000000001</v>
      </c>
      <c r="DV753" s="45">
        <v>142.1</v>
      </c>
      <c r="DW753" s="45">
        <v>143.30000000000001</v>
      </c>
      <c r="DX753" s="46">
        <v>140.9</v>
      </c>
      <c r="DY753" s="46">
        <v>142.5</v>
      </c>
      <c r="DZ753" s="46">
        <v>142.5</v>
      </c>
      <c r="EA753">
        <v>140.9</v>
      </c>
      <c r="EB753" s="47">
        <v>139.9</v>
      </c>
      <c r="EC753" s="47">
        <v>140.9</v>
      </c>
    </row>
    <row r="754" spans="1:133" x14ac:dyDescent="0.25">
      <c r="A754" s="43" t="s">
        <v>4254</v>
      </c>
      <c r="B754" s="43" t="s">
        <v>4255</v>
      </c>
      <c r="C754" s="44">
        <v>9.3000000000000005E-4</v>
      </c>
      <c r="D754" s="45">
        <v>101.7</v>
      </c>
      <c r="E754" s="45">
        <v>102</v>
      </c>
      <c r="F754" s="45">
        <v>107.7</v>
      </c>
      <c r="G754" s="45">
        <v>104.6</v>
      </c>
      <c r="H754" s="45">
        <v>104.6</v>
      </c>
      <c r="I754" s="45">
        <v>102.4</v>
      </c>
      <c r="J754" s="45">
        <v>102</v>
      </c>
      <c r="K754" s="45">
        <v>93.8</v>
      </c>
      <c r="L754" s="45">
        <v>93.8</v>
      </c>
      <c r="M754" s="45">
        <v>93.8</v>
      </c>
      <c r="N754" s="45">
        <v>92.6</v>
      </c>
      <c r="O754" s="45">
        <v>92.7</v>
      </c>
      <c r="P754" s="45">
        <v>95.9</v>
      </c>
      <c r="Q754" s="45">
        <v>98</v>
      </c>
      <c r="R754" s="45">
        <v>93.8</v>
      </c>
      <c r="S754" s="45">
        <v>91.3</v>
      </c>
      <c r="T754" s="45">
        <v>92</v>
      </c>
      <c r="U754" s="45">
        <v>91.5</v>
      </c>
      <c r="V754" s="45">
        <v>99</v>
      </c>
      <c r="W754" s="45">
        <v>101.1</v>
      </c>
      <c r="X754" s="45">
        <v>95.9</v>
      </c>
      <c r="Y754" s="45">
        <v>95.9</v>
      </c>
      <c r="Z754" s="45">
        <v>95.9</v>
      </c>
      <c r="AA754" s="45">
        <v>94.7</v>
      </c>
      <c r="AB754" s="45">
        <v>96.9</v>
      </c>
      <c r="AC754" s="45">
        <v>88.7</v>
      </c>
      <c r="AD754" s="45">
        <v>89.2</v>
      </c>
      <c r="AE754" s="45">
        <v>89.5</v>
      </c>
      <c r="AF754" s="45">
        <v>88.7</v>
      </c>
      <c r="AG754" s="45">
        <v>86.8</v>
      </c>
      <c r="AH754" s="45">
        <v>89.9</v>
      </c>
      <c r="AI754" s="45">
        <v>89.6</v>
      </c>
      <c r="AJ754" s="45">
        <v>87.7</v>
      </c>
      <c r="AK754" s="45">
        <v>86.7</v>
      </c>
      <c r="AL754" s="45">
        <v>86.7</v>
      </c>
      <c r="AM754" s="45">
        <v>95.3</v>
      </c>
      <c r="AN754" s="45">
        <v>96.3</v>
      </c>
      <c r="AO754" s="45">
        <v>93.4</v>
      </c>
      <c r="AP754" s="45">
        <v>93.5</v>
      </c>
      <c r="AQ754" s="45">
        <v>97.9</v>
      </c>
      <c r="AR754" s="45">
        <v>86.6</v>
      </c>
      <c r="AS754" s="45">
        <v>87.4</v>
      </c>
      <c r="AT754" s="45">
        <v>87.9</v>
      </c>
      <c r="AU754" s="45">
        <v>92.9</v>
      </c>
      <c r="AV754" s="45">
        <v>90.5</v>
      </c>
      <c r="AW754" s="45">
        <v>89.2</v>
      </c>
      <c r="AX754" s="45">
        <v>91</v>
      </c>
      <c r="AY754" s="45">
        <v>90.2</v>
      </c>
      <c r="AZ754" s="45">
        <v>90.4</v>
      </c>
      <c r="BA754" s="45">
        <v>90.5</v>
      </c>
      <c r="BB754" s="45">
        <v>90.9</v>
      </c>
      <c r="BC754" s="45">
        <v>91.3</v>
      </c>
      <c r="BD754" s="45">
        <v>95.5</v>
      </c>
      <c r="BE754" s="45">
        <v>95.3</v>
      </c>
      <c r="BF754" s="45">
        <v>93.7</v>
      </c>
      <c r="BG754" s="45">
        <v>93.3</v>
      </c>
      <c r="BH754" s="45">
        <v>94.5</v>
      </c>
      <c r="BI754" s="45">
        <v>94.5</v>
      </c>
      <c r="BJ754" s="45">
        <v>95.2</v>
      </c>
      <c r="BK754" s="45">
        <v>95.7</v>
      </c>
      <c r="BL754" s="45">
        <v>94</v>
      </c>
      <c r="BM754" s="45">
        <v>91.1</v>
      </c>
      <c r="BN754" s="45">
        <v>91.4</v>
      </c>
      <c r="BO754" s="45">
        <v>93.8</v>
      </c>
      <c r="BP754" s="45">
        <v>94.7</v>
      </c>
      <c r="BQ754" s="45">
        <v>92.9</v>
      </c>
      <c r="BR754" s="45">
        <v>91.8</v>
      </c>
      <c r="BS754" s="45">
        <v>85.5</v>
      </c>
      <c r="BT754" s="45">
        <v>91.8</v>
      </c>
      <c r="BU754" s="45">
        <v>85.9</v>
      </c>
      <c r="BV754" s="45">
        <v>85.6</v>
      </c>
      <c r="BW754" s="45">
        <v>87.5</v>
      </c>
      <c r="BX754" s="45">
        <v>83.1</v>
      </c>
      <c r="BY754" s="45">
        <v>84.3</v>
      </c>
      <c r="BZ754" s="45">
        <v>81.3</v>
      </c>
      <c r="CA754" s="45">
        <v>81.400000000000006</v>
      </c>
      <c r="CB754" s="45">
        <v>81.7</v>
      </c>
      <c r="CC754" s="45">
        <v>78.599999999999994</v>
      </c>
      <c r="CD754" s="45">
        <v>81.7</v>
      </c>
      <c r="CE754" s="45">
        <v>81.400000000000006</v>
      </c>
      <c r="CF754" s="45">
        <v>82.4</v>
      </c>
      <c r="CG754" s="45">
        <v>85.5</v>
      </c>
      <c r="CH754" s="45">
        <v>86.9</v>
      </c>
      <c r="CI754" s="45">
        <v>82.3</v>
      </c>
      <c r="CJ754" s="45">
        <v>84.3</v>
      </c>
      <c r="CK754" s="45">
        <v>82.1</v>
      </c>
      <c r="CL754" s="45">
        <v>82.1</v>
      </c>
      <c r="CM754" s="45">
        <v>79.8</v>
      </c>
      <c r="CN754" s="45">
        <v>79.8</v>
      </c>
      <c r="CO754" s="45">
        <v>81.7</v>
      </c>
      <c r="CP754" s="45">
        <v>81.599999999999994</v>
      </c>
      <c r="CQ754" s="45">
        <v>78.3</v>
      </c>
      <c r="CR754" s="45">
        <v>82.7</v>
      </c>
      <c r="CS754" s="45">
        <v>81.599999999999994</v>
      </c>
      <c r="CT754" s="45">
        <v>82.7</v>
      </c>
      <c r="CU754" s="45">
        <v>79.599999999999994</v>
      </c>
      <c r="CV754" s="45">
        <v>83</v>
      </c>
      <c r="CW754" s="45">
        <v>81.3</v>
      </c>
      <c r="CX754" s="45">
        <v>83</v>
      </c>
      <c r="CY754" s="45">
        <v>79.5</v>
      </c>
      <c r="CZ754" s="45">
        <v>81.3</v>
      </c>
      <c r="DA754" s="45">
        <v>79.7</v>
      </c>
      <c r="DB754" s="45">
        <v>79.7</v>
      </c>
      <c r="DC754" s="45">
        <v>79.7</v>
      </c>
      <c r="DD754" s="45">
        <v>79.2</v>
      </c>
      <c r="DE754" s="45">
        <v>79.5</v>
      </c>
      <c r="DF754" s="45">
        <v>79.2</v>
      </c>
      <c r="DG754" s="45">
        <v>80.900000000000006</v>
      </c>
      <c r="DH754" s="45">
        <v>81.3</v>
      </c>
      <c r="DI754" s="45">
        <v>81.3</v>
      </c>
      <c r="DJ754" s="45">
        <v>82.3</v>
      </c>
      <c r="DK754" s="45">
        <v>81.599999999999994</v>
      </c>
      <c r="DL754" s="45">
        <v>80.2</v>
      </c>
      <c r="DM754" s="45">
        <v>86.4</v>
      </c>
      <c r="DN754" s="45">
        <v>89.1</v>
      </c>
      <c r="DO754" s="45">
        <v>86.4</v>
      </c>
      <c r="DP754" s="45">
        <v>88.8</v>
      </c>
      <c r="DQ754" s="45">
        <v>88.5</v>
      </c>
      <c r="DR754" s="45">
        <v>88.4</v>
      </c>
      <c r="DS754" s="45">
        <v>95</v>
      </c>
      <c r="DT754" s="45">
        <v>91.7</v>
      </c>
      <c r="DU754" s="45">
        <v>92.2</v>
      </c>
      <c r="DV754" s="45">
        <v>94.8</v>
      </c>
      <c r="DW754" s="45">
        <v>95.1</v>
      </c>
      <c r="DX754" s="46">
        <v>94.9</v>
      </c>
      <c r="DY754" s="46">
        <v>95.1</v>
      </c>
      <c r="DZ754" s="46">
        <v>95.7</v>
      </c>
      <c r="EA754">
        <v>95.1</v>
      </c>
      <c r="EB754" s="47">
        <v>96.2</v>
      </c>
      <c r="EC754" s="47">
        <v>96.9</v>
      </c>
    </row>
    <row r="755" spans="1:133" x14ac:dyDescent="0.25">
      <c r="A755" s="43" t="s">
        <v>4256</v>
      </c>
      <c r="B755" s="43" t="s">
        <v>4257</v>
      </c>
      <c r="C755" s="44">
        <v>2E-3</v>
      </c>
      <c r="D755" s="45">
        <v>101.8</v>
      </c>
      <c r="E755" s="45">
        <v>103.6</v>
      </c>
      <c r="F755" s="45">
        <v>102</v>
      </c>
      <c r="G755" s="45">
        <v>103.3</v>
      </c>
      <c r="H755" s="45">
        <v>102.9</v>
      </c>
      <c r="I755" s="45">
        <v>103.5</v>
      </c>
      <c r="J755" s="45">
        <v>103.6</v>
      </c>
      <c r="K755" s="45">
        <v>106.9</v>
      </c>
      <c r="L755" s="45">
        <v>104.4</v>
      </c>
      <c r="M755" s="45">
        <v>105.2</v>
      </c>
      <c r="N755" s="45">
        <v>106</v>
      </c>
      <c r="O755" s="45">
        <v>105.1</v>
      </c>
      <c r="P755" s="45">
        <v>106.7</v>
      </c>
      <c r="Q755" s="45">
        <v>106.9</v>
      </c>
      <c r="R755" s="45">
        <v>107.4</v>
      </c>
      <c r="S755" s="45">
        <v>107.4</v>
      </c>
      <c r="T755" s="45">
        <v>108.8</v>
      </c>
      <c r="U755" s="45">
        <v>108.6</v>
      </c>
      <c r="V755" s="45">
        <v>108.9</v>
      </c>
      <c r="W755" s="45">
        <v>110.8</v>
      </c>
      <c r="X755" s="45">
        <v>109.7</v>
      </c>
      <c r="Y755" s="45">
        <v>112</v>
      </c>
      <c r="Z755" s="45">
        <v>111.1</v>
      </c>
      <c r="AA755" s="45">
        <v>113.3</v>
      </c>
      <c r="AB755" s="45">
        <v>112.6</v>
      </c>
      <c r="AC755" s="45">
        <v>112.7</v>
      </c>
      <c r="AD755" s="45">
        <v>113.4</v>
      </c>
      <c r="AE755" s="45">
        <v>114.6</v>
      </c>
      <c r="AF755" s="45">
        <v>114</v>
      </c>
      <c r="AG755" s="45">
        <v>114.9</v>
      </c>
      <c r="AH755" s="45">
        <v>114.9</v>
      </c>
      <c r="AI755" s="45">
        <v>115.3</v>
      </c>
      <c r="AJ755" s="45">
        <v>115.5</v>
      </c>
      <c r="AK755" s="45">
        <v>116.4</v>
      </c>
      <c r="AL755" s="45">
        <v>115.6</v>
      </c>
      <c r="AM755" s="45">
        <v>115.6</v>
      </c>
      <c r="AN755" s="45">
        <v>115.8</v>
      </c>
      <c r="AO755" s="45">
        <v>116.6</v>
      </c>
      <c r="AP755" s="45">
        <v>117.1</v>
      </c>
      <c r="AQ755" s="45">
        <v>117.6</v>
      </c>
      <c r="AR755" s="45">
        <v>117.6</v>
      </c>
      <c r="AS755" s="45">
        <v>117.6</v>
      </c>
      <c r="AT755" s="45">
        <v>118</v>
      </c>
      <c r="AU755" s="45">
        <v>118.5</v>
      </c>
      <c r="AV755" s="45">
        <v>117.8</v>
      </c>
      <c r="AW755" s="45">
        <v>117.8</v>
      </c>
      <c r="AX755" s="45">
        <v>117.8</v>
      </c>
      <c r="AY755" s="45">
        <v>117.5</v>
      </c>
      <c r="AZ755" s="45">
        <v>117.5</v>
      </c>
      <c r="BA755" s="45">
        <v>116.3</v>
      </c>
      <c r="BB755" s="45">
        <v>116.3</v>
      </c>
      <c r="BC755" s="45">
        <v>116.3</v>
      </c>
      <c r="BD755" s="45">
        <v>116.3</v>
      </c>
      <c r="BE755" s="45">
        <v>116.3</v>
      </c>
      <c r="BF755" s="45">
        <v>120.6</v>
      </c>
      <c r="BG755" s="45">
        <v>119.9</v>
      </c>
      <c r="BH755" s="45">
        <v>119.9</v>
      </c>
      <c r="BI755" s="45">
        <v>118.9</v>
      </c>
      <c r="BJ755" s="45">
        <v>118.9</v>
      </c>
      <c r="BK755" s="45">
        <v>119.3</v>
      </c>
      <c r="BL755" s="45">
        <v>119.3</v>
      </c>
      <c r="BM755" s="45">
        <v>119.3</v>
      </c>
      <c r="BN755" s="45">
        <v>119.3</v>
      </c>
      <c r="BO755" s="45">
        <v>119.8</v>
      </c>
      <c r="BP755" s="45">
        <v>120.7</v>
      </c>
      <c r="BQ755" s="45">
        <v>123</v>
      </c>
      <c r="BR755" s="45">
        <v>121.2</v>
      </c>
      <c r="BS755" s="45">
        <v>120.5</v>
      </c>
      <c r="BT755" s="45">
        <v>121.2</v>
      </c>
      <c r="BU755" s="45">
        <v>121.6</v>
      </c>
      <c r="BV755" s="45">
        <v>122.1</v>
      </c>
      <c r="BW755" s="45">
        <v>120.4</v>
      </c>
      <c r="BX755" s="45">
        <v>119.3</v>
      </c>
      <c r="BY755" s="45">
        <v>119.3</v>
      </c>
      <c r="BZ755" s="45">
        <v>120.7</v>
      </c>
      <c r="CA755" s="45">
        <v>122.5</v>
      </c>
      <c r="CB755" s="45">
        <v>121.8</v>
      </c>
      <c r="CC755" s="45">
        <v>120.9</v>
      </c>
      <c r="CD755" s="45">
        <v>118.1</v>
      </c>
      <c r="CE755" s="45">
        <v>118.1</v>
      </c>
      <c r="CF755" s="45">
        <v>120.1</v>
      </c>
      <c r="CG755" s="45">
        <v>118.1</v>
      </c>
      <c r="CH755" s="45">
        <v>122.3</v>
      </c>
      <c r="CI755" s="45">
        <v>123.5</v>
      </c>
      <c r="CJ755" s="45">
        <v>125.5</v>
      </c>
      <c r="CK755" s="45">
        <v>126.5</v>
      </c>
      <c r="CL755" s="45">
        <v>126.1</v>
      </c>
      <c r="CM755" s="45">
        <v>126.1</v>
      </c>
      <c r="CN755" s="45">
        <v>126.1</v>
      </c>
      <c r="CO755" s="45">
        <v>126.1</v>
      </c>
      <c r="CP755" s="45">
        <v>126.2</v>
      </c>
      <c r="CQ755" s="45">
        <v>127</v>
      </c>
      <c r="CR755" s="45">
        <v>127.1</v>
      </c>
      <c r="CS755" s="45">
        <v>123.6</v>
      </c>
      <c r="CT755" s="45">
        <v>127.6</v>
      </c>
      <c r="CU755" s="45">
        <v>127.6</v>
      </c>
      <c r="CV755" s="45">
        <v>127.6</v>
      </c>
      <c r="CW755" s="45">
        <v>130.5</v>
      </c>
      <c r="CX755" s="45">
        <v>130.5</v>
      </c>
      <c r="CY755" s="45">
        <v>128.6</v>
      </c>
      <c r="CZ755" s="45">
        <v>128.6</v>
      </c>
      <c r="DA755" s="45">
        <v>127.6</v>
      </c>
      <c r="DB755" s="45">
        <v>128</v>
      </c>
      <c r="DC755" s="45">
        <v>128</v>
      </c>
      <c r="DD755" s="45">
        <v>128.5</v>
      </c>
      <c r="DE755" s="45">
        <v>129.5</v>
      </c>
      <c r="DF755" s="45">
        <v>129.4</v>
      </c>
      <c r="DG755" s="45">
        <v>129.4</v>
      </c>
      <c r="DH755" s="45">
        <v>130.69999999999999</v>
      </c>
      <c r="DI755" s="45">
        <v>130.69999999999999</v>
      </c>
      <c r="DJ755" s="45">
        <v>131.5</v>
      </c>
      <c r="DK755" s="45">
        <v>130.69999999999999</v>
      </c>
      <c r="DL755" s="45">
        <v>130.19999999999999</v>
      </c>
      <c r="DM755" s="45">
        <v>131.1</v>
      </c>
      <c r="DN755" s="45">
        <v>131.6</v>
      </c>
      <c r="DO755" s="45">
        <v>131.69999999999999</v>
      </c>
      <c r="DP755" s="45">
        <v>133.30000000000001</v>
      </c>
      <c r="DQ755" s="45">
        <v>135.1</v>
      </c>
      <c r="DR755" s="45">
        <v>134.19999999999999</v>
      </c>
      <c r="DS755" s="45">
        <v>134.19999999999999</v>
      </c>
      <c r="DT755" s="45">
        <v>136.4</v>
      </c>
      <c r="DU755" s="45">
        <v>137.80000000000001</v>
      </c>
      <c r="DV755" s="45">
        <v>137.80000000000001</v>
      </c>
      <c r="DW755" s="45">
        <v>138.9</v>
      </c>
      <c r="DX755" s="46">
        <v>138.4</v>
      </c>
      <c r="DY755" s="46">
        <v>144.5</v>
      </c>
      <c r="DZ755" s="46">
        <v>144.4</v>
      </c>
      <c r="EA755">
        <v>143.9</v>
      </c>
      <c r="EB755" s="47">
        <v>144.30000000000001</v>
      </c>
      <c r="EC755" s="47">
        <v>144.30000000000001</v>
      </c>
    </row>
    <row r="756" spans="1:133" x14ac:dyDescent="0.25">
      <c r="A756" s="43" t="s">
        <v>4258</v>
      </c>
      <c r="B756" s="43" t="s">
        <v>4259</v>
      </c>
      <c r="C756" s="44">
        <v>1.5990000000000001E-2</v>
      </c>
      <c r="D756" s="45">
        <v>104</v>
      </c>
      <c r="E756" s="45">
        <v>104</v>
      </c>
      <c r="F756" s="45">
        <v>104</v>
      </c>
      <c r="G756" s="45">
        <v>104</v>
      </c>
      <c r="H756" s="45">
        <v>104</v>
      </c>
      <c r="I756" s="45">
        <v>104</v>
      </c>
      <c r="J756" s="45">
        <v>104</v>
      </c>
      <c r="K756" s="45">
        <v>104</v>
      </c>
      <c r="L756" s="45">
        <v>104</v>
      </c>
      <c r="M756" s="45">
        <v>104</v>
      </c>
      <c r="N756" s="45">
        <v>105</v>
      </c>
      <c r="O756" s="45">
        <v>105</v>
      </c>
      <c r="P756" s="45">
        <v>94.8</v>
      </c>
      <c r="Q756" s="45">
        <v>94.8</v>
      </c>
      <c r="R756" s="45">
        <v>97.2</v>
      </c>
      <c r="S756" s="45">
        <v>97.2</v>
      </c>
      <c r="T756" s="45">
        <v>97.2</v>
      </c>
      <c r="U756" s="45">
        <v>97.2</v>
      </c>
      <c r="V756" s="45">
        <v>97.2</v>
      </c>
      <c r="W756" s="45">
        <v>97.2</v>
      </c>
      <c r="X756" s="45">
        <v>97.2</v>
      </c>
      <c r="Y756" s="45">
        <v>97.2</v>
      </c>
      <c r="Z756" s="45">
        <v>96.6</v>
      </c>
      <c r="AA756" s="45">
        <v>96.6</v>
      </c>
      <c r="AB756" s="45">
        <v>97.3</v>
      </c>
      <c r="AC756" s="45">
        <v>97.3</v>
      </c>
      <c r="AD756" s="45">
        <v>97.3</v>
      </c>
      <c r="AE756" s="45">
        <v>97.3</v>
      </c>
      <c r="AF756" s="45">
        <v>97.3</v>
      </c>
      <c r="AG756" s="45">
        <v>97.3</v>
      </c>
      <c r="AH756" s="45">
        <v>98.4</v>
      </c>
      <c r="AI756" s="45">
        <v>98.4</v>
      </c>
      <c r="AJ756" s="45">
        <v>98.4</v>
      </c>
      <c r="AK756" s="45">
        <v>98.4</v>
      </c>
      <c r="AL756" s="45">
        <v>98.4</v>
      </c>
      <c r="AM756" s="45">
        <v>98.4</v>
      </c>
      <c r="AN756" s="45">
        <v>99</v>
      </c>
      <c r="AO756" s="45">
        <v>99</v>
      </c>
      <c r="AP756" s="45">
        <v>99</v>
      </c>
      <c r="AQ756" s="45">
        <v>99</v>
      </c>
      <c r="AR756" s="45">
        <v>99</v>
      </c>
      <c r="AS756" s="45">
        <v>99</v>
      </c>
      <c r="AT756" s="45">
        <v>99</v>
      </c>
      <c r="AU756" s="45">
        <v>99</v>
      </c>
      <c r="AV756" s="45">
        <v>99</v>
      </c>
      <c r="AW756" s="45">
        <v>99</v>
      </c>
      <c r="AX756" s="45">
        <v>99</v>
      </c>
      <c r="AY756" s="45">
        <v>99</v>
      </c>
      <c r="AZ756" s="45">
        <v>99</v>
      </c>
      <c r="BA756" s="45">
        <v>99</v>
      </c>
      <c r="BB756" s="45">
        <v>99</v>
      </c>
      <c r="BC756" s="45">
        <v>99</v>
      </c>
      <c r="BD756" s="45">
        <v>99</v>
      </c>
      <c r="BE756" s="45">
        <v>99</v>
      </c>
      <c r="BF756" s="45">
        <v>99</v>
      </c>
      <c r="BG756" s="45">
        <v>99</v>
      </c>
      <c r="BH756" s="45">
        <v>99</v>
      </c>
      <c r="BI756" s="45">
        <v>99</v>
      </c>
      <c r="BJ756" s="45">
        <v>99</v>
      </c>
      <c r="BK756" s="45">
        <v>99</v>
      </c>
      <c r="BL756" s="45">
        <v>99</v>
      </c>
      <c r="BM756" s="45">
        <v>99.9</v>
      </c>
      <c r="BN756" s="45">
        <v>99.9</v>
      </c>
      <c r="BO756" s="45">
        <v>94.4</v>
      </c>
      <c r="BP756" s="45">
        <v>94.4</v>
      </c>
      <c r="BQ756" s="45">
        <v>94.4</v>
      </c>
      <c r="BR756" s="45">
        <v>94.4</v>
      </c>
      <c r="BS756" s="45">
        <v>94.4</v>
      </c>
      <c r="BT756" s="45">
        <v>94.4</v>
      </c>
      <c r="BU756" s="45">
        <v>95</v>
      </c>
      <c r="BV756" s="45">
        <v>94.4</v>
      </c>
      <c r="BW756" s="45">
        <v>95.4</v>
      </c>
      <c r="BX756" s="45">
        <v>95.9</v>
      </c>
      <c r="BY756" s="45">
        <v>95.5</v>
      </c>
      <c r="BZ756" s="45">
        <v>94.9</v>
      </c>
      <c r="CA756" s="45">
        <v>95.8</v>
      </c>
      <c r="CB756" s="45">
        <v>95.4</v>
      </c>
      <c r="CC756" s="45">
        <v>96.9</v>
      </c>
      <c r="CD756" s="45">
        <v>96.4</v>
      </c>
      <c r="CE756" s="45">
        <v>97.3</v>
      </c>
      <c r="CF756" s="45">
        <v>95.7</v>
      </c>
      <c r="CG756" s="45">
        <v>94.7</v>
      </c>
      <c r="CH756" s="45">
        <v>96.3</v>
      </c>
      <c r="CI756" s="45">
        <v>95.7</v>
      </c>
      <c r="CJ756" s="45">
        <v>101.6</v>
      </c>
      <c r="CK756" s="45">
        <v>104.2</v>
      </c>
      <c r="CL756" s="45">
        <v>89.1</v>
      </c>
      <c r="CM756" s="45">
        <v>89.6</v>
      </c>
      <c r="CN756" s="45">
        <v>96.6</v>
      </c>
      <c r="CO756" s="45">
        <v>96.7</v>
      </c>
      <c r="CP756" s="45">
        <v>97.6</v>
      </c>
      <c r="CQ756" s="45">
        <v>97.5</v>
      </c>
      <c r="CR756" s="45">
        <v>94.6</v>
      </c>
      <c r="CS756" s="45">
        <v>94.9</v>
      </c>
      <c r="CT756" s="45">
        <v>95</v>
      </c>
      <c r="CU756" s="45">
        <v>94.7</v>
      </c>
      <c r="CV756" s="45">
        <v>95.3</v>
      </c>
      <c r="CW756" s="45">
        <v>95.1</v>
      </c>
      <c r="CX756" s="45">
        <v>95.1</v>
      </c>
      <c r="CY756" s="45">
        <v>95.7</v>
      </c>
      <c r="CZ756" s="45">
        <v>95.4</v>
      </c>
      <c r="DA756" s="45">
        <v>96.1</v>
      </c>
      <c r="DB756" s="45">
        <v>95.6</v>
      </c>
      <c r="DC756" s="45">
        <v>95.2</v>
      </c>
      <c r="DD756" s="45">
        <v>95.4</v>
      </c>
      <c r="DE756" s="45">
        <v>95.2</v>
      </c>
      <c r="DF756" s="45">
        <v>95.9</v>
      </c>
      <c r="DG756" s="45">
        <v>96.8</v>
      </c>
      <c r="DH756" s="45">
        <v>97.7</v>
      </c>
      <c r="DI756" s="45">
        <v>98.3</v>
      </c>
      <c r="DJ756" s="45">
        <v>98.4</v>
      </c>
      <c r="DK756" s="45">
        <v>98.8</v>
      </c>
      <c r="DL756" s="45">
        <v>98.8</v>
      </c>
      <c r="DM756" s="45">
        <v>100.3</v>
      </c>
      <c r="DN756" s="45">
        <v>99</v>
      </c>
      <c r="DO756" s="45">
        <v>99.9</v>
      </c>
      <c r="DP756" s="45">
        <v>99.8</v>
      </c>
      <c r="DQ756" s="45">
        <v>100.1</v>
      </c>
      <c r="DR756" s="45">
        <v>100.4</v>
      </c>
      <c r="DS756" s="45">
        <v>102.6</v>
      </c>
      <c r="DT756" s="45">
        <v>98</v>
      </c>
      <c r="DU756" s="45">
        <v>102.5</v>
      </c>
      <c r="DV756" s="45">
        <v>104.3</v>
      </c>
      <c r="DW756" s="45">
        <v>106.3</v>
      </c>
      <c r="DX756" s="46">
        <v>101.8</v>
      </c>
      <c r="DY756" s="46">
        <v>105</v>
      </c>
      <c r="DZ756" s="46">
        <v>102.5</v>
      </c>
      <c r="EA756">
        <v>100.1</v>
      </c>
      <c r="EB756" s="47">
        <v>103.2</v>
      </c>
      <c r="EC756" s="47">
        <v>105.3</v>
      </c>
    </row>
    <row r="757" spans="1:133" x14ac:dyDescent="0.25">
      <c r="A757" s="43" t="s">
        <v>4260</v>
      </c>
      <c r="B757" s="43" t="s">
        <v>4261</v>
      </c>
      <c r="C757" s="44">
        <v>2.307E-2</v>
      </c>
      <c r="D757" s="45">
        <v>104.1</v>
      </c>
      <c r="E757" s="45">
        <v>104.6</v>
      </c>
      <c r="F757" s="45">
        <v>101.4</v>
      </c>
      <c r="G757" s="45">
        <v>103.4</v>
      </c>
      <c r="H757" s="45">
        <v>103.5</v>
      </c>
      <c r="I757" s="45">
        <v>107.7</v>
      </c>
      <c r="J757" s="45">
        <v>105.7</v>
      </c>
      <c r="K757" s="45">
        <v>105.4</v>
      </c>
      <c r="L757" s="45">
        <v>106.2</v>
      </c>
      <c r="M757" s="45">
        <v>107.6</v>
      </c>
      <c r="N757" s="45">
        <v>112.3</v>
      </c>
      <c r="O757" s="45">
        <v>111.5</v>
      </c>
      <c r="P757" s="45">
        <v>111.4</v>
      </c>
      <c r="Q757" s="45">
        <v>106.8</v>
      </c>
      <c r="R757" s="45">
        <v>107.8</v>
      </c>
      <c r="S757" s="45">
        <v>111</v>
      </c>
      <c r="T757" s="45">
        <v>112</v>
      </c>
      <c r="U757" s="45">
        <v>113.3</v>
      </c>
      <c r="V757" s="45">
        <v>115</v>
      </c>
      <c r="W757" s="45">
        <v>115</v>
      </c>
      <c r="X757" s="45">
        <v>115.4</v>
      </c>
      <c r="Y757" s="45">
        <v>117</v>
      </c>
      <c r="Z757" s="45">
        <v>115.3</v>
      </c>
      <c r="AA757" s="45">
        <v>116.9</v>
      </c>
      <c r="AB757" s="45">
        <v>115.1</v>
      </c>
      <c r="AC757" s="45">
        <v>115.1</v>
      </c>
      <c r="AD757" s="45">
        <v>114.9</v>
      </c>
      <c r="AE757" s="45">
        <v>115</v>
      </c>
      <c r="AF757" s="45">
        <v>115</v>
      </c>
      <c r="AG757" s="45">
        <v>115.2</v>
      </c>
      <c r="AH757" s="45">
        <v>116.5</v>
      </c>
      <c r="AI757" s="45">
        <v>114.9</v>
      </c>
      <c r="AJ757" s="45">
        <v>116.1</v>
      </c>
      <c r="AK757" s="45">
        <v>115.3</v>
      </c>
      <c r="AL757" s="45">
        <v>113.1</v>
      </c>
      <c r="AM757" s="45">
        <v>112.8</v>
      </c>
      <c r="AN757" s="45">
        <v>113.7</v>
      </c>
      <c r="AO757" s="45">
        <v>114.3</v>
      </c>
      <c r="AP757" s="45">
        <v>114.5</v>
      </c>
      <c r="AQ757" s="45">
        <v>114.6</v>
      </c>
      <c r="AR757" s="45">
        <v>114.5</v>
      </c>
      <c r="AS757" s="45">
        <v>116.1</v>
      </c>
      <c r="AT757" s="45">
        <v>115.8</v>
      </c>
      <c r="AU757" s="45">
        <v>113.7</v>
      </c>
      <c r="AV757" s="45">
        <v>117</v>
      </c>
      <c r="AW757" s="45">
        <v>116.2</v>
      </c>
      <c r="AX757" s="45">
        <v>117.4</v>
      </c>
      <c r="AY757" s="45">
        <v>118.4</v>
      </c>
      <c r="AZ757" s="45">
        <v>111</v>
      </c>
      <c r="BA757" s="45">
        <v>112.7</v>
      </c>
      <c r="BB757" s="45">
        <v>111.3</v>
      </c>
      <c r="BC757" s="45">
        <v>112.6</v>
      </c>
      <c r="BD757" s="45">
        <v>112.4</v>
      </c>
      <c r="BE757" s="45">
        <v>113.9</v>
      </c>
      <c r="BF757" s="45">
        <v>111.4</v>
      </c>
      <c r="BG757" s="45">
        <v>114.5</v>
      </c>
      <c r="BH757" s="45">
        <v>114.5</v>
      </c>
      <c r="BI757" s="45">
        <v>114.5</v>
      </c>
      <c r="BJ757" s="45">
        <v>114.5</v>
      </c>
      <c r="BK757" s="45">
        <v>114.5</v>
      </c>
      <c r="BL757" s="45">
        <v>114.5</v>
      </c>
      <c r="BM757" s="45">
        <v>114.5</v>
      </c>
      <c r="BN757" s="45">
        <v>114.5</v>
      </c>
      <c r="BO757" s="45">
        <v>114.5</v>
      </c>
      <c r="BP757" s="45">
        <v>110.9</v>
      </c>
      <c r="BQ757" s="45">
        <v>110.9</v>
      </c>
      <c r="BR757" s="45">
        <v>110.9</v>
      </c>
      <c r="BS757" s="45">
        <v>110.9</v>
      </c>
      <c r="BT757" s="45">
        <v>110.9</v>
      </c>
      <c r="BU757" s="45">
        <v>116.8</v>
      </c>
      <c r="BV757" s="45">
        <v>117.5</v>
      </c>
      <c r="BW757" s="45">
        <v>116.5</v>
      </c>
      <c r="BX757" s="45">
        <v>115</v>
      </c>
      <c r="BY757" s="45">
        <v>115.9</v>
      </c>
      <c r="BZ757" s="45">
        <v>115.7</v>
      </c>
      <c r="CA757" s="45">
        <v>116.2</v>
      </c>
      <c r="CB757" s="45">
        <v>116.3</v>
      </c>
      <c r="CC757" s="45">
        <v>114.9</v>
      </c>
      <c r="CD757" s="45">
        <v>115.9</v>
      </c>
      <c r="CE757" s="45">
        <v>117</v>
      </c>
      <c r="CF757" s="45">
        <v>118.3</v>
      </c>
      <c r="CG757" s="45">
        <v>115.4</v>
      </c>
      <c r="CH757" s="45">
        <v>118.8</v>
      </c>
      <c r="CI757" s="45">
        <v>120.1</v>
      </c>
      <c r="CJ757" s="45">
        <v>117.7</v>
      </c>
      <c r="CK757" s="45">
        <v>117.6</v>
      </c>
      <c r="CL757" s="45">
        <v>117.9</v>
      </c>
      <c r="CM757" s="45">
        <v>117.5</v>
      </c>
      <c r="CN757" s="45">
        <v>117.5</v>
      </c>
      <c r="CO757" s="45">
        <v>117.2</v>
      </c>
      <c r="CP757" s="45">
        <v>118.7</v>
      </c>
      <c r="CQ757" s="45">
        <v>116.7</v>
      </c>
      <c r="CR757" s="45">
        <v>116.2</v>
      </c>
      <c r="CS757" s="45">
        <v>117.2</v>
      </c>
      <c r="CT757" s="45">
        <v>117</v>
      </c>
      <c r="CU757" s="45">
        <v>120.6</v>
      </c>
      <c r="CV757" s="45">
        <v>116.6</v>
      </c>
      <c r="CW757" s="45">
        <v>116.8</v>
      </c>
      <c r="CX757" s="45">
        <v>117</v>
      </c>
      <c r="CY757" s="45">
        <v>117.5</v>
      </c>
      <c r="CZ757" s="45">
        <v>116.2</v>
      </c>
      <c r="DA757" s="45">
        <v>117.9</v>
      </c>
      <c r="DB757" s="45">
        <v>118.8</v>
      </c>
      <c r="DC757" s="45">
        <v>118.4</v>
      </c>
      <c r="DD757" s="45">
        <v>119</v>
      </c>
      <c r="DE757" s="45">
        <v>120.7</v>
      </c>
      <c r="DF757" s="45">
        <v>118.1</v>
      </c>
      <c r="DG757" s="45">
        <v>121.7</v>
      </c>
      <c r="DH757" s="45">
        <v>121.7</v>
      </c>
      <c r="DI757" s="45">
        <v>119.7</v>
      </c>
      <c r="DJ757" s="45">
        <v>122</v>
      </c>
      <c r="DK757" s="45">
        <v>126.1</v>
      </c>
      <c r="DL757" s="45">
        <v>130</v>
      </c>
      <c r="DM757" s="45">
        <v>130</v>
      </c>
      <c r="DN757" s="45">
        <v>130</v>
      </c>
      <c r="DO757" s="45">
        <v>131.19999999999999</v>
      </c>
      <c r="DP757" s="45">
        <v>131.6</v>
      </c>
      <c r="DQ757" s="45">
        <v>131.30000000000001</v>
      </c>
      <c r="DR757" s="45">
        <v>130.9</v>
      </c>
      <c r="DS757" s="45">
        <v>132.1</v>
      </c>
      <c r="DT757" s="45">
        <v>135.5</v>
      </c>
      <c r="DU757" s="45">
        <v>136.4</v>
      </c>
      <c r="DV757" s="45">
        <v>136.69999999999999</v>
      </c>
      <c r="DW757" s="45">
        <v>138.30000000000001</v>
      </c>
      <c r="DX757" s="46">
        <v>137.9</v>
      </c>
      <c r="DY757" s="46">
        <v>139.80000000000001</v>
      </c>
      <c r="DZ757" s="46">
        <v>139.30000000000001</v>
      </c>
      <c r="EA757">
        <v>140.4</v>
      </c>
      <c r="EB757" s="47">
        <v>142.6</v>
      </c>
      <c r="EC757" s="47">
        <v>144.19999999999999</v>
      </c>
    </row>
    <row r="758" spans="1:133" x14ac:dyDescent="0.25">
      <c r="A758" s="43" t="s">
        <v>4262</v>
      </c>
      <c r="B758" s="43" t="s">
        <v>4263</v>
      </c>
      <c r="C758" s="44">
        <v>0.83265</v>
      </c>
      <c r="D758" s="45">
        <v>103.1</v>
      </c>
      <c r="E758" s="45">
        <v>103.7</v>
      </c>
      <c r="F758" s="45">
        <v>104</v>
      </c>
      <c r="G758" s="45">
        <v>104.7</v>
      </c>
      <c r="H758" s="45">
        <v>104.5</v>
      </c>
      <c r="I758" s="45">
        <v>104.5</v>
      </c>
      <c r="J758" s="45">
        <v>104.9</v>
      </c>
      <c r="K758" s="45">
        <v>105</v>
      </c>
      <c r="L758" s="45">
        <v>105</v>
      </c>
      <c r="M758" s="45">
        <v>105.3</v>
      </c>
      <c r="N758" s="45">
        <v>105.5</v>
      </c>
      <c r="O758" s="45">
        <v>105.8</v>
      </c>
      <c r="P758" s="45">
        <v>106.8</v>
      </c>
      <c r="Q758" s="45">
        <v>103.8</v>
      </c>
      <c r="R758" s="45">
        <v>104.5</v>
      </c>
      <c r="S758" s="45">
        <v>104.8</v>
      </c>
      <c r="T758" s="45">
        <v>105.4</v>
      </c>
      <c r="U758" s="45">
        <v>105.2</v>
      </c>
      <c r="V758" s="45">
        <v>105.3</v>
      </c>
      <c r="W758" s="45">
        <v>105.5</v>
      </c>
      <c r="X758" s="45">
        <v>106</v>
      </c>
      <c r="Y758" s="45">
        <v>106</v>
      </c>
      <c r="Z758" s="45">
        <v>106.2</v>
      </c>
      <c r="AA758" s="45">
        <v>106.5</v>
      </c>
      <c r="AB758" s="45">
        <v>107.7</v>
      </c>
      <c r="AC758" s="45">
        <v>107.5</v>
      </c>
      <c r="AD758" s="45">
        <v>107.5</v>
      </c>
      <c r="AE758" s="45">
        <v>108.2</v>
      </c>
      <c r="AF758" s="45">
        <v>108.5</v>
      </c>
      <c r="AG758" s="45">
        <v>107.7</v>
      </c>
      <c r="AH758" s="45">
        <v>107.6</v>
      </c>
      <c r="AI758" s="45">
        <v>108.4</v>
      </c>
      <c r="AJ758" s="45">
        <v>108.9</v>
      </c>
      <c r="AK758" s="45">
        <v>108.9</v>
      </c>
      <c r="AL758" s="45">
        <v>109.5</v>
      </c>
      <c r="AM758" s="45">
        <v>109.7</v>
      </c>
      <c r="AN758" s="45">
        <v>111.1</v>
      </c>
      <c r="AO758" s="45">
        <v>111</v>
      </c>
      <c r="AP758" s="45">
        <v>110.7</v>
      </c>
      <c r="AQ758" s="45">
        <v>111.7</v>
      </c>
      <c r="AR758" s="45">
        <v>110.8</v>
      </c>
      <c r="AS758" s="45">
        <v>110.5</v>
      </c>
      <c r="AT758" s="45">
        <v>111.5</v>
      </c>
      <c r="AU758" s="45">
        <v>111.5</v>
      </c>
      <c r="AV758" s="45">
        <v>111.6</v>
      </c>
      <c r="AW758" s="45">
        <v>111.3</v>
      </c>
      <c r="AX758" s="45">
        <v>111.2</v>
      </c>
      <c r="AY758" s="45">
        <v>111.8</v>
      </c>
      <c r="AZ758" s="45">
        <v>112.6</v>
      </c>
      <c r="BA758" s="45">
        <v>112.3</v>
      </c>
      <c r="BB758" s="45">
        <v>112.2</v>
      </c>
      <c r="BC758" s="45">
        <v>112.3</v>
      </c>
      <c r="BD758" s="45">
        <v>112</v>
      </c>
      <c r="BE758" s="45">
        <v>112.3</v>
      </c>
      <c r="BF758" s="45">
        <v>112.6</v>
      </c>
      <c r="BG758" s="45">
        <v>112.3</v>
      </c>
      <c r="BH758" s="45">
        <v>112.2</v>
      </c>
      <c r="BI758" s="45">
        <v>112.5</v>
      </c>
      <c r="BJ758" s="45">
        <v>112.2</v>
      </c>
      <c r="BK758" s="45">
        <v>111.5</v>
      </c>
      <c r="BL758" s="45">
        <v>112</v>
      </c>
      <c r="BM758" s="45">
        <v>112.4</v>
      </c>
      <c r="BN758" s="45">
        <v>112.3</v>
      </c>
      <c r="BO758" s="45">
        <v>111.9</v>
      </c>
      <c r="BP758" s="45">
        <v>112.3</v>
      </c>
      <c r="BQ758" s="45">
        <v>112.5</v>
      </c>
      <c r="BR758" s="45">
        <v>112.7</v>
      </c>
      <c r="BS758" s="45">
        <v>112.8</v>
      </c>
      <c r="BT758" s="45">
        <v>112.8</v>
      </c>
      <c r="BU758" s="45">
        <v>114.3</v>
      </c>
      <c r="BV758" s="45">
        <v>113.8</v>
      </c>
      <c r="BW758" s="45">
        <v>113.9</v>
      </c>
      <c r="BX758" s="45">
        <v>114.5</v>
      </c>
      <c r="BY758" s="45">
        <v>114.2</v>
      </c>
      <c r="BZ758" s="45">
        <v>114.6</v>
      </c>
      <c r="CA758" s="45">
        <v>115.5</v>
      </c>
      <c r="CB758" s="45">
        <v>116.7</v>
      </c>
      <c r="CC758" s="45">
        <v>117.3</v>
      </c>
      <c r="CD758" s="45">
        <v>117.6</v>
      </c>
      <c r="CE758" s="45">
        <v>117.9</v>
      </c>
      <c r="CF758" s="45">
        <v>118</v>
      </c>
      <c r="CG758" s="45">
        <v>118.7</v>
      </c>
      <c r="CH758" s="45">
        <v>118.5</v>
      </c>
      <c r="CI758" s="45">
        <v>119.4</v>
      </c>
      <c r="CJ758" s="45">
        <v>119.3</v>
      </c>
      <c r="CK758" s="45">
        <v>119.3</v>
      </c>
      <c r="CL758" s="45">
        <v>119.7</v>
      </c>
      <c r="CM758" s="45">
        <v>120.1</v>
      </c>
      <c r="CN758" s="45">
        <v>120.6</v>
      </c>
      <c r="CO758" s="45">
        <v>121.1</v>
      </c>
      <c r="CP758" s="45">
        <v>121.3</v>
      </c>
      <c r="CQ758" s="45">
        <v>120.9</v>
      </c>
      <c r="CR758" s="45">
        <v>121.1</v>
      </c>
      <c r="CS758" s="45">
        <v>121.1</v>
      </c>
      <c r="CT758" s="45">
        <v>121.4</v>
      </c>
      <c r="CU758" s="45">
        <v>121.5</v>
      </c>
      <c r="CV758" s="45">
        <v>121.6</v>
      </c>
      <c r="CW758" s="45">
        <v>121.1</v>
      </c>
      <c r="CX758" s="45">
        <v>120.6</v>
      </c>
      <c r="CY758" s="45">
        <v>120.6</v>
      </c>
      <c r="CZ758" s="45">
        <v>121.5</v>
      </c>
      <c r="DA758" s="45">
        <v>121.7</v>
      </c>
      <c r="DB758" s="45">
        <v>121.2</v>
      </c>
      <c r="DC758" s="45">
        <v>121.6</v>
      </c>
      <c r="DD758" s="45">
        <v>121.3</v>
      </c>
      <c r="DE758" s="45">
        <v>122.7</v>
      </c>
      <c r="DF758" s="45">
        <v>122.4</v>
      </c>
      <c r="DG758" s="45">
        <v>122.7</v>
      </c>
      <c r="DH758" s="45">
        <v>122.9</v>
      </c>
      <c r="DI758" s="45">
        <v>124.4</v>
      </c>
      <c r="DJ758" s="45">
        <v>124.8</v>
      </c>
      <c r="DK758" s="45">
        <v>126.4</v>
      </c>
      <c r="DL758" s="45">
        <v>127</v>
      </c>
      <c r="DM758" s="45">
        <v>129</v>
      </c>
      <c r="DN758" s="45">
        <v>129.4</v>
      </c>
      <c r="DO758" s="45">
        <v>129.80000000000001</v>
      </c>
      <c r="DP758" s="45">
        <v>130.5</v>
      </c>
      <c r="DQ758" s="45">
        <v>131.9</v>
      </c>
      <c r="DR758" s="45">
        <v>132.1</v>
      </c>
      <c r="DS758" s="45">
        <v>132.80000000000001</v>
      </c>
      <c r="DT758" s="45">
        <v>133.30000000000001</v>
      </c>
      <c r="DU758" s="45">
        <v>133.80000000000001</v>
      </c>
      <c r="DV758" s="45">
        <v>134.30000000000001</v>
      </c>
      <c r="DW758" s="45">
        <v>136.5</v>
      </c>
      <c r="DX758" s="46">
        <v>136.4</v>
      </c>
      <c r="DY758" s="46">
        <v>137.1</v>
      </c>
      <c r="DZ758" s="46">
        <v>136.9</v>
      </c>
      <c r="EA758">
        <v>138.80000000000001</v>
      </c>
      <c r="EB758" s="47">
        <v>138.6</v>
      </c>
      <c r="EC758" s="47">
        <v>138.19999999999999</v>
      </c>
    </row>
    <row r="759" spans="1:133" x14ac:dyDescent="0.25">
      <c r="A759" s="43" t="s">
        <v>4264</v>
      </c>
      <c r="B759" s="43" t="s">
        <v>4265</v>
      </c>
      <c r="C759" s="44">
        <v>0.52771999999999997</v>
      </c>
      <c r="D759" s="45">
        <v>103.9</v>
      </c>
      <c r="E759" s="45">
        <v>103.9</v>
      </c>
      <c r="F759" s="45">
        <v>104.1</v>
      </c>
      <c r="G759" s="45">
        <v>103.8</v>
      </c>
      <c r="H759" s="45">
        <v>104.2</v>
      </c>
      <c r="I759" s="45">
        <v>104</v>
      </c>
      <c r="J759" s="45">
        <v>104.7</v>
      </c>
      <c r="K759" s="45">
        <v>104.6</v>
      </c>
      <c r="L759" s="45">
        <v>104.7</v>
      </c>
      <c r="M759" s="45">
        <v>104.7</v>
      </c>
      <c r="N759" s="45">
        <v>104.9</v>
      </c>
      <c r="O759" s="45">
        <v>105.1</v>
      </c>
      <c r="P759" s="45">
        <v>105.9</v>
      </c>
      <c r="Q759" s="45">
        <v>103.6</v>
      </c>
      <c r="R759" s="45">
        <v>104.1</v>
      </c>
      <c r="S759" s="45">
        <v>104.1</v>
      </c>
      <c r="T759" s="45">
        <v>103.9</v>
      </c>
      <c r="U759" s="45">
        <v>104.3</v>
      </c>
      <c r="V759" s="45">
        <v>104.7</v>
      </c>
      <c r="W759" s="45">
        <v>104.6</v>
      </c>
      <c r="X759" s="45">
        <v>104.1</v>
      </c>
      <c r="Y759" s="45">
        <v>104.3</v>
      </c>
      <c r="Z759" s="45">
        <v>104.4</v>
      </c>
      <c r="AA759" s="45">
        <v>104.8</v>
      </c>
      <c r="AB759" s="45">
        <v>106.3</v>
      </c>
      <c r="AC759" s="45">
        <v>106.7</v>
      </c>
      <c r="AD759" s="45">
        <v>106.4</v>
      </c>
      <c r="AE759" s="45">
        <v>107</v>
      </c>
      <c r="AF759" s="45">
        <v>106.8</v>
      </c>
      <c r="AG759" s="45">
        <v>106.9</v>
      </c>
      <c r="AH759" s="45">
        <v>107.1</v>
      </c>
      <c r="AI759" s="45">
        <v>107.1</v>
      </c>
      <c r="AJ759" s="45">
        <v>107.6</v>
      </c>
      <c r="AK759" s="45">
        <v>108</v>
      </c>
      <c r="AL759" s="45">
        <v>108.1</v>
      </c>
      <c r="AM759" s="45">
        <v>108.1</v>
      </c>
      <c r="AN759" s="45">
        <v>111</v>
      </c>
      <c r="AO759" s="45">
        <v>110.9</v>
      </c>
      <c r="AP759" s="45">
        <v>111</v>
      </c>
      <c r="AQ759" s="45">
        <v>111.3</v>
      </c>
      <c r="AR759" s="45">
        <v>110.9</v>
      </c>
      <c r="AS759" s="45">
        <v>110.7</v>
      </c>
      <c r="AT759" s="45">
        <v>111.8</v>
      </c>
      <c r="AU759" s="45">
        <v>111.9</v>
      </c>
      <c r="AV759" s="45">
        <v>111.9</v>
      </c>
      <c r="AW759" s="45">
        <v>111.7</v>
      </c>
      <c r="AX759" s="45">
        <v>111.7</v>
      </c>
      <c r="AY759" s="45">
        <v>111.9</v>
      </c>
      <c r="AZ759" s="45">
        <v>113.7</v>
      </c>
      <c r="BA759" s="45">
        <v>113</v>
      </c>
      <c r="BB759" s="45">
        <v>113</v>
      </c>
      <c r="BC759" s="45">
        <v>113.1</v>
      </c>
      <c r="BD759" s="45">
        <v>113.6</v>
      </c>
      <c r="BE759" s="45">
        <v>113.9</v>
      </c>
      <c r="BF759" s="45">
        <v>113.8</v>
      </c>
      <c r="BG759" s="45">
        <v>113.8</v>
      </c>
      <c r="BH759" s="45">
        <v>113.5</v>
      </c>
      <c r="BI759" s="45">
        <v>113.8</v>
      </c>
      <c r="BJ759" s="45">
        <v>114.2</v>
      </c>
      <c r="BK759" s="45">
        <v>113.3</v>
      </c>
      <c r="BL759" s="45">
        <v>114</v>
      </c>
      <c r="BM759" s="45">
        <v>114</v>
      </c>
      <c r="BN759" s="45">
        <v>114.3</v>
      </c>
      <c r="BO759" s="45">
        <v>113.5</v>
      </c>
      <c r="BP759" s="45">
        <v>114.1</v>
      </c>
      <c r="BQ759" s="45">
        <v>114.5</v>
      </c>
      <c r="BR759" s="45">
        <v>114.3</v>
      </c>
      <c r="BS759" s="45">
        <v>114</v>
      </c>
      <c r="BT759" s="45">
        <v>113.8</v>
      </c>
      <c r="BU759" s="45">
        <v>114.4</v>
      </c>
      <c r="BV759" s="45">
        <v>114.3</v>
      </c>
      <c r="BW759" s="45">
        <v>115.3</v>
      </c>
      <c r="BX759" s="45">
        <v>115.4</v>
      </c>
      <c r="BY759" s="45">
        <v>114.8</v>
      </c>
      <c r="BZ759" s="45">
        <v>115.6</v>
      </c>
      <c r="CA759" s="45">
        <v>116</v>
      </c>
      <c r="CB759" s="45">
        <v>116.5</v>
      </c>
      <c r="CC759" s="45">
        <v>117.1</v>
      </c>
      <c r="CD759" s="45">
        <v>116.9</v>
      </c>
      <c r="CE759" s="45">
        <v>117.5</v>
      </c>
      <c r="CF759" s="45">
        <v>117.6</v>
      </c>
      <c r="CG759" s="45">
        <v>117.7</v>
      </c>
      <c r="CH759" s="45">
        <v>117.2</v>
      </c>
      <c r="CI759" s="45">
        <v>118.3</v>
      </c>
      <c r="CJ759" s="45">
        <v>118.2</v>
      </c>
      <c r="CK759" s="45">
        <v>118.1</v>
      </c>
      <c r="CL759" s="45">
        <v>118.1</v>
      </c>
      <c r="CM759" s="45">
        <v>118.9</v>
      </c>
      <c r="CN759" s="45">
        <v>119.5</v>
      </c>
      <c r="CO759" s="45">
        <v>120.3</v>
      </c>
      <c r="CP759" s="45">
        <v>120.3</v>
      </c>
      <c r="CQ759" s="45">
        <v>119.3</v>
      </c>
      <c r="CR759" s="45">
        <v>119.7</v>
      </c>
      <c r="CS759" s="45">
        <v>119.7</v>
      </c>
      <c r="CT759" s="45">
        <v>120.1</v>
      </c>
      <c r="CU759" s="45">
        <v>120.1</v>
      </c>
      <c r="CV759" s="45">
        <v>120.1</v>
      </c>
      <c r="CW759" s="45">
        <v>120.1</v>
      </c>
      <c r="CX759" s="45">
        <v>119.2</v>
      </c>
      <c r="CY759" s="45">
        <v>119.3</v>
      </c>
      <c r="CZ759" s="45">
        <v>120.4</v>
      </c>
      <c r="DA759" s="45">
        <v>120.5</v>
      </c>
      <c r="DB759" s="45">
        <v>119.7</v>
      </c>
      <c r="DC759" s="45">
        <v>119.8</v>
      </c>
      <c r="DD759" s="45">
        <v>119.5</v>
      </c>
      <c r="DE759" s="45">
        <v>121.3</v>
      </c>
      <c r="DF759" s="45">
        <v>121.3</v>
      </c>
      <c r="DG759" s="45">
        <v>120.6</v>
      </c>
      <c r="DH759" s="45">
        <v>121.2</v>
      </c>
      <c r="DI759" s="45">
        <v>122.4</v>
      </c>
      <c r="DJ759" s="45">
        <v>122.8</v>
      </c>
      <c r="DK759" s="45">
        <v>124.3</v>
      </c>
      <c r="DL759" s="45">
        <v>123.9</v>
      </c>
      <c r="DM759" s="45">
        <v>124.6</v>
      </c>
      <c r="DN759" s="45">
        <v>124.9</v>
      </c>
      <c r="DO759" s="45">
        <v>125.1</v>
      </c>
      <c r="DP759" s="45">
        <v>126.2</v>
      </c>
      <c r="DQ759" s="45">
        <v>127.5</v>
      </c>
      <c r="DR759" s="45">
        <v>126.9</v>
      </c>
      <c r="DS759" s="45">
        <v>128</v>
      </c>
      <c r="DT759" s="45">
        <v>127.5</v>
      </c>
      <c r="DU759" s="45">
        <v>128.5</v>
      </c>
      <c r="DV759" s="45">
        <v>128.69999999999999</v>
      </c>
      <c r="DW759" s="45">
        <v>130.69999999999999</v>
      </c>
      <c r="DX759" s="46">
        <v>131</v>
      </c>
      <c r="DY759" s="46">
        <v>131.4</v>
      </c>
      <c r="DZ759" s="46">
        <v>131.19999999999999</v>
      </c>
      <c r="EA759">
        <v>133.19999999999999</v>
      </c>
      <c r="EB759" s="47">
        <v>134</v>
      </c>
      <c r="EC759" s="47">
        <v>133.1</v>
      </c>
    </row>
    <row r="760" spans="1:133" x14ac:dyDescent="0.25">
      <c r="A760" s="43" t="s">
        <v>4266</v>
      </c>
      <c r="B760" s="43" t="s">
        <v>4267</v>
      </c>
      <c r="C760" s="44">
        <v>3.64E-3</v>
      </c>
      <c r="D760" s="45">
        <v>102.3</v>
      </c>
      <c r="E760" s="45">
        <v>102.8</v>
      </c>
      <c r="F760" s="45">
        <v>102.5</v>
      </c>
      <c r="G760" s="45">
        <v>102.4</v>
      </c>
      <c r="H760" s="45">
        <v>102.8</v>
      </c>
      <c r="I760" s="45">
        <v>102</v>
      </c>
      <c r="J760" s="45">
        <v>103</v>
      </c>
      <c r="K760" s="45">
        <v>102.9</v>
      </c>
      <c r="L760" s="45">
        <v>103.8</v>
      </c>
      <c r="M760" s="45">
        <v>104.7</v>
      </c>
      <c r="N760" s="45">
        <v>104.6</v>
      </c>
      <c r="O760" s="45">
        <v>103.8</v>
      </c>
      <c r="P760" s="45">
        <v>103.6</v>
      </c>
      <c r="Q760" s="45">
        <v>103.4</v>
      </c>
      <c r="R760" s="45">
        <v>103.4</v>
      </c>
      <c r="S760" s="45">
        <v>103.9</v>
      </c>
      <c r="T760" s="45">
        <v>104.4</v>
      </c>
      <c r="U760" s="45">
        <v>105.4</v>
      </c>
      <c r="V760" s="45">
        <v>105.2</v>
      </c>
      <c r="W760" s="45">
        <v>106.1</v>
      </c>
      <c r="X760" s="45">
        <v>106.2</v>
      </c>
      <c r="Y760" s="45">
        <v>107.7</v>
      </c>
      <c r="Z760" s="45">
        <v>108</v>
      </c>
      <c r="AA760" s="45">
        <v>109.1</v>
      </c>
      <c r="AB760" s="45">
        <v>107.5</v>
      </c>
      <c r="AC760" s="45">
        <v>107.7</v>
      </c>
      <c r="AD760" s="45">
        <v>107.3</v>
      </c>
      <c r="AE760" s="45">
        <v>107.6</v>
      </c>
      <c r="AF760" s="45">
        <v>109.5</v>
      </c>
      <c r="AG760" s="45">
        <v>109.6</v>
      </c>
      <c r="AH760" s="45">
        <v>108.6</v>
      </c>
      <c r="AI760" s="45">
        <v>109.5</v>
      </c>
      <c r="AJ760" s="45">
        <v>109.2</v>
      </c>
      <c r="AK760" s="45">
        <v>109.6</v>
      </c>
      <c r="AL760" s="45">
        <v>109.8</v>
      </c>
      <c r="AM760" s="45">
        <v>110.5</v>
      </c>
      <c r="AN760" s="45">
        <v>109.3</v>
      </c>
      <c r="AO760" s="45">
        <v>110</v>
      </c>
      <c r="AP760" s="45">
        <v>111.1</v>
      </c>
      <c r="AQ760" s="45">
        <v>109.2</v>
      </c>
      <c r="AR760" s="45">
        <v>109.3</v>
      </c>
      <c r="AS760" s="45">
        <v>109.1</v>
      </c>
      <c r="AT760" s="45">
        <v>109.8</v>
      </c>
      <c r="AU760" s="45">
        <v>108.3</v>
      </c>
      <c r="AV760" s="45">
        <v>108.7</v>
      </c>
      <c r="AW760" s="45">
        <v>108.3</v>
      </c>
      <c r="AX760" s="45">
        <v>107.9</v>
      </c>
      <c r="AY760" s="45">
        <v>108</v>
      </c>
      <c r="AZ760" s="45">
        <v>108.3</v>
      </c>
      <c r="BA760" s="45">
        <v>108.1</v>
      </c>
      <c r="BB760" s="45">
        <v>108.8</v>
      </c>
      <c r="BC760" s="45">
        <v>109.1</v>
      </c>
      <c r="BD760" s="45">
        <v>108.3</v>
      </c>
      <c r="BE760" s="45">
        <v>110.5</v>
      </c>
      <c r="BF760" s="45">
        <v>110.3</v>
      </c>
      <c r="BG760" s="45">
        <v>110.6</v>
      </c>
      <c r="BH760" s="45">
        <v>110.1</v>
      </c>
      <c r="BI760" s="45">
        <v>110.4</v>
      </c>
      <c r="BJ760" s="45">
        <v>110.3</v>
      </c>
      <c r="BK760" s="45">
        <v>111.5</v>
      </c>
      <c r="BL760" s="45">
        <v>112.6</v>
      </c>
      <c r="BM760" s="45">
        <v>111.1</v>
      </c>
      <c r="BN760" s="45">
        <v>110.1</v>
      </c>
      <c r="BO760" s="45">
        <v>107.6</v>
      </c>
      <c r="BP760" s="45">
        <v>107</v>
      </c>
      <c r="BQ760" s="45">
        <v>108.4</v>
      </c>
      <c r="BR760" s="45">
        <v>107.8</v>
      </c>
      <c r="BS760" s="45">
        <v>108</v>
      </c>
      <c r="BT760" s="45">
        <v>107.5</v>
      </c>
      <c r="BU760" s="45">
        <v>107.5</v>
      </c>
      <c r="BV760" s="45">
        <v>107</v>
      </c>
      <c r="BW760" s="45">
        <v>107</v>
      </c>
      <c r="BX760" s="45">
        <v>107.5</v>
      </c>
      <c r="BY760" s="45">
        <v>107.9</v>
      </c>
      <c r="BZ760" s="45">
        <v>107.7</v>
      </c>
      <c r="CA760" s="45">
        <v>107.7</v>
      </c>
      <c r="CB760" s="45">
        <v>108.6</v>
      </c>
      <c r="CC760" s="45">
        <v>108</v>
      </c>
      <c r="CD760" s="45">
        <v>108.6</v>
      </c>
      <c r="CE760" s="45">
        <v>108.1</v>
      </c>
      <c r="CF760" s="45">
        <v>109.2</v>
      </c>
      <c r="CG760" s="45">
        <v>109.8</v>
      </c>
      <c r="CH760" s="45">
        <v>109.6</v>
      </c>
      <c r="CI760" s="45">
        <v>109.6</v>
      </c>
      <c r="CJ760" s="45">
        <v>109.2</v>
      </c>
      <c r="CK760" s="45">
        <v>108.2</v>
      </c>
      <c r="CL760" s="45">
        <v>107.4</v>
      </c>
      <c r="CM760" s="45">
        <v>109.1</v>
      </c>
      <c r="CN760" s="45">
        <v>109.1</v>
      </c>
      <c r="CO760" s="45">
        <v>109.8</v>
      </c>
      <c r="CP760" s="45">
        <v>111.4</v>
      </c>
      <c r="CQ760" s="45">
        <v>111.3</v>
      </c>
      <c r="CR760" s="45">
        <v>111.6</v>
      </c>
      <c r="CS760" s="45">
        <v>112.1</v>
      </c>
      <c r="CT760" s="45">
        <v>112.5</v>
      </c>
      <c r="CU760" s="45">
        <v>112.6</v>
      </c>
      <c r="CV760" s="45">
        <v>113.9</v>
      </c>
      <c r="CW760" s="45">
        <v>113.8</v>
      </c>
      <c r="CX760" s="45">
        <v>114.2</v>
      </c>
      <c r="CY760" s="45">
        <v>116</v>
      </c>
      <c r="CZ760" s="45">
        <v>116.6</v>
      </c>
      <c r="DA760" s="45">
        <v>118.8</v>
      </c>
      <c r="DB760" s="45">
        <v>119.2</v>
      </c>
      <c r="DC760" s="45">
        <v>117.1</v>
      </c>
      <c r="DD760" s="45">
        <v>119.2</v>
      </c>
      <c r="DE760" s="45">
        <v>122.7</v>
      </c>
      <c r="DF760" s="45">
        <v>124</v>
      </c>
      <c r="DG760" s="45">
        <v>125.5</v>
      </c>
      <c r="DH760" s="45">
        <v>125.1</v>
      </c>
      <c r="DI760" s="45">
        <v>124.9</v>
      </c>
      <c r="DJ760" s="45">
        <v>124.8</v>
      </c>
      <c r="DK760" s="45">
        <v>126.2</v>
      </c>
      <c r="DL760" s="45">
        <v>127.3</v>
      </c>
      <c r="DM760" s="45">
        <v>127.4</v>
      </c>
      <c r="DN760" s="45">
        <v>132.1</v>
      </c>
      <c r="DO760" s="45">
        <v>131.69999999999999</v>
      </c>
      <c r="DP760" s="45">
        <v>130.19999999999999</v>
      </c>
      <c r="DQ760" s="45">
        <v>132.9</v>
      </c>
      <c r="DR760" s="45">
        <v>133.1</v>
      </c>
      <c r="DS760" s="45">
        <v>134.4</v>
      </c>
      <c r="DT760" s="45">
        <v>134.6</v>
      </c>
      <c r="DU760" s="45">
        <v>130.9</v>
      </c>
      <c r="DV760" s="45">
        <v>130</v>
      </c>
      <c r="DW760" s="45">
        <v>134.1</v>
      </c>
      <c r="DX760" s="46">
        <v>133.6</v>
      </c>
      <c r="DY760" s="46">
        <v>134.6</v>
      </c>
      <c r="DZ760" s="46">
        <v>133.9</v>
      </c>
      <c r="EA760">
        <v>138.69999999999999</v>
      </c>
      <c r="EB760" s="47">
        <v>134.80000000000001</v>
      </c>
      <c r="EC760" s="47">
        <v>135.19999999999999</v>
      </c>
    </row>
    <row r="761" spans="1:133" x14ac:dyDescent="0.25">
      <c r="A761" s="43" t="s">
        <v>4268</v>
      </c>
      <c r="B761" s="43" t="s">
        <v>4269</v>
      </c>
      <c r="C761" s="44">
        <v>0.26218000000000002</v>
      </c>
      <c r="D761" s="45">
        <v>101.5</v>
      </c>
      <c r="E761" s="45">
        <v>103.2</v>
      </c>
      <c r="F761" s="45">
        <v>103.7</v>
      </c>
      <c r="G761" s="45">
        <v>106.7</v>
      </c>
      <c r="H761" s="45">
        <v>105.2</v>
      </c>
      <c r="I761" s="45">
        <v>105.6</v>
      </c>
      <c r="J761" s="45">
        <v>105.5</v>
      </c>
      <c r="K761" s="45">
        <v>105.8</v>
      </c>
      <c r="L761" s="45">
        <v>105.9</v>
      </c>
      <c r="M761" s="45">
        <v>106.8</v>
      </c>
      <c r="N761" s="45">
        <v>106.9</v>
      </c>
      <c r="O761" s="45">
        <v>107.6</v>
      </c>
      <c r="P761" s="45">
        <v>109.3</v>
      </c>
      <c r="Q761" s="45">
        <v>104.5</v>
      </c>
      <c r="R761" s="45">
        <v>106.5</v>
      </c>
      <c r="S761" s="45">
        <v>106.1</v>
      </c>
      <c r="T761" s="45">
        <v>107.3</v>
      </c>
      <c r="U761" s="45">
        <v>107.9</v>
      </c>
      <c r="V761" s="45">
        <v>108.7</v>
      </c>
      <c r="W761" s="45">
        <v>108.5</v>
      </c>
      <c r="X761" s="45">
        <v>109.6</v>
      </c>
      <c r="Y761" s="45">
        <v>109.6</v>
      </c>
      <c r="Z761" s="45">
        <v>109.7</v>
      </c>
      <c r="AA761" s="45">
        <v>110.5</v>
      </c>
      <c r="AB761" s="45">
        <v>110.5</v>
      </c>
      <c r="AC761" s="45">
        <v>109.3</v>
      </c>
      <c r="AD761" s="45">
        <v>110.7</v>
      </c>
      <c r="AE761" s="45">
        <v>110.8</v>
      </c>
      <c r="AF761" s="45">
        <v>110.6</v>
      </c>
      <c r="AG761" s="45">
        <v>110.6</v>
      </c>
      <c r="AH761" s="45">
        <v>110.9</v>
      </c>
      <c r="AI761" s="45">
        <v>111</v>
      </c>
      <c r="AJ761" s="45">
        <v>110.2</v>
      </c>
      <c r="AK761" s="45">
        <v>109.8</v>
      </c>
      <c r="AL761" s="45">
        <v>111.1</v>
      </c>
      <c r="AM761" s="45">
        <v>112.7</v>
      </c>
      <c r="AN761" s="45">
        <v>110.4</v>
      </c>
      <c r="AO761" s="45">
        <v>111</v>
      </c>
      <c r="AP761" s="45">
        <v>111.6</v>
      </c>
      <c r="AQ761" s="45">
        <v>112.4</v>
      </c>
      <c r="AR761" s="45">
        <v>110.1</v>
      </c>
      <c r="AS761" s="45">
        <v>109.9</v>
      </c>
      <c r="AT761" s="45">
        <v>110.8</v>
      </c>
      <c r="AU761" s="45">
        <v>110.9</v>
      </c>
      <c r="AV761" s="45">
        <v>111</v>
      </c>
      <c r="AW761" s="45">
        <v>110.2</v>
      </c>
      <c r="AX761" s="45">
        <v>110.2</v>
      </c>
      <c r="AY761" s="45">
        <v>111.5</v>
      </c>
      <c r="AZ761" s="45">
        <v>110.5</v>
      </c>
      <c r="BA761" s="45">
        <v>111.2</v>
      </c>
      <c r="BB761" s="45">
        <v>110.8</v>
      </c>
      <c r="BC761" s="45">
        <v>110.9</v>
      </c>
      <c r="BD761" s="45">
        <v>109</v>
      </c>
      <c r="BE761" s="45">
        <v>109.3</v>
      </c>
      <c r="BF761" s="45">
        <v>110.1</v>
      </c>
      <c r="BG761" s="45">
        <v>109.1</v>
      </c>
      <c r="BH761" s="45">
        <v>109.6</v>
      </c>
      <c r="BI761" s="45">
        <v>109.9</v>
      </c>
      <c r="BJ761" s="45">
        <v>108.1</v>
      </c>
      <c r="BK761" s="45">
        <v>107.9</v>
      </c>
      <c r="BL761" s="45">
        <v>107.8</v>
      </c>
      <c r="BM761" s="45">
        <v>109</v>
      </c>
      <c r="BN761" s="45">
        <v>108.1</v>
      </c>
      <c r="BO761" s="45">
        <v>108.4</v>
      </c>
      <c r="BP761" s="45">
        <v>108.4</v>
      </c>
      <c r="BQ761" s="45">
        <v>108.4</v>
      </c>
      <c r="BR761" s="45">
        <v>109.4</v>
      </c>
      <c r="BS761" s="45">
        <v>110.1</v>
      </c>
      <c r="BT761" s="45">
        <v>110.8</v>
      </c>
      <c r="BU761" s="45">
        <v>114.3</v>
      </c>
      <c r="BV761" s="45">
        <v>113</v>
      </c>
      <c r="BW761" s="45">
        <v>111.3</v>
      </c>
      <c r="BX761" s="45">
        <v>112.8</v>
      </c>
      <c r="BY761" s="45">
        <v>112.8</v>
      </c>
      <c r="BZ761" s="45">
        <v>112.6</v>
      </c>
      <c r="CA761" s="45">
        <v>114.2</v>
      </c>
      <c r="CB761" s="45">
        <v>117</v>
      </c>
      <c r="CC761" s="45">
        <v>117.8</v>
      </c>
      <c r="CD761" s="45">
        <v>118.8</v>
      </c>
      <c r="CE761" s="45">
        <v>118.8</v>
      </c>
      <c r="CF761" s="45">
        <v>119</v>
      </c>
      <c r="CG761" s="45">
        <v>121</v>
      </c>
      <c r="CH761" s="45">
        <v>121</v>
      </c>
      <c r="CI761" s="45">
        <v>121.6</v>
      </c>
      <c r="CJ761" s="45">
        <v>121.5</v>
      </c>
      <c r="CK761" s="45">
        <v>121.8</v>
      </c>
      <c r="CL761" s="45">
        <v>123</v>
      </c>
      <c r="CM761" s="45">
        <v>122.9</v>
      </c>
      <c r="CN761" s="45">
        <v>123.1</v>
      </c>
      <c r="CO761" s="45">
        <v>123.1</v>
      </c>
      <c r="CP761" s="45">
        <v>123.7</v>
      </c>
      <c r="CQ761" s="45">
        <v>124.2</v>
      </c>
      <c r="CR761" s="45">
        <v>124.2</v>
      </c>
      <c r="CS761" s="45">
        <v>124.1</v>
      </c>
      <c r="CT761" s="45">
        <v>124.3</v>
      </c>
      <c r="CU761" s="45">
        <v>124.7</v>
      </c>
      <c r="CV761" s="45">
        <v>125</v>
      </c>
      <c r="CW761" s="45">
        <v>123.4</v>
      </c>
      <c r="CX761" s="45">
        <v>123.5</v>
      </c>
      <c r="CY761" s="45">
        <v>123.5</v>
      </c>
      <c r="CZ761" s="45">
        <v>124.3</v>
      </c>
      <c r="DA761" s="45">
        <v>124.5</v>
      </c>
      <c r="DB761" s="45">
        <v>124.6</v>
      </c>
      <c r="DC761" s="45">
        <v>125.8</v>
      </c>
      <c r="DD761" s="45">
        <v>125.5</v>
      </c>
      <c r="DE761" s="45">
        <v>125.8</v>
      </c>
      <c r="DF761" s="45">
        <v>125.2</v>
      </c>
      <c r="DG761" s="45">
        <v>127.4</v>
      </c>
      <c r="DH761" s="45">
        <v>126.4</v>
      </c>
      <c r="DI761" s="45">
        <v>128.69999999999999</v>
      </c>
      <c r="DJ761" s="45">
        <v>129.4</v>
      </c>
      <c r="DK761" s="45">
        <v>131.6</v>
      </c>
      <c r="DL761" s="45">
        <v>134</v>
      </c>
      <c r="DM761" s="45">
        <v>138.80000000000001</v>
      </c>
      <c r="DN761" s="45">
        <v>139.4</v>
      </c>
      <c r="DO761" s="45">
        <v>140.19999999999999</v>
      </c>
      <c r="DP761" s="45">
        <v>140.1</v>
      </c>
      <c r="DQ761" s="45">
        <v>141.9</v>
      </c>
      <c r="DR761" s="45">
        <v>143.9</v>
      </c>
      <c r="DS761" s="45">
        <v>143.9</v>
      </c>
      <c r="DT761" s="45">
        <v>145.80000000000001</v>
      </c>
      <c r="DU761" s="45">
        <v>145.5</v>
      </c>
      <c r="DV761" s="45">
        <v>146.69999999999999</v>
      </c>
      <c r="DW761" s="45">
        <v>149.4</v>
      </c>
      <c r="DX761" s="46">
        <v>148</v>
      </c>
      <c r="DY761" s="46">
        <v>149.30000000000001</v>
      </c>
      <c r="DZ761" s="46">
        <v>149.30000000000001</v>
      </c>
      <c r="EA761">
        <v>150.5</v>
      </c>
      <c r="EB761" s="47">
        <v>148.6</v>
      </c>
      <c r="EC761" s="47">
        <v>149.4</v>
      </c>
    </row>
    <row r="762" spans="1:133" x14ac:dyDescent="0.25">
      <c r="A762" s="43" t="s">
        <v>4270</v>
      </c>
      <c r="B762" s="43" t="s">
        <v>4271</v>
      </c>
      <c r="C762" s="44">
        <v>7.1000000000000002E-4</v>
      </c>
      <c r="D762" s="45">
        <v>108.5</v>
      </c>
      <c r="E762" s="45">
        <v>109.5</v>
      </c>
      <c r="F762" s="45">
        <v>109.4</v>
      </c>
      <c r="G762" s="45">
        <v>109.7</v>
      </c>
      <c r="H762" s="45">
        <v>109.7</v>
      </c>
      <c r="I762" s="45">
        <v>109.7</v>
      </c>
      <c r="J762" s="45">
        <v>108.4</v>
      </c>
      <c r="K762" s="45">
        <v>108.2</v>
      </c>
      <c r="L762" s="45">
        <v>108.2</v>
      </c>
      <c r="M762" s="45">
        <v>109</v>
      </c>
      <c r="N762" s="45">
        <v>111.2</v>
      </c>
      <c r="O762" s="45">
        <v>112.3</v>
      </c>
      <c r="P762" s="45">
        <v>113.1</v>
      </c>
      <c r="Q762" s="45">
        <v>113.1</v>
      </c>
      <c r="R762" s="45">
        <v>113.1</v>
      </c>
      <c r="S762" s="45">
        <v>113.5</v>
      </c>
      <c r="T762" s="45">
        <v>113.6</v>
      </c>
      <c r="U762" s="45">
        <v>114</v>
      </c>
      <c r="V762" s="45">
        <v>114</v>
      </c>
      <c r="W762" s="45">
        <v>109.9</v>
      </c>
      <c r="X762" s="45">
        <v>109.2</v>
      </c>
      <c r="Y762" s="45">
        <v>109.9</v>
      </c>
      <c r="Z762" s="45">
        <v>110.4</v>
      </c>
      <c r="AA762" s="45">
        <v>110.4</v>
      </c>
      <c r="AB762" s="45">
        <v>112.7</v>
      </c>
      <c r="AC762" s="45">
        <v>112.7</v>
      </c>
      <c r="AD762" s="45">
        <v>112.7</v>
      </c>
      <c r="AE762" s="45">
        <v>114.1</v>
      </c>
      <c r="AF762" s="45">
        <v>114.1</v>
      </c>
      <c r="AG762" s="45">
        <v>114.1</v>
      </c>
      <c r="AH762" s="45">
        <v>114.1</v>
      </c>
      <c r="AI762" s="45">
        <v>114.7</v>
      </c>
      <c r="AJ762" s="45">
        <v>113.3</v>
      </c>
      <c r="AK762" s="45">
        <v>113.8</v>
      </c>
      <c r="AL762" s="45">
        <v>114.6</v>
      </c>
      <c r="AM762" s="45">
        <v>114.7</v>
      </c>
      <c r="AN762" s="45">
        <v>118.2</v>
      </c>
      <c r="AO762" s="45">
        <v>118.2</v>
      </c>
      <c r="AP762" s="45">
        <v>118.1</v>
      </c>
      <c r="AQ762" s="45">
        <v>118.9</v>
      </c>
      <c r="AR762" s="45">
        <v>118.9</v>
      </c>
      <c r="AS762" s="45">
        <v>118.9</v>
      </c>
      <c r="AT762" s="45">
        <v>118.9</v>
      </c>
      <c r="AU762" s="45">
        <v>118.9</v>
      </c>
      <c r="AV762" s="45">
        <v>118.9</v>
      </c>
      <c r="AW762" s="45">
        <v>121.3</v>
      </c>
      <c r="AX762" s="45">
        <v>121.3</v>
      </c>
      <c r="AY762" s="45">
        <v>121.3</v>
      </c>
      <c r="AZ762" s="45">
        <v>121.3</v>
      </c>
      <c r="BA762" s="45">
        <v>121.3</v>
      </c>
      <c r="BB762" s="45">
        <v>121.3</v>
      </c>
      <c r="BC762" s="45">
        <v>122.7</v>
      </c>
      <c r="BD762" s="45">
        <v>122.7</v>
      </c>
      <c r="BE762" s="45">
        <v>122.7</v>
      </c>
      <c r="BF762" s="45">
        <v>122.4</v>
      </c>
      <c r="BG762" s="45">
        <v>122.4</v>
      </c>
      <c r="BH762" s="45">
        <v>123</v>
      </c>
      <c r="BI762" s="45">
        <v>121.8</v>
      </c>
      <c r="BJ762" s="45">
        <v>123.7</v>
      </c>
      <c r="BK762" s="45">
        <v>123.7</v>
      </c>
      <c r="BL762" s="45">
        <v>122.9</v>
      </c>
      <c r="BM762" s="45">
        <v>122.9</v>
      </c>
      <c r="BN762" s="45">
        <v>122.9</v>
      </c>
      <c r="BO762" s="45">
        <v>121.4</v>
      </c>
      <c r="BP762" s="45">
        <v>121.7</v>
      </c>
      <c r="BQ762" s="45">
        <v>120.6</v>
      </c>
      <c r="BR762" s="45">
        <v>121</v>
      </c>
      <c r="BS762" s="45">
        <v>121.8</v>
      </c>
      <c r="BT762" s="45">
        <v>121.8</v>
      </c>
      <c r="BU762" s="45">
        <v>122.2</v>
      </c>
      <c r="BV762" s="45">
        <v>122.2</v>
      </c>
      <c r="BW762" s="45">
        <v>122.4</v>
      </c>
      <c r="BX762" s="45">
        <v>122.6</v>
      </c>
      <c r="BY762" s="45">
        <v>122.6</v>
      </c>
      <c r="BZ762" s="45">
        <v>123.3</v>
      </c>
      <c r="CA762" s="45">
        <v>123.3</v>
      </c>
      <c r="CB762" s="45">
        <v>123.3</v>
      </c>
      <c r="CC762" s="45">
        <v>122.6</v>
      </c>
      <c r="CD762" s="45">
        <v>123.3</v>
      </c>
      <c r="CE762" s="45">
        <v>123.4</v>
      </c>
      <c r="CF762" s="45">
        <v>124.9</v>
      </c>
      <c r="CG762" s="45">
        <v>124.2</v>
      </c>
      <c r="CH762" s="45">
        <v>124.9</v>
      </c>
      <c r="CI762" s="45">
        <v>124.1</v>
      </c>
      <c r="CJ762" s="45">
        <v>124.9</v>
      </c>
      <c r="CK762" s="45">
        <v>124.9</v>
      </c>
      <c r="CL762" s="45">
        <v>124.9</v>
      </c>
      <c r="CM762" s="45">
        <v>127.8</v>
      </c>
      <c r="CN762" s="45">
        <v>127.1</v>
      </c>
      <c r="CO762" s="45">
        <v>127.1</v>
      </c>
      <c r="CP762" s="45">
        <v>127.8</v>
      </c>
      <c r="CQ762" s="45">
        <v>127.8</v>
      </c>
      <c r="CR762" s="45">
        <v>128.19999999999999</v>
      </c>
      <c r="CS762" s="45">
        <v>128.9</v>
      </c>
      <c r="CT762" s="45">
        <v>129.6</v>
      </c>
      <c r="CU762" s="45">
        <v>129.19999999999999</v>
      </c>
      <c r="CV762" s="45">
        <v>129.6</v>
      </c>
      <c r="CW762" s="45">
        <v>129.6</v>
      </c>
      <c r="CX762" s="45">
        <v>129.6</v>
      </c>
      <c r="CY762" s="45">
        <v>128.9</v>
      </c>
      <c r="CZ762" s="45">
        <v>132</v>
      </c>
      <c r="DA762" s="45">
        <v>131.4</v>
      </c>
      <c r="DB762" s="45">
        <v>131.4</v>
      </c>
      <c r="DC762" s="45">
        <v>131.69999999999999</v>
      </c>
      <c r="DD762" s="45">
        <v>132</v>
      </c>
      <c r="DE762" s="45">
        <v>132.9</v>
      </c>
      <c r="DF762" s="45">
        <v>133.69999999999999</v>
      </c>
      <c r="DG762" s="45">
        <v>133.69999999999999</v>
      </c>
      <c r="DH762" s="45">
        <v>133.69999999999999</v>
      </c>
      <c r="DI762" s="45">
        <v>133.4</v>
      </c>
      <c r="DJ762" s="45">
        <v>134.9</v>
      </c>
      <c r="DK762" s="45">
        <v>134.9</v>
      </c>
      <c r="DL762" s="45">
        <v>137.1</v>
      </c>
      <c r="DM762" s="45">
        <v>138.1</v>
      </c>
      <c r="DN762" s="45">
        <v>139.69999999999999</v>
      </c>
      <c r="DO762" s="45">
        <v>140.19999999999999</v>
      </c>
      <c r="DP762" s="45">
        <v>140.19999999999999</v>
      </c>
      <c r="DQ762" s="45">
        <v>140.5</v>
      </c>
      <c r="DR762" s="45">
        <v>140.69999999999999</v>
      </c>
      <c r="DS762" s="45">
        <v>143.1</v>
      </c>
      <c r="DT762" s="45">
        <v>141.1</v>
      </c>
      <c r="DU762" s="45">
        <v>139.30000000000001</v>
      </c>
      <c r="DV762" s="45">
        <v>138.6</v>
      </c>
      <c r="DW762" s="45">
        <v>142</v>
      </c>
      <c r="DX762" s="46">
        <v>142</v>
      </c>
      <c r="DY762" s="46">
        <v>145.4</v>
      </c>
      <c r="DZ762" s="46">
        <v>146.6</v>
      </c>
      <c r="EA762">
        <v>146.5</v>
      </c>
      <c r="EB762" s="47">
        <v>147.5</v>
      </c>
      <c r="EC762" s="47">
        <v>147.30000000000001</v>
      </c>
    </row>
    <row r="763" spans="1:133" x14ac:dyDescent="0.25">
      <c r="A763" s="43" t="s">
        <v>4272</v>
      </c>
      <c r="B763" s="43" t="s">
        <v>4273</v>
      </c>
      <c r="C763" s="44">
        <v>3.8399999999999997E-2</v>
      </c>
      <c r="D763" s="45">
        <v>104.2</v>
      </c>
      <c r="E763" s="45">
        <v>104.2</v>
      </c>
      <c r="F763" s="45">
        <v>104.2</v>
      </c>
      <c r="G763" s="45">
        <v>104.2</v>
      </c>
      <c r="H763" s="45">
        <v>104.2</v>
      </c>
      <c r="I763" s="45">
        <v>103.7</v>
      </c>
      <c r="J763" s="45">
        <v>103.7</v>
      </c>
      <c r="K763" s="45">
        <v>103.7</v>
      </c>
      <c r="L763" s="45">
        <v>103.7</v>
      </c>
      <c r="M763" s="45">
        <v>103.7</v>
      </c>
      <c r="N763" s="45">
        <v>103.7</v>
      </c>
      <c r="O763" s="45">
        <v>103.7</v>
      </c>
      <c r="P763" s="45">
        <v>101.2</v>
      </c>
      <c r="Q763" s="45">
        <v>102.2</v>
      </c>
      <c r="R763" s="45">
        <v>97.2</v>
      </c>
      <c r="S763" s="45">
        <v>104.9</v>
      </c>
      <c r="T763" s="45">
        <v>111.9</v>
      </c>
      <c r="U763" s="45">
        <v>98.8</v>
      </c>
      <c r="V763" s="45">
        <v>89.9</v>
      </c>
      <c r="W763" s="45">
        <v>97</v>
      </c>
      <c r="X763" s="45">
        <v>106.8</v>
      </c>
      <c r="Y763" s="45">
        <v>105.4</v>
      </c>
      <c r="Z763" s="45">
        <v>106.2</v>
      </c>
      <c r="AA763" s="45">
        <v>100.9</v>
      </c>
      <c r="AB763" s="45">
        <v>107.9</v>
      </c>
      <c r="AC763" s="45">
        <v>106.8</v>
      </c>
      <c r="AD763" s="45">
        <v>98.8</v>
      </c>
      <c r="AE763" s="45">
        <v>106.6</v>
      </c>
      <c r="AF763" s="45">
        <v>116.8</v>
      </c>
      <c r="AG763" s="45">
        <v>97.9</v>
      </c>
      <c r="AH763" s="45">
        <v>92.2</v>
      </c>
      <c r="AI763" s="45">
        <v>107.3</v>
      </c>
      <c r="AJ763" s="45">
        <v>117.9</v>
      </c>
      <c r="AK763" s="45">
        <v>115.4</v>
      </c>
      <c r="AL763" s="45">
        <v>117.7</v>
      </c>
      <c r="AM763" s="45">
        <v>110.9</v>
      </c>
      <c r="AN763" s="45">
        <v>116.4</v>
      </c>
      <c r="AO763" s="45">
        <v>113.5</v>
      </c>
      <c r="AP763" s="45">
        <v>100.4</v>
      </c>
      <c r="AQ763" s="45">
        <v>112.9</v>
      </c>
      <c r="AR763" s="45">
        <v>115.8</v>
      </c>
      <c r="AS763" s="45">
        <v>111.9</v>
      </c>
      <c r="AT763" s="45">
        <v>111.4</v>
      </c>
      <c r="AU763" s="45">
        <v>111.4</v>
      </c>
      <c r="AV763" s="45">
        <v>112.3</v>
      </c>
      <c r="AW763" s="45">
        <v>112.7</v>
      </c>
      <c r="AX763" s="45">
        <v>112.3</v>
      </c>
      <c r="AY763" s="45">
        <v>111.6</v>
      </c>
      <c r="AZ763" s="45">
        <v>111.9</v>
      </c>
      <c r="BA763" s="45">
        <v>111.9</v>
      </c>
      <c r="BB763" s="45">
        <v>111.8</v>
      </c>
      <c r="BC763" s="45">
        <v>111.8</v>
      </c>
      <c r="BD763" s="45">
        <v>111.8</v>
      </c>
      <c r="BE763" s="45">
        <v>111.8</v>
      </c>
      <c r="BF763" s="45">
        <v>111.8</v>
      </c>
      <c r="BG763" s="45">
        <v>111.8</v>
      </c>
      <c r="BH763" s="45">
        <v>111.8</v>
      </c>
      <c r="BI763" s="45">
        <v>111.8</v>
      </c>
      <c r="BJ763" s="45">
        <v>111.8</v>
      </c>
      <c r="BK763" s="45">
        <v>111.8</v>
      </c>
      <c r="BL763" s="45">
        <v>113</v>
      </c>
      <c r="BM763" s="45">
        <v>113.6</v>
      </c>
      <c r="BN763" s="45">
        <v>113.6</v>
      </c>
      <c r="BO763" s="45">
        <v>114.1</v>
      </c>
      <c r="BP763" s="45">
        <v>114.1</v>
      </c>
      <c r="BQ763" s="45">
        <v>114.1</v>
      </c>
      <c r="BR763" s="45">
        <v>114.1</v>
      </c>
      <c r="BS763" s="45">
        <v>114.2</v>
      </c>
      <c r="BT763" s="45">
        <v>114.2</v>
      </c>
      <c r="BU763" s="45">
        <v>114.2</v>
      </c>
      <c r="BV763" s="45">
        <v>114.2</v>
      </c>
      <c r="BW763" s="45">
        <v>114.4</v>
      </c>
      <c r="BX763" s="45">
        <v>115.2</v>
      </c>
      <c r="BY763" s="45">
        <v>115.7</v>
      </c>
      <c r="BZ763" s="45">
        <v>115.7</v>
      </c>
      <c r="CA763" s="45">
        <v>117.7</v>
      </c>
      <c r="CB763" s="45">
        <v>117.7</v>
      </c>
      <c r="CC763" s="45">
        <v>117.7</v>
      </c>
      <c r="CD763" s="45">
        <v>118.3</v>
      </c>
      <c r="CE763" s="45">
        <v>118.3</v>
      </c>
      <c r="CF763" s="45">
        <v>118.3</v>
      </c>
      <c r="CG763" s="45">
        <v>118.3</v>
      </c>
      <c r="CH763" s="45">
        <v>118.3</v>
      </c>
      <c r="CI763" s="45">
        <v>119.9</v>
      </c>
      <c r="CJ763" s="45">
        <v>120.5</v>
      </c>
      <c r="CK763" s="45">
        <v>120.5</v>
      </c>
      <c r="CL763" s="45">
        <v>120.5</v>
      </c>
      <c r="CM763" s="45">
        <v>119.2</v>
      </c>
      <c r="CN763" s="45">
        <v>120.1</v>
      </c>
      <c r="CO763" s="45">
        <v>120.1</v>
      </c>
      <c r="CP763" s="45">
        <v>120.1</v>
      </c>
      <c r="CQ763" s="45">
        <v>120.1</v>
      </c>
      <c r="CR763" s="45">
        <v>120.1</v>
      </c>
      <c r="CS763" s="45">
        <v>120.1</v>
      </c>
      <c r="CT763" s="45">
        <v>120.1</v>
      </c>
      <c r="CU763" s="45">
        <v>120.1</v>
      </c>
      <c r="CV763" s="45">
        <v>120.1</v>
      </c>
      <c r="CW763" s="45">
        <v>120.1</v>
      </c>
      <c r="CX763" s="45">
        <v>120.1</v>
      </c>
      <c r="CY763" s="45">
        <v>118.4</v>
      </c>
      <c r="CZ763" s="45">
        <v>118.4</v>
      </c>
      <c r="DA763" s="45">
        <v>118.4</v>
      </c>
      <c r="DB763" s="45">
        <v>118.4</v>
      </c>
      <c r="DC763" s="45">
        <v>118.4</v>
      </c>
      <c r="DD763" s="45">
        <v>118.4</v>
      </c>
      <c r="DE763" s="45">
        <v>120.4</v>
      </c>
      <c r="DF763" s="45">
        <v>119.1</v>
      </c>
      <c r="DG763" s="45">
        <v>119.1</v>
      </c>
      <c r="DH763" s="45">
        <v>121.3</v>
      </c>
      <c r="DI763" s="45">
        <v>121.3</v>
      </c>
      <c r="DJ763" s="45">
        <v>121.3</v>
      </c>
      <c r="DK763" s="45">
        <v>121.3</v>
      </c>
      <c r="DL763" s="45">
        <v>121.4</v>
      </c>
      <c r="DM763" s="45">
        <v>121.4</v>
      </c>
      <c r="DN763" s="45">
        <v>123.4</v>
      </c>
      <c r="DO763" s="45">
        <v>123.5</v>
      </c>
      <c r="DP763" s="45">
        <v>123.5</v>
      </c>
      <c r="DQ763" s="45">
        <v>123.5</v>
      </c>
      <c r="DR763" s="45">
        <v>123.5</v>
      </c>
      <c r="DS763" s="45">
        <v>123.5</v>
      </c>
      <c r="DT763" s="45">
        <v>127.4</v>
      </c>
      <c r="DU763" s="45">
        <v>127.4</v>
      </c>
      <c r="DV763" s="45">
        <v>127.4</v>
      </c>
      <c r="DW763" s="45">
        <v>127.4</v>
      </c>
      <c r="DX763" s="46">
        <v>130.6</v>
      </c>
      <c r="DY763" s="46">
        <v>130.6</v>
      </c>
      <c r="DZ763" s="46">
        <v>130.6</v>
      </c>
      <c r="EA763">
        <v>134</v>
      </c>
      <c r="EB763" s="47">
        <v>134</v>
      </c>
      <c r="EC763" s="47">
        <v>131.80000000000001</v>
      </c>
    </row>
    <row r="764" spans="1:133" x14ac:dyDescent="0.25">
      <c r="A764" s="43" t="s">
        <v>4274</v>
      </c>
      <c r="B764" s="43" t="s">
        <v>4275</v>
      </c>
      <c r="C764" s="44">
        <v>0.22363</v>
      </c>
      <c r="D764" s="45">
        <v>100.9</v>
      </c>
      <c r="E764" s="45">
        <v>101.3</v>
      </c>
      <c r="F764" s="45">
        <v>101</v>
      </c>
      <c r="G764" s="45">
        <v>101.4</v>
      </c>
      <c r="H764" s="45">
        <v>101.2</v>
      </c>
      <c r="I764" s="45">
        <v>101.4</v>
      </c>
      <c r="J764" s="45">
        <v>101.4</v>
      </c>
      <c r="K764" s="45">
        <v>101.5</v>
      </c>
      <c r="L764" s="45">
        <v>102.7</v>
      </c>
      <c r="M764" s="45">
        <v>102.3</v>
      </c>
      <c r="N764" s="45">
        <v>102.5</v>
      </c>
      <c r="O764" s="45">
        <v>105.4</v>
      </c>
      <c r="P764" s="45">
        <v>106.5</v>
      </c>
      <c r="Q764" s="45">
        <v>106.1</v>
      </c>
      <c r="R764" s="45">
        <v>105.7</v>
      </c>
      <c r="S764" s="45">
        <v>106.1</v>
      </c>
      <c r="T764" s="45">
        <v>105.5</v>
      </c>
      <c r="U764" s="45">
        <v>106.8</v>
      </c>
      <c r="V764" s="45">
        <v>106.4</v>
      </c>
      <c r="W764" s="45">
        <v>106.4</v>
      </c>
      <c r="X764" s="45">
        <v>106.6</v>
      </c>
      <c r="Y764" s="45">
        <v>106.3</v>
      </c>
      <c r="Z764" s="45">
        <v>106.9</v>
      </c>
      <c r="AA764" s="45">
        <v>108.2</v>
      </c>
      <c r="AB764" s="45">
        <v>107.2</v>
      </c>
      <c r="AC764" s="45">
        <v>107.7</v>
      </c>
      <c r="AD764" s="45">
        <v>107.8</v>
      </c>
      <c r="AE764" s="45">
        <v>107.7</v>
      </c>
      <c r="AF764" s="45">
        <v>107.6</v>
      </c>
      <c r="AG764" s="45">
        <v>108.9</v>
      </c>
      <c r="AH764" s="45">
        <v>108.9</v>
      </c>
      <c r="AI764" s="45">
        <v>109</v>
      </c>
      <c r="AJ764" s="45">
        <v>109.2</v>
      </c>
      <c r="AK764" s="45">
        <v>108.8</v>
      </c>
      <c r="AL764" s="45">
        <v>111</v>
      </c>
      <c r="AM764" s="45">
        <v>110.8</v>
      </c>
      <c r="AN764" s="45">
        <v>111</v>
      </c>
      <c r="AO764" s="45">
        <v>111.1</v>
      </c>
      <c r="AP764" s="45">
        <v>111.2</v>
      </c>
      <c r="AQ764" s="45">
        <v>110.6</v>
      </c>
      <c r="AR764" s="45">
        <v>110.3</v>
      </c>
      <c r="AS764" s="45">
        <v>111.1</v>
      </c>
      <c r="AT764" s="45">
        <v>108.9</v>
      </c>
      <c r="AU764" s="45">
        <v>108.9</v>
      </c>
      <c r="AV764" s="45">
        <v>102.2</v>
      </c>
      <c r="AW764" s="45">
        <v>101.9</v>
      </c>
      <c r="AX764" s="45">
        <v>102</v>
      </c>
      <c r="AY764" s="45">
        <v>102</v>
      </c>
      <c r="AZ764" s="45">
        <v>101.8</v>
      </c>
      <c r="BA764" s="45">
        <v>101.6</v>
      </c>
      <c r="BB764" s="45">
        <v>102</v>
      </c>
      <c r="BC764" s="45">
        <v>98.2</v>
      </c>
      <c r="BD764" s="45">
        <v>98.2</v>
      </c>
      <c r="BE764" s="45">
        <v>98.4</v>
      </c>
      <c r="BF764" s="45">
        <v>98.7</v>
      </c>
      <c r="BG764" s="45">
        <v>99.7</v>
      </c>
      <c r="BH764" s="45">
        <v>99.9</v>
      </c>
      <c r="BI764" s="45">
        <v>99.9</v>
      </c>
      <c r="BJ764" s="45">
        <v>102.5</v>
      </c>
      <c r="BK764" s="45">
        <v>99.9</v>
      </c>
      <c r="BL764" s="45">
        <v>101.2</v>
      </c>
      <c r="BM764" s="45">
        <v>99.9</v>
      </c>
      <c r="BN764" s="45">
        <v>102.4</v>
      </c>
      <c r="BO764" s="45">
        <v>98.6</v>
      </c>
      <c r="BP764" s="45">
        <v>100.9</v>
      </c>
      <c r="BQ764" s="45">
        <v>99.7</v>
      </c>
      <c r="BR764" s="45">
        <v>98.9</v>
      </c>
      <c r="BS764" s="45">
        <v>98.7</v>
      </c>
      <c r="BT764" s="45">
        <v>97.3</v>
      </c>
      <c r="BU764" s="45">
        <v>100.6</v>
      </c>
      <c r="BV764" s="45">
        <v>100.2</v>
      </c>
      <c r="BW764" s="45">
        <v>96.7</v>
      </c>
      <c r="BX764" s="45">
        <v>99.5</v>
      </c>
      <c r="BY764" s="45">
        <v>97.5</v>
      </c>
      <c r="BZ764" s="45">
        <v>97.5</v>
      </c>
      <c r="CA764" s="45">
        <v>99.4</v>
      </c>
      <c r="CB764" s="45">
        <v>102.5</v>
      </c>
      <c r="CC764" s="45">
        <v>103.6</v>
      </c>
      <c r="CD764" s="45">
        <v>102.5</v>
      </c>
      <c r="CE764" s="45">
        <v>102.5</v>
      </c>
      <c r="CF764" s="45">
        <v>103.3</v>
      </c>
      <c r="CG764" s="45">
        <v>103.6</v>
      </c>
      <c r="CH764" s="45">
        <v>104.6</v>
      </c>
      <c r="CI764" s="45">
        <v>105</v>
      </c>
      <c r="CJ764" s="45">
        <v>104.9</v>
      </c>
      <c r="CK764" s="45">
        <v>107.2</v>
      </c>
      <c r="CL764" s="45">
        <v>107.4</v>
      </c>
      <c r="CM764" s="45">
        <v>108.2</v>
      </c>
      <c r="CN764" s="45">
        <v>108</v>
      </c>
      <c r="CO764" s="45">
        <v>108.8</v>
      </c>
      <c r="CP764" s="45">
        <v>107.9</v>
      </c>
      <c r="CQ764" s="45">
        <v>107.9</v>
      </c>
      <c r="CR764" s="45">
        <v>109</v>
      </c>
      <c r="CS764" s="45">
        <v>108.2</v>
      </c>
      <c r="CT764" s="45">
        <v>109.7</v>
      </c>
      <c r="CU764" s="45">
        <v>109.6</v>
      </c>
      <c r="CV764" s="45">
        <v>109.6</v>
      </c>
      <c r="CW764" s="45">
        <v>109.6</v>
      </c>
      <c r="CX764" s="45">
        <v>108.2</v>
      </c>
      <c r="CY764" s="45">
        <v>108.3</v>
      </c>
      <c r="CZ764" s="45">
        <v>107.7</v>
      </c>
      <c r="DA764" s="45">
        <v>108.7</v>
      </c>
      <c r="DB764" s="45">
        <v>108.1</v>
      </c>
      <c r="DC764" s="45">
        <v>108.2</v>
      </c>
      <c r="DD764" s="45">
        <v>107.6</v>
      </c>
      <c r="DE764" s="45">
        <v>108.2</v>
      </c>
      <c r="DF764" s="45">
        <v>107.3</v>
      </c>
      <c r="DG764" s="45">
        <v>108.7</v>
      </c>
      <c r="DH764" s="45">
        <v>109.7</v>
      </c>
      <c r="DI764" s="45">
        <v>109.6</v>
      </c>
      <c r="DJ764" s="45">
        <v>110.3</v>
      </c>
      <c r="DK764" s="45">
        <v>114.8</v>
      </c>
      <c r="DL764" s="45">
        <v>115.3</v>
      </c>
      <c r="DM764" s="45">
        <v>115.5</v>
      </c>
      <c r="DN764" s="45">
        <v>116</v>
      </c>
      <c r="DO764" s="45">
        <v>116</v>
      </c>
      <c r="DP764" s="45">
        <v>114.6</v>
      </c>
      <c r="DQ764" s="45">
        <v>114.6</v>
      </c>
      <c r="DR764" s="45">
        <v>116.5</v>
      </c>
      <c r="DS764" s="45">
        <v>116.5</v>
      </c>
      <c r="DT764" s="45">
        <v>117.7</v>
      </c>
      <c r="DU764" s="45">
        <v>118.6</v>
      </c>
      <c r="DV764" s="45">
        <v>118.3</v>
      </c>
      <c r="DW764" s="45">
        <v>119.6</v>
      </c>
      <c r="DX764" s="46">
        <v>121.3</v>
      </c>
      <c r="DY764" s="46">
        <v>120.9</v>
      </c>
      <c r="DZ764" s="46">
        <v>121.2</v>
      </c>
      <c r="EA764">
        <v>121.1</v>
      </c>
      <c r="EB764" s="47">
        <v>121.1</v>
      </c>
      <c r="EC764" s="47">
        <v>121.2</v>
      </c>
    </row>
    <row r="765" spans="1:133" x14ac:dyDescent="0.25">
      <c r="A765" s="43" t="s">
        <v>4276</v>
      </c>
      <c r="B765" s="43" t="s">
        <v>4277</v>
      </c>
      <c r="C765" s="44">
        <v>6.8940000000000001E-2</v>
      </c>
      <c r="D765" s="45">
        <v>101.2</v>
      </c>
      <c r="E765" s="45">
        <v>101.2</v>
      </c>
      <c r="F765" s="45">
        <v>100.9</v>
      </c>
      <c r="G765" s="45">
        <v>101.5</v>
      </c>
      <c r="H765" s="45">
        <v>100.9</v>
      </c>
      <c r="I765" s="45">
        <v>100.9</v>
      </c>
      <c r="J765" s="45">
        <v>101.1</v>
      </c>
      <c r="K765" s="45">
        <v>101.4</v>
      </c>
      <c r="L765" s="45">
        <v>102.8</v>
      </c>
      <c r="M765" s="45">
        <v>101.4</v>
      </c>
      <c r="N765" s="45">
        <v>102.3</v>
      </c>
      <c r="O765" s="45">
        <v>103.5</v>
      </c>
      <c r="P765" s="45">
        <v>105</v>
      </c>
      <c r="Q765" s="45">
        <v>104.9</v>
      </c>
      <c r="R765" s="45">
        <v>104.3</v>
      </c>
      <c r="S765" s="45">
        <v>105</v>
      </c>
      <c r="T765" s="45">
        <v>104.3</v>
      </c>
      <c r="U765" s="45">
        <v>105.1</v>
      </c>
      <c r="V765" s="45">
        <v>107.3</v>
      </c>
      <c r="W765" s="45">
        <v>106.5</v>
      </c>
      <c r="X765" s="45">
        <v>107.3</v>
      </c>
      <c r="Y765" s="45">
        <v>106.7</v>
      </c>
      <c r="Z765" s="45">
        <v>107.8</v>
      </c>
      <c r="AA765" s="45">
        <v>111.7</v>
      </c>
      <c r="AB765" s="45">
        <v>108.7</v>
      </c>
      <c r="AC765" s="45">
        <v>109.8</v>
      </c>
      <c r="AD765" s="45">
        <v>110.2</v>
      </c>
      <c r="AE765" s="45">
        <v>110.2</v>
      </c>
      <c r="AF765" s="45">
        <v>109</v>
      </c>
      <c r="AG765" s="45">
        <v>109</v>
      </c>
      <c r="AH765" s="45">
        <v>109</v>
      </c>
      <c r="AI765" s="45">
        <v>109</v>
      </c>
      <c r="AJ765" s="45">
        <v>109</v>
      </c>
      <c r="AK765" s="45">
        <v>108.7</v>
      </c>
      <c r="AL765" s="45">
        <v>109.6</v>
      </c>
      <c r="AM765" s="45">
        <v>109.7</v>
      </c>
      <c r="AN765" s="45">
        <v>110.2</v>
      </c>
      <c r="AO765" s="45">
        <v>110.6</v>
      </c>
      <c r="AP765" s="45">
        <v>110.7</v>
      </c>
      <c r="AQ765" s="45">
        <v>110.5</v>
      </c>
      <c r="AR765" s="45">
        <v>110</v>
      </c>
      <c r="AS765" s="45">
        <v>112.3</v>
      </c>
      <c r="AT765" s="45">
        <v>112.7</v>
      </c>
      <c r="AU765" s="45">
        <v>112.7</v>
      </c>
      <c r="AV765" s="45">
        <v>112.5</v>
      </c>
      <c r="AW765" s="45">
        <v>111.7</v>
      </c>
      <c r="AX765" s="45">
        <v>112.1</v>
      </c>
      <c r="AY765" s="45">
        <v>112</v>
      </c>
      <c r="AZ765" s="45">
        <v>111.9</v>
      </c>
      <c r="BA765" s="45">
        <v>111.5</v>
      </c>
      <c r="BB765" s="45">
        <v>112.1</v>
      </c>
      <c r="BC765" s="45">
        <v>112.1</v>
      </c>
      <c r="BD765" s="45">
        <v>112</v>
      </c>
      <c r="BE765" s="45">
        <v>113</v>
      </c>
      <c r="BF765" s="45">
        <v>113.8</v>
      </c>
      <c r="BG765" s="45">
        <v>116.9</v>
      </c>
      <c r="BH765" s="45">
        <v>116.3</v>
      </c>
      <c r="BI765" s="45">
        <v>115.9</v>
      </c>
      <c r="BJ765" s="45">
        <v>116.1</v>
      </c>
      <c r="BK765" s="45">
        <v>112.7</v>
      </c>
      <c r="BL765" s="45">
        <v>113.7</v>
      </c>
      <c r="BM765" s="45">
        <v>112.7</v>
      </c>
      <c r="BN765" s="45">
        <v>116.7</v>
      </c>
      <c r="BO765" s="45">
        <v>114.2</v>
      </c>
      <c r="BP765" s="45">
        <v>114.3</v>
      </c>
      <c r="BQ765" s="45">
        <v>114.7</v>
      </c>
      <c r="BR765" s="45">
        <v>110.7</v>
      </c>
      <c r="BS765" s="45">
        <v>110.2</v>
      </c>
      <c r="BT765" s="45">
        <v>114.1</v>
      </c>
      <c r="BU765" s="45">
        <v>114.1</v>
      </c>
      <c r="BV765" s="45">
        <v>112.5</v>
      </c>
      <c r="BW765" s="45">
        <v>112.5</v>
      </c>
      <c r="BX765" s="45">
        <v>113.7</v>
      </c>
      <c r="BY765" s="45">
        <v>113.7</v>
      </c>
      <c r="BZ765" s="45">
        <v>113.8</v>
      </c>
      <c r="CA765" s="45">
        <v>118</v>
      </c>
      <c r="CB765" s="45">
        <v>119</v>
      </c>
      <c r="CC765" s="45">
        <v>118.1</v>
      </c>
      <c r="CD765" s="45">
        <v>118.1</v>
      </c>
      <c r="CE765" s="45">
        <v>118.1</v>
      </c>
      <c r="CF765" s="45">
        <v>118.1</v>
      </c>
      <c r="CG765" s="45">
        <v>119.2</v>
      </c>
      <c r="CH765" s="45">
        <v>119.2</v>
      </c>
      <c r="CI765" s="45">
        <v>120.4</v>
      </c>
      <c r="CJ765" s="45">
        <v>119.9</v>
      </c>
      <c r="CK765" s="45">
        <v>127.5</v>
      </c>
      <c r="CL765" s="45">
        <v>127.9</v>
      </c>
      <c r="CM765" s="45">
        <v>127.9</v>
      </c>
      <c r="CN765" s="45">
        <v>128</v>
      </c>
      <c r="CO765" s="45">
        <v>128</v>
      </c>
      <c r="CP765" s="45">
        <v>128</v>
      </c>
      <c r="CQ765" s="45">
        <v>128</v>
      </c>
      <c r="CR765" s="45">
        <v>128.30000000000001</v>
      </c>
      <c r="CS765" s="45">
        <v>128.30000000000001</v>
      </c>
      <c r="CT765" s="45">
        <v>128.4</v>
      </c>
      <c r="CU765" s="45">
        <v>128.4</v>
      </c>
      <c r="CV765" s="45">
        <v>128.4</v>
      </c>
      <c r="CW765" s="45">
        <v>128.30000000000001</v>
      </c>
      <c r="CX765" s="45">
        <v>124.2</v>
      </c>
      <c r="CY765" s="45">
        <v>124.2</v>
      </c>
      <c r="CZ765" s="45">
        <v>124.7</v>
      </c>
      <c r="DA765" s="45">
        <v>124.7</v>
      </c>
      <c r="DB765" s="45">
        <v>125.2</v>
      </c>
      <c r="DC765" s="45">
        <v>125.2</v>
      </c>
      <c r="DD765" s="45">
        <v>123.3</v>
      </c>
      <c r="DE765" s="45">
        <v>123.3</v>
      </c>
      <c r="DF765" s="45">
        <v>120</v>
      </c>
      <c r="DG765" s="45">
        <v>120.4</v>
      </c>
      <c r="DH765" s="45">
        <v>123.6</v>
      </c>
      <c r="DI765" s="45">
        <v>124</v>
      </c>
      <c r="DJ765" s="45">
        <v>124</v>
      </c>
      <c r="DK765" s="45">
        <v>124.1</v>
      </c>
      <c r="DL765" s="45">
        <v>127</v>
      </c>
      <c r="DM765" s="45">
        <v>127</v>
      </c>
      <c r="DN765" s="45">
        <v>128.69999999999999</v>
      </c>
      <c r="DO765" s="45">
        <v>128.6</v>
      </c>
      <c r="DP765" s="45">
        <v>124.7</v>
      </c>
      <c r="DQ765" s="45">
        <v>123.9</v>
      </c>
      <c r="DR765" s="45">
        <v>125.9</v>
      </c>
      <c r="DS765" s="45">
        <v>125.9</v>
      </c>
      <c r="DT765" s="45">
        <v>129.80000000000001</v>
      </c>
      <c r="DU765" s="45">
        <v>131.30000000000001</v>
      </c>
      <c r="DV765" s="45">
        <v>131.4</v>
      </c>
      <c r="DW765" s="45">
        <v>132.80000000000001</v>
      </c>
      <c r="DX765" s="46">
        <v>137.5</v>
      </c>
      <c r="DY765" s="46">
        <v>137.5</v>
      </c>
      <c r="DZ765" s="46">
        <v>137.30000000000001</v>
      </c>
      <c r="EA765">
        <v>137.30000000000001</v>
      </c>
      <c r="EB765" s="47">
        <v>137.30000000000001</v>
      </c>
      <c r="EC765" s="47">
        <v>137.30000000000001</v>
      </c>
    </row>
    <row r="766" spans="1:133" x14ac:dyDescent="0.25">
      <c r="A766" s="43" t="s">
        <v>4278</v>
      </c>
      <c r="B766" s="43" t="s">
        <v>4279</v>
      </c>
      <c r="C766" s="44">
        <v>2.477E-2</v>
      </c>
      <c r="D766" s="45">
        <v>101.6</v>
      </c>
      <c r="E766" s="45">
        <v>101.7</v>
      </c>
      <c r="F766" s="45">
        <v>101.5</v>
      </c>
      <c r="G766" s="45">
        <v>101.7</v>
      </c>
      <c r="H766" s="45">
        <v>102.4</v>
      </c>
      <c r="I766" s="45">
        <v>102.7</v>
      </c>
      <c r="J766" s="45">
        <v>102.5</v>
      </c>
      <c r="K766" s="45">
        <v>102.4</v>
      </c>
      <c r="L766" s="45">
        <v>102.4</v>
      </c>
      <c r="M766" s="45">
        <v>102.9</v>
      </c>
      <c r="N766" s="45">
        <v>102.7</v>
      </c>
      <c r="O766" s="45">
        <v>103.7</v>
      </c>
      <c r="P766" s="45">
        <v>104.5</v>
      </c>
      <c r="Q766" s="45">
        <v>108</v>
      </c>
      <c r="R766" s="45">
        <v>108.5</v>
      </c>
      <c r="S766" s="45">
        <v>108.3</v>
      </c>
      <c r="T766" s="45">
        <v>108.8</v>
      </c>
      <c r="U766" s="45">
        <v>108.9</v>
      </c>
      <c r="V766" s="45">
        <v>114.8</v>
      </c>
      <c r="W766" s="45">
        <v>116.6</v>
      </c>
      <c r="X766" s="45">
        <v>116.4</v>
      </c>
      <c r="Y766" s="45">
        <v>116.3</v>
      </c>
      <c r="Z766" s="45">
        <v>117.9</v>
      </c>
      <c r="AA766" s="45">
        <v>117.9</v>
      </c>
      <c r="AB766" s="45">
        <v>117.1</v>
      </c>
      <c r="AC766" s="45">
        <v>118.4</v>
      </c>
      <c r="AD766" s="45">
        <v>118.2</v>
      </c>
      <c r="AE766" s="45">
        <v>116.5</v>
      </c>
      <c r="AF766" s="45">
        <v>119</v>
      </c>
      <c r="AG766" s="45">
        <v>118.4</v>
      </c>
      <c r="AH766" s="45">
        <v>118.6</v>
      </c>
      <c r="AI766" s="45">
        <v>120.3</v>
      </c>
      <c r="AJ766" s="45">
        <v>120.2</v>
      </c>
      <c r="AK766" s="45">
        <v>119.9</v>
      </c>
      <c r="AL766" s="45">
        <v>116.1</v>
      </c>
      <c r="AM766" s="45">
        <v>112.6</v>
      </c>
      <c r="AN766" s="45">
        <v>113.5</v>
      </c>
      <c r="AO766" s="45">
        <v>113.6</v>
      </c>
      <c r="AP766" s="45">
        <v>113.6</v>
      </c>
      <c r="AQ766" s="45">
        <v>114.1</v>
      </c>
      <c r="AR766" s="45">
        <v>113.9</v>
      </c>
      <c r="AS766" s="45">
        <v>114</v>
      </c>
      <c r="AT766" s="45">
        <v>114</v>
      </c>
      <c r="AU766" s="45">
        <v>114.3</v>
      </c>
      <c r="AV766" s="45">
        <v>112.1</v>
      </c>
      <c r="AW766" s="45">
        <v>111.8</v>
      </c>
      <c r="AX766" s="45">
        <v>111.8</v>
      </c>
      <c r="AY766" s="45">
        <v>111.7</v>
      </c>
      <c r="AZ766" s="45">
        <v>110.5</v>
      </c>
      <c r="BA766" s="45">
        <v>110.7</v>
      </c>
      <c r="BB766" s="45">
        <v>111.6</v>
      </c>
      <c r="BC766" s="45">
        <v>112</v>
      </c>
      <c r="BD766" s="45">
        <v>112.8</v>
      </c>
      <c r="BE766" s="45">
        <v>112.7</v>
      </c>
      <c r="BF766" s="45">
        <v>112.2</v>
      </c>
      <c r="BG766" s="45">
        <v>112.6</v>
      </c>
      <c r="BH766" s="45">
        <v>115.2</v>
      </c>
      <c r="BI766" s="45">
        <v>114.6</v>
      </c>
      <c r="BJ766" s="45">
        <v>114.4</v>
      </c>
      <c r="BK766" s="45">
        <v>111.9</v>
      </c>
      <c r="BL766" s="45">
        <v>112</v>
      </c>
      <c r="BM766" s="45">
        <v>111.9</v>
      </c>
      <c r="BN766" s="45">
        <v>111.7</v>
      </c>
      <c r="BO766" s="45">
        <v>111</v>
      </c>
      <c r="BP766" s="45">
        <v>110.1</v>
      </c>
      <c r="BQ766" s="45">
        <v>110.1</v>
      </c>
      <c r="BR766" s="45">
        <v>107.5</v>
      </c>
      <c r="BS766" s="45">
        <v>107.5</v>
      </c>
      <c r="BT766" s="45">
        <v>107.6</v>
      </c>
      <c r="BU766" s="45">
        <v>107.9</v>
      </c>
      <c r="BV766" s="45">
        <v>107.9</v>
      </c>
      <c r="BW766" s="45">
        <v>107.9</v>
      </c>
      <c r="BX766" s="45">
        <v>111.3</v>
      </c>
      <c r="BY766" s="45">
        <v>111.4</v>
      </c>
      <c r="BZ766" s="45">
        <v>111.3</v>
      </c>
      <c r="CA766" s="45">
        <v>113.6</v>
      </c>
      <c r="CB766" s="45">
        <v>114.9</v>
      </c>
      <c r="CC766" s="45">
        <v>114.5</v>
      </c>
      <c r="CD766" s="45">
        <v>115.5</v>
      </c>
      <c r="CE766" s="45">
        <v>115.5</v>
      </c>
      <c r="CF766" s="45">
        <v>116.7</v>
      </c>
      <c r="CG766" s="45">
        <v>116.6</v>
      </c>
      <c r="CH766" s="45">
        <v>116.4</v>
      </c>
      <c r="CI766" s="45">
        <v>117.2</v>
      </c>
      <c r="CJ766" s="45">
        <v>117</v>
      </c>
      <c r="CK766" s="45">
        <v>117.4</v>
      </c>
      <c r="CL766" s="45">
        <v>117.4</v>
      </c>
      <c r="CM766" s="45">
        <v>117.1</v>
      </c>
      <c r="CN766" s="45">
        <v>117.6</v>
      </c>
      <c r="CO766" s="45">
        <v>116.1</v>
      </c>
      <c r="CP766" s="45">
        <v>116.3</v>
      </c>
      <c r="CQ766" s="45">
        <v>116.6</v>
      </c>
      <c r="CR766" s="45">
        <v>116.6</v>
      </c>
      <c r="CS766" s="45">
        <v>115.5</v>
      </c>
      <c r="CT766" s="45">
        <v>117.7</v>
      </c>
      <c r="CU766" s="45">
        <v>117.7</v>
      </c>
      <c r="CV766" s="45">
        <v>117.7</v>
      </c>
      <c r="CW766" s="45">
        <v>117.7</v>
      </c>
      <c r="CX766" s="45">
        <v>117.7</v>
      </c>
      <c r="CY766" s="45">
        <v>118.1</v>
      </c>
      <c r="CZ766" s="45">
        <v>120.5</v>
      </c>
      <c r="DA766" s="45">
        <v>120.9</v>
      </c>
      <c r="DB766" s="45">
        <v>121.8</v>
      </c>
      <c r="DC766" s="45">
        <v>123.2</v>
      </c>
      <c r="DD766" s="45">
        <v>123.1</v>
      </c>
      <c r="DE766" s="45">
        <v>123.1</v>
      </c>
      <c r="DF766" s="45">
        <v>123.7</v>
      </c>
      <c r="DG766" s="45">
        <v>124</v>
      </c>
      <c r="DH766" s="45">
        <v>124.3</v>
      </c>
      <c r="DI766" s="45">
        <v>124.3</v>
      </c>
      <c r="DJ766" s="45">
        <v>124.3</v>
      </c>
      <c r="DK766" s="45">
        <v>124.1</v>
      </c>
      <c r="DL766" s="45">
        <v>124.2</v>
      </c>
      <c r="DM766" s="45">
        <v>123</v>
      </c>
      <c r="DN766" s="45">
        <v>122.3</v>
      </c>
      <c r="DO766" s="45">
        <v>122.7</v>
      </c>
      <c r="DP766" s="45">
        <v>123.4</v>
      </c>
      <c r="DQ766" s="45">
        <v>123.2</v>
      </c>
      <c r="DR766" s="45">
        <v>124.5</v>
      </c>
      <c r="DS766" s="45">
        <v>124.7</v>
      </c>
      <c r="DT766" s="45">
        <v>124.7</v>
      </c>
      <c r="DU766" s="45">
        <v>122.2</v>
      </c>
      <c r="DV766" s="45">
        <v>122.2</v>
      </c>
      <c r="DW766" s="45">
        <v>126.8</v>
      </c>
      <c r="DX766" s="46">
        <v>128.80000000000001</v>
      </c>
      <c r="DY766" s="46">
        <v>128.9</v>
      </c>
      <c r="DZ766" s="46">
        <v>128.9</v>
      </c>
      <c r="EA766">
        <v>128.1</v>
      </c>
      <c r="EB766" s="47">
        <v>128.1</v>
      </c>
      <c r="EC766" s="47">
        <v>128.1</v>
      </c>
    </row>
    <row r="767" spans="1:133" x14ac:dyDescent="0.25">
      <c r="A767" s="43" t="s">
        <v>2958</v>
      </c>
      <c r="B767" s="43" t="s">
        <v>4280</v>
      </c>
      <c r="C767" s="44">
        <v>1.044E-2</v>
      </c>
      <c r="D767" s="45">
        <v>103.2</v>
      </c>
      <c r="E767" s="45">
        <v>104.6</v>
      </c>
      <c r="F767" s="45">
        <v>102.2</v>
      </c>
      <c r="G767" s="45">
        <v>105.6</v>
      </c>
      <c r="H767" s="45">
        <v>104.5</v>
      </c>
      <c r="I767" s="45">
        <v>106.5</v>
      </c>
      <c r="J767" s="45">
        <v>106.6</v>
      </c>
      <c r="K767" s="45">
        <v>105.8</v>
      </c>
      <c r="L767" s="45">
        <v>107.9</v>
      </c>
      <c r="M767" s="45">
        <v>108.6</v>
      </c>
      <c r="N767" s="45">
        <v>107.9</v>
      </c>
      <c r="O767" s="45">
        <v>104.6</v>
      </c>
      <c r="P767" s="45">
        <v>116.2</v>
      </c>
      <c r="Q767" s="45">
        <v>114.8</v>
      </c>
      <c r="R767" s="45">
        <v>109</v>
      </c>
      <c r="S767" s="45">
        <v>114.2</v>
      </c>
      <c r="T767" s="45">
        <v>111.2</v>
      </c>
      <c r="U767" s="45">
        <v>112.1</v>
      </c>
      <c r="V767" s="45">
        <v>114.8</v>
      </c>
      <c r="W767" s="45">
        <v>115.3</v>
      </c>
      <c r="X767" s="45">
        <v>115.4</v>
      </c>
      <c r="Y767" s="45">
        <v>113.8</v>
      </c>
      <c r="Z767" s="45">
        <v>114.8</v>
      </c>
      <c r="AA767" s="45">
        <v>116.6</v>
      </c>
      <c r="AB767" s="45">
        <v>117.4</v>
      </c>
      <c r="AC767" s="45">
        <v>117.3</v>
      </c>
      <c r="AD767" s="45">
        <v>118.4</v>
      </c>
      <c r="AE767" s="45">
        <v>119</v>
      </c>
      <c r="AF767" s="45">
        <v>118.2</v>
      </c>
      <c r="AG767" s="45">
        <v>117.8</v>
      </c>
      <c r="AH767" s="45">
        <v>116.7</v>
      </c>
      <c r="AI767" s="45">
        <v>115.2</v>
      </c>
      <c r="AJ767" s="45">
        <v>119.5</v>
      </c>
      <c r="AK767" s="45">
        <v>115</v>
      </c>
      <c r="AL767" s="45">
        <v>115.8</v>
      </c>
      <c r="AM767" s="45">
        <v>118.9</v>
      </c>
      <c r="AN767" s="45">
        <v>118.6</v>
      </c>
      <c r="AO767" s="45">
        <v>117.1</v>
      </c>
      <c r="AP767" s="45">
        <v>119.1</v>
      </c>
      <c r="AQ767" s="45">
        <v>120.6</v>
      </c>
      <c r="AR767" s="45">
        <v>116.8</v>
      </c>
      <c r="AS767" s="45">
        <v>118.2</v>
      </c>
      <c r="AT767" s="45">
        <v>119.4</v>
      </c>
      <c r="AU767" s="45">
        <v>118.2</v>
      </c>
      <c r="AV767" s="45">
        <v>120</v>
      </c>
      <c r="AW767" s="45">
        <v>119.1</v>
      </c>
      <c r="AX767" s="45">
        <v>119</v>
      </c>
      <c r="AY767" s="45">
        <v>119.5</v>
      </c>
      <c r="AZ767" s="45">
        <v>118.2</v>
      </c>
      <c r="BA767" s="45">
        <v>116.1</v>
      </c>
      <c r="BB767" s="45">
        <v>119.9</v>
      </c>
      <c r="BC767" s="45">
        <v>120</v>
      </c>
      <c r="BD767" s="45">
        <v>119.6</v>
      </c>
      <c r="BE767" s="45">
        <v>117.1</v>
      </c>
      <c r="BF767" s="45">
        <v>118</v>
      </c>
      <c r="BG767" s="45">
        <v>118</v>
      </c>
      <c r="BH767" s="45">
        <v>120.1</v>
      </c>
      <c r="BI767" s="45">
        <v>119.6</v>
      </c>
      <c r="BJ767" s="45">
        <v>119.6</v>
      </c>
      <c r="BK767" s="45">
        <v>117.8</v>
      </c>
      <c r="BL767" s="45">
        <v>117.6</v>
      </c>
      <c r="BM767" s="45">
        <v>117.7</v>
      </c>
      <c r="BN767" s="45">
        <v>118.1</v>
      </c>
      <c r="BO767" s="45">
        <v>116.6</v>
      </c>
      <c r="BP767" s="45">
        <v>112.5</v>
      </c>
      <c r="BQ767" s="45">
        <v>111.9</v>
      </c>
      <c r="BR767" s="45">
        <v>112.8</v>
      </c>
      <c r="BS767" s="45">
        <v>112.2</v>
      </c>
      <c r="BT767" s="45">
        <v>114.4</v>
      </c>
      <c r="BU767" s="45">
        <v>112.5</v>
      </c>
      <c r="BV767" s="45">
        <v>114.1</v>
      </c>
      <c r="BW767" s="45">
        <v>113.3</v>
      </c>
      <c r="BX767" s="45">
        <v>110.9</v>
      </c>
      <c r="BY767" s="45">
        <v>112.7</v>
      </c>
      <c r="BZ767" s="45">
        <v>113.2</v>
      </c>
      <c r="CA767" s="45">
        <v>112.9</v>
      </c>
      <c r="CB767" s="45">
        <v>112.4</v>
      </c>
      <c r="CC767" s="45">
        <v>115.2</v>
      </c>
      <c r="CD767" s="45">
        <v>115.8</v>
      </c>
      <c r="CE767" s="45">
        <v>115.9</v>
      </c>
      <c r="CF767" s="45">
        <v>115.9</v>
      </c>
      <c r="CG767" s="45">
        <v>115.9</v>
      </c>
      <c r="CH767" s="45">
        <v>115.9</v>
      </c>
      <c r="CI767" s="45">
        <v>115.9</v>
      </c>
      <c r="CJ767" s="45">
        <v>115.9</v>
      </c>
      <c r="CK767" s="45">
        <v>115.9</v>
      </c>
      <c r="CL767" s="45">
        <v>115.9</v>
      </c>
      <c r="CM767" s="45">
        <v>114.8</v>
      </c>
      <c r="CN767" s="45">
        <v>114.8</v>
      </c>
      <c r="CO767" s="45">
        <v>115.6</v>
      </c>
      <c r="CP767" s="45">
        <v>116.4</v>
      </c>
      <c r="CQ767" s="45">
        <v>116.4</v>
      </c>
      <c r="CR767" s="45">
        <v>116.4</v>
      </c>
      <c r="CS767" s="45">
        <v>116.4</v>
      </c>
      <c r="CT767" s="45">
        <v>117.5</v>
      </c>
      <c r="CU767" s="45">
        <v>117.4</v>
      </c>
      <c r="CV767" s="45">
        <v>117.4</v>
      </c>
      <c r="CW767" s="45">
        <v>117.7</v>
      </c>
      <c r="CX767" s="45">
        <v>117.7</v>
      </c>
      <c r="CY767" s="45">
        <v>117.6</v>
      </c>
      <c r="CZ767" s="45">
        <v>117.5</v>
      </c>
      <c r="DA767" s="45">
        <v>117.5</v>
      </c>
      <c r="DB767" s="45">
        <v>119.3</v>
      </c>
      <c r="DC767" s="45">
        <v>117.9</v>
      </c>
      <c r="DD767" s="45">
        <v>119.1</v>
      </c>
      <c r="DE767" s="45">
        <v>119.1</v>
      </c>
      <c r="DF767" s="45">
        <v>119.1</v>
      </c>
      <c r="DG767" s="45">
        <v>119.1</v>
      </c>
      <c r="DH767" s="45">
        <v>119.1</v>
      </c>
      <c r="DI767" s="45">
        <v>119.5</v>
      </c>
      <c r="DJ767" s="45">
        <v>119.5</v>
      </c>
      <c r="DK767" s="45">
        <v>120.2</v>
      </c>
      <c r="DL767" s="45">
        <v>119.2</v>
      </c>
      <c r="DM767" s="45">
        <v>119.2</v>
      </c>
      <c r="DN767" s="45">
        <v>120.5</v>
      </c>
      <c r="DO767" s="45">
        <v>120.5</v>
      </c>
      <c r="DP767" s="45">
        <v>120.8</v>
      </c>
      <c r="DQ767" s="45">
        <v>120.8</v>
      </c>
      <c r="DR767" s="45">
        <v>120.8</v>
      </c>
      <c r="DS767" s="45">
        <v>120.8</v>
      </c>
      <c r="DT767" s="45">
        <v>121</v>
      </c>
      <c r="DU767" s="45">
        <v>123</v>
      </c>
      <c r="DV767" s="45">
        <v>123</v>
      </c>
      <c r="DW767" s="45">
        <v>123</v>
      </c>
      <c r="DX767" s="46">
        <v>123</v>
      </c>
      <c r="DY767" s="46">
        <v>123</v>
      </c>
      <c r="DZ767" s="46">
        <v>123</v>
      </c>
      <c r="EA767">
        <v>123.2</v>
      </c>
      <c r="EB767" s="47">
        <v>123.2</v>
      </c>
      <c r="EC767" s="47">
        <v>123.8</v>
      </c>
    </row>
    <row r="768" spans="1:133" x14ac:dyDescent="0.25">
      <c r="A768" s="43" t="s">
        <v>4281</v>
      </c>
      <c r="B768" s="43" t="s">
        <v>4282</v>
      </c>
      <c r="C768" s="44">
        <v>0.11948</v>
      </c>
      <c r="D768" s="45">
        <v>100.5</v>
      </c>
      <c r="E768" s="45">
        <v>100.9</v>
      </c>
      <c r="F768" s="45">
        <v>100.9</v>
      </c>
      <c r="G768" s="45">
        <v>100.9</v>
      </c>
      <c r="H768" s="45">
        <v>100.9</v>
      </c>
      <c r="I768" s="45">
        <v>100.9</v>
      </c>
      <c r="J768" s="45">
        <v>100.9</v>
      </c>
      <c r="K768" s="45">
        <v>100.9</v>
      </c>
      <c r="L768" s="45">
        <v>102.2</v>
      </c>
      <c r="M768" s="45">
        <v>102.2</v>
      </c>
      <c r="N768" s="45">
        <v>102.2</v>
      </c>
      <c r="O768" s="45">
        <v>106.9</v>
      </c>
      <c r="P768" s="45">
        <v>106.9</v>
      </c>
      <c r="Q768" s="45">
        <v>105.6</v>
      </c>
      <c r="R768" s="45">
        <v>105.6</v>
      </c>
      <c r="S768" s="45">
        <v>105.6</v>
      </c>
      <c r="T768" s="45">
        <v>105.1</v>
      </c>
      <c r="U768" s="45">
        <v>106.9</v>
      </c>
      <c r="V768" s="45">
        <v>103.4</v>
      </c>
      <c r="W768" s="45">
        <v>103.4</v>
      </c>
      <c r="X768" s="45">
        <v>103.4</v>
      </c>
      <c r="Y768" s="45">
        <v>103.4</v>
      </c>
      <c r="Z768" s="45">
        <v>103.4</v>
      </c>
      <c r="AA768" s="45">
        <v>103.4</v>
      </c>
      <c r="AB768" s="45">
        <v>103.4</v>
      </c>
      <c r="AC768" s="45">
        <v>103.4</v>
      </c>
      <c r="AD768" s="45">
        <v>103.4</v>
      </c>
      <c r="AE768" s="45">
        <v>103.4</v>
      </c>
      <c r="AF768" s="45">
        <v>103.4</v>
      </c>
      <c r="AG768" s="45">
        <v>106.1</v>
      </c>
      <c r="AH768" s="45">
        <v>106.1</v>
      </c>
      <c r="AI768" s="45">
        <v>106.1</v>
      </c>
      <c r="AJ768" s="45">
        <v>106.1</v>
      </c>
      <c r="AK768" s="45">
        <v>106.1</v>
      </c>
      <c r="AL768" s="45">
        <v>110.3</v>
      </c>
      <c r="AM768" s="45">
        <v>110.3</v>
      </c>
      <c r="AN768" s="45">
        <v>110.3</v>
      </c>
      <c r="AO768" s="45">
        <v>110.3</v>
      </c>
      <c r="AP768" s="45">
        <v>110.3</v>
      </c>
      <c r="AQ768" s="45">
        <v>109.2</v>
      </c>
      <c r="AR768" s="45">
        <v>109.2</v>
      </c>
      <c r="AS768" s="45">
        <v>109.2</v>
      </c>
      <c r="AT768" s="45">
        <v>104.8</v>
      </c>
      <c r="AU768" s="45">
        <v>104.8</v>
      </c>
      <c r="AV768" s="45">
        <v>92.7</v>
      </c>
      <c r="AW768" s="45">
        <v>92.7</v>
      </c>
      <c r="AX768" s="45">
        <v>92.7</v>
      </c>
      <c r="AY768" s="45">
        <v>92.7</v>
      </c>
      <c r="AZ768" s="45">
        <v>92.7</v>
      </c>
      <c r="BA768" s="45">
        <v>92.7</v>
      </c>
      <c r="BB768" s="45">
        <v>92.7</v>
      </c>
      <c r="BC768" s="45">
        <v>85.4</v>
      </c>
      <c r="BD768" s="45">
        <v>85.4</v>
      </c>
      <c r="BE768" s="45">
        <v>85.4</v>
      </c>
      <c r="BF768" s="45">
        <v>85.4</v>
      </c>
      <c r="BG768" s="45">
        <v>85.4</v>
      </c>
      <c r="BH768" s="45">
        <v>85.4</v>
      </c>
      <c r="BI768" s="45">
        <v>85.9</v>
      </c>
      <c r="BJ768" s="45">
        <v>90.7</v>
      </c>
      <c r="BK768" s="45">
        <v>88.5</v>
      </c>
      <c r="BL768" s="45">
        <v>90.2</v>
      </c>
      <c r="BM768" s="45">
        <v>88.4</v>
      </c>
      <c r="BN768" s="45">
        <v>90.8</v>
      </c>
      <c r="BO768" s="45">
        <v>85.4</v>
      </c>
      <c r="BP768" s="45">
        <v>90.2</v>
      </c>
      <c r="BQ768" s="45">
        <v>87.9</v>
      </c>
      <c r="BR768" s="45">
        <v>89</v>
      </c>
      <c r="BS768" s="45">
        <v>89</v>
      </c>
      <c r="BT768" s="45">
        <v>83.9</v>
      </c>
      <c r="BU768" s="45">
        <v>90.2</v>
      </c>
      <c r="BV768" s="45">
        <v>90.2</v>
      </c>
      <c r="BW768" s="45">
        <v>83.9</v>
      </c>
      <c r="BX768" s="45">
        <v>87.9</v>
      </c>
      <c r="BY768" s="45">
        <v>83.9</v>
      </c>
      <c r="BZ768" s="45">
        <v>83.9</v>
      </c>
      <c r="CA768" s="45">
        <v>84.5</v>
      </c>
      <c r="CB768" s="45">
        <v>89.6</v>
      </c>
      <c r="CC768" s="45">
        <v>92</v>
      </c>
      <c r="CD768" s="45">
        <v>89.7</v>
      </c>
      <c r="CE768" s="45">
        <v>89.7</v>
      </c>
      <c r="CF768" s="45">
        <v>90.9</v>
      </c>
      <c r="CG768" s="45">
        <v>90.9</v>
      </c>
      <c r="CH768" s="45">
        <v>92.7</v>
      </c>
      <c r="CI768" s="45">
        <v>92.7</v>
      </c>
      <c r="CJ768" s="45">
        <v>92.7</v>
      </c>
      <c r="CK768" s="45">
        <v>92.7</v>
      </c>
      <c r="CL768" s="45">
        <v>92.7</v>
      </c>
      <c r="CM768" s="45">
        <v>94.5</v>
      </c>
      <c r="CN768" s="45">
        <v>93.9</v>
      </c>
      <c r="CO768" s="45">
        <v>95.6</v>
      </c>
      <c r="CP768" s="45">
        <v>93.9</v>
      </c>
      <c r="CQ768" s="45">
        <v>93.9</v>
      </c>
      <c r="CR768" s="45">
        <v>95.6</v>
      </c>
      <c r="CS768" s="45">
        <v>94.4</v>
      </c>
      <c r="CT768" s="45">
        <v>96.5</v>
      </c>
      <c r="CU768" s="45">
        <v>96.5</v>
      </c>
      <c r="CV768" s="45">
        <v>96.5</v>
      </c>
      <c r="CW768" s="45">
        <v>96.5</v>
      </c>
      <c r="CX768" s="45">
        <v>96.2</v>
      </c>
      <c r="CY768" s="45">
        <v>96.2</v>
      </c>
      <c r="CZ768" s="45">
        <v>94.4</v>
      </c>
      <c r="DA768" s="45">
        <v>96.2</v>
      </c>
      <c r="DB768" s="45">
        <v>94.4</v>
      </c>
      <c r="DC768" s="45">
        <v>94.4</v>
      </c>
      <c r="DD768" s="45">
        <v>94.4</v>
      </c>
      <c r="DE768" s="45">
        <v>95.5</v>
      </c>
      <c r="DF768" s="45">
        <v>95.5</v>
      </c>
      <c r="DG768" s="45">
        <v>97.8</v>
      </c>
      <c r="DH768" s="45">
        <v>97.8</v>
      </c>
      <c r="DI768" s="45">
        <v>97.3</v>
      </c>
      <c r="DJ768" s="45">
        <v>98.6</v>
      </c>
      <c r="DK768" s="45">
        <v>106.9</v>
      </c>
      <c r="DL768" s="45">
        <v>106.3</v>
      </c>
      <c r="DM768" s="45">
        <v>106.9</v>
      </c>
      <c r="DN768" s="45">
        <v>106.9</v>
      </c>
      <c r="DO768" s="45">
        <v>106.9</v>
      </c>
      <c r="DP768" s="45">
        <v>106.3</v>
      </c>
      <c r="DQ768" s="45">
        <v>106.9</v>
      </c>
      <c r="DR768" s="45">
        <v>109</v>
      </c>
      <c r="DS768" s="45">
        <v>109</v>
      </c>
      <c r="DT768" s="45">
        <v>109</v>
      </c>
      <c r="DU768" s="45">
        <v>110.2</v>
      </c>
      <c r="DV768" s="45">
        <v>109.5</v>
      </c>
      <c r="DW768" s="45">
        <v>110.2</v>
      </c>
      <c r="DX768" s="46">
        <v>110.2</v>
      </c>
      <c r="DY768" s="46">
        <v>109.6</v>
      </c>
      <c r="DZ768" s="46">
        <v>110.2</v>
      </c>
      <c r="EA768">
        <v>110.2</v>
      </c>
      <c r="EB768" s="47">
        <v>110.2</v>
      </c>
      <c r="EC768" s="47">
        <v>110.2</v>
      </c>
    </row>
    <row r="769" spans="1:133" x14ac:dyDescent="0.25">
      <c r="A769" s="43" t="s">
        <v>4283</v>
      </c>
      <c r="B769" s="43" t="s">
        <v>4284</v>
      </c>
      <c r="C769" s="44">
        <v>0.37079000000000001</v>
      </c>
      <c r="D769" s="45">
        <v>103.9</v>
      </c>
      <c r="E769" s="45">
        <v>104.1</v>
      </c>
      <c r="F769" s="45">
        <v>103.5</v>
      </c>
      <c r="G769" s="45">
        <v>104.7</v>
      </c>
      <c r="H769" s="45">
        <v>106.3</v>
      </c>
      <c r="I769" s="45">
        <v>103.9</v>
      </c>
      <c r="J769" s="45">
        <v>106.1</v>
      </c>
      <c r="K769" s="45">
        <v>104.5</v>
      </c>
      <c r="L769" s="45">
        <v>104.8</v>
      </c>
      <c r="M769" s="45">
        <v>105</v>
      </c>
      <c r="N769" s="45">
        <v>105.5</v>
      </c>
      <c r="O769" s="45">
        <v>107.5</v>
      </c>
      <c r="P769" s="45">
        <v>107</v>
      </c>
      <c r="Q769" s="45">
        <v>105.8</v>
      </c>
      <c r="R769" s="45">
        <v>103.2</v>
      </c>
      <c r="S769" s="45">
        <v>91.7</v>
      </c>
      <c r="T769" s="45">
        <v>88.4</v>
      </c>
      <c r="U769" s="45">
        <v>87.9</v>
      </c>
      <c r="V769" s="45">
        <v>91.1</v>
      </c>
      <c r="W769" s="45">
        <v>90.4</v>
      </c>
      <c r="X769" s="45">
        <v>93.1</v>
      </c>
      <c r="Y769" s="45">
        <v>90.5</v>
      </c>
      <c r="Z769" s="45">
        <v>90.5</v>
      </c>
      <c r="AA769" s="45">
        <v>90.9</v>
      </c>
      <c r="AB769" s="45">
        <v>86.3</v>
      </c>
      <c r="AC769" s="45">
        <v>84.3</v>
      </c>
      <c r="AD769" s="45">
        <v>87.8</v>
      </c>
      <c r="AE769" s="45">
        <v>84.7</v>
      </c>
      <c r="AF769" s="45">
        <v>85.7</v>
      </c>
      <c r="AG769" s="45">
        <v>87.3</v>
      </c>
      <c r="AH769" s="45">
        <v>92.2</v>
      </c>
      <c r="AI769" s="45">
        <v>92.9</v>
      </c>
      <c r="AJ769" s="45">
        <v>94.1</v>
      </c>
      <c r="AK769" s="45">
        <v>92.2</v>
      </c>
      <c r="AL769" s="45">
        <v>93.8</v>
      </c>
      <c r="AM769" s="45">
        <v>92.7</v>
      </c>
      <c r="AN769" s="45">
        <v>89.3</v>
      </c>
      <c r="AO769" s="45">
        <v>90.9</v>
      </c>
      <c r="AP769" s="45">
        <v>88.7</v>
      </c>
      <c r="AQ769" s="45">
        <v>88</v>
      </c>
      <c r="AR769" s="45">
        <v>88.6</v>
      </c>
      <c r="AS769" s="45">
        <v>86.6</v>
      </c>
      <c r="AT769" s="45">
        <v>93.3</v>
      </c>
      <c r="AU769" s="45">
        <v>93.1</v>
      </c>
      <c r="AV769" s="45">
        <v>90.9</v>
      </c>
      <c r="AW769" s="45">
        <v>87.7</v>
      </c>
      <c r="AX769" s="45">
        <v>88.4</v>
      </c>
      <c r="AY769" s="45">
        <v>89.3</v>
      </c>
      <c r="AZ769" s="45">
        <v>83</v>
      </c>
      <c r="BA769" s="45">
        <v>82.4</v>
      </c>
      <c r="BB769" s="45">
        <v>84</v>
      </c>
      <c r="BC769" s="45">
        <v>80.3</v>
      </c>
      <c r="BD769" s="45">
        <v>80.3</v>
      </c>
      <c r="BE769" s="45">
        <v>80.099999999999994</v>
      </c>
      <c r="BF769" s="45">
        <v>80.099999999999994</v>
      </c>
      <c r="BG769" s="45">
        <v>76.8</v>
      </c>
      <c r="BH769" s="45">
        <v>76.7</v>
      </c>
      <c r="BI769" s="45">
        <v>76.599999999999994</v>
      </c>
      <c r="BJ769" s="45">
        <v>76.8</v>
      </c>
      <c r="BK769" s="45">
        <v>77.5</v>
      </c>
      <c r="BL769" s="45">
        <v>76.3</v>
      </c>
      <c r="BM769" s="45">
        <v>76.2</v>
      </c>
      <c r="BN769" s="45">
        <v>76.099999999999994</v>
      </c>
      <c r="BO769" s="45">
        <v>76.099999999999994</v>
      </c>
      <c r="BP769" s="45">
        <v>75</v>
      </c>
      <c r="BQ769" s="45">
        <v>75.599999999999994</v>
      </c>
      <c r="BR769" s="45">
        <v>74</v>
      </c>
      <c r="BS769" s="45">
        <v>74.599999999999994</v>
      </c>
      <c r="BT769" s="45">
        <v>74</v>
      </c>
      <c r="BU769" s="45">
        <v>74</v>
      </c>
      <c r="BV769" s="45">
        <v>73.8</v>
      </c>
      <c r="BW769" s="45">
        <v>73.900000000000006</v>
      </c>
      <c r="BX769" s="45">
        <v>74.400000000000006</v>
      </c>
      <c r="BY769" s="45">
        <v>73.8</v>
      </c>
      <c r="BZ769" s="45">
        <v>74.099999999999994</v>
      </c>
      <c r="CA769" s="45">
        <v>75.2</v>
      </c>
      <c r="CB769" s="45">
        <v>75.8</v>
      </c>
      <c r="CC769" s="45">
        <v>76.599999999999994</v>
      </c>
      <c r="CD769" s="45">
        <v>76.5</v>
      </c>
      <c r="CE769" s="45">
        <v>76.5</v>
      </c>
      <c r="CF769" s="45">
        <v>75.5</v>
      </c>
      <c r="CG769" s="45">
        <v>75.7</v>
      </c>
      <c r="CH769" s="45">
        <v>77</v>
      </c>
      <c r="CI769" s="45">
        <v>77.099999999999994</v>
      </c>
      <c r="CJ769" s="45">
        <v>76.900000000000006</v>
      </c>
      <c r="CK769" s="45">
        <v>76.7</v>
      </c>
      <c r="CL769" s="45">
        <v>74.5</v>
      </c>
      <c r="CM769" s="45">
        <v>74.5</v>
      </c>
      <c r="CN769" s="45">
        <v>74.5</v>
      </c>
      <c r="CO769" s="45">
        <v>74.2</v>
      </c>
      <c r="CP769" s="45">
        <v>74.2</v>
      </c>
      <c r="CQ769" s="45">
        <v>75.400000000000006</v>
      </c>
      <c r="CR769" s="45">
        <v>74.8</v>
      </c>
      <c r="CS769" s="45">
        <v>75.7</v>
      </c>
      <c r="CT769" s="45">
        <v>75</v>
      </c>
      <c r="CU769" s="45">
        <v>74.8</v>
      </c>
      <c r="CV769" s="45">
        <v>75</v>
      </c>
      <c r="CW769" s="45">
        <v>76.3</v>
      </c>
      <c r="CX769" s="45">
        <v>75.099999999999994</v>
      </c>
      <c r="CY769" s="45">
        <v>75.099999999999994</v>
      </c>
      <c r="CZ769" s="45">
        <v>75.599999999999994</v>
      </c>
      <c r="DA769" s="45">
        <v>75.3</v>
      </c>
      <c r="DB769" s="45">
        <v>75.3</v>
      </c>
      <c r="DC769" s="45">
        <v>75.599999999999994</v>
      </c>
      <c r="DD769" s="45">
        <v>75.8</v>
      </c>
      <c r="DE769" s="45">
        <v>76.599999999999994</v>
      </c>
      <c r="DF769" s="45">
        <v>76.599999999999994</v>
      </c>
      <c r="DG769" s="45">
        <v>76.599999999999994</v>
      </c>
      <c r="DH769" s="45">
        <v>76.8</v>
      </c>
      <c r="DI769" s="45">
        <v>77</v>
      </c>
      <c r="DJ769" s="45">
        <v>76.8</v>
      </c>
      <c r="DK769" s="45">
        <v>76.599999999999994</v>
      </c>
      <c r="DL769" s="45">
        <v>78.400000000000006</v>
      </c>
      <c r="DM769" s="45">
        <v>77.900000000000006</v>
      </c>
      <c r="DN769" s="45">
        <v>78.3</v>
      </c>
      <c r="DO769" s="45">
        <v>78.7</v>
      </c>
      <c r="DP769" s="45">
        <v>78.5</v>
      </c>
      <c r="DQ769" s="45">
        <v>79.400000000000006</v>
      </c>
      <c r="DR769" s="45">
        <v>79.400000000000006</v>
      </c>
      <c r="DS769" s="45">
        <v>79.7</v>
      </c>
      <c r="DT769" s="45">
        <v>80.5</v>
      </c>
      <c r="DU769" s="45">
        <v>83.6</v>
      </c>
      <c r="DV769" s="45">
        <v>84.2</v>
      </c>
      <c r="DW769" s="45">
        <v>83.8</v>
      </c>
      <c r="DX769" s="46">
        <v>84.5</v>
      </c>
      <c r="DY769" s="46">
        <v>85</v>
      </c>
      <c r="DZ769" s="46">
        <v>85</v>
      </c>
      <c r="EA769">
        <v>85.7</v>
      </c>
      <c r="EB769" s="47">
        <v>86.5</v>
      </c>
      <c r="EC769" s="47">
        <v>85.5</v>
      </c>
    </row>
    <row r="770" spans="1:133" x14ac:dyDescent="0.25">
      <c r="A770" s="43" t="s">
        <v>4285</v>
      </c>
      <c r="B770" s="43" t="s">
        <v>4286</v>
      </c>
      <c r="C770" s="44">
        <v>6.4630000000000007E-2</v>
      </c>
      <c r="D770" s="45">
        <v>111.1</v>
      </c>
      <c r="E770" s="45">
        <v>111.5</v>
      </c>
      <c r="F770" s="45">
        <v>105.2</v>
      </c>
      <c r="G770" s="45">
        <v>109.5</v>
      </c>
      <c r="H770" s="45">
        <v>114.7</v>
      </c>
      <c r="I770" s="45">
        <v>118.7</v>
      </c>
      <c r="J770" s="45">
        <v>118.1</v>
      </c>
      <c r="K770" s="45">
        <v>115.1</v>
      </c>
      <c r="L770" s="45">
        <v>109.5</v>
      </c>
      <c r="M770" s="45">
        <v>110.5</v>
      </c>
      <c r="N770" s="45">
        <v>110.9</v>
      </c>
      <c r="O770" s="45">
        <v>119.9</v>
      </c>
      <c r="P770" s="45">
        <v>113.5</v>
      </c>
      <c r="Q770" s="45">
        <v>113.6</v>
      </c>
      <c r="R770" s="45">
        <v>111.2</v>
      </c>
      <c r="S770" s="45">
        <v>111.7</v>
      </c>
      <c r="T770" s="45">
        <v>111.7</v>
      </c>
      <c r="U770" s="45">
        <v>111.5</v>
      </c>
      <c r="V770" s="45">
        <v>113.2</v>
      </c>
      <c r="W770" s="45">
        <v>111.3</v>
      </c>
      <c r="X770" s="45">
        <v>122.5</v>
      </c>
      <c r="Y770" s="45">
        <v>117.1</v>
      </c>
      <c r="Z770" s="45">
        <v>117.3</v>
      </c>
      <c r="AA770" s="45">
        <v>117.6</v>
      </c>
      <c r="AB770" s="45">
        <v>121</v>
      </c>
      <c r="AC770" s="45">
        <v>111.2</v>
      </c>
      <c r="AD770" s="45">
        <v>120.3</v>
      </c>
      <c r="AE770" s="45">
        <v>109.5</v>
      </c>
      <c r="AF770" s="45">
        <v>111.9</v>
      </c>
      <c r="AG770" s="45">
        <v>118.9</v>
      </c>
      <c r="AH770" s="45">
        <v>114.8</v>
      </c>
      <c r="AI770" s="45">
        <v>114.9</v>
      </c>
      <c r="AJ770" s="45">
        <v>117.3</v>
      </c>
      <c r="AK770" s="45">
        <v>115.4</v>
      </c>
      <c r="AL770" s="45">
        <v>122.7</v>
      </c>
      <c r="AM770" s="45">
        <v>122.7</v>
      </c>
      <c r="AN770" s="45">
        <v>118.3</v>
      </c>
      <c r="AO770" s="45">
        <v>118.6</v>
      </c>
      <c r="AP770" s="45">
        <v>116.3</v>
      </c>
      <c r="AQ770" s="45">
        <v>116</v>
      </c>
      <c r="AR770" s="45">
        <v>116</v>
      </c>
      <c r="AS770" s="45">
        <v>115.9</v>
      </c>
      <c r="AT770" s="45">
        <v>116</v>
      </c>
      <c r="AU770" s="45">
        <v>115.9</v>
      </c>
      <c r="AV770" s="45">
        <v>115.8</v>
      </c>
      <c r="AW770" s="45">
        <v>116.1</v>
      </c>
      <c r="AX770" s="45">
        <v>116.3</v>
      </c>
      <c r="AY770" s="45">
        <v>116.2</v>
      </c>
      <c r="AZ770" s="45">
        <v>116.1</v>
      </c>
      <c r="BA770" s="45">
        <v>116.2</v>
      </c>
      <c r="BB770" s="45">
        <v>116.1</v>
      </c>
      <c r="BC770" s="45">
        <v>116.4</v>
      </c>
      <c r="BD770" s="45">
        <v>116.3</v>
      </c>
      <c r="BE770" s="45">
        <v>116.3</v>
      </c>
      <c r="BF770" s="45">
        <v>116.4</v>
      </c>
      <c r="BG770" s="45">
        <v>116.3</v>
      </c>
      <c r="BH770" s="45">
        <v>116.4</v>
      </c>
      <c r="BI770" s="45">
        <v>116.5</v>
      </c>
      <c r="BJ770" s="45">
        <v>116.7</v>
      </c>
      <c r="BK770" s="45">
        <v>120.3</v>
      </c>
      <c r="BL770" s="45">
        <v>114.4</v>
      </c>
      <c r="BM770" s="45">
        <v>114.4</v>
      </c>
      <c r="BN770" s="45">
        <v>113</v>
      </c>
      <c r="BO770" s="45">
        <v>112.4</v>
      </c>
      <c r="BP770" s="45">
        <v>106.1</v>
      </c>
      <c r="BQ770" s="45">
        <v>109.2</v>
      </c>
      <c r="BR770" s="45">
        <v>108.5</v>
      </c>
      <c r="BS770" s="45">
        <v>112.2</v>
      </c>
      <c r="BT770" s="45">
        <v>108.9</v>
      </c>
      <c r="BU770" s="45">
        <v>108.2</v>
      </c>
      <c r="BV770" s="45">
        <v>106.4</v>
      </c>
      <c r="BW770" s="45">
        <v>106.4</v>
      </c>
      <c r="BX770" s="45">
        <v>108.7</v>
      </c>
      <c r="BY770" s="45">
        <v>106.3</v>
      </c>
      <c r="BZ770" s="45">
        <v>106.9</v>
      </c>
      <c r="CA770" s="45">
        <v>106.2</v>
      </c>
      <c r="CB770" s="45">
        <v>106.4</v>
      </c>
      <c r="CC770" s="45">
        <v>107.7</v>
      </c>
      <c r="CD770" s="45">
        <v>107.5</v>
      </c>
      <c r="CE770" s="45">
        <v>107.9</v>
      </c>
      <c r="CF770" s="45">
        <v>106.6</v>
      </c>
      <c r="CG770" s="45">
        <v>107.5</v>
      </c>
      <c r="CH770" s="45">
        <v>108.6</v>
      </c>
      <c r="CI770" s="45">
        <v>108.6</v>
      </c>
      <c r="CJ770" s="45">
        <v>109.6</v>
      </c>
      <c r="CK770" s="45">
        <v>108.4</v>
      </c>
      <c r="CL770" s="45">
        <v>108.2</v>
      </c>
      <c r="CM770" s="45">
        <v>108.3</v>
      </c>
      <c r="CN770" s="45">
        <v>108.3</v>
      </c>
      <c r="CO770" s="45">
        <v>108</v>
      </c>
      <c r="CP770" s="45">
        <v>107.6</v>
      </c>
      <c r="CQ770" s="45">
        <v>108.3</v>
      </c>
      <c r="CR770" s="45">
        <v>106.2</v>
      </c>
      <c r="CS770" s="45">
        <v>107.4</v>
      </c>
      <c r="CT770" s="45">
        <v>108.2</v>
      </c>
      <c r="CU770" s="45">
        <v>108.4</v>
      </c>
      <c r="CV770" s="45">
        <v>110</v>
      </c>
      <c r="CW770" s="45">
        <v>108.7</v>
      </c>
      <c r="CX770" s="45">
        <v>109.6</v>
      </c>
      <c r="CY770" s="45">
        <v>109.3</v>
      </c>
      <c r="CZ770" s="45">
        <v>111.6</v>
      </c>
      <c r="DA770" s="45">
        <v>110.1</v>
      </c>
      <c r="DB770" s="45">
        <v>109.9</v>
      </c>
      <c r="DC770" s="45">
        <v>110.8</v>
      </c>
      <c r="DD770" s="45">
        <v>112</v>
      </c>
      <c r="DE770" s="45">
        <v>114.2</v>
      </c>
      <c r="DF770" s="45">
        <v>114.8</v>
      </c>
      <c r="DG770" s="45">
        <v>113.9</v>
      </c>
      <c r="DH770" s="45">
        <v>115</v>
      </c>
      <c r="DI770" s="45">
        <v>116.2</v>
      </c>
      <c r="DJ770" s="45">
        <v>114.9</v>
      </c>
      <c r="DK770" s="45">
        <v>113.4</v>
      </c>
      <c r="DL770" s="45">
        <v>122.8</v>
      </c>
      <c r="DM770" s="45">
        <v>120.7</v>
      </c>
      <c r="DN770" s="45">
        <v>121.7</v>
      </c>
      <c r="DO770" s="45">
        <v>123.2</v>
      </c>
      <c r="DP770" s="45">
        <v>121.3</v>
      </c>
      <c r="DQ770" s="45">
        <v>125.3</v>
      </c>
      <c r="DR770" s="45">
        <v>123.3</v>
      </c>
      <c r="DS770" s="45">
        <v>122.8</v>
      </c>
      <c r="DT770" s="45">
        <v>126.9</v>
      </c>
      <c r="DU770" s="45">
        <v>127.5</v>
      </c>
      <c r="DV770" s="45">
        <v>126.3</v>
      </c>
      <c r="DW770" s="45">
        <v>124.4</v>
      </c>
      <c r="DX770" s="46">
        <v>123.4</v>
      </c>
      <c r="DY770" s="46">
        <v>123.2</v>
      </c>
      <c r="DZ770" s="46">
        <v>124.6</v>
      </c>
      <c r="EA770">
        <v>124.7</v>
      </c>
      <c r="EB770" s="47">
        <v>124.5</v>
      </c>
      <c r="EC770" s="47">
        <v>124.3</v>
      </c>
    </row>
    <row r="771" spans="1:133" x14ac:dyDescent="0.25">
      <c r="A771" s="43" t="s">
        <v>4287</v>
      </c>
      <c r="B771" s="43" t="s">
        <v>4288</v>
      </c>
      <c r="C771" s="44">
        <v>6.7849999999999994E-2</v>
      </c>
      <c r="D771" s="45">
        <v>107.7</v>
      </c>
      <c r="E771" s="45">
        <v>107.5</v>
      </c>
      <c r="F771" s="45">
        <v>107.6</v>
      </c>
      <c r="G771" s="45">
        <v>108.6</v>
      </c>
      <c r="H771" s="45">
        <v>108.6</v>
      </c>
      <c r="I771" s="45">
        <v>92.1</v>
      </c>
      <c r="J771" s="45">
        <v>107.1</v>
      </c>
      <c r="K771" s="45">
        <v>106.6</v>
      </c>
      <c r="L771" s="45">
        <v>106.8</v>
      </c>
      <c r="M771" s="45">
        <v>106.8</v>
      </c>
      <c r="N771" s="45">
        <v>106.8</v>
      </c>
      <c r="O771" s="45">
        <v>106.5</v>
      </c>
      <c r="P771" s="45">
        <v>113.1</v>
      </c>
      <c r="Q771" s="45">
        <v>105.8</v>
      </c>
      <c r="R771" s="45">
        <v>93.3</v>
      </c>
      <c r="S771" s="45">
        <v>93.2</v>
      </c>
      <c r="T771" s="45">
        <v>93.3</v>
      </c>
      <c r="U771" s="45">
        <v>93.3</v>
      </c>
      <c r="V771" s="45">
        <v>94.3</v>
      </c>
      <c r="W771" s="45">
        <v>94.3</v>
      </c>
      <c r="X771" s="45">
        <v>106</v>
      </c>
      <c r="Y771" s="45">
        <v>106</v>
      </c>
      <c r="Z771" s="45">
        <v>107.3</v>
      </c>
      <c r="AA771" s="45">
        <v>107.3</v>
      </c>
      <c r="AB771" s="45">
        <v>109.1</v>
      </c>
      <c r="AC771" s="45">
        <v>109.6</v>
      </c>
      <c r="AD771" s="45">
        <v>109.5</v>
      </c>
      <c r="AE771" s="45">
        <v>106.7</v>
      </c>
      <c r="AF771" s="45">
        <v>107.7</v>
      </c>
      <c r="AG771" s="45">
        <v>107.7</v>
      </c>
      <c r="AH771" s="45">
        <v>107.8</v>
      </c>
      <c r="AI771" s="45">
        <v>109.3</v>
      </c>
      <c r="AJ771" s="45">
        <v>109.1</v>
      </c>
      <c r="AK771" s="45">
        <v>104.4</v>
      </c>
      <c r="AL771" s="45">
        <v>102.8</v>
      </c>
      <c r="AM771" s="45">
        <v>103.6</v>
      </c>
      <c r="AN771" s="45">
        <v>103.8</v>
      </c>
      <c r="AO771" s="45">
        <v>105.1</v>
      </c>
      <c r="AP771" s="45">
        <v>104.9</v>
      </c>
      <c r="AQ771" s="45">
        <v>104.3</v>
      </c>
      <c r="AR771" s="45">
        <v>103.8</v>
      </c>
      <c r="AS771" s="45">
        <v>113.3</v>
      </c>
      <c r="AT771" s="45">
        <v>113.3</v>
      </c>
      <c r="AU771" s="45">
        <v>113.3</v>
      </c>
      <c r="AV771" s="45">
        <v>113.3</v>
      </c>
      <c r="AW771" s="45">
        <v>113.3</v>
      </c>
      <c r="AX771" s="45">
        <v>113.3</v>
      </c>
      <c r="AY771" s="45">
        <v>113.3</v>
      </c>
      <c r="AZ771" s="45">
        <v>113.3</v>
      </c>
      <c r="BA771" s="45">
        <v>113.3</v>
      </c>
      <c r="BB771" s="45">
        <v>113.3</v>
      </c>
      <c r="BC771" s="45">
        <v>113.3</v>
      </c>
      <c r="BD771" s="45">
        <v>113.3</v>
      </c>
      <c r="BE771" s="45">
        <v>113.3</v>
      </c>
      <c r="BF771" s="45">
        <v>113.3</v>
      </c>
      <c r="BG771" s="45">
        <v>95.2</v>
      </c>
      <c r="BH771" s="45">
        <v>95.2</v>
      </c>
      <c r="BI771" s="45">
        <v>95.2</v>
      </c>
      <c r="BJ771" s="45">
        <v>95.2</v>
      </c>
      <c r="BK771" s="45">
        <v>95.2</v>
      </c>
      <c r="BL771" s="45">
        <v>95.2</v>
      </c>
      <c r="BM771" s="45">
        <v>95.2</v>
      </c>
      <c r="BN771" s="45">
        <v>95.2</v>
      </c>
      <c r="BO771" s="45">
        <v>95.2</v>
      </c>
      <c r="BP771" s="45">
        <v>95.2</v>
      </c>
      <c r="BQ771" s="45">
        <v>95.2</v>
      </c>
      <c r="BR771" s="45">
        <v>87.2</v>
      </c>
      <c r="BS771" s="45">
        <v>87.2</v>
      </c>
      <c r="BT771" s="45">
        <v>87.2</v>
      </c>
      <c r="BU771" s="45">
        <v>87.2</v>
      </c>
      <c r="BV771" s="45">
        <v>87.2</v>
      </c>
      <c r="BW771" s="45">
        <v>87.2</v>
      </c>
      <c r="BX771" s="45">
        <v>87.2</v>
      </c>
      <c r="BY771" s="45">
        <v>87.2</v>
      </c>
      <c r="BZ771" s="45">
        <v>87.2</v>
      </c>
      <c r="CA771" s="45">
        <v>94.6</v>
      </c>
      <c r="CB771" s="45">
        <v>96.5</v>
      </c>
      <c r="CC771" s="45">
        <v>99.7</v>
      </c>
      <c r="CD771" s="45">
        <v>99.9</v>
      </c>
      <c r="CE771" s="45">
        <v>99.8</v>
      </c>
      <c r="CF771" s="45">
        <v>95.3</v>
      </c>
      <c r="CG771" s="45">
        <v>96.4</v>
      </c>
      <c r="CH771" s="45">
        <v>102.4</v>
      </c>
      <c r="CI771" s="45">
        <v>102.4</v>
      </c>
      <c r="CJ771" s="45">
        <v>100.6</v>
      </c>
      <c r="CK771" s="45">
        <v>100.6</v>
      </c>
      <c r="CL771" s="45">
        <v>89.1</v>
      </c>
      <c r="CM771" s="45">
        <v>88.7</v>
      </c>
      <c r="CN771" s="45">
        <v>88.9</v>
      </c>
      <c r="CO771" s="45">
        <v>87.1</v>
      </c>
      <c r="CP771" s="45">
        <v>87.4</v>
      </c>
      <c r="CQ771" s="45">
        <v>93.9</v>
      </c>
      <c r="CR771" s="45">
        <v>91.8</v>
      </c>
      <c r="CS771" s="45">
        <v>93.9</v>
      </c>
      <c r="CT771" s="45">
        <v>89.6</v>
      </c>
      <c r="CU771" s="45">
        <v>88.2</v>
      </c>
      <c r="CV771" s="45">
        <v>88.2</v>
      </c>
      <c r="CW771" s="45">
        <v>95</v>
      </c>
      <c r="CX771" s="45">
        <v>88.4</v>
      </c>
      <c r="CY771" s="45">
        <v>88.4</v>
      </c>
      <c r="CZ771" s="45">
        <v>88.4</v>
      </c>
      <c r="DA771" s="45">
        <v>88.4</v>
      </c>
      <c r="DB771" s="45">
        <v>88.8</v>
      </c>
      <c r="DC771" s="45">
        <v>88.7</v>
      </c>
      <c r="DD771" s="45">
        <v>88.8</v>
      </c>
      <c r="DE771" s="45">
        <v>88.8</v>
      </c>
      <c r="DF771" s="45">
        <v>88.3</v>
      </c>
      <c r="DG771" s="45">
        <v>88.9</v>
      </c>
      <c r="DH771" s="45">
        <v>88.4</v>
      </c>
      <c r="DI771" s="45">
        <v>88.3</v>
      </c>
      <c r="DJ771" s="45">
        <v>88.2</v>
      </c>
      <c r="DK771" s="45">
        <v>88.1</v>
      </c>
      <c r="DL771" s="45">
        <v>87.9</v>
      </c>
      <c r="DM771" s="45">
        <v>87.9</v>
      </c>
      <c r="DN771" s="45">
        <v>88.1</v>
      </c>
      <c r="DO771" s="45">
        <v>88.5</v>
      </c>
      <c r="DP771" s="45">
        <v>88.8</v>
      </c>
      <c r="DQ771" s="45">
        <v>89.2</v>
      </c>
      <c r="DR771" s="45">
        <v>89.2</v>
      </c>
      <c r="DS771" s="45">
        <v>90.3</v>
      </c>
      <c r="DT771" s="45">
        <v>90.9</v>
      </c>
      <c r="DU771" s="45">
        <v>90.6</v>
      </c>
      <c r="DV771" s="45">
        <v>91.4</v>
      </c>
      <c r="DW771" s="45">
        <v>91.4</v>
      </c>
      <c r="DX771" s="46">
        <v>93.4</v>
      </c>
      <c r="DY771" s="46">
        <v>93.8</v>
      </c>
      <c r="DZ771" s="46">
        <v>93.8</v>
      </c>
      <c r="EA771">
        <v>95.7</v>
      </c>
      <c r="EB771" s="47">
        <v>99.7</v>
      </c>
      <c r="EC771" s="47">
        <v>95.8</v>
      </c>
    </row>
    <row r="772" spans="1:133" x14ac:dyDescent="0.25">
      <c r="A772" s="43" t="s">
        <v>4289</v>
      </c>
      <c r="B772" s="43" t="s">
        <v>4290</v>
      </c>
      <c r="C772" s="44">
        <v>9.9500000000000005E-3</v>
      </c>
      <c r="D772" s="45">
        <v>101.5</v>
      </c>
      <c r="E772" s="45">
        <v>99.5</v>
      </c>
      <c r="F772" s="45">
        <v>96.3</v>
      </c>
      <c r="G772" s="45">
        <v>96.7</v>
      </c>
      <c r="H772" s="45">
        <v>97.7</v>
      </c>
      <c r="I772" s="45">
        <v>97.9</v>
      </c>
      <c r="J772" s="45">
        <v>103.6</v>
      </c>
      <c r="K772" s="45">
        <v>99.2</v>
      </c>
      <c r="L772" s="45">
        <v>102.2</v>
      </c>
      <c r="M772" s="45">
        <v>102.6</v>
      </c>
      <c r="N772" s="45">
        <v>102.5</v>
      </c>
      <c r="O772" s="45">
        <v>101.7</v>
      </c>
      <c r="P772" s="45">
        <v>102.1</v>
      </c>
      <c r="Q772" s="45">
        <v>100</v>
      </c>
      <c r="R772" s="45">
        <v>102.7</v>
      </c>
      <c r="S772" s="45">
        <v>97.6</v>
      </c>
      <c r="T772" s="45">
        <v>101.8</v>
      </c>
      <c r="U772" s="45">
        <v>102.8</v>
      </c>
      <c r="V772" s="45">
        <v>99.8</v>
      </c>
      <c r="W772" s="45">
        <v>105.6</v>
      </c>
      <c r="X772" s="45">
        <v>103.1</v>
      </c>
      <c r="Y772" s="45">
        <v>105.4</v>
      </c>
      <c r="Z772" s="45">
        <v>107.4</v>
      </c>
      <c r="AA772" s="45">
        <v>114.7</v>
      </c>
      <c r="AB772" s="45">
        <v>106.8</v>
      </c>
      <c r="AC772" s="45">
        <v>104</v>
      </c>
      <c r="AD772" s="45">
        <v>104.9</v>
      </c>
      <c r="AE772" s="45">
        <v>104.4</v>
      </c>
      <c r="AF772" s="45">
        <v>106.4</v>
      </c>
      <c r="AG772" s="45">
        <v>102.7</v>
      </c>
      <c r="AH772" s="45">
        <v>104.4</v>
      </c>
      <c r="AI772" s="45">
        <v>106.5</v>
      </c>
      <c r="AJ772" s="45">
        <v>97.8</v>
      </c>
      <c r="AK772" s="45">
        <v>106.6</v>
      </c>
      <c r="AL772" s="45">
        <v>106.3</v>
      </c>
      <c r="AM772" s="45">
        <v>107.1</v>
      </c>
      <c r="AN772" s="45">
        <v>108.6</v>
      </c>
      <c r="AO772" s="45">
        <v>108.4</v>
      </c>
      <c r="AP772" s="45">
        <v>111.8</v>
      </c>
      <c r="AQ772" s="45">
        <v>100.4</v>
      </c>
      <c r="AR772" s="45">
        <v>109.2</v>
      </c>
      <c r="AS772" s="45">
        <v>110.8</v>
      </c>
      <c r="AT772" s="45">
        <v>107.9</v>
      </c>
      <c r="AU772" s="45">
        <v>107.7</v>
      </c>
      <c r="AV772" s="45">
        <v>107.7</v>
      </c>
      <c r="AW772" s="45">
        <v>104.9</v>
      </c>
      <c r="AX772" s="45">
        <v>104.9</v>
      </c>
      <c r="AY772" s="45">
        <v>104.9</v>
      </c>
      <c r="AZ772" s="45">
        <v>107.8</v>
      </c>
      <c r="BA772" s="45">
        <v>107.7</v>
      </c>
      <c r="BB772" s="45">
        <v>107.6</v>
      </c>
      <c r="BC772" s="45">
        <v>107.6</v>
      </c>
      <c r="BD772" s="45">
        <v>107.6</v>
      </c>
      <c r="BE772" s="45">
        <v>107.6</v>
      </c>
      <c r="BF772" s="45">
        <v>107.6</v>
      </c>
      <c r="BG772" s="45">
        <v>107.6</v>
      </c>
      <c r="BH772" s="45">
        <v>105.4</v>
      </c>
      <c r="BI772" s="45">
        <v>105.4</v>
      </c>
      <c r="BJ772" s="45">
        <v>107.9</v>
      </c>
      <c r="BK772" s="45">
        <v>107.9</v>
      </c>
      <c r="BL772" s="45">
        <v>107.9</v>
      </c>
      <c r="BM772" s="45">
        <v>107.9</v>
      </c>
      <c r="BN772" s="45">
        <v>109.8</v>
      </c>
      <c r="BO772" s="45">
        <v>109.8</v>
      </c>
      <c r="BP772" s="45">
        <v>109.8</v>
      </c>
      <c r="BQ772" s="45">
        <v>109.8</v>
      </c>
      <c r="BR772" s="45">
        <v>109.8</v>
      </c>
      <c r="BS772" s="45">
        <v>109.8</v>
      </c>
      <c r="BT772" s="45">
        <v>111.2</v>
      </c>
      <c r="BU772" s="45">
        <v>113.5</v>
      </c>
      <c r="BV772" s="45">
        <v>113.9</v>
      </c>
      <c r="BW772" s="45">
        <v>114.3</v>
      </c>
      <c r="BX772" s="45">
        <v>114.3</v>
      </c>
      <c r="BY772" s="45">
        <v>114.3</v>
      </c>
      <c r="BZ772" s="45">
        <v>117.6</v>
      </c>
      <c r="CA772" s="45">
        <v>117.6</v>
      </c>
      <c r="CB772" s="45">
        <v>117.6</v>
      </c>
      <c r="CC772" s="45">
        <v>117.6</v>
      </c>
      <c r="CD772" s="45">
        <v>117.6</v>
      </c>
      <c r="CE772" s="45">
        <v>117.6</v>
      </c>
      <c r="CF772" s="45">
        <v>117.6</v>
      </c>
      <c r="CG772" s="45">
        <v>117.6</v>
      </c>
      <c r="CH772" s="45">
        <v>117.6</v>
      </c>
      <c r="CI772" s="45">
        <v>117.6</v>
      </c>
      <c r="CJ772" s="45">
        <v>117.6</v>
      </c>
      <c r="CK772" s="45">
        <v>115.3</v>
      </c>
      <c r="CL772" s="45">
        <v>115.3</v>
      </c>
      <c r="CM772" s="45">
        <v>115.3</v>
      </c>
      <c r="CN772" s="45">
        <v>115.3</v>
      </c>
      <c r="CO772" s="45">
        <v>115.3</v>
      </c>
      <c r="CP772" s="45">
        <v>115.3</v>
      </c>
      <c r="CQ772" s="45">
        <v>115.3</v>
      </c>
      <c r="CR772" s="45">
        <v>115.3</v>
      </c>
      <c r="CS772" s="45">
        <v>115.3</v>
      </c>
      <c r="CT772" s="45">
        <v>115.3</v>
      </c>
      <c r="CU772" s="45">
        <v>115.3</v>
      </c>
      <c r="CV772" s="45">
        <v>115.3</v>
      </c>
      <c r="CW772" s="45">
        <v>115.3</v>
      </c>
      <c r="CX772" s="45">
        <v>115.3</v>
      </c>
      <c r="CY772" s="45">
        <v>115.3</v>
      </c>
      <c r="CZ772" s="45">
        <v>119</v>
      </c>
      <c r="DA772" s="45">
        <v>119</v>
      </c>
      <c r="DB772" s="45">
        <v>119</v>
      </c>
      <c r="DC772" s="45">
        <v>119</v>
      </c>
      <c r="DD772" s="45">
        <v>119</v>
      </c>
      <c r="DE772" s="45">
        <v>122.8</v>
      </c>
      <c r="DF772" s="45">
        <v>122.8</v>
      </c>
      <c r="DG772" s="45">
        <v>122.8</v>
      </c>
      <c r="DH772" s="45">
        <v>122.8</v>
      </c>
      <c r="DI772" s="45">
        <v>122.8</v>
      </c>
      <c r="DJ772" s="45">
        <v>122.8</v>
      </c>
      <c r="DK772" s="45">
        <v>122.9</v>
      </c>
      <c r="DL772" s="45">
        <v>122.9</v>
      </c>
      <c r="DM772" s="45">
        <v>122.9</v>
      </c>
      <c r="DN772" s="45">
        <v>122.9</v>
      </c>
      <c r="DO772" s="45">
        <v>123</v>
      </c>
      <c r="DP772" s="45">
        <v>123</v>
      </c>
      <c r="DQ772" s="45">
        <v>123</v>
      </c>
      <c r="DR772" s="45">
        <v>123</v>
      </c>
      <c r="DS772" s="45">
        <v>123</v>
      </c>
      <c r="DT772" s="45">
        <v>123</v>
      </c>
      <c r="DU772" s="45">
        <v>123</v>
      </c>
      <c r="DV772" s="45">
        <v>123</v>
      </c>
      <c r="DW772" s="45">
        <v>123</v>
      </c>
      <c r="DX772" s="46">
        <v>123</v>
      </c>
      <c r="DY772" s="46">
        <v>123</v>
      </c>
      <c r="DZ772" s="46">
        <v>123</v>
      </c>
      <c r="EA772">
        <v>123</v>
      </c>
      <c r="EB772" s="47">
        <v>123</v>
      </c>
      <c r="EC772" s="47">
        <v>123</v>
      </c>
    </row>
    <row r="773" spans="1:133" x14ac:dyDescent="0.25">
      <c r="A773" s="43" t="s">
        <v>2948</v>
      </c>
      <c r="B773" s="43" t="s">
        <v>4291</v>
      </c>
      <c r="C773" s="44">
        <v>3.79E-3</v>
      </c>
      <c r="D773" s="45">
        <v>103.2</v>
      </c>
      <c r="E773" s="45">
        <v>103.2</v>
      </c>
      <c r="F773" s="45">
        <v>103.2</v>
      </c>
      <c r="G773" s="45">
        <v>103.2</v>
      </c>
      <c r="H773" s="45">
        <v>103.2</v>
      </c>
      <c r="I773" s="45">
        <v>103.2</v>
      </c>
      <c r="J773" s="45">
        <v>103.2</v>
      </c>
      <c r="K773" s="45">
        <v>103.2</v>
      </c>
      <c r="L773" s="45">
        <v>103.2</v>
      </c>
      <c r="M773" s="45">
        <v>103.2</v>
      </c>
      <c r="N773" s="45">
        <v>103.2</v>
      </c>
      <c r="O773" s="45">
        <v>103.2</v>
      </c>
      <c r="P773" s="45">
        <v>111.5</v>
      </c>
      <c r="Q773" s="45">
        <v>111.5</v>
      </c>
      <c r="R773" s="45">
        <v>114.6</v>
      </c>
      <c r="S773" s="45">
        <v>114.6</v>
      </c>
      <c r="T773" s="45">
        <v>114.6</v>
      </c>
      <c r="U773" s="45">
        <v>114.6</v>
      </c>
      <c r="V773" s="45">
        <v>114.6</v>
      </c>
      <c r="W773" s="45">
        <v>114.6</v>
      </c>
      <c r="X773" s="45">
        <v>114.6</v>
      </c>
      <c r="Y773" s="45">
        <v>114.6</v>
      </c>
      <c r="Z773" s="45">
        <v>125.6</v>
      </c>
      <c r="AA773" s="45">
        <v>125.6</v>
      </c>
      <c r="AB773" s="45">
        <v>125.8</v>
      </c>
      <c r="AC773" s="45">
        <v>120.7</v>
      </c>
      <c r="AD773" s="45">
        <v>120.7</v>
      </c>
      <c r="AE773" s="45">
        <v>123.7</v>
      </c>
      <c r="AF773" s="45">
        <v>123.7</v>
      </c>
      <c r="AG773" s="45">
        <v>123.7</v>
      </c>
      <c r="AH773" s="45">
        <v>125.2</v>
      </c>
      <c r="AI773" s="45">
        <v>125.2</v>
      </c>
      <c r="AJ773" s="45">
        <v>125.2</v>
      </c>
      <c r="AK773" s="45">
        <v>124.4</v>
      </c>
      <c r="AL773" s="45">
        <v>124.4</v>
      </c>
      <c r="AM773" s="45">
        <v>124.4</v>
      </c>
      <c r="AN773" s="45">
        <v>125.5</v>
      </c>
      <c r="AO773" s="45">
        <v>128.6</v>
      </c>
      <c r="AP773" s="45">
        <v>128.6</v>
      </c>
      <c r="AQ773" s="45">
        <v>125.3</v>
      </c>
      <c r="AR773" s="45">
        <v>125.3</v>
      </c>
      <c r="AS773" s="45">
        <v>125.3</v>
      </c>
      <c r="AT773" s="45">
        <v>125.3</v>
      </c>
      <c r="AU773" s="45">
        <v>125.3</v>
      </c>
      <c r="AV773" s="45">
        <v>125.3</v>
      </c>
      <c r="AW773" s="45">
        <v>131.9</v>
      </c>
      <c r="AX773" s="45">
        <v>131.9</v>
      </c>
      <c r="AY773" s="45">
        <v>131.9</v>
      </c>
      <c r="AZ773" s="45">
        <v>131.9</v>
      </c>
      <c r="BA773" s="45">
        <v>131.9</v>
      </c>
      <c r="BB773" s="45">
        <v>135.5</v>
      </c>
      <c r="BC773" s="45">
        <v>135.5</v>
      </c>
      <c r="BD773" s="45">
        <v>135.5</v>
      </c>
      <c r="BE773" s="45">
        <v>135.5</v>
      </c>
      <c r="BF773" s="45">
        <v>135.5</v>
      </c>
      <c r="BG773" s="45">
        <v>135.5</v>
      </c>
      <c r="BH773" s="45">
        <v>135.5</v>
      </c>
      <c r="BI773" s="45">
        <v>131.9</v>
      </c>
      <c r="BJ773" s="45">
        <v>145.6</v>
      </c>
      <c r="BK773" s="45">
        <v>145.4</v>
      </c>
      <c r="BL773" s="45">
        <v>135.30000000000001</v>
      </c>
      <c r="BM773" s="45">
        <v>131.80000000000001</v>
      </c>
      <c r="BN773" s="45">
        <v>131.80000000000001</v>
      </c>
      <c r="BO773" s="45">
        <v>131.80000000000001</v>
      </c>
      <c r="BP773" s="45">
        <v>131.69999999999999</v>
      </c>
      <c r="BQ773" s="45">
        <v>131.9</v>
      </c>
      <c r="BR773" s="45">
        <v>131.9</v>
      </c>
      <c r="BS773" s="45">
        <v>131.9</v>
      </c>
      <c r="BT773" s="45">
        <v>131.9</v>
      </c>
      <c r="BU773" s="45">
        <v>136.1</v>
      </c>
      <c r="BV773" s="45">
        <v>138.9</v>
      </c>
      <c r="BW773" s="45">
        <v>138.9</v>
      </c>
      <c r="BX773" s="45">
        <v>138.9</v>
      </c>
      <c r="BY773" s="45">
        <v>138.9</v>
      </c>
      <c r="BZ773" s="45">
        <v>138.9</v>
      </c>
      <c r="CA773" s="45">
        <v>138.9</v>
      </c>
      <c r="CB773" s="45">
        <v>138.9</v>
      </c>
      <c r="CC773" s="45">
        <v>138.9</v>
      </c>
      <c r="CD773" s="45">
        <v>138.9</v>
      </c>
      <c r="CE773" s="45">
        <v>138.9</v>
      </c>
      <c r="CF773" s="45">
        <v>138.9</v>
      </c>
      <c r="CG773" s="45">
        <v>138.9</v>
      </c>
      <c r="CH773" s="45">
        <v>138.9</v>
      </c>
      <c r="CI773" s="45">
        <v>140.1</v>
      </c>
      <c r="CJ773" s="45">
        <v>140.1</v>
      </c>
      <c r="CK773" s="45">
        <v>140.6</v>
      </c>
      <c r="CL773" s="45">
        <v>140.6</v>
      </c>
      <c r="CM773" s="45">
        <v>140.6</v>
      </c>
      <c r="CN773" s="45">
        <v>140.6</v>
      </c>
      <c r="CO773" s="45">
        <v>139.4</v>
      </c>
      <c r="CP773" s="45">
        <v>140.6</v>
      </c>
      <c r="CQ773" s="45">
        <v>140.6</v>
      </c>
      <c r="CR773" s="45">
        <v>140.6</v>
      </c>
      <c r="CS773" s="45">
        <v>140.6</v>
      </c>
      <c r="CT773" s="45">
        <v>140.6</v>
      </c>
      <c r="CU773" s="45">
        <v>141.30000000000001</v>
      </c>
      <c r="CV773" s="45">
        <v>140.6</v>
      </c>
      <c r="CW773" s="45">
        <v>140.6</v>
      </c>
      <c r="CX773" s="45">
        <v>140.6</v>
      </c>
      <c r="CY773" s="45">
        <v>140.6</v>
      </c>
      <c r="CZ773" s="45">
        <v>140.6</v>
      </c>
      <c r="DA773" s="45">
        <v>140.6</v>
      </c>
      <c r="DB773" s="45">
        <v>141.30000000000001</v>
      </c>
      <c r="DC773" s="45">
        <v>141.30000000000001</v>
      </c>
      <c r="DD773" s="45">
        <v>141.30000000000001</v>
      </c>
      <c r="DE773" s="45">
        <v>141.30000000000001</v>
      </c>
      <c r="DF773" s="45">
        <v>141.30000000000001</v>
      </c>
      <c r="DG773" s="45">
        <v>141.30000000000001</v>
      </c>
      <c r="DH773" s="45">
        <v>141.30000000000001</v>
      </c>
      <c r="DI773" s="45">
        <v>140.6</v>
      </c>
      <c r="DJ773" s="45">
        <v>140.6</v>
      </c>
      <c r="DK773" s="45">
        <v>140.6</v>
      </c>
      <c r="DL773" s="45">
        <v>140.6</v>
      </c>
      <c r="DM773" s="45">
        <v>140.6</v>
      </c>
      <c r="DN773" s="45">
        <v>140.6</v>
      </c>
      <c r="DO773" s="45">
        <v>141.30000000000001</v>
      </c>
      <c r="DP773" s="45">
        <v>141.30000000000001</v>
      </c>
      <c r="DQ773" s="45">
        <v>141.30000000000001</v>
      </c>
      <c r="DR773" s="45">
        <v>141.30000000000001</v>
      </c>
      <c r="DS773" s="45">
        <v>141.30000000000001</v>
      </c>
      <c r="DT773" s="45">
        <v>141.30000000000001</v>
      </c>
      <c r="DU773" s="45">
        <v>141.30000000000001</v>
      </c>
      <c r="DV773" s="45">
        <v>140.6</v>
      </c>
      <c r="DW773" s="45">
        <v>140.6</v>
      </c>
      <c r="DX773" s="46">
        <v>140.6</v>
      </c>
      <c r="DY773" s="46">
        <v>140.6</v>
      </c>
      <c r="DZ773" s="46">
        <v>140.9</v>
      </c>
      <c r="EA773">
        <v>140.6</v>
      </c>
      <c r="EB773" s="47">
        <v>140.6</v>
      </c>
      <c r="EC773" s="47">
        <v>141.30000000000001</v>
      </c>
    </row>
    <row r="774" spans="1:133" x14ac:dyDescent="0.25">
      <c r="A774" s="43" t="s">
        <v>4292</v>
      </c>
      <c r="B774" s="43" t="s">
        <v>4293</v>
      </c>
      <c r="C774" s="44">
        <v>2.4539999999999999E-2</v>
      </c>
      <c r="D774" s="45">
        <v>104.9</v>
      </c>
      <c r="E774" s="45">
        <v>104.6</v>
      </c>
      <c r="F774" s="45">
        <v>105.3</v>
      </c>
      <c r="G774" s="45">
        <v>107.7</v>
      </c>
      <c r="H774" s="45">
        <v>110.5</v>
      </c>
      <c r="I774" s="45">
        <v>110.5</v>
      </c>
      <c r="J774" s="45">
        <v>107.8</v>
      </c>
      <c r="K774" s="45">
        <v>108.4</v>
      </c>
      <c r="L774" s="45">
        <v>108.1</v>
      </c>
      <c r="M774" s="45">
        <v>107.7</v>
      </c>
      <c r="N774" s="45">
        <v>109.1</v>
      </c>
      <c r="O774" s="45">
        <v>108.2</v>
      </c>
      <c r="P774" s="45">
        <v>111.2</v>
      </c>
      <c r="Q774" s="45">
        <v>113.2</v>
      </c>
      <c r="R774" s="45">
        <v>112.9</v>
      </c>
      <c r="S774" s="45">
        <v>113.3</v>
      </c>
      <c r="T774" s="45">
        <v>112.3</v>
      </c>
      <c r="U774" s="45">
        <v>113.2</v>
      </c>
      <c r="V774" s="45">
        <v>105.7</v>
      </c>
      <c r="W774" s="45">
        <v>97.8</v>
      </c>
      <c r="X774" s="45">
        <v>98.9</v>
      </c>
      <c r="Y774" s="45">
        <v>100.2</v>
      </c>
      <c r="Z774" s="45">
        <v>97.3</v>
      </c>
      <c r="AA774" s="45">
        <v>98.4</v>
      </c>
      <c r="AB774" s="45">
        <v>97.7</v>
      </c>
      <c r="AC774" s="45">
        <v>98.7</v>
      </c>
      <c r="AD774" s="45">
        <v>97.7</v>
      </c>
      <c r="AE774" s="45">
        <v>97.7</v>
      </c>
      <c r="AF774" s="45">
        <v>98</v>
      </c>
      <c r="AG774" s="45">
        <v>99.2</v>
      </c>
      <c r="AH774" s="45">
        <v>100.1</v>
      </c>
      <c r="AI774" s="45">
        <v>100.2</v>
      </c>
      <c r="AJ774" s="45">
        <v>100.2</v>
      </c>
      <c r="AK774" s="45">
        <v>99.7</v>
      </c>
      <c r="AL774" s="45">
        <v>98.5</v>
      </c>
      <c r="AM774" s="45">
        <v>99.6</v>
      </c>
      <c r="AN774" s="45">
        <v>100.1</v>
      </c>
      <c r="AO774" s="45">
        <v>98.8</v>
      </c>
      <c r="AP774" s="45">
        <v>98</v>
      </c>
      <c r="AQ774" s="45">
        <v>99.5</v>
      </c>
      <c r="AR774" s="45">
        <v>98.6</v>
      </c>
      <c r="AS774" s="45">
        <v>100.6</v>
      </c>
      <c r="AT774" s="45">
        <v>100.8</v>
      </c>
      <c r="AU774" s="45">
        <v>101.1</v>
      </c>
      <c r="AV774" s="45">
        <v>101.8</v>
      </c>
      <c r="AW774" s="45">
        <v>100.8</v>
      </c>
      <c r="AX774" s="45">
        <v>100.1</v>
      </c>
      <c r="AY774" s="45">
        <v>102.7</v>
      </c>
      <c r="AZ774" s="45">
        <v>100.3</v>
      </c>
      <c r="BA774" s="45">
        <v>101.6</v>
      </c>
      <c r="BB774" s="45">
        <v>101.5</v>
      </c>
      <c r="BC774" s="45">
        <v>101.8</v>
      </c>
      <c r="BD774" s="45">
        <v>103.2</v>
      </c>
      <c r="BE774" s="45">
        <v>100.7</v>
      </c>
      <c r="BF774" s="45">
        <v>100.6</v>
      </c>
      <c r="BG774" s="45">
        <v>100.3</v>
      </c>
      <c r="BH774" s="45">
        <v>100</v>
      </c>
      <c r="BI774" s="45">
        <v>99.4</v>
      </c>
      <c r="BJ774" s="45">
        <v>99.4</v>
      </c>
      <c r="BK774" s="45">
        <v>98.8</v>
      </c>
      <c r="BL774" s="45">
        <v>98.9</v>
      </c>
      <c r="BM774" s="45">
        <v>98.2</v>
      </c>
      <c r="BN774" s="45">
        <v>98.7</v>
      </c>
      <c r="BO774" s="45">
        <v>99.6</v>
      </c>
      <c r="BP774" s="45">
        <v>99.9</v>
      </c>
      <c r="BQ774" s="45">
        <v>100.3</v>
      </c>
      <c r="BR774" s="45">
        <v>100.1</v>
      </c>
      <c r="BS774" s="45">
        <v>99.6</v>
      </c>
      <c r="BT774" s="45">
        <v>99.6</v>
      </c>
      <c r="BU774" s="45">
        <v>100.1</v>
      </c>
      <c r="BV774" s="45">
        <v>101.3</v>
      </c>
      <c r="BW774" s="45">
        <v>103.1</v>
      </c>
      <c r="BX774" s="45">
        <v>103.5</v>
      </c>
      <c r="BY774" s="45">
        <v>101.3</v>
      </c>
      <c r="BZ774" s="45">
        <v>102.4</v>
      </c>
      <c r="CA774" s="45">
        <v>101</v>
      </c>
      <c r="CB774" s="45">
        <v>103.6</v>
      </c>
      <c r="CC774" s="45">
        <v>104.1</v>
      </c>
      <c r="CD774" s="45">
        <v>101.8</v>
      </c>
      <c r="CE774" s="45">
        <v>101</v>
      </c>
      <c r="CF774" s="45">
        <v>102.3</v>
      </c>
      <c r="CG774" s="45">
        <v>101.6</v>
      </c>
      <c r="CH774" s="45">
        <v>102.3</v>
      </c>
      <c r="CI774" s="45">
        <v>103.6</v>
      </c>
      <c r="CJ774" s="45">
        <v>102.9</v>
      </c>
      <c r="CK774" s="45">
        <v>103.1</v>
      </c>
      <c r="CL774" s="45">
        <v>103</v>
      </c>
      <c r="CM774" s="45">
        <v>103.3</v>
      </c>
      <c r="CN774" s="45">
        <v>102.8</v>
      </c>
      <c r="CO774" s="45">
        <v>103.4</v>
      </c>
      <c r="CP774" s="45">
        <v>103.5</v>
      </c>
      <c r="CQ774" s="45">
        <v>102.6</v>
      </c>
      <c r="CR774" s="45">
        <v>104.3</v>
      </c>
      <c r="CS774" s="45">
        <v>103.9</v>
      </c>
      <c r="CT774" s="45">
        <v>103.7</v>
      </c>
      <c r="CU774" s="45">
        <v>104.2</v>
      </c>
      <c r="CV774" s="45">
        <v>104</v>
      </c>
      <c r="CW774" s="45">
        <v>105.5</v>
      </c>
      <c r="CX774" s="45">
        <v>104.4</v>
      </c>
      <c r="CY774" s="45">
        <v>104.5</v>
      </c>
      <c r="CZ774" s="45">
        <v>104.7</v>
      </c>
      <c r="DA774" s="45">
        <v>104.4</v>
      </c>
      <c r="DB774" s="45">
        <v>103.9</v>
      </c>
      <c r="DC774" s="45">
        <v>105.7</v>
      </c>
      <c r="DD774" s="45">
        <v>106.2</v>
      </c>
      <c r="DE774" s="45">
        <v>106.6</v>
      </c>
      <c r="DF774" s="45">
        <v>106.8</v>
      </c>
      <c r="DG774" s="45">
        <v>106.3</v>
      </c>
      <c r="DH774" s="45">
        <v>107.2</v>
      </c>
      <c r="DI774" s="45">
        <v>106.8</v>
      </c>
      <c r="DJ774" s="45">
        <v>108</v>
      </c>
      <c r="DK774" s="45">
        <v>107.9</v>
      </c>
      <c r="DL774" s="45">
        <v>111.6</v>
      </c>
      <c r="DM774" s="45">
        <v>108.3</v>
      </c>
      <c r="DN774" s="45">
        <v>108.3</v>
      </c>
      <c r="DO774" s="45">
        <v>109.6</v>
      </c>
      <c r="DP774" s="45">
        <v>110.2</v>
      </c>
      <c r="DQ774" s="45">
        <v>110.2</v>
      </c>
      <c r="DR774" s="45">
        <v>110.7</v>
      </c>
      <c r="DS774" s="45">
        <v>112.1</v>
      </c>
      <c r="DT774" s="45">
        <v>113.2</v>
      </c>
      <c r="DU774" s="45">
        <v>113</v>
      </c>
      <c r="DV774" s="45">
        <v>113.9</v>
      </c>
      <c r="DW774" s="45">
        <v>112.8</v>
      </c>
      <c r="DX774" s="46">
        <v>113.4</v>
      </c>
      <c r="DY774" s="46">
        <v>115</v>
      </c>
      <c r="DZ774" s="46">
        <v>114.3</v>
      </c>
      <c r="EA774">
        <v>114.5</v>
      </c>
      <c r="EB774" s="47">
        <v>115.8</v>
      </c>
      <c r="EC774" s="47">
        <v>116.7</v>
      </c>
    </row>
    <row r="775" spans="1:133" x14ac:dyDescent="0.25">
      <c r="A775" s="43" t="s">
        <v>4294</v>
      </c>
      <c r="B775" s="43" t="s">
        <v>4295</v>
      </c>
      <c r="C775" s="44">
        <v>2.16E-3</v>
      </c>
      <c r="D775" s="45">
        <v>103.6</v>
      </c>
      <c r="E775" s="45">
        <v>103.7</v>
      </c>
      <c r="F775" s="45">
        <v>106.5</v>
      </c>
      <c r="G775" s="45">
        <v>106.5</v>
      </c>
      <c r="H775" s="45">
        <v>106.5</v>
      </c>
      <c r="I775" s="45">
        <v>106.3</v>
      </c>
      <c r="J775" s="45">
        <v>106.3</v>
      </c>
      <c r="K775" s="45">
        <v>106.4</v>
      </c>
      <c r="L775" s="45">
        <v>106.4</v>
      </c>
      <c r="M775" s="45">
        <v>103</v>
      </c>
      <c r="N775" s="45">
        <v>103</v>
      </c>
      <c r="O775" s="45">
        <v>103</v>
      </c>
      <c r="P775" s="45">
        <v>103.5</v>
      </c>
      <c r="Q775" s="45">
        <v>103.5</v>
      </c>
      <c r="R775" s="45">
        <v>103.5</v>
      </c>
      <c r="S775" s="45">
        <v>103.5</v>
      </c>
      <c r="T775" s="45">
        <v>103.1</v>
      </c>
      <c r="U775" s="45">
        <v>103.1</v>
      </c>
      <c r="V775" s="45">
        <v>103.1</v>
      </c>
      <c r="W775" s="45">
        <v>103.4</v>
      </c>
      <c r="X775" s="45">
        <v>103.4</v>
      </c>
      <c r="Y775" s="45">
        <v>105.5</v>
      </c>
      <c r="Z775" s="45">
        <v>105.5</v>
      </c>
      <c r="AA775" s="45">
        <v>106.1</v>
      </c>
      <c r="AB775" s="45">
        <v>105.9</v>
      </c>
      <c r="AC775" s="45">
        <v>105.9</v>
      </c>
      <c r="AD775" s="45">
        <v>105.9</v>
      </c>
      <c r="AE775" s="45">
        <v>105.9</v>
      </c>
      <c r="AF775" s="45">
        <v>105.9</v>
      </c>
      <c r="AG775" s="45">
        <v>105.9</v>
      </c>
      <c r="AH775" s="45">
        <v>105.9</v>
      </c>
      <c r="AI775" s="45">
        <v>105.9</v>
      </c>
      <c r="AJ775" s="45">
        <v>105.9</v>
      </c>
      <c r="AK775" s="45">
        <v>106.8</v>
      </c>
      <c r="AL775" s="45">
        <v>106.8</v>
      </c>
      <c r="AM775" s="45">
        <v>106.8</v>
      </c>
      <c r="AN775" s="45">
        <v>106.9</v>
      </c>
      <c r="AO775" s="45">
        <v>106.9</v>
      </c>
      <c r="AP775" s="45">
        <v>106.9</v>
      </c>
      <c r="AQ775" s="45">
        <v>106.9</v>
      </c>
      <c r="AR775" s="45">
        <v>106.9</v>
      </c>
      <c r="AS775" s="45">
        <v>106.9</v>
      </c>
      <c r="AT775" s="45">
        <v>106.9</v>
      </c>
      <c r="AU775" s="45">
        <v>106.9</v>
      </c>
      <c r="AV775" s="45">
        <v>108.8</v>
      </c>
      <c r="AW775" s="45">
        <v>105.8</v>
      </c>
      <c r="AX775" s="45">
        <v>105.8</v>
      </c>
      <c r="AY775" s="45">
        <v>105.8</v>
      </c>
      <c r="AZ775" s="45">
        <v>105.8</v>
      </c>
      <c r="BA775" s="45">
        <v>105.8</v>
      </c>
      <c r="BB775" s="45">
        <v>106.4</v>
      </c>
      <c r="BC775" s="45">
        <v>106.4</v>
      </c>
      <c r="BD775" s="45">
        <v>107</v>
      </c>
      <c r="BE775" s="45">
        <v>105.1</v>
      </c>
      <c r="BF775" s="45">
        <v>105.1</v>
      </c>
      <c r="BG775" s="45">
        <v>105.1</v>
      </c>
      <c r="BH775" s="45">
        <v>105.1</v>
      </c>
      <c r="BI775" s="45">
        <v>103.9</v>
      </c>
      <c r="BJ775" s="45">
        <v>103.9</v>
      </c>
      <c r="BK775" s="45">
        <v>103.2</v>
      </c>
      <c r="BL775" s="45">
        <v>103.2</v>
      </c>
      <c r="BM775" s="45">
        <v>103.2</v>
      </c>
      <c r="BN775" s="45">
        <v>103.2</v>
      </c>
      <c r="BO775" s="45">
        <v>103.2</v>
      </c>
      <c r="BP775" s="45">
        <v>107.4</v>
      </c>
      <c r="BQ775" s="45">
        <v>107.4</v>
      </c>
      <c r="BR775" s="45">
        <v>107.4</v>
      </c>
      <c r="BS775" s="45">
        <v>107.4</v>
      </c>
      <c r="BT775" s="45">
        <v>107.4</v>
      </c>
      <c r="BU775" s="45">
        <v>108.3</v>
      </c>
      <c r="BV775" s="45">
        <v>108.3</v>
      </c>
      <c r="BW775" s="45">
        <v>109</v>
      </c>
      <c r="BX775" s="45">
        <v>109</v>
      </c>
      <c r="BY775" s="45">
        <v>109</v>
      </c>
      <c r="BZ775" s="45">
        <v>109</v>
      </c>
      <c r="CA775" s="45">
        <v>109</v>
      </c>
      <c r="CB775" s="45">
        <v>109</v>
      </c>
      <c r="CC775" s="45">
        <v>109</v>
      </c>
      <c r="CD775" s="45">
        <v>109</v>
      </c>
      <c r="CE775" s="45">
        <v>109</v>
      </c>
      <c r="CF775" s="45">
        <v>109.4</v>
      </c>
      <c r="CG775" s="45">
        <v>109.4</v>
      </c>
      <c r="CH775" s="45">
        <v>109.4</v>
      </c>
      <c r="CI775" s="45">
        <v>109.4</v>
      </c>
      <c r="CJ775" s="45">
        <v>109.4</v>
      </c>
      <c r="CK775" s="45">
        <v>109.4</v>
      </c>
      <c r="CL775" s="45">
        <v>109.4</v>
      </c>
      <c r="CM775" s="45">
        <v>109.7</v>
      </c>
      <c r="CN775" s="45">
        <v>109.7</v>
      </c>
      <c r="CO775" s="45">
        <v>109.7</v>
      </c>
      <c r="CP775" s="45">
        <v>109.7</v>
      </c>
      <c r="CQ775" s="45">
        <v>109.7</v>
      </c>
      <c r="CR775" s="45">
        <v>109.7</v>
      </c>
      <c r="CS775" s="45">
        <v>109.7</v>
      </c>
      <c r="CT775" s="45">
        <v>109.7</v>
      </c>
      <c r="CU775" s="45">
        <v>109.7</v>
      </c>
      <c r="CV775" s="45">
        <v>109.7</v>
      </c>
      <c r="CW775" s="45">
        <v>109.7</v>
      </c>
      <c r="CX775" s="45">
        <v>109.7</v>
      </c>
      <c r="CY775" s="45">
        <v>109.7</v>
      </c>
      <c r="CZ775" s="45">
        <v>109.8</v>
      </c>
      <c r="DA775" s="45">
        <v>109.8</v>
      </c>
      <c r="DB775" s="45">
        <v>109.8</v>
      </c>
      <c r="DC775" s="45">
        <v>109.7</v>
      </c>
      <c r="DD775" s="45">
        <v>109.8</v>
      </c>
      <c r="DE775" s="45">
        <v>109.8</v>
      </c>
      <c r="DF775" s="45">
        <v>109.8</v>
      </c>
      <c r="DG775" s="45">
        <v>109.8</v>
      </c>
      <c r="DH775" s="45">
        <v>109.8</v>
      </c>
      <c r="DI775" s="45">
        <v>109.8</v>
      </c>
      <c r="DJ775" s="45">
        <v>109.8</v>
      </c>
      <c r="DK775" s="45">
        <v>110.4</v>
      </c>
      <c r="DL775" s="45">
        <v>110.4</v>
      </c>
      <c r="DM775" s="45">
        <v>113.5</v>
      </c>
      <c r="DN775" s="45">
        <v>113.5</v>
      </c>
      <c r="DO775" s="45">
        <v>113.5</v>
      </c>
      <c r="DP775" s="45">
        <v>115.3</v>
      </c>
      <c r="DQ775" s="45">
        <v>115.4</v>
      </c>
      <c r="DR775" s="45">
        <v>115.4</v>
      </c>
      <c r="DS775" s="45">
        <v>117.2</v>
      </c>
      <c r="DT775" s="45">
        <v>117.2</v>
      </c>
      <c r="DU775" s="45">
        <v>117.2</v>
      </c>
      <c r="DV775" s="45">
        <v>117.7</v>
      </c>
      <c r="DW775" s="45">
        <v>117.7</v>
      </c>
      <c r="DX775" s="46">
        <v>118.4</v>
      </c>
      <c r="DY775" s="46">
        <v>118.4</v>
      </c>
      <c r="DZ775" s="46">
        <v>118.4</v>
      </c>
      <c r="EA775">
        <v>118.4</v>
      </c>
      <c r="EB775" s="47">
        <v>117.7</v>
      </c>
      <c r="EC775" s="47">
        <v>117.7</v>
      </c>
    </row>
    <row r="776" spans="1:133" x14ac:dyDescent="0.25">
      <c r="A776" s="43" t="s">
        <v>4296</v>
      </c>
      <c r="B776" s="43" t="s">
        <v>4297</v>
      </c>
      <c r="C776" s="44">
        <v>1.6920000000000001E-2</v>
      </c>
      <c r="D776" s="45">
        <v>100.4</v>
      </c>
      <c r="E776" s="45">
        <v>100.5</v>
      </c>
      <c r="F776" s="45">
        <v>100.7</v>
      </c>
      <c r="G776" s="45">
        <v>102.2</v>
      </c>
      <c r="H776" s="45">
        <v>103.2</v>
      </c>
      <c r="I776" s="45">
        <v>102.5</v>
      </c>
      <c r="J776" s="45">
        <v>101.8</v>
      </c>
      <c r="K776" s="45">
        <v>101.9</v>
      </c>
      <c r="L776" s="45">
        <v>101.9</v>
      </c>
      <c r="M776" s="45">
        <v>101.9</v>
      </c>
      <c r="N776" s="45">
        <v>101.9</v>
      </c>
      <c r="O776" s="45">
        <v>102.2</v>
      </c>
      <c r="P776" s="45">
        <v>102.7</v>
      </c>
      <c r="Q776" s="45">
        <v>102.7</v>
      </c>
      <c r="R776" s="45">
        <v>103</v>
      </c>
      <c r="S776" s="45">
        <v>102.1</v>
      </c>
      <c r="T776" s="45">
        <v>102.1</v>
      </c>
      <c r="U776" s="45">
        <v>102.1</v>
      </c>
      <c r="V776" s="45">
        <v>101.3</v>
      </c>
      <c r="W776" s="45">
        <v>101.3</v>
      </c>
      <c r="X776" s="45">
        <v>101.3</v>
      </c>
      <c r="Y776" s="45">
        <v>103.3</v>
      </c>
      <c r="Z776" s="45">
        <v>103.3</v>
      </c>
      <c r="AA776" s="45">
        <v>103.2</v>
      </c>
      <c r="AB776" s="45">
        <v>103.6</v>
      </c>
      <c r="AC776" s="45">
        <v>103.6</v>
      </c>
      <c r="AD776" s="45">
        <v>103.4</v>
      </c>
      <c r="AE776" s="45">
        <v>102.2</v>
      </c>
      <c r="AF776" s="45">
        <v>102.2</v>
      </c>
      <c r="AG776" s="45">
        <v>102.4</v>
      </c>
      <c r="AH776" s="45">
        <v>102.8</v>
      </c>
      <c r="AI776" s="45">
        <v>102.8</v>
      </c>
      <c r="AJ776" s="45">
        <v>102.8</v>
      </c>
      <c r="AK776" s="45">
        <v>102.3</v>
      </c>
      <c r="AL776" s="45">
        <v>102.3</v>
      </c>
      <c r="AM776" s="45">
        <v>102.3</v>
      </c>
      <c r="AN776" s="45">
        <v>104.6</v>
      </c>
      <c r="AO776" s="45">
        <v>104.6</v>
      </c>
      <c r="AP776" s="45">
        <v>104.4</v>
      </c>
      <c r="AQ776" s="45">
        <v>104.5</v>
      </c>
      <c r="AR776" s="45">
        <v>104</v>
      </c>
      <c r="AS776" s="45">
        <v>103.9</v>
      </c>
      <c r="AT776" s="45">
        <v>103.9</v>
      </c>
      <c r="AU776" s="45">
        <v>104</v>
      </c>
      <c r="AV776" s="45">
        <v>104</v>
      </c>
      <c r="AW776" s="45">
        <v>103.8</v>
      </c>
      <c r="AX776" s="45">
        <v>103.8</v>
      </c>
      <c r="AY776" s="45">
        <v>103.8</v>
      </c>
      <c r="AZ776" s="45">
        <v>103.8</v>
      </c>
      <c r="BA776" s="45">
        <v>103.8</v>
      </c>
      <c r="BB776" s="45">
        <v>103.8</v>
      </c>
      <c r="BC776" s="45">
        <v>103.9</v>
      </c>
      <c r="BD776" s="45">
        <v>103.9</v>
      </c>
      <c r="BE776" s="45">
        <v>103.9</v>
      </c>
      <c r="BF776" s="45">
        <v>103.9</v>
      </c>
      <c r="BG776" s="45">
        <v>103.9</v>
      </c>
      <c r="BH776" s="45">
        <v>103.8</v>
      </c>
      <c r="BI776" s="45">
        <v>103.6</v>
      </c>
      <c r="BJ776" s="45">
        <v>103.4</v>
      </c>
      <c r="BK776" s="45">
        <v>103.8</v>
      </c>
      <c r="BL776" s="45">
        <v>103.4</v>
      </c>
      <c r="BM776" s="45">
        <v>103.6</v>
      </c>
      <c r="BN776" s="45">
        <v>104</v>
      </c>
      <c r="BO776" s="45">
        <v>104.5</v>
      </c>
      <c r="BP776" s="45">
        <v>103.5</v>
      </c>
      <c r="BQ776" s="45">
        <v>105</v>
      </c>
      <c r="BR776" s="45">
        <v>105</v>
      </c>
      <c r="BS776" s="45">
        <v>104.9</v>
      </c>
      <c r="BT776" s="45">
        <v>102.8</v>
      </c>
      <c r="BU776" s="45">
        <v>102.7</v>
      </c>
      <c r="BV776" s="45">
        <v>102.8</v>
      </c>
      <c r="BW776" s="45">
        <v>102.7</v>
      </c>
      <c r="BX776" s="45">
        <v>102.7</v>
      </c>
      <c r="BY776" s="45">
        <v>102.8</v>
      </c>
      <c r="BZ776" s="45">
        <v>102.6</v>
      </c>
      <c r="CA776" s="45">
        <v>102.6</v>
      </c>
      <c r="CB776" s="45">
        <v>103.1</v>
      </c>
      <c r="CC776" s="45">
        <v>103.2</v>
      </c>
      <c r="CD776" s="45">
        <v>103.4</v>
      </c>
      <c r="CE776" s="45">
        <v>103.5</v>
      </c>
      <c r="CF776" s="45">
        <v>103.4</v>
      </c>
      <c r="CG776" s="45">
        <v>102.8</v>
      </c>
      <c r="CH776" s="45">
        <v>102.8</v>
      </c>
      <c r="CI776" s="45">
        <v>102.4</v>
      </c>
      <c r="CJ776" s="45">
        <v>102.4</v>
      </c>
      <c r="CK776" s="45">
        <v>102.6</v>
      </c>
      <c r="CL776" s="45">
        <v>102.7</v>
      </c>
      <c r="CM776" s="45">
        <v>102.8</v>
      </c>
      <c r="CN776" s="45">
        <v>102.8</v>
      </c>
      <c r="CO776" s="45">
        <v>103.1</v>
      </c>
      <c r="CP776" s="45">
        <v>103.1</v>
      </c>
      <c r="CQ776" s="45">
        <v>103.4</v>
      </c>
      <c r="CR776" s="45">
        <v>103.7</v>
      </c>
      <c r="CS776" s="45">
        <v>103.6</v>
      </c>
      <c r="CT776" s="45">
        <v>103.7</v>
      </c>
      <c r="CU776" s="45">
        <v>103.8</v>
      </c>
      <c r="CV776" s="45">
        <v>103.7</v>
      </c>
      <c r="CW776" s="45">
        <v>104.6</v>
      </c>
      <c r="CX776" s="45">
        <v>104.7</v>
      </c>
      <c r="CY776" s="45">
        <v>105.2</v>
      </c>
      <c r="CZ776" s="45">
        <v>104.5</v>
      </c>
      <c r="DA776" s="45">
        <v>104</v>
      </c>
      <c r="DB776" s="45">
        <v>104</v>
      </c>
      <c r="DC776" s="45">
        <v>104.8</v>
      </c>
      <c r="DD776" s="45">
        <v>104</v>
      </c>
      <c r="DE776" s="45">
        <v>104.5</v>
      </c>
      <c r="DF776" s="45">
        <v>104.5</v>
      </c>
      <c r="DG776" s="45">
        <v>105.7</v>
      </c>
      <c r="DH776" s="45">
        <v>106</v>
      </c>
      <c r="DI776" s="45">
        <v>107.2</v>
      </c>
      <c r="DJ776" s="45">
        <v>107.1</v>
      </c>
      <c r="DK776" s="45">
        <v>107.5</v>
      </c>
      <c r="DL776" s="45">
        <v>107.5</v>
      </c>
      <c r="DM776" s="45">
        <v>108.4</v>
      </c>
      <c r="DN776" s="45">
        <v>110.1</v>
      </c>
      <c r="DO776" s="45">
        <v>110.2</v>
      </c>
      <c r="DP776" s="45">
        <v>111.3</v>
      </c>
      <c r="DQ776" s="45">
        <v>111.4</v>
      </c>
      <c r="DR776" s="45">
        <v>112.8</v>
      </c>
      <c r="DS776" s="45">
        <v>115.1</v>
      </c>
      <c r="DT776" s="45">
        <v>114.5</v>
      </c>
      <c r="DU776" s="45">
        <v>116</v>
      </c>
      <c r="DV776" s="45">
        <v>116.6</v>
      </c>
      <c r="DW776" s="45">
        <v>117.1</v>
      </c>
      <c r="DX776" s="46">
        <v>117</v>
      </c>
      <c r="DY776" s="46">
        <v>119</v>
      </c>
      <c r="DZ776" s="46">
        <v>120</v>
      </c>
      <c r="EA776">
        <v>120.1</v>
      </c>
      <c r="EB776" s="47">
        <v>120.5</v>
      </c>
      <c r="EC776" s="47">
        <v>120.6</v>
      </c>
    </row>
    <row r="777" spans="1:133" x14ac:dyDescent="0.25">
      <c r="A777" s="43" t="s">
        <v>4298</v>
      </c>
      <c r="B777" s="43" t="s">
        <v>4299</v>
      </c>
      <c r="C777" s="44">
        <v>0.18095</v>
      </c>
      <c r="D777" s="45">
        <v>100.3</v>
      </c>
      <c r="E777" s="45">
        <v>100.8</v>
      </c>
      <c r="F777" s="45">
        <v>101.8</v>
      </c>
      <c r="G777" s="45">
        <v>101.7</v>
      </c>
      <c r="H777" s="45">
        <v>102.6</v>
      </c>
      <c r="I777" s="45">
        <v>102.7</v>
      </c>
      <c r="J777" s="45">
        <v>101.8</v>
      </c>
      <c r="K777" s="45">
        <v>100</v>
      </c>
      <c r="L777" s="45">
        <v>102.4</v>
      </c>
      <c r="M777" s="45">
        <v>102.4</v>
      </c>
      <c r="N777" s="45">
        <v>103.2</v>
      </c>
      <c r="O777" s="45">
        <v>104.2</v>
      </c>
      <c r="P777" s="45">
        <v>102.5</v>
      </c>
      <c r="Q777" s="45">
        <v>102.5</v>
      </c>
      <c r="R777" s="45">
        <v>102.5</v>
      </c>
      <c r="S777" s="45">
        <v>79.2</v>
      </c>
      <c r="T777" s="45">
        <v>72.3</v>
      </c>
      <c r="U777" s="45">
        <v>71.099999999999994</v>
      </c>
      <c r="V777" s="45">
        <v>78</v>
      </c>
      <c r="W777" s="45">
        <v>78</v>
      </c>
      <c r="X777" s="45">
        <v>75.2</v>
      </c>
      <c r="Y777" s="45">
        <v>71.2</v>
      </c>
      <c r="Z777" s="45">
        <v>70.7</v>
      </c>
      <c r="AA777" s="45">
        <v>70.900000000000006</v>
      </c>
      <c r="AB777" s="45">
        <v>59.9</v>
      </c>
      <c r="AC777" s="45">
        <v>59.4</v>
      </c>
      <c r="AD777" s="45">
        <v>63.4</v>
      </c>
      <c r="AE777" s="45">
        <v>62.1</v>
      </c>
      <c r="AF777" s="45">
        <v>62.7</v>
      </c>
      <c r="AG777" s="45">
        <v>63.6</v>
      </c>
      <c r="AH777" s="45">
        <v>74.8</v>
      </c>
      <c r="AI777" s="45">
        <v>75.400000000000006</v>
      </c>
      <c r="AJ777" s="45">
        <v>77.599999999999994</v>
      </c>
      <c r="AK777" s="45">
        <v>75.7</v>
      </c>
      <c r="AL777" s="45">
        <v>77.2</v>
      </c>
      <c r="AM777" s="45">
        <v>74.400000000000006</v>
      </c>
      <c r="AN777" s="45">
        <v>68.599999999999994</v>
      </c>
      <c r="AO777" s="45">
        <v>71.400000000000006</v>
      </c>
      <c r="AP777" s="45">
        <v>67.8</v>
      </c>
      <c r="AQ777" s="45">
        <v>67</v>
      </c>
      <c r="AR777" s="45">
        <v>68.099999999999994</v>
      </c>
      <c r="AS777" s="45">
        <v>60.2</v>
      </c>
      <c r="AT777" s="45">
        <v>74.099999999999994</v>
      </c>
      <c r="AU777" s="45">
        <v>73.599999999999994</v>
      </c>
      <c r="AV777" s="45">
        <v>69</v>
      </c>
      <c r="AW777" s="45">
        <v>62.5</v>
      </c>
      <c r="AX777" s="45">
        <v>64</v>
      </c>
      <c r="AY777" s="45">
        <v>65.599999999999994</v>
      </c>
      <c r="AZ777" s="45">
        <v>52.9</v>
      </c>
      <c r="BA777" s="45">
        <v>51.5</v>
      </c>
      <c r="BB777" s="45">
        <v>54.7</v>
      </c>
      <c r="BC777" s="45">
        <v>47</v>
      </c>
      <c r="BD777" s="45">
        <v>46.8</v>
      </c>
      <c r="BE777" s="45">
        <v>46.7</v>
      </c>
      <c r="BF777" s="45">
        <v>46.7</v>
      </c>
      <c r="BG777" s="45">
        <v>46.7</v>
      </c>
      <c r="BH777" s="45">
        <v>46.7</v>
      </c>
      <c r="BI777" s="45">
        <v>46.7</v>
      </c>
      <c r="BJ777" s="45">
        <v>46.7</v>
      </c>
      <c r="BK777" s="45">
        <v>46.7</v>
      </c>
      <c r="BL777" s="45">
        <v>46.7</v>
      </c>
      <c r="BM777" s="45">
        <v>46.7</v>
      </c>
      <c r="BN777" s="45">
        <v>46.7</v>
      </c>
      <c r="BO777" s="45">
        <v>46.7</v>
      </c>
      <c r="BP777" s="45">
        <v>46.7</v>
      </c>
      <c r="BQ777" s="45">
        <v>46.7</v>
      </c>
      <c r="BR777" s="45">
        <v>46.7</v>
      </c>
      <c r="BS777" s="45">
        <v>46.7</v>
      </c>
      <c r="BT777" s="45">
        <v>46.7</v>
      </c>
      <c r="BU777" s="45">
        <v>46.7</v>
      </c>
      <c r="BV777" s="45">
        <v>46.7</v>
      </c>
      <c r="BW777" s="45">
        <v>46.7</v>
      </c>
      <c r="BX777" s="45">
        <v>46.7</v>
      </c>
      <c r="BY777" s="45">
        <v>46.7</v>
      </c>
      <c r="BZ777" s="45">
        <v>46.7</v>
      </c>
      <c r="CA777" s="45">
        <v>46.7</v>
      </c>
      <c r="CB777" s="45">
        <v>46.7</v>
      </c>
      <c r="CC777" s="45">
        <v>46.7</v>
      </c>
      <c r="CD777" s="45">
        <v>46.7</v>
      </c>
      <c r="CE777" s="45">
        <v>46.7</v>
      </c>
      <c r="CF777" s="45">
        <v>46.7</v>
      </c>
      <c r="CG777" s="45">
        <v>46.5</v>
      </c>
      <c r="CH777" s="45">
        <v>46.5</v>
      </c>
      <c r="CI777" s="45">
        <v>46.5</v>
      </c>
      <c r="CJ777" s="45">
        <v>46.5</v>
      </c>
      <c r="CK777" s="45">
        <v>46.5</v>
      </c>
      <c r="CL777" s="45">
        <v>46.5</v>
      </c>
      <c r="CM777" s="45">
        <v>46.5</v>
      </c>
      <c r="CN777" s="45">
        <v>46.5</v>
      </c>
      <c r="CO777" s="45">
        <v>46.5</v>
      </c>
      <c r="CP777" s="45">
        <v>46.5</v>
      </c>
      <c r="CQ777" s="45">
        <v>46.5</v>
      </c>
      <c r="CR777" s="45">
        <v>46.5</v>
      </c>
      <c r="CS777" s="45">
        <v>47.1</v>
      </c>
      <c r="CT777" s="45">
        <v>47.2</v>
      </c>
      <c r="CU777" s="45">
        <v>47.1</v>
      </c>
      <c r="CV777" s="45">
        <v>47</v>
      </c>
      <c r="CW777" s="45">
        <v>47.2</v>
      </c>
      <c r="CX777" s="45">
        <v>47.2</v>
      </c>
      <c r="CY777" s="45">
        <v>47.1</v>
      </c>
      <c r="CZ777" s="45">
        <v>47.1</v>
      </c>
      <c r="DA777" s="45">
        <v>47.1</v>
      </c>
      <c r="DB777" s="45">
        <v>47</v>
      </c>
      <c r="DC777" s="45">
        <v>47.1</v>
      </c>
      <c r="DD777" s="45">
        <v>47.1</v>
      </c>
      <c r="DE777" s="45">
        <v>47.6</v>
      </c>
      <c r="DF777" s="45">
        <v>47.6</v>
      </c>
      <c r="DG777" s="45">
        <v>47.6</v>
      </c>
      <c r="DH777" s="45">
        <v>47.6</v>
      </c>
      <c r="DI777" s="45">
        <v>47.6</v>
      </c>
      <c r="DJ777" s="45">
        <v>47.6</v>
      </c>
      <c r="DK777" s="45">
        <v>47.6</v>
      </c>
      <c r="DL777" s="45">
        <v>47.6</v>
      </c>
      <c r="DM777" s="45">
        <v>47.8</v>
      </c>
      <c r="DN777" s="45">
        <v>47.9</v>
      </c>
      <c r="DO777" s="45">
        <v>47.8</v>
      </c>
      <c r="DP777" s="45">
        <v>47.9</v>
      </c>
      <c r="DQ777" s="45">
        <v>48.1</v>
      </c>
      <c r="DR777" s="45">
        <v>48.5</v>
      </c>
      <c r="DS777" s="45">
        <v>48.5</v>
      </c>
      <c r="DT777" s="45">
        <v>48.4</v>
      </c>
      <c r="DU777" s="45">
        <v>54.4</v>
      </c>
      <c r="DV777" s="45">
        <v>55.7</v>
      </c>
      <c r="DW777" s="45">
        <v>55.7</v>
      </c>
      <c r="DX777" s="46">
        <v>56.7</v>
      </c>
      <c r="DY777" s="46">
        <v>57.1</v>
      </c>
      <c r="DZ777" s="46">
        <v>56.7</v>
      </c>
      <c r="EA777">
        <v>57.3</v>
      </c>
      <c r="EB777" s="47">
        <v>57.3</v>
      </c>
      <c r="EC777" s="47">
        <v>56.7</v>
      </c>
    </row>
    <row r="778" spans="1:133" x14ac:dyDescent="0.25">
      <c r="A778" s="43" t="s">
        <v>4300</v>
      </c>
      <c r="B778" s="43" t="s">
        <v>4301</v>
      </c>
      <c r="C778" s="44">
        <v>0.22792999999999999</v>
      </c>
      <c r="D778" s="45">
        <v>94.4</v>
      </c>
      <c r="E778" s="45">
        <v>94.7</v>
      </c>
      <c r="F778" s="45">
        <v>96.7</v>
      </c>
      <c r="G778" s="45">
        <v>100.1</v>
      </c>
      <c r="H778" s="45">
        <v>99</v>
      </c>
      <c r="I778" s="45">
        <v>102.1</v>
      </c>
      <c r="J778" s="45">
        <v>111.4</v>
      </c>
      <c r="K778" s="45">
        <v>104.1</v>
      </c>
      <c r="L778" s="45">
        <v>102.6</v>
      </c>
      <c r="M778" s="45">
        <v>100.9</v>
      </c>
      <c r="N778" s="45">
        <v>101.9</v>
      </c>
      <c r="O778" s="45">
        <v>104.9</v>
      </c>
      <c r="P778" s="45">
        <v>101.4</v>
      </c>
      <c r="Q778" s="45">
        <v>103.2</v>
      </c>
      <c r="R778" s="45">
        <v>104.1</v>
      </c>
      <c r="S778" s="45">
        <v>105.4</v>
      </c>
      <c r="T778" s="45">
        <v>106</v>
      </c>
      <c r="U778" s="45">
        <v>104.3</v>
      </c>
      <c r="V778" s="45">
        <v>105.6</v>
      </c>
      <c r="W778" s="45">
        <v>107.2</v>
      </c>
      <c r="X778" s="45">
        <v>107.9</v>
      </c>
      <c r="Y778" s="45">
        <v>107.5</v>
      </c>
      <c r="Z778" s="45">
        <v>114.6</v>
      </c>
      <c r="AA778" s="45">
        <v>117.9</v>
      </c>
      <c r="AB778" s="45">
        <v>115.8</v>
      </c>
      <c r="AC778" s="45">
        <v>114.9</v>
      </c>
      <c r="AD778" s="45">
        <v>113.4</v>
      </c>
      <c r="AE778" s="45">
        <v>112.6</v>
      </c>
      <c r="AF778" s="45">
        <v>113.7</v>
      </c>
      <c r="AG778" s="45">
        <v>116.2</v>
      </c>
      <c r="AH778" s="45">
        <v>116.5</v>
      </c>
      <c r="AI778" s="45">
        <v>112.2</v>
      </c>
      <c r="AJ778" s="45">
        <v>116.2</v>
      </c>
      <c r="AK778" s="45">
        <v>114.4</v>
      </c>
      <c r="AL778" s="45">
        <v>113.7</v>
      </c>
      <c r="AM778" s="45">
        <v>117.3</v>
      </c>
      <c r="AN778" s="45">
        <v>118</v>
      </c>
      <c r="AO778" s="45">
        <v>120.4</v>
      </c>
      <c r="AP778" s="45">
        <v>118</v>
      </c>
      <c r="AQ778" s="45">
        <v>123.7</v>
      </c>
      <c r="AR778" s="45">
        <v>122.6</v>
      </c>
      <c r="AS778" s="45">
        <v>117.4</v>
      </c>
      <c r="AT778" s="45">
        <v>123.7</v>
      </c>
      <c r="AU778" s="45">
        <v>122.7</v>
      </c>
      <c r="AV778" s="45">
        <v>121.5</v>
      </c>
      <c r="AW778" s="45">
        <v>116.9</v>
      </c>
      <c r="AX778" s="45">
        <v>114.2</v>
      </c>
      <c r="AY778" s="45">
        <v>119.6</v>
      </c>
      <c r="AZ778" s="45">
        <v>114.3</v>
      </c>
      <c r="BA778" s="45">
        <v>114</v>
      </c>
      <c r="BB778" s="45">
        <v>113.8</v>
      </c>
      <c r="BC778" s="45">
        <v>112.4</v>
      </c>
      <c r="BD778" s="45">
        <v>112.3</v>
      </c>
      <c r="BE778" s="45">
        <v>114.8</v>
      </c>
      <c r="BF778" s="45">
        <v>118.5</v>
      </c>
      <c r="BG778" s="45">
        <v>116.6</v>
      </c>
      <c r="BH778" s="45">
        <v>121.2</v>
      </c>
      <c r="BI778" s="45">
        <v>120.2</v>
      </c>
      <c r="BJ778" s="45">
        <v>122.1</v>
      </c>
      <c r="BK778" s="45">
        <v>122.9</v>
      </c>
      <c r="BL778" s="45">
        <v>124.5</v>
      </c>
      <c r="BM778" s="45">
        <v>124.1</v>
      </c>
      <c r="BN778" s="45">
        <v>120.4</v>
      </c>
      <c r="BO778" s="45">
        <v>116.6</v>
      </c>
      <c r="BP778" s="45">
        <v>119.5</v>
      </c>
      <c r="BQ778" s="45">
        <v>117.3</v>
      </c>
      <c r="BR778" s="45">
        <v>121.3</v>
      </c>
      <c r="BS778" s="45">
        <v>123.2</v>
      </c>
      <c r="BT778" s="45">
        <v>121.9</v>
      </c>
      <c r="BU778" s="45">
        <v>119.8</v>
      </c>
      <c r="BV778" s="45">
        <v>122.1</v>
      </c>
      <c r="BW778" s="45">
        <v>122.8</v>
      </c>
      <c r="BX778" s="45">
        <v>122.8</v>
      </c>
      <c r="BY778" s="45">
        <v>121.5</v>
      </c>
      <c r="BZ778" s="45">
        <v>124.1</v>
      </c>
      <c r="CA778" s="45">
        <v>121.6</v>
      </c>
      <c r="CB778" s="45">
        <v>121.3</v>
      </c>
      <c r="CC778" s="45">
        <v>125.9</v>
      </c>
      <c r="CD778" s="45">
        <v>128</v>
      </c>
      <c r="CE778" s="45">
        <v>128.69999999999999</v>
      </c>
      <c r="CF778" s="45">
        <v>127.5</v>
      </c>
      <c r="CG778" s="45">
        <v>126.9</v>
      </c>
      <c r="CH778" s="45">
        <v>123.4</v>
      </c>
      <c r="CI778" s="45">
        <v>124.5</v>
      </c>
      <c r="CJ778" s="45">
        <v>123.1</v>
      </c>
      <c r="CK778" s="45">
        <v>125.2</v>
      </c>
      <c r="CL778" s="45">
        <v>125.3</v>
      </c>
      <c r="CM778" s="45">
        <v>123.8</v>
      </c>
      <c r="CN778" s="45">
        <v>123.7</v>
      </c>
      <c r="CO778" s="45">
        <v>121.5</v>
      </c>
      <c r="CP778" s="45">
        <v>125.7</v>
      </c>
      <c r="CQ778" s="45">
        <v>123.6</v>
      </c>
      <c r="CR778" s="45">
        <v>125.6</v>
      </c>
      <c r="CS778" s="45">
        <v>126.3</v>
      </c>
      <c r="CT778" s="45">
        <v>128.6</v>
      </c>
      <c r="CU778" s="45">
        <v>130.1</v>
      </c>
      <c r="CV778" s="45">
        <v>119.3</v>
      </c>
      <c r="CW778" s="45">
        <v>125.2</v>
      </c>
      <c r="CX778" s="45">
        <v>125.6</v>
      </c>
      <c r="CY778" s="45">
        <v>125.7</v>
      </c>
      <c r="CZ778" s="45">
        <v>128.5</v>
      </c>
      <c r="DA778" s="45">
        <v>127.7</v>
      </c>
      <c r="DB778" s="45">
        <v>128.4</v>
      </c>
      <c r="DC778" s="45">
        <v>131.69999999999999</v>
      </c>
      <c r="DD778" s="45">
        <v>131.9</v>
      </c>
      <c r="DE778" s="45">
        <v>132.4</v>
      </c>
      <c r="DF778" s="45">
        <v>128.19999999999999</v>
      </c>
      <c r="DG778" s="45">
        <v>131.19999999999999</v>
      </c>
      <c r="DH778" s="45">
        <v>128.30000000000001</v>
      </c>
      <c r="DI778" s="45">
        <v>128.4</v>
      </c>
      <c r="DJ778" s="45">
        <v>128.5</v>
      </c>
      <c r="DK778" s="45">
        <v>128.6</v>
      </c>
      <c r="DL778" s="45">
        <v>129</v>
      </c>
      <c r="DM778" s="45">
        <v>131.6</v>
      </c>
      <c r="DN778" s="45">
        <v>131.9</v>
      </c>
      <c r="DO778" s="45">
        <v>131.80000000000001</v>
      </c>
      <c r="DP778" s="45">
        <v>131</v>
      </c>
      <c r="DQ778" s="45">
        <v>130.69999999999999</v>
      </c>
      <c r="DR778" s="45">
        <v>131.19999999999999</v>
      </c>
      <c r="DS778" s="45">
        <v>130.5</v>
      </c>
      <c r="DT778" s="45">
        <v>131</v>
      </c>
      <c r="DU778" s="45">
        <v>129.6</v>
      </c>
      <c r="DV778" s="45">
        <v>129.4</v>
      </c>
      <c r="DW778" s="45">
        <v>128</v>
      </c>
      <c r="DX778" s="46">
        <v>130</v>
      </c>
      <c r="DY778" s="46">
        <v>129.9</v>
      </c>
      <c r="DZ778" s="46">
        <v>129.6</v>
      </c>
      <c r="EA778">
        <v>127.8</v>
      </c>
      <c r="EB778" s="47">
        <v>125.3</v>
      </c>
      <c r="EC778" s="47">
        <v>124.7</v>
      </c>
    </row>
    <row r="779" spans="1:133" x14ac:dyDescent="0.25">
      <c r="A779" s="43" t="s">
        <v>4302</v>
      </c>
      <c r="B779" s="43" t="s">
        <v>4303</v>
      </c>
      <c r="C779" s="44">
        <v>3.0710000000000001E-2</v>
      </c>
      <c r="D779" s="45">
        <v>105.6</v>
      </c>
      <c r="E779" s="45">
        <v>100.6</v>
      </c>
      <c r="F779" s="45">
        <v>103.7</v>
      </c>
      <c r="G779" s="45">
        <v>109</v>
      </c>
      <c r="H779" s="45">
        <v>110</v>
      </c>
      <c r="I779" s="45">
        <v>108</v>
      </c>
      <c r="J779" s="45">
        <v>108.9</v>
      </c>
      <c r="K779" s="45">
        <v>105.8</v>
      </c>
      <c r="L779" s="45">
        <v>112.1</v>
      </c>
      <c r="M779" s="45">
        <v>108.3</v>
      </c>
      <c r="N779" s="45">
        <v>110.5</v>
      </c>
      <c r="O779" s="45">
        <v>108.9</v>
      </c>
      <c r="P779" s="45">
        <v>107.1</v>
      </c>
      <c r="Q779" s="45">
        <v>113.5</v>
      </c>
      <c r="R779" s="45">
        <v>110.6</v>
      </c>
      <c r="S779" s="45">
        <v>104.6</v>
      </c>
      <c r="T779" s="45">
        <v>112.1</v>
      </c>
      <c r="U779" s="45">
        <v>105.4</v>
      </c>
      <c r="V779" s="45">
        <v>103.1</v>
      </c>
      <c r="W779" s="45">
        <v>107.4</v>
      </c>
      <c r="X779" s="45">
        <v>104.9</v>
      </c>
      <c r="Y779" s="45">
        <v>109.1</v>
      </c>
      <c r="Z779" s="45">
        <v>110.4</v>
      </c>
      <c r="AA779" s="45">
        <v>108.6</v>
      </c>
      <c r="AB779" s="45">
        <v>111.8</v>
      </c>
      <c r="AC779" s="45">
        <v>102.5</v>
      </c>
      <c r="AD779" s="45">
        <v>103.5</v>
      </c>
      <c r="AE779" s="45">
        <v>103.5</v>
      </c>
      <c r="AF779" s="45">
        <v>108.4</v>
      </c>
      <c r="AG779" s="45">
        <v>105.6</v>
      </c>
      <c r="AH779" s="45">
        <v>108.3</v>
      </c>
      <c r="AI779" s="45">
        <v>100.3</v>
      </c>
      <c r="AJ779" s="45">
        <v>100.3</v>
      </c>
      <c r="AK779" s="45">
        <v>108.8</v>
      </c>
      <c r="AL779" s="45">
        <v>103.3</v>
      </c>
      <c r="AM779" s="45">
        <v>102.1</v>
      </c>
      <c r="AN779" s="45">
        <v>103</v>
      </c>
      <c r="AO779" s="45">
        <v>106.3</v>
      </c>
      <c r="AP779" s="45">
        <v>112.5</v>
      </c>
      <c r="AQ779" s="45">
        <v>108.6</v>
      </c>
      <c r="AR779" s="45">
        <v>112.8</v>
      </c>
      <c r="AS779" s="45">
        <v>109.2</v>
      </c>
      <c r="AT779" s="45">
        <v>115.5</v>
      </c>
      <c r="AU779" s="45">
        <v>107.7</v>
      </c>
      <c r="AV779" s="45">
        <v>114.2</v>
      </c>
      <c r="AW779" s="45">
        <v>111.4</v>
      </c>
      <c r="AX779" s="45">
        <v>112.7</v>
      </c>
      <c r="AY779" s="45">
        <v>115.1</v>
      </c>
      <c r="AZ779" s="45">
        <v>115.4</v>
      </c>
      <c r="BA779" s="45">
        <v>112.9</v>
      </c>
      <c r="BB779" s="45">
        <v>120.2</v>
      </c>
      <c r="BC779" s="45">
        <v>114.3</v>
      </c>
      <c r="BD779" s="45">
        <v>117.7</v>
      </c>
      <c r="BE779" s="45">
        <v>117.2</v>
      </c>
      <c r="BF779" s="45">
        <v>121.8</v>
      </c>
      <c r="BG779" s="45">
        <v>117</v>
      </c>
      <c r="BH779" s="45">
        <v>118.9</v>
      </c>
      <c r="BI779" s="45">
        <v>119.7</v>
      </c>
      <c r="BJ779" s="45">
        <v>118.9</v>
      </c>
      <c r="BK779" s="45">
        <v>118.3</v>
      </c>
      <c r="BL779" s="45">
        <v>120.1</v>
      </c>
      <c r="BM779" s="45">
        <v>120.9</v>
      </c>
      <c r="BN779" s="45">
        <v>119.3</v>
      </c>
      <c r="BO779" s="45">
        <v>121.5</v>
      </c>
      <c r="BP779" s="45">
        <v>120.9</v>
      </c>
      <c r="BQ779" s="45">
        <v>119.6</v>
      </c>
      <c r="BR779" s="45">
        <v>123.1</v>
      </c>
      <c r="BS779" s="45">
        <v>126.4</v>
      </c>
      <c r="BT779" s="45">
        <v>125.2</v>
      </c>
      <c r="BU779" s="45">
        <v>124.9</v>
      </c>
      <c r="BV779" s="45">
        <v>125.4</v>
      </c>
      <c r="BW779" s="45">
        <v>124.4</v>
      </c>
      <c r="BX779" s="45">
        <v>124.5</v>
      </c>
      <c r="BY779" s="45">
        <v>125.7</v>
      </c>
      <c r="BZ779" s="45">
        <v>129.1</v>
      </c>
      <c r="CA779" s="45">
        <v>127.9</v>
      </c>
      <c r="CB779" s="45">
        <v>127.6</v>
      </c>
      <c r="CC779" s="45">
        <v>127.2</v>
      </c>
      <c r="CD779" s="45">
        <v>128.69999999999999</v>
      </c>
      <c r="CE779" s="45">
        <v>128.80000000000001</v>
      </c>
      <c r="CF779" s="45">
        <v>127.1</v>
      </c>
      <c r="CG779" s="45">
        <v>124.5</v>
      </c>
      <c r="CH779" s="45">
        <v>124.5</v>
      </c>
      <c r="CI779" s="45">
        <v>124.5</v>
      </c>
      <c r="CJ779" s="45">
        <v>128</v>
      </c>
      <c r="CK779" s="45">
        <v>130.6</v>
      </c>
      <c r="CL779" s="45">
        <v>130.1</v>
      </c>
      <c r="CM779" s="45">
        <v>127.6</v>
      </c>
      <c r="CN779" s="45">
        <v>119.4</v>
      </c>
      <c r="CO779" s="45">
        <v>119.4</v>
      </c>
      <c r="CP779" s="45">
        <v>119.4</v>
      </c>
      <c r="CQ779" s="45">
        <v>119.7</v>
      </c>
      <c r="CR779" s="45">
        <v>119.7</v>
      </c>
      <c r="CS779" s="45">
        <v>121.1</v>
      </c>
      <c r="CT779" s="45">
        <v>121.4</v>
      </c>
      <c r="CU779" s="45">
        <v>121.4</v>
      </c>
      <c r="CV779" s="45">
        <v>120.8</v>
      </c>
      <c r="CW779" s="45">
        <v>120.8</v>
      </c>
      <c r="CX779" s="45">
        <v>121.1</v>
      </c>
      <c r="CY779" s="45">
        <v>121.1</v>
      </c>
      <c r="CZ779" s="45">
        <v>121.4</v>
      </c>
      <c r="DA779" s="45">
        <v>121.2</v>
      </c>
      <c r="DB779" s="45">
        <v>119.9</v>
      </c>
      <c r="DC779" s="45">
        <v>122.1</v>
      </c>
      <c r="DD779" s="45">
        <v>123.3</v>
      </c>
      <c r="DE779" s="45">
        <v>126</v>
      </c>
      <c r="DF779" s="45">
        <v>125.3</v>
      </c>
      <c r="DG779" s="45">
        <v>125.1</v>
      </c>
      <c r="DH779" s="45">
        <v>126.2</v>
      </c>
      <c r="DI779" s="45">
        <v>127</v>
      </c>
      <c r="DJ779" s="45">
        <v>127</v>
      </c>
      <c r="DK779" s="45">
        <v>129.19999999999999</v>
      </c>
      <c r="DL779" s="45">
        <v>129.6</v>
      </c>
      <c r="DM779" s="45">
        <v>130.4</v>
      </c>
      <c r="DN779" s="45">
        <v>131.9</v>
      </c>
      <c r="DO779" s="45">
        <v>131.1</v>
      </c>
      <c r="DP779" s="45">
        <v>129.1</v>
      </c>
      <c r="DQ779" s="45">
        <v>130.5</v>
      </c>
      <c r="DR779" s="45">
        <v>129.5</v>
      </c>
      <c r="DS779" s="45">
        <v>129.6</v>
      </c>
      <c r="DT779" s="45">
        <v>133.1</v>
      </c>
      <c r="DU779" s="45">
        <v>130.80000000000001</v>
      </c>
      <c r="DV779" s="45">
        <v>132.6</v>
      </c>
      <c r="DW779" s="45">
        <v>129.6</v>
      </c>
      <c r="DX779" s="46">
        <v>127.1</v>
      </c>
      <c r="DY779" s="46">
        <v>127.8</v>
      </c>
      <c r="DZ779" s="46">
        <v>127.7</v>
      </c>
      <c r="EA779">
        <v>127.6</v>
      </c>
      <c r="EB779" s="47">
        <v>129</v>
      </c>
      <c r="EC779" s="47">
        <v>130.19999999999999</v>
      </c>
    </row>
    <row r="780" spans="1:133" x14ac:dyDescent="0.25">
      <c r="A780" s="43" t="s">
        <v>4304</v>
      </c>
      <c r="B780" s="43" t="s">
        <v>4305</v>
      </c>
      <c r="C780" s="44">
        <v>5.4690000000000003E-2</v>
      </c>
      <c r="D780" s="45">
        <v>85.8</v>
      </c>
      <c r="E780" s="45">
        <v>85.8</v>
      </c>
      <c r="F780" s="45">
        <v>92.6</v>
      </c>
      <c r="G780" s="45">
        <v>102.1</v>
      </c>
      <c r="H780" s="45">
        <v>95.7</v>
      </c>
      <c r="I780" s="45">
        <v>94.7</v>
      </c>
      <c r="J780" s="45">
        <v>122</v>
      </c>
      <c r="K780" s="45">
        <v>124</v>
      </c>
      <c r="L780" s="45">
        <v>112.9</v>
      </c>
      <c r="M780" s="45">
        <v>108.7</v>
      </c>
      <c r="N780" s="45">
        <v>109.7</v>
      </c>
      <c r="O780" s="45">
        <v>110.2</v>
      </c>
      <c r="P780" s="45">
        <v>100.4</v>
      </c>
      <c r="Q780" s="45">
        <v>105.3</v>
      </c>
      <c r="R780" s="45">
        <v>102.4</v>
      </c>
      <c r="S780" s="45">
        <v>96.4</v>
      </c>
      <c r="T780" s="45">
        <v>88.6</v>
      </c>
      <c r="U780" s="45">
        <v>85</v>
      </c>
      <c r="V780" s="45">
        <v>94.5</v>
      </c>
      <c r="W780" s="45">
        <v>90.8</v>
      </c>
      <c r="X780" s="45">
        <v>97.6</v>
      </c>
      <c r="Y780" s="45">
        <v>88.9</v>
      </c>
      <c r="Z780" s="45">
        <v>94.8</v>
      </c>
      <c r="AA780" s="45">
        <v>106.5</v>
      </c>
      <c r="AB780" s="45">
        <v>100.5</v>
      </c>
      <c r="AC780" s="45">
        <v>102.1</v>
      </c>
      <c r="AD780" s="45">
        <v>95</v>
      </c>
      <c r="AE780" s="45">
        <v>88.4</v>
      </c>
      <c r="AF780" s="45">
        <v>85.5</v>
      </c>
      <c r="AG780" s="45">
        <v>91.6</v>
      </c>
      <c r="AH780" s="45">
        <v>89.3</v>
      </c>
      <c r="AI780" s="45">
        <v>79.5</v>
      </c>
      <c r="AJ780" s="45">
        <v>92</v>
      </c>
      <c r="AK780" s="45">
        <v>87.5</v>
      </c>
      <c r="AL780" s="45">
        <v>90.3</v>
      </c>
      <c r="AM780" s="45">
        <v>99.5</v>
      </c>
      <c r="AN780" s="45">
        <v>98.4</v>
      </c>
      <c r="AO780" s="45">
        <v>106</v>
      </c>
      <c r="AP780" s="45">
        <v>96.3</v>
      </c>
      <c r="AQ780" s="45">
        <v>94.1</v>
      </c>
      <c r="AR780" s="45">
        <v>92</v>
      </c>
      <c r="AS780" s="45">
        <v>75.3</v>
      </c>
      <c r="AT780" s="45">
        <v>105.1</v>
      </c>
      <c r="AU780" s="45">
        <v>99.8</v>
      </c>
      <c r="AV780" s="45">
        <v>91</v>
      </c>
      <c r="AW780" s="45">
        <v>93.1</v>
      </c>
      <c r="AX780" s="45">
        <v>101.4</v>
      </c>
      <c r="AY780" s="45">
        <v>110.3</v>
      </c>
      <c r="AZ780" s="45">
        <v>98.5</v>
      </c>
      <c r="BA780" s="45">
        <v>108</v>
      </c>
      <c r="BB780" s="45">
        <v>107.4</v>
      </c>
      <c r="BC780" s="45">
        <v>101.3</v>
      </c>
      <c r="BD780" s="45">
        <v>93.7</v>
      </c>
      <c r="BE780" s="45">
        <v>96.5</v>
      </c>
      <c r="BF780" s="45">
        <v>104.7</v>
      </c>
      <c r="BG780" s="45">
        <v>98.7</v>
      </c>
      <c r="BH780" s="45">
        <v>110.9</v>
      </c>
      <c r="BI780" s="45">
        <v>110.5</v>
      </c>
      <c r="BJ780" s="45">
        <v>115.3</v>
      </c>
      <c r="BK780" s="45">
        <v>116.9</v>
      </c>
      <c r="BL780" s="45">
        <v>120</v>
      </c>
      <c r="BM780" s="45">
        <v>117.5</v>
      </c>
      <c r="BN780" s="45">
        <v>103</v>
      </c>
      <c r="BO780" s="45">
        <v>99.8</v>
      </c>
      <c r="BP780" s="45">
        <v>110.6</v>
      </c>
      <c r="BQ780" s="45">
        <v>96.8</v>
      </c>
      <c r="BR780" s="45">
        <v>114.6</v>
      </c>
      <c r="BS780" s="45">
        <v>120.7</v>
      </c>
      <c r="BT780" s="45">
        <v>114</v>
      </c>
      <c r="BU780" s="45">
        <v>107.3</v>
      </c>
      <c r="BV780" s="45">
        <v>117.8</v>
      </c>
      <c r="BW780" s="45">
        <v>119.9</v>
      </c>
      <c r="BX780" s="45">
        <v>120.1</v>
      </c>
      <c r="BY780" s="45">
        <v>114.4</v>
      </c>
      <c r="BZ780" s="45">
        <v>122.7</v>
      </c>
      <c r="CA780" s="45">
        <v>115.8</v>
      </c>
      <c r="CB780" s="45">
        <v>115.8</v>
      </c>
      <c r="CC780" s="45">
        <v>134.1</v>
      </c>
      <c r="CD780" s="45">
        <v>131.5</v>
      </c>
      <c r="CE780" s="45">
        <v>134.5</v>
      </c>
      <c r="CF780" s="45">
        <v>130.5</v>
      </c>
      <c r="CG780" s="45">
        <v>142</v>
      </c>
      <c r="CH780" s="45">
        <v>127.4</v>
      </c>
      <c r="CI780" s="45">
        <v>132</v>
      </c>
      <c r="CJ780" s="45">
        <v>124.1</v>
      </c>
      <c r="CK780" s="45">
        <v>131.1</v>
      </c>
      <c r="CL780" s="45">
        <v>132.1</v>
      </c>
      <c r="CM780" s="45">
        <v>127.2</v>
      </c>
      <c r="CN780" s="45">
        <v>132</v>
      </c>
      <c r="CO780" s="45">
        <v>122.7</v>
      </c>
      <c r="CP780" s="45">
        <v>144.5</v>
      </c>
      <c r="CQ780" s="45">
        <v>136.1</v>
      </c>
      <c r="CR780" s="45">
        <v>142.19999999999999</v>
      </c>
      <c r="CS780" s="45">
        <v>146.1</v>
      </c>
      <c r="CT780" s="45">
        <v>154.6</v>
      </c>
      <c r="CU780" s="45">
        <v>160.6</v>
      </c>
      <c r="CV780" s="45">
        <v>115.9</v>
      </c>
      <c r="CW780" s="45">
        <v>140.30000000000001</v>
      </c>
      <c r="CX780" s="45">
        <v>142.1</v>
      </c>
      <c r="CY780" s="45">
        <v>140</v>
      </c>
      <c r="CZ780" s="45">
        <v>141.6</v>
      </c>
      <c r="DA780" s="45">
        <v>139</v>
      </c>
      <c r="DB780" s="45">
        <v>143.30000000000001</v>
      </c>
      <c r="DC780" s="45">
        <v>155.6</v>
      </c>
      <c r="DD780" s="45">
        <v>155.4</v>
      </c>
      <c r="DE780" s="45">
        <v>156.1</v>
      </c>
      <c r="DF780" s="45">
        <v>138.1</v>
      </c>
      <c r="DG780" s="45">
        <v>148.4</v>
      </c>
      <c r="DH780" s="45">
        <v>135.5</v>
      </c>
      <c r="DI780" s="45">
        <v>135.5</v>
      </c>
      <c r="DJ780" s="45">
        <v>135.5</v>
      </c>
      <c r="DK780" s="45">
        <v>135.5</v>
      </c>
      <c r="DL780" s="45">
        <v>135.5</v>
      </c>
      <c r="DM780" s="45">
        <v>135.5</v>
      </c>
      <c r="DN780" s="45">
        <v>134.69999999999999</v>
      </c>
      <c r="DO780" s="45">
        <v>132</v>
      </c>
      <c r="DP780" s="45">
        <v>130.1</v>
      </c>
      <c r="DQ780" s="45">
        <v>128.1</v>
      </c>
      <c r="DR780" s="45">
        <v>128.6</v>
      </c>
      <c r="DS780" s="45">
        <v>125.5</v>
      </c>
      <c r="DT780" s="45">
        <v>125.7</v>
      </c>
      <c r="DU780" s="45">
        <v>124.8</v>
      </c>
      <c r="DV780" s="45">
        <v>125.2</v>
      </c>
      <c r="DW780" s="45">
        <v>123.8</v>
      </c>
      <c r="DX780" s="46">
        <v>123.1</v>
      </c>
      <c r="DY780" s="46">
        <v>122.3</v>
      </c>
      <c r="DZ780" s="46">
        <v>121.8</v>
      </c>
      <c r="EA780">
        <v>121.8</v>
      </c>
      <c r="EB780" s="47">
        <v>118.2</v>
      </c>
      <c r="EC780" s="47">
        <v>115.3</v>
      </c>
    </row>
    <row r="781" spans="1:133" x14ac:dyDescent="0.25">
      <c r="A781" s="43" t="s">
        <v>4306</v>
      </c>
      <c r="B781" s="43" t="s">
        <v>4307</v>
      </c>
      <c r="C781" s="44">
        <v>2.2169999999999999E-2</v>
      </c>
      <c r="D781" s="45">
        <v>100.4</v>
      </c>
      <c r="E781" s="45">
        <v>100.4</v>
      </c>
      <c r="F781" s="45">
        <v>100.4</v>
      </c>
      <c r="G781" s="45">
        <v>100.4</v>
      </c>
      <c r="H781" s="45">
        <v>100.4</v>
      </c>
      <c r="I781" s="45">
        <v>100.4</v>
      </c>
      <c r="J781" s="45">
        <v>100.4</v>
      </c>
      <c r="K781" s="45">
        <v>97.4</v>
      </c>
      <c r="L781" s="45">
        <v>100.4</v>
      </c>
      <c r="M781" s="45">
        <v>100.4</v>
      </c>
      <c r="N781" s="45">
        <v>100.4</v>
      </c>
      <c r="O781" s="45">
        <v>100.4</v>
      </c>
      <c r="P781" s="45">
        <v>100.6</v>
      </c>
      <c r="Q781" s="45">
        <v>100.6</v>
      </c>
      <c r="R781" s="45">
        <v>100.6</v>
      </c>
      <c r="S781" s="45">
        <v>100.6</v>
      </c>
      <c r="T781" s="45">
        <v>100.6</v>
      </c>
      <c r="U781" s="45">
        <v>100.6</v>
      </c>
      <c r="V781" s="45">
        <v>100.6</v>
      </c>
      <c r="W781" s="45">
        <v>100.6</v>
      </c>
      <c r="X781" s="45">
        <v>100.6</v>
      </c>
      <c r="Y781" s="45">
        <v>100.6</v>
      </c>
      <c r="Z781" s="45">
        <v>100.6</v>
      </c>
      <c r="AA781" s="45">
        <v>100.6</v>
      </c>
      <c r="AB781" s="45">
        <v>100.9</v>
      </c>
      <c r="AC781" s="45">
        <v>100.9</v>
      </c>
      <c r="AD781" s="45">
        <v>100.9</v>
      </c>
      <c r="AE781" s="45">
        <v>100.9</v>
      </c>
      <c r="AF781" s="45">
        <v>100.9</v>
      </c>
      <c r="AG781" s="45">
        <v>100.9</v>
      </c>
      <c r="AH781" s="45">
        <v>100.9</v>
      </c>
      <c r="AI781" s="45">
        <v>100.9</v>
      </c>
      <c r="AJ781" s="45">
        <v>100.9</v>
      </c>
      <c r="AK781" s="45">
        <v>100.9</v>
      </c>
      <c r="AL781" s="45">
        <v>100.9</v>
      </c>
      <c r="AM781" s="45">
        <v>100.9</v>
      </c>
      <c r="AN781" s="45">
        <v>102.1</v>
      </c>
      <c r="AO781" s="45">
        <v>102.1</v>
      </c>
      <c r="AP781" s="45">
        <v>102.1</v>
      </c>
      <c r="AQ781" s="45">
        <v>102.1</v>
      </c>
      <c r="AR781" s="45">
        <v>102.1</v>
      </c>
      <c r="AS781" s="45">
        <v>102.1</v>
      </c>
      <c r="AT781" s="45">
        <v>102.1</v>
      </c>
      <c r="AU781" s="45">
        <v>102.1</v>
      </c>
      <c r="AV781" s="45">
        <v>102.1</v>
      </c>
      <c r="AW781" s="45">
        <v>102.1</v>
      </c>
      <c r="AX781" s="45">
        <v>102.1</v>
      </c>
      <c r="AY781" s="45">
        <v>102.1</v>
      </c>
      <c r="AZ781" s="45">
        <v>102.1</v>
      </c>
      <c r="BA781" s="45">
        <v>102.1</v>
      </c>
      <c r="BB781" s="45">
        <v>89.1</v>
      </c>
      <c r="BC781" s="45">
        <v>89.1</v>
      </c>
      <c r="BD781" s="45">
        <v>89.1</v>
      </c>
      <c r="BE781" s="45">
        <v>89.1</v>
      </c>
      <c r="BF781" s="45">
        <v>89.1</v>
      </c>
      <c r="BG781" s="45">
        <v>89.1</v>
      </c>
      <c r="BH781" s="45">
        <v>89.1</v>
      </c>
      <c r="BI781" s="45">
        <v>89.1</v>
      </c>
      <c r="BJ781" s="45">
        <v>89.1</v>
      </c>
      <c r="BK781" s="45">
        <v>89.1</v>
      </c>
      <c r="BL781" s="45">
        <v>89.1</v>
      </c>
      <c r="BM781" s="45">
        <v>89.1</v>
      </c>
      <c r="BN781" s="45">
        <v>89.1</v>
      </c>
      <c r="BO781" s="45">
        <v>90.2</v>
      </c>
      <c r="BP781" s="45">
        <v>90.2</v>
      </c>
      <c r="BQ781" s="45">
        <v>90.2</v>
      </c>
      <c r="BR781" s="45">
        <v>90.2</v>
      </c>
      <c r="BS781" s="45">
        <v>90.2</v>
      </c>
      <c r="BT781" s="45">
        <v>90.2</v>
      </c>
      <c r="BU781" s="45">
        <v>88.9</v>
      </c>
      <c r="BV781" s="45">
        <v>88.9</v>
      </c>
      <c r="BW781" s="45">
        <v>88.9</v>
      </c>
      <c r="BX781" s="45">
        <v>88.9</v>
      </c>
      <c r="BY781" s="45">
        <v>88.9</v>
      </c>
      <c r="BZ781" s="45">
        <v>88.9</v>
      </c>
      <c r="CA781" s="45">
        <v>88.9</v>
      </c>
      <c r="CB781" s="45">
        <v>87</v>
      </c>
      <c r="CC781" s="45">
        <v>87</v>
      </c>
      <c r="CD781" s="45">
        <v>87</v>
      </c>
      <c r="CE781" s="45">
        <v>87</v>
      </c>
      <c r="CF781" s="45">
        <v>87</v>
      </c>
      <c r="CG781" s="45">
        <v>87</v>
      </c>
      <c r="CH781" s="45">
        <v>87</v>
      </c>
      <c r="CI781" s="45">
        <v>87</v>
      </c>
      <c r="CJ781" s="45">
        <v>87</v>
      </c>
      <c r="CK781" s="45">
        <v>87</v>
      </c>
      <c r="CL781" s="45">
        <v>87</v>
      </c>
      <c r="CM781" s="45">
        <v>87</v>
      </c>
      <c r="CN781" s="45">
        <v>87</v>
      </c>
      <c r="CO781" s="45">
        <v>87</v>
      </c>
      <c r="CP781" s="45">
        <v>84.3</v>
      </c>
      <c r="CQ781" s="45">
        <v>84.3</v>
      </c>
      <c r="CR781" s="45">
        <v>84.3</v>
      </c>
      <c r="CS781" s="45">
        <v>84.3</v>
      </c>
      <c r="CT781" s="45">
        <v>84.3</v>
      </c>
      <c r="CU781" s="45">
        <v>84.3</v>
      </c>
      <c r="CV781" s="45">
        <v>84.3</v>
      </c>
      <c r="CW781" s="45">
        <v>84.3</v>
      </c>
      <c r="CX781" s="45">
        <v>84.3</v>
      </c>
      <c r="CY781" s="45">
        <v>84.3</v>
      </c>
      <c r="CZ781" s="45">
        <v>84.3</v>
      </c>
      <c r="DA781" s="45">
        <v>84.3</v>
      </c>
      <c r="DB781" s="45">
        <v>84.3</v>
      </c>
      <c r="DC781" s="45">
        <v>84.3</v>
      </c>
      <c r="DD781" s="45">
        <v>84.3</v>
      </c>
      <c r="DE781" s="45">
        <v>84.3</v>
      </c>
      <c r="DF781" s="45">
        <v>87.5</v>
      </c>
      <c r="DG781" s="45">
        <v>93.5</v>
      </c>
      <c r="DH781" s="45">
        <v>93.5</v>
      </c>
      <c r="DI781" s="45">
        <v>93.5</v>
      </c>
      <c r="DJ781" s="45">
        <v>93.5</v>
      </c>
      <c r="DK781" s="45">
        <v>90.5</v>
      </c>
      <c r="DL781" s="45">
        <v>93.5</v>
      </c>
      <c r="DM781" s="45">
        <v>81</v>
      </c>
      <c r="DN781" s="45">
        <v>84.3</v>
      </c>
      <c r="DO781" s="45">
        <v>84.6</v>
      </c>
      <c r="DP781" s="45">
        <v>84.6</v>
      </c>
      <c r="DQ781" s="45">
        <v>84.7</v>
      </c>
      <c r="DR781" s="45">
        <v>87.5</v>
      </c>
      <c r="DS781" s="45">
        <v>87.4</v>
      </c>
      <c r="DT781" s="45">
        <v>87.4</v>
      </c>
      <c r="DU781" s="45">
        <v>87.4</v>
      </c>
      <c r="DV781" s="45">
        <v>87.4</v>
      </c>
      <c r="DW781" s="45">
        <v>87.4</v>
      </c>
      <c r="DX781" s="46">
        <v>87.4</v>
      </c>
      <c r="DY781" s="46">
        <v>87.4</v>
      </c>
      <c r="DZ781" s="46">
        <v>87.4</v>
      </c>
      <c r="EA781">
        <v>90.1</v>
      </c>
      <c r="EB781" s="47">
        <v>90.1</v>
      </c>
      <c r="EC781" s="47">
        <v>90.1</v>
      </c>
    </row>
    <row r="782" spans="1:133" x14ac:dyDescent="0.25">
      <c r="A782" s="43" t="s">
        <v>4308</v>
      </c>
      <c r="B782" s="43" t="s">
        <v>4309</v>
      </c>
      <c r="C782" s="44">
        <v>2.4599999999999999E-3</v>
      </c>
      <c r="D782" s="45">
        <v>99.6</v>
      </c>
      <c r="E782" s="45">
        <v>97.6</v>
      </c>
      <c r="F782" s="45">
        <v>99.6</v>
      </c>
      <c r="G782" s="45">
        <v>99.6</v>
      </c>
      <c r="H782" s="45">
        <v>112.1</v>
      </c>
      <c r="I782" s="45">
        <v>117.7</v>
      </c>
      <c r="J782" s="45">
        <v>114</v>
      </c>
      <c r="K782" s="45">
        <v>109.7</v>
      </c>
      <c r="L782" s="45">
        <v>109.1</v>
      </c>
      <c r="M782" s="45">
        <v>106.8</v>
      </c>
      <c r="N782" s="45">
        <v>107.8</v>
      </c>
      <c r="O782" s="45">
        <v>116</v>
      </c>
      <c r="P782" s="45">
        <v>117.2</v>
      </c>
      <c r="Q782" s="45">
        <v>110</v>
      </c>
      <c r="R782" s="45">
        <v>109.2</v>
      </c>
      <c r="S782" s="45">
        <v>112</v>
      </c>
      <c r="T782" s="45">
        <v>110.9</v>
      </c>
      <c r="U782" s="45">
        <v>119.7</v>
      </c>
      <c r="V782" s="45">
        <v>116.7</v>
      </c>
      <c r="W782" s="45">
        <v>118</v>
      </c>
      <c r="X782" s="45">
        <v>128.9</v>
      </c>
      <c r="Y782" s="45">
        <v>126.1</v>
      </c>
      <c r="Z782" s="45">
        <v>117</v>
      </c>
      <c r="AA782" s="45">
        <v>127.1</v>
      </c>
      <c r="AB782" s="45">
        <v>124.2</v>
      </c>
      <c r="AC782" s="45">
        <v>126.9</v>
      </c>
      <c r="AD782" s="45">
        <v>125.4</v>
      </c>
      <c r="AE782" s="45">
        <v>119.7</v>
      </c>
      <c r="AF782" s="45">
        <v>126.6</v>
      </c>
      <c r="AG782" s="45">
        <v>132.19999999999999</v>
      </c>
      <c r="AH782" s="45">
        <v>126.4</v>
      </c>
      <c r="AI782" s="45">
        <v>120</v>
      </c>
      <c r="AJ782" s="45">
        <v>126.8</v>
      </c>
      <c r="AK782" s="45">
        <v>123.9</v>
      </c>
      <c r="AL782" s="45">
        <v>125.6</v>
      </c>
      <c r="AM782" s="45">
        <v>123.7</v>
      </c>
      <c r="AN782" s="45">
        <v>119</v>
      </c>
      <c r="AO782" s="45">
        <v>130.4</v>
      </c>
      <c r="AP782" s="45">
        <v>132.69999999999999</v>
      </c>
      <c r="AQ782" s="45">
        <v>121.9</v>
      </c>
      <c r="AR782" s="45">
        <v>119.4</v>
      </c>
      <c r="AS782" s="45">
        <v>119.4</v>
      </c>
      <c r="AT782" s="45">
        <v>118.4</v>
      </c>
      <c r="AU782" s="45">
        <v>118.4</v>
      </c>
      <c r="AV782" s="45">
        <v>118.9</v>
      </c>
      <c r="AW782" s="45">
        <v>122.5</v>
      </c>
      <c r="AX782" s="45">
        <v>116</v>
      </c>
      <c r="AY782" s="45">
        <v>120.3</v>
      </c>
      <c r="AZ782" s="45">
        <v>117.3</v>
      </c>
      <c r="BA782" s="45">
        <v>113.3</v>
      </c>
      <c r="BB782" s="45">
        <v>115.9</v>
      </c>
      <c r="BC782" s="45">
        <v>115.9</v>
      </c>
      <c r="BD782" s="45">
        <v>116.9</v>
      </c>
      <c r="BE782" s="45">
        <v>114.9</v>
      </c>
      <c r="BF782" s="45">
        <v>112.6</v>
      </c>
      <c r="BG782" s="45">
        <v>113.3</v>
      </c>
      <c r="BH782" s="45">
        <v>109.6</v>
      </c>
      <c r="BI782" s="45">
        <v>116.6</v>
      </c>
      <c r="BJ782" s="45">
        <v>116.6</v>
      </c>
      <c r="BK782" s="45">
        <v>116.1</v>
      </c>
      <c r="BL782" s="45">
        <v>116.3</v>
      </c>
      <c r="BM782" s="45">
        <v>118.6</v>
      </c>
      <c r="BN782" s="45">
        <v>117.5</v>
      </c>
      <c r="BO782" s="45">
        <v>113</v>
      </c>
      <c r="BP782" s="45">
        <v>110.8</v>
      </c>
      <c r="BQ782" s="45">
        <v>111.6</v>
      </c>
      <c r="BR782" s="45">
        <v>111.6</v>
      </c>
      <c r="BS782" s="45">
        <v>110</v>
      </c>
      <c r="BT782" s="45">
        <v>106</v>
      </c>
      <c r="BU782" s="45">
        <v>106.7</v>
      </c>
      <c r="BV782" s="45">
        <v>106.7</v>
      </c>
      <c r="BW782" s="45">
        <v>106.7</v>
      </c>
      <c r="BX782" s="45">
        <v>106.7</v>
      </c>
      <c r="BY782" s="45">
        <v>106.7</v>
      </c>
      <c r="BZ782" s="45">
        <v>106.7</v>
      </c>
      <c r="CA782" s="45">
        <v>106.7</v>
      </c>
      <c r="CB782" s="45">
        <v>106.7</v>
      </c>
      <c r="CC782" s="45">
        <v>106.7</v>
      </c>
      <c r="CD782" s="45">
        <v>106.7</v>
      </c>
      <c r="CE782" s="45">
        <v>106.7</v>
      </c>
      <c r="CF782" s="45">
        <v>106.8</v>
      </c>
      <c r="CG782" s="45">
        <v>105.2</v>
      </c>
      <c r="CH782" s="45">
        <v>106.7</v>
      </c>
      <c r="CI782" s="45">
        <v>106.4</v>
      </c>
      <c r="CJ782" s="45">
        <v>104.4</v>
      </c>
      <c r="CK782" s="45">
        <v>108.4</v>
      </c>
      <c r="CL782" s="45">
        <v>106.7</v>
      </c>
      <c r="CM782" s="45">
        <v>108.7</v>
      </c>
      <c r="CN782" s="45">
        <v>105.2</v>
      </c>
      <c r="CO782" s="45">
        <v>105.2</v>
      </c>
      <c r="CP782" s="45">
        <v>105.2</v>
      </c>
      <c r="CQ782" s="45">
        <v>105.2</v>
      </c>
      <c r="CR782" s="45">
        <v>105.2</v>
      </c>
      <c r="CS782" s="45">
        <v>106</v>
      </c>
      <c r="CT782" s="45">
        <v>105.6</v>
      </c>
      <c r="CU782" s="45">
        <v>105.2</v>
      </c>
      <c r="CV782" s="45">
        <v>105.2</v>
      </c>
      <c r="CW782" s="45">
        <v>105.2</v>
      </c>
      <c r="CX782" s="45">
        <v>104.6</v>
      </c>
      <c r="CY782" s="45">
        <v>104.6</v>
      </c>
      <c r="CZ782" s="45">
        <v>104.6</v>
      </c>
      <c r="DA782" s="45">
        <v>104.6</v>
      </c>
      <c r="DB782" s="45">
        <v>104.6</v>
      </c>
      <c r="DC782" s="45">
        <v>104.6</v>
      </c>
      <c r="DD782" s="45">
        <v>104.6</v>
      </c>
      <c r="DE782" s="45">
        <v>104.7</v>
      </c>
      <c r="DF782" s="45">
        <v>108.6</v>
      </c>
      <c r="DG782" s="45">
        <v>109.2</v>
      </c>
      <c r="DH782" s="45">
        <v>109.2</v>
      </c>
      <c r="DI782" s="45">
        <v>109.2</v>
      </c>
      <c r="DJ782" s="45">
        <v>110.3</v>
      </c>
      <c r="DK782" s="45">
        <v>110.5</v>
      </c>
      <c r="DL782" s="45">
        <v>110.8</v>
      </c>
      <c r="DM782" s="45">
        <v>112.3</v>
      </c>
      <c r="DN782" s="45">
        <v>112.6</v>
      </c>
      <c r="DO782" s="45">
        <v>112.7</v>
      </c>
      <c r="DP782" s="45">
        <v>112.8</v>
      </c>
      <c r="DQ782" s="45">
        <v>112.8</v>
      </c>
      <c r="DR782" s="45">
        <v>113.4</v>
      </c>
      <c r="DS782" s="45">
        <v>113.4</v>
      </c>
      <c r="DT782" s="45">
        <v>113.6</v>
      </c>
      <c r="DU782" s="45">
        <v>116.1</v>
      </c>
      <c r="DV782" s="45">
        <v>119.5</v>
      </c>
      <c r="DW782" s="45">
        <v>119.7</v>
      </c>
      <c r="DX782" s="46">
        <v>120.1</v>
      </c>
      <c r="DY782" s="46">
        <v>120.1</v>
      </c>
      <c r="DZ782" s="46">
        <v>120</v>
      </c>
      <c r="EA782">
        <v>119.9</v>
      </c>
      <c r="EB782" s="47">
        <v>119.9</v>
      </c>
      <c r="EC782" s="47">
        <v>119.9</v>
      </c>
    </row>
    <row r="783" spans="1:133" x14ac:dyDescent="0.25">
      <c r="A783" s="43" t="s">
        <v>2918</v>
      </c>
      <c r="B783" s="43" t="s">
        <v>4310</v>
      </c>
      <c r="C783" s="44">
        <v>0.1179</v>
      </c>
      <c r="D783" s="45">
        <v>94.3</v>
      </c>
      <c r="E783" s="45">
        <v>96.1</v>
      </c>
      <c r="F783" s="45">
        <v>96.1</v>
      </c>
      <c r="G783" s="45">
        <v>96.7</v>
      </c>
      <c r="H783" s="45">
        <v>97.1</v>
      </c>
      <c r="I783" s="45">
        <v>103.9</v>
      </c>
      <c r="J783" s="45">
        <v>109.2</v>
      </c>
      <c r="K783" s="45">
        <v>95.5</v>
      </c>
      <c r="L783" s="45">
        <v>95.6</v>
      </c>
      <c r="M783" s="45">
        <v>95.4</v>
      </c>
      <c r="N783" s="45">
        <v>96.2</v>
      </c>
      <c r="O783" s="45">
        <v>102.1</v>
      </c>
      <c r="P783" s="45">
        <v>100.2</v>
      </c>
      <c r="Q783" s="45">
        <v>99.9</v>
      </c>
      <c r="R783" s="45">
        <v>103.8</v>
      </c>
      <c r="S783" s="45">
        <v>110.6</v>
      </c>
      <c r="T783" s="45">
        <v>113.4</v>
      </c>
      <c r="U783" s="45">
        <v>113.3</v>
      </c>
      <c r="V783" s="45">
        <v>112.1</v>
      </c>
      <c r="W783" s="45">
        <v>115.9</v>
      </c>
      <c r="X783" s="45">
        <v>114.5</v>
      </c>
      <c r="Y783" s="45">
        <v>116.5</v>
      </c>
      <c r="Z783" s="45">
        <v>127.4</v>
      </c>
      <c r="AA783" s="45">
        <v>128.6</v>
      </c>
      <c r="AB783" s="45">
        <v>126.6</v>
      </c>
      <c r="AC783" s="45">
        <v>126.5</v>
      </c>
      <c r="AD783" s="45">
        <v>126.5</v>
      </c>
      <c r="AE783" s="45">
        <v>128.19999999999999</v>
      </c>
      <c r="AF783" s="45">
        <v>130.19999999999999</v>
      </c>
      <c r="AG783" s="45">
        <v>133</v>
      </c>
      <c r="AH783" s="45">
        <v>133.9</v>
      </c>
      <c r="AI783" s="45">
        <v>132.4</v>
      </c>
      <c r="AJ783" s="45">
        <v>134.19999999999999</v>
      </c>
      <c r="AK783" s="45">
        <v>130.69999999999999</v>
      </c>
      <c r="AL783" s="45">
        <v>129.5</v>
      </c>
      <c r="AM783" s="45">
        <v>132.5</v>
      </c>
      <c r="AN783" s="45">
        <v>134.1</v>
      </c>
      <c r="AO783" s="45">
        <v>134.1</v>
      </c>
      <c r="AP783" s="45">
        <v>132.30000000000001</v>
      </c>
      <c r="AQ783" s="45">
        <v>145.4</v>
      </c>
      <c r="AR783" s="45">
        <v>143.19999999999999</v>
      </c>
      <c r="AS783" s="45">
        <v>141.80000000000001</v>
      </c>
      <c r="AT783" s="45">
        <v>138.69999999999999</v>
      </c>
      <c r="AU783" s="45">
        <v>141.19999999999999</v>
      </c>
      <c r="AV783" s="45">
        <v>141.19999999999999</v>
      </c>
      <c r="AW783" s="45">
        <v>132</v>
      </c>
      <c r="AX783" s="45">
        <v>122.8</v>
      </c>
      <c r="AY783" s="45">
        <v>128.5</v>
      </c>
      <c r="AZ783" s="45">
        <v>123.6</v>
      </c>
      <c r="BA783" s="45">
        <v>119.3</v>
      </c>
      <c r="BB783" s="45">
        <v>119.7</v>
      </c>
      <c r="BC783" s="45">
        <v>121.4</v>
      </c>
      <c r="BD783" s="45">
        <v>123.8</v>
      </c>
      <c r="BE783" s="45">
        <v>127.5</v>
      </c>
      <c r="BF783" s="45">
        <v>129.6</v>
      </c>
      <c r="BG783" s="45">
        <v>130.1</v>
      </c>
      <c r="BH783" s="45">
        <v>132.9</v>
      </c>
      <c r="BI783" s="45">
        <v>130.80000000000001</v>
      </c>
      <c r="BJ783" s="45">
        <v>132.30000000000001</v>
      </c>
      <c r="BK783" s="45">
        <v>133.4</v>
      </c>
      <c r="BL783" s="45">
        <v>134.6</v>
      </c>
      <c r="BM783" s="45">
        <v>134.80000000000001</v>
      </c>
      <c r="BN783" s="45">
        <v>134.6</v>
      </c>
      <c r="BO783" s="45">
        <v>128.19999999999999</v>
      </c>
      <c r="BP783" s="45">
        <v>128.9</v>
      </c>
      <c r="BQ783" s="45">
        <v>131.5</v>
      </c>
      <c r="BR783" s="45">
        <v>130</v>
      </c>
      <c r="BS783" s="45">
        <v>130</v>
      </c>
      <c r="BT783" s="45">
        <v>131</v>
      </c>
      <c r="BU783" s="45">
        <v>130.4</v>
      </c>
      <c r="BV783" s="45">
        <v>129.9</v>
      </c>
      <c r="BW783" s="45">
        <v>130.4</v>
      </c>
      <c r="BX783" s="45">
        <v>130.30000000000001</v>
      </c>
      <c r="BY783" s="45">
        <v>130.19999999999999</v>
      </c>
      <c r="BZ783" s="45">
        <v>130.30000000000001</v>
      </c>
      <c r="CA783" s="45">
        <v>129</v>
      </c>
      <c r="CB783" s="45">
        <v>129</v>
      </c>
      <c r="CC783" s="45">
        <v>129.6</v>
      </c>
      <c r="CD783" s="45">
        <v>134.30000000000001</v>
      </c>
      <c r="CE783" s="45">
        <v>134.30000000000001</v>
      </c>
      <c r="CF783" s="45">
        <v>134.19999999999999</v>
      </c>
      <c r="CG783" s="45">
        <v>128.5</v>
      </c>
      <c r="CH783" s="45">
        <v>128.5</v>
      </c>
      <c r="CI783" s="45">
        <v>128.5</v>
      </c>
      <c r="CJ783" s="45">
        <v>128.5</v>
      </c>
      <c r="CK783" s="45">
        <v>128.6</v>
      </c>
      <c r="CL783" s="45">
        <v>128.5</v>
      </c>
      <c r="CM783" s="45">
        <v>128.5</v>
      </c>
      <c r="CN783" s="45">
        <v>128.30000000000001</v>
      </c>
      <c r="CO783" s="45">
        <v>128.4</v>
      </c>
      <c r="CP783" s="45">
        <v>126.7</v>
      </c>
      <c r="CQ783" s="45">
        <v>126.7</v>
      </c>
      <c r="CR783" s="45">
        <v>127.7</v>
      </c>
      <c r="CS783" s="45">
        <v>126.8</v>
      </c>
      <c r="CT783" s="45">
        <v>127.3</v>
      </c>
      <c r="CU783" s="45">
        <v>127.3</v>
      </c>
      <c r="CV783" s="45">
        <v>127.3</v>
      </c>
      <c r="CW783" s="45">
        <v>127.4</v>
      </c>
      <c r="CX783" s="45">
        <v>127.4</v>
      </c>
      <c r="CY783" s="45">
        <v>128.5</v>
      </c>
      <c r="CZ783" s="45">
        <v>133</v>
      </c>
      <c r="DA783" s="45">
        <v>132.69999999999999</v>
      </c>
      <c r="DB783" s="45">
        <v>132.4</v>
      </c>
      <c r="DC783" s="45">
        <v>132.6</v>
      </c>
      <c r="DD783" s="45">
        <v>132.69999999999999</v>
      </c>
      <c r="DE783" s="45">
        <v>132.69999999999999</v>
      </c>
      <c r="DF783" s="45">
        <v>132.4</v>
      </c>
      <c r="DG783" s="45">
        <v>132.4</v>
      </c>
      <c r="DH783" s="45">
        <v>132.4</v>
      </c>
      <c r="DI783" s="45">
        <v>132.4</v>
      </c>
      <c r="DJ783" s="45">
        <v>132.6</v>
      </c>
      <c r="DK783" s="45">
        <v>132.80000000000001</v>
      </c>
      <c r="DL783" s="45">
        <v>132.80000000000001</v>
      </c>
      <c r="DM783" s="45">
        <v>140</v>
      </c>
      <c r="DN783" s="45">
        <v>140</v>
      </c>
      <c r="DO783" s="45">
        <v>141.1</v>
      </c>
      <c r="DP783" s="45">
        <v>140.9</v>
      </c>
      <c r="DQ783" s="45">
        <v>140.9</v>
      </c>
      <c r="DR783" s="45">
        <v>141.5</v>
      </c>
      <c r="DS783" s="45">
        <v>141.5</v>
      </c>
      <c r="DT783" s="45">
        <v>141.5</v>
      </c>
      <c r="DU783" s="45">
        <v>139.69999999999999</v>
      </c>
      <c r="DV783" s="45">
        <v>138.6</v>
      </c>
      <c r="DW783" s="45">
        <v>137.30000000000001</v>
      </c>
      <c r="DX783" s="46">
        <v>142.19999999999999</v>
      </c>
      <c r="DY783" s="46">
        <v>142.19999999999999</v>
      </c>
      <c r="DZ783" s="46">
        <v>141.80000000000001</v>
      </c>
      <c r="EA783">
        <v>137.80000000000001</v>
      </c>
      <c r="EB783" s="47">
        <v>134.30000000000001</v>
      </c>
      <c r="EC783" s="47">
        <v>134.30000000000001</v>
      </c>
    </row>
    <row r="784" spans="1:133" x14ac:dyDescent="0.25">
      <c r="A784" s="43" t="s">
        <v>4311</v>
      </c>
      <c r="B784" s="43" t="s">
        <v>4312</v>
      </c>
      <c r="C784" s="44">
        <v>0.19214000000000001</v>
      </c>
      <c r="D784" s="45">
        <v>92.6</v>
      </c>
      <c r="E784" s="45">
        <v>105.7</v>
      </c>
      <c r="F784" s="45">
        <v>103.3</v>
      </c>
      <c r="G784" s="45">
        <v>99.1</v>
      </c>
      <c r="H784" s="45">
        <v>101.8</v>
      </c>
      <c r="I784" s="45">
        <v>106</v>
      </c>
      <c r="J784" s="45">
        <v>102</v>
      </c>
      <c r="K784" s="45">
        <v>111.1</v>
      </c>
      <c r="L784" s="45">
        <v>101.8</v>
      </c>
      <c r="M784" s="45">
        <v>103.6</v>
      </c>
      <c r="N784" s="45">
        <v>107.2</v>
      </c>
      <c r="O784" s="45">
        <v>95.5</v>
      </c>
      <c r="P784" s="45">
        <v>109</v>
      </c>
      <c r="Q784" s="45">
        <v>107.5</v>
      </c>
      <c r="R784" s="45">
        <v>101.1</v>
      </c>
      <c r="S784" s="45">
        <v>107.9</v>
      </c>
      <c r="T784" s="45">
        <v>106.8</v>
      </c>
      <c r="U784" s="45">
        <v>103.2</v>
      </c>
      <c r="V784" s="45">
        <v>102.6</v>
      </c>
      <c r="W784" s="45">
        <v>114.8</v>
      </c>
      <c r="X784" s="45">
        <v>106.2</v>
      </c>
      <c r="Y784" s="45">
        <v>105.6</v>
      </c>
      <c r="Z784" s="45">
        <v>106.2</v>
      </c>
      <c r="AA784" s="45">
        <v>107.4</v>
      </c>
      <c r="AB784" s="45">
        <v>114.8</v>
      </c>
      <c r="AC784" s="45">
        <v>112.1</v>
      </c>
      <c r="AD784" s="45">
        <v>107.9</v>
      </c>
      <c r="AE784" s="45">
        <v>108.5</v>
      </c>
      <c r="AF784" s="45">
        <v>113.9</v>
      </c>
      <c r="AG784" s="45">
        <v>116.4</v>
      </c>
      <c r="AH784" s="45">
        <v>110.2</v>
      </c>
      <c r="AI784" s="45">
        <v>113.1</v>
      </c>
      <c r="AJ784" s="45">
        <v>106.2</v>
      </c>
      <c r="AK784" s="45">
        <v>116.3</v>
      </c>
      <c r="AL784" s="45">
        <v>115.7</v>
      </c>
      <c r="AM784" s="45">
        <v>109.8</v>
      </c>
      <c r="AN784" s="45">
        <v>111.9</v>
      </c>
      <c r="AO784" s="45">
        <v>111.9</v>
      </c>
      <c r="AP784" s="45">
        <v>115.1</v>
      </c>
      <c r="AQ784" s="45">
        <v>112.2</v>
      </c>
      <c r="AR784" s="45">
        <v>114.5</v>
      </c>
      <c r="AS784" s="45">
        <v>107.5</v>
      </c>
      <c r="AT784" s="45">
        <v>109.2</v>
      </c>
      <c r="AU784" s="45">
        <v>110.4</v>
      </c>
      <c r="AV784" s="45">
        <v>109.6</v>
      </c>
      <c r="AW784" s="45">
        <v>108.9</v>
      </c>
      <c r="AX784" s="45">
        <v>107.9</v>
      </c>
      <c r="AY784" s="45">
        <v>109.5</v>
      </c>
      <c r="AZ784" s="45">
        <v>113.7</v>
      </c>
      <c r="BA784" s="45">
        <v>117.4</v>
      </c>
      <c r="BB784" s="45">
        <v>115.4</v>
      </c>
      <c r="BC784" s="45">
        <v>120.3</v>
      </c>
      <c r="BD784" s="45">
        <v>116.3</v>
      </c>
      <c r="BE784" s="45">
        <v>115.3</v>
      </c>
      <c r="BF784" s="45">
        <v>115.7</v>
      </c>
      <c r="BG784" s="45">
        <v>115.6</v>
      </c>
      <c r="BH784" s="45">
        <v>115.7</v>
      </c>
      <c r="BI784" s="45">
        <v>115.8</v>
      </c>
      <c r="BJ784" s="45">
        <v>115.9</v>
      </c>
      <c r="BK784" s="45">
        <v>116.9</v>
      </c>
      <c r="BL784" s="45">
        <v>117.4</v>
      </c>
      <c r="BM784" s="45">
        <v>117.1</v>
      </c>
      <c r="BN784" s="45">
        <v>117.7</v>
      </c>
      <c r="BO784" s="45">
        <v>114.9</v>
      </c>
      <c r="BP784" s="45">
        <v>115.7</v>
      </c>
      <c r="BQ784" s="45">
        <v>116.1</v>
      </c>
      <c r="BR784" s="45">
        <v>118.7</v>
      </c>
      <c r="BS784" s="45">
        <v>119.3</v>
      </c>
      <c r="BT784" s="45">
        <v>112.5</v>
      </c>
      <c r="BU784" s="45">
        <v>121.3</v>
      </c>
      <c r="BV784" s="45">
        <v>117.9</v>
      </c>
      <c r="BW784" s="45">
        <v>120.2</v>
      </c>
      <c r="BX784" s="45">
        <v>121.3</v>
      </c>
      <c r="BY784" s="45">
        <v>120.2</v>
      </c>
      <c r="BZ784" s="45">
        <v>121.8</v>
      </c>
      <c r="CA784" s="45">
        <v>122.4</v>
      </c>
      <c r="CB784" s="45">
        <v>120.8</v>
      </c>
      <c r="CC784" s="45">
        <v>119.9</v>
      </c>
      <c r="CD784" s="45">
        <v>118.9</v>
      </c>
      <c r="CE784" s="45">
        <v>118.5</v>
      </c>
      <c r="CF784" s="45">
        <v>118</v>
      </c>
      <c r="CG784" s="45">
        <v>119.1</v>
      </c>
      <c r="CH784" s="45">
        <v>118.1</v>
      </c>
      <c r="CI784" s="45">
        <v>120.3</v>
      </c>
      <c r="CJ784" s="45">
        <v>122.1</v>
      </c>
      <c r="CK784" s="45">
        <v>121.8</v>
      </c>
      <c r="CL784" s="45">
        <v>120.8</v>
      </c>
      <c r="CM784" s="45">
        <v>119.8</v>
      </c>
      <c r="CN784" s="45">
        <v>118.7</v>
      </c>
      <c r="CO784" s="45">
        <v>122.3</v>
      </c>
      <c r="CP784" s="45">
        <v>117.7</v>
      </c>
      <c r="CQ784" s="45">
        <v>119.9</v>
      </c>
      <c r="CR784" s="45">
        <v>117.2</v>
      </c>
      <c r="CS784" s="45">
        <v>119.3</v>
      </c>
      <c r="CT784" s="45">
        <v>117.9</v>
      </c>
      <c r="CU784" s="45">
        <v>119.1</v>
      </c>
      <c r="CV784" s="45">
        <v>119.2</v>
      </c>
      <c r="CW784" s="45">
        <v>117.2</v>
      </c>
      <c r="CX784" s="45">
        <v>122.7</v>
      </c>
      <c r="CY784" s="45">
        <v>121.9</v>
      </c>
      <c r="CZ784" s="45">
        <v>122.2</v>
      </c>
      <c r="DA784" s="45">
        <v>122.4</v>
      </c>
      <c r="DB784" s="45">
        <v>121.6</v>
      </c>
      <c r="DC784" s="45">
        <v>123.3</v>
      </c>
      <c r="DD784" s="45">
        <v>123.4</v>
      </c>
      <c r="DE784" s="45">
        <v>122.4</v>
      </c>
      <c r="DF784" s="45">
        <v>125.9</v>
      </c>
      <c r="DG784" s="45">
        <v>120.2</v>
      </c>
      <c r="DH784" s="45">
        <v>126</v>
      </c>
      <c r="DI784" s="45">
        <v>126.2</v>
      </c>
      <c r="DJ784" s="45">
        <v>123.8</v>
      </c>
      <c r="DK784" s="45">
        <v>121.4</v>
      </c>
      <c r="DL784" s="45">
        <v>122.9</v>
      </c>
      <c r="DM784" s="45">
        <v>124.6</v>
      </c>
      <c r="DN784" s="45">
        <v>123.7</v>
      </c>
      <c r="DO784" s="45">
        <v>126.2</v>
      </c>
      <c r="DP784" s="45">
        <v>125.8</v>
      </c>
      <c r="DQ784" s="45">
        <v>128</v>
      </c>
      <c r="DR784" s="45">
        <v>125.9</v>
      </c>
      <c r="DS784" s="45">
        <v>126.6</v>
      </c>
      <c r="DT784" s="45">
        <v>127.9</v>
      </c>
      <c r="DU784" s="45">
        <v>125.8</v>
      </c>
      <c r="DV784" s="45">
        <v>126.9</v>
      </c>
      <c r="DW784" s="45">
        <v>126.7</v>
      </c>
      <c r="DX784" s="46">
        <v>129.9</v>
      </c>
      <c r="DY784" s="46">
        <v>130.4</v>
      </c>
      <c r="DZ784" s="46">
        <v>132.6</v>
      </c>
      <c r="EA784">
        <v>132.19999999999999</v>
      </c>
      <c r="EB784" s="47">
        <v>133.6</v>
      </c>
      <c r="EC784" s="47">
        <v>131</v>
      </c>
    </row>
    <row r="785" spans="1:133" x14ac:dyDescent="0.25">
      <c r="A785" s="43" t="s">
        <v>4313</v>
      </c>
      <c r="B785" s="43" t="s">
        <v>4314</v>
      </c>
      <c r="C785" s="44">
        <v>0.13728000000000001</v>
      </c>
      <c r="D785" s="45">
        <v>86.5</v>
      </c>
      <c r="E785" s="45">
        <v>106</v>
      </c>
      <c r="F785" s="45">
        <v>103.9</v>
      </c>
      <c r="G785" s="45">
        <v>94.8</v>
      </c>
      <c r="H785" s="45">
        <v>99.7</v>
      </c>
      <c r="I785" s="45">
        <v>105.8</v>
      </c>
      <c r="J785" s="45">
        <v>100.4</v>
      </c>
      <c r="K785" s="45">
        <v>114.3</v>
      </c>
      <c r="L785" s="45">
        <v>99.7</v>
      </c>
      <c r="M785" s="45">
        <v>104.4</v>
      </c>
      <c r="N785" s="45">
        <v>109.4</v>
      </c>
      <c r="O785" s="45">
        <v>92.9</v>
      </c>
      <c r="P785" s="45">
        <v>109.9</v>
      </c>
      <c r="Q785" s="45">
        <v>107.1</v>
      </c>
      <c r="R785" s="45">
        <v>100.7</v>
      </c>
      <c r="S785" s="45">
        <v>109</v>
      </c>
      <c r="T785" s="45">
        <v>111.1</v>
      </c>
      <c r="U785" s="45">
        <v>104.3</v>
      </c>
      <c r="V785" s="45">
        <v>101.5</v>
      </c>
      <c r="W785" s="45">
        <v>118</v>
      </c>
      <c r="X785" s="45">
        <v>107.1</v>
      </c>
      <c r="Y785" s="45">
        <v>107.1</v>
      </c>
      <c r="Z785" s="45">
        <v>107.7</v>
      </c>
      <c r="AA785" s="45">
        <v>110.5</v>
      </c>
      <c r="AB785" s="45">
        <v>117</v>
      </c>
      <c r="AC785" s="45">
        <v>115.9</v>
      </c>
      <c r="AD785" s="45">
        <v>109.6</v>
      </c>
      <c r="AE785" s="45">
        <v>110.3</v>
      </c>
      <c r="AF785" s="45">
        <v>116.4</v>
      </c>
      <c r="AG785" s="45">
        <v>121.3</v>
      </c>
      <c r="AH785" s="45">
        <v>110</v>
      </c>
      <c r="AI785" s="45">
        <v>114.2</v>
      </c>
      <c r="AJ785" s="45">
        <v>105.3</v>
      </c>
      <c r="AK785" s="45">
        <v>115.9</v>
      </c>
      <c r="AL785" s="45">
        <v>115.9</v>
      </c>
      <c r="AM785" s="45">
        <v>108.3</v>
      </c>
      <c r="AN785" s="45">
        <v>109.4</v>
      </c>
      <c r="AO785" s="45">
        <v>109.8</v>
      </c>
      <c r="AP785" s="45">
        <v>115</v>
      </c>
      <c r="AQ785" s="45">
        <v>111.6</v>
      </c>
      <c r="AR785" s="45">
        <v>115.7</v>
      </c>
      <c r="AS785" s="45">
        <v>107.1</v>
      </c>
      <c r="AT785" s="45">
        <v>109.8</v>
      </c>
      <c r="AU785" s="45">
        <v>110.4</v>
      </c>
      <c r="AV785" s="45">
        <v>109.2</v>
      </c>
      <c r="AW785" s="45">
        <v>108.9</v>
      </c>
      <c r="AX785" s="45">
        <v>107.4</v>
      </c>
      <c r="AY785" s="45">
        <v>108.6</v>
      </c>
      <c r="AZ785" s="45">
        <v>114.7</v>
      </c>
      <c r="BA785" s="45">
        <v>119.4</v>
      </c>
      <c r="BB785" s="45">
        <v>116.4</v>
      </c>
      <c r="BC785" s="45">
        <v>123.1</v>
      </c>
      <c r="BD785" s="45">
        <v>118</v>
      </c>
      <c r="BE785" s="45">
        <v>117.9</v>
      </c>
      <c r="BF785" s="45">
        <v>117.5</v>
      </c>
      <c r="BG785" s="45">
        <v>117.5</v>
      </c>
      <c r="BH785" s="45">
        <v>117.5</v>
      </c>
      <c r="BI785" s="45">
        <v>117.5</v>
      </c>
      <c r="BJ785" s="45">
        <v>117.5</v>
      </c>
      <c r="BK785" s="45">
        <v>118.9</v>
      </c>
      <c r="BL785" s="45">
        <v>119.6</v>
      </c>
      <c r="BM785" s="45">
        <v>119.6</v>
      </c>
      <c r="BN785" s="45">
        <v>120.4</v>
      </c>
      <c r="BO785" s="45">
        <v>118.3</v>
      </c>
      <c r="BP785" s="45">
        <v>119.6</v>
      </c>
      <c r="BQ785" s="45">
        <v>118.5</v>
      </c>
      <c r="BR785" s="45">
        <v>122.4</v>
      </c>
      <c r="BS785" s="45">
        <v>122.7</v>
      </c>
      <c r="BT785" s="45">
        <v>113</v>
      </c>
      <c r="BU785" s="45">
        <v>125.5</v>
      </c>
      <c r="BV785" s="45">
        <v>120.5</v>
      </c>
      <c r="BW785" s="45">
        <v>123.4</v>
      </c>
      <c r="BX785" s="45">
        <v>124.8</v>
      </c>
      <c r="BY785" s="45">
        <v>123.2</v>
      </c>
      <c r="BZ785" s="45">
        <v>125.6</v>
      </c>
      <c r="CA785" s="45">
        <v>125.6</v>
      </c>
      <c r="CB785" s="45">
        <v>123.6</v>
      </c>
      <c r="CC785" s="45">
        <v>122.1</v>
      </c>
      <c r="CD785" s="45">
        <v>120.6</v>
      </c>
      <c r="CE785" s="45">
        <v>119.5</v>
      </c>
      <c r="CF785" s="45">
        <v>119.2</v>
      </c>
      <c r="CG785" s="45">
        <v>120.7</v>
      </c>
      <c r="CH785" s="45">
        <v>119.3</v>
      </c>
      <c r="CI785" s="45">
        <v>122.1</v>
      </c>
      <c r="CJ785" s="45">
        <v>124.6</v>
      </c>
      <c r="CK785" s="45">
        <v>124</v>
      </c>
      <c r="CL785" s="45">
        <v>122.6</v>
      </c>
      <c r="CM785" s="45">
        <v>121.1</v>
      </c>
      <c r="CN785" s="45">
        <v>119.7</v>
      </c>
      <c r="CO785" s="45">
        <v>124.7</v>
      </c>
      <c r="CP785" s="45">
        <v>118.2</v>
      </c>
      <c r="CQ785" s="45">
        <v>121.2</v>
      </c>
      <c r="CR785" s="45">
        <v>117.7</v>
      </c>
      <c r="CS785" s="45">
        <v>120.1</v>
      </c>
      <c r="CT785" s="45">
        <v>118.3</v>
      </c>
      <c r="CU785" s="45">
        <v>119.9</v>
      </c>
      <c r="CV785" s="45">
        <v>119.9</v>
      </c>
      <c r="CW785" s="45">
        <v>117</v>
      </c>
      <c r="CX785" s="45">
        <v>124.7</v>
      </c>
      <c r="CY785" s="45">
        <v>123.8</v>
      </c>
      <c r="CZ785" s="45">
        <v>123.8</v>
      </c>
      <c r="DA785" s="45">
        <v>124.1</v>
      </c>
      <c r="DB785" s="45">
        <v>122.9</v>
      </c>
      <c r="DC785" s="45">
        <v>125</v>
      </c>
      <c r="DD785" s="45">
        <v>124.9</v>
      </c>
      <c r="DE785" s="45">
        <v>123.4</v>
      </c>
      <c r="DF785" s="45">
        <v>127.4</v>
      </c>
      <c r="DG785" s="45">
        <v>120.2</v>
      </c>
      <c r="DH785" s="45">
        <v>127.5</v>
      </c>
      <c r="DI785" s="45">
        <v>127.1</v>
      </c>
      <c r="DJ785" s="45">
        <v>123.2</v>
      </c>
      <c r="DK785" s="45">
        <v>119.5</v>
      </c>
      <c r="DL785" s="45">
        <v>121.1</v>
      </c>
      <c r="DM785" s="45">
        <v>123</v>
      </c>
      <c r="DN785" s="45">
        <v>121.3</v>
      </c>
      <c r="DO785" s="45">
        <v>124.5</v>
      </c>
      <c r="DP785" s="45">
        <v>124.6</v>
      </c>
      <c r="DQ785" s="45">
        <v>128</v>
      </c>
      <c r="DR785" s="45">
        <v>124.2</v>
      </c>
      <c r="DS785" s="45">
        <v>125</v>
      </c>
      <c r="DT785" s="45">
        <v>127.5</v>
      </c>
      <c r="DU785" s="45">
        <v>124</v>
      </c>
      <c r="DV785" s="45">
        <v>125.5</v>
      </c>
      <c r="DW785" s="45">
        <v>125.2</v>
      </c>
      <c r="DX785" s="46">
        <v>129.69999999999999</v>
      </c>
      <c r="DY785" s="46">
        <v>129.69999999999999</v>
      </c>
      <c r="DZ785" s="46">
        <v>132.69999999999999</v>
      </c>
      <c r="EA785">
        <v>132.1</v>
      </c>
      <c r="EB785" s="47">
        <v>134.19999999999999</v>
      </c>
      <c r="EC785" s="47">
        <v>130.9</v>
      </c>
    </row>
    <row r="786" spans="1:133" x14ac:dyDescent="0.25">
      <c r="A786" s="43" t="s">
        <v>2988</v>
      </c>
      <c r="B786" s="43" t="s">
        <v>4315</v>
      </c>
      <c r="C786" s="44">
        <v>1.112E-2</v>
      </c>
      <c r="D786" s="45">
        <v>104.6</v>
      </c>
      <c r="E786" s="45">
        <v>105</v>
      </c>
      <c r="F786" s="45">
        <v>106.3</v>
      </c>
      <c r="G786" s="45">
        <v>106.7</v>
      </c>
      <c r="H786" s="45">
        <v>106.2</v>
      </c>
      <c r="I786" s="45">
        <v>106.2</v>
      </c>
      <c r="J786" s="45">
        <v>105.9</v>
      </c>
      <c r="K786" s="45">
        <v>108.7</v>
      </c>
      <c r="L786" s="45">
        <v>108.1</v>
      </c>
      <c r="M786" s="45">
        <v>104.8</v>
      </c>
      <c r="N786" s="45">
        <v>107.6</v>
      </c>
      <c r="O786" s="45">
        <v>106.6</v>
      </c>
      <c r="P786" s="45">
        <v>107.3</v>
      </c>
      <c r="Q786" s="45">
        <v>109</v>
      </c>
      <c r="R786" s="45">
        <v>107.6</v>
      </c>
      <c r="S786" s="45">
        <v>107.6</v>
      </c>
      <c r="T786" s="45">
        <v>107.6</v>
      </c>
      <c r="U786" s="45">
        <v>108.9</v>
      </c>
      <c r="V786" s="45">
        <v>108.4</v>
      </c>
      <c r="W786" s="45">
        <v>111</v>
      </c>
      <c r="X786" s="45">
        <v>110.4</v>
      </c>
      <c r="Y786" s="45">
        <v>110.5</v>
      </c>
      <c r="Z786" s="45">
        <v>111.5</v>
      </c>
      <c r="AA786" s="45">
        <v>111.3</v>
      </c>
      <c r="AB786" s="45">
        <v>108.7</v>
      </c>
      <c r="AC786" s="45">
        <v>108.9</v>
      </c>
      <c r="AD786" s="45">
        <v>109.8</v>
      </c>
      <c r="AE786" s="45">
        <v>108.9</v>
      </c>
      <c r="AF786" s="45">
        <v>110.2</v>
      </c>
      <c r="AG786" s="45">
        <v>109.5</v>
      </c>
      <c r="AH786" s="45">
        <v>109.5</v>
      </c>
      <c r="AI786" s="45">
        <v>109.3</v>
      </c>
      <c r="AJ786" s="45">
        <v>110.5</v>
      </c>
      <c r="AK786" s="45">
        <v>109.1</v>
      </c>
      <c r="AL786" s="45">
        <v>109.8</v>
      </c>
      <c r="AM786" s="45">
        <v>109.9</v>
      </c>
      <c r="AN786" s="45">
        <v>110</v>
      </c>
      <c r="AO786" s="45">
        <v>110.1</v>
      </c>
      <c r="AP786" s="45">
        <v>111.2</v>
      </c>
      <c r="AQ786" s="45">
        <v>109.8</v>
      </c>
      <c r="AR786" s="45">
        <v>105.5</v>
      </c>
      <c r="AS786" s="45">
        <v>105.7</v>
      </c>
      <c r="AT786" s="45">
        <v>105.7</v>
      </c>
      <c r="AU786" s="45">
        <v>106</v>
      </c>
      <c r="AV786" s="45">
        <v>105.6</v>
      </c>
      <c r="AW786" s="45">
        <v>104.4</v>
      </c>
      <c r="AX786" s="45">
        <v>104.4</v>
      </c>
      <c r="AY786" s="45">
        <v>105.9</v>
      </c>
      <c r="AZ786" s="45">
        <v>105.8</v>
      </c>
      <c r="BA786" s="45">
        <v>105</v>
      </c>
      <c r="BB786" s="45">
        <v>107.1</v>
      </c>
      <c r="BC786" s="45">
        <v>106.8</v>
      </c>
      <c r="BD786" s="45">
        <v>106</v>
      </c>
      <c r="BE786" s="45">
        <v>107.7</v>
      </c>
      <c r="BF786" s="45">
        <v>107.3</v>
      </c>
      <c r="BG786" s="45">
        <v>109</v>
      </c>
      <c r="BH786" s="45">
        <v>108.6</v>
      </c>
      <c r="BI786" s="45">
        <v>108.5</v>
      </c>
      <c r="BJ786" s="45">
        <v>108.4</v>
      </c>
      <c r="BK786" s="45">
        <v>108.8</v>
      </c>
      <c r="BL786" s="45">
        <v>109.1</v>
      </c>
      <c r="BM786" s="45">
        <v>109.4</v>
      </c>
      <c r="BN786" s="45">
        <v>110.1</v>
      </c>
      <c r="BO786" s="45">
        <v>109.6</v>
      </c>
      <c r="BP786" s="45">
        <v>109.6</v>
      </c>
      <c r="BQ786" s="45">
        <v>110.1</v>
      </c>
      <c r="BR786" s="45">
        <v>109.6</v>
      </c>
      <c r="BS786" s="45">
        <v>109.9</v>
      </c>
      <c r="BT786" s="45">
        <v>109.5</v>
      </c>
      <c r="BU786" s="45">
        <v>109.6</v>
      </c>
      <c r="BV786" s="45">
        <v>109.9</v>
      </c>
      <c r="BW786" s="45">
        <v>110</v>
      </c>
      <c r="BX786" s="45">
        <v>109.9</v>
      </c>
      <c r="BY786" s="45">
        <v>110</v>
      </c>
      <c r="BZ786" s="45">
        <v>110.3</v>
      </c>
      <c r="CA786" s="45">
        <v>110.5</v>
      </c>
      <c r="CB786" s="45">
        <v>111.7</v>
      </c>
      <c r="CC786" s="45">
        <v>112.2</v>
      </c>
      <c r="CD786" s="45">
        <v>112.2</v>
      </c>
      <c r="CE786" s="45">
        <v>112.6</v>
      </c>
      <c r="CF786" s="45">
        <v>112.5</v>
      </c>
      <c r="CG786" s="45">
        <v>112.5</v>
      </c>
      <c r="CH786" s="45">
        <v>112.9</v>
      </c>
      <c r="CI786" s="45">
        <v>115.1</v>
      </c>
      <c r="CJ786" s="45">
        <v>115.8</v>
      </c>
      <c r="CK786" s="45">
        <v>116.5</v>
      </c>
      <c r="CL786" s="45">
        <v>117.4</v>
      </c>
      <c r="CM786" s="45">
        <v>118.6</v>
      </c>
      <c r="CN786" s="45">
        <v>117.7</v>
      </c>
      <c r="CO786" s="45">
        <v>119</v>
      </c>
      <c r="CP786" s="45">
        <v>119.3</v>
      </c>
      <c r="CQ786" s="45">
        <v>119.4</v>
      </c>
      <c r="CR786" s="45">
        <v>119.7</v>
      </c>
      <c r="CS786" s="45">
        <v>119.4</v>
      </c>
      <c r="CT786" s="45">
        <v>120</v>
      </c>
      <c r="CU786" s="45">
        <v>120</v>
      </c>
      <c r="CV786" s="45">
        <v>120</v>
      </c>
      <c r="CW786" s="45">
        <v>120.3</v>
      </c>
      <c r="CX786" s="45">
        <v>120.5</v>
      </c>
      <c r="CY786" s="45">
        <v>120.9</v>
      </c>
      <c r="CZ786" s="45">
        <v>120.9</v>
      </c>
      <c r="DA786" s="45">
        <v>123.6</v>
      </c>
      <c r="DB786" s="45">
        <v>124.2</v>
      </c>
      <c r="DC786" s="45">
        <v>127</v>
      </c>
      <c r="DD786" s="45">
        <v>127.2</v>
      </c>
      <c r="DE786" s="45">
        <v>126.6</v>
      </c>
      <c r="DF786" s="45">
        <v>127.9</v>
      </c>
      <c r="DG786" s="45">
        <v>129.69999999999999</v>
      </c>
      <c r="DH786" s="45">
        <v>130.5</v>
      </c>
      <c r="DI786" s="45">
        <v>131.69999999999999</v>
      </c>
      <c r="DJ786" s="45">
        <v>134</v>
      </c>
      <c r="DK786" s="45">
        <v>134.30000000000001</v>
      </c>
      <c r="DL786" s="45">
        <v>134.4</v>
      </c>
      <c r="DM786" s="45">
        <v>135.30000000000001</v>
      </c>
      <c r="DN786" s="45">
        <v>136</v>
      </c>
      <c r="DO786" s="45">
        <v>137.80000000000001</v>
      </c>
      <c r="DP786" s="45">
        <v>138.80000000000001</v>
      </c>
      <c r="DQ786" s="45">
        <v>138.69999999999999</v>
      </c>
      <c r="DR786" s="45">
        <v>139.80000000000001</v>
      </c>
      <c r="DS786" s="45">
        <v>141</v>
      </c>
      <c r="DT786" s="45">
        <v>141.6</v>
      </c>
      <c r="DU786" s="45">
        <v>144</v>
      </c>
      <c r="DV786" s="45">
        <v>144.9</v>
      </c>
      <c r="DW786" s="45">
        <v>145</v>
      </c>
      <c r="DX786" s="46">
        <v>148.4</v>
      </c>
      <c r="DY786" s="46">
        <v>149.30000000000001</v>
      </c>
      <c r="DZ786" s="46">
        <v>149.19999999999999</v>
      </c>
      <c r="EA786">
        <v>149</v>
      </c>
      <c r="EB786" s="47">
        <v>149.1</v>
      </c>
      <c r="EC786" s="47">
        <v>148.9</v>
      </c>
    </row>
    <row r="787" spans="1:133" x14ac:dyDescent="0.25">
      <c r="A787" s="43" t="s">
        <v>4316</v>
      </c>
      <c r="B787" s="43" t="s">
        <v>4317</v>
      </c>
      <c r="C787" s="44">
        <v>1.9E-3</v>
      </c>
      <c r="D787" s="45">
        <v>99.8</v>
      </c>
      <c r="E787" s="45">
        <v>99.7</v>
      </c>
      <c r="F787" s="45">
        <v>100.6</v>
      </c>
      <c r="G787" s="45">
        <v>100.8</v>
      </c>
      <c r="H787" s="45">
        <v>101.6</v>
      </c>
      <c r="I787" s="45">
        <v>99.9</v>
      </c>
      <c r="J787" s="45">
        <v>98.8</v>
      </c>
      <c r="K787" s="45">
        <v>99.3</v>
      </c>
      <c r="L787" s="45">
        <v>99.6</v>
      </c>
      <c r="M787" s="45">
        <v>98.8</v>
      </c>
      <c r="N787" s="45">
        <v>99.3</v>
      </c>
      <c r="O787" s="45">
        <v>99.5</v>
      </c>
      <c r="P787" s="45">
        <v>100</v>
      </c>
      <c r="Q787" s="45">
        <v>99.6</v>
      </c>
      <c r="R787" s="45">
        <v>99.3</v>
      </c>
      <c r="S787" s="45">
        <v>100.3</v>
      </c>
      <c r="T787" s="45">
        <v>100.2</v>
      </c>
      <c r="U787" s="45">
        <v>100.4</v>
      </c>
      <c r="V787" s="45">
        <v>103.2</v>
      </c>
      <c r="W787" s="45">
        <v>102.9</v>
      </c>
      <c r="X787" s="45">
        <v>103.5</v>
      </c>
      <c r="Y787" s="45">
        <v>99</v>
      </c>
      <c r="Z787" s="45">
        <v>100.6</v>
      </c>
      <c r="AA787" s="45">
        <v>99.4</v>
      </c>
      <c r="AB787" s="45">
        <v>101.8</v>
      </c>
      <c r="AC787" s="45">
        <v>102.9</v>
      </c>
      <c r="AD787" s="45">
        <v>99.3</v>
      </c>
      <c r="AE787" s="45">
        <v>102</v>
      </c>
      <c r="AF787" s="45">
        <v>101.8</v>
      </c>
      <c r="AG787" s="45">
        <v>102.5</v>
      </c>
      <c r="AH787" s="45">
        <v>101.2</v>
      </c>
      <c r="AI787" s="45">
        <v>101.3</v>
      </c>
      <c r="AJ787" s="45">
        <v>102.3</v>
      </c>
      <c r="AK787" s="45">
        <v>100.8</v>
      </c>
      <c r="AL787" s="45">
        <v>101.2</v>
      </c>
      <c r="AM787" s="45">
        <v>102.9</v>
      </c>
      <c r="AN787" s="45">
        <v>103.2</v>
      </c>
      <c r="AO787" s="45">
        <v>103</v>
      </c>
      <c r="AP787" s="45">
        <v>103.1</v>
      </c>
      <c r="AQ787" s="45">
        <v>102.4</v>
      </c>
      <c r="AR787" s="45">
        <v>102.4</v>
      </c>
      <c r="AS787" s="45">
        <v>102.4</v>
      </c>
      <c r="AT787" s="45">
        <v>102.4</v>
      </c>
      <c r="AU787" s="45">
        <v>102.4</v>
      </c>
      <c r="AV787" s="45">
        <v>110.6</v>
      </c>
      <c r="AW787" s="45">
        <v>110.6</v>
      </c>
      <c r="AX787" s="45">
        <v>110.6</v>
      </c>
      <c r="AY787" s="45">
        <v>110.6</v>
      </c>
      <c r="AZ787" s="45">
        <v>110.6</v>
      </c>
      <c r="BA787" s="45">
        <v>110.6</v>
      </c>
      <c r="BB787" s="45">
        <v>110.6</v>
      </c>
      <c r="BC787" s="45">
        <v>125.4</v>
      </c>
      <c r="BD787" s="45">
        <v>125.4</v>
      </c>
      <c r="BE787" s="45">
        <v>125.4</v>
      </c>
      <c r="BF787" s="45">
        <v>125.4</v>
      </c>
      <c r="BG787" s="45">
        <v>125.4</v>
      </c>
      <c r="BH787" s="45">
        <v>125.4</v>
      </c>
      <c r="BI787" s="45">
        <v>132.19999999999999</v>
      </c>
      <c r="BJ787" s="45">
        <v>132.19999999999999</v>
      </c>
      <c r="BK787" s="45">
        <v>128.69999999999999</v>
      </c>
      <c r="BL787" s="45">
        <v>130.1</v>
      </c>
      <c r="BM787" s="45">
        <v>127.3</v>
      </c>
      <c r="BN787" s="45">
        <v>130.1</v>
      </c>
      <c r="BO787" s="45">
        <v>130.1</v>
      </c>
      <c r="BP787" s="45">
        <v>130.1</v>
      </c>
      <c r="BQ787" s="45">
        <v>130.1</v>
      </c>
      <c r="BR787" s="45">
        <v>130.1</v>
      </c>
      <c r="BS787" s="45">
        <v>130.1</v>
      </c>
      <c r="BT787" s="45">
        <v>130.1</v>
      </c>
      <c r="BU787" s="45">
        <v>130.1</v>
      </c>
      <c r="BV787" s="45">
        <v>141.4</v>
      </c>
      <c r="BW787" s="45">
        <v>138.6</v>
      </c>
      <c r="BX787" s="45">
        <v>141.1</v>
      </c>
      <c r="BY787" s="45">
        <v>139.30000000000001</v>
      </c>
      <c r="BZ787" s="45">
        <v>139.1</v>
      </c>
      <c r="CA787" s="45">
        <v>137.5</v>
      </c>
      <c r="CB787" s="45">
        <v>138.30000000000001</v>
      </c>
      <c r="CC787" s="45">
        <v>139</v>
      </c>
      <c r="CD787" s="45">
        <v>138.4</v>
      </c>
      <c r="CE787" s="45">
        <v>142.30000000000001</v>
      </c>
      <c r="CF787" s="45">
        <v>141.69999999999999</v>
      </c>
      <c r="CG787" s="45">
        <v>145</v>
      </c>
      <c r="CH787" s="45">
        <v>143.4</v>
      </c>
      <c r="CI787" s="45">
        <v>145.30000000000001</v>
      </c>
      <c r="CJ787" s="45">
        <v>146.30000000000001</v>
      </c>
      <c r="CK787" s="45">
        <v>146.1</v>
      </c>
      <c r="CL787" s="45">
        <v>145.30000000000001</v>
      </c>
      <c r="CM787" s="45">
        <v>145.30000000000001</v>
      </c>
      <c r="CN787" s="45">
        <v>145.30000000000001</v>
      </c>
      <c r="CO787" s="45">
        <v>145.30000000000001</v>
      </c>
      <c r="CP787" s="45">
        <v>145.30000000000001</v>
      </c>
      <c r="CQ787" s="45">
        <v>144.5</v>
      </c>
      <c r="CR787" s="45">
        <v>144.30000000000001</v>
      </c>
      <c r="CS787" s="45">
        <v>148.4</v>
      </c>
      <c r="CT787" s="45">
        <v>146.1</v>
      </c>
      <c r="CU787" s="45">
        <v>143.69999999999999</v>
      </c>
      <c r="CV787" s="45">
        <v>137.5</v>
      </c>
      <c r="CW787" s="45">
        <v>141.30000000000001</v>
      </c>
      <c r="CX787" s="45">
        <v>140.80000000000001</v>
      </c>
      <c r="CY787" s="45">
        <v>141.80000000000001</v>
      </c>
      <c r="CZ787" s="45">
        <v>140.19999999999999</v>
      </c>
      <c r="DA787" s="45">
        <v>140.80000000000001</v>
      </c>
      <c r="DB787" s="45">
        <v>142.19999999999999</v>
      </c>
      <c r="DC787" s="45">
        <v>136.69999999999999</v>
      </c>
      <c r="DD787" s="45">
        <v>137.6</v>
      </c>
      <c r="DE787" s="45">
        <v>139.4</v>
      </c>
      <c r="DF787" s="45">
        <v>140.80000000000001</v>
      </c>
      <c r="DG787" s="45">
        <v>139.30000000000001</v>
      </c>
      <c r="DH787" s="45">
        <v>146.1</v>
      </c>
      <c r="DI787" s="45">
        <v>148.19999999999999</v>
      </c>
      <c r="DJ787" s="45">
        <v>146.1</v>
      </c>
      <c r="DK787" s="45">
        <v>149.1</v>
      </c>
      <c r="DL787" s="45">
        <v>149.30000000000001</v>
      </c>
      <c r="DM787" s="45">
        <v>152.19999999999999</v>
      </c>
      <c r="DN787" s="45">
        <v>155.30000000000001</v>
      </c>
      <c r="DO787" s="45">
        <v>154.19999999999999</v>
      </c>
      <c r="DP787" s="45">
        <v>152.9</v>
      </c>
      <c r="DQ787" s="45">
        <v>155.9</v>
      </c>
      <c r="DR787" s="45">
        <v>154.80000000000001</v>
      </c>
      <c r="DS787" s="45">
        <v>156.30000000000001</v>
      </c>
      <c r="DT787" s="45">
        <v>156.30000000000001</v>
      </c>
      <c r="DU787" s="45">
        <v>159.1</v>
      </c>
      <c r="DV787" s="45">
        <v>155.4</v>
      </c>
      <c r="DW787" s="45">
        <v>155.4</v>
      </c>
      <c r="DX787" s="46">
        <v>152.9</v>
      </c>
      <c r="DY787" s="46">
        <v>155.6</v>
      </c>
      <c r="DZ787" s="46">
        <v>160</v>
      </c>
      <c r="EA787">
        <v>161.30000000000001</v>
      </c>
      <c r="EB787" s="47">
        <v>156</v>
      </c>
      <c r="EC787" s="47">
        <v>154.9</v>
      </c>
    </row>
    <row r="788" spans="1:133" x14ac:dyDescent="0.25">
      <c r="A788" s="43" t="s">
        <v>4318</v>
      </c>
      <c r="B788" s="43" t="s">
        <v>4319</v>
      </c>
      <c r="C788" s="44">
        <v>4.1840000000000002E-2</v>
      </c>
      <c r="D788" s="45">
        <v>109.1</v>
      </c>
      <c r="E788" s="45">
        <v>105.3</v>
      </c>
      <c r="F788" s="45">
        <v>100.5</v>
      </c>
      <c r="G788" s="45">
        <v>111.1</v>
      </c>
      <c r="H788" s="45">
        <v>107.5</v>
      </c>
      <c r="I788" s="45">
        <v>106.9</v>
      </c>
      <c r="J788" s="45">
        <v>106.6</v>
      </c>
      <c r="K788" s="45">
        <v>101.8</v>
      </c>
      <c r="L788" s="45">
        <v>107.5</v>
      </c>
      <c r="M788" s="45">
        <v>101</v>
      </c>
      <c r="N788" s="45">
        <v>100.5</v>
      </c>
      <c r="O788" s="45">
        <v>101</v>
      </c>
      <c r="P788" s="45">
        <v>107</v>
      </c>
      <c r="Q788" s="45">
        <v>109.1</v>
      </c>
      <c r="R788" s="45">
        <v>100.8</v>
      </c>
      <c r="S788" s="45">
        <v>104.4</v>
      </c>
      <c r="T788" s="45">
        <v>92.7</v>
      </c>
      <c r="U788" s="45">
        <v>98.4</v>
      </c>
      <c r="V788" s="45">
        <v>104.9</v>
      </c>
      <c r="W788" s="45">
        <v>105.8</v>
      </c>
      <c r="X788" s="45">
        <v>102.4</v>
      </c>
      <c r="Y788" s="45">
        <v>99.4</v>
      </c>
      <c r="Z788" s="45">
        <v>100.2</v>
      </c>
      <c r="AA788" s="45">
        <v>96.6</v>
      </c>
      <c r="AB788" s="45">
        <v>109.7</v>
      </c>
      <c r="AC788" s="45">
        <v>101.1</v>
      </c>
      <c r="AD788" s="45">
        <v>102.2</v>
      </c>
      <c r="AE788" s="45">
        <v>102.9</v>
      </c>
      <c r="AF788" s="45">
        <v>107.3</v>
      </c>
      <c r="AG788" s="45">
        <v>103</v>
      </c>
      <c r="AH788" s="45">
        <v>111.6</v>
      </c>
      <c r="AI788" s="45">
        <v>111.1</v>
      </c>
      <c r="AJ788" s="45">
        <v>108.3</v>
      </c>
      <c r="AK788" s="45">
        <v>120.3</v>
      </c>
      <c r="AL788" s="45">
        <v>117.2</v>
      </c>
      <c r="AM788" s="45">
        <v>114.9</v>
      </c>
      <c r="AN788" s="45">
        <v>121.2</v>
      </c>
      <c r="AO788" s="45">
        <v>119.8</v>
      </c>
      <c r="AP788" s="45">
        <v>117.1</v>
      </c>
      <c r="AQ788" s="45">
        <v>115.3</v>
      </c>
      <c r="AR788" s="45">
        <v>113.6</v>
      </c>
      <c r="AS788" s="45">
        <v>109.3</v>
      </c>
      <c r="AT788" s="45">
        <v>108.5</v>
      </c>
      <c r="AU788" s="45">
        <v>112</v>
      </c>
      <c r="AV788" s="45">
        <v>111.7</v>
      </c>
      <c r="AW788" s="45">
        <v>109.7</v>
      </c>
      <c r="AX788" s="45">
        <v>110.3</v>
      </c>
      <c r="AY788" s="45">
        <v>113.1</v>
      </c>
      <c r="AZ788" s="45">
        <v>112.7</v>
      </c>
      <c r="BA788" s="45">
        <v>114.6</v>
      </c>
      <c r="BB788" s="45">
        <v>114.6</v>
      </c>
      <c r="BC788" s="45">
        <v>114.6</v>
      </c>
      <c r="BD788" s="45">
        <v>112.9</v>
      </c>
      <c r="BE788" s="45">
        <v>108.2</v>
      </c>
      <c r="BF788" s="45">
        <v>111.7</v>
      </c>
      <c r="BG788" s="45">
        <v>110.8</v>
      </c>
      <c r="BH788" s="45">
        <v>111.5</v>
      </c>
      <c r="BI788" s="45">
        <v>111.5</v>
      </c>
      <c r="BJ788" s="45">
        <v>111.8</v>
      </c>
      <c r="BK788" s="45">
        <v>111.8</v>
      </c>
      <c r="BL788" s="45">
        <v>111.8</v>
      </c>
      <c r="BM788" s="45">
        <v>110.3</v>
      </c>
      <c r="BN788" s="45">
        <v>110</v>
      </c>
      <c r="BO788" s="45">
        <v>104.6</v>
      </c>
      <c r="BP788" s="45">
        <v>104.2</v>
      </c>
      <c r="BQ788" s="45">
        <v>108.9</v>
      </c>
      <c r="BR788" s="45">
        <v>108.5</v>
      </c>
      <c r="BS788" s="45">
        <v>110.2</v>
      </c>
      <c r="BT788" s="45">
        <v>110.7</v>
      </c>
      <c r="BU788" s="45">
        <v>110.4</v>
      </c>
      <c r="BV788" s="45">
        <v>110.4</v>
      </c>
      <c r="BW788" s="45">
        <v>111.7</v>
      </c>
      <c r="BX788" s="45">
        <v>111.7</v>
      </c>
      <c r="BY788" s="45">
        <v>112.3</v>
      </c>
      <c r="BZ788" s="45">
        <v>111.6</v>
      </c>
      <c r="CA788" s="45">
        <v>114.2</v>
      </c>
      <c r="CB788" s="45">
        <v>113.5</v>
      </c>
      <c r="CC788" s="45">
        <v>113.9</v>
      </c>
      <c r="CD788" s="45">
        <v>114</v>
      </c>
      <c r="CE788" s="45">
        <v>115.8</v>
      </c>
      <c r="CF788" s="45">
        <v>114.5</v>
      </c>
      <c r="CG788" s="45">
        <v>114.5</v>
      </c>
      <c r="CH788" s="45">
        <v>114.5</v>
      </c>
      <c r="CI788" s="45">
        <v>114.4</v>
      </c>
      <c r="CJ788" s="45">
        <v>114.4</v>
      </c>
      <c r="CK788" s="45">
        <v>114.8</v>
      </c>
      <c r="CL788" s="45">
        <v>114.8</v>
      </c>
      <c r="CM788" s="45">
        <v>114.8</v>
      </c>
      <c r="CN788" s="45">
        <v>114.5</v>
      </c>
      <c r="CO788" s="45">
        <v>114.2</v>
      </c>
      <c r="CP788" s="45">
        <v>114.4</v>
      </c>
      <c r="CQ788" s="45">
        <v>114.5</v>
      </c>
      <c r="CR788" s="45">
        <v>113.8</v>
      </c>
      <c r="CS788" s="45">
        <v>115.1</v>
      </c>
      <c r="CT788" s="45">
        <v>114.7</v>
      </c>
      <c r="CU788" s="45">
        <v>114.9</v>
      </c>
      <c r="CV788" s="45">
        <v>115.8</v>
      </c>
      <c r="CW788" s="45">
        <v>116</v>
      </c>
      <c r="CX788" s="45">
        <v>115.8</v>
      </c>
      <c r="CY788" s="45">
        <v>115.1</v>
      </c>
      <c r="CZ788" s="45">
        <v>116.2</v>
      </c>
      <c r="DA788" s="45">
        <v>115.6</v>
      </c>
      <c r="DB788" s="45">
        <v>115.8</v>
      </c>
      <c r="DC788" s="45">
        <v>116.1</v>
      </c>
      <c r="DD788" s="45">
        <v>117</v>
      </c>
      <c r="DE788" s="45">
        <v>117</v>
      </c>
      <c r="DF788" s="45">
        <v>119.7</v>
      </c>
      <c r="DG788" s="45">
        <v>116.8</v>
      </c>
      <c r="DH788" s="45">
        <v>119</v>
      </c>
      <c r="DI788" s="45">
        <v>120.9</v>
      </c>
      <c r="DJ788" s="45">
        <v>122.1</v>
      </c>
      <c r="DK788" s="45">
        <v>123.2</v>
      </c>
      <c r="DL788" s="45">
        <v>124.6</v>
      </c>
      <c r="DM788" s="45">
        <v>125.7</v>
      </c>
      <c r="DN788" s="45">
        <v>126.6</v>
      </c>
      <c r="DO788" s="45">
        <v>127.3</v>
      </c>
      <c r="DP788" s="45">
        <v>125</v>
      </c>
      <c r="DQ788" s="45">
        <v>124.2</v>
      </c>
      <c r="DR788" s="45">
        <v>126.7</v>
      </c>
      <c r="DS788" s="45">
        <v>126.7</v>
      </c>
      <c r="DT788" s="45">
        <v>124.4</v>
      </c>
      <c r="DU788" s="45">
        <v>125.6</v>
      </c>
      <c r="DV788" s="45">
        <v>125.6</v>
      </c>
      <c r="DW788" s="45">
        <v>125.6</v>
      </c>
      <c r="DX788" s="46">
        <v>124.6</v>
      </c>
      <c r="DY788" s="46">
        <v>126.4</v>
      </c>
      <c r="DZ788" s="46">
        <v>126.4</v>
      </c>
      <c r="EA788">
        <v>126.4</v>
      </c>
      <c r="EB788" s="47">
        <v>126.5</v>
      </c>
      <c r="EC788" s="47">
        <v>125.6</v>
      </c>
    </row>
    <row r="789" spans="1:133" x14ac:dyDescent="0.25">
      <c r="A789" s="43" t="s">
        <v>4320</v>
      </c>
      <c r="B789" s="43" t="s">
        <v>4321</v>
      </c>
      <c r="C789" s="44">
        <v>0.46833999999999998</v>
      </c>
      <c r="D789" s="45">
        <v>101</v>
      </c>
      <c r="E789" s="45">
        <v>101.2</v>
      </c>
      <c r="F789" s="45">
        <v>102.3</v>
      </c>
      <c r="G789" s="45">
        <v>103.4</v>
      </c>
      <c r="H789" s="45">
        <v>103.8</v>
      </c>
      <c r="I789" s="45">
        <v>104.8</v>
      </c>
      <c r="J789" s="45">
        <v>101.1</v>
      </c>
      <c r="K789" s="45">
        <v>98.4</v>
      </c>
      <c r="L789" s="45">
        <v>102.2</v>
      </c>
      <c r="M789" s="45">
        <v>102.9</v>
      </c>
      <c r="N789" s="45">
        <v>103.9</v>
      </c>
      <c r="O789" s="45">
        <v>103.2</v>
      </c>
      <c r="P789" s="45">
        <v>104.7</v>
      </c>
      <c r="Q789" s="45">
        <v>105.8</v>
      </c>
      <c r="R789" s="45">
        <v>107.7</v>
      </c>
      <c r="S789" s="45">
        <v>105.3</v>
      </c>
      <c r="T789" s="45">
        <v>111.1</v>
      </c>
      <c r="U789" s="45">
        <v>110</v>
      </c>
      <c r="V789" s="45">
        <v>109.5</v>
      </c>
      <c r="W789" s="45">
        <v>109.4</v>
      </c>
      <c r="X789" s="45">
        <v>105.9</v>
      </c>
      <c r="Y789" s="45">
        <v>106.5</v>
      </c>
      <c r="Z789" s="45">
        <v>107.9</v>
      </c>
      <c r="AA789" s="45">
        <v>107.8</v>
      </c>
      <c r="AB789" s="45">
        <v>105.8</v>
      </c>
      <c r="AC789" s="45">
        <v>105.6</v>
      </c>
      <c r="AD789" s="45">
        <v>109.3</v>
      </c>
      <c r="AE789" s="45">
        <v>105.8</v>
      </c>
      <c r="AF789" s="45">
        <v>108.6</v>
      </c>
      <c r="AG789" s="45">
        <v>110.5</v>
      </c>
      <c r="AH789" s="45">
        <v>107.8</v>
      </c>
      <c r="AI789" s="45">
        <v>106.7</v>
      </c>
      <c r="AJ789" s="45">
        <v>107.3</v>
      </c>
      <c r="AK789" s="45">
        <v>109.6</v>
      </c>
      <c r="AL789" s="45">
        <v>109.6</v>
      </c>
      <c r="AM789" s="45">
        <v>111.2</v>
      </c>
      <c r="AN789" s="45">
        <v>112.3</v>
      </c>
      <c r="AO789" s="45">
        <v>112.9</v>
      </c>
      <c r="AP789" s="45">
        <v>115.1</v>
      </c>
      <c r="AQ789" s="45">
        <v>111.1</v>
      </c>
      <c r="AR789" s="45">
        <v>111.6</v>
      </c>
      <c r="AS789" s="45">
        <v>110.2</v>
      </c>
      <c r="AT789" s="45">
        <v>111</v>
      </c>
      <c r="AU789" s="45">
        <v>111.5</v>
      </c>
      <c r="AV789" s="45">
        <v>113.7</v>
      </c>
      <c r="AW789" s="45">
        <v>113.5</v>
      </c>
      <c r="AX789" s="45">
        <v>114.6</v>
      </c>
      <c r="AY789" s="45">
        <v>114.2</v>
      </c>
      <c r="AZ789" s="45">
        <v>114.9</v>
      </c>
      <c r="BA789" s="45">
        <v>114.7</v>
      </c>
      <c r="BB789" s="45">
        <v>115.1</v>
      </c>
      <c r="BC789" s="45">
        <v>115.4</v>
      </c>
      <c r="BD789" s="45">
        <v>115</v>
      </c>
      <c r="BE789" s="45">
        <v>115.3</v>
      </c>
      <c r="BF789" s="45">
        <v>117</v>
      </c>
      <c r="BG789" s="45">
        <v>115.6</v>
      </c>
      <c r="BH789" s="45">
        <v>116.7</v>
      </c>
      <c r="BI789" s="45">
        <v>116.4</v>
      </c>
      <c r="BJ789" s="45">
        <v>116.7</v>
      </c>
      <c r="BK789" s="45">
        <v>117.1</v>
      </c>
      <c r="BL789" s="45">
        <v>117.3</v>
      </c>
      <c r="BM789" s="45">
        <v>117</v>
      </c>
      <c r="BN789" s="45">
        <v>118.4</v>
      </c>
      <c r="BO789" s="45">
        <v>117.9</v>
      </c>
      <c r="BP789" s="45">
        <v>119.2</v>
      </c>
      <c r="BQ789" s="45">
        <v>119.4</v>
      </c>
      <c r="BR789" s="45">
        <v>120.2</v>
      </c>
      <c r="BS789" s="45">
        <v>120.7</v>
      </c>
      <c r="BT789" s="45">
        <v>119.7</v>
      </c>
      <c r="BU789" s="45">
        <v>121.2</v>
      </c>
      <c r="BV789" s="45">
        <v>121.4</v>
      </c>
      <c r="BW789" s="45">
        <v>121.3</v>
      </c>
      <c r="BX789" s="45">
        <v>121.4</v>
      </c>
      <c r="BY789" s="45">
        <v>123.2</v>
      </c>
      <c r="BZ789" s="45">
        <v>123.4</v>
      </c>
      <c r="CA789" s="45">
        <v>123.7</v>
      </c>
      <c r="CB789" s="45">
        <v>124.2</v>
      </c>
      <c r="CC789" s="45">
        <v>124.1</v>
      </c>
      <c r="CD789" s="45">
        <v>123.2</v>
      </c>
      <c r="CE789" s="45">
        <v>122.9</v>
      </c>
      <c r="CF789" s="45">
        <v>124.3</v>
      </c>
      <c r="CG789" s="45">
        <v>122.8</v>
      </c>
      <c r="CH789" s="45">
        <v>125.2</v>
      </c>
      <c r="CI789" s="45">
        <v>126.6</v>
      </c>
      <c r="CJ789" s="45">
        <v>125.6</v>
      </c>
      <c r="CK789" s="45">
        <v>125.8</v>
      </c>
      <c r="CL789" s="45">
        <v>126.8</v>
      </c>
      <c r="CM789" s="45">
        <v>125.8</v>
      </c>
      <c r="CN789" s="45">
        <v>127.6</v>
      </c>
      <c r="CO789" s="45">
        <v>126.5</v>
      </c>
      <c r="CP789" s="45">
        <v>126.2</v>
      </c>
      <c r="CQ789" s="45">
        <v>126.7</v>
      </c>
      <c r="CR789" s="45">
        <v>126.2</v>
      </c>
      <c r="CS789" s="45">
        <v>125.9</v>
      </c>
      <c r="CT789" s="45">
        <v>126.9</v>
      </c>
      <c r="CU789" s="45">
        <v>125.7</v>
      </c>
      <c r="CV789" s="45">
        <v>125.7</v>
      </c>
      <c r="CW789" s="45">
        <v>127.5</v>
      </c>
      <c r="CX789" s="45">
        <v>126.1</v>
      </c>
      <c r="CY789" s="45">
        <v>126.9</v>
      </c>
      <c r="CZ789" s="45">
        <v>127.5</v>
      </c>
      <c r="DA789" s="45">
        <v>128.30000000000001</v>
      </c>
      <c r="DB789" s="45">
        <v>129.5</v>
      </c>
      <c r="DC789" s="45">
        <v>128.4</v>
      </c>
      <c r="DD789" s="45">
        <v>130.4</v>
      </c>
      <c r="DE789" s="45">
        <v>129.6</v>
      </c>
      <c r="DF789" s="45">
        <v>131.5</v>
      </c>
      <c r="DG789" s="45">
        <v>132.6</v>
      </c>
      <c r="DH789" s="45">
        <v>132.5</v>
      </c>
      <c r="DI789" s="45">
        <v>132.80000000000001</v>
      </c>
      <c r="DJ789" s="45">
        <v>134.1</v>
      </c>
      <c r="DK789" s="45">
        <v>133.1</v>
      </c>
      <c r="DL789" s="45">
        <v>134.1</v>
      </c>
      <c r="DM789" s="45">
        <v>135.5</v>
      </c>
      <c r="DN789" s="45">
        <v>134.19999999999999</v>
      </c>
      <c r="DO789" s="45">
        <v>134.80000000000001</v>
      </c>
      <c r="DP789" s="45">
        <v>136.19999999999999</v>
      </c>
      <c r="DQ789" s="45">
        <v>136.4</v>
      </c>
      <c r="DR789" s="45">
        <v>136.1</v>
      </c>
      <c r="DS789" s="45">
        <v>137.4</v>
      </c>
      <c r="DT789" s="45">
        <v>137.19999999999999</v>
      </c>
      <c r="DU789" s="45">
        <v>137.19999999999999</v>
      </c>
      <c r="DV789" s="45">
        <v>137.9</v>
      </c>
      <c r="DW789" s="45">
        <v>138.9</v>
      </c>
      <c r="DX789" s="46">
        <v>140</v>
      </c>
      <c r="DY789" s="46">
        <v>140.4</v>
      </c>
      <c r="DZ789" s="46">
        <v>140.5</v>
      </c>
      <c r="EA789">
        <v>141.6</v>
      </c>
      <c r="EB789" s="47">
        <v>142.19999999999999</v>
      </c>
      <c r="EC789" s="47">
        <v>142.80000000000001</v>
      </c>
    </row>
    <row r="790" spans="1:133" x14ac:dyDescent="0.25">
      <c r="A790" s="43" t="s">
        <v>4322</v>
      </c>
      <c r="B790" s="43" t="s">
        <v>4323</v>
      </c>
      <c r="C790" s="44">
        <v>8.3729999999999999E-2</v>
      </c>
      <c r="D790" s="45">
        <v>106.7</v>
      </c>
      <c r="E790" s="45">
        <v>102.6</v>
      </c>
      <c r="F790" s="45">
        <v>97.6</v>
      </c>
      <c r="G790" s="45">
        <v>108.4</v>
      </c>
      <c r="H790" s="45">
        <v>101.7</v>
      </c>
      <c r="I790" s="45">
        <v>103.7</v>
      </c>
      <c r="J790" s="45">
        <v>91.3</v>
      </c>
      <c r="K790" s="45">
        <v>90.9</v>
      </c>
      <c r="L790" s="45">
        <v>92.7</v>
      </c>
      <c r="M790" s="45">
        <v>92.7</v>
      </c>
      <c r="N790" s="45">
        <v>93</v>
      </c>
      <c r="O790" s="45">
        <v>92.9</v>
      </c>
      <c r="P790" s="45">
        <v>93.3</v>
      </c>
      <c r="Q790" s="45">
        <v>101.1</v>
      </c>
      <c r="R790" s="45">
        <v>93.3</v>
      </c>
      <c r="S790" s="45">
        <v>93.6</v>
      </c>
      <c r="T790" s="45">
        <v>110.4</v>
      </c>
      <c r="U790" s="45">
        <v>111</v>
      </c>
      <c r="V790" s="45">
        <v>109</v>
      </c>
      <c r="W790" s="45">
        <v>108.9</v>
      </c>
      <c r="X790" s="45">
        <v>98.3</v>
      </c>
      <c r="Y790" s="45">
        <v>109.8</v>
      </c>
      <c r="Z790" s="45">
        <v>108.1</v>
      </c>
      <c r="AA790" s="45">
        <v>103.8</v>
      </c>
      <c r="AB790" s="45">
        <v>94.3</v>
      </c>
      <c r="AC790" s="45">
        <v>94.2</v>
      </c>
      <c r="AD790" s="45">
        <v>94.5</v>
      </c>
      <c r="AE790" s="45">
        <v>96.8</v>
      </c>
      <c r="AF790" s="45">
        <v>107.4</v>
      </c>
      <c r="AG790" s="45">
        <v>107.4</v>
      </c>
      <c r="AH790" s="45">
        <v>101.1</v>
      </c>
      <c r="AI790" s="45">
        <v>94.5</v>
      </c>
      <c r="AJ790" s="45">
        <v>95.6</v>
      </c>
      <c r="AK790" s="45">
        <v>95.7</v>
      </c>
      <c r="AL790" s="45">
        <v>101.6</v>
      </c>
      <c r="AM790" s="45">
        <v>101.3</v>
      </c>
      <c r="AN790" s="45">
        <v>108.6</v>
      </c>
      <c r="AO790" s="45">
        <v>109.2</v>
      </c>
      <c r="AP790" s="45">
        <v>115.4</v>
      </c>
      <c r="AQ790" s="45">
        <v>98.2</v>
      </c>
      <c r="AR790" s="45">
        <v>98.8</v>
      </c>
      <c r="AS790" s="45">
        <v>98.8</v>
      </c>
      <c r="AT790" s="45">
        <v>98.8</v>
      </c>
      <c r="AU790" s="45">
        <v>98.8</v>
      </c>
      <c r="AV790" s="45">
        <v>98.5</v>
      </c>
      <c r="AW790" s="45">
        <v>98.7</v>
      </c>
      <c r="AX790" s="45">
        <v>97.7</v>
      </c>
      <c r="AY790" s="45">
        <v>97.7</v>
      </c>
      <c r="AZ790" s="45">
        <v>97.7</v>
      </c>
      <c r="BA790" s="45">
        <v>97.7</v>
      </c>
      <c r="BB790" s="45">
        <v>97.7</v>
      </c>
      <c r="BC790" s="45">
        <v>97.7</v>
      </c>
      <c r="BD790" s="45">
        <v>97.7</v>
      </c>
      <c r="BE790" s="45">
        <v>97.7</v>
      </c>
      <c r="BF790" s="45">
        <v>97.7</v>
      </c>
      <c r="BG790" s="45">
        <v>97.7</v>
      </c>
      <c r="BH790" s="45">
        <v>97.7</v>
      </c>
      <c r="BI790" s="45">
        <v>97.7</v>
      </c>
      <c r="BJ790" s="45">
        <v>97.7</v>
      </c>
      <c r="BK790" s="45">
        <v>98.2</v>
      </c>
      <c r="BL790" s="45">
        <v>98.2</v>
      </c>
      <c r="BM790" s="45">
        <v>98.6</v>
      </c>
      <c r="BN790" s="45">
        <v>98.6</v>
      </c>
      <c r="BO790" s="45">
        <v>96.6</v>
      </c>
      <c r="BP790" s="45">
        <v>99.5</v>
      </c>
      <c r="BQ790" s="45">
        <v>98.9</v>
      </c>
      <c r="BR790" s="45">
        <v>98.9</v>
      </c>
      <c r="BS790" s="45">
        <v>98.9</v>
      </c>
      <c r="BT790" s="45">
        <v>98.8</v>
      </c>
      <c r="BU790" s="45">
        <v>98.7</v>
      </c>
      <c r="BV790" s="45">
        <v>98.8</v>
      </c>
      <c r="BW790" s="45">
        <v>99.3</v>
      </c>
      <c r="BX790" s="45">
        <v>99.9</v>
      </c>
      <c r="BY790" s="45">
        <v>99.6</v>
      </c>
      <c r="BZ790" s="45">
        <v>100.3</v>
      </c>
      <c r="CA790" s="45">
        <v>101.4</v>
      </c>
      <c r="CB790" s="45">
        <v>101.4</v>
      </c>
      <c r="CC790" s="45">
        <v>101.5</v>
      </c>
      <c r="CD790" s="45">
        <v>101.5</v>
      </c>
      <c r="CE790" s="45">
        <v>101.2</v>
      </c>
      <c r="CF790" s="45">
        <v>101.3</v>
      </c>
      <c r="CG790" s="45">
        <v>100.8</v>
      </c>
      <c r="CH790" s="45">
        <v>100.8</v>
      </c>
      <c r="CI790" s="45">
        <v>101</v>
      </c>
      <c r="CJ790" s="45">
        <v>101</v>
      </c>
      <c r="CK790" s="45">
        <v>101.2</v>
      </c>
      <c r="CL790" s="45">
        <v>101.2</v>
      </c>
      <c r="CM790" s="45">
        <v>101.3</v>
      </c>
      <c r="CN790" s="45">
        <v>101.2</v>
      </c>
      <c r="CO790" s="45">
        <v>101.2</v>
      </c>
      <c r="CP790" s="45">
        <v>101.3</v>
      </c>
      <c r="CQ790" s="45">
        <v>101.4</v>
      </c>
      <c r="CR790" s="45">
        <v>99.5</v>
      </c>
      <c r="CS790" s="45">
        <v>101.6</v>
      </c>
      <c r="CT790" s="45">
        <v>101.5</v>
      </c>
      <c r="CU790" s="45">
        <v>101.5</v>
      </c>
      <c r="CV790" s="45">
        <v>101.5</v>
      </c>
      <c r="CW790" s="45">
        <v>101.5</v>
      </c>
      <c r="CX790" s="45">
        <v>99.5</v>
      </c>
      <c r="CY790" s="45">
        <v>102.8</v>
      </c>
      <c r="CZ790" s="45">
        <v>102.8</v>
      </c>
      <c r="DA790" s="45">
        <v>98.5</v>
      </c>
      <c r="DB790" s="45">
        <v>98.5</v>
      </c>
      <c r="DC790" s="45">
        <v>98.6</v>
      </c>
      <c r="DD790" s="45">
        <v>102.7</v>
      </c>
      <c r="DE790" s="45">
        <v>103.7</v>
      </c>
      <c r="DF790" s="45">
        <v>103.7</v>
      </c>
      <c r="DG790" s="45">
        <v>105.4</v>
      </c>
      <c r="DH790" s="45">
        <v>105.8</v>
      </c>
      <c r="DI790" s="45">
        <v>105.5</v>
      </c>
      <c r="DJ790" s="45">
        <v>104.1</v>
      </c>
      <c r="DK790" s="45">
        <v>104.6</v>
      </c>
      <c r="DL790" s="45">
        <v>107.6</v>
      </c>
      <c r="DM790" s="45">
        <v>108.2</v>
      </c>
      <c r="DN790" s="45">
        <v>107.6</v>
      </c>
      <c r="DO790" s="45">
        <v>107.2</v>
      </c>
      <c r="DP790" s="45">
        <v>108.2</v>
      </c>
      <c r="DQ790" s="45">
        <v>108.7</v>
      </c>
      <c r="DR790" s="45">
        <v>112.4</v>
      </c>
      <c r="DS790" s="45">
        <v>112</v>
      </c>
      <c r="DT790" s="45">
        <v>112.2</v>
      </c>
      <c r="DU790" s="45">
        <v>112.7</v>
      </c>
      <c r="DV790" s="45">
        <v>112.7</v>
      </c>
      <c r="DW790" s="45">
        <v>113.4</v>
      </c>
      <c r="DX790" s="46">
        <v>113.6</v>
      </c>
      <c r="DY790" s="46">
        <v>114.3</v>
      </c>
      <c r="DZ790" s="46">
        <v>113.8</v>
      </c>
      <c r="EA790">
        <v>114.3</v>
      </c>
      <c r="EB790" s="47">
        <v>115</v>
      </c>
      <c r="EC790" s="47">
        <v>115.4</v>
      </c>
    </row>
    <row r="791" spans="1:133" x14ac:dyDescent="0.25">
      <c r="A791" s="43" t="s">
        <v>4324</v>
      </c>
      <c r="B791" s="43" t="s">
        <v>4325</v>
      </c>
      <c r="C791" s="44">
        <v>9.1079999999999994E-2</v>
      </c>
      <c r="D791" s="45">
        <v>102.3</v>
      </c>
      <c r="E791" s="45">
        <v>105.9</v>
      </c>
      <c r="F791" s="45">
        <v>109.5</v>
      </c>
      <c r="G791" s="45">
        <v>108.1</v>
      </c>
      <c r="H791" s="45">
        <v>110.1</v>
      </c>
      <c r="I791" s="45">
        <v>109.8</v>
      </c>
      <c r="J791" s="45">
        <v>108.9</v>
      </c>
      <c r="K791" s="45">
        <v>103.4</v>
      </c>
      <c r="L791" s="45">
        <v>110.1</v>
      </c>
      <c r="M791" s="45">
        <v>108.8</v>
      </c>
      <c r="N791" s="45">
        <v>107.7</v>
      </c>
      <c r="O791" s="45">
        <v>115.5</v>
      </c>
      <c r="P791" s="45">
        <v>112.5</v>
      </c>
      <c r="Q791" s="45">
        <v>108.4</v>
      </c>
      <c r="R791" s="45">
        <v>112.6</v>
      </c>
      <c r="S791" s="45">
        <v>107.3</v>
      </c>
      <c r="T791" s="45">
        <v>112.9</v>
      </c>
      <c r="U791" s="45">
        <v>112</v>
      </c>
      <c r="V791" s="45">
        <v>110.7</v>
      </c>
      <c r="W791" s="45">
        <v>112.9</v>
      </c>
      <c r="X791" s="45">
        <v>109.1</v>
      </c>
      <c r="Y791" s="45">
        <v>107.5</v>
      </c>
      <c r="Z791" s="45">
        <v>114</v>
      </c>
      <c r="AA791" s="45">
        <v>113.3</v>
      </c>
      <c r="AB791" s="45">
        <v>115</v>
      </c>
      <c r="AC791" s="45">
        <v>116.7</v>
      </c>
      <c r="AD791" s="45">
        <v>119.1</v>
      </c>
      <c r="AE791" s="45">
        <v>115.5</v>
      </c>
      <c r="AF791" s="45">
        <v>117.7</v>
      </c>
      <c r="AG791" s="45">
        <v>119.2</v>
      </c>
      <c r="AH791" s="45">
        <v>116</v>
      </c>
      <c r="AI791" s="45">
        <v>115.3</v>
      </c>
      <c r="AJ791" s="45">
        <v>115.7</v>
      </c>
      <c r="AK791" s="45">
        <v>119.5</v>
      </c>
      <c r="AL791" s="45">
        <v>122</v>
      </c>
      <c r="AM791" s="45">
        <v>123.1</v>
      </c>
      <c r="AN791" s="45">
        <v>122.7</v>
      </c>
      <c r="AO791" s="45">
        <v>118.9</v>
      </c>
      <c r="AP791" s="45">
        <v>120.1</v>
      </c>
      <c r="AQ791" s="45">
        <v>122.9</v>
      </c>
      <c r="AR791" s="45">
        <v>125.9</v>
      </c>
      <c r="AS791" s="45">
        <v>124.6</v>
      </c>
      <c r="AT791" s="45">
        <v>124.2</v>
      </c>
      <c r="AU791" s="45">
        <v>124.9</v>
      </c>
      <c r="AV791" s="45">
        <v>124.8</v>
      </c>
      <c r="AW791" s="45">
        <v>124.8</v>
      </c>
      <c r="AX791" s="45">
        <v>128.30000000000001</v>
      </c>
      <c r="AY791" s="45">
        <v>128.30000000000001</v>
      </c>
      <c r="AZ791" s="45">
        <v>131.6</v>
      </c>
      <c r="BA791" s="45">
        <v>131.6</v>
      </c>
      <c r="BB791" s="45">
        <v>131.80000000000001</v>
      </c>
      <c r="BC791" s="45">
        <v>132</v>
      </c>
      <c r="BD791" s="45">
        <v>131.80000000000001</v>
      </c>
      <c r="BE791" s="45">
        <v>131.80000000000001</v>
      </c>
      <c r="BF791" s="45">
        <v>136.19999999999999</v>
      </c>
      <c r="BG791" s="45">
        <v>136.5</v>
      </c>
      <c r="BH791" s="45">
        <v>136.1</v>
      </c>
      <c r="BI791" s="45">
        <v>136.4</v>
      </c>
      <c r="BJ791" s="45">
        <v>136.4</v>
      </c>
      <c r="BK791" s="45">
        <v>136.4</v>
      </c>
      <c r="BL791" s="45">
        <v>137.30000000000001</v>
      </c>
      <c r="BM791" s="45">
        <v>135.6</v>
      </c>
      <c r="BN791" s="45">
        <v>140</v>
      </c>
      <c r="BO791" s="45">
        <v>139.9</v>
      </c>
      <c r="BP791" s="45">
        <v>140.19999999999999</v>
      </c>
      <c r="BQ791" s="45">
        <v>138.30000000000001</v>
      </c>
      <c r="BR791" s="45">
        <v>139.30000000000001</v>
      </c>
      <c r="BS791" s="45">
        <v>139.4</v>
      </c>
      <c r="BT791" s="45">
        <v>139.4</v>
      </c>
      <c r="BU791" s="45">
        <v>139.4</v>
      </c>
      <c r="BV791" s="45">
        <v>139.4</v>
      </c>
      <c r="BW791" s="45">
        <v>141.4</v>
      </c>
      <c r="BX791" s="45">
        <v>144.1</v>
      </c>
      <c r="BY791" s="45">
        <v>147</v>
      </c>
      <c r="BZ791" s="45">
        <v>143.80000000000001</v>
      </c>
      <c r="CA791" s="45">
        <v>143.80000000000001</v>
      </c>
      <c r="CB791" s="45">
        <v>147.69999999999999</v>
      </c>
      <c r="CC791" s="45">
        <v>147.69999999999999</v>
      </c>
      <c r="CD791" s="45">
        <v>149.6</v>
      </c>
      <c r="CE791" s="45">
        <v>149.6</v>
      </c>
      <c r="CF791" s="45">
        <v>148.5</v>
      </c>
      <c r="CG791" s="45">
        <v>149</v>
      </c>
      <c r="CH791" s="45">
        <v>151.6</v>
      </c>
      <c r="CI791" s="45">
        <v>151.6</v>
      </c>
      <c r="CJ791" s="45">
        <v>149.5</v>
      </c>
      <c r="CK791" s="45">
        <v>149.5</v>
      </c>
      <c r="CL791" s="45">
        <v>151.30000000000001</v>
      </c>
      <c r="CM791" s="45">
        <v>152.9</v>
      </c>
      <c r="CN791" s="45">
        <v>149.5</v>
      </c>
      <c r="CO791" s="45">
        <v>149.5</v>
      </c>
      <c r="CP791" s="45">
        <v>151.19999999999999</v>
      </c>
      <c r="CQ791" s="45">
        <v>152.9</v>
      </c>
      <c r="CR791" s="45">
        <v>149.4</v>
      </c>
      <c r="CS791" s="45">
        <v>149.4</v>
      </c>
      <c r="CT791" s="45">
        <v>149.4</v>
      </c>
      <c r="CU791" s="45">
        <v>148.69999999999999</v>
      </c>
      <c r="CV791" s="45">
        <v>148.69999999999999</v>
      </c>
      <c r="CW791" s="45">
        <v>149.4</v>
      </c>
      <c r="CX791" s="45">
        <v>150.30000000000001</v>
      </c>
      <c r="CY791" s="45">
        <v>149.4</v>
      </c>
      <c r="CZ791" s="45">
        <v>149.5</v>
      </c>
      <c r="DA791" s="45">
        <v>151.30000000000001</v>
      </c>
      <c r="DB791" s="45">
        <v>151.30000000000001</v>
      </c>
      <c r="DC791" s="45">
        <v>152.9</v>
      </c>
      <c r="DD791" s="45">
        <v>151.30000000000001</v>
      </c>
      <c r="DE791" s="45">
        <v>151.30000000000001</v>
      </c>
      <c r="DF791" s="45">
        <v>153</v>
      </c>
      <c r="DG791" s="45">
        <v>153</v>
      </c>
      <c r="DH791" s="45">
        <v>153.30000000000001</v>
      </c>
      <c r="DI791" s="45">
        <v>153.30000000000001</v>
      </c>
      <c r="DJ791" s="45">
        <v>154.6</v>
      </c>
      <c r="DK791" s="45">
        <v>153.4</v>
      </c>
      <c r="DL791" s="45">
        <v>153.4</v>
      </c>
      <c r="DM791" s="45">
        <v>158</v>
      </c>
      <c r="DN791" s="45">
        <v>157.69999999999999</v>
      </c>
      <c r="DO791" s="45">
        <v>158.1</v>
      </c>
      <c r="DP791" s="45">
        <v>158.1</v>
      </c>
      <c r="DQ791" s="45">
        <v>159.6</v>
      </c>
      <c r="DR791" s="45">
        <v>159.6</v>
      </c>
      <c r="DS791" s="45">
        <v>159.6</v>
      </c>
      <c r="DT791" s="45">
        <v>159.6</v>
      </c>
      <c r="DU791" s="45">
        <v>161.1</v>
      </c>
      <c r="DV791" s="45">
        <v>161.1</v>
      </c>
      <c r="DW791" s="45">
        <v>161.1</v>
      </c>
      <c r="DX791" s="46">
        <v>161.1</v>
      </c>
      <c r="DY791" s="46">
        <v>163.80000000000001</v>
      </c>
      <c r="DZ791" s="46">
        <v>162.19999999999999</v>
      </c>
      <c r="EA791">
        <v>167.4</v>
      </c>
      <c r="EB791" s="47">
        <v>169.8</v>
      </c>
      <c r="EC791" s="47">
        <v>168.8</v>
      </c>
    </row>
    <row r="792" spans="1:133" x14ac:dyDescent="0.25">
      <c r="A792" s="43" t="s">
        <v>4326</v>
      </c>
      <c r="B792" s="43" t="s">
        <v>4327</v>
      </c>
      <c r="C792" s="44">
        <v>7.3099999999999997E-3</v>
      </c>
      <c r="D792" s="45">
        <v>104</v>
      </c>
      <c r="E792" s="45">
        <v>100.4</v>
      </c>
      <c r="F792" s="45">
        <v>102.2</v>
      </c>
      <c r="G792" s="45">
        <v>106.3</v>
      </c>
      <c r="H792" s="45">
        <v>99.1</v>
      </c>
      <c r="I792" s="45">
        <v>111.1</v>
      </c>
      <c r="J792" s="45">
        <v>111.4</v>
      </c>
      <c r="K792" s="45">
        <v>111.7</v>
      </c>
      <c r="L792" s="45">
        <v>103.4</v>
      </c>
      <c r="M792" s="45">
        <v>103</v>
      </c>
      <c r="N792" s="45">
        <v>100.7</v>
      </c>
      <c r="O792" s="45">
        <v>105.3</v>
      </c>
      <c r="P792" s="45">
        <v>99.2</v>
      </c>
      <c r="Q792" s="45">
        <v>99</v>
      </c>
      <c r="R792" s="45">
        <v>98.4</v>
      </c>
      <c r="S792" s="45">
        <v>98.8</v>
      </c>
      <c r="T792" s="45">
        <v>103.4</v>
      </c>
      <c r="U792" s="45">
        <v>102.3</v>
      </c>
      <c r="V792" s="45">
        <v>108</v>
      </c>
      <c r="W792" s="45">
        <v>101.4</v>
      </c>
      <c r="X792" s="45">
        <v>105.3</v>
      </c>
      <c r="Y792" s="45">
        <v>102.5</v>
      </c>
      <c r="Z792" s="45">
        <v>92</v>
      </c>
      <c r="AA792" s="45">
        <v>104.1</v>
      </c>
      <c r="AB792" s="45">
        <v>96.4</v>
      </c>
      <c r="AC792" s="45">
        <v>100.1</v>
      </c>
      <c r="AD792" s="45">
        <v>118.7</v>
      </c>
      <c r="AE792" s="45">
        <v>109.4</v>
      </c>
      <c r="AF792" s="45">
        <v>119.1</v>
      </c>
      <c r="AG792" s="45">
        <v>124.2</v>
      </c>
      <c r="AH792" s="45">
        <v>113.5</v>
      </c>
      <c r="AI792" s="45">
        <v>113</v>
      </c>
      <c r="AJ792" s="45">
        <v>114.3</v>
      </c>
      <c r="AK792" s="45">
        <v>118.4</v>
      </c>
      <c r="AL792" s="45">
        <v>119.8</v>
      </c>
      <c r="AM792" s="45">
        <v>134.4</v>
      </c>
      <c r="AN792" s="45">
        <v>113.6</v>
      </c>
      <c r="AO792" s="45">
        <v>131.6</v>
      </c>
      <c r="AP792" s="45">
        <v>125.3</v>
      </c>
      <c r="AQ792" s="45">
        <v>138.69999999999999</v>
      </c>
      <c r="AR792" s="45">
        <v>138.69999999999999</v>
      </c>
      <c r="AS792" s="45">
        <v>138.69999999999999</v>
      </c>
      <c r="AT792" s="45">
        <v>138.69999999999999</v>
      </c>
      <c r="AU792" s="45">
        <v>138.69999999999999</v>
      </c>
      <c r="AV792" s="45">
        <v>138.69999999999999</v>
      </c>
      <c r="AW792" s="45">
        <v>134.30000000000001</v>
      </c>
      <c r="AX792" s="45">
        <v>139.1</v>
      </c>
      <c r="AY792" s="45">
        <v>138.5</v>
      </c>
      <c r="AZ792" s="45">
        <v>141.69999999999999</v>
      </c>
      <c r="BA792" s="45">
        <v>139.30000000000001</v>
      </c>
      <c r="BB792" s="45">
        <v>140.4</v>
      </c>
      <c r="BC792" s="45">
        <v>139</v>
      </c>
      <c r="BD792" s="45">
        <v>141.9</v>
      </c>
      <c r="BE792" s="45">
        <v>138.9</v>
      </c>
      <c r="BF792" s="45">
        <v>140</v>
      </c>
      <c r="BG792" s="45">
        <v>137.5</v>
      </c>
      <c r="BH792" s="45">
        <v>138.9</v>
      </c>
      <c r="BI792" s="45">
        <v>136.30000000000001</v>
      </c>
      <c r="BJ792" s="45">
        <v>141</v>
      </c>
      <c r="BK792" s="45">
        <v>142.19999999999999</v>
      </c>
      <c r="BL792" s="45">
        <v>140.9</v>
      </c>
      <c r="BM792" s="45">
        <v>139.6</v>
      </c>
      <c r="BN792" s="45">
        <v>140.5</v>
      </c>
      <c r="BO792" s="45">
        <v>136.80000000000001</v>
      </c>
      <c r="BP792" s="45">
        <v>140.30000000000001</v>
      </c>
      <c r="BQ792" s="45">
        <v>136.4</v>
      </c>
      <c r="BR792" s="45">
        <v>138.69999999999999</v>
      </c>
      <c r="BS792" s="45">
        <v>138.5</v>
      </c>
      <c r="BT792" s="45">
        <v>139.5</v>
      </c>
      <c r="BU792" s="45">
        <v>136.80000000000001</v>
      </c>
      <c r="BV792" s="45">
        <v>140.69999999999999</v>
      </c>
      <c r="BW792" s="45">
        <v>141.6</v>
      </c>
      <c r="BX792" s="45">
        <v>144.1</v>
      </c>
      <c r="BY792" s="45">
        <v>142.4</v>
      </c>
      <c r="BZ792" s="45">
        <v>140.5</v>
      </c>
      <c r="CA792" s="45">
        <v>145.19999999999999</v>
      </c>
      <c r="CB792" s="45">
        <v>141.5</v>
      </c>
      <c r="CC792" s="45">
        <v>141.1</v>
      </c>
      <c r="CD792" s="45">
        <v>142.69999999999999</v>
      </c>
      <c r="CE792" s="45">
        <v>145.69999999999999</v>
      </c>
      <c r="CF792" s="45">
        <v>142.5</v>
      </c>
      <c r="CG792" s="45">
        <v>144.1</v>
      </c>
      <c r="CH792" s="45">
        <v>144.69999999999999</v>
      </c>
      <c r="CI792" s="45">
        <v>140.4</v>
      </c>
      <c r="CJ792" s="45">
        <v>141.19999999999999</v>
      </c>
      <c r="CK792" s="45">
        <v>142.6</v>
      </c>
      <c r="CL792" s="45">
        <v>141.9</v>
      </c>
      <c r="CM792" s="45">
        <v>146.5</v>
      </c>
      <c r="CN792" s="45">
        <v>143.1</v>
      </c>
      <c r="CO792" s="45">
        <v>141.69999999999999</v>
      </c>
      <c r="CP792" s="45">
        <v>149.19999999999999</v>
      </c>
      <c r="CQ792" s="45">
        <v>143.19999999999999</v>
      </c>
      <c r="CR792" s="45">
        <v>140.69999999999999</v>
      </c>
      <c r="CS792" s="45">
        <v>140.69999999999999</v>
      </c>
      <c r="CT792" s="45">
        <v>140.69999999999999</v>
      </c>
      <c r="CU792" s="45">
        <v>140.69999999999999</v>
      </c>
      <c r="CV792" s="45">
        <v>140.69999999999999</v>
      </c>
      <c r="CW792" s="45">
        <v>140.69999999999999</v>
      </c>
      <c r="CX792" s="45">
        <v>143</v>
      </c>
      <c r="CY792" s="45">
        <v>140.30000000000001</v>
      </c>
      <c r="CZ792" s="45">
        <v>143.5</v>
      </c>
      <c r="DA792" s="45">
        <v>142.19999999999999</v>
      </c>
      <c r="DB792" s="45">
        <v>141.1</v>
      </c>
      <c r="DC792" s="45">
        <v>144.1</v>
      </c>
      <c r="DD792" s="45">
        <v>145.30000000000001</v>
      </c>
      <c r="DE792" s="45">
        <v>151.19999999999999</v>
      </c>
      <c r="DF792" s="45">
        <v>149.1</v>
      </c>
      <c r="DG792" s="45">
        <v>147.5</v>
      </c>
      <c r="DH792" s="45">
        <v>154.80000000000001</v>
      </c>
      <c r="DI792" s="45">
        <v>152.4</v>
      </c>
      <c r="DJ792" s="45">
        <v>155.19999999999999</v>
      </c>
      <c r="DK792" s="45">
        <v>140.4</v>
      </c>
      <c r="DL792" s="45">
        <v>139.30000000000001</v>
      </c>
      <c r="DM792" s="45">
        <v>139.80000000000001</v>
      </c>
      <c r="DN792" s="45">
        <v>139.80000000000001</v>
      </c>
      <c r="DO792" s="45">
        <v>141.9</v>
      </c>
      <c r="DP792" s="45">
        <v>140.6</v>
      </c>
      <c r="DQ792" s="45">
        <v>142.19999999999999</v>
      </c>
      <c r="DR792" s="45">
        <v>142.1</v>
      </c>
      <c r="DS792" s="45">
        <v>142.1</v>
      </c>
      <c r="DT792" s="45">
        <v>128</v>
      </c>
      <c r="DU792" s="45">
        <v>128.5</v>
      </c>
      <c r="DV792" s="45">
        <v>138.1</v>
      </c>
      <c r="DW792" s="45">
        <v>132.69999999999999</v>
      </c>
      <c r="DX792" s="46">
        <v>131.30000000000001</v>
      </c>
      <c r="DY792" s="46">
        <v>127.9</v>
      </c>
      <c r="DZ792" s="46">
        <v>128.1</v>
      </c>
      <c r="EA792">
        <v>126.9</v>
      </c>
      <c r="EB792" s="47">
        <v>131</v>
      </c>
      <c r="EC792" s="47">
        <v>129.30000000000001</v>
      </c>
    </row>
    <row r="793" spans="1:133" x14ac:dyDescent="0.25">
      <c r="A793" s="43" t="s">
        <v>4328</v>
      </c>
      <c r="B793" s="43" t="s">
        <v>4329</v>
      </c>
      <c r="C793" s="44">
        <v>0.19273000000000001</v>
      </c>
      <c r="D793" s="45">
        <v>99.2</v>
      </c>
      <c r="E793" s="45">
        <v>99.4</v>
      </c>
      <c r="F793" s="45">
        <v>102.4</v>
      </c>
      <c r="G793" s="45">
        <v>101</v>
      </c>
      <c r="H793" s="45">
        <v>105.6</v>
      </c>
      <c r="I793" s="45">
        <v>106.8</v>
      </c>
      <c r="J793" s="45">
        <v>103.6</v>
      </c>
      <c r="K793" s="45">
        <v>99.8</v>
      </c>
      <c r="L793" s="45">
        <v>105.4</v>
      </c>
      <c r="M793" s="45">
        <v>107.2</v>
      </c>
      <c r="N793" s="45">
        <v>110</v>
      </c>
      <c r="O793" s="45">
        <v>104.7</v>
      </c>
      <c r="P793" s="45">
        <v>107.7</v>
      </c>
      <c r="Q793" s="45">
        <v>108.4</v>
      </c>
      <c r="R793" s="45">
        <v>113</v>
      </c>
      <c r="S793" s="45">
        <v>110.7</v>
      </c>
      <c r="T793" s="45">
        <v>113.6</v>
      </c>
      <c r="U793" s="45">
        <v>110.9</v>
      </c>
      <c r="V793" s="45">
        <v>112.9</v>
      </c>
      <c r="W793" s="45">
        <v>111.9</v>
      </c>
      <c r="X793" s="45">
        <v>109.5</v>
      </c>
      <c r="Y793" s="45">
        <v>107</v>
      </c>
      <c r="Z793" s="45">
        <v>108.2</v>
      </c>
      <c r="AA793" s="45">
        <v>108.9</v>
      </c>
      <c r="AB793" s="45">
        <v>106</v>
      </c>
      <c r="AC793" s="45">
        <v>103.4</v>
      </c>
      <c r="AD793" s="45">
        <v>110.4</v>
      </c>
      <c r="AE793" s="45">
        <v>103</v>
      </c>
      <c r="AF793" s="45">
        <v>103.5</v>
      </c>
      <c r="AG793" s="45">
        <v>107.3</v>
      </c>
      <c r="AH793" s="45">
        <v>105.4</v>
      </c>
      <c r="AI793" s="45">
        <v>106</v>
      </c>
      <c r="AJ793" s="45">
        <v>106.8</v>
      </c>
      <c r="AK793" s="45">
        <v>110.2</v>
      </c>
      <c r="AL793" s="45">
        <v>106.5</v>
      </c>
      <c r="AM793" s="45">
        <v>108.9</v>
      </c>
      <c r="AN793" s="45">
        <v>109.3</v>
      </c>
      <c r="AO793" s="45">
        <v>111.6</v>
      </c>
      <c r="AP793" s="45">
        <v>113.9</v>
      </c>
      <c r="AQ793" s="45">
        <v>109.8</v>
      </c>
      <c r="AR793" s="45">
        <v>109.4</v>
      </c>
      <c r="AS793" s="45">
        <v>106.1</v>
      </c>
      <c r="AT793" s="45">
        <v>107.6</v>
      </c>
      <c r="AU793" s="45">
        <v>108.5</v>
      </c>
      <c r="AV793" s="45">
        <v>114</v>
      </c>
      <c r="AW793" s="45">
        <v>113.5</v>
      </c>
      <c r="AX793" s="45">
        <v>114.7</v>
      </c>
      <c r="AY793" s="45">
        <v>113.9</v>
      </c>
      <c r="AZ793" s="45">
        <v>113.8</v>
      </c>
      <c r="BA793" s="45">
        <v>113.4</v>
      </c>
      <c r="BB793" s="45">
        <v>114.3</v>
      </c>
      <c r="BC793" s="45">
        <v>115</v>
      </c>
      <c r="BD793" s="45">
        <v>114.1</v>
      </c>
      <c r="BE793" s="45">
        <v>114.8</v>
      </c>
      <c r="BF793" s="45">
        <v>116.9</v>
      </c>
      <c r="BG793" s="45">
        <v>113.4</v>
      </c>
      <c r="BH793" s="45">
        <v>116.2</v>
      </c>
      <c r="BI793" s="45">
        <v>115.6</v>
      </c>
      <c r="BJ793" s="45">
        <v>116.5</v>
      </c>
      <c r="BK793" s="45">
        <v>117.2</v>
      </c>
      <c r="BL793" s="45">
        <v>116.6</v>
      </c>
      <c r="BM793" s="45">
        <v>116.5</v>
      </c>
      <c r="BN793" s="45">
        <v>116.5</v>
      </c>
      <c r="BO793" s="45">
        <v>115.7</v>
      </c>
      <c r="BP793" s="45">
        <v>117.1</v>
      </c>
      <c r="BQ793" s="45">
        <v>118.7</v>
      </c>
      <c r="BR793" s="45">
        <v>120</v>
      </c>
      <c r="BS793" s="45">
        <v>121.1</v>
      </c>
      <c r="BT793" s="45">
        <v>118.6</v>
      </c>
      <c r="BU793" s="45">
        <v>122.3</v>
      </c>
      <c r="BV793" s="45">
        <v>123.2</v>
      </c>
      <c r="BW793" s="45">
        <v>121.5</v>
      </c>
      <c r="BX793" s="45">
        <v>120.3</v>
      </c>
      <c r="BY793" s="45">
        <v>123.5</v>
      </c>
      <c r="BZ793" s="45">
        <v>125.2</v>
      </c>
      <c r="CA793" s="45">
        <v>125.2</v>
      </c>
      <c r="CB793" s="45">
        <v>124.7</v>
      </c>
      <c r="CC793" s="45">
        <v>124.6</v>
      </c>
      <c r="CD793" s="45">
        <v>121.6</v>
      </c>
      <c r="CE793" s="45">
        <v>120.4</v>
      </c>
      <c r="CF793" s="45">
        <v>124.8</v>
      </c>
      <c r="CG793" s="45">
        <v>121.2</v>
      </c>
      <c r="CH793" s="45">
        <v>125.5</v>
      </c>
      <c r="CI793" s="45">
        <v>129</v>
      </c>
      <c r="CJ793" s="45">
        <v>127.8</v>
      </c>
      <c r="CK793" s="45">
        <v>128.1</v>
      </c>
      <c r="CL793" s="45">
        <v>130</v>
      </c>
      <c r="CM793" s="45">
        <v>126.5</v>
      </c>
      <c r="CN793" s="45">
        <v>131.69999999999999</v>
      </c>
      <c r="CO793" s="45">
        <v>129.5</v>
      </c>
      <c r="CP793" s="45">
        <v>127.9</v>
      </c>
      <c r="CQ793" s="45">
        <v>128.6</v>
      </c>
      <c r="CR793" s="45">
        <v>129.9</v>
      </c>
      <c r="CS793" s="45">
        <v>128.5</v>
      </c>
      <c r="CT793" s="45">
        <v>130.69999999999999</v>
      </c>
      <c r="CU793" s="45">
        <v>128</v>
      </c>
      <c r="CV793" s="45">
        <v>128</v>
      </c>
      <c r="CW793" s="45">
        <v>132.19999999999999</v>
      </c>
      <c r="CX793" s="45">
        <v>129.4</v>
      </c>
      <c r="CY793" s="45">
        <v>130.1</v>
      </c>
      <c r="CZ793" s="45">
        <v>131.6</v>
      </c>
      <c r="DA793" s="45">
        <v>133</v>
      </c>
      <c r="DB793" s="45">
        <v>135.9</v>
      </c>
      <c r="DC793" s="45">
        <v>133.30000000000001</v>
      </c>
      <c r="DD793" s="45">
        <v>136.4</v>
      </c>
      <c r="DE793" s="45">
        <v>134.1</v>
      </c>
      <c r="DF793" s="45">
        <v>138</v>
      </c>
      <c r="DG793" s="45">
        <v>138.6</v>
      </c>
      <c r="DH793" s="45">
        <v>137.80000000000001</v>
      </c>
      <c r="DI793" s="45">
        <v>138.69999999999999</v>
      </c>
      <c r="DJ793" s="45">
        <v>140.69999999999999</v>
      </c>
      <c r="DK793" s="45">
        <v>139.4</v>
      </c>
      <c r="DL793" s="45">
        <v>140.5</v>
      </c>
      <c r="DM793" s="45">
        <v>141.5</v>
      </c>
      <c r="DN793" s="45">
        <v>138.6</v>
      </c>
      <c r="DO793" s="45">
        <v>139.80000000000001</v>
      </c>
      <c r="DP793" s="45">
        <v>142.69999999999999</v>
      </c>
      <c r="DQ793" s="45">
        <v>142.30000000000001</v>
      </c>
      <c r="DR793" s="45">
        <v>139.80000000000001</v>
      </c>
      <c r="DS793" s="45">
        <v>142.80000000000001</v>
      </c>
      <c r="DT793" s="45">
        <v>142.69999999999999</v>
      </c>
      <c r="DU793" s="45">
        <v>141.5</v>
      </c>
      <c r="DV793" s="45">
        <v>142.80000000000001</v>
      </c>
      <c r="DW793" s="45">
        <v>143.5</v>
      </c>
      <c r="DX793" s="46">
        <v>145.6</v>
      </c>
      <c r="DY793" s="46">
        <v>145.4</v>
      </c>
      <c r="DZ793" s="46">
        <v>146.6</v>
      </c>
      <c r="EA793">
        <v>146.6</v>
      </c>
      <c r="EB793" s="47">
        <v>146.4</v>
      </c>
      <c r="EC793" s="47">
        <v>148.30000000000001</v>
      </c>
    </row>
    <row r="794" spans="1:133" x14ac:dyDescent="0.25">
      <c r="A794" s="43" t="s">
        <v>4330</v>
      </c>
      <c r="B794" s="43" t="s">
        <v>4331</v>
      </c>
      <c r="C794" s="44">
        <v>1.2760000000000001E-2</v>
      </c>
      <c r="D794" s="45">
        <v>91.2</v>
      </c>
      <c r="E794" s="45">
        <v>95.9</v>
      </c>
      <c r="F794" s="45">
        <v>95.9</v>
      </c>
      <c r="G794" s="45">
        <v>91.6</v>
      </c>
      <c r="H794" s="45">
        <v>91.6</v>
      </c>
      <c r="I794" s="45">
        <v>91.6</v>
      </c>
      <c r="J794" s="45">
        <v>91.6</v>
      </c>
      <c r="K794" s="45">
        <v>91.6</v>
      </c>
      <c r="L794" s="45">
        <v>91.6</v>
      </c>
      <c r="M794" s="45">
        <v>93.4</v>
      </c>
      <c r="N794" s="45">
        <v>93.4</v>
      </c>
      <c r="O794" s="45">
        <v>93.4</v>
      </c>
      <c r="P794" s="45">
        <v>93.4</v>
      </c>
      <c r="Q794" s="45">
        <v>100.2</v>
      </c>
      <c r="R794" s="45">
        <v>119.2</v>
      </c>
      <c r="S794" s="45">
        <v>103.1</v>
      </c>
      <c r="T794" s="45">
        <v>122.2</v>
      </c>
      <c r="U794" s="45">
        <v>122.2</v>
      </c>
      <c r="V794" s="45">
        <v>101.7</v>
      </c>
      <c r="W794" s="45">
        <v>101.7</v>
      </c>
      <c r="X794" s="45">
        <v>101.7</v>
      </c>
      <c r="Y794" s="45">
        <v>101.4</v>
      </c>
      <c r="Z794" s="45">
        <v>105.1</v>
      </c>
      <c r="AA794" s="45">
        <v>105.1</v>
      </c>
      <c r="AB794" s="45">
        <v>104</v>
      </c>
      <c r="AC794" s="45">
        <v>104</v>
      </c>
      <c r="AD794" s="45">
        <v>104</v>
      </c>
      <c r="AE794" s="45">
        <v>104</v>
      </c>
      <c r="AF794" s="45">
        <v>104</v>
      </c>
      <c r="AG794" s="45">
        <v>104</v>
      </c>
      <c r="AH794" s="45">
        <v>104</v>
      </c>
      <c r="AI794" s="45">
        <v>104</v>
      </c>
      <c r="AJ794" s="45">
        <v>104</v>
      </c>
      <c r="AK794" s="45">
        <v>105.2</v>
      </c>
      <c r="AL794" s="45">
        <v>102.8</v>
      </c>
      <c r="AM794" s="45">
        <v>108.5</v>
      </c>
      <c r="AN794" s="45">
        <v>108.5</v>
      </c>
      <c r="AO794" s="45">
        <v>108.5</v>
      </c>
      <c r="AP794" s="45">
        <v>108.5</v>
      </c>
      <c r="AQ794" s="45">
        <v>108.5</v>
      </c>
      <c r="AR794" s="45">
        <v>107.5</v>
      </c>
      <c r="AS794" s="45">
        <v>113.1</v>
      </c>
      <c r="AT794" s="45">
        <v>113.1</v>
      </c>
      <c r="AU794" s="45">
        <v>113.1</v>
      </c>
      <c r="AV794" s="45">
        <v>113.1</v>
      </c>
      <c r="AW794" s="45">
        <v>113.1</v>
      </c>
      <c r="AX794" s="45">
        <v>113.1</v>
      </c>
      <c r="AY794" s="45">
        <v>113.1</v>
      </c>
      <c r="AZ794" s="45">
        <v>113.1</v>
      </c>
      <c r="BA794" s="45">
        <v>113.1</v>
      </c>
      <c r="BB794" s="45">
        <v>113.1</v>
      </c>
      <c r="BC794" s="45">
        <v>113.1</v>
      </c>
      <c r="BD794" s="45">
        <v>113.1</v>
      </c>
      <c r="BE794" s="45">
        <v>113.1</v>
      </c>
      <c r="BF794" s="45">
        <v>113.1</v>
      </c>
      <c r="BG794" s="45">
        <v>113.1</v>
      </c>
      <c r="BH794" s="45">
        <v>113.1</v>
      </c>
      <c r="BI794" s="45">
        <v>112.6</v>
      </c>
      <c r="BJ794" s="45">
        <v>107.5</v>
      </c>
      <c r="BK794" s="45">
        <v>107.5</v>
      </c>
      <c r="BL794" s="45">
        <v>107.7</v>
      </c>
      <c r="BM794" s="45">
        <v>107.6</v>
      </c>
      <c r="BN794" s="45">
        <v>107.6</v>
      </c>
      <c r="BO794" s="45">
        <v>107.6</v>
      </c>
      <c r="BP794" s="45">
        <v>109.9</v>
      </c>
      <c r="BQ794" s="45">
        <v>109.2</v>
      </c>
      <c r="BR794" s="45">
        <v>109.2</v>
      </c>
      <c r="BS794" s="45">
        <v>109.2</v>
      </c>
      <c r="BT794" s="45">
        <v>112.2</v>
      </c>
      <c r="BU794" s="45">
        <v>114.7</v>
      </c>
      <c r="BV794" s="45">
        <v>107.6</v>
      </c>
      <c r="BW794" s="45">
        <v>110.4</v>
      </c>
      <c r="BX794" s="45">
        <v>109.4</v>
      </c>
      <c r="BY794" s="45">
        <v>105.9</v>
      </c>
      <c r="BZ794" s="45">
        <v>104.6</v>
      </c>
      <c r="CA794" s="45">
        <v>107.7</v>
      </c>
      <c r="CB794" s="45">
        <v>106.5</v>
      </c>
      <c r="CC794" s="45">
        <v>106.5</v>
      </c>
      <c r="CD794" s="45">
        <v>106.5</v>
      </c>
      <c r="CE794" s="45">
        <v>106.6</v>
      </c>
      <c r="CF794" s="45">
        <v>105.2</v>
      </c>
      <c r="CG794" s="45">
        <v>104.2</v>
      </c>
      <c r="CH794" s="45">
        <v>106.5</v>
      </c>
      <c r="CI794" s="45">
        <v>105.9</v>
      </c>
      <c r="CJ794" s="45">
        <v>105.9</v>
      </c>
      <c r="CK794" s="45">
        <v>105.9</v>
      </c>
      <c r="CL794" s="45">
        <v>105.9</v>
      </c>
      <c r="CM794" s="45">
        <v>105.9</v>
      </c>
      <c r="CN794" s="45">
        <v>115.5</v>
      </c>
      <c r="CO794" s="45">
        <v>111.2</v>
      </c>
      <c r="CP794" s="45">
        <v>111.1</v>
      </c>
      <c r="CQ794" s="45">
        <v>110.6</v>
      </c>
      <c r="CR794" s="45">
        <v>110.6</v>
      </c>
      <c r="CS794" s="45">
        <v>110.6</v>
      </c>
      <c r="CT794" s="45">
        <v>110.6</v>
      </c>
      <c r="CU794" s="45">
        <v>110.6</v>
      </c>
      <c r="CV794" s="45">
        <v>111.3</v>
      </c>
      <c r="CW794" s="45">
        <v>111.7</v>
      </c>
      <c r="CX794" s="45">
        <v>105.4</v>
      </c>
      <c r="CY794" s="45">
        <v>106.6</v>
      </c>
      <c r="CZ794" s="45">
        <v>106.2</v>
      </c>
      <c r="DA794" s="45">
        <v>107.5</v>
      </c>
      <c r="DB794" s="45">
        <v>107.5</v>
      </c>
      <c r="DC794" s="45">
        <v>105.9</v>
      </c>
      <c r="DD794" s="45">
        <v>108.6</v>
      </c>
      <c r="DE794" s="45">
        <v>108.6</v>
      </c>
      <c r="DF794" s="45">
        <v>108.6</v>
      </c>
      <c r="DG794" s="45">
        <v>106.8</v>
      </c>
      <c r="DH794" s="45">
        <v>106.8</v>
      </c>
      <c r="DI794" s="45">
        <v>106.8</v>
      </c>
      <c r="DJ794" s="45">
        <v>106.8</v>
      </c>
      <c r="DK794" s="45">
        <v>105.9</v>
      </c>
      <c r="DL794" s="45">
        <v>105.9</v>
      </c>
      <c r="DM794" s="45">
        <v>102</v>
      </c>
      <c r="DN794" s="45">
        <v>105.9</v>
      </c>
      <c r="DO794" s="45">
        <v>105.9</v>
      </c>
      <c r="DP794" s="45">
        <v>106</v>
      </c>
      <c r="DQ794" s="45">
        <v>106</v>
      </c>
      <c r="DR794" s="45">
        <v>106</v>
      </c>
      <c r="DS794" s="45">
        <v>108.4</v>
      </c>
      <c r="DT794" s="45">
        <v>108.4</v>
      </c>
      <c r="DU794" s="45">
        <v>111.3</v>
      </c>
      <c r="DV794" s="45">
        <v>111.3</v>
      </c>
      <c r="DW794" s="45">
        <v>114.7</v>
      </c>
      <c r="DX794" s="46">
        <v>114.7</v>
      </c>
      <c r="DY794" s="46">
        <v>114.8</v>
      </c>
      <c r="DZ794" s="46">
        <v>114.8</v>
      </c>
      <c r="EA794">
        <v>114.9</v>
      </c>
      <c r="EB794" s="47">
        <v>111.7</v>
      </c>
      <c r="EC794" s="47">
        <v>111.7</v>
      </c>
    </row>
    <row r="795" spans="1:133" x14ac:dyDescent="0.25">
      <c r="A795" s="43" t="s">
        <v>4332</v>
      </c>
      <c r="B795" s="43" t="s">
        <v>4333</v>
      </c>
      <c r="C795" s="44">
        <v>8.0729999999999996E-2</v>
      </c>
      <c r="D795" s="45">
        <v>99.5</v>
      </c>
      <c r="E795" s="45">
        <v>99.5</v>
      </c>
      <c r="F795" s="45">
        <v>99.5</v>
      </c>
      <c r="G795" s="45">
        <v>100.1</v>
      </c>
      <c r="H795" s="45">
        <v>96.9</v>
      </c>
      <c r="I795" s="45">
        <v>96.9</v>
      </c>
      <c r="J795" s="45">
        <v>96.9</v>
      </c>
      <c r="K795" s="45">
        <v>96.9</v>
      </c>
      <c r="L795" s="45">
        <v>97</v>
      </c>
      <c r="M795" s="45">
        <v>98.1</v>
      </c>
      <c r="N795" s="45">
        <v>98.1</v>
      </c>
      <c r="O795" s="45">
        <v>97.9</v>
      </c>
      <c r="P795" s="45">
        <v>103.1</v>
      </c>
      <c r="Q795" s="45">
        <v>103.2</v>
      </c>
      <c r="R795" s="45">
        <v>103.1</v>
      </c>
      <c r="S795" s="45">
        <v>103.2</v>
      </c>
      <c r="T795" s="45">
        <v>103.2</v>
      </c>
      <c r="U795" s="45">
        <v>103.2</v>
      </c>
      <c r="V795" s="45">
        <v>102.1</v>
      </c>
      <c r="W795" s="45">
        <v>102.1</v>
      </c>
      <c r="X795" s="45">
        <v>102.1</v>
      </c>
      <c r="Y795" s="45">
        <v>102</v>
      </c>
      <c r="Z795" s="45">
        <v>102</v>
      </c>
      <c r="AA795" s="45">
        <v>104</v>
      </c>
      <c r="AB795" s="45">
        <v>107.6</v>
      </c>
      <c r="AC795" s="45">
        <v>111.2</v>
      </c>
      <c r="AD795" s="45">
        <v>111.2</v>
      </c>
      <c r="AE795" s="45">
        <v>111.2</v>
      </c>
      <c r="AF795" s="45">
        <v>111.3</v>
      </c>
      <c r="AG795" s="45">
        <v>111.3</v>
      </c>
      <c r="AH795" s="45">
        <v>111.3</v>
      </c>
      <c r="AI795" s="45">
        <v>111.3</v>
      </c>
      <c r="AJ795" s="45">
        <v>111.3</v>
      </c>
      <c r="AK795" s="45">
        <v>111.3</v>
      </c>
      <c r="AL795" s="45">
        <v>111.4</v>
      </c>
      <c r="AM795" s="45">
        <v>111.9</v>
      </c>
      <c r="AN795" s="45">
        <v>111.9</v>
      </c>
      <c r="AO795" s="45">
        <v>111.9</v>
      </c>
      <c r="AP795" s="45">
        <v>112.1</v>
      </c>
      <c r="AQ795" s="45">
        <v>112.1</v>
      </c>
      <c r="AR795" s="45">
        <v>112.1</v>
      </c>
      <c r="AS795" s="45">
        <v>112.4</v>
      </c>
      <c r="AT795" s="45">
        <v>113.9</v>
      </c>
      <c r="AU795" s="45">
        <v>114.1</v>
      </c>
      <c r="AV795" s="45">
        <v>114</v>
      </c>
      <c r="AW795" s="45">
        <v>114</v>
      </c>
      <c r="AX795" s="45">
        <v>114.1</v>
      </c>
      <c r="AY795" s="45">
        <v>114.1</v>
      </c>
      <c r="AZ795" s="45">
        <v>114.1</v>
      </c>
      <c r="BA795" s="45">
        <v>114.1</v>
      </c>
      <c r="BB795" s="45">
        <v>114.1</v>
      </c>
      <c r="BC795" s="45">
        <v>114.1</v>
      </c>
      <c r="BD795" s="45">
        <v>114.1</v>
      </c>
      <c r="BE795" s="45">
        <v>114.1</v>
      </c>
      <c r="BF795" s="45">
        <v>114.1</v>
      </c>
      <c r="BG795" s="45">
        <v>114.1</v>
      </c>
      <c r="BH795" s="45">
        <v>114.1</v>
      </c>
      <c r="BI795" s="45">
        <v>114.1</v>
      </c>
      <c r="BJ795" s="45">
        <v>114.1</v>
      </c>
      <c r="BK795" s="45">
        <v>114.1</v>
      </c>
      <c r="BL795" s="45">
        <v>115.6</v>
      </c>
      <c r="BM795" s="45">
        <v>115.6</v>
      </c>
      <c r="BN795" s="45">
        <v>119</v>
      </c>
      <c r="BO795" s="45">
        <v>120.5</v>
      </c>
      <c r="BP795" s="45">
        <v>120.5</v>
      </c>
      <c r="BQ795" s="45">
        <v>121.2</v>
      </c>
      <c r="BR795" s="45">
        <v>121.2</v>
      </c>
      <c r="BS795" s="45">
        <v>121.2</v>
      </c>
      <c r="BT795" s="45">
        <v>121.2</v>
      </c>
      <c r="BU795" s="45">
        <v>121.3</v>
      </c>
      <c r="BV795" s="45">
        <v>120.8</v>
      </c>
      <c r="BW795" s="45">
        <v>120.5</v>
      </c>
      <c r="BX795" s="45">
        <v>120.5</v>
      </c>
      <c r="BY795" s="45">
        <v>121</v>
      </c>
      <c r="BZ795" s="45">
        <v>121.3</v>
      </c>
      <c r="CA795" s="45">
        <v>121</v>
      </c>
      <c r="CB795" s="45">
        <v>121.2</v>
      </c>
      <c r="CC795" s="45">
        <v>120.9</v>
      </c>
      <c r="CD795" s="45">
        <v>120.3</v>
      </c>
      <c r="CE795" s="45">
        <v>121.3</v>
      </c>
      <c r="CF795" s="45">
        <v>121.3</v>
      </c>
      <c r="CG795" s="45">
        <v>120.7</v>
      </c>
      <c r="CH795" s="45">
        <v>121</v>
      </c>
      <c r="CI795" s="45">
        <v>121.3</v>
      </c>
      <c r="CJ795" s="45">
        <v>120.9</v>
      </c>
      <c r="CK795" s="45">
        <v>121</v>
      </c>
      <c r="CL795" s="45">
        <v>120.4</v>
      </c>
      <c r="CM795" s="45">
        <v>120.5</v>
      </c>
      <c r="CN795" s="45">
        <v>120.7</v>
      </c>
      <c r="CO795" s="45">
        <v>120.4</v>
      </c>
      <c r="CP795" s="45">
        <v>119.8</v>
      </c>
      <c r="CQ795" s="45">
        <v>119.7</v>
      </c>
      <c r="CR795" s="45">
        <v>119.7</v>
      </c>
      <c r="CS795" s="45">
        <v>119.7</v>
      </c>
      <c r="CT795" s="45">
        <v>120.1</v>
      </c>
      <c r="CU795" s="45">
        <v>120.1</v>
      </c>
      <c r="CV795" s="45">
        <v>120.1</v>
      </c>
      <c r="CW795" s="45">
        <v>120.1</v>
      </c>
      <c r="CX795" s="45">
        <v>120.1</v>
      </c>
      <c r="CY795" s="45">
        <v>121.1</v>
      </c>
      <c r="CZ795" s="45">
        <v>120.5</v>
      </c>
      <c r="DA795" s="45">
        <v>124</v>
      </c>
      <c r="DB795" s="45">
        <v>124</v>
      </c>
      <c r="DC795" s="45">
        <v>121.7</v>
      </c>
      <c r="DD795" s="45">
        <v>123.3</v>
      </c>
      <c r="DE795" s="45">
        <v>122.4</v>
      </c>
      <c r="DF795" s="45">
        <v>122.4</v>
      </c>
      <c r="DG795" s="45">
        <v>126</v>
      </c>
      <c r="DH795" s="45">
        <v>126</v>
      </c>
      <c r="DI795" s="45">
        <v>126</v>
      </c>
      <c r="DJ795" s="45">
        <v>128.6</v>
      </c>
      <c r="DK795" s="45">
        <v>128.6</v>
      </c>
      <c r="DL795" s="45">
        <v>128.5</v>
      </c>
      <c r="DM795" s="45">
        <v>128.9</v>
      </c>
      <c r="DN795" s="45">
        <v>128.9</v>
      </c>
      <c r="DO795" s="45">
        <v>129.30000000000001</v>
      </c>
      <c r="DP795" s="45">
        <v>129.30000000000001</v>
      </c>
      <c r="DQ795" s="45">
        <v>129.30000000000001</v>
      </c>
      <c r="DR795" s="45">
        <v>129.6</v>
      </c>
      <c r="DS795" s="45">
        <v>130</v>
      </c>
      <c r="DT795" s="45">
        <v>130</v>
      </c>
      <c r="DU795" s="45">
        <v>130</v>
      </c>
      <c r="DV795" s="45">
        <v>130.4</v>
      </c>
      <c r="DW795" s="45">
        <v>133.30000000000001</v>
      </c>
      <c r="DX795" s="46">
        <v>134.69999999999999</v>
      </c>
      <c r="DY795" s="46">
        <v>134.5</v>
      </c>
      <c r="DZ795" s="46">
        <v>134.69999999999999</v>
      </c>
      <c r="EA795">
        <v>134.4</v>
      </c>
      <c r="EB795" s="47">
        <v>134.69999999999999</v>
      </c>
      <c r="EC795" s="47">
        <v>134.69999999999999</v>
      </c>
    </row>
    <row r="796" spans="1:133" x14ac:dyDescent="0.25">
      <c r="A796" s="43" t="s">
        <v>4334</v>
      </c>
      <c r="B796" s="43" t="s">
        <v>4335</v>
      </c>
      <c r="C796" s="44">
        <v>4.5589999999999999E-2</v>
      </c>
      <c r="D796" s="45">
        <v>85.7</v>
      </c>
      <c r="E796" s="45">
        <v>86</v>
      </c>
      <c r="F796" s="45">
        <v>89.3</v>
      </c>
      <c r="G796" s="45">
        <v>89.3</v>
      </c>
      <c r="H796" s="45">
        <v>87.8</v>
      </c>
      <c r="I796" s="45">
        <v>87.5</v>
      </c>
      <c r="J796" s="45">
        <v>87.1</v>
      </c>
      <c r="K796" s="45">
        <v>89.1</v>
      </c>
      <c r="L796" s="45">
        <v>88.5</v>
      </c>
      <c r="M796" s="45">
        <v>88</v>
      </c>
      <c r="N796" s="45">
        <v>82</v>
      </c>
      <c r="O796" s="45">
        <v>81.7</v>
      </c>
      <c r="P796" s="45">
        <v>78.099999999999994</v>
      </c>
      <c r="Q796" s="45">
        <v>77.900000000000006</v>
      </c>
      <c r="R796" s="45">
        <v>79</v>
      </c>
      <c r="S796" s="45">
        <v>81.099999999999994</v>
      </c>
      <c r="T796" s="45">
        <v>79.099999999999994</v>
      </c>
      <c r="U796" s="45">
        <v>78.5</v>
      </c>
      <c r="V796" s="45">
        <v>78.5</v>
      </c>
      <c r="W796" s="45">
        <v>77.900000000000006</v>
      </c>
      <c r="X796" s="45">
        <v>77.400000000000006</v>
      </c>
      <c r="Y796" s="45">
        <v>76.599999999999994</v>
      </c>
      <c r="Z796" s="45">
        <v>77.099999999999994</v>
      </c>
      <c r="AA796" s="45">
        <v>77.099999999999994</v>
      </c>
      <c r="AB796" s="45">
        <v>76</v>
      </c>
      <c r="AC796" s="45">
        <v>76.2</v>
      </c>
      <c r="AD796" s="45">
        <v>78.099999999999994</v>
      </c>
      <c r="AE796" s="45">
        <v>79</v>
      </c>
      <c r="AF796" s="45">
        <v>76.900000000000006</v>
      </c>
      <c r="AG796" s="45">
        <v>78</v>
      </c>
      <c r="AH796" s="45">
        <v>78.2</v>
      </c>
      <c r="AI796" s="45">
        <v>78.2</v>
      </c>
      <c r="AJ796" s="45">
        <v>78.2</v>
      </c>
      <c r="AK796" s="45">
        <v>78.900000000000006</v>
      </c>
      <c r="AL796" s="45">
        <v>80.599999999999994</v>
      </c>
      <c r="AM796" s="45">
        <v>78.7</v>
      </c>
      <c r="AN796" s="45">
        <v>78</v>
      </c>
      <c r="AO796" s="45">
        <v>79.400000000000006</v>
      </c>
      <c r="AP796" s="45">
        <v>79.400000000000006</v>
      </c>
      <c r="AQ796" s="45">
        <v>79.5</v>
      </c>
      <c r="AR796" s="45">
        <v>76.5</v>
      </c>
      <c r="AS796" s="45">
        <v>77.3</v>
      </c>
      <c r="AT796" s="45">
        <v>76.8</v>
      </c>
      <c r="AU796" s="45">
        <v>77</v>
      </c>
      <c r="AV796" s="45">
        <v>76.900000000000006</v>
      </c>
      <c r="AW796" s="45">
        <v>77</v>
      </c>
      <c r="AX796" s="45">
        <v>77.099999999999994</v>
      </c>
      <c r="AY796" s="45">
        <v>73.599999999999994</v>
      </c>
      <c r="AZ796" s="45">
        <v>75.7</v>
      </c>
      <c r="BA796" s="45">
        <v>75.7</v>
      </c>
      <c r="BB796" s="45">
        <v>75.599999999999994</v>
      </c>
      <c r="BC796" s="45">
        <v>75.099999999999994</v>
      </c>
      <c r="BD796" s="45">
        <v>75.400000000000006</v>
      </c>
      <c r="BE796" s="45">
        <v>72.099999999999994</v>
      </c>
      <c r="BF796" s="45">
        <v>72</v>
      </c>
      <c r="BG796" s="45">
        <v>72.599999999999994</v>
      </c>
      <c r="BH796" s="45">
        <v>72.400000000000006</v>
      </c>
      <c r="BI796" s="45">
        <v>72.7</v>
      </c>
      <c r="BJ796" s="45">
        <v>72.400000000000006</v>
      </c>
      <c r="BK796" s="45">
        <v>72.599999999999994</v>
      </c>
      <c r="BL796" s="45">
        <v>72</v>
      </c>
      <c r="BM796" s="45">
        <v>70.900000000000006</v>
      </c>
      <c r="BN796" s="45">
        <v>71.099999999999994</v>
      </c>
      <c r="BO796" s="45">
        <v>70.900000000000006</v>
      </c>
      <c r="BP796" s="45">
        <v>70.900000000000006</v>
      </c>
      <c r="BQ796" s="45">
        <v>71</v>
      </c>
      <c r="BR796" s="45">
        <v>71</v>
      </c>
      <c r="BS796" s="45">
        <v>70.8</v>
      </c>
      <c r="BT796" s="45">
        <v>70.3</v>
      </c>
      <c r="BU796" s="45">
        <v>68.599999999999994</v>
      </c>
      <c r="BV796" s="45">
        <v>68.5</v>
      </c>
      <c r="BW796" s="45">
        <v>68.8</v>
      </c>
      <c r="BX796" s="45">
        <v>68.8</v>
      </c>
      <c r="BY796" s="45">
        <v>68.8</v>
      </c>
      <c r="BZ796" s="45">
        <v>67.2</v>
      </c>
      <c r="CA796" s="45">
        <v>67</v>
      </c>
      <c r="CB796" s="45">
        <v>67</v>
      </c>
      <c r="CC796" s="45">
        <v>67</v>
      </c>
      <c r="CD796" s="45">
        <v>67</v>
      </c>
      <c r="CE796" s="45">
        <v>67</v>
      </c>
      <c r="CF796" s="45">
        <v>67</v>
      </c>
      <c r="CG796" s="45">
        <v>67</v>
      </c>
      <c r="CH796" s="45">
        <v>67</v>
      </c>
      <c r="CI796" s="45">
        <v>66.599999999999994</v>
      </c>
      <c r="CJ796" s="45">
        <v>66.599999999999994</v>
      </c>
      <c r="CK796" s="45">
        <v>66.599999999999994</v>
      </c>
      <c r="CL796" s="45">
        <v>66.599999999999994</v>
      </c>
      <c r="CM796" s="45">
        <v>66.599999999999994</v>
      </c>
      <c r="CN796" s="45">
        <v>66.599999999999994</v>
      </c>
      <c r="CO796" s="45">
        <v>66.599999999999994</v>
      </c>
      <c r="CP796" s="45">
        <v>65.8</v>
      </c>
      <c r="CQ796" s="45">
        <v>65.599999999999994</v>
      </c>
      <c r="CR796" s="45">
        <v>65.400000000000006</v>
      </c>
      <c r="CS796" s="45">
        <v>65.400000000000006</v>
      </c>
      <c r="CT796" s="45">
        <v>65.400000000000006</v>
      </c>
      <c r="CU796" s="45">
        <v>64.3</v>
      </c>
      <c r="CV796" s="45">
        <v>64.3</v>
      </c>
      <c r="CW796" s="45">
        <v>64.8</v>
      </c>
      <c r="CX796" s="45">
        <v>64.599999999999994</v>
      </c>
      <c r="CY796" s="45">
        <v>64.599999999999994</v>
      </c>
      <c r="CZ796" s="45">
        <v>64.3</v>
      </c>
      <c r="DA796" s="45">
        <v>64.400000000000006</v>
      </c>
      <c r="DB796" s="45">
        <v>65.400000000000006</v>
      </c>
      <c r="DC796" s="45">
        <v>65.5</v>
      </c>
      <c r="DD796" s="45">
        <v>65.7</v>
      </c>
      <c r="DE796" s="45">
        <v>66</v>
      </c>
      <c r="DF796" s="45">
        <v>66.2</v>
      </c>
      <c r="DG796" s="45">
        <v>66.400000000000006</v>
      </c>
      <c r="DH796" s="45">
        <v>66.400000000000006</v>
      </c>
      <c r="DI796" s="45">
        <v>66.5</v>
      </c>
      <c r="DJ796" s="45">
        <v>66.400000000000006</v>
      </c>
      <c r="DK796" s="45">
        <v>66.2</v>
      </c>
      <c r="DL796" s="45">
        <v>66.2</v>
      </c>
      <c r="DM796" s="45">
        <v>66.5</v>
      </c>
      <c r="DN796" s="45">
        <v>66.7</v>
      </c>
      <c r="DO796" s="45">
        <v>66.3</v>
      </c>
      <c r="DP796" s="45">
        <v>66.8</v>
      </c>
      <c r="DQ796" s="45">
        <v>66.900000000000006</v>
      </c>
      <c r="DR796" s="45">
        <v>67.2</v>
      </c>
      <c r="DS796" s="45">
        <v>67.3</v>
      </c>
      <c r="DT796" s="45">
        <v>67.599999999999994</v>
      </c>
      <c r="DU796" s="45">
        <v>68.3</v>
      </c>
      <c r="DV796" s="45">
        <v>68.3</v>
      </c>
      <c r="DW796" s="45">
        <v>68.2</v>
      </c>
      <c r="DX796" s="46">
        <v>68.5</v>
      </c>
      <c r="DY796" s="46">
        <v>69</v>
      </c>
      <c r="DZ796" s="46">
        <v>69.2</v>
      </c>
      <c r="EA796">
        <v>70.3</v>
      </c>
      <c r="EB796" s="47">
        <v>69.7</v>
      </c>
      <c r="EC796" s="47">
        <v>69.400000000000006</v>
      </c>
    </row>
    <row r="797" spans="1:133" x14ac:dyDescent="0.25">
      <c r="A797" s="43" t="s">
        <v>4336</v>
      </c>
      <c r="B797" s="43" t="s">
        <v>4337</v>
      </c>
      <c r="C797" s="44">
        <v>2.5819999999999999E-2</v>
      </c>
      <c r="D797" s="45">
        <v>72.599999999999994</v>
      </c>
      <c r="E797" s="45">
        <v>73</v>
      </c>
      <c r="F797" s="45">
        <v>80</v>
      </c>
      <c r="G797" s="45">
        <v>80.099999999999994</v>
      </c>
      <c r="H797" s="45">
        <v>77.5</v>
      </c>
      <c r="I797" s="45">
        <v>77</v>
      </c>
      <c r="J797" s="45">
        <v>76.3</v>
      </c>
      <c r="K797" s="45">
        <v>79.8</v>
      </c>
      <c r="L797" s="45">
        <v>78.599999999999994</v>
      </c>
      <c r="M797" s="45">
        <v>77.900000000000006</v>
      </c>
      <c r="N797" s="45">
        <v>73.5</v>
      </c>
      <c r="O797" s="45">
        <v>73</v>
      </c>
      <c r="P797" s="45">
        <v>66.599999999999994</v>
      </c>
      <c r="Q797" s="45">
        <v>66.3</v>
      </c>
      <c r="R797" s="45">
        <v>68.2</v>
      </c>
      <c r="S797" s="45">
        <v>61.8</v>
      </c>
      <c r="T797" s="45">
        <v>63</v>
      </c>
      <c r="U797" s="45">
        <v>61.9</v>
      </c>
      <c r="V797" s="45">
        <v>61.8</v>
      </c>
      <c r="W797" s="45">
        <v>60.9</v>
      </c>
      <c r="X797" s="45">
        <v>62.8</v>
      </c>
      <c r="Y797" s="45">
        <v>61.5</v>
      </c>
      <c r="Z797" s="45">
        <v>62.3</v>
      </c>
      <c r="AA797" s="45">
        <v>62.3</v>
      </c>
      <c r="AB797" s="45">
        <v>60.4</v>
      </c>
      <c r="AC797" s="45">
        <v>60.8</v>
      </c>
      <c r="AD797" s="45">
        <v>59.4</v>
      </c>
      <c r="AE797" s="45">
        <v>61</v>
      </c>
      <c r="AF797" s="45">
        <v>57.3</v>
      </c>
      <c r="AG797" s="45">
        <v>58.6</v>
      </c>
      <c r="AH797" s="45">
        <v>59</v>
      </c>
      <c r="AI797" s="45">
        <v>58.5</v>
      </c>
      <c r="AJ797" s="45">
        <v>58.5</v>
      </c>
      <c r="AK797" s="45">
        <v>60.3</v>
      </c>
      <c r="AL797" s="45">
        <v>60.5</v>
      </c>
      <c r="AM797" s="45">
        <v>61.8</v>
      </c>
      <c r="AN797" s="45">
        <v>60.6</v>
      </c>
      <c r="AO797" s="45">
        <v>61.3</v>
      </c>
      <c r="AP797" s="45">
        <v>61.2</v>
      </c>
      <c r="AQ797" s="45">
        <v>61.5</v>
      </c>
      <c r="AR797" s="45">
        <v>56.2</v>
      </c>
      <c r="AS797" s="45">
        <v>57.4</v>
      </c>
      <c r="AT797" s="45">
        <v>56.5</v>
      </c>
      <c r="AU797" s="45">
        <v>56.9</v>
      </c>
      <c r="AV797" s="45">
        <v>56.8</v>
      </c>
      <c r="AW797" s="45">
        <v>57</v>
      </c>
      <c r="AX797" s="45">
        <v>61.3</v>
      </c>
      <c r="AY797" s="45">
        <v>56.4</v>
      </c>
      <c r="AZ797" s="45">
        <v>60.2</v>
      </c>
      <c r="BA797" s="45">
        <v>60.2</v>
      </c>
      <c r="BB797" s="45">
        <v>60</v>
      </c>
      <c r="BC797" s="45">
        <v>58.6</v>
      </c>
      <c r="BD797" s="45">
        <v>59.7</v>
      </c>
      <c r="BE797" s="45">
        <v>53.9</v>
      </c>
      <c r="BF797" s="45">
        <v>53.6</v>
      </c>
      <c r="BG797" s="45">
        <v>54.8</v>
      </c>
      <c r="BH797" s="45">
        <v>54.3</v>
      </c>
      <c r="BI797" s="45">
        <v>54.8</v>
      </c>
      <c r="BJ797" s="45">
        <v>54.4</v>
      </c>
      <c r="BK797" s="45">
        <v>54.7</v>
      </c>
      <c r="BL797" s="45">
        <v>53.7</v>
      </c>
      <c r="BM797" s="45">
        <v>51.7</v>
      </c>
      <c r="BN797" s="45">
        <v>51.9</v>
      </c>
      <c r="BO797" s="45">
        <v>51.7</v>
      </c>
      <c r="BP797" s="45">
        <v>51.7</v>
      </c>
      <c r="BQ797" s="45">
        <v>51.8</v>
      </c>
      <c r="BR797" s="45">
        <v>51.8</v>
      </c>
      <c r="BS797" s="45">
        <v>51.5</v>
      </c>
      <c r="BT797" s="45">
        <v>50.6</v>
      </c>
      <c r="BU797" s="45">
        <v>47.6</v>
      </c>
      <c r="BV797" s="45">
        <v>47.4</v>
      </c>
      <c r="BW797" s="45">
        <v>48.1</v>
      </c>
      <c r="BX797" s="45">
        <v>48.1</v>
      </c>
      <c r="BY797" s="45">
        <v>48.1</v>
      </c>
      <c r="BZ797" s="45">
        <v>45.1</v>
      </c>
      <c r="CA797" s="45">
        <v>44.7</v>
      </c>
      <c r="CB797" s="45">
        <v>44.7</v>
      </c>
      <c r="CC797" s="45">
        <v>44.7</v>
      </c>
      <c r="CD797" s="45">
        <v>44.7</v>
      </c>
      <c r="CE797" s="45">
        <v>44.7</v>
      </c>
      <c r="CF797" s="45">
        <v>44.7</v>
      </c>
      <c r="CG797" s="45">
        <v>44.7</v>
      </c>
      <c r="CH797" s="45">
        <v>44.7</v>
      </c>
      <c r="CI797" s="45">
        <v>44.7</v>
      </c>
      <c r="CJ797" s="45">
        <v>44.7</v>
      </c>
      <c r="CK797" s="45">
        <v>44.7</v>
      </c>
      <c r="CL797" s="45">
        <v>44.7</v>
      </c>
      <c r="CM797" s="45">
        <v>44.7</v>
      </c>
      <c r="CN797" s="45">
        <v>44.7</v>
      </c>
      <c r="CO797" s="45">
        <v>44.7</v>
      </c>
      <c r="CP797" s="45">
        <v>43.3</v>
      </c>
      <c r="CQ797" s="45">
        <v>43</v>
      </c>
      <c r="CR797" s="45">
        <v>42.7</v>
      </c>
      <c r="CS797" s="45">
        <v>42.7</v>
      </c>
      <c r="CT797" s="45">
        <v>42.7</v>
      </c>
      <c r="CU797" s="45">
        <v>40.700000000000003</v>
      </c>
      <c r="CV797" s="45">
        <v>40.700000000000003</v>
      </c>
      <c r="CW797" s="45">
        <v>41.6</v>
      </c>
      <c r="CX797" s="45">
        <v>41.3</v>
      </c>
      <c r="CY797" s="45">
        <v>41.2</v>
      </c>
      <c r="CZ797" s="45">
        <v>40.700000000000003</v>
      </c>
      <c r="DA797" s="45">
        <v>40.799999999999997</v>
      </c>
      <c r="DB797" s="45">
        <v>42.7</v>
      </c>
      <c r="DC797" s="45">
        <v>42.8</v>
      </c>
      <c r="DD797" s="45">
        <v>43.1</v>
      </c>
      <c r="DE797" s="45">
        <v>43.6</v>
      </c>
      <c r="DF797" s="45">
        <v>44</v>
      </c>
      <c r="DG797" s="45">
        <v>44.4</v>
      </c>
      <c r="DH797" s="45">
        <v>44.5</v>
      </c>
      <c r="DI797" s="45">
        <v>44.6</v>
      </c>
      <c r="DJ797" s="45">
        <v>44.4</v>
      </c>
      <c r="DK797" s="45">
        <v>44</v>
      </c>
      <c r="DL797" s="45">
        <v>44</v>
      </c>
      <c r="DM797" s="45">
        <v>44.6</v>
      </c>
      <c r="DN797" s="45">
        <v>44.7</v>
      </c>
      <c r="DO797" s="45">
        <v>44.1</v>
      </c>
      <c r="DP797" s="45">
        <v>45</v>
      </c>
      <c r="DQ797" s="45">
        <v>45.2</v>
      </c>
      <c r="DR797" s="45">
        <v>45.8</v>
      </c>
      <c r="DS797" s="45">
        <v>45.9</v>
      </c>
      <c r="DT797" s="45">
        <v>46.4</v>
      </c>
      <c r="DU797" s="45">
        <v>47.6</v>
      </c>
      <c r="DV797" s="45">
        <v>47.6</v>
      </c>
      <c r="DW797" s="45">
        <v>47.5</v>
      </c>
      <c r="DX797" s="46">
        <v>48.1</v>
      </c>
      <c r="DY797" s="46">
        <v>48.8</v>
      </c>
      <c r="DZ797" s="46">
        <v>49.2</v>
      </c>
      <c r="EA797">
        <v>49.2</v>
      </c>
      <c r="EB797" s="47">
        <v>48.2</v>
      </c>
      <c r="EC797" s="47">
        <v>47.6</v>
      </c>
    </row>
    <row r="798" spans="1:133" x14ac:dyDescent="0.25">
      <c r="A798" s="43" t="s">
        <v>4338</v>
      </c>
      <c r="B798" s="43" t="s">
        <v>4339</v>
      </c>
      <c r="C798" s="44">
        <v>1.9769999999999999E-2</v>
      </c>
      <c r="D798" s="45">
        <v>102.8</v>
      </c>
      <c r="E798" s="45">
        <v>103</v>
      </c>
      <c r="F798" s="45">
        <v>101.4</v>
      </c>
      <c r="G798" s="45">
        <v>101.3</v>
      </c>
      <c r="H798" s="45">
        <v>101.3</v>
      </c>
      <c r="I798" s="45">
        <v>101.3</v>
      </c>
      <c r="J798" s="45">
        <v>101.3</v>
      </c>
      <c r="K798" s="45">
        <v>101.3</v>
      </c>
      <c r="L798" s="45">
        <v>101.3</v>
      </c>
      <c r="M798" s="45">
        <v>101.3</v>
      </c>
      <c r="N798" s="45">
        <v>93.1</v>
      </c>
      <c r="O798" s="45">
        <v>93.1</v>
      </c>
      <c r="P798" s="45">
        <v>93.1</v>
      </c>
      <c r="Q798" s="45">
        <v>93.1</v>
      </c>
      <c r="R798" s="45">
        <v>93.1</v>
      </c>
      <c r="S798" s="45">
        <v>106.2</v>
      </c>
      <c r="T798" s="45">
        <v>100.2</v>
      </c>
      <c r="U798" s="45">
        <v>100.2</v>
      </c>
      <c r="V798" s="45">
        <v>100.2</v>
      </c>
      <c r="W798" s="45">
        <v>100.2</v>
      </c>
      <c r="X798" s="45">
        <v>96.4</v>
      </c>
      <c r="Y798" s="45">
        <v>96.4</v>
      </c>
      <c r="Z798" s="45">
        <v>96.4</v>
      </c>
      <c r="AA798" s="45">
        <v>96.4</v>
      </c>
      <c r="AB798" s="45">
        <v>96.4</v>
      </c>
      <c r="AC798" s="45">
        <v>96.4</v>
      </c>
      <c r="AD798" s="45">
        <v>102.5</v>
      </c>
      <c r="AE798" s="45">
        <v>102.5</v>
      </c>
      <c r="AF798" s="45">
        <v>102.6</v>
      </c>
      <c r="AG798" s="45">
        <v>103.3</v>
      </c>
      <c r="AH798" s="45">
        <v>103.3</v>
      </c>
      <c r="AI798" s="45">
        <v>103.9</v>
      </c>
      <c r="AJ798" s="45">
        <v>103.9</v>
      </c>
      <c r="AK798" s="45">
        <v>103.2</v>
      </c>
      <c r="AL798" s="45">
        <v>106.8</v>
      </c>
      <c r="AM798" s="45">
        <v>100.8</v>
      </c>
      <c r="AN798" s="45">
        <v>100.8</v>
      </c>
      <c r="AO798" s="45">
        <v>103.2</v>
      </c>
      <c r="AP798" s="45">
        <v>103.2</v>
      </c>
      <c r="AQ798" s="45">
        <v>103.2</v>
      </c>
      <c r="AR798" s="45">
        <v>103.2</v>
      </c>
      <c r="AS798" s="45">
        <v>103.2</v>
      </c>
      <c r="AT798" s="45">
        <v>103.2</v>
      </c>
      <c r="AU798" s="45">
        <v>103.2</v>
      </c>
      <c r="AV798" s="45">
        <v>103.2</v>
      </c>
      <c r="AW798" s="45">
        <v>103.2</v>
      </c>
      <c r="AX798" s="45">
        <v>97.8</v>
      </c>
      <c r="AY798" s="45">
        <v>96</v>
      </c>
      <c r="AZ798" s="45">
        <v>96</v>
      </c>
      <c r="BA798" s="45">
        <v>96</v>
      </c>
      <c r="BB798" s="45">
        <v>96</v>
      </c>
      <c r="BC798" s="45">
        <v>96.7</v>
      </c>
      <c r="BD798" s="45">
        <v>96</v>
      </c>
      <c r="BE798" s="45">
        <v>96</v>
      </c>
      <c r="BF798" s="45">
        <v>96</v>
      </c>
      <c r="BG798" s="45">
        <v>96</v>
      </c>
      <c r="BH798" s="45">
        <v>96</v>
      </c>
      <c r="BI798" s="45">
        <v>96</v>
      </c>
      <c r="BJ798" s="45">
        <v>96</v>
      </c>
      <c r="BK798" s="45">
        <v>96</v>
      </c>
      <c r="BL798" s="45">
        <v>96</v>
      </c>
      <c r="BM798" s="45">
        <v>96</v>
      </c>
      <c r="BN798" s="45">
        <v>96</v>
      </c>
      <c r="BO798" s="45">
        <v>96</v>
      </c>
      <c r="BP798" s="45">
        <v>96</v>
      </c>
      <c r="BQ798" s="45">
        <v>96</v>
      </c>
      <c r="BR798" s="45">
        <v>96</v>
      </c>
      <c r="BS798" s="45">
        <v>96</v>
      </c>
      <c r="BT798" s="45">
        <v>96</v>
      </c>
      <c r="BU798" s="45">
        <v>96</v>
      </c>
      <c r="BV798" s="45">
        <v>96</v>
      </c>
      <c r="BW798" s="45">
        <v>96</v>
      </c>
      <c r="BX798" s="45">
        <v>96</v>
      </c>
      <c r="BY798" s="45">
        <v>96</v>
      </c>
      <c r="BZ798" s="45">
        <v>96</v>
      </c>
      <c r="CA798" s="45">
        <v>96</v>
      </c>
      <c r="CB798" s="45">
        <v>96</v>
      </c>
      <c r="CC798" s="45">
        <v>96</v>
      </c>
      <c r="CD798" s="45">
        <v>96</v>
      </c>
      <c r="CE798" s="45">
        <v>96</v>
      </c>
      <c r="CF798" s="45">
        <v>96</v>
      </c>
      <c r="CG798" s="45">
        <v>96</v>
      </c>
      <c r="CH798" s="45">
        <v>96</v>
      </c>
      <c r="CI798" s="45">
        <v>95.2</v>
      </c>
      <c r="CJ798" s="45">
        <v>95.2</v>
      </c>
      <c r="CK798" s="45">
        <v>95.2</v>
      </c>
      <c r="CL798" s="45">
        <v>95.2</v>
      </c>
      <c r="CM798" s="45">
        <v>95.2</v>
      </c>
      <c r="CN798" s="45">
        <v>95.2</v>
      </c>
      <c r="CO798" s="45">
        <v>95.2</v>
      </c>
      <c r="CP798" s="45">
        <v>95.2</v>
      </c>
      <c r="CQ798" s="45">
        <v>95.2</v>
      </c>
      <c r="CR798" s="45">
        <v>95.2</v>
      </c>
      <c r="CS798" s="45">
        <v>95.2</v>
      </c>
      <c r="CT798" s="45">
        <v>95.2</v>
      </c>
      <c r="CU798" s="45">
        <v>95.2</v>
      </c>
      <c r="CV798" s="45">
        <v>95.2</v>
      </c>
      <c r="CW798" s="45">
        <v>95.2</v>
      </c>
      <c r="CX798" s="45">
        <v>95.2</v>
      </c>
      <c r="CY798" s="45">
        <v>95.2</v>
      </c>
      <c r="CZ798" s="45">
        <v>95.2</v>
      </c>
      <c r="DA798" s="45">
        <v>95.2</v>
      </c>
      <c r="DB798" s="45">
        <v>95.2</v>
      </c>
      <c r="DC798" s="45">
        <v>95.2</v>
      </c>
      <c r="DD798" s="45">
        <v>95.2</v>
      </c>
      <c r="DE798" s="45">
        <v>95.2</v>
      </c>
      <c r="DF798" s="45">
        <v>95.2</v>
      </c>
      <c r="DG798" s="45">
        <v>95.2</v>
      </c>
      <c r="DH798" s="45">
        <v>95.2</v>
      </c>
      <c r="DI798" s="45">
        <v>95.2</v>
      </c>
      <c r="DJ798" s="45">
        <v>95.2</v>
      </c>
      <c r="DK798" s="45">
        <v>95.2</v>
      </c>
      <c r="DL798" s="45">
        <v>95.2</v>
      </c>
      <c r="DM798" s="45">
        <v>95.2</v>
      </c>
      <c r="DN798" s="45">
        <v>95.3</v>
      </c>
      <c r="DO798" s="45">
        <v>95.3</v>
      </c>
      <c r="DP798" s="45">
        <v>95.3</v>
      </c>
      <c r="DQ798" s="45">
        <v>95.3</v>
      </c>
      <c r="DR798" s="45">
        <v>95.3</v>
      </c>
      <c r="DS798" s="45">
        <v>95.3</v>
      </c>
      <c r="DT798" s="45">
        <v>95.3</v>
      </c>
      <c r="DU798" s="45">
        <v>95.3</v>
      </c>
      <c r="DV798" s="45">
        <v>95.3</v>
      </c>
      <c r="DW798" s="45">
        <v>95.3</v>
      </c>
      <c r="DX798" s="46">
        <v>95.3</v>
      </c>
      <c r="DY798" s="46">
        <v>95.3</v>
      </c>
      <c r="DZ798" s="46">
        <v>95.3</v>
      </c>
      <c r="EA798">
        <v>97.8</v>
      </c>
      <c r="EB798" s="47">
        <v>97.8</v>
      </c>
      <c r="EC798" s="47">
        <v>97.8</v>
      </c>
    </row>
    <row r="799" spans="1:133" x14ac:dyDescent="0.25">
      <c r="A799" s="43" t="s">
        <v>4340</v>
      </c>
      <c r="B799" s="43" t="s">
        <v>4341</v>
      </c>
      <c r="C799" s="44">
        <v>4.9685300000000003</v>
      </c>
      <c r="D799" s="45">
        <v>98.4</v>
      </c>
      <c r="E799" s="45">
        <v>100.6</v>
      </c>
      <c r="F799" s="45">
        <v>98.4</v>
      </c>
      <c r="G799" s="45">
        <v>99.6</v>
      </c>
      <c r="H799" s="45">
        <v>99.4</v>
      </c>
      <c r="I799" s="45">
        <v>100.5</v>
      </c>
      <c r="J799" s="45">
        <v>105</v>
      </c>
      <c r="K799" s="45">
        <v>102.8</v>
      </c>
      <c r="L799" s="45">
        <v>103.7</v>
      </c>
      <c r="M799" s="45">
        <v>107.3</v>
      </c>
      <c r="N799" s="45">
        <v>107.4</v>
      </c>
      <c r="O799" s="45">
        <v>110.7</v>
      </c>
      <c r="P799" s="45">
        <v>106.2</v>
      </c>
      <c r="Q799" s="45">
        <v>105.1</v>
      </c>
      <c r="R799" s="45">
        <v>106.7</v>
      </c>
      <c r="S799" s="45">
        <v>107.5</v>
      </c>
      <c r="T799" s="45">
        <v>108.3</v>
      </c>
      <c r="U799" s="45">
        <v>109.6</v>
      </c>
      <c r="V799" s="45">
        <v>108.2</v>
      </c>
      <c r="W799" s="45">
        <v>106.3</v>
      </c>
      <c r="X799" s="45">
        <v>105.3</v>
      </c>
      <c r="Y799" s="45">
        <v>107.9</v>
      </c>
      <c r="Z799" s="45">
        <v>107.8</v>
      </c>
      <c r="AA799" s="45">
        <v>109.7</v>
      </c>
      <c r="AB799" s="45">
        <v>108.6</v>
      </c>
      <c r="AC799" s="45">
        <v>108.1</v>
      </c>
      <c r="AD799" s="45">
        <v>106.8</v>
      </c>
      <c r="AE799" s="45">
        <v>107.9</v>
      </c>
      <c r="AF799" s="45">
        <v>109</v>
      </c>
      <c r="AG799" s="45">
        <v>111.7</v>
      </c>
      <c r="AH799" s="45">
        <v>110</v>
      </c>
      <c r="AI799" s="45">
        <v>111.5</v>
      </c>
      <c r="AJ799" s="45">
        <v>110.2</v>
      </c>
      <c r="AK799" s="45">
        <v>111.4</v>
      </c>
      <c r="AL799" s="45">
        <v>111.2</v>
      </c>
      <c r="AM799" s="45">
        <v>111.4</v>
      </c>
      <c r="AN799" s="45">
        <v>110.1</v>
      </c>
      <c r="AO799" s="45">
        <v>110.7</v>
      </c>
      <c r="AP799" s="45">
        <v>110.8</v>
      </c>
      <c r="AQ799" s="45">
        <v>111.3</v>
      </c>
      <c r="AR799" s="45">
        <v>110.1</v>
      </c>
      <c r="AS799" s="45">
        <v>110.3</v>
      </c>
      <c r="AT799" s="45">
        <v>111.4</v>
      </c>
      <c r="AU799" s="45">
        <v>111.3</v>
      </c>
      <c r="AV799" s="45">
        <v>111.2</v>
      </c>
      <c r="AW799" s="45">
        <v>111</v>
      </c>
      <c r="AX799" s="45">
        <v>110.6</v>
      </c>
      <c r="AY799" s="45">
        <v>110</v>
      </c>
      <c r="AZ799" s="45">
        <v>110.1</v>
      </c>
      <c r="BA799" s="45">
        <v>110.4</v>
      </c>
      <c r="BB799" s="45">
        <v>110.9</v>
      </c>
      <c r="BC799" s="45">
        <v>110.6</v>
      </c>
      <c r="BD799" s="45">
        <v>110.8</v>
      </c>
      <c r="BE799" s="45">
        <v>110.5</v>
      </c>
      <c r="BF799" s="45">
        <v>110.6</v>
      </c>
      <c r="BG799" s="45">
        <v>110.3</v>
      </c>
      <c r="BH799" s="45">
        <v>110.1</v>
      </c>
      <c r="BI799" s="45">
        <v>110</v>
      </c>
      <c r="BJ799" s="45">
        <v>110.2</v>
      </c>
      <c r="BK799" s="45">
        <v>110.7</v>
      </c>
      <c r="BL799" s="45">
        <v>110.9</v>
      </c>
      <c r="BM799" s="45">
        <v>111.4</v>
      </c>
      <c r="BN799" s="45">
        <v>111.6</v>
      </c>
      <c r="BO799" s="45">
        <v>110.3</v>
      </c>
      <c r="BP799" s="45">
        <v>110.4</v>
      </c>
      <c r="BQ799" s="45">
        <v>110.5</v>
      </c>
      <c r="BR799" s="45">
        <v>110.3</v>
      </c>
      <c r="BS799" s="45">
        <v>110.3</v>
      </c>
      <c r="BT799" s="45">
        <v>110.2</v>
      </c>
      <c r="BU799" s="45">
        <v>110.7</v>
      </c>
      <c r="BV799" s="45">
        <v>110.9</v>
      </c>
      <c r="BW799" s="45">
        <v>111.1</v>
      </c>
      <c r="BX799" s="45">
        <v>111.6</v>
      </c>
      <c r="BY799" s="45">
        <v>112.1</v>
      </c>
      <c r="BZ799" s="45">
        <v>111.7</v>
      </c>
      <c r="CA799" s="45">
        <v>112.4</v>
      </c>
      <c r="CB799" s="45">
        <v>113.3</v>
      </c>
      <c r="CC799" s="45">
        <v>112.9</v>
      </c>
      <c r="CD799" s="45">
        <v>113.4</v>
      </c>
      <c r="CE799" s="45">
        <v>113.6</v>
      </c>
      <c r="CF799" s="45">
        <v>112.9</v>
      </c>
      <c r="CG799" s="45">
        <v>113.3</v>
      </c>
      <c r="CH799" s="45">
        <v>113.2</v>
      </c>
      <c r="CI799" s="45">
        <v>112.9</v>
      </c>
      <c r="CJ799" s="45">
        <v>113.2</v>
      </c>
      <c r="CK799" s="45">
        <v>113.8</v>
      </c>
      <c r="CL799" s="45">
        <v>114.7</v>
      </c>
      <c r="CM799" s="45">
        <v>113.3</v>
      </c>
      <c r="CN799" s="45">
        <v>113</v>
      </c>
      <c r="CO799" s="45">
        <v>113.7</v>
      </c>
      <c r="CP799" s="45">
        <v>114.7</v>
      </c>
      <c r="CQ799" s="45">
        <v>115</v>
      </c>
      <c r="CR799" s="45">
        <v>115.3</v>
      </c>
      <c r="CS799" s="45">
        <v>116</v>
      </c>
      <c r="CT799" s="45">
        <v>115.6</v>
      </c>
      <c r="CU799" s="45">
        <v>115.6</v>
      </c>
      <c r="CV799" s="45">
        <v>115</v>
      </c>
      <c r="CW799" s="45">
        <v>116.4</v>
      </c>
      <c r="CX799" s="45">
        <v>117</v>
      </c>
      <c r="CY799" s="45">
        <v>117.3</v>
      </c>
      <c r="CZ799" s="45">
        <v>117.5</v>
      </c>
      <c r="DA799" s="45">
        <v>118.3</v>
      </c>
      <c r="DB799" s="45">
        <v>117.6</v>
      </c>
      <c r="DC799" s="45">
        <v>117.9</v>
      </c>
      <c r="DD799" s="45">
        <v>118.4</v>
      </c>
      <c r="DE799" s="45">
        <v>118.7</v>
      </c>
      <c r="DF799" s="45">
        <v>119.6</v>
      </c>
      <c r="DG799" s="45">
        <v>120.1</v>
      </c>
      <c r="DH799" s="45">
        <v>119.1</v>
      </c>
      <c r="DI799" s="45">
        <v>119.5</v>
      </c>
      <c r="DJ799" s="45">
        <v>120.5</v>
      </c>
      <c r="DK799" s="45">
        <v>121.3</v>
      </c>
      <c r="DL799" s="45">
        <v>121.8</v>
      </c>
      <c r="DM799" s="45">
        <v>122.1</v>
      </c>
      <c r="DN799" s="45">
        <v>122.9</v>
      </c>
      <c r="DO799" s="45">
        <v>124</v>
      </c>
      <c r="DP799" s="45">
        <v>124.1</v>
      </c>
      <c r="DQ799" s="45">
        <v>125.3</v>
      </c>
      <c r="DR799" s="45">
        <v>125.6</v>
      </c>
      <c r="DS799" s="45">
        <v>126.3</v>
      </c>
      <c r="DT799" s="45">
        <v>126.1</v>
      </c>
      <c r="DU799" s="45">
        <v>127.5</v>
      </c>
      <c r="DV799" s="45">
        <v>127.7</v>
      </c>
      <c r="DW799" s="45">
        <v>127.5</v>
      </c>
      <c r="DX799" s="46">
        <v>127</v>
      </c>
      <c r="DY799" s="46">
        <v>128.30000000000001</v>
      </c>
      <c r="DZ799" s="46">
        <v>128</v>
      </c>
      <c r="EA799">
        <v>128</v>
      </c>
      <c r="EB799" s="47">
        <v>127.5</v>
      </c>
      <c r="EC799" s="47">
        <v>127.7</v>
      </c>
    </row>
    <row r="800" spans="1:133" x14ac:dyDescent="0.25">
      <c r="A800" s="43" t="s">
        <v>4342</v>
      </c>
      <c r="B800" s="43" t="s">
        <v>4343</v>
      </c>
      <c r="C800" s="44">
        <v>2.60026</v>
      </c>
      <c r="D800" s="45">
        <v>95.6</v>
      </c>
      <c r="E800" s="45">
        <v>99.8</v>
      </c>
      <c r="F800" s="45">
        <v>94</v>
      </c>
      <c r="G800" s="45">
        <v>96.6</v>
      </c>
      <c r="H800" s="45">
        <v>96</v>
      </c>
      <c r="I800" s="45">
        <v>98.5</v>
      </c>
      <c r="J800" s="45">
        <v>107.5</v>
      </c>
      <c r="K800" s="45">
        <v>103.4</v>
      </c>
      <c r="L800" s="45">
        <v>104.9</v>
      </c>
      <c r="M800" s="45">
        <v>110.5</v>
      </c>
      <c r="N800" s="45">
        <v>111.8</v>
      </c>
      <c r="O800" s="45">
        <v>117.5</v>
      </c>
      <c r="P800" s="45">
        <v>108.7</v>
      </c>
      <c r="Q800" s="45">
        <v>106.3</v>
      </c>
      <c r="R800" s="45">
        <v>108.7</v>
      </c>
      <c r="S800" s="45">
        <v>110.5</v>
      </c>
      <c r="T800" s="45">
        <v>112.7</v>
      </c>
      <c r="U800" s="45">
        <v>115.1</v>
      </c>
      <c r="V800" s="45">
        <v>112.1</v>
      </c>
      <c r="W800" s="45">
        <v>109.6</v>
      </c>
      <c r="X800" s="45">
        <v>106.7</v>
      </c>
      <c r="Y800" s="45">
        <v>113</v>
      </c>
      <c r="Z800" s="45">
        <v>111.8</v>
      </c>
      <c r="AA800" s="45">
        <v>114.4</v>
      </c>
      <c r="AB800" s="45">
        <v>112.8</v>
      </c>
      <c r="AC800" s="45">
        <v>110.8</v>
      </c>
      <c r="AD800" s="45">
        <v>108.6</v>
      </c>
      <c r="AE800" s="45">
        <v>110.6</v>
      </c>
      <c r="AF800" s="45">
        <v>112.8</v>
      </c>
      <c r="AG800" s="45">
        <v>117.2</v>
      </c>
      <c r="AH800" s="45">
        <v>113.9</v>
      </c>
      <c r="AI800" s="45">
        <v>116.7</v>
      </c>
      <c r="AJ800" s="45">
        <v>113.3</v>
      </c>
      <c r="AK800" s="45">
        <v>116.2</v>
      </c>
      <c r="AL800" s="45">
        <v>115.9</v>
      </c>
      <c r="AM800" s="45">
        <v>115.8</v>
      </c>
      <c r="AN800" s="45">
        <v>113.2</v>
      </c>
      <c r="AO800" s="45">
        <v>113.6</v>
      </c>
      <c r="AP800" s="45">
        <v>114.5</v>
      </c>
      <c r="AQ800" s="45">
        <v>115.4</v>
      </c>
      <c r="AR800" s="45">
        <v>112.5</v>
      </c>
      <c r="AS800" s="45">
        <v>112.6</v>
      </c>
      <c r="AT800" s="45">
        <v>113.9</v>
      </c>
      <c r="AU800" s="45">
        <v>113.8</v>
      </c>
      <c r="AV800" s="45">
        <v>113.8</v>
      </c>
      <c r="AW800" s="45">
        <v>113.8</v>
      </c>
      <c r="AX800" s="45">
        <v>113.6</v>
      </c>
      <c r="AY800" s="45">
        <v>112.9</v>
      </c>
      <c r="AZ800" s="45">
        <v>112.9</v>
      </c>
      <c r="BA800" s="45">
        <v>112.9</v>
      </c>
      <c r="BB800" s="45">
        <v>114</v>
      </c>
      <c r="BC800" s="45">
        <v>113.4</v>
      </c>
      <c r="BD800" s="45">
        <v>113.3</v>
      </c>
      <c r="BE800" s="45">
        <v>113.3</v>
      </c>
      <c r="BF800" s="45">
        <v>113.3</v>
      </c>
      <c r="BG800" s="45">
        <v>113.4</v>
      </c>
      <c r="BH800" s="45">
        <v>113.6</v>
      </c>
      <c r="BI800" s="45">
        <v>113.4</v>
      </c>
      <c r="BJ800" s="45">
        <v>113.3</v>
      </c>
      <c r="BK800" s="45">
        <v>113.5</v>
      </c>
      <c r="BL800" s="45">
        <v>113.6</v>
      </c>
      <c r="BM800" s="45">
        <v>114.2</v>
      </c>
      <c r="BN800" s="45">
        <v>114.3</v>
      </c>
      <c r="BO800" s="45">
        <v>112.5</v>
      </c>
      <c r="BP800" s="45">
        <v>113.3</v>
      </c>
      <c r="BQ800" s="45">
        <v>112.6</v>
      </c>
      <c r="BR800" s="45">
        <v>112.2</v>
      </c>
      <c r="BS800" s="45">
        <v>112.1</v>
      </c>
      <c r="BT800" s="45">
        <v>112</v>
      </c>
      <c r="BU800" s="45">
        <v>111.6</v>
      </c>
      <c r="BV800" s="45">
        <v>111.5</v>
      </c>
      <c r="BW800" s="45">
        <v>111.5</v>
      </c>
      <c r="BX800" s="45">
        <v>112.1</v>
      </c>
      <c r="BY800" s="45">
        <v>112.4</v>
      </c>
      <c r="BZ800" s="45">
        <v>112.5</v>
      </c>
      <c r="CA800" s="45">
        <v>112.9</v>
      </c>
      <c r="CB800" s="45">
        <v>113.9</v>
      </c>
      <c r="CC800" s="45">
        <v>113.5</v>
      </c>
      <c r="CD800" s="45">
        <v>114</v>
      </c>
      <c r="CE800" s="45">
        <v>114</v>
      </c>
      <c r="CF800" s="45">
        <v>114.3</v>
      </c>
      <c r="CG800" s="45">
        <v>113.6</v>
      </c>
      <c r="CH800" s="45">
        <v>113.6</v>
      </c>
      <c r="CI800" s="45">
        <v>113</v>
      </c>
      <c r="CJ800" s="45">
        <v>113.6</v>
      </c>
      <c r="CK800" s="45">
        <v>114.4</v>
      </c>
      <c r="CL800" s="45">
        <v>115.7</v>
      </c>
      <c r="CM800" s="45">
        <v>114.4</v>
      </c>
      <c r="CN800" s="45">
        <v>114.5</v>
      </c>
      <c r="CO800" s="45">
        <v>114.7</v>
      </c>
      <c r="CP800" s="45">
        <v>115.2</v>
      </c>
      <c r="CQ800" s="45">
        <v>115.2</v>
      </c>
      <c r="CR800" s="45">
        <v>115</v>
      </c>
      <c r="CS800" s="45">
        <v>116.4</v>
      </c>
      <c r="CT800" s="45">
        <v>116.3</v>
      </c>
      <c r="CU800" s="45">
        <v>116.5</v>
      </c>
      <c r="CV800" s="45">
        <v>115.4</v>
      </c>
      <c r="CW800" s="45">
        <v>117.4</v>
      </c>
      <c r="CX800" s="45">
        <v>117.9</v>
      </c>
      <c r="CY800" s="45">
        <v>118.7</v>
      </c>
      <c r="CZ800" s="45">
        <v>118.5</v>
      </c>
      <c r="DA800" s="45">
        <v>120.4</v>
      </c>
      <c r="DB800" s="45">
        <v>119.6</v>
      </c>
      <c r="DC800" s="45">
        <v>120.1</v>
      </c>
      <c r="DD800" s="45">
        <v>120.6</v>
      </c>
      <c r="DE800" s="45">
        <v>120.9</v>
      </c>
      <c r="DF800" s="45">
        <v>121.5</v>
      </c>
      <c r="DG800" s="45">
        <v>122</v>
      </c>
      <c r="DH800" s="45">
        <v>119.8</v>
      </c>
      <c r="DI800" s="45">
        <v>119.6</v>
      </c>
      <c r="DJ800" s="45">
        <v>120.7</v>
      </c>
      <c r="DK800" s="45">
        <v>121.5</v>
      </c>
      <c r="DL800" s="45">
        <v>121.5</v>
      </c>
      <c r="DM800" s="45">
        <v>122.2</v>
      </c>
      <c r="DN800" s="45">
        <v>122.3</v>
      </c>
      <c r="DO800" s="45">
        <v>123.6</v>
      </c>
      <c r="DP800" s="45">
        <v>123.5</v>
      </c>
      <c r="DQ800" s="45">
        <v>125.7</v>
      </c>
      <c r="DR800" s="45">
        <v>125.9</v>
      </c>
      <c r="DS800" s="45">
        <v>126.4</v>
      </c>
      <c r="DT800" s="45">
        <v>125.1</v>
      </c>
      <c r="DU800" s="45">
        <v>126.2</v>
      </c>
      <c r="DV800" s="45">
        <v>126.2</v>
      </c>
      <c r="DW800" s="45">
        <v>126.3</v>
      </c>
      <c r="DX800" s="46">
        <v>124.4</v>
      </c>
      <c r="DY800" s="46">
        <v>126.5</v>
      </c>
      <c r="DZ800" s="46">
        <v>125.7</v>
      </c>
      <c r="EA800">
        <v>126.4</v>
      </c>
      <c r="EB800" s="47">
        <v>125.7</v>
      </c>
      <c r="EC800" s="47">
        <v>126.6</v>
      </c>
    </row>
    <row r="801" spans="1:133" x14ac:dyDescent="0.25">
      <c r="A801" s="43" t="s">
        <v>4344</v>
      </c>
      <c r="B801" s="43" t="s">
        <v>4345</v>
      </c>
      <c r="C801" s="44">
        <v>0.69584000000000001</v>
      </c>
      <c r="D801" s="45">
        <v>102</v>
      </c>
      <c r="E801" s="45">
        <v>102</v>
      </c>
      <c r="F801" s="45">
        <v>103.9</v>
      </c>
      <c r="G801" s="45">
        <v>106.8</v>
      </c>
      <c r="H801" s="45">
        <v>106.8</v>
      </c>
      <c r="I801" s="45">
        <v>108.2</v>
      </c>
      <c r="J801" s="45">
        <v>108.5</v>
      </c>
      <c r="K801" s="45">
        <v>109.5</v>
      </c>
      <c r="L801" s="45">
        <v>109.9</v>
      </c>
      <c r="M801" s="45">
        <v>110.2</v>
      </c>
      <c r="N801" s="45">
        <v>110.4</v>
      </c>
      <c r="O801" s="45">
        <v>110.8</v>
      </c>
      <c r="P801" s="45">
        <v>108.9</v>
      </c>
      <c r="Q801" s="45">
        <v>110.6</v>
      </c>
      <c r="R801" s="45">
        <v>112.6</v>
      </c>
      <c r="S801" s="45">
        <v>113.2</v>
      </c>
      <c r="T801" s="45">
        <v>115.4</v>
      </c>
      <c r="U801" s="45">
        <v>115.9</v>
      </c>
      <c r="V801" s="45">
        <v>115.7</v>
      </c>
      <c r="W801" s="45">
        <v>113</v>
      </c>
      <c r="X801" s="45">
        <v>113</v>
      </c>
      <c r="Y801" s="45">
        <v>111.6</v>
      </c>
      <c r="Z801" s="45">
        <v>111.6</v>
      </c>
      <c r="AA801" s="45">
        <v>114.3</v>
      </c>
      <c r="AB801" s="45">
        <v>114.2</v>
      </c>
      <c r="AC801" s="45">
        <v>114</v>
      </c>
      <c r="AD801" s="45">
        <v>114</v>
      </c>
      <c r="AE801" s="45">
        <v>113.9</v>
      </c>
      <c r="AF801" s="45">
        <v>113.9</v>
      </c>
      <c r="AG801" s="45">
        <v>114</v>
      </c>
      <c r="AH801" s="45">
        <v>114</v>
      </c>
      <c r="AI801" s="45">
        <v>114.2</v>
      </c>
      <c r="AJ801" s="45">
        <v>114.4</v>
      </c>
      <c r="AK801" s="45">
        <v>114.4</v>
      </c>
      <c r="AL801" s="45">
        <v>114.5</v>
      </c>
      <c r="AM801" s="45">
        <v>113.2</v>
      </c>
      <c r="AN801" s="45">
        <v>113.7</v>
      </c>
      <c r="AO801" s="45">
        <v>113.8</v>
      </c>
      <c r="AP801" s="45">
        <v>114</v>
      </c>
      <c r="AQ801" s="45">
        <v>118.8</v>
      </c>
      <c r="AR801" s="45">
        <v>113.1</v>
      </c>
      <c r="AS801" s="45">
        <v>112.9</v>
      </c>
      <c r="AT801" s="45">
        <v>113.2</v>
      </c>
      <c r="AU801" s="45">
        <v>113.2</v>
      </c>
      <c r="AV801" s="45">
        <v>113.2</v>
      </c>
      <c r="AW801" s="45">
        <v>113.4</v>
      </c>
      <c r="AX801" s="45">
        <v>113.2</v>
      </c>
      <c r="AY801" s="45">
        <v>110.5</v>
      </c>
      <c r="AZ801" s="45">
        <v>110.8</v>
      </c>
      <c r="BA801" s="45">
        <v>110.9</v>
      </c>
      <c r="BB801" s="45">
        <v>114.5</v>
      </c>
      <c r="BC801" s="45">
        <v>114.5</v>
      </c>
      <c r="BD801" s="45">
        <v>114.5</v>
      </c>
      <c r="BE801" s="45">
        <v>114.6</v>
      </c>
      <c r="BF801" s="45">
        <v>114.9</v>
      </c>
      <c r="BG801" s="45">
        <v>114.7</v>
      </c>
      <c r="BH801" s="45">
        <v>114.7</v>
      </c>
      <c r="BI801" s="45">
        <v>115</v>
      </c>
      <c r="BJ801" s="45">
        <v>114.9</v>
      </c>
      <c r="BK801" s="45">
        <v>114.9</v>
      </c>
      <c r="BL801" s="45">
        <v>115.1</v>
      </c>
      <c r="BM801" s="45">
        <v>115.1</v>
      </c>
      <c r="BN801" s="45">
        <v>115.1</v>
      </c>
      <c r="BO801" s="45">
        <v>113.6</v>
      </c>
      <c r="BP801" s="45">
        <v>113.6</v>
      </c>
      <c r="BQ801" s="45">
        <v>113.4</v>
      </c>
      <c r="BR801" s="45">
        <v>113.2</v>
      </c>
      <c r="BS801" s="45">
        <v>112.7</v>
      </c>
      <c r="BT801" s="45">
        <v>113.8</v>
      </c>
      <c r="BU801" s="45">
        <v>113.8</v>
      </c>
      <c r="BV801" s="45">
        <v>113.6</v>
      </c>
      <c r="BW801" s="45">
        <v>113.6</v>
      </c>
      <c r="BX801" s="45">
        <v>113.9</v>
      </c>
      <c r="BY801" s="45">
        <v>113.9</v>
      </c>
      <c r="BZ801" s="45">
        <v>113.9</v>
      </c>
      <c r="CA801" s="45">
        <v>113.7</v>
      </c>
      <c r="CB801" s="45">
        <v>113.7</v>
      </c>
      <c r="CC801" s="45">
        <v>113.8</v>
      </c>
      <c r="CD801" s="45">
        <v>115</v>
      </c>
      <c r="CE801" s="45">
        <v>115</v>
      </c>
      <c r="CF801" s="45">
        <v>113.7</v>
      </c>
      <c r="CG801" s="45">
        <v>114.2</v>
      </c>
      <c r="CH801" s="45">
        <v>114</v>
      </c>
      <c r="CI801" s="45">
        <v>114</v>
      </c>
      <c r="CJ801" s="45">
        <v>114</v>
      </c>
      <c r="CK801" s="45">
        <v>114.1</v>
      </c>
      <c r="CL801" s="45">
        <v>114.1</v>
      </c>
      <c r="CM801" s="45">
        <v>114.2</v>
      </c>
      <c r="CN801" s="45">
        <v>114.2</v>
      </c>
      <c r="CO801" s="45">
        <v>114.2</v>
      </c>
      <c r="CP801" s="45">
        <v>114.2</v>
      </c>
      <c r="CQ801" s="45">
        <v>114.2</v>
      </c>
      <c r="CR801" s="45">
        <v>114.1</v>
      </c>
      <c r="CS801" s="45">
        <v>114.2</v>
      </c>
      <c r="CT801" s="45">
        <v>114.2</v>
      </c>
      <c r="CU801" s="45">
        <v>114.2</v>
      </c>
      <c r="CV801" s="45">
        <v>114.2</v>
      </c>
      <c r="CW801" s="45">
        <v>114.2</v>
      </c>
      <c r="CX801" s="45">
        <v>114.2</v>
      </c>
      <c r="CY801" s="45">
        <v>114.2</v>
      </c>
      <c r="CZ801" s="45">
        <v>114.2</v>
      </c>
      <c r="DA801" s="45">
        <v>114.2</v>
      </c>
      <c r="DB801" s="45">
        <v>114.2</v>
      </c>
      <c r="DC801" s="45">
        <v>114.2</v>
      </c>
      <c r="DD801" s="45">
        <v>114.2</v>
      </c>
      <c r="DE801" s="45">
        <v>114.2</v>
      </c>
      <c r="DF801" s="45">
        <v>115.9</v>
      </c>
      <c r="DG801" s="45">
        <v>115.9</v>
      </c>
      <c r="DH801" s="45">
        <v>115.9</v>
      </c>
      <c r="DI801" s="45">
        <v>115.9</v>
      </c>
      <c r="DJ801" s="45">
        <v>115.9</v>
      </c>
      <c r="DK801" s="45">
        <v>115.9</v>
      </c>
      <c r="DL801" s="45">
        <v>115.9</v>
      </c>
      <c r="DM801" s="45">
        <v>115.9</v>
      </c>
      <c r="DN801" s="45">
        <v>116.1</v>
      </c>
      <c r="DO801" s="45">
        <v>116.1</v>
      </c>
      <c r="DP801" s="45">
        <v>116.1</v>
      </c>
      <c r="DQ801" s="45">
        <v>116.1</v>
      </c>
      <c r="DR801" s="45">
        <v>116.1</v>
      </c>
      <c r="DS801" s="45">
        <v>117.6</v>
      </c>
      <c r="DT801" s="45">
        <v>116.7</v>
      </c>
      <c r="DU801" s="45">
        <v>117</v>
      </c>
      <c r="DV801" s="45">
        <v>116.9</v>
      </c>
      <c r="DW801" s="45">
        <v>117</v>
      </c>
      <c r="DX801" s="46">
        <v>117</v>
      </c>
      <c r="DY801" s="46">
        <v>116.8</v>
      </c>
      <c r="DZ801" s="46">
        <v>117</v>
      </c>
      <c r="EA801">
        <v>117.2</v>
      </c>
      <c r="EB801" s="47">
        <v>116.4</v>
      </c>
      <c r="EC801" s="47">
        <v>117.2</v>
      </c>
    </row>
    <row r="802" spans="1:133" x14ac:dyDescent="0.25">
      <c r="A802" s="43" t="s">
        <v>4346</v>
      </c>
      <c r="B802" s="43" t="s">
        <v>4347</v>
      </c>
      <c r="C802" s="44">
        <v>0.79295000000000004</v>
      </c>
      <c r="D802" s="45">
        <v>101.8</v>
      </c>
      <c r="E802" s="45">
        <v>105.2</v>
      </c>
      <c r="F802" s="45">
        <v>101.8</v>
      </c>
      <c r="G802" s="45">
        <v>102.4</v>
      </c>
      <c r="H802" s="45">
        <v>103.4</v>
      </c>
      <c r="I802" s="45">
        <v>104.7</v>
      </c>
      <c r="J802" s="45">
        <v>106.7</v>
      </c>
      <c r="K802" s="45">
        <v>105.9</v>
      </c>
      <c r="L802" s="45">
        <v>109.1</v>
      </c>
      <c r="M802" s="45">
        <v>107.7</v>
      </c>
      <c r="N802" s="45">
        <v>109.7</v>
      </c>
      <c r="O802" s="45">
        <v>112.3</v>
      </c>
      <c r="P802" s="45">
        <v>109.2</v>
      </c>
      <c r="Q802" s="45">
        <v>109.6</v>
      </c>
      <c r="R802" s="45">
        <v>114.2</v>
      </c>
      <c r="S802" s="45">
        <v>107.4</v>
      </c>
      <c r="T802" s="45">
        <v>108</v>
      </c>
      <c r="U802" s="45">
        <v>109.3</v>
      </c>
      <c r="V802" s="45">
        <v>105.9</v>
      </c>
      <c r="W802" s="45">
        <v>105.8</v>
      </c>
      <c r="X802" s="45">
        <v>106.1</v>
      </c>
      <c r="Y802" s="45">
        <v>109.1</v>
      </c>
      <c r="Z802" s="45">
        <v>105.8</v>
      </c>
      <c r="AA802" s="45">
        <v>106.2</v>
      </c>
      <c r="AB802" s="45">
        <v>109.2</v>
      </c>
      <c r="AC802" s="45">
        <v>108.8</v>
      </c>
      <c r="AD802" s="45">
        <v>109.9</v>
      </c>
      <c r="AE802" s="45">
        <v>110.5</v>
      </c>
      <c r="AF802" s="45">
        <v>110</v>
      </c>
      <c r="AG802" s="45">
        <v>109.1</v>
      </c>
      <c r="AH802" s="45">
        <v>101.7</v>
      </c>
      <c r="AI802" s="45">
        <v>108.6</v>
      </c>
      <c r="AJ802" s="45">
        <v>113.7</v>
      </c>
      <c r="AK802" s="45">
        <v>112.8</v>
      </c>
      <c r="AL802" s="45">
        <v>113.3</v>
      </c>
      <c r="AM802" s="45">
        <v>109.3</v>
      </c>
      <c r="AN802" s="45">
        <v>109.9</v>
      </c>
      <c r="AO802" s="45">
        <v>109.8</v>
      </c>
      <c r="AP802" s="45">
        <v>111</v>
      </c>
      <c r="AQ802" s="45">
        <v>108.7</v>
      </c>
      <c r="AR802" s="45">
        <v>109.1</v>
      </c>
      <c r="AS802" s="45">
        <v>108.7</v>
      </c>
      <c r="AT802" s="45">
        <v>112.4</v>
      </c>
      <c r="AU802" s="45">
        <v>112.2</v>
      </c>
      <c r="AV802" s="45">
        <v>112.3</v>
      </c>
      <c r="AW802" s="45">
        <v>112.6</v>
      </c>
      <c r="AX802" s="45">
        <v>112.4</v>
      </c>
      <c r="AY802" s="45">
        <v>112.5</v>
      </c>
      <c r="AZ802" s="45">
        <v>112.5</v>
      </c>
      <c r="BA802" s="45">
        <v>112.5</v>
      </c>
      <c r="BB802" s="45">
        <v>112.8</v>
      </c>
      <c r="BC802" s="45">
        <v>111.3</v>
      </c>
      <c r="BD802" s="45">
        <v>111.3</v>
      </c>
      <c r="BE802" s="45">
        <v>111.4</v>
      </c>
      <c r="BF802" s="45">
        <v>111.1</v>
      </c>
      <c r="BG802" s="45">
        <v>111.5</v>
      </c>
      <c r="BH802" s="45">
        <v>112.4</v>
      </c>
      <c r="BI802" s="45">
        <v>111</v>
      </c>
      <c r="BJ802" s="45">
        <v>110.3</v>
      </c>
      <c r="BK802" s="45">
        <v>111</v>
      </c>
      <c r="BL802" s="45">
        <v>111</v>
      </c>
      <c r="BM802" s="45">
        <v>112.1</v>
      </c>
      <c r="BN802" s="45">
        <v>112.3</v>
      </c>
      <c r="BO802" s="45">
        <v>116.5</v>
      </c>
      <c r="BP802" s="45">
        <v>116.9</v>
      </c>
      <c r="BQ802" s="45">
        <v>116.9</v>
      </c>
      <c r="BR802" s="45">
        <v>117.1</v>
      </c>
      <c r="BS802" s="45">
        <v>117.1</v>
      </c>
      <c r="BT802" s="45">
        <v>115.9</v>
      </c>
      <c r="BU802" s="45">
        <v>114.5</v>
      </c>
      <c r="BV802" s="45">
        <v>114.9</v>
      </c>
      <c r="BW802" s="45">
        <v>114.9</v>
      </c>
      <c r="BX802" s="45">
        <v>115</v>
      </c>
      <c r="BY802" s="45">
        <v>114.6</v>
      </c>
      <c r="BZ802" s="45">
        <v>114.6</v>
      </c>
      <c r="CA802" s="45">
        <v>116.9</v>
      </c>
      <c r="CB802" s="45">
        <v>116.3</v>
      </c>
      <c r="CC802" s="45">
        <v>118</v>
      </c>
      <c r="CD802" s="45">
        <v>116.6</v>
      </c>
      <c r="CE802" s="45">
        <v>117.6</v>
      </c>
      <c r="CF802" s="45">
        <v>118.5</v>
      </c>
      <c r="CG802" s="45">
        <v>116.5</v>
      </c>
      <c r="CH802" s="45">
        <v>116.7</v>
      </c>
      <c r="CI802" s="45">
        <v>116.9</v>
      </c>
      <c r="CJ802" s="45">
        <v>119.1</v>
      </c>
      <c r="CK802" s="45">
        <v>118.9</v>
      </c>
      <c r="CL802" s="45">
        <v>119.6</v>
      </c>
      <c r="CM802" s="45">
        <v>119</v>
      </c>
      <c r="CN802" s="45">
        <v>118.3</v>
      </c>
      <c r="CO802" s="45">
        <v>118.2</v>
      </c>
      <c r="CP802" s="45">
        <v>119.2</v>
      </c>
      <c r="CQ802" s="45">
        <v>118.8</v>
      </c>
      <c r="CR802" s="45">
        <v>118.6</v>
      </c>
      <c r="CS802" s="45">
        <v>123.1</v>
      </c>
      <c r="CT802" s="45">
        <v>122.9</v>
      </c>
      <c r="CU802" s="45">
        <v>124.4</v>
      </c>
      <c r="CV802" s="45">
        <v>124.4</v>
      </c>
      <c r="CW802" s="45">
        <v>125.9</v>
      </c>
      <c r="CX802" s="45">
        <v>127.4</v>
      </c>
      <c r="CY802" s="45">
        <v>128.80000000000001</v>
      </c>
      <c r="CZ802" s="45">
        <v>128.19999999999999</v>
      </c>
      <c r="DA802" s="45">
        <v>129.69999999999999</v>
      </c>
      <c r="DB802" s="45">
        <v>127</v>
      </c>
      <c r="DC802" s="45">
        <v>128</v>
      </c>
      <c r="DD802" s="45">
        <v>129.5</v>
      </c>
      <c r="DE802" s="45">
        <v>129.9</v>
      </c>
      <c r="DF802" s="45">
        <v>130</v>
      </c>
      <c r="DG802" s="45">
        <v>131.69999999999999</v>
      </c>
      <c r="DH802" s="45">
        <v>129.5</v>
      </c>
      <c r="DI802" s="45">
        <v>129.30000000000001</v>
      </c>
      <c r="DJ802" s="45">
        <v>129.30000000000001</v>
      </c>
      <c r="DK802" s="45">
        <v>129.4</v>
      </c>
      <c r="DL802" s="45">
        <v>129.80000000000001</v>
      </c>
      <c r="DM802" s="45">
        <v>132.6</v>
      </c>
      <c r="DN802" s="45">
        <v>134.5</v>
      </c>
      <c r="DO802" s="45">
        <v>136.80000000000001</v>
      </c>
      <c r="DP802" s="45">
        <v>137.19999999999999</v>
      </c>
      <c r="DQ802" s="45">
        <v>140.4</v>
      </c>
      <c r="DR802" s="45">
        <v>140.80000000000001</v>
      </c>
      <c r="DS802" s="45">
        <v>140.9</v>
      </c>
      <c r="DT802" s="45">
        <v>141.19999999999999</v>
      </c>
      <c r="DU802" s="45">
        <v>141.80000000000001</v>
      </c>
      <c r="DV802" s="45">
        <v>141.9</v>
      </c>
      <c r="DW802" s="45">
        <v>142.69999999999999</v>
      </c>
      <c r="DX802" s="46">
        <v>140.19999999999999</v>
      </c>
      <c r="DY802" s="46">
        <v>142.1</v>
      </c>
      <c r="DZ802" s="46">
        <v>140.4</v>
      </c>
      <c r="EA802">
        <v>142.30000000000001</v>
      </c>
      <c r="EB802" s="47">
        <v>142.5</v>
      </c>
      <c r="EC802" s="47">
        <v>143.69999999999999</v>
      </c>
    </row>
    <row r="803" spans="1:133" x14ac:dyDescent="0.25">
      <c r="A803" s="43" t="s">
        <v>4348</v>
      </c>
      <c r="B803" s="43" t="s">
        <v>4349</v>
      </c>
      <c r="C803" s="44">
        <v>0.86336000000000002</v>
      </c>
      <c r="D803" s="45">
        <v>82.4</v>
      </c>
      <c r="E803" s="45">
        <v>91.3</v>
      </c>
      <c r="F803" s="45">
        <v>76</v>
      </c>
      <c r="G803" s="45">
        <v>80.099999999999994</v>
      </c>
      <c r="H803" s="45">
        <v>77.7</v>
      </c>
      <c r="I803" s="45">
        <v>82.3</v>
      </c>
      <c r="J803" s="45">
        <v>107.2</v>
      </c>
      <c r="K803" s="45">
        <v>94.9</v>
      </c>
      <c r="L803" s="45">
        <v>96.6</v>
      </c>
      <c r="M803" s="45">
        <v>114.5</v>
      </c>
      <c r="N803" s="45">
        <v>116.7</v>
      </c>
      <c r="O803" s="45">
        <v>130.5</v>
      </c>
      <c r="P803" s="45">
        <v>107.9</v>
      </c>
      <c r="Q803" s="45">
        <v>99.2</v>
      </c>
      <c r="R803" s="45">
        <v>100</v>
      </c>
      <c r="S803" s="45">
        <v>111.4</v>
      </c>
      <c r="T803" s="45">
        <v>115.7</v>
      </c>
      <c r="U803" s="45">
        <v>120.8</v>
      </c>
      <c r="V803" s="45">
        <v>115.3</v>
      </c>
      <c r="W803" s="45">
        <v>109.8</v>
      </c>
      <c r="X803" s="45">
        <v>100.2</v>
      </c>
      <c r="Y803" s="45">
        <v>118.1</v>
      </c>
      <c r="Z803" s="45">
        <v>117.4</v>
      </c>
      <c r="AA803" s="45">
        <v>122.8</v>
      </c>
      <c r="AB803" s="45">
        <v>117.8</v>
      </c>
      <c r="AC803" s="45">
        <v>112.3</v>
      </c>
      <c r="AD803" s="45">
        <v>104.6</v>
      </c>
      <c r="AE803" s="45">
        <v>110.2</v>
      </c>
      <c r="AF803" s="45">
        <v>116.8</v>
      </c>
      <c r="AG803" s="45">
        <v>131</v>
      </c>
      <c r="AH803" s="45">
        <v>127.5</v>
      </c>
      <c r="AI803" s="45">
        <v>129.30000000000001</v>
      </c>
      <c r="AJ803" s="45">
        <v>115</v>
      </c>
      <c r="AK803" s="45">
        <v>124.6</v>
      </c>
      <c r="AL803" s="45">
        <v>122.3</v>
      </c>
      <c r="AM803" s="45">
        <v>126.6</v>
      </c>
      <c r="AN803" s="45">
        <v>118.4</v>
      </c>
      <c r="AO803" s="45">
        <v>119.3</v>
      </c>
      <c r="AP803" s="45">
        <v>120.6</v>
      </c>
      <c r="AQ803" s="45">
        <v>122.7</v>
      </c>
      <c r="AR803" s="45">
        <v>118.2</v>
      </c>
      <c r="AS803" s="45">
        <v>118.4</v>
      </c>
      <c r="AT803" s="45">
        <v>118.7</v>
      </c>
      <c r="AU803" s="45">
        <v>118.7</v>
      </c>
      <c r="AV803" s="45">
        <v>118.7</v>
      </c>
      <c r="AW803" s="45">
        <v>118.3</v>
      </c>
      <c r="AX803" s="45">
        <v>118.5</v>
      </c>
      <c r="AY803" s="45">
        <v>118.5</v>
      </c>
      <c r="AZ803" s="45">
        <v>117.7</v>
      </c>
      <c r="BA803" s="45">
        <v>117.7</v>
      </c>
      <c r="BB803" s="45">
        <v>117.9</v>
      </c>
      <c r="BC803" s="45">
        <v>117.4</v>
      </c>
      <c r="BD803" s="45">
        <v>117.1</v>
      </c>
      <c r="BE803" s="45">
        <v>116.9</v>
      </c>
      <c r="BF803" s="45">
        <v>116.8</v>
      </c>
      <c r="BG803" s="45">
        <v>116.8</v>
      </c>
      <c r="BH803" s="45">
        <v>116.6</v>
      </c>
      <c r="BI803" s="45">
        <v>117.2</v>
      </c>
      <c r="BJ803" s="45">
        <v>117.3</v>
      </c>
      <c r="BK803" s="45">
        <v>117.4</v>
      </c>
      <c r="BL803" s="45">
        <v>117.2</v>
      </c>
      <c r="BM803" s="45">
        <v>117.5</v>
      </c>
      <c r="BN803" s="45">
        <v>117.5</v>
      </c>
      <c r="BO803" s="45">
        <v>109.6</v>
      </c>
      <c r="BP803" s="45">
        <v>111.8</v>
      </c>
      <c r="BQ803" s="45">
        <v>109.9</v>
      </c>
      <c r="BR803" s="45">
        <v>108.5</v>
      </c>
      <c r="BS803" s="45">
        <v>108.5</v>
      </c>
      <c r="BT803" s="45">
        <v>108.5</v>
      </c>
      <c r="BU803" s="45">
        <v>108.5</v>
      </c>
      <c r="BV803" s="45">
        <v>108.1</v>
      </c>
      <c r="BW803" s="45">
        <v>108</v>
      </c>
      <c r="BX803" s="45">
        <v>109</v>
      </c>
      <c r="BY803" s="45">
        <v>110.6</v>
      </c>
      <c r="BZ803" s="45">
        <v>110.6</v>
      </c>
      <c r="CA803" s="45">
        <v>109.6</v>
      </c>
      <c r="CB803" s="45">
        <v>113.4</v>
      </c>
      <c r="CC803" s="45">
        <v>110.4</v>
      </c>
      <c r="CD803" s="45">
        <v>112</v>
      </c>
      <c r="CE803" s="45">
        <v>111</v>
      </c>
      <c r="CF803" s="45">
        <v>112</v>
      </c>
      <c r="CG803" s="45">
        <v>111.3</v>
      </c>
      <c r="CH803" s="45">
        <v>111.2</v>
      </c>
      <c r="CI803" s="45">
        <v>109.1</v>
      </c>
      <c r="CJ803" s="45">
        <v>109.2</v>
      </c>
      <c r="CK803" s="45">
        <v>111.4</v>
      </c>
      <c r="CL803" s="45">
        <v>113.8</v>
      </c>
      <c r="CM803" s="45">
        <v>110</v>
      </c>
      <c r="CN803" s="45">
        <v>111.2</v>
      </c>
      <c r="CO803" s="45">
        <v>112.1</v>
      </c>
      <c r="CP803" s="45">
        <v>112.2</v>
      </c>
      <c r="CQ803" s="45">
        <v>112.7</v>
      </c>
      <c r="CR803" s="45">
        <v>112.4</v>
      </c>
      <c r="CS803" s="45">
        <v>112.4</v>
      </c>
      <c r="CT803" s="45">
        <v>112.4</v>
      </c>
      <c r="CU803" s="45">
        <v>112</v>
      </c>
      <c r="CV803" s="45">
        <v>108.8</v>
      </c>
      <c r="CW803" s="45">
        <v>112</v>
      </c>
      <c r="CX803" s="45">
        <v>112</v>
      </c>
      <c r="CY803" s="45">
        <v>112.6</v>
      </c>
      <c r="CZ803" s="45">
        <v>112.9</v>
      </c>
      <c r="DA803" s="45">
        <v>117.4</v>
      </c>
      <c r="DB803" s="45">
        <v>117.1</v>
      </c>
      <c r="DC803" s="45">
        <v>117.5</v>
      </c>
      <c r="DD803" s="45">
        <v>117.5</v>
      </c>
      <c r="DE803" s="45">
        <v>117.8</v>
      </c>
      <c r="DF803" s="45">
        <v>118.1</v>
      </c>
      <c r="DG803" s="45">
        <v>118.1</v>
      </c>
      <c r="DH803" s="45">
        <v>112.9</v>
      </c>
      <c r="DI803" s="45">
        <v>112.2</v>
      </c>
      <c r="DJ803" s="45">
        <v>115.4</v>
      </c>
      <c r="DK803" s="45">
        <v>117.8</v>
      </c>
      <c r="DL803" s="45">
        <v>116.8</v>
      </c>
      <c r="DM803" s="45">
        <v>115.7</v>
      </c>
      <c r="DN803" s="45">
        <v>114.2</v>
      </c>
      <c r="DO803" s="45">
        <v>115.7</v>
      </c>
      <c r="DP803" s="45">
        <v>115.1</v>
      </c>
      <c r="DQ803" s="45">
        <v>118.4</v>
      </c>
      <c r="DR803" s="45">
        <v>118.4</v>
      </c>
      <c r="DS803" s="45">
        <v>118.4</v>
      </c>
      <c r="DT803" s="45">
        <v>114.4</v>
      </c>
      <c r="DU803" s="45">
        <v>117.5</v>
      </c>
      <c r="DV803" s="45">
        <v>117.5</v>
      </c>
      <c r="DW803" s="45">
        <v>116.9</v>
      </c>
      <c r="DX803" s="46">
        <v>113.4</v>
      </c>
      <c r="DY803" s="46">
        <v>118.1</v>
      </c>
      <c r="DZ803" s="46">
        <v>117.3</v>
      </c>
      <c r="EA803">
        <v>117.3</v>
      </c>
      <c r="EB803" s="47">
        <v>115.9</v>
      </c>
      <c r="EC803" s="47">
        <v>116.8</v>
      </c>
    </row>
    <row r="804" spans="1:133" x14ac:dyDescent="0.25">
      <c r="A804" s="43" t="s">
        <v>4350</v>
      </c>
      <c r="B804" s="43" t="s">
        <v>4351</v>
      </c>
      <c r="C804" s="44">
        <v>0.15892999999999999</v>
      </c>
      <c r="D804" s="45">
        <v>102.5</v>
      </c>
      <c r="E804" s="45">
        <v>104.2</v>
      </c>
      <c r="F804" s="45">
        <v>104.6</v>
      </c>
      <c r="G804" s="45">
        <v>105</v>
      </c>
      <c r="H804" s="45">
        <v>104.9</v>
      </c>
      <c r="I804" s="45">
        <v>106.1</v>
      </c>
      <c r="J804" s="45">
        <v>106.2</v>
      </c>
      <c r="K804" s="45">
        <v>106.2</v>
      </c>
      <c r="L804" s="45">
        <v>106.6</v>
      </c>
      <c r="M804" s="45">
        <v>106.7</v>
      </c>
      <c r="N804" s="45">
        <v>106.7</v>
      </c>
      <c r="O804" s="45">
        <v>106.8</v>
      </c>
      <c r="P804" s="45">
        <v>109.6</v>
      </c>
      <c r="Q804" s="45">
        <v>109.4</v>
      </c>
      <c r="R804" s="45">
        <v>111.2</v>
      </c>
      <c r="S804" s="45">
        <v>111.8</v>
      </c>
      <c r="T804" s="45">
        <v>113.6</v>
      </c>
      <c r="U804" s="45">
        <v>113.9</v>
      </c>
      <c r="V804" s="45">
        <v>112.5</v>
      </c>
      <c r="W804" s="45">
        <v>113.1</v>
      </c>
      <c r="X804" s="45">
        <v>113.2</v>
      </c>
      <c r="Y804" s="45">
        <v>114.4</v>
      </c>
      <c r="Z804" s="45">
        <v>115.7</v>
      </c>
      <c r="AA804" s="45">
        <v>114.5</v>
      </c>
      <c r="AB804" s="45">
        <v>102.1</v>
      </c>
      <c r="AC804" s="45">
        <v>102.1</v>
      </c>
      <c r="AD804" s="45">
        <v>102.2</v>
      </c>
      <c r="AE804" s="45">
        <v>102.2</v>
      </c>
      <c r="AF804" s="45">
        <v>102.6</v>
      </c>
      <c r="AG804" s="45">
        <v>102.6</v>
      </c>
      <c r="AH804" s="45">
        <v>102.6</v>
      </c>
      <c r="AI804" s="45">
        <v>102.9</v>
      </c>
      <c r="AJ804" s="45">
        <v>103</v>
      </c>
      <c r="AK804" s="45">
        <v>102.7</v>
      </c>
      <c r="AL804" s="45">
        <v>102.9</v>
      </c>
      <c r="AM804" s="45">
        <v>103</v>
      </c>
      <c r="AN804" s="45">
        <v>103.4</v>
      </c>
      <c r="AO804" s="45">
        <v>103.6</v>
      </c>
      <c r="AP804" s="45">
        <v>103.1</v>
      </c>
      <c r="AQ804" s="45">
        <v>102.6</v>
      </c>
      <c r="AR804" s="45">
        <v>102.8</v>
      </c>
      <c r="AS804" s="45">
        <v>102.8</v>
      </c>
      <c r="AT804" s="45">
        <v>102.9</v>
      </c>
      <c r="AU804" s="45">
        <v>102.4</v>
      </c>
      <c r="AV804" s="45">
        <v>102.4</v>
      </c>
      <c r="AW804" s="45">
        <v>101.9</v>
      </c>
      <c r="AX804" s="45">
        <v>102</v>
      </c>
      <c r="AY804" s="45">
        <v>102.2</v>
      </c>
      <c r="AZ804" s="45">
        <v>104.8</v>
      </c>
      <c r="BA804" s="45">
        <v>105</v>
      </c>
      <c r="BB804" s="45">
        <v>105.1</v>
      </c>
      <c r="BC804" s="45">
        <v>105.1</v>
      </c>
      <c r="BD804" s="45">
        <v>105.1</v>
      </c>
      <c r="BE804" s="45">
        <v>105.5</v>
      </c>
      <c r="BF804" s="45">
        <v>105.5</v>
      </c>
      <c r="BG804" s="45">
        <v>105.5</v>
      </c>
      <c r="BH804" s="45">
        <v>105.5</v>
      </c>
      <c r="BI804" s="45">
        <v>106</v>
      </c>
      <c r="BJ804" s="45">
        <v>105.8</v>
      </c>
      <c r="BK804" s="45">
        <v>105.8</v>
      </c>
      <c r="BL804" s="45">
        <v>108.2</v>
      </c>
      <c r="BM804" s="45">
        <v>110</v>
      </c>
      <c r="BN804" s="45">
        <v>110</v>
      </c>
      <c r="BO804" s="45">
        <v>107.9</v>
      </c>
      <c r="BP804" s="45">
        <v>107.9</v>
      </c>
      <c r="BQ804" s="45">
        <v>107.9</v>
      </c>
      <c r="BR804" s="45">
        <v>107.9</v>
      </c>
      <c r="BS804" s="45">
        <v>107.9</v>
      </c>
      <c r="BT804" s="45">
        <v>108.1</v>
      </c>
      <c r="BU804" s="45">
        <v>108.3</v>
      </c>
      <c r="BV804" s="45">
        <v>107.7</v>
      </c>
      <c r="BW804" s="45">
        <v>108.9</v>
      </c>
      <c r="BX804" s="45">
        <v>109.5</v>
      </c>
      <c r="BY804" s="45">
        <v>109</v>
      </c>
      <c r="BZ804" s="45">
        <v>109.5</v>
      </c>
      <c r="CA804" s="45">
        <v>109.9</v>
      </c>
      <c r="CB804" s="45">
        <v>109.7</v>
      </c>
      <c r="CC804" s="45">
        <v>110.2</v>
      </c>
      <c r="CD804" s="45">
        <v>110.5</v>
      </c>
      <c r="CE804" s="45">
        <v>110.6</v>
      </c>
      <c r="CF804" s="45">
        <v>111.6</v>
      </c>
      <c r="CG804" s="45">
        <v>112.4</v>
      </c>
      <c r="CH804" s="45">
        <v>112.5</v>
      </c>
      <c r="CI804" s="45">
        <v>112.7</v>
      </c>
      <c r="CJ804" s="45">
        <v>111.4</v>
      </c>
      <c r="CK804" s="45">
        <v>113</v>
      </c>
      <c r="CL804" s="45">
        <v>116.5</v>
      </c>
      <c r="CM804" s="45">
        <v>116.3</v>
      </c>
      <c r="CN804" s="45">
        <v>115.7</v>
      </c>
      <c r="CO804" s="45">
        <v>115.7</v>
      </c>
      <c r="CP804" s="45">
        <v>116.7</v>
      </c>
      <c r="CQ804" s="45">
        <v>116.6</v>
      </c>
      <c r="CR804" s="45">
        <v>116.8</v>
      </c>
      <c r="CS804" s="45">
        <v>117.7</v>
      </c>
      <c r="CT804" s="45">
        <v>116.1</v>
      </c>
      <c r="CU804" s="45">
        <v>114.2</v>
      </c>
      <c r="CV804" s="45">
        <v>114.2</v>
      </c>
      <c r="CW804" s="45">
        <v>121</v>
      </c>
      <c r="CX804" s="45">
        <v>121.5</v>
      </c>
      <c r="CY804" s="45">
        <v>124.5</v>
      </c>
      <c r="CZ804" s="45">
        <v>124.3</v>
      </c>
      <c r="DA804" s="45">
        <v>123.9</v>
      </c>
      <c r="DB804" s="45">
        <v>124</v>
      </c>
      <c r="DC804" s="45">
        <v>124.1</v>
      </c>
      <c r="DD804" s="45">
        <v>123.9</v>
      </c>
      <c r="DE804" s="45">
        <v>125.3</v>
      </c>
      <c r="DF804" s="45">
        <v>125.8</v>
      </c>
      <c r="DG804" s="45">
        <v>124.5</v>
      </c>
      <c r="DH804" s="45">
        <v>125.4</v>
      </c>
      <c r="DI804" s="45">
        <v>127.3</v>
      </c>
      <c r="DJ804" s="45">
        <v>128.19999999999999</v>
      </c>
      <c r="DK804" s="45">
        <v>128.6</v>
      </c>
      <c r="DL804" s="45">
        <v>128.6</v>
      </c>
      <c r="DM804" s="45">
        <v>130.80000000000001</v>
      </c>
      <c r="DN804" s="45">
        <v>131</v>
      </c>
      <c r="DO804" s="45">
        <v>131.80000000000001</v>
      </c>
      <c r="DP804" s="45">
        <v>131.5</v>
      </c>
      <c r="DQ804" s="45">
        <v>131.80000000000001</v>
      </c>
      <c r="DR804" s="45">
        <v>133</v>
      </c>
      <c r="DS804" s="45">
        <v>132.9</v>
      </c>
      <c r="DT804" s="45">
        <v>134.6</v>
      </c>
      <c r="DU804" s="45">
        <v>134.19999999999999</v>
      </c>
      <c r="DV804" s="45">
        <v>134.19999999999999</v>
      </c>
      <c r="DW804" s="45">
        <v>134.6</v>
      </c>
      <c r="DX804" s="46">
        <v>134.80000000000001</v>
      </c>
      <c r="DY804" s="46">
        <v>135.30000000000001</v>
      </c>
      <c r="DZ804" s="46">
        <v>133.9</v>
      </c>
      <c r="EA804">
        <v>134.30000000000001</v>
      </c>
      <c r="EB804" s="47">
        <v>133.9</v>
      </c>
      <c r="EC804" s="47">
        <v>134</v>
      </c>
    </row>
    <row r="805" spans="1:133" x14ac:dyDescent="0.25">
      <c r="A805" s="43" t="s">
        <v>4352</v>
      </c>
      <c r="B805" s="43" t="s">
        <v>4353</v>
      </c>
      <c r="C805" s="44">
        <v>8.9179999999999995E-2</v>
      </c>
      <c r="D805" s="45">
        <v>104.3</v>
      </c>
      <c r="E805" s="45">
        <v>108.8</v>
      </c>
      <c r="F805" s="45">
        <v>103.3</v>
      </c>
      <c r="G805" s="45">
        <v>108.3</v>
      </c>
      <c r="H805" s="45">
        <v>107</v>
      </c>
      <c r="I805" s="45">
        <v>109.9</v>
      </c>
      <c r="J805" s="45">
        <v>110.6</v>
      </c>
      <c r="K805" s="45">
        <v>110</v>
      </c>
      <c r="L805" s="45">
        <v>105.8</v>
      </c>
      <c r="M805" s="45">
        <v>104.5</v>
      </c>
      <c r="N805" s="45">
        <v>101.7</v>
      </c>
      <c r="O805" s="45">
        <v>111</v>
      </c>
      <c r="P805" s="45">
        <v>108.8</v>
      </c>
      <c r="Q805" s="45">
        <v>107.6</v>
      </c>
      <c r="R805" s="45">
        <v>109.9</v>
      </c>
      <c r="S805" s="45">
        <v>106.6</v>
      </c>
      <c r="T805" s="45">
        <v>103.6</v>
      </c>
      <c r="U805" s="45">
        <v>106.4</v>
      </c>
      <c r="V805" s="45">
        <v>108.8</v>
      </c>
      <c r="W805" s="45">
        <v>109.3</v>
      </c>
      <c r="X805" s="45">
        <v>113.5</v>
      </c>
      <c r="Y805" s="45">
        <v>107.8</v>
      </c>
      <c r="Z805" s="45">
        <v>105.2</v>
      </c>
      <c r="AA805" s="45">
        <v>106.2</v>
      </c>
      <c r="AB805" s="45">
        <v>104.4</v>
      </c>
      <c r="AC805" s="45">
        <v>105.2</v>
      </c>
      <c r="AD805" s="45">
        <v>104.5</v>
      </c>
      <c r="AE805" s="45">
        <v>105.4</v>
      </c>
      <c r="AF805" s="45">
        <v>110.2</v>
      </c>
      <c r="AG805" s="45">
        <v>108</v>
      </c>
      <c r="AH805" s="45">
        <v>109</v>
      </c>
      <c r="AI805" s="45">
        <v>111.4</v>
      </c>
      <c r="AJ805" s="45">
        <v>104.8</v>
      </c>
      <c r="AK805" s="45">
        <v>105</v>
      </c>
      <c r="AL805" s="45">
        <v>109.8</v>
      </c>
      <c r="AM805" s="45">
        <v>110.9</v>
      </c>
      <c r="AN805" s="45">
        <v>107.6</v>
      </c>
      <c r="AO805" s="45">
        <v>108.7</v>
      </c>
      <c r="AP805" s="45">
        <v>109.5</v>
      </c>
      <c r="AQ805" s="45">
        <v>102.3</v>
      </c>
      <c r="AR805" s="45">
        <v>101.1</v>
      </c>
      <c r="AS805" s="45">
        <v>106</v>
      </c>
      <c r="AT805" s="45">
        <v>106</v>
      </c>
      <c r="AU805" s="45">
        <v>106</v>
      </c>
      <c r="AV805" s="45">
        <v>106.3</v>
      </c>
      <c r="AW805" s="45">
        <v>106.3</v>
      </c>
      <c r="AX805" s="45">
        <v>100.9</v>
      </c>
      <c r="AY805" s="45">
        <v>100.3</v>
      </c>
      <c r="AZ805" s="45">
        <v>100.4</v>
      </c>
      <c r="BA805" s="45">
        <v>100</v>
      </c>
      <c r="BB805" s="45">
        <v>99.9</v>
      </c>
      <c r="BC805" s="45">
        <v>99.9</v>
      </c>
      <c r="BD805" s="45">
        <v>99.9</v>
      </c>
      <c r="BE805" s="45">
        <v>100.1</v>
      </c>
      <c r="BF805" s="45">
        <v>100.1</v>
      </c>
      <c r="BG805" s="45">
        <v>100.1</v>
      </c>
      <c r="BH805" s="45">
        <v>100.3</v>
      </c>
      <c r="BI805" s="45">
        <v>100.3</v>
      </c>
      <c r="BJ805" s="45">
        <v>100.4</v>
      </c>
      <c r="BK805" s="45">
        <v>100.4</v>
      </c>
      <c r="BL805" s="45">
        <v>100.4</v>
      </c>
      <c r="BM805" s="45">
        <v>101.7</v>
      </c>
      <c r="BN805" s="45">
        <v>101.8</v>
      </c>
      <c r="BO805" s="45">
        <v>103.1</v>
      </c>
      <c r="BP805" s="45">
        <v>102.7</v>
      </c>
      <c r="BQ805" s="45">
        <v>103.1</v>
      </c>
      <c r="BR805" s="45">
        <v>103.1</v>
      </c>
      <c r="BS805" s="45">
        <v>103.5</v>
      </c>
      <c r="BT805" s="45">
        <v>103.8</v>
      </c>
      <c r="BU805" s="45">
        <v>104.1</v>
      </c>
      <c r="BV805" s="45">
        <v>104.8</v>
      </c>
      <c r="BW805" s="45">
        <v>105.1</v>
      </c>
      <c r="BX805" s="45">
        <v>105.3</v>
      </c>
      <c r="BY805" s="45">
        <v>105.6</v>
      </c>
      <c r="BZ805" s="45">
        <v>106.2</v>
      </c>
      <c r="CA805" s="45">
        <v>107.5</v>
      </c>
      <c r="CB805" s="45">
        <v>107.5</v>
      </c>
      <c r="CC805" s="45">
        <v>107.5</v>
      </c>
      <c r="CD805" s="45">
        <v>107.5</v>
      </c>
      <c r="CE805" s="45">
        <v>107.5</v>
      </c>
      <c r="CF805" s="45">
        <v>108.5</v>
      </c>
      <c r="CG805" s="45">
        <v>107.8</v>
      </c>
      <c r="CH805" s="45">
        <v>107.8</v>
      </c>
      <c r="CI805" s="45">
        <v>108.5</v>
      </c>
      <c r="CJ805" s="45">
        <v>108.5</v>
      </c>
      <c r="CK805" s="45">
        <v>109.5</v>
      </c>
      <c r="CL805" s="45">
        <v>109.5</v>
      </c>
      <c r="CM805" s="45">
        <v>112.8</v>
      </c>
      <c r="CN805" s="45">
        <v>112.8</v>
      </c>
      <c r="CO805" s="45">
        <v>111.7</v>
      </c>
      <c r="CP805" s="45">
        <v>112.3</v>
      </c>
      <c r="CQ805" s="45">
        <v>111.9</v>
      </c>
      <c r="CR805" s="45">
        <v>111</v>
      </c>
      <c r="CS805" s="45">
        <v>111</v>
      </c>
      <c r="CT805" s="45">
        <v>110.5</v>
      </c>
      <c r="CU805" s="45">
        <v>110.9</v>
      </c>
      <c r="CV805" s="45">
        <v>110.9</v>
      </c>
      <c r="CW805" s="45">
        <v>110.9</v>
      </c>
      <c r="CX805" s="45">
        <v>111.7</v>
      </c>
      <c r="CY805" s="45">
        <v>111.2</v>
      </c>
      <c r="CZ805" s="45">
        <v>108.8</v>
      </c>
      <c r="DA805" s="45">
        <v>109.3</v>
      </c>
      <c r="DB805" s="45">
        <v>110.9</v>
      </c>
      <c r="DC805" s="45">
        <v>114.2</v>
      </c>
      <c r="DD805" s="45">
        <v>114.2</v>
      </c>
      <c r="DE805" s="45">
        <v>115.6</v>
      </c>
      <c r="DF805" s="45">
        <v>116</v>
      </c>
      <c r="DG805" s="45">
        <v>117.7</v>
      </c>
      <c r="DH805" s="45">
        <v>120.3</v>
      </c>
      <c r="DI805" s="45">
        <v>120.1</v>
      </c>
      <c r="DJ805" s="45">
        <v>120.5</v>
      </c>
      <c r="DK805" s="45">
        <v>119</v>
      </c>
      <c r="DL805" s="45">
        <v>124.7</v>
      </c>
      <c r="DM805" s="45">
        <v>125.2</v>
      </c>
      <c r="DN805" s="45">
        <v>124.7</v>
      </c>
      <c r="DO805" s="45">
        <v>126.5</v>
      </c>
      <c r="DP805" s="45">
        <v>126.6</v>
      </c>
      <c r="DQ805" s="45">
        <v>130.5</v>
      </c>
      <c r="DR805" s="45">
        <v>129.4</v>
      </c>
      <c r="DS805" s="45">
        <v>132.69999999999999</v>
      </c>
      <c r="DT805" s="45">
        <v>132.1</v>
      </c>
      <c r="DU805" s="45">
        <v>128.1</v>
      </c>
      <c r="DV805" s="45">
        <v>129</v>
      </c>
      <c r="DW805" s="45">
        <v>130.1</v>
      </c>
      <c r="DX805" s="46">
        <v>129.6</v>
      </c>
      <c r="DY805" s="46">
        <v>129.19999999999999</v>
      </c>
      <c r="DZ805" s="46">
        <v>128.69999999999999</v>
      </c>
      <c r="EA805">
        <v>130.80000000000001</v>
      </c>
      <c r="EB805" s="47">
        <v>129.9</v>
      </c>
      <c r="EC805" s="47">
        <v>130</v>
      </c>
    </row>
    <row r="806" spans="1:133" x14ac:dyDescent="0.25">
      <c r="A806" s="43" t="s">
        <v>4354</v>
      </c>
      <c r="B806" s="43" t="s">
        <v>4355</v>
      </c>
      <c r="C806" s="44">
        <v>2.3682699999999999</v>
      </c>
      <c r="D806" s="45">
        <v>101.6</v>
      </c>
      <c r="E806" s="45">
        <v>101.6</v>
      </c>
      <c r="F806" s="45">
        <v>103.2</v>
      </c>
      <c r="G806" s="45">
        <v>102.9</v>
      </c>
      <c r="H806" s="45">
        <v>103.1</v>
      </c>
      <c r="I806" s="45">
        <v>102.7</v>
      </c>
      <c r="J806" s="45">
        <v>102.3</v>
      </c>
      <c r="K806" s="45">
        <v>102.2</v>
      </c>
      <c r="L806" s="45">
        <v>102.5</v>
      </c>
      <c r="M806" s="45">
        <v>103.8</v>
      </c>
      <c r="N806" s="45">
        <v>102.6</v>
      </c>
      <c r="O806" s="45">
        <v>103.3</v>
      </c>
      <c r="P806" s="45">
        <v>103.4</v>
      </c>
      <c r="Q806" s="45">
        <v>103.7</v>
      </c>
      <c r="R806" s="45">
        <v>104.5</v>
      </c>
      <c r="S806" s="45">
        <v>104.2</v>
      </c>
      <c r="T806" s="45">
        <v>103.5</v>
      </c>
      <c r="U806" s="45">
        <v>103.7</v>
      </c>
      <c r="V806" s="45">
        <v>103.9</v>
      </c>
      <c r="W806" s="45">
        <v>102.6</v>
      </c>
      <c r="X806" s="45">
        <v>103.7</v>
      </c>
      <c r="Y806" s="45">
        <v>102.4</v>
      </c>
      <c r="Z806" s="45">
        <v>103.4</v>
      </c>
      <c r="AA806" s="45">
        <v>104.6</v>
      </c>
      <c r="AB806" s="45">
        <v>104.1</v>
      </c>
      <c r="AC806" s="45">
        <v>105.2</v>
      </c>
      <c r="AD806" s="45">
        <v>104.8</v>
      </c>
      <c r="AE806" s="45">
        <v>105</v>
      </c>
      <c r="AF806" s="45">
        <v>104.7</v>
      </c>
      <c r="AG806" s="45">
        <v>105.6</v>
      </c>
      <c r="AH806" s="45">
        <v>105.7</v>
      </c>
      <c r="AI806" s="45">
        <v>105.8</v>
      </c>
      <c r="AJ806" s="45">
        <v>106.8</v>
      </c>
      <c r="AK806" s="45">
        <v>106</v>
      </c>
      <c r="AL806" s="45">
        <v>106.1</v>
      </c>
      <c r="AM806" s="45">
        <v>106.5</v>
      </c>
      <c r="AN806" s="45">
        <v>106.6</v>
      </c>
      <c r="AO806" s="45">
        <v>107.5</v>
      </c>
      <c r="AP806" s="45">
        <v>106.8</v>
      </c>
      <c r="AQ806" s="45">
        <v>106.7</v>
      </c>
      <c r="AR806" s="45">
        <v>107.3</v>
      </c>
      <c r="AS806" s="45">
        <v>107.8</v>
      </c>
      <c r="AT806" s="45">
        <v>108.6</v>
      </c>
      <c r="AU806" s="45">
        <v>108.6</v>
      </c>
      <c r="AV806" s="45">
        <v>108.3</v>
      </c>
      <c r="AW806" s="45">
        <v>107.9</v>
      </c>
      <c r="AX806" s="45">
        <v>107.2</v>
      </c>
      <c r="AY806" s="45">
        <v>106.9</v>
      </c>
      <c r="AZ806" s="45">
        <v>107.1</v>
      </c>
      <c r="BA806" s="45">
        <v>107.7</v>
      </c>
      <c r="BB806" s="45">
        <v>107.4</v>
      </c>
      <c r="BC806" s="45">
        <v>107.6</v>
      </c>
      <c r="BD806" s="45">
        <v>108</v>
      </c>
      <c r="BE806" s="45">
        <v>107.3</v>
      </c>
      <c r="BF806" s="45">
        <v>107.5</v>
      </c>
      <c r="BG806" s="45">
        <v>106.9</v>
      </c>
      <c r="BH806" s="45">
        <v>106.3</v>
      </c>
      <c r="BI806" s="45">
        <v>106.2</v>
      </c>
      <c r="BJ806" s="45">
        <v>106.9</v>
      </c>
      <c r="BK806" s="45">
        <v>107.5</v>
      </c>
      <c r="BL806" s="45">
        <v>107.9</v>
      </c>
      <c r="BM806" s="45">
        <v>108.3</v>
      </c>
      <c r="BN806" s="45">
        <v>108.7</v>
      </c>
      <c r="BO806" s="45">
        <v>107.9</v>
      </c>
      <c r="BP806" s="45">
        <v>107.3</v>
      </c>
      <c r="BQ806" s="45">
        <v>108.1</v>
      </c>
      <c r="BR806" s="45">
        <v>108.2</v>
      </c>
      <c r="BS806" s="45">
        <v>108.4</v>
      </c>
      <c r="BT806" s="45">
        <v>108.3</v>
      </c>
      <c r="BU806" s="45">
        <v>109.8</v>
      </c>
      <c r="BV806" s="45">
        <v>110.2</v>
      </c>
      <c r="BW806" s="45">
        <v>110.6</v>
      </c>
      <c r="BX806" s="45">
        <v>111.2</v>
      </c>
      <c r="BY806" s="45">
        <v>111.7</v>
      </c>
      <c r="BZ806" s="45">
        <v>111</v>
      </c>
      <c r="CA806" s="45">
        <v>111.9</v>
      </c>
      <c r="CB806" s="45">
        <v>112.5</v>
      </c>
      <c r="CC806" s="45">
        <v>112.2</v>
      </c>
      <c r="CD806" s="45">
        <v>112.8</v>
      </c>
      <c r="CE806" s="45">
        <v>113.2</v>
      </c>
      <c r="CF806" s="45">
        <v>111.4</v>
      </c>
      <c r="CG806" s="45">
        <v>113</v>
      </c>
      <c r="CH806" s="45">
        <v>112.8</v>
      </c>
      <c r="CI806" s="45">
        <v>112.8</v>
      </c>
      <c r="CJ806" s="45">
        <v>112.8</v>
      </c>
      <c r="CK806" s="45">
        <v>113</v>
      </c>
      <c r="CL806" s="45">
        <v>113.5</v>
      </c>
      <c r="CM806" s="45">
        <v>112.1</v>
      </c>
      <c r="CN806" s="45">
        <v>111.3</v>
      </c>
      <c r="CO806" s="45">
        <v>112.6</v>
      </c>
      <c r="CP806" s="45">
        <v>114.2</v>
      </c>
      <c r="CQ806" s="45">
        <v>114.8</v>
      </c>
      <c r="CR806" s="45">
        <v>115.6</v>
      </c>
      <c r="CS806" s="45">
        <v>115.5</v>
      </c>
      <c r="CT806" s="45">
        <v>114.8</v>
      </c>
      <c r="CU806" s="45">
        <v>114.7</v>
      </c>
      <c r="CV806" s="45">
        <v>114.5</v>
      </c>
      <c r="CW806" s="45">
        <v>115.3</v>
      </c>
      <c r="CX806" s="45">
        <v>116</v>
      </c>
      <c r="CY806" s="45">
        <v>115.9</v>
      </c>
      <c r="CZ806" s="45">
        <v>116.4</v>
      </c>
      <c r="DA806" s="45">
        <v>116</v>
      </c>
      <c r="DB806" s="45">
        <v>115.4</v>
      </c>
      <c r="DC806" s="45">
        <v>115.5</v>
      </c>
      <c r="DD806" s="45">
        <v>116.1</v>
      </c>
      <c r="DE806" s="45">
        <v>116.2</v>
      </c>
      <c r="DF806" s="45">
        <v>117.4</v>
      </c>
      <c r="DG806" s="45">
        <v>118</v>
      </c>
      <c r="DH806" s="45">
        <v>118.4</v>
      </c>
      <c r="DI806" s="45">
        <v>119.4</v>
      </c>
      <c r="DJ806" s="45">
        <v>120.2</v>
      </c>
      <c r="DK806" s="45">
        <v>121.1</v>
      </c>
      <c r="DL806" s="45">
        <v>122.1</v>
      </c>
      <c r="DM806" s="45">
        <v>122.1</v>
      </c>
      <c r="DN806" s="45">
        <v>123.6</v>
      </c>
      <c r="DO806" s="45">
        <v>124.4</v>
      </c>
      <c r="DP806" s="45">
        <v>124.7</v>
      </c>
      <c r="DQ806" s="45">
        <v>124.8</v>
      </c>
      <c r="DR806" s="45">
        <v>125.2</v>
      </c>
      <c r="DS806" s="45">
        <v>126.1</v>
      </c>
      <c r="DT806" s="45">
        <v>127.2</v>
      </c>
      <c r="DU806" s="45">
        <v>129.1</v>
      </c>
      <c r="DV806" s="45">
        <v>129.4</v>
      </c>
      <c r="DW806" s="45">
        <v>128.9</v>
      </c>
      <c r="DX806" s="46">
        <v>129.9</v>
      </c>
      <c r="DY806" s="46">
        <v>130.19999999999999</v>
      </c>
      <c r="DZ806" s="46">
        <v>130.6</v>
      </c>
      <c r="EA806">
        <v>129.80000000000001</v>
      </c>
      <c r="EB806" s="47">
        <v>129.4</v>
      </c>
      <c r="EC806" s="47">
        <v>128.80000000000001</v>
      </c>
    </row>
    <row r="807" spans="1:133" x14ac:dyDescent="0.25">
      <c r="A807" s="43" t="s">
        <v>4356</v>
      </c>
      <c r="B807" s="43" t="s">
        <v>4357</v>
      </c>
      <c r="C807" s="44">
        <v>0.83797999999999995</v>
      </c>
      <c r="D807" s="45">
        <v>100.9</v>
      </c>
      <c r="E807" s="45">
        <v>102.4</v>
      </c>
      <c r="F807" s="45">
        <v>104.2</v>
      </c>
      <c r="G807" s="45">
        <v>103.6</v>
      </c>
      <c r="H807" s="45">
        <v>102.9</v>
      </c>
      <c r="I807" s="45">
        <v>103.4</v>
      </c>
      <c r="J807" s="45">
        <v>103.2</v>
      </c>
      <c r="K807" s="45">
        <v>104</v>
      </c>
      <c r="L807" s="45">
        <v>104</v>
      </c>
      <c r="M807" s="45">
        <v>105.5</v>
      </c>
      <c r="N807" s="45">
        <v>105.2</v>
      </c>
      <c r="O807" s="45">
        <v>105</v>
      </c>
      <c r="P807" s="45">
        <v>105.2</v>
      </c>
      <c r="Q807" s="45">
        <v>105.9</v>
      </c>
      <c r="R807" s="45">
        <v>106.2</v>
      </c>
      <c r="S807" s="45">
        <v>105.6</v>
      </c>
      <c r="T807" s="45">
        <v>106.4</v>
      </c>
      <c r="U807" s="45">
        <v>106.3</v>
      </c>
      <c r="V807" s="45">
        <v>107.1</v>
      </c>
      <c r="W807" s="45">
        <v>106.2</v>
      </c>
      <c r="X807" s="45">
        <v>106.3</v>
      </c>
      <c r="Y807" s="45">
        <v>105.6</v>
      </c>
      <c r="Z807" s="45">
        <v>105.7</v>
      </c>
      <c r="AA807" s="45">
        <v>105.6</v>
      </c>
      <c r="AB807" s="45">
        <v>106.2</v>
      </c>
      <c r="AC807" s="45">
        <v>106.2</v>
      </c>
      <c r="AD807" s="45">
        <v>106.3</v>
      </c>
      <c r="AE807" s="45">
        <v>106.2</v>
      </c>
      <c r="AF807" s="45">
        <v>106.4</v>
      </c>
      <c r="AG807" s="45">
        <v>106.1</v>
      </c>
      <c r="AH807" s="45">
        <v>106</v>
      </c>
      <c r="AI807" s="45">
        <v>106.3</v>
      </c>
      <c r="AJ807" s="45">
        <v>107.6</v>
      </c>
      <c r="AK807" s="45">
        <v>107.4</v>
      </c>
      <c r="AL807" s="45">
        <v>107.5</v>
      </c>
      <c r="AM807" s="45">
        <v>108</v>
      </c>
      <c r="AN807" s="45">
        <v>108</v>
      </c>
      <c r="AO807" s="45">
        <v>109.2</v>
      </c>
      <c r="AP807" s="45">
        <v>109.3</v>
      </c>
      <c r="AQ807" s="45">
        <v>108.5</v>
      </c>
      <c r="AR807" s="45">
        <v>108.4</v>
      </c>
      <c r="AS807" s="45">
        <v>108</v>
      </c>
      <c r="AT807" s="45">
        <v>109.3</v>
      </c>
      <c r="AU807" s="45">
        <v>108.3</v>
      </c>
      <c r="AV807" s="45">
        <v>108.5</v>
      </c>
      <c r="AW807" s="45">
        <v>107.6</v>
      </c>
      <c r="AX807" s="45">
        <v>107.5</v>
      </c>
      <c r="AY807" s="45">
        <v>106.1</v>
      </c>
      <c r="AZ807" s="45">
        <v>106.9</v>
      </c>
      <c r="BA807" s="45">
        <v>106.3</v>
      </c>
      <c r="BB807" s="45">
        <v>106.5</v>
      </c>
      <c r="BC807" s="45">
        <v>105.8</v>
      </c>
      <c r="BD807" s="45">
        <v>106.4</v>
      </c>
      <c r="BE807" s="45">
        <v>106</v>
      </c>
      <c r="BF807" s="45">
        <v>106.1</v>
      </c>
      <c r="BG807" s="45">
        <v>103.4</v>
      </c>
      <c r="BH807" s="45">
        <v>103.2</v>
      </c>
      <c r="BI807" s="45">
        <v>103.5</v>
      </c>
      <c r="BJ807" s="45">
        <v>104.6</v>
      </c>
      <c r="BK807" s="45">
        <v>104.5</v>
      </c>
      <c r="BL807" s="45">
        <v>105.2</v>
      </c>
      <c r="BM807" s="45">
        <v>106.7</v>
      </c>
      <c r="BN807" s="45">
        <v>106.4</v>
      </c>
      <c r="BO807" s="45">
        <v>105.3</v>
      </c>
      <c r="BP807" s="45">
        <v>103.1</v>
      </c>
      <c r="BQ807" s="45">
        <v>104.4</v>
      </c>
      <c r="BR807" s="45">
        <v>104.8</v>
      </c>
      <c r="BS807" s="45">
        <v>104.7</v>
      </c>
      <c r="BT807" s="45">
        <v>105.5</v>
      </c>
      <c r="BU807" s="45">
        <v>105.2</v>
      </c>
      <c r="BV807" s="45">
        <v>106</v>
      </c>
      <c r="BW807" s="45">
        <v>106.3</v>
      </c>
      <c r="BX807" s="45">
        <v>107.2</v>
      </c>
      <c r="BY807" s="45">
        <v>107.8</v>
      </c>
      <c r="BZ807" s="45">
        <v>106.4</v>
      </c>
      <c r="CA807" s="45">
        <v>108.2</v>
      </c>
      <c r="CB807" s="45">
        <v>108.6</v>
      </c>
      <c r="CC807" s="45">
        <v>107.9</v>
      </c>
      <c r="CD807" s="45">
        <v>108.4</v>
      </c>
      <c r="CE807" s="45">
        <v>108.4</v>
      </c>
      <c r="CF807" s="45">
        <v>106.5</v>
      </c>
      <c r="CG807" s="45">
        <v>110.4</v>
      </c>
      <c r="CH807" s="45">
        <v>110.3</v>
      </c>
      <c r="CI807" s="45">
        <v>110.1</v>
      </c>
      <c r="CJ807" s="45">
        <v>110.6</v>
      </c>
      <c r="CK807" s="45">
        <v>110.8</v>
      </c>
      <c r="CL807" s="45">
        <v>110.6</v>
      </c>
      <c r="CM807" s="45">
        <v>110.7</v>
      </c>
      <c r="CN807" s="45">
        <v>109.4</v>
      </c>
      <c r="CO807" s="45">
        <v>112.6</v>
      </c>
      <c r="CP807" s="45">
        <v>114.2</v>
      </c>
      <c r="CQ807" s="45">
        <v>114.6</v>
      </c>
      <c r="CR807" s="45">
        <v>116.3</v>
      </c>
      <c r="CS807" s="45">
        <v>116.5</v>
      </c>
      <c r="CT807" s="45">
        <v>116.5</v>
      </c>
      <c r="CU807" s="45">
        <v>116.5</v>
      </c>
      <c r="CV807" s="45">
        <v>116.5</v>
      </c>
      <c r="CW807" s="45">
        <v>116.5</v>
      </c>
      <c r="CX807" s="45">
        <v>116.2</v>
      </c>
      <c r="CY807" s="45">
        <v>116.9</v>
      </c>
      <c r="CZ807" s="45">
        <v>117</v>
      </c>
      <c r="DA807" s="45">
        <v>117</v>
      </c>
      <c r="DB807" s="45">
        <v>117</v>
      </c>
      <c r="DC807" s="45">
        <v>117</v>
      </c>
      <c r="DD807" s="45">
        <v>117</v>
      </c>
      <c r="DE807" s="45">
        <v>117.1</v>
      </c>
      <c r="DF807" s="45">
        <v>117.6</v>
      </c>
      <c r="DG807" s="45">
        <v>117.8</v>
      </c>
      <c r="DH807" s="45">
        <v>117.8</v>
      </c>
      <c r="DI807" s="45">
        <v>119.5</v>
      </c>
      <c r="DJ807" s="45">
        <v>120</v>
      </c>
      <c r="DK807" s="45">
        <v>120</v>
      </c>
      <c r="DL807" s="45">
        <v>120</v>
      </c>
      <c r="DM807" s="45">
        <v>120</v>
      </c>
      <c r="DN807" s="45">
        <v>122.4</v>
      </c>
      <c r="DO807" s="45">
        <v>122.6</v>
      </c>
      <c r="DP807" s="45">
        <v>122.6</v>
      </c>
      <c r="DQ807" s="45">
        <v>122.6</v>
      </c>
      <c r="DR807" s="45">
        <v>122.8</v>
      </c>
      <c r="DS807" s="45">
        <v>123.5</v>
      </c>
      <c r="DT807" s="45">
        <v>125.5</v>
      </c>
      <c r="DU807" s="45">
        <v>127.4</v>
      </c>
      <c r="DV807" s="45">
        <v>127.4</v>
      </c>
      <c r="DW807" s="45">
        <v>127.4</v>
      </c>
      <c r="DX807" s="46">
        <v>127.9</v>
      </c>
      <c r="DY807" s="46">
        <v>127.9</v>
      </c>
      <c r="DZ807" s="46">
        <v>128.9</v>
      </c>
      <c r="EA807">
        <v>126.8</v>
      </c>
      <c r="EB807" s="47">
        <v>125.3</v>
      </c>
      <c r="EC807" s="47">
        <v>122.9</v>
      </c>
    </row>
    <row r="808" spans="1:133" x14ac:dyDescent="0.25">
      <c r="A808" s="43" t="s">
        <v>4358</v>
      </c>
      <c r="B808" s="43" t="s">
        <v>4359</v>
      </c>
      <c r="C808" s="44">
        <v>0.14274999999999999</v>
      </c>
      <c r="D808" s="45">
        <v>99.8</v>
      </c>
      <c r="E808" s="45">
        <v>98.8</v>
      </c>
      <c r="F808" s="45">
        <v>99.5</v>
      </c>
      <c r="G808" s="45">
        <v>99.7</v>
      </c>
      <c r="H808" s="45">
        <v>100.8</v>
      </c>
      <c r="I808" s="45">
        <v>102.9</v>
      </c>
      <c r="J808" s="45">
        <v>104</v>
      </c>
      <c r="K808" s="45">
        <v>100.7</v>
      </c>
      <c r="L808" s="45">
        <v>105.5</v>
      </c>
      <c r="M808" s="45">
        <v>105.4</v>
      </c>
      <c r="N808" s="45">
        <v>103</v>
      </c>
      <c r="O808" s="45">
        <v>103.3</v>
      </c>
      <c r="P808" s="45">
        <v>97.3</v>
      </c>
      <c r="Q808" s="45">
        <v>96.7</v>
      </c>
      <c r="R808" s="45">
        <v>96.9</v>
      </c>
      <c r="S808" s="45">
        <v>96.9</v>
      </c>
      <c r="T808" s="45">
        <v>97.9</v>
      </c>
      <c r="U808" s="45">
        <v>95</v>
      </c>
      <c r="V808" s="45">
        <v>95.1</v>
      </c>
      <c r="W808" s="45">
        <v>95.6</v>
      </c>
      <c r="X808" s="45">
        <v>94.6</v>
      </c>
      <c r="Y808" s="45">
        <v>96.5</v>
      </c>
      <c r="Z808" s="45">
        <v>96.7</v>
      </c>
      <c r="AA808" s="45">
        <v>100.3</v>
      </c>
      <c r="AB808" s="45">
        <v>99.2</v>
      </c>
      <c r="AC808" s="45">
        <v>101.6</v>
      </c>
      <c r="AD808" s="45">
        <v>101.3</v>
      </c>
      <c r="AE808" s="45">
        <v>102.4</v>
      </c>
      <c r="AF808" s="45">
        <v>100.5</v>
      </c>
      <c r="AG808" s="45">
        <v>100.5</v>
      </c>
      <c r="AH808" s="45">
        <v>98.8</v>
      </c>
      <c r="AI808" s="45">
        <v>98.5</v>
      </c>
      <c r="AJ808" s="45">
        <v>96.8</v>
      </c>
      <c r="AK808" s="45">
        <v>101.4</v>
      </c>
      <c r="AL808" s="45">
        <v>98.2</v>
      </c>
      <c r="AM808" s="45">
        <v>98.6</v>
      </c>
      <c r="AN808" s="45">
        <v>99.8</v>
      </c>
      <c r="AO808" s="45">
        <v>100</v>
      </c>
      <c r="AP808" s="45">
        <v>99.3</v>
      </c>
      <c r="AQ808" s="45">
        <v>100.6</v>
      </c>
      <c r="AR808" s="45">
        <v>98.7</v>
      </c>
      <c r="AS808" s="45">
        <v>97.5</v>
      </c>
      <c r="AT808" s="45">
        <v>98</v>
      </c>
      <c r="AU808" s="45">
        <v>97.2</v>
      </c>
      <c r="AV808" s="45">
        <v>95.8</v>
      </c>
      <c r="AW808" s="45">
        <v>96.7</v>
      </c>
      <c r="AX808" s="45">
        <v>95.4</v>
      </c>
      <c r="AY808" s="45">
        <v>94</v>
      </c>
      <c r="AZ808" s="45">
        <v>94.1</v>
      </c>
      <c r="BA808" s="45">
        <v>93.4</v>
      </c>
      <c r="BB808" s="45">
        <v>94</v>
      </c>
      <c r="BC808" s="45">
        <v>93.2</v>
      </c>
      <c r="BD808" s="45">
        <v>93.3</v>
      </c>
      <c r="BE808" s="45">
        <v>92.4</v>
      </c>
      <c r="BF808" s="45">
        <v>93.6</v>
      </c>
      <c r="BG808" s="45">
        <v>94</v>
      </c>
      <c r="BH808" s="45">
        <v>94.3</v>
      </c>
      <c r="BI808" s="45">
        <v>94.7</v>
      </c>
      <c r="BJ808" s="45">
        <v>95.3</v>
      </c>
      <c r="BK808" s="45">
        <v>95.8</v>
      </c>
      <c r="BL808" s="45">
        <v>96</v>
      </c>
      <c r="BM808" s="45">
        <v>95.2</v>
      </c>
      <c r="BN808" s="45">
        <v>96.5</v>
      </c>
      <c r="BO808" s="45">
        <v>97.7</v>
      </c>
      <c r="BP808" s="45">
        <v>98</v>
      </c>
      <c r="BQ808" s="45">
        <v>97.7</v>
      </c>
      <c r="BR808" s="45">
        <v>98</v>
      </c>
      <c r="BS808" s="45">
        <v>98</v>
      </c>
      <c r="BT808" s="45">
        <v>97.1</v>
      </c>
      <c r="BU808" s="45">
        <v>98.5</v>
      </c>
      <c r="BV808" s="45">
        <v>98.1</v>
      </c>
      <c r="BW808" s="45">
        <v>99.3</v>
      </c>
      <c r="BX808" s="45">
        <v>98.7</v>
      </c>
      <c r="BY808" s="45">
        <v>99.9</v>
      </c>
      <c r="BZ808" s="45">
        <v>99.8</v>
      </c>
      <c r="CA808" s="45">
        <v>100.5</v>
      </c>
      <c r="CB808" s="45">
        <v>101.4</v>
      </c>
      <c r="CC808" s="45">
        <v>103.2</v>
      </c>
      <c r="CD808" s="45">
        <v>104.6</v>
      </c>
      <c r="CE808" s="45">
        <v>104.4</v>
      </c>
      <c r="CF808" s="45">
        <v>105.6</v>
      </c>
      <c r="CG808" s="45">
        <v>105.9</v>
      </c>
      <c r="CH808" s="45">
        <v>105.7</v>
      </c>
      <c r="CI808" s="45">
        <v>106.5</v>
      </c>
      <c r="CJ808" s="45">
        <v>107.4</v>
      </c>
      <c r="CK808" s="45">
        <v>107.1</v>
      </c>
      <c r="CL808" s="45">
        <v>106.2</v>
      </c>
      <c r="CM808" s="45">
        <v>106.6</v>
      </c>
      <c r="CN808" s="45">
        <v>106.8</v>
      </c>
      <c r="CO808" s="45">
        <v>106.9</v>
      </c>
      <c r="CP808" s="45">
        <v>105.2</v>
      </c>
      <c r="CQ808" s="45">
        <v>105.9</v>
      </c>
      <c r="CR808" s="45">
        <v>106.2</v>
      </c>
      <c r="CS808" s="45">
        <v>104.3</v>
      </c>
      <c r="CT808" s="45">
        <v>103.7</v>
      </c>
      <c r="CU808" s="45">
        <v>103</v>
      </c>
      <c r="CV808" s="45">
        <v>101.2</v>
      </c>
      <c r="CW808" s="45">
        <v>100.6</v>
      </c>
      <c r="CX808" s="45">
        <v>100.1</v>
      </c>
      <c r="CY808" s="45">
        <v>101.9</v>
      </c>
      <c r="CZ808" s="45">
        <v>101.9</v>
      </c>
      <c r="DA808" s="45">
        <v>101.2</v>
      </c>
      <c r="DB808" s="45">
        <v>101.1</v>
      </c>
      <c r="DC808" s="45">
        <v>101.9</v>
      </c>
      <c r="DD808" s="45">
        <v>102.3</v>
      </c>
      <c r="DE808" s="45">
        <v>103</v>
      </c>
      <c r="DF808" s="45">
        <v>104.5</v>
      </c>
      <c r="DG808" s="45">
        <v>106.1</v>
      </c>
      <c r="DH808" s="45">
        <v>110.3</v>
      </c>
      <c r="DI808" s="45">
        <v>111.5</v>
      </c>
      <c r="DJ808" s="45">
        <v>113.5</v>
      </c>
      <c r="DK808" s="45">
        <v>112.8</v>
      </c>
      <c r="DL808" s="45">
        <v>115.3</v>
      </c>
      <c r="DM808" s="45">
        <v>117.3</v>
      </c>
      <c r="DN808" s="45">
        <v>121.1</v>
      </c>
      <c r="DO808" s="45">
        <v>120.2</v>
      </c>
      <c r="DP808" s="45">
        <v>121.7</v>
      </c>
      <c r="DQ808" s="45">
        <v>122.9</v>
      </c>
      <c r="DR808" s="45">
        <v>125.1</v>
      </c>
      <c r="DS808" s="45">
        <v>126.9</v>
      </c>
      <c r="DT808" s="45">
        <v>127.5</v>
      </c>
      <c r="DU808" s="45">
        <v>127.4</v>
      </c>
      <c r="DV808" s="45">
        <v>128.19999999999999</v>
      </c>
      <c r="DW808" s="45">
        <v>129.80000000000001</v>
      </c>
      <c r="DX808" s="46">
        <v>129.6</v>
      </c>
      <c r="DY808" s="46">
        <v>129.5</v>
      </c>
      <c r="DZ808" s="46">
        <v>130.30000000000001</v>
      </c>
      <c r="EA808">
        <v>128.69999999999999</v>
      </c>
      <c r="EB808" s="47">
        <v>128.6</v>
      </c>
      <c r="EC808" s="47">
        <v>128.69999999999999</v>
      </c>
    </row>
    <row r="809" spans="1:133" x14ac:dyDescent="0.25">
      <c r="A809" s="43" t="s">
        <v>4360</v>
      </c>
      <c r="B809" s="43" t="s">
        <v>4361</v>
      </c>
      <c r="C809" s="44">
        <v>0.10027999999999999</v>
      </c>
      <c r="D809" s="45">
        <v>103</v>
      </c>
      <c r="E809" s="45">
        <v>103</v>
      </c>
      <c r="F809" s="45">
        <v>104.2</v>
      </c>
      <c r="G809" s="45">
        <v>105.4</v>
      </c>
      <c r="H809" s="45">
        <v>105.4</v>
      </c>
      <c r="I809" s="45">
        <v>100.3</v>
      </c>
      <c r="J809" s="45">
        <v>100.4</v>
      </c>
      <c r="K809" s="45">
        <v>100.4</v>
      </c>
      <c r="L809" s="45">
        <v>100.4</v>
      </c>
      <c r="M809" s="45">
        <v>101.1</v>
      </c>
      <c r="N809" s="45">
        <v>101.1</v>
      </c>
      <c r="O809" s="45">
        <v>100.7</v>
      </c>
      <c r="P809" s="45">
        <v>100</v>
      </c>
      <c r="Q809" s="45">
        <v>100</v>
      </c>
      <c r="R809" s="45">
        <v>100</v>
      </c>
      <c r="S809" s="45">
        <v>99.6</v>
      </c>
      <c r="T809" s="45">
        <v>99.6</v>
      </c>
      <c r="U809" s="45">
        <v>99.6</v>
      </c>
      <c r="V809" s="45">
        <v>99.1</v>
      </c>
      <c r="W809" s="45">
        <v>99</v>
      </c>
      <c r="X809" s="45">
        <v>99</v>
      </c>
      <c r="Y809" s="45">
        <v>99.9</v>
      </c>
      <c r="Z809" s="45">
        <v>99.9</v>
      </c>
      <c r="AA809" s="45">
        <v>100.3</v>
      </c>
      <c r="AB809" s="45">
        <v>101.9</v>
      </c>
      <c r="AC809" s="45">
        <v>101.9</v>
      </c>
      <c r="AD809" s="45">
        <v>101.9</v>
      </c>
      <c r="AE809" s="45">
        <v>102.7</v>
      </c>
      <c r="AF809" s="45">
        <v>102.7</v>
      </c>
      <c r="AG809" s="45">
        <v>102.7</v>
      </c>
      <c r="AH809" s="45">
        <v>103</v>
      </c>
      <c r="AI809" s="45">
        <v>103</v>
      </c>
      <c r="AJ809" s="45">
        <v>103</v>
      </c>
      <c r="AK809" s="45">
        <v>102.6</v>
      </c>
      <c r="AL809" s="45">
        <v>102.6</v>
      </c>
      <c r="AM809" s="45">
        <v>101.4</v>
      </c>
      <c r="AN809" s="45">
        <v>100.2</v>
      </c>
      <c r="AO809" s="45">
        <v>100.2</v>
      </c>
      <c r="AP809" s="45">
        <v>100.2</v>
      </c>
      <c r="AQ809" s="45">
        <v>98.9</v>
      </c>
      <c r="AR809" s="45">
        <v>98.9</v>
      </c>
      <c r="AS809" s="45">
        <v>98.9</v>
      </c>
      <c r="AT809" s="45">
        <v>97.5</v>
      </c>
      <c r="AU809" s="45">
        <v>101</v>
      </c>
      <c r="AV809" s="45">
        <v>100.9</v>
      </c>
      <c r="AW809" s="45">
        <v>101.5</v>
      </c>
      <c r="AX809" s="45">
        <v>101.5</v>
      </c>
      <c r="AY809" s="45">
        <v>101.5</v>
      </c>
      <c r="AZ809" s="45">
        <v>100.3</v>
      </c>
      <c r="BA809" s="45">
        <v>99.3</v>
      </c>
      <c r="BB809" s="45">
        <v>99.3</v>
      </c>
      <c r="BC809" s="45">
        <v>100.1</v>
      </c>
      <c r="BD809" s="45">
        <v>101.3</v>
      </c>
      <c r="BE809" s="45">
        <v>101.3</v>
      </c>
      <c r="BF809" s="45">
        <v>101.4</v>
      </c>
      <c r="BG809" s="45">
        <v>101.4</v>
      </c>
      <c r="BH809" s="45">
        <v>101.4</v>
      </c>
      <c r="BI809" s="45">
        <v>101.4</v>
      </c>
      <c r="BJ809" s="45">
        <v>102.1</v>
      </c>
      <c r="BK809" s="45">
        <v>102.1</v>
      </c>
      <c r="BL809" s="45">
        <v>102.1</v>
      </c>
      <c r="BM809" s="45">
        <v>101.6</v>
      </c>
      <c r="BN809" s="45">
        <v>103</v>
      </c>
      <c r="BO809" s="45">
        <v>101.7</v>
      </c>
      <c r="BP809" s="45">
        <v>101.7</v>
      </c>
      <c r="BQ809" s="45">
        <v>101.7</v>
      </c>
      <c r="BR809" s="45">
        <v>101.7</v>
      </c>
      <c r="BS809" s="45">
        <v>101.7</v>
      </c>
      <c r="BT809" s="45">
        <v>101.5</v>
      </c>
      <c r="BU809" s="45">
        <v>101.5</v>
      </c>
      <c r="BV809" s="45">
        <v>102</v>
      </c>
      <c r="BW809" s="45">
        <v>102</v>
      </c>
      <c r="BX809" s="45">
        <v>102</v>
      </c>
      <c r="BY809" s="45">
        <v>102</v>
      </c>
      <c r="BZ809" s="45">
        <v>102.1</v>
      </c>
      <c r="CA809" s="45">
        <v>102.1</v>
      </c>
      <c r="CB809" s="45">
        <v>103.7</v>
      </c>
      <c r="CC809" s="45">
        <v>103.7</v>
      </c>
      <c r="CD809" s="45">
        <v>103.7</v>
      </c>
      <c r="CE809" s="45">
        <v>104</v>
      </c>
      <c r="CF809" s="45">
        <v>104</v>
      </c>
      <c r="CG809" s="45">
        <v>104</v>
      </c>
      <c r="CH809" s="45">
        <v>104</v>
      </c>
      <c r="CI809" s="45">
        <v>104</v>
      </c>
      <c r="CJ809" s="45">
        <v>105.7</v>
      </c>
      <c r="CK809" s="45">
        <v>105.8</v>
      </c>
      <c r="CL809" s="45">
        <v>105.8</v>
      </c>
      <c r="CM809" s="45">
        <v>105.8</v>
      </c>
      <c r="CN809" s="45">
        <v>105.8</v>
      </c>
      <c r="CO809" s="45">
        <v>105.8</v>
      </c>
      <c r="CP809" s="45">
        <v>99.3</v>
      </c>
      <c r="CQ809" s="45">
        <v>99.3</v>
      </c>
      <c r="CR809" s="45">
        <v>102.9</v>
      </c>
      <c r="CS809" s="45">
        <v>102.9</v>
      </c>
      <c r="CT809" s="45">
        <v>100.6</v>
      </c>
      <c r="CU809" s="45">
        <v>100.6</v>
      </c>
      <c r="CV809" s="45">
        <v>100.6</v>
      </c>
      <c r="CW809" s="45">
        <v>100.6</v>
      </c>
      <c r="CX809" s="45">
        <v>100.6</v>
      </c>
      <c r="CY809" s="45">
        <v>100.6</v>
      </c>
      <c r="CZ809" s="45">
        <v>100.6</v>
      </c>
      <c r="DA809" s="45">
        <v>100.6</v>
      </c>
      <c r="DB809" s="45">
        <v>95.1</v>
      </c>
      <c r="DC809" s="45">
        <v>97.1</v>
      </c>
      <c r="DD809" s="45">
        <v>98.9</v>
      </c>
      <c r="DE809" s="45">
        <v>98.9</v>
      </c>
      <c r="DF809" s="45">
        <v>98.9</v>
      </c>
      <c r="DG809" s="45">
        <v>98.9</v>
      </c>
      <c r="DH809" s="45">
        <v>98.7</v>
      </c>
      <c r="DI809" s="45">
        <v>98.7</v>
      </c>
      <c r="DJ809" s="45">
        <v>102.5</v>
      </c>
      <c r="DK809" s="45">
        <v>102.5</v>
      </c>
      <c r="DL809" s="45">
        <v>104.1</v>
      </c>
      <c r="DM809" s="45">
        <v>104.1</v>
      </c>
      <c r="DN809" s="45">
        <v>104.1</v>
      </c>
      <c r="DO809" s="45">
        <v>105.1</v>
      </c>
      <c r="DP809" s="45">
        <v>106.4</v>
      </c>
      <c r="DQ809" s="45">
        <v>107.7</v>
      </c>
      <c r="DR809" s="45">
        <v>106.4</v>
      </c>
      <c r="DS809" s="45">
        <v>109</v>
      </c>
      <c r="DT809" s="45">
        <v>109</v>
      </c>
      <c r="DU809" s="45">
        <v>108.8</v>
      </c>
      <c r="DV809" s="45">
        <v>109.4</v>
      </c>
      <c r="DW809" s="45">
        <v>109.4</v>
      </c>
      <c r="DX809" s="46">
        <v>109.4</v>
      </c>
      <c r="DY809" s="46">
        <v>109.4</v>
      </c>
      <c r="DZ809" s="46">
        <v>109.4</v>
      </c>
      <c r="EA809">
        <v>108.3</v>
      </c>
      <c r="EB809" s="47">
        <v>108.3</v>
      </c>
      <c r="EC809" s="47">
        <v>113.1</v>
      </c>
    </row>
    <row r="810" spans="1:133" x14ac:dyDescent="0.25">
      <c r="A810" s="43" t="s">
        <v>4362</v>
      </c>
      <c r="B810" s="43" t="s">
        <v>4363</v>
      </c>
      <c r="C810" s="44">
        <v>7.1120000000000003E-2</v>
      </c>
      <c r="D810" s="45">
        <v>109.8</v>
      </c>
      <c r="E810" s="45">
        <v>112.2</v>
      </c>
      <c r="F810" s="45">
        <v>109.6</v>
      </c>
      <c r="G810" s="45">
        <v>101.3</v>
      </c>
      <c r="H810" s="45">
        <v>103.1</v>
      </c>
      <c r="I810" s="45">
        <v>102.9</v>
      </c>
      <c r="J810" s="45">
        <v>101.4</v>
      </c>
      <c r="K810" s="45">
        <v>98</v>
      </c>
      <c r="L810" s="45">
        <v>102.8</v>
      </c>
      <c r="M810" s="45">
        <v>108</v>
      </c>
      <c r="N810" s="45">
        <v>107.6</v>
      </c>
      <c r="O810" s="45">
        <v>108.5</v>
      </c>
      <c r="P810" s="45">
        <v>106.8</v>
      </c>
      <c r="Q810" s="45">
        <v>102.3</v>
      </c>
      <c r="R810" s="45">
        <v>99.6</v>
      </c>
      <c r="S810" s="45">
        <v>104.5</v>
      </c>
      <c r="T810" s="45">
        <v>102.9</v>
      </c>
      <c r="U810" s="45">
        <v>105.8</v>
      </c>
      <c r="V810" s="45">
        <v>105.1</v>
      </c>
      <c r="W810" s="45">
        <v>106.4</v>
      </c>
      <c r="X810" s="45">
        <v>108.6</v>
      </c>
      <c r="Y810" s="45">
        <v>106.5</v>
      </c>
      <c r="Z810" s="45">
        <v>108.1</v>
      </c>
      <c r="AA810" s="45">
        <v>107.7</v>
      </c>
      <c r="AB810" s="45">
        <v>107.9</v>
      </c>
      <c r="AC810" s="45">
        <v>107.4</v>
      </c>
      <c r="AD810" s="45">
        <v>107.1</v>
      </c>
      <c r="AE810" s="45">
        <v>105.3</v>
      </c>
      <c r="AF810" s="45">
        <v>110.5</v>
      </c>
      <c r="AG810" s="45">
        <v>109.6</v>
      </c>
      <c r="AH810" s="45">
        <v>113.7</v>
      </c>
      <c r="AI810" s="45">
        <v>110.8</v>
      </c>
      <c r="AJ810" s="45">
        <v>111</v>
      </c>
      <c r="AK810" s="45">
        <v>107.9</v>
      </c>
      <c r="AL810" s="45">
        <v>105.3</v>
      </c>
      <c r="AM810" s="45">
        <v>107.7</v>
      </c>
      <c r="AN810" s="45">
        <v>104.5</v>
      </c>
      <c r="AO810" s="45">
        <v>103.9</v>
      </c>
      <c r="AP810" s="45">
        <v>104.7</v>
      </c>
      <c r="AQ810" s="45">
        <v>105.3</v>
      </c>
      <c r="AR810" s="45">
        <v>104.4</v>
      </c>
      <c r="AS810" s="45">
        <v>104.7</v>
      </c>
      <c r="AT810" s="45">
        <v>104.7</v>
      </c>
      <c r="AU810" s="45">
        <v>107</v>
      </c>
      <c r="AV810" s="45">
        <v>109.2</v>
      </c>
      <c r="AW810" s="45">
        <v>109.4</v>
      </c>
      <c r="AX810" s="45">
        <v>109.9</v>
      </c>
      <c r="AY810" s="45">
        <v>110</v>
      </c>
      <c r="AZ810" s="45">
        <v>113.1</v>
      </c>
      <c r="BA810" s="45">
        <v>112.3</v>
      </c>
      <c r="BB810" s="45">
        <v>116</v>
      </c>
      <c r="BC810" s="45">
        <v>114.3</v>
      </c>
      <c r="BD810" s="45">
        <v>111.7</v>
      </c>
      <c r="BE810" s="45">
        <v>115.1</v>
      </c>
      <c r="BF810" s="45">
        <v>115.2</v>
      </c>
      <c r="BG810" s="45">
        <v>110.8</v>
      </c>
      <c r="BH810" s="45">
        <v>112.3</v>
      </c>
      <c r="BI810" s="45">
        <v>109.8</v>
      </c>
      <c r="BJ810" s="45">
        <v>114.5</v>
      </c>
      <c r="BK810" s="45">
        <v>112</v>
      </c>
      <c r="BL810" s="45">
        <v>113.1</v>
      </c>
      <c r="BM810" s="45">
        <v>113.8</v>
      </c>
      <c r="BN810" s="45">
        <v>112.4</v>
      </c>
      <c r="BO810" s="45">
        <v>110.3</v>
      </c>
      <c r="BP810" s="45">
        <v>113.2</v>
      </c>
      <c r="BQ810" s="45">
        <v>113.4</v>
      </c>
      <c r="BR810" s="45">
        <v>113.3</v>
      </c>
      <c r="BS810" s="45">
        <v>114.2</v>
      </c>
      <c r="BT810" s="45">
        <v>115</v>
      </c>
      <c r="BU810" s="45">
        <v>113.2</v>
      </c>
      <c r="BV810" s="45">
        <v>112.4</v>
      </c>
      <c r="BW810" s="45">
        <v>115.2</v>
      </c>
      <c r="BX810" s="45">
        <v>116</v>
      </c>
      <c r="BY810" s="45">
        <v>116</v>
      </c>
      <c r="BZ810" s="45">
        <v>117.1</v>
      </c>
      <c r="CA810" s="45">
        <v>116.7</v>
      </c>
      <c r="CB810" s="45">
        <v>116.1</v>
      </c>
      <c r="CC810" s="45">
        <v>114.7</v>
      </c>
      <c r="CD810" s="45">
        <v>116</v>
      </c>
      <c r="CE810" s="45">
        <v>117.1</v>
      </c>
      <c r="CF810" s="45">
        <v>118.5</v>
      </c>
      <c r="CG810" s="45">
        <v>117.8</v>
      </c>
      <c r="CH810" s="45">
        <v>118.3</v>
      </c>
      <c r="CI810" s="45">
        <v>118.4</v>
      </c>
      <c r="CJ810" s="45">
        <v>119.7</v>
      </c>
      <c r="CK810" s="45">
        <v>121.2</v>
      </c>
      <c r="CL810" s="45">
        <v>120.8</v>
      </c>
      <c r="CM810" s="45">
        <v>117.4</v>
      </c>
      <c r="CN810" s="45">
        <v>118.1</v>
      </c>
      <c r="CO810" s="45">
        <v>120</v>
      </c>
      <c r="CP810" s="45">
        <v>120</v>
      </c>
      <c r="CQ810" s="45">
        <v>118.3</v>
      </c>
      <c r="CR810" s="45">
        <v>120</v>
      </c>
      <c r="CS810" s="45">
        <v>119.9</v>
      </c>
      <c r="CT810" s="45">
        <v>119.9</v>
      </c>
      <c r="CU810" s="45">
        <v>119.9</v>
      </c>
      <c r="CV810" s="45">
        <v>119.9</v>
      </c>
      <c r="CW810" s="45">
        <v>120.1</v>
      </c>
      <c r="CX810" s="45">
        <v>120.1</v>
      </c>
      <c r="CY810" s="45">
        <v>122.7</v>
      </c>
      <c r="CZ810" s="45">
        <v>124.2</v>
      </c>
      <c r="DA810" s="45">
        <v>123.4</v>
      </c>
      <c r="DB810" s="45">
        <v>125</v>
      </c>
      <c r="DC810" s="45">
        <v>121</v>
      </c>
      <c r="DD810" s="45">
        <v>123.7</v>
      </c>
      <c r="DE810" s="45">
        <v>124</v>
      </c>
      <c r="DF810" s="45">
        <v>124</v>
      </c>
      <c r="DG810" s="45">
        <v>124</v>
      </c>
      <c r="DH810" s="45">
        <v>125.5</v>
      </c>
      <c r="DI810" s="45">
        <v>125.5</v>
      </c>
      <c r="DJ810" s="45">
        <v>125.5</v>
      </c>
      <c r="DK810" s="45">
        <v>125.5</v>
      </c>
      <c r="DL810" s="45">
        <v>125.8</v>
      </c>
      <c r="DM810" s="45">
        <v>126.4</v>
      </c>
      <c r="DN810" s="45">
        <v>126.8</v>
      </c>
      <c r="DO810" s="45">
        <v>126.8</v>
      </c>
      <c r="DP810" s="45">
        <v>126.8</v>
      </c>
      <c r="DQ810" s="45">
        <v>127</v>
      </c>
      <c r="DR810" s="45">
        <v>127</v>
      </c>
      <c r="DS810" s="45">
        <v>127.7</v>
      </c>
      <c r="DT810" s="45">
        <v>127.7</v>
      </c>
      <c r="DU810" s="45">
        <v>127.7</v>
      </c>
      <c r="DV810" s="45">
        <v>128</v>
      </c>
      <c r="DW810" s="45">
        <v>129.6</v>
      </c>
      <c r="DX810" s="46">
        <v>129.6</v>
      </c>
      <c r="DY810" s="46">
        <v>130.30000000000001</v>
      </c>
      <c r="DZ810" s="46">
        <v>130</v>
      </c>
      <c r="EA810">
        <v>131.9</v>
      </c>
      <c r="EB810" s="47">
        <v>133.9</v>
      </c>
      <c r="EC810" s="47">
        <v>134</v>
      </c>
    </row>
    <row r="811" spans="1:133" x14ac:dyDescent="0.25">
      <c r="A811" s="43" t="s">
        <v>4364</v>
      </c>
      <c r="B811" s="43" t="s">
        <v>4365</v>
      </c>
      <c r="C811" s="44">
        <v>0.12553</v>
      </c>
      <c r="D811" s="45">
        <v>104.2</v>
      </c>
      <c r="E811" s="45">
        <v>105.1</v>
      </c>
      <c r="F811" s="45">
        <v>106.3</v>
      </c>
      <c r="G811" s="45">
        <v>106.5</v>
      </c>
      <c r="H811" s="45">
        <v>106</v>
      </c>
      <c r="I811" s="45">
        <v>105</v>
      </c>
      <c r="J811" s="45">
        <v>106.6</v>
      </c>
      <c r="K811" s="45">
        <v>105.8</v>
      </c>
      <c r="L811" s="45">
        <v>105.8</v>
      </c>
      <c r="M811" s="45">
        <v>104.8</v>
      </c>
      <c r="N811" s="45">
        <v>101.6</v>
      </c>
      <c r="O811" s="45">
        <v>101.7</v>
      </c>
      <c r="P811" s="45">
        <v>106.1</v>
      </c>
      <c r="Q811" s="45">
        <v>105.3</v>
      </c>
      <c r="R811" s="45">
        <v>107.7</v>
      </c>
      <c r="S811" s="45">
        <v>108.4</v>
      </c>
      <c r="T811" s="45">
        <v>107.7</v>
      </c>
      <c r="U811" s="45">
        <v>108.6</v>
      </c>
      <c r="V811" s="45">
        <v>108.3</v>
      </c>
      <c r="W811" s="45">
        <v>108.2</v>
      </c>
      <c r="X811" s="45">
        <v>107.8</v>
      </c>
      <c r="Y811" s="45">
        <v>109.6</v>
      </c>
      <c r="Z811" s="45">
        <v>111.3</v>
      </c>
      <c r="AA811" s="45">
        <v>110.7</v>
      </c>
      <c r="AB811" s="45">
        <v>106</v>
      </c>
      <c r="AC811" s="45">
        <v>106.9</v>
      </c>
      <c r="AD811" s="45">
        <v>106.6</v>
      </c>
      <c r="AE811" s="45">
        <v>106.9</v>
      </c>
      <c r="AF811" s="45">
        <v>105.6</v>
      </c>
      <c r="AG811" s="45">
        <v>105.4</v>
      </c>
      <c r="AH811" s="45">
        <v>107.9</v>
      </c>
      <c r="AI811" s="45">
        <v>108.4</v>
      </c>
      <c r="AJ811" s="45">
        <v>106.8</v>
      </c>
      <c r="AK811" s="45">
        <v>107.4</v>
      </c>
      <c r="AL811" s="45">
        <v>109.1</v>
      </c>
      <c r="AM811" s="45">
        <v>106.7</v>
      </c>
      <c r="AN811" s="45">
        <v>109.8</v>
      </c>
      <c r="AO811" s="45">
        <v>108.2</v>
      </c>
      <c r="AP811" s="45">
        <v>107.9</v>
      </c>
      <c r="AQ811" s="45">
        <v>109</v>
      </c>
      <c r="AR811" s="45">
        <v>109</v>
      </c>
      <c r="AS811" s="45">
        <v>107.7</v>
      </c>
      <c r="AT811" s="45">
        <v>108.4</v>
      </c>
      <c r="AU811" s="45">
        <v>106.4</v>
      </c>
      <c r="AV811" s="45">
        <v>107.5</v>
      </c>
      <c r="AW811" s="45">
        <v>107.8</v>
      </c>
      <c r="AX811" s="45">
        <v>107.2</v>
      </c>
      <c r="AY811" s="45">
        <v>108.4</v>
      </c>
      <c r="AZ811" s="45">
        <v>108</v>
      </c>
      <c r="BA811" s="45">
        <v>107.8</v>
      </c>
      <c r="BB811" s="45">
        <v>108</v>
      </c>
      <c r="BC811" s="45">
        <v>108.3</v>
      </c>
      <c r="BD811" s="45">
        <v>108.1</v>
      </c>
      <c r="BE811" s="45">
        <v>108.2</v>
      </c>
      <c r="BF811" s="45">
        <v>108.2</v>
      </c>
      <c r="BG811" s="45">
        <v>109.4</v>
      </c>
      <c r="BH811" s="45">
        <v>109.4</v>
      </c>
      <c r="BI811" s="45">
        <v>109.5</v>
      </c>
      <c r="BJ811" s="45">
        <v>109.5</v>
      </c>
      <c r="BK811" s="45">
        <v>110.2</v>
      </c>
      <c r="BL811" s="45">
        <v>110.2</v>
      </c>
      <c r="BM811" s="45">
        <v>110.2</v>
      </c>
      <c r="BN811" s="45">
        <v>110.9</v>
      </c>
      <c r="BO811" s="45">
        <v>110.6</v>
      </c>
      <c r="BP811" s="45">
        <v>110.4</v>
      </c>
      <c r="BQ811" s="45">
        <v>110.4</v>
      </c>
      <c r="BR811" s="45">
        <v>111.3</v>
      </c>
      <c r="BS811" s="45">
        <v>111.1</v>
      </c>
      <c r="BT811" s="45">
        <v>110.5</v>
      </c>
      <c r="BU811" s="45">
        <v>111.4</v>
      </c>
      <c r="BV811" s="45">
        <v>110.4</v>
      </c>
      <c r="BW811" s="45">
        <v>110.9</v>
      </c>
      <c r="BX811" s="45">
        <v>112.8</v>
      </c>
      <c r="BY811" s="45">
        <v>113.4</v>
      </c>
      <c r="BZ811" s="45">
        <v>114.1</v>
      </c>
      <c r="CA811" s="45">
        <v>114.2</v>
      </c>
      <c r="CB811" s="45">
        <v>116.3</v>
      </c>
      <c r="CC811" s="45">
        <v>114.2</v>
      </c>
      <c r="CD811" s="45">
        <v>113.7</v>
      </c>
      <c r="CE811" s="45">
        <v>117.4</v>
      </c>
      <c r="CF811" s="45">
        <v>112.9</v>
      </c>
      <c r="CG811" s="45">
        <v>110.7</v>
      </c>
      <c r="CH811" s="45">
        <v>113.2</v>
      </c>
      <c r="CI811" s="45">
        <v>111.9</v>
      </c>
      <c r="CJ811" s="45">
        <v>115.7</v>
      </c>
      <c r="CK811" s="45">
        <v>114.4</v>
      </c>
      <c r="CL811" s="45">
        <v>114.1</v>
      </c>
      <c r="CM811" s="45">
        <v>115.3</v>
      </c>
      <c r="CN811" s="45">
        <v>113.5</v>
      </c>
      <c r="CO811" s="45">
        <v>115.1</v>
      </c>
      <c r="CP811" s="45">
        <v>117.6</v>
      </c>
      <c r="CQ811" s="45">
        <v>114.6</v>
      </c>
      <c r="CR811" s="45">
        <v>113.8</v>
      </c>
      <c r="CS811" s="45">
        <v>112.7</v>
      </c>
      <c r="CT811" s="45">
        <v>113.1</v>
      </c>
      <c r="CU811" s="45">
        <v>113.3</v>
      </c>
      <c r="CV811" s="45">
        <v>113.7</v>
      </c>
      <c r="CW811" s="45">
        <v>121.4</v>
      </c>
      <c r="CX811" s="45">
        <v>122</v>
      </c>
      <c r="CY811" s="45">
        <v>120.4</v>
      </c>
      <c r="CZ811" s="45">
        <v>119.9</v>
      </c>
      <c r="DA811" s="45">
        <v>121.4</v>
      </c>
      <c r="DB811" s="45">
        <v>120.4</v>
      </c>
      <c r="DC811" s="45">
        <v>115</v>
      </c>
      <c r="DD811" s="45">
        <v>116.8</v>
      </c>
      <c r="DE811" s="45">
        <v>114.9</v>
      </c>
      <c r="DF811" s="45">
        <v>118.2</v>
      </c>
      <c r="DG811" s="45">
        <v>120.2</v>
      </c>
      <c r="DH811" s="45">
        <v>121.3</v>
      </c>
      <c r="DI811" s="45">
        <v>123.1</v>
      </c>
      <c r="DJ811" s="45">
        <v>124.9</v>
      </c>
      <c r="DK811" s="45">
        <v>120.5</v>
      </c>
      <c r="DL811" s="45">
        <v>127.4</v>
      </c>
      <c r="DM811" s="45">
        <v>128</v>
      </c>
      <c r="DN811" s="45">
        <v>126.2</v>
      </c>
      <c r="DO811" s="45">
        <v>126.9</v>
      </c>
      <c r="DP811" s="45">
        <v>126.4</v>
      </c>
      <c r="DQ811" s="45">
        <v>129.30000000000001</v>
      </c>
      <c r="DR811" s="45">
        <v>128</v>
      </c>
      <c r="DS811" s="45">
        <v>133.30000000000001</v>
      </c>
      <c r="DT811" s="45">
        <v>133.5</v>
      </c>
      <c r="DU811" s="45">
        <v>137.80000000000001</v>
      </c>
      <c r="DV811" s="45">
        <v>140.80000000000001</v>
      </c>
      <c r="DW811" s="45">
        <v>140.19999999999999</v>
      </c>
      <c r="DX811" s="46">
        <v>144.5</v>
      </c>
      <c r="DY811" s="46">
        <v>144.30000000000001</v>
      </c>
      <c r="DZ811" s="46">
        <v>142.69999999999999</v>
      </c>
      <c r="EA811">
        <v>145.19999999999999</v>
      </c>
      <c r="EB811" s="47">
        <v>146.80000000000001</v>
      </c>
      <c r="EC811" s="47">
        <v>144.9</v>
      </c>
    </row>
    <row r="812" spans="1:133" x14ac:dyDescent="0.25">
      <c r="A812" s="43" t="s">
        <v>4366</v>
      </c>
      <c r="B812" s="43" t="s">
        <v>4367</v>
      </c>
      <c r="C812" s="44">
        <v>6.1609999999999998E-2</v>
      </c>
      <c r="D812" s="45">
        <v>101.1</v>
      </c>
      <c r="E812" s="45">
        <v>98.4</v>
      </c>
      <c r="F812" s="45">
        <v>101.7</v>
      </c>
      <c r="G812" s="45">
        <v>102.8</v>
      </c>
      <c r="H812" s="45">
        <v>99.8</v>
      </c>
      <c r="I812" s="45">
        <v>103.5</v>
      </c>
      <c r="J812" s="45">
        <v>99.6</v>
      </c>
      <c r="K812" s="45">
        <v>99</v>
      </c>
      <c r="L812" s="45">
        <v>102.8</v>
      </c>
      <c r="M812" s="45">
        <v>99.2</v>
      </c>
      <c r="N812" s="45">
        <v>105.1</v>
      </c>
      <c r="O812" s="45">
        <v>102.9</v>
      </c>
      <c r="P812" s="45">
        <v>101.4</v>
      </c>
      <c r="Q812" s="45">
        <v>108.1</v>
      </c>
      <c r="R812" s="45">
        <v>109</v>
      </c>
      <c r="S812" s="45">
        <v>107.8</v>
      </c>
      <c r="T812" s="45">
        <v>110.2</v>
      </c>
      <c r="U812" s="45">
        <v>114</v>
      </c>
      <c r="V812" s="45">
        <v>112.9</v>
      </c>
      <c r="W812" s="45">
        <v>111.9</v>
      </c>
      <c r="X812" s="45">
        <v>107.8</v>
      </c>
      <c r="Y812" s="45">
        <v>109.6</v>
      </c>
      <c r="Z812" s="45">
        <v>111.6</v>
      </c>
      <c r="AA812" s="45">
        <v>111.9</v>
      </c>
      <c r="AB812" s="45">
        <v>111.6</v>
      </c>
      <c r="AC812" s="45">
        <v>113.7</v>
      </c>
      <c r="AD812" s="45">
        <v>115.4</v>
      </c>
      <c r="AE812" s="45">
        <v>114</v>
      </c>
      <c r="AF812" s="45">
        <v>115.7</v>
      </c>
      <c r="AG812" s="45">
        <v>114.3</v>
      </c>
      <c r="AH812" s="45">
        <v>115.2</v>
      </c>
      <c r="AI812" s="45">
        <v>114</v>
      </c>
      <c r="AJ812" s="45">
        <v>116</v>
      </c>
      <c r="AK812" s="45">
        <v>115.9</v>
      </c>
      <c r="AL812" s="45">
        <v>115.1</v>
      </c>
      <c r="AM812" s="45">
        <v>119.2</v>
      </c>
      <c r="AN812" s="45">
        <v>117.4</v>
      </c>
      <c r="AO812" s="45">
        <v>117.4</v>
      </c>
      <c r="AP812" s="45">
        <v>116.1</v>
      </c>
      <c r="AQ812" s="45">
        <v>111.6</v>
      </c>
      <c r="AR812" s="45">
        <v>110.7</v>
      </c>
      <c r="AS812" s="45">
        <v>114.2</v>
      </c>
      <c r="AT812" s="45">
        <v>111.4</v>
      </c>
      <c r="AU812" s="45">
        <v>116.1</v>
      </c>
      <c r="AV812" s="45">
        <v>113.8</v>
      </c>
      <c r="AW812" s="45">
        <v>111.2</v>
      </c>
      <c r="AX812" s="45">
        <v>106.7</v>
      </c>
      <c r="AY812" s="45">
        <v>111.2</v>
      </c>
      <c r="AZ812" s="45">
        <v>113.6</v>
      </c>
      <c r="BA812" s="45">
        <v>116.3</v>
      </c>
      <c r="BB812" s="45">
        <v>114.5</v>
      </c>
      <c r="BC812" s="45">
        <v>113.3</v>
      </c>
      <c r="BD812" s="45">
        <v>112.8</v>
      </c>
      <c r="BE812" s="45">
        <v>110.9</v>
      </c>
      <c r="BF812" s="45">
        <v>109.6</v>
      </c>
      <c r="BG812" s="45">
        <v>111.4</v>
      </c>
      <c r="BH812" s="45">
        <v>108.6</v>
      </c>
      <c r="BI812" s="45">
        <v>111.1</v>
      </c>
      <c r="BJ812" s="45">
        <v>109.8</v>
      </c>
      <c r="BK812" s="45">
        <v>109</v>
      </c>
      <c r="BL812" s="45">
        <v>109.1</v>
      </c>
      <c r="BM812" s="45">
        <v>107.7</v>
      </c>
      <c r="BN812" s="45">
        <v>107</v>
      </c>
      <c r="BO812" s="45">
        <v>108.3</v>
      </c>
      <c r="BP812" s="45">
        <v>107.6</v>
      </c>
      <c r="BQ812" s="45">
        <v>109.2</v>
      </c>
      <c r="BR812" s="45">
        <v>109.9</v>
      </c>
      <c r="BS812" s="45">
        <v>108.6</v>
      </c>
      <c r="BT812" s="45">
        <v>107.3</v>
      </c>
      <c r="BU812" s="45">
        <v>108.4</v>
      </c>
      <c r="BV812" s="45">
        <v>107.9</v>
      </c>
      <c r="BW812" s="45">
        <v>108.3</v>
      </c>
      <c r="BX812" s="45">
        <v>106.1</v>
      </c>
      <c r="BY812" s="45">
        <v>104.8</v>
      </c>
      <c r="BZ812" s="45">
        <v>104.3</v>
      </c>
      <c r="CA812" s="45">
        <v>103.9</v>
      </c>
      <c r="CB812" s="45">
        <v>104.9</v>
      </c>
      <c r="CC812" s="45">
        <v>110.9</v>
      </c>
      <c r="CD812" s="45">
        <v>112</v>
      </c>
      <c r="CE812" s="45">
        <v>112.2</v>
      </c>
      <c r="CF812" s="45">
        <v>112.7</v>
      </c>
      <c r="CG812" s="45">
        <v>115.2</v>
      </c>
      <c r="CH812" s="45">
        <v>116.1</v>
      </c>
      <c r="CI812" s="45">
        <v>113.3</v>
      </c>
      <c r="CJ812" s="45">
        <v>116.2</v>
      </c>
      <c r="CK812" s="45">
        <v>114.7</v>
      </c>
      <c r="CL812" s="45">
        <v>119.8</v>
      </c>
      <c r="CM812" s="45">
        <v>112.2</v>
      </c>
      <c r="CN812" s="45">
        <v>117.3</v>
      </c>
      <c r="CO812" s="45">
        <v>117.1</v>
      </c>
      <c r="CP812" s="45">
        <v>118.9</v>
      </c>
      <c r="CQ812" s="45">
        <v>118.9</v>
      </c>
      <c r="CR812" s="45">
        <v>121.5</v>
      </c>
      <c r="CS812" s="45">
        <v>121.3</v>
      </c>
      <c r="CT812" s="45">
        <v>121</v>
      </c>
      <c r="CU812" s="45">
        <v>121.1</v>
      </c>
      <c r="CV812" s="45">
        <v>117.7</v>
      </c>
      <c r="CW812" s="45">
        <v>117.2</v>
      </c>
      <c r="CX812" s="45">
        <v>120.2</v>
      </c>
      <c r="CY812" s="45">
        <v>120.3</v>
      </c>
      <c r="CZ812" s="45">
        <v>119.9</v>
      </c>
      <c r="DA812" s="45">
        <v>119.2</v>
      </c>
      <c r="DB812" s="45">
        <v>119.6</v>
      </c>
      <c r="DC812" s="45">
        <v>123.2</v>
      </c>
      <c r="DD812" s="45">
        <v>126.4</v>
      </c>
      <c r="DE812" s="45">
        <v>130.19999999999999</v>
      </c>
      <c r="DF812" s="45">
        <v>128.6</v>
      </c>
      <c r="DG812" s="45">
        <v>128.19999999999999</v>
      </c>
      <c r="DH812" s="45">
        <v>126.7</v>
      </c>
      <c r="DI812" s="45">
        <v>127.5</v>
      </c>
      <c r="DJ812" s="45">
        <v>130.6</v>
      </c>
      <c r="DK812" s="45">
        <v>131.6</v>
      </c>
      <c r="DL812" s="45">
        <v>132</v>
      </c>
      <c r="DM812" s="45">
        <v>130.9</v>
      </c>
      <c r="DN812" s="45">
        <v>135.5</v>
      </c>
      <c r="DO812" s="45">
        <v>137.69999999999999</v>
      </c>
      <c r="DP812" s="45">
        <v>137.1</v>
      </c>
      <c r="DQ812" s="45">
        <v>139.19999999999999</v>
      </c>
      <c r="DR812" s="45">
        <v>139.5</v>
      </c>
      <c r="DS812" s="45">
        <v>139.9</v>
      </c>
      <c r="DT812" s="45">
        <v>142.19999999999999</v>
      </c>
      <c r="DU812" s="45">
        <v>144.30000000000001</v>
      </c>
      <c r="DV812" s="45">
        <v>143.6</v>
      </c>
      <c r="DW812" s="45">
        <v>142.30000000000001</v>
      </c>
      <c r="DX812" s="46">
        <v>143.30000000000001</v>
      </c>
      <c r="DY812" s="46">
        <v>143.1</v>
      </c>
      <c r="DZ812" s="46">
        <v>144.19999999999999</v>
      </c>
      <c r="EA812">
        <v>145</v>
      </c>
      <c r="EB812" s="47">
        <v>147.5</v>
      </c>
      <c r="EC812" s="47">
        <v>150.80000000000001</v>
      </c>
    </row>
    <row r="813" spans="1:133" x14ac:dyDescent="0.25">
      <c r="A813" s="43" t="s">
        <v>4368</v>
      </c>
      <c r="B813" s="43" t="s">
        <v>4369</v>
      </c>
      <c r="C813" s="44">
        <v>5.1029999999999999E-2</v>
      </c>
      <c r="D813" s="45">
        <v>100.1</v>
      </c>
      <c r="E813" s="45">
        <v>100.2</v>
      </c>
      <c r="F813" s="45">
        <v>107.3</v>
      </c>
      <c r="G813" s="45">
        <v>101.9</v>
      </c>
      <c r="H813" s="45">
        <v>103</v>
      </c>
      <c r="I813" s="45">
        <v>103.6</v>
      </c>
      <c r="J813" s="45">
        <v>103</v>
      </c>
      <c r="K813" s="45">
        <v>104.6</v>
      </c>
      <c r="L813" s="45">
        <v>105.6</v>
      </c>
      <c r="M813" s="45">
        <v>112.2</v>
      </c>
      <c r="N813" s="45">
        <v>111.8</v>
      </c>
      <c r="O813" s="45">
        <v>114.4</v>
      </c>
      <c r="P813" s="45">
        <v>105.9</v>
      </c>
      <c r="Q813" s="45">
        <v>105.7</v>
      </c>
      <c r="R813" s="45">
        <v>112.7</v>
      </c>
      <c r="S813" s="45">
        <v>110.7</v>
      </c>
      <c r="T813" s="45">
        <v>104.4</v>
      </c>
      <c r="U813" s="45">
        <v>113</v>
      </c>
      <c r="V813" s="45">
        <v>110.3</v>
      </c>
      <c r="W813" s="45">
        <v>112.3</v>
      </c>
      <c r="X813" s="45">
        <v>106.3</v>
      </c>
      <c r="Y813" s="45">
        <v>114.7</v>
      </c>
      <c r="Z813" s="45">
        <v>114.6</v>
      </c>
      <c r="AA813" s="45">
        <v>117.5</v>
      </c>
      <c r="AB813" s="45">
        <v>118.9</v>
      </c>
      <c r="AC813" s="45">
        <v>113.9</v>
      </c>
      <c r="AD813" s="45">
        <v>118.4</v>
      </c>
      <c r="AE813" s="45">
        <v>114.4</v>
      </c>
      <c r="AF813" s="45">
        <v>115.1</v>
      </c>
      <c r="AG813" s="45">
        <v>115.3</v>
      </c>
      <c r="AH813" s="45">
        <v>118.1</v>
      </c>
      <c r="AI813" s="45">
        <v>111.8</v>
      </c>
      <c r="AJ813" s="45">
        <v>118.2</v>
      </c>
      <c r="AK813" s="45">
        <v>117.8</v>
      </c>
      <c r="AL813" s="45">
        <v>114.7</v>
      </c>
      <c r="AM813" s="45">
        <v>118.4</v>
      </c>
      <c r="AN813" s="45">
        <v>119.8</v>
      </c>
      <c r="AO813" s="45">
        <v>116.6</v>
      </c>
      <c r="AP813" s="45">
        <v>119.3</v>
      </c>
      <c r="AQ813" s="45">
        <v>117.7</v>
      </c>
      <c r="AR813" s="45">
        <v>120</v>
      </c>
      <c r="AS813" s="45">
        <v>122.9</v>
      </c>
      <c r="AT813" s="45">
        <v>123.5</v>
      </c>
      <c r="AU813" s="45">
        <v>127.8</v>
      </c>
      <c r="AV813" s="45">
        <v>127.2</v>
      </c>
      <c r="AW813" s="45">
        <v>127.3</v>
      </c>
      <c r="AX813" s="45">
        <v>127.4</v>
      </c>
      <c r="AY813" s="45">
        <v>127.9</v>
      </c>
      <c r="AZ813" s="45">
        <v>127.8</v>
      </c>
      <c r="BA813" s="45">
        <v>127.3</v>
      </c>
      <c r="BB813" s="45">
        <v>126.4</v>
      </c>
      <c r="BC813" s="45">
        <v>125.5</v>
      </c>
      <c r="BD813" s="45">
        <v>125.4</v>
      </c>
      <c r="BE813" s="45">
        <v>124.8</v>
      </c>
      <c r="BF813" s="45">
        <v>124.7</v>
      </c>
      <c r="BG813" s="45">
        <v>125.2</v>
      </c>
      <c r="BH813" s="45">
        <v>125.6</v>
      </c>
      <c r="BI813" s="45">
        <v>126.4</v>
      </c>
      <c r="BJ813" s="45">
        <v>125.6</v>
      </c>
      <c r="BK813" s="45">
        <v>126.1</v>
      </c>
      <c r="BL813" s="45">
        <v>126.8</v>
      </c>
      <c r="BM813" s="45">
        <v>126.8</v>
      </c>
      <c r="BN813" s="45">
        <v>129.4</v>
      </c>
      <c r="BO813" s="45">
        <v>132.1</v>
      </c>
      <c r="BP813" s="45">
        <v>131.69999999999999</v>
      </c>
      <c r="BQ813" s="45">
        <v>131.1</v>
      </c>
      <c r="BR813" s="45">
        <v>132.30000000000001</v>
      </c>
      <c r="BS813" s="45">
        <v>133</v>
      </c>
      <c r="BT813" s="45">
        <v>132.80000000000001</v>
      </c>
      <c r="BU813" s="45">
        <v>134.80000000000001</v>
      </c>
      <c r="BV813" s="45">
        <v>134.4</v>
      </c>
      <c r="BW813" s="45">
        <v>133.80000000000001</v>
      </c>
      <c r="BX813" s="45">
        <v>132.80000000000001</v>
      </c>
      <c r="BY813" s="45">
        <v>133.30000000000001</v>
      </c>
      <c r="BZ813" s="45">
        <v>134.1</v>
      </c>
      <c r="CA813" s="45">
        <v>134.69999999999999</v>
      </c>
      <c r="CB813" s="45">
        <v>135.69999999999999</v>
      </c>
      <c r="CC813" s="45">
        <v>135.1</v>
      </c>
      <c r="CD813" s="45">
        <v>134.80000000000001</v>
      </c>
      <c r="CE813" s="45">
        <v>135.30000000000001</v>
      </c>
      <c r="CF813" s="45">
        <v>135.30000000000001</v>
      </c>
      <c r="CG813" s="45">
        <v>134.4</v>
      </c>
      <c r="CH813" s="45">
        <v>135.4</v>
      </c>
      <c r="CI813" s="45">
        <v>134.69999999999999</v>
      </c>
      <c r="CJ813" s="45">
        <v>135.19999999999999</v>
      </c>
      <c r="CK813" s="45">
        <v>132.80000000000001</v>
      </c>
      <c r="CL813" s="45">
        <v>132.9</v>
      </c>
      <c r="CM813" s="45">
        <v>132.19999999999999</v>
      </c>
      <c r="CN813" s="45">
        <v>132</v>
      </c>
      <c r="CO813" s="45">
        <v>131.4</v>
      </c>
      <c r="CP813" s="45">
        <v>131.30000000000001</v>
      </c>
      <c r="CQ813" s="45">
        <v>131.19999999999999</v>
      </c>
      <c r="CR813" s="45">
        <v>130.4</v>
      </c>
      <c r="CS813" s="45">
        <v>131.19999999999999</v>
      </c>
      <c r="CT813" s="45">
        <v>131.1</v>
      </c>
      <c r="CU813" s="45">
        <v>130.19999999999999</v>
      </c>
      <c r="CV813" s="45">
        <v>130.19999999999999</v>
      </c>
      <c r="CW813" s="45">
        <v>129.6</v>
      </c>
      <c r="CX813" s="45">
        <v>130.1</v>
      </c>
      <c r="CY813" s="45">
        <v>132.4</v>
      </c>
      <c r="CZ813" s="45">
        <v>130.9</v>
      </c>
      <c r="DA813" s="45">
        <v>131.5</v>
      </c>
      <c r="DB813" s="45">
        <v>132.19999999999999</v>
      </c>
      <c r="DC813" s="45">
        <v>132.4</v>
      </c>
      <c r="DD813" s="45">
        <v>132.6</v>
      </c>
      <c r="DE813" s="45">
        <v>132.69999999999999</v>
      </c>
      <c r="DF813" s="45">
        <v>133.30000000000001</v>
      </c>
      <c r="DG813" s="45">
        <v>133.5</v>
      </c>
      <c r="DH813" s="45">
        <v>134.80000000000001</v>
      </c>
      <c r="DI813" s="45">
        <v>136.4</v>
      </c>
      <c r="DJ813" s="45">
        <v>135.5</v>
      </c>
      <c r="DK813" s="45">
        <v>135.80000000000001</v>
      </c>
      <c r="DL813" s="45">
        <v>137.9</v>
      </c>
      <c r="DM813" s="45">
        <v>137.5</v>
      </c>
      <c r="DN813" s="45">
        <v>136.4</v>
      </c>
      <c r="DO813" s="45">
        <v>137.30000000000001</v>
      </c>
      <c r="DP813" s="45">
        <v>138.30000000000001</v>
      </c>
      <c r="DQ813" s="45">
        <v>140.19999999999999</v>
      </c>
      <c r="DR813" s="45">
        <v>141.19999999999999</v>
      </c>
      <c r="DS813" s="45">
        <v>141.80000000000001</v>
      </c>
      <c r="DT813" s="45">
        <v>142.30000000000001</v>
      </c>
      <c r="DU813" s="45">
        <v>143.19999999999999</v>
      </c>
      <c r="DV813" s="45">
        <v>142.30000000000001</v>
      </c>
      <c r="DW813" s="45">
        <v>143.5</v>
      </c>
      <c r="DX813" s="46">
        <v>146.19999999999999</v>
      </c>
      <c r="DY813" s="46">
        <v>146.6</v>
      </c>
      <c r="DZ813" s="46">
        <v>145.4</v>
      </c>
      <c r="EA813">
        <v>144</v>
      </c>
      <c r="EB813" s="47">
        <v>147.19999999999999</v>
      </c>
      <c r="EC813" s="47">
        <v>148</v>
      </c>
    </row>
    <row r="814" spans="1:133" x14ac:dyDescent="0.25">
      <c r="A814" s="43" t="s">
        <v>4370</v>
      </c>
      <c r="B814" s="43" t="s">
        <v>4371</v>
      </c>
      <c r="C814" s="44">
        <v>2.8070000000000001E-2</v>
      </c>
      <c r="D814" s="45">
        <v>95.3</v>
      </c>
      <c r="E814" s="45">
        <v>95.2</v>
      </c>
      <c r="F814" s="45">
        <v>93.8</v>
      </c>
      <c r="G814" s="45">
        <v>99.1</v>
      </c>
      <c r="H814" s="45">
        <v>97.2</v>
      </c>
      <c r="I814" s="45">
        <v>92.3</v>
      </c>
      <c r="J814" s="45">
        <v>89.9</v>
      </c>
      <c r="K814" s="45">
        <v>95.8</v>
      </c>
      <c r="L814" s="45">
        <v>96.2</v>
      </c>
      <c r="M814" s="45">
        <v>95.6</v>
      </c>
      <c r="N814" s="45">
        <v>103.2</v>
      </c>
      <c r="O814" s="45">
        <v>96.4</v>
      </c>
      <c r="P814" s="45">
        <v>90.5</v>
      </c>
      <c r="Q814" s="45">
        <v>91.5</v>
      </c>
      <c r="R814" s="45">
        <v>92.5</v>
      </c>
      <c r="S814" s="45">
        <v>89.2</v>
      </c>
      <c r="T814" s="45">
        <v>91.1</v>
      </c>
      <c r="U814" s="45">
        <v>90.3</v>
      </c>
      <c r="V814" s="45">
        <v>88.2</v>
      </c>
      <c r="W814" s="45">
        <v>90.9</v>
      </c>
      <c r="X814" s="45">
        <v>94.7</v>
      </c>
      <c r="Y814" s="45">
        <v>89.6</v>
      </c>
      <c r="Z814" s="45">
        <v>91.5</v>
      </c>
      <c r="AA814" s="45">
        <v>91.1</v>
      </c>
      <c r="AB814" s="45">
        <v>97.1</v>
      </c>
      <c r="AC814" s="45">
        <v>95.7</v>
      </c>
      <c r="AD814" s="45">
        <v>96.1</v>
      </c>
      <c r="AE814" s="45">
        <v>94.8</v>
      </c>
      <c r="AF814" s="45">
        <v>100.3</v>
      </c>
      <c r="AG814" s="45">
        <v>101.2</v>
      </c>
      <c r="AH814" s="45">
        <v>96.9</v>
      </c>
      <c r="AI814" s="45">
        <v>99.9</v>
      </c>
      <c r="AJ814" s="45">
        <v>99.3</v>
      </c>
      <c r="AK814" s="45">
        <v>101.8</v>
      </c>
      <c r="AL814" s="45">
        <v>100.6</v>
      </c>
      <c r="AM814" s="45">
        <v>101.7</v>
      </c>
      <c r="AN814" s="45">
        <v>99.4</v>
      </c>
      <c r="AO814" s="45">
        <v>100.5</v>
      </c>
      <c r="AP814" s="45">
        <v>99</v>
      </c>
      <c r="AQ814" s="45">
        <v>100.9</v>
      </c>
      <c r="AR814" s="45">
        <v>99.2</v>
      </c>
      <c r="AS814" s="45">
        <v>97</v>
      </c>
      <c r="AT814" s="45">
        <v>96</v>
      </c>
      <c r="AU814" s="45">
        <v>97.9</v>
      </c>
      <c r="AV814" s="45">
        <v>95.7</v>
      </c>
      <c r="AW814" s="45">
        <v>97.6</v>
      </c>
      <c r="AX814" s="45">
        <v>97</v>
      </c>
      <c r="AY814" s="45">
        <v>96.8</v>
      </c>
      <c r="AZ814" s="45">
        <v>96.8</v>
      </c>
      <c r="BA814" s="45">
        <v>96.2</v>
      </c>
      <c r="BB814" s="45">
        <v>96.1</v>
      </c>
      <c r="BC814" s="45">
        <v>97.5</v>
      </c>
      <c r="BD814" s="45">
        <v>96.1</v>
      </c>
      <c r="BE814" s="45">
        <v>94.6</v>
      </c>
      <c r="BF814" s="45">
        <v>94.8</v>
      </c>
      <c r="BG814" s="45">
        <v>96</v>
      </c>
      <c r="BH814" s="45">
        <v>95.5</v>
      </c>
      <c r="BI814" s="45">
        <v>98.1</v>
      </c>
      <c r="BJ814" s="45">
        <v>99.3</v>
      </c>
      <c r="BK814" s="45">
        <v>99.6</v>
      </c>
      <c r="BL814" s="45">
        <v>97.8</v>
      </c>
      <c r="BM814" s="45">
        <v>98.8</v>
      </c>
      <c r="BN814" s="45">
        <v>97.7</v>
      </c>
      <c r="BO814" s="45">
        <v>102.3</v>
      </c>
      <c r="BP814" s="45">
        <v>101.9</v>
      </c>
      <c r="BQ814" s="45">
        <v>99.6</v>
      </c>
      <c r="BR814" s="45">
        <v>98.6</v>
      </c>
      <c r="BS814" s="45">
        <v>104.2</v>
      </c>
      <c r="BT814" s="45">
        <v>98.9</v>
      </c>
      <c r="BU814" s="45">
        <v>103</v>
      </c>
      <c r="BV814" s="45">
        <v>99.7</v>
      </c>
      <c r="BW814" s="45">
        <v>102.8</v>
      </c>
      <c r="BX814" s="45">
        <v>103.3</v>
      </c>
      <c r="BY814" s="45">
        <v>100</v>
      </c>
      <c r="BZ814" s="45">
        <v>104.2</v>
      </c>
      <c r="CA814" s="45">
        <v>106.5</v>
      </c>
      <c r="CB814" s="45">
        <v>100.1</v>
      </c>
      <c r="CC814" s="45">
        <v>100.3</v>
      </c>
      <c r="CD814" s="45">
        <v>101.1</v>
      </c>
      <c r="CE814" s="45">
        <v>100</v>
      </c>
      <c r="CF814" s="45">
        <v>102.6</v>
      </c>
      <c r="CG814" s="45">
        <v>99.6</v>
      </c>
      <c r="CH814" s="45">
        <v>95.3</v>
      </c>
      <c r="CI814" s="45">
        <v>95.6</v>
      </c>
      <c r="CJ814" s="45">
        <v>95.4</v>
      </c>
      <c r="CK814" s="45">
        <v>96.5</v>
      </c>
      <c r="CL814" s="45">
        <v>96.8</v>
      </c>
      <c r="CM814" s="45">
        <v>96</v>
      </c>
      <c r="CN814" s="45">
        <v>96.3</v>
      </c>
      <c r="CO814" s="45">
        <v>95.9</v>
      </c>
      <c r="CP814" s="45">
        <v>97.9</v>
      </c>
      <c r="CQ814" s="45">
        <v>98.1</v>
      </c>
      <c r="CR814" s="45">
        <v>98.9</v>
      </c>
      <c r="CS814" s="45">
        <v>101.3</v>
      </c>
      <c r="CT814" s="45">
        <v>100.1</v>
      </c>
      <c r="CU814" s="45">
        <v>100.1</v>
      </c>
      <c r="CV814" s="45">
        <v>100.1</v>
      </c>
      <c r="CW814" s="45">
        <v>99.5</v>
      </c>
      <c r="CX814" s="45">
        <v>99.8</v>
      </c>
      <c r="CY814" s="45">
        <v>99.7</v>
      </c>
      <c r="CZ814" s="45">
        <v>99.9</v>
      </c>
      <c r="DA814" s="45">
        <v>99.5</v>
      </c>
      <c r="DB814" s="45">
        <v>101</v>
      </c>
      <c r="DC814" s="45">
        <v>100</v>
      </c>
      <c r="DD814" s="45">
        <v>99</v>
      </c>
      <c r="DE814" s="45">
        <v>100.1</v>
      </c>
      <c r="DF814" s="45">
        <v>100.6</v>
      </c>
      <c r="DG814" s="45">
        <v>100.8</v>
      </c>
      <c r="DH814" s="45">
        <v>101.7</v>
      </c>
      <c r="DI814" s="45">
        <v>101.1</v>
      </c>
      <c r="DJ814" s="45">
        <v>99.8</v>
      </c>
      <c r="DK814" s="45">
        <v>99.8</v>
      </c>
      <c r="DL814" s="45">
        <v>102.5</v>
      </c>
      <c r="DM814" s="45">
        <v>102</v>
      </c>
      <c r="DN814" s="45">
        <v>103</v>
      </c>
      <c r="DO814" s="45">
        <v>103.3</v>
      </c>
      <c r="DP814" s="45">
        <v>109.7</v>
      </c>
      <c r="DQ814" s="45">
        <v>110.8</v>
      </c>
      <c r="DR814" s="45">
        <v>111.7</v>
      </c>
      <c r="DS814" s="45">
        <v>113.5</v>
      </c>
      <c r="DT814" s="45">
        <v>115.2</v>
      </c>
      <c r="DU814" s="45">
        <v>111.6</v>
      </c>
      <c r="DV814" s="45">
        <v>113.7</v>
      </c>
      <c r="DW814" s="45">
        <v>114.6</v>
      </c>
      <c r="DX814" s="46">
        <v>115.1</v>
      </c>
      <c r="DY814" s="46">
        <v>116.3</v>
      </c>
      <c r="DZ814" s="46">
        <v>116.3</v>
      </c>
      <c r="EA814">
        <v>114.7</v>
      </c>
      <c r="EB814" s="47">
        <v>114.1</v>
      </c>
      <c r="EC814" s="47">
        <v>112.3</v>
      </c>
    </row>
    <row r="815" spans="1:133" x14ac:dyDescent="0.25">
      <c r="A815" s="43" t="s">
        <v>4372</v>
      </c>
      <c r="B815" s="43" t="s">
        <v>4373</v>
      </c>
      <c r="C815" s="44">
        <v>7.8979999999999995E-2</v>
      </c>
      <c r="D815" s="45">
        <v>96.1</v>
      </c>
      <c r="E815" s="45">
        <v>92.8</v>
      </c>
      <c r="F815" s="45">
        <v>93.3</v>
      </c>
      <c r="G815" s="45">
        <v>92.7</v>
      </c>
      <c r="H815" s="45">
        <v>104.6</v>
      </c>
      <c r="I815" s="45">
        <v>99.5</v>
      </c>
      <c r="J815" s="45">
        <v>96.6</v>
      </c>
      <c r="K815" s="45">
        <v>94.4</v>
      </c>
      <c r="L815" s="45">
        <v>94.8</v>
      </c>
      <c r="M815" s="45">
        <v>96.6</v>
      </c>
      <c r="N815" s="45">
        <v>94.1</v>
      </c>
      <c r="O815" s="45">
        <v>93.8</v>
      </c>
      <c r="P815" s="45">
        <v>115.4</v>
      </c>
      <c r="Q815" s="45">
        <v>106.2</v>
      </c>
      <c r="R815" s="45">
        <v>97</v>
      </c>
      <c r="S815" s="45">
        <v>94.6</v>
      </c>
      <c r="T815" s="45">
        <v>90.1</v>
      </c>
      <c r="U815" s="45">
        <v>91.7</v>
      </c>
      <c r="V815" s="45">
        <v>91.3</v>
      </c>
      <c r="W815" s="45">
        <v>94.5</v>
      </c>
      <c r="X815" s="45">
        <v>91.8</v>
      </c>
      <c r="Y815" s="45">
        <v>88.2</v>
      </c>
      <c r="Z815" s="45">
        <v>92.2</v>
      </c>
      <c r="AA815" s="45">
        <v>90.7</v>
      </c>
      <c r="AB815" s="45">
        <v>89.6</v>
      </c>
      <c r="AC815" s="45">
        <v>90</v>
      </c>
      <c r="AD815" s="45">
        <v>86.4</v>
      </c>
      <c r="AE815" s="45">
        <v>95.3</v>
      </c>
      <c r="AF815" s="45">
        <v>94.7</v>
      </c>
      <c r="AG815" s="45">
        <v>92.9</v>
      </c>
      <c r="AH815" s="45">
        <v>93.2</v>
      </c>
      <c r="AI815" s="45">
        <v>88.1</v>
      </c>
      <c r="AJ815" s="45">
        <v>86</v>
      </c>
      <c r="AK815" s="45">
        <v>89.5</v>
      </c>
      <c r="AL815" s="45">
        <v>91.7</v>
      </c>
      <c r="AM815" s="45">
        <v>87.9</v>
      </c>
      <c r="AN815" s="45">
        <v>92</v>
      </c>
      <c r="AO815" s="45">
        <v>99.5</v>
      </c>
      <c r="AP815" s="45">
        <v>97.4</v>
      </c>
      <c r="AQ815" s="45">
        <v>101.9</v>
      </c>
      <c r="AR815" s="45">
        <v>101.9</v>
      </c>
      <c r="AS815" s="45">
        <v>101.9</v>
      </c>
      <c r="AT815" s="45">
        <v>101.7</v>
      </c>
      <c r="AU815" s="45">
        <v>101.9</v>
      </c>
      <c r="AV815" s="45">
        <v>101.9</v>
      </c>
      <c r="AW815" s="45">
        <v>102</v>
      </c>
      <c r="AX815" s="45">
        <v>103.6</v>
      </c>
      <c r="AY815" s="45">
        <v>102.2</v>
      </c>
      <c r="AZ815" s="45">
        <v>101.7</v>
      </c>
      <c r="BA815" s="45">
        <v>102.3</v>
      </c>
      <c r="BB815" s="45">
        <v>101.3</v>
      </c>
      <c r="BC815" s="45">
        <v>101.4</v>
      </c>
      <c r="BD815" s="45">
        <v>101.6</v>
      </c>
      <c r="BE815" s="45">
        <v>101.4</v>
      </c>
      <c r="BF815" s="45">
        <v>101.1</v>
      </c>
      <c r="BG815" s="45">
        <v>101.4</v>
      </c>
      <c r="BH815" s="45">
        <v>102</v>
      </c>
      <c r="BI815" s="45">
        <v>102.1</v>
      </c>
      <c r="BJ815" s="45">
        <v>102.1</v>
      </c>
      <c r="BK815" s="45">
        <v>102.2</v>
      </c>
      <c r="BL815" s="45">
        <v>103.5</v>
      </c>
      <c r="BM815" s="45">
        <v>103.4</v>
      </c>
      <c r="BN815" s="45">
        <v>103.5</v>
      </c>
      <c r="BO815" s="45">
        <v>102.8</v>
      </c>
      <c r="BP815" s="45">
        <v>103.6</v>
      </c>
      <c r="BQ815" s="45">
        <v>103.7</v>
      </c>
      <c r="BR815" s="45">
        <v>103.8</v>
      </c>
      <c r="BS815" s="45">
        <v>103.7</v>
      </c>
      <c r="BT815" s="45">
        <v>103.1</v>
      </c>
      <c r="BU815" s="45">
        <v>104.2</v>
      </c>
      <c r="BV815" s="45">
        <v>104.3</v>
      </c>
      <c r="BW815" s="45">
        <v>104.4</v>
      </c>
      <c r="BX815" s="45">
        <v>104.4</v>
      </c>
      <c r="BY815" s="45">
        <v>104.7</v>
      </c>
      <c r="BZ815" s="45">
        <v>104.3</v>
      </c>
      <c r="CA815" s="45">
        <v>104.3</v>
      </c>
      <c r="CB815" s="45">
        <v>106.2</v>
      </c>
      <c r="CC815" s="45">
        <v>106.9</v>
      </c>
      <c r="CD815" s="45">
        <v>107.2</v>
      </c>
      <c r="CE815" s="45">
        <v>107.4</v>
      </c>
      <c r="CF815" s="45">
        <v>106.7</v>
      </c>
      <c r="CG815" s="45">
        <v>106.7</v>
      </c>
      <c r="CH815" s="45">
        <v>106.8</v>
      </c>
      <c r="CI815" s="45">
        <v>106.8</v>
      </c>
      <c r="CJ815" s="45">
        <v>107.3</v>
      </c>
      <c r="CK815" s="45">
        <v>107.7</v>
      </c>
      <c r="CL815" s="45">
        <v>107.7</v>
      </c>
      <c r="CM815" s="45">
        <v>107.7</v>
      </c>
      <c r="CN815" s="45">
        <v>107.6</v>
      </c>
      <c r="CO815" s="45">
        <v>107.6</v>
      </c>
      <c r="CP815" s="45">
        <v>109.2</v>
      </c>
      <c r="CQ815" s="45">
        <v>109.1</v>
      </c>
      <c r="CR815" s="45">
        <v>109.1</v>
      </c>
      <c r="CS815" s="45">
        <v>109.1</v>
      </c>
      <c r="CT815" s="45">
        <v>109</v>
      </c>
      <c r="CU815" s="45">
        <v>109</v>
      </c>
      <c r="CV815" s="45">
        <v>109</v>
      </c>
      <c r="CW815" s="45">
        <v>111.3</v>
      </c>
      <c r="CX815" s="45">
        <v>116.1</v>
      </c>
      <c r="CY815" s="45">
        <v>116.4</v>
      </c>
      <c r="CZ815" s="45">
        <v>118.3</v>
      </c>
      <c r="DA815" s="45">
        <v>118.1</v>
      </c>
      <c r="DB815" s="45">
        <v>118.2</v>
      </c>
      <c r="DC815" s="45">
        <v>118.2</v>
      </c>
      <c r="DD815" s="45">
        <v>122.4</v>
      </c>
      <c r="DE815" s="45">
        <v>123.2</v>
      </c>
      <c r="DF815" s="45">
        <v>120.6</v>
      </c>
      <c r="DG815" s="45">
        <v>118.5</v>
      </c>
      <c r="DH815" s="45">
        <v>119.1</v>
      </c>
      <c r="DI815" s="45">
        <v>119</v>
      </c>
      <c r="DJ815" s="45">
        <v>120.4</v>
      </c>
      <c r="DK815" s="45">
        <v>119.8</v>
      </c>
      <c r="DL815" s="45">
        <v>122.2</v>
      </c>
      <c r="DM815" s="45">
        <v>121.3</v>
      </c>
      <c r="DN815" s="45">
        <v>122.6</v>
      </c>
      <c r="DO815" s="45">
        <v>123.9</v>
      </c>
      <c r="DP815" s="45">
        <v>123.4</v>
      </c>
      <c r="DQ815" s="45">
        <v>123.9</v>
      </c>
      <c r="DR815" s="45">
        <v>126.4</v>
      </c>
      <c r="DS815" s="45">
        <v>126.4</v>
      </c>
      <c r="DT815" s="45">
        <v>126</v>
      </c>
      <c r="DU815" s="45">
        <v>128.5</v>
      </c>
      <c r="DV815" s="45">
        <v>128.5</v>
      </c>
      <c r="DW815" s="45">
        <v>126.4</v>
      </c>
      <c r="DX815" s="46">
        <v>124.3</v>
      </c>
      <c r="DY815" s="46">
        <v>124.8</v>
      </c>
      <c r="DZ815" s="46">
        <v>124.8</v>
      </c>
      <c r="EA815">
        <v>123.2</v>
      </c>
      <c r="EB815" s="47">
        <v>123.2</v>
      </c>
      <c r="EC815" s="47">
        <v>123.4</v>
      </c>
    </row>
    <row r="816" spans="1:133" x14ac:dyDescent="0.25">
      <c r="A816" s="43" t="s">
        <v>4374</v>
      </c>
      <c r="B816" s="43" t="s">
        <v>4375</v>
      </c>
      <c r="C816" s="44">
        <v>0.10145</v>
      </c>
      <c r="D816" s="45">
        <v>96.4</v>
      </c>
      <c r="E816" s="45">
        <v>89.8</v>
      </c>
      <c r="F816" s="45">
        <v>102</v>
      </c>
      <c r="G816" s="45">
        <v>94.3</v>
      </c>
      <c r="H816" s="45">
        <v>95.7</v>
      </c>
      <c r="I816" s="45">
        <v>100.3</v>
      </c>
      <c r="J816" s="45">
        <v>95.5</v>
      </c>
      <c r="K816" s="45">
        <v>99.3</v>
      </c>
      <c r="L816" s="45">
        <v>94.8</v>
      </c>
      <c r="M816" s="45">
        <v>96.4</v>
      </c>
      <c r="N816" s="45">
        <v>94.7</v>
      </c>
      <c r="O816" s="45">
        <v>93.9</v>
      </c>
      <c r="P816" s="45">
        <v>96.9</v>
      </c>
      <c r="Q816" s="45">
        <v>98.2</v>
      </c>
      <c r="R816" s="45">
        <v>102.2</v>
      </c>
      <c r="S816" s="45">
        <v>92.9</v>
      </c>
      <c r="T816" s="45">
        <v>99.8</v>
      </c>
      <c r="U816" s="45">
        <v>102.7</v>
      </c>
      <c r="V816" s="45">
        <v>102.2</v>
      </c>
      <c r="W816" s="45">
        <v>97.4</v>
      </c>
      <c r="X816" s="45">
        <v>93.1</v>
      </c>
      <c r="Y816" s="45">
        <v>93.8</v>
      </c>
      <c r="Z816" s="45">
        <v>98.4</v>
      </c>
      <c r="AA816" s="45">
        <v>95.8</v>
      </c>
      <c r="AB816" s="45">
        <v>102.8</v>
      </c>
      <c r="AC816" s="45">
        <v>96.8</v>
      </c>
      <c r="AD816" s="45">
        <v>99.1</v>
      </c>
      <c r="AE816" s="45">
        <v>101.2</v>
      </c>
      <c r="AF816" s="45">
        <v>100</v>
      </c>
      <c r="AG816" s="45">
        <v>100.3</v>
      </c>
      <c r="AH816" s="45">
        <v>98.3</v>
      </c>
      <c r="AI816" s="45">
        <v>99.1</v>
      </c>
      <c r="AJ816" s="45">
        <v>97.9</v>
      </c>
      <c r="AK816" s="45">
        <v>105.6</v>
      </c>
      <c r="AL816" s="45">
        <v>97.5</v>
      </c>
      <c r="AM816" s="45">
        <v>95.6</v>
      </c>
      <c r="AN816" s="45">
        <v>98.5</v>
      </c>
      <c r="AO816" s="45">
        <v>97.7</v>
      </c>
      <c r="AP816" s="45">
        <v>98.3</v>
      </c>
      <c r="AQ816" s="45">
        <v>97.1</v>
      </c>
      <c r="AR816" s="45">
        <v>110.4</v>
      </c>
      <c r="AS816" s="45">
        <v>114.4</v>
      </c>
      <c r="AT816" s="45">
        <v>112.6</v>
      </c>
      <c r="AU816" s="45">
        <v>114.3</v>
      </c>
      <c r="AV816" s="45">
        <v>110.9</v>
      </c>
      <c r="AW816" s="45">
        <v>117.9</v>
      </c>
      <c r="AX816" s="45">
        <v>111.9</v>
      </c>
      <c r="AY816" s="45">
        <v>114.4</v>
      </c>
      <c r="AZ816" s="45">
        <v>109.6</v>
      </c>
      <c r="BA816" s="45">
        <v>113</v>
      </c>
      <c r="BB816" s="45">
        <v>109</v>
      </c>
      <c r="BC816" s="45">
        <v>108.7</v>
      </c>
      <c r="BD816" s="45">
        <v>108.1</v>
      </c>
      <c r="BE816" s="45">
        <v>109.6</v>
      </c>
      <c r="BF816" s="45">
        <v>109.6</v>
      </c>
      <c r="BG816" s="45">
        <v>109.6</v>
      </c>
      <c r="BH816" s="45">
        <v>108</v>
      </c>
      <c r="BI816" s="45">
        <v>103.3</v>
      </c>
      <c r="BJ816" s="45">
        <v>103.8</v>
      </c>
      <c r="BK816" s="45">
        <v>104.3</v>
      </c>
      <c r="BL816" s="45">
        <v>105.1</v>
      </c>
      <c r="BM816" s="45">
        <v>104.9</v>
      </c>
      <c r="BN816" s="45">
        <v>108.1</v>
      </c>
      <c r="BO816" s="45">
        <v>107.6</v>
      </c>
      <c r="BP816" s="45">
        <v>108.8</v>
      </c>
      <c r="BQ816" s="45">
        <v>110.4</v>
      </c>
      <c r="BR816" s="45">
        <v>109.5</v>
      </c>
      <c r="BS816" s="45">
        <v>111.4</v>
      </c>
      <c r="BT816" s="45">
        <v>110</v>
      </c>
      <c r="BU816" s="45">
        <v>106.1</v>
      </c>
      <c r="BV816" s="45">
        <v>112.3</v>
      </c>
      <c r="BW816" s="45">
        <v>106.6</v>
      </c>
      <c r="BX816" s="45">
        <v>113.6</v>
      </c>
      <c r="BY816" s="45">
        <v>115.8</v>
      </c>
      <c r="BZ816" s="45">
        <v>112</v>
      </c>
      <c r="CA816" s="45">
        <v>116.2</v>
      </c>
      <c r="CB816" s="45">
        <v>113.9</v>
      </c>
      <c r="CC816" s="45">
        <v>110</v>
      </c>
      <c r="CD816" s="45">
        <v>117.3</v>
      </c>
      <c r="CE816" s="45">
        <v>116.8</v>
      </c>
      <c r="CF816" s="45">
        <v>116.5</v>
      </c>
      <c r="CG816" s="45">
        <v>116.2</v>
      </c>
      <c r="CH816" s="45">
        <v>115.9</v>
      </c>
      <c r="CI816" s="45">
        <v>118.7</v>
      </c>
      <c r="CJ816" s="45">
        <v>117.1</v>
      </c>
      <c r="CK816" s="45">
        <v>120.7</v>
      </c>
      <c r="CL816" s="45">
        <v>121</v>
      </c>
      <c r="CM816" s="45">
        <v>120.1</v>
      </c>
      <c r="CN816" s="45">
        <v>118.3</v>
      </c>
      <c r="CO816" s="45">
        <v>119.5</v>
      </c>
      <c r="CP816" s="45">
        <v>119.7</v>
      </c>
      <c r="CQ816" s="45">
        <v>122.2</v>
      </c>
      <c r="CR816" s="45">
        <v>121.6</v>
      </c>
      <c r="CS816" s="45">
        <v>123.8</v>
      </c>
      <c r="CT816" s="45">
        <v>119.7</v>
      </c>
      <c r="CU816" s="45">
        <v>118.8</v>
      </c>
      <c r="CV816" s="45">
        <v>119.2</v>
      </c>
      <c r="CW816" s="45">
        <v>121.1</v>
      </c>
      <c r="CX816" s="45">
        <v>122.1</v>
      </c>
      <c r="CY816" s="45">
        <v>120.1</v>
      </c>
      <c r="CZ816" s="45">
        <v>118.5</v>
      </c>
      <c r="DA816" s="45">
        <v>115.8</v>
      </c>
      <c r="DB816" s="45">
        <v>114.2</v>
      </c>
      <c r="DC816" s="45">
        <v>118.8</v>
      </c>
      <c r="DD816" s="45">
        <v>117.7</v>
      </c>
      <c r="DE816" s="45">
        <v>114.9</v>
      </c>
      <c r="DF816" s="45">
        <v>119.2</v>
      </c>
      <c r="DG816" s="45">
        <v>122.5</v>
      </c>
      <c r="DH816" s="45">
        <v>122.6</v>
      </c>
      <c r="DI816" s="45">
        <v>127.1</v>
      </c>
      <c r="DJ816" s="45">
        <v>124.6</v>
      </c>
      <c r="DK816" s="45">
        <v>126.9</v>
      </c>
      <c r="DL816" s="45">
        <v>129</v>
      </c>
      <c r="DM816" s="45">
        <v>128</v>
      </c>
      <c r="DN816" s="45">
        <v>127.3</v>
      </c>
      <c r="DO816" s="45">
        <v>128.69999999999999</v>
      </c>
      <c r="DP816" s="45">
        <v>129.1</v>
      </c>
      <c r="DQ816" s="45">
        <v>130.4</v>
      </c>
      <c r="DR816" s="45">
        <v>131.1</v>
      </c>
      <c r="DS816" s="45">
        <v>129</v>
      </c>
      <c r="DT816" s="45">
        <v>129.80000000000001</v>
      </c>
      <c r="DU816" s="45">
        <v>140.6</v>
      </c>
      <c r="DV816" s="45">
        <v>140.69999999999999</v>
      </c>
      <c r="DW816" s="45">
        <v>139.1</v>
      </c>
      <c r="DX816" s="46">
        <v>141.30000000000001</v>
      </c>
      <c r="DY816" s="46">
        <v>142</v>
      </c>
      <c r="DZ816" s="46">
        <v>142.19999999999999</v>
      </c>
      <c r="EA816">
        <v>142.19999999999999</v>
      </c>
      <c r="EB816" s="47">
        <v>138.80000000000001</v>
      </c>
      <c r="EC816" s="47">
        <v>138.80000000000001</v>
      </c>
    </row>
    <row r="817" spans="1:133" x14ac:dyDescent="0.25">
      <c r="A817" s="43" t="s">
        <v>4376</v>
      </c>
      <c r="B817" s="43" t="s">
        <v>4377</v>
      </c>
      <c r="C817" s="44">
        <v>3.6810000000000002E-2</v>
      </c>
      <c r="D817" s="45">
        <v>98.9</v>
      </c>
      <c r="E817" s="45">
        <v>101.4</v>
      </c>
      <c r="F817" s="45">
        <v>99.8</v>
      </c>
      <c r="G817" s="45">
        <v>99.7</v>
      </c>
      <c r="H817" s="45">
        <v>97.1</v>
      </c>
      <c r="I817" s="45">
        <v>99.7</v>
      </c>
      <c r="J817" s="45">
        <v>100</v>
      </c>
      <c r="K817" s="45">
        <v>98</v>
      </c>
      <c r="L817" s="45">
        <v>97.6</v>
      </c>
      <c r="M817" s="45">
        <v>100.4</v>
      </c>
      <c r="N817" s="45">
        <v>100</v>
      </c>
      <c r="O817" s="45">
        <v>100.8</v>
      </c>
      <c r="P817" s="45">
        <v>99.2</v>
      </c>
      <c r="Q817" s="45">
        <v>102.5</v>
      </c>
      <c r="R817" s="45">
        <v>100.6</v>
      </c>
      <c r="S817" s="45">
        <v>100.4</v>
      </c>
      <c r="T817" s="45">
        <v>100.3</v>
      </c>
      <c r="U817" s="45">
        <v>105.3</v>
      </c>
      <c r="V817" s="45">
        <v>100.2</v>
      </c>
      <c r="W817" s="45">
        <v>102</v>
      </c>
      <c r="X817" s="45">
        <v>103</v>
      </c>
      <c r="Y817" s="45">
        <v>105.7</v>
      </c>
      <c r="Z817" s="45">
        <v>103.4</v>
      </c>
      <c r="AA817" s="45">
        <v>105</v>
      </c>
      <c r="AB817" s="45">
        <v>103.9</v>
      </c>
      <c r="AC817" s="45">
        <v>105.1</v>
      </c>
      <c r="AD817" s="45">
        <v>105.1</v>
      </c>
      <c r="AE817" s="45">
        <v>105.1</v>
      </c>
      <c r="AF817" s="45">
        <v>103.5</v>
      </c>
      <c r="AG817" s="45">
        <v>104.6</v>
      </c>
      <c r="AH817" s="45">
        <v>102.9</v>
      </c>
      <c r="AI817" s="45">
        <v>105.1</v>
      </c>
      <c r="AJ817" s="45">
        <v>105.6</v>
      </c>
      <c r="AK817" s="45">
        <v>107.8</v>
      </c>
      <c r="AL817" s="45">
        <v>109.8</v>
      </c>
      <c r="AM817" s="45">
        <v>108.1</v>
      </c>
      <c r="AN817" s="45">
        <v>108.7</v>
      </c>
      <c r="AO817" s="45">
        <v>110.2</v>
      </c>
      <c r="AP817" s="45">
        <v>109.6</v>
      </c>
      <c r="AQ817" s="45">
        <v>110.2</v>
      </c>
      <c r="AR817" s="45">
        <v>119.7</v>
      </c>
      <c r="AS817" s="45">
        <v>120</v>
      </c>
      <c r="AT817" s="45">
        <v>121.1</v>
      </c>
      <c r="AU817" s="45">
        <v>121.1</v>
      </c>
      <c r="AV817" s="45">
        <v>118.4</v>
      </c>
      <c r="AW817" s="45">
        <v>122.5</v>
      </c>
      <c r="AX817" s="45">
        <v>121</v>
      </c>
      <c r="AY817" s="45">
        <v>120.2</v>
      </c>
      <c r="AZ817" s="45">
        <v>125.7</v>
      </c>
      <c r="BA817" s="45">
        <v>122.6</v>
      </c>
      <c r="BB817" s="45">
        <v>120.9</v>
      </c>
      <c r="BC817" s="45">
        <v>122.6</v>
      </c>
      <c r="BD817" s="45">
        <v>121.2</v>
      </c>
      <c r="BE817" s="45">
        <v>120</v>
      </c>
      <c r="BF817" s="45">
        <v>124.4</v>
      </c>
      <c r="BG817" s="45">
        <v>120.1</v>
      </c>
      <c r="BH817" s="45">
        <v>118.7</v>
      </c>
      <c r="BI817" s="45">
        <v>121.9</v>
      </c>
      <c r="BJ817" s="45">
        <v>122.9</v>
      </c>
      <c r="BK817" s="45">
        <v>123.4</v>
      </c>
      <c r="BL817" s="45">
        <v>123.9</v>
      </c>
      <c r="BM817" s="45">
        <v>123.8</v>
      </c>
      <c r="BN817" s="45">
        <v>123.4</v>
      </c>
      <c r="BO817" s="45">
        <v>123.2</v>
      </c>
      <c r="BP817" s="45">
        <v>126.3</v>
      </c>
      <c r="BQ817" s="45">
        <v>125.4</v>
      </c>
      <c r="BR817" s="45">
        <v>125.4</v>
      </c>
      <c r="BS817" s="45">
        <v>129.19999999999999</v>
      </c>
      <c r="BT817" s="45">
        <v>128</v>
      </c>
      <c r="BU817" s="45">
        <v>128.6</v>
      </c>
      <c r="BV817" s="45">
        <v>129</v>
      </c>
      <c r="BW817" s="45">
        <v>129.69999999999999</v>
      </c>
      <c r="BX817" s="45">
        <v>129.9</v>
      </c>
      <c r="BY817" s="45">
        <v>131.19999999999999</v>
      </c>
      <c r="BZ817" s="45">
        <v>130.9</v>
      </c>
      <c r="CA817" s="45">
        <v>130.80000000000001</v>
      </c>
      <c r="CB817" s="45">
        <v>131.19999999999999</v>
      </c>
      <c r="CC817" s="45">
        <v>131.6</v>
      </c>
      <c r="CD817" s="45">
        <v>131.9</v>
      </c>
      <c r="CE817" s="45">
        <v>131.4</v>
      </c>
      <c r="CF817" s="45">
        <v>135.30000000000001</v>
      </c>
      <c r="CG817" s="45">
        <v>135.69999999999999</v>
      </c>
      <c r="CH817" s="45">
        <v>135.30000000000001</v>
      </c>
      <c r="CI817" s="45">
        <v>134.5</v>
      </c>
      <c r="CJ817" s="45">
        <v>131.80000000000001</v>
      </c>
      <c r="CK817" s="45">
        <v>129.9</v>
      </c>
      <c r="CL817" s="45">
        <v>129.5</v>
      </c>
      <c r="CM817" s="45">
        <v>130.69999999999999</v>
      </c>
      <c r="CN817" s="45">
        <v>130.4</v>
      </c>
      <c r="CO817" s="45">
        <v>129.6</v>
      </c>
      <c r="CP817" s="45">
        <v>128.19999999999999</v>
      </c>
      <c r="CQ817" s="45">
        <v>127.8</v>
      </c>
      <c r="CR817" s="45">
        <v>127.7</v>
      </c>
      <c r="CS817" s="45">
        <v>128</v>
      </c>
      <c r="CT817" s="45">
        <v>129.30000000000001</v>
      </c>
      <c r="CU817" s="45">
        <v>129.9</v>
      </c>
      <c r="CV817" s="45">
        <v>129.69999999999999</v>
      </c>
      <c r="CW817" s="45">
        <v>126.4</v>
      </c>
      <c r="CX817" s="45">
        <v>129.19999999999999</v>
      </c>
      <c r="CY817" s="45">
        <v>132.80000000000001</v>
      </c>
      <c r="CZ817" s="45">
        <v>131.69999999999999</v>
      </c>
      <c r="DA817" s="45">
        <v>131.4</v>
      </c>
      <c r="DB817" s="45">
        <v>131.80000000000001</v>
      </c>
      <c r="DC817" s="45">
        <v>131.80000000000001</v>
      </c>
      <c r="DD817" s="45">
        <v>131.19999999999999</v>
      </c>
      <c r="DE817" s="45">
        <v>131.4</v>
      </c>
      <c r="DF817" s="45">
        <v>132.1</v>
      </c>
      <c r="DG817" s="45">
        <v>132.5</v>
      </c>
      <c r="DH817" s="45">
        <v>134.80000000000001</v>
      </c>
      <c r="DI817" s="45">
        <v>134.30000000000001</v>
      </c>
      <c r="DJ817" s="45">
        <v>134.69999999999999</v>
      </c>
      <c r="DK817" s="45">
        <v>136.19999999999999</v>
      </c>
      <c r="DL817" s="45">
        <v>137.19999999999999</v>
      </c>
      <c r="DM817" s="45">
        <v>139</v>
      </c>
      <c r="DN817" s="45">
        <v>140.5</v>
      </c>
      <c r="DO817" s="45">
        <v>143.80000000000001</v>
      </c>
      <c r="DP817" s="45">
        <v>146.6</v>
      </c>
      <c r="DQ817" s="45">
        <v>147.1</v>
      </c>
      <c r="DR817" s="45">
        <v>148.69999999999999</v>
      </c>
      <c r="DS817" s="45">
        <v>149.69999999999999</v>
      </c>
      <c r="DT817" s="45">
        <v>149.6</v>
      </c>
      <c r="DU817" s="45">
        <v>147.4</v>
      </c>
      <c r="DV817" s="45">
        <v>151</v>
      </c>
      <c r="DW817" s="45">
        <v>151.30000000000001</v>
      </c>
      <c r="DX817" s="46">
        <v>152.30000000000001</v>
      </c>
      <c r="DY817" s="46">
        <v>152.30000000000001</v>
      </c>
      <c r="DZ817" s="46">
        <v>152.6</v>
      </c>
      <c r="EA817">
        <v>151.19999999999999</v>
      </c>
      <c r="EB817" s="47">
        <v>151.30000000000001</v>
      </c>
      <c r="EC817" s="47">
        <v>152.1</v>
      </c>
    </row>
    <row r="818" spans="1:133" x14ac:dyDescent="0.25">
      <c r="A818" s="43" t="s">
        <v>4378</v>
      </c>
      <c r="B818" s="43" t="s">
        <v>4379</v>
      </c>
      <c r="C818" s="44">
        <v>0.31546000000000002</v>
      </c>
      <c r="D818" s="45">
        <v>100.5</v>
      </c>
      <c r="E818" s="45">
        <v>97.4</v>
      </c>
      <c r="F818" s="45">
        <v>100.3</v>
      </c>
      <c r="G818" s="45">
        <v>101.7</v>
      </c>
      <c r="H818" s="45">
        <v>102.5</v>
      </c>
      <c r="I818" s="45">
        <v>101.9</v>
      </c>
      <c r="J818" s="45">
        <v>101.5</v>
      </c>
      <c r="K818" s="45">
        <v>102</v>
      </c>
      <c r="L818" s="45">
        <v>102.5</v>
      </c>
      <c r="M818" s="45">
        <v>103.4</v>
      </c>
      <c r="N818" s="45">
        <v>101.2</v>
      </c>
      <c r="O818" s="45">
        <v>102.7</v>
      </c>
      <c r="P818" s="45">
        <v>100</v>
      </c>
      <c r="Q818" s="45">
        <v>101.7</v>
      </c>
      <c r="R818" s="45">
        <v>99.4</v>
      </c>
      <c r="S818" s="45">
        <v>101.9</v>
      </c>
      <c r="T818" s="45">
        <v>101</v>
      </c>
      <c r="U818" s="45">
        <v>95.4</v>
      </c>
      <c r="V818" s="45">
        <v>99.7</v>
      </c>
      <c r="W818" s="45">
        <v>93.9</v>
      </c>
      <c r="X818" s="45">
        <v>98.1</v>
      </c>
      <c r="Y818" s="45">
        <v>94.9</v>
      </c>
      <c r="Z818" s="45">
        <v>96.3</v>
      </c>
      <c r="AA818" s="45">
        <v>101.6</v>
      </c>
      <c r="AB818" s="45">
        <v>92.1</v>
      </c>
      <c r="AC818" s="45">
        <v>97.6</v>
      </c>
      <c r="AD818" s="45">
        <v>94.7</v>
      </c>
      <c r="AE818" s="45">
        <v>95.9</v>
      </c>
      <c r="AF818" s="45">
        <v>95.6</v>
      </c>
      <c r="AG818" s="45">
        <v>96.4</v>
      </c>
      <c r="AH818" s="45">
        <v>95.2</v>
      </c>
      <c r="AI818" s="45">
        <v>94.7</v>
      </c>
      <c r="AJ818" s="45">
        <v>98.2</v>
      </c>
      <c r="AK818" s="45">
        <v>98.5</v>
      </c>
      <c r="AL818" s="45">
        <v>98</v>
      </c>
      <c r="AM818" s="45">
        <v>98.8</v>
      </c>
      <c r="AN818" s="45">
        <v>95.5</v>
      </c>
      <c r="AO818" s="45">
        <v>98.3</v>
      </c>
      <c r="AP818" s="45">
        <v>98.5</v>
      </c>
      <c r="AQ818" s="45">
        <v>98.7</v>
      </c>
      <c r="AR818" s="45">
        <v>100.2</v>
      </c>
      <c r="AS818" s="45">
        <v>98.8</v>
      </c>
      <c r="AT818" s="45">
        <v>104.3</v>
      </c>
      <c r="AU818" s="45">
        <v>98.4</v>
      </c>
      <c r="AV818" s="45">
        <v>97.6</v>
      </c>
      <c r="AW818" s="45">
        <v>96.6</v>
      </c>
      <c r="AX818" s="45">
        <v>97.1</v>
      </c>
      <c r="AY818" s="45">
        <v>100.4</v>
      </c>
      <c r="AZ818" s="45">
        <v>99</v>
      </c>
      <c r="BA818" s="45">
        <v>101.8</v>
      </c>
      <c r="BB818" s="45">
        <v>100.8</v>
      </c>
      <c r="BC818" s="45">
        <v>103.3</v>
      </c>
      <c r="BD818" s="45">
        <v>102.7</v>
      </c>
      <c r="BE818" s="45">
        <v>102.2</v>
      </c>
      <c r="BF818" s="45">
        <v>102</v>
      </c>
      <c r="BG818" s="45">
        <v>101.7</v>
      </c>
      <c r="BH818" s="45">
        <v>102</v>
      </c>
      <c r="BI818" s="45">
        <v>100.8</v>
      </c>
      <c r="BJ818" s="45">
        <v>100.9</v>
      </c>
      <c r="BK818" s="45">
        <v>100.8</v>
      </c>
      <c r="BL818" s="45">
        <v>100.9</v>
      </c>
      <c r="BM818" s="45">
        <v>101.1</v>
      </c>
      <c r="BN818" s="45">
        <v>101.5</v>
      </c>
      <c r="BO818" s="45">
        <v>101.9</v>
      </c>
      <c r="BP818" s="45">
        <v>101</v>
      </c>
      <c r="BQ818" s="45">
        <v>102.7</v>
      </c>
      <c r="BR818" s="45">
        <v>101.8</v>
      </c>
      <c r="BS818" s="45">
        <v>102</v>
      </c>
      <c r="BT818" s="45">
        <v>102.1</v>
      </c>
      <c r="BU818" s="45">
        <v>103.1</v>
      </c>
      <c r="BV818" s="45">
        <v>102.9</v>
      </c>
      <c r="BW818" s="45">
        <v>104.3</v>
      </c>
      <c r="BX818" s="45">
        <v>104.4</v>
      </c>
      <c r="BY818" s="45">
        <v>103.7</v>
      </c>
      <c r="BZ818" s="45">
        <v>103.4</v>
      </c>
      <c r="CA818" s="45">
        <v>105</v>
      </c>
      <c r="CB818" s="45">
        <v>105.6</v>
      </c>
      <c r="CC818" s="45">
        <v>105.5</v>
      </c>
      <c r="CD818" s="45">
        <v>106.2</v>
      </c>
      <c r="CE818" s="45">
        <v>105.4</v>
      </c>
      <c r="CF818" s="45">
        <v>105.5</v>
      </c>
      <c r="CG818" s="45">
        <v>105.9</v>
      </c>
      <c r="CH818" s="45">
        <v>106.3</v>
      </c>
      <c r="CI818" s="45">
        <v>105.3</v>
      </c>
      <c r="CJ818" s="45">
        <v>105.1</v>
      </c>
      <c r="CK818" s="45">
        <v>106.3</v>
      </c>
      <c r="CL818" s="45">
        <v>105</v>
      </c>
      <c r="CM818" s="45">
        <v>105.4</v>
      </c>
      <c r="CN818" s="45">
        <v>105.3</v>
      </c>
      <c r="CO818" s="45">
        <v>105.8</v>
      </c>
      <c r="CP818" s="45">
        <v>105.8</v>
      </c>
      <c r="CQ818" s="45">
        <v>107.1</v>
      </c>
      <c r="CR818" s="45">
        <v>106.2</v>
      </c>
      <c r="CS818" s="45">
        <v>107.8</v>
      </c>
      <c r="CT818" s="45">
        <v>107.8</v>
      </c>
      <c r="CU818" s="45">
        <v>107.2</v>
      </c>
      <c r="CV818" s="45">
        <v>107.4</v>
      </c>
      <c r="CW818" s="45">
        <v>107.3</v>
      </c>
      <c r="CX818" s="45">
        <v>107.2</v>
      </c>
      <c r="CY818" s="45">
        <v>107.7</v>
      </c>
      <c r="CZ818" s="45">
        <v>107.8</v>
      </c>
      <c r="DA818" s="45">
        <v>107.6</v>
      </c>
      <c r="DB818" s="45">
        <v>106.9</v>
      </c>
      <c r="DC818" s="45">
        <v>106.6</v>
      </c>
      <c r="DD818" s="45">
        <v>107</v>
      </c>
      <c r="DE818" s="45">
        <v>107.8</v>
      </c>
      <c r="DF818" s="45">
        <v>107.3</v>
      </c>
      <c r="DG818" s="45">
        <v>107.7</v>
      </c>
      <c r="DH818" s="45">
        <v>109.5</v>
      </c>
      <c r="DI818" s="45">
        <v>108.4</v>
      </c>
      <c r="DJ818" s="45">
        <v>109.5</v>
      </c>
      <c r="DK818" s="45">
        <v>112.2</v>
      </c>
      <c r="DL818" s="45">
        <v>112.3</v>
      </c>
      <c r="DM818" s="45">
        <v>110.9</v>
      </c>
      <c r="DN818" s="45">
        <v>112</v>
      </c>
      <c r="DO818" s="45">
        <v>112.7</v>
      </c>
      <c r="DP818" s="45">
        <v>112.8</v>
      </c>
      <c r="DQ818" s="45">
        <v>113.3</v>
      </c>
      <c r="DR818" s="45">
        <v>113.8</v>
      </c>
      <c r="DS818" s="45">
        <v>115.4</v>
      </c>
      <c r="DT818" s="45">
        <v>115.8</v>
      </c>
      <c r="DU818" s="45">
        <v>116.3</v>
      </c>
      <c r="DV818" s="45">
        <v>116.8</v>
      </c>
      <c r="DW818" s="45">
        <v>117.3</v>
      </c>
      <c r="DX818" s="46">
        <v>118.3</v>
      </c>
      <c r="DY818" s="46">
        <v>119.1</v>
      </c>
      <c r="DZ818" s="46">
        <v>119.4</v>
      </c>
      <c r="EA818">
        <v>119.7</v>
      </c>
      <c r="EB818" s="47">
        <v>120.7</v>
      </c>
      <c r="EC818" s="47">
        <v>120.8</v>
      </c>
    </row>
    <row r="819" spans="1:133" x14ac:dyDescent="0.25">
      <c r="A819" s="43" t="s">
        <v>4380</v>
      </c>
      <c r="B819" s="43" t="s">
        <v>4381</v>
      </c>
      <c r="C819" s="44">
        <v>8.6269999999999999E-2</v>
      </c>
      <c r="D819" s="45">
        <v>98.8</v>
      </c>
      <c r="E819" s="45">
        <v>96.9</v>
      </c>
      <c r="F819" s="45">
        <v>96.8</v>
      </c>
      <c r="G819" s="45">
        <v>99.9</v>
      </c>
      <c r="H819" s="45">
        <v>102</v>
      </c>
      <c r="I819" s="45">
        <v>101</v>
      </c>
      <c r="J819" s="45">
        <v>98.8</v>
      </c>
      <c r="K819" s="45">
        <v>98.2</v>
      </c>
      <c r="L819" s="45">
        <v>98.4</v>
      </c>
      <c r="M819" s="45">
        <v>98.6</v>
      </c>
      <c r="N819" s="45">
        <v>95.3</v>
      </c>
      <c r="O819" s="45">
        <v>94.9</v>
      </c>
      <c r="P819" s="45">
        <v>96.6</v>
      </c>
      <c r="Q819" s="45">
        <v>96.3</v>
      </c>
      <c r="R819" s="45">
        <v>99.6</v>
      </c>
      <c r="S819" s="45">
        <v>100.7</v>
      </c>
      <c r="T819" s="45">
        <v>102.6</v>
      </c>
      <c r="U819" s="45">
        <v>101.8</v>
      </c>
      <c r="V819" s="45">
        <v>99.1</v>
      </c>
      <c r="W819" s="45">
        <v>98.3</v>
      </c>
      <c r="X819" s="45">
        <v>98.4</v>
      </c>
      <c r="Y819" s="45">
        <v>98.9</v>
      </c>
      <c r="Z819" s="45">
        <v>99.5</v>
      </c>
      <c r="AA819" s="45">
        <v>101.1</v>
      </c>
      <c r="AB819" s="45">
        <v>98</v>
      </c>
      <c r="AC819" s="45">
        <v>98.4</v>
      </c>
      <c r="AD819" s="45">
        <v>98.6</v>
      </c>
      <c r="AE819" s="45">
        <v>100.6</v>
      </c>
      <c r="AF819" s="45">
        <v>100.9</v>
      </c>
      <c r="AG819" s="45">
        <v>99.3</v>
      </c>
      <c r="AH819" s="45">
        <v>101.1</v>
      </c>
      <c r="AI819" s="45">
        <v>96.4</v>
      </c>
      <c r="AJ819" s="45">
        <v>92.4</v>
      </c>
      <c r="AK819" s="45">
        <v>91.7</v>
      </c>
      <c r="AL819" s="45">
        <v>93.7</v>
      </c>
      <c r="AM819" s="45">
        <v>93.9</v>
      </c>
      <c r="AN819" s="45">
        <v>99.8</v>
      </c>
      <c r="AO819" s="45">
        <v>101.5</v>
      </c>
      <c r="AP819" s="45">
        <v>104.2</v>
      </c>
      <c r="AQ819" s="45">
        <v>104.1</v>
      </c>
      <c r="AR819" s="45">
        <v>105.4</v>
      </c>
      <c r="AS819" s="45">
        <v>104.1</v>
      </c>
      <c r="AT819" s="45">
        <v>103.3</v>
      </c>
      <c r="AU819" s="45">
        <v>105</v>
      </c>
      <c r="AV819" s="45">
        <v>103.4</v>
      </c>
      <c r="AW819" s="45">
        <v>105.9</v>
      </c>
      <c r="AX819" s="45">
        <v>104.6</v>
      </c>
      <c r="AY819" s="45">
        <v>104.1</v>
      </c>
      <c r="AZ819" s="45">
        <v>103.4</v>
      </c>
      <c r="BA819" s="45">
        <v>105.4</v>
      </c>
      <c r="BB819" s="45">
        <v>105.8</v>
      </c>
      <c r="BC819" s="45">
        <v>107.1</v>
      </c>
      <c r="BD819" s="45">
        <v>106</v>
      </c>
      <c r="BE819" s="45">
        <v>105.6</v>
      </c>
      <c r="BF819" s="45">
        <v>105.3</v>
      </c>
      <c r="BG819" s="45">
        <v>105.7</v>
      </c>
      <c r="BH819" s="45">
        <v>105.7</v>
      </c>
      <c r="BI819" s="45">
        <v>105.7</v>
      </c>
      <c r="BJ819" s="45">
        <v>105.7</v>
      </c>
      <c r="BK819" s="45">
        <v>106</v>
      </c>
      <c r="BL819" s="45">
        <v>106</v>
      </c>
      <c r="BM819" s="45">
        <v>106</v>
      </c>
      <c r="BN819" s="45">
        <v>108</v>
      </c>
      <c r="BO819" s="45">
        <v>106.2</v>
      </c>
      <c r="BP819" s="45">
        <v>106.2</v>
      </c>
      <c r="BQ819" s="45">
        <v>106.2</v>
      </c>
      <c r="BR819" s="45">
        <v>106.2</v>
      </c>
      <c r="BS819" s="45">
        <v>106.2</v>
      </c>
      <c r="BT819" s="45">
        <v>106.3</v>
      </c>
      <c r="BU819" s="45">
        <v>106.4</v>
      </c>
      <c r="BV819" s="45">
        <v>103.4</v>
      </c>
      <c r="BW819" s="45">
        <v>103.3</v>
      </c>
      <c r="BX819" s="45">
        <v>103.3</v>
      </c>
      <c r="BY819" s="45">
        <v>103.6</v>
      </c>
      <c r="BZ819" s="45">
        <v>103.8</v>
      </c>
      <c r="CA819" s="45">
        <v>103.8</v>
      </c>
      <c r="CB819" s="45">
        <v>103.8</v>
      </c>
      <c r="CC819" s="45">
        <v>105.5</v>
      </c>
      <c r="CD819" s="45">
        <v>105.6</v>
      </c>
      <c r="CE819" s="45">
        <v>105.5</v>
      </c>
      <c r="CF819" s="45">
        <v>105.5</v>
      </c>
      <c r="CG819" s="45">
        <v>105.5</v>
      </c>
      <c r="CH819" s="45">
        <v>109.5</v>
      </c>
      <c r="CI819" s="45">
        <v>109.5</v>
      </c>
      <c r="CJ819" s="45">
        <v>109.5</v>
      </c>
      <c r="CK819" s="45">
        <v>109.5</v>
      </c>
      <c r="CL819" s="45">
        <v>108.1</v>
      </c>
      <c r="CM819" s="45">
        <v>108.2</v>
      </c>
      <c r="CN819" s="45">
        <v>108.2</v>
      </c>
      <c r="CO819" s="45">
        <v>108.7</v>
      </c>
      <c r="CP819" s="45">
        <v>109</v>
      </c>
      <c r="CQ819" s="45">
        <v>109</v>
      </c>
      <c r="CR819" s="45">
        <v>108.6</v>
      </c>
      <c r="CS819" s="45">
        <v>109</v>
      </c>
      <c r="CT819" s="45">
        <v>109</v>
      </c>
      <c r="CU819" s="45">
        <v>109</v>
      </c>
      <c r="CV819" s="45">
        <v>109</v>
      </c>
      <c r="CW819" s="45">
        <v>109</v>
      </c>
      <c r="CX819" s="45">
        <v>109</v>
      </c>
      <c r="CY819" s="45">
        <v>108.8</v>
      </c>
      <c r="CZ819" s="45">
        <v>108.7</v>
      </c>
      <c r="DA819" s="45">
        <v>108.8</v>
      </c>
      <c r="DB819" s="45">
        <v>109.9</v>
      </c>
      <c r="DC819" s="45">
        <v>110.3</v>
      </c>
      <c r="DD819" s="45">
        <v>110.2</v>
      </c>
      <c r="DE819" s="45">
        <v>110.2</v>
      </c>
      <c r="DF819" s="45">
        <v>113.8</v>
      </c>
      <c r="DG819" s="45">
        <v>114.1</v>
      </c>
      <c r="DH819" s="45">
        <v>114.6</v>
      </c>
      <c r="DI819" s="45">
        <v>114.7</v>
      </c>
      <c r="DJ819" s="45">
        <v>114.7</v>
      </c>
      <c r="DK819" s="45">
        <v>114.7</v>
      </c>
      <c r="DL819" s="45">
        <v>114.7</v>
      </c>
      <c r="DM819" s="45">
        <v>114.8</v>
      </c>
      <c r="DN819" s="45">
        <v>115.5</v>
      </c>
      <c r="DO819" s="45">
        <v>122.5</v>
      </c>
      <c r="DP819" s="45">
        <v>122.9</v>
      </c>
      <c r="DQ819" s="45">
        <v>126.3</v>
      </c>
      <c r="DR819" s="45">
        <v>126.9</v>
      </c>
      <c r="DS819" s="45">
        <v>126.9</v>
      </c>
      <c r="DT819" s="45">
        <v>128.69999999999999</v>
      </c>
      <c r="DU819" s="45">
        <v>128.69999999999999</v>
      </c>
      <c r="DV819" s="45">
        <v>128.69999999999999</v>
      </c>
      <c r="DW819" s="45">
        <v>129.1</v>
      </c>
      <c r="DX819" s="46">
        <v>129.4</v>
      </c>
      <c r="DY819" s="46">
        <v>131</v>
      </c>
      <c r="DZ819" s="46">
        <v>131</v>
      </c>
      <c r="EA819">
        <v>131</v>
      </c>
      <c r="EB819" s="47">
        <v>131</v>
      </c>
      <c r="EC819" s="47">
        <v>131.1</v>
      </c>
    </row>
    <row r="820" spans="1:133" x14ac:dyDescent="0.25">
      <c r="A820" s="43" t="s">
        <v>4382</v>
      </c>
      <c r="B820" s="43" t="s">
        <v>4383</v>
      </c>
      <c r="C820" s="44">
        <v>8.8230000000000003E-2</v>
      </c>
      <c r="D820" s="45">
        <v>107.1</v>
      </c>
      <c r="E820" s="45">
        <v>105.5</v>
      </c>
      <c r="F820" s="45">
        <v>104.3</v>
      </c>
      <c r="G820" s="45">
        <v>106.1</v>
      </c>
      <c r="H820" s="45">
        <v>110</v>
      </c>
      <c r="I820" s="45">
        <v>106.2</v>
      </c>
      <c r="J820" s="45">
        <v>109.5</v>
      </c>
      <c r="K820" s="45">
        <v>104</v>
      </c>
      <c r="L820" s="45">
        <v>105.3</v>
      </c>
      <c r="M820" s="45">
        <v>106.8</v>
      </c>
      <c r="N820" s="45">
        <v>99.8</v>
      </c>
      <c r="O820" s="45">
        <v>102</v>
      </c>
      <c r="P820" s="45">
        <v>107</v>
      </c>
      <c r="Q820" s="45">
        <v>105.5</v>
      </c>
      <c r="R820" s="45">
        <v>109.9</v>
      </c>
      <c r="S820" s="45">
        <v>109.9</v>
      </c>
      <c r="T820" s="45">
        <v>104</v>
      </c>
      <c r="U820" s="45">
        <v>107.5</v>
      </c>
      <c r="V820" s="45">
        <v>109.5</v>
      </c>
      <c r="W820" s="45">
        <v>104.6</v>
      </c>
      <c r="X820" s="45">
        <v>109.5</v>
      </c>
      <c r="Y820" s="45">
        <v>109</v>
      </c>
      <c r="Z820" s="45">
        <v>111.8</v>
      </c>
      <c r="AA820" s="45">
        <v>108.8</v>
      </c>
      <c r="AB820" s="45">
        <v>112.2</v>
      </c>
      <c r="AC820" s="45">
        <v>113</v>
      </c>
      <c r="AD820" s="45">
        <v>108</v>
      </c>
      <c r="AE820" s="45">
        <v>105.1</v>
      </c>
      <c r="AF820" s="45">
        <v>105.9</v>
      </c>
      <c r="AG820" s="45">
        <v>115.2</v>
      </c>
      <c r="AH820" s="45">
        <v>114.5</v>
      </c>
      <c r="AI820" s="45">
        <v>109</v>
      </c>
      <c r="AJ820" s="45">
        <v>107.6</v>
      </c>
      <c r="AK820" s="45">
        <v>104.5</v>
      </c>
      <c r="AL820" s="45">
        <v>105.9</v>
      </c>
      <c r="AM820" s="45">
        <v>112.6</v>
      </c>
      <c r="AN820" s="45">
        <v>107.9</v>
      </c>
      <c r="AO820" s="45">
        <v>104.4</v>
      </c>
      <c r="AP820" s="45">
        <v>101.1</v>
      </c>
      <c r="AQ820" s="45">
        <v>107.4</v>
      </c>
      <c r="AR820" s="45">
        <v>110.9</v>
      </c>
      <c r="AS820" s="45">
        <v>112.5</v>
      </c>
      <c r="AT820" s="45">
        <v>109.5</v>
      </c>
      <c r="AU820" s="45">
        <v>113.5</v>
      </c>
      <c r="AV820" s="45">
        <v>110.9</v>
      </c>
      <c r="AW820" s="45">
        <v>105</v>
      </c>
      <c r="AX820" s="45">
        <v>106.9</v>
      </c>
      <c r="AY820" s="45">
        <v>105.4</v>
      </c>
      <c r="AZ820" s="45">
        <v>103</v>
      </c>
      <c r="BA820" s="45">
        <v>105.3</v>
      </c>
      <c r="BB820" s="45">
        <v>101</v>
      </c>
      <c r="BC820" s="45">
        <v>106</v>
      </c>
      <c r="BD820" s="45">
        <v>107.8</v>
      </c>
      <c r="BE820" s="45">
        <v>103.1</v>
      </c>
      <c r="BF820" s="45">
        <v>107.6</v>
      </c>
      <c r="BG820" s="45">
        <v>104.7</v>
      </c>
      <c r="BH820" s="45">
        <v>103.7</v>
      </c>
      <c r="BI820" s="45">
        <v>103.3</v>
      </c>
      <c r="BJ820" s="45">
        <v>105.7</v>
      </c>
      <c r="BK820" s="45">
        <v>108.4</v>
      </c>
      <c r="BL820" s="45">
        <v>108.4</v>
      </c>
      <c r="BM820" s="45">
        <v>107.6</v>
      </c>
      <c r="BN820" s="45">
        <v>109.8</v>
      </c>
      <c r="BO820" s="45">
        <v>101.5</v>
      </c>
      <c r="BP820" s="45">
        <v>104.5</v>
      </c>
      <c r="BQ820" s="45">
        <v>104.5</v>
      </c>
      <c r="BR820" s="45">
        <v>104.1</v>
      </c>
      <c r="BS820" s="45">
        <v>103.9</v>
      </c>
      <c r="BT820" s="45">
        <v>102.7</v>
      </c>
      <c r="BU820" s="45">
        <v>106</v>
      </c>
      <c r="BV820" s="45">
        <v>104.1</v>
      </c>
      <c r="BW820" s="45">
        <v>105.8</v>
      </c>
      <c r="BX820" s="45">
        <v>105.8</v>
      </c>
      <c r="BY820" s="45">
        <v>106.7</v>
      </c>
      <c r="BZ820" s="45">
        <v>104</v>
      </c>
      <c r="CA820" s="45">
        <v>105.6</v>
      </c>
      <c r="CB820" s="45">
        <v>105.1</v>
      </c>
      <c r="CC820" s="45">
        <v>104.6</v>
      </c>
      <c r="CD820" s="45">
        <v>105.1</v>
      </c>
      <c r="CE820" s="45">
        <v>106.5</v>
      </c>
      <c r="CF820" s="45">
        <v>105.9</v>
      </c>
      <c r="CG820" s="45">
        <v>107.1</v>
      </c>
      <c r="CH820" s="45">
        <v>107.6</v>
      </c>
      <c r="CI820" s="45">
        <v>109.7</v>
      </c>
      <c r="CJ820" s="45">
        <v>111.1</v>
      </c>
      <c r="CK820" s="45">
        <v>110.9</v>
      </c>
      <c r="CL820" s="45">
        <v>113.6</v>
      </c>
      <c r="CM820" s="45">
        <v>114.5</v>
      </c>
      <c r="CN820" s="45">
        <v>111.8</v>
      </c>
      <c r="CO820" s="45">
        <v>111.6</v>
      </c>
      <c r="CP820" s="45">
        <v>108.4</v>
      </c>
      <c r="CQ820" s="45">
        <v>109.6</v>
      </c>
      <c r="CR820" s="45">
        <v>113</v>
      </c>
      <c r="CS820" s="45">
        <v>109</v>
      </c>
      <c r="CT820" s="45">
        <v>107.7</v>
      </c>
      <c r="CU820" s="45">
        <v>108.3</v>
      </c>
      <c r="CV820" s="45">
        <v>108.2</v>
      </c>
      <c r="CW820" s="45">
        <v>115.8</v>
      </c>
      <c r="CX820" s="45">
        <v>106.5</v>
      </c>
      <c r="CY820" s="45">
        <v>107.7</v>
      </c>
      <c r="CZ820" s="45">
        <v>107.5</v>
      </c>
      <c r="DA820" s="45">
        <v>109</v>
      </c>
      <c r="DB820" s="45">
        <v>107.5</v>
      </c>
      <c r="DC820" s="45">
        <v>111.4</v>
      </c>
      <c r="DD820" s="45">
        <v>110.4</v>
      </c>
      <c r="DE820" s="45">
        <v>113</v>
      </c>
      <c r="DF820" s="45">
        <v>113.6</v>
      </c>
      <c r="DG820" s="45">
        <v>115.9</v>
      </c>
      <c r="DH820" s="45">
        <v>116.7</v>
      </c>
      <c r="DI820" s="45">
        <v>114.8</v>
      </c>
      <c r="DJ820" s="45">
        <v>113.6</v>
      </c>
      <c r="DK820" s="45">
        <v>113.5</v>
      </c>
      <c r="DL820" s="45">
        <v>117.1</v>
      </c>
      <c r="DM820" s="45">
        <v>116.6</v>
      </c>
      <c r="DN820" s="45">
        <v>114.9</v>
      </c>
      <c r="DO820" s="45">
        <v>117.9</v>
      </c>
      <c r="DP820" s="45">
        <v>114.2</v>
      </c>
      <c r="DQ820" s="45">
        <v>99.6</v>
      </c>
      <c r="DR820" s="45">
        <v>102.5</v>
      </c>
      <c r="DS820" s="45">
        <v>96.4</v>
      </c>
      <c r="DT820" s="45">
        <v>96.9</v>
      </c>
      <c r="DU820" s="45">
        <v>105.9</v>
      </c>
      <c r="DV820" s="45">
        <v>106.4</v>
      </c>
      <c r="DW820" s="45">
        <v>107.8</v>
      </c>
      <c r="DX820" s="46">
        <v>107.2</v>
      </c>
      <c r="DY820" s="46">
        <v>108.4</v>
      </c>
      <c r="DZ820" s="46">
        <v>108.6</v>
      </c>
      <c r="EA820">
        <v>111.1</v>
      </c>
      <c r="EB820" s="47">
        <v>108.4</v>
      </c>
      <c r="EC820" s="47">
        <v>108.3</v>
      </c>
    </row>
    <row r="821" spans="1:133" x14ac:dyDescent="0.25">
      <c r="A821" s="43" t="s">
        <v>2872</v>
      </c>
      <c r="B821" s="43" t="s">
        <v>4384</v>
      </c>
      <c r="C821" s="44">
        <v>2.1899999999999999E-2</v>
      </c>
      <c r="D821" s="45">
        <v>103.6</v>
      </c>
      <c r="E821" s="45">
        <v>105.3</v>
      </c>
      <c r="F821" s="45">
        <v>103.4</v>
      </c>
      <c r="G821" s="45">
        <v>103.4</v>
      </c>
      <c r="H821" s="45">
        <v>103.4</v>
      </c>
      <c r="I821" s="45">
        <v>104.4</v>
      </c>
      <c r="J821" s="45">
        <v>104.1</v>
      </c>
      <c r="K821" s="45">
        <v>104.5</v>
      </c>
      <c r="L821" s="45">
        <v>104.5</v>
      </c>
      <c r="M821" s="45">
        <v>104.5</v>
      </c>
      <c r="N821" s="45">
        <v>106</v>
      </c>
      <c r="O821" s="45">
        <v>106</v>
      </c>
      <c r="P821" s="45">
        <v>104.6</v>
      </c>
      <c r="Q821" s="45">
        <v>105.8</v>
      </c>
      <c r="R821" s="45">
        <v>103.3</v>
      </c>
      <c r="S821" s="45">
        <v>104</v>
      </c>
      <c r="T821" s="45">
        <v>105.2</v>
      </c>
      <c r="U821" s="45">
        <v>104</v>
      </c>
      <c r="V821" s="45">
        <v>104.8</v>
      </c>
      <c r="W821" s="45">
        <v>108.2</v>
      </c>
      <c r="X821" s="45">
        <v>106.2</v>
      </c>
      <c r="Y821" s="45">
        <v>104.6</v>
      </c>
      <c r="Z821" s="45">
        <v>106</v>
      </c>
      <c r="AA821" s="45">
        <v>106.6</v>
      </c>
      <c r="AB821" s="45">
        <v>109</v>
      </c>
      <c r="AC821" s="45">
        <v>107.1</v>
      </c>
      <c r="AD821" s="45">
        <v>108.4</v>
      </c>
      <c r="AE821" s="45">
        <v>108.1</v>
      </c>
      <c r="AF821" s="45">
        <v>108.6</v>
      </c>
      <c r="AG821" s="45">
        <v>106</v>
      </c>
      <c r="AH821" s="45">
        <v>106.5</v>
      </c>
      <c r="AI821" s="45">
        <v>108.4</v>
      </c>
      <c r="AJ821" s="45">
        <v>107.6</v>
      </c>
      <c r="AK821" s="45">
        <v>107</v>
      </c>
      <c r="AL821" s="45">
        <v>106.1</v>
      </c>
      <c r="AM821" s="45">
        <v>106.1</v>
      </c>
      <c r="AN821" s="45">
        <v>109.5</v>
      </c>
      <c r="AO821" s="45">
        <v>107.2</v>
      </c>
      <c r="AP821" s="45">
        <v>106.6</v>
      </c>
      <c r="AQ821" s="45">
        <v>107.8</v>
      </c>
      <c r="AR821" s="45">
        <v>108.1</v>
      </c>
      <c r="AS821" s="45">
        <v>108.3</v>
      </c>
      <c r="AT821" s="45">
        <v>106.9</v>
      </c>
      <c r="AU821" s="45">
        <v>107.4</v>
      </c>
      <c r="AV821" s="45">
        <v>107.8</v>
      </c>
      <c r="AW821" s="45">
        <v>106.3</v>
      </c>
      <c r="AX821" s="45">
        <v>104.9</v>
      </c>
      <c r="AY821" s="45">
        <v>106.6</v>
      </c>
      <c r="AZ821" s="45">
        <v>106.5</v>
      </c>
      <c r="BA821" s="45">
        <v>105.7</v>
      </c>
      <c r="BB821" s="45">
        <v>101.4</v>
      </c>
      <c r="BC821" s="45">
        <v>103</v>
      </c>
      <c r="BD821" s="45">
        <v>102.1</v>
      </c>
      <c r="BE821" s="45">
        <v>102.1</v>
      </c>
      <c r="BF821" s="45">
        <v>105.3</v>
      </c>
      <c r="BG821" s="45">
        <v>102.9</v>
      </c>
      <c r="BH821" s="45">
        <v>103.2</v>
      </c>
      <c r="BI821" s="45">
        <v>105.5</v>
      </c>
      <c r="BJ821" s="45">
        <v>105</v>
      </c>
      <c r="BK821" s="45">
        <v>104.4</v>
      </c>
      <c r="BL821" s="45">
        <v>101.4</v>
      </c>
      <c r="BM821" s="45">
        <v>101.4</v>
      </c>
      <c r="BN821" s="45">
        <v>104</v>
      </c>
      <c r="BO821" s="45">
        <v>104.4</v>
      </c>
      <c r="BP821" s="45">
        <v>105.6</v>
      </c>
      <c r="BQ821" s="45">
        <v>105.7</v>
      </c>
      <c r="BR821" s="45">
        <v>105.7</v>
      </c>
      <c r="BS821" s="45">
        <v>105.7</v>
      </c>
      <c r="BT821" s="45">
        <v>106.7</v>
      </c>
      <c r="BU821" s="45">
        <v>106.9</v>
      </c>
      <c r="BV821" s="45">
        <v>108.3</v>
      </c>
      <c r="BW821" s="45">
        <v>111.4</v>
      </c>
      <c r="BX821" s="45">
        <v>109.7</v>
      </c>
      <c r="BY821" s="45">
        <v>111.3</v>
      </c>
      <c r="BZ821" s="45">
        <v>107.7</v>
      </c>
      <c r="CA821" s="45">
        <v>110.2</v>
      </c>
      <c r="CB821" s="45">
        <v>109.2</v>
      </c>
      <c r="CC821" s="45">
        <v>109.2</v>
      </c>
      <c r="CD821" s="45">
        <v>110.4</v>
      </c>
      <c r="CE821" s="45">
        <v>110</v>
      </c>
      <c r="CF821" s="45">
        <v>109.1</v>
      </c>
      <c r="CG821" s="45">
        <v>109.1</v>
      </c>
      <c r="CH821" s="45">
        <v>108</v>
      </c>
      <c r="CI821" s="45">
        <v>108.8</v>
      </c>
      <c r="CJ821" s="45">
        <v>110.2</v>
      </c>
      <c r="CK821" s="45">
        <v>111</v>
      </c>
      <c r="CL821" s="45">
        <v>112.1</v>
      </c>
      <c r="CM821" s="45">
        <v>111.7</v>
      </c>
      <c r="CN821" s="45">
        <v>111.2</v>
      </c>
      <c r="CO821" s="45">
        <v>112.6</v>
      </c>
      <c r="CP821" s="45">
        <v>112.8</v>
      </c>
      <c r="CQ821" s="45">
        <v>112.3</v>
      </c>
      <c r="CR821" s="45">
        <v>112.9</v>
      </c>
      <c r="CS821" s="45">
        <v>109.8</v>
      </c>
      <c r="CT821" s="45">
        <v>110.4</v>
      </c>
      <c r="CU821" s="45">
        <v>110.5</v>
      </c>
      <c r="CV821" s="45">
        <v>110.5</v>
      </c>
      <c r="CW821" s="45">
        <v>111.3</v>
      </c>
      <c r="CX821" s="45">
        <v>110.1</v>
      </c>
      <c r="CY821" s="45">
        <v>111.1</v>
      </c>
      <c r="CZ821" s="45">
        <v>111.9</v>
      </c>
      <c r="DA821" s="45">
        <v>112.2</v>
      </c>
      <c r="DB821" s="45">
        <v>112.1</v>
      </c>
      <c r="DC821" s="45">
        <v>113.1</v>
      </c>
      <c r="DD821" s="45">
        <v>113.5</v>
      </c>
      <c r="DE821" s="45">
        <v>115</v>
      </c>
      <c r="DF821" s="45">
        <v>118</v>
      </c>
      <c r="DG821" s="45">
        <v>120.6</v>
      </c>
      <c r="DH821" s="45">
        <v>122.3</v>
      </c>
      <c r="DI821" s="45">
        <v>122.4</v>
      </c>
      <c r="DJ821" s="45">
        <v>122.9</v>
      </c>
      <c r="DK821" s="45">
        <v>122.6</v>
      </c>
      <c r="DL821" s="45">
        <v>123.2</v>
      </c>
      <c r="DM821" s="45">
        <v>124.5</v>
      </c>
      <c r="DN821" s="45">
        <v>125.5</v>
      </c>
      <c r="DO821" s="45">
        <v>127.8</v>
      </c>
      <c r="DP821" s="45">
        <v>128.4</v>
      </c>
      <c r="DQ821" s="45">
        <v>129.4</v>
      </c>
      <c r="DR821" s="45">
        <v>129.80000000000001</v>
      </c>
      <c r="DS821" s="45">
        <v>132.9</v>
      </c>
      <c r="DT821" s="45">
        <v>133.19999999999999</v>
      </c>
      <c r="DU821" s="45">
        <v>135.6</v>
      </c>
      <c r="DV821" s="45">
        <v>136.19999999999999</v>
      </c>
      <c r="DW821" s="45">
        <v>137.19999999999999</v>
      </c>
      <c r="DX821" s="46">
        <v>137.19999999999999</v>
      </c>
      <c r="DY821" s="46">
        <v>138.1</v>
      </c>
      <c r="DZ821" s="46">
        <v>138.80000000000001</v>
      </c>
      <c r="EA821">
        <v>140.30000000000001</v>
      </c>
      <c r="EB821" s="47">
        <v>140.6</v>
      </c>
      <c r="EC821" s="47">
        <v>139.6</v>
      </c>
    </row>
    <row r="822" spans="1:133" x14ac:dyDescent="0.25">
      <c r="A822" s="43" t="s">
        <v>4385</v>
      </c>
      <c r="B822" s="43" t="s">
        <v>4386</v>
      </c>
      <c r="C822" s="44">
        <v>1.01E-3</v>
      </c>
      <c r="D822" s="45">
        <v>119.4</v>
      </c>
      <c r="E822" s="45">
        <v>92.8</v>
      </c>
      <c r="F822" s="45">
        <v>123</v>
      </c>
      <c r="G822" s="45">
        <v>115.6</v>
      </c>
      <c r="H822" s="45">
        <v>119.3</v>
      </c>
      <c r="I822" s="45">
        <v>115.8</v>
      </c>
      <c r="J822" s="45">
        <v>112.9</v>
      </c>
      <c r="K822" s="45">
        <v>113.8</v>
      </c>
      <c r="L822" s="45">
        <v>122.5</v>
      </c>
      <c r="M822" s="45">
        <v>127.1</v>
      </c>
      <c r="N822" s="45">
        <v>117.8</v>
      </c>
      <c r="O822" s="45">
        <v>121.4</v>
      </c>
      <c r="P822" s="45">
        <v>116.5</v>
      </c>
      <c r="Q822" s="45">
        <v>115.3</v>
      </c>
      <c r="R822" s="45">
        <v>119.4</v>
      </c>
      <c r="S822" s="45">
        <v>109.6</v>
      </c>
      <c r="T822" s="45">
        <v>137.69999999999999</v>
      </c>
      <c r="U822" s="45">
        <v>135.69999999999999</v>
      </c>
      <c r="V822" s="45">
        <v>138.30000000000001</v>
      </c>
      <c r="W822" s="45">
        <v>104.4</v>
      </c>
      <c r="X822" s="45">
        <v>125.5</v>
      </c>
      <c r="Y822" s="45">
        <v>125.4</v>
      </c>
      <c r="Z822" s="45">
        <v>135.30000000000001</v>
      </c>
      <c r="AA822" s="45">
        <v>130.69999999999999</v>
      </c>
      <c r="AB822" s="45">
        <v>126.3</v>
      </c>
      <c r="AC822" s="45">
        <v>139.69999999999999</v>
      </c>
      <c r="AD822" s="45">
        <v>113.1</v>
      </c>
      <c r="AE822" s="45">
        <v>125.2</v>
      </c>
      <c r="AF822" s="45">
        <v>126.5</v>
      </c>
      <c r="AG822" s="45">
        <v>105.8</v>
      </c>
      <c r="AH822" s="45">
        <v>131.80000000000001</v>
      </c>
      <c r="AI822" s="45">
        <v>137.19999999999999</v>
      </c>
      <c r="AJ822" s="45">
        <v>117.9</v>
      </c>
      <c r="AK822" s="45">
        <v>118.8</v>
      </c>
      <c r="AL822" s="45">
        <v>133</v>
      </c>
      <c r="AM822" s="45">
        <v>114.5</v>
      </c>
      <c r="AN822" s="45">
        <v>111.5</v>
      </c>
      <c r="AO822" s="45">
        <v>117.3</v>
      </c>
      <c r="AP822" s="45">
        <v>113.3</v>
      </c>
      <c r="AQ822" s="45">
        <v>111.5</v>
      </c>
      <c r="AR822" s="45">
        <v>112.3</v>
      </c>
      <c r="AS822" s="45">
        <v>110.4</v>
      </c>
      <c r="AT822" s="45">
        <v>110.7</v>
      </c>
      <c r="AU822" s="45">
        <v>108.2</v>
      </c>
      <c r="AV822" s="45">
        <v>106.1</v>
      </c>
      <c r="AW822" s="45">
        <v>105.6</v>
      </c>
      <c r="AX822" s="45">
        <v>107.5</v>
      </c>
      <c r="AY822" s="45">
        <v>105.6</v>
      </c>
      <c r="AZ822" s="45">
        <v>106.3</v>
      </c>
      <c r="BA822" s="45">
        <v>107.3</v>
      </c>
      <c r="BB822" s="45">
        <v>105.7</v>
      </c>
      <c r="BC822" s="45">
        <v>107.2</v>
      </c>
      <c r="BD822" s="45">
        <v>105.4</v>
      </c>
      <c r="BE822" s="45">
        <v>107.3</v>
      </c>
      <c r="BF822" s="45">
        <v>108.7</v>
      </c>
      <c r="BG822" s="45">
        <v>108.2</v>
      </c>
      <c r="BH822" s="45">
        <v>110.3</v>
      </c>
      <c r="BI822" s="45">
        <v>112.5</v>
      </c>
      <c r="BJ822" s="45">
        <v>112.2</v>
      </c>
      <c r="BK822" s="45">
        <v>112</v>
      </c>
      <c r="BL822" s="45">
        <v>112</v>
      </c>
      <c r="BM822" s="45">
        <v>112.5</v>
      </c>
      <c r="BN822" s="45">
        <v>113.2</v>
      </c>
      <c r="BO822" s="45">
        <v>111.9</v>
      </c>
      <c r="BP822" s="45">
        <v>114.4</v>
      </c>
      <c r="BQ822" s="45">
        <v>113.1</v>
      </c>
      <c r="BR822" s="45">
        <v>113.2</v>
      </c>
      <c r="BS822" s="45">
        <v>114.7</v>
      </c>
      <c r="BT822" s="45">
        <v>114.8</v>
      </c>
      <c r="BU822" s="45">
        <v>115.2</v>
      </c>
      <c r="BV822" s="45">
        <v>115.2</v>
      </c>
      <c r="BW822" s="45">
        <v>117.5</v>
      </c>
      <c r="BX822" s="45">
        <v>119.4</v>
      </c>
      <c r="BY822" s="45">
        <v>117.2</v>
      </c>
      <c r="BZ822" s="45">
        <v>118.8</v>
      </c>
      <c r="CA822" s="45">
        <v>118.6</v>
      </c>
      <c r="CB822" s="45">
        <v>120.4</v>
      </c>
      <c r="CC822" s="45">
        <v>119.6</v>
      </c>
      <c r="CD822" s="45">
        <v>121.5</v>
      </c>
      <c r="CE822" s="45">
        <v>121.9</v>
      </c>
      <c r="CF822" s="45">
        <v>122.8</v>
      </c>
      <c r="CG822" s="45">
        <v>122.2</v>
      </c>
      <c r="CH822" s="45">
        <v>121.6</v>
      </c>
      <c r="CI822" s="45">
        <v>121.4</v>
      </c>
      <c r="CJ822" s="45">
        <v>122.5</v>
      </c>
      <c r="CK822" s="45">
        <v>122.3</v>
      </c>
      <c r="CL822" s="45">
        <v>120.7</v>
      </c>
      <c r="CM822" s="45">
        <v>120</v>
      </c>
      <c r="CN822" s="45">
        <v>120.4</v>
      </c>
      <c r="CO822" s="45">
        <v>119.7</v>
      </c>
      <c r="CP822" s="45">
        <v>119.3</v>
      </c>
      <c r="CQ822" s="45">
        <v>119.2</v>
      </c>
      <c r="CR822" s="45">
        <v>120.1</v>
      </c>
      <c r="CS822" s="45">
        <v>120.1</v>
      </c>
      <c r="CT822" s="45">
        <v>120.2</v>
      </c>
      <c r="CU822" s="45">
        <v>120.2</v>
      </c>
      <c r="CV822" s="45">
        <v>119.6</v>
      </c>
      <c r="CW822" s="45">
        <v>117.7</v>
      </c>
      <c r="CX822" s="45">
        <v>117.7</v>
      </c>
      <c r="CY822" s="45">
        <v>117.7</v>
      </c>
      <c r="CZ822" s="45">
        <v>119.2</v>
      </c>
      <c r="DA822" s="45">
        <v>120.7</v>
      </c>
      <c r="DB822" s="45">
        <v>120.4</v>
      </c>
      <c r="DC822" s="45">
        <v>121.4</v>
      </c>
      <c r="DD822" s="45">
        <v>120.8</v>
      </c>
      <c r="DE822" s="45">
        <v>122.6</v>
      </c>
      <c r="DF822" s="45">
        <v>124.3</v>
      </c>
      <c r="DG822" s="45">
        <v>124.3</v>
      </c>
      <c r="DH822" s="45">
        <v>127.6</v>
      </c>
      <c r="DI822" s="45">
        <v>127.6</v>
      </c>
      <c r="DJ822" s="45">
        <v>129</v>
      </c>
      <c r="DK822" s="45">
        <v>129</v>
      </c>
      <c r="DL822" s="45">
        <v>129</v>
      </c>
      <c r="DM822" s="45">
        <v>131.6</v>
      </c>
      <c r="DN822" s="45">
        <v>131.9</v>
      </c>
      <c r="DO822" s="45">
        <v>131.6</v>
      </c>
      <c r="DP822" s="45">
        <v>130.69999999999999</v>
      </c>
      <c r="DQ822" s="45">
        <v>130.6</v>
      </c>
      <c r="DR822" s="45">
        <v>132.80000000000001</v>
      </c>
      <c r="DS822" s="45">
        <v>135.5</v>
      </c>
      <c r="DT822" s="45">
        <v>135.5</v>
      </c>
      <c r="DU822" s="45">
        <v>135.5</v>
      </c>
      <c r="DV822" s="45">
        <v>135.5</v>
      </c>
      <c r="DW822" s="45">
        <v>136.9</v>
      </c>
      <c r="DX822" s="46">
        <v>136.9</v>
      </c>
      <c r="DY822" s="46">
        <v>137.4</v>
      </c>
      <c r="DZ822" s="46">
        <v>137</v>
      </c>
      <c r="EA822">
        <v>136.9</v>
      </c>
      <c r="EB822" s="47">
        <v>131.9</v>
      </c>
      <c r="EC822" s="47">
        <v>131.30000000000001</v>
      </c>
    </row>
    <row r="823" spans="1:133" x14ac:dyDescent="0.25">
      <c r="A823" s="43" t="s">
        <v>4387</v>
      </c>
      <c r="B823" s="43" t="s">
        <v>4388</v>
      </c>
      <c r="C823" s="44">
        <v>5.0299999999999997E-2</v>
      </c>
      <c r="D823" s="45">
        <v>93.7</v>
      </c>
      <c r="E823" s="45">
        <v>104.4</v>
      </c>
      <c r="F823" s="45">
        <v>101.5</v>
      </c>
      <c r="G823" s="45">
        <v>104.2</v>
      </c>
      <c r="H823" s="45">
        <v>101.9</v>
      </c>
      <c r="I823" s="45">
        <v>102.4</v>
      </c>
      <c r="J823" s="45">
        <v>101.3</v>
      </c>
      <c r="K823" s="45">
        <v>109.3</v>
      </c>
      <c r="L823" s="45">
        <v>96.6</v>
      </c>
      <c r="M823" s="45">
        <v>108</v>
      </c>
      <c r="N823" s="45">
        <v>97.8</v>
      </c>
      <c r="O823" s="45">
        <v>112.7</v>
      </c>
      <c r="P823" s="45">
        <v>95.3</v>
      </c>
      <c r="Q823" s="45">
        <v>98.7</v>
      </c>
      <c r="R823" s="45">
        <v>112.6</v>
      </c>
      <c r="S823" s="45">
        <v>111.5</v>
      </c>
      <c r="T823" s="45">
        <v>110.4</v>
      </c>
      <c r="U823" s="45">
        <v>111.2</v>
      </c>
      <c r="V823" s="45">
        <v>101.1</v>
      </c>
      <c r="W823" s="45">
        <v>93.9</v>
      </c>
      <c r="X823" s="45">
        <v>110.7</v>
      </c>
      <c r="Y823" s="45">
        <v>104</v>
      </c>
      <c r="Z823" s="45">
        <v>97.7</v>
      </c>
      <c r="AA823" s="45">
        <v>98.8</v>
      </c>
      <c r="AB823" s="45">
        <v>93.9</v>
      </c>
      <c r="AC823" s="45">
        <v>100.6</v>
      </c>
      <c r="AD823" s="45">
        <v>103.9</v>
      </c>
      <c r="AE823" s="45">
        <v>95.1</v>
      </c>
      <c r="AF823" s="45">
        <v>95.2</v>
      </c>
      <c r="AG823" s="45">
        <v>100.6</v>
      </c>
      <c r="AH823" s="45">
        <v>95.4</v>
      </c>
      <c r="AI823" s="45">
        <v>100.7</v>
      </c>
      <c r="AJ823" s="45">
        <v>104</v>
      </c>
      <c r="AK823" s="45">
        <v>96.1</v>
      </c>
      <c r="AL823" s="45">
        <v>103.6</v>
      </c>
      <c r="AM823" s="45">
        <v>109.4</v>
      </c>
      <c r="AN823" s="45">
        <v>104.3</v>
      </c>
      <c r="AO823" s="45">
        <v>107.1</v>
      </c>
      <c r="AP823" s="45">
        <v>103.6</v>
      </c>
      <c r="AQ823" s="45">
        <v>101.9</v>
      </c>
      <c r="AR823" s="45">
        <v>101.3</v>
      </c>
      <c r="AS823" s="45">
        <v>103.4</v>
      </c>
      <c r="AT823" s="45">
        <v>107.2</v>
      </c>
      <c r="AU823" s="45">
        <v>107.3</v>
      </c>
      <c r="AV823" s="45">
        <v>107.4</v>
      </c>
      <c r="AW823" s="45">
        <v>107.1</v>
      </c>
      <c r="AX823" s="45">
        <v>107.3</v>
      </c>
      <c r="AY823" s="45">
        <v>107.3</v>
      </c>
      <c r="AZ823" s="45">
        <v>107.3</v>
      </c>
      <c r="BA823" s="45">
        <v>105.8</v>
      </c>
      <c r="BB823" s="45">
        <v>106.6</v>
      </c>
      <c r="BC823" s="45">
        <v>106.6</v>
      </c>
      <c r="BD823" s="45">
        <v>106.6</v>
      </c>
      <c r="BE823" s="45">
        <v>106.6</v>
      </c>
      <c r="BF823" s="45">
        <v>106.6</v>
      </c>
      <c r="BG823" s="45">
        <v>106.6</v>
      </c>
      <c r="BH823" s="45">
        <v>106.6</v>
      </c>
      <c r="BI823" s="45">
        <v>106.8</v>
      </c>
      <c r="BJ823" s="45">
        <v>106.8</v>
      </c>
      <c r="BK823" s="45">
        <v>106.8</v>
      </c>
      <c r="BL823" s="45">
        <v>106.8</v>
      </c>
      <c r="BM823" s="45">
        <v>105.4</v>
      </c>
      <c r="BN823" s="45">
        <v>105.6</v>
      </c>
      <c r="BO823" s="45">
        <v>96.8</v>
      </c>
      <c r="BP823" s="45">
        <v>96.1</v>
      </c>
      <c r="BQ823" s="45">
        <v>96.6</v>
      </c>
      <c r="BR823" s="45">
        <v>96.1</v>
      </c>
      <c r="BS823" s="45">
        <v>96.1</v>
      </c>
      <c r="BT823" s="45">
        <v>94.9</v>
      </c>
      <c r="BU823" s="45">
        <v>96.1</v>
      </c>
      <c r="BV823" s="45">
        <v>96.2</v>
      </c>
      <c r="BW823" s="45">
        <v>96.8</v>
      </c>
      <c r="BX823" s="45">
        <v>96.8</v>
      </c>
      <c r="BY823" s="45">
        <v>97.1</v>
      </c>
      <c r="BZ823" s="45">
        <v>96.7</v>
      </c>
      <c r="CA823" s="45">
        <v>95.8</v>
      </c>
      <c r="CB823" s="45">
        <v>96.2</v>
      </c>
      <c r="CC823" s="45">
        <v>95.8</v>
      </c>
      <c r="CD823" s="45">
        <v>95.3</v>
      </c>
      <c r="CE823" s="45">
        <v>96.2</v>
      </c>
      <c r="CF823" s="45">
        <v>97.3</v>
      </c>
      <c r="CG823" s="45">
        <v>97.3</v>
      </c>
      <c r="CH823" s="45">
        <v>96.9</v>
      </c>
      <c r="CI823" s="45">
        <v>97.5</v>
      </c>
      <c r="CJ823" s="45">
        <v>98</v>
      </c>
      <c r="CK823" s="45">
        <v>97.4</v>
      </c>
      <c r="CL823" s="45">
        <v>97.5</v>
      </c>
      <c r="CM823" s="45">
        <v>98.4</v>
      </c>
      <c r="CN823" s="45">
        <v>97.1</v>
      </c>
      <c r="CO823" s="45">
        <v>97.4</v>
      </c>
      <c r="CP823" s="45">
        <v>97</v>
      </c>
      <c r="CQ823" s="45">
        <v>97.7</v>
      </c>
      <c r="CR823" s="45">
        <v>98.2</v>
      </c>
      <c r="CS823" s="45">
        <v>98.4</v>
      </c>
      <c r="CT823" s="45">
        <v>98.1</v>
      </c>
      <c r="CU823" s="45">
        <v>98.2</v>
      </c>
      <c r="CV823" s="45">
        <v>98.2</v>
      </c>
      <c r="CW823" s="45">
        <v>98.8</v>
      </c>
      <c r="CX823" s="45">
        <v>95.1</v>
      </c>
      <c r="CY823" s="45">
        <v>93.8</v>
      </c>
      <c r="CZ823" s="45">
        <v>93.8</v>
      </c>
      <c r="DA823" s="45">
        <v>99.2</v>
      </c>
      <c r="DB823" s="45">
        <v>101.5</v>
      </c>
      <c r="DC823" s="45">
        <v>100.1</v>
      </c>
      <c r="DD823" s="45">
        <v>103.1</v>
      </c>
      <c r="DE823" s="45">
        <v>103.9</v>
      </c>
      <c r="DF823" s="45">
        <v>103.8</v>
      </c>
      <c r="DG823" s="45">
        <v>106.5</v>
      </c>
      <c r="DH823" s="45">
        <v>105.2</v>
      </c>
      <c r="DI823" s="45">
        <v>104</v>
      </c>
      <c r="DJ823" s="45">
        <v>108.8</v>
      </c>
      <c r="DK823" s="45">
        <v>108.3</v>
      </c>
      <c r="DL823" s="45">
        <v>106.5</v>
      </c>
      <c r="DM823" s="45">
        <v>108.8</v>
      </c>
      <c r="DN823" s="45">
        <v>108.5</v>
      </c>
      <c r="DO823" s="45">
        <v>109.7</v>
      </c>
      <c r="DP823" s="45">
        <v>110.5</v>
      </c>
      <c r="DQ823" s="45">
        <v>111.3</v>
      </c>
      <c r="DR823" s="45">
        <v>109.5</v>
      </c>
      <c r="DS823" s="45">
        <v>108</v>
      </c>
      <c r="DT823" s="45">
        <v>110.9</v>
      </c>
      <c r="DU823" s="45">
        <v>110.1</v>
      </c>
      <c r="DV823" s="45">
        <v>109.3</v>
      </c>
      <c r="DW823" s="45">
        <v>111.5</v>
      </c>
      <c r="DX823" s="46">
        <v>108.3</v>
      </c>
      <c r="DY823" s="46">
        <v>108.2</v>
      </c>
      <c r="DZ823" s="46">
        <v>109.8</v>
      </c>
      <c r="EA823">
        <v>108.5</v>
      </c>
      <c r="EB823" s="47">
        <v>109.5</v>
      </c>
      <c r="EC823" s="47">
        <v>109.5</v>
      </c>
    </row>
    <row r="824" spans="1:133" x14ac:dyDescent="0.25">
      <c r="A824" s="43" t="s">
        <v>4389</v>
      </c>
      <c r="B824" s="43" t="s">
        <v>4390</v>
      </c>
      <c r="C824" s="44">
        <v>0.15245</v>
      </c>
      <c r="D824" s="45">
        <v>110.7</v>
      </c>
      <c r="E824" s="45">
        <v>113.4</v>
      </c>
      <c r="F824" s="45">
        <v>112.3</v>
      </c>
      <c r="G824" s="45">
        <v>112.8</v>
      </c>
      <c r="H824" s="45">
        <v>109.2</v>
      </c>
      <c r="I824" s="45">
        <v>104</v>
      </c>
      <c r="J824" s="45">
        <v>103.5</v>
      </c>
      <c r="K824" s="45">
        <v>101.8</v>
      </c>
      <c r="L824" s="45">
        <v>102.1</v>
      </c>
      <c r="M824" s="45">
        <v>102.4</v>
      </c>
      <c r="N824" s="45">
        <v>102.5</v>
      </c>
      <c r="O824" s="45">
        <v>106.2</v>
      </c>
      <c r="P824" s="45">
        <v>108.9</v>
      </c>
      <c r="Q824" s="45">
        <v>110</v>
      </c>
      <c r="R824" s="45">
        <v>114.9</v>
      </c>
      <c r="S824" s="45">
        <v>114.1</v>
      </c>
      <c r="T824" s="45">
        <v>101.3</v>
      </c>
      <c r="U824" s="45">
        <v>107.7</v>
      </c>
      <c r="V824" s="45">
        <v>106.1</v>
      </c>
      <c r="W824" s="45">
        <v>107.4</v>
      </c>
      <c r="X824" s="45">
        <v>115</v>
      </c>
      <c r="Y824" s="45">
        <v>101.7</v>
      </c>
      <c r="Z824" s="45">
        <v>105.6</v>
      </c>
      <c r="AA824" s="45">
        <v>112.2</v>
      </c>
      <c r="AB824" s="45">
        <v>121.1</v>
      </c>
      <c r="AC824" s="45">
        <v>125.7</v>
      </c>
      <c r="AD824" s="45">
        <v>124.4</v>
      </c>
      <c r="AE824" s="45">
        <v>124.3</v>
      </c>
      <c r="AF824" s="45">
        <v>119.4</v>
      </c>
      <c r="AG824" s="45">
        <v>128</v>
      </c>
      <c r="AH824" s="45">
        <v>131.6</v>
      </c>
      <c r="AI824" s="45">
        <v>141.9</v>
      </c>
      <c r="AJ824" s="45">
        <v>147.6</v>
      </c>
      <c r="AK824" s="45">
        <v>129.5</v>
      </c>
      <c r="AL824" s="45">
        <v>135.5</v>
      </c>
      <c r="AM824" s="45">
        <v>132.69999999999999</v>
      </c>
      <c r="AN824" s="45">
        <v>137.1</v>
      </c>
      <c r="AO824" s="45">
        <v>137.1</v>
      </c>
      <c r="AP824" s="45">
        <v>128.4</v>
      </c>
      <c r="AQ824" s="45">
        <v>127.1</v>
      </c>
      <c r="AR824" s="45">
        <v>122.5</v>
      </c>
      <c r="AS824" s="45">
        <v>130.9</v>
      </c>
      <c r="AT824" s="45">
        <v>128.6</v>
      </c>
      <c r="AU824" s="45">
        <v>137.5</v>
      </c>
      <c r="AV824" s="45">
        <v>138</v>
      </c>
      <c r="AW824" s="45">
        <v>134.30000000000001</v>
      </c>
      <c r="AX824" s="45">
        <v>129.30000000000001</v>
      </c>
      <c r="AY824" s="45">
        <v>123.3</v>
      </c>
      <c r="AZ824" s="45">
        <v>127.4</v>
      </c>
      <c r="BA824" s="45">
        <v>131.1</v>
      </c>
      <c r="BB824" s="45">
        <v>133.1</v>
      </c>
      <c r="BC824" s="45">
        <v>130.9</v>
      </c>
      <c r="BD824" s="45">
        <v>136.4</v>
      </c>
      <c r="BE824" s="45">
        <v>131.1</v>
      </c>
      <c r="BF824" s="45">
        <v>130.6</v>
      </c>
      <c r="BG824" s="45">
        <v>137.4</v>
      </c>
      <c r="BH824" s="45">
        <v>131.1</v>
      </c>
      <c r="BI824" s="45">
        <v>131.1</v>
      </c>
      <c r="BJ824" s="45">
        <v>131.1</v>
      </c>
      <c r="BK824" s="45">
        <v>140.30000000000001</v>
      </c>
      <c r="BL824" s="45">
        <v>140.30000000000001</v>
      </c>
      <c r="BM824" s="45">
        <v>140.30000000000001</v>
      </c>
      <c r="BN824" s="45">
        <v>140.30000000000001</v>
      </c>
      <c r="BO824" s="45">
        <v>141.30000000000001</v>
      </c>
      <c r="BP824" s="45">
        <v>141.30000000000001</v>
      </c>
      <c r="BQ824" s="45">
        <v>141.30000000000001</v>
      </c>
      <c r="BR824" s="45">
        <v>141.30000000000001</v>
      </c>
      <c r="BS824" s="45">
        <v>141.30000000000001</v>
      </c>
      <c r="BT824" s="45">
        <v>141.30000000000001</v>
      </c>
      <c r="BU824" s="45">
        <v>160.9</v>
      </c>
      <c r="BV824" s="45">
        <v>163</v>
      </c>
      <c r="BW824" s="45">
        <v>162.4</v>
      </c>
      <c r="BX824" s="45">
        <v>162.4</v>
      </c>
      <c r="BY824" s="45">
        <v>164.4</v>
      </c>
      <c r="BZ824" s="45">
        <v>164.4</v>
      </c>
      <c r="CA824" s="45">
        <v>161.6</v>
      </c>
      <c r="CB824" s="45">
        <v>164.9</v>
      </c>
      <c r="CC824" s="45">
        <v>164.9</v>
      </c>
      <c r="CD824" s="45">
        <v>161.1</v>
      </c>
      <c r="CE824" s="45">
        <v>165</v>
      </c>
      <c r="CF824" s="45">
        <v>149.69999999999999</v>
      </c>
      <c r="CG824" s="45">
        <v>152.80000000000001</v>
      </c>
      <c r="CH824" s="45">
        <v>145.30000000000001</v>
      </c>
      <c r="CI824" s="45">
        <v>146.80000000000001</v>
      </c>
      <c r="CJ824" s="45">
        <v>137</v>
      </c>
      <c r="CK824" s="45">
        <v>137.1</v>
      </c>
      <c r="CL824" s="45">
        <v>147.19999999999999</v>
      </c>
      <c r="CM824" s="45">
        <v>126.9</v>
      </c>
      <c r="CN824" s="45">
        <v>123.8</v>
      </c>
      <c r="CO824" s="45">
        <v>122.1</v>
      </c>
      <c r="CP824" s="45">
        <v>142.80000000000001</v>
      </c>
      <c r="CQ824" s="45">
        <v>147</v>
      </c>
      <c r="CR824" s="45">
        <v>147</v>
      </c>
      <c r="CS824" s="45">
        <v>142.9</v>
      </c>
      <c r="CT824" s="45">
        <v>138.30000000000001</v>
      </c>
      <c r="CU824" s="45">
        <v>138.30000000000001</v>
      </c>
      <c r="CV824" s="45">
        <v>138.30000000000001</v>
      </c>
      <c r="CW824" s="45">
        <v>138.30000000000001</v>
      </c>
      <c r="CX824" s="45">
        <v>152.5</v>
      </c>
      <c r="CY824" s="45">
        <v>144.19999999999999</v>
      </c>
      <c r="CZ824" s="45">
        <v>152.1</v>
      </c>
      <c r="DA824" s="45">
        <v>144.6</v>
      </c>
      <c r="DB824" s="45">
        <v>140.6</v>
      </c>
      <c r="DC824" s="45">
        <v>139.80000000000001</v>
      </c>
      <c r="DD824" s="45">
        <v>142</v>
      </c>
      <c r="DE824" s="45">
        <v>140</v>
      </c>
      <c r="DF824" s="45">
        <v>147.6</v>
      </c>
      <c r="DG824" s="45">
        <v>149.30000000000001</v>
      </c>
      <c r="DH824" s="45">
        <v>144.5</v>
      </c>
      <c r="DI824" s="45">
        <v>148.30000000000001</v>
      </c>
      <c r="DJ824" s="45">
        <v>148.30000000000001</v>
      </c>
      <c r="DK824" s="45">
        <v>159.4</v>
      </c>
      <c r="DL824" s="45">
        <v>159.30000000000001</v>
      </c>
      <c r="DM824" s="45">
        <v>159.30000000000001</v>
      </c>
      <c r="DN824" s="45">
        <v>163.30000000000001</v>
      </c>
      <c r="DO824" s="45">
        <v>162.9</v>
      </c>
      <c r="DP824" s="45">
        <v>164.7</v>
      </c>
      <c r="DQ824" s="45">
        <v>164.7</v>
      </c>
      <c r="DR824" s="45">
        <v>164.7</v>
      </c>
      <c r="DS824" s="45">
        <v>165.8</v>
      </c>
      <c r="DT824" s="45">
        <v>167.5</v>
      </c>
      <c r="DU824" s="45">
        <v>167.5</v>
      </c>
      <c r="DV824" s="45">
        <v>167.5</v>
      </c>
      <c r="DW824" s="45">
        <v>156.30000000000001</v>
      </c>
      <c r="DX824" s="46">
        <v>162.69999999999999</v>
      </c>
      <c r="DY824" s="46">
        <v>162.69999999999999</v>
      </c>
      <c r="DZ824" s="46">
        <v>162.69999999999999</v>
      </c>
      <c r="EA824">
        <v>160.80000000000001</v>
      </c>
      <c r="EB824" s="47">
        <v>161.5</v>
      </c>
      <c r="EC824" s="47">
        <v>161.5</v>
      </c>
    </row>
    <row r="825" spans="1:133" x14ac:dyDescent="0.25">
      <c r="A825" s="43" t="s">
        <v>4391</v>
      </c>
      <c r="B825" s="43" t="s">
        <v>4392</v>
      </c>
      <c r="C825" s="44">
        <v>1.704E-2</v>
      </c>
      <c r="D825" s="45">
        <v>107.8</v>
      </c>
      <c r="E825" s="45">
        <v>104.9</v>
      </c>
      <c r="F825" s="45">
        <v>104.9</v>
      </c>
      <c r="G825" s="45">
        <v>107.2</v>
      </c>
      <c r="H825" s="45">
        <v>102.2</v>
      </c>
      <c r="I825" s="45">
        <v>102.2</v>
      </c>
      <c r="J825" s="45">
        <v>102.9</v>
      </c>
      <c r="K825" s="45">
        <v>102.9</v>
      </c>
      <c r="L825" s="45">
        <v>102.9</v>
      </c>
      <c r="M825" s="45">
        <v>102.9</v>
      </c>
      <c r="N825" s="45">
        <v>102.9</v>
      </c>
      <c r="O825" s="45">
        <v>109.4</v>
      </c>
      <c r="P825" s="45">
        <v>113.9</v>
      </c>
      <c r="Q825" s="45">
        <v>116.9</v>
      </c>
      <c r="R825" s="45">
        <v>118.9</v>
      </c>
      <c r="S825" s="45">
        <v>121.2</v>
      </c>
      <c r="T825" s="45">
        <v>125.8</v>
      </c>
      <c r="U825" s="45">
        <v>123.7</v>
      </c>
      <c r="V825" s="45">
        <v>123.7</v>
      </c>
      <c r="W825" s="45">
        <v>122.9</v>
      </c>
      <c r="X825" s="45">
        <v>120.6</v>
      </c>
      <c r="Y825" s="45">
        <v>125.6</v>
      </c>
      <c r="Z825" s="45">
        <v>125.6</v>
      </c>
      <c r="AA825" s="45">
        <v>125.6</v>
      </c>
      <c r="AB825" s="45">
        <v>123.4</v>
      </c>
      <c r="AC825" s="45">
        <v>126.6</v>
      </c>
      <c r="AD825" s="45">
        <v>129.4</v>
      </c>
      <c r="AE825" s="45">
        <v>129.4</v>
      </c>
      <c r="AF825" s="45">
        <v>127</v>
      </c>
      <c r="AG825" s="45">
        <v>127</v>
      </c>
      <c r="AH825" s="45">
        <v>127.5</v>
      </c>
      <c r="AI825" s="45">
        <v>127.5</v>
      </c>
      <c r="AJ825" s="45">
        <v>127.5</v>
      </c>
      <c r="AK825" s="45">
        <v>127</v>
      </c>
      <c r="AL825" s="45">
        <v>127.3</v>
      </c>
      <c r="AM825" s="45">
        <v>127.3</v>
      </c>
      <c r="AN825" s="45">
        <v>127.3</v>
      </c>
      <c r="AO825" s="45">
        <v>127.3</v>
      </c>
      <c r="AP825" s="45">
        <v>124.7</v>
      </c>
      <c r="AQ825" s="45">
        <v>126.5</v>
      </c>
      <c r="AR825" s="45">
        <v>126.5</v>
      </c>
      <c r="AS825" s="45">
        <v>126.5</v>
      </c>
      <c r="AT825" s="45">
        <v>126.3</v>
      </c>
      <c r="AU825" s="45">
        <v>126.3</v>
      </c>
      <c r="AV825" s="45">
        <v>132.1</v>
      </c>
      <c r="AW825" s="45">
        <v>134.9</v>
      </c>
      <c r="AX825" s="45">
        <v>137.1</v>
      </c>
      <c r="AY825" s="45">
        <v>140.1</v>
      </c>
      <c r="AZ825" s="45">
        <v>141.69999999999999</v>
      </c>
      <c r="BA825" s="45">
        <v>143.6</v>
      </c>
      <c r="BB825" s="45">
        <v>146.30000000000001</v>
      </c>
      <c r="BC825" s="45">
        <v>149.5</v>
      </c>
      <c r="BD825" s="45">
        <v>148.6</v>
      </c>
      <c r="BE825" s="45">
        <v>150.30000000000001</v>
      </c>
      <c r="BF825" s="45">
        <v>152.6</v>
      </c>
      <c r="BG825" s="45">
        <v>153.19999999999999</v>
      </c>
      <c r="BH825" s="45">
        <v>153.19999999999999</v>
      </c>
      <c r="BI825" s="45">
        <v>153.30000000000001</v>
      </c>
      <c r="BJ825" s="45">
        <v>153.6</v>
      </c>
      <c r="BK825" s="45">
        <v>153.6</v>
      </c>
      <c r="BL825" s="45">
        <v>153.6</v>
      </c>
      <c r="BM825" s="45">
        <v>153.6</v>
      </c>
      <c r="BN825" s="45">
        <v>153.19999999999999</v>
      </c>
      <c r="BO825" s="45">
        <v>153.30000000000001</v>
      </c>
      <c r="BP825" s="45">
        <v>153.30000000000001</v>
      </c>
      <c r="BQ825" s="45">
        <v>155.4</v>
      </c>
      <c r="BR825" s="45">
        <v>155.5</v>
      </c>
      <c r="BS825" s="45">
        <v>155.5</v>
      </c>
      <c r="BT825" s="45">
        <v>155.6</v>
      </c>
      <c r="BU825" s="45">
        <v>155.80000000000001</v>
      </c>
      <c r="BV825" s="45">
        <v>155.80000000000001</v>
      </c>
      <c r="BW825" s="45">
        <v>155.80000000000001</v>
      </c>
      <c r="BX825" s="45">
        <v>157.30000000000001</v>
      </c>
      <c r="BY825" s="45">
        <v>157.30000000000001</v>
      </c>
      <c r="BZ825" s="45">
        <v>157.30000000000001</v>
      </c>
      <c r="CA825" s="45">
        <v>157.30000000000001</v>
      </c>
      <c r="CB825" s="45">
        <v>157.30000000000001</v>
      </c>
      <c r="CC825" s="45">
        <v>157.4</v>
      </c>
      <c r="CD825" s="45">
        <v>158.19999999999999</v>
      </c>
      <c r="CE825" s="45">
        <v>158.69999999999999</v>
      </c>
      <c r="CF825" s="45">
        <v>158.9</v>
      </c>
      <c r="CG825" s="45">
        <v>158.9</v>
      </c>
      <c r="CH825" s="45">
        <v>158.9</v>
      </c>
      <c r="CI825" s="45">
        <v>158.9</v>
      </c>
      <c r="CJ825" s="45">
        <v>158.9</v>
      </c>
      <c r="CK825" s="45">
        <v>158.9</v>
      </c>
      <c r="CL825" s="45">
        <v>158.9</v>
      </c>
      <c r="CM825" s="45">
        <v>158.80000000000001</v>
      </c>
      <c r="CN825" s="45">
        <v>158.80000000000001</v>
      </c>
      <c r="CO825" s="45">
        <v>158.80000000000001</v>
      </c>
      <c r="CP825" s="45">
        <v>158.80000000000001</v>
      </c>
      <c r="CQ825" s="45">
        <v>158.69999999999999</v>
      </c>
      <c r="CR825" s="45">
        <v>158.69999999999999</v>
      </c>
      <c r="CS825" s="45">
        <v>158.6</v>
      </c>
      <c r="CT825" s="45">
        <v>158.6</v>
      </c>
      <c r="CU825" s="45">
        <v>158.6</v>
      </c>
      <c r="CV825" s="45">
        <v>158.6</v>
      </c>
      <c r="CW825" s="45">
        <v>158.6</v>
      </c>
      <c r="CX825" s="45">
        <v>158.80000000000001</v>
      </c>
      <c r="CY825" s="45">
        <v>158.80000000000001</v>
      </c>
      <c r="CZ825" s="45">
        <v>158.80000000000001</v>
      </c>
      <c r="DA825" s="45">
        <v>158.80000000000001</v>
      </c>
      <c r="DB825" s="45">
        <v>158.80000000000001</v>
      </c>
      <c r="DC825" s="45">
        <v>159</v>
      </c>
      <c r="DD825" s="45">
        <v>159</v>
      </c>
      <c r="DE825" s="45">
        <v>158.9</v>
      </c>
      <c r="DF825" s="45">
        <v>159</v>
      </c>
      <c r="DG825" s="45">
        <v>159</v>
      </c>
      <c r="DH825" s="45">
        <v>158.9</v>
      </c>
      <c r="DI825" s="45">
        <v>158.9</v>
      </c>
      <c r="DJ825" s="45">
        <v>159</v>
      </c>
      <c r="DK825" s="45">
        <v>162.69999999999999</v>
      </c>
      <c r="DL825" s="45">
        <v>168.1</v>
      </c>
      <c r="DM825" s="45">
        <v>168.5</v>
      </c>
      <c r="DN825" s="45">
        <v>168.5</v>
      </c>
      <c r="DO825" s="45">
        <v>168.7</v>
      </c>
      <c r="DP825" s="45">
        <v>168.7</v>
      </c>
      <c r="DQ825" s="45">
        <v>168.8</v>
      </c>
      <c r="DR825" s="45">
        <v>168.8</v>
      </c>
      <c r="DS825" s="45">
        <v>171.6</v>
      </c>
      <c r="DT825" s="45">
        <v>171.5</v>
      </c>
      <c r="DU825" s="45">
        <v>171.6</v>
      </c>
      <c r="DV825" s="45">
        <v>171.5</v>
      </c>
      <c r="DW825" s="45">
        <v>171.5</v>
      </c>
      <c r="DX825" s="46">
        <v>174</v>
      </c>
      <c r="DY825" s="46">
        <v>174</v>
      </c>
      <c r="DZ825" s="46">
        <v>174</v>
      </c>
      <c r="EA825">
        <v>173.9</v>
      </c>
      <c r="EB825" s="47">
        <v>173.8</v>
      </c>
      <c r="EC825" s="47">
        <v>173.7</v>
      </c>
    </row>
    <row r="826" spans="1:133" x14ac:dyDescent="0.25">
      <c r="A826" s="43" t="s">
        <v>4393</v>
      </c>
      <c r="B826" s="43" t="s">
        <v>4394</v>
      </c>
      <c r="C826" s="44">
        <v>1.64777</v>
      </c>
      <c r="D826" s="45">
        <v>98.8</v>
      </c>
      <c r="E826" s="45">
        <v>100.7</v>
      </c>
      <c r="F826" s="45">
        <v>102</v>
      </c>
      <c r="G826" s="45">
        <v>103</v>
      </c>
      <c r="H826" s="45">
        <v>102</v>
      </c>
      <c r="I826" s="45">
        <v>102.4</v>
      </c>
      <c r="J826" s="45">
        <v>102.9</v>
      </c>
      <c r="K826" s="45">
        <v>100.5</v>
      </c>
      <c r="L826" s="45">
        <v>98.7</v>
      </c>
      <c r="M826" s="45">
        <v>104.4</v>
      </c>
      <c r="N826" s="45">
        <v>101.5</v>
      </c>
      <c r="O826" s="45">
        <v>101.1</v>
      </c>
      <c r="P826" s="45">
        <v>100.1</v>
      </c>
      <c r="Q826" s="45">
        <v>102.5</v>
      </c>
      <c r="R826" s="45">
        <v>104.7</v>
      </c>
      <c r="S826" s="45">
        <v>104.5</v>
      </c>
      <c r="T826" s="45">
        <v>104.5</v>
      </c>
      <c r="U826" s="45">
        <v>103.9</v>
      </c>
      <c r="V826" s="45">
        <v>102.1</v>
      </c>
      <c r="W826" s="45">
        <v>101.3</v>
      </c>
      <c r="X826" s="45">
        <v>102.8</v>
      </c>
      <c r="Y826" s="45">
        <v>104.8</v>
      </c>
      <c r="Z826" s="45">
        <v>101.3</v>
      </c>
      <c r="AA826" s="45">
        <v>104</v>
      </c>
      <c r="AB826" s="45">
        <v>103.4</v>
      </c>
      <c r="AC826" s="45">
        <v>105.4</v>
      </c>
      <c r="AD826" s="45">
        <v>106.7</v>
      </c>
      <c r="AE826" s="45">
        <v>105.9</v>
      </c>
      <c r="AF826" s="45">
        <v>108.8</v>
      </c>
      <c r="AG826" s="45">
        <v>110.7</v>
      </c>
      <c r="AH826" s="45">
        <v>110.4</v>
      </c>
      <c r="AI826" s="45">
        <v>107.1</v>
      </c>
      <c r="AJ826" s="45">
        <v>101.2</v>
      </c>
      <c r="AK826" s="45">
        <v>107.5</v>
      </c>
      <c r="AL826" s="45">
        <v>103.9</v>
      </c>
      <c r="AM826" s="45">
        <v>103.9</v>
      </c>
      <c r="AN826" s="45">
        <v>102.6</v>
      </c>
      <c r="AO826" s="45">
        <v>104</v>
      </c>
      <c r="AP826" s="45">
        <v>105.9</v>
      </c>
      <c r="AQ826" s="45">
        <v>106</v>
      </c>
      <c r="AR826" s="45">
        <v>107.5</v>
      </c>
      <c r="AS826" s="45">
        <v>107.5</v>
      </c>
      <c r="AT826" s="45">
        <v>106.8</v>
      </c>
      <c r="AU826" s="45">
        <v>105.9</v>
      </c>
      <c r="AV826" s="45">
        <v>105.9</v>
      </c>
      <c r="AW826" s="45">
        <v>106.9</v>
      </c>
      <c r="AX826" s="45">
        <v>106.3</v>
      </c>
      <c r="AY826" s="45">
        <v>105.2</v>
      </c>
      <c r="AZ826" s="45">
        <v>104.1</v>
      </c>
      <c r="BA826" s="45">
        <v>104.7</v>
      </c>
      <c r="BB826" s="45">
        <v>106.7</v>
      </c>
      <c r="BC826" s="45">
        <v>105.5</v>
      </c>
      <c r="BD826" s="45">
        <v>107.8</v>
      </c>
      <c r="BE826" s="45">
        <v>107.9</v>
      </c>
      <c r="BF826" s="45">
        <v>107.9</v>
      </c>
      <c r="BG826" s="45">
        <v>108.7</v>
      </c>
      <c r="BH826" s="45">
        <v>109.3</v>
      </c>
      <c r="BI826" s="45">
        <v>110.4</v>
      </c>
      <c r="BJ826" s="45">
        <v>109.7</v>
      </c>
      <c r="BK826" s="45">
        <v>109.9</v>
      </c>
      <c r="BL826" s="45">
        <v>108</v>
      </c>
      <c r="BM826" s="45">
        <v>109</v>
      </c>
      <c r="BN826" s="45">
        <v>109.3</v>
      </c>
      <c r="BO826" s="45">
        <v>109.1</v>
      </c>
      <c r="BP826" s="45">
        <v>109.1</v>
      </c>
      <c r="BQ826" s="45">
        <v>109.6</v>
      </c>
      <c r="BR826" s="45">
        <v>110.5</v>
      </c>
      <c r="BS826" s="45">
        <v>110.8</v>
      </c>
      <c r="BT826" s="45">
        <v>111.5</v>
      </c>
      <c r="BU826" s="45">
        <v>112.1</v>
      </c>
      <c r="BV826" s="45">
        <v>112.4</v>
      </c>
      <c r="BW826" s="45">
        <v>110.4</v>
      </c>
      <c r="BX826" s="45">
        <v>110.4</v>
      </c>
      <c r="BY826" s="45">
        <v>110.4</v>
      </c>
      <c r="BZ826" s="45">
        <v>110.6</v>
      </c>
      <c r="CA826" s="45">
        <v>111.2</v>
      </c>
      <c r="CB826" s="45">
        <v>110.9</v>
      </c>
      <c r="CC826" s="45">
        <v>111.5</v>
      </c>
      <c r="CD826" s="45">
        <v>111.8</v>
      </c>
      <c r="CE826" s="45">
        <v>112</v>
      </c>
      <c r="CF826" s="45">
        <v>112.5</v>
      </c>
      <c r="CG826" s="45">
        <v>112.9</v>
      </c>
      <c r="CH826" s="45">
        <v>112.9</v>
      </c>
      <c r="CI826" s="45">
        <v>113.3</v>
      </c>
      <c r="CJ826" s="45">
        <v>114.2</v>
      </c>
      <c r="CK826" s="45">
        <v>116.9</v>
      </c>
      <c r="CL826" s="45">
        <v>117</v>
      </c>
      <c r="CM826" s="45">
        <v>117.5</v>
      </c>
      <c r="CN826" s="45">
        <v>117.7</v>
      </c>
      <c r="CO826" s="45">
        <v>117.9</v>
      </c>
      <c r="CP826" s="45">
        <v>118</v>
      </c>
      <c r="CQ826" s="45">
        <v>118.4</v>
      </c>
      <c r="CR826" s="45">
        <v>118.4</v>
      </c>
      <c r="CS826" s="45">
        <v>118.7</v>
      </c>
      <c r="CT826" s="45">
        <v>120.5</v>
      </c>
      <c r="CU826" s="45">
        <v>120.5</v>
      </c>
      <c r="CV826" s="45">
        <v>120.5</v>
      </c>
      <c r="CW826" s="45">
        <v>124.2</v>
      </c>
      <c r="CX826" s="45">
        <v>124.5</v>
      </c>
      <c r="CY826" s="45">
        <v>125.6</v>
      </c>
      <c r="CZ826" s="45">
        <v>125.9</v>
      </c>
      <c r="DA826" s="45">
        <v>126.2</v>
      </c>
      <c r="DB826" s="45">
        <v>126.7</v>
      </c>
      <c r="DC826" s="45">
        <v>127.5</v>
      </c>
      <c r="DD826" s="45">
        <v>127.5</v>
      </c>
      <c r="DE826" s="45">
        <v>128.30000000000001</v>
      </c>
      <c r="DF826" s="45">
        <v>128.80000000000001</v>
      </c>
      <c r="DG826" s="45">
        <v>128.69999999999999</v>
      </c>
      <c r="DH826" s="45">
        <v>128.80000000000001</v>
      </c>
      <c r="DI826" s="45">
        <v>130</v>
      </c>
      <c r="DJ826" s="45">
        <v>128.6</v>
      </c>
      <c r="DK826" s="45">
        <v>130.6</v>
      </c>
      <c r="DL826" s="45">
        <v>131</v>
      </c>
      <c r="DM826" s="45">
        <v>131.69999999999999</v>
      </c>
      <c r="DN826" s="45">
        <v>132.4</v>
      </c>
      <c r="DO826" s="45">
        <v>132.69999999999999</v>
      </c>
      <c r="DP826" s="45">
        <v>133.1</v>
      </c>
      <c r="DQ826" s="45">
        <v>133.4</v>
      </c>
      <c r="DR826" s="45">
        <v>133.69999999999999</v>
      </c>
      <c r="DS826" s="45">
        <v>133.80000000000001</v>
      </c>
      <c r="DT826" s="45">
        <v>134.30000000000001</v>
      </c>
      <c r="DU826" s="45">
        <v>135.30000000000001</v>
      </c>
      <c r="DV826" s="45">
        <v>135.5</v>
      </c>
      <c r="DW826" s="45">
        <v>136.19999999999999</v>
      </c>
      <c r="DX826" s="46">
        <v>137.19999999999999</v>
      </c>
      <c r="DY826" s="46">
        <v>137.6</v>
      </c>
      <c r="DZ826" s="46">
        <v>137.6</v>
      </c>
      <c r="EA826">
        <v>137.5</v>
      </c>
      <c r="EB826" s="47">
        <v>137.9</v>
      </c>
      <c r="EC826" s="47">
        <v>138.4</v>
      </c>
    </row>
    <row r="827" spans="1:133" x14ac:dyDescent="0.25">
      <c r="A827" s="43" t="s">
        <v>4395</v>
      </c>
      <c r="B827" s="43" t="s">
        <v>4396</v>
      </c>
      <c r="C827" s="44">
        <v>0.11734</v>
      </c>
      <c r="D827" s="45">
        <v>99.9</v>
      </c>
      <c r="E827" s="45">
        <v>100</v>
      </c>
      <c r="F827" s="45">
        <v>100</v>
      </c>
      <c r="G827" s="45">
        <v>99.9</v>
      </c>
      <c r="H827" s="45">
        <v>99.8</v>
      </c>
      <c r="I827" s="45">
        <v>100</v>
      </c>
      <c r="J827" s="45">
        <v>100</v>
      </c>
      <c r="K827" s="45">
        <v>100</v>
      </c>
      <c r="L827" s="45">
        <v>100</v>
      </c>
      <c r="M827" s="45">
        <v>121.3</v>
      </c>
      <c r="N827" s="45">
        <v>121.3</v>
      </c>
      <c r="O827" s="45">
        <v>121.3</v>
      </c>
      <c r="P827" s="45">
        <v>121.3</v>
      </c>
      <c r="Q827" s="45">
        <v>121.3</v>
      </c>
      <c r="R827" s="45">
        <v>133.80000000000001</v>
      </c>
      <c r="S827" s="45">
        <v>133.80000000000001</v>
      </c>
      <c r="T827" s="45">
        <v>133.80000000000001</v>
      </c>
      <c r="U827" s="45">
        <v>133.9</v>
      </c>
      <c r="V827" s="45">
        <v>133.6</v>
      </c>
      <c r="W827" s="45">
        <v>133.80000000000001</v>
      </c>
      <c r="X827" s="45">
        <v>158.6</v>
      </c>
      <c r="Y827" s="45">
        <v>158.69999999999999</v>
      </c>
      <c r="Z827" s="45">
        <v>158.6</v>
      </c>
      <c r="AA827" s="45">
        <v>158.5</v>
      </c>
      <c r="AB827" s="45">
        <v>158.6</v>
      </c>
      <c r="AC827" s="45">
        <v>158.5</v>
      </c>
      <c r="AD827" s="45">
        <v>158.5</v>
      </c>
      <c r="AE827" s="45">
        <v>158.69999999999999</v>
      </c>
      <c r="AF827" s="45">
        <v>158.69999999999999</v>
      </c>
      <c r="AG827" s="45">
        <v>158.69999999999999</v>
      </c>
      <c r="AH827" s="45">
        <v>158.69999999999999</v>
      </c>
      <c r="AI827" s="45">
        <v>158.69999999999999</v>
      </c>
      <c r="AJ827" s="45">
        <v>158.69999999999999</v>
      </c>
      <c r="AK827" s="45">
        <v>158.6</v>
      </c>
      <c r="AL827" s="45">
        <v>158.5</v>
      </c>
      <c r="AM827" s="45">
        <v>158.69999999999999</v>
      </c>
      <c r="AN827" s="45">
        <v>158.69999999999999</v>
      </c>
      <c r="AO827" s="45">
        <v>158.6</v>
      </c>
      <c r="AP827" s="45">
        <v>158.5</v>
      </c>
      <c r="AQ827" s="45">
        <v>158.5</v>
      </c>
      <c r="AR827" s="45">
        <v>158.69999999999999</v>
      </c>
      <c r="AS827" s="45">
        <v>158.69999999999999</v>
      </c>
      <c r="AT827" s="45">
        <v>158.6</v>
      </c>
      <c r="AU827" s="45">
        <v>158.69999999999999</v>
      </c>
      <c r="AV827" s="45">
        <v>158.69999999999999</v>
      </c>
      <c r="AW827" s="45">
        <v>158.69999999999999</v>
      </c>
      <c r="AX827" s="45">
        <v>158.6</v>
      </c>
      <c r="AY827" s="45">
        <v>158.69999999999999</v>
      </c>
      <c r="AZ827" s="45">
        <v>158.6</v>
      </c>
      <c r="BA827" s="45">
        <v>158.6</v>
      </c>
      <c r="BB827" s="45">
        <v>158.69999999999999</v>
      </c>
      <c r="BC827" s="45">
        <v>158.69999999999999</v>
      </c>
      <c r="BD827" s="45">
        <v>158.80000000000001</v>
      </c>
      <c r="BE827" s="45">
        <v>158.69999999999999</v>
      </c>
      <c r="BF827" s="45">
        <v>158.6</v>
      </c>
      <c r="BG827" s="45">
        <v>158.80000000000001</v>
      </c>
      <c r="BH827" s="45">
        <v>158.80000000000001</v>
      </c>
      <c r="BI827" s="45">
        <v>158.80000000000001</v>
      </c>
      <c r="BJ827" s="45">
        <v>158.80000000000001</v>
      </c>
      <c r="BK827" s="45">
        <v>158.69999999999999</v>
      </c>
      <c r="BL827" s="45">
        <v>158.69999999999999</v>
      </c>
      <c r="BM827" s="45">
        <v>158.80000000000001</v>
      </c>
      <c r="BN827" s="45">
        <v>158.80000000000001</v>
      </c>
      <c r="BO827" s="45">
        <v>158.80000000000001</v>
      </c>
      <c r="BP827" s="45">
        <v>158.80000000000001</v>
      </c>
      <c r="BQ827" s="45">
        <v>158.80000000000001</v>
      </c>
      <c r="BR827" s="45">
        <v>158.80000000000001</v>
      </c>
      <c r="BS827" s="45">
        <v>158.80000000000001</v>
      </c>
      <c r="BT827" s="45">
        <v>158.69999999999999</v>
      </c>
      <c r="BU827" s="45">
        <v>158.80000000000001</v>
      </c>
      <c r="BV827" s="45">
        <v>158.80000000000001</v>
      </c>
      <c r="BW827" s="45">
        <v>158.80000000000001</v>
      </c>
      <c r="BX827" s="45">
        <v>158.80000000000001</v>
      </c>
      <c r="BY827" s="45">
        <v>158.80000000000001</v>
      </c>
      <c r="BZ827" s="45">
        <v>158.80000000000001</v>
      </c>
      <c r="CA827" s="45">
        <v>158.80000000000001</v>
      </c>
      <c r="CB827" s="45">
        <v>158.80000000000001</v>
      </c>
      <c r="CC827" s="45">
        <v>158.80000000000001</v>
      </c>
      <c r="CD827" s="45">
        <v>158.80000000000001</v>
      </c>
      <c r="CE827" s="45">
        <v>158.80000000000001</v>
      </c>
      <c r="CF827" s="45">
        <v>158.80000000000001</v>
      </c>
      <c r="CG827" s="45">
        <v>158.80000000000001</v>
      </c>
      <c r="CH827" s="45">
        <v>158.80000000000001</v>
      </c>
      <c r="CI827" s="45">
        <v>158.80000000000001</v>
      </c>
      <c r="CJ827" s="45">
        <v>158.80000000000001</v>
      </c>
      <c r="CK827" s="45">
        <v>158.80000000000001</v>
      </c>
      <c r="CL827" s="45">
        <v>158.80000000000001</v>
      </c>
      <c r="CM827" s="45">
        <v>158.80000000000001</v>
      </c>
      <c r="CN827" s="45">
        <v>158.80000000000001</v>
      </c>
      <c r="CO827" s="45">
        <v>158.80000000000001</v>
      </c>
      <c r="CP827" s="45">
        <v>158.80000000000001</v>
      </c>
      <c r="CQ827" s="45">
        <v>158.80000000000001</v>
      </c>
      <c r="CR827" s="45">
        <v>158.80000000000001</v>
      </c>
      <c r="CS827" s="45">
        <v>158.80000000000001</v>
      </c>
      <c r="CT827" s="45">
        <v>158.80000000000001</v>
      </c>
      <c r="CU827" s="45">
        <v>158.80000000000001</v>
      </c>
      <c r="CV827" s="45">
        <v>158.80000000000001</v>
      </c>
      <c r="CW827" s="45">
        <v>158.80000000000001</v>
      </c>
      <c r="CX827" s="45">
        <v>158.80000000000001</v>
      </c>
      <c r="CY827" s="45">
        <v>158.80000000000001</v>
      </c>
      <c r="CZ827" s="45">
        <v>158.80000000000001</v>
      </c>
      <c r="DA827" s="45">
        <v>158.80000000000001</v>
      </c>
      <c r="DB827" s="45">
        <v>158.80000000000001</v>
      </c>
      <c r="DC827" s="45">
        <v>158.80000000000001</v>
      </c>
      <c r="DD827" s="45">
        <v>158.80000000000001</v>
      </c>
      <c r="DE827" s="45">
        <v>158.80000000000001</v>
      </c>
      <c r="DF827" s="45">
        <v>158.9</v>
      </c>
      <c r="DG827" s="45">
        <v>158.9</v>
      </c>
      <c r="DH827" s="45">
        <v>158.80000000000001</v>
      </c>
      <c r="DI827" s="45">
        <v>158.9</v>
      </c>
      <c r="DJ827" s="45">
        <v>158.80000000000001</v>
      </c>
      <c r="DK827" s="45">
        <v>158.9</v>
      </c>
      <c r="DL827" s="45">
        <v>158.9</v>
      </c>
      <c r="DM827" s="45">
        <v>158.9</v>
      </c>
      <c r="DN827" s="45">
        <v>158.9</v>
      </c>
      <c r="DO827" s="45">
        <v>158.9</v>
      </c>
      <c r="DP827" s="45">
        <v>158.9</v>
      </c>
      <c r="DQ827" s="45">
        <v>158.9</v>
      </c>
      <c r="DR827" s="45">
        <v>158.9</v>
      </c>
      <c r="DS827" s="45">
        <v>159</v>
      </c>
      <c r="DT827" s="45">
        <v>159.1</v>
      </c>
      <c r="DU827" s="45">
        <v>159.1</v>
      </c>
      <c r="DV827" s="45">
        <v>159.1</v>
      </c>
      <c r="DW827" s="45">
        <v>163.5</v>
      </c>
      <c r="DX827" s="46">
        <v>163.5</v>
      </c>
      <c r="DY827" s="46">
        <v>163.6</v>
      </c>
      <c r="DZ827" s="46">
        <v>163.6</v>
      </c>
      <c r="EA827">
        <v>163.6</v>
      </c>
      <c r="EB827" s="47">
        <v>163.6</v>
      </c>
      <c r="EC827" s="47">
        <v>163.6</v>
      </c>
    </row>
    <row r="828" spans="1:133" x14ac:dyDescent="0.25">
      <c r="A828" s="43" t="s">
        <v>4397</v>
      </c>
      <c r="B828" s="43" t="s">
        <v>4398</v>
      </c>
      <c r="C828" s="44">
        <v>0.1134</v>
      </c>
      <c r="D828" s="45">
        <v>100</v>
      </c>
      <c r="E828" s="45">
        <v>100</v>
      </c>
      <c r="F828" s="45">
        <v>100</v>
      </c>
      <c r="G828" s="45">
        <v>100</v>
      </c>
      <c r="H828" s="45">
        <v>100</v>
      </c>
      <c r="I828" s="45">
        <v>100</v>
      </c>
      <c r="J828" s="45">
        <v>100</v>
      </c>
      <c r="K828" s="45">
        <v>100</v>
      </c>
      <c r="L828" s="45">
        <v>100</v>
      </c>
      <c r="M828" s="45">
        <v>122.1</v>
      </c>
      <c r="N828" s="45">
        <v>122.1</v>
      </c>
      <c r="O828" s="45">
        <v>122.1</v>
      </c>
      <c r="P828" s="45">
        <v>122.1</v>
      </c>
      <c r="Q828" s="45">
        <v>122.1</v>
      </c>
      <c r="R828" s="45">
        <v>135</v>
      </c>
      <c r="S828" s="45">
        <v>135</v>
      </c>
      <c r="T828" s="45">
        <v>135</v>
      </c>
      <c r="U828" s="45">
        <v>135</v>
      </c>
      <c r="V828" s="45">
        <v>135</v>
      </c>
      <c r="W828" s="45">
        <v>135</v>
      </c>
      <c r="X828" s="45">
        <v>160.69999999999999</v>
      </c>
      <c r="Y828" s="45">
        <v>160.69999999999999</v>
      </c>
      <c r="Z828" s="45">
        <v>160.69999999999999</v>
      </c>
      <c r="AA828" s="45">
        <v>160.69999999999999</v>
      </c>
      <c r="AB828" s="45">
        <v>160.69999999999999</v>
      </c>
      <c r="AC828" s="45">
        <v>160.69999999999999</v>
      </c>
      <c r="AD828" s="45">
        <v>160.69999999999999</v>
      </c>
      <c r="AE828" s="45">
        <v>160.69999999999999</v>
      </c>
      <c r="AF828" s="45">
        <v>160.69999999999999</v>
      </c>
      <c r="AG828" s="45">
        <v>160.69999999999999</v>
      </c>
      <c r="AH828" s="45">
        <v>160.69999999999999</v>
      </c>
      <c r="AI828" s="45">
        <v>160.69999999999999</v>
      </c>
      <c r="AJ828" s="45">
        <v>160.69999999999999</v>
      </c>
      <c r="AK828" s="45">
        <v>160.69999999999999</v>
      </c>
      <c r="AL828" s="45">
        <v>160.69999999999999</v>
      </c>
      <c r="AM828" s="45">
        <v>160.69999999999999</v>
      </c>
      <c r="AN828" s="45">
        <v>160.69999999999999</v>
      </c>
      <c r="AO828" s="45">
        <v>160.69999999999999</v>
      </c>
      <c r="AP828" s="45">
        <v>160.69999999999999</v>
      </c>
      <c r="AQ828" s="45">
        <v>160.69999999999999</v>
      </c>
      <c r="AR828" s="45">
        <v>160.69999999999999</v>
      </c>
      <c r="AS828" s="45">
        <v>160.69999999999999</v>
      </c>
      <c r="AT828" s="45">
        <v>160.69999999999999</v>
      </c>
      <c r="AU828" s="45">
        <v>160.69999999999999</v>
      </c>
      <c r="AV828" s="45">
        <v>160.69999999999999</v>
      </c>
      <c r="AW828" s="45">
        <v>160.69999999999999</v>
      </c>
      <c r="AX828" s="45">
        <v>160.69999999999999</v>
      </c>
      <c r="AY828" s="45">
        <v>160.69999999999999</v>
      </c>
      <c r="AZ828" s="45">
        <v>160.69999999999999</v>
      </c>
      <c r="BA828" s="45">
        <v>160.69999999999999</v>
      </c>
      <c r="BB828" s="45">
        <v>160.69999999999999</v>
      </c>
      <c r="BC828" s="45">
        <v>160.69999999999999</v>
      </c>
      <c r="BD828" s="45">
        <v>160.69999999999999</v>
      </c>
      <c r="BE828" s="45">
        <v>160.69999999999999</v>
      </c>
      <c r="BF828" s="45">
        <v>160.69999999999999</v>
      </c>
      <c r="BG828" s="45">
        <v>160.69999999999999</v>
      </c>
      <c r="BH828" s="45">
        <v>160.69999999999999</v>
      </c>
      <c r="BI828" s="45">
        <v>160.69999999999999</v>
      </c>
      <c r="BJ828" s="45">
        <v>160.69999999999999</v>
      </c>
      <c r="BK828" s="45">
        <v>160.69999999999999</v>
      </c>
      <c r="BL828" s="45">
        <v>160.69999999999999</v>
      </c>
      <c r="BM828" s="45">
        <v>160.69999999999999</v>
      </c>
      <c r="BN828" s="45">
        <v>160.69999999999999</v>
      </c>
      <c r="BO828" s="45">
        <v>160.69999999999999</v>
      </c>
      <c r="BP828" s="45">
        <v>160.69999999999999</v>
      </c>
      <c r="BQ828" s="45">
        <v>160.69999999999999</v>
      </c>
      <c r="BR828" s="45">
        <v>160.69999999999999</v>
      </c>
      <c r="BS828" s="45">
        <v>160.69999999999999</v>
      </c>
      <c r="BT828" s="45">
        <v>160.69999999999999</v>
      </c>
      <c r="BU828" s="45">
        <v>160.69999999999999</v>
      </c>
      <c r="BV828" s="45">
        <v>160.69999999999999</v>
      </c>
      <c r="BW828" s="45">
        <v>160.69999999999999</v>
      </c>
      <c r="BX828" s="45">
        <v>160.69999999999999</v>
      </c>
      <c r="BY828" s="45">
        <v>160.69999999999999</v>
      </c>
      <c r="BZ828" s="45">
        <v>160.69999999999999</v>
      </c>
      <c r="CA828" s="45">
        <v>160.69999999999999</v>
      </c>
      <c r="CB828" s="45">
        <v>160.69999999999999</v>
      </c>
      <c r="CC828" s="45">
        <v>160.69999999999999</v>
      </c>
      <c r="CD828" s="45">
        <v>160.69999999999999</v>
      </c>
      <c r="CE828" s="45">
        <v>160.69999999999999</v>
      </c>
      <c r="CF828" s="45">
        <v>160.69999999999999</v>
      </c>
      <c r="CG828" s="45">
        <v>160.69999999999999</v>
      </c>
      <c r="CH828" s="45">
        <v>160.69999999999999</v>
      </c>
      <c r="CI828" s="45">
        <v>160.69999999999999</v>
      </c>
      <c r="CJ828" s="45">
        <v>160.69999999999999</v>
      </c>
      <c r="CK828" s="45">
        <v>160.69999999999999</v>
      </c>
      <c r="CL828" s="45">
        <v>160.69999999999999</v>
      </c>
      <c r="CM828" s="45">
        <v>160.69999999999999</v>
      </c>
      <c r="CN828" s="45">
        <v>160.69999999999999</v>
      </c>
      <c r="CO828" s="45">
        <v>160.69999999999999</v>
      </c>
      <c r="CP828" s="45">
        <v>160.69999999999999</v>
      </c>
      <c r="CQ828" s="45">
        <v>160.69999999999999</v>
      </c>
      <c r="CR828" s="45">
        <v>160.69999999999999</v>
      </c>
      <c r="CS828" s="45">
        <v>160.69999999999999</v>
      </c>
      <c r="CT828" s="45">
        <v>160.69999999999999</v>
      </c>
      <c r="CU828" s="45">
        <v>160.69999999999999</v>
      </c>
      <c r="CV828" s="45">
        <v>160.69999999999999</v>
      </c>
      <c r="CW828" s="45">
        <v>160.69999999999999</v>
      </c>
      <c r="CX828" s="45">
        <v>160.69999999999999</v>
      </c>
      <c r="CY828" s="45">
        <v>160.69999999999999</v>
      </c>
      <c r="CZ828" s="45">
        <v>160.69999999999999</v>
      </c>
      <c r="DA828" s="45">
        <v>160.69999999999999</v>
      </c>
      <c r="DB828" s="45">
        <v>160.69999999999999</v>
      </c>
      <c r="DC828" s="45">
        <v>160.69999999999999</v>
      </c>
      <c r="DD828" s="45">
        <v>160.69999999999999</v>
      </c>
      <c r="DE828" s="45">
        <v>160.69999999999999</v>
      </c>
      <c r="DF828" s="45">
        <v>160.69999999999999</v>
      </c>
      <c r="DG828" s="45">
        <v>160.69999999999999</v>
      </c>
      <c r="DH828" s="45">
        <v>160.69999999999999</v>
      </c>
      <c r="DI828" s="45">
        <v>160.69999999999999</v>
      </c>
      <c r="DJ828" s="45">
        <v>160.69999999999999</v>
      </c>
      <c r="DK828" s="45">
        <v>160.69999999999999</v>
      </c>
      <c r="DL828" s="45">
        <v>160.69999999999999</v>
      </c>
      <c r="DM828" s="45">
        <v>160.69999999999999</v>
      </c>
      <c r="DN828" s="45">
        <v>160.69999999999999</v>
      </c>
      <c r="DO828" s="45">
        <v>160.69999999999999</v>
      </c>
      <c r="DP828" s="45">
        <v>160.69999999999999</v>
      </c>
      <c r="DQ828" s="45">
        <v>160.69999999999999</v>
      </c>
      <c r="DR828" s="45">
        <v>160.69999999999999</v>
      </c>
      <c r="DS828" s="45">
        <v>160.69999999999999</v>
      </c>
      <c r="DT828" s="45">
        <v>160.69999999999999</v>
      </c>
      <c r="DU828" s="45">
        <v>160.69999999999999</v>
      </c>
      <c r="DV828" s="45">
        <v>160.69999999999999</v>
      </c>
      <c r="DW828" s="45">
        <v>165.3</v>
      </c>
      <c r="DX828" s="46">
        <v>165.3</v>
      </c>
      <c r="DY828" s="46">
        <v>165.3</v>
      </c>
      <c r="DZ828" s="46">
        <v>165.3</v>
      </c>
      <c r="EA828">
        <v>165.3</v>
      </c>
      <c r="EB828" s="47">
        <v>165.3</v>
      </c>
      <c r="EC828" s="47">
        <v>165.3</v>
      </c>
    </row>
    <row r="829" spans="1:133" x14ac:dyDescent="0.25">
      <c r="A829" s="43" t="s">
        <v>4399</v>
      </c>
      <c r="B829" s="43" t="s">
        <v>4400</v>
      </c>
      <c r="C829" s="44">
        <v>3.9399999999999999E-3</v>
      </c>
      <c r="D829" s="45">
        <v>98.1</v>
      </c>
      <c r="E829" s="45">
        <v>98.6</v>
      </c>
      <c r="F829" s="45">
        <v>99.8</v>
      </c>
      <c r="G829" s="45">
        <v>96.5</v>
      </c>
      <c r="H829" s="45">
        <v>93.8</v>
      </c>
      <c r="I829" s="45">
        <v>99.6</v>
      </c>
      <c r="J829" s="45">
        <v>100.6</v>
      </c>
      <c r="K829" s="45">
        <v>99</v>
      </c>
      <c r="L829" s="45">
        <v>100.2</v>
      </c>
      <c r="M829" s="45">
        <v>96.7</v>
      </c>
      <c r="N829" s="45">
        <v>97.8</v>
      </c>
      <c r="O829" s="45">
        <v>98.6</v>
      </c>
      <c r="P829" s="45">
        <v>99.5</v>
      </c>
      <c r="Q829" s="45">
        <v>98.2</v>
      </c>
      <c r="R829" s="45">
        <v>101.4</v>
      </c>
      <c r="S829" s="45">
        <v>99.8</v>
      </c>
      <c r="T829" s="45">
        <v>101.6</v>
      </c>
      <c r="U829" s="45">
        <v>102.1</v>
      </c>
      <c r="V829" s="45">
        <v>95.1</v>
      </c>
      <c r="W829" s="45">
        <v>99</v>
      </c>
      <c r="X829" s="45">
        <v>98.4</v>
      </c>
      <c r="Y829" s="45">
        <v>101.1</v>
      </c>
      <c r="Z829" s="45">
        <v>97.9</v>
      </c>
      <c r="AA829" s="45">
        <v>97.3</v>
      </c>
      <c r="AB829" s="45">
        <v>100.1</v>
      </c>
      <c r="AC829" s="45">
        <v>97.2</v>
      </c>
      <c r="AD829" s="45">
        <v>94.8</v>
      </c>
      <c r="AE829" s="45">
        <v>101</v>
      </c>
      <c r="AF829" s="45">
        <v>102.8</v>
      </c>
      <c r="AG829" s="45">
        <v>103.3</v>
      </c>
      <c r="AH829" s="45">
        <v>102.3</v>
      </c>
      <c r="AI829" s="45">
        <v>101.6</v>
      </c>
      <c r="AJ829" s="45">
        <v>103.3</v>
      </c>
      <c r="AK829" s="45">
        <v>99.8</v>
      </c>
      <c r="AL829" s="45">
        <v>96.7</v>
      </c>
      <c r="AM829" s="45">
        <v>101.2</v>
      </c>
      <c r="AN829" s="45">
        <v>103.5</v>
      </c>
      <c r="AO829" s="45">
        <v>100.4</v>
      </c>
      <c r="AP829" s="45">
        <v>96.8</v>
      </c>
      <c r="AQ829" s="45">
        <v>96.4</v>
      </c>
      <c r="AR829" s="45">
        <v>101.2</v>
      </c>
      <c r="AS829" s="45">
        <v>101.8</v>
      </c>
      <c r="AT829" s="45">
        <v>99.3</v>
      </c>
      <c r="AU829" s="45">
        <v>103</v>
      </c>
      <c r="AV829" s="45">
        <v>101.8</v>
      </c>
      <c r="AW829" s="45">
        <v>103</v>
      </c>
      <c r="AX829" s="45">
        <v>100.4</v>
      </c>
      <c r="AY829" s="45">
        <v>103</v>
      </c>
      <c r="AZ829" s="45">
        <v>99.9</v>
      </c>
      <c r="BA829" s="45">
        <v>99.9</v>
      </c>
      <c r="BB829" s="45">
        <v>103</v>
      </c>
      <c r="BC829" s="45">
        <v>102.4</v>
      </c>
      <c r="BD829" s="45">
        <v>105.1</v>
      </c>
      <c r="BE829" s="45">
        <v>102.4</v>
      </c>
      <c r="BF829" s="45">
        <v>97.9</v>
      </c>
      <c r="BG829" s="45">
        <v>103.9</v>
      </c>
      <c r="BH829" s="45">
        <v>103.9</v>
      </c>
      <c r="BI829" s="45">
        <v>103.9</v>
      </c>
      <c r="BJ829" s="45">
        <v>103.9</v>
      </c>
      <c r="BK829" s="45">
        <v>103.4</v>
      </c>
      <c r="BL829" s="45">
        <v>103.4</v>
      </c>
      <c r="BM829" s="45">
        <v>103.9</v>
      </c>
      <c r="BN829" s="45">
        <v>103.9</v>
      </c>
      <c r="BO829" s="45">
        <v>103.9</v>
      </c>
      <c r="BP829" s="45">
        <v>103.9</v>
      </c>
      <c r="BQ829" s="45">
        <v>103.6</v>
      </c>
      <c r="BR829" s="45">
        <v>104.6</v>
      </c>
      <c r="BS829" s="45">
        <v>103.9</v>
      </c>
      <c r="BT829" s="45">
        <v>102.9</v>
      </c>
      <c r="BU829" s="45">
        <v>104.1</v>
      </c>
      <c r="BV829" s="45">
        <v>104.1</v>
      </c>
      <c r="BW829" s="45">
        <v>103.9</v>
      </c>
      <c r="BX829" s="45">
        <v>103.9</v>
      </c>
      <c r="BY829" s="45">
        <v>103.9</v>
      </c>
      <c r="BZ829" s="45">
        <v>103.9</v>
      </c>
      <c r="CA829" s="45">
        <v>104.4</v>
      </c>
      <c r="CB829" s="45">
        <v>104.1</v>
      </c>
      <c r="CC829" s="45">
        <v>104.1</v>
      </c>
      <c r="CD829" s="45">
        <v>104</v>
      </c>
      <c r="CE829" s="45">
        <v>103.9</v>
      </c>
      <c r="CF829" s="45">
        <v>104.3</v>
      </c>
      <c r="CG829" s="45">
        <v>104.3</v>
      </c>
      <c r="CH829" s="45">
        <v>104.2</v>
      </c>
      <c r="CI829" s="45">
        <v>104.9</v>
      </c>
      <c r="CJ829" s="45">
        <v>105.2</v>
      </c>
      <c r="CK829" s="45">
        <v>105</v>
      </c>
      <c r="CL829" s="45">
        <v>105.2</v>
      </c>
      <c r="CM829" s="45">
        <v>105</v>
      </c>
      <c r="CN829" s="45">
        <v>105.2</v>
      </c>
      <c r="CO829" s="45">
        <v>105.2</v>
      </c>
      <c r="CP829" s="45">
        <v>105.2</v>
      </c>
      <c r="CQ829" s="45">
        <v>105.2</v>
      </c>
      <c r="CR829" s="45">
        <v>105.6</v>
      </c>
      <c r="CS829" s="45">
        <v>105.4</v>
      </c>
      <c r="CT829" s="45">
        <v>105.6</v>
      </c>
      <c r="CU829" s="45">
        <v>103.9</v>
      </c>
      <c r="CV829" s="45">
        <v>103.9</v>
      </c>
      <c r="CW829" s="45">
        <v>104.4</v>
      </c>
      <c r="CX829" s="45">
        <v>104.9</v>
      </c>
      <c r="CY829" s="45">
        <v>105.2</v>
      </c>
      <c r="CZ829" s="45">
        <v>105.4</v>
      </c>
      <c r="DA829" s="45">
        <v>105.6</v>
      </c>
      <c r="DB829" s="45">
        <v>104.2</v>
      </c>
      <c r="DC829" s="45">
        <v>103.8</v>
      </c>
      <c r="DD829" s="45">
        <v>104.5</v>
      </c>
      <c r="DE829" s="45">
        <v>104.8</v>
      </c>
      <c r="DF829" s="45">
        <v>106.8</v>
      </c>
      <c r="DG829" s="45">
        <v>107</v>
      </c>
      <c r="DH829" s="45">
        <v>106.3</v>
      </c>
      <c r="DI829" s="45">
        <v>106.8</v>
      </c>
      <c r="DJ829" s="45">
        <v>106.2</v>
      </c>
      <c r="DK829" s="45">
        <v>108.4</v>
      </c>
      <c r="DL829" s="45">
        <v>108.4</v>
      </c>
      <c r="DM829" s="45">
        <v>108.4</v>
      </c>
      <c r="DN829" s="45">
        <v>109.3</v>
      </c>
      <c r="DO829" s="45">
        <v>109.3</v>
      </c>
      <c r="DP829" s="45">
        <v>109</v>
      </c>
      <c r="DQ829" s="45">
        <v>109</v>
      </c>
      <c r="DR829" s="45">
        <v>109.3</v>
      </c>
      <c r="DS829" s="45">
        <v>110.2</v>
      </c>
      <c r="DT829" s="45">
        <v>112.9</v>
      </c>
      <c r="DU829" s="45">
        <v>113.8</v>
      </c>
      <c r="DV829" s="45">
        <v>113.8</v>
      </c>
      <c r="DW829" s="45">
        <v>112.6</v>
      </c>
      <c r="DX829" s="46">
        <v>113.4</v>
      </c>
      <c r="DY829" s="46">
        <v>116.5</v>
      </c>
      <c r="DZ829" s="46">
        <v>116.6</v>
      </c>
      <c r="EA829">
        <v>115.6</v>
      </c>
      <c r="EB829" s="47">
        <v>115.6</v>
      </c>
      <c r="EC829" s="47">
        <v>115.9</v>
      </c>
    </row>
    <row r="830" spans="1:133" x14ac:dyDescent="0.25">
      <c r="A830" s="43" t="s">
        <v>4401</v>
      </c>
      <c r="B830" s="43" t="s">
        <v>4402</v>
      </c>
      <c r="C830" s="44">
        <v>0.10979</v>
      </c>
      <c r="D830" s="45">
        <v>95.5</v>
      </c>
      <c r="E830" s="45">
        <v>95.5</v>
      </c>
      <c r="F830" s="45">
        <v>95.9</v>
      </c>
      <c r="G830" s="45">
        <v>99.9</v>
      </c>
      <c r="H830" s="45">
        <v>103.7</v>
      </c>
      <c r="I830" s="45">
        <v>102.6</v>
      </c>
      <c r="J830" s="45">
        <v>103.1</v>
      </c>
      <c r="K830" s="45">
        <v>103</v>
      </c>
      <c r="L830" s="45">
        <v>102.5</v>
      </c>
      <c r="M830" s="45">
        <v>102.3</v>
      </c>
      <c r="N830" s="45">
        <v>102.3</v>
      </c>
      <c r="O830" s="45">
        <v>104.9</v>
      </c>
      <c r="P830" s="45">
        <v>104.9</v>
      </c>
      <c r="Q830" s="45">
        <v>105.9</v>
      </c>
      <c r="R830" s="45">
        <v>107.2</v>
      </c>
      <c r="S830" s="45">
        <v>107.3</v>
      </c>
      <c r="T830" s="45">
        <v>107.3</v>
      </c>
      <c r="U830" s="45">
        <v>107.2</v>
      </c>
      <c r="V830" s="45">
        <v>106.8</v>
      </c>
      <c r="W830" s="45">
        <v>107.3</v>
      </c>
      <c r="X830" s="45">
        <v>107.5</v>
      </c>
      <c r="Y830" s="45">
        <v>106.9</v>
      </c>
      <c r="Z830" s="45">
        <v>104.4</v>
      </c>
      <c r="AA830" s="45">
        <v>102.4</v>
      </c>
      <c r="AB830" s="45">
        <v>101.7</v>
      </c>
      <c r="AC830" s="45">
        <v>101.7</v>
      </c>
      <c r="AD830" s="45">
        <v>104.7</v>
      </c>
      <c r="AE830" s="45">
        <v>102.1</v>
      </c>
      <c r="AF830" s="45">
        <v>99.7</v>
      </c>
      <c r="AG830" s="45">
        <v>100.9</v>
      </c>
      <c r="AH830" s="45">
        <v>99</v>
      </c>
      <c r="AI830" s="45">
        <v>96.7</v>
      </c>
      <c r="AJ830" s="45">
        <v>98.2</v>
      </c>
      <c r="AK830" s="45">
        <v>98.3</v>
      </c>
      <c r="AL830" s="45">
        <v>96.5</v>
      </c>
      <c r="AM830" s="45">
        <v>95.4</v>
      </c>
      <c r="AN830" s="45">
        <v>95</v>
      </c>
      <c r="AO830" s="45">
        <v>95</v>
      </c>
      <c r="AP830" s="45">
        <v>95</v>
      </c>
      <c r="AQ830" s="45">
        <v>94.8</v>
      </c>
      <c r="AR830" s="45">
        <v>94.8</v>
      </c>
      <c r="AS830" s="45">
        <v>95.3</v>
      </c>
      <c r="AT830" s="45">
        <v>95.3</v>
      </c>
      <c r="AU830" s="45">
        <v>97.6</v>
      </c>
      <c r="AV830" s="45">
        <v>97.6</v>
      </c>
      <c r="AW830" s="45">
        <v>97.6</v>
      </c>
      <c r="AX830" s="45">
        <v>97.6</v>
      </c>
      <c r="AY830" s="45">
        <v>95.6</v>
      </c>
      <c r="AZ830" s="45">
        <v>95.6</v>
      </c>
      <c r="BA830" s="45">
        <v>95.6</v>
      </c>
      <c r="BB830" s="45">
        <v>95.6</v>
      </c>
      <c r="BC830" s="45">
        <v>96.9</v>
      </c>
      <c r="BD830" s="45">
        <v>103.4</v>
      </c>
      <c r="BE830" s="45">
        <v>103.3</v>
      </c>
      <c r="BF830" s="45">
        <v>103.3</v>
      </c>
      <c r="BG830" s="45">
        <v>102.5</v>
      </c>
      <c r="BH830" s="45">
        <v>102.5</v>
      </c>
      <c r="BI830" s="45">
        <v>102.6</v>
      </c>
      <c r="BJ830" s="45">
        <v>102.6</v>
      </c>
      <c r="BK830" s="45">
        <v>103.5</v>
      </c>
      <c r="BL830" s="45">
        <v>102.3</v>
      </c>
      <c r="BM830" s="45">
        <v>102.3</v>
      </c>
      <c r="BN830" s="45">
        <v>101.3</v>
      </c>
      <c r="BO830" s="45">
        <v>103.8</v>
      </c>
      <c r="BP830" s="45">
        <v>103.6</v>
      </c>
      <c r="BQ830" s="45">
        <v>104.7</v>
      </c>
      <c r="BR830" s="45">
        <v>104.7</v>
      </c>
      <c r="BS830" s="45">
        <v>104.7</v>
      </c>
      <c r="BT830" s="45">
        <v>105.2</v>
      </c>
      <c r="BU830" s="45">
        <v>105.2</v>
      </c>
      <c r="BV830" s="45">
        <v>105.2</v>
      </c>
      <c r="BW830" s="45">
        <v>105.2</v>
      </c>
      <c r="BX830" s="45">
        <v>105.2</v>
      </c>
      <c r="BY830" s="45">
        <v>105.2</v>
      </c>
      <c r="BZ830" s="45">
        <v>105.2</v>
      </c>
      <c r="CA830" s="45">
        <v>105.3</v>
      </c>
      <c r="CB830" s="45">
        <v>103.9</v>
      </c>
      <c r="CC830" s="45">
        <v>103.8</v>
      </c>
      <c r="CD830" s="45">
        <v>103.6</v>
      </c>
      <c r="CE830" s="45">
        <v>103.4</v>
      </c>
      <c r="CF830" s="45">
        <v>104.3</v>
      </c>
      <c r="CG830" s="45">
        <v>105.8</v>
      </c>
      <c r="CH830" s="45">
        <v>105.2</v>
      </c>
      <c r="CI830" s="45">
        <v>105.8</v>
      </c>
      <c r="CJ830" s="45">
        <v>106.2</v>
      </c>
      <c r="CK830" s="45">
        <v>106.2</v>
      </c>
      <c r="CL830" s="45">
        <v>106.6</v>
      </c>
      <c r="CM830" s="45">
        <v>106.7</v>
      </c>
      <c r="CN830" s="45">
        <v>106.6</v>
      </c>
      <c r="CO830" s="45">
        <v>106.7</v>
      </c>
      <c r="CP830" s="45">
        <v>106.6</v>
      </c>
      <c r="CQ830" s="45">
        <v>106.6</v>
      </c>
      <c r="CR830" s="45">
        <v>106.6</v>
      </c>
      <c r="CS830" s="45">
        <v>107</v>
      </c>
      <c r="CT830" s="45">
        <v>105.8</v>
      </c>
      <c r="CU830" s="45">
        <v>105.2</v>
      </c>
      <c r="CV830" s="45">
        <v>105.2</v>
      </c>
      <c r="CW830" s="45">
        <v>105.3</v>
      </c>
      <c r="CX830" s="45">
        <v>106.3</v>
      </c>
      <c r="CY830" s="45">
        <v>105.7</v>
      </c>
      <c r="CZ830" s="45">
        <v>105.8</v>
      </c>
      <c r="DA830" s="45">
        <v>104.7</v>
      </c>
      <c r="DB830" s="45">
        <v>104.7</v>
      </c>
      <c r="DC830" s="45">
        <v>104.8</v>
      </c>
      <c r="DD830" s="45">
        <v>104.8</v>
      </c>
      <c r="DE830" s="45">
        <v>104.6</v>
      </c>
      <c r="DF830" s="45">
        <v>104.6</v>
      </c>
      <c r="DG830" s="45">
        <v>104</v>
      </c>
      <c r="DH830" s="45">
        <v>104.1</v>
      </c>
      <c r="DI830" s="45">
        <v>104.1</v>
      </c>
      <c r="DJ830" s="45">
        <v>103.8</v>
      </c>
      <c r="DK830" s="45">
        <v>104.5</v>
      </c>
      <c r="DL830" s="45">
        <v>104.9</v>
      </c>
      <c r="DM830" s="45">
        <v>104.3</v>
      </c>
      <c r="DN830" s="45">
        <v>105.1</v>
      </c>
      <c r="DO830" s="45">
        <v>104.9</v>
      </c>
      <c r="DP830" s="45">
        <v>103.8</v>
      </c>
      <c r="DQ830" s="45">
        <v>105.3</v>
      </c>
      <c r="DR830" s="45">
        <v>103.7</v>
      </c>
      <c r="DS830" s="45">
        <v>103.7</v>
      </c>
      <c r="DT830" s="45">
        <v>103.7</v>
      </c>
      <c r="DU830" s="45">
        <v>103.8</v>
      </c>
      <c r="DV830" s="45">
        <v>104</v>
      </c>
      <c r="DW830" s="45">
        <v>103.9</v>
      </c>
      <c r="DX830" s="46">
        <v>105.5</v>
      </c>
      <c r="DY830" s="46">
        <v>110.6</v>
      </c>
      <c r="DZ830" s="46">
        <v>108.3</v>
      </c>
      <c r="EA830">
        <v>106.1</v>
      </c>
      <c r="EB830" s="47">
        <v>104.4</v>
      </c>
      <c r="EC830" s="47">
        <v>104.3</v>
      </c>
    </row>
    <row r="831" spans="1:133" x14ac:dyDescent="0.25">
      <c r="A831" s="43" t="s">
        <v>4403</v>
      </c>
      <c r="B831" s="43" t="s">
        <v>4404</v>
      </c>
      <c r="C831" s="44">
        <v>6.3310000000000005E-2</v>
      </c>
      <c r="D831" s="45">
        <v>96</v>
      </c>
      <c r="E831" s="45">
        <v>96</v>
      </c>
      <c r="F831" s="45">
        <v>96.8</v>
      </c>
      <c r="G831" s="45">
        <v>99.7</v>
      </c>
      <c r="H831" s="45">
        <v>101.4</v>
      </c>
      <c r="I831" s="45">
        <v>101.8</v>
      </c>
      <c r="J831" s="45">
        <v>102.8</v>
      </c>
      <c r="K831" s="45">
        <v>102.7</v>
      </c>
      <c r="L831" s="45">
        <v>101.8</v>
      </c>
      <c r="M831" s="45">
        <v>101.5</v>
      </c>
      <c r="N831" s="45">
        <v>101.5</v>
      </c>
      <c r="O831" s="45">
        <v>101.6</v>
      </c>
      <c r="P831" s="45">
        <v>101.6</v>
      </c>
      <c r="Q831" s="45">
        <v>103.3</v>
      </c>
      <c r="R831" s="45">
        <v>103.4</v>
      </c>
      <c r="S831" s="45">
        <v>103.4</v>
      </c>
      <c r="T831" s="45">
        <v>103.5</v>
      </c>
      <c r="U831" s="45">
        <v>103.5</v>
      </c>
      <c r="V831" s="45">
        <v>103.5</v>
      </c>
      <c r="W831" s="45">
        <v>103.5</v>
      </c>
      <c r="X831" s="45">
        <v>103.5</v>
      </c>
      <c r="Y831" s="45">
        <v>103.5</v>
      </c>
      <c r="Z831" s="45">
        <v>97.3</v>
      </c>
      <c r="AA831" s="45">
        <v>98</v>
      </c>
      <c r="AB831" s="45">
        <v>96.8</v>
      </c>
      <c r="AC831" s="45">
        <v>96.8</v>
      </c>
      <c r="AD831" s="45">
        <v>96.9</v>
      </c>
      <c r="AE831" s="45">
        <v>92.4</v>
      </c>
      <c r="AF831" s="45">
        <v>88.2</v>
      </c>
      <c r="AG831" s="45">
        <v>90.3</v>
      </c>
      <c r="AH831" s="45">
        <v>87.1</v>
      </c>
      <c r="AI831" s="45">
        <v>86</v>
      </c>
      <c r="AJ831" s="45">
        <v>85.8</v>
      </c>
      <c r="AK831" s="45">
        <v>86</v>
      </c>
      <c r="AL831" s="45">
        <v>86.2</v>
      </c>
      <c r="AM831" s="45">
        <v>85.9</v>
      </c>
      <c r="AN831" s="45">
        <v>85.3</v>
      </c>
      <c r="AO831" s="45">
        <v>85.3</v>
      </c>
      <c r="AP831" s="45">
        <v>85.3</v>
      </c>
      <c r="AQ831" s="45">
        <v>84.9</v>
      </c>
      <c r="AR831" s="45">
        <v>84.9</v>
      </c>
      <c r="AS831" s="45">
        <v>84.9</v>
      </c>
      <c r="AT831" s="45">
        <v>84.9</v>
      </c>
      <c r="AU831" s="45">
        <v>84.9</v>
      </c>
      <c r="AV831" s="45">
        <v>84.9</v>
      </c>
      <c r="AW831" s="45">
        <v>84.9</v>
      </c>
      <c r="AX831" s="45">
        <v>84.9</v>
      </c>
      <c r="AY831" s="45">
        <v>85.5</v>
      </c>
      <c r="AZ831" s="45">
        <v>85.5</v>
      </c>
      <c r="BA831" s="45">
        <v>85.5</v>
      </c>
      <c r="BB831" s="45">
        <v>85.5</v>
      </c>
      <c r="BC831" s="45">
        <v>87.6</v>
      </c>
      <c r="BD831" s="45">
        <v>93.1</v>
      </c>
      <c r="BE831" s="45">
        <v>93.1</v>
      </c>
      <c r="BF831" s="45">
        <v>93.1</v>
      </c>
      <c r="BG831" s="45">
        <v>91.6</v>
      </c>
      <c r="BH831" s="45">
        <v>91.7</v>
      </c>
      <c r="BI831" s="45">
        <v>91.8</v>
      </c>
      <c r="BJ831" s="45">
        <v>91.8</v>
      </c>
      <c r="BK831" s="45">
        <v>93.8</v>
      </c>
      <c r="BL831" s="45">
        <v>91.7</v>
      </c>
      <c r="BM831" s="45">
        <v>91.7</v>
      </c>
      <c r="BN831" s="45">
        <v>90.1</v>
      </c>
      <c r="BO831" s="45">
        <v>90.1</v>
      </c>
      <c r="BP831" s="45">
        <v>89.9</v>
      </c>
      <c r="BQ831" s="45">
        <v>91.8</v>
      </c>
      <c r="BR831" s="45">
        <v>91.8</v>
      </c>
      <c r="BS831" s="45">
        <v>91.8</v>
      </c>
      <c r="BT831" s="45">
        <v>91.8</v>
      </c>
      <c r="BU831" s="45">
        <v>91.8</v>
      </c>
      <c r="BV831" s="45">
        <v>91.8</v>
      </c>
      <c r="BW831" s="45">
        <v>91.8</v>
      </c>
      <c r="BX831" s="45">
        <v>91.8</v>
      </c>
      <c r="BY831" s="45">
        <v>91.8</v>
      </c>
      <c r="BZ831" s="45">
        <v>91.8</v>
      </c>
      <c r="CA831" s="45">
        <v>92.1</v>
      </c>
      <c r="CB831" s="45">
        <v>89.5</v>
      </c>
      <c r="CC831" s="45">
        <v>89.4</v>
      </c>
      <c r="CD831" s="45">
        <v>89</v>
      </c>
      <c r="CE831" s="45">
        <v>88.8</v>
      </c>
      <c r="CF831" s="45">
        <v>90.2</v>
      </c>
      <c r="CG831" s="45">
        <v>92.9</v>
      </c>
      <c r="CH831" s="45">
        <v>91.9</v>
      </c>
      <c r="CI831" s="45">
        <v>92.8</v>
      </c>
      <c r="CJ831" s="45">
        <v>93.6</v>
      </c>
      <c r="CK831" s="45">
        <v>93.6</v>
      </c>
      <c r="CL831" s="45">
        <v>94.6</v>
      </c>
      <c r="CM831" s="45">
        <v>94.7</v>
      </c>
      <c r="CN831" s="45">
        <v>94.6</v>
      </c>
      <c r="CO831" s="45">
        <v>94.7</v>
      </c>
      <c r="CP831" s="45">
        <v>94.6</v>
      </c>
      <c r="CQ831" s="45">
        <v>94.6</v>
      </c>
      <c r="CR831" s="45">
        <v>94.6</v>
      </c>
      <c r="CS831" s="45">
        <v>95.3</v>
      </c>
      <c r="CT831" s="45">
        <v>94.8</v>
      </c>
      <c r="CU831" s="45">
        <v>93.9</v>
      </c>
      <c r="CV831" s="45">
        <v>93.9</v>
      </c>
      <c r="CW831" s="45">
        <v>94</v>
      </c>
      <c r="CX831" s="45">
        <v>95.8</v>
      </c>
      <c r="CY831" s="45">
        <v>94.7</v>
      </c>
      <c r="CZ831" s="45">
        <v>94.9</v>
      </c>
      <c r="DA831" s="45">
        <v>93</v>
      </c>
      <c r="DB831" s="45">
        <v>93</v>
      </c>
      <c r="DC831" s="45">
        <v>93.1</v>
      </c>
      <c r="DD831" s="45">
        <v>93.2</v>
      </c>
      <c r="DE831" s="45">
        <v>92.8</v>
      </c>
      <c r="DF831" s="45">
        <v>92.8</v>
      </c>
      <c r="DG831" s="45">
        <v>91.8</v>
      </c>
      <c r="DH831" s="45">
        <v>91.9</v>
      </c>
      <c r="DI831" s="45">
        <v>91.9</v>
      </c>
      <c r="DJ831" s="45">
        <v>91.4</v>
      </c>
      <c r="DK831" s="45">
        <v>92.7</v>
      </c>
      <c r="DL831" s="45">
        <v>93.3</v>
      </c>
      <c r="DM831" s="45">
        <v>92.3</v>
      </c>
      <c r="DN831" s="45">
        <v>93.6</v>
      </c>
      <c r="DO831" s="45">
        <v>93.4</v>
      </c>
      <c r="DP831" s="45">
        <v>91.5</v>
      </c>
      <c r="DQ831" s="45">
        <v>94.1</v>
      </c>
      <c r="DR831" s="45">
        <v>91.3</v>
      </c>
      <c r="DS831" s="45">
        <v>91.2</v>
      </c>
      <c r="DT831" s="45">
        <v>91.3</v>
      </c>
      <c r="DU831" s="45">
        <v>91.5</v>
      </c>
      <c r="DV831" s="45">
        <v>91.8</v>
      </c>
      <c r="DW831" s="45">
        <v>91.7</v>
      </c>
      <c r="DX831" s="46">
        <v>91.7</v>
      </c>
      <c r="DY831" s="46">
        <v>95.7</v>
      </c>
      <c r="DZ831" s="46">
        <v>91.7</v>
      </c>
      <c r="EA831">
        <v>95.6</v>
      </c>
      <c r="EB831" s="47">
        <v>95.9</v>
      </c>
      <c r="EC831" s="47">
        <v>97.7</v>
      </c>
    </row>
    <row r="832" spans="1:133" x14ac:dyDescent="0.25">
      <c r="A832" s="43" t="s">
        <v>4405</v>
      </c>
      <c r="B832" s="43" t="s">
        <v>4406</v>
      </c>
      <c r="C832" s="44">
        <v>2.7150000000000001E-2</v>
      </c>
      <c r="D832" s="45">
        <v>100</v>
      </c>
      <c r="E832" s="45">
        <v>100</v>
      </c>
      <c r="F832" s="45">
        <v>100</v>
      </c>
      <c r="G832" s="45">
        <v>100</v>
      </c>
      <c r="H832" s="45">
        <v>100</v>
      </c>
      <c r="I832" s="45">
        <v>100</v>
      </c>
      <c r="J832" s="45">
        <v>99.7</v>
      </c>
      <c r="K832" s="45">
        <v>99.7</v>
      </c>
      <c r="L832" s="45">
        <v>99.7</v>
      </c>
      <c r="M832" s="45">
        <v>99.7</v>
      </c>
      <c r="N832" s="45">
        <v>99.7</v>
      </c>
      <c r="O832" s="45">
        <v>104.6</v>
      </c>
      <c r="P832" s="45">
        <v>104.6</v>
      </c>
      <c r="Q832" s="45">
        <v>104.6</v>
      </c>
      <c r="R832" s="45">
        <v>104.6</v>
      </c>
      <c r="S832" s="45">
        <v>104.6</v>
      </c>
      <c r="T832" s="45">
        <v>104.6</v>
      </c>
      <c r="U832" s="45">
        <v>104.6</v>
      </c>
      <c r="V832" s="45">
        <v>104.6</v>
      </c>
      <c r="W832" s="45">
        <v>104.6</v>
      </c>
      <c r="X832" s="45">
        <v>104.6</v>
      </c>
      <c r="Y832" s="45">
        <v>104.6</v>
      </c>
      <c r="Z832" s="45">
        <v>108.9</v>
      </c>
      <c r="AA832" s="45">
        <v>108.9</v>
      </c>
      <c r="AB832" s="45">
        <v>109.2</v>
      </c>
      <c r="AC832" s="45">
        <v>109.2</v>
      </c>
      <c r="AD832" s="45">
        <v>109.2</v>
      </c>
      <c r="AE832" s="45">
        <v>109.4</v>
      </c>
      <c r="AF832" s="45">
        <v>109.4</v>
      </c>
      <c r="AG832" s="45">
        <v>109.4</v>
      </c>
      <c r="AH832" s="45">
        <v>109.4</v>
      </c>
      <c r="AI832" s="45">
        <v>109.4</v>
      </c>
      <c r="AJ832" s="45">
        <v>109.4</v>
      </c>
      <c r="AK832" s="45">
        <v>109.4</v>
      </c>
      <c r="AL832" s="45">
        <v>109.4</v>
      </c>
      <c r="AM832" s="45">
        <v>109.4</v>
      </c>
      <c r="AN832" s="45">
        <v>109.4</v>
      </c>
      <c r="AO832" s="45">
        <v>109.4</v>
      </c>
      <c r="AP832" s="45">
        <v>109.4</v>
      </c>
      <c r="AQ832" s="45">
        <v>109.4</v>
      </c>
      <c r="AR832" s="45">
        <v>109.4</v>
      </c>
      <c r="AS832" s="45">
        <v>109.4</v>
      </c>
      <c r="AT832" s="45">
        <v>109.4</v>
      </c>
      <c r="AU832" s="45">
        <v>109.4</v>
      </c>
      <c r="AV832" s="45">
        <v>109.4</v>
      </c>
      <c r="AW832" s="45">
        <v>109.4</v>
      </c>
      <c r="AX832" s="45">
        <v>109.4</v>
      </c>
      <c r="AY832" s="45">
        <v>109.4</v>
      </c>
      <c r="AZ832" s="45">
        <v>109.4</v>
      </c>
      <c r="BA832" s="45">
        <v>109.4</v>
      </c>
      <c r="BB832" s="45">
        <v>109.4</v>
      </c>
      <c r="BC832" s="45">
        <v>109.4</v>
      </c>
      <c r="BD832" s="45">
        <v>109.4</v>
      </c>
      <c r="BE832" s="45">
        <v>109.4</v>
      </c>
      <c r="BF832" s="45">
        <v>109.4</v>
      </c>
      <c r="BG832" s="45">
        <v>109.4</v>
      </c>
      <c r="BH832" s="45">
        <v>109.4</v>
      </c>
      <c r="BI832" s="45">
        <v>109.4</v>
      </c>
      <c r="BJ832" s="45">
        <v>109.4</v>
      </c>
      <c r="BK832" s="45">
        <v>109.4</v>
      </c>
      <c r="BL832" s="45">
        <v>109.4</v>
      </c>
      <c r="BM832" s="45">
        <v>109.4</v>
      </c>
      <c r="BN832" s="45">
        <v>109.4</v>
      </c>
      <c r="BO832" s="45">
        <v>109.4</v>
      </c>
      <c r="BP832" s="45">
        <v>109.4</v>
      </c>
      <c r="BQ832" s="45">
        <v>109.4</v>
      </c>
      <c r="BR832" s="45">
        <v>109.4</v>
      </c>
      <c r="BS832" s="45">
        <v>109.4</v>
      </c>
      <c r="BT832" s="45">
        <v>111.3</v>
      </c>
      <c r="BU832" s="45">
        <v>111.3</v>
      </c>
      <c r="BV832" s="45">
        <v>111.3</v>
      </c>
      <c r="BW832" s="45">
        <v>111.3</v>
      </c>
      <c r="BX832" s="45">
        <v>111.3</v>
      </c>
      <c r="BY832" s="45">
        <v>111.3</v>
      </c>
      <c r="BZ832" s="45">
        <v>111.3</v>
      </c>
      <c r="CA832" s="45">
        <v>111.3</v>
      </c>
      <c r="CB832" s="45">
        <v>111.3</v>
      </c>
      <c r="CC832" s="45">
        <v>111.3</v>
      </c>
      <c r="CD832" s="45">
        <v>111.3</v>
      </c>
      <c r="CE832" s="45">
        <v>111.3</v>
      </c>
      <c r="CF832" s="45">
        <v>111.3</v>
      </c>
      <c r="CG832" s="45">
        <v>111.3</v>
      </c>
      <c r="CH832" s="45">
        <v>111.3</v>
      </c>
      <c r="CI832" s="45">
        <v>111.3</v>
      </c>
      <c r="CJ832" s="45">
        <v>111.3</v>
      </c>
      <c r="CK832" s="45">
        <v>111.3</v>
      </c>
      <c r="CL832" s="45">
        <v>111.3</v>
      </c>
      <c r="CM832" s="45">
        <v>111.3</v>
      </c>
      <c r="CN832" s="45">
        <v>111.3</v>
      </c>
      <c r="CO832" s="45">
        <v>111.3</v>
      </c>
      <c r="CP832" s="45">
        <v>111.3</v>
      </c>
      <c r="CQ832" s="45">
        <v>111.3</v>
      </c>
      <c r="CR832" s="45">
        <v>111.3</v>
      </c>
      <c r="CS832" s="45">
        <v>111.3</v>
      </c>
      <c r="CT832" s="45">
        <v>111.3</v>
      </c>
      <c r="CU832" s="45">
        <v>111.3</v>
      </c>
      <c r="CV832" s="45">
        <v>111.3</v>
      </c>
      <c r="CW832" s="45">
        <v>111.3</v>
      </c>
      <c r="CX832" s="45">
        <v>111.3</v>
      </c>
      <c r="CY832" s="45">
        <v>111.3</v>
      </c>
      <c r="CZ832" s="45">
        <v>111.3</v>
      </c>
      <c r="DA832" s="45">
        <v>111.3</v>
      </c>
      <c r="DB832" s="45">
        <v>111.3</v>
      </c>
      <c r="DC832" s="45">
        <v>111.3</v>
      </c>
      <c r="DD832" s="45">
        <v>111.3</v>
      </c>
      <c r="DE832" s="45">
        <v>111.3</v>
      </c>
      <c r="DF832" s="45">
        <v>111.3</v>
      </c>
      <c r="DG832" s="45">
        <v>111.3</v>
      </c>
      <c r="DH832" s="45">
        <v>111.3</v>
      </c>
      <c r="DI832" s="45">
        <v>111.3</v>
      </c>
      <c r="DJ832" s="45">
        <v>111.3</v>
      </c>
      <c r="DK832" s="45">
        <v>111.3</v>
      </c>
      <c r="DL832" s="45">
        <v>111.3</v>
      </c>
      <c r="DM832" s="45">
        <v>111.3</v>
      </c>
      <c r="DN832" s="45">
        <v>111.3</v>
      </c>
      <c r="DO832" s="45">
        <v>111.3</v>
      </c>
      <c r="DP832" s="45">
        <v>111.3</v>
      </c>
      <c r="DQ832" s="45">
        <v>111.3</v>
      </c>
      <c r="DR832" s="45">
        <v>111.3</v>
      </c>
      <c r="DS832" s="45">
        <v>111.3</v>
      </c>
      <c r="DT832" s="45">
        <v>111.3</v>
      </c>
      <c r="DU832" s="45">
        <v>111.3</v>
      </c>
      <c r="DV832" s="45">
        <v>111.3</v>
      </c>
      <c r="DW832" s="45">
        <v>111.3</v>
      </c>
      <c r="DX832" s="46">
        <v>111.5</v>
      </c>
      <c r="DY832" s="46">
        <v>122.6</v>
      </c>
      <c r="DZ832" s="46">
        <v>122.6</v>
      </c>
      <c r="EA832">
        <v>115.5</v>
      </c>
      <c r="EB832" s="47">
        <v>107.8</v>
      </c>
      <c r="EC832" s="47">
        <v>103</v>
      </c>
    </row>
    <row r="833" spans="1:133" x14ac:dyDescent="0.25">
      <c r="A833" s="43" t="s">
        <v>4407</v>
      </c>
      <c r="B833" s="43" t="s">
        <v>4408</v>
      </c>
      <c r="C833" s="44">
        <v>1.891E-2</v>
      </c>
      <c r="D833" s="45">
        <v>87.1</v>
      </c>
      <c r="E833" s="45">
        <v>87.1</v>
      </c>
      <c r="F833" s="45">
        <v>87.1</v>
      </c>
      <c r="G833" s="45">
        <v>100.6</v>
      </c>
      <c r="H833" s="45">
        <v>116.7</v>
      </c>
      <c r="I833" s="45">
        <v>109</v>
      </c>
      <c r="J833" s="45">
        <v>109</v>
      </c>
      <c r="K833" s="45">
        <v>109</v>
      </c>
      <c r="L833" s="45">
        <v>109</v>
      </c>
      <c r="M833" s="45">
        <v>109</v>
      </c>
      <c r="N833" s="45">
        <v>109</v>
      </c>
      <c r="O833" s="45">
        <v>116.6</v>
      </c>
      <c r="P833" s="45">
        <v>116.6</v>
      </c>
      <c r="Q833" s="45">
        <v>116.6</v>
      </c>
      <c r="R833" s="45">
        <v>124.1</v>
      </c>
      <c r="S833" s="45">
        <v>124.1</v>
      </c>
      <c r="T833" s="45">
        <v>124.1</v>
      </c>
      <c r="U833" s="45">
        <v>123.1</v>
      </c>
      <c r="V833" s="45">
        <v>120.8</v>
      </c>
      <c r="W833" s="45">
        <v>124.1</v>
      </c>
      <c r="X833" s="45">
        <v>125.2</v>
      </c>
      <c r="Y833" s="45">
        <v>121.8</v>
      </c>
      <c r="Z833" s="45">
        <v>121.8</v>
      </c>
      <c r="AA833" s="45">
        <v>107.4</v>
      </c>
      <c r="AB833" s="45">
        <v>107.4</v>
      </c>
      <c r="AC833" s="45">
        <v>107.4</v>
      </c>
      <c r="AD833" s="45">
        <v>124.1</v>
      </c>
      <c r="AE833" s="45">
        <v>124.1</v>
      </c>
      <c r="AF833" s="45">
        <v>124.1</v>
      </c>
      <c r="AG833" s="45">
        <v>124.1</v>
      </c>
      <c r="AH833" s="45">
        <v>124.1</v>
      </c>
      <c r="AI833" s="45">
        <v>114.3</v>
      </c>
      <c r="AJ833" s="45">
        <v>123.6</v>
      </c>
      <c r="AK833" s="45">
        <v>123.6</v>
      </c>
      <c r="AL833" s="45">
        <v>112.4</v>
      </c>
      <c r="AM833" s="45">
        <v>107</v>
      </c>
      <c r="AN833" s="45">
        <v>107</v>
      </c>
      <c r="AO833" s="45">
        <v>107</v>
      </c>
      <c r="AP833" s="45">
        <v>107</v>
      </c>
      <c r="AQ833" s="45">
        <v>107</v>
      </c>
      <c r="AR833" s="45">
        <v>107</v>
      </c>
      <c r="AS833" s="45">
        <v>109.7</v>
      </c>
      <c r="AT833" s="45">
        <v>109.7</v>
      </c>
      <c r="AU833" s="45">
        <v>123</v>
      </c>
      <c r="AV833" s="45">
        <v>123</v>
      </c>
      <c r="AW833" s="45">
        <v>123</v>
      </c>
      <c r="AX833" s="45">
        <v>123</v>
      </c>
      <c r="AY833" s="45">
        <v>109.7</v>
      </c>
      <c r="AZ833" s="45">
        <v>109.7</v>
      </c>
      <c r="BA833" s="45">
        <v>109.7</v>
      </c>
      <c r="BB833" s="45">
        <v>109.7</v>
      </c>
      <c r="BC833" s="45">
        <v>109.7</v>
      </c>
      <c r="BD833" s="45">
        <v>129.19999999999999</v>
      </c>
      <c r="BE833" s="45">
        <v>129.19999999999999</v>
      </c>
      <c r="BF833" s="45">
        <v>129.19999999999999</v>
      </c>
      <c r="BG833" s="45">
        <v>129.19999999999999</v>
      </c>
      <c r="BH833" s="45">
        <v>129.19999999999999</v>
      </c>
      <c r="BI833" s="45">
        <v>129.19999999999999</v>
      </c>
      <c r="BJ833" s="45">
        <v>129.19999999999999</v>
      </c>
      <c r="BK833" s="45">
        <v>127.5</v>
      </c>
      <c r="BL833" s="45">
        <v>127.5</v>
      </c>
      <c r="BM833" s="45">
        <v>127.5</v>
      </c>
      <c r="BN833" s="45">
        <v>127.5</v>
      </c>
      <c r="BO833" s="45">
        <v>141.5</v>
      </c>
      <c r="BP833" s="45">
        <v>141.5</v>
      </c>
      <c r="BQ833" s="45">
        <v>141.5</v>
      </c>
      <c r="BR833" s="45">
        <v>141.5</v>
      </c>
      <c r="BS833" s="45">
        <v>141.5</v>
      </c>
      <c r="BT833" s="45">
        <v>141.5</v>
      </c>
      <c r="BU833" s="45">
        <v>141.5</v>
      </c>
      <c r="BV833" s="45">
        <v>141.5</v>
      </c>
      <c r="BW833" s="45">
        <v>141.5</v>
      </c>
      <c r="BX833" s="45">
        <v>141.5</v>
      </c>
      <c r="BY833" s="45">
        <v>141.5</v>
      </c>
      <c r="BZ833" s="45">
        <v>141.5</v>
      </c>
      <c r="CA833" s="45">
        <v>141.5</v>
      </c>
      <c r="CB833" s="45">
        <v>141.5</v>
      </c>
      <c r="CC833" s="45">
        <v>141.5</v>
      </c>
      <c r="CD833" s="45">
        <v>141.5</v>
      </c>
      <c r="CE833" s="45">
        <v>141.5</v>
      </c>
      <c r="CF833" s="45">
        <v>141.5</v>
      </c>
      <c r="CG833" s="45">
        <v>141.5</v>
      </c>
      <c r="CH833" s="45">
        <v>141.5</v>
      </c>
      <c r="CI833" s="45">
        <v>141.5</v>
      </c>
      <c r="CJ833" s="45">
        <v>141.5</v>
      </c>
      <c r="CK833" s="45">
        <v>141.5</v>
      </c>
      <c r="CL833" s="45">
        <v>140.4</v>
      </c>
      <c r="CM833" s="45">
        <v>140.4</v>
      </c>
      <c r="CN833" s="45">
        <v>140.4</v>
      </c>
      <c r="CO833" s="45">
        <v>140.4</v>
      </c>
      <c r="CP833" s="45">
        <v>140.4</v>
      </c>
      <c r="CQ833" s="45">
        <v>140.4</v>
      </c>
      <c r="CR833" s="45">
        <v>140.4</v>
      </c>
      <c r="CS833" s="45">
        <v>140.4</v>
      </c>
      <c r="CT833" s="45">
        <v>134.69999999999999</v>
      </c>
      <c r="CU833" s="45">
        <v>134.69999999999999</v>
      </c>
      <c r="CV833" s="45">
        <v>134.69999999999999</v>
      </c>
      <c r="CW833" s="45">
        <v>134.69999999999999</v>
      </c>
      <c r="CX833" s="45">
        <v>134.69999999999999</v>
      </c>
      <c r="CY833" s="45">
        <v>134.69999999999999</v>
      </c>
      <c r="CZ833" s="45">
        <v>134.69999999999999</v>
      </c>
      <c r="DA833" s="45">
        <v>134.69999999999999</v>
      </c>
      <c r="DB833" s="45">
        <v>134.69999999999999</v>
      </c>
      <c r="DC833" s="45">
        <v>134.69999999999999</v>
      </c>
      <c r="DD833" s="45">
        <v>134.69999999999999</v>
      </c>
      <c r="DE833" s="45">
        <v>134.69999999999999</v>
      </c>
      <c r="DF833" s="45">
        <v>134.69999999999999</v>
      </c>
      <c r="DG833" s="45">
        <v>134.69999999999999</v>
      </c>
      <c r="DH833" s="45">
        <v>134.69999999999999</v>
      </c>
      <c r="DI833" s="45">
        <v>134.69999999999999</v>
      </c>
      <c r="DJ833" s="45">
        <v>134.69999999999999</v>
      </c>
      <c r="DK833" s="45">
        <v>134.69999999999999</v>
      </c>
      <c r="DL833" s="45">
        <v>134.69999999999999</v>
      </c>
      <c r="DM833" s="45">
        <v>134.69999999999999</v>
      </c>
      <c r="DN833" s="45">
        <v>134.69999999999999</v>
      </c>
      <c r="DO833" s="45">
        <v>134.69999999999999</v>
      </c>
      <c r="DP833" s="45">
        <v>134.69999999999999</v>
      </c>
      <c r="DQ833" s="45">
        <v>134.69999999999999</v>
      </c>
      <c r="DR833" s="45">
        <v>134.69999999999999</v>
      </c>
      <c r="DS833" s="45">
        <v>134.69999999999999</v>
      </c>
      <c r="DT833" s="45">
        <v>134.69999999999999</v>
      </c>
      <c r="DU833" s="45">
        <v>134.69999999999999</v>
      </c>
      <c r="DV833" s="45">
        <v>134.69999999999999</v>
      </c>
      <c r="DW833" s="45">
        <v>134.69999999999999</v>
      </c>
      <c r="DX833" s="46">
        <v>143.69999999999999</v>
      </c>
      <c r="DY833" s="46">
        <v>143.69999999999999</v>
      </c>
      <c r="DZ833" s="46">
        <v>143.69999999999999</v>
      </c>
      <c r="EA833">
        <v>128.6</v>
      </c>
      <c r="EB833" s="47">
        <v>128.6</v>
      </c>
      <c r="EC833" s="47">
        <v>128.6</v>
      </c>
    </row>
    <row r="834" spans="1:133" x14ac:dyDescent="0.25">
      <c r="A834" s="43" t="s">
        <v>4409</v>
      </c>
      <c r="B834" s="43" t="s">
        <v>4410</v>
      </c>
      <c r="C834" s="44">
        <v>4.2000000000000002E-4</v>
      </c>
      <c r="D834" s="45">
        <v>101.9</v>
      </c>
      <c r="E834" s="45">
        <v>101.8</v>
      </c>
      <c r="F834" s="45">
        <v>101.6</v>
      </c>
      <c r="G834" s="45">
        <v>102</v>
      </c>
      <c r="H834" s="45">
        <v>101.4</v>
      </c>
      <c r="I834" s="45">
        <v>100.6</v>
      </c>
      <c r="J834" s="45">
        <v>100.2</v>
      </c>
      <c r="K834" s="45">
        <v>100.3</v>
      </c>
      <c r="L834" s="45">
        <v>101</v>
      </c>
      <c r="M834" s="45">
        <v>100.2</v>
      </c>
      <c r="N834" s="45">
        <v>100.2</v>
      </c>
      <c r="O834" s="45">
        <v>100.2</v>
      </c>
      <c r="P834" s="45">
        <v>102.6</v>
      </c>
      <c r="Q834" s="45">
        <v>104.4</v>
      </c>
      <c r="R834" s="45">
        <v>104.4</v>
      </c>
      <c r="S834" s="45">
        <v>105.1</v>
      </c>
      <c r="T834" s="45">
        <v>105.3</v>
      </c>
      <c r="U834" s="45">
        <v>105.4</v>
      </c>
      <c r="V834" s="45">
        <v>105.3</v>
      </c>
      <c r="W834" s="45">
        <v>105.3</v>
      </c>
      <c r="X834" s="45">
        <v>105.3</v>
      </c>
      <c r="Y834" s="45">
        <v>105.3</v>
      </c>
      <c r="Z834" s="45">
        <v>105.3</v>
      </c>
      <c r="AA834" s="45">
        <v>105.3</v>
      </c>
      <c r="AB834" s="45">
        <v>105.3</v>
      </c>
      <c r="AC834" s="45">
        <v>105.3</v>
      </c>
      <c r="AD834" s="45">
        <v>106.8</v>
      </c>
      <c r="AE834" s="45">
        <v>106.8</v>
      </c>
      <c r="AF834" s="45">
        <v>106.8</v>
      </c>
      <c r="AG834" s="45">
        <v>105.3</v>
      </c>
      <c r="AH834" s="45">
        <v>102.8</v>
      </c>
      <c r="AI834" s="45">
        <v>106.2</v>
      </c>
      <c r="AJ834" s="45">
        <v>109</v>
      </c>
      <c r="AK834" s="45">
        <v>99</v>
      </c>
      <c r="AL834" s="45">
        <v>99</v>
      </c>
      <c r="AM834" s="45">
        <v>104.3</v>
      </c>
      <c r="AN834" s="45">
        <v>103.4</v>
      </c>
      <c r="AO834" s="45">
        <v>105</v>
      </c>
      <c r="AP834" s="45">
        <v>102.3</v>
      </c>
      <c r="AQ834" s="45">
        <v>100.7</v>
      </c>
      <c r="AR834" s="45">
        <v>103.2</v>
      </c>
      <c r="AS834" s="45">
        <v>101.7</v>
      </c>
      <c r="AT834" s="45">
        <v>101.7</v>
      </c>
      <c r="AU834" s="45">
        <v>102.1</v>
      </c>
      <c r="AV834" s="45">
        <v>102.7</v>
      </c>
      <c r="AW834" s="45">
        <v>102.7</v>
      </c>
      <c r="AX834" s="45">
        <v>101.8</v>
      </c>
      <c r="AY834" s="45">
        <v>99.2</v>
      </c>
      <c r="AZ834" s="45">
        <v>96.7</v>
      </c>
      <c r="BA834" s="45">
        <v>98.8</v>
      </c>
      <c r="BB834" s="45">
        <v>100.3</v>
      </c>
      <c r="BC834" s="45">
        <v>101.8</v>
      </c>
      <c r="BD834" s="45">
        <v>102.8</v>
      </c>
      <c r="BE834" s="45">
        <v>97</v>
      </c>
      <c r="BF834" s="45">
        <v>96.2</v>
      </c>
      <c r="BG834" s="45">
        <v>95.3</v>
      </c>
      <c r="BH834" s="45">
        <v>95.3</v>
      </c>
      <c r="BI834" s="45">
        <v>95.3</v>
      </c>
      <c r="BJ834" s="45">
        <v>95.3</v>
      </c>
      <c r="BK834" s="45">
        <v>95.3</v>
      </c>
      <c r="BL834" s="45">
        <v>95.3</v>
      </c>
      <c r="BM834" s="45">
        <v>95.3</v>
      </c>
      <c r="BN834" s="45">
        <v>95.3</v>
      </c>
      <c r="BO834" s="45">
        <v>95.3</v>
      </c>
      <c r="BP834" s="45">
        <v>95.3</v>
      </c>
      <c r="BQ834" s="45">
        <v>95.3</v>
      </c>
      <c r="BR834" s="45">
        <v>95.3</v>
      </c>
      <c r="BS834" s="45">
        <v>95.3</v>
      </c>
      <c r="BT834" s="45">
        <v>95.3</v>
      </c>
      <c r="BU834" s="45">
        <v>95.3</v>
      </c>
      <c r="BV834" s="45">
        <v>97.2</v>
      </c>
      <c r="BW834" s="45">
        <v>93.1</v>
      </c>
      <c r="BX834" s="45">
        <v>93.1</v>
      </c>
      <c r="BY834" s="45">
        <v>93.1</v>
      </c>
      <c r="BZ834" s="45">
        <v>92.9</v>
      </c>
      <c r="CA834" s="45">
        <v>93.3</v>
      </c>
      <c r="CB834" s="45">
        <v>93.2</v>
      </c>
      <c r="CC834" s="45">
        <v>94.1</v>
      </c>
      <c r="CD834" s="45">
        <v>95.2</v>
      </c>
      <c r="CE834" s="45">
        <v>93.6</v>
      </c>
      <c r="CF834" s="45">
        <v>93.7</v>
      </c>
      <c r="CG834" s="45">
        <v>93.6</v>
      </c>
      <c r="CH834" s="45">
        <v>94.8</v>
      </c>
      <c r="CI834" s="45">
        <v>94.7</v>
      </c>
      <c r="CJ834" s="45">
        <v>92.6</v>
      </c>
      <c r="CK834" s="45">
        <v>92.6</v>
      </c>
      <c r="CL834" s="45">
        <v>92.6</v>
      </c>
      <c r="CM834" s="45">
        <v>92.6</v>
      </c>
      <c r="CN834" s="45">
        <v>92.6</v>
      </c>
      <c r="CO834" s="45">
        <v>92.6</v>
      </c>
      <c r="CP834" s="45">
        <v>92.6</v>
      </c>
      <c r="CQ834" s="45">
        <v>92.6</v>
      </c>
      <c r="CR834" s="45">
        <v>92.6</v>
      </c>
      <c r="CS834" s="45">
        <v>92.6</v>
      </c>
      <c r="CT834" s="45">
        <v>92.6</v>
      </c>
      <c r="CU834" s="45">
        <v>92.6</v>
      </c>
      <c r="CV834" s="45">
        <v>92.6</v>
      </c>
      <c r="CW834" s="45">
        <v>92.6</v>
      </c>
      <c r="CX834" s="45">
        <v>92.6</v>
      </c>
      <c r="CY834" s="45">
        <v>92.6</v>
      </c>
      <c r="CZ834" s="45">
        <v>92.6</v>
      </c>
      <c r="DA834" s="45">
        <v>92.6</v>
      </c>
      <c r="DB834" s="45">
        <v>92.6</v>
      </c>
      <c r="DC834" s="45">
        <v>92.3</v>
      </c>
      <c r="DD834" s="45">
        <v>92.4</v>
      </c>
      <c r="DE834" s="45">
        <v>92.4</v>
      </c>
      <c r="DF834" s="45">
        <v>91.9</v>
      </c>
      <c r="DG834" s="45">
        <v>93.6</v>
      </c>
      <c r="DH834" s="45">
        <v>92.6</v>
      </c>
      <c r="DI834" s="45">
        <v>92.3</v>
      </c>
      <c r="DJ834" s="45">
        <v>93.6</v>
      </c>
      <c r="DK834" s="45">
        <v>91.9</v>
      </c>
      <c r="DL834" s="45">
        <v>95.3</v>
      </c>
      <c r="DM834" s="45">
        <v>92.3</v>
      </c>
      <c r="DN834" s="45">
        <v>91.9</v>
      </c>
      <c r="DO834" s="45">
        <v>94.8</v>
      </c>
      <c r="DP834" s="45">
        <v>94.8</v>
      </c>
      <c r="DQ834" s="45">
        <v>95.5</v>
      </c>
      <c r="DR834" s="45">
        <v>94.8</v>
      </c>
      <c r="DS834" s="45">
        <v>95.4</v>
      </c>
      <c r="DT834" s="45">
        <v>95.5</v>
      </c>
      <c r="DU834" s="45">
        <v>86.4</v>
      </c>
      <c r="DV834" s="45">
        <v>86.6</v>
      </c>
      <c r="DW834" s="45">
        <v>87.3</v>
      </c>
      <c r="DX834" s="46">
        <v>87.4</v>
      </c>
      <c r="DY834" s="46">
        <v>88.7</v>
      </c>
      <c r="DZ834" s="46">
        <v>88.5</v>
      </c>
      <c r="EA834">
        <v>86.4</v>
      </c>
      <c r="EB834" s="47">
        <v>87.6</v>
      </c>
      <c r="EC834" s="47">
        <v>89.1</v>
      </c>
    </row>
    <row r="835" spans="1:133" x14ac:dyDescent="0.25">
      <c r="A835" s="43" t="s">
        <v>4411</v>
      </c>
      <c r="B835" s="43" t="s">
        <v>4412</v>
      </c>
      <c r="C835" s="44">
        <v>1.3020499999999999</v>
      </c>
      <c r="D835" s="45">
        <v>98.4</v>
      </c>
      <c r="E835" s="45">
        <v>100.9</v>
      </c>
      <c r="F835" s="45">
        <v>102.4</v>
      </c>
      <c r="G835" s="45">
        <v>103.3</v>
      </c>
      <c r="H835" s="45">
        <v>101.7</v>
      </c>
      <c r="I835" s="45">
        <v>102.3</v>
      </c>
      <c r="J835" s="45">
        <v>103</v>
      </c>
      <c r="K835" s="45">
        <v>99.8</v>
      </c>
      <c r="L835" s="45">
        <v>97.5</v>
      </c>
      <c r="M835" s="45">
        <v>102.9</v>
      </c>
      <c r="N835" s="45">
        <v>99.2</v>
      </c>
      <c r="O835" s="45">
        <v>98.4</v>
      </c>
      <c r="P835" s="45">
        <v>97.1</v>
      </c>
      <c r="Q835" s="45">
        <v>100.1</v>
      </c>
      <c r="R835" s="45">
        <v>101.5</v>
      </c>
      <c r="S835" s="45">
        <v>101.1</v>
      </c>
      <c r="T835" s="45">
        <v>101.1</v>
      </c>
      <c r="U835" s="45">
        <v>100.5</v>
      </c>
      <c r="V835" s="45">
        <v>98.1</v>
      </c>
      <c r="W835" s="45">
        <v>97</v>
      </c>
      <c r="X835" s="45">
        <v>96.6</v>
      </c>
      <c r="Y835" s="45">
        <v>99.2</v>
      </c>
      <c r="Z835" s="45">
        <v>95</v>
      </c>
      <c r="AA835" s="45">
        <v>98.5</v>
      </c>
      <c r="AB835" s="45">
        <v>97.8</v>
      </c>
      <c r="AC835" s="45">
        <v>100.2</v>
      </c>
      <c r="AD835" s="45">
        <v>101.5</v>
      </c>
      <c r="AE835" s="45">
        <v>100.6</v>
      </c>
      <c r="AF835" s="45">
        <v>104.5</v>
      </c>
      <c r="AG835" s="45">
        <v>106.9</v>
      </c>
      <c r="AH835" s="45">
        <v>106.6</v>
      </c>
      <c r="AI835" s="45">
        <v>102.7</v>
      </c>
      <c r="AJ835" s="45">
        <v>95.2</v>
      </c>
      <c r="AK835" s="45">
        <v>103.1</v>
      </c>
      <c r="AL835" s="45">
        <v>98.7</v>
      </c>
      <c r="AM835" s="45">
        <v>98.6</v>
      </c>
      <c r="AN835" s="45">
        <v>97</v>
      </c>
      <c r="AO835" s="45">
        <v>98.8</v>
      </c>
      <c r="AP835" s="45">
        <v>101.2</v>
      </c>
      <c r="AQ835" s="45">
        <v>101.5</v>
      </c>
      <c r="AR835" s="45">
        <v>103.1</v>
      </c>
      <c r="AS835" s="45">
        <v>103.2</v>
      </c>
      <c r="AT835" s="45">
        <v>102.3</v>
      </c>
      <c r="AU835" s="45">
        <v>101</v>
      </c>
      <c r="AV835" s="45">
        <v>101</v>
      </c>
      <c r="AW835" s="45">
        <v>102.3</v>
      </c>
      <c r="AX835" s="45">
        <v>101.6</v>
      </c>
      <c r="AY835" s="45">
        <v>100.3</v>
      </c>
      <c r="AZ835" s="45">
        <v>98.9</v>
      </c>
      <c r="BA835" s="45">
        <v>99.6</v>
      </c>
      <c r="BB835" s="45">
        <v>102</v>
      </c>
      <c r="BC835" s="45">
        <v>100.3</v>
      </c>
      <c r="BD835" s="45">
        <v>102.7</v>
      </c>
      <c r="BE835" s="45">
        <v>102.7</v>
      </c>
      <c r="BF835" s="45">
        <v>102.7</v>
      </c>
      <c r="BG835" s="45">
        <v>103.8</v>
      </c>
      <c r="BH835" s="45">
        <v>104.7</v>
      </c>
      <c r="BI835" s="45">
        <v>105.9</v>
      </c>
      <c r="BJ835" s="45">
        <v>104.9</v>
      </c>
      <c r="BK835" s="45">
        <v>105.1</v>
      </c>
      <c r="BL835" s="45">
        <v>102.8</v>
      </c>
      <c r="BM835" s="45">
        <v>104</v>
      </c>
      <c r="BN835" s="45">
        <v>104.3</v>
      </c>
      <c r="BO835" s="45">
        <v>104.2</v>
      </c>
      <c r="BP835" s="45">
        <v>104.1</v>
      </c>
      <c r="BQ835" s="45">
        <v>104.6</v>
      </c>
      <c r="BR835" s="45">
        <v>105.8</v>
      </c>
      <c r="BS835" s="45">
        <v>106.1</v>
      </c>
      <c r="BT835" s="45">
        <v>107</v>
      </c>
      <c r="BU835" s="45">
        <v>107.5</v>
      </c>
      <c r="BV835" s="45">
        <v>107.8</v>
      </c>
      <c r="BW835" s="45">
        <v>105.2</v>
      </c>
      <c r="BX835" s="45">
        <v>105.1</v>
      </c>
      <c r="BY835" s="45">
        <v>105.2</v>
      </c>
      <c r="BZ835" s="45">
        <v>105.4</v>
      </c>
      <c r="CA835" s="45">
        <v>106.1</v>
      </c>
      <c r="CB835" s="45">
        <v>105.6</v>
      </c>
      <c r="CC835" s="45">
        <v>106.4</v>
      </c>
      <c r="CD835" s="45">
        <v>106.8</v>
      </c>
      <c r="CE835" s="45">
        <v>107</v>
      </c>
      <c r="CF835" s="45">
        <v>107.5</v>
      </c>
      <c r="CG835" s="45">
        <v>107.9</v>
      </c>
      <c r="CH835" s="45">
        <v>107.9</v>
      </c>
      <c r="CI835" s="45">
        <v>108.3</v>
      </c>
      <c r="CJ835" s="45">
        <v>109.4</v>
      </c>
      <c r="CK835" s="45">
        <v>112.9</v>
      </c>
      <c r="CL835" s="45">
        <v>113</v>
      </c>
      <c r="CM835" s="45">
        <v>113.8</v>
      </c>
      <c r="CN835" s="45">
        <v>113.9</v>
      </c>
      <c r="CO835" s="45">
        <v>114.3</v>
      </c>
      <c r="CP835" s="45">
        <v>114.4</v>
      </c>
      <c r="CQ835" s="45">
        <v>114.7</v>
      </c>
      <c r="CR835" s="45">
        <v>114.7</v>
      </c>
      <c r="CS835" s="45">
        <v>115.2</v>
      </c>
      <c r="CT835" s="45">
        <v>117.6</v>
      </c>
      <c r="CU835" s="45">
        <v>117.6</v>
      </c>
      <c r="CV835" s="45">
        <v>117.6</v>
      </c>
      <c r="CW835" s="45">
        <v>122.2</v>
      </c>
      <c r="CX835" s="45">
        <v>122.6</v>
      </c>
      <c r="CY835" s="45">
        <v>124</v>
      </c>
      <c r="CZ835" s="45">
        <v>124.5</v>
      </c>
      <c r="DA835" s="45">
        <v>124.9</v>
      </c>
      <c r="DB835" s="45">
        <v>125.6</v>
      </c>
      <c r="DC835" s="45">
        <v>126.5</v>
      </c>
      <c r="DD835" s="45">
        <v>126.1</v>
      </c>
      <c r="DE835" s="45">
        <v>127.1</v>
      </c>
      <c r="DF835" s="45">
        <v>127.7</v>
      </c>
      <c r="DG835" s="45">
        <v>127.5</v>
      </c>
      <c r="DH835" s="45">
        <v>127.5</v>
      </c>
      <c r="DI835" s="45">
        <v>129</v>
      </c>
      <c r="DJ835" s="45">
        <v>127.3</v>
      </c>
      <c r="DK835" s="45">
        <v>129.69999999999999</v>
      </c>
      <c r="DL835" s="45">
        <v>130.1</v>
      </c>
      <c r="DM835" s="45">
        <v>131</v>
      </c>
      <c r="DN835" s="45">
        <v>131.80000000000001</v>
      </c>
      <c r="DO835" s="45">
        <v>132.19999999999999</v>
      </c>
      <c r="DP835" s="45">
        <v>132.80000000000001</v>
      </c>
      <c r="DQ835" s="45">
        <v>133.1</v>
      </c>
      <c r="DR835" s="45">
        <v>133.6</v>
      </c>
      <c r="DS835" s="45">
        <v>133.6</v>
      </c>
      <c r="DT835" s="45">
        <v>134.19999999999999</v>
      </c>
      <c r="DU835" s="45">
        <v>135.30000000000001</v>
      </c>
      <c r="DV835" s="45">
        <v>135.6</v>
      </c>
      <c r="DW835" s="45">
        <v>136</v>
      </c>
      <c r="DX835" s="46">
        <v>137.1</v>
      </c>
      <c r="DY835" s="46">
        <v>137.30000000000001</v>
      </c>
      <c r="DZ835" s="46">
        <v>137.4</v>
      </c>
      <c r="EA835">
        <v>137.6</v>
      </c>
      <c r="EB835" s="47">
        <v>138.30000000000001</v>
      </c>
      <c r="EC835" s="47">
        <v>139</v>
      </c>
    </row>
    <row r="836" spans="1:133" x14ac:dyDescent="0.25">
      <c r="A836" s="43" t="s">
        <v>4413</v>
      </c>
      <c r="B836" s="43" t="s">
        <v>4414</v>
      </c>
      <c r="C836" s="44">
        <v>1.1660999999999999</v>
      </c>
      <c r="D836" s="45">
        <v>98</v>
      </c>
      <c r="E836" s="45">
        <v>100.7</v>
      </c>
      <c r="F836" s="45">
        <v>102.2</v>
      </c>
      <c r="G836" s="45">
        <v>103.2</v>
      </c>
      <c r="H836" s="45">
        <v>101.7</v>
      </c>
      <c r="I836" s="45">
        <v>102.3</v>
      </c>
      <c r="J836" s="45">
        <v>102.9</v>
      </c>
      <c r="K836" s="45">
        <v>99.8</v>
      </c>
      <c r="L836" s="45">
        <v>97.4</v>
      </c>
      <c r="M836" s="45">
        <v>102.8</v>
      </c>
      <c r="N836" s="45">
        <v>99</v>
      </c>
      <c r="O836" s="45">
        <v>98.2</v>
      </c>
      <c r="P836" s="45">
        <v>96.8</v>
      </c>
      <c r="Q836" s="45">
        <v>100</v>
      </c>
      <c r="R836" s="45">
        <v>101.5</v>
      </c>
      <c r="S836" s="45">
        <v>101.1</v>
      </c>
      <c r="T836" s="45">
        <v>101</v>
      </c>
      <c r="U836" s="45">
        <v>100.4</v>
      </c>
      <c r="V836" s="45">
        <v>98.1</v>
      </c>
      <c r="W836" s="45">
        <v>97.1</v>
      </c>
      <c r="X836" s="45">
        <v>96.8</v>
      </c>
      <c r="Y836" s="45">
        <v>99.4</v>
      </c>
      <c r="Z836" s="45">
        <v>95</v>
      </c>
      <c r="AA836" s="45">
        <v>98.7</v>
      </c>
      <c r="AB836" s="45">
        <v>98.2</v>
      </c>
      <c r="AC836" s="45">
        <v>100.6</v>
      </c>
      <c r="AD836" s="45">
        <v>102.1</v>
      </c>
      <c r="AE836" s="45">
        <v>101.1</v>
      </c>
      <c r="AF836" s="45">
        <v>105.1</v>
      </c>
      <c r="AG836" s="45">
        <v>107.2</v>
      </c>
      <c r="AH836" s="45">
        <v>106.9</v>
      </c>
      <c r="AI836" s="45">
        <v>102.8</v>
      </c>
      <c r="AJ836" s="45">
        <v>94.6</v>
      </c>
      <c r="AK836" s="45">
        <v>103.2</v>
      </c>
      <c r="AL836" s="45">
        <v>98.5</v>
      </c>
      <c r="AM836" s="45">
        <v>98.4</v>
      </c>
      <c r="AN836" s="45">
        <v>96.7</v>
      </c>
      <c r="AO836" s="45">
        <v>98.7</v>
      </c>
      <c r="AP836" s="45">
        <v>101.1</v>
      </c>
      <c r="AQ836" s="45">
        <v>101.5</v>
      </c>
      <c r="AR836" s="45">
        <v>103.4</v>
      </c>
      <c r="AS836" s="45">
        <v>103.5</v>
      </c>
      <c r="AT836" s="45">
        <v>102.3</v>
      </c>
      <c r="AU836" s="45">
        <v>101.5</v>
      </c>
      <c r="AV836" s="45">
        <v>101.6</v>
      </c>
      <c r="AW836" s="45">
        <v>103.1</v>
      </c>
      <c r="AX836" s="45">
        <v>102.4</v>
      </c>
      <c r="AY836" s="45">
        <v>100.5</v>
      </c>
      <c r="AZ836" s="45">
        <v>99</v>
      </c>
      <c r="BA836" s="45">
        <v>99.8</v>
      </c>
      <c r="BB836" s="45">
        <v>102.5</v>
      </c>
      <c r="BC836" s="45">
        <v>100.6</v>
      </c>
      <c r="BD836" s="45">
        <v>103.4</v>
      </c>
      <c r="BE836" s="45">
        <v>103.4</v>
      </c>
      <c r="BF836" s="45">
        <v>103.4</v>
      </c>
      <c r="BG836" s="45">
        <v>104</v>
      </c>
      <c r="BH836" s="45">
        <v>105</v>
      </c>
      <c r="BI836" s="45">
        <v>106.3</v>
      </c>
      <c r="BJ836" s="45">
        <v>105.2</v>
      </c>
      <c r="BK836" s="45">
        <v>105.3</v>
      </c>
      <c r="BL836" s="45">
        <v>102.7</v>
      </c>
      <c r="BM836" s="45">
        <v>104.2</v>
      </c>
      <c r="BN836" s="45">
        <v>104.5</v>
      </c>
      <c r="BO836" s="45">
        <v>104.4</v>
      </c>
      <c r="BP836" s="45">
        <v>104.4</v>
      </c>
      <c r="BQ836" s="45">
        <v>105</v>
      </c>
      <c r="BR836" s="45">
        <v>106.3</v>
      </c>
      <c r="BS836" s="45">
        <v>106.7</v>
      </c>
      <c r="BT836" s="45">
        <v>107.6</v>
      </c>
      <c r="BU836" s="45">
        <v>108.2</v>
      </c>
      <c r="BV836" s="45">
        <v>108.3</v>
      </c>
      <c r="BW836" s="45">
        <v>105.4</v>
      </c>
      <c r="BX836" s="45">
        <v>105.2</v>
      </c>
      <c r="BY836" s="45">
        <v>105.4</v>
      </c>
      <c r="BZ836" s="45">
        <v>105.6</v>
      </c>
      <c r="CA836" s="45">
        <v>106.2</v>
      </c>
      <c r="CB836" s="45">
        <v>105.7</v>
      </c>
      <c r="CC836" s="45">
        <v>106.5</v>
      </c>
      <c r="CD836" s="45">
        <v>107.1</v>
      </c>
      <c r="CE836" s="45">
        <v>107.4</v>
      </c>
      <c r="CF836" s="45">
        <v>107.9</v>
      </c>
      <c r="CG836" s="45">
        <v>108.5</v>
      </c>
      <c r="CH836" s="45">
        <v>108.3</v>
      </c>
      <c r="CI836" s="45">
        <v>108.7</v>
      </c>
      <c r="CJ836" s="45">
        <v>109.9</v>
      </c>
      <c r="CK836" s="45">
        <v>113.9</v>
      </c>
      <c r="CL836" s="45">
        <v>113.9</v>
      </c>
      <c r="CM836" s="45">
        <v>114.8</v>
      </c>
      <c r="CN836" s="45">
        <v>114.8</v>
      </c>
      <c r="CO836" s="45">
        <v>115.1</v>
      </c>
      <c r="CP836" s="45">
        <v>115.3</v>
      </c>
      <c r="CQ836" s="45">
        <v>115.5</v>
      </c>
      <c r="CR836" s="45">
        <v>115.6</v>
      </c>
      <c r="CS836" s="45">
        <v>115.9</v>
      </c>
      <c r="CT836" s="45">
        <v>118.4</v>
      </c>
      <c r="CU836" s="45">
        <v>118.6</v>
      </c>
      <c r="CV836" s="45">
        <v>118.6</v>
      </c>
      <c r="CW836" s="45">
        <v>123.8</v>
      </c>
      <c r="CX836" s="45">
        <v>124.1</v>
      </c>
      <c r="CY836" s="45">
        <v>125.4</v>
      </c>
      <c r="CZ836" s="45">
        <v>126.3</v>
      </c>
      <c r="DA836" s="45">
        <v>126.7</v>
      </c>
      <c r="DB836" s="45">
        <v>127.4</v>
      </c>
      <c r="DC836" s="45">
        <v>128.4</v>
      </c>
      <c r="DD836" s="45">
        <v>127.6</v>
      </c>
      <c r="DE836" s="45">
        <v>128.6</v>
      </c>
      <c r="DF836" s="45">
        <v>129.30000000000001</v>
      </c>
      <c r="DG836" s="45">
        <v>129</v>
      </c>
      <c r="DH836" s="45">
        <v>129.1</v>
      </c>
      <c r="DI836" s="45">
        <v>130.69999999999999</v>
      </c>
      <c r="DJ836" s="45">
        <v>128.5</v>
      </c>
      <c r="DK836" s="45">
        <v>131.19999999999999</v>
      </c>
      <c r="DL836" s="45">
        <v>131.69999999999999</v>
      </c>
      <c r="DM836" s="45">
        <v>132.80000000000001</v>
      </c>
      <c r="DN836" s="45">
        <v>133.6</v>
      </c>
      <c r="DO836" s="45">
        <v>134.1</v>
      </c>
      <c r="DP836" s="45">
        <v>134.30000000000001</v>
      </c>
      <c r="DQ836" s="45">
        <v>134.69999999999999</v>
      </c>
      <c r="DR836" s="45">
        <v>135.4</v>
      </c>
      <c r="DS836" s="45">
        <v>135.4</v>
      </c>
      <c r="DT836" s="45">
        <v>136</v>
      </c>
      <c r="DU836" s="45">
        <v>136.80000000000001</v>
      </c>
      <c r="DV836" s="45">
        <v>137</v>
      </c>
      <c r="DW836" s="45">
        <v>137.5</v>
      </c>
      <c r="DX836" s="46">
        <v>138.69999999999999</v>
      </c>
      <c r="DY836" s="46">
        <v>138.80000000000001</v>
      </c>
      <c r="DZ836" s="46">
        <v>139.1</v>
      </c>
      <c r="EA836">
        <v>139.19999999999999</v>
      </c>
      <c r="EB836" s="47">
        <v>140</v>
      </c>
      <c r="EC836" s="47">
        <v>140.6</v>
      </c>
    </row>
    <row r="837" spans="1:133" x14ac:dyDescent="0.25">
      <c r="A837" s="43" t="s">
        <v>4415</v>
      </c>
      <c r="B837" s="43" t="s">
        <v>4416</v>
      </c>
      <c r="C837" s="44">
        <v>0.12322</v>
      </c>
      <c r="D837" s="45">
        <v>101.3</v>
      </c>
      <c r="E837" s="45">
        <v>102.5</v>
      </c>
      <c r="F837" s="45">
        <v>104.3</v>
      </c>
      <c r="G837" s="45">
        <v>104.3</v>
      </c>
      <c r="H837" s="45">
        <v>100.5</v>
      </c>
      <c r="I837" s="45">
        <v>101.8</v>
      </c>
      <c r="J837" s="45">
        <v>103.4</v>
      </c>
      <c r="K837" s="45">
        <v>99.1</v>
      </c>
      <c r="L837" s="45">
        <v>97.1</v>
      </c>
      <c r="M837" s="45">
        <v>103</v>
      </c>
      <c r="N837" s="45">
        <v>99.8</v>
      </c>
      <c r="O837" s="45">
        <v>98.6</v>
      </c>
      <c r="P837" s="45">
        <v>98.7</v>
      </c>
      <c r="Q837" s="45">
        <v>99.3</v>
      </c>
      <c r="R837" s="45">
        <v>100.1</v>
      </c>
      <c r="S837" s="45">
        <v>100.9</v>
      </c>
      <c r="T837" s="45">
        <v>100.4</v>
      </c>
      <c r="U837" s="45">
        <v>99.3</v>
      </c>
      <c r="V837" s="45">
        <v>95.1</v>
      </c>
      <c r="W837" s="45">
        <v>94.4</v>
      </c>
      <c r="X837" s="45">
        <v>93</v>
      </c>
      <c r="Y837" s="45">
        <v>95.8</v>
      </c>
      <c r="Z837" s="45">
        <v>93</v>
      </c>
      <c r="AA837" s="45">
        <v>95.3</v>
      </c>
      <c r="AB837" s="45">
        <v>92</v>
      </c>
      <c r="AC837" s="45">
        <v>94.4</v>
      </c>
      <c r="AD837" s="45">
        <v>94.6</v>
      </c>
      <c r="AE837" s="45">
        <v>94.8</v>
      </c>
      <c r="AF837" s="45">
        <v>97.9</v>
      </c>
      <c r="AG837" s="45">
        <v>103.7</v>
      </c>
      <c r="AH837" s="45">
        <v>102.7</v>
      </c>
      <c r="AI837" s="45">
        <v>100</v>
      </c>
      <c r="AJ837" s="45">
        <v>98.8</v>
      </c>
      <c r="AK837" s="45">
        <v>100.1</v>
      </c>
      <c r="AL837" s="45">
        <v>98.6</v>
      </c>
      <c r="AM837" s="45">
        <v>98.8</v>
      </c>
      <c r="AN837" s="45">
        <v>97.8</v>
      </c>
      <c r="AO837" s="45">
        <v>98.5</v>
      </c>
      <c r="AP837" s="45">
        <v>99.9</v>
      </c>
      <c r="AQ837" s="45">
        <v>100.2</v>
      </c>
      <c r="AR837" s="45">
        <v>99.4</v>
      </c>
      <c r="AS837" s="45">
        <v>99.6</v>
      </c>
      <c r="AT837" s="45">
        <v>100.4</v>
      </c>
      <c r="AU837" s="45">
        <v>94.5</v>
      </c>
      <c r="AV837" s="45">
        <v>94</v>
      </c>
      <c r="AW837" s="45">
        <v>93.1</v>
      </c>
      <c r="AX837" s="45">
        <v>93.1</v>
      </c>
      <c r="AY837" s="45">
        <v>95.8</v>
      </c>
      <c r="AZ837" s="45">
        <v>95.5</v>
      </c>
      <c r="BA837" s="45">
        <v>95.5</v>
      </c>
      <c r="BB837" s="45">
        <v>95.5</v>
      </c>
      <c r="BC837" s="45">
        <v>95.5</v>
      </c>
      <c r="BD837" s="45">
        <v>94.6</v>
      </c>
      <c r="BE837" s="45">
        <v>94.6</v>
      </c>
      <c r="BF837" s="45">
        <v>94.6</v>
      </c>
      <c r="BG837" s="45">
        <v>100.2</v>
      </c>
      <c r="BH837" s="45">
        <v>100</v>
      </c>
      <c r="BI837" s="45">
        <v>100</v>
      </c>
      <c r="BJ837" s="45">
        <v>100</v>
      </c>
      <c r="BK837" s="45">
        <v>101</v>
      </c>
      <c r="BL837" s="45">
        <v>101</v>
      </c>
      <c r="BM837" s="45">
        <v>100.6</v>
      </c>
      <c r="BN837" s="45">
        <v>100.2</v>
      </c>
      <c r="BO837" s="45">
        <v>99</v>
      </c>
      <c r="BP837" s="45">
        <v>98.7</v>
      </c>
      <c r="BQ837" s="45">
        <v>98.6</v>
      </c>
      <c r="BR837" s="45">
        <v>98.8</v>
      </c>
      <c r="BS837" s="45">
        <v>98.5</v>
      </c>
      <c r="BT837" s="45">
        <v>98.9</v>
      </c>
      <c r="BU837" s="45">
        <v>98.8</v>
      </c>
      <c r="BV837" s="45">
        <v>100.8</v>
      </c>
      <c r="BW837" s="45">
        <v>101.1</v>
      </c>
      <c r="BX837" s="45">
        <v>101.5</v>
      </c>
      <c r="BY837" s="45">
        <v>101.4</v>
      </c>
      <c r="BZ837" s="45">
        <v>101.3</v>
      </c>
      <c r="CA837" s="45">
        <v>102.1</v>
      </c>
      <c r="CB837" s="45">
        <v>102.1</v>
      </c>
      <c r="CC837" s="45">
        <v>102.1</v>
      </c>
      <c r="CD837" s="45">
        <v>100.9</v>
      </c>
      <c r="CE837" s="45">
        <v>101.1</v>
      </c>
      <c r="CF837" s="45">
        <v>100.9</v>
      </c>
      <c r="CG837" s="45">
        <v>100.3</v>
      </c>
      <c r="CH837" s="45">
        <v>101.1</v>
      </c>
      <c r="CI837" s="45">
        <v>101.5</v>
      </c>
      <c r="CJ837" s="45">
        <v>101.8</v>
      </c>
      <c r="CK837" s="45">
        <v>101.4</v>
      </c>
      <c r="CL837" s="45">
        <v>101.8</v>
      </c>
      <c r="CM837" s="45">
        <v>101.8</v>
      </c>
      <c r="CN837" s="45">
        <v>103.8</v>
      </c>
      <c r="CO837" s="45">
        <v>104.4</v>
      </c>
      <c r="CP837" s="45">
        <v>103.6</v>
      </c>
      <c r="CQ837" s="45">
        <v>105.4</v>
      </c>
      <c r="CR837" s="45">
        <v>104.4</v>
      </c>
      <c r="CS837" s="45">
        <v>105.9</v>
      </c>
      <c r="CT837" s="45">
        <v>107.4</v>
      </c>
      <c r="CU837" s="45">
        <v>105.5</v>
      </c>
      <c r="CV837" s="45">
        <v>105.9</v>
      </c>
      <c r="CW837" s="45">
        <v>105.3</v>
      </c>
      <c r="CX837" s="45">
        <v>106.5</v>
      </c>
      <c r="CY837" s="45">
        <v>108.1</v>
      </c>
      <c r="CZ837" s="45">
        <v>104.6</v>
      </c>
      <c r="DA837" s="45">
        <v>105.3</v>
      </c>
      <c r="DB837" s="45">
        <v>106</v>
      </c>
      <c r="DC837" s="45">
        <v>106.4</v>
      </c>
      <c r="DD837" s="45">
        <v>109.3</v>
      </c>
      <c r="DE837" s="45">
        <v>110.1</v>
      </c>
      <c r="DF837" s="45">
        <v>110.3</v>
      </c>
      <c r="DG837" s="45">
        <v>110.6</v>
      </c>
      <c r="DH837" s="45">
        <v>110.5</v>
      </c>
      <c r="DI837" s="45">
        <v>110.5</v>
      </c>
      <c r="DJ837" s="45">
        <v>112.5</v>
      </c>
      <c r="DK837" s="45">
        <v>113.3</v>
      </c>
      <c r="DL837" s="45">
        <v>113.3</v>
      </c>
      <c r="DM837" s="45">
        <v>111.9</v>
      </c>
      <c r="DN837" s="45">
        <v>112.1</v>
      </c>
      <c r="DO837" s="45">
        <v>112.6</v>
      </c>
      <c r="DP837" s="45">
        <v>115.9</v>
      </c>
      <c r="DQ837" s="45">
        <v>114.8</v>
      </c>
      <c r="DR837" s="45">
        <v>114.6</v>
      </c>
      <c r="DS837" s="45">
        <v>114.9</v>
      </c>
      <c r="DT837" s="45">
        <v>115.2</v>
      </c>
      <c r="DU837" s="45">
        <v>118.4</v>
      </c>
      <c r="DV837" s="45">
        <v>119.1</v>
      </c>
      <c r="DW837" s="45">
        <v>119.4</v>
      </c>
      <c r="DX837" s="46">
        <v>120.1</v>
      </c>
      <c r="DY837" s="46">
        <v>120.5</v>
      </c>
      <c r="DZ837" s="46">
        <v>119.3</v>
      </c>
      <c r="EA837">
        <v>119.6</v>
      </c>
      <c r="EB837" s="47">
        <v>120.4</v>
      </c>
      <c r="EC837" s="47">
        <v>121.7</v>
      </c>
    </row>
    <row r="838" spans="1:133" x14ac:dyDescent="0.25">
      <c r="A838" s="43" t="s">
        <v>4417</v>
      </c>
      <c r="B838" s="43" t="s">
        <v>4418</v>
      </c>
      <c r="C838" s="44">
        <v>1.273E-2</v>
      </c>
      <c r="D838" s="45">
        <v>105.7</v>
      </c>
      <c r="E838" s="45">
        <v>105.7</v>
      </c>
      <c r="F838" s="45">
        <v>106.5</v>
      </c>
      <c r="G838" s="45">
        <v>106.8</v>
      </c>
      <c r="H838" s="45">
        <v>106.8</v>
      </c>
      <c r="I838" s="45">
        <v>106.8</v>
      </c>
      <c r="J838" s="45">
        <v>107.3</v>
      </c>
      <c r="K838" s="45">
        <v>107.5</v>
      </c>
      <c r="L838" s="45">
        <v>107.5</v>
      </c>
      <c r="M838" s="45">
        <v>107.5</v>
      </c>
      <c r="N838" s="45">
        <v>107.5</v>
      </c>
      <c r="O838" s="45">
        <v>107.8</v>
      </c>
      <c r="P838" s="45">
        <v>107.8</v>
      </c>
      <c r="Q838" s="45">
        <v>110</v>
      </c>
      <c r="R838" s="45">
        <v>110</v>
      </c>
      <c r="S838" s="45">
        <v>110</v>
      </c>
      <c r="T838" s="45">
        <v>110.9</v>
      </c>
      <c r="U838" s="45">
        <v>118.6</v>
      </c>
      <c r="V838" s="45">
        <v>120.7</v>
      </c>
      <c r="W838" s="45">
        <v>113.1</v>
      </c>
      <c r="X838" s="45">
        <v>113.1</v>
      </c>
      <c r="Y838" s="45">
        <v>113.6</v>
      </c>
      <c r="Z838" s="45">
        <v>113.6</v>
      </c>
      <c r="AA838" s="45">
        <v>114.9</v>
      </c>
      <c r="AB838" s="45">
        <v>114.9</v>
      </c>
      <c r="AC838" s="45">
        <v>114.9</v>
      </c>
      <c r="AD838" s="45">
        <v>114.7</v>
      </c>
      <c r="AE838" s="45">
        <v>116.6</v>
      </c>
      <c r="AF838" s="45">
        <v>116.9</v>
      </c>
      <c r="AG838" s="45">
        <v>117.2</v>
      </c>
      <c r="AH838" s="45">
        <v>117.5</v>
      </c>
      <c r="AI838" s="45">
        <v>117.7</v>
      </c>
      <c r="AJ838" s="45">
        <v>117.8</v>
      </c>
      <c r="AK838" s="45">
        <v>114.7</v>
      </c>
      <c r="AL838" s="45">
        <v>113.1</v>
      </c>
      <c r="AM838" s="45">
        <v>113.1</v>
      </c>
      <c r="AN838" s="45">
        <v>113.3</v>
      </c>
      <c r="AO838" s="45">
        <v>113.3</v>
      </c>
      <c r="AP838" s="45">
        <v>115.8</v>
      </c>
      <c r="AQ838" s="45">
        <v>115.8</v>
      </c>
      <c r="AR838" s="45">
        <v>115.8</v>
      </c>
      <c r="AS838" s="45">
        <v>116</v>
      </c>
      <c r="AT838" s="45">
        <v>116</v>
      </c>
      <c r="AU838" s="45">
        <v>117</v>
      </c>
      <c r="AV838" s="45">
        <v>117</v>
      </c>
      <c r="AW838" s="45">
        <v>117</v>
      </c>
      <c r="AX838" s="45">
        <v>117</v>
      </c>
      <c r="AY838" s="45">
        <v>118.1</v>
      </c>
      <c r="AZ838" s="45">
        <v>121.8</v>
      </c>
      <c r="BA838" s="45">
        <v>122</v>
      </c>
      <c r="BB838" s="45">
        <v>122</v>
      </c>
      <c r="BC838" s="45">
        <v>122</v>
      </c>
      <c r="BD838" s="45">
        <v>122.3</v>
      </c>
      <c r="BE838" s="45">
        <v>122.5</v>
      </c>
      <c r="BF838" s="45">
        <v>122.5</v>
      </c>
      <c r="BG838" s="45">
        <v>122.5</v>
      </c>
      <c r="BH838" s="45">
        <v>122.9</v>
      </c>
      <c r="BI838" s="45">
        <v>123.1</v>
      </c>
      <c r="BJ838" s="45">
        <v>122.9</v>
      </c>
      <c r="BK838" s="45">
        <v>123.2</v>
      </c>
      <c r="BL838" s="45">
        <v>123.2</v>
      </c>
      <c r="BM838" s="45">
        <v>124</v>
      </c>
      <c r="BN838" s="45">
        <v>125.8</v>
      </c>
      <c r="BO838" s="45">
        <v>128.5</v>
      </c>
      <c r="BP838" s="45">
        <v>129.4</v>
      </c>
      <c r="BQ838" s="45">
        <v>129.5</v>
      </c>
      <c r="BR838" s="45">
        <v>129.80000000000001</v>
      </c>
      <c r="BS838" s="45">
        <v>129.80000000000001</v>
      </c>
      <c r="BT838" s="45">
        <v>129.80000000000001</v>
      </c>
      <c r="BU838" s="45">
        <v>130</v>
      </c>
      <c r="BV838" s="45">
        <v>130.4</v>
      </c>
      <c r="BW838" s="45">
        <v>130.4</v>
      </c>
      <c r="BX838" s="45">
        <v>130.80000000000001</v>
      </c>
      <c r="BY838" s="45">
        <v>131.1</v>
      </c>
      <c r="BZ838" s="45">
        <v>131.1</v>
      </c>
      <c r="CA838" s="45">
        <v>133.19999999999999</v>
      </c>
      <c r="CB838" s="45">
        <v>133</v>
      </c>
      <c r="CC838" s="45">
        <v>133</v>
      </c>
      <c r="CD838" s="45">
        <v>133.4</v>
      </c>
      <c r="CE838" s="45">
        <v>133.4</v>
      </c>
      <c r="CF838" s="45">
        <v>134.80000000000001</v>
      </c>
      <c r="CG838" s="45">
        <v>134.80000000000001</v>
      </c>
      <c r="CH838" s="45">
        <v>135.5</v>
      </c>
      <c r="CI838" s="45">
        <v>135.5</v>
      </c>
      <c r="CJ838" s="45">
        <v>135.9</v>
      </c>
      <c r="CK838" s="45">
        <v>136</v>
      </c>
      <c r="CL838" s="45">
        <v>136.69999999999999</v>
      </c>
      <c r="CM838" s="45">
        <v>136.69999999999999</v>
      </c>
      <c r="CN838" s="45">
        <v>136.69999999999999</v>
      </c>
      <c r="CO838" s="45">
        <v>136.69999999999999</v>
      </c>
      <c r="CP838" s="45">
        <v>136.69999999999999</v>
      </c>
      <c r="CQ838" s="45">
        <v>137.1</v>
      </c>
      <c r="CR838" s="45">
        <v>137.1</v>
      </c>
      <c r="CS838" s="45">
        <v>137.1</v>
      </c>
      <c r="CT838" s="45">
        <v>137.1</v>
      </c>
      <c r="CU838" s="45">
        <v>141.4</v>
      </c>
      <c r="CV838" s="45">
        <v>141.4</v>
      </c>
      <c r="CW838" s="45">
        <v>141.4</v>
      </c>
      <c r="CX838" s="45">
        <v>141.30000000000001</v>
      </c>
      <c r="CY838" s="45">
        <v>148.19999999999999</v>
      </c>
      <c r="CZ838" s="45">
        <v>148.5</v>
      </c>
      <c r="DA838" s="45">
        <v>148.1</v>
      </c>
      <c r="DB838" s="45">
        <v>147.4</v>
      </c>
      <c r="DC838" s="45">
        <v>148</v>
      </c>
      <c r="DD838" s="45">
        <v>148.30000000000001</v>
      </c>
      <c r="DE838" s="45">
        <v>148.30000000000001</v>
      </c>
      <c r="DF838" s="45">
        <v>148.30000000000001</v>
      </c>
      <c r="DG838" s="45">
        <v>149.69999999999999</v>
      </c>
      <c r="DH838" s="45">
        <v>151.30000000000001</v>
      </c>
      <c r="DI838" s="45">
        <v>151.30000000000001</v>
      </c>
      <c r="DJ838" s="45">
        <v>153.1</v>
      </c>
      <c r="DK838" s="45">
        <v>154.4</v>
      </c>
      <c r="DL838" s="45">
        <v>154.4</v>
      </c>
      <c r="DM838" s="45">
        <v>150.5</v>
      </c>
      <c r="DN838" s="45">
        <v>155.5</v>
      </c>
      <c r="DO838" s="45">
        <v>155.30000000000001</v>
      </c>
      <c r="DP838" s="45">
        <v>155.30000000000001</v>
      </c>
      <c r="DQ838" s="45">
        <v>157.6</v>
      </c>
      <c r="DR838" s="45">
        <v>157.6</v>
      </c>
      <c r="DS838" s="45">
        <v>157.6</v>
      </c>
      <c r="DT838" s="45">
        <v>158.6</v>
      </c>
      <c r="DU838" s="45">
        <v>160.19999999999999</v>
      </c>
      <c r="DV838" s="45">
        <v>160.19999999999999</v>
      </c>
      <c r="DW838" s="45">
        <v>160.80000000000001</v>
      </c>
      <c r="DX838" s="46">
        <v>160.69999999999999</v>
      </c>
      <c r="DY838" s="46">
        <v>160.69999999999999</v>
      </c>
      <c r="DZ838" s="46">
        <v>160.9</v>
      </c>
      <c r="EA838">
        <v>160.9</v>
      </c>
      <c r="EB838" s="47">
        <v>160.9</v>
      </c>
      <c r="EC838" s="47">
        <v>160.80000000000001</v>
      </c>
    </row>
    <row r="839" spans="1:133" x14ac:dyDescent="0.25">
      <c r="A839" s="43" t="s">
        <v>4419</v>
      </c>
      <c r="B839" s="43" t="s">
        <v>4420</v>
      </c>
      <c r="C839" s="44">
        <v>0.11700000000000001</v>
      </c>
      <c r="D839" s="45">
        <v>104.7</v>
      </c>
      <c r="E839" s="45">
        <v>104.8</v>
      </c>
      <c r="F839" s="45">
        <v>105.5</v>
      </c>
      <c r="G839" s="45">
        <v>105.1</v>
      </c>
      <c r="H839" s="45">
        <v>105.6</v>
      </c>
      <c r="I839" s="45">
        <v>105.3</v>
      </c>
      <c r="J839" s="45">
        <v>105</v>
      </c>
      <c r="K839" s="45">
        <v>105.8</v>
      </c>
      <c r="L839" s="45">
        <v>107.7</v>
      </c>
      <c r="M839" s="45">
        <v>105.9</v>
      </c>
      <c r="N839" s="45">
        <v>107.5</v>
      </c>
      <c r="O839" s="45">
        <v>107.6</v>
      </c>
      <c r="P839" s="45">
        <v>107.5</v>
      </c>
      <c r="Q839" s="45">
        <v>106.7</v>
      </c>
      <c r="R839" s="45">
        <v>109.5</v>
      </c>
      <c r="S839" s="45">
        <v>110.6</v>
      </c>
      <c r="T839" s="45">
        <v>110.7</v>
      </c>
      <c r="U839" s="45">
        <v>108.6</v>
      </c>
      <c r="V839" s="45">
        <v>110.4</v>
      </c>
      <c r="W839" s="45">
        <v>110.9</v>
      </c>
      <c r="X839" s="45">
        <v>110.8</v>
      </c>
      <c r="Y839" s="45">
        <v>110.7</v>
      </c>
      <c r="Z839" s="45">
        <v>110.9</v>
      </c>
      <c r="AA839" s="45">
        <v>111.4</v>
      </c>
      <c r="AB839" s="45">
        <v>112.1</v>
      </c>
      <c r="AC839" s="45">
        <v>113.7</v>
      </c>
      <c r="AD839" s="45">
        <v>114.5</v>
      </c>
      <c r="AE839" s="45">
        <v>114.8</v>
      </c>
      <c r="AF839" s="45">
        <v>114.7</v>
      </c>
      <c r="AG839" s="45">
        <v>114.1</v>
      </c>
      <c r="AH839" s="45">
        <v>113.9</v>
      </c>
      <c r="AI839" s="45">
        <v>114.5</v>
      </c>
      <c r="AJ839" s="45">
        <v>113.5</v>
      </c>
      <c r="AK839" s="45">
        <v>113.8</v>
      </c>
      <c r="AL839" s="45">
        <v>114.1</v>
      </c>
      <c r="AM839" s="45">
        <v>115.2</v>
      </c>
      <c r="AN839" s="45">
        <v>115.5</v>
      </c>
      <c r="AO839" s="45">
        <v>115.4</v>
      </c>
      <c r="AP839" s="45">
        <v>115.4</v>
      </c>
      <c r="AQ839" s="45">
        <v>114.3</v>
      </c>
      <c r="AR839" s="45">
        <v>116</v>
      </c>
      <c r="AS839" s="45">
        <v>115</v>
      </c>
      <c r="AT839" s="45">
        <v>115</v>
      </c>
      <c r="AU839" s="45">
        <v>114.8</v>
      </c>
      <c r="AV839" s="45">
        <v>114.7</v>
      </c>
      <c r="AW839" s="45">
        <v>114.7</v>
      </c>
      <c r="AX839" s="45">
        <v>114.6</v>
      </c>
      <c r="AY839" s="45">
        <v>114.7</v>
      </c>
      <c r="AZ839" s="45">
        <v>115.1</v>
      </c>
      <c r="BA839" s="45">
        <v>116.2</v>
      </c>
      <c r="BB839" s="45">
        <v>117.1</v>
      </c>
      <c r="BC839" s="45">
        <v>117.3</v>
      </c>
      <c r="BD839" s="45">
        <v>117.4</v>
      </c>
      <c r="BE839" s="45">
        <v>117.9</v>
      </c>
      <c r="BF839" s="45">
        <v>118.1</v>
      </c>
      <c r="BG839" s="45">
        <v>117.9</v>
      </c>
      <c r="BH839" s="45">
        <v>117.6</v>
      </c>
      <c r="BI839" s="45">
        <v>120.2</v>
      </c>
      <c r="BJ839" s="45">
        <v>120.2</v>
      </c>
      <c r="BK839" s="45">
        <v>120.4</v>
      </c>
      <c r="BL839" s="45">
        <v>120.5</v>
      </c>
      <c r="BM839" s="45">
        <v>120.5</v>
      </c>
      <c r="BN839" s="45">
        <v>122.5</v>
      </c>
      <c r="BO839" s="45">
        <v>119.8</v>
      </c>
      <c r="BP839" s="45">
        <v>119.8</v>
      </c>
      <c r="BQ839" s="45">
        <v>120.1</v>
      </c>
      <c r="BR839" s="45">
        <v>120.1</v>
      </c>
      <c r="BS839" s="45">
        <v>120.1</v>
      </c>
      <c r="BT839" s="45">
        <v>120.1</v>
      </c>
      <c r="BU839" s="45">
        <v>122.9</v>
      </c>
      <c r="BV839" s="45">
        <v>123.7</v>
      </c>
      <c r="BW839" s="45">
        <v>124.9</v>
      </c>
      <c r="BX839" s="45">
        <v>125.4</v>
      </c>
      <c r="BY839" s="45">
        <v>124.7</v>
      </c>
      <c r="BZ839" s="45">
        <v>125.2</v>
      </c>
      <c r="CA839" s="45">
        <v>126.3</v>
      </c>
      <c r="CB839" s="45">
        <v>127.9</v>
      </c>
      <c r="CC839" s="45">
        <v>128.19999999999999</v>
      </c>
      <c r="CD839" s="45">
        <v>128.69999999999999</v>
      </c>
      <c r="CE839" s="45">
        <v>128.69999999999999</v>
      </c>
      <c r="CF839" s="45">
        <v>129.19999999999999</v>
      </c>
      <c r="CG839" s="45">
        <v>129.30000000000001</v>
      </c>
      <c r="CH839" s="45">
        <v>129.69999999999999</v>
      </c>
      <c r="CI839" s="45">
        <v>130.30000000000001</v>
      </c>
      <c r="CJ839" s="45">
        <v>130.5</v>
      </c>
      <c r="CK839" s="45">
        <v>128.80000000000001</v>
      </c>
      <c r="CL839" s="45">
        <v>128.69999999999999</v>
      </c>
      <c r="CM839" s="45">
        <v>128.30000000000001</v>
      </c>
      <c r="CN839" s="45">
        <v>128.19999999999999</v>
      </c>
      <c r="CO839" s="45">
        <v>128</v>
      </c>
      <c r="CP839" s="45">
        <v>128.1</v>
      </c>
      <c r="CQ839" s="45">
        <v>130.5</v>
      </c>
      <c r="CR839" s="45">
        <v>130.5</v>
      </c>
      <c r="CS839" s="45">
        <v>128.19999999999999</v>
      </c>
      <c r="CT839" s="45">
        <v>128.30000000000001</v>
      </c>
      <c r="CU839" s="45">
        <v>128.19999999999999</v>
      </c>
      <c r="CV839" s="45">
        <v>128.19999999999999</v>
      </c>
      <c r="CW839" s="45">
        <v>128.6</v>
      </c>
      <c r="CX839" s="45">
        <v>128.5</v>
      </c>
      <c r="CY839" s="45">
        <v>128.69999999999999</v>
      </c>
      <c r="CZ839" s="45">
        <v>127.9</v>
      </c>
      <c r="DA839" s="45">
        <v>128.19999999999999</v>
      </c>
      <c r="DB839" s="45">
        <v>128.6</v>
      </c>
      <c r="DC839" s="45">
        <v>128.69999999999999</v>
      </c>
      <c r="DD839" s="45">
        <v>132.69999999999999</v>
      </c>
      <c r="DE839" s="45">
        <v>134.30000000000001</v>
      </c>
      <c r="DF839" s="45">
        <v>134.5</v>
      </c>
      <c r="DG839" s="45">
        <v>134.80000000000001</v>
      </c>
      <c r="DH839" s="45">
        <v>135.19999999999999</v>
      </c>
      <c r="DI839" s="45">
        <v>135.9</v>
      </c>
      <c r="DJ839" s="45">
        <v>136.30000000000001</v>
      </c>
      <c r="DK839" s="45">
        <v>136.4</v>
      </c>
      <c r="DL839" s="45">
        <v>136.4</v>
      </c>
      <c r="DM839" s="45">
        <v>137.30000000000001</v>
      </c>
      <c r="DN839" s="45">
        <v>137.30000000000001</v>
      </c>
      <c r="DO839" s="45">
        <v>137.9</v>
      </c>
      <c r="DP839" s="45">
        <v>138</v>
      </c>
      <c r="DQ839" s="45">
        <v>138.19999999999999</v>
      </c>
      <c r="DR839" s="45">
        <v>137.9</v>
      </c>
      <c r="DS839" s="45">
        <v>138.30000000000001</v>
      </c>
      <c r="DT839" s="45">
        <v>139.19999999999999</v>
      </c>
      <c r="DU839" s="45">
        <v>139.9</v>
      </c>
      <c r="DV839" s="45">
        <v>139.9</v>
      </c>
      <c r="DW839" s="45">
        <v>140.80000000000001</v>
      </c>
      <c r="DX839" s="46">
        <v>140.80000000000001</v>
      </c>
      <c r="DY839" s="46">
        <v>140.69999999999999</v>
      </c>
      <c r="DZ839" s="46">
        <v>140.4</v>
      </c>
      <c r="EA839">
        <v>140.19999999999999</v>
      </c>
      <c r="EB839" s="47">
        <v>139.19999999999999</v>
      </c>
      <c r="EC839" s="47">
        <v>138.80000000000001</v>
      </c>
    </row>
    <row r="840" spans="1:133" x14ac:dyDescent="0.25">
      <c r="A840" s="43" t="s">
        <v>4421</v>
      </c>
      <c r="B840" s="43" t="s">
        <v>4422</v>
      </c>
      <c r="C840" s="44">
        <v>0.11700000000000001</v>
      </c>
      <c r="D840" s="45">
        <v>104.7</v>
      </c>
      <c r="E840" s="45">
        <v>104.8</v>
      </c>
      <c r="F840" s="45">
        <v>105.5</v>
      </c>
      <c r="G840" s="45">
        <v>105.1</v>
      </c>
      <c r="H840" s="45">
        <v>105.6</v>
      </c>
      <c r="I840" s="45">
        <v>105.3</v>
      </c>
      <c r="J840" s="45">
        <v>105</v>
      </c>
      <c r="K840" s="45">
        <v>105.8</v>
      </c>
      <c r="L840" s="45">
        <v>107.7</v>
      </c>
      <c r="M840" s="45">
        <v>105.9</v>
      </c>
      <c r="N840" s="45">
        <v>107.5</v>
      </c>
      <c r="O840" s="45">
        <v>107.6</v>
      </c>
      <c r="P840" s="45">
        <v>107.5</v>
      </c>
      <c r="Q840" s="45">
        <v>106.7</v>
      </c>
      <c r="R840" s="45">
        <v>109.5</v>
      </c>
      <c r="S840" s="45">
        <v>110.6</v>
      </c>
      <c r="T840" s="45">
        <v>110.7</v>
      </c>
      <c r="U840" s="45">
        <v>108.6</v>
      </c>
      <c r="V840" s="45">
        <v>110.4</v>
      </c>
      <c r="W840" s="45">
        <v>110.9</v>
      </c>
      <c r="X840" s="45">
        <v>110.8</v>
      </c>
      <c r="Y840" s="45">
        <v>110.7</v>
      </c>
      <c r="Z840" s="45">
        <v>110.9</v>
      </c>
      <c r="AA840" s="45">
        <v>111.4</v>
      </c>
      <c r="AB840" s="45">
        <v>112.1</v>
      </c>
      <c r="AC840" s="45">
        <v>113.7</v>
      </c>
      <c r="AD840" s="45">
        <v>114.5</v>
      </c>
      <c r="AE840" s="45">
        <v>114.8</v>
      </c>
      <c r="AF840" s="45">
        <v>114.7</v>
      </c>
      <c r="AG840" s="45">
        <v>114.1</v>
      </c>
      <c r="AH840" s="45">
        <v>113.9</v>
      </c>
      <c r="AI840" s="45">
        <v>114.5</v>
      </c>
      <c r="AJ840" s="45">
        <v>113.5</v>
      </c>
      <c r="AK840" s="45">
        <v>113.8</v>
      </c>
      <c r="AL840" s="45">
        <v>114.1</v>
      </c>
      <c r="AM840" s="45">
        <v>115.2</v>
      </c>
      <c r="AN840" s="45">
        <v>115.5</v>
      </c>
      <c r="AO840" s="45">
        <v>115.4</v>
      </c>
      <c r="AP840" s="45">
        <v>115.4</v>
      </c>
      <c r="AQ840" s="45">
        <v>114.3</v>
      </c>
      <c r="AR840" s="45">
        <v>116</v>
      </c>
      <c r="AS840" s="45">
        <v>115</v>
      </c>
      <c r="AT840" s="45">
        <v>115</v>
      </c>
      <c r="AU840" s="45">
        <v>114.8</v>
      </c>
      <c r="AV840" s="45">
        <v>114.7</v>
      </c>
      <c r="AW840" s="45">
        <v>114.7</v>
      </c>
      <c r="AX840" s="45">
        <v>114.6</v>
      </c>
      <c r="AY840" s="45">
        <v>114.7</v>
      </c>
      <c r="AZ840" s="45">
        <v>115.1</v>
      </c>
      <c r="BA840" s="45">
        <v>116.2</v>
      </c>
      <c r="BB840" s="45">
        <v>117.1</v>
      </c>
      <c r="BC840" s="45">
        <v>117.3</v>
      </c>
      <c r="BD840" s="45">
        <v>117.4</v>
      </c>
      <c r="BE840" s="45">
        <v>117.9</v>
      </c>
      <c r="BF840" s="45">
        <v>118.1</v>
      </c>
      <c r="BG840" s="45">
        <v>117.9</v>
      </c>
      <c r="BH840" s="45">
        <v>117.6</v>
      </c>
      <c r="BI840" s="45">
        <v>120.2</v>
      </c>
      <c r="BJ840" s="45">
        <v>120.2</v>
      </c>
      <c r="BK840" s="45">
        <v>120.4</v>
      </c>
      <c r="BL840" s="45">
        <v>120.5</v>
      </c>
      <c r="BM840" s="45">
        <v>120.5</v>
      </c>
      <c r="BN840" s="45">
        <v>122.5</v>
      </c>
      <c r="BO840" s="45">
        <v>119.8</v>
      </c>
      <c r="BP840" s="45">
        <v>119.8</v>
      </c>
      <c r="BQ840" s="45">
        <v>120.1</v>
      </c>
      <c r="BR840" s="45">
        <v>120.1</v>
      </c>
      <c r="BS840" s="45">
        <v>120.1</v>
      </c>
      <c r="BT840" s="45">
        <v>120.1</v>
      </c>
      <c r="BU840" s="45">
        <v>122.9</v>
      </c>
      <c r="BV840" s="45">
        <v>123.7</v>
      </c>
      <c r="BW840" s="45">
        <v>124.9</v>
      </c>
      <c r="BX840" s="45">
        <v>125.4</v>
      </c>
      <c r="BY840" s="45">
        <v>124.7</v>
      </c>
      <c r="BZ840" s="45">
        <v>125.2</v>
      </c>
      <c r="CA840" s="45">
        <v>126.3</v>
      </c>
      <c r="CB840" s="45">
        <v>127.9</v>
      </c>
      <c r="CC840" s="45">
        <v>128.19999999999999</v>
      </c>
      <c r="CD840" s="45">
        <v>128.69999999999999</v>
      </c>
      <c r="CE840" s="45">
        <v>128.69999999999999</v>
      </c>
      <c r="CF840" s="45">
        <v>129.19999999999999</v>
      </c>
      <c r="CG840" s="45">
        <v>129.30000000000001</v>
      </c>
      <c r="CH840" s="45">
        <v>129.69999999999999</v>
      </c>
      <c r="CI840" s="45">
        <v>130.30000000000001</v>
      </c>
      <c r="CJ840" s="45">
        <v>130.5</v>
      </c>
      <c r="CK840" s="45">
        <v>128.80000000000001</v>
      </c>
      <c r="CL840" s="45">
        <v>128.69999999999999</v>
      </c>
      <c r="CM840" s="45">
        <v>128.30000000000001</v>
      </c>
      <c r="CN840" s="45">
        <v>128.19999999999999</v>
      </c>
      <c r="CO840" s="45">
        <v>128</v>
      </c>
      <c r="CP840" s="45">
        <v>128.1</v>
      </c>
      <c r="CQ840" s="45">
        <v>130.5</v>
      </c>
      <c r="CR840" s="45">
        <v>130.5</v>
      </c>
      <c r="CS840" s="45">
        <v>128.19999999999999</v>
      </c>
      <c r="CT840" s="45">
        <v>128.30000000000001</v>
      </c>
      <c r="CU840" s="45">
        <v>128.19999999999999</v>
      </c>
      <c r="CV840" s="45">
        <v>128.19999999999999</v>
      </c>
      <c r="CW840" s="45">
        <v>128.6</v>
      </c>
      <c r="CX840" s="45">
        <v>128.5</v>
      </c>
      <c r="CY840" s="45">
        <v>128.69999999999999</v>
      </c>
      <c r="CZ840" s="45">
        <v>127.9</v>
      </c>
      <c r="DA840" s="45">
        <v>128.19999999999999</v>
      </c>
      <c r="DB840" s="45">
        <v>128.6</v>
      </c>
      <c r="DC840" s="45">
        <v>128.69999999999999</v>
      </c>
      <c r="DD840" s="45">
        <v>132.69999999999999</v>
      </c>
      <c r="DE840" s="45">
        <v>134.30000000000001</v>
      </c>
      <c r="DF840" s="45">
        <v>134.5</v>
      </c>
      <c r="DG840" s="45">
        <v>134.80000000000001</v>
      </c>
      <c r="DH840" s="45">
        <v>135.19999999999999</v>
      </c>
      <c r="DI840" s="45">
        <v>135.9</v>
      </c>
      <c r="DJ840" s="45">
        <v>136.30000000000001</v>
      </c>
      <c r="DK840" s="45">
        <v>136.4</v>
      </c>
      <c r="DL840" s="45">
        <v>136.4</v>
      </c>
      <c r="DM840" s="45">
        <v>137.30000000000001</v>
      </c>
      <c r="DN840" s="45">
        <v>137.30000000000001</v>
      </c>
      <c r="DO840" s="45">
        <v>137.9</v>
      </c>
      <c r="DP840" s="45">
        <v>138</v>
      </c>
      <c r="DQ840" s="45">
        <v>138.19999999999999</v>
      </c>
      <c r="DR840" s="45">
        <v>137.9</v>
      </c>
      <c r="DS840" s="45">
        <v>138.30000000000001</v>
      </c>
      <c r="DT840" s="45">
        <v>139.19999999999999</v>
      </c>
      <c r="DU840" s="45">
        <v>139.9</v>
      </c>
      <c r="DV840" s="45">
        <v>139.9</v>
      </c>
      <c r="DW840" s="45">
        <v>140.80000000000001</v>
      </c>
      <c r="DX840" s="46">
        <v>140.80000000000001</v>
      </c>
      <c r="DY840" s="46">
        <v>140.69999999999999</v>
      </c>
      <c r="DZ840" s="46">
        <v>140.4</v>
      </c>
      <c r="EA840">
        <v>140.19999999999999</v>
      </c>
      <c r="EB840" s="47">
        <v>139.19999999999999</v>
      </c>
      <c r="EC840" s="47">
        <v>138.80000000000001</v>
      </c>
    </row>
    <row r="841" spans="1:133" x14ac:dyDescent="0.25">
      <c r="A841" s="43" t="s">
        <v>4423</v>
      </c>
      <c r="B841" s="43" t="s">
        <v>4424</v>
      </c>
      <c r="C841" s="44">
        <v>1.5900000000000001E-3</v>
      </c>
      <c r="D841" s="45">
        <v>107.4</v>
      </c>
      <c r="E841" s="45">
        <v>108</v>
      </c>
      <c r="F841" s="45">
        <v>111.7</v>
      </c>
      <c r="G841" s="45">
        <v>112.1</v>
      </c>
      <c r="H841" s="45">
        <v>111</v>
      </c>
      <c r="I841" s="45">
        <v>111</v>
      </c>
      <c r="J841" s="45">
        <v>110.8</v>
      </c>
      <c r="K841" s="45">
        <v>111.7</v>
      </c>
      <c r="L841" s="45">
        <v>111.1</v>
      </c>
      <c r="M841" s="45">
        <v>112.7</v>
      </c>
      <c r="N841" s="45">
        <v>112.1</v>
      </c>
      <c r="O841" s="45">
        <v>111</v>
      </c>
      <c r="P841" s="45">
        <v>112.7</v>
      </c>
      <c r="Q841" s="45">
        <v>114.7</v>
      </c>
      <c r="R841" s="45">
        <v>112.9</v>
      </c>
      <c r="S841" s="45">
        <v>112.5</v>
      </c>
      <c r="T841" s="45">
        <v>111.1</v>
      </c>
      <c r="U841" s="45">
        <v>109.8</v>
      </c>
      <c r="V841" s="45">
        <v>112.4</v>
      </c>
      <c r="W841" s="45">
        <v>112.2</v>
      </c>
      <c r="X841" s="45">
        <v>111.9</v>
      </c>
      <c r="Y841" s="45">
        <v>110.8</v>
      </c>
      <c r="Z841" s="45">
        <v>112.3</v>
      </c>
      <c r="AA841" s="45">
        <v>113.7</v>
      </c>
      <c r="AB841" s="45">
        <v>113.7</v>
      </c>
      <c r="AC841" s="45">
        <v>113.7</v>
      </c>
      <c r="AD841" s="45">
        <v>113.7</v>
      </c>
      <c r="AE841" s="45">
        <v>110.9</v>
      </c>
      <c r="AF841" s="45">
        <v>111.5</v>
      </c>
      <c r="AG841" s="45">
        <v>112.4</v>
      </c>
      <c r="AH841" s="45">
        <v>114.8</v>
      </c>
      <c r="AI841" s="45">
        <v>110.8</v>
      </c>
      <c r="AJ841" s="45">
        <v>110.9</v>
      </c>
      <c r="AK841" s="45">
        <v>113.7</v>
      </c>
      <c r="AL841" s="45">
        <v>117.4</v>
      </c>
      <c r="AM841" s="45">
        <v>118.6</v>
      </c>
      <c r="AN841" s="45">
        <v>116.8</v>
      </c>
      <c r="AO841" s="45">
        <v>118.1</v>
      </c>
      <c r="AP841" s="45">
        <v>120</v>
      </c>
      <c r="AQ841" s="45">
        <v>120.3</v>
      </c>
      <c r="AR841" s="45">
        <v>118.6</v>
      </c>
      <c r="AS841" s="45">
        <v>115.8</v>
      </c>
      <c r="AT841" s="45">
        <v>116.3</v>
      </c>
      <c r="AU841" s="45">
        <v>117.5</v>
      </c>
      <c r="AV841" s="45">
        <v>117.6</v>
      </c>
      <c r="AW841" s="45">
        <v>117.3</v>
      </c>
      <c r="AX841" s="45">
        <v>116.6</v>
      </c>
      <c r="AY841" s="45">
        <v>114.7</v>
      </c>
      <c r="AZ841" s="45">
        <v>113.8</v>
      </c>
      <c r="BA841" s="45">
        <v>115.5</v>
      </c>
      <c r="BB841" s="45">
        <v>115.9</v>
      </c>
      <c r="BC841" s="45">
        <v>117.6</v>
      </c>
      <c r="BD841" s="45">
        <v>116.2</v>
      </c>
      <c r="BE841" s="45">
        <v>115.3</v>
      </c>
      <c r="BF841" s="45">
        <v>115.3</v>
      </c>
      <c r="BG841" s="45">
        <v>115.1</v>
      </c>
      <c r="BH841" s="45">
        <v>115.1</v>
      </c>
      <c r="BI841" s="45">
        <v>120</v>
      </c>
      <c r="BJ841" s="45">
        <v>118.9</v>
      </c>
      <c r="BK841" s="45">
        <v>119.4</v>
      </c>
      <c r="BL841" s="45">
        <v>119.8</v>
      </c>
      <c r="BM841" s="45">
        <v>119.9</v>
      </c>
      <c r="BN841" s="45">
        <v>118.8</v>
      </c>
      <c r="BO841" s="45">
        <v>120.3</v>
      </c>
      <c r="BP841" s="45">
        <v>119.1</v>
      </c>
      <c r="BQ841" s="45">
        <v>119.1</v>
      </c>
      <c r="BR841" s="45">
        <v>119.7</v>
      </c>
      <c r="BS841" s="45">
        <v>119.7</v>
      </c>
      <c r="BT841" s="45">
        <v>119.7</v>
      </c>
      <c r="BU841" s="45">
        <v>120.5</v>
      </c>
      <c r="BV841" s="45">
        <v>121.2</v>
      </c>
      <c r="BW841" s="45">
        <v>121.2</v>
      </c>
      <c r="BX841" s="45">
        <v>121.3</v>
      </c>
      <c r="BY841" s="45">
        <v>121.6</v>
      </c>
      <c r="BZ841" s="45">
        <v>121.3</v>
      </c>
      <c r="CA841" s="45">
        <v>121.9</v>
      </c>
      <c r="CB841" s="45">
        <v>123.9</v>
      </c>
      <c r="CC841" s="45">
        <v>124.1</v>
      </c>
      <c r="CD841" s="45">
        <v>124.8</v>
      </c>
      <c r="CE841" s="45">
        <v>124.8</v>
      </c>
      <c r="CF841" s="45">
        <v>124.9</v>
      </c>
      <c r="CG841" s="45">
        <v>125</v>
      </c>
      <c r="CH841" s="45">
        <v>124.1</v>
      </c>
      <c r="CI841" s="45">
        <v>124.7</v>
      </c>
      <c r="CJ841" s="45">
        <v>124.7</v>
      </c>
      <c r="CK841" s="45">
        <v>125</v>
      </c>
      <c r="CL841" s="45">
        <v>125.1</v>
      </c>
      <c r="CM841" s="45">
        <v>125.6</v>
      </c>
      <c r="CN841" s="45">
        <v>124.7</v>
      </c>
      <c r="CO841" s="45">
        <v>125.7</v>
      </c>
      <c r="CP841" s="45">
        <v>125.9</v>
      </c>
      <c r="CQ841" s="45">
        <v>126.9</v>
      </c>
      <c r="CR841" s="45">
        <v>127</v>
      </c>
      <c r="CS841" s="45">
        <v>127.4</v>
      </c>
      <c r="CT841" s="45">
        <v>127.5</v>
      </c>
      <c r="CU841" s="45">
        <v>127.4</v>
      </c>
      <c r="CV841" s="45">
        <v>127.4</v>
      </c>
      <c r="CW841" s="45">
        <v>127.6</v>
      </c>
      <c r="CX841" s="45">
        <v>127.2</v>
      </c>
      <c r="CY841" s="45">
        <v>127.4</v>
      </c>
      <c r="CZ841" s="45">
        <v>127.5</v>
      </c>
      <c r="DA841" s="45">
        <v>127.5</v>
      </c>
      <c r="DB841" s="45">
        <v>127.7</v>
      </c>
      <c r="DC841" s="45">
        <v>127.7</v>
      </c>
      <c r="DD841" s="45">
        <v>129.30000000000001</v>
      </c>
      <c r="DE841" s="45">
        <v>129.30000000000001</v>
      </c>
      <c r="DF841" s="45">
        <v>131.19999999999999</v>
      </c>
      <c r="DG841" s="45">
        <v>132.6</v>
      </c>
      <c r="DH841" s="45">
        <v>132.69999999999999</v>
      </c>
      <c r="DI841" s="45">
        <v>133.5</v>
      </c>
      <c r="DJ841" s="45">
        <v>132.4</v>
      </c>
      <c r="DK841" s="45">
        <v>132.30000000000001</v>
      </c>
      <c r="DL841" s="45">
        <v>132.6</v>
      </c>
      <c r="DM841" s="45">
        <v>135</v>
      </c>
      <c r="DN841" s="45">
        <v>136.9</v>
      </c>
      <c r="DO841" s="45">
        <v>137.69999999999999</v>
      </c>
      <c r="DP841" s="45">
        <v>137.4</v>
      </c>
      <c r="DQ841" s="45">
        <v>138.6</v>
      </c>
      <c r="DR841" s="45">
        <v>139.5</v>
      </c>
      <c r="DS841" s="45">
        <v>142</v>
      </c>
      <c r="DT841" s="45">
        <v>143.5</v>
      </c>
      <c r="DU841" s="45">
        <v>146.5</v>
      </c>
      <c r="DV841" s="45">
        <v>147.69999999999999</v>
      </c>
      <c r="DW841" s="45">
        <v>149.19999999999999</v>
      </c>
      <c r="DX841" s="46">
        <v>150.5</v>
      </c>
      <c r="DY841" s="46">
        <v>152.9</v>
      </c>
      <c r="DZ841" s="46">
        <v>149.6</v>
      </c>
      <c r="EA841">
        <v>154.30000000000001</v>
      </c>
      <c r="EB841" s="47">
        <v>157.69999999999999</v>
      </c>
      <c r="EC841" s="47">
        <v>157.19999999999999</v>
      </c>
    </row>
    <row r="842" spans="1:133" x14ac:dyDescent="0.25">
      <c r="A842" s="43" t="s">
        <v>4425</v>
      </c>
      <c r="B842" s="43" t="s">
        <v>4426</v>
      </c>
      <c r="C842" s="44">
        <v>1.5900000000000001E-3</v>
      </c>
      <c r="D842" s="45">
        <v>107.4</v>
      </c>
      <c r="E842" s="45">
        <v>108</v>
      </c>
      <c r="F842" s="45">
        <v>111.7</v>
      </c>
      <c r="G842" s="45">
        <v>112.1</v>
      </c>
      <c r="H842" s="45">
        <v>111</v>
      </c>
      <c r="I842" s="45">
        <v>111</v>
      </c>
      <c r="J842" s="45">
        <v>110.8</v>
      </c>
      <c r="K842" s="45">
        <v>111.7</v>
      </c>
      <c r="L842" s="45">
        <v>111.1</v>
      </c>
      <c r="M842" s="45">
        <v>112.7</v>
      </c>
      <c r="N842" s="45">
        <v>112.1</v>
      </c>
      <c r="O842" s="45">
        <v>111</v>
      </c>
      <c r="P842" s="45">
        <v>112.7</v>
      </c>
      <c r="Q842" s="45">
        <v>114.7</v>
      </c>
      <c r="R842" s="45">
        <v>112.9</v>
      </c>
      <c r="S842" s="45">
        <v>112.5</v>
      </c>
      <c r="T842" s="45">
        <v>111.1</v>
      </c>
      <c r="U842" s="45">
        <v>109.8</v>
      </c>
      <c r="V842" s="45">
        <v>112.4</v>
      </c>
      <c r="W842" s="45">
        <v>112.2</v>
      </c>
      <c r="X842" s="45">
        <v>111.9</v>
      </c>
      <c r="Y842" s="45">
        <v>110.8</v>
      </c>
      <c r="Z842" s="45">
        <v>112.3</v>
      </c>
      <c r="AA842" s="45">
        <v>113.7</v>
      </c>
      <c r="AB842" s="45">
        <v>113.7</v>
      </c>
      <c r="AC842" s="45">
        <v>113.7</v>
      </c>
      <c r="AD842" s="45">
        <v>113.7</v>
      </c>
      <c r="AE842" s="45">
        <v>110.9</v>
      </c>
      <c r="AF842" s="45">
        <v>111.5</v>
      </c>
      <c r="AG842" s="45">
        <v>112.4</v>
      </c>
      <c r="AH842" s="45">
        <v>114.8</v>
      </c>
      <c r="AI842" s="45">
        <v>110.8</v>
      </c>
      <c r="AJ842" s="45">
        <v>110.9</v>
      </c>
      <c r="AK842" s="45">
        <v>113.7</v>
      </c>
      <c r="AL842" s="45">
        <v>117.4</v>
      </c>
      <c r="AM842" s="45">
        <v>118.6</v>
      </c>
      <c r="AN842" s="45">
        <v>116.8</v>
      </c>
      <c r="AO842" s="45">
        <v>118.1</v>
      </c>
      <c r="AP842" s="45">
        <v>120</v>
      </c>
      <c r="AQ842" s="45">
        <v>120.3</v>
      </c>
      <c r="AR842" s="45">
        <v>118.6</v>
      </c>
      <c r="AS842" s="45">
        <v>115.8</v>
      </c>
      <c r="AT842" s="45">
        <v>116.3</v>
      </c>
      <c r="AU842" s="45">
        <v>117.5</v>
      </c>
      <c r="AV842" s="45">
        <v>117.6</v>
      </c>
      <c r="AW842" s="45">
        <v>117.3</v>
      </c>
      <c r="AX842" s="45">
        <v>116.6</v>
      </c>
      <c r="AY842" s="45">
        <v>114.7</v>
      </c>
      <c r="AZ842" s="45">
        <v>113.8</v>
      </c>
      <c r="BA842" s="45">
        <v>115.5</v>
      </c>
      <c r="BB842" s="45">
        <v>115.9</v>
      </c>
      <c r="BC842" s="45">
        <v>117.6</v>
      </c>
      <c r="BD842" s="45">
        <v>116.2</v>
      </c>
      <c r="BE842" s="45">
        <v>115.3</v>
      </c>
      <c r="BF842" s="45">
        <v>115.3</v>
      </c>
      <c r="BG842" s="45">
        <v>115.1</v>
      </c>
      <c r="BH842" s="45">
        <v>115.1</v>
      </c>
      <c r="BI842" s="45">
        <v>120</v>
      </c>
      <c r="BJ842" s="45">
        <v>118.9</v>
      </c>
      <c r="BK842" s="45">
        <v>119.4</v>
      </c>
      <c r="BL842" s="45">
        <v>119.8</v>
      </c>
      <c r="BM842" s="45">
        <v>119.9</v>
      </c>
      <c r="BN842" s="45">
        <v>118.8</v>
      </c>
      <c r="BO842" s="45">
        <v>120.3</v>
      </c>
      <c r="BP842" s="45">
        <v>119.1</v>
      </c>
      <c r="BQ842" s="45">
        <v>119.1</v>
      </c>
      <c r="BR842" s="45">
        <v>119.7</v>
      </c>
      <c r="BS842" s="45">
        <v>119.7</v>
      </c>
      <c r="BT842" s="45">
        <v>119.7</v>
      </c>
      <c r="BU842" s="45">
        <v>120.5</v>
      </c>
      <c r="BV842" s="45">
        <v>121.2</v>
      </c>
      <c r="BW842" s="45">
        <v>121.2</v>
      </c>
      <c r="BX842" s="45">
        <v>121.3</v>
      </c>
      <c r="BY842" s="45">
        <v>121.6</v>
      </c>
      <c r="BZ842" s="45">
        <v>121.3</v>
      </c>
      <c r="CA842" s="45">
        <v>121.9</v>
      </c>
      <c r="CB842" s="45">
        <v>123.9</v>
      </c>
      <c r="CC842" s="45">
        <v>124.1</v>
      </c>
      <c r="CD842" s="45">
        <v>124.8</v>
      </c>
      <c r="CE842" s="45">
        <v>124.8</v>
      </c>
      <c r="CF842" s="45">
        <v>124.9</v>
      </c>
      <c r="CG842" s="45">
        <v>125</v>
      </c>
      <c r="CH842" s="45">
        <v>124.1</v>
      </c>
      <c r="CI842" s="45">
        <v>124.7</v>
      </c>
      <c r="CJ842" s="45">
        <v>124.7</v>
      </c>
      <c r="CK842" s="45">
        <v>125</v>
      </c>
      <c r="CL842" s="45">
        <v>125.1</v>
      </c>
      <c r="CM842" s="45">
        <v>125.6</v>
      </c>
      <c r="CN842" s="45">
        <v>124.7</v>
      </c>
      <c r="CO842" s="45">
        <v>125.7</v>
      </c>
      <c r="CP842" s="45">
        <v>125.9</v>
      </c>
      <c r="CQ842" s="45">
        <v>126.9</v>
      </c>
      <c r="CR842" s="45">
        <v>127</v>
      </c>
      <c r="CS842" s="45">
        <v>127.4</v>
      </c>
      <c r="CT842" s="45">
        <v>127.5</v>
      </c>
      <c r="CU842" s="45">
        <v>127.4</v>
      </c>
      <c r="CV842" s="45">
        <v>127.4</v>
      </c>
      <c r="CW842" s="45">
        <v>127.6</v>
      </c>
      <c r="CX842" s="45">
        <v>127.2</v>
      </c>
      <c r="CY842" s="45">
        <v>127.4</v>
      </c>
      <c r="CZ842" s="45">
        <v>127.5</v>
      </c>
      <c r="DA842" s="45">
        <v>127.5</v>
      </c>
      <c r="DB842" s="45">
        <v>127.7</v>
      </c>
      <c r="DC842" s="45">
        <v>127.7</v>
      </c>
      <c r="DD842" s="45">
        <v>129.30000000000001</v>
      </c>
      <c r="DE842" s="45">
        <v>129.30000000000001</v>
      </c>
      <c r="DF842" s="45">
        <v>131.19999999999999</v>
      </c>
      <c r="DG842" s="45">
        <v>132.6</v>
      </c>
      <c r="DH842" s="45">
        <v>132.69999999999999</v>
      </c>
      <c r="DI842" s="45">
        <v>133.5</v>
      </c>
      <c r="DJ842" s="45">
        <v>132.4</v>
      </c>
      <c r="DK842" s="45">
        <v>132.30000000000001</v>
      </c>
      <c r="DL842" s="45">
        <v>132.6</v>
      </c>
      <c r="DM842" s="45">
        <v>135</v>
      </c>
      <c r="DN842" s="45">
        <v>136.9</v>
      </c>
      <c r="DO842" s="45">
        <v>137.69999999999999</v>
      </c>
      <c r="DP842" s="45">
        <v>137.4</v>
      </c>
      <c r="DQ842" s="45">
        <v>138.6</v>
      </c>
      <c r="DR842" s="45">
        <v>139.5</v>
      </c>
      <c r="DS842" s="45">
        <v>142</v>
      </c>
      <c r="DT842" s="45">
        <v>143.5</v>
      </c>
      <c r="DU842" s="45">
        <v>146.5</v>
      </c>
      <c r="DV842" s="45">
        <v>147.69999999999999</v>
      </c>
      <c r="DW842" s="45">
        <v>149.19999999999999</v>
      </c>
      <c r="DX842" s="46">
        <v>150.5</v>
      </c>
      <c r="DY842" s="46">
        <v>152.9</v>
      </c>
      <c r="DZ842" s="46">
        <v>149.6</v>
      </c>
      <c r="EA842">
        <v>154.30000000000001</v>
      </c>
      <c r="EB842" s="47">
        <v>157.69999999999999</v>
      </c>
      <c r="EC842" s="47">
        <v>157.19999999999999</v>
      </c>
    </row>
    <row r="843" spans="1:133" x14ac:dyDescent="0.25">
      <c r="A843" s="43" t="s">
        <v>4427</v>
      </c>
      <c r="B843" s="43" t="s">
        <v>4428</v>
      </c>
      <c r="C843" s="44">
        <v>0.72672000000000003</v>
      </c>
      <c r="D843" s="45">
        <v>103.9</v>
      </c>
      <c r="E843" s="45">
        <v>102.9</v>
      </c>
      <c r="F843" s="45">
        <v>102.5</v>
      </c>
      <c r="G843" s="45">
        <v>100.8</v>
      </c>
      <c r="H843" s="45">
        <v>103.1</v>
      </c>
      <c r="I843" s="45">
        <v>104.3</v>
      </c>
      <c r="J843" s="45">
        <v>105.5</v>
      </c>
      <c r="K843" s="45">
        <v>109.3</v>
      </c>
      <c r="L843" s="45">
        <v>107.9</v>
      </c>
      <c r="M843" s="45">
        <v>108.6</v>
      </c>
      <c r="N843" s="45">
        <v>109.2</v>
      </c>
      <c r="O843" s="45">
        <v>107</v>
      </c>
      <c r="P843" s="45">
        <v>108.9</v>
      </c>
      <c r="Q843" s="45">
        <v>108.9</v>
      </c>
      <c r="R843" s="45">
        <v>106.3</v>
      </c>
      <c r="S843" s="45">
        <v>106.6</v>
      </c>
      <c r="T843" s="45">
        <v>110.3</v>
      </c>
      <c r="U843" s="45">
        <v>112.4</v>
      </c>
      <c r="V843" s="45">
        <v>113.3</v>
      </c>
      <c r="W843" s="45">
        <v>112.2</v>
      </c>
      <c r="X843" s="45">
        <v>113.6</v>
      </c>
      <c r="Y843" s="45">
        <v>115.4</v>
      </c>
      <c r="Z843" s="45">
        <v>115.1</v>
      </c>
      <c r="AA843" s="45">
        <v>115.3</v>
      </c>
      <c r="AB843" s="45">
        <v>115.2</v>
      </c>
      <c r="AC843" s="45">
        <v>117.1</v>
      </c>
      <c r="AD843" s="45">
        <v>118.1</v>
      </c>
      <c r="AE843" s="45">
        <v>116.9</v>
      </c>
      <c r="AF843" s="45">
        <v>117</v>
      </c>
      <c r="AG843" s="45">
        <v>116.6</v>
      </c>
      <c r="AH843" s="45">
        <v>119.2</v>
      </c>
      <c r="AI843" s="45">
        <v>116</v>
      </c>
      <c r="AJ843" s="45">
        <v>116.4</v>
      </c>
      <c r="AK843" s="45">
        <v>117.7</v>
      </c>
      <c r="AL843" s="45">
        <v>115.4</v>
      </c>
      <c r="AM843" s="45">
        <v>112.8</v>
      </c>
      <c r="AN843" s="45">
        <v>111.4</v>
      </c>
      <c r="AO843" s="45">
        <v>112.6</v>
      </c>
      <c r="AP843" s="45">
        <v>109.9</v>
      </c>
      <c r="AQ843" s="45">
        <v>112</v>
      </c>
      <c r="AR843" s="45">
        <v>116.1</v>
      </c>
      <c r="AS843" s="45">
        <v>110.9</v>
      </c>
      <c r="AT843" s="45">
        <v>112.4</v>
      </c>
      <c r="AU843" s="45">
        <v>112.7</v>
      </c>
      <c r="AV843" s="45">
        <v>112.9</v>
      </c>
      <c r="AW843" s="45">
        <v>113.4</v>
      </c>
      <c r="AX843" s="45">
        <v>113</v>
      </c>
      <c r="AY843" s="45">
        <v>114.6</v>
      </c>
      <c r="AZ843" s="45">
        <v>112.2</v>
      </c>
      <c r="BA843" s="45">
        <v>114.4</v>
      </c>
      <c r="BB843" s="45">
        <v>112.5</v>
      </c>
      <c r="BC843" s="45">
        <v>112.9</v>
      </c>
      <c r="BD843" s="45">
        <v>113.1</v>
      </c>
      <c r="BE843" s="45">
        <v>112.9</v>
      </c>
      <c r="BF843" s="45">
        <v>114.9</v>
      </c>
      <c r="BG843" s="45">
        <v>115.5</v>
      </c>
      <c r="BH843" s="45">
        <v>113.6</v>
      </c>
      <c r="BI843" s="45">
        <v>115.1</v>
      </c>
      <c r="BJ843" s="45">
        <v>115.9</v>
      </c>
      <c r="BK843" s="45">
        <v>116.5</v>
      </c>
      <c r="BL843" s="45">
        <v>114</v>
      </c>
      <c r="BM843" s="45">
        <v>116.4</v>
      </c>
      <c r="BN843" s="45">
        <v>117.7</v>
      </c>
      <c r="BO843" s="45">
        <v>119</v>
      </c>
      <c r="BP843" s="45">
        <v>120.3</v>
      </c>
      <c r="BQ843" s="45">
        <v>125</v>
      </c>
      <c r="BR843" s="45">
        <v>122.1</v>
      </c>
      <c r="BS843" s="45">
        <v>121</v>
      </c>
      <c r="BT843" s="45">
        <v>120.6</v>
      </c>
      <c r="BU843" s="45">
        <v>120.2</v>
      </c>
      <c r="BV843" s="45">
        <v>122.7</v>
      </c>
      <c r="BW843" s="45">
        <v>124.6</v>
      </c>
      <c r="BX843" s="45">
        <v>125.3</v>
      </c>
      <c r="BY843" s="45">
        <v>126.2</v>
      </c>
      <c r="BZ843" s="45">
        <v>124.6</v>
      </c>
      <c r="CA843" s="45">
        <v>125.3</v>
      </c>
      <c r="CB843" s="45">
        <v>125.3</v>
      </c>
      <c r="CC843" s="45">
        <v>127.5</v>
      </c>
      <c r="CD843" s="45">
        <v>127.7</v>
      </c>
      <c r="CE843" s="45">
        <v>127.4</v>
      </c>
      <c r="CF843" s="45">
        <v>129.69999999999999</v>
      </c>
      <c r="CG843" s="45">
        <v>130.9</v>
      </c>
      <c r="CH843" s="45">
        <v>128.69999999999999</v>
      </c>
      <c r="CI843" s="45">
        <v>129.5</v>
      </c>
      <c r="CJ843" s="45">
        <v>128.4</v>
      </c>
      <c r="CK843" s="45">
        <v>128.69999999999999</v>
      </c>
      <c r="CL843" s="45">
        <v>132.1</v>
      </c>
      <c r="CM843" s="45">
        <v>131.30000000000001</v>
      </c>
      <c r="CN843" s="45">
        <v>131.9</v>
      </c>
      <c r="CO843" s="45">
        <v>131.1</v>
      </c>
      <c r="CP843" s="45">
        <v>131.6</v>
      </c>
      <c r="CQ843" s="45">
        <v>129.19999999999999</v>
      </c>
      <c r="CR843" s="45">
        <v>130.30000000000001</v>
      </c>
      <c r="CS843" s="45">
        <v>132.9</v>
      </c>
      <c r="CT843" s="45">
        <v>131.30000000000001</v>
      </c>
      <c r="CU843" s="45">
        <v>132</v>
      </c>
      <c r="CV843" s="45">
        <v>132.30000000000001</v>
      </c>
      <c r="CW843" s="45">
        <v>132</v>
      </c>
      <c r="CX843" s="45">
        <v>128.30000000000001</v>
      </c>
      <c r="CY843" s="45">
        <v>127.7</v>
      </c>
      <c r="CZ843" s="45">
        <v>128.9</v>
      </c>
      <c r="DA843" s="45">
        <v>130.5</v>
      </c>
      <c r="DB843" s="45">
        <v>132.5</v>
      </c>
      <c r="DC843" s="45">
        <v>133.6</v>
      </c>
      <c r="DD843" s="45">
        <v>135.1</v>
      </c>
      <c r="DE843" s="45">
        <v>136.69999999999999</v>
      </c>
      <c r="DF843" s="45">
        <v>138.1</v>
      </c>
      <c r="DG843" s="45">
        <v>143.19999999999999</v>
      </c>
      <c r="DH843" s="45">
        <v>145.80000000000001</v>
      </c>
      <c r="DI843" s="45">
        <v>146.30000000000001</v>
      </c>
      <c r="DJ843" s="45">
        <v>144.80000000000001</v>
      </c>
      <c r="DK843" s="45">
        <v>146.19999999999999</v>
      </c>
      <c r="DL843" s="45">
        <v>149</v>
      </c>
      <c r="DM843" s="45">
        <v>148.1</v>
      </c>
      <c r="DN843" s="45">
        <v>151</v>
      </c>
      <c r="DO843" s="45">
        <v>150.4</v>
      </c>
      <c r="DP843" s="45">
        <v>154.30000000000001</v>
      </c>
      <c r="DQ843" s="45">
        <v>153.30000000000001</v>
      </c>
      <c r="DR843" s="45">
        <v>154.69999999999999</v>
      </c>
      <c r="DS843" s="45">
        <v>157.19999999999999</v>
      </c>
      <c r="DT843" s="45">
        <v>158.69999999999999</v>
      </c>
      <c r="DU843" s="45">
        <v>155.9</v>
      </c>
      <c r="DV843" s="45">
        <v>155.80000000000001</v>
      </c>
      <c r="DW843" s="45">
        <v>157.69999999999999</v>
      </c>
      <c r="DX843" s="46">
        <v>157.19999999999999</v>
      </c>
      <c r="DY843" s="46">
        <v>157.19999999999999</v>
      </c>
      <c r="DZ843" s="46">
        <v>156.4</v>
      </c>
      <c r="EA843">
        <v>156.1</v>
      </c>
      <c r="EB843" s="47">
        <v>157.19999999999999</v>
      </c>
      <c r="EC843" s="47">
        <v>157.9</v>
      </c>
    </row>
    <row r="844" spans="1:133" x14ac:dyDescent="0.25">
      <c r="A844" s="43" t="s">
        <v>4429</v>
      </c>
      <c r="B844" s="43" t="s">
        <v>4430</v>
      </c>
      <c r="C844" s="44">
        <v>0.72672000000000003</v>
      </c>
      <c r="D844" s="45">
        <v>103.9</v>
      </c>
      <c r="E844" s="45">
        <v>102.9</v>
      </c>
      <c r="F844" s="45">
        <v>102.5</v>
      </c>
      <c r="G844" s="45">
        <v>100.8</v>
      </c>
      <c r="H844" s="45">
        <v>103.1</v>
      </c>
      <c r="I844" s="45">
        <v>104.3</v>
      </c>
      <c r="J844" s="45">
        <v>105.5</v>
      </c>
      <c r="K844" s="45">
        <v>109.3</v>
      </c>
      <c r="L844" s="45">
        <v>107.9</v>
      </c>
      <c r="M844" s="45">
        <v>108.6</v>
      </c>
      <c r="N844" s="45">
        <v>109.2</v>
      </c>
      <c r="O844" s="45">
        <v>107</v>
      </c>
      <c r="P844" s="45">
        <v>108.9</v>
      </c>
      <c r="Q844" s="45">
        <v>108.9</v>
      </c>
      <c r="R844" s="45">
        <v>106.3</v>
      </c>
      <c r="S844" s="45">
        <v>106.6</v>
      </c>
      <c r="T844" s="45">
        <v>110.3</v>
      </c>
      <c r="U844" s="45">
        <v>112.4</v>
      </c>
      <c r="V844" s="45">
        <v>113.3</v>
      </c>
      <c r="W844" s="45">
        <v>112.2</v>
      </c>
      <c r="X844" s="45">
        <v>113.6</v>
      </c>
      <c r="Y844" s="45">
        <v>115.4</v>
      </c>
      <c r="Z844" s="45">
        <v>115.1</v>
      </c>
      <c r="AA844" s="45">
        <v>115.3</v>
      </c>
      <c r="AB844" s="45">
        <v>115.2</v>
      </c>
      <c r="AC844" s="45">
        <v>117.1</v>
      </c>
      <c r="AD844" s="45">
        <v>118.1</v>
      </c>
      <c r="AE844" s="45">
        <v>116.9</v>
      </c>
      <c r="AF844" s="45">
        <v>117</v>
      </c>
      <c r="AG844" s="45">
        <v>116.6</v>
      </c>
      <c r="AH844" s="45">
        <v>119.2</v>
      </c>
      <c r="AI844" s="45">
        <v>116</v>
      </c>
      <c r="AJ844" s="45">
        <v>116.4</v>
      </c>
      <c r="AK844" s="45">
        <v>117.7</v>
      </c>
      <c r="AL844" s="45">
        <v>115.4</v>
      </c>
      <c r="AM844" s="45">
        <v>112.8</v>
      </c>
      <c r="AN844" s="45">
        <v>111.4</v>
      </c>
      <c r="AO844" s="45">
        <v>112.6</v>
      </c>
      <c r="AP844" s="45">
        <v>109.9</v>
      </c>
      <c r="AQ844" s="45">
        <v>112</v>
      </c>
      <c r="AR844" s="45">
        <v>116.1</v>
      </c>
      <c r="AS844" s="45">
        <v>110.9</v>
      </c>
      <c r="AT844" s="45">
        <v>112.4</v>
      </c>
      <c r="AU844" s="45">
        <v>112.7</v>
      </c>
      <c r="AV844" s="45">
        <v>112.9</v>
      </c>
      <c r="AW844" s="45">
        <v>113.4</v>
      </c>
      <c r="AX844" s="45">
        <v>113</v>
      </c>
      <c r="AY844" s="45">
        <v>114.6</v>
      </c>
      <c r="AZ844" s="45">
        <v>112.2</v>
      </c>
      <c r="BA844" s="45">
        <v>114.4</v>
      </c>
      <c r="BB844" s="45">
        <v>112.5</v>
      </c>
      <c r="BC844" s="45">
        <v>112.9</v>
      </c>
      <c r="BD844" s="45">
        <v>113.1</v>
      </c>
      <c r="BE844" s="45">
        <v>112.9</v>
      </c>
      <c r="BF844" s="45">
        <v>114.9</v>
      </c>
      <c r="BG844" s="45">
        <v>115.5</v>
      </c>
      <c r="BH844" s="45">
        <v>113.6</v>
      </c>
      <c r="BI844" s="45">
        <v>115.1</v>
      </c>
      <c r="BJ844" s="45">
        <v>115.9</v>
      </c>
      <c r="BK844" s="45">
        <v>116.5</v>
      </c>
      <c r="BL844" s="45">
        <v>114</v>
      </c>
      <c r="BM844" s="45">
        <v>116.4</v>
      </c>
      <c r="BN844" s="45">
        <v>117.7</v>
      </c>
      <c r="BO844" s="45">
        <v>119</v>
      </c>
      <c r="BP844" s="45">
        <v>120.3</v>
      </c>
      <c r="BQ844" s="45">
        <v>125</v>
      </c>
      <c r="BR844" s="45">
        <v>122.1</v>
      </c>
      <c r="BS844" s="45">
        <v>121</v>
      </c>
      <c r="BT844" s="45">
        <v>120.6</v>
      </c>
      <c r="BU844" s="45">
        <v>120.2</v>
      </c>
      <c r="BV844" s="45">
        <v>122.7</v>
      </c>
      <c r="BW844" s="45">
        <v>124.6</v>
      </c>
      <c r="BX844" s="45">
        <v>125.3</v>
      </c>
      <c r="BY844" s="45">
        <v>126.2</v>
      </c>
      <c r="BZ844" s="45">
        <v>124.6</v>
      </c>
      <c r="CA844" s="45">
        <v>125.3</v>
      </c>
      <c r="CB844" s="45">
        <v>125.3</v>
      </c>
      <c r="CC844" s="45">
        <v>127.5</v>
      </c>
      <c r="CD844" s="45">
        <v>127.7</v>
      </c>
      <c r="CE844" s="45">
        <v>127.4</v>
      </c>
      <c r="CF844" s="45">
        <v>129.69999999999999</v>
      </c>
      <c r="CG844" s="45">
        <v>130.9</v>
      </c>
      <c r="CH844" s="45">
        <v>128.69999999999999</v>
      </c>
      <c r="CI844" s="45">
        <v>129.5</v>
      </c>
      <c r="CJ844" s="45">
        <v>128.4</v>
      </c>
      <c r="CK844" s="45">
        <v>128.69999999999999</v>
      </c>
      <c r="CL844" s="45">
        <v>132.1</v>
      </c>
      <c r="CM844" s="45">
        <v>131.30000000000001</v>
      </c>
      <c r="CN844" s="45">
        <v>131.9</v>
      </c>
      <c r="CO844" s="45">
        <v>131.1</v>
      </c>
      <c r="CP844" s="45">
        <v>131.6</v>
      </c>
      <c r="CQ844" s="45">
        <v>129.19999999999999</v>
      </c>
      <c r="CR844" s="45">
        <v>130.30000000000001</v>
      </c>
      <c r="CS844" s="45">
        <v>132.9</v>
      </c>
      <c r="CT844" s="45">
        <v>131.30000000000001</v>
      </c>
      <c r="CU844" s="45">
        <v>132</v>
      </c>
      <c r="CV844" s="45">
        <v>132.30000000000001</v>
      </c>
      <c r="CW844" s="45">
        <v>132</v>
      </c>
      <c r="CX844" s="45">
        <v>128.30000000000001</v>
      </c>
      <c r="CY844" s="45">
        <v>127.7</v>
      </c>
      <c r="CZ844" s="45">
        <v>128.9</v>
      </c>
      <c r="DA844" s="45">
        <v>130.5</v>
      </c>
      <c r="DB844" s="45">
        <v>132.5</v>
      </c>
      <c r="DC844" s="45">
        <v>133.6</v>
      </c>
      <c r="DD844" s="45">
        <v>135.1</v>
      </c>
      <c r="DE844" s="45">
        <v>136.69999999999999</v>
      </c>
      <c r="DF844" s="45">
        <v>138.1</v>
      </c>
      <c r="DG844" s="45">
        <v>143.19999999999999</v>
      </c>
      <c r="DH844" s="45">
        <v>145.80000000000001</v>
      </c>
      <c r="DI844" s="45">
        <v>146.30000000000001</v>
      </c>
      <c r="DJ844" s="45">
        <v>144.80000000000001</v>
      </c>
      <c r="DK844" s="45">
        <v>146.19999999999999</v>
      </c>
      <c r="DL844" s="45">
        <v>149</v>
      </c>
      <c r="DM844" s="45">
        <v>148.1</v>
      </c>
      <c r="DN844" s="45">
        <v>151</v>
      </c>
      <c r="DO844" s="45">
        <v>150.4</v>
      </c>
      <c r="DP844" s="45">
        <v>154.30000000000001</v>
      </c>
      <c r="DQ844" s="45">
        <v>153.30000000000001</v>
      </c>
      <c r="DR844" s="45">
        <v>154.69999999999999</v>
      </c>
      <c r="DS844" s="45">
        <v>157.19999999999999</v>
      </c>
      <c r="DT844" s="45">
        <v>158.69999999999999</v>
      </c>
      <c r="DU844" s="45">
        <v>155.9</v>
      </c>
      <c r="DV844" s="45">
        <v>155.80000000000001</v>
      </c>
      <c r="DW844" s="45">
        <v>157.69999999999999</v>
      </c>
      <c r="DX844" s="46">
        <v>157.19999999999999</v>
      </c>
      <c r="DY844" s="46">
        <v>157.19999999999999</v>
      </c>
      <c r="DZ844" s="46">
        <v>156.4</v>
      </c>
      <c r="EA844">
        <v>156.1</v>
      </c>
      <c r="EB844" s="47">
        <v>157.19999999999999</v>
      </c>
      <c r="EC844" s="47">
        <v>157.9</v>
      </c>
    </row>
    <row r="845" spans="1:133" x14ac:dyDescent="0.25">
      <c r="A845" s="43" t="s">
        <v>4431</v>
      </c>
      <c r="B845" s="43" t="s">
        <v>4432</v>
      </c>
      <c r="C845" s="44">
        <v>0.18978999999999999</v>
      </c>
      <c r="D845" s="45">
        <v>102.4</v>
      </c>
      <c r="E845" s="45">
        <v>97.6</v>
      </c>
      <c r="F845" s="45">
        <v>94.7</v>
      </c>
      <c r="G845" s="45">
        <v>91.7</v>
      </c>
      <c r="H845" s="45">
        <v>97</v>
      </c>
      <c r="I845" s="45">
        <v>96.9</v>
      </c>
      <c r="J845" s="45">
        <v>105.4</v>
      </c>
      <c r="K845" s="45">
        <v>112.3</v>
      </c>
      <c r="L845" s="45">
        <v>108.7</v>
      </c>
      <c r="M845" s="45">
        <v>105.1</v>
      </c>
      <c r="N845" s="45">
        <v>105.7</v>
      </c>
      <c r="O845" s="45">
        <v>99.5</v>
      </c>
      <c r="P845" s="45">
        <v>96.3</v>
      </c>
      <c r="Q845" s="45">
        <v>94.1</v>
      </c>
      <c r="R845" s="45">
        <v>95.4</v>
      </c>
      <c r="S845" s="45">
        <v>92.8</v>
      </c>
      <c r="T845" s="45">
        <v>102.3</v>
      </c>
      <c r="U845" s="45">
        <v>114</v>
      </c>
      <c r="V845" s="45">
        <v>107.6</v>
      </c>
      <c r="W845" s="45">
        <v>107.6</v>
      </c>
      <c r="X845" s="45">
        <v>113.1</v>
      </c>
      <c r="Y845" s="45">
        <v>111.7</v>
      </c>
      <c r="Z845" s="45">
        <v>107.2</v>
      </c>
      <c r="AA845" s="45">
        <v>108.8</v>
      </c>
      <c r="AB845" s="45">
        <v>103.4</v>
      </c>
      <c r="AC845" s="45">
        <v>109.9</v>
      </c>
      <c r="AD845" s="45">
        <v>113.1</v>
      </c>
      <c r="AE845" s="45">
        <v>110.1</v>
      </c>
      <c r="AF845" s="45">
        <v>109.4</v>
      </c>
      <c r="AG845" s="45">
        <v>111.7</v>
      </c>
      <c r="AH845" s="45">
        <v>114.7</v>
      </c>
      <c r="AI845" s="45">
        <v>110.5</v>
      </c>
      <c r="AJ845" s="45">
        <v>107.2</v>
      </c>
      <c r="AK845" s="45">
        <v>112.9</v>
      </c>
      <c r="AL845" s="45">
        <v>109.7</v>
      </c>
      <c r="AM845" s="45">
        <v>108.5</v>
      </c>
      <c r="AN845" s="45">
        <v>104.2</v>
      </c>
      <c r="AO845" s="45">
        <v>103.2</v>
      </c>
      <c r="AP845" s="45">
        <v>99.6</v>
      </c>
      <c r="AQ845" s="45">
        <v>107.7</v>
      </c>
      <c r="AR845" s="45">
        <v>119</v>
      </c>
      <c r="AS845" s="45">
        <v>104.2</v>
      </c>
      <c r="AT845" s="45">
        <v>110.4</v>
      </c>
      <c r="AU845" s="45">
        <v>106.3</v>
      </c>
      <c r="AV845" s="45">
        <v>107.2</v>
      </c>
      <c r="AW845" s="45">
        <v>107.2</v>
      </c>
      <c r="AX845" s="45">
        <v>107.5</v>
      </c>
      <c r="AY845" s="45">
        <v>106.8</v>
      </c>
      <c r="AZ845" s="45">
        <v>108.7</v>
      </c>
      <c r="BA845" s="45">
        <v>109.5</v>
      </c>
      <c r="BB845" s="45">
        <v>108</v>
      </c>
      <c r="BC845" s="45">
        <v>108.4</v>
      </c>
      <c r="BD845" s="45">
        <v>109.5</v>
      </c>
      <c r="BE845" s="45">
        <v>110.3</v>
      </c>
      <c r="BF845" s="45">
        <v>110.7</v>
      </c>
      <c r="BG845" s="45">
        <v>113.4</v>
      </c>
      <c r="BH845" s="45">
        <v>108.1</v>
      </c>
      <c r="BI845" s="45">
        <v>109.6</v>
      </c>
      <c r="BJ845" s="45">
        <v>107.3</v>
      </c>
      <c r="BK845" s="45">
        <v>107.3</v>
      </c>
      <c r="BL845" s="45">
        <v>106.6</v>
      </c>
      <c r="BM845" s="45">
        <v>107.6</v>
      </c>
      <c r="BN845" s="45">
        <v>107.6</v>
      </c>
      <c r="BO845" s="45">
        <v>109.5</v>
      </c>
      <c r="BP845" s="45">
        <v>107.9</v>
      </c>
      <c r="BQ845" s="45">
        <v>112.4</v>
      </c>
      <c r="BR845" s="45">
        <v>113.1</v>
      </c>
      <c r="BS845" s="45">
        <v>115.1</v>
      </c>
      <c r="BT845" s="45">
        <v>115</v>
      </c>
      <c r="BU845" s="45">
        <v>116.2</v>
      </c>
      <c r="BV845" s="45">
        <v>117.5</v>
      </c>
      <c r="BW845" s="45">
        <v>118.8</v>
      </c>
      <c r="BX845" s="45">
        <v>118.8</v>
      </c>
      <c r="BY845" s="45">
        <v>117.3</v>
      </c>
      <c r="BZ845" s="45">
        <v>115.8</v>
      </c>
      <c r="CA845" s="45">
        <v>117.7</v>
      </c>
      <c r="CB845" s="45">
        <v>116.7</v>
      </c>
      <c r="CC845" s="45">
        <v>117.8</v>
      </c>
      <c r="CD845" s="45">
        <v>117.8</v>
      </c>
      <c r="CE845" s="45">
        <v>116.7</v>
      </c>
      <c r="CF845" s="45">
        <v>117.7</v>
      </c>
      <c r="CG845" s="45">
        <v>118.9</v>
      </c>
      <c r="CH845" s="45">
        <v>119.5</v>
      </c>
      <c r="CI845" s="45">
        <v>118.3</v>
      </c>
      <c r="CJ845" s="45">
        <v>118.7</v>
      </c>
      <c r="CK845" s="45">
        <v>118.9</v>
      </c>
      <c r="CL845" s="45">
        <v>117.6</v>
      </c>
      <c r="CM845" s="45">
        <v>118</v>
      </c>
      <c r="CN845" s="45">
        <v>118.9</v>
      </c>
      <c r="CO845" s="45">
        <v>119.9</v>
      </c>
      <c r="CP845" s="45">
        <v>119</v>
      </c>
      <c r="CQ845" s="45">
        <v>118.6</v>
      </c>
      <c r="CR845" s="45">
        <v>118.7</v>
      </c>
      <c r="CS845" s="45">
        <v>118</v>
      </c>
      <c r="CT845" s="45">
        <v>116.8</v>
      </c>
      <c r="CU845" s="45">
        <v>115.6</v>
      </c>
      <c r="CV845" s="45">
        <v>117.2</v>
      </c>
      <c r="CW845" s="45">
        <v>117.9</v>
      </c>
      <c r="CX845" s="45">
        <v>116.1</v>
      </c>
      <c r="CY845" s="45">
        <v>117.8</v>
      </c>
      <c r="CZ845" s="45">
        <v>117.6</v>
      </c>
      <c r="DA845" s="45">
        <v>117.1</v>
      </c>
      <c r="DB845" s="45">
        <v>118.2</v>
      </c>
      <c r="DC845" s="45">
        <v>119.9</v>
      </c>
      <c r="DD845" s="45">
        <v>119.7</v>
      </c>
      <c r="DE845" s="45">
        <v>119.1</v>
      </c>
      <c r="DF845" s="45">
        <v>120</v>
      </c>
      <c r="DG845" s="45">
        <v>120.9</v>
      </c>
      <c r="DH845" s="45">
        <v>119.6</v>
      </c>
      <c r="DI845" s="45">
        <v>120.2</v>
      </c>
      <c r="DJ845" s="45">
        <v>120.9</v>
      </c>
      <c r="DK845" s="45">
        <v>119.9</v>
      </c>
      <c r="DL845" s="45">
        <v>123.8</v>
      </c>
      <c r="DM845" s="45">
        <v>121.7</v>
      </c>
      <c r="DN845" s="45">
        <v>122.6</v>
      </c>
      <c r="DO845" s="45">
        <v>123.7</v>
      </c>
      <c r="DP845" s="45">
        <v>126</v>
      </c>
      <c r="DQ845" s="45">
        <v>126.9</v>
      </c>
      <c r="DR845" s="45">
        <v>129</v>
      </c>
      <c r="DS845" s="45">
        <v>128.30000000000001</v>
      </c>
      <c r="DT845" s="45">
        <v>129.69999999999999</v>
      </c>
      <c r="DU845" s="45">
        <v>131.6</v>
      </c>
      <c r="DV845" s="45">
        <v>130.9</v>
      </c>
      <c r="DW845" s="45">
        <v>131.9</v>
      </c>
      <c r="DX845" s="46">
        <v>133.4</v>
      </c>
      <c r="DY845" s="46">
        <v>133.80000000000001</v>
      </c>
      <c r="DZ845" s="46">
        <v>133.19999999999999</v>
      </c>
      <c r="EA845">
        <v>134.19999999999999</v>
      </c>
      <c r="EB845" s="47">
        <v>135.69999999999999</v>
      </c>
      <c r="EC845" s="47">
        <v>136.9</v>
      </c>
    </row>
    <row r="846" spans="1:133" x14ac:dyDescent="0.25">
      <c r="A846" s="43" t="s">
        <v>4433</v>
      </c>
      <c r="B846" s="43" t="s">
        <v>4434</v>
      </c>
      <c r="C846" s="44">
        <v>9.7809999999999994E-2</v>
      </c>
      <c r="D846" s="45">
        <v>107</v>
      </c>
      <c r="E846" s="45">
        <v>106.9</v>
      </c>
      <c r="F846" s="45">
        <v>107.2</v>
      </c>
      <c r="G846" s="45">
        <v>108</v>
      </c>
      <c r="H846" s="45">
        <v>111.3</v>
      </c>
      <c r="I846" s="45">
        <v>113</v>
      </c>
      <c r="J846" s="45">
        <v>112.3</v>
      </c>
      <c r="K846" s="45">
        <v>111.9</v>
      </c>
      <c r="L846" s="45">
        <v>110.8</v>
      </c>
      <c r="M846" s="45">
        <v>113.4</v>
      </c>
      <c r="N846" s="45">
        <v>114.8</v>
      </c>
      <c r="O846" s="45">
        <v>114.2</v>
      </c>
      <c r="P846" s="45">
        <v>114.3</v>
      </c>
      <c r="Q846" s="45">
        <v>118.5</v>
      </c>
      <c r="R846" s="45">
        <v>111.7</v>
      </c>
      <c r="S846" s="45">
        <v>112.5</v>
      </c>
      <c r="T846" s="45">
        <v>113.3</v>
      </c>
      <c r="U846" s="45">
        <v>115.3</v>
      </c>
      <c r="V846" s="45">
        <v>120.5</v>
      </c>
      <c r="W846" s="45">
        <v>125.8</v>
      </c>
      <c r="X846" s="45">
        <v>120.2</v>
      </c>
      <c r="Y846" s="45">
        <v>120.8</v>
      </c>
      <c r="Z846" s="45">
        <v>127.2</v>
      </c>
      <c r="AA846" s="45">
        <v>123.5</v>
      </c>
      <c r="AB846" s="45">
        <v>123</v>
      </c>
      <c r="AC846" s="45">
        <v>122</v>
      </c>
      <c r="AD846" s="45">
        <v>120.9</v>
      </c>
      <c r="AE846" s="45">
        <v>121.5</v>
      </c>
      <c r="AF846" s="45">
        <v>122.2</v>
      </c>
      <c r="AG846" s="45">
        <v>123.1</v>
      </c>
      <c r="AH846" s="45">
        <v>123.2</v>
      </c>
      <c r="AI846" s="45">
        <v>122.6</v>
      </c>
      <c r="AJ846" s="45">
        <v>118.6</v>
      </c>
      <c r="AK846" s="45">
        <v>115.5</v>
      </c>
      <c r="AL846" s="45">
        <v>116.2</v>
      </c>
      <c r="AM846" s="45">
        <v>118.8</v>
      </c>
      <c r="AN846" s="45">
        <v>124.4</v>
      </c>
      <c r="AO846" s="45">
        <v>125.7</v>
      </c>
      <c r="AP846" s="45">
        <v>118.2</v>
      </c>
      <c r="AQ846" s="45">
        <v>117.6</v>
      </c>
      <c r="AR846" s="45">
        <v>124.1</v>
      </c>
      <c r="AS846" s="45">
        <v>111.5</v>
      </c>
      <c r="AT846" s="45">
        <v>113.4</v>
      </c>
      <c r="AU846" s="45">
        <v>112.4</v>
      </c>
      <c r="AV846" s="45">
        <v>110.7</v>
      </c>
      <c r="AW846" s="45">
        <v>110.6</v>
      </c>
      <c r="AX846" s="45">
        <v>108.5</v>
      </c>
      <c r="AY846" s="45">
        <v>108.9</v>
      </c>
      <c r="AZ846" s="45">
        <v>110.4</v>
      </c>
      <c r="BA846" s="45">
        <v>111</v>
      </c>
      <c r="BB846" s="45">
        <v>109.9</v>
      </c>
      <c r="BC846" s="45">
        <v>110.9</v>
      </c>
      <c r="BD846" s="45">
        <v>110.8</v>
      </c>
      <c r="BE846" s="45">
        <v>111.7</v>
      </c>
      <c r="BF846" s="45">
        <v>112</v>
      </c>
      <c r="BG846" s="45">
        <v>111.9</v>
      </c>
      <c r="BH846" s="45">
        <v>112</v>
      </c>
      <c r="BI846" s="45">
        <v>112</v>
      </c>
      <c r="BJ846" s="45">
        <v>112.4</v>
      </c>
      <c r="BK846" s="45">
        <v>111.9</v>
      </c>
      <c r="BL846" s="45">
        <v>112.3</v>
      </c>
      <c r="BM846" s="45">
        <v>110.6</v>
      </c>
      <c r="BN846" s="45">
        <v>110.5</v>
      </c>
      <c r="BO846" s="45">
        <v>107.6</v>
      </c>
      <c r="BP846" s="45">
        <v>107.2</v>
      </c>
      <c r="BQ846" s="45">
        <v>108.7</v>
      </c>
      <c r="BR846" s="45">
        <v>108.7</v>
      </c>
      <c r="BS846" s="45">
        <v>108.7</v>
      </c>
      <c r="BT846" s="45">
        <v>107.2</v>
      </c>
      <c r="BU846" s="45">
        <v>109.3</v>
      </c>
      <c r="BV846" s="45">
        <v>109.9</v>
      </c>
      <c r="BW846" s="45">
        <v>110.3</v>
      </c>
      <c r="BX846" s="45">
        <v>110.3</v>
      </c>
      <c r="BY846" s="45">
        <v>110.1</v>
      </c>
      <c r="BZ846" s="45">
        <v>110.6</v>
      </c>
      <c r="CA846" s="45">
        <v>110.7</v>
      </c>
      <c r="CB846" s="45">
        <v>110.7</v>
      </c>
      <c r="CC846" s="45">
        <v>110.9</v>
      </c>
      <c r="CD846" s="45">
        <v>110.5</v>
      </c>
      <c r="CE846" s="45">
        <v>110.5</v>
      </c>
      <c r="CF846" s="45">
        <v>113.2</v>
      </c>
      <c r="CG846" s="45">
        <v>113.6</v>
      </c>
      <c r="CH846" s="45">
        <v>115</v>
      </c>
      <c r="CI846" s="45">
        <v>115</v>
      </c>
      <c r="CJ846" s="45">
        <v>114.1</v>
      </c>
      <c r="CK846" s="45">
        <v>114.1</v>
      </c>
      <c r="CL846" s="45">
        <v>114.7</v>
      </c>
      <c r="CM846" s="45">
        <v>114.7</v>
      </c>
      <c r="CN846" s="45">
        <v>114.9</v>
      </c>
      <c r="CO846" s="45">
        <v>114.2</v>
      </c>
      <c r="CP846" s="45">
        <v>112.7</v>
      </c>
      <c r="CQ846" s="45">
        <v>114.7</v>
      </c>
      <c r="CR846" s="45">
        <v>114.7</v>
      </c>
      <c r="CS846" s="45">
        <v>113.3</v>
      </c>
      <c r="CT846" s="45">
        <v>113.9</v>
      </c>
      <c r="CU846" s="45">
        <v>113.9</v>
      </c>
      <c r="CV846" s="45">
        <v>113.5</v>
      </c>
      <c r="CW846" s="45">
        <v>110.7</v>
      </c>
      <c r="CX846" s="45">
        <v>111.9</v>
      </c>
      <c r="CY846" s="45">
        <v>115.8</v>
      </c>
      <c r="CZ846" s="45">
        <v>116.4</v>
      </c>
      <c r="DA846" s="45">
        <v>118.6</v>
      </c>
      <c r="DB846" s="45">
        <v>119.4</v>
      </c>
      <c r="DC846" s="45">
        <v>120.6</v>
      </c>
      <c r="DD846" s="45">
        <v>121.2</v>
      </c>
      <c r="DE846" s="45">
        <v>120.7</v>
      </c>
      <c r="DF846" s="45">
        <v>118.8</v>
      </c>
      <c r="DG846" s="45">
        <v>121.4</v>
      </c>
      <c r="DH846" s="45">
        <v>123.5</v>
      </c>
      <c r="DI846" s="45">
        <v>120.6</v>
      </c>
      <c r="DJ846" s="45">
        <v>122.2</v>
      </c>
      <c r="DK846" s="45">
        <v>122.7</v>
      </c>
      <c r="DL846" s="45">
        <v>122.4</v>
      </c>
      <c r="DM846" s="45">
        <v>125.1</v>
      </c>
      <c r="DN846" s="45">
        <v>132.9</v>
      </c>
      <c r="DO846" s="45">
        <v>133.1</v>
      </c>
      <c r="DP846" s="45">
        <v>131</v>
      </c>
      <c r="DQ846" s="45">
        <v>128.9</v>
      </c>
      <c r="DR846" s="45">
        <v>127.6</v>
      </c>
      <c r="DS846" s="45">
        <v>131</v>
      </c>
      <c r="DT846" s="45">
        <v>132.80000000000001</v>
      </c>
      <c r="DU846" s="45">
        <v>131.30000000000001</v>
      </c>
      <c r="DV846" s="45">
        <v>130.19999999999999</v>
      </c>
      <c r="DW846" s="45">
        <v>132</v>
      </c>
      <c r="DX846" s="46">
        <v>125.7</v>
      </c>
      <c r="DY846" s="46">
        <v>126.5</v>
      </c>
      <c r="DZ846" s="46">
        <v>124.2</v>
      </c>
      <c r="EA846">
        <v>121.7</v>
      </c>
      <c r="EB846" s="47">
        <v>122.9</v>
      </c>
      <c r="EC846" s="47">
        <v>125.3</v>
      </c>
    </row>
    <row r="847" spans="1:133" x14ac:dyDescent="0.25">
      <c r="A847" s="43" t="s">
        <v>4435</v>
      </c>
      <c r="B847" s="43" t="s">
        <v>4436</v>
      </c>
      <c r="C847" s="44">
        <v>6.8400000000000002E-2</v>
      </c>
      <c r="D847" s="45">
        <v>104.8</v>
      </c>
      <c r="E847" s="45">
        <v>105.8</v>
      </c>
      <c r="F847" s="45">
        <v>105.8</v>
      </c>
      <c r="G847" s="45">
        <v>106.1</v>
      </c>
      <c r="H847" s="45">
        <v>105</v>
      </c>
      <c r="I847" s="45">
        <v>105.9</v>
      </c>
      <c r="J847" s="45">
        <v>106.4</v>
      </c>
      <c r="K847" s="45">
        <v>106.9</v>
      </c>
      <c r="L847" s="45">
        <v>107.6</v>
      </c>
      <c r="M847" s="45">
        <v>111.4</v>
      </c>
      <c r="N847" s="45">
        <v>112</v>
      </c>
      <c r="O847" s="45">
        <v>111.8</v>
      </c>
      <c r="P847" s="45">
        <v>113.3</v>
      </c>
      <c r="Q847" s="45">
        <v>113.6</v>
      </c>
      <c r="R847" s="45">
        <v>114.5</v>
      </c>
      <c r="S847" s="45">
        <v>114.5</v>
      </c>
      <c r="T847" s="45">
        <v>116</v>
      </c>
      <c r="U847" s="45">
        <v>116</v>
      </c>
      <c r="V847" s="45">
        <v>116</v>
      </c>
      <c r="W847" s="45">
        <v>115.3</v>
      </c>
      <c r="X847" s="45">
        <v>115.3</v>
      </c>
      <c r="Y847" s="45">
        <v>120.3</v>
      </c>
      <c r="Z847" s="45">
        <v>120.5</v>
      </c>
      <c r="AA847" s="45">
        <v>121</v>
      </c>
      <c r="AB847" s="45">
        <v>122.1</v>
      </c>
      <c r="AC847" s="45">
        <v>121.8</v>
      </c>
      <c r="AD847" s="45">
        <v>122.2</v>
      </c>
      <c r="AE847" s="45">
        <v>123.3</v>
      </c>
      <c r="AF847" s="45">
        <v>122.7</v>
      </c>
      <c r="AG847" s="45">
        <v>121.1</v>
      </c>
      <c r="AH847" s="45">
        <v>121</v>
      </c>
      <c r="AI847" s="45">
        <v>119.8</v>
      </c>
      <c r="AJ847" s="45">
        <v>119.9</v>
      </c>
      <c r="AK847" s="45">
        <v>123</v>
      </c>
      <c r="AL847" s="45">
        <v>123</v>
      </c>
      <c r="AM847" s="45">
        <v>124</v>
      </c>
      <c r="AN847" s="45">
        <v>123.3</v>
      </c>
      <c r="AO847" s="45">
        <v>123.4</v>
      </c>
      <c r="AP847" s="45">
        <v>124.2</v>
      </c>
      <c r="AQ847" s="45">
        <v>124.6</v>
      </c>
      <c r="AR847" s="45">
        <v>123.2</v>
      </c>
      <c r="AS847" s="45">
        <v>121.5</v>
      </c>
      <c r="AT847" s="45">
        <v>120.9</v>
      </c>
      <c r="AU847" s="45">
        <v>120.5</v>
      </c>
      <c r="AV847" s="45">
        <v>119.2</v>
      </c>
      <c r="AW847" s="45">
        <v>123</v>
      </c>
      <c r="AX847" s="45">
        <v>123.4</v>
      </c>
      <c r="AY847" s="45">
        <v>125.3</v>
      </c>
      <c r="AZ847" s="45">
        <v>125.7</v>
      </c>
      <c r="BA847" s="45">
        <v>125.6</v>
      </c>
      <c r="BB847" s="45">
        <v>124.8</v>
      </c>
      <c r="BC847" s="45">
        <v>126.4</v>
      </c>
      <c r="BD847" s="45">
        <v>128.30000000000001</v>
      </c>
      <c r="BE847" s="45">
        <v>126.4</v>
      </c>
      <c r="BF847" s="45">
        <v>128.4</v>
      </c>
      <c r="BG847" s="45">
        <v>129</v>
      </c>
      <c r="BH847" s="45">
        <v>129.5</v>
      </c>
      <c r="BI847" s="45">
        <v>130.9</v>
      </c>
      <c r="BJ847" s="45">
        <v>129.80000000000001</v>
      </c>
      <c r="BK847" s="45">
        <v>131.30000000000001</v>
      </c>
      <c r="BL847" s="45">
        <v>132.6</v>
      </c>
      <c r="BM847" s="45">
        <v>130.80000000000001</v>
      </c>
      <c r="BN847" s="45">
        <v>133.5</v>
      </c>
      <c r="BO847" s="45">
        <v>134.4</v>
      </c>
      <c r="BP847" s="45">
        <v>135.5</v>
      </c>
      <c r="BQ847" s="45">
        <v>140.19999999999999</v>
      </c>
      <c r="BR847" s="45">
        <v>141.5</v>
      </c>
      <c r="BS847" s="45">
        <v>141.30000000000001</v>
      </c>
      <c r="BT847" s="45">
        <v>141.69999999999999</v>
      </c>
      <c r="BU847" s="45">
        <v>143.19999999999999</v>
      </c>
      <c r="BV847" s="45">
        <v>145.1</v>
      </c>
      <c r="BW847" s="45">
        <v>147.4</v>
      </c>
      <c r="BX847" s="45">
        <v>148.69999999999999</v>
      </c>
      <c r="BY847" s="45">
        <v>150.19999999999999</v>
      </c>
      <c r="BZ847" s="45">
        <v>158.30000000000001</v>
      </c>
      <c r="CA847" s="45">
        <v>159.1</v>
      </c>
      <c r="CB847" s="45">
        <v>159.5</v>
      </c>
      <c r="CC847" s="45">
        <v>162.69999999999999</v>
      </c>
      <c r="CD847" s="45">
        <v>162.80000000000001</v>
      </c>
      <c r="CE847" s="45">
        <v>162.9</v>
      </c>
      <c r="CF847" s="45">
        <v>168.6</v>
      </c>
      <c r="CG847" s="45">
        <v>166.4</v>
      </c>
      <c r="CH847" s="45">
        <v>166.5</v>
      </c>
      <c r="CI847" s="45">
        <v>169.3</v>
      </c>
      <c r="CJ847" s="45">
        <v>170.5</v>
      </c>
      <c r="CK847" s="45">
        <v>167.8</v>
      </c>
      <c r="CL847" s="45">
        <v>170.3</v>
      </c>
      <c r="CM847" s="45">
        <v>169.2</v>
      </c>
      <c r="CN847" s="45">
        <v>168.4</v>
      </c>
      <c r="CO847" s="45">
        <v>169.3</v>
      </c>
      <c r="CP847" s="45">
        <v>171.7</v>
      </c>
      <c r="CQ847" s="45">
        <v>171</v>
      </c>
      <c r="CR847" s="45">
        <v>170.4</v>
      </c>
      <c r="CS847" s="45">
        <v>173.3</v>
      </c>
      <c r="CT847" s="45">
        <v>172.2</v>
      </c>
      <c r="CU847" s="45">
        <v>173.3</v>
      </c>
      <c r="CV847" s="45">
        <v>173.3</v>
      </c>
      <c r="CW847" s="45">
        <v>174.5</v>
      </c>
      <c r="CX847" s="45">
        <v>171.4</v>
      </c>
      <c r="CY847" s="45">
        <v>171.5</v>
      </c>
      <c r="CZ847" s="45">
        <v>169.5</v>
      </c>
      <c r="DA847" s="45">
        <v>173.2</v>
      </c>
      <c r="DB847" s="45">
        <v>174.9</v>
      </c>
      <c r="DC847" s="45">
        <v>184.7</v>
      </c>
      <c r="DD847" s="45">
        <v>192.4</v>
      </c>
      <c r="DE847" s="45">
        <v>197.1</v>
      </c>
      <c r="DF847" s="45">
        <v>198</v>
      </c>
      <c r="DG847" s="45">
        <v>198.5</v>
      </c>
      <c r="DH847" s="45">
        <v>200.8</v>
      </c>
      <c r="DI847" s="45">
        <v>205.4</v>
      </c>
      <c r="DJ847" s="45">
        <v>213.4</v>
      </c>
      <c r="DK847" s="45">
        <v>215.4</v>
      </c>
      <c r="DL847" s="45">
        <v>216.5</v>
      </c>
      <c r="DM847" s="45">
        <v>219.2</v>
      </c>
      <c r="DN847" s="45">
        <v>224</v>
      </c>
      <c r="DO847" s="45">
        <v>224.1</v>
      </c>
      <c r="DP847" s="45">
        <v>230.9</v>
      </c>
      <c r="DQ847" s="45">
        <v>228.6</v>
      </c>
      <c r="DR847" s="45">
        <v>228</v>
      </c>
      <c r="DS847" s="45">
        <v>234.6</v>
      </c>
      <c r="DT847" s="45">
        <v>237.2</v>
      </c>
      <c r="DU847" s="45">
        <v>242.3</v>
      </c>
      <c r="DV847" s="45">
        <v>241.5</v>
      </c>
      <c r="DW847" s="45">
        <v>241.5</v>
      </c>
      <c r="DX847" s="46">
        <v>240</v>
      </c>
      <c r="DY847" s="46">
        <v>239.3</v>
      </c>
      <c r="DZ847" s="46">
        <v>240.3</v>
      </c>
      <c r="EA847">
        <v>238.9</v>
      </c>
      <c r="EB847" s="47">
        <v>239.2</v>
      </c>
      <c r="EC847" s="47">
        <v>240.8</v>
      </c>
    </row>
    <row r="848" spans="1:133" x14ac:dyDescent="0.25">
      <c r="A848" s="43" t="s">
        <v>4437</v>
      </c>
      <c r="B848" s="43" t="s">
        <v>4438</v>
      </c>
      <c r="C848" s="44">
        <v>0.26311000000000001</v>
      </c>
      <c r="D848" s="45">
        <v>102.2</v>
      </c>
      <c r="E848" s="45">
        <v>102.4</v>
      </c>
      <c r="F848" s="45">
        <v>103.4</v>
      </c>
      <c r="G848" s="45">
        <v>100.3</v>
      </c>
      <c r="H848" s="45">
        <v>101.1</v>
      </c>
      <c r="I848" s="45">
        <v>104.5</v>
      </c>
      <c r="J848" s="45">
        <v>101.3</v>
      </c>
      <c r="K848" s="45">
        <v>105.6</v>
      </c>
      <c r="L848" s="45">
        <v>107.5</v>
      </c>
      <c r="M848" s="45">
        <v>107.4</v>
      </c>
      <c r="N848" s="45">
        <v>106.9</v>
      </c>
      <c r="O848" s="45">
        <v>107.6</v>
      </c>
      <c r="P848" s="45">
        <v>108.4</v>
      </c>
      <c r="Q848" s="45">
        <v>109.9</v>
      </c>
      <c r="R848" s="45">
        <v>105.6</v>
      </c>
      <c r="S848" s="45">
        <v>107.9</v>
      </c>
      <c r="T848" s="45">
        <v>110.4</v>
      </c>
      <c r="U848" s="45">
        <v>107.4</v>
      </c>
      <c r="V848" s="45">
        <v>110.6</v>
      </c>
      <c r="W848" s="45">
        <v>107</v>
      </c>
      <c r="X848" s="45">
        <v>109.7</v>
      </c>
      <c r="Y848" s="45">
        <v>113</v>
      </c>
      <c r="Z848" s="45">
        <v>112.6</v>
      </c>
      <c r="AA848" s="45">
        <v>112.7</v>
      </c>
      <c r="AB848" s="45">
        <v>111</v>
      </c>
      <c r="AC848" s="45">
        <v>113.9</v>
      </c>
      <c r="AD848" s="45">
        <v>115.6</v>
      </c>
      <c r="AE848" s="45">
        <v>112.2</v>
      </c>
      <c r="AF848" s="45">
        <v>112</v>
      </c>
      <c r="AG848" s="45">
        <v>112.3</v>
      </c>
      <c r="AH848" s="45">
        <v>116.4</v>
      </c>
      <c r="AI848" s="45">
        <v>111.2</v>
      </c>
      <c r="AJ848" s="45">
        <v>115.9</v>
      </c>
      <c r="AK848" s="45">
        <v>112.3</v>
      </c>
      <c r="AL848" s="45">
        <v>110.4</v>
      </c>
      <c r="AM848" s="45">
        <v>101.7</v>
      </c>
      <c r="AN848" s="45">
        <v>99.3</v>
      </c>
      <c r="AO848" s="45">
        <v>103.7</v>
      </c>
      <c r="AP848" s="45">
        <v>100</v>
      </c>
      <c r="AQ848" s="45">
        <v>101.1</v>
      </c>
      <c r="AR848" s="45">
        <v>100.8</v>
      </c>
      <c r="AS848" s="45">
        <v>101.2</v>
      </c>
      <c r="AT848" s="45">
        <v>101.1</v>
      </c>
      <c r="AU848" s="45">
        <v>104.1</v>
      </c>
      <c r="AV848" s="45">
        <v>104.1</v>
      </c>
      <c r="AW848" s="45">
        <v>105</v>
      </c>
      <c r="AX848" s="45">
        <v>104.1</v>
      </c>
      <c r="AY848" s="45">
        <v>106.7</v>
      </c>
      <c r="AZ848" s="45">
        <v>105.4</v>
      </c>
      <c r="BA848" s="45">
        <v>104.9</v>
      </c>
      <c r="BB848" s="45">
        <v>103.4</v>
      </c>
      <c r="BC848" s="45">
        <v>107.2</v>
      </c>
      <c r="BD848" s="45">
        <v>106.3</v>
      </c>
      <c r="BE848" s="45">
        <v>107.1</v>
      </c>
      <c r="BF848" s="45">
        <v>105.4</v>
      </c>
      <c r="BG848" s="45">
        <v>105.7</v>
      </c>
      <c r="BH848" s="45">
        <v>105.9</v>
      </c>
      <c r="BI848" s="45">
        <v>105.8</v>
      </c>
      <c r="BJ848" s="45">
        <v>105.3</v>
      </c>
      <c r="BK848" s="45">
        <v>105.7</v>
      </c>
      <c r="BL848" s="45">
        <v>106.4</v>
      </c>
      <c r="BM848" s="45">
        <v>107.6</v>
      </c>
      <c r="BN848" s="45">
        <v>108.2</v>
      </c>
      <c r="BO848" s="45">
        <v>109.8</v>
      </c>
      <c r="BP848" s="45">
        <v>110.9</v>
      </c>
      <c r="BQ848" s="45">
        <v>111.7</v>
      </c>
      <c r="BR848" s="45">
        <v>112</v>
      </c>
      <c r="BS848" s="45">
        <v>113.8</v>
      </c>
      <c r="BT848" s="45">
        <v>113.8</v>
      </c>
      <c r="BU848" s="45">
        <v>115.2</v>
      </c>
      <c r="BV848" s="45">
        <v>116.5</v>
      </c>
      <c r="BW848" s="45">
        <v>116.2</v>
      </c>
      <c r="BX848" s="45">
        <v>117.6</v>
      </c>
      <c r="BY848" s="45">
        <v>116.8</v>
      </c>
      <c r="BZ848" s="45">
        <v>116.7</v>
      </c>
      <c r="CA848" s="45">
        <v>116.8</v>
      </c>
      <c r="CB848" s="45">
        <v>117.9</v>
      </c>
      <c r="CC848" s="45">
        <v>117.6</v>
      </c>
      <c r="CD848" s="45">
        <v>118.5</v>
      </c>
      <c r="CE848" s="45">
        <v>119.8</v>
      </c>
      <c r="CF848" s="45">
        <v>120.1</v>
      </c>
      <c r="CG848" s="45">
        <v>120.4</v>
      </c>
      <c r="CH848" s="45">
        <v>119.9</v>
      </c>
      <c r="CI848" s="45">
        <v>119.9</v>
      </c>
      <c r="CJ848" s="45">
        <v>118.1</v>
      </c>
      <c r="CK848" s="45">
        <v>119.3</v>
      </c>
      <c r="CL848" s="45">
        <v>118.2</v>
      </c>
      <c r="CM848" s="45">
        <v>118.9</v>
      </c>
      <c r="CN848" s="45">
        <v>118.5</v>
      </c>
      <c r="CO848" s="45">
        <v>118.4</v>
      </c>
      <c r="CP848" s="45">
        <v>118.7</v>
      </c>
      <c r="CQ848" s="45">
        <v>119.7</v>
      </c>
      <c r="CR848" s="45">
        <v>119.8</v>
      </c>
      <c r="CS848" s="45">
        <v>120</v>
      </c>
      <c r="CT848" s="45">
        <v>119.7</v>
      </c>
      <c r="CU848" s="45">
        <v>119.4</v>
      </c>
      <c r="CV848" s="45">
        <v>119.3</v>
      </c>
      <c r="CW848" s="45">
        <v>119.5</v>
      </c>
      <c r="CX848" s="45">
        <v>119.9</v>
      </c>
      <c r="CY848" s="45">
        <v>119.2</v>
      </c>
      <c r="CZ848" s="45">
        <v>118.9</v>
      </c>
      <c r="DA848" s="45">
        <v>119.9</v>
      </c>
      <c r="DB848" s="45">
        <v>120.4</v>
      </c>
      <c r="DC848" s="45">
        <v>121.4</v>
      </c>
      <c r="DD848" s="45">
        <v>122.6</v>
      </c>
      <c r="DE848" s="45">
        <v>124.2</v>
      </c>
      <c r="DF848" s="45">
        <v>127.1</v>
      </c>
      <c r="DG848" s="45">
        <v>128.4</v>
      </c>
      <c r="DH848" s="45">
        <v>129.19999999999999</v>
      </c>
      <c r="DI848" s="45">
        <v>132.19999999999999</v>
      </c>
      <c r="DJ848" s="45">
        <v>133.80000000000001</v>
      </c>
      <c r="DK848" s="45">
        <v>136.19999999999999</v>
      </c>
      <c r="DL848" s="45">
        <v>136.5</v>
      </c>
      <c r="DM848" s="45">
        <v>138.1</v>
      </c>
      <c r="DN848" s="45">
        <v>138.69999999999999</v>
      </c>
      <c r="DO848" s="45">
        <v>139.30000000000001</v>
      </c>
      <c r="DP848" s="45">
        <v>139</v>
      </c>
      <c r="DQ848" s="45">
        <v>139.6</v>
      </c>
      <c r="DR848" s="45">
        <v>141.80000000000001</v>
      </c>
      <c r="DS848" s="45">
        <v>142.80000000000001</v>
      </c>
      <c r="DT848" s="45">
        <v>144</v>
      </c>
      <c r="DU848" s="45">
        <v>134.80000000000001</v>
      </c>
      <c r="DV848" s="45">
        <v>135.5</v>
      </c>
      <c r="DW848" s="45">
        <v>136.69999999999999</v>
      </c>
      <c r="DX848" s="46">
        <v>135.4</v>
      </c>
      <c r="DY848" s="46">
        <v>136.4</v>
      </c>
      <c r="DZ848" s="46">
        <v>136.69999999999999</v>
      </c>
      <c r="EA848">
        <v>136.4</v>
      </c>
      <c r="EB848" s="47">
        <v>136.30000000000001</v>
      </c>
      <c r="EC848" s="47">
        <v>136.1</v>
      </c>
    </row>
    <row r="849" spans="1:133" x14ac:dyDescent="0.25">
      <c r="A849" s="43" t="s">
        <v>4439</v>
      </c>
      <c r="B849" s="43" t="s">
        <v>4440</v>
      </c>
      <c r="C849" s="44">
        <v>8.7000000000000001E-4</v>
      </c>
      <c r="D849" s="45">
        <v>98.4</v>
      </c>
      <c r="E849" s="45">
        <v>108.1</v>
      </c>
      <c r="F849" s="45">
        <v>105.9</v>
      </c>
      <c r="G849" s="45">
        <v>102.9</v>
      </c>
      <c r="H849" s="45">
        <v>106.4</v>
      </c>
      <c r="I849" s="45">
        <v>103.6</v>
      </c>
      <c r="J849" s="45">
        <v>98.6</v>
      </c>
      <c r="K849" s="45">
        <v>102.6</v>
      </c>
      <c r="L849" s="45">
        <v>104.3</v>
      </c>
      <c r="M849" s="45">
        <v>103.8</v>
      </c>
      <c r="N849" s="45">
        <v>103.4</v>
      </c>
      <c r="O849" s="45">
        <v>105.5</v>
      </c>
      <c r="P849" s="45">
        <v>106.8</v>
      </c>
      <c r="Q849" s="45">
        <v>108.2</v>
      </c>
      <c r="R849" s="45">
        <v>104.2</v>
      </c>
      <c r="S849" s="45">
        <v>107.5</v>
      </c>
      <c r="T849" s="45">
        <v>105.6</v>
      </c>
      <c r="U849" s="45">
        <v>98.9</v>
      </c>
      <c r="V849" s="45">
        <v>102.8</v>
      </c>
      <c r="W849" s="45">
        <v>108.4</v>
      </c>
      <c r="X849" s="45">
        <v>113.3</v>
      </c>
      <c r="Y849" s="45">
        <v>112.9</v>
      </c>
      <c r="Z849" s="45">
        <v>116.4</v>
      </c>
      <c r="AA849" s="45">
        <v>110</v>
      </c>
      <c r="AB849" s="45">
        <v>113.8</v>
      </c>
      <c r="AC849" s="45">
        <v>114.9</v>
      </c>
      <c r="AD849" s="45">
        <v>112.1</v>
      </c>
      <c r="AE849" s="45">
        <v>117.8</v>
      </c>
      <c r="AF849" s="45">
        <v>121.1</v>
      </c>
      <c r="AG849" s="45">
        <v>111.3</v>
      </c>
      <c r="AH849" s="45">
        <v>116</v>
      </c>
      <c r="AI849" s="45">
        <v>120.2</v>
      </c>
      <c r="AJ849" s="45">
        <v>115.1</v>
      </c>
      <c r="AK849" s="45">
        <v>118.8</v>
      </c>
      <c r="AL849" s="45">
        <v>114.7</v>
      </c>
      <c r="AM849" s="45">
        <v>114.7</v>
      </c>
      <c r="AN849" s="45">
        <v>118.5</v>
      </c>
      <c r="AO849" s="45">
        <v>117.3</v>
      </c>
      <c r="AP849" s="45">
        <v>122</v>
      </c>
      <c r="AQ849" s="45">
        <v>120.3</v>
      </c>
      <c r="AR849" s="45">
        <v>117</v>
      </c>
      <c r="AS849" s="45">
        <v>106.9</v>
      </c>
      <c r="AT849" s="45">
        <v>117</v>
      </c>
      <c r="AU849" s="45">
        <v>121.6</v>
      </c>
      <c r="AV849" s="45">
        <v>119.4</v>
      </c>
      <c r="AW849" s="45">
        <v>117.8</v>
      </c>
      <c r="AX849" s="45">
        <v>112.3</v>
      </c>
      <c r="AY849" s="45">
        <v>112.7</v>
      </c>
      <c r="AZ849" s="45">
        <v>122.1</v>
      </c>
      <c r="BA849" s="45">
        <v>114.8</v>
      </c>
      <c r="BB849" s="45">
        <v>119.6</v>
      </c>
      <c r="BC849" s="45">
        <v>117.5</v>
      </c>
      <c r="BD849" s="45">
        <v>114.5</v>
      </c>
      <c r="BE849" s="45">
        <v>117.9</v>
      </c>
      <c r="BF849" s="45">
        <v>121.4</v>
      </c>
      <c r="BG849" s="45">
        <v>120.9</v>
      </c>
      <c r="BH849" s="45">
        <v>121.3</v>
      </c>
      <c r="BI849" s="45">
        <v>120</v>
      </c>
      <c r="BJ849" s="45">
        <v>123.2</v>
      </c>
      <c r="BK849" s="45">
        <v>122.9</v>
      </c>
      <c r="BL849" s="45">
        <v>124.5</v>
      </c>
      <c r="BM849" s="45">
        <v>126.9</v>
      </c>
      <c r="BN849" s="45">
        <v>126.9</v>
      </c>
      <c r="BO849" s="45">
        <v>126.9</v>
      </c>
      <c r="BP849" s="45">
        <v>129.19999999999999</v>
      </c>
      <c r="BQ849" s="45">
        <v>129</v>
      </c>
      <c r="BR849" s="45">
        <v>123.7</v>
      </c>
      <c r="BS849" s="45">
        <v>124.5</v>
      </c>
      <c r="BT849" s="45">
        <v>124.5</v>
      </c>
      <c r="BU849" s="45">
        <v>116</v>
      </c>
      <c r="BV849" s="45">
        <v>116</v>
      </c>
      <c r="BW849" s="45">
        <v>114.7</v>
      </c>
      <c r="BX849" s="45">
        <v>117.5</v>
      </c>
      <c r="BY849" s="45">
        <v>116</v>
      </c>
      <c r="BZ849" s="45">
        <v>115.4</v>
      </c>
      <c r="CA849" s="45">
        <v>114.3</v>
      </c>
      <c r="CB849" s="45">
        <v>113.9</v>
      </c>
      <c r="CC849" s="45">
        <v>116.7</v>
      </c>
      <c r="CD849" s="45">
        <v>116.9</v>
      </c>
      <c r="CE849" s="45">
        <v>114.8</v>
      </c>
      <c r="CF849" s="45">
        <v>111.8</v>
      </c>
      <c r="CG849" s="45">
        <v>118.3</v>
      </c>
      <c r="CH849" s="45">
        <v>119.9</v>
      </c>
      <c r="CI849" s="45">
        <v>118.5</v>
      </c>
      <c r="CJ849" s="45">
        <v>118.1</v>
      </c>
      <c r="CK849" s="45">
        <v>118.9</v>
      </c>
      <c r="CL849" s="45">
        <v>117.4</v>
      </c>
      <c r="CM849" s="45">
        <v>119.6</v>
      </c>
      <c r="CN849" s="45">
        <v>119.3</v>
      </c>
      <c r="CO849" s="45">
        <v>118.3</v>
      </c>
      <c r="CP849" s="45">
        <v>119.1</v>
      </c>
      <c r="CQ849" s="45">
        <v>122.6</v>
      </c>
      <c r="CR849" s="45">
        <v>115.3</v>
      </c>
      <c r="CS849" s="45">
        <v>120.9</v>
      </c>
      <c r="CT849" s="45">
        <v>121.4</v>
      </c>
      <c r="CU849" s="45">
        <v>113.4</v>
      </c>
      <c r="CV849" s="45">
        <v>111</v>
      </c>
      <c r="CW849" s="45">
        <v>115.9</v>
      </c>
      <c r="CX849" s="45">
        <v>120.7</v>
      </c>
      <c r="CY849" s="45">
        <v>113.1</v>
      </c>
      <c r="CZ849" s="45">
        <v>109.4</v>
      </c>
      <c r="DA849" s="45">
        <v>117.8</v>
      </c>
      <c r="DB849" s="45">
        <v>113.8</v>
      </c>
      <c r="DC849" s="45">
        <v>119.2</v>
      </c>
      <c r="DD849" s="45">
        <v>113.4</v>
      </c>
      <c r="DE849" s="45">
        <v>123.1</v>
      </c>
      <c r="DF849" s="45">
        <v>111.8</v>
      </c>
      <c r="DG849" s="45">
        <v>108.7</v>
      </c>
      <c r="DH849" s="45">
        <v>116.3</v>
      </c>
      <c r="DI849" s="45">
        <v>121.6</v>
      </c>
      <c r="DJ849" s="45">
        <v>114.9</v>
      </c>
      <c r="DK849" s="45">
        <v>123.1</v>
      </c>
      <c r="DL849" s="45">
        <v>130.6</v>
      </c>
      <c r="DM849" s="45">
        <v>133.6</v>
      </c>
      <c r="DN849" s="45">
        <v>120.9</v>
      </c>
      <c r="DO849" s="45">
        <v>121.4</v>
      </c>
      <c r="DP849" s="45">
        <v>116.7</v>
      </c>
      <c r="DQ849" s="45">
        <v>126.5</v>
      </c>
      <c r="DR849" s="45">
        <v>121.8</v>
      </c>
      <c r="DS849" s="45">
        <v>126.1</v>
      </c>
      <c r="DT849" s="45">
        <v>118.4</v>
      </c>
      <c r="DU849" s="45">
        <v>128.9</v>
      </c>
      <c r="DV849" s="45">
        <v>136.30000000000001</v>
      </c>
      <c r="DW849" s="45">
        <v>124.6</v>
      </c>
      <c r="DX849" s="46">
        <v>131.5</v>
      </c>
      <c r="DY849" s="46">
        <v>125.9</v>
      </c>
      <c r="DZ849" s="46">
        <v>125.1</v>
      </c>
      <c r="EA849">
        <v>125.1</v>
      </c>
      <c r="EB849" s="47">
        <v>121.5</v>
      </c>
      <c r="EC849" s="47">
        <v>125</v>
      </c>
    </row>
    <row r="850" spans="1:133" x14ac:dyDescent="0.25">
      <c r="A850" s="43" t="s">
        <v>4441</v>
      </c>
      <c r="B850" s="43" t="s">
        <v>4442</v>
      </c>
      <c r="C850" s="44">
        <v>0.10674</v>
      </c>
      <c r="D850" s="45">
        <v>107.6</v>
      </c>
      <c r="E850" s="45">
        <v>108.1</v>
      </c>
      <c r="F850" s="45">
        <v>107.7</v>
      </c>
      <c r="G850" s="45">
        <v>108.2</v>
      </c>
      <c r="H850" s="45">
        <v>110.4</v>
      </c>
      <c r="I850" s="45">
        <v>108.4</v>
      </c>
      <c r="J850" s="45">
        <v>108.8</v>
      </c>
      <c r="K850" s="45">
        <v>112</v>
      </c>
      <c r="L850" s="45">
        <v>105.4</v>
      </c>
      <c r="M850" s="45">
        <v>111.7</v>
      </c>
      <c r="N850" s="45">
        <v>114.4</v>
      </c>
      <c r="O850" s="45">
        <v>109.6</v>
      </c>
      <c r="P850" s="45">
        <v>124.9</v>
      </c>
      <c r="Q850" s="45">
        <v>121</v>
      </c>
      <c r="R850" s="45">
        <v>117.6</v>
      </c>
      <c r="S850" s="45">
        <v>117.6</v>
      </c>
      <c r="T850" s="45">
        <v>118.1</v>
      </c>
      <c r="U850" s="45">
        <v>116.9</v>
      </c>
      <c r="V850" s="45">
        <v>122.1</v>
      </c>
      <c r="W850" s="45">
        <v>119</v>
      </c>
      <c r="X850" s="45">
        <v>117.2</v>
      </c>
      <c r="Y850" s="45">
        <v>119.9</v>
      </c>
      <c r="Z850" s="45">
        <v>120.6</v>
      </c>
      <c r="AA850" s="45">
        <v>122.4</v>
      </c>
      <c r="AB850" s="45">
        <v>134.69999999999999</v>
      </c>
      <c r="AC850" s="45">
        <v>130.30000000000001</v>
      </c>
      <c r="AD850" s="45">
        <v>128.19999999999999</v>
      </c>
      <c r="AE850" s="45">
        <v>132</v>
      </c>
      <c r="AF850" s="45">
        <v>134.30000000000001</v>
      </c>
      <c r="AG850" s="45">
        <v>127.2</v>
      </c>
      <c r="AH850" s="45">
        <v>129.5</v>
      </c>
      <c r="AI850" s="45">
        <v>129.30000000000001</v>
      </c>
      <c r="AJ850" s="45">
        <v>129.6</v>
      </c>
      <c r="AK850" s="45">
        <v>138.19999999999999</v>
      </c>
      <c r="AL850" s="45">
        <v>132.1</v>
      </c>
      <c r="AM850" s="45">
        <v>134.9</v>
      </c>
      <c r="AN850" s="45">
        <v>134.1</v>
      </c>
      <c r="AO850" s="45">
        <v>132.30000000000001</v>
      </c>
      <c r="AP850" s="45">
        <v>135.69999999999999</v>
      </c>
      <c r="AQ850" s="45">
        <v>133.30000000000001</v>
      </c>
      <c r="AR850" s="45">
        <v>136.6</v>
      </c>
      <c r="AS850" s="45">
        <v>139.30000000000001</v>
      </c>
      <c r="AT850" s="45">
        <v>137.19999999999999</v>
      </c>
      <c r="AU850" s="45">
        <v>140.1</v>
      </c>
      <c r="AV850" s="45">
        <v>142.69999999999999</v>
      </c>
      <c r="AW850" s="45">
        <v>141.4</v>
      </c>
      <c r="AX850" s="45">
        <v>142</v>
      </c>
      <c r="AY850" s="45">
        <v>146.69999999999999</v>
      </c>
      <c r="AZ850" s="45">
        <v>127.9</v>
      </c>
      <c r="BA850" s="45">
        <v>142.30000000000001</v>
      </c>
      <c r="BB850" s="45">
        <v>137.4</v>
      </c>
      <c r="BC850" s="45">
        <v>127.9</v>
      </c>
      <c r="BD850" s="45">
        <v>128.80000000000001</v>
      </c>
      <c r="BE850" s="45">
        <v>123.8</v>
      </c>
      <c r="BF850" s="45">
        <v>139.6</v>
      </c>
      <c r="BG850" s="45">
        <v>138.1</v>
      </c>
      <c r="BH850" s="45">
        <v>133.6</v>
      </c>
      <c r="BI850" s="45">
        <v>140.5</v>
      </c>
      <c r="BJ850" s="45">
        <v>151.4</v>
      </c>
      <c r="BK850" s="45">
        <v>154.4</v>
      </c>
      <c r="BL850" s="45">
        <v>135.5</v>
      </c>
      <c r="BM850" s="45">
        <v>149.5</v>
      </c>
      <c r="BN850" s="45">
        <v>155.6</v>
      </c>
      <c r="BO850" s="45">
        <v>158.9</v>
      </c>
      <c r="BP850" s="45">
        <v>167.8</v>
      </c>
      <c r="BQ850" s="45">
        <v>185.3</v>
      </c>
      <c r="BR850" s="45">
        <v>163.19999999999999</v>
      </c>
      <c r="BS850" s="45">
        <v>147.5</v>
      </c>
      <c r="BT850" s="45">
        <v>145.9</v>
      </c>
      <c r="BU850" s="45">
        <v>134.69999999999999</v>
      </c>
      <c r="BV850" s="45">
        <v>144.69999999999999</v>
      </c>
      <c r="BW850" s="45">
        <v>154.4</v>
      </c>
      <c r="BX850" s="45">
        <v>154.5</v>
      </c>
      <c r="BY850" s="45">
        <v>164.9</v>
      </c>
      <c r="BZ850" s="45">
        <v>151</v>
      </c>
      <c r="CA850" s="45">
        <v>151.9</v>
      </c>
      <c r="CB850" s="45">
        <v>150.4</v>
      </c>
      <c r="CC850" s="45">
        <v>161.69999999999999</v>
      </c>
      <c r="CD850" s="45">
        <v>161.1</v>
      </c>
      <c r="CE850" s="45">
        <v>158.19999999999999</v>
      </c>
      <c r="CF850" s="45">
        <v>164.7</v>
      </c>
      <c r="CG850" s="45">
        <v>171.2</v>
      </c>
      <c r="CH850" s="45">
        <v>154.80000000000001</v>
      </c>
      <c r="CI850" s="45">
        <v>161.1</v>
      </c>
      <c r="CJ850" s="45">
        <v>157.5</v>
      </c>
      <c r="CK850" s="45">
        <v>158</v>
      </c>
      <c r="CL850" s="45">
        <v>183.6</v>
      </c>
      <c r="CM850" s="45">
        <v>176.2</v>
      </c>
      <c r="CN850" s="45">
        <v>180.4</v>
      </c>
      <c r="CO850" s="45">
        <v>173.1</v>
      </c>
      <c r="CP850" s="45">
        <v>177.8</v>
      </c>
      <c r="CQ850" s="45">
        <v>157.9</v>
      </c>
      <c r="CR850" s="45">
        <v>165.7</v>
      </c>
      <c r="CS850" s="45">
        <v>183.6</v>
      </c>
      <c r="CT850" s="45">
        <v>175.4</v>
      </c>
      <c r="CU850" s="45">
        <v>182.7</v>
      </c>
      <c r="CV850" s="45">
        <v>182.7</v>
      </c>
      <c r="CW850" s="45">
        <v>180.2</v>
      </c>
      <c r="CX850" s="45">
        <v>158.1</v>
      </c>
      <c r="CY850" s="45">
        <v>149.1</v>
      </c>
      <c r="CZ850" s="45">
        <v>159.19999999999999</v>
      </c>
      <c r="DA850" s="45">
        <v>164.2</v>
      </c>
      <c r="DB850" s="45">
        <v>172.3</v>
      </c>
      <c r="DC850" s="45">
        <v>167.4</v>
      </c>
      <c r="DD850" s="45">
        <v>169.2</v>
      </c>
      <c r="DE850" s="45">
        <v>174.7</v>
      </c>
      <c r="DF850" s="45">
        <v>177.1</v>
      </c>
      <c r="DG850" s="45">
        <v>204.1</v>
      </c>
      <c r="DH850" s="45">
        <v>218.9</v>
      </c>
      <c r="DI850" s="45">
        <v>213.4</v>
      </c>
      <c r="DJ850" s="45">
        <v>191.6</v>
      </c>
      <c r="DK850" s="45">
        <v>195.1</v>
      </c>
      <c r="DL850" s="45">
        <v>206</v>
      </c>
      <c r="DM850" s="45">
        <v>195.1</v>
      </c>
      <c r="DN850" s="45">
        <v>201.7</v>
      </c>
      <c r="DO850" s="45">
        <v>194.3</v>
      </c>
      <c r="DP850" s="45">
        <v>214.8</v>
      </c>
      <c r="DQ850" s="45">
        <v>208.3</v>
      </c>
      <c r="DR850" s="45">
        <v>210</v>
      </c>
      <c r="DS850" s="45">
        <v>218.7</v>
      </c>
      <c r="DT850" s="45">
        <v>220.4</v>
      </c>
      <c r="DU850" s="45">
        <v>218.4</v>
      </c>
      <c r="DV850" s="45">
        <v>218.7</v>
      </c>
      <c r="DW850" s="45">
        <v>225.3</v>
      </c>
      <c r="DX850" s="46">
        <v>229.7</v>
      </c>
      <c r="DY850" s="46">
        <v>226.2</v>
      </c>
      <c r="DZ850" s="46">
        <v>222</v>
      </c>
      <c r="EA850">
        <v>222</v>
      </c>
      <c r="EB850" s="47">
        <v>226.2</v>
      </c>
      <c r="EC850" s="47">
        <v>226.2</v>
      </c>
    </row>
    <row r="851" spans="1:133" x14ac:dyDescent="0.25">
      <c r="A851" s="43" t="s">
        <v>4443</v>
      </c>
      <c r="B851" s="43" t="s">
        <v>4444</v>
      </c>
      <c r="C851" s="44">
        <v>1.0641700000000001</v>
      </c>
      <c r="D851" s="45">
        <v>92.9</v>
      </c>
      <c r="E851" s="45">
        <v>90.1</v>
      </c>
      <c r="F851" s="45">
        <v>87.4</v>
      </c>
      <c r="G851" s="45">
        <v>93.3</v>
      </c>
      <c r="H851" s="45">
        <v>89.8</v>
      </c>
      <c r="I851" s="45">
        <v>103.3</v>
      </c>
      <c r="J851" s="45">
        <v>107</v>
      </c>
      <c r="K851" s="45">
        <v>108.6</v>
      </c>
      <c r="L851" s="45">
        <v>100</v>
      </c>
      <c r="M851" s="45">
        <v>93.8</v>
      </c>
      <c r="N851" s="45">
        <v>98.9</v>
      </c>
      <c r="O851" s="45">
        <v>91.8</v>
      </c>
      <c r="P851" s="45">
        <v>93</v>
      </c>
      <c r="Q851" s="45">
        <v>90.4</v>
      </c>
      <c r="R851" s="45">
        <v>89.5</v>
      </c>
      <c r="S851" s="45">
        <v>93.1</v>
      </c>
      <c r="T851" s="45">
        <v>96.6</v>
      </c>
      <c r="U851" s="45">
        <v>95.5</v>
      </c>
      <c r="V851" s="45">
        <v>106.4</v>
      </c>
      <c r="W851" s="45">
        <v>93.9</v>
      </c>
      <c r="X851" s="45">
        <v>90.2</v>
      </c>
      <c r="Y851" s="45">
        <v>95.9</v>
      </c>
      <c r="Z851" s="45">
        <v>99.9</v>
      </c>
      <c r="AA851" s="45">
        <v>104.1</v>
      </c>
      <c r="AB851" s="45">
        <v>106.1</v>
      </c>
      <c r="AC851" s="45">
        <v>102</v>
      </c>
      <c r="AD851" s="45">
        <v>99.7</v>
      </c>
      <c r="AE851" s="45">
        <v>98.5</v>
      </c>
      <c r="AF851" s="45">
        <v>106.1</v>
      </c>
      <c r="AG851" s="45">
        <v>101.3</v>
      </c>
      <c r="AH851" s="45">
        <v>115.1</v>
      </c>
      <c r="AI851" s="45">
        <v>105.4</v>
      </c>
      <c r="AJ851" s="45">
        <v>102.6</v>
      </c>
      <c r="AK851" s="45">
        <v>111.6</v>
      </c>
      <c r="AL851" s="45">
        <v>110</v>
      </c>
      <c r="AM851" s="45">
        <v>106.4</v>
      </c>
      <c r="AN851" s="45">
        <v>116.9</v>
      </c>
      <c r="AO851" s="45">
        <v>123.9</v>
      </c>
      <c r="AP851" s="45">
        <v>115</v>
      </c>
      <c r="AQ851" s="45">
        <v>116.8</v>
      </c>
      <c r="AR851" s="45">
        <v>108.6</v>
      </c>
      <c r="AS851" s="45">
        <v>119.6</v>
      </c>
      <c r="AT851" s="45">
        <v>121.1</v>
      </c>
      <c r="AU851" s="45">
        <v>119.6</v>
      </c>
      <c r="AV851" s="45">
        <v>120.1</v>
      </c>
      <c r="AW851" s="45">
        <v>107.6</v>
      </c>
      <c r="AX851" s="45">
        <v>118.3</v>
      </c>
      <c r="AY851" s="45">
        <v>115.7</v>
      </c>
      <c r="AZ851" s="45">
        <v>113.8</v>
      </c>
      <c r="BA851" s="45">
        <v>126.4</v>
      </c>
      <c r="BB851" s="45">
        <v>121</v>
      </c>
      <c r="BC851" s="45">
        <v>127.9</v>
      </c>
      <c r="BD851" s="45">
        <v>126</v>
      </c>
      <c r="BE851" s="45">
        <v>122.9</v>
      </c>
      <c r="BF851" s="45">
        <v>123.7</v>
      </c>
      <c r="BG851" s="45">
        <v>118.2</v>
      </c>
      <c r="BH851" s="45">
        <v>112.6</v>
      </c>
      <c r="BI851" s="45">
        <v>115</v>
      </c>
      <c r="BJ851" s="45">
        <v>114.1</v>
      </c>
      <c r="BK851" s="45">
        <v>114.9</v>
      </c>
      <c r="BL851" s="45">
        <v>115</v>
      </c>
      <c r="BM851" s="45">
        <v>112.9</v>
      </c>
      <c r="BN851" s="45">
        <v>113.9</v>
      </c>
      <c r="BO851" s="45">
        <v>113.3</v>
      </c>
      <c r="BP851" s="45">
        <v>105</v>
      </c>
      <c r="BQ851" s="45">
        <v>106.6</v>
      </c>
      <c r="BR851" s="45">
        <v>108.4</v>
      </c>
      <c r="BS851" s="45">
        <v>112</v>
      </c>
      <c r="BT851" s="45">
        <v>106.1</v>
      </c>
      <c r="BU851" s="45">
        <v>104</v>
      </c>
      <c r="BV851" s="45">
        <v>108.6</v>
      </c>
      <c r="BW851" s="45">
        <v>104.4</v>
      </c>
      <c r="BX851" s="45">
        <v>105.4</v>
      </c>
      <c r="BY851" s="45">
        <v>106.9</v>
      </c>
      <c r="BZ851" s="45">
        <v>106.9</v>
      </c>
      <c r="CA851" s="45">
        <v>106.9</v>
      </c>
      <c r="CB851" s="45">
        <v>100.6</v>
      </c>
      <c r="CC851" s="45">
        <v>107</v>
      </c>
      <c r="CD851" s="45">
        <v>107.6</v>
      </c>
      <c r="CE851" s="45">
        <v>107.1</v>
      </c>
      <c r="CF851" s="45">
        <v>114.5</v>
      </c>
      <c r="CG851" s="45">
        <v>106.9</v>
      </c>
      <c r="CH851" s="45">
        <v>106.4</v>
      </c>
      <c r="CI851" s="45">
        <v>107.3</v>
      </c>
      <c r="CJ851" s="45">
        <v>106.5</v>
      </c>
      <c r="CK851" s="45">
        <v>104.7</v>
      </c>
      <c r="CL851" s="45">
        <v>108.7</v>
      </c>
      <c r="CM851" s="45">
        <v>109.3</v>
      </c>
      <c r="CN851" s="45">
        <v>114.3</v>
      </c>
      <c r="CO851" s="45">
        <v>114.1</v>
      </c>
      <c r="CP851" s="45">
        <v>116.7</v>
      </c>
      <c r="CQ851" s="45">
        <v>113.5</v>
      </c>
      <c r="CR851" s="45">
        <v>114.4</v>
      </c>
      <c r="CS851" s="45">
        <v>113.9</v>
      </c>
      <c r="CT851" s="45">
        <v>117</v>
      </c>
      <c r="CU851" s="45">
        <v>119.8</v>
      </c>
      <c r="CV851" s="45">
        <v>120</v>
      </c>
      <c r="CW851" s="45">
        <v>120.6</v>
      </c>
      <c r="CX851" s="45">
        <v>127.8</v>
      </c>
      <c r="CY851" s="45">
        <v>134.1</v>
      </c>
      <c r="CZ851" s="45">
        <v>138.19999999999999</v>
      </c>
      <c r="DA851" s="45">
        <v>136.9</v>
      </c>
      <c r="DB851" s="45">
        <v>135.9</v>
      </c>
      <c r="DC851" s="45">
        <v>135</v>
      </c>
      <c r="DD851" s="45">
        <v>134.4</v>
      </c>
      <c r="DE851" s="45">
        <v>133.69999999999999</v>
      </c>
      <c r="DF851" s="45">
        <v>137.4</v>
      </c>
      <c r="DG851" s="45">
        <v>134.19999999999999</v>
      </c>
      <c r="DH851" s="45">
        <v>133.9</v>
      </c>
      <c r="DI851" s="45">
        <v>139.69999999999999</v>
      </c>
      <c r="DJ851" s="45">
        <v>138.4</v>
      </c>
      <c r="DK851" s="45">
        <v>137</v>
      </c>
      <c r="DL851" s="45">
        <v>133.30000000000001</v>
      </c>
      <c r="DM851" s="45">
        <v>135.1</v>
      </c>
      <c r="DN851" s="45">
        <v>138.1</v>
      </c>
      <c r="DO851" s="45">
        <v>136.6</v>
      </c>
      <c r="DP851" s="45">
        <v>136.69999999999999</v>
      </c>
      <c r="DQ851" s="45">
        <v>138.30000000000001</v>
      </c>
      <c r="DR851" s="45">
        <v>140.5</v>
      </c>
      <c r="DS851" s="45">
        <v>146.6</v>
      </c>
      <c r="DT851" s="45">
        <v>147.80000000000001</v>
      </c>
      <c r="DU851" s="45">
        <v>144.1</v>
      </c>
      <c r="DV851" s="45">
        <v>139.6</v>
      </c>
      <c r="DW851" s="45">
        <v>144.30000000000001</v>
      </c>
      <c r="DX851" s="46">
        <v>148</v>
      </c>
      <c r="DY851" s="46">
        <v>145.4</v>
      </c>
      <c r="DZ851" s="46">
        <v>144.9</v>
      </c>
      <c r="EA851">
        <v>146.9</v>
      </c>
      <c r="EB851" s="47">
        <v>152.5</v>
      </c>
      <c r="EC851" s="47">
        <v>151.1</v>
      </c>
    </row>
    <row r="852" spans="1:133" x14ac:dyDescent="0.25">
      <c r="A852" s="43" t="s">
        <v>4445</v>
      </c>
      <c r="B852" s="43" t="s">
        <v>4446</v>
      </c>
      <c r="C852" s="44">
        <v>0.99638000000000004</v>
      </c>
      <c r="D852" s="45">
        <v>91.5</v>
      </c>
      <c r="E852" s="45">
        <v>88.6</v>
      </c>
      <c r="F852" s="45">
        <v>85.6</v>
      </c>
      <c r="G852" s="45">
        <v>92</v>
      </c>
      <c r="H852" s="45">
        <v>88.3</v>
      </c>
      <c r="I852" s="45">
        <v>102.6</v>
      </c>
      <c r="J852" s="45">
        <v>106.7</v>
      </c>
      <c r="K852" s="45">
        <v>108.3</v>
      </c>
      <c r="L852" s="45">
        <v>99.2</v>
      </c>
      <c r="M852" s="45">
        <v>92.4</v>
      </c>
      <c r="N852" s="45">
        <v>97.8</v>
      </c>
      <c r="O852" s="45">
        <v>90.3</v>
      </c>
      <c r="P852" s="45">
        <v>91.3</v>
      </c>
      <c r="Q852" s="45">
        <v>88.6</v>
      </c>
      <c r="R852" s="45">
        <v>87.6</v>
      </c>
      <c r="S852" s="45">
        <v>91.5</v>
      </c>
      <c r="T852" s="45">
        <v>95.1</v>
      </c>
      <c r="U852" s="45">
        <v>93.9</v>
      </c>
      <c r="V852" s="45">
        <v>105.6</v>
      </c>
      <c r="W852" s="45">
        <v>92.2</v>
      </c>
      <c r="X852" s="45">
        <v>88.3</v>
      </c>
      <c r="Y852" s="45">
        <v>94.2</v>
      </c>
      <c r="Z852" s="45">
        <v>98.5</v>
      </c>
      <c r="AA852" s="45">
        <v>103</v>
      </c>
      <c r="AB852" s="45">
        <v>105</v>
      </c>
      <c r="AC852" s="45">
        <v>100.6</v>
      </c>
      <c r="AD852" s="45">
        <v>98.2</v>
      </c>
      <c r="AE852" s="45">
        <v>96.9</v>
      </c>
      <c r="AF852" s="45">
        <v>105</v>
      </c>
      <c r="AG852" s="45">
        <v>99.8</v>
      </c>
      <c r="AH852" s="45">
        <v>114.6</v>
      </c>
      <c r="AI852" s="45">
        <v>104.2</v>
      </c>
      <c r="AJ852" s="45">
        <v>101.2</v>
      </c>
      <c r="AK852" s="45">
        <v>110.8</v>
      </c>
      <c r="AL852" s="45">
        <v>109.2</v>
      </c>
      <c r="AM852" s="45">
        <v>105.2</v>
      </c>
      <c r="AN852" s="45">
        <v>115.6</v>
      </c>
      <c r="AO852" s="45">
        <v>123</v>
      </c>
      <c r="AP852" s="45">
        <v>113.5</v>
      </c>
      <c r="AQ852" s="45">
        <v>115.4</v>
      </c>
      <c r="AR852" s="45">
        <v>106.6</v>
      </c>
      <c r="AS852" s="45">
        <v>118.3</v>
      </c>
      <c r="AT852" s="45">
        <v>119.9</v>
      </c>
      <c r="AU852" s="45">
        <v>118.4</v>
      </c>
      <c r="AV852" s="45">
        <v>118.7</v>
      </c>
      <c r="AW852" s="45">
        <v>105.4</v>
      </c>
      <c r="AX852" s="45">
        <v>116.8</v>
      </c>
      <c r="AY852" s="45">
        <v>114</v>
      </c>
      <c r="AZ852" s="45">
        <v>112</v>
      </c>
      <c r="BA852" s="45">
        <v>125.4</v>
      </c>
      <c r="BB852" s="45">
        <v>119.6</v>
      </c>
      <c r="BC852" s="45">
        <v>127</v>
      </c>
      <c r="BD852" s="45">
        <v>125.1</v>
      </c>
      <c r="BE852" s="45">
        <v>121.7</v>
      </c>
      <c r="BF852" s="45">
        <v>122.5</v>
      </c>
      <c r="BG852" s="45">
        <v>116.8</v>
      </c>
      <c r="BH852" s="45">
        <v>110.7</v>
      </c>
      <c r="BI852" s="45">
        <v>113.7</v>
      </c>
      <c r="BJ852" s="45">
        <v>112.9</v>
      </c>
      <c r="BK852" s="45">
        <v>113.5</v>
      </c>
      <c r="BL852" s="45">
        <v>113.5</v>
      </c>
      <c r="BM852" s="45">
        <v>111.3</v>
      </c>
      <c r="BN852" s="45">
        <v>111.9</v>
      </c>
      <c r="BO852" s="45">
        <v>111.1</v>
      </c>
      <c r="BP852" s="45">
        <v>102.1</v>
      </c>
      <c r="BQ852" s="45">
        <v>103.8</v>
      </c>
      <c r="BR852" s="45">
        <v>105.7</v>
      </c>
      <c r="BS852" s="45">
        <v>109.5</v>
      </c>
      <c r="BT852" s="45">
        <v>103.1</v>
      </c>
      <c r="BU852" s="45">
        <v>101</v>
      </c>
      <c r="BV852" s="45">
        <v>105.9</v>
      </c>
      <c r="BW852" s="45">
        <v>101.4</v>
      </c>
      <c r="BX852" s="45">
        <v>102.4</v>
      </c>
      <c r="BY852" s="45">
        <v>103.8</v>
      </c>
      <c r="BZ852" s="45">
        <v>103.8</v>
      </c>
      <c r="CA852" s="45">
        <v>104.1</v>
      </c>
      <c r="CB852" s="45">
        <v>97.3</v>
      </c>
      <c r="CC852" s="45">
        <v>103.8</v>
      </c>
      <c r="CD852" s="45">
        <v>104.5</v>
      </c>
      <c r="CE852" s="45">
        <v>104</v>
      </c>
      <c r="CF852" s="45">
        <v>111.9</v>
      </c>
      <c r="CG852" s="45">
        <v>103.7</v>
      </c>
      <c r="CH852" s="45">
        <v>103.2</v>
      </c>
      <c r="CI852" s="45">
        <v>104.2</v>
      </c>
      <c r="CJ852" s="45">
        <v>103.3</v>
      </c>
      <c r="CK852" s="45">
        <v>101.4</v>
      </c>
      <c r="CL852" s="45">
        <v>105.6</v>
      </c>
      <c r="CM852" s="45">
        <v>106.3</v>
      </c>
      <c r="CN852" s="45">
        <v>111.6</v>
      </c>
      <c r="CO852" s="45">
        <v>111.3</v>
      </c>
      <c r="CP852" s="45">
        <v>114.1</v>
      </c>
      <c r="CQ852" s="45">
        <v>110.6</v>
      </c>
      <c r="CR852" s="45">
        <v>111.6</v>
      </c>
      <c r="CS852" s="45">
        <v>111.1</v>
      </c>
      <c r="CT852" s="45">
        <v>114.4</v>
      </c>
      <c r="CU852" s="45">
        <v>117.3</v>
      </c>
      <c r="CV852" s="45">
        <v>117.6</v>
      </c>
      <c r="CW852" s="45">
        <v>118.1</v>
      </c>
      <c r="CX852" s="45">
        <v>125.7</v>
      </c>
      <c r="CY852" s="45">
        <v>132.4</v>
      </c>
      <c r="CZ852" s="45">
        <v>136.80000000000001</v>
      </c>
      <c r="DA852" s="45">
        <v>135.4</v>
      </c>
      <c r="DB852" s="45">
        <v>134.30000000000001</v>
      </c>
      <c r="DC852" s="45">
        <v>133.30000000000001</v>
      </c>
      <c r="DD852" s="45">
        <v>132.69999999999999</v>
      </c>
      <c r="DE852" s="45">
        <v>131.9</v>
      </c>
      <c r="DF852" s="45">
        <v>135.80000000000001</v>
      </c>
      <c r="DG852" s="45">
        <v>132.4</v>
      </c>
      <c r="DH852" s="45">
        <v>131.9</v>
      </c>
      <c r="DI852" s="45">
        <v>138.1</v>
      </c>
      <c r="DJ852" s="45">
        <v>136.69999999999999</v>
      </c>
      <c r="DK852" s="45">
        <v>135.1</v>
      </c>
      <c r="DL852" s="45">
        <v>131.19999999999999</v>
      </c>
      <c r="DM852" s="45">
        <v>133</v>
      </c>
      <c r="DN852" s="45">
        <v>136.19999999999999</v>
      </c>
      <c r="DO852" s="45">
        <v>134.6</v>
      </c>
      <c r="DP852" s="45">
        <v>134.80000000000001</v>
      </c>
      <c r="DQ852" s="45">
        <v>136.5</v>
      </c>
      <c r="DR852" s="45">
        <v>138.9</v>
      </c>
      <c r="DS852" s="45">
        <v>145</v>
      </c>
      <c r="DT852" s="45">
        <v>146.4</v>
      </c>
      <c r="DU852" s="45">
        <v>142.30000000000001</v>
      </c>
      <c r="DV852" s="45">
        <v>137.69999999999999</v>
      </c>
      <c r="DW852" s="45">
        <v>142.69999999999999</v>
      </c>
      <c r="DX852" s="46">
        <v>146.69999999999999</v>
      </c>
      <c r="DY852" s="46">
        <v>144</v>
      </c>
      <c r="DZ852" s="46">
        <v>143.4</v>
      </c>
      <c r="EA852">
        <v>145.69999999999999</v>
      </c>
      <c r="EB852" s="47">
        <v>151.69999999999999</v>
      </c>
      <c r="EC852" s="47">
        <v>150.19999999999999</v>
      </c>
    </row>
    <row r="853" spans="1:133" x14ac:dyDescent="0.25">
      <c r="A853" s="43" t="s">
        <v>4447</v>
      </c>
      <c r="B853" s="43" t="s">
        <v>4448</v>
      </c>
      <c r="C853" s="44">
        <v>0.96560999999999997</v>
      </c>
      <c r="D853" s="45">
        <v>91.2</v>
      </c>
      <c r="E853" s="45">
        <v>88.2</v>
      </c>
      <c r="F853" s="45">
        <v>85.2</v>
      </c>
      <c r="G853" s="45">
        <v>91.9</v>
      </c>
      <c r="H853" s="45">
        <v>87.9</v>
      </c>
      <c r="I853" s="45">
        <v>102.3</v>
      </c>
      <c r="J853" s="45">
        <v>106.5</v>
      </c>
      <c r="K853" s="45">
        <v>108.2</v>
      </c>
      <c r="L853" s="45">
        <v>98.8</v>
      </c>
      <c r="M853" s="45">
        <v>92</v>
      </c>
      <c r="N853" s="45">
        <v>97.6</v>
      </c>
      <c r="O853" s="45">
        <v>90</v>
      </c>
      <c r="P853" s="45">
        <v>91.3</v>
      </c>
      <c r="Q853" s="45">
        <v>88.8</v>
      </c>
      <c r="R853" s="45">
        <v>88</v>
      </c>
      <c r="S853" s="45">
        <v>92</v>
      </c>
      <c r="T853" s="45">
        <v>95.4</v>
      </c>
      <c r="U853" s="45">
        <v>93.9</v>
      </c>
      <c r="V853" s="45">
        <v>106.1</v>
      </c>
      <c r="W853" s="45">
        <v>92.3</v>
      </c>
      <c r="X853" s="45">
        <v>88.2</v>
      </c>
      <c r="Y853" s="45">
        <v>94.6</v>
      </c>
      <c r="Z853" s="45">
        <v>99</v>
      </c>
      <c r="AA853" s="45">
        <v>103.6</v>
      </c>
      <c r="AB853" s="45">
        <v>105.9</v>
      </c>
      <c r="AC853" s="45">
        <v>101.5</v>
      </c>
      <c r="AD853" s="45">
        <v>98.9</v>
      </c>
      <c r="AE853" s="45">
        <v>97.3</v>
      </c>
      <c r="AF853" s="45">
        <v>105.8</v>
      </c>
      <c r="AG853" s="45">
        <v>100.6</v>
      </c>
      <c r="AH853" s="45">
        <v>115.9</v>
      </c>
      <c r="AI853" s="45">
        <v>105.4</v>
      </c>
      <c r="AJ853" s="45">
        <v>102.2</v>
      </c>
      <c r="AK853" s="45">
        <v>112.7</v>
      </c>
      <c r="AL853" s="45">
        <v>110.4</v>
      </c>
      <c r="AM853" s="45">
        <v>106.3</v>
      </c>
      <c r="AN853" s="45">
        <v>117.2</v>
      </c>
      <c r="AO853" s="45">
        <v>124.7</v>
      </c>
      <c r="AP853" s="45">
        <v>115</v>
      </c>
      <c r="AQ853" s="45">
        <v>117</v>
      </c>
      <c r="AR853" s="45">
        <v>107.9</v>
      </c>
      <c r="AS853" s="45">
        <v>120</v>
      </c>
      <c r="AT853" s="45">
        <v>121.6</v>
      </c>
      <c r="AU853" s="45">
        <v>120</v>
      </c>
      <c r="AV853" s="45">
        <v>120.5</v>
      </c>
      <c r="AW853" s="45">
        <v>106.7</v>
      </c>
      <c r="AX853" s="45">
        <v>118.4</v>
      </c>
      <c r="AY853" s="45">
        <v>115.5</v>
      </c>
      <c r="AZ853" s="45">
        <v>113.2</v>
      </c>
      <c r="BA853" s="45">
        <v>127.1</v>
      </c>
      <c r="BB853" s="45">
        <v>121</v>
      </c>
      <c r="BC853" s="45">
        <v>128.5</v>
      </c>
      <c r="BD853" s="45">
        <v>126.6</v>
      </c>
      <c r="BE853" s="45">
        <v>123.1</v>
      </c>
      <c r="BF853" s="45">
        <v>124</v>
      </c>
      <c r="BG853" s="45">
        <v>118</v>
      </c>
      <c r="BH853" s="45">
        <v>111.9</v>
      </c>
      <c r="BI853" s="45">
        <v>115</v>
      </c>
      <c r="BJ853" s="45">
        <v>113.9</v>
      </c>
      <c r="BK853" s="45">
        <v>114.7</v>
      </c>
      <c r="BL853" s="45">
        <v>114.7</v>
      </c>
      <c r="BM853" s="45">
        <v>112.5</v>
      </c>
      <c r="BN853" s="45">
        <v>113.3</v>
      </c>
      <c r="BO853" s="45">
        <v>112.4</v>
      </c>
      <c r="BP853" s="45">
        <v>103.1</v>
      </c>
      <c r="BQ853" s="45">
        <v>104.7</v>
      </c>
      <c r="BR853" s="45">
        <v>106.8</v>
      </c>
      <c r="BS853" s="45">
        <v>110.6</v>
      </c>
      <c r="BT853" s="45">
        <v>104.2</v>
      </c>
      <c r="BU853" s="45">
        <v>102</v>
      </c>
      <c r="BV853" s="45">
        <v>107</v>
      </c>
      <c r="BW853" s="45">
        <v>102.4</v>
      </c>
      <c r="BX853" s="45">
        <v>103.3</v>
      </c>
      <c r="BY853" s="45">
        <v>104.8</v>
      </c>
      <c r="BZ853" s="45">
        <v>104.8</v>
      </c>
      <c r="CA853" s="45">
        <v>105.2</v>
      </c>
      <c r="CB853" s="45">
        <v>98.3</v>
      </c>
      <c r="CC853" s="45">
        <v>105</v>
      </c>
      <c r="CD853" s="45">
        <v>105.6</v>
      </c>
      <c r="CE853" s="45">
        <v>105.2</v>
      </c>
      <c r="CF853" s="45">
        <v>113.3</v>
      </c>
      <c r="CG853" s="45">
        <v>104.7</v>
      </c>
      <c r="CH853" s="45">
        <v>104.2</v>
      </c>
      <c r="CI853" s="45">
        <v>105.4</v>
      </c>
      <c r="CJ853" s="45">
        <v>104.4</v>
      </c>
      <c r="CK853" s="45">
        <v>102.5</v>
      </c>
      <c r="CL853" s="45">
        <v>106.8</v>
      </c>
      <c r="CM853" s="45">
        <v>107.2</v>
      </c>
      <c r="CN853" s="45">
        <v>112.5</v>
      </c>
      <c r="CO853" s="45">
        <v>112.2</v>
      </c>
      <c r="CP853" s="45">
        <v>115.1</v>
      </c>
      <c r="CQ853" s="45">
        <v>111.6</v>
      </c>
      <c r="CR853" s="45">
        <v>112.6</v>
      </c>
      <c r="CS853" s="45">
        <v>111.9</v>
      </c>
      <c r="CT853" s="45">
        <v>115.4</v>
      </c>
      <c r="CU853" s="45">
        <v>118.5</v>
      </c>
      <c r="CV853" s="45">
        <v>118.8</v>
      </c>
      <c r="CW853" s="45">
        <v>119.1</v>
      </c>
      <c r="CX853" s="45">
        <v>127</v>
      </c>
      <c r="CY853" s="45">
        <v>133.69999999999999</v>
      </c>
      <c r="CZ853" s="45">
        <v>137.9</v>
      </c>
      <c r="DA853" s="45">
        <v>136.6</v>
      </c>
      <c r="DB853" s="45">
        <v>135.5</v>
      </c>
      <c r="DC853" s="45">
        <v>134.4</v>
      </c>
      <c r="DD853" s="45">
        <v>133.80000000000001</v>
      </c>
      <c r="DE853" s="45">
        <v>132.30000000000001</v>
      </c>
      <c r="DF853" s="45">
        <v>136.1</v>
      </c>
      <c r="DG853" s="45">
        <v>132.9</v>
      </c>
      <c r="DH853" s="45">
        <v>132.4</v>
      </c>
      <c r="DI853" s="45">
        <v>138.4</v>
      </c>
      <c r="DJ853" s="45">
        <v>137</v>
      </c>
      <c r="DK853" s="45">
        <v>135.5</v>
      </c>
      <c r="DL853" s="45">
        <v>131.6</v>
      </c>
      <c r="DM853" s="45">
        <v>133.6</v>
      </c>
      <c r="DN853" s="45">
        <v>136.80000000000001</v>
      </c>
      <c r="DO853" s="45">
        <v>135.19999999999999</v>
      </c>
      <c r="DP853" s="45">
        <v>135.5</v>
      </c>
      <c r="DQ853" s="45">
        <v>137.19999999999999</v>
      </c>
      <c r="DR853" s="45">
        <v>139.69999999999999</v>
      </c>
      <c r="DS853" s="45">
        <v>145.69999999999999</v>
      </c>
      <c r="DT853" s="45">
        <v>147.1</v>
      </c>
      <c r="DU853" s="45">
        <v>143.30000000000001</v>
      </c>
      <c r="DV853" s="45">
        <v>138.5</v>
      </c>
      <c r="DW853" s="45">
        <v>144</v>
      </c>
      <c r="DX853" s="46">
        <v>148.1</v>
      </c>
      <c r="DY853" s="46">
        <v>145.30000000000001</v>
      </c>
      <c r="DZ853" s="46">
        <v>144.6</v>
      </c>
      <c r="EA853">
        <v>146.80000000000001</v>
      </c>
      <c r="EB853" s="47">
        <v>152.6</v>
      </c>
      <c r="EC853" s="47">
        <v>151.1</v>
      </c>
    </row>
    <row r="854" spans="1:133" x14ac:dyDescent="0.25">
      <c r="A854" s="43" t="s">
        <v>2834</v>
      </c>
      <c r="B854" s="43" t="s">
        <v>4449</v>
      </c>
      <c r="C854" s="44">
        <v>3.0769999999999999E-2</v>
      </c>
      <c r="D854" s="45">
        <v>102.4</v>
      </c>
      <c r="E854" s="45">
        <v>98.6</v>
      </c>
      <c r="F854" s="45">
        <v>98.7</v>
      </c>
      <c r="G854" s="45">
        <v>96</v>
      </c>
      <c r="H854" s="45">
        <v>98.2</v>
      </c>
      <c r="I854" s="45">
        <v>112.3</v>
      </c>
      <c r="J854" s="45">
        <v>110.4</v>
      </c>
      <c r="K854" s="45">
        <v>111</v>
      </c>
      <c r="L854" s="45">
        <v>110.1</v>
      </c>
      <c r="M854" s="45">
        <v>105.1</v>
      </c>
      <c r="N854" s="45">
        <v>103.2</v>
      </c>
      <c r="O854" s="45">
        <v>99.2</v>
      </c>
      <c r="P854" s="45">
        <v>90.9</v>
      </c>
      <c r="Q854" s="45">
        <v>81.8</v>
      </c>
      <c r="R854" s="45">
        <v>76.3</v>
      </c>
      <c r="S854" s="45">
        <v>75.400000000000006</v>
      </c>
      <c r="T854" s="45">
        <v>85.9</v>
      </c>
      <c r="U854" s="45">
        <v>94.8</v>
      </c>
      <c r="V854" s="45">
        <v>90.3</v>
      </c>
      <c r="W854" s="45">
        <v>87.5</v>
      </c>
      <c r="X854" s="45">
        <v>90.3</v>
      </c>
      <c r="Y854" s="45">
        <v>80.099999999999994</v>
      </c>
      <c r="Z854" s="45">
        <v>83.3</v>
      </c>
      <c r="AA854" s="45">
        <v>83.9</v>
      </c>
      <c r="AB854" s="45">
        <v>78.900000000000006</v>
      </c>
      <c r="AC854" s="45">
        <v>72.3</v>
      </c>
      <c r="AD854" s="45">
        <v>76.8</v>
      </c>
      <c r="AE854" s="45">
        <v>82.3</v>
      </c>
      <c r="AF854" s="45">
        <v>79.900000000000006</v>
      </c>
      <c r="AG854" s="45">
        <v>75.099999999999994</v>
      </c>
      <c r="AH854" s="45">
        <v>71.400000000000006</v>
      </c>
      <c r="AI854" s="45">
        <v>66.400000000000006</v>
      </c>
      <c r="AJ854" s="45">
        <v>68.400000000000006</v>
      </c>
      <c r="AK854" s="45">
        <v>53.4</v>
      </c>
      <c r="AL854" s="45">
        <v>69.5</v>
      </c>
      <c r="AM854" s="45">
        <v>67.8</v>
      </c>
      <c r="AN854" s="45">
        <v>65.8</v>
      </c>
      <c r="AO854" s="45">
        <v>69.400000000000006</v>
      </c>
      <c r="AP854" s="45">
        <v>66.2</v>
      </c>
      <c r="AQ854" s="45">
        <v>64.8</v>
      </c>
      <c r="AR854" s="45">
        <v>64.2</v>
      </c>
      <c r="AS854" s="45">
        <v>64.400000000000006</v>
      </c>
      <c r="AT854" s="45">
        <v>67.099999999999994</v>
      </c>
      <c r="AU854" s="45">
        <v>65.400000000000006</v>
      </c>
      <c r="AV854" s="45">
        <v>62.6</v>
      </c>
      <c r="AW854" s="45">
        <v>64.400000000000006</v>
      </c>
      <c r="AX854" s="45">
        <v>67.3</v>
      </c>
      <c r="AY854" s="45">
        <v>67.400000000000006</v>
      </c>
      <c r="AZ854" s="45">
        <v>73</v>
      </c>
      <c r="BA854" s="45">
        <v>71.3</v>
      </c>
      <c r="BB854" s="45">
        <v>75.900000000000006</v>
      </c>
      <c r="BC854" s="45">
        <v>79.7</v>
      </c>
      <c r="BD854" s="45">
        <v>77.900000000000006</v>
      </c>
      <c r="BE854" s="45">
        <v>78.400000000000006</v>
      </c>
      <c r="BF854" s="45">
        <v>77.400000000000006</v>
      </c>
      <c r="BG854" s="45">
        <v>77.400000000000006</v>
      </c>
      <c r="BH854" s="45">
        <v>72.900000000000006</v>
      </c>
      <c r="BI854" s="45">
        <v>75</v>
      </c>
      <c r="BJ854" s="45">
        <v>78.7</v>
      </c>
      <c r="BK854" s="45">
        <v>76.400000000000006</v>
      </c>
      <c r="BL854" s="45">
        <v>75.400000000000006</v>
      </c>
      <c r="BM854" s="45">
        <v>75.400000000000006</v>
      </c>
      <c r="BN854" s="45">
        <v>69.7</v>
      </c>
      <c r="BO854" s="45">
        <v>69.400000000000006</v>
      </c>
      <c r="BP854" s="45">
        <v>71.7</v>
      </c>
      <c r="BQ854" s="45">
        <v>73.900000000000006</v>
      </c>
      <c r="BR854" s="45">
        <v>71.099999999999994</v>
      </c>
      <c r="BS854" s="45">
        <v>72.8</v>
      </c>
      <c r="BT854" s="45">
        <v>69.2</v>
      </c>
      <c r="BU854" s="45">
        <v>71.400000000000006</v>
      </c>
      <c r="BV854" s="45">
        <v>70.400000000000006</v>
      </c>
      <c r="BW854" s="45">
        <v>70.400000000000006</v>
      </c>
      <c r="BX854" s="45">
        <v>73.5</v>
      </c>
      <c r="BY854" s="45">
        <v>73</v>
      </c>
      <c r="BZ854" s="45">
        <v>72.900000000000006</v>
      </c>
      <c r="CA854" s="45">
        <v>70.2</v>
      </c>
      <c r="CB854" s="45">
        <v>68.7</v>
      </c>
      <c r="CC854" s="45">
        <v>67.8</v>
      </c>
      <c r="CD854" s="45">
        <v>70</v>
      </c>
      <c r="CE854" s="45">
        <v>66.900000000000006</v>
      </c>
      <c r="CF854" s="45">
        <v>68.099999999999994</v>
      </c>
      <c r="CG854" s="45">
        <v>72.7</v>
      </c>
      <c r="CH854" s="45">
        <v>73.2</v>
      </c>
      <c r="CI854" s="45">
        <v>67.7</v>
      </c>
      <c r="CJ854" s="45">
        <v>68.599999999999994</v>
      </c>
      <c r="CK854" s="45">
        <v>67.099999999999994</v>
      </c>
      <c r="CL854" s="45">
        <v>68.5</v>
      </c>
      <c r="CM854" s="45">
        <v>77.599999999999994</v>
      </c>
      <c r="CN854" s="45">
        <v>82.1</v>
      </c>
      <c r="CO854" s="45">
        <v>82.8</v>
      </c>
      <c r="CP854" s="45">
        <v>83.1</v>
      </c>
      <c r="CQ854" s="45">
        <v>80.8</v>
      </c>
      <c r="CR854" s="45">
        <v>80.5</v>
      </c>
      <c r="CS854" s="45">
        <v>83.9</v>
      </c>
      <c r="CT854" s="45">
        <v>84</v>
      </c>
      <c r="CU854" s="45">
        <v>79.099999999999994</v>
      </c>
      <c r="CV854" s="45">
        <v>77.7</v>
      </c>
      <c r="CW854" s="45">
        <v>83.8</v>
      </c>
      <c r="CX854" s="45">
        <v>85.3</v>
      </c>
      <c r="CY854" s="45">
        <v>91.1</v>
      </c>
      <c r="CZ854" s="45">
        <v>101.3</v>
      </c>
      <c r="DA854" s="45">
        <v>97.9</v>
      </c>
      <c r="DB854" s="45">
        <v>96.3</v>
      </c>
      <c r="DC854" s="45">
        <v>97</v>
      </c>
      <c r="DD854" s="45">
        <v>96.6</v>
      </c>
      <c r="DE854" s="45">
        <v>118.1</v>
      </c>
      <c r="DF854" s="45">
        <v>125.9</v>
      </c>
      <c r="DG854" s="45">
        <v>115.8</v>
      </c>
      <c r="DH854" s="45">
        <v>117.8</v>
      </c>
      <c r="DI854" s="45">
        <v>128.9</v>
      </c>
      <c r="DJ854" s="45">
        <v>126.5</v>
      </c>
      <c r="DK854" s="45">
        <v>124.7</v>
      </c>
      <c r="DL854" s="45">
        <v>119.8</v>
      </c>
      <c r="DM854" s="45">
        <v>114.7</v>
      </c>
      <c r="DN854" s="45">
        <v>116.9</v>
      </c>
      <c r="DO854" s="45">
        <v>118.2</v>
      </c>
      <c r="DP854" s="45">
        <v>112.8</v>
      </c>
      <c r="DQ854" s="45">
        <v>114</v>
      </c>
      <c r="DR854" s="45">
        <v>116.4</v>
      </c>
      <c r="DS854" s="45">
        <v>123.8</v>
      </c>
      <c r="DT854" s="45">
        <v>122.2</v>
      </c>
      <c r="DU854" s="45">
        <v>113.5</v>
      </c>
      <c r="DV854" s="45">
        <v>111.8</v>
      </c>
      <c r="DW854" s="45">
        <v>104.5</v>
      </c>
      <c r="DX854" s="46">
        <v>104.4</v>
      </c>
      <c r="DY854" s="46">
        <v>101.6</v>
      </c>
      <c r="DZ854" s="46">
        <v>104.5</v>
      </c>
      <c r="EA854">
        <v>110.9</v>
      </c>
      <c r="EB854" s="47">
        <v>121</v>
      </c>
      <c r="EC854" s="47">
        <v>124.7</v>
      </c>
    </row>
    <row r="855" spans="1:133" x14ac:dyDescent="0.25">
      <c r="A855" s="43" t="s">
        <v>4450</v>
      </c>
      <c r="B855" s="43" t="s">
        <v>4451</v>
      </c>
      <c r="C855" s="44">
        <v>1.24E-3</v>
      </c>
      <c r="D855" s="45">
        <v>108.8</v>
      </c>
      <c r="E855" s="45">
        <v>101.6</v>
      </c>
      <c r="F855" s="45">
        <v>107.5</v>
      </c>
      <c r="G855" s="45">
        <v>117.4</v>
      </c>
      <c r="H855" s="45">
        <v>103</v>
      </c>
      <c r="I855" s="45">
        <v>112.2</v>
      </c>
      <c r="J855" s="45">
        <v>100</v>
      </c>
      <c r="K855" s="45">
        <v>105</v>
      </c>
      <c r="L855" s="45">
        <v>102.2</v>
      </c>
      <c r="M855" s="45">
        <v>103</v>
      </c>
      <c r="N855" s="45">
        <v>104.7</v>
      </c>
      <c r="O855" s="45">
        <v>101.3</v>
      </c>
      <c r="P855" s="45">
        <v>114.7</v>
      </c>
      <c r="Q855" s="45">
        <v>112.1</v>
      </c>
      <c r="R855" s="45">
        <v>124.3</v>
      </c>
      <c r="S855" s="45">
        <v>117.8</v>
      </c>
      <c r="T855" s="45">
        <v>115.2</v>
      </c>
      <c r="U855" s="45">
        <v>115.2</v>
      </c>
      <c r="V855" s="45">
        <v>120.8</v>
      </c>
      <c r="W855" s="45">
        <v>114.8</v>
      </c>
      <c r="X855" s="45">
        <v>123.5</v>
      </c>
      <c r="Y855" s="45">
        <v>130</v>
      </c>
      <c r="Z855" s="45">
        <v>133.5</v>
      </c>
      <c r="AA855" s="45">
        <v>121.2</v>
      </c>
      <c r="AB855" s="45">
        <v>122.2</v>
      </c>
      <c r="AC855" s="45">
        <v>131.9</v>
      </c>
      <c r="AD855" s="45">
        <v>125</v>
      </c>
      <c r="AE855" s="45">
        <v>133.30000000000001</v>
      </c>
      <c r="AF855" s="45">
        <v>139.4</v>
      </c>
      <c r="AG855" s="45">
        <v>138</v>
      </c>
      <c r="AH855" s="45">
        <v>136.19999999999999</v>
      </c>
      <c r="AI855" s="45">
        <v>140.1</v>
      </c>
      <c r="AJ855" s="45">
        <v>139.9</v>
      </c>
      <c r="AK855" s="45">
        <v>131.9</v>
      </c>
      <c r="AL855" s="45">
        <v>131.80000000000001</v>
      </c>
      <c r="AM855" s="45">
        <v>135.6</v>
      </c>
      <c r="AN855" s="45">
        <v>136.69999999999999</v>
      </c>
      <c r="AO855" s="45">
        <v>142.9</v>
      </c>
      <c r="AP855" s="45">
        <v>142.4</v>
      </c>
      <c r="AQ855" s="45">
        <v>160</v>
      </c>
      <c r="AR855" s="45">
        <v>148.80000000000001</v>
      </c>
      <c r="AS855" s="45">
        <v>163</v>
      </c>
      <c r="AT855" s="45">
        <v>163</v>
      </c>
      <c r="AU855" s="45">
        <v>150.30000000000001</v>
      </c>
      <c r="AV855" s="45">
        <v>150.30000000000001</v>
      </c>
      <c r="AW855" s="45">
        <v>165.1</v>
      </c>
      <c r="AX855" s="45">
        <v>169.1</v>
      </c>
      <c r="AY855" s="45">
        <v>153.19999999999999</v>
      </c>
      <c r="AZ855" s="45">
        <v>166.2</v>
      </c>
      <c r="BA855" s="45">
        <v>148.6</v>
      </c>
      <c r="BB855" s="45">
        <v>147.19999999999999</v>
      </c>
      <c r="BC855" s="45">
        <v>150.80000000000001</v>
      </c>
      <c r="BD855" s="45">
        <v>162.19999999999999</v>
      </c>
      <c r="BE855" s="45">
        <v>174.8</v>
      </c>
      <c r="BF855" s="45">
        <v>159.1</v>
      </c>
      <c r="BG855" s="45">
        <v>159.69999999999999</v>
      </c>
      <c r="BH855" s="45">
        <v>160.6</v>
      </c>
      <c r="BI855" s="45">
        <v>166.8</v>
      </c>
      <c r="BJ855" s="45">
        <v>150.5</v>
      </c>
      <c r="BK855" s="45">
        <v>149.4</v>
      </c>
      <c r="BL855" s="45">
        <v>148.9</v>
      </c>
      <c r="BM855" s="45">
        <v>147.69999999999999</v>
      </c>
      <c r="BN855" s="45">
        <v>147.19999999999999</v>
      </c>
      <c r="BO855" s="45">
        <v>174</v>
      </c>
      <c r="BP855" s="45">
        <v>173</v>
      </c>
      <c r="BQ855" s="45">
        <v>169.2</v>
      </c>
      <c r="BR855" s="45">
        <v>185.2</v>
      </c>
      <c r="BS855" s="45">
        <v>175.9</v>
      </c>
      <c r="BT855" s="45">
        <v>181.3</v>
      </c>
      <c r="BU855" s="45">
        <v>189</v>
      </c>
      <c r="BV855" s="45">
        <v>180.9</v>
      </c>
      <c r="BW855" s="45">
        <v>180</v>
      </c>
      <c r="BX855" s="45">
        <v>182.7</v>
      </c>
      <c r="BY855" s="45">
        <v>178.7</v>
      </c>
      <c r="BZ855" s="45">
        <v>173.7</v>
      </c>
      <c r="CA855" s="45">
        <v>169.9</v>
      </c>
      <c r="CB855" s="45">
        <v>174.3</v>
      </c>
      <c r="CC855" s="45">
        <v>167.1</v>
      </c>
      <c r="CD855" s="45">
        <v>167.5</v>
      </c>
      <c r="CE855" s="45">
        <v>177.1</v>
      </c>
      <c r="CF855" s="45">
        <v>172</v>
      </c>
      <c r="CG855" s="45">
        <v>172.1</v>
      </c>
      <c r="CH855" s="45">
        <v>177</v>
      </c>
      <c r="CI855" s="45">
        <v>177.5</v>
      </c>
      <c r="CJ855" s="45">
        <v>170.4</v>
      </c>
      <c r="CK855" s="45">
        <v>173</v>
      </c>
      <c r="CL855" s="45">
        <v>177.2</v>
      </c>
      <c r="CM855" s="45">
        <v>175.9</v>
      </c>
      <c r="CN855" s="45">
        <v>173.4</v>
      </c>
      <c r="CO855" s="45">
        <v>176</v>
      </c>
      <c r="CP855" s="45">
        <v>166.4</v>
      </c>
      <c r="CQ855" s="45">
        <v>175.9</v>
      </c>
      <c r="CR855" s="45">
        <v>172.7</v>
      </c>
      <c r="CS855" s="45">
        <v>177.2</v>
      </c>
      <c r="CT855" s="45">
        <v>175.1</v>
      </c>
      <c r="CU855" s="45">
        <v>174.5</v>
      </c>
      <c r="CV855" s="45">
        <v>174.5</v>
      </c>
      <c r="CW855" s="45">
        <v>177.2</v>
      </c>
      <c r="CX855" s="45">
        <v>172.7</v>
      </c>
      <c r="CY855" s="45">
        <v>166.5</v>
      </c>
      <c r="CZ855" s="45">
        <v>172.6</v>
      </c>
      <c r="DA855" s="45">
        <v>163</v>
      </c>
      <c r="DB855" s="45">
        <v>166.4</v>
      </c>
      <c r="DC855" s="45">
        <v>170.2</v>
      </c>
      <c r="DD855" s="45">
        <v>164.3</v>
      </c>
      <c r="DE855" s="45">
        <v>175.1</v>
      </c>
      <c r="DF855" s="45">
        <v>189.7</v>
      </c>
      <c r="DG855" s="45">
        <v>192.3</v>
      </c>
      <c r="DH855" s="45">
        <v>196.9</v>
      </c>
      <c r="DI855" s="45">
        <v>200.4</v>
      </c>
      <c r="DJ855" s="45">
        <v>195.3</v>
      </c>
      <c r="DK855" s="45">
        <v>203.3</v>
      </c>
      <c r="DL855" s="45">
        <v>183.4</v>
      </c>
      <c r="DM855" s="45">
        <v>189.2</v>
      </c>
      <c r="DN855" s="45">
        <v>190.5</v>
      </c>
      <c r="DO855" s="45">
        <v>192.6</v>
      </c>
      <c r="DP855" s="45">
        <v>195.7</v>
      </c>
      <c r="DQ855" s="45">
        <v>195</v>
      </c>
      <c r="DR855" s="45">
        <v>185.1</v>
      </c>
      <c r="DS855" s="45">
        <v>180.7</v>
      </c>
      <c r="DT855" s="45">
        <v>184.4</v>
      </c>
      <c r="DU855" s="45">
        <v>186.8</v>
      </c>
      <c r="DV855" s="45">
        <v>192.1</v>
      </c>
      <c r="DW855" s="45">
        <v>175.4</v>
      </c>
      <c r="DX855" s="46">
        <v>190.5</v>
      </c>
      <c r="DY855" s="46">
        <v>180.3</v>
      </c>
      <c r="DZ855" s="46">
        <v>180.3</v>
      </c>
      <c r="EA855">
        <v>193.9</v>
      </c>
      <c r="EB855" s="47">
        <v>182.7</v>
      </c>
      <c r="EC855" s="47">
        <v>185.6</v>
      </c>
    </row>
    <row r="856" spans="1:133" x14ac:dyDescent="0.25">
      <c r="A856" s="43" t="s">
        <v>4452</v>
      </c>
      <c r="B856" s="43" t="s">
        <v>4453</v>
      </c>
      <c r="C856" s="44">
        <v>1.24E-3</v>
      </c>
      <c r="D856" s="45">
        <v>108.8</v>
      </c>
      <c r="E856" s="45">
        <v>101.6</v>
      </c>
      <c r="F856" s="45">
        <v>107.5</v>
      </c>
      <c r="G856" s="45">
        <v>117.4</v>
      </c>
      <c r="H856" s="45">
        <v>103</v>
      </c>
      <c r="I856" s="45">
        <v>112.2</v>
      </c>
      <c r="J856" s="45">
        <v>100</v>
      </c>
      <c r="K856" s="45">
        <v>105</v>
      </c>
      <c r="L856" s="45">
        <v>102.2</v>
      </c>
      <c r="M856" s="45">
        <v>103</v>
      </c>
      <c r="N856" s="45">
        <v>104.7</v>
      </c>
      <c r="O856" s="45">
        <v>101.3</v>
      </c>
      <c r="P856" s="45">
        <v>114.7</v>
      </c>
      <c r="Q856" s="45">
        <v>112.1</v>
      </c>
      <c r="R856" s="45">
        <v>124.3</v>
      </c>
      <c r="S856" s="45">
        <v>117.8</v>
      </c>
      <c r="T856" s="45">
        <v>115.2</v>
      </c>
      <c r="U856" s="45">
        <v>115.2</v>
      </c>
      <c r="V856" s="45">
        <v>120.8</v>
      </c>
      <c r="W856" s="45">
        <v>114.8</v>
      </c>
      <c r="X856" s="45">
        <v>123.5</v>
      </c>
      <c r="Y856" s="45">
        <v>130</v>
      </c>
      <c r="Z856" s="45">
        <v>133.5</v>
      </c>
      <c r="AA856" s="45">
        <v>121.2</v>
      </c>
      <c r="AB856" s="45">
        <v>122.2</v>
      </c>
      <c r="AC856" s="45">
        <v>131.9</v>
      </c>
      <c r="AD856" s="45">
        <v>125</v>
      </c>
      <c r="AE856" s="45">
        <v>133.30000000000001</v>
      </c>
      <c r="AF856" s="45">
        <v>139.4</v>
      </c>
      <c r="AG856" s="45">
        <v>138</v>
      </c>
      <c r="AH856" s="45">
        <v>136.19999999999999</v>
      </c>
      <c r="AI856" s="45">
        <v>140.1</v>
      </c>
      <c r="AJ856" s="45">
        <v>139.9</v>
      </c>
      <c r="AK856" s="45">
        <v>131.9</v>
      </c>
      <c r="AL856" s="45">
        <v>131.80000000000001</v>
      </c>
      <c r="AM856" s="45">
        <v>135.6</v>
      </c>
      <c r="AN856" s="45">
        <v>136.69999999999999</v>
      </c>
      <c r="AO856" s="45">
        <v>142.9</v>
      </c>
      <c r="AP856" s="45">
        <v>142.4</v>
      </c>
      <c r="AQ856" s="45">
        <v>160</v>
      </c>
      <c r="AR856" s="45">
        <v>148.80000000000001</v>
      </c>
      <c r="AS856" s="45">
        <v>163</v>
      </c>
      <c r="AT856" s="45">
        <v>163</v>
      </c>
      <c r="AU856" s="45">
        <v>150.30000000000001</v>
      </c>
      <c r="AV856" s="45">
        <v>150.30000000000001</v>
      </c>
      <c r="AW856" s="45">
        <v>165.1</v>
      </c>
      <c r="AX856" s="45">
        <v>169.1</v>
      </c>
      <c r="AY856" s="45">
        <v>153.19999999999999</v>
      </c>
      <c r="AZ856" s="45">
        <v>166.2</v>
      </c>
      <c r="BA856" s="45">
        <v>148.6</v>
      </c>
      <c r="BB856" s="45">
        <v>147.19999999999999</v>
      </c>
      <c r="BC856" s="45">
        <v>150.80000000000001</v>
      </c>
      <c r="BD856" s="45">
        <v>162.19999999999999</v>
      </c>
      <c r="BE856" s="45">
        <v>174.8</v>
      </c>
      <c r="BF856" s="45">
        <v>159.1</v>
      </c>
      <c r="BG856" s="45">
        <v>159.69999999999999</v>
      </c>
      <c r="BH856" s="45">
        <v>160.6</v>
      </c>
      <c r="BI856" s="45">
        <v>166.8</v>
      </c>
      <c r="BJ856" s="45">
        <v>150.5</v>
      </c>
      <c r="BK856" s="45">
        <v>149.4</v>
      </c>
      <c r="BL856" s="45">
        <v>148.9</v>
      </c>
      <c r="BM856" s="45">
        <v>147.69999999999999</v>
      </c>
      <c r="BN856" s="45">
        <v>147.19999999999999</v>
      </c>
      <c r="BO856" s="45">
        <v>174</v>
      </c>
      <c r="BP856" s="45">
        <v>173</v>
      </c>
      <c r="BQ856" s="45">
        <v>169.2</v>
      </c>
      <c r="BR856" s="45">
        <v>185.2</v>
      </c>
      <c r="BS856" s="45">
        <v>175.9</v>
      </c>
      <c r="BT856" s="45">
        <v>181.3</v>
      </c>
      <c r="BU856" s="45">
        <v>189</v>
      </c>
      <c r="BV856" s="45">
        <v>180.9</v>
      </c>
      <c r="BW856" s="45">
        <v>180</v>
      </c>
      <c r="BX856" s="45">
        <v>182.7</v>
      </c>
      <c r="BY856" s="45">
        <v>178.7</v>
      </c>
      <c r="BZ856" s="45">
        <v>173.7</v>
      </c>
      <c r="CA856" s="45">
        <v>169.9</v>
      </c>
      <c r="CB856" s="45">
        <v>174.3</v>
      </c>
      <c r="CC856" s="45">
        <v>167.1</v>
      </c>
      <c r="CD856" s="45">
        <v>167.5</v>
      </c>
      <c r="CE856" s="45">
        <v>177.1</v>
      </c>
      <c r="CF856" s="45">
        <v>172</v>
      </c>
      <c r="CG856" s="45">
        <v>172.1</v>
      </c>
      <c r="CH856" s="45">
        <v>177</v>
      </c>
      <c r="CI856" s="45">
        <v>177.5</v>
      </c>
      <c r="CJ856" s="45">
        <v>170.4</v>
      </c>
      <c r="CK856" s="45">
        <v>173</v>
      </c>
      <c r="CL856" s="45">
        <v>177.2</v>
      </c>
      <c r="CM856" s="45">
        <v>175.9</v>
      </c>
      <c r="CN856" s="45">
        <v>173.4</v>
      </c>
      <c r="CO856" s="45">
        <v>176</v>
      </c>
      <c r="CP856" s="45">
        <v>166.4</v>
      </c>
      <c r="CQ856" s="45">
        <v>175.9</v>
      </c>
      <c r="CR856" s="45">
        <v>172.7</v>
      </c>
      <c r="CS856" s="45">
        <v>177.2</v>
      </c>
      <c r="CT856" s="45">
        <v>175.1</v>
      </c>
      <c r="CU856" s="45">
        <v>174.5</v>
      </c>
      <c r="CV856" s="45">
        <v>174.5</v>
      </c>
      <c r="CW856" s="45">
        <v>177.2</v>
      </c>
      <c r="CX856" s="45">
        <v>172.7</v>
      </c>
      <c r="CY856" s="45">
        <v>166.5</v>
      </c>
      <c r="CZ856" s="45">
        <v>172.6</v>
      </c>
      <c r="DA856" s="45">
        <v>163</v>
      </c>
      <c r="DB856" s="45">
        <v>166.4</v>
      </c>
      <c r="DC856" s="45">
        <v>170.2</v>
      </c>
      <c r="DD856" s="45">
        <v>164.3</v>
      </c>
      <c r="DE856" s="45">
        <v>175.1</v>
      </c>
      <c r="DF856" s="45">
        <v>189.7</v>
      </c>
      <c r="DG856" s="45">
        <v>192.3</v>
      </c>
      <c r="DH856" s="45">
        <v>196.9</v>
      </c>
      <c r="DI856" s="45">
        <v>200.4</v>
      </c>
      <c r="DJ856" s="45">
        <v>195.3</v>
      </c>
      <c r="DK856" s="45">
        <v>203.3</v>
      </c>
      <c r="DL856" s="45">
        <v>183.4</v>
      </c>
      <c r="DM856" s="45">
        <v>189.2</v>
      </c>
      <c r="DN856" s="45">
        <v>190.5</v>
      </c>
      <c r="DO856" s="45">
        <v>192.6</v>
      </c>
      <c r="DP856" s="45">
        <v>195.7</v>
      </c>
      <c r="DQ856" s="45">
        <v>195</v>
      </c>
      <c r="DR856" s="45">
        <v>185.1</v>
      </c>
      <c r="DS856" s="45">
        <v>180.7</v>
      </c>
      <c r="DT856" s="45">
        <v>184.4</v>
      </c>
      <c r="DU856" s="45">
        <v>186.8</v>
      </c>
      <c r="DV856" s="45">
        <v>192.1</v>
      </c>
      <c r="DW856" s="45">
        <v>175.4</v>
      </c>
      <c r="DX856" s="46">
        <v>190.5</v>
      </c>
      <c r="DY856" s="46">
        <v>180.3</v>
      </c>
      <c r="DZ856" s="46">
        <v>180.3</v>
      </c>
      <c r="EA856">
        <v>193.9</v>
      </c>
      <c r="EB856" s="47">
        <v>182.7</v>
      </c>
      <c r="EC856" s="47">
        <v>185.6</v>
      </c>
    </row>
    <row r="857" spans="1:133" x14ac:dyDescent="0.25">
      <c r="A857" s="43" t="s">
        <v>4454</v>
      </c>
      <c r="B857" s="43" t="s">
        <v>4455</v>
      </c>
      <c r="C857" s="44">
        <v>1.238E-2</v>
      </c>
      <c r="D857" s="45">
        <v>106</v>
      </c>
      <c r="E857" s="45">
        <v>106.8</v>
      </c>
      <c r="F857" s="45">
        <v>106.4</v>
      </c>
      <c r="G857" s="45">
        <v>106.2</v>
      </c>
      <c r="H857" s="45">
        <v>105</v>
      </c>
      <c r="I857" s="45">
        <v>106.9</v>
      </c>
      <c r="J857" s="45">
        <v>106.9</v>
      </c>
      <c r="K857" s="45">
        <v>106.3</v>
      </c>
      <c r="L857" s="45">
        <v>106.5</v>
      </c>
      <c r="M857" s="45">
        <v>106.6</v>
      </c>
      <c r="N857" s="45">
        <v>107.9</v>
      </c>
      <c r="O857" s="45">
        <v>106.8</v>
      </c>
      <c r="P857" s="45">
        <v>106</v>
      </c>
      <c r="Q857" s="45">
        <v>102.9</v>
      </c>
      <c r="R857" s="45">
        <v>104.7</v>
      </c>
      <c r="S857" s="45">
        <v>106.9</v>
      </c>
      <c r="T857" s="45">
        <v>108.4</v>
      </c>
      <c r="U857" s="45">
        <v>106.7</v>
      </c>
      <c r="V857" s="45">
        <v>106.8</v>
      </c>
      <c r="W857" s="45">
        <v>106.9</v>
      </c>
      <c r="X857" s="45">
        <v>106.9</v>
      </c>
      <c r="Y857" s="45">
        <v>108.2</v>
      </c>
      <c r="Z857" s="45">
        <v>108</v>
      </c>
      <c r="AA857" s="45">
        <v>107.1</v>
      </c>
      <c r="AB857" s="45">
        <v>113.4</v>
      </c>
      <c r="AC857" s="45">
        <v>113.8</v>
      </c>
      <c r="AD857" s="45">
        <v>112.8</v>
      </c>
      <c r="AE857" s="45">
        <v>112.7</v>
      </c>
      <c r="AF857" s="45">
        <v>113.1</v>
      </c>
      <c r="AG857" s="45">
        <v>113.9</v>
      </c>
      <c r="AH857" s="45">
        <v>112.8</v>
      </c>
      <c r="AI857" s="45">
        <v>112.9</v>
      </c>
      <c r="AJ857" s="45">
        <v>113.2</v>
      </c>
      <c r="AK857" s="45">
        <v>113.8</v>
      </c>
      <c r="AL857" s="45">
        <v>114.2</v>
      </c>
      <c r="AM857" s="45">
        <v>120.1</v>
      </c>
      <c r="AN857" s="45">
        <v>117.8</v>
      </c>
      <c r="AO857" s="45">
        <v>118.5</v>
      </c>
      <c r="AP857" s="45">
        <v>116.5</v>
      </c>
      <c r="AQ857" s="45">
        <v>118</v>
      </c>
      <c r="AR857" s="45">
        <v>115.9</v>
      </c>
      <c r="AS857" s="45">
        <v>114.8</v>
      </c>
      <c r="AT857" s="45">
        <v>118.3</v>
      </c>
      <c r="AU857" s="45">
        <v>118</v>
      </c>
      <c r="AV857" s="45">
        <v>119.5</v>
      </c>
      <c r="AW857" s="45">
        <v>120</v>
      </c>
      <c r="AX857" s="45">
        <v>119.4</v>
      </c>
      <c r="AY857" s="45">
        <v>118.9</v>
      </c>
      <c r="AZ857" s="45">
        <v>119.7</v>
      </c>
      <c r="BA857" s="45">
        <v>121.6</v>
      </c>
      <c r="BB857" s="45">
        <v>123.3</v>
      </c>
      <c r="BC857" s="45">
        <v>124.2</v>
      </c>
      <c r="BD857" s="45">
        <v>124.5</v>
      </c>
      <c r="BE857" s="45">
        <v>125.5</v>
      </c>
      <c r="BF857" s="45">
        <v>126</v>
      </c>
      <c r="BG857" s="45">
        <v>126</v>
      </c>
      <c r="BH857" s="45">
        <v>126.5</v>
      </c>
      <c r="BI857" s="45">
        <v>125.9</v>
      </c>
      <c r="BJ857" s="45">
        <v>126.6</v>
      </c>
      <c r="BK857" s="45">
        <v>126.2</v>
      </c>
      <c r="BL857" s="45">
        <v>126.9</v>
      </c>
      <c r="BM857" s="45">
        <v>127.1</v>
      </c>
      <c r="BN857" s="45">
        <v>127.1</v>
      </c>
      <c r="BO857" s="45">
        <v>126.6</v>
      </c>
      <c r="BP857" s="45">
        <v>125.7</v>
      </c>
      <c r="BQ857" s="45">
        <v>125.7</v>
      </c>
      <c r="BR857" s="45">
        <v>126.1</v>
      </c>
      <c r="BS857" s="45">
        <v>125.6</v>
      </c>
      <c r="BT857" s="45">
        <v>125.2</v>
      </c>
      <c r="BU857" s="45">
        <v>125.3</v>
      </c>
      <c r="BV857" s="45">
        <v>125.5</v>
      </c>
      <c r="BW857" s="45">
        <v>125.5</v>
      </c>
      <c r="BX857" s="45">
        <v>126.5</v>
      </c>
      <c r="BY857" s="45">
        <v>126.5</v>
      </c>
      <c r="BZ857" s="45">
        <v>126.2</v>
      </c>
      <c r="CA857" s="45">
        <v>126.3</v>
      </c>
      <c r="CB857" s="45">
        <v>127.4</v>
      </c>
      <c r="CC857" s="45">
        <v>127.8</v>
      </c>
      <c r="CD857" s="45">
        <v>128.80000000000001</v>
      </c>
      <c r="CE857" s="45">
        <v>128.80000000000001</v>
      </c>
      <c r="CF857" s="45">
        <v>128.9</v>
      </c>
      <c r="CG857" s="45">
        <v>129.4</v>
      </c>
      <c r="CH857" s="45">
        <v>126.2</v>
      </c>
      <c r="CI857" s="45">
        <v>126.4</v>
      </c>
      <c r="CJ857" s="45">
        <v>127.7</v>
      </c>
      <c r="CK857" s="45">
        <v>127.8</v>
      </c>
      <c r="CL857" s="45">
        <v>128.1</v>
      </c>
      <c r="CM857" s="45">
        <v>128.19999999999999</v>
      </c>
      <c r="CN857" s="45">
        <v>129.1</v>
      </c>
      <c r="CO857" s="45">
        <v>129.19999999999999</v>
      </c>
      <c r="CP857" s="45">
        <v>129.80000000000001</v>
      </c>
      <c r="CQ857" s="45">
        <v>130.9</v>
      </c>
      <c r="CR857" s="45">
        <v>131.4</v>
      </c>
      <c r="CS857" s="45">
        <v>131.69999999999999</v>
      </c>
      <c r="CT857" s="45">
        <v>131.30000000000001</v>
      </c>
      <c r="CU857" s="45">
        <v>131</v>
      </c>
      <c r="CV857" s="45">
        <v>130.80000000000001</v>
      </c>
      <c r="CW857" s="45">
        <v>131.4</v>
      </c>
      <c r="CX857" s="45">
        <v>130.9</v>
      </c>
      <c r="CY857" s="45">
        <v>130.9</v>
      </c>
      <c r="CZ857" s="45">
        <v>131</v>
      </c>
      <c r="DA857" s="45">
        <v>131.1</v>
      </c>
      <c r="DB857" s="45">
        <v>131.9</v>
      </c>
      <c r="DC857" s="45">
        <v>131.80000000000001</v>
      </c>
      <c r="DD857" s="45">
        <v>131.9</v>
      </c>
      <c r="DE857" s="45">
        <v>134.19999999999999</v>
      </c>
      <c r="DF857" s="45">
        <v>134.19999999999999</v>
      </c>
      <c r="DG857" s="45">
        <v>134.19999999999999</v>
      </c>
      <c r="DH857" s="45">
        <v>135.9</v>
      </c>
      <c r="DI857" s="45">
        <v>136</v>
      </c>
      <c r="DJ857" s="45">
        <v>137.5</v>
      </c>
      <c r="DK857" s="45">
        <v>138.30000000000001</v>
      </c>
      <c r="DL857" s="45">
        <v>138.69999999999999</v>
      </c>
      <c r="DM857" s="45">
        <v>138.6</v>
      </c>
      <c r="DN857" s="45">
        <v>141.1</v>
      </c>
      <c r="DO857" s="45">
        <v>142.1</v>
      </c>
      <c r="DP857" s="45">
        <v>142.5</v>
      </c>
      <c r="DQ857" s="45">
        <v>143.80000000000001</v>
      </c>
      <c r="DR857" s="45">
        <v>144.30000000000001</v>
      </c>
      <c r="DS857" s="45">
        <v>145.9</v>
      </c>
      <c r="DT857" s="45">
        <v>146.6</v>
      </c>
      <c r="DU857" s="45">
        <v>147.5</v>
      </c>
      <c r="DV857" s="45">
        <v>148.19999999999999</v>
      </c>
      <c r="DW857" s="45">
        <v>148.9</v>
      </c>
      <c r="DX857" s="46">
        <v>149.30000000000001</v>
      </c>
      <c r="DY857" s="46">
        <v>151.80000000000001</v>
      </c>
      <c r="DZ857" s="46">
        <v>151.69999999999999</v>
      </c>
      <c r="EA857">
        <v>152</v>
      </c>
      <c r="EB857" s="47">
        <v>151.9</v>
      </c>
      <c r="EC857" s="47">
        <v>151.69999999999999</v>
      </c>
    </row>
    <row r="858" spans="1:133" x14ac:dyDescent="0.25">
      <c r="A858" s="43" t="s">
        <v>4456</v>
      </c>
      <c r="B858" s="43" t="s">
        <v>4457</v>
      </c>
      <c r="C858" s="44">
        <v>3.6700000000000001E-3</v>
      </c>
      <c r="D858" s="45">
        <v>105.2</v>
      </c>
      <c r="E858" s="45">
        <v>109.2</v>
      </c>
      <c r="F858" s="45">
        <v>106.6</v>
      </c>
      <c r="G858" s="45">
        <v>105.5</v>
      </c>
      <c r="H858" s="45">
        <v>105.2</v>
      </c>
      <c r="I858" s="45">
        <v>105</v>
      </c>
      <c r="J858" s="45">
        <v>106.8</v>
      </c>
      <c r="K858" s="45">
        <v>106.1</v>
      </c>
      <c r="L858" s="45">
        <v>107.8</v>
      </c>
      <c r="M858" s="45">
        <v>108.4</v>
      </c>
      <c r="N858" s="45">
        <v>107.9</v>
      </c>
      <c r="O858" s="45">
        <v>108.3</v>
      </c>
      <c r="P858" s="45">
        <v>102.8</v>
      </c>
      <c r="Q858" s="45">
        <v>103.9</v>
      </c>
      <c r="R858" s="45">
        <v>104.5</v>
      </c>
      <c r="S858" s="45">
        <v>103.5</v>
      </c>
      <c r="T858" s="45">
        <v>104.1</v>
      </c>
      <c r="U858" s="45">
        <v>104.8</v>
      </c>
      <c r="V858" s="45">
        <v>104.3</v>
      </c>
      <c r="W858" s="45">
        <v>104.9</v>
      </c>
      <c r="X858" s="45">
        <v>104.7</v>
      </c>
      <c r="Y858" s="45">
        <v>103.9</v>
      </c>
      <c r="Z858" s="45">
        <v>104.4</v>
      </c>
      <c r="AA858" s="45">
        <v>103.1</v>
      </c>
      <c r="AB858" s="45">
        <v>110.8</v>
      </c>
      <c r="AC858" s="45">
        <v>111.8</v>
      </c>
      <c r="AD858" s="45">
        <v>110.6</v>
      </c>
      <c r="AE858" s="45">
        <v>109.9</v>
      </c>
      <c r="AF858" s="45">
        <v>110.2</v>
      </c>
      <c r="AG858" s="45">
        <v>111.5</v>
      </c>
      <c r="AH858" s="45">
        <v>111.1</v>
      </c>
      <c r="AI858" s="45">
        <v>110.8</v>
      </c>
      <c r="AJ858" s="45">
        <v>110.4</v>
      </c>
      <c r="AK858" s="45">
        <v>114.3</v>
      </c>
      <c r="AL858" s="45">
        <v>114.6</v>
      </c>
      <c r="AM858" s="45">
        <v>127.2</v>
      </c>
      <c r="AN858" s="45">
        <v>112.9</v>
      </c>
      <c r="AO858" s="45">
        <v>112</v>
      </c>
      <c r="AP858" s="45">
        <v>112.6</v>
      </c>
      <c r="AQ858" s="45">
        <v>113</v>
      </c>
      <c r="AR858" s="45">
        <v>114.5</v>
      </c>
      <c r="AS858" s="45">
        <v>111.5</v>
      </c>
      <c r="AT858" s="45">
        <v>115</v>
      </c>
      <c r="AU858" s="45">
        <v>115.4</v>
      </c>
      <c r="AV858" s="45">
        <v>115.4</v>
      </c>
      <c r="AW858" s="45">
        <v>112.8</v>
      </c>
      <c r="AX858" s="45">
        <v>112.7</v>
      </c>
      <c r="AY858" s="45">
        <v>112.3</v>
      </c>
      <c r="AZ858" s="45">
        <v>113.8</v>
      </c>
      <c r="BA858" s="45">
        <v>115.5</v>
      </c>
      <c r="BB858" s="45">
        <v>118</v>
      </c>
      <c r="BC858" s="45">
        <v>118.8</v>
      </c>
      <c r="BD858" s="45">
        <v>119.5</v>
      </c>
      <c r="BE858" s="45">
        <v>119.3</v>
      </c>
      <c r="BF858" s="45">
        <v>120.2</v>
      </c>
      <c r="BG858" s="45">
        <v>120.4</v>
      </c>
      <c r="BH858" s="45">
        <v>121.4</v>
      </c>
      <c r="BI858" s="45">
        <v>121.4</v>
      </c>
      <c r="BJ858" s="45">
        <v>121.4</v>
      </c>
      <c r="BK858" s="45">
        <v>121.4</v>
      </c>
      <c r="BL858" s="45">
        <v>122.4</v>
      </c>
      <c r="BM858" s="45">
        <v>122.4</v>
      </c>
      <c r="BN858" s="45">
        <v>122.4</v>
      </c>
      <c r="BO858" s="45">
        <v>120.5</v>
      </c>
      <c r="BP858" s="45">
        <v>118.4</v>
      </c>
      <c r="BQ858" s="45">
        <v>118.4</v>
      </c>
      <c r="BR858" s="45">
        <v>118.6</v>
      </c>
      <c r="BS858" s="45">
        <v>117.8</v>
      </c>
      <c r="BT858" s="45">
        <v>116.8</v>
      </c>
      <c r="BU858" s="45">
        <v>116.9</v>
      </c>
      <c r="BV858" s="45">
        <v>117.9</v>
      </c>
      <c r="BW858" s="45">
        <v>117.9</v>
      </c>
      <c r="BX858" s="45">
        <v>118.2</v>
      </c>
      <c r="BY858" s="45">
        <v>117.2</v>
      </c>
      <c r="BZ858" s="45">
        <v>116.3</v>
      </c>
      <c r="CA858" s="45">
        <v>117.2</v>
      </c>
      <c r="CB858" s="45">
        <v>117</v>
      </c>
      <c r="CC858" s="45">
        <v>117</v>
      </c>
      <c r="CD858" s="45">
        <v>117.4</v>
      </c>
      <c r="CE858" s="45">
        <v>117.4</v>
      </c>
      <c r="CF858" s="45">
        <v>117.4</v>
      </c>
      <c r="CG858" s="45">
        <v>117.4</v>
      </c>
      <c r="CH858" s="45">
        <v>113.8</v>
      </c>
      <c r="CI858" s="45">
        <v>113.8</v>
      </c>
      <c r="CJ858" s="45">
        <v>113.8</v>
      </c>
      <c r="CK858" s="45">
        <v>113.8</v>
      </c>
      <c r="CL858" s="45">
        <v>113.9</v>
      </c>
      <c r="CM858" s="45">
        <v>114</v>
      </c>
      <c r="CN858" s="45">
        <v>114.9</v>
      </c>
      <c r="CO858" s="45">
        <v>114.9</v>
      </c>
      <c r="CP858" s="45">
        <v>114.9</v>
      </c>
      <c r="CQ858" s="45">
        <v>119</v>
      </c>
      <c r="CR858" s="45">
        <v>119.4</v>
      </c>
      <c r="CS858" s="45">
        <v>119.3</v>
      </c>
      <c r="CT858" s="45">
        <v>119.3</v>
      </c>
      <c r="CU858" s="45">
        <v>118.3</v>
      </c>
      <c r="CV858" s="45">
        <v>117.8</v>
      </c>
      <c r="CW858" s="45">
        <v>116.9</v>
      </c>
      <c r="CX858" s="45">
        <v>114.2</v>
      </c>
      <c r="CY858" s="45">
        <v>115.6</v>
      </c>
      <c r="CZ858" s="45">
        <v>115.5</v>
      </c>
      <c r="DA858" s="45">
        <v>115.9</v>
      </c>
      <c r="DB858" s="45">
        <v>116.4</v>
      </c>
      <c r="DC858" s="45">
        <v>115.7</v>
      </c>
      <c r="DD858" s="45">
        <v>116.6</v>
      </c>
      <c r="DE858" s="45">
        <v>119.2</v>
      </c>
      <c r="DF858" s="45">
        <v>119.4</v>
      </c>
      <c r="DG858" s="45">
        <v>118</v>
      </c>
      <c r="DH858" s="45">
        <v>120.5</v>
      </c>
      <c r="DI858" s="45">
        <v>119.8</v>
      </c>
      <c r="DJ858" s="45">
        <v>121.6</v>
      </c>
      <c r="DK858" s="45">
        <v>124.1</v>
      </c>
      <c r="DL858" s="45">
        <v>126.1</v>
      </c>
      <c r="DM858" s="45">
        <v>126.7</v>
      </c>
      <c r="DN858" s="45">
        <v>126.1</v>
      </c>
      <c r="DO858" s="45">
        <v>128.19999999999999</v>
      </c>
      <c r="DP858" s="45">
        <v>127.7</v>
      </c>
      <c r="DQ858" s="45">
        <v>128.80000000000001</v>
      </c>
      <c r="DR858" s="45">
        <v>127.5</v>
      </c>
      <c r="DS858" s="45">
        <v>129.5</v>
      </c>
      <c r="DT858" s="45">
        <v>130.1</v>
      </c>
      <c r="DU858" s="45">
        <v>133</v>
      </c>
      <c r="DV858" s="45">
        <v>133.4</v>
      </c>
      <c r="DW858" s="45">
        <v>131</v>
      </c>
      <c r="DX858" s="46">
        <v>132</v>
      </c>
      <c r="DY858" s="46">
        <v>134.1</v>
      </c>
      <c r="DZ858" s="46">
        <v>132.5</v>
      </c>
      <c r="EA858">
        <v>133.5</v>
      </c>
      <c r="EB858" s="47">
        <v>134.9</v>
      </c>
      <c r="EC858" s="47">
        <v>134.69999999999999</v>
      </c>
    </row>
    <row r="859" spans="1:133" x14ac:dyDescent="0.25">
      <c r="A859" s="43" t="s">
        <v>4458</v>
      </c>
      <c r="B859" s="43" t="s">
        <v>4459</v>
      </c>
      <c r="C859" s="44">
        <v>2.3000000000000001E-4</v>
      </c>
      <c r="D859" s="45">
        <v>107.9</v>
      </c>
      <c r="E859" s="45">
        <v>107.9</v>
      </c>
      <c r="F859" s="45">
        <v>107.4</v>
      </c>
      <c r="G859" s="45">
        <v>109.3</v>
      </c>
      <c r="H859" s="45">
        <v>107.9</v>
      </c>
      <c r="I859" s="45">
        <v>109.6</v>
      </c>
      <c r="J859" s="45">
        <v>107.9</v>
      </c>
      <c r="K859" s="45">
        <v>107.9</v>
      </c>
      <c r="L859" s="45">
        <v>107.9</v>
      </c>
      <c r="M859" s="45">
        <v>109.6</v>
      </c>
      <c r="N859" s="45">
        <v>111.9</v>
      </c>
      <c r="O859" s="45">
        <v>111</v>
      </c>
      <c r="P859" s="45">
        <v>115.4</v>
      </c>
      <c r="Q859" s="45">
        <v>120.3</v>
      </c>
      <c r="R859" s="45">
        <v>120.3</v>
      </c>
      <c r="S859" s="45">
        <v>118.7</v>
      </c>
      <c r="T859" s="45">
        <v>118.1</v>
      </c>
      <c r="U859" s="45">
        <v>118.1</v>
      </c>
      <c r="V859" s="45">
        <v>118.1</v>
      </c>
      <c r="W859" s="45">
        <v>120</v>
      </c>
      <c r="X859" s="45">
        <v>118.1</v>
      </c>
      <c r="Y859" s="45">
        <v>118.1</v>
      </c>
      <c r="Z859" s="45">
        <v>121.2</v>
      </c>
      <c r="AA859" s="45">
        <v>123.1</v>
      </c>
      <c r="AB859" s="45">
        <v>132.30000000000001</v>
      </c>
      <c r="AC859" s="45">
        <v>137.4</v>
      </c>
      <c r="AD859" s="45">
        <v>133.19999999999999</v>
      </c>
      <c r="AE859" s="45">
        <v>132.30000000000001</v>
      </c>
      <c r="AF859" s="45">
        <v>134.4</v>
      </c>
      <c r="AG859" s="45">
        <v>132.30000000000001</v>
      </c>
      <c r="AH859" s="45">
        <v>132.30000000000001</v>
      </c>
      <c r="AI859" s="45">
        <v>132.30000000000001</v>
      </c>
      <c r="AJ859" s="45">
        <v>134.19999999999999</v>
      </c>
      <c r="AK859" s="45">
        <v>134.4</v>
      </c>
      <c r="AL859" s="45">
        <v>132.30000000000001</v>
      </c>
      <c r="AM859" s="45">
        <v>134.19999999999999</v>
      </c>
      <c r="AN859" s="45">
        <v>162.4</v>
      </c>
      <c r="AO859" s="45">
        <v>152.69999999999999</v>
      </c>
      <c r="AP859" s="45">
        <v>160.19999999999999</v>
      </c>
      <c r="AQ859" s="45">
        <v>160.4</v>
      </c>
      <c r="AR859" s="45">
        <v>162.6</v>
      </c>
      <c r="AS859" s="45">
        <v>158.5</v>
      </c>
      <c r="AT859" s="45">
        <v>159.9</v>
      </c>
      <c r="AU859" s="45">
        <v>154.69999999999999</v>
      </c>
      <c r="AV859" s="45">
        <v>157</v>
      </c>
      <c r="AW859" s="45">
        <v>155.9</v>
      </c>
      <c r="AX859" s="45">
        <v>156.19999999999999</v>
      </c>
      <c r="AY859" s="45">
        <v>157.80000000000001</v>
      </c>
      <c r="AZ859" s="45">
        <v>155.6</v>
      </c>
      <c r="BA859" s="45">
        <v>159</v>
      </c>
      <c r="BB859" s="45">
        <v>155.69999999999999</v>
      </c>
      <c r="BC859" s="45">
        <v>163.19999999999999</v>
      </c>
      <c r="BD859" s="45">
        <v>161.1</v>
      </c>
      <c r="BE859" s="45">
        <v>161.69999999999999</v>
      </c>
      <c r="BF859" s="45">
        <v>158.4</v>
      </c>
      <c r="BG859" s="45">
        <v>161.80000000000001</v>
      </c>
      <c r="BH859" s="45">
        <v>159.5</v>
      </c>
      <c r="BI859" s="45">
        <v>161.4</v>
      </c>
      <c r="BJ859" s="45">
        <v>163.19999999999999</v>
      </c>
      <c r="BK859" s="45">
        <v>162.5</v>
      </c>
      <c r="BL859" s="45">
        <v>159.19999999999999</v>
      </c>
      <c r="BM859" s="45">
        <v>164.8</v>
      </c>
      <c r="BN859" s="45">
        <v>162.6</v>
      </c>
      <c r="BO859" s="45">
        <v>161.30000000000001</v>
      </c>
      <c r="BP859" s="45">
        <v>161.9</v>
      </c>
      <c r="BQ859" s="45">
        <v>161.5</v>
      </c>
      <c r="BR859" s="45">
        <v>160.30000000000001</v>
      </c>
      <c r="BS859" s="45">
        <v>160.30000000000001</v>
      </c>
      <c r="BT859" s="45">
        <v>163.5</v>
      </c>
      <c r="BU859" s="45">
        <v>163.5</v>
      </c>
      <c r="BV859" s="45">
        <v>161.9</v>
      </c>
      <c r="BW859" s="45">
        <v>160.30000000000001</v>
      </c>
      <c r="BX859" s="45">
        <v>165.4</v>
      </c>
      <c r="BY859" s="45">
        <v>168.2</v>
      </c>
      <c r="BZ859" s="45">
        <v>165.4</v>
      </c>
      <c r="CA859" s="45">
        <v>159.30000000000001</v>
      </c>
      <c r="CB859" s="45">
        <v>164.3</v>
      </c>
      <c r="CC859" s="45">
        <v>164.3</v>
      </c>
      <c r="CD859" s="45">
        <v>164.8</v>
      </c>
      <c r="CE859" s="45">
        <v>163.19999999999999</v>
      </c>
      <c r="CF859" s="45">
        <v>163.6</v>
      </c>
      <c r="CG859" s="45">
        <v>164.8</v>
      </c>
      <c r="CH859" s="45">
        <v>165.1</v>
      </c>
      <c r="CI859" s="45">
        <v>157.6</v>
      </c>
      <c r="CJ859" s="45">
        <v>161.1</v>
      </c>
      <c r="CK859" s="45">
        <v>159.80000000000001</v>
      </c>
      <c r="CL859" s="45">
        <v>167</v>
      </c>
      <c r="CM859" s="45">
        <v>165.9</v>
      </c>
      <c r="CN859" s="45">
        <v>168.2</v>
      </c>
      <c r="CO859" s="45">
        <v>170</v>
      </c>
      <c r="CP859" s="45">
        <v>167.8</v>
      </c>
      <c r="CQ859" s="45">
        <v>172.1</v>
      </c>
      <c r="CR859" s="45">
        <v>169.6</v>
      </c>
      <c r="CS859" s="45">
        <v>171</v>
      </c>
      <c r="CT859" s="45">
        <v>170</v>
      </c>
      <c r="CU859" s="45">
        <v>167</v>
      </c>
      <c r="CV859" s="45">
        <v>168.5</v>
      </c>
      <c r="CW859" s="45">
        <v>171</v>
      </c>
      <c r="CX859" s="45">
        <v>172</v>
      </c>
      <c r="CY859" s="45">
        <v>172.8</v>
      </c>
      <c r="CZ859" s="45">
        <v>175.6</v>
      </c>
      <c r="DA859" s="45">
        <v>174.2</v>
      </c>
      <c r="DB859" s="45">
        <v>176.1</v>
      </c>
      <c r="DC859" s="45">
        <v>179.2</v>
      </c>
      <c r="DD859" s="45">
        <v>181.2</v>
      </c>
      <c r="DE859" s="45">
        <v>189.6</v>
      </c>
      <c r="DF859" s="45">
        <v>189.1</v>
      </c>
      <c r="DG859" s="45">
        <v>190</v>
      </c>
      <c r="DH859" s="45">
        <v>194.6</v>
      </c>
      <c r="DI859" s="45">
        <v>192.8</v>
      </c>
      <c r="DJ859" s="45">
        <v>201.1</v>
      </c>
      <c r="DK859" s="45">
        <v>201.1</v>
      </c>
      <c r="DL859" s="45">
        <v>201.5</v>
      </c>
      <c r="DM859" s="45">
        <v>203.1</v>
      </c>
      <c r="DN859" s="45">
        <v>202.1</v>
      </c>
      <c r="DO859" s="45">
        <v>205.1</v>
      </c>
      <c r="DP859" s="45">
        <v>205.1</v>
      </c>
      <c r="DQ859" s="45">
        <v>208.2</v>
      </c>
      <c r="DR859" s="45">
        <v>208.9</v>
      </c>
      <c r="DS859" s="45">
        <v>203</v>
      </c>
      <c r="DT859" s="45">
        <v>209.6</v>
      </c>
      <c r="DU859" s="45">
        <v>210.8</v>
      </c>
      <c r="DV859" s="45">
        <v>203.5</v>
      </c>
      <c r="DW859" s="45">
        <v>215.3</v>
      </c>
      <c r="DX859" s="46">
        <v>209.3</v>
      </c>
      <c r="DY859" s="46">
        <v>210.8</v>
      </c>
      <c r="DZ859" s="46">
        <v>208.2</v>
      </c>
      <c r="EA859">
        <v>207</v>
      </c>
      <c r="EB859" s="47">
        <v>215.6</v>
      </c>
      <c r="EC859" s="47">
        <v>211</v>
      </c>
    </row>
    <row r="860" spans="1:133" x14ac:dyDescent="0.25">
      <c r="A860" s="43" t="s">
        <v>4460</v>
      </c>
      <c r="B860" s="43" t="s">
        <v>4461</v>
      </c>
      <c r="C860" s="44">
        <v>2.0600000000000002E-3</v>
      </c>
      <c r="D860" s="45">
        <v>109.3</v>
      </c>
      <c r="E860" s="45">
        <v>106.2</v>
      </c>
      <c r="F860" s="45">
        <v>107.8</v>
      </c>
      <c r="G860" s="45">
        <v>107.8</v>
      </c>
      <c r="H860" s="45">
        <v>101.4</v>
      </c>
      <c r="I860" s="45">
        <v>113.5</v>
      </c>
      <c r="J860" s="45">
        <v>110.4</v>
      </c>
      <c r="K860" s="45">
        <v>108.2</v>
      </c>
      <c r="L860" s="45">
        <v>106.6</v>
      </c>
      <c r="M860" s="45">
        <v>103.3</v>
      </c>
      <c r="N860" s="45">
        <v>110.2</v>
      </c>
      <c r="O860" s="45">
        <v>102.9</v>
      </c>
      <c r="P860" s="45">
        <v>109.4</v>
      </c>
      <c r="Q860" s="45">
        <v>105.4</v>
      </c>
      <c r="R860" s="45">
        <v>105.4</v>
      </c>
      <c r="S860" s="45">
        <v>105.4</v>
      </c>
      <c r="T860" s="45">
        <v>105.4</v>
      </c>
      <c r="U860" s="45">
        <v>108.1</v>
      </c>
      <c r="V860" s="45">
        <v>110.7</v>
      </c>
      <c r="W860" s="45">
        <v>110.7</v>
      </c>
      <c r="X860" s="45">
        <v>110.7</v>
      </c>
      <c r="Y860" s="45">
        <v>117.4</v>
      </c>
      <c r="Z860" s="45">
        <v>113</v>
      </c>
      <c r="AA860" s="45">
        <v>113</v>
      </c>
      <c r="AB860" s="45">
        <v>118.6</v>
      </c>
      <c r="AC860" s="45">
        <v>118.6</v>
      </c>
      <c r="AD860" s="45">
        <v>114.4</v>
      </c>
      <c r="AE860" s="45">
        <v>114.4</v>
      </c>
      <c r="AF860" s="45">
        <v>114.7</v>
      </c>
      <c r="AG860" s="45">
        <v>114.7</v>
      </c>
      <c r="AH860" s="45">
        <v>109.3</v>
      </c>
      <c r="AI860" s="45">
        <v>109.7</v>
      </c>
      <c r="AJ860" s="45">
        <v>109.7</v>
      </c>
      <c r="AK860" s="45">
        <v>109.7</v>
      </c>
      <c r="AL860" s="45">
        <v>112.2</v>
      </c>
      <c r="AM860" s="45">
        <v>118.9</v>
      </c>
      <c r="AN860" s="45">
        <v>117.2</v>
      </c>
      <c r="AO860" s="45">
        <v>124.2</v>
      </c>
      <c r="AP860" s="45">
        <v>116</v>
      </c>
      <c r="AQ860" s="45">
        <v>123.4</v>
      </c>
      <c r="AR860" s="45">
        <v>123.4</v>
      </c>
      <c r="AS860" s="45">
        <v>122</v>
      </c>
      <c r="AT860" s="45">
        <v>122.5</v>
      </c>
      <c r="AU860" s="45">
        <v>123.7</v>
      </c>
      <c r="AV860" s="45">
        <v>123.7</v>
      </c>
      <c r="AW860" s="45">
        <v>123.2</v>
      </c>
      <c r="AX860" s="45">
        <v>123.2</v>
      </c>
      <c r="AY860" s="45">
        <v>123.2</v>
      </c>
      <c r="AZ860" s="45">
        <v>123.7</v>
      </c>
      <c r="BA860" s="45">
        <v>124.6</v>
      </c>
      <c r="BB860" s="45">
        <v>124.2</v>
      </c>
      <c r="BC860" s="45">
        <v>122.7</v>
      </c>
      <c r="BD860" s="45">
        <v>122.2</v>
      </c>
      <c r="BE860" s="45">
        <v>132.1</v>
      </c>
      <c r="BF860" s="45">
        <v>130</v>
      </c>
      <c r="BG860" s="45">
        <v>131.1</v>
      </c>
      <c r="BH860" s="45">
        <v>132</v>
      </c>
      <c r="BI860" s="45">
        <v>132.9</v>
      </c>
      <c r="BJ860" s="45">
        <v>132.9</v>
      </c>
      <c r="BK860" s="45">
        <v>134</v>
      </c>
      <c r="BL860" s="45">
        <v>134</v>
      </c>
      <c r="BM860" s="45">
        <v>134.5</v>
      </c>
      <c r="BN860" s="45">
        <v>134.5</v>
      </c>
      <c r="BO860" s="45">
        <v>134.80000000000001</v>
      </c>
      <c r="BP860" s="45">
        <v>132.80000000000001</v>
      </c>
      <c r="BQ860" s="45">
        <v>132.80000000000001</v>
      </c>
      <c r="BR860" s="45">
        <v>135.6</v>
      </c>
      <c r="BS860" s="45">
        <v>133.4</v>
      </c>
      <c r="BT860" s="45">
        <v>132.80000000000001</v>
      </c>
      <c r="BU860" s="45">
        <v>132.80000000000001</v>
      </c>
      <c r="BV860" s="45">
        <v>132.69999999999999</v>
      </c>
      <c r="BW860" s="45">
        <v>133.19999999999999</v>
      </c>
      <c r="BX860" s="45">
        <v>135.69999999999999</v>
      </c>
      <c r="BY860" s="45">
        <v>136.5</v>
      </c>
      <c r="BZ860" s="45">
        <v>136.6</v>
      </c>
      <c r="CA860" s="45">
        <v>136.5</v>
      </c>
      <c r="CB860" s="45">
        <v>136.69999999999999</v>
      </c>
      <c r="CC860" s="45">
        <v>137.4</v>
      </c>
      <c r="CD860" s="45">
        <v>141.5</v>
      </c>
      <c r="CE860" s="45">
        <v>141.5</v>
      </c>
      <c r="CF860" s="45">
        <v>141.5</v>
      </c>
      <c r="CG860" s="45">
        <v>142.4</v>
      </c>
      <c r="CH860" s="45">
        <v>142.4</v>
      </c>
      <c r="CI860" s="45">
        <v>142.4</v>
      </c>
      <c r="CJ860" s="45">
        <v>142.69999999999999</v>
      </c>
      <c r="CK860" s="45">
        <v>144.30000000000001</v>
      </c>
      <c r="CL860" s="45">
        <v>145.80000000000001</v>
      </c>
      <c r="CM860" s="45">
        <v>145.80000000000001</v>
      </c>
      <c r="CN860" s="45">
        <v>146.69999999999999</v>
      </c>
      <c r="CO860" s="45">
        <v>145.80000000000001</v>
      </c>
      <c r="CP860" s="45">
        <v>144.30000000000001</v>
      </c>
      <c r="CQ860" s="45">
        <v>143.9</v>
      </c>
      <c r="CR860" s="45">
        <v>143.1</v>
      </c>
      <c r="CS860" s="45">
        <v>142.30000000000001</v>
      </c>
      <c r="CT860" s="45">
        <v>142</v>
      </c>
      <c r="CU860" s="45">
        <v>142.4</v>
      </c>
      <c r="CV860" s="45">
        <v>141.6</v>
      </c>
      <c r="CW860" s="45">
        <v>142.4</v>
      </c>
      <c r="CX860" s="45">
        <v>142</v>
      </c>
      <c r="CY860" s="45">
        <v>142</v>
      </c>
      <c r="CZ860" s="45">
        <v>143</v>
      </c>
      <c r="DA860" s="45">
        <v>142.1</v>
      </c>
      <c r="DB860" s="45">
        <v>146.4</v>
      </c>
      <c r="DC860" s="45">
        <v>146.1</v>
      </c>
      <c r="DD860" s="45">
        <v>146.30000000000001</v>
      </c>
      <c r="DE860" s="45">
        <v>146.30000000000001</v>
      </c>
      <c r="DF860" s="45">
        <v>146.5</v>
      </c>
      <c r="DG860" s="45">
        <v>146.69999999999999</v>
      </c>
      <c r="DH860" s="45">
        <v>146.80000000000001</v>
      </c>
      <c r="DI860" s="45">
        <v>147.5</v>
      </c>
      <c r="DJ860" s="45">
        <v>151.19999999999999</v>
      </c>
      <c r="DK860" s="45">
        <v>151.30000000000001</v>
      </c>
      <c r="DL860" s="45">
        <v>151.30000000000001</v>
      </c>
      <c r="DM860" s="45">
        <v>151.4</v>
      </c>
      <c r="DN860" s="45">
        <v>153.19999999999999</v>
      </c>
      <c r="DO860" s="45">
        <v>154.5</v>
      </c>
      <c r="DP860" s="45">
        <v>154.5</v>
      </c>
      <c r="DQ860" s="45">
        <v>158.4</v>
      </c>
      <c r="DR860" s="45">
        <v>159.1</v>
      </c>
      <c r="DS860" s="45">
        <v>160.4</v>
      </c>
      <c r="DT860" s="45">
        <v>160.4</v>
      </c>
      <c r="DU860" s="45">
        <v>161.1</v>
      </c>
      <c r="DV860" s="45">
        <v>161.1</v>
      </c>
      <c r="DW860" s="45">
        <v>169.6</v>
      </c>
      <c r="DX860" s="46">
        <v>171.3</v>
      </c>
      <c r="DY860" s="46">
        <v>172.9</v>
      </c>
      <c r="DZ860" s="46">
        <v>174</v>
      </c>
      <c r="EA860">
        <v>174</v>
      </c>
      <c r="EB860" s="47">
        <v>173.8</v>
      </c>
      <c r="EC860" s="47">
        <v>173.5</v>
      </c>
    </row>
    <row r="861" spans="1:133" x14ac:dyDescent="0.25">
      <c r="A861" s="43" t="s">
        <v>4462</v>
      </c>
      <c r="B861" s="43" t="s">
        <v>4463</v>
      </c>
      <c r="C861" s="44">
        <v>5.62E-3</v>
      </c>
      <c r="D861" s="45">
        <v>105.4</v>
      </c>
      <c r="E861" s="45">
        <v>105.7</v>
      </c>
      <c r="F861" s="45">
        <v>105.7</v>
      </c>
      <c r="G861" s="45">
        <v>105.8</v>
      </c>
      <c r="H861" s="45">
        <v>105.7</v>
      </c>
      <c r="I861" s="45">
        <v>105.6</v>
      </c>
      <c r="J861" s="45">
        <v>105.7</v>
      </c>
      <c r="K861" s="45">
        <v>105.6</v>
      </c>
      <c r="L861" s="45">
        <v>105.5</v>
      </c>
      <c r="M861" s="45">
        <v>106.3</v>
      </c>
      <c r="N861" s="45">
        <v>106.9</v>
      </c>
      <c r="O861" s="45">
        <v>107.1</v>
      </c>
      <c r="P861" s="45">
        <v>105.9</v>
      </c>
      <c r="Q861" s="45">
        <v>99.8</v>
      </c>
      <c r="R861" s="45">
        <v>103.3</v>
      </c>
      <c r="S861" s="45">
        <v>108.6</v>
      </c>
      <c r="T861" s="45">
        <v>111.7</v>
      </c>
      <c r="U861" s="45">
        <v>106.3</v>
      </c>
      <c r="V861" s="45">
        <v>106</v>
      </c>
      <c r="W861" s="45">
        <v>105.7</v>
      </c>
      <c r="X861" s="45">
        <v>105.9</v>
      </c>
      <c r="Y861" s="45">
        <v>106.9</v>
      </c>
      <c r="Z861" s="45">
        <v>107.7</v>
      </c>
      <c r="AA861" s="45">
        <v>106.5</v>
      </c>
      <c r="AB861" s="45">
        <v>112.3</v>
      </c>
      <c r="AC861" s="45">
        <v>112.3</v>
      </c>
      <c r="AD861" s="45">
        <v>112.7</v>
      </c>
      <c r="AE861" s="45">
        <v>112.6</v>
      </c>
      <c r="AF861" s="45">
        <v>113.3</v>
      </c>
      <c r="AG861" s="45">
        <v>114.2</v>
      </c>
      <c r="AH861" s="45">
        <v>114.1</v>
      </c>
      <c r="AI861" s="45">
        <v>114.4</v>
      </c>
      <c r="AJ861" s="45">
        <v>115.2</v>
      </c>
      <c r="AK861" s="45">
        <v>114</v>
      </c>
      <c r="AL861" s="45">
        <v>113.7</v>
      </c>
      <c r="AM861" s="45">
        <v>115.9</v>
      </c>
      <c r="AN861" s="45">
        <v>119.1</v>
      </c>
      <c r="AO861" s="45">
        <v>118.9</v>
      </c>
      <c r="AP861" s="45">
        <v>117</v>
      </c>
      <c r="AQ861" s="45">
        <v>117.2</v>
      </c>
      <c r="AR861" s="45">
        <v>111.6</v>
      </c>
      <c r="AS861" s="45">
        <v>111.7</v>
      </c>
      <c r="AT861" s="45">
        <v>116.9</v>
      </c>
      <c r="AU861" s="45">
        <v>115.8</v>
      </c>
      <c r="AV861" s="45">
        <v>119.1</v>
      </c>
      <c r="AW861" s="45">
        <v>122.1</v>
      </c>
      <c r="AX861" s="45">
        <v>120.8</v>
      </c>
      <c r="AY861" s="45">
        <v>119.8</v>
      </c>
      <c r="AZ861" s="45">
        <v>120</v>
      </c>
      <c r="BA861" s="45">
        <v>122.5</v>
      </c>
      <c r="BB861" s="45">
        <v>124.9</v>
      </c>
      <c r="BC861" s="45">
        <v>127.3</v>
      </c>
      <c r="BD861" s="45">
        <v>127.5</v>
      </c>
      <c r="BE861" s="45">
        <v>126.3</v>
      </c>
      <c r="BF861" s="45">
        <v>127.7</v>
      </c>
      <c r="BG861" s="45">
        <v>126.9</v>
      </c>
      <c r="BH861" s="45">
        <v>127.1</v>
      </c>
      <c r="BI861" s="45">
        <v>125.6</v>
      </c>
      <c r="BJ861" s="45">
        <v>127</v>
      </c>
      <c r="BK861" s="45">
        <v>125.8</v>
      </c>
      <c r="BL861" s="45">
        <v>126.3</v>
      </c>
      <c r="BM861" s="45">
        <v>126.3</v>
      </c>
      <c r="BN861" s="45">
        <v>126.5</v>
      </c>
      <c r="BO861" s="45">
        <v>126.4</v>
      </c>
      <c r="BP861" s="45">
        <v>126.5</v>
      </c>
      <c r="BQ861" s="45">
        <v>126.6</v>
      </c>
      <c r="BR861" s="45">
        <v>126.4</v>
      </c>
      <c r="BS861" s="45">
        <v>126.6</v>
      </c>
      <c r="BT861" s="45">
        <v>126.6</v>
      </c>
      <c r="BU861" s="45">
        <v>126.6</v>
      </c>
      <c r="BV861" s="45">
        <v>126.5</v>
      </c>
      <c r="BW861" s="45">
        <v>126.5</v>
      </c>
      <c r="BX861" s="45">
        <v>126.6</v>
      </c>
      <c r="BY861" s="45">
        <v>126.8</v>
      </c>
      <c r="BZ861" s="45">
        <v>126.8</v>
      </c>
      <c r="CA861" s="45">
        <v>126.8</v>
      </c>
      <c r="CB861" s="45">
        <v>128.9</v>
      </c>
      <c r="CC861" s="45">
        <v>129.5</v>
      </c>
      <c r="CD861" s="45">
        <v>130.1</v>
      </c>
      <c r="CE861" s="45">
        <v>130</v>
      </c>
      <c r="CF861" s="45">
        <v>130.30000000000001</v>
      </c>
      <c r="CG861" s="45">
        <v>131.1</v>
      </c>
      <c r="CH861" s="45">
        <v>126.3</v>
      </c>
      <c r="CI861" s="45">
        <v>127</v>
      </c>
      <c r="CJ861" s="45">
        <v>127.2</v>
      </c>
      <c r="CK861" s="45">
        <v>127</v>
      </c>
      <c r="CL861" s="45">
        <v>126.8</v>
      </c>
      <c r="CM861" s="45">
        <v>127</v>
      </c>
      <c r="CN861" s="45">
        <v>128</v>
      </c>
      <c r="CO861" s="45">
        <v>128.5</v>
      </c>
      <c r="CP861" s="45">
        <v>130.30000000000001</v>
      </c>
      <c r="CQ861" s="45">
        <v>130.1</v>
      </c>
      <c r="CR861" s="45">
        <v>131.4</v>
      </c>
      <c r="CS861" s="45">
        <v>132.4</v>
      </c>
      <c r="CT861" s="45">
        <v>131.5</v>
      </c>
      <c r="CU861" s="45">
        <v>131.5</v>
      </c>
      <c r="CV861" s="45">
        <v>131.69999999999999</v>
      </c>
      <c r="CW861" s="45">
        <v>133.19999999999999</v>
      </c>
      <c r="CX861" s="45">
        <v>133.80000000000001</v>
      </c>
      <c r="CY861" s="45">
        <v>132.80000000000001</v>
      </c>
      <c r="CZ861" s="45">
        <v>132.6</v>
      </c>
      <c r="DA861" s="45">
        <v>132.9</v>
      </c>
      <c r="DB861" s="45">
        <v>132.69999999999999</v>
      </c>
      <c r="DC861" s="45">
        <v>132.9</v>
      </c>
      <c r="DD861" s="45">
        <v>132.5</v>
      </c>
      <c r="DE861" s="45">
        <v>135.30000000000001</v>
      </c>
      <c r="DF861" s="45">
        <v>135.1</v>
      </c>
      <c r="DG861" s="45">
        <v>136</v>
      </c>
      <c r="DH861" s="45">
        <v>137.69999999999999</v>
      </c>
      <c r="DI861" s="45">
        <v>138.19999999999999</v>
      </c>
      <c r="DJ861" s="45">
        <v>138.5</v>
      </c>
      <c r="DK861" s="45">
        <v>138.69999999999999</v>
      </c>
      <c r="DL861" s="45">
        <v>138.4</v>
      </c>
      <c r="DM861" s="45">
        <v>138.19999999999999</v>
      </c>
      <c r="DN861" s="45">
        <v>143.4</v>
      </c>
      <c r="DO861" s="45">
        <v>143.80000000000001</v>
      </c>
      <c r="DP861" s="45">
        <v>144.19999999999999</v>
      </c>
      <c r="DQ861" s="45">
        <v>144.80000000000001</v>
      </c>
      <c r="DR861" s="45">
        <v>146.30000000000001</v>
      </c>
      <c r="DS861" s="45">
        <v>148.4</v>
      </c>
      <c r="DT861" s="45">
        <v>149.30000000000001</v>
      </c>
      <c r="DU861" s="45">
        <v>149.9</v>
      </c>
      <c r="DV861" s="45">
        <v>150.5</v>
      </c>
      <c r="DW861" s="45">
        <v>150.80000000000001</v>
      </c>
      <c r="DX861" s="46">
        <v>150.6</v>
      </c>
      <c r="DY861" s="46">
        <v>154.19999999999999</v>
      </c>
      <c r="DZ861" s="46">
        <v>154.69999999999999</v>
      </c>
      <c r="EA861">
        <v>154.80000000000001</v>
      </c>
      <c r="EB861" s="47">
        <v>153.4</v>
      </c>
      <c r="EC861" s="47">
        <v>153.4</v>
      </c>
    </row>
    <row r="862" spans="1:133" x14ac:dyDescent="0.25">
      <c r="A862" s="43" t="s">
        <v>4464</v>
      </c>
      <c r="B862" s="43" t="s">
        <v>4465</v>
      </c>
      <c r="C862" s="44">
        <v>8.0000000000000004E-4</v>
      </c>
      <c r="D862" s="45">
        <v>105</v>
      </c>
      <c r="E862" s="45">
        <v>105</v>
      </c>
      <c r="F862" s="45">
        <v>107.3</v>
      </c>
      <c r="G862" s="45">
        <v>107.3</v>
      </c>
      <c r="H862" s="45">
        <v>107.3</v>
      </c>
      <c r="I862" s="45">
        <v>107.3</v>
      </c>
      <c r="J862" s="45">
        <v>107.3</v>
      </c>
      <c r="K862" s="45">
        <v>107.3</v>
      </c>
      <c r="L862" s="45">
        <v>107.3</v>
      </c>
      <c r="M862" s="45">
        <v>107.3</v>
      </c>
      <c r="N862" s="45">
        <v>107.3</v>
      </c>
      <c r="O862" s="45">
        <v>107.3</v>
      </c>
      <c r="P862" s="45">
        <v>109.6</v>
      </c>
      <c r="Q862" s="45">
        <v>109.6</v>
      </c>
      <c r="R862" s="45">
        <v>109.6</v>
      </c>
      <c r="S862" s="45">
        <v>110.6</v>
      </c>
      <c r="T862" s="45">
        <v>110.6</v>
      </c>
      <c r="U862" s="45">
        <v>110.6</v>
      </c>
      <c r="V862" s="45">
        <v>110.6</v>
      </c>
      <c r="W862" s="45">
        <v>110.6</v>
      </c>
      <c r="X862" s="45">
        <v>110.6</v>
      </c>
      <c r="Y862" s="45">
        <v>110.6</v>
      </c>
      <c r="Z862" s="45">
        <v>110.6</v>
      </c>
      <c r="AA862" s="45">
        <v>110.6</v>
      </c>
      <c r="AB862" s="45">
        <v>113.9</v>
      </c>
      <c r="AC862" s="45">
        <v>113.9</v>
      </c>
      <c r="AD862" s="45">
        <v>113.9</v>
      </c>
      <c r="AE862" s="45">
        <v>115.4</v>
      </c>
      <c r="AF862" s="45">
        <v>115.4</v>
      </c>
      <c r="AG862" s="45">
        <v>115.4</v>
      </c>
      <c r="AH862" s="45">
        <v>115.4</v>
      </c>
      <c r="AI862" s="45">
        <v>115.4</v>
      </c>
      <c r="AJ862" s="45">
        <v>115.4</v>
      </c>
      <c r="AK862" s="45">
        <v>115.4</v>
      </c>
      <c r="AL862" s="45">
        <v>115.4</v>
      </c>
      <c r="AM862" s="45">
        <v>115.4</v>
      </c>
      <c r="AN862" s="45">
        <v>120.2</v>
      </c>
      <c r="AO862" s="45">
        <v>120.2</v>
      </c>
      <c r="AP862" s="45">
        <v>120.2</v>
      </c>
      <c r="AQ862" s="45">
        <v>120.2</v>
      </c>
      <c r="AR862" s="45">
        <v>120.2</v>
      </c>
      <c r="AS862" s="45">
        <v>120.2</v>
      </c>
      <c r="AT862" s="45">
        <v>120.2</v>
      </c>
      <c r="AU862" s="45">
        <v>120.2</v>
      </c>
      <c r="AV862" s="45">
        <v>120.2</v>
      </c>
      <c r="AW862" s="45">
        <v>120.2</v>
      </c>
      <c r="AX862" s="45">
        <v>120.2</v>
      </c>
      <c r="AY862" s="45">
        <v>120.2</v>
      </c>
      <c r="AZ862" s="45">
        <v>124.3</v>
      </c>
      <c r="BA862" s="45">
        <v>124.3</v>
      </c>
      <c r="BB862" s="45">
        <v>124.3</v>
      </c>
      <c r="BC862" s="45">
        <v>120.8</v>
      </c>
      <c r="BD862" s="45">
        <v>121.6</v>
      </c>
      <c r="BE862" s="45">
        <v>121.6</v>
      </c>
      <c r="BF862" s="45">
        <v>120.8</v>
      </c>
      <c r="BG862" s="45">
        <v>121.9</v>
      </c>
      <c r="BH862" s="45">
        <v>122.3</v>
      </c>
      <c r="BI862" s="45">
        <v>120.8</v>
      </c>
      <c r="BJ862" s="45">
        <v>120.8</v>
      </c>
      <c r="BK862" s="45">
        <v>120.8</v>
      </c>
      <c r="BL862" s="45">
        <v>124.1</v>
      </c>
      <c r="BM862" s="45">
        <v>124.1</v>
      </c>
      <c r="BN862" s="45">
        <v>124.1</v>
      </c>
      <c r="BO862" s="45">
        <v>124.1</v>
      </c>
      <c r="BP862" s="45">
        <v>124.1</v>
      </c>
      <c r="BQ862" s="45">
        <v>124.1</v>
      </c>
      <c r="BR862" s="45">
        <v>124.1</v>
      </c>
      <c r="BS862" s="45">
        <v>124.1</v>
      </c>
      <c r="BT862" s="45">
        <v>124.1</v>
      </c>
      <c r="BU862" s="45">
        <v>124.1</v>
      </c>
      <c r="BV862" s="45">
        <v>124.1</v>
      </c>
      <c r="BW862" s="45">
        <v>124.1</v>
      </c>
      <c r="BX862" s="45">
        <v>129.5</v>
      </c>
      <c r="BY862" s="45">
        <v>129.5</v>
      </c>
      <c r="BZ862" s="45">
        <v>129.5</v>
      </c>
      <c r="CA862" s="45">
        <v>129.5</v>
      </c>
      <c r="CB862" s="45">
        <v>129.5</v>
      </c>
      <c r="CC862" s="45">
        <v>129.5</v>
      </c>
      <c r="CD862" s="45">
        <v>129.5</v>
      </c>
      <c r="CE862" s="45">
        <v>129.5</v>
      </c>
      <c r="CF862" s="45">
        <v>129.5</v>
      </c>
      <c r="CG862" s="45">
        <v>129.5</v>
      </c>
      <c r="CH862" s="45">
        <v>129.5</v>
      </c>
      <c r="CI862" s="45">
        <v>129.5</v>
      </c>
      <c r="CJ862" s="45">
        <v>145.6</v>
      </c>
      <c r="CK862" s="45">
        <v>145.6</v>
      </c>
      <c r="CL862" s="45">
        <v>145.6</v>
      </c>
      <c r="CM862" s="45">
        <v>145.6</v>
      </c>
      <c r="CN862" s="45">
        <v>145.6</v>
      </c>
      <c r="CO862" s="45">
        <v>145.6</v>
      </c>
      <c r="CP862" s="45">
        <v>146.30000000000001</v>
      </c>
      <c r="CQ862" s="45">
        <v>146.30000000000001</v>
      </c>
      <c r="CR862" s="45">
        <v>145.5</v>
      </c>
      <c r="CS862" s="45">
        <v>145.6</v>
      </c>
      <c r="CT862" s="45">
        <v>145.6</v>
      </c>
      <c r="CU862" s="45">
        <v>145.6</v>
      </c>
      <c r="CV862" s="45">
        <v>145.6</v>
      </c>
      <c r="CW862" s="45">
        <v>145.6</v>
      </c>
      <c r="CX862" s="45">
        <v>147.4</v>
      </c>
      <c r="CY862" s="45">
        <v>147.4</v>
      </c>
      <c r="CZ862" s="45">
        <v>147.4</v>
      </c>
      <c r="DA862" s="45">
        <v>147.4</v>
      </c>
      <c r="DB862" s="45">
        <v>147.4</v>
      </c>
      <c r="DC862" s="45">
        <v>147.4</v>
      </c>
      <c r="DD862" s="45">
        <v>147.5</v>
      </c>
      <c r="DE862" s="45">
        <v>147.5</v>
      </c>
      <c r="DF862" s="45">
        <v>147.5</v>
      </c>
      <c r="DG862" s="45">
        <v>147.5</v>
      </c>
      <c r="DH862" s="45">
        <v>149.19999999999999</v>
      </c>
      <c r="DI862" s="45">
        <v>149.19999999999999</v>
      </c>
      <c r="DJ862" s="45">
        <v>149.19999999999999</v>
      </c>
      <c r="DK862" s="45">
        <v>149.30000000000001</v>
      </c>
      <c r="DL862" s="45">
        <v>148.69999999999999</v>
      </c>
      <c r="DM862" s="45">
        <v>144.9</v>
      </c>
      <c r="DN862" s="45">
        <v>144.9</v>
      </c>
      <c r="DO862" s="45">
        <v>144.9</v>
      </c>
      <c r="DP862" s="45">
        <v>149.4</v>
      </c>
      <c r="DQ862" s="45">
        <v>150</v>
      </c>
      <c r="DR862" s="45">
        <v>150</v>
      </c>
      <c r="DS862" s="45">
        <v>150</v>
      </c>
      <c r="DT862" s="45">
        <v>150</v>
      </c>
      <c r="DU862" s="45">
        <v>144.30000000000001</v>
      </c>
      <c r="DV862" s="45">
        <v>150</v>
      </c>
      <c r="DW862" s="45">
        <v>144.30000000000001</v>
      </c>
      <c r="DX862" s="46">
        <v>145.69999999999999</v>
      </c>
      <c r="DY862" s="46">
        <v>145.1</v>
      </c>
      <c r="DZ862" s="46">
        <v>145.1</v>
      </c>
      <c r="EA862">
        <v>145.1</v>
      </c>
      <c r="EB862" s="47">
        <v>145.1</v>
      </c>
      <c r="EC862" s="47">
        <v>145.1</v>
      </c>
    </row>
    <row r="863" spans="1:133" x14ac:dyDescent="0.25">
      <c r="A863" s="43" t="s">
        <v>4466</v>
      </c>
      <c r="B863" s="43" t="s">
        <v>4467</v>
      </c>
      <c r="C863" s="44">
        <v>4.7600000000000003E-3</v>
      </c>
      <c r="D863" s="45">
        <v>104.6</v>
      </c>
      <c r="E863" s="45">
        <v>104.8</v>
      </c>
      <c r="F863" s="45">
        <v>105.9</v>
      </c>
      <c r="G863" s="45">
        <v>105.5</v>
      </c>
      <c r="H863" s="45">
        <v>104.3</v>
      </c>
      <c r="I863" s="45">
        <v>105.5</v>
      </c>
      <c r="J863" s="45">
        <v>105.2</v>
      </c>
      <c r="K863" s="45">
        <v>105.7</v>
      </c>
      <c r="L863" s="45">
        <v>105.9</v>
      </c>
      <c r="M863" s="45">
        <v>105.8</v>
      </c>
      <c r="N863" s="45">
        <v>105.8</v>
      </c>
      <c r="O863" s="45">
        <v>106.3</v>
      </c>
      <c r="P863" s="45">
        <v>108.5</v>
      </c>
      <c r="Q863" s="45">
        <v>110</v>
      </c>
      <c r="R863" s="45">
        <v>111.5</v>
      </c>
      <c r="S863" s="45">
        <v>111.3</v>
      </c>
      <c r="T863" s="45">
        <v>112.3</v>
      </c>
      <c r="U863" s="45">
        <v>113.8</v>
      </c>
      <c r="V863" s="45">
        <v>112.1</v>
      </c>
      <c r="W863" s="45">
        <v>113</v>
      </c>
      <c r="X863" s="45">
        <v>112.5</v>
      </c>
      <c r="Y863" s="45">
        <v>113</v>
      </c>
      <c r="Z863" s="45">
        <v>113.3</v>
      </c>
      <c r="AA863" s="45">
        <v>113.3</v>
      </c>
      <c r="AB863" s="45">
        <v>116.8</v>
      </c>
      <c r="AC863" s="45">
        <v>118.1</v>
      </c>
      <c r="AD863" s="45">
        <v>117.6</v>
      </c>
      <c r="AE863" s="45">
        <v>118.1</v>
      </c>
      <c r="AF863" s="45">
        <v>118.6</v>
      </c>
      <c r="AG863" s="45">
        <v>118.2</v>
      </c>
      <c r="AH863" s="45">
        <v>118.4</v>
      </c>
      <c r="AI863" s="45">
        <v>118.9</v>
      </c>
      <c r="AJ863" s="45">
        <v>119.2</v>
      </c>
      <c r="AK863" s="45">
        <v>118.8</v>
      </c>
      <c r="AL863" s="45">
        <v>117.8</v>
      </c>
      <c r="AM863" s="45">
        <v>118</v>
      </c>
      <c r="AN863" s="45">
        <v>118.6</v>
      </c>
      <c r="AO863" s="45">
        <v>119.1</v>
      </c>
      <c r="AP863" s="45">
        <v>119.5</v>
      </c>
      <c r="AQ863" s="45">
        <v>120.6</v>
      </c>
      <c r="AR863" s="45">
        <v>125</v>
      </c>
      <c r="AS863" s="45">
        <v>124.8</v>
      </c>
      <c r="AT863" s="45">
        <v>124.7</v>
      </c>
      <c r="AU863" s="45">
        <v>125.3</v>
      </c>
      <c r="AV863" s="45">
        <v>125.2</v>
      </c>
      <c r="AW863" s="45">
        <v>125</v>
      </c>
      <c r="AX863" s="45">
        <v>125.4</v>
      </c>
      <c r="AY863" s="45">
        <v>125.9</v>
      </c>
      <c r="AZ863" s="45">
        <v>125.3</v>
      </c>
      <c r="BA863" s="45">
        <v>125</v>
      </c>
      <c r="BB863" s="45">
        <v>125.2</v>
      </c>
      <c r="BC863" s="45">
        <v>125.3</v>
      </c>
      <c r="BD863" s="45">
        <v>127</v>
      </c>
      <c r="BE863" s="45">
        <v>126.3</v>
      </c>
      <c r="BF863" s="45">
        <v>124.8</v>
      </c>
      <c r="BG863" s="45">
        <v>120.9</v>
      </c>
      <c r="BH863" s="45">
        <v>123.2</v>
      </c>
      <c r="BI863" s="45">
        <v>125.3</v>
      </c>
      <c r="BJ863" s="45">
        <v>127.2</v>
      </c>
      <c r="BK863" s="45">
        <v>127.4</v>
      </c>
      <c r="BL863" s="45">
        <v>127.4</v>
      </c>
      <c r="BM863" s="45">
        <v>127.7</v>
      </c>
      <c r="BN863" s="45">
        <v>126.8</v>
      </c>
      <c r="BO863" s="45">
        <v>128.4</v>
      </c>
      <c r="BP863" s="45">
        <v>128.30000000000001</v>
      </c>
      <c r="BQ863" s="45">
        <v>126.7</v>
      </c>
      <c r="BR863" s="45">
        <v>125.8</v>
      </c>
      <c r="BS863" s="45">
        <v>129.19999999999999</v>
      </c>
      <c r="BT863" s="45">
        <v>128.9</v>
      </c>
      <c r="BU863" s="45">
        <v>130</v>
      </c>
      <c r="BV863" s="45">
        <v>130</v>
      </c>
      <c r="BW863" s="45">
        <v>128.9</v>
      </c>
      <c r="BX863" s="45">
        <v>130</v>
      </c>
      <c r="BY863" s="45">
        <v>131.69999999999999</v>
      </c>
      <c r="BZ863" s="45">
        <v>129.19999999999999</v>
      </c>
      <c r="CA863" s="45">
        <v>129.4</v>
      </c>
      <c r="CB863" s="45">
        <v>132.19999999999999</v>
      </c>
      <c r="CC863" s="45">
        <v>132.6</v>
      </c>
      <c r="CD863" s="45">
        <v>131.1</v>
      </c>
      <c r="CE863" s="45">
        <v>134.30000000000001</v>
      </c>
      <c r="CF863" s="45">
        <v>132.4</v>
      </c>
      <c r="CG863" s="45">
        <v>135.1</v>
      </c>
      <c r="CH863" s="45">
        <v>132.6</v>
      </c>
      <c r="CI863" s="45">
        <v>135.19999999999999</v>
      </c>
      <c r="CJ863" s="45">
        <v>138.9</v>
      </c>
      <c r="CK863" s="45">
        <v>137.80000000000001</v>
      </c>
      <c r="CL863" s="45">
        <v>137.69999999999999</v>
      </c>
      <c r="CM863" s="45">
        <v>136.19999999999999</v>
      </c>
      <c r="CN863" s="45">
        <v>137.1</v>
      </c>
      <c r="CO863" s="45">
        <v>136</v>
      </c>
      <c r="CP863" s="45">
        <v>135.9</v>
      </c>
      <c r="CQ863" s="45">
        <v>137</v>
      </c>
      <c r="CR863" s="45">
        <v>138.19999999999999</v>
      </c>
      <c r="CS863" s="45">
        <v>134.6</v>
      </c>
      <c r="CT863" s="45">
        <v>135.5</v>
      </c>
      <c r="CU863" s="45">
        <v>137.6</v>
      </c>
      <c r="CV863" s="45">
        <v>137</v>
      </c>
      <c r="CW863" s="45">
        <v>143.6</v>
      </c>
      <c r="CX863" s="45">
        <v>141.19999999999999</v>
      </c>
      <c r="CY863" s="45">
        <v>143.9</v>
      </c>
      <c r="CZ863" s="45">
        <v>141.4</v>
      </c>
      <c r="DA863" s="45">
        <v>142.6</v>
      </c>
      <c r="DB863" s="45">
        <v>140.69999999999999</v>
      </c>
      <c r="DC863" s="45">
        <v>141.5</v>
      </c>
      <c r="DD863" s="45">
        <v>143.1</v>
      </c>
      <c r="DE863" s="45">
        <v>143</v>
      </c>
      <c r="DF863" s="45">
        <v>144.1</v>
      </c>
      <c r="DG863" s="45">
        <v>146.69999999999999</v>
      </c>
      <c r="DH863" s="45">
        <v>146.6</v>
      </c>
      <c r="DI863" s="45">
        <v>148.5</v>
      </c>
      <c r="DJ863" s="45">
        <v>150.4</v>
      </c>
      <c r="DK863" s="45">
        <v>150.1</v>
      </c>
      <c r="DL863" s="45">
        <v>151.5</v>
      </c>
      <c r="DM863" s="45">
        <v>151</v>
      </c>
      <c r="DN863" s="45">
        <v>149.6</v>
      </c>
      <c r="DO863" s="45">
        <v>151.6</v>
      </c>
      <c r="DP863" s="45">
        <v>151.1</v>
      </c>
      <c r="DQ863" s="45">
        <v>152.69999999999999</v>
      </c>
      <c r="DR863" s="45">
        <v>152.4</v>
      </c>
      <c r="DS863" s="45">
        <v>154.80000000000001</v>
      </c>
      <c r="DT863" s="45">
        <v>158.1</v>
      </c>
      <c r="DU863" s="45">
        <v>156.69999999999999</v>
      </c>
      <c r="DV863" s="45">
        <v>160.6</v>
      </c>
      <c r="DW863" s="45">
        <v>160.9</v>
      </c>
      <c r="DX863" s="46">
        <v>159.30000000000001</v>
      </c>
      <c r="DY863" s="46">
        <v>159.6</v>
      </c>
      <c r="DZ863" s="46">
        <v>158.30000000000001</v>
      </c>
      <c r="EA863">
        <v>159.30000000000001</v>
      </c>
      <c r="EB863" s="47">
        <v>159.30000000000001</v>
      </c>
      <c r="EC863" s="47">
        <v>158.69999999999999</v>
      </c>
    </row>
    <row r="864" spans="1:133" x14ac:dyDescent="0.25">
      <c r="A864" s="43" t="s">
        <v>4468</v>
      </c>
      <c r="B864" s="43" t="s">
        <v>4469</v>
      </c>
      <c r="C864" s="44">
        <v>2.0699999999999998E-3</v>
      </c>
      <c r="D864" s="45">
        <v>101.7</v>
      </c>
      <c r="E864" s="45">
        <v>102.5</v>
      </c>
      <c r="F864" s="45">
        <v>105.3</v>
      </c>
      <c r="G864" s="45">
        <v>105.1</v>
      </c>
      <c r="H864" s="45">
        <v>104.1</v>
      </c>
      <c r="I864" s="45">
        <v>104.4</v>
      </c>
      <c r="J864" s="45">
        <v>105</v>
      </c>
      <c r="K864" s="45">
        <v>104.4</v>
      </c>
      <c r="L864" s="45">
        <v>104.1</v>
      </c>
      <c r="M864" s="45">
        <v>104.7</v>
      </c>
      <c r="N864" s="45">
        <v>104.5</v>
      </c>
      <c r="O864" s="45">
        <v>104.7</v>
      </c>
      <c r="P864" s="45">
        <v>107.4</v>
      </c>
      <c r="Q864" s="45">
        <v>108.2</v>
      </c>
      <c r="R864" s="45">
        <v>110.9</v>
      </c>
      <c r="S864" s="45">
        <v>111.2</v>
      </c>
      <c r="T864" s="45">
        <v>111.9</v>
      </c>
      <c r="U864" s="45">
        <v>111.5</v>
      </c>
      <c r="V864" s="45">
        <v>110.6</v>
      </c>
      <c r="W864" s="45">
        <v>112.2</v>
      </c>
      <c r="X864" s="45">
        <v>109.9</v>
      </c>
      <c r="Y864" s="45">
        <v>110.6</v>
      </c>
      <c r="Z864" s="45">
        <v>112.3</v>
      </c>
      <c r="AA864" s="45">
        <v>111.5</v>
      </c>
      <c r="AB864" s="45">
        <v>117.3</v>
      </c>
      <c r="AC864" s="45">
        <v>116.5</v>
      </c>
      <c r="AD864" s="45">
        <v>117.1</v>
      </c>
      <c r="AE864" s="45">
        <v>117.7</v>
      </c>
      <c r="AF864" s="45">
        <v>118.7</v>
      </c>
      <c r="AG864" s="45">
        <v>117.6</v>
      </c>
      <c r="AH864" s="45">
        <v>118</v>
      </c>
      <c r="AI864" s="45">
        <v>119</v>
      </c>
      <c r="AJ864" s="45">
        <v>119.2</v>
      </c>
      <c r="AK864" s="45">
        <v>119.5</v>
      </c>
      <c r="AL864" s="45">
        <v>116.8</v>
      </c>
      <c r="AM864" s="45">
        <v>116.5</v>
      </c>
      <c r="AN864" s="45">
        <v>117.6</v>
      </c>
      <c r="AO864" s="45">
        <v>117.3</v>
      </c>
      <c r="AP864" s="45">
        <v>118.1</v>
      </c>
      <c r="AQ864" s="45">
        <v>117.5</v>
      </c>
      <c r="AR864" s="45">
        <v>127.2</v>
      </c>
      <c r="AS864" s="45">
        <v>126.7</v>
      </c>
      <c r="AT864" s="45">
        <v>126.5</v>
      </c>
      <c r="AU864" s="45">
        <v>127.9</v>
      </c>
      <c r="AV864" s="45">
        <v>127.2</v>
      </c>
      <c r="AW864" s="45">
        <v>126.5</v>
      </c>
      <c r="AX864" s="45">
        <v>128.30000000000001</v>
      </c>
      <c r="AY864" s="45">
        <v>129.80000000000001</v>
      </c>
      <c r="AZ864" s="45">
        <v>127.9</v>
      </c>
      <c r="BA864" s="45">
        <v>127.3</v>
      </c>
      <c r="BB864" s="45">
        <v>127.7</v>
      </c>
      <c r="BC864" s="45">
        <v>127.3</v>
      </c>
      <c r="BD864" s="45">
        <v>130.80000000000001</v>
      </c>
      <c r="BE864" s="45">
        <v>129.30000000000001</v>
      </c>
      <c r="BF864" s="45">
        <v>125.8</v>
      </c>
      <c r="BG864" s="45">
        <v>117.8</v>
      </c>
      <c r="BH864" s="45">
        <v>123.2</v>
      </c>
      <c r="BI864" s="45">
        <v>126.3</v>
      </c>
      <c r="BJ864" s="45">
        <v>129.1</v>
      </c>
      <c r="BK864" s="45">
        <v>130</v>
      </c>
      <c r="BL864" s="45">
        <v>130.6</v>
      </c>
      <c r="BM864" s="45">
        <v>130.6</v>
      </c>
      <c r="BN864" s="45">
        <v>128.6</v>
      </c>
      <c r="BO864" s="45">
        <v>129.5</v>
      </c>
      <c r="BP864" s="45">
        <v>130.5</v>
      </c>
      <c r="BQ864" s="45">
        <v>128.1</v>
      </c>
      <c r="BR864" s="45">
        <v>126</v>
      </c>
      <c r="BS864" s="45">
        <v>132.69999999999999</v>
      </c>
      <c r="BT864" s="45">
        <v>130.80000000000001</v>
      </c>
      <c r="BU864" s="45">
        <v>133.1</v>
      </c>
      <c r="BV864" s="45">
        <v>133</v>
      </c>
      <c r="BW864" s="45">
        <v>130.1</v>
      </c>
      <c r="BX864" s="45">
        <v>131.1</v>
      </c>
      <c r="BY864" s="45">
        <v>133.4</v>
      </c>
      <c r="BZ864" s="45">
        <v>129.1</v>
      </c>
      <c r="CA864" s="45">
        <v>129.4</v>
      </c>
      <c r="CB864" s="45">
        <v>134.4</v>
      </c>
      <c r="CC864" s="45">
        <v>135.6</v>
      </c>
      <c r="CD864" s="45">
        <v>131.19999999999999</v>
      </c>
      <c r="CE864" s="45">
        <v>135.69999999999999</v>
      </c>
      <c r="CF864" s="45">
        <v>129.80000000000001</v>
      </c>
      <c r="CG864" s="45">
        <v>137.80000000000001</v>
      </c>
      <c r="CH864" s="45">
        <v>130.9</v>
      </c>
      <c r="CI864" s="45">
        <v>132.5</v>
      </c>
      <c r="CJ864" s="45">
        <v>138.9</v>
      </c>
      <c r="CK864" s="45">
        <v>135.4</v>
      </c>
      <c r="CL864" s="45">
        <v>135.19999999999999</v>
      </c>
      <c r="CM864" s="45">
        <v>134.30000000000001</v>
      </c>
      <c r="CN864" s="45">
        <v>135.1</v>
      </c>
      <c r="CO864" s="45">
        <v>133.80000000000001</v>
      </c>
      <c r="CP864" s="45">
        <v>132.69999999999999</v>
      </c>
      <c r="CQ864" s="45">
        <v>135.1</v>
      </c>
      <c r="CR864" s="45">
        <v>137.5</v>
      </c>
      <c r="CS864" s="45">
        <v>127.3</v>
      </c>
      <c r="CT864" s="45">
        <v>129.30000000000001</v>
      </c>
      <c r="CU864" s="45">
        <v>133.19999999999999</v>
      </c>
      <c r="CV864" s="45">
        <v>126.4</v>
      </c>
      <c r="CW864" s="45">
        <v>139.69999999999999</v>
      </c>
      <c r="CX864" s="45">
        <v>140.9</v>
      </c>
      <c r="CY864" s="45">
        <v>144.1</v>
      </c>
      <c r="CZ864" s="45">
        <v>141.6</v>
      </c>
      <c r="DA864" s="45">
        <v>146</v>
      </c>
      <c r="DB864" s="45">
        <v>141.30000000000001</v>
      </c>
      <c r="DC864" s="45">
        <v>142.69999999999999</v>
      </c>
      <c r="DD864" s="45">
        <v>145.80000000000001</v>
      </c>
      <c r="DE864" s="45">
        <v>144.4</v>
      </c>
      <c r="DF864" s="45">
        <v>141.19999999999999</v>
      </c>
      <c r="DG864" s="45">
        <v>145.6</v>
      </c>
      <c r="DH864" s="45">
        <v>146.19999999999999</v>
      </c>
      <c r="DI864" s="45">
        <v>146.6</v>
      </c>
      <c r="DJ864" s="45">
        <v>146.4</v>
      </c>
      <c r="DK864" s="45">
        <v>145.5</v>
      </c>
      <c r="DL864" s="45">
        <v>148.6</v>
      </c>
      <c r="DM864" s="45">
        <v>147.4</v>
      </c>
      <c r="DN864" s="45">
        <v>145.69999999999999</v>
      </c>
      <c r="DO864" s="45">
        <v>154.1</v>
      </c>
      <c r="DP864" s="45">
        <v>151.30000000000001</v>
      </c>
      <c r="DQ864" s="45">
        <v>155</v>
      </c>
      <c r="DR864" s="45">
        <v>154.9</v>
      </c>
      <c r="DS864" s="45">
        <v>159.69999999999999</v>
      </c>
      <c r="DT864" s="45">
        <v>166.1</v>
      </c>
      <c r="DU864" s="45">
        <v>159.1</v>
      </c>
      <c r="DV864" s="45">
        <v>166.2</v>
      </c>
      <c r="DW864" s="45">
        <v>166</v>
      </c>
      <c r="DX864" s="46">
        <v>162.1</v>
      </c>
      <c r="DY864" s="46">
        <v>162.30000000000001</v>
      </c>
      <c r="DZ864" s="46">
        <v>161.5</v>
      </c>
      <c r="EA864">
        <v>162.5</v>
      </c>
      <c r="EB864" s="47">
        <v>162.30000000000001</v>
      </c>
      <c r="EC864" s="47">
        <v>161.1</v>
      </c>
    </row>
    <row r="865" spans="1:133" x14ac:dyDescent="0.25">
      <c r="A865" s="43" t="s">
        <v>4470</v>
      </c>
      <c r="B865" s="43" t="s">
        <v>4471</v>
      </c>
      <c r="C865" s="44">
        <v>4.4999999999999999E-4</v>
      </c>
      <c r="D865" s="45">
        <v>107.4</v>
      </c>
      <c r="E865" s="45">
        <v>107.5</v>
      </c>
      <c r="F865" s="45">
        <v>107.5</v>
      </c>
      <c r="G865" s="45">
        <v>107.4</v>
      </c>
      <c r="H865" s="45">
        <v>107.6</v>
      </c>
      <c r="I865" s="45">
        <v>107.4</v>
      </c>
      <c r="J865" s="45">
        <v>107.6</v>
      </c>
      <c r="K865" s="45">
        <v>107.7</v>
      </c>
      <c r="L865" s="45">
        <v>107.7</v>
      </c>
      <c r="M865" s="45">
        <v>107.7</v>
      </c>
      <c r="N865" s="45">
        <v>107.7</v>
      </c>
      <c r="O865" s="45">
        <v>108.3</v>
      </c>
      <c r="P865" s="45">
        <v>114.6</v>
      </c>
      <c r="Q865" s="45">
        <v>114.6</v>
      </c>
      <c r="R865" s="45">
        <v>114.6</v>
      </c>
      <c r="S865" s="45">
        <v>114.6</v>
      </c>
      <c r="T865" s="45">
        <v>114.6</v>
      </c>
      <c r="U865" s="45">
        <v>114.8</v>
      </c>
      <c r="V865" s="45">
        <v>114.8</v>
      </c>
      <c r="W865" s="45">
        <v>114.8</v>
      </c>
      <c r="X865" s="45">
        <v>114.8</v>
      </c>
      <c r="Y865" s="45">
        <v>115.1</v>
      </c>
      <c r="Z865" s="45">
        <v>115.1</v>
      </c>
      <c r="AA865" s="45">
        <v>116.1</v>
      </c>
      <c r="AB865" s="45">
        <v>121.3</v>
      </c>
      <c r="AC865" s="45">
        <v>121.3</v>
      </c>
      <c r="AD865" s="45">
        <v>121.3</v>
      </c>
      <c r="AE865" s="45">
        <v>121.3</v>
      </c>
      <c r="AF865" s="45">
        <v>121.3</v>
      </c>
      <c r="AG865" s="45">
        <v>121.9</v>
      </c>
      <c r="AH865" s="45">
        <v>121.9</v>
      </c>
      <c r="AI865" s="45">
        <v>121.9</v>
      </c>
      <c r="AJ865" s="45">
        <v>121.9</v>
      </c>
      <c r="AK865" s="45">
        <v>121.9</v>
      </c>
      <c r="AL865" s="45">
        <v>121.9</v>
      </c>
      <c r="AM865" s="45">
        <v>122.9</v>
      </c>
      <c r="AN865" s="45">
        <v>128.6</v>
      </c>
      <c r="AO865" s="45">
        <v>128.6</v>
      </c>
      <c r="AP865" s="45">
        <v>128.6</v>
      </c>
      <c r="AQ865" s="45">
        <v>128.6</v>
      </c>
      <c r="AR865" s="45">
        <v>130.9</v>
      </c>
      <c r="AS865" s="45">
        <v>130.9</v>
      </c>
      <c r="AT865" s="45">
        <v>130.9</v>
      </c>
      <c r="AU865" s="45">
        <v>130.9</v>
      </c>
      <c r="AV865" s="45">
        <v>132.1</v>
      </c>
      <c r="AW865" s="45">
        <v>132</v>
      </c>
      <c r="AX865" s="45">
        <v>132</v>
      </c>
      <c r="AY865" s="45">
        <v>132.30000000000001</v>
      </c>
      <c r="AZ865" s="45">
        <v>135.6</v>
      </c>
      <c r="BA865" s="45">
        <v>135.6</v>
      </c>
      <c r="BB865" s="45">
        <v>135.4</v>
      </c>
      <c r="BC865" s="45">
        <v>135.6</v>
      </c>
      <c r="BD865" s="45">
        <v>135.4</v>
      </c>
      <c r="BE865" s="45">
        <v>135.1</v>
      </c>
      <c r="BF865" s="45">
        <v>135.1</v>
      </c>
      <c r="BG865" s="45">
        <v>135.1</v>
      </c>
      <c r="BH865" s="45">
        <v>135</v>
      </c>
      <c r="BI865" s="45">
        <v>135</v>
      </c>
      <c r="BJ865" s="45">
        <v>135</v>
      </c>
      <c r="BK865" s="45">
        <v>131.5</v>
      </c>
      <c r="BL865" s="45">
        <v>132</v>
      </c>
      <c r="BM865" s="45">
        <v>132</v>
      </c>
      <c r="BN865" s="45">
        <v>132</v>
      </c>
      <c r="BO865" s="45">
        <v>132.4</v>
      </c>
      <c r="BP865" s="45">
        <v>132</v>
      </c>
      <c r="BQ865" s="45">
        <v>132</v>
      </c>
      <c r="BR865" s="45">
        <v>132</v>
      </c>
      <c r="BS865" s="45">
        <v>132</v>
      </c>
      <c r="BT865" s="45">
        <v>132</v>
      </c>
      <c r="BU865" s="45">
        <v>132</v>
      </c>
      <c r="BV865" s="45">
        <v>132.4</v>
      </c>
      <c r="BW865" s="45">
        <v>132.4</v>
      </c>
      <c r="BX865" s="45">
        <v>135</v>
      </c>
      <c r="BY865" s="45">
        <v>134.69999999999999</v>
      </c>
      <c r="BZ865" s="45">
        <v>134</v>
      </c>
      <c r="CA865" s="45">
        <v>134.19999999999999</v>
      </c>
      <c r="CB865" s="45">
        <v>133.69999999999999</v>
      </c>
      <c r="CC865" s="45">
        <v>134.5</v>
      </c>
      <c r="CD865" s="45">
        <v>133.80000000000001</v>
      </c>
      <c r="CE865" s="45">
        <v>133.80000000000001</v>
      </c>
      <c r="CF865" s="45">
        <v>133.80000000000001</v>
      </c>
      <c r="CG865" s="45">
        <v>133</v>
      </c>
      <c r="CH865" s="45">
        <v>133</v>
      </c>
      <c r="CI865" s="45">
        <v>136.1</v>
      </c>
      <c r="CJ865" s="45">
        <v>139.4</v>
      </c>
      <c r="CK865" s="45">
        <v>139.4</v>
      </c>
      <c r="CL865" s="45">
        <v>139.4</v>
      </c>
      <c r="CM865" s="45">
        <v>139.4</v>
      </c>
      <c r="CN865" s="45">
        <v>139.4</v>
      </c>
      <c r="CO865" s="45">
        <v>139.4</v>
      </c>
      <c r="CP865" s="45">
        <v>139.4</v>
      </c>
      <c r="CQ865" s="45">
        <v>140.5</v>
      </c>
      <c r="CR865" s="45">
        <v>140.5</v>
      </c>
      <c r="CS865" s="45">
        <v>141.6</v>
      </c>
      <c r="CT865" s="45">
        <v>141.6</v>
      </c>
      <c r="CU865" s="45">
        <v>141.6</v>
      </c>
      <c r="CV865" s="45">
        <v>141.6</v>
      </c>
      <c r="CW865" s="45">
        <v>142.30000000000001</v>
      </c>
      <c r="CX865" s="45">
        <v>146</v>
      </c>
      <c r="CY865" s="45">
        <v>147.4</v>
      </c>
      <c r="CZ865" s="45">
        <v>145.9</v>
      </c>
      <c r="DA865" s="45">
        <v>145.9</v>
      </c>
      <c r="DB865" s="45">
        <v>147.1</v>
      </c>
      <c r="DC865" s="45">
        <v>148.80000000000001</v>
      </c>
      <c r="DD865" s="45">
        <v>148.80000000000001</v>
      </c>
      <c r="DE865" s="45">
        <v>148.80000000000001</v>
      </c>
      <c r="DF865" s="45">
        <v>153.80000000000001</v>
      </c>
      <c r="DG865" s="45">
        <v>154.6</v>
      </c>
      <c r="DH865" s="45">
        <v>158.6</v>
      </c>
      <c r="DI865" s="45">
        <v>178.1</v>
      </c>
      <c r="DJ865" s="45">
        <v>178.1</v>
      </c>
      <c r="DK865" s="45">
        <v>178.1</v>
      </c>
      <c r="DL865" s="45">
        <v>175.3</v>
      </c>
      <c r="DM865" s="45">
        <v>173.9</v>
      </c>
      <c r="DN865" s="45">
        <v>173.9</v>
      </c>
      <c r="DO865" s="45">
        <v>174</v>
      </c>
      <c r="DP865" s="45">
        <v>175.4</v>
      </c>
      <c r="DQ865" s="45">
        <v>175.4</v>
      </c>
      <c r="DR865" s="45">
        <v>175.4</v>
      </c>
      <c r="DS865" s="45">
        <v>175.4</v>
      </c>
      <c r="DT865" s="45">
        <v>175.4</v>
      </c>
      <c r="DU865" s="45">
        <v>179.3</v>
      </c>
      <c r="DV865" s="45">
        <v>180.3</v>
      </c>
      <c r="DW865" s="45">
        <v>180.3</v>
      </c>
      <c r="DX865" s="46">
        <v>180.3</v>
      </c>
      <c r="DY865" s="46">
        <v>181.9</v>
      </c>
      <c r="DZ865" s="46">
        <v>181.9</v>
      </c>
      <c r="EA865">
        <v>181.9</v>
      </c>
      <c r="EB865" s="47">
        <v>181.9</v>
      </c>
      <c r="EC865" s="47">
        <v>181.9</v>
      </c>
    </row>
    <row r="866" spans="1:133" x14ac:dyDescent="0.25">
      <c r="A866" s="43" t="s">
        <v>4472</v>
      </c>
      <c r="B866" s="43" t="s">
        <v>4473</v>
      </c>
      <c r="C866" s="44">
        <v>2.0999999999999999E-3</v>
      </c>
      <c r="D866" s="45">
        <v>106.7</v>
      </c>
      <c r="E866" s="45">
        <v>106.3</v>
      </c>
      <c r="F866" s="45">
        <v>106</v>
      </c>
      <c r="G866" s="45">
        <v>105.3</v>
      </c>
      <c r="H866" s="45">
        <v>103.7</v>
      </c>
      <c r="I866" s="45">
        <v>106</v>
      </c>
      <c r="J866" s="45">
        <v>104.7</v>
      </c>
      <c r="K866" s="45">
        <v>106.6</v>
      </c>
      <c r="L866" s="45">
        <v>107.2</v>
      </c>
      <c r="M866" s="45">
        <v>106.5</v>
      </c>
      <c r="N866" s="45">
        <v>106.4</v>
      </c>
      <c r="O866" s="45">
        <v>107.5</v>
      </c>
      <c r="P866" s="45">
        <v>108</v>
      </c>
      <c r="Q866" s="45">
        <v>110.5</v>
      </c>
      <c r="R866" s="45">
        <v>111.4</v>
      </c>
      <c r="S866" s="45">
        <v>110.5</v>
      </c>
      <c r="T866" s="45">
        <v>112.1</v>
      </c>
      <c r="U866" s="45">
        <v>116</v>
      </c>
      <c r="V866" s="45">
        <v>113</v>
      </c>
      <c r="W866" s="45">
        <v>113.3</v>
      </c>
      <c r="X866" s="45">
        <v>114.6</v>
      </c>
      <c r="Y866" s="45">
        <v>115</v>
      </c>
      <c r="Z866" s="45">
        <v>113.9</v>
      </c>
      <c r="AA866" s="45">
        <v>114.6</v>
      </c>
      <c r="AB866" s="45">
        <v>115.2</v>
      </c>
      <c r="AC866" s="45">
        <v>118.8</v>
      </c>
      <c r="AD866" s="45">
        <v>117</v>
      </c>
      <c r="AE866" s="45">
        <v>117.6</v>
      </c>
      <c r="AF866" s="45">
        <v>117.6</v>
      </c>
      <c r="AG866" s="45">
        <v>117.7</v>
      </c>
      <c r="AH866" s="45">
        <v>117.8</v>
      </c>
      <c r="AI866" s="45">
        <v>117.9</v>
      </c>
      <c r="AJ866" s="45">
        <v>118.5</v>
      </c>
      <c r="AK866" s="45">
        <v>117.3</v>
      </c>
      <c r="AL866" s="45">
        <v>117.7</v>
      </c>
      <c r="AM866" s="45">
        <v>118</v>
      </c>
      <c r="AN866" s="45">
        <v>116.8</v>
      </c>
      <c r="AO866" s="45">
        <v>118.1</v>
      </c>
      <c r="AP866" s="45">
        <v>118.3</v>
      </c>
      <c r="AQ866" s="45">
        <v>121.2</v>
      </c>
      <c r="AR866" s="45">
        <v>121.2</v>
      </c>
      <c r="AS866" s="45">
        <v>121.2</v>
      </c>
      <c r="AT866" s="45">
        <v>121.3</v>
      </c>
      <c r="AU866" s="45">
        <v>121.2</v>
      </c>
      <c r="AV866" s="45">
        <v>121.3</v>
      </c>
      <c r="AW866" s="45">
        <v>121.7</v>
      </c>
      <c r="AX866" s="45">
        <v>120.6</v>
      </c>
      <c r="AY866" s="45">
        <v>120</v>
      </c>
      <c r="AZ866" s="45">
        <v>119.7</v>
      </c>
      <c r="BA866" s="45">
        <v>119.7</v>
      </c>
      <c r="BB866" s="45">
        <v>119.6</v>
      </c>
      <c r="BC866" s="45">
        <v>120.3</v>
      </c>
      <c r="BD866" s="45">
        <v>120.8</v>
      </c>
      <c r="BE866" s="45">
        <v>120.7</v>
      </c>
      <c r="BF866" s="45">
        <v>120.7</v>
      </c>
      <c r="BG866" s="45">
        <v>119.7</v>
      </c>
      <c r="BH866" s="45">
        <v>119.8</v>
      </c>
      <c r="BI866" s="45">
        <v>121.4</v>
      </c>
      <c r="BJ866" s="45">
        <v>123</v>
      </c>
      <c r="BK866" s="45">
        <v>123.2</v>
      </c>
      <c r="BL866" s="45">
        <v>122.5</v>
      </c>
      <c r="BM866" s="45">
        <v>123.3</v>
      </c>
      <c r="BN866" s="45">
        <v>123.2</v>
      </c>
      <c r="BO866" s="45">
        <v>125.8</v>
      </c>
      <c r="BP866" s="45">
        <v>124.4</v>
      </c>
      <c r="BQ866" s="45">
        <v>123.4</v>
      </c>
      <c r="BR866" s="45">
        <v>123.4</v>
      </c>
      <c r="BS866" s="45">
        <v>124.4</v>
      </c>
      <c r="BT866" s="45">
        <v>125.5</v>
      </c>
      <c r="BU866" s="45">
        <v>125.8</v>
      </c>
      <c r="BV866" s="45">
        <v>125.9</v>
      </c>
      <c r="BW866" s="45">
        <v>126.2</v>
      </c>
      <c r="BX866" s="45">
        <v>126.8</v>
      </c>
      <c r="BY866" s="45">
        <v>128.69999999999999</v>
      </c>
      <c r="BZ866" s="45">
        <v>127.5</v>
      </c>
      <c r="CA866" s="45">
        <v>127.7</v>
      </c>
      <c r="CB866" s="45">
        <v>128.80000000000001</v>
      </c>
      <c r="CC866" s="45">
        <v>128.5</v>
      </c>
      <c r="CD866" s="45">
        <v>128.4</v>
      </c>
      <c r="CE866" s="45">
        <v>131.1</v>
      </c>
      <c r="CF866" s="45">
        <v>132.6</v>
      </c>
      <c r="CG866" s="45">
        <v>131.19999999999999</v>
      </c>
      <c r="CH866" s="45">
        <v>132.30000000000001</v>
      </c>
      <c r="CI866" s="45">
        <v>135.80000000000001</v>
      </c>
      <c r="CJ866" s="45">
        <v>137</v>
      </c>
      <c r="CK866" s="45">
        <v>137.69999999999999</v>
      </c>
      <c r="CL866" s="45">
        <v>137.4</v>
      </c>
      <c r="CM866" s="45">
        <v>135.1</v>
      </c>
      <c r="CN866" s="45">
        <v>136</v>
      </c>
      <c r="CO866" s="45">
        <v>134.69999999999999</v>
      </c>
      <c r="CP866" s="45">
        <v>134.30000000000001</v>
      </c>
      <c r="CQ866" s="45">
        <v>134.30000000000001</v>
      </c>
      <c r="CR866" s="45">
        <v>134.9</v>
      </c>
      <c r="CS866" s="45">
        <v>136.4</v>
      </c>
      <c r="CT866" s="45">
        <v>136.6</v>
      </c>
      <c r="CU866" s="45">
        <v>137.6</v>
      </c>
      <c r="CV866" s="45">
        <v>142.9</v>
      </c>
      <c r="CW866" s="45">
        <v>144.6</v>
      </c>
      <c r="CX866" s="45">
        <v>137.19999999999999</v>
      </c>
      <c r="CY866" s="45">
        <v>139.9</v>
      </c>
      <c r="CZ866" s="45">
        <v>137.19999999999999</v>
      </c>
      <c r="DA866" s="45">
        <v>135.5</v>
      </c>
      <c r="DB866" s="45">
        <v>135.80000000000001</v>
      </c>
      <c r="DC866" s="45">
        <v>135.80000000000001</v>
      </c>
      <c r="DD866" s="45">
        <v>135.80000000000001</v>
      </c>
      <c r="DE866" s="45">
        <v>137.1</v>
      </c>
      <c r="DF866" s="45">
        <v>141.69999999999999</v>
      </c>
      <c r="DG866" s="45">
        <v>143</v>
      </c>
      <c r="DH866" s="45">
        <v>141.4</v>
      </c>
      <c r="DI866" s="45">
        <v>141</v>
      </c>
      <c r="DJ866" s="45">
        <v>145.69999999999999</v>
      </c>
      <c r="DK866" s="45">
        <v>145.80000000000001</v>
      </c>
      <c r="DL866" s="45">
        <v>146.5</v>
      </c>
      <c r="DM866" s="45">
        <v>146.6</v>
      </c>
      <c r="DN866" s="45">
        <v>145.1</v>
      </c>
      <c r="DO866" s="45">
        <v>141</v>
      </c>
      <c r="DP866" s="45">
        <v>142.4</v>
      </c>
      <c r="DQ866" s="45">
        <v>142.30000000000001</v>
      </c>
      <c r="DR866" s="45">
        <v>141.80000000000001</v>
      </c>
      <c r="DS866" s="45">
        <v>142.4</v>
      </c>
      <c r="DT866" s="45">
        <v>143.69999999999999</v>
      </c>
      <c r="DU866" s="45">
        <v>146.30000000000001</v>
      </c>
      <c r="DV866" s="45">
        <v>147.4</v>
      </c>
      <c r="DW866" s="45">
        <v>148.4</v>
      </c>
      <c r="DX866" s="46">
        <v>148.80000000000001</v>
      </c>
      <c r="DY866" s="46">
        <v>149.1</v>
      </c>
      <c r="DZ866" s="46">
        <v>146.80000000000001</v>
      </c>
      <c r="EA866">
        <v>148</v>
      </c>
      <c r="EB866" s="47">
        <v>148.30000000000001</v>
      </c>
      <c r="EC866" s="47">
        <v>148</v>
      </c>
    </row>
    <row r="867" spans="1:133" x14ac:dyDescent="0.25">
      <c r="A867" s="43" t="s">
        <v>4474</v>
      </c>
      <c r="B867" s="43" t="s">
        <v>4475</v>
      </c>
      <c r="C867" s="44">
        <v>1.3999999999999999E-4</v>
      </c>
      <c r="D867" s="45">
        <v>107</v>
      </c>
      <c r="E867" s="45">
        <v>107</v>
      </c>
      <c r="F867" s="45">
        <v>107</v>
      </c>
      <c r="G867" s="45">
        <v>107</v>
      </c>
      <c r="H867" s="45">
        <v>107</v>
      </c>
      <c r="I867" s="45">
        <v>107</v>
      </c>
      <c r="J867" s="45">
        <v>107</v>
      </c>
      <c r="K867" s="45">
        <v>107</v>
      </c>
      <c r="L867" s="45">
        <v>107</v>
      </c>
      <c r="M867" s="45">
        <v>107.3</v>
      </c>
      <c r="N867" s="45">
        <v>107.3</v>
      </c>
      <c r="O867" s="45">
        <v>107.3</v>
      </c>
      <c r="P867" s="45">
        <v>113.2</v>
      </c>
      <c r="Q867" s="45">
        <v>113.2</v>
      </c>
      <c r="R867" s="45">
        <v>113.2</v>
      </c>
      <c r="S867" s="45">
        <v>113.2</v>
      </c>
      <c r="T867" s="45">
        <v>113.2</v>
      </c>
      <c r="U867" s="45">
        <v>113.2</v>
      </c>
      <c r="V867" s="45">
        <v>113.2</v>
      </c>
      <c r="W867" s="45">
        <v>113.2</v>
      </c>
      <c r="X867" s="45">
        <v>113.2</v>
      </c>
      <c r="Y867" s="45">
        <v>113.7</v>
      </c>
      <c r="Z867" s="45">
        <v>113.7</v>
      </c>
      <c r="AA867" s="45">
        <v>113.7</v>
      </c>
      <c r="AB867" s="45">
        <v>121</v>
      </c>
      <c r="AC867" s="45">
        <v>121</v>
      </c>
      <c r="AD867" s="45">
        <v>121</v>
      </c>
      <c r="AE867" s="45">
        <v>121</v>
      </c>
      <c r="AF867" s="45">
        <v>121</v>
      </c>
      <c r="AG867" s="45">
        <v>121.8</v>
      </c>
      <c r="AH867" s="45">
        <v>121.8</v>
      </c>
      <c r="AI867" s="45">
        <v>121.8</v>
      </c>
      <c r="AJ867" s="45">
        <v>121.8</v>
      </c>
      <c r="AK867" s="45">
        <v>122.4</v>
      </c>
      <c r="AL867" s="45">
        <v>122.4</v>
      </c>
      <c r="AM867" s="45">
        <v>122.4</v>
      </c>
      <c r="AN867" s="45">
        <v>128.5</v>
      </c>
      <c r="AO867" s="45">
        <v>128.5</v>
      </c>
      <c r="AP867" s="45">
        <v>128.5</v>
      </c>
      <c r="AQ867" s="45">
        <v>130.69999999999999</v>
      </c>
      <c r="AR867" s="45">
        <v>130.69999999999999</v>
      </c>
      <c r="AS867" s="45">
        <v>130.69999999999999</v>
      </c>
      <c r="AT867" s="45">
        <v>130.69999999999999</v>
      </c>
      <c r="AU867" s="45">
        <v>130.69999999999999</v>
      </c>
      <c r="AV867" s="45">
        <v>130.69999999999999</v>
      </c>
      <c r="AW867" s="45">
        <v>131.1</v>
      </c>
      <c r="AX867" s="45">
        <v>131.1</v>
      </c>
      <c r="AY867" s="45">
        <v>136.80000000000001</v>
      </c>
      <c r="AZ867" s="45">
        <v>137.4</v>
      </c>
      <c r="BA867" s="45">
        <v>137.4</v>
      </c>
      <c r="BB867" s="45">
        <v>137.4</v>
      </c>
      <c r="BC867" s="45">
        <v>137.4</v>
      </c>
      <c r="BD867" s="45">
        <v>137.4</v>
      </c>
      <c r="BE867" s="45">
        <v>137.4</v>
      </c>
      <c r="BF867" s="45">
        <v>137.4</v>
      </c>
      <c r="BG867" s="45">
        <v>137.4</v>
      </c>
      <c r="BH867" s="45">
        <v>137.4</v>
      </c>
      <c r="BI867" s="45">
        <v>137.80000000000001</v>
      </c>
      <c r="BJ867" s="45">
        <v>137.80000000000001</v>
      </c>
      <c r="BK867" s="45">
        <v>137.80000000000001</v>
      </c>
      <c r="BL867" s="45">
        <v>137.80000000000001</v>
      </c>
      <c r="BM867" s="45">
        <v>137.80000000000001</v>
      </c>
      <c r="BN867" s="45">
        <v>137.4</v>
      </c>
      <c r="BO867" s="45">
        <v>137.80000000000001</v>
      </c>
      <c r="BP867" s="45">
        <v>141.19999999999999</v>
      </c>
      <c r="BQ867" s="45">
        <v>140.4</v>
      </c>
      <c r="BR867" s="45">
        <v>140.4</v>
      </c>
      <c r="BS867" s="45">
        <v>140.4</v>
      </c>
      <c r="BT867" s="45">
        <v>140.4</v>
      </c>
      <c r="BU867" s="45">
        <v>140.80000000000001</v>
      </c>
      <c r="BV867" s="45">
        <v>141.6</v>
      </c>
      <c r="BW867" s="45">
        <v>141.6</v>
      </c>
      <c r="BX867" s="45">
        <v>145.4</v>
      </c>
      <c r="BY867" s="45">
        <v>141.6</v>
      </c>
      <c r="BZ867" s="45">
        <v>141.6</v>
      </c>
      <c r="CA867" s="45">
        <v>141.6</v>
      </c>
      <c r="CB867" s="45">
        <v>145.5</v>
      </c>
      <c r="CC867" s="45">
        <v>145.4</v>
      </c>
      <c r="CD867" s="45">
        <v>162.30000000000001</v>
      </c>
      <c r="CE867" s="45">
        <v>162.30000000000001</v>
      </c>
      <c r="CF867" s="45">
        <v>162.30000000000001</v>
      </c>
      <c r="CG867" s="45">
        <v>162.80000000000001</v>
      </c>
      <c r="CH867" s="45">
        <v>162.9</v>
      </c>
      <c r="CI867" s="45">
        <v>162.80000000000001</v>
      </c>
      <c r="CJ867" s="45">
        <v>166.8</v>
      </c>
      <c r="CK867" s="45">
        <v>169.5</v>
      </c>
      <c r="CL867" s="45">
        <v>172</v>
      </c>
      <c r="CM867" s="45">
        <v>172</v>
      </c>
      <c r="CN867" s="45">
        <v>176.5</v>
      </c>
      <c r="CO867" s="45">
        <v>178.6</v>
      </c>
      <c r="CP867" s="45">
        <v>194.2</v>
      </c>
      <c r="CQ867" s="45">
        <v>194.2</v>
      </c>
      <c r="CR867" s="45">
        <v>192.5</v>
      </c>
      <c r="CS867" s="45">
        <v>191.6</v>
      </c>
      <c r="CT867" s="45">
        <v>189.9</v>
      </c>
      <c r="CU867" s="45">
        <v>190.7</v>
      </c>
      <c r="CV867" s="45">
        <v>189.2</v>
      </c>
      <c r="CW867" s="45">
        <v>189.2</v>
      </c>
      <c r="CX867" s="45">
        <v>189</v>
      </c>
      <c r="CY867" s="45">
        <v>189</v>
      </c>
      <c r="CZ867" s="45">
        <v>188</v>
      </c>
      <c r="DA867" s="45">
        <v>188</v>
      </c>
      <c r="DB867" s="45">
        <v>186.2</v>
      </c>
      <c r="DC867" s="45">
        <v>187.3</v>
      </c>
      <c r="DD867" s="45">
        <v>192.7</v>
      </c>
      <c r="DE867" s="45">
        <v>192.7</v>
      </c>
      <c r="DF867" s="45">
        <v>192.7</v>
      </c>
      <c r="DG867" s="45">
        <v>192.7</v>
      </c>
      <c r="DH867" s="45">
        <v>192.7</v>
      </c>
      <c r="DI867" s="45">
        <v>192.7</v>
      </c>
      <c r="DJ867" s="45">
        <v>192.5</v>
      </c>
      <c r="DK867" s="45">
        <v>192.5</v>
      </c>
      <c r="DL867" s="45">
        <v>192.5</v>
      </c>
      <c r="DM867" s="45">
        <v>195.2</v>
      </c>
      <c r="DN867" s="45">
        <v>196</v>
      </c>
      <c r="DO867" s="45">
        <v>202.3</v>
      </c>
      <c r="DP867" s="45">
        <v>202.4</v>
      </c>
      <c r="DQ867" s="45">
        <v>202.6</v>
      </c>
      <c r="DR867" s="45">
        <v>202.9</v>
      </c>
      <c r="DS867" s="45">
        <v>202.9</v>
      </c>
      <c r="DT867" s="45">
        <v>203</v>
      </c>
      <c r="DU867" s="45">
        <v>203.8</v>
      </c>
      <c r="DV867" s="45">
        <v>211.5</v>
      </c>
      <c r="DW867" s="45">
        <v>211.5</v>
      </c>
      <c r="DX867" s="46">
        <v>207.4</v>
      </c>
      <c r="DY867" s="46">
        <v>207.4</v>
      </c>
      <c r="DZ867" s="46">
        <v>207.8</v>
      </c>
      <c r="EA867">
        <v>207.8</v>
      </c>
      <c r="EB867" s="47">
        <v>208.5</v>
      </c>
      <c r="EC867" s="47">
        <v>208.5</v>
      </c>
    </row>
    <row r="868" spans="1:133" x14ac:dyDescent="0.25">
      <c r="A868" s="43" t="s">
        <v>4476</v>
      </c>
      <c r="B868" s="43" t="s">
        <v>4477</v>
      </c>
      <c r="C868" s="44">
        <v>4.9410000000000003E-2</v>
      </c>
      <c r="D868" s="45">
        <v>115</v>
      </c>
      <c r="E868" s="45">
        <v>115</v>
      </c>
      <c r="F868" s="45">
        <v>115</v>
      </c>
      <c r="G868" s="45">
        <v>115</v>
      </c>
      <c r="H868" s="45">
        <v>115</v>
      </c>
      <c r="I868" s="45">
        <v>115</v>
      </c>
      <c r="J868" s="45">
        <v>115</v>
      </c>
      <c r="K868" s="45">
        <v>115</v>
      </c>
      <c r="L868" s="45">
        <v>115</v>
      </c>
      <c r="M868" s="45">
        <v>117.1</v>
      </c>
      <c r="N868" s="45">
        <v>117.1</v>
      </c>
      <c r="O868" s="45">
        <v>117.1</v>
      </c>
      <c r="P868" s="45">
        <v>121.3</v>
      </c>
      <c r="Q868" s="45">
        <v>121.3</v>
      </c>
      <c r="R868" s="45">
        <v>121.3</v>
      </c>
      <c r="S868" s="45">
        <v>121.3</v>
      </c>
      <c r="T868" s="45">
        <v>122.2</v>
      </c>
      <c r="U868" s="45">
        <v>122.2</v>
      </c>
      <c r="V868" s="45">
        <v>122.2</v>
      </c>
      <c r="W868" s="45">
        <v>122.2</v>
      </c>
      <c r="X868" s="45">
        <v>123.1</v>
      </c>
      <c r="Y868" s="45">
        <v>123.8</v>
      </c>
      <c r="Z868" s="45">
        <v>123.8</v>
      </c>
      <c r="AA868" s="45">
        <v>123.8</v>
      </c>
      <c r="AB868" s="45">
        <v>124.9</v>
      </c>
      <c r="AC868" s="45">
        <v>124.9</v>
      </c>
      <c r="AD868" s="45">
        <v>124.9</v>
      </c>
      <c r="AE868" s="45">
        <v>124.9</v>
      </c>
      <c r="AF868" s="45">
        <v>124.9</v>
      </c>
      <c r="AG868" s="45">
        <v>124.9</v>
      </c>
      <c r="AH868" s="45">
        <v>124.9</v>
      </c>
      <c r="AI868" s="45">
        <v>124.9</v>
      </c>
      <c r="AJ868" s="45">
        <v>124.9</v>
      </c>
      <c r="AK868" s="45">
        <v>125.4</v>
      </c>
      <c r="AL868" s="45">
        <v>125.4</v>
      </c>
      <c r="AM868" s="45">
        <v>126.5</v>
      </c>
      <c r="AN868" s="45">
        <v>143.30000000000001</v>
      </c>
      <c r="AO868" s="45">
        <v>143.30000000000001</v>
      </c>
      <c r="AP868" s="45">
        <v>143.30000000000001</v>
      </c>
      <c r="AQ868" s="45">
        <v>143.30000000000001</v>
      </c>
      <c r="AR868" s="45">
        <v>144.6</v>
      </c>
      <c r="AS868" s="45">
        <v>144.6</v>
      </c>
      <c r="AT868" s="45">
        <v>144.6</v>
      </c>
      <c r="AU868" s="45">
        <v>144.6</v>
      </c>
      <c r="AV868" s="45">
        <v>145.4</v>
      </c>
      <c r="AW868" s="45">
        <v>145.4</v>
      </c>
      <c r="AX868" s="45">
        <v>145.4</v>
      </c>
      <c r="AY868" s="45">
        <v>147.30000000000001</v>
      </c>
      <c r="AZ868" s="45">
        <v>147.30000000000001</v>
      </c>
      <c r="BA868" s="45">
        <v>147.30000000000001</v>
      </c>
      <c r="BB868" s="45">
        <v>147.30000000000001</v>
      </c>
      <c r="BC868" s="45">
        <v>147.30000000000001</v>
      </c>
      <c r="BD868" s="45">
        <v>144.5</v>
      </c>
      <c r="BE868" s="45">
        <v>144.5</v>
      </c>
      <c r="BF868" s="45">
        <v>144.5</v>
      </c>
      <c r="BG868" s="45">
        <v>144.5</v>
      </c>
      <c r="BH868" s="45">
        <v>144.5</v>
      </c>
      <c r="BI868" s="45">
        <v>134.9</v>
      </c>
      <c r="BJ868" s="45">
        <v>134.9</v>
      </c>
      <c r="BK868" s="45">
        <v>138.5</v>
      </c>
      <c r="BL868" s="45">
        <v>139.1</v>
      </c>
      <c r="BM868" s="45">
        <v>139.1</v>
      </c>
      <c r="BN868" s="45">
        <v>148</v>
      </c>
      <c r="BO868" s="45">
        <v>152</v>
      </c>
      <c r="BP868" s="45">
        <v>153.5</v>
      </c>
      <c r="BQ868" s="45">
        <v>155.30000000000001</v>
      </c>
      <c r="BR868" s="45">
        <v>155.30000000000001</v>
      </c>
      <c r="BS868" s="45">
        <v>157.6</v>
      </c>
      <c r="BT868" s="45">
        <v>157.6</v>
      </c>
      <c r="BU868" s="45">
        <v>153.80000000000001</v>
      </c>
      <c r="BV868" s="45">
        <v>155.6</v>
      </c>
      <c r="BW868" s="45">
        <v>155.9</v>
      </c>
      <c r="BX868" s="45">
        <v>155.6</v>
      </c>
      <c r="BY868" s="45">
        <v>160</v>
      </c>
      <c r="BZ868" s="45">
        <v>160.4</v>
      </c>
      <c r="CA868" s="45">
        <v>154.9</v>
      </c>
      <c r="CB868" s="45">
        <v>155.1</v>
      </c>
      <c r="CC868" s="45">
        <v>160.6</v>
      </c>
      <c r="CD868" s="45">
        <v>160.6</v>
      </c>
      <c r="CE868" s="45">
        <v>160.69999999999999</v>
      </c>
      <c r="CF868" s="45">
        <v>160.30000000000001</v>
      </c>
      <c r="CG868" s="45">
        <v>160.80000000000001</v>
      </c>
      <c r="CH868" s="45">
        <v>160.9</v>
      </c>
      <c r="CI868" s="45">
        <v>160.9</v>
      </c>
      <c r="CJ868" s="45">
        <v>160.9</v>
      </c>
      <c r="CK868" s="45">
        <v>160.9</v>
      </c>
      <c r="CL868" s="45">
        <v>161.1</v>
      </c>
      <c r="CM868" s="45">
        <v>161</v>
      </c>
      <c r="CN868" s="45">
        <v>162.1</v>
      </c>
      <c r="CO868" s="45">
        <v>162.4</v>
      </c>
      <c r="CP868" s="45">
        <v>162.5</v>
      </c>
      <c r="CQ868" s="45">
        <v>162.5</v>
      </c>
      <c r="CR868" s="45">
        <v>162.5</v>
      </c>
      <c r="CS868" s="45">
        <v>162.9</v>
      </c>
      <c r="CT868" s="45">
        <v>163.19999999999999</v>
      </c>
      <c r="CU868" s="45">
        <v>163.19999999999999</v>
      </c>
      <c r="CV868" s="45">
        <v>163.19999999999999</v>
      </c>
      <c r="CW868" s="45">
        <v>165</v>
      </c>
      <c r="CX868" s="45">
        <v>167.2</v>
      </c>
      <c r="CY868" s="45">
        <v>167.3</v>
      </c>
      <c r="CZ868" s="45">
        <v>167.5</v>
      </c>
      <c r="DA868" s="45">
        <v>166.9</v>
      </c>
      <c r="DB868" s="45">
        <v>168.1</v>
      </c>
      <c r="DC868" s="45">
        <v>168.5</v>
      </c>
      <c r="DD868" s="45">
        <v>168.1</v>
      </c>
      <c r="DE868" s="45">
        <v>168.9</v>
      </c>
      <c r="DF868" s="45">
        <v>168.8</v>
      </c>
      <c r="DG868" s="45">
        <v>168.8</v>
      </c>
      <c r="DH868" s="45">
        <v>169.8</v>
      </c>
      <c r="DI868" s="45">
        <v>170.7</v>
      </c>
      <c r="DJ868" s="45">
        <v>170.7</v>
      </c>
      <c r="DK868" s="45">
        <v>171.3</v>
      </c>
      <c r="DL868" s="45">
        <v>171.3</v>
      </c>
      <c r="DM868" s="45">
        <v>172.9</v>
      </c>
      <c r="DN868" s="45">
        <v>172.9</v>
      </c>
      <c r="DO868" s="45">
        <v>172.9</v>
      </c>
      <c r="DP868" s="45">
        <v>171.1</v>
      </c>
      <c r="DQ868" s="45">
        <v>170.8</v>
      </c>
      <c r="DR868" s="45">
        <v>169.6</v>
      </c>
      <c r="DS868" s="45">
        <v>177.8</v>
      </c>
      <c r="DT868" s="45">
        <v>176.4</v>
      </c>
      <c r="DU868" s="45">
        <v>175.7</v>
      </c>
      <c r="DV868" s="45">
        <v>173.5</v>
      </c>
      <c r="DW868" s="45">
        <v>171.3</v>
      </c>
      <c r="DX868" s="46">
        <v>172</v>
      </c>
      <c r="DY868" s="46">
        <v>169.7</v>
      </c>
      <c r="DZ868" s="46">
        <v>170.5</v>
      </c>
      <c r="EA868">
        <v>168</v>
      </c>
      <c r="EB868" s="47">
        <v>168</v>
      </c>
      <c r="EC868" s="47">
        <v>167.2</v>
      </c>
    </row>
    <row r="869" spans="1:133" x14ac:dyDescent="0.25">
      <c r="A869" s="43" t="s">
        <v>4478</v>
      </c>
      <c r="B869" s="43" t="s">
        <v>4479</v>
      </c>
      <c r="C869" s="44">
        <v>4.9410000000000003E-2</v>
      </c>
      <c r="D869" s="45">
        <v>115</v>
      </c>
      <c r="E869" s="45">
        <v>115</v>
      </c>
      <c r="F869" s="45">
        <v>115</v>
      </c>
      <c r="G869" s="45">
        <v>115</v>
      </c>
      <c r="H869" s="45">
        <v>115</v>
      </c>
      <c r="I869" s="45">
        <v>115</v>
      </c>
      <c r="J869" s="45">
        <v>115</v>
      </c>
      <c r="K869" s="45">
        <v>115</v>
      </c>
      <c r="L869" s="45">
        <v>115</v>
      </c>
      <c r="M869" s="45">
        <v>117.1</v>
      </c>
      <c r="N869" s="45">
        <v>117.1</v>
      </c>
      <c r="O869" s="45">
        <v>117.1</v>
      </c>
      <c r="P869" s="45">
        <v>121.3</v>
      </c>
      <c r="Q869" s="45">
        <v>121.3</v>
      </c>
      <c r="R869" s="45">
        <v>121.3</v>
      </c>
      <c r="S869" s="45">
        <v>121.3</v>
      </c>
      <c r="T869" s="45">
        <v>122.2</v>
      </c>
      <c r="U869" s="45">
        <v>122.2</v>
      </c>
      <c r="V869" s="45">
        <v>122.2</v>
      </c>
      <c r="W869" s="45">
        <v>122.2</v>
      </c>
      <c r="X869" s="45">
        <v>123.1</v>
      </c>
      <c r="Y869" s="45">
        <v>123.8</v>
      </c>
      <c r="Z869" s="45">
        <v>123.8</v>
      </c>
      <c r="AA869" s="45">
        <v>123.8</v>
      </c>
      <c r="AB869" s="45">
        <v>124.9</v>
      </c>
      <c r="AC869" s="45">
        <v>124.9</v>
      </c>
      <c r="AD869" s="45">
        <v>124.9</v>
      </c>
      <c r="AE869" s="45">
        <v>124.9</v>
      </c>
      <c r="AF869" s="45">
        <v>124.9</v>
      </c>
      <c r="AG869" s="45">
        <v>124.9</v>
      </c>
      <c r="AH869" s="45">
        <v>124.9</v>
      </c>
      <c r="AI869" s="45">
        <v>124.9</v>
      </c>
      <c r="AJ869" s="45">
        <v>124.9</v>
      </c>
      <c r="AK869" s="45">
        <v>125.4</v>
      </c>
      <c r="AL869" s="45">
        <v>125.4</v>
      </c>
      <c r="AM869" s="45">
        <v>126.5</v>
      </c>
      <c r="AN869" s="45">
        <v>143.30000000000001</v>
      </c>
      <c r="AO869" s="45">
        <v>143.30000000000001</v>
      </c>
      <c r="AP869" s="45">
        <v>143.30000000000001</v>
      </c>
      <c r="AQ869" s="45">
        <v>143.30000000000001</v>
      </c>
      <c r="AR869" s="45">
        <v>144.6</v>
      </c>
      <c r="AS869" s="45">
        <v>144.6</v>
      </c>
      <c r="AT869" s="45">
        <v>144.6</v>
      </c>
      <c r="AU869" s="45">
        <v>144.6</v>
      </c>
      <c r="AV869" s="45">
        <v>145.4</v>
      </c>
      <c r="AW869" s="45">
        <v>145.4</v>
      </c>
      <c r="AX869" s="45">
        <v>145.4</v>
      </c>
      <c r="AY869" s="45">
        <v>147.30000000000001</v>
      </c>
      <c r="AZ869" s="45">
        <v>147.30000000000001</v>
      </c>
      <c r="BA869" s="45">
        <v>147.30000000000001</v>
      </c>
      <c r="BB869" s="45">
        <v>147.30000000000001</v>
      </c>
      <c r="BC869" s="45">
        <v>147.30000000000001</v>
      </c>
      <c r="BD869" s="45">
        <v>144.5</v>
      </c>
      <c r="BE869" s="45">
        <v>144.5</v>
      </c>
      <c r="BF869" s="45">
        <v>144.5</v>
      </c>
      <c r="BG869" s="45">
        <v>144.5</v>
      </c>
      <c r="BH869" s="45">
        <v>144.5</v>
      </c>
      <c r="BI869" s="45">
        <v>134.9</v>
      </c>
      <c r="BJ869" s="45">
        <v>134.9</v>
      </c>
      <c r="BK869" s="45">
        <v>138.5</v>
      </c>
      <c r="BL869" s="45">
        <v>139.1</v>
      </c>
      <c r="BM869" s="45">
        <v>139.1</v>
      </c>
      <c r="BN869" s="45">
        <v>148</v>
      </c>
      <c r="BO869" s="45">
        <v>152</v>
      </c>
      <c r="BP869" s="45">
        <v>153.5</v>
      </c>
      <c r="BQ869" s="45">
        <v>155.30000000000001</v>
      </c>
      <c r="BR869" s="45">
        <v>155.30000000000001</v>
      </c>
      <c r="BS869" s="45">
        <v>157.6</v>
      </c>
      <c r="BT869" s="45">
        <v>157.6</v>
      </c>
      <c r="BU869" s="45">
        <v>153.80000000000001</v>
      </c>
      <c r="BV869" s="45">
        <v>155.6</v>
      </c>
      <c r="BW869" s="45">
        <v>155.9</v>
      </c>
      <c r="BX869" s="45">
        <v>155.6</v>
      </c>
      <c r="BY869" s="45">
        <v>160</v>
      </c>
      <c r="BZ869" s="45">
        <v>160.4</v>
      </c>
      <c r="CA869" s="45">
        <v>154.9</v>
      </c>
      <c r="CB869" s="45">
        <v>155.1</v>
      </c>
      <c r="CC869" s="45">
        <v>160.6</v>
      </c>
      <c r="CD869" s="45">
        <v>160.6</v>
      </c>
      <c r="CE869" s="45">
        <v>160.69999999999999</v>
      </c>
      <c r="CF869" s="45">
        <v>160.30000000000001</v>
      </c>
      <c r="CG869" s="45">
        <v>160.80000000000001</v>
      </c>
      <c r="CH869" s="45">
        <v>160.9</v>
      </c>
      <c r="CI869" s="45">
        <v>160.9</v>
      </c>
      <c r="CJ869" s="45">
        <v>160.9</v>
      </c>
      <c r="CK869" s="45">
        <v>160.9</v>
      </c>
      <c r="CL869" s="45">
        <v>161.1</v>
      </c>
      <c r="CM869" s="45">
        <v>161</v>
      </c>
      <c r="CN869" s="45">
        <v>162.1</v>
      </c>
      <c r="CO869" s="45">
        <v>162.4</v>
      </c>
      <c r="CP869" s="45">
        <v>162.5</v>
      </c>
      <c r="CQ869" s="45">
        <v>162.5</v>
      </c>
      <c r="CR869" s="45">
        <v>162.5</v>
      </c>
      <c r="CS869" s="45">
        <v>162.9</v>
      </c>
      <c r="CT869" s="45">
        <v>163.19999999999999</v>
      </c>
      <c r="CU869" s="45">
        <v>163.19999999999999</v>
      </c>
      <c r="CV869" s="45">
        <v>163.19999999999999</v>
      </c>
      <c r="CW869" s="45">
        <v>165</v>
      </c>
      <c r="CX869" s="45">
        <v>167.2</v>
      </c>
      <c r="CY869" s="45">
        <v>167.3</v>
      </c>
      <c r="CZ869" s="45">
        <v>167.5</v>
      </c>
      <c r="DA869" s="45">
        <v>166.9</v>
      </c>
      <c r="DB869" s="45">
        <v>168.1</v>
      </c>
      <c r="DC869" s="45">
        <v>168.5</v>
      </c>
      <c r="DD869" s="45">
        <v>168.1</v>
      </c>
      <c r="DE869" s="45">
        <v>168.9</v>
      </c>
      <c r="DF869" s="45">
        <v>168.8</v>
      </c>
      <c r="DG869" s="45">
        <v>168.8</v>
      </c>
      <c r="DH869" s="45">
        <v>169.8</v>
      </c>
      <c r="DI869" s="45">
        <v>170.7</v>
      </c>
      <c r="DJ869" s="45">
        <v>170.7</v>
      </c>
      <c r="DK869" s="45">
        <v>171.3</v>
      </c>
      <c r="DL869" s="45">
        <v>171.3</v>
      </c>
      <c r="DM869" s="45">
        <v>172.9</v>
      </c>
      <c r="DN869" s="45">
        <v>172.9</v>
      </c>
      <c r="DO869" s="45">
        <v>172.9</v>
      </c>
      <c r="DP869" s="45">
        <v>171.1</v>
      </c>
      <c r="DQ869" s="45">
        <v>170.8</v>
      </c>
      <c r="DR869" s="45">
        <v>169.6</v>
      </c>
      <c r="DS869" s="45">
        <v>177.8</v>
      </c>
      <c r="DT869" s="45">
        <v>176.4</v>
      </c>
      <c r="DU869" s="45">
        <v>175.7</v>
      </c>
      <c r="DV869" s="45">
        <v>173.5</v>
      </c>
      <c r="DW869" s="45">
        <v>171.3</v>
      </c>
      <c r="DX869" s="46">
        <v>172</v>
      </c>
      <c r="DY869" s="46">
        <v>169.7</v>
      </c>
      <c r="DZ869" s="46">
        <v>170.5</v>
      </c>
      <c r="EA869">
        <v>168</v>
      </c>
      <c r="EB869" s="47">
        <v>168</v>
      </c>
      <c r="EC869" s="47">
        <v>167.2</v>
      </c>
    </row>
    <row r="870" spans="1:133" x14ac:dyDescent="0.25">
      <c r="A870" s="43" t="s">
        <v>4480</v>
      </c>
      <c r="B870" s="43" t="s">
        <v>4481</v>
      </c>
      <c r="C870" s="44">
        <v>24.377580000000002</v>
      </c>
      <c r="D870" s="45">
        <v>105.9</v>
      </c>
      <c r="E870" s="45">
        <v>106.5</v>
      </c>
      <c r="F870" s="45">
        <v>108.4</v>
      </c>
      <c r="G870" s="45">
        <v>110.4</v>
      </c>
      <c r="H870" s="45">
        <v>111.1</v>
      </c>
      <c r="I870" s="45">
        <v>111.4</v>
      </c>
      <c r="J870" s="45">
        <v>110.5</v>
      </c>
      <c r="K870" s="45">
        <v>111</v>
      </c>
      <c r="L870" s="45">
        <v>110</v>
      </c>
      <c r="M870" s="45">
        <v>111.5</v>
      </c>
      <c r="N870" s="45">
        <v>112</v>
      </c>
      <c r="O870" s="45">
        <v>111.8</v>
      </c>
      <c r="P870" s="45">
        <v>113.2</v>
      </c>
      <c r="Q870" s="45">
        <v>115.5</v>
      </c>
      <c r="R870" s="45">
        <v>118.5</v>
      </c>
      <c r="S870" s="45">
        <v>119.7</v>
      </c>
      <c r="T870" s="45">
        <v>122.9</v>
      </c>
      <c r="U870" s="45">
        <v>123.4</v>
      </c>
      <c r="V870" s="45">
        <v>126.1</v>
      </c>
      <c r="W870" s="45">
        <v>126.7</v>
      </c>
      <c r="X870" s="45">
        <v>121.7</v>
      </c>
      <c r="Y870" s="45">
        <v>119.6</v>
      </c>
      <c r="Z870" s="45">
        <v>119.5</v>
      </c>
      <c r="AA870" s="45">
        <v>120.5</v>
      </c>
      <c r="AB870" s="45">
        <v>121.3</v>
      </c>
      <c r="AC870" s="45">
        <v>123.2</v>
      </c>
      <c r="AD870" s="45">
        <v>125.2</v>
      </c>
      <c r="AE870" s="45">
        <v>129.4</v>
      </c>
      <c r="AF870" s="45">
        <v>130.9</v>
      </c>
      <c r="AG870" s="45">
        <v>129</v>
      </c>
      <c r="AH870" s="45">
        <v>127.9</v>
      </c>
      <c r="AI870" s="45">
        <v>127.3</v>
      </c>
      <c r="AJ870" s="45">
        <v>124.7</v>
      </c>
      <c r="AK870" s="45">
        <v>124.3</v>
      </c>
      <c r="AL870" s="45">
        <v>123.4</v>
      </c>
      <c r="AM870" s="45">
        <v>122.8</v>
      </c>
      <c r="AN870" s="45">
        <v>124.1</v>
      </c>
      <c r="AO870" s="45">
        <v>124.8</v>
      </c>
      <c r="AP870" s="45">
        <v>126</v>
      </c>
      <c r="AQ870" s="45">
        <v>126.1</v>
      </c>
      <c r="AR870" s="45">
        <v>127.6</v>
      </c>
      <c r="AS870" s="45">
        <v>127.9</v>
      </c>
      <c r="AT870" s="45">
        <v>129.30000000000001</v>
      </c>
      <c r="AU870" s="45">
        <v>129.6</v>
      </c>
      <c r="AV870" s="45">
        <v>129.19999999999999</v>
      </c>
      <c r="AW870" s="45">
        <v>128.4</v>
      </c>
      <c r="AX870" s="45">
        <v>126.8</v>
      </c>
      <c r="AY870" s="45">
        <v>127.3</v>
      </c>
      <c r="AZ870" s="45">
        <v>131.1</v>
      </c>
      <c r="BA870" s="45">
        <v>133.6</v>
      </c>
      <c r="BB870" s="45">
        <v>136.1</v>
      </c>
      <c r="BC870" s="45">
        <v>137</v>
      </c>
      <c r="BD870" s="45">
        <v>136</v>
      </c>
      <c r="BE870" s="45">
        <v>135.9</v>
      </c>
      <c r="BF870" s="45">
        <v>136.19999999999999</v>
      </c>
      <c r="BG870" s="45">
        <v>136.5</v>
      </c>
      <c r="BH870" s="45">
        <v>133.9</v>
      </c>
      <c r="BI870" s="45">
        <v>133.30000000000001</v>
      </c>
      <c r="BJ870" s="45">
        <v>133.4</v>
      </c>
      <c r="BK870" s="45">
        <v>133.69999999999999</v>
      </c>
      <c r="BL870" s="45">
        <v>134.30000000000001</v>
      </c>
      <c r="BM870" s="45">
        <v>133.80000000000001</v>
      </c>
      <c r="BN870" s="45">
        <v>134.69999999999999</v>
      </c>
      <c r="BO870" s="45">
        <v>140</v>
      </c>
      <c r="BP870" s="45">
        <v>142.1</v>
      </c>
      <c r="BQ870" s="45">
        <v>138.69999999999999</v>
      </c>
      <c r="BR870" s="45">
        <v>140.6</v>
      </c>
      <c r="BS870" s="45">
        <v>142.5</v>
      </c>
      <c r="BT870" s="45">
        <v>137.80000000000001</v>
      </c>
      <c r="BU870" s="45">
        <v>135.6</v>
      </c>
      <c r="BV870" s="45">
        <v>133.69999999999999</v>
      </c>
      <c r="BW870" s="45">
        <v>133.69999999999999</v>
      </c>
      <c r="BX870" s="45">
        <v>135.4</v>
      </c>
      <c r="BY870" s="45">
        <v>135.4</v>
      </c>
      <c r="BZ870" s="45">
        <v>136.80000000000001</v>
      </c>
      <c r="CA870" s="45">
        <v>138.9</v>
      </c>
      <c r="CB870" s="45">
        <v>139.1</v>
      </c>
      <c r="CC870" s="45">
        <v>138.9</v>
      </c>
      <c r="CD870" s="45">
        <v>139.9</v>
      </c>
      <c r="CE870" s="45">
        <v>139.69999999999999</v>
      </c>
      <c r="CF870" s="45">
        <v>137.6</v>
      </c>
      <c r="CG870" s="45">
        <v>138.30000000000001</v>
      </c>
      <c r="CH870" s="45">
        <v>138.1</v>
      </c>
      <c r="CI870" s="45">
        <v>138.5</v>
      </c>
      <c r="CJ870" s="45">
        <v>141.5</v>
      </c>
      <c r="CK870" s="45">
        <v>142.80000000000001</v>
      </c>
      <c r="CL870" s="45">
        <v>144.19999999999999</v>
      </c>
      <c r="CM870" s="45">
        <v>145.69999999999999</v>
      </c>
      <c r="CN870" s="45">
        <v>147.30000000000001</v>
      </c>
      <c r="CO870" s="45">
        <v>147.4</v>
      </c>
      <c r="CP870" s="45">
        <v>150.6</v>
      </c>
      <c r="CQ870" s="45">
        <v>152.4</v>
      </c>
      <c r="CR870" s="45">
        <v>153</v>
      </c>
      <c r="CS870" s="45">
        <v>152.19999999999999</v>
      </c>
      <c r="CT870" s="45">
        <v>148.1</v>
      </c>
      <c r="CU870" s="45">
        <v>145.69999999999999</v>
      </c>
      <c r="CV870" s="45">
        <v>147.69999999999999</v>
      </c>
      <c r="CW870" s="45">
        <v>146.69999999999999</v>
      </c>
      <c r="CX870" s="45">
        <v>148.69999999999999</v>
      </c>
      <c r="CY870" s="45">
        <v>152.5</v>
      </c>
      <c r="CZ870" s="45">
        <v>154.30000000000001</v>
      </c>
      <c r="DA870" s="45">
        <v>158</v>
      </c>
      <c r="DB870" s="45">
        <v>159.9</v>
      </c>
      <c r="DC870" s="45">
        <v>159.69999999999999</v>
      </c>
      <c r="DD870" s="45">
        <v>154.69999999999999</v>
      </c>
      <c r="DE870" s="45">
        <v>151.80000000000001</v>
      </c>
      <c r="DF870" s="45">
        <v>153.4</v>
      </c>
      <c r="DG870" s="45">
        <v>153.9</v>
      </c>
      <c r="DH870" s="45">
        <v>158.80000000000001</v>
      </c>
      <c r="DI870" s="45">
        <v>158.80000000000001</v>
      </c>
      <c r="DJ870" s="45">
        <v>158.69999999999999</v>
      </c>
      <c r="DK870" s="45">
        <v>159.4</v>
      </c>
      <c r="DL870" s="45">
        <v>160.1</v>
      </c>
      <c r="DM870" s="45">
        <v>162.1</v>
      </c>
      <c r="DN870" s="45">
        <v>166.7</v>
      </c>
      <c r="DO870" s="45">
        <v>170.6</v>
      </c>
      <c r="DP870" s="45">
        <v>169.2</v>
      </c>
      <c r="DQ870" s="45">
        <v>166.3</v>
      </c>
      <c r="DR870" s="45">
        <v>166.7</v>
      </c>
      <c r="DS870" s="45">
        <v>167.3</v>
      </c>
      <c r="DT870" s="45">
        <v>172.9</v>
      </c>
      <c r="DU870" s="45">
        <v>175.6</v>
      </c>
      <c r="DV870" s="45">
        <v>178.4</v>
      </c>
      <c r="DW870" s="45">
        <v>174.4</v>
      </c>
      <c r="DX870" s="46">
        <v>176.2</v>
      </c>
      <c r="DY870" s="46">
        <v>175.1</v>
      </c>
      <c r="DZ870" s="46">
        <v>177.5</v>
      </c>
      <c r="EA870">
        <v>174.3</v>
      </c>
      <c r="EB870" s="47">
        <v>170.3</v>
      </c>
      <c r="EC870" s="47">
        <v>171.2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J24"/>
  <sheetViews>
    <sheetView workbookViewId="0">
      <selection activeCell="F9" sqref="F9:F24"/>
    </sheetView>
  </sheetViews>
  <sheetFormatPr defaultRowHeight="15" x14ac:dyDescent="0.25"/>
  <cols>
    <col min="3" max="4" width="9.140625" style="2"/>
    <col min="5" max="5" width="9.140625" style="89"/>
  </cols>
  <sheetData>
    <row r="2" spans="3:10" x14ac:dyDescent="0.25">
      <c r="D2" s="21" t="s">
        <v>4546</v>
      </c>
      <c r="E2" s="68" t="s">
        <v>4488</v>
      </c>
      <c r="F2" s="94" t="s">
        <v>4553</v>
      </c>
    </row>
    <row r="3" spans="3:10" ht="15.75" x14ac:dyDescent="0.25">
      <c r="C3" s="88">
        <v>2001</v>
      </c>
      <c r="D3" s="2" t="s">
        <v>4524</v>
      </c>
      <c r="E3" s="89">
        <v>100</v>
      </c>
    </row>
    <row r="4" spans="3:10" ht="15.75" x14ac:dyDescent="0.25">
      <c r="C4" s="88">
        <v>2002</v>
      </c>
      <c r="D4" s="2" t="s">
        <v>4525</v>
      </c>
      <c r="E4" s="89">
        <v>105</v>
      </c>
    </row>
    <row r="5" spans="3:10" ht="15.75" x14ac:dyDescent="0.25">
      <c r="C5" s="88">
        <v>2003</v>
      </c>
      <c r="D5" s="2" t="s">
        <v>4526</v>
      </c>
      <c r="E5" s="89">
        <v>109</v>
      </c>
    </row>
    <row r="6" spans="3:10" ht="15.75" x14ac:dyDescent="0.25">
      <c r="C6" s="88">
        <v>2004</v>
      </c>
      <c r="D6" s="2" t="s">
        <v>4527</v>
      </c>
      <c r="E6" s="89">
        <v>113</v>
      </c>
    </row>
    <row r="7" spans="3:10" ht="15.75" x14ac:dyDescent="0.25">
      <c r="C7" s="88">
        <v>2005</v>
      </c>
      <c r="D7" s="2" t="s">
        <v>4528</v>
      </c>
      <c r="E7" s="89">
        <v>117</v>
      </c>
    </row>
    <row r="8" spans="3:10" ht="15.75" x14ac:dyDescent="0.25">
      <c r="C8" s="88">
        <v>2006</v>
      </c>
      <c r="D8" s="2" t="s">
        <v>4529</v>
      </c>
      <c r="E8" s="89">
        <v>122</v>
      </c>
    </row>
    <row r="9" spans="3:10" ht="15.75" x14ac:dyDescent="0.25">
      <c r="C9" s="88">
        <v>2007</v>
      </c>
      <c r="D9" s="2" t="s">
        <v>4530</v>
      </c>
      <c r="E9" s="89">
        <v>129</v>
      </c>
      <c r="F9" s="99">
        <v>100</v>
      </c>
    </row>
    <row r="10" spans="3:10" ht="15.75" x14ac:dyDescent="0.25">
      <c r="C10" s="88">
        <v>2008</v>
      </c>
      <c r="D10" s="2" t="s">
        <v>4531</v>
      </c>
      <c r="E10" s="89">
        <v>137</v>
      </c>
      <c r="F10" s="99">
        <v>109.6</v>
      </c>
      <c r="G10" s="28">
        <f>F10/F9</f>
        <v>1.0959999999999999</v>
      </c>
    </row>
    <row r="11" spans="3:10" ht="15.75" x14ac:dyDescent="0.25">
      <c r="C11" s="88">
        <v>2009</v>
      </c>
      <c r="D11" s="2" t="s">
        <v>4532</v>
      </c>
      <c r="E11" s="89">
        <v>148</v>
      </c>
      <c r="F11" s="99">
        <v>112</v>
      </c>
      <c r="G11" s="28">
        <f t="shared" ref="G11:G24" si="0">F11/F10</f>
        <v>1.0218978102189782</v>
      </c>
    </row>
    <row r="12" spans="3:10" ht="15.75" x14ac:dyDescent="0.25">
      <c r="C12" s="88">
        <v>2010</v>
      </c>
      <c r="D12" s="2" t="s">
        <v>4533</v>
      </c>
      <c r="E12" s="89">
        <v>167</v>
      </c>
      <c r="F12" s="99">
        <v>116</v>
      </c>
      <c r="G12" s="28">
        <f t="shared" si="0"/>
        <v>1.0357142857142858</v>
      </c>
    </row>
    <row r="13" spans="3:10" ht="15.75" x14ac:dyDescent="0.25">
      <c r="C13" s="88">
        <v>2011</v>
      </c>
      <c r="D13" s="2" t="s">
        <v>4534</v>
      </c>
      <c r="E13" s="89">
        <v>184</v>
      </c>
      <c r="F13" s="99">
        <v>120</v>
      </c>
      <c r="G13" s="28">
        <f t="shared" si="0"/>
        <v>1.0344827586206897</v>
      </c>
      <c r="I13" s="37"/>
      <c r="J13" s="37"/>
    </row>
    <row r="14" spans="3:10" ht="15.75" x14ac:dyDescent="0.25">
      <c r="C14" s="88">
        <v>2012</v>
      </c>
      <c r="D14" s="2" t="s">
        <v>4535</v>
      </c>
      <c r="E14" s="89">
        <v>200</v>
      </c>
      <c r="F14" s="99">
        <v>124.37</v>
      </c>
      <c r="G14" s="28">
        <f t="shared" si="0"/>
        <v>1.0364166666666668</v>
      </c>
      <c r="I14" s="37"/>
      <c r="J14" s="37"/>
    </row>
    <row r="15" spans="3:10" ht="15.75" x14ac:dyDescent="0.25">
      <c r="C15" s="88">
        <v>2013</v>
      </c>
      <c r="D15" s="2" t="s">
        <v>4536</v>
      </c>
      <c r="E15" s="89">
        <v>220</v>
      </c>
      <c r="F15" s="99">
        <v>140.44</v>
      </c>
      <c r="G15" s="28">
        <f t="shared" si="0"/>
        <v>1.129211224571842</v>
      </c>
      <c r="I15" s="37"/>
      <c r="J15" s="37"/>
    </row>
    <row r="16" spans="3:10" ht="15.75" x14ac:dyDescent="0.25">
      <c r="C16" s="88">
        <v>2014</v>
      </c>
      <c r="D16" s="2" t="s">
        <v>4537</v>
      </c>
      <c r="E16" s="89">
        <v>240</v>
      </c>
      <c r="F16" s="99">
        <v>140.37</v>
      </c>
      <c r="G16" s="28">
        <f t="shared" si="0"/>
        <v>0.99950156650526922</v>
      </c>
      <c r="I16" s="37"/>
      <c r="J16" s="37"/>
    </row>
    <row r="17" spans="3:10" ht="15.75" x14ac:dyDescent="0.25">
      <c r="C17" s="88">
        <v>2015</v>
      </c>
      <c r="D17" s="2" t="s">
        <v>4538</v>
      </c>
      <c r="E17" s="89">
        <v>254</v>
      </c>
      <c r="F17" s="99">
        <v>141.37</v>
      </c>
      <c r="G17" s="28">
        <f t="shared" si="0"/>
        <v>1.0071240293510009</v>
      </c>
      <c r="I17" s="37"/>
      <c r="J17" s="37"/>
    </row>
    <row r="18" spans="3:10" ht="15.75" x14ac:dyDescent="0.25">
      <c r="C18" s="88">
        <v>2016</v>
      </c>
      <c r="D18" s="2" t="s">
        <v>4539</v>
      </c>
      <c r="E18" s="89">
        <v>264</v>
      </c>
      <c r="F18" s="99">
        <v>141.84</v>
      </c>
      <c r="G18" s="28">
        <f t="shared" si="0"/>
        <v>1.0033246091815802</v>
      </c>
    </row>
    <row r="19" spans="3:10" ht="15.75" x14ac:dyDescent="0.25">
      <c r="C19" s="88">
        <v>2017</v>
      </c>
      <c r="D19" s="2" t="s">
        <v>4540</v>
      </c>
      <c r="E19" s="89">
        <v>272</v>
      </c>
      <c r="F19" s="99">
        <v>142.87</v>
      </c>
      <c r="G19" s="28">
        <f t="shared" si="0"/>
        <v>1.0072617033276932</v>
      </c>
    </row>
    <row r="20" spans="3:10" ht="15.75" x14ac:dyDescent="0.25">
      <c r="C20" s="88">
        <v>2018</v>
      </c>
      <c r="D20" s="2" t="s">
        <v>4541</v>
      </c>
      <c r="E20" s="89">
        <v>280</v>
      </c>
      <c r="F20" s="99">
        <v>143</v>
      </c>
      <c r="G20" s="28">
        <f t="shared" si="0"/>
        <v>1.0009099181073704</v>
      </c>
    </row>
    <row r="21" spans="3:10" ht="15.75" x14ac:dyDescent="0.25">
      <c r="C21" s="88">
        <v>2019</v>
      </c>
      <c r="D21" s="2" t="s">
        <v>4542</v>
      </c>
      <c r="E21" s="89">
        <v>289</v>
      </c>
      <c r="F21" s="99">
        <v>143.07</v>
      </c>
      <c r="G21" s="28">
        <f t="shared" si="0"/>
        <v>1.0004895104895104</v>
      </c>
    </row>
    <row r="22" spans="3:10" ht="15.75" x14ac:dyDescent="0.25">
      <c r="C22" s="88">
        <v>2020</v>
      </c>
      <c r="D22" s="2" t="s">
        <v>4543</v>
      </c>
      <c r="E22" s="89">
        <v>301</v>
      </c>
      <c r="F22" s="100">
        <v>144.79373493975902</v>
      </c>
      <c r="G22" s="28">
        <f t="shared" si="0"/>
        <v>1.0120481927710843</v>
      </c>
    </row>
    <row r="23" spans="3:10" ht="15.75" x14ac:dyDescent="0.25">
      <c r="C23" s="88">
        <v>2021</v>
      </c>
      <c r="D23" s="2" t="s">
        <v>4544</v>
      </c>
      <c r="E23" s="89">
        <v>317</v>
      </c>
      <c r="F23" s="100">
        <v>152.03342168674698</v>
      </c>
      <c r="G23" s="28">
        <f t="shared" si="0"/>
        <v>1.05</v>
      </c>
    </row>
    <row r="24" spans="3:10" ht="15.75" x14ac:dyDescent="0.25">
      <c r="C24" s="88">
        <v>2022</v>
      </c>
      <c r="D24" s="2" t="s">
        <v>4545</v>
      </c>
      <c r="E24" s="89">
        <v>331</v>
      </c>
      <c r="F24" s="100">
        <v>162.67576120481928</v>
      </c>
      <c r="G24" s="28">
        <f t="shared" si="0"/>
        <v>1.07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G21" sqref="G21"/>
    </sheetView>
  </sheetViews>
  <sheetFormatPr defaultRowHeight="15" x14ac:dyDescent="0.25"/>
  <cols>
    <col min="1" max="1" width="13.85546875" bestFit="1" customWidth="1"/>
    <col min="2" max="2" width="24.85546875" style="24" bestFit="1" customWidth="1"/>
    <col min="3" max="3" width="20.7109375" style="24" bestFit="1" customWidth="1"/>
    <col min="4" max="5" width="14.85546875" style="24" bestFit="1" customWidth="1"/>
    <col min="6" max="6" width="15" style="24" bestFit="1" customWidth="1"/>
    <col min="7" max="7" width="14.85546875" style="24" bestFit="1" customWidth="1"/>
  </cols>
  <sheetData>
    <row r="1" spans="1:7" x14ac:dyDescent="0.25">
      <c r="A1" s="22" t="s">
        <v>1596</v>
      </c>
      <c r="B1" s="25" t="s">
        <v>4549</v>
      </c>
    </row>
    <row r="3" spans="1:7" x14ac:dyDescent="0.25">
      <c r="A3" s="22" t="s">
        <v>1588</v>
      </c>
      <c r="B3" s="25" t="s">
        <v>1591</v>
      </c>
      <c r="C3" s="25" t="s">
        <v>1592</v>
      </c>
      <c r="D3" s="25" t="s">
        <v>4511</v>
      </c>
      <c r="E3" s="25" t="s">
        <v>4510</v>
      </c>
      <c r="F3" s="25" t="s">
        <v>4554</v>
      </c>
      <c r="G3" s="25" t="s">
        <v>4580</v>
      </c>
    </row>
    <row r="4" spans="1:7" x14ac:dyDescent="0.25">
      <c r="A4" s="23" t="s">
        <v>1583</v>
      </c>
      <c r="B4" s="25">
        <v>700841292.69999993</v>
      </c>
      <c r="C4" s="25">
        <v>382964525.63999993</v>
      </c>
      <c r="D4" s="25">
        <v>901533186.23720312</v>
      </c>
      <c r="E4" s="25">
        <v>353416202.81232023</v>
      </c>
      <c r="F4" s="25">
        <v>894608351.98346961</v>
      </c>
      <c r="G4" s="25">
        <v>351289841.89374775</v>
      </c>
    </row>
    <row r="5" spans="1:7" x14ac:dyDescent="0.25">
      <c r="A5" s="23" t="s">
        <v>1582</v>
      </c>
      <c r="B5" s="25">
        <v>804521649.85999954</v>
      </c>
      <c r="C5" s="25">
        <v>460309962.0999999</v>
      </c>
      <c r="D5" s="25">
        <v>1039115793.3013242</v>
      </c>
      <c r="E5" s="25">
        <v>426441299.09376663</v>
      </c>
      <c r="F5" s="25">
        <v>1029641625.9877021</v>
      </c>
      <c r="G5" s="25">
        <v>422584839.01210374</v>
      </c>
    </row>
    <row r="6" spans="1:7" x14ac:dyDescent="0.25">
      <c r="A6" s="23" t="s">
        <v>1584</v>
      </c>
      <c r="B6" s="25">
        <v>928434643.53000009</v>
      </c>
      <c r="C6" s="25">
        <v>541582068.23999989</v>
      </c>
      <c r="D6" s="25">
        <v>1190871178.2930217</v>
      </c>
      <c r="E6" s="25">
        <v>502792038.10857534</v>
      </c>
      <c r="F6" s="25">
        <v>1185480485.7806432</v>
      </c>
      <c r="G6" s="25">
        <v>501288602.44348711</v>
      </c>
    </row>
    <row r="7" spans="1:7" x14ac:dyDescent="0.25">
      <c r="A7" s="23" t="s">
        <v>1585</v>
      </c>
      <c r="B7" s="25">
        <v>731122135.57000005</v>
      </c>
      <c r="C7" s="25">
        <v>413217302.52000004</v>
      </c>
      <c r="D7" s="25">
        <v>937133577.72629297</v>
      </c>
      <c r="E7" s="25">
        <v>449310234.80847472</v>
      </c>
      <c r="F7" s="25">
        <v>931700800.92610931</v>
      </c>
      <c r="G7" s="25">
        <v>446503609.97522694</v>
      </c>
    </row>
    <row r="8" spans="1:7" x14ac:dyDescent="0.25">
      <c r="A8" s="23" t="s">
        <v>1586</v>
      </c>
      <c r="B8" s="25">
        <v>985936634.12999988</v>
      </c>
      <c r="C8" s="25">
        <v>577207736.11000025</v>
      </c>
      <c r="D8" s="25">
        <v>1275447967.0858254</v>
      </c>
      <c r="E8" s="25">
        <v>479098685.07463354</v>
      </c>
      <c r="F8" s="25">
        <v>1263104920.5833728</v>
      </c>
      <c r="G8" s="25">
        <v>475028480.22745866</v>
      </c>
    </row>
    <row r="9" spans="1:7" x14ac:dyDescent="0.25">
      <c r="A9" s="23" t="s">
        <v>1590</v>
      </c>
      <c r="B9" s="25">
        <v>4150856355.79</v>
      </c>
      <c r="C9" s="25">
        <v>2375281594.6099997</v>
      </c>
      <c r="D9" s="25">
        <v>5344101702.6436672</v>
      </c>
      <c r="E9" s="25">
        <v>2211058459.8977704</v>
      </c>
      <c r="F9" s="25">
        <v>5304536185.2612972</v>
      </c>
      <c r="G9" s="25">
        <v>2196695373.5520239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F133"/>
  <sheetViews>
    <sheetView tabSelected="1" workbookViewId="0">
      <selection activeCell="C3" sqref="C3"/>
    </sheetView>
  </sheetViews>
  <sheetFormatPr defaultRowHeight="15" x14ac:dyDescent="0.25"/>
  <cols>
    <col min="1" max="1" width="8.42578125" bestFit="1" customWidth="1"/>
    <col min="2" max="2" width="46.85546875" bestFit="1" customWidth="1"/>
    <col min="3" max="3" width="13.28515625" bestFit="1" customWidth="1"/>
    <col min="4" max="4" width="10.140625" hidden="1" customWidth="1"/>
    <col min="5" max="5" width="4.7109375" hidden="1" customWidth="1"/>
    <col min="6" max="6" width="10.42578125" style="30" bestFit="1" customWidth="1"/>
    <col min="7" max="7" width="10.42578125" style="24" hidden="1" customWidth="1"/>
    <col min="8" max="12" width="10.42578125" style="24" customWidth="1"/>
    <col min="13" max="13" width="15" style="24" customWidth="1"/>
    <col min="14" max="14" width="14.85546875" style="24" customWidth="1"/>
    <col min="15" max="15" width="9.140625" style="28" customWidth="1"/>
    <col min="16" max="16" width="9.140625" customWidth="1"/>
    <col min="17" max="17" width="15.85546875" style="24" customWidth="1"/>
    <col min="18" max="19" width="14.85546875" style="24" customWidth="1"/>
    <col min="20" max="20" width="10.42578125" style="92" bestFit="1" customWidth="1"/>
    <col min="21" max="22" width="9.140625" style="114"/>
    <col min="24" max="25" width="10.42578125" bestFit="1" customWidth="1"/>
    <col min="30" max="30" width="15.85546875" style="24" bestFit="1" customWidth="1"/>
    <col min="31" max="31" width="15.85546875" style="24" customWidth="1"/>
    <col min="32" max="32" width="16.42578125" style="25" bestFit="1" customWidth="1"/>
  </cols>
  <sheetData>
    <row r="1" spans="1:32" x14ac:dyDescent="0.25">
      <c r="M1" s="28">
        <f>M2/10^7</f>
        <v>415.08324911500006</v>
      </c>
      <c r="N1" s="28">
        <f>N2/10^7</f>
        <v>237.52684236300007</v>
      </c>
      <c r="P1" s="69"/>
      <c r="Q1" s="28">
        <f>Q2/10^7</f>
        <v>534.4072146077491</v>
      </c>
      <c r="R1" s="28">
        <f>R2/10^7</f>
        <v>313.30238977551983</v>
      </c>
      <c r="S1" s="28">
        <f>S2/10^7</f>
        <v>221.10482483222933</v>
      </c>
      <c r="X1" s="30">
        <v>41000</v>
      </c>
      <c r="Y1" s="30">
        <v>44927</v>
      </c>
      <c r="AD1" s="28">
        <f>AD2/10^7</f>
        <v>530.45063954841135</v>
      </c>
      <c r="AE1" s="28">
        <f>AE2/10^7</f>
        <v>310.78213507163133</v>
      </c>
      <c r="AF1" s="28">
        <f>AF2/10^7</f>
        <v>219.66850447677936</v>
      </c>
    </row>
    <row r="2" spans="1:32" ht="15.75" thickBot="1" x14ac:dyDescent="0.3">
      <c r="H2" s="24">
        <v>2023</v>
      </c>
      <c r="L2" s="24">
        <v>331</v>
      </c>
      <c r="M2" s="24">
        <f>SUBTOTAL(9,M4:M122)</f>
        <v>4150832491.1500006</v>
      </c>
      <c r="N2" s="24">
        <f>SUBTOTAL(9,N4:N122)</f>
        <v>2375268423.6300006</v>
      </c>
      <c r="P2" s="97">
        <f>'CCI&amp;CII'!F24</f>
        <v>162.67576120481928</v>
      </c>
      <c r="Q2" s="24">
        <f>SUBTOTAL(9,Q4:Q122)</f>
        <v>5344072146.0774908</v>
      </c>
      <c r="R2" s="24">
        <f>SUBTOTAL(9,R4:R122)</f>
        <v>3133023897.7551985</v>
      </c>
      <c r="S2" s="24">
        <f>SUBTOTAL(9,S4:S122)</f>
        <v>2211048248.3222933</v>
      </c>
      <c r="U2" s="137" t="s">
        <v>4573</v>
      </c>
      <c r="V2" s="137"/>
      <c r="W2" s="137"/>
      <c r="X2" s="138" t="s">
        <v>4505</v>
      </c>
      <c r="Y2" s="138"/>
      <c r="Z2" s="138"/>
      <c r="AD2" s="24">
        <f>SUBTOTAL(9,AD4:AD122)</f>
        <v>5304506395.4841137</v>
      </c>
      <c r="AE2" s="24">
        <f>SUBTOTAL(9,AE4:AE122)</f>
        <v>3107821350.7163134</v>
      </c>
      <c r="AF2" s="24">
        <f>SUBTOTAL(9,AF4:AF122)</f>
        <v>2196685044.7677937</v>
      </c>
    </row>
    <row r="3" spans="1:32" ht="30.75" thickBot="1" x14ac:dyDescent="0.3">
      <c r="A3" s="61" t="s">
        <v>1587</v>
      </c>
      <c r="B3" s="61" t="s">
        <v>4</v>
      </c>
      <c r="C3" s="63" t="s">
        <v>1596</v>
      </c>
      <c r="D3" s="82" t="s">
        <v>5</v>
      </c>
      <c r="E3" s="35" t="s">
        <v>6</v>
      </c>
      <c r="F3" s="90" t="s">
        <v>1593</v>
      </c>
      <c r="G3" s="91" t="s">
        <v>4546</v>
      </c>
      <c r="H3" s="91" t="s">
        <v>4548</v>
      </c>
      <c r="I3" s="91" t="s">
        <v>4499</v>
      </c>
      <c r="J3" s="91" t="s">
        <v>4500</v>
      </c>
      <c r="K3" s="91" t="s">
        <v>4552</v>
      </c>
      <c r="L3" s="91" t="s">
        <v>4492</v>
      </c>
      <c r="M3" s="86" t="s">
        <v>1570</v>
      </c>
      <c r="N3" s="86" t="s">
        <v>1575</v>
      </c>
      <c r="O3" s="98" t="s">
        <v>4553</v>
      </c>
      <c r="P3" s="98" t="s">
        <v>4492</v>
      </c>
      <c r="Q3" s="98" t="s">
        <v>4495</v>
      </c>
      <c r="R3" s="98" t="s">
        <v>4547</v>
      </c>
      <c r="S3" s="98" t="s">
        <v>4497</v>
      </c>
      <c r="T3" s="113" t="s">
        <v>4570</v>
      </c>
      <c r="U3" s="113" t="s">
        <v>4571</v>
      </c>
      <c r="V3" s="113" t="s">
        <v>4572</v>
      </c>
      <c r="W3" s="113" t="s">
        <v>4574</v>
      </c>
      <c r="X3" s="113" t="s">
        <v>4571</v>
      </c>
      <c r="Y3" s="113" t="s">
        <v>4572</v>
      </c>
      <c r="Z3" s="113" t="s">
        <v>4575</v>
      </c>
      <c r="AA3" s="113" t="s">
        <v>4576</v>
      </c>
      <c r="AB3" s="113" t="s">
        <v>4499</v>
      </c>
      <c r="AC3" s="113" t="s">
        <v>4577</v>
      </c>
      <c r="AD3" s="113" t="s">
        <v>4495</v>
      </c>
      <c r="AE3" s="113" t="s">
        <v>4578</v>
      </c>
      <c r="AF3" s="113" t="s">
        <v>4579</v>
      </c>
    </row>
    <row r="4" spans="1:32" ht="15" customHeight="1" x14ac:dyDescent="0.25">
      <c r="A4" s="6" t="s">
        <v>1586</v>
      </c>
      <c r="B4" s="6" t="s">
        <v>121</v>
      </c>
      <c r="C4" s="6" t="s">
        <v>4518</v>
      </c>
      <c r="D4" s="83"/>
      <c r="E4" s="6"/>
      <c r="F4" s="27">
        <v>41023</v>
      </c>
      <c r="G4" s="85">
        <f>YEAR(F4)</f>
        <v>2012</v>
      </c>
      <c r="H4" s="83">
        <f>$H$2-G4</f>
        <v>11</v>
      </c>
      <c r="I4" s="85">
        <v>10</v>
      </c>
      <c r="J4" s="84">
        <v>1</v>
      </c>
      <c r="K4" s="85">
        <f>VLOOKUP(G4,'CCI&amp;CII'!$C$3:$E$24,3,FALSE)</f>
        <v>200</v>
      </c>
      <c r="L4" s="83">
        <f>$L$2/K4</f>
        <v>1.655</v>
      </c>
      <c r="M4" s="85">
        <v>240890178.56</v>
      </c>
      <c r="N4" s="85">
        <v>162922820.22</v>
      </c>
      <c r="O4" s="28">
        <f>VLOOKUP(G4,'CCI&amp;CII'!$C$9:$F$24,4,FALSE)</f>
        <v>124.37</v>
      </c>
      <c r="P4" s="37">
        <f>$P$2/O4</f>
        <v>1.3079984015825301</v>
      </c>
      <c r="Q4" s="24">
        <f t="shared" ref="Q4:Q34" si="0">P4*M4</f>
        <v>315083968.51341027</v>
      </c>
      <c r="R4" s="24">
        <f t="shared" ref="R4:R34" si="1">Q4*(J4/I4)*IF(H4&gt;I4,I4,H4)</f>
        <v>315083968.51341027</v>
      </c>
      <c r="S4" s="24">
        <f>Q4-R4</f>
        <v>0</v>
      </c>
      <c r="T4" s="30">
        <f t="shared" ref="T4:T34" si="2">DATE(YEAR(F4),MONTH(F4),1)</f>
        <v>41000</v>
      </c>
      <c r="U4"/>
      <c r="V4"/>
      <c r="X4" s="28">
        <f>HLOOKUP(T4,Sheet3!$3:$14,12)</f>
        <v>116.0237568</v>
      </c>
      <c r="Y4" s="28">
        <f>HLOOKUP($Y$1,Sheet3!$3:$14,12)</f>
        <v>149.50524627364123</v>
      </c>
      <c r="Z4" s="28">
        <f>Y4/X4</f>
        <v>1.288574429901939</v>
      </c>
      <c r="AA4" s="115">
        <f>Z4</f>
        <v>1.288574429901939</v>
      </c>
      <c r="AB4" s="115">
        <f t="shared" ref="AB4:AB34" si="3">I4</f>
        <v>10</v>
      </c>
      <c r="AC4" s="92">
        <f t="shared" ref="AC4:AC34" si="4">J4</f>
        <v>1</v>
      </c>
      <c r="AD4" s="24">
        <f t="shared" ref="AD4:AD34" si="5">AA4*M4</f>
        <v>310404924.50692832</v>
      </c>
      <c r="AE4" s="24">
        <f t="shared" ref="AE4:AE34" si="6">AD4*(AC4/AB4)*IF(H4&gt;AB4,AB4,H4)</f>
        <v>310404924.50692832</v>
      </c>
      <c r="AF4" s="25">
        <f>AD4-AE4</f>
        <v>0</v>
      </c>
    </row>
    <row r="5" spans="1:32" s="129" customFormat="1" ht="15" customHeight="1" x14ac:dyDescent="0.25">
      <c r="A5" s="117" t="s">
        <v>1585</v>
      </c>
      <c r="B5" s="117" t="s">
        <v>194</v>
      </c>
      <c r="C5" s="117" t="s">
        <v>4519</v>
      </c>
      <c r="D5" s="83">
        <v>1</v>
      </c>
      <c r="E5" s="6" t="s">
        <v>8</v>
      </c>
      <c r="F5" s="118">
        <v>40996</v>
      </c>
      <c r="G5" s="85">
        <f t="shared" ref="G5:G68" si="7">YEAR(F5)</f>
        <v>2012</v>
      </c>
      <c r="H5" s="119">
        <f t="shared" ref="H5:H32" si="8">$H$2-G5</f>
        <v>11</v>
      </c>
      <c r="I5" s="116">
        <v>35</v>
      </c>
      <c r="J5" s="120">
        <v>0.95</v>
      </c>
      <c r="K5" s="116">
        <f>VLOOKUP(G5,'CCI&amp;CII'!$C$3:$E$24,3,FALSE)</f>
        <v>200</v>
      </c>
      <c r="L5" s="119">
        <f t="shared" ref="L5:L68" si="9">$L$2/K5</f>
        <v>1.655</v>
      </c>
      <c r="M5" s="116">
        <v>231285590.31</v>
      </c>
      <c r="N5" s="116">
        <v>85372819.530000001</v>
      </c>
      <c r="O5" s="121">
        <f>VLOOKUP(G5,'CCI&amp;CII'!$C$9:$F$24,4,FALSE)</f>
        <v>124.37</v>
      </c>
      <c r="P5" s="122">
        <f t="shared" ref="P5:P34" si="10">$P$2/O5</f>
        <v>1.3079984015825301</v>
      </c>
      <c r="Q5" s="123">
        <f t="shared" si="0"/>
        <v>302521182.43455189</v>
      </c>
      <c r="R5" s="123">
        <f t="shared" si="1"/>
        <v>90324181.612601921</v>
      </c>
      <c r="S5" s="123">
        <f t="shared" ref="S5:S34" si="11">Q5-R5</f>
        <v>212197000.82194996</v>
      </c>
      <c r="T5" s="124">
        <f t="shared" si="2"/>
        <v>40969</v>
      </c>
      <c r="U5" s="125">
        <f>HLOOKUP(T5,Sheet3!$D$3:$N$14,12)</f>
        <v>149.9097568</v>
      </c>
      <c r="V5" s="125">
        <f>HLOOKUP(T5,Sheet3!$D$3:$N$14,12)</f>
        <v>149.9097568</v>
      </c>
      <c r="W5" s="121">
        <f>V5/U5</f>
        <v>1</v>
      </c>
      <c r="X5" s="121">
        <f>HLOOKUP($X$1,Sheet3!$3:$14,12)</f>
        <v>116.0237568</v>
      </c>
      <c r="Y5" s="121">
        <f>HLOOKUP($Y$1,Sheet3!$3:$14,12)</f>
        <v>149.50524627364123</v>
      </c>
      <c r="Z5" s="121">
        <f>Y5/X5</f>
        <v>1.288574429901939</v>
      </c>
      <c r="AA5" s="121">
        <f>Z5*W5</f>
        <v>1.288574429901939</v>
      </c>
      <c r="AB5" s="126">
        <f t="shared" si="3"/>
        <v>35</v>
      </c>
      <c r="AC5" s="127">
        <f t="shared" si="4"/>
        <v>0.95</v>
      </c>
      <c r="AD5" s="123">
        <f t="shared" si="5"/>
        <v>298028697.67824167</v>
      </c>
      <c r="AE5" s="123">
        <f t="shared" si="6"/>
        <v>88982854.02107501</v>
      </c>
      <c r="AF5" s="128">
        <f t="shared" ref="AF5:AF34" si="12">AD5-AE5</f>
        <v>209045843.65716666</v>
      </c>
    </row>
    <row r="6" spans="1:32" ht="15" customHeight="1" x14ac:dyDescent="0.25">
      <c r="A6" s="6" t="s">
        <v>1583</v>
      </c>
      <c r="B6" s="6" t="s">
        <v>157</v>
      </c>
      <c r="C6" s="6" t="s">
        <v>4519</v>
      </c>
      <c r="D6" s="83">
        <v>1</v>
      </c>
      <c r="E6" s="6" t="s">
        <v>8</v>
      </c>
      <c r="F6" s="27">
        <v>40992</v>
      </c>
      <c r="G6" s="85">
        <f t="shared" si="7"/>
        <v>2012</v>
      </c>
      <c r="H6" s="83">
        <f t="shared" si="8"/>
        <v>11</v>
      </c>
      <c r="I6" s="116">
        <v>35</v>
      </c>
      <c r="J6" s="84">
        <v>0.95</v>
      </c>
      <c r="K6" s="85">
        <f>VLOOKUP(G6,'CCI&amp;CII'!$C$3:$E$24,3,FALSE)</f>
        <v>200</v>
      </c>
      <c r="L6" s="83">
        <f t="shared" si="9"/>
        <v>1.655</v>
      </c>
      <c r="M6" s="85">
        <v>231173554.94</v>
      </c>
      <c r="N6" s="85">
        <v>85198066.269999996</v>
      </c>
      <c r="O6" s="28">
        <f>VLOOKUP(G6,'CCI&amp;CII'!$C$9:$F$24,4,FALSE)</f>
        <v>124.37</v>
      </c>
      <c r="P6" s="37">
        <f t="shared" si="10"/>
        <v>1.3079984015825301</v>
      </c>
      <c r="Q6" s="24">
        <f t="shared" si="0"/>
        <v>302374640.34967119</v>
      </c>
      <c r="R6" s="24">
        <f t="shared" si="1"/>
        <v>90280428.332973257</v>
      </c>
      <c r="S6" s="24">
        <f t="shared" si="11"/>
        <v>212094212.01669794</v>
      </c>
      <c r="T6" s="30">
        <f t="shared" si="2"/>
        <v>40969</v>
      </c>
      <c r="U6" s="114">
        <f>HLOOKUP(T6,Sheet3!$D$3:$N$14,12)</f>
        <v>149.9097568</v>
      </c>
      <c r="V6" s="114">
        <f>HLOOKUP(T6,Sheet3!$D$3:$N$14,12)</f>
        <v>149.9097568</v>
      </c>
      <c r="W6" s="28">
        <f t="shared" ref="W6" si="13">V6/U6</f>
        <v>1</v>
      </c>
      <c r="X6" s="28">
        <f>HLOOKUP($X$1,Sheet3!$3:$14,12)</f>
        <v>116.0237568</v>
      </c>
      <c r="Y6" s="28">
        <f>HLOOKUP($Y$1,Sheet3!$3:$14,12)</f>
        <v>149.50524627364123</v>
      </c>
      <c r="Z6" s="28">
        <f t="shared" ref="Z6:Z8" si="14">Y6/X6</f>
        <v>1.288574429901939</v>
      </c>
      <c r="AA6" s="28">
        <f t="shared" ref="AA6" si="15">Z6*W6</f>
        <v>1.288574429901939</v>
      </c>
      <c r="AB6" s="115">
        <f t="shared" si="3"/>
        <v>35</v>
      </c>
      <c r="AC6" s="92">
        <f t="shared" si="4"/>
        <v>0.95</v>
      </c>
      <c r="AD6" s="24">
        <f t="shared" si="5"/>
        <v>297884331.7652151</v>
      </c>
      <c r="AE6" s="24">
        <f t="shared" si="6"/>
        <v>88939750.484185651</v>
      </c>
      <c r="AF6" s="25">
        <f t="shared" si="12"/>
        <v>208944581.28102946</v>
      </c>
    </row>
    <row r="7" spans="1:32" ht="15" customHeight="1" x14ac:dyDescent="0.25">
      <c r="A7" s="6" t="s">
        <v>1586</v>
      </c>
      <c r="B7" s="6" t="s">
        <v>286</v>
      </c>
      <c r="C7" s="6" t="s">
        <v>4519</v>
      </c>
      <c r="D7" s="83">
        <v>1</v>
      </c>
      <c r="E7" s="6" t="s">
        <v>8</v>
      </c>
      <c r="F7" s="27">
        <v>41023</v>
      </c>
      <c r="G7" s="85">
        <f t="shared" si="7"/>
        <v>2012</v>
      </c>
      <c r="H7" s="83">
        <f t="shared" si="8"/>
        <v>11</v>
      </c>
      <c r="I7" s="116">
        <v>35</v>
      </c>
      <c r="J7" s="84">
        <v>0.95</v>
      </c>
      <c r="K7" s="85">
        <f>VLOOKUP(G7,'CCI&amp;CII'!$C$3:$E$24,3,FALSE)</f>
        <v>200</v>
      </c>
      <c r="L7" s="83">
        <f t="shared" si="9"/>
        <v>1.655</v>
      </c>
      <c r="M7" s="85">
        <v>221832548.94999999</v>
      </c>
      <c r="N7" s="85">
        <v>82749557.629999995</v>
      </c>
      <c r="O7" s="28">
        <f>VLOOKUP(G7,'CCI&amp;CII'!$C$9:$F$24,4,FALSE)</f>
        <v>124.37</v>
      </c>
      <c r="P7" s="37">
        <f t="shared" si="10"/>
        <v>1.3079984015825301</v>
      </c>
      <c r="Q7" s="24">
        <f t="shared" si="0"/>
        <v>290156619.44557834</v>
      </c>
      <c r="R7" s="24">
        <f t="shared" si="1"/>
        <v>86632476.377322674</v>
      </c>
      <c r="S7" s="24">
        <f t="shared" si="11"/>
        <v>203524143.06825566</v>
      </c>
      <c r="T7" s="30">
        <f t="shared" si="2"/>
        <v>41000</v>
      </c>
      <c r="U7"/>
      <c r="V7"/>
      <c r="X7" s="28">
        <f>HLOOKUP(T7,Sheet3!$3:$14,12)</f>
        <v>116.0237568</v>
      </c>
      <c r="Y7" s="28">
        <f>HLOOKUP($Y$1,Sheet3!$3:$14,12)</f>
        <v>149.50524627364123</v>
      </c>
      <c r="Z7" s="28">
        <f t="shared" si="14"/>
        <v>1.288574429901939</v>
      </c>
      <c r="AA7" s="115">
        <f t="shared" ref="AA7:AA8" si="16">Z7</f>
        <v>1.288574429901939</v>
      </c>
      <c r="AB7" s="115">
        <f t="shared" si="3"/>
        <v>35</v>
      </c>
      <c r="AC7" s="92">
        <f t="shared" si="4"/>
        <v>0.95</v>
      </c>
      <c r="AD7" s="24">
        <f t="shared" si="5"/>
        <v>285847750.29694021</v>
      </c>
      <c r="AE7" s="24">
        <f t="shared" si="6"/>
        <v>85345971.160086423</v>
      </c>
      <c r="AF7" s="25">
        <f t="shared" si="12"/>
        <v>200501779.13685378</v>
      </c>
    </row>
    <row r="8" spans="1:32" ht="15" customHeight="1" x14ac:dyDescent="0.25">
      <c r="A8" s="6" t="s">
        <v>1582</v>
      </c>
      <c r="B8" s="6" t="s">
        <v>255</v>
      </c>
      <c r="C8" s="6" t="s">
        <v>4519</v>
      </c>
      <c r="D8" s="83">
        <v>1</v>
      </c>
      <c r="E8" s="6" t="s">
        <v>8</v>
      </c>
      <c r="F8" s="27">
        <v>41020</v>
      </c>
      <c r="G8" s="85">
        <f t="shared" si="7"/>
        <v>2012</v>
      </c>
      <c r="H8" s="83">
        <f t="shared" si="8"/>
        <v>11</v>
      </c>
      <c r="I8" s="116">
        <v>35</v>
      </c>
      <c r="J8" s="84">
        <v>0.95</v>
      </c>
      <c r="K8" s="85">
        <f>VLOOKUP(G8,'CCI&amp;CII'!$C$3:$E$24,3,FALSE)</f>
        <v>200</v>
      </c>
      <c r="L8" s="83">
        <f t="shared" si="9"/>
        <v>1.655</v>
      </c>
      <c r="M8" s="85">
        <v>214352635.56999999</v>
      </c>
      <c r="N8" s="85">
        <v>79866323.879999995</v>
      </c>
      <c r="O8" s="28">
        <f>VLOOKUP(G8,'CCI&amp;CII'!$C$9:$F$24,4,FALSE)</f>
        <v>124.37</v>
      </c>
      <c r="P8" s="37">
        <f t="shared" si="10"/>
        <v>1.3079984015825301</v>
      </c>
      <c r="Q8" s="24">
        <f t="shared" si="0"/>
        <v>280372904.7005626</v>
      </c>
      <c r="R8" s="24">
        <f t="shared" si="1"/>
        <v>83711338.689167976</v>
      </c>
      <c r="S8" s="24">
        <f t="shared" si="11"/>
        <v>196661566.01139462</v>
      </c>
      <c r="T8" s="30">
        <f t="shared" si="2"/>
        <v>41000</v>
      </c>
      <c r="U8"/>
      <c r="V8"/>
      <c r="X8" s="28">
        <f>HLOOKUP(T8,Sheet3!$3:$14,12)</f>
        <v>116.0237568</v>
      </c>
      <c r="Y8" s="28">
        <f>HLOOKUP($Y$1,Sheet3!$3:$14,12)</f>
        <v>149.50524627364123</v>
      </c>
      <c r="Z8" s="28">
        <f t="shared" si="14"/>
        <v>1.288574429901939</v>
      </c>
      <c r="AA8" s="115">
        <f t="shared" si="16"/>
        <v>1.288574429901939</v>
      </c>
      <c r="AB8" s="115">
        <f t="shared" si="3"/>
        <v>35</v>
      </c>
      <c r="AC8" s="92">
        <f t="shared" si="4"/>
        <v>0.95</v>
      </c>
      <c r="AD8" s="24">
        <f t="shared" si="5"/>
        <v>276209325.17759085</v>
      </c>
      <c r="AE8" s="24">
        <f t="shared" si="6"/>
        <v>82468212.803023547</v>
      </c>
      <c r="AF8" s="25">
        <f t="shared" si="12"/>
        <v>193741112.3745673</v>
      </c>
    </row>
    <row r="9" spans="1:32" ht="15" customHeight="1" x14ac:dyDescent="0.25">
      <c r="A9" s="6" t="s">
        <v>1584</v>
      </c>
      <c r="B9" s="6" t="s">
        <v>193</v>
      </c>
      <c r="C9" s="6" t="s">
        <v>4519</v>
      </c>
      <c r="D9" s="83">
        <v>1</v>
      </c>
      <c r="E9" s="6" t="s">
        <v>8</v>
      </c>
      <c r="F9" s="27">
        <v>40978</v>
      </c>
      <c r="G9" s="85">
        <f t="shared" si="7"/>
        <v>2012</v>
      </c>
      <c r="H9" s="83">
        <f t="shared" si="8"/>
        <v>11</v>
      </c>
      <c r="I9" s="116">
        <v>35</v>
      </c>
      <c r="J9" s="84">
        <v>0.95</v>
      </c>
      <c r="K9" s="85">
        <f>VLOOKUP(G9,'CCI&amp;CII'!$C$3:$E$24,3,FALSE)</f>
        <v>200</v>
      </c>
      <c r="L9" s="83">
        <f t="shared" si="9"/>
        <v>1.655</v>
      </c>
      <c r="M9" s="85">
        <v>207382258.78999999</v>
      </c>
      <c r="N9" s="85">
        <v>76011037.370000005</v>
      </c>
      <c r="O9" s="28">
        <f>VLOOKUP(G9,'CCI&amp;CII'!$C$9:$F$24,4,FALSE)</f>
        <v>124.37</v>
      </c>
      <c r="P9" s="37">
        <f t="shared" si="10"/>
        <v>1.3079984015825301</v>
      </c>
      <c r="Q9" s="24">
        <f t="shared" si="0"/>
        <v>271255663.01389462</v>
      </c>
      <c r="R9" s="24">
        <f t="shared" si="1"/>
        <v>80989190.81414853</v>
      </c>
      <c r="S9" s="24">
        <f t="shared" si="11"/>
        <v>190266472.19974607</v>
      </c>
      <c r="T9" s="30">
        <f t="shared" si="2"/>
        <v>40969</v>
      </c>
      <c r="U9" s="114">
        <f>HLOOKUP(T9,Sheet3!$D$3:$N$14,12)</f>
        <v>149.9097568</v>
      </c>
      <c r="V9" s="114">
        <f>HLOOKUP(T9,Sheet3!$D$3:$N$14,12)</f>
        <v>149.9097568</v>
      </c>
      <c r="W9" s="28">
        <f t="shared" ref="W9:W10" si="17">V9/U9</f>
        <v>1</v>
      </c>
      <c r="X9" s="28">
        <f>HLOOKUP($X$1,Sheet3!$3:$14,12)</f>
        <v>116.0237568</v>
      </c>
      <c r="Y9" s="28">
        <f>HLOOKUP($Y$1,Sheet3!$3:$14,12)</f>
        <v>149.50524627364123</v>
      </c>
      <c r="Z9" s="28">
        <f t="shared" ref="Z9:Z10" si="18">Y9/X9</f>
        <v>1.288574429901939</v>
      </c>
      <c r="AA9" s="28">
        <f t="shared" ref="AA9:AA10" si="19">Z9*W9</f>
        <v>1.288574429901939</v>
      </c>
      <c r="AB9" s="115">
        <f t="shared" si="3"/>
        <v>35</v>
      </c>
      <c r="AC9" s="92">
        <f t="shared" si="4"/>
        <v>0.95</v>
      </c>
      <c r="AD9" s="24">
        <f t="shared" si="5"/>
        <v>267227475.89210063</v>
      </c>
      <c r="AE9" s="24">
        <f t="shared" si="6"/>
        <v>79786489.230641484</v>
      </c>
      <c r="AF9" s="25">
        <f t="shared" si="12"/>
        <v>187440986.66145915</v>
      </c>
    </row>
    <row r="10" spans="1:32" ht="15" customHeight="1" x14ac:dyDescent="0.25">
      <c r="A10" s="6" t="s">
        <v>1584</v>
      </c>
      <c r="B10" s="6" t="s">
        <v>66</v>
      </c>
      <c r="C10" s="6" t="s">
        <v>4519</v>
      </c>
      <c r="D10" s="83">
        <v>1</v>
      </c>
      <c r="E10" s="6" t="s">
        <v>8</v>
      </c>
      <c r="F10" s="27">
        <v>40978</v>
      </c>
      <c r="G10" s="85">
        <f t="shared" si="7"/>
        <v>2012</v>
      </c>
      <c r="H10" s="83">
        <f t="shared" si="8"/>
        <v>11</v>
      </c>
      <c r="I10" s="85">
        <v>35</v>
      </c>
      <c r="J10" s="84">
        <v>0.95</v>
      </c>
      <c r="K10" s="85">
        <f>VLOOKUP(G10,'CCI&amp;CII'!$C$3:$E$24,3,FALSE)</f>
        <v>200</v>
      </c>
      <c r="L10" s="83">
        <f t="shared" si="9"/>
        <v>1.655</v>
      </c>
      <c r="M10" s="85">
        <v>189475498.78</v>
      </c>
      <c r="N10" s="85">
        <v>129642122.41</v>
      </c>
      <c r="O10" s="28">
        <f>VLOOKUP(G10,'CCI&amp;CII'!$C$9:$F$24,4,FALSE)</f>
        <v>124.37</v>
      </c>
      <c r="P10" s="37">
        <f t="shared" si="10"/>
        <v>1.3079984015825301</v>
      </c>
      <c r="Q10" s="24">
        <f t="shared" si="0"/>
        <v>247833649.54329264</v>
      </c>
      <c r="R10" s="24">
        <f t="shared" si="1"/>
        <v>73996046.792211652</v>
      </c>
      <c r="S10" s="24">
        <f t="shared" si="11"/>
        <v>173837602.75108099</v>
      </c>
      <c r="T10" s="30">
        <f t="shared" si="2"/>
        <v>40969</v>
      </c>
      <c r="U10" s="114">
        <f>HLOOKUP(T10,Sheet3!$D$3:$N$14,12)</f>
        <v>149.9097568</v>
      </c>
      <c r="V10" s="114">
        <f>HLOOKUP(T10,Sheet3!$D$3:$N$14,12)</f>
        <v>149.9097568</v>
      </c>
      <c r="W10" s="28">
        <f t="shared" si="17"/>
        <v>1</v>
      </c>
      <c r="X10" s="28">
        <f>HLOOKUP($X$1,Sheet3!$3:$14,12)</f>
        <v>116.0237568</v>
      </c>
      <c r="Y10" s="28">
        <f>HLOOKUP($Y$1,Sheet3!$3:$14,12)</f>
        <v>149.50524627364123</v>
      </c>
      <c r="Z10" s="28">
        <f t="shared" si="18"/>
        <v>1.288574429901939</v>
      </c>
      <c r="AA10" s="28">
        <f t="shared" si="19"/>
        <v>1.288574429901939</v>
      </c>
      <c r="AB10" s="115">
        <f t="shared" si="3"/>
        <v>35</v>
      </c>
      <c r="AC10" s="92">
        <f t="shared" si="4"/>
        <v>0.95</v>
      </c>
      <c r="AD10" s="24">
        <f t="shared" si="5"/>
        <v>244153282.82082406</v>
      </c>
      <c r="AE10" s="24">
        <f t="shared" si="6"/>
        <v>72897194.442217469</v>
      </c>
      <c r="AF10" s="25">
        <f t="shared" si="12"/>
        <v>171256088.37860659</v>
      </c>
    </row>
    <row r="11" spans="1:32" ht="15" customHeight="1" x14ac:dyDescent="0.25">
      <c r="A11" s="6" t="s">
        <v>1586</v>
      </c>
      <c r="B11" s="6" t="s">
        <v>82</v>
      </c>
      <c r="C11" s="6" t="s">
        <v>4519</v>
      </c>
      <c r="D11" s="83">
        <v>2</v>
      </c>
      <c r="E11" s="6" t="s">
        <v>8</v>
      </c>
      <c r="F11" s="27">
        <v>41023</v>
      </c>
      <c r="G11" s="85">
        <f t="shared" si="7"/>
        <v>2012</v>
      </c>
      <c r="H11" s="83">
        <f t="shared" si="8"/>
        <v>11</v>
      </c>
      <c r="I11" s="85">
        <v>35</v>
      </c>
      <c r="J11" s="84">
        <v>0.95</v>
      </c>
      <c r="K11" s="85">
        <f>VLOOKUP(G11,'CCI&amp;CII'!$C$3:$E$24,3,FALSE)</f>
        <v>200</v>
      </c>
      <c r="L11" s="83">
        <f t="shared" si="9"/>
        <v>1.655</v>
      </c>
      <c r="M11" s="85">
        <v>170669106.34999999</v>
      </c>
      <c r="N11" s="85">
        <v>117595620.23</v>
      </c>
      <c r="O11" s="28">
        <f>VLOOKUP(G11,'CCI&amp;CII'!$C$9:$F$24,4,FALSE)</f>
        <v>124.37</v>
      </c>
      <c r="P11" s="37">
        <f t="shared" si="10"/>
        <v>1.3079984015825301</v>
      </c>
      <c r="Q11" s="24">
        <f t="shared" si="0"/>
        <v>223234918.30531883</v>
      </c>
      <c r="R11" s="24">
        <f t="shared" si="1"/>
        <v>66651568.465445191</v>
      </c>
      <c r="S11" s="24">
        <f t="shared" si="11"/>
        <v>156583349.83987364</v>
      </c>
      <c r="T11" s="30">
        <f t="shared" si="2"/>
        <v>41000</v>
      </c>
      <c r="U11"/>
      <c r="V11"/>
      <c r="X11" s="28">
        <f>HLOOKUP(T11,Sheet3!$3:$14,12)</f>
        <v>116.0237568</v>
      </c>
      <c r="Y11" s="28">
        <f>HLOOKUP($Y$1,Sheet3!$3:$14,12)</f>
        <v>149.50524627364123</v>
      </c>
      <c r="Z11" s="28">
        <f>Y11/X11</f>
        <v>1.288574429901939</v>
      </c>
      <c r="AA11" s="115">
        <f>Z11</f>
        <v>1.288574429901939</v>
      </c>
      <c r="AB11" s="115">
        <f t="shared" si="3"/>
        <v>35</v>
      </c>
      <c r="AC11" s="92">
        <f t="shared" si="4"/>
        <v>0.95</v>
      </c>
      <c r="AD11" s="24">
        <f t="shared" si="5"/>
        <v>219919846.41682464</v>
      </c>
      <c r="AE11" s="24">
        <f t="shared" si="6"/>
        <v>65661782.715880491</v>
      </c>
      <c r="AF11" s="25">
        <f t="shared" si="12"/>
        <v>154258063.70094416</v>
      </c>
    </row>
    <row r="12" spans="1:32" ht="15" customHeight="1" x14ac:dyDescent="0.25">
      <c r="A12" s="6" t="s">
        <v>1584</v>
      </c>
      <c r="B12" s="6" t="s">
        <v>23</v>
      </c>
      <c r="C12" s="6" t="s">
        <v>4520</v>
      </c>
      <c r="D12" s="83">
        <v>1</v>
      </c>
      <c r="E12" s="6" t="s">
        <v>8</v>
      </c>
      <c r="F12" s="27">
        <v>40978</v>
      </c>
      <c r="G12" s="85">
        <f t="shared" si="7"/>
        <v>2012</v>
      </c>
      <c r="H12" s="83">
        <f t="shared" si="8"/>
        <v>11</v>
      </c>
      <c r="I12" s="85">
        <v>12</v>
      </c>
      <c r="J12" s="84">
        <v>1</v>
      </c>
      <c r="K12" s="85">
        <f>VLOOKUP(G12,'CCI&amp;CII'!$C$3:$E$24,3,FALSE)</f>
        <v>200</v>
      </c>
      <c r="L12" s="83">
        <f t="shared" si="9"/>
        <v>1.655</v>
      </c>
      <c r="M12" s="85">
        <v>168385189.24000001</v>
      </c>
      <c r="N12" s="85">
        <v>100036628.72</v>
      </c>
      <c r="O12" s="28">
        <f>VLOOKUP(G12,'CCI&amp;CII'!$C$9:$F$24,4,FALSE)</f>
        <v>124.37</v>
      </c>
      <c r="P12" s="37">
        <f t="shared" si="10"/>
        <v>1.3079984015825301</v>
      </c>
      <c r="Q12" s="24">
        <f t="shared" si="0"/>
        <v>220247558.37609187</v>
      </c>
      <c r="R12" s="24">
        <f t="shared" si="1"/>
        <v>201893595.17808419</v>
      </c>
      <c r="S12" s="24">
        <f t="shared" si="11"/>
        <v>18353963.198007673</v>
      </c>
      <c r="T12" s="30">
        <f t="shared" si="2"/>
        <v>40969</v>
      </c>
      <c r="U12" s="114">
        <f>HLOOKUP(T12,Sheet3!$D$3:$N$14,12)</f>
        <v>149.9097568</v>
      </c>
      <c r="V12" s="114">
        <f>HLOOKUP(T12,Sheet3!$D$3:$N$14,12)</f>
        <v>149.9097568</v>
      </c>
      <c r="W12" s="28">
        <f>V12/U12</f>
        <v>1</v>
      </c>
      <c r="X12" s="28">
        <f>HLOOKUP($X$1,Sheet3!$3:$14,12)</f>
        <v>116.0237568</v>
      </c>
      <c r="Y12" s="28">
        <f>HLOOKUP($Y$1,Sheet3!$3:$14,12)</f>
        <v>149.50524627364123</v>
      </c>
      <c r="Z12" s="28">
        <f>Y12/X12</f>
        <v>1.288574429901939</v>
      </c>
      <c r="AA12" s="28">
        <f>Z12*W12</f>
        <v>1.288574429901939</v>
      </c>
      <c r="AB12" s="115">
        <f t="shared" si="3"/>
        <v>12</v>
      </c>
      <c r="AC12" s="92">
        <f t="shared" si="4"/>
        <v>1</v>
      </c>
      <c r="AD12" s="24">
        <f t="shared" si="5"/>
        <v>216976849.22886312</v>
      </c>
      <c r="AE12" s="24">
        <f t="shared" si="6"/>
        <v>198895445.12645784</v>
      </c>
      <c r="AF12" s="25">
        <f t="shared" si="12"/>
        <v>18081404.10240528</v>
      </c>
    </row>
    <row r="13" spans="1:32" ht="15" customHeight="1" x14ac:dyDescent="0.25">
      <c r="A13" s="6" t="s">
        <v>1586</v>
      </c>
      <c r="B13" s="6" t="s">
        <v>26</v>
      </c>
      <c r="C13" s="6" t="s">
        <v>4520</v>
      </c>
      <c r="D13" s="83"/>
      <c r="E13" s="6"/>
      <c r="F13" s="27">
        <v>41023</v>
      </c>
      <c r="G13" s="85">
        <f t="shared" si="7"/>
        <v>2012</v>
      </c>
      <c r="H13" s="83">
        <f t="shared" si="8"/>
        <v>11</v>
      </c>
      <c r="I13" s="85">
        <v>12</v>
      </c>
      <c r="J13" s="84">
        <v>1</v>
      </c>
      <c r="K13" s="85">
        <f>VLOOKUP(G13,'CCI&amp;CII'!$C$3:$E$24,3,FALSE)</f>
        <v>200</v>
      </c>
      <c r="L13" s="83">
        <f t="shared" si="9"/>
        <v>1.655</v>
      </c>
      <c r="M13" s="85">
        <v>152228543.78</v>
      </c>
      <c r="N13" s="85">
        <v>91125924.769999996</v>
      </c>
      <c r="O13" s="28">
        <f>VLOOKUP(G13,'CCI&amp;CII'!$C$9:$F$24,4,FALSE)</f>
        <v>124.37</v>
      </c>
      <c r="P13" s="37">
        <f t="shared" si="10"/>
        <v>1.3079984015825301</v>
      </c>
      <c r="Q13" s="24">
        <f t="shared" si="0"/>
        <v>199114691.93947622</v>
      </c>
      <c r="R13" s="24">
        <f t="shared" si="1"/>
        <v>182521800.94451988</v>
      </c>
      <c r="S13" s="24">
        <f t="shared" si="11"/>
        <v>16592890.994956344</v>
      </c>
      <c r="T13" s="30">
        <f t="shared" si="2"/>
        <v>41000</v>
      </c>
      <c r="U13"/>
      <c r="V13"/>
      <c r="X13" s="28">
        <f>HLOOKUP(T13,Sheet3!$3:$14,12)</f>
        <v>116.0237568</v>
      </c>
      <c r="Y13" s="28">
        <f>HLOOKUP($Y$1,Sheet3!$3:$14,12)</f>
        <v>149.50524627364123</v>
      </c>
      <c r="Z13" s="28">
        <f t="shared" ref="Z13:Z14" si="20">Y13/X13</f>
        <v>1.288574429901939</v>
      </c>
      <c r="AA13" s="115">
        <f t="shared" ref="AA13:AA14" si="21">Z13</f>
        <v>1.288574429901939</v>
      </c>
      <c r="AB13" s="115">
        <f t="shared" si="3"/>
        <v>12</v>
      </c>
      <c r="AC13" s="92">
        <f t="shared" si="4"/>
        <v>1</v>
      </c>
      <c r="AD13" s="24">
        <f t="shared" si="5"/>
        <v>196157809.01611587</v>
      </c>
      <c r="AE13" s="24">
        <f t="shared" si="6"/>
        <v>179811324.93143955</v>
      </c>
      <c r="AF13" s="25">
        <f t="shared" si="12"/>
        <v>16346484.084676325</v>
      </c>
    </row>
    <row r="14" spans="1:32" ht="15" customHeight="1" x14ac:dyDescent="0.25">
      <c r="A14" s="6" t="s">
        <v>1582</v>
      </c>
      <c r="B14" s="6" t="s">
        <v>120</v>
      </c>
      <c r="C14" s="6" t="s">
        <v>4518</v>
      </c>
      <c r="D14" s="83">
        <v>1</v>
      </c>
      <c r="E14" s="6" t="s">
        <v>8</v>
      </c>
      <c r="F14" s="27">
        <v>41020</v>
      </c>
      <c r="G14" s="85">
        <f t="shared" si="7"/>
        <v>2012</v>
      </c>
      <c r="H14" s="83">
        <f t="shared" si="8"/>
        <v>11</v>
      </c>
      <c r="I14" s="85">
        <v>10</v>
      </c>
      <c r="J14" s="84">
        <v>1</v>
      </c>
      <c r="K14" s="85">
        <f>VLOOKUP(G14,'CCI&amp;CII'!$C$3:$E$24,3,FALSE)</f>
        <v>200</v>
      </c>
      <c r="L14" s="83">
        <f t="shared" si="9"/>
        <v>1.655</v>
      </c>
      <c r="M14" s="85">
        <v>144440896.09999999</v>
      </c>
      <c r="N14" s="85">
        <v>96745626.530000001</v>
      </c>
      <c r="O14" s="28">
        <f>VLOOKUP(G14,'CCI&amp;CII'!$C$9:$F$24,4,FALSE)</f>
        <v>124.37</v>
      </c>
      <c r="P14" s="37">
        <f t="shared" si="10"/>
        <v>1.3079984015825301</v>
      </c>
      <c r="Q14" s="24">
        <f t="shared" si="0"/>
        <v>188928461.2219483</v>
      </c>
      <c r="R14" s="24">
        <f t="shared" si="1"/>
        <v>188928461.2219483</v>
      </c>
      <c r="S14" s="24">
        <f t="shared" si="11"/>
        <v>0</v>
      </c>
      <c r="T14" s="30">
        <f t="shared" si="2"/>
        <v>41000</v>
      </c>
      <c r="U14"/>
      <c r="V14"/>
      <c r="X14" s="28">
        <f>HLOOKUP(T14,Sheet3!$3:$14,12)</f>
        <v>116.0237568</v>
      </c>
      <c r="Y14" s="28">
        <f>HLOOKUP($Y$1,Sheet3!$3:$14,12)</f>
        <v>149.50524627364123</v>
      </c>
      <c r="Z14" s="28">
        <f t="shared" si="20"/>
        <v>1.288574429901939</v>
      </c>
      <c r="AA14" s="115">
        <f t="shared" si="21"/>
        <v>1.288574429901939</v>
      </c>
      <c r="AB14" s="115">
        <f t="shared" si="3"/>
        <v>10</v>
      </c>
      <c r="AC14" s="92">
        <f t="shared" si="4"/>
        <v>1</v>
      </c>
      <c r="AD14" s="24">
        <f t="shared" si="5"/>
        <v>186122845.34658271</v>
      </c>
      <c r="AE14" s="24">
        <f t="shared" si="6"/>
        <v>186122845.34658271</v>
      </c>
      <c r="AF14" s="25">
        <f t="shared" si="12"/>
        <v>0</v>
      </c>
    </row>
    <row r="15" spans="1:32" ht="15" customHeight="1" x14ac:dyDescent="0.25">
      <c r="A15" s="6" t="s">
        <v>1583</v>
      </c>
      <c r="B15" s="6" t="s">
        <v>117</v>
      </c>
      <c r="C15" s="6" t="s">
        <v>4518</v>
      </c>
      <c r="D15" s="83">
        <v>1</v>
      </c>
      <c r="E15" s="6" t="s">
        <v>8</v>
      </c>
      <c r="F15" s="27">
        <v>40992</v>
      </c>
      <c r="G15" s="85">
        <f t="shared" si="7"/>
        <v>2012</v>
      </c>
      <c r="H15" s="83">
        <f t="shared" si="8"/>
        <v>11</v>
      </c>
      <c r="I15" s="85">
        <v>10</v>
      </c>
      <c r="J15" s="84">
        <v>1</v>
      </c>
      <c r="K15" s="85">
        <f>VLOOKUP(G15,'CCI&amp;CII'!$C$3:$E$24,3,FALSE)</f>
        <v>200</v>
      </c>
      <c r="L15" s="83">
        <f t="shared" si="9"/>
        <v>1.655</v>
      </c>
      <c r="M15" s="85">
        <v>143904079.53</v>
      </c>
      <c r="N15" s="85">
        <v>96368234.370000005</v>
      </c>
      <c r="O15" s="28">
        <f>VLOOKUP(G15,'CCI&amp;CII'!$C$9:$F$24,4,FALSE)</f>
        <v>124.37</v>
      </c>
      <c r="P15" s="37">
        <f t="shared" si="10"/>
        <v>1.3079984015825301</v>
      </c>
      <c r="Q15" s="24">
        <f t="shared" si="0"/>
        <v>188226306.00644529</v>
      </c>
      <c r="R15" s="24">
        <f t="shared" si="1"/>
        <v>188226306.00644529</v>
      </c>
      <c r="S15" s="24">
        <f t="shared" si="11"/>
        <v>0</v>
      </c>
      <c r="T15" s="30">
        <f t="shared" si="2"/>
        <v>40969</v>
      </c>
      <c r="U15" s="114">
        <f>HLOOKUP(T15,Sheet3!$D$3:$N$14,12)</f>
        <v>149.9097568</v>
      </c>
      <c r="V15" s="114">
        <f>HLOOKUP(T15,Sheet3!$D$3:$N$14,12)</f>
        <v>149.9097568</v>
      </c>
      <c r="W15" s="28">
        <f t="shared" ref="W15:W16" si="22">V15/U15</f>
        <v>1</v>
      </c>
      <c r="X15" s="28">
        <f>HLOOKUP($X$1,Sheet3!$3:$14,12)</f>
        <v>116.0237568</v>
      </c>
      <c r="Y15" s="28">
        <f>HLOOKUP($Y$1,Sheet3!$3:$14,12)</f>
        <v>149.50524627364123</v>
      </c>
      <c r="Z15" s="28">
        <f t="shared" ref="Z15:Z18" si="23">Y15/X15</f>
        <v>1.288574429901939</v>
      </c>
      <c r="AA15" s="28">
        <f t="shared" ref="AA15:AA16" si="24">Z15*W15</f>
        <v>1.288574429901939</v>
      </c>
      <c r="AB15" s="115">
        <f t="shared" si="3"/>
        <v>10</v>
      </c>
      <c r="AC15" s="92">
        <f t="shared" si="4"/>
        <v>1</v>
      </c>
      <c r="AD15" s="24">
        <f t="shared" si="5"/>
        <v>185431117.24093306</v>
      </c>
      <c r="AE15" s="24">
        <f t="shared" si="6"/>
        <v>185431117.24093306</v>
      </c>
      <c r="AF15" s="25">
        <f t="shared" si="12"/>
        <v>0</v>
      </c>
    </row>
    <row r="16" spans="1:32" ht="15" customHeight="1" x14ac:dyDescent="0.25">
      <c r="A16" s="6" t="s">
        <v>1585</v>
      </c>
      <c r="B16" s="6" t="s">
        <v>67</v>
      </c>
      <c r="C16" s="6" t="s">
        <v>4519</v>
      </c>
      <c r="D16" s="83">
        <v>1</v>
      </c>
      <c r="E16" s="6" t="s">
        <v>8</v>
      </c>
      <c r="F16" s="27">
        <v>40996</v>
      </c>
      <c r="G16" s="85">
        <f t="shared" si="7"/>
        <v>2012</v>
      </c>
      <c r="H16" s="83">
        <f t="shared" si="8"/>
        <v>11</v>
      </c>
      <c r="I16" s="85">
        <v>35</v>
      </c>
      <c r="J16" s="84">
        <v>0.95</v>
      </c>
      <c r="K16" s="85">
        <f>VLOOKUP(G16,'CCI&amp;CII'!$C$3:$E$24,3,FALSE)</f>
        <v>200</v>
      </c>
      <c r="L16" s="83">
        <f t="shared" si="9"/>
        <v>1.655</v>
      </c>
      <c r="M16" s="85">
        <v>136984083.44999999</v>
      </c>
      <c r="N16" s="85">
        <v>95278258.75</v>
      </c>
      <c r="O16" s="28">
        <f>VLOOKUP(G16,'CCI&amp;CII'!$C$9:$F$24,4,FALSE)</f>
        <v>124.37</v>
      </c>
      <c r="P16" s="37">
        <f t="shared" si="10"/>
        <v>1.3079984015825301</v>
      </c>
      <c r="Q16" s="24">
        <f t="shared" si="0"/>
        <v>179174962.19484791</v>
      </c>
      <c r="R16" s="24">
        <f t="shared" si="1"/>
        <v>53496524.426747441</v>
      </c>
      <c r="S16" s="24">
        <f t="shared" si="11"/>
        <v>125678437.76810047</v>
      </c>
      <c r="T16" s="30">
        <f t="shared" si="2"/>
        <v>40969</v>
      </c>
      <c r="U16" s="114">
        <f>HLOOKUP(T16,Sheet3!$D$3:$N$14,12)</f>
        <v>149.9097568</v>
      </c>
      <c r="V16" s="114">
        <f>HLOOKUP(T16,Sheet3!$D$3:$N$14,12)</f>
        <v>149.9097568</v>
      </c>
      <c r="W16" s="28">
        <f t="shared" si="22"/>
        <v>1</v>
      </c>
      <c r="X16" s="28">
        <f>HLOOKUP($X$1,Sheet3!$3:$14,12)</f>
        <v>116.0237568</v>
      </c>
      <c r="Y16" s="28">
        <f>HLOOKUP($Y$1,Sheet3!$3:$14,12)</f>
        <v>149.50524627364123</v>
      </c>
      <c r="Z16" s="28">
        <f t="shared" si="23"/>
        <v>1.288574429901939</v>
      </c>
      <c r="AA16" s="28">
        <f t="shared" si="24"/>
        <v>1.288574429901939</v>
      </c>
      <c r="AB16" s="115">
        <f t="shared" si="3"/>
        <v>35</v>
      </c>
      <c r="AC16" s="92">
        <f t="shared" si="4"/>
        <v>0.95</v>
      </c>
      <c r="AD16" s="24">
        <f t="shared" si="5"/>
        <v>176514187.23722339</v>
      </c>
      <c r="AE16" s="24">
        <f t="shared" si="6"/>
        <v>52702093.046542414</v>
      </c>
      <c r="AF16" s="25">
        <f t="shared" si="12"/>
        <v>123812094.19068098</v>
      </c>
    </row>
    <row r="17" spans="1:32" ht="15" customHeight="1" x14ac:dyDescent="0.25">
      <c r="A17" s="6" t="s">
        <v>1582</v>
      </c>
      <c r="B17" s="6" t="s">
        <v>77</v>
      </c>
      <c r="C17" s="6" t="s">
        <v>4519</v>
      </c>
      <c r="D17" s="83">
        <v>1</v>
      </c>
      <c r="E17" s="6" t="s">
        <v>8</v>
      </c>
      <c r="F17" s="27">
        <v>41020</v>
      </c>
      <c r="G17" s="85">
        <f t="shared" si="7"/>
        <v>2012</v>
      </c>
      <c r="H17" s="83">
        <f t="shared" si="8"/>
        <v>11</v>
      </c>
      <c r="I17" s="85">
        <v>35</v>
      </c>
      <c r="J17" s="84">
        <v>0.95</v>
      </c>
      <c r="K17" s="85">
        <f>VLOOKUP(G17,'CCI&amp;CII'!$C$3:$E$24,3,FALSE)</f>
        <v>200</v>
      </c>
      <c r="L17" s="83">
        <f t="shared" si="9"/>
        <v>1.655</v>
      </c>
      <c r="M17" s="85">
        <v>124682732.40000001</v>
      </c>
      <c r="N17" s="85">
        <v>87488321.390000001</v>
      </c>
      <c r="O17" s="28">
        <f>VLOOKUP(G17,'CCI&amp;CII'!$C$9:$F$24,4,FALSE)</f>
        <v>124.37</v>
      </c>
      <c r="P17" s="37">
        <f t="shared" si="10"/>
        <v>1.3079984015825301</v>
      </c>
      <c r="Q17" s="24">
        <f t="shared" si="0"/>
        <v>163084814.68414235</v>
      </c>
      <c r="R17" s="24">
        <f t="shared" si="1"/>
        <v>48692466.098551072</v>
      </c>
      <c r="S17" s="24">
        <f t="shared" si="11"/>
        <v>114392348.58559129</v>
      </c>
      <c r="T17" s="30">
        <f t="shared" si="2"/>
        <v>41000</v>
      </c>
      <c r="U17"/>
      <c r="V17"/>
      <c r="X17" s="28">
        <f>HLOOKUP(T17,Sheet3!$3:$14,12)</f>
        <v>116.0237568</v>
      </c>
      <c r="Y17" s="28">
        <f>HLOOKUP($Y$1,Sheet3!$3:$14,12)</f>
        <v>149.50524627364123</v>
      </c>
      <c r="Z17" s="28">
        <f t="shared" si="23"/>
        <v>1.288574429901939</v>
      </c>
      <c r="AA17" s="115">
        <f t="shared" ref="AA17:AA18" si="25">Z17</f>
        <v>1.288574429901939</v>
      </c>
      <c r="AB17" s="115">
        <f t="shared" si="3"/>
        <v>35</v>
      </c>
      <c r="AC17" s="92">
        <f t="shared" si="4"/>
        <v>0.95</v>
      </c>
      <c r="AD17" s="24">
        <f t="shared" si="5"/>
        <v>160662980.82094604</v>
      </c>
      <c r="AE17" s="24">
        <f t="shared" si="6"/>
        <v>47969375.702253886</v>
      </c>
      <c r="AF17" s="25">
        <f t="shared" si="12"/>
        <v>112693605.11869216</v>
      </c>
    </row>
    <row r="18" spans="1:32" ht="15" customHeight="1" x14ac:dyDescent="0.25">
      <c r="A18" s="6" t="s">
        <v>1582</v>
      </c>
      <c r="B18" s="6" t="s">
        <v>25</v>
      </c>
      <c r="C18" s="6" t="s">
        <v>4520</v>
      </c>
      <c r="D18" s="83"/>
      <c r="E18" s="6"/>
      <c r="F18" s="27">
        <v>41020</v>
      </c>
      <c r="G18" s="85">
        <f t="shared" si="7"/>
        <v>2012</v>
      </c>
      <c r="H18" s="83">
        <f t="shared" si="8"/>
        <v>11</v>
      </c>
      <c r="I18" s="85">
        <v>12</v>
      </c>
      <c r="J18" s="84">
        <v>1</v>
      </c>
      <c r="K18" s="85">
        <f>VLOOKUP(G18,'CCI&amp;CII'!$C$3:$E$24,3,FALSE)</f>
        <v>200</v>
      </c>
      <c r="L18" s="83">
        <f t="shared" si="9"/>
        <v>1.655</v>
      </c>
      <c r="M18" s="85">
        <v>118601373.64</v>
      </c>
      <c r="N18" s="85">
        <v>70960501.620000005</v>
      </c>
      <c r="O18" s="28">
        <f>VLOOKUP(G18,'CCI&amp;CII'!$C$9:$F$24,4,FALSE)</f>
        <v>124.37</v>
      </c>
      <c r="P18" s="37">
        <f t="shared" si="10"/>
        <v>1.3079984015825301</v>
      </c>
      <c r="Q18" s="24">
        <f t="shared" si="0"/>
        <v>155130407.14661244</v>
      </c>
      <c r="R18" s="24">
        <f t="shared" si="1"/>
        <v>142202873.21772805</v>
      </c>
      <c r="S18" s="24">
        <f t="shared" si="11"/>
        <v>12927533.928884387</v>
      </c>
      <c r="T18" s="30">
        <f t="shared" si="2"/>
        <v>41000</v>
      </c>
      <c r="U18"/>
      <c r="V18"/>
      <c r="X18" s="28">
        <f>HLOOKUP(T18,Sheet3!$3:$14,12)</f>
        <v>116.0237568</v>
      </c>
      <c r="Y18" s="28">
        <f>HLOOKUP($Y$1,Sheet3!$3:$14,12)</f>
        <v>149.50524627364123</v>
      </c>
      <c r="Z18" s="28">
        <f t="shared" si="23"/>
        <v>1.288574429901939</v>
      </c>
      <c r="AA18" s="115">
        <f t="shared" si="25"/>
        <v>1.288574429901939</v>
      </c>
      <c r="AB18" s="115">
        <f t="shared" si="3"/>
        <v>12</v>
      </c>
      <c r="AC18" s="92">
        <f t="shared" si="4"/>
        <v>1</v>
      </c>
      <c r="AD18" s="24">
        <f t="shared" si="5"/>
        <v>152826697.42374986</v>
      </c>
      <c r="AE18" s="24">
        <f t="shared" si="6"/>
        <v>140091139.30510402</v>
      </c>
      <c r="AF18" s="25">
        <f t="shared" si="12"/>
        <v>12735558.118645847</v>
      </c>
    </row>
    <row r="19" spans="1:32" ht="15" customHeight="1" x14ac:dyDescent="0.25">
      <c r="A19" s="6" t="s">
        <v>1585</v>
      </c>
      <c r="B19" s="6" t="s">
        <v>119</v>
      </c>
      <c r="C19" s="6" t="s">
        <v>4518</v>
      </c>
      <c r="D19" s="83">
        <v>1</v>
      </c>
      <c r="E19" s="6" t="s">
        <v>8</v>
      </c>
      <c r="F19" s="27">
        <v>40996</v>
      </c>
      <c r="G19" s="85">
        <f t="shared" si="7"/>
        <v>2012</v>
      </c>
      <c r="H19" s="83">
        <f t="shared" si="8"/>
        <v>11</v>
      </c>
      <c r="I19" s="85">
        <v>10</v>
      </c>
      <c r="J19" s="84">
        <v>1</v>
      </c>
      <c r="K19" s="85">
        <f>VLOOKUP(G19,'CCI&amp;CII'!$C$3:$E$24,3,FALSE)</f>
        <v>200</v>
      </c>
      <c r="L19" s="83">
        <f t="shared" si="9"/>
        <v>1.655</v>
      </c>
      <c r="M19" s="85">
        <v>118149101.37</v>
      </c>
      <c r="N19" s="85">
        <v>78986672.299999997</v>
      </c>
      <c r="O19" s="28">
        <f>VLOOKUP(G19,'CCI&amp;CII'!$C$9:$F$24,4,FALSE)</f>
        <v>124.37</v>
      </c>
      <c r="P19" s="37">
        <f t="shared" si="10"/>
        <v>1.3079984015825301</v>
      </c>
      <c r="Q19" s="24">
        <f t="shared" si="0"/>
        <v>154538835.74037233</v>
      </c>
      <c r="R19" s="24">
        <f t="shared" si="1"/>
        <v>154538835.74037233</v>
      </c>
      <c r="S19" s="24">
        <f t="shared" si="11"/>
        <v>0</v>
      </c>
      <c r="T19" s="30">
        <f t="shared" si="2"/>
        <v>40969</v>
      </c>
      <c r="U19" s="114">
        <f>HLOOKUP(T19,Sheet3!$D$3:$N$14,12)</f>
        <v>149.9097568</v>
      </c>
      <c r="V19" s="114">
        <f>HLOOKUP(T19,Sheet3!$D$3:$N$14,12)</f>
        <v>149.9097568</v>
      </c>
      <c r="W19" s="28">
        <f t="shared" ref="W19:W21" si="26">V19/U19</f>
        <v>1</v>
      </c>
      <c r="X19" s="28">
        <f>HLOOKUP($X$1,Sheet3!$3:$14,12)</f>
        <v>116.0237568</v>
      </c>
      <c r="Y19" s="28">
        <f>HLOOKUP($Y$1,Sheet3!$3:$14,12)</f>
        <v>149.50524627364123</v>
      </c>
      <c r="Z19" s="28">
        <f t="shared" ref="Z19:Z28" si="27">Y19/X19</f>
        <v>1.288574429901939</v>
      </c>
      <c r="AA19" s="28">
        <f t="shared" ref="AA19:AA21" si="28">Z19*W19</f>
        <v>1.288574429901939</v>
      </c>
      <c r="AB19" s="115">
        <f t="shared" si="3"/>
        <v>10</v>
      </c>
      <c r="AC19" s="92">
        <f t="shared" si="4"/>
        <v>1</v>
      </c>
      <c r="AD19" s="24">
        <f t="shared" si="5"/>
        <v>152243910.94127417</v>
      </c>
      <c r="AE19" s="24">
        <f t="shared" si="6"/>
        <v>152243910.94127417</v>
      </c>
      <c r="AF19" s="25">
        <f t="shared" si="12"/>
        <v>0</v>
      </c>
    </row>
    <row r="20" spans="1:32" ht="15" customHeight="1" x14ac:dyDescent="0.25">
      <c r="A20" s="6" t="s">
        <v>1584</v>
      </c>
      <c r="B20" s="6" t="s">
        <v>118</v>
      </c>
      <c r="C20" s="6" t="s">
        <v>4518</v>
      </c>
      <c r="D20" s="83">
        <v>1</v>
      </c>
      <c r="E20" s="6" t="s">
        <v>8</v>
      </c>
      <c r="F20" s="27">
        <v>40978</v>
      </c>
      <c r="G20" s="85">
        <f t="shared" si="7"/>
        <v>2012</v>
      </c>
      <c r="H20" s="83">
        <f t="shared" si="8"/>
        <v>11</v>
      </c>
      <c r="I20" s="85">
        <v>10</v>
      </c>
      <c r="J20" s="84">
        <v>1</v>
      </c>
      <c r="K20" s="85">
        <f>VLOOKUP(G20,'CCI&amp;CII'!$C$3:$E$24,3,FALSE)</f>
        <v>200</v>
      </c>
      <c r="L20" s="83">
        <f t="shared" si="9"/>
        <v>1.655</v>
      </c>
      <c r="M20" s="85">
        <v>101424850.59</v>
      </c>
      <c r="N20" s="85">
        <v>67983418.189999998</v>
      </c>
      <c r="O20" s="28">
        <f>VLOOKUP(G20,'CCI&amp;CII'!$C$9:$F$24,4,FALSE)</f>
        <v>124.37</v>
      </c>
      <c r="P20" s="37">
        <f t="shared" si="10"/>
        <v>1.3079984015825301</v>
      </c>
      <c r="Q20" s="24">
        <f t="shared" si="0"/>
        <v>132663542.45246693</v>
      </c>
      <c r="R20" s="24">
        <f t="shared" si="1"/>
        <v>132663542.45246693</v>
      </c>
      <c r="S20" s="24">
        <f t="shared" si="11"/>
        <v>0</v>
      </c>
      <c r="T20" s="30">
        <f t="shared" si="2"/>
        <v>40969</v>
      </c>
      <c r="U20" s="114">
        <f>HLOOKUP(T20,Sheet3!$D$3:$N$14,12)</f>
        <v>149.9097568</v>
      </c>
      <c r="V20" s="114">
        <f>HLOOKUP(T20,Sheet3!$D$3:$N$14,12)</f>
        <v>149.9097568</v>
      </c>
      <c r="W20" s="28">
        <f t="shared" si="26"/>
        <v>1</v>
      </c>
      <c r="X20" s="28">
        <f>HLOOKUP($X$1,Sheet3!$3:$14,12)</f>
        <v>116.0237568</v>
      </c>
      <c r="Y20" s="28">
        <f>HLOOKUP($Y$1,Sheet3!$3:$14,12)</f>
        <v>149.50524627364123</v>
      </c>
      <c r="Z20" s="28">
        <f t="shared" si="27"/>
        <v>1.288574429901939</v>
      </c>
      <c r="AA20" s="28">
        <f t="shared" si="28"/>
        <v>1.288574429901939</v>
      </c>
      <c r="AB20" s="115">
        <f t="shared" si="3"/>
        <v>10</v>
      </c>
      <c r="AC20" s="92">
        <f t="shared" si="4"/>
        <v>1</v>
      </c>
      <c r="AD20" s="24">
        <f t="shared" si="5"/>
        <v>130693469.02689861</v>
      </c>
      <c r="AE20" s="24">
        <f t="shared" si="6"/>
        <v>130693469.02689861</v>
      </c>
      <c r="AF20" s="25">
        <f t="shared" si="12"/>
        <v>0</v>
      </c>
    </row>
    <row r="21" spans="1:32" ht="15" customHeight="1" x14ac:dyDescent="0.25">
      <c r="A21" s="6" t="s">
        <v>1583</v>
      </c>
      <c r="B21" s="6" t="s">
        <v>22</v>
      </c>
      <c r="C21" s="6" t="s">
        <v>4520</v>
      </c>
      <c r="D21" s="83"/>
      <c r="E21" s="6"/>
      <c r="F21" s="27">
        <v>40992</v>
      </c>
      <c r="G21" s="85">
        <f t="shared" si="7"/>
        <v>2012</v>
      </c>
      <c r="H21" s="83">
        <f t="shared" si="8"/>
        <v>11</v>
      </c>
      <c r="I21" s="85">
        <v>12</v>
      </c>
      <c r="J21" s="84">
        <v>1</v>
      </c>
      <c r="K21" s="85">
        <f>VLOOKUP(G21,'CCI&amp;CII'!$C$3:$E$24,3,FALSE)</f>
        <v>200</v>
      </c>
      <c r="L21" s="83">
        <f t="shared" si="9"/>
        <v>1.655</v>
      </c>
      <c r="M21" s="85">
        <v>96355047.700000003</v>
      </c>
      <c r="N21" s="85">
        <v>57379220.299999997</v>
      </c>
      <c r="O21" s="28">
        <f>VLOOKUP(G21,'CCI&amp;CII'!$C$9:$F$24,4,FALSE)</f>
        <v>124.37</v>
      </c>
      <c r="P21" s="37">
        <f t="shared" si="10"/>
        <v>1.3079984015825301</v>
      </c>
      <c r="Q21" s="24">
        <f t="shared" si="0"/>
        <v>126032248.37600845</v>
      </c>
      <c r="R21" s="24">
        <f t="shared" si="1"/>
        <v>115529561.01134108</v>
      </c>
      <c r="S21" s="24">
        <f t="shared" si="11"/>
        <v>10502687.364667371</v>
      </c>
      <c r="T21" s="30">
        <f t="shared" si="2"/>
        <v>40969</v>
      </c>
      <c r="U21" s="114">
        <f>HLOOKUP(T21,Sheet3!$D$3:$N$14,12)</f>
        <v>149.9097568</v>
      </c>
      <c r="V21" s="114">
        <f>HLOOKUP(T21,Sheet3!$D$3:$N$14,12)</f>
        <v>149.9097568</v>
      </c>
      <c r="W21" s="28">
        <f t="shared" si="26"/>
        <v>1</v>
      </c>
      <c r="X21" s="28">
        <f>HLOOKUP($X$1,Sheet3!$3:$14,12)</f>
        <v>116.0237568</v>
      </c>
      <c r="Y21" s="28">
        <f>HLOOKUP($Y$1,Sheet3!$3:$14,12)</f>
        <v>149.50524627364123</v>
      </c>
      <c r="Z21" s="28">
        <f t="shared" si="27"/>
        <v>1.288574429901939</v>
      </c>
      <c r="AA21" s="28">
        <f t="shared" si="28"/>
        <v>1.288574429901939</v>
      </c>
      <c r="AB21" s="115">
        <f t="shared" si="3"/>
        <v>12</v>
      </c>
      <c r="AC21" s="92">
        <f t="shared" si="4"/>
        <v>1</v>
      </c>
      <c r="AD21" s="24">
        <f t="shared" si="5"/>
        <v>124160650.65820165</v>
      </c>
      <c r="AE21" s="24">
        <f t="shared" si="6"/>
        <v>113813929.77001818</v>
      </c>
      <c r="AF21" s="25">
        <f t="shared" si="12"/>
        <v>10346720.888183475</v>
      </c>
    </row>
    <row r="22" spans="1:32" x14ac:dyDescent="0.25">
      <c r="A22" s="6" t="s">
        <v>1584</v>
      </c>
      <c r="B22" s="6" t="s">
        <v>52</v>
      </c>
      <c r="C22" s="6" t="s">
        <v>4520</v>
      </c>
      <c r="D22" s="83">
        <v>1</v>
      </c>
      <c r="E22" s="6" t="s">
        <v>8</v>
      </c>
      <c r="F22" s="27">
        <v>41882</v>
      </c>
      <c r="G22" s="85">
        <f t="shared" si="7"/>
        <v>2014</v>
      </c>
      <c r="H22" s="83">
        <f t="shared" si="8"/>
        <v>9</v>
      </c>
      <c r="I22" s="85">
        <v>12</v>
      </c>
      <c r="J22" s="84">
        <v>1</v>
      </c>
      <c r="K22" s="85">
        <f>VLOOKUP(G22,'CCI&amp;CII'!$C$3:$E$24,3,FALSE)</f>
        <v>240</v>
      </c>
      <c r="L22" s="83">
        <f t="shared" si="9"/>
        <v>1.3791666666666667</v>
      </c>
      <c r="M22" s="85">
        <v>78234797.75</v>
      </c>
      <c r="N22" s="85">
        <v>55828051.079999998</v>
      </c>
      <c r="O22" s="28">
        <f>VLOOKUP(G22,'CCI&amp;CII'!$C$9:$F$24,4,FALSE)</f>
        <v>140.37</v>
      </c>
      <c r="P22" s="37">
        <f t="shared" si="10"/>
        <v>1.1589068975195502</v>
      </c>
      <c r="Q22" s="24">
        <f t="shared" si="0"/>
        <v>90666846.738521993</v>
      </c>
      <c r="R22" s="24">
        <f t="shared" si="1"/>
        <v>68000135.053891495</v>
      </c>
      <c r="S22" s="24">
        <f t="shared" si="11"/>
        <v>22666711.684630498</v>
      </c>
      <c r="T22" s="30">
        <f t="shared" si="2"/>
        <v>41852</v>
      </c>
      <c r="U22"/>
      <c r="V22"/>
      <c r="X22" s="28">
        <f>HLOOKUP(T22,Sheet3!$3:$14,12)</f>
        <v>124.36757055487999</v>
      </c>
      <c r="Y22" s="28">
        <f>HLOOKUP($Y$1,Sheet3!$3:$14,12)</f>
        <v>149.50524627364123</v>
      </c>
      <c r="Z22" s="28">
        <f t="shared" si="27"/>
        <v>1.2021240393022607</v>
      </c>
      <c r="AA22" s="115">
        <f t="shared" ref="AA22:AA28" si="29">Z22</f>
        <v>1.2021240393022607</v>
      </c>
      <c r="AB22" s="115">
        <f t="shared" si="3"/>
        <v>12</v>
      </c>
      <c r="AC22" s="92">
        <f t="shared" si="4"/>
        <v>1</v>
      </c>
      <c r="AD22" s="24">
        <f t="shared" si="5"/>
        <v>94047931.085225418</v>
      </c>
      <c r="AE22" s="24">
        <f t="shared" si="6"/>
        <v>70535948.313919052</v>
      </c>
      <c r="AF22" s="25">
        <f t="shared" si="12"/>
        <v>23511982.771306366</v>
      </c>
    </row>
    <row r="23" spans="1:32" ht="15" customHeight="1" x14ac:dyDescent="0.25">
      <c r="A23" s="6" t="s">
        <v>1585</v>
      </c>
      <c r="B23" s="6" t="s">
        <v>58</v>
      </c>
      <c r="C23" s="6" t="s">
        <v>4519</v>
      </c>
      <c r="D23" s="83">
        <v>1</v>
      </c>
      <c r="E23" s="6" t="s">
        <v>8</v>
      </c>
      <c r="F23" s="27">
        <v>42004</v>
      </c>
      <c r="G23" s="85">
        <f t="shared" si="7"/>
        <v>2014</v>
      </c>
      <c r="H23" s="83">
        <f t="shared" si="8"/>
        <v>9</v>
      </c>
      <c r="I23" s="85">
        <v>20</v>
      </c>
      <c r="J23" s="84">
        <v>1</v>
      </c>
      <c r="K23" s="85">
        <f>VLOOKUP(G23,'CCI&amp;CII'!$C$3:$E$24,3,FALSE)</f>
        <v>240</v>
      </c>
      <c r="L23" s="83">
        <f t="shared" si="9"/>
        <v>1.3791666666666667</v>
      </c>
      <c r="M23" s="85">
        <v>71716224</v>
      </c>
      <c r="N23" s="85">
        <v>51956459.119999997</v>
      </c>
      <c r="O23" s="28">
        <f>VLOOKUP(G23,'CCI&amp;CII'!$C$9:$F$24,4,FALSE)</f>
        <v>140.37</v>
      </c>
      <c r="P23" s="37">
        <f t="shared" si="10"/>
        <v>1.1589068975195502</v>
      </c>
      <c r="Q23" s="24">
        <f t="shared" si="0"/>
        <v>83112426.657657102</v>
      </c>
      <c r="R23" s="24">
        <f t="shared" si="1"/>
        <v>37400591.995945692</v>
      </c>
      <c r="S23" s="24">
        <f t="shared" si="11"/>
        <v>45711834.66171141</v>
      </c>
      <c r="T23" s="30">
        <f t="shared" si="2"/>
        <v>41974</v>
      </c>
      <c r="U23"/>
      <c r="V23"/>
      <c r="X23" s="28">
        <f>HLOOKUP(T23,Sheet3!$3:$14,12)</f>
        <v>124.36757055487999</v>
      </c>
      <c r="Y23" s="28">
        <f>HLOOKUP($Y$1,Sheet3!$3:$14,12)</f>
        <v>149.50524627364123</v>
      </c>
      <c r="Z23" s="28">
        <f t="shared" si="27"/>
        <v>1.2021240393022607</v>
      </c>
      <c r="AA23" s="115">
        <f t="shared" si="29"/>
        <v>1.2021240393022607</v>
      </c>
      <c r="AB23" s="115">
        <f t="shared" si="3"/>
        <v>20</v>
      </c>
      <c r="AC23" s="92">
        <f t="shared" si="4"/>
        <v>1</v>
      </c>
      <c r="AD23" s="24">
        <f t="shared" si="5"/>
        <v>86211796.878385738</v>
      </c>
      <c r="AE23" s="24">
        <f t="shared" si="6"/>
        <v>38795308.595273584</v>
      </c>
      <c r="AF23" s="25">
        <f t="shared" si="12"/>
        <v>47416488.283112153</v>
      </c>
    </row>
    <row r="24" spans="1:32" ht="15" customHeight="1" x14ac:dyDescent="0.25">
      <c r="A24" s="6" t="s">
        <v>1583</v>
      </c>
      <c r="B24" s="6" t="s">
        <v>55</v>
      </c>
      <c r="C24" s="6" t="s">
        <v>4519</v>
      </c>
      <c r="D24" s="83">
        <v>1</v>
      </c>
      <c r="E24" s="6" t="s">
        <v>8</v>
      </c>
      <c r="F24" s="27">
        <v>42004</v>
      </c>
      <c r="G24" s="85">
        <f t="shared" si="7"/>
        <v>2014</v>
      </c>
      <c r="H24" s="83">
        <f t="shared" si="8"/>
        <v>9</v>
      </c>
      <c r="I24" s="85">
        <v>20</v>
      </c>
      <c r="J24" s="84">
        <v>1</v>
      </c>
      <c r="K24" s="85">
        <f>VLOOKUP(G24,'CCI&amp;CII'!$C$3:$E$24,3,FALSE)</f>
        <v>240</v>
      </c>
      <c r="L24" s="83">
        <f t="shared" si="9"/>
        <v>1.3791666666666667</v>
      </c>
      <c r="M24" s="85">
        <v>69821873.719999999</v>
      </c>
      <c r="N24" s="85">
        <v>50584053.729999997</v>
      </c>
      <c r="O24" s="28">
        <f>VLOOKUP(G24,'CCI&amp;CII'!$C$9:$F$24,4,FALSE)</f>
        <v>140.37</v>
      </c>
      <c r="P24" s="37">
        <f t="shared" si="10"/>
        <v>1.1589068975195502</v>
      </c>
      <c r="Q24" s="24">
        <f t="shared" si="0"/>
        <v>80917051.051847011</v>
      </c>
      <c r="R24" s="24">
        <f t="shared" si="1"/>
        <v>36412672.973331153</v>
      </c>
      <c r="S24" s="24">
        <f t="shared" si="11"/>
        <v>44504378.078515857</v>
      </c>
      <c r="T24" s="30">
        <f t="shared" si="2"/>
        <v>41974</v>
      </c>
      <c r="U24"/>
      <c r="V24"/>
      <c r="X24" s="28">
        <f>HLOOKUP(T24,Sheet3!$3:$14,12)</f>
        <v>124.36757055487999</v>
      </c>
      <c r="Y24" s="28">
        <f>HLOOKUP($Y$1,Sheet3!$3:$14,12)</f>
        <v>149.50524627364123</v>
      </c>
      <c r="Z24" s="28">
        <f t="shared" si="27"/>
        <v>1.2021240393022607</v>
      </c>
      <c r="AA24" s="115">
        <f t="shared" si="29"/>
        <v>1.2021240393022607</v>
      </c>
      <c r="AB24" s="115">
        <f t="shared" si="3"/>
        <v>20</v>
      </c>
      <c r="AC24" s="92">
        <f t="shared" si="4"/>
        <v>1</v>
      </c>
      <c r="AD24" s="24">
        <f t="shared" si="5"/>
        <v>83934552.867938772</v>
      </c>
      <c r="AE24" s="24">
        <f t="shared" si="6"/>
        <v>37770548.79057245</v>
      </c>
      <c r="AF24" s="25">
        <f t="shared" si="12"/>
        <v>46164004.077366322</v>
      </c>
    </row>
    <row r="25" spans="1:32" ht="15" customHeight="1" x14ac:dyDescent="0.25">
      <c r="A25" s="6" t="s">
        <v>1584</v>
      </c>
      <c r="B25" s="6" t="s">
        <v>56</v>
      </c>
      <c r="C25" s="6" t="s">
        <v>4519</v>
      </c>
      <c r="D25" s="83">
        <v>1</v>
      </c>
      <c r="E25" s="6" t="s">
        <v>8</v>
      </c>
      <c r="F25" s="27">
        <v>42004</v>
      </c>
      <c r="G25" s="85">
        <f t="shared" si="7"/>
        <v>2014</v>
      </c>
      <c r="H25" s="83">
        <f t="shared" si="8"/>
        <v>9</v>
      </c>
      <c r="I25" s="85">
        <v>20</v>
      </c>
      <c r="J25" s="84">
        <v>1</v>
      </c>
      <c r="K25" s="85">
        <f>VLOOKUP(G25,'CCI&amp;CII'!$C$3:$E$24,3,FALSE)</f>
        <v>240</v>
      </c>
      <c r="L25" s="83">
        <f t="shared" si="9"/>
        <v>1.3791666666666667</v>
      </c>
      <c r="M25" s="85">
        <v>67588580.069999993</v>
      </c>
      <c r="N25" s="85">
        <v>48966093.07</v>
      </c>
      <c r="O25" s="28">
        <f>VLOOKUP(G25,'CCI&amp;CII'!$C$9:$F$24,4,FALSE)</f>
        <v>140.37</v>
      </c>
      <c r="P25" s="37">
        <f t="shared" si="10"/>
        <v>1.1589068975195502</v>
      </c>
      <c r="Q25" s="24">
        <f t="shared" si="0"/>
        <v>78328871.636675403</v>
      </c>
      <c r="R25" s="24">
        <f t="shared" si="1"/>
        <v>35247992.236503936</v>
      </c>
      <c r="S25" s="24">
        <f t="shared" si="11"/>
        <v>43080879.400171466</v>
      </c>
      <c r="T25" s="30">
        <f t="shared" si="2"/>
        <v>41974</v>
      </c>
      <c r="U25"/>
      <c r="V25"/>
      <c r="X25" s="28">
        <f>HLOOKUP(T25,Sheet3!$3:$14,12)</f>
        <v>124.36757055487999</v>
      </c>
      <c r="Y25" s="28">
        <f>HLOOKUP($Y$1,Sheet3!$3:$14,12)</f>
        <v>149.50524627364123</v>
      </c>
      <c r="Z25" s="28">
        <f t="shared" si="27"/>
        <v>1.2021240393022607</v>
      </c>
      <c r="AA25" s="115">
        <f t="shared" si="29"/>
        <v>1.2021240393022607</v>
      </c>
      <c r="AB25" s="115">
        <f t="shared" si="3"/>
        <v>20</v>
      </c>
      <c r="AC25" s="92">
        <f t="shared" si="4"/>
        <v>1</v>
      </c>
      <c r="AD25" s="24">
        <f t="shared" si="5"/>
        <v>81249856.884452671</v>
      </c>
      <c r="AE25" s="24">
        <f t="shared" si="6"/>
        <v>36562435.5980037</v>
      </c>
      <c r="AF25" s="25">
        <f t="shared" si="12"/>
        <v>44687421.28644897</v>
      </c>
    </row>
    <row r="26" spans="1:32" ht="15" customHeight="1" x14ac:dyDescent="0.25">
      <c r="A26" s="6" t="s">
        <v>1586</v>
      </c>
      <c r="B26" s="6" t="s">
        <v>59</v>
      </c>
      <c r="C26" s="6" t="s">
        <v>4519</v>
      </c>
      <c r="D26" s="83">
        <v>1</v>
      </c>
      <c r="E26" s="6" t="s">
        <v>8</v>
      </c>
      <c r="F26" s="27">
        <v>42004</v>
      </c>
      <c r="G26" s="85">
        <f t="shared" si="7"/>
        <v>2014</v>
      </c>
      <c r="H26" s="83">
        <f t="shared" si="8"/>
        <v>9</v>
      </c>
      <c r="I26" s="85">
        <v>20</v>
      </c>
      <c r="J26" s="84">
        <v>1</v>
      </c>
      <c r="K26" s="85">
        <f>VLOOKUP(G26,'CCI&amp;CII'!$C$3:$E$24,3,FALSE)</f>
        <v>240</v>
      </c>
      <c r="L26" s="83">
        <f t="shared" si="9"/>
        <v>1.3791666666666667</v>
      </c>
      <c r="M26" s="85">
        <v>63539894.18</v>
      </c>
      <c r="N26" s="85">
        <v>46032929.890000001</v>
      </c>
      <c r="O26" s="28">
        <f>VLOOKUP(G26,'CCI&amp;CII'!$C$9:$F$24,4,FALSE)</f>
        <v>140.37</v>
      </c>
      <c r="P26" s="37">
        <f t="shared" si="10"/>
        <v>1.1589068975195502</v>
      </c>
      <c r="Q26" s="24">
        <f t="shared" si="0"/>
        <v>73636821.632864326</v>
      </c>
      <c r="R26" s="24">
        <f t="shared" si="1"/>
        <v>33136569.734788947</v>
      </c>
      <c r="S26" s="24">
        <f t="shared" si="11"/>
        <v>40500251.898075379</v>
      </c>
      <c r="T26" s="30">
        <f t="shared" si="2"/>
        <v>41974</v>
      </c>
      <c r="U26"/>
      <c r="V26"/>
      <c r="X26" s="28">
        <f>HLOOKUP(T26,Sheet3!$3:$14,12)</f>
        <v>124.36757055487999</v>
      </c>
      <c r="Y26" s="28">
        <f>HLOOKUP($Y$1,Sheet3!$3:$14,12)</f>
        <v>149.50524627364123</v>
      </c>
      <c r="Z26" s="28">
        <f t="shared" si="27"/>
        <v>1.2021240393022607</v>
      </c>
      <c r="AA26" s="115">
        <f t="shared" si="29"/>
        <v>1.2021240393022607</v>
      </c>
      <c r="AB26" s="115">
        <f t="shared" si="3"/>
        <v>20</v>
      </c>
      <c r="AC26" s="92">
        <f t="shared" si="4"/>
        <v>1</v>
      </c>
      <c r="AD26" s="24">
        <f t="shared" si="5"/>
        <v>76382834.248499811</v>
      </c>
      <c r="AE26" s="24">
        <f t="shared" si="6"/>
        <v>34372275.411824919</v>
      </c>
      <c r="AF26" s="25">
        <f t="shared" si="12"/>
        <v>42010558.836674891</v>
      </c>
    </row>
    <row r="27" spans="1:32" ht="15" customHeight="1" x14ac:dyDescent="0.25">
      <c r="A27" s="6" t="s">
        <v>1582</v>
      </c>
      <c r="B27" s="6" t="s">
        <v>57</v>
      </c>
      <c r="C27" s="6" t="s">
        <v>4519</v>
      </c>
      <c r="D27" s="83">
        <v>1</v>
      </c>
      <c r="E27" s="6" t="s">
        <v>8</v>
      </c>
      <c r="F27" s="27">
        <v>42004</v>
      </c>
      <c r="G27" s="85">
        <f t="shared" si="7"/>
        <v>2014</v>
      </c>
      <c r="H27" s="83">
        <f t="shared" si="8"/>
        <v>9</v>
      </c>
      <c r="I27" s="85">
        <v>20</v>
      </c>
      <c r="J27" s="84">
        <v>1</v>
      </c>
      <c r="K27" s="85">
        <f>VLOOKUP(G27,'CCI&amp;CII'!$C$3:$E$24,3,FALSE)</f>
        <v>240</v>
      </c>
      <c r="L27" s="83">
        <f t="shared" si="9"/>
        <v>1.3791666666666667</v>
      </c>
      <c r="M27" s="85">
        <v>56878229.009999998</v>
      </c>
      <c r="N27" s="85">
        <v>41206734.18</v>
      </c>
      <c r="O27" s="28">
        <f>VLOOKUP(G27,'CCI&amp;CII'!$C$9:$F$24,4,FALSE)</f>
        <v>140.37</v>
      </c>
      <c r="P27" s="37">
        <f t="shared" si="10"/>
        <v>1.1589068975195502</v>
      </c>
      <c r="Q27" s="24">
        <f t="shared" si="0"/>
        <v>65916571.918385573</v>
      </c>
      <c r="R27" s="24">
        <f t="shared" si="1"/>
        <v>29662457.363273509</v>
      </c>
      <c r="S27" s="24">
        <f t="shared" si="11"/>
        <v>36254114.555112064</v>
      </c>
      <c r="T27" s="30">
        <f t="shared" si="2"/>
        <v>41974</v>
      </c>
      <c r="U27"/>
      <c r="V27"/>
      <c r="X27" s="28">
        <f>HLOOKUP(T27,Sheet3!$3:$14,12)</f>
        <v>124.36757055487999</v>
      </c>
      <c r="Y27" s="28">
        <f>HLOOKUP($Y$1,Sheet3!$3:$14,12)</f>
        <v>149.50524627364123</v>
      </c>
      <c r="Z27" s="28">
        <f t="shared" si="27"/>
        <v>1.2021240393022607</v>
      </c>
      <c r="AA27" s="115">
        <f t="shared" si="29"/>
        <v>1.2021240393022607</v>
      </c>
      <c r="AB27" s="115">
        <f t="shared" si="3"/>
        <v>20</v>
      </c>
      <c r="AC27" s="92">
        <f t="shared" si="4"/>
        <v>1</v>
      </c>
      <c r="AD27" s="24">
        <f t="shared" si="5"/>
        <v>68374686.40586023</v>
      </c>
      <c r="AE27" s="24">
        <f t="shared" si="6"/>
        <v>30768608.882637106</v>
      </c>
      <c r="AF27" s="25">
        <f t="shared" si="12"/>
        <v>37606077.523223124</v>
      </c>
    </row>
    <row r="28" spans="1:32" ht="15" customHeight="1" x14ac:dyDescent="0.25">
      <c r="A28" s="6" t="s">
        <v>1586</v>
      </c>
      <c r="B28" s="6" t="s">
        <v>309</v>
      </c>
      <c r="C28" s="6" t="s">
        <v>4521</v>
      </c>
      <c r="D28" s="83">
        <v>2</v>
      </c>
      <c r="E28" s="6" t="s">
        <v>8</v>
      </c>
      <c r="F28" s="27">
        <v>41023</v>
      </c>
      <c r="G28" s="85">
        <f t="shared" si="7"/>
        <v>2012</v>
      </c>
      <c r="H28" s="83">
        <f t="shared" si="8"/>
        <v>11</v>
      </c>
      <c r="I28" s="85">
        <v>25</v>
      </c>
      <c r="J28" s="84">
        <v>1</v>
      </c>
      <c r="K28" s="85">
        <f>VLOOKUP(G28,'CCI&amp;CII'!$C$3:$E$24,3,FALSE)</f>
        <v>200</v>
      </c>
      <c r="L28" s="83">
        <f t="shared" si="9"/>
        <v>1.655</v>
      </c>
      <c r="M28" s="85">
        <v>49766660.32</v>
      </c>
      <c r="N28" s="85">
        <v>18564314.109999999</v>
      </c>
      <c r="O28" s="28">
        <f>VLOOKUP(G28,'CCI&amp;CII'!$C$9:$F$24,4,FALSE)</f>
        <v>124.37</v>
      </c>
      <c r="P28" s="37">
        <f t="shared" si="10"/>
        <v>1.3079984015825301</v>
      </c>
      <c r="Q28" s="24">
        <f t="shared" si="0"/>
        <v>65094712.150660723</v>
      </c>
      <c r="R28" s="24">
        <f t="shared" si="1"/>
        <v>28641673.346290719</v>
      </c>
      <c r="S28" s="24">
        <f t="shared" si="11"/>
        <v>36453038.804370001</v>
      </c>
      <c r="T28" s="30">
        <f t="shared" si="2"/>
        <v>41000</v>
      </c>
      <c r="U28"/>
      <c r="V28"/>
      <c r="X28" s="28">
        <f>HLOOKUP(T28,Sheet3!$3:$14,12)</f>
        <v>116.0237568</v>
      </c>
      <c r="Y28" s="28">
        <f>HLOOKUP($Y$1,Sheet3!$3:$14,12)</f>
        <v>149.50524627364123</v>
      </c>
      <c r="Z28" s="28">
        <f t="shared" si="27"/>
        <v>1.288574429901939</v>
      </c>
      <c r="AA28" s="115">
        <f t="shared" si="29"/>
        <v>1.288574429901939</v>
      </c>
      <c r="AB28" s="115">
        <f t="shared" si="3"/>
        <v>25</v>
      </c>
      <c r="AC28" s="92">
        <f t="shared" si="4"/>
        <v>1</v>
      </c>
      <c r="AD28" s="24">
        <f t="shared" si="5"/>
        <v>64128045.949967451</v>
      </c>
      <c r="AE28" s="24">
        <f t="shared" si="6"/>
        <v>28216340.217985678</v>
      </c>
      <c r="AF28" s="25">
        <f t="shared" si="12"/>
        <v>35911705.731981769</v>
      </c>
    </row>
    <row r="29" spans="1:32" ht="15" customHeight="1" x14ac:dyDescent="0.25">
      <c r="A29" s="6" t="s">
        <v>1583</v>
      </c>
      <c r="B29" s="6" t="s">
        <v>180</v>
      </c>
      <c r="C29" s="6" t="s">
        <v>4521</v>
      </c>
      <c r="D29" s="83">
        <v>1</v>
      </c>
      <c r="E29" s="6" t="s">
        <v>8</v>
      </c>
      <c r="F29" s="27">
        <v>40992</v>
      </c>
      <c r="G29" s="85">
        <f t="shared" si="7"/>
        <v>2012</v>
      </c>
      <c r="H29" s="83">
        <f t="shared" si="8"/>
        <v>11</v>
      </c>
      <c r="I29" s="85">
        <v>25</v>
      </c>
      <c r="J29" s="84">
        <v>1</v>
      </c>
      <c r="K29" s="85">
        <f>VLOOKUP(G29,'CCI&amp;CII'!$C$3:$E$24,3,FALSE)</f>
        <v>200</v>
      </c>
      <c r="L29" s="83">
        <f t="shared" si="9"/>
        <v>1.655</v>
      </c>
      <c r="M29" s="85">
        <v>46145577.57</v>
      </c>
      <c r="N29" s="85">
        <v>17029696.75</v>
      </c>
      <c r="O29" s="28">
        <f>VLOOKUP(G29,'CCI&amp;CII'!$C$9:$F$24,4,FALSE)</f>
        <v>124.37</v>
      </c>
      <c r="P29" s="37">
        <f t="shared" si="10"/>
        <v>1.3079984015825301</v>
      </c>
      <c r="Q29" s="24">
        <f t="shared" si="0"/>
        <v>60358341.701662652</v>
      </c>
      <c r="R29" s="24">
        <f t="shared" si="1"/>
        <v>26557670.34873157</v>
      </c>
      <c r="S29" s="24">
        <f t="shared" si="11"/>
        <v>33800671.352931082</v>
      </c>
      <c r="T29" s="30">
        <f t="shared" si="2"/>
        <v>40969</v>
      </c>
      <c r="U29" s="114">
        <f>HLOOKUP(T29,Sheet3!$D$3:$N$14,12)</f>
        <v>149.9097568</v>
      </c>
      <c r="V29" s="114">
        <f>HLOOKUP(T29,Sheet3!$D$3:$N$14,12)</f>
        <v>149.9097568</v>
      </c>
      <c r="W29" s="28">
        <f t="shared" ref="W29:W30" si="30">V29/U29</f>
        <v>1</v>
      </c>
      <c r="X29" s="28">
        <f>HLOOKUP($X$1,Sheet3!$3:$14,12)</f>
        <v>116.0237568</v>
      </c>
      <c r="Y29" s="28">
        <f>HLOOKUP($Y$1,Sheet3!$3:$14,12)</f>
        <v>149.50524627364123</v>
      </c>
      <c r="Z29" s="28">
        <f t="shared" ref="Z29:Z32" si="31">Y29/X29</f>
        <v>1.288574429901939</v>
      </c>
      <c r="AA29" s="28">
        <f t="shared" ref="AA29:AA30" si="32">Z29*W29</f>
        <v>1.288574429901939</v>
      </c>
      <c r="AB29" s="115">
        <f t="shared" si="3"/>
        <v>25</v>
      </c>
      <c r="AC29" s="92">
        <f t="shared" si="4"/>
        <v>1</v>
      </c>
      <c r="AD29" s="24">
        <f t="shared" si="5"/>
        <v>59462011.309758455</v>
      </c>
      <c r="AE29" s="24">
        <f t="shared" si="6"/>
        <v>26163284.97629372</v>
      </c>
      <c r="AF29" s="25">
        <f t="shared" si="12"/>
        <v>33298726.333464734</v>
      </c>
    </row>
    <row r="30" spans="1:32" ht="15" customHeight="1" x14ac:dyDescent="0.25">
      <c r="A30" s="6" t="s">
        <v>1584</v>
      </c>
      <c r="B30" s="6" t="s">
        <v>239</v>
      </c>
      <c r="C30" s="6" t="s">
        <v>4521</v>
      </c>
      <c r="D30" s="83">
        <v>2</v>
      </c>
      <c r="E30" s="6" t="s">
        <v>8</v>
      </c>
      <c r="F30" s="27">
        <v>40978</v>
      </c>
      <c r="G30" s="85">
        <f t="shared" si="7"/>
        <v>2012</v>
      </c>
      <c r="H30" s="83">
        <f t="shared" si="8"/>
        <v>11</v>
      </c>
      <c r="I30" s="85">
        <v>25</v>
      </c>
      <c r="J30" s="84">
        <v>1</v>
      </c>
      <c r="K30" s="85">
        <f>VLOOKUP(G30,'CCI&amp;CII'!$C$3:$E$24,3,FALSE)</f>
        <v>200</v>
      </c>
      <c r="L30" s="83">
        <f t="shared" si="9"/>
        <v>1.655</v>
      </c>
      <c r="M30" s="85">
        <v>44593100.909999996</v>
      </c>
      <c r="N30" s="85">
        <v>16344541.16</v>
      </c>
      <c r="O30" s="28">
        <f>VLOOKUP(G30,'CCI&amp;CII'!$C$9:$F$24,4,FALSE)</f>
        <v>124.37</v>
      </c>
      <c r="P30" s="37">
        <f t="shared" si="10"/>
        <v>1.3079984015825301</v>
      </c>
      <c r="Q30" s="24">
        <f t="shared" si="0"/>
        <v>58327704.711888462</v>
      </c>
      <c r="R30" s="24">
        <f t="shared" si="1"/>
        <v>25664190.073230922</v>
      </c>
      <c r="S30" s="24">
        <f t="shared" si="11"/>
        <v>32663514.63865754</v>
      </c>
      <c r="T30" s="30">
        <f t="shared" si="2"/>
        <v>40969</v>
      </c>
      <c r="U30" s="114">
        <f>HLOOKUP(T30,Sheet3!$D$3:$N$14,12)</f>
        <v>149.9097568</v>
      </c>
      <c r="V30" s="114">
        <f>HLOOKUP(T30,Sheet3!$D$3:$N$14,12)</f>
        <v>149.9097568</v>
      </c>
      <c r="W30" s="28">
        <f t="shared" si="30"/>
        <v>1</v>
      </c>
      <c r="X30" s="28">
        <f>HLOOKUP($X$1,Sheet3!$3:$14,12)</f>
        <v>116.0237568</v>
      </c>
      <c r="Y30" s="28">
        <f>HLOOKUP($Y$1,Sheet3!$3:$14,12)</f>
        <v>149.50524627364123</v>
      </c>
      <c r="Z30" s="28">
        <f t="shared" si="31"/>
        <v>1.288574429901939</v>
      </c>
      <c r="AA30" s="28">
        <f t="shared" si="32"/>
        <v>1.288574429901939</v>
      </c>
      <c r="AB30" s="115">
        <f t="shared" si="3"/>
        <v>25</v>
      </c>
      <c r="AC30" s="92">
        <f t="shared" si="4"/>
        <v>1</v>
      </c>
      <c r="AD30" s="24">
        <f t="shared" si="5"/>
        <v>57461529.582662888</v>
      </c>
      <c r="AE30" s="24">
        <f t="shared" si="6"/>
        <v>25283073.016371671</v>
      </c>
      <c r="AF30" s="25">
        <f t="shared" si="12"/>
        <v>32178456.566291217</v>
      </c>
    </row>
    <row r="31" spans="1:32" ht="15" customHeight="1" x14ac:dyDescent="0.25">
      <c r="A31" s="6" t="s">
        <v>1582</v>
      </c>
      <c r="B31" s="6" t="s">
        <v>278</v>
      </c>
      <c r="C31" s="6" t="s">
        <v>4521</v>
      </c>
      <c r="D31" s="83">
        <v>1</v>
      </c>
      <c r="E31" s="6" t="s">
        <v>8</v>
      </c>
      <c r="F31" s="27">
        <v>41020</v>
      </c>
      <c r="G31" s="85">
        <f t="shared" si="7"/>
        <v>2012</v>
      </c>
      <c r="H31" s="83">
        <f t="shared" si="8"/>
        <v>11</v>
      </c>
      <c r="I31" s="85">
        <v>25</v>
      </c>
      <c r="J31" s="84">
        <v>1</v>
      </c>
      <c r="K31" s="85">
        <f>VLOOKUP(G31,'CCI&amp;CII'!$C$3:$E$24,3,FALSE)</f>
        <v>200</v>
      </c>
      <c r="L31" s="83">
        <f t="shared" si="9"/>
        <v>1.655</v>
      </c>
      <c r="M31" s="85">
        <v>44143380.43</v>
      </c>
      <c r="N31" s="85">
        <v>16447521.18</v>
      </c>
      <c r="O31" s="28">
        <f>VLOOKUP(G31,'CCI&amp;CII'!$C$9:$F$24,4,FALSE)</f>
        <v>124.37</v>
      </c>
      <c r="P31" s="37">
        <f t="shared" si="10"/>
        <v>1.3079984015825301</v>
      </c>
      <c r="Q31" s="24">
        <f t="shared" si="0"/>
        <v>57739471.042889543</v>
      </c>
      <c r="R31" s="24">
        <f t="shared" si="1"/>
        <v>25405367.258871399</v>
      </c>
      <c r="S31" s="24">
        <f t="shared" si="11"/>
        <v>32334103.784018144</v>
      </c>
      <c r="T31" s="30">
        <f t="shared" si="2"/>
        <v>41000</v>
      </c>
      <c r="U31"/>
      <c r="V31"/>
      <c r="X31" s="28">
        <f>HLOOKUP(T31,Sheet3!$3:$14,12)</f>
        <v>116.0237568</v>
      </c>
      <c r="Y31" s="28">
        <f>HLOOKUP($Y$1,Sheet3!$3:$14,12)</f>
        <v>149.50524627364123</v>
      </c>
      <c r="Z31" s="28">
        <f t="shared" si="31"/>
        <v>1.288574429901939</v>
      </c>
      <c r="AA31" s="115">
        <f t="shared" ref="AA31:AA32" si="33">Z31</f>
        <v>1.288574429901939</v>
      </c>
      <c r="AB31" s="115">
        <f t="shared" si="3"/>
        <v>25</v>
      </c>
      <c r="AC31" s="92">
        <f t="shared" si="4"/>
        <v>1</v>
      </c>
      <c r="AD31" s="24">
        <f t="shared" si="5"/>
        <v>56882031.271531664</v>
      </c>
      <c r="AE31" s="24">
        <f t="shared" si="6"/>
        <v>25028093.759473935</v>
      </c>
      <c r="AF31" s="25">
        <f t="shared" si="12"/>
        <v>31853937.512057729</v>
      </c>
    </row>
    <row r="32" spans="1:32" x14ac:dyDescent="0.25">
      <c r="A32" s="6" t="s">
        <v>1585</v>
      </c>
      <c r="B32" s="6" t="s">
        <v>51</v>
      </c>
      <c r="C32" s="6" t="s">
        <v>4520</v>
      </c>
      <c r="D32" s="83">
        <v>1</v>
      </c>
      <c r="E32" s="6" t="s">
        <v>8</v>
      </c>
      <c r="F32" s="27">
        <v>41882</v>
      </c>
      <c r="G32" s="85">
        <f t="shared" si="7"/>
        <v>2014</v>
      </c>
      <c r="H32" s="83">
        <f t="shared" si="8"/>
        <v>9</v>
      </c>
      <c r="I32" s="85">
        <v>12</v>
      </c>
      <c r="J32" s="84">
        <v>1</v>
      </c>
      <c r="K32" s="85">
        <f>VLOOKUP(G32,'CCI&amp;CII'!$C$3:$E$24,3,FALSE)</f>
        <v>240</v>
      </c>
      <c r="L32" s="83">
        <f t="shared" si="9"/>
        <v>1.3791666666666667</v>
      </c>
      <c r="M32" s="85">
        <v>42821633.770000003</v>
      </c>
      <c r="N32" s="85">
        <v>30557353.300000001</v>
      </c>
      <c r="O32" s="28">
        <f>VLOOKUP(G32,'CCI&amp;CII'!$C$9:$F$24,4,FALSE)</f>
        <v>140.37</v>
      </c>
      <c r="P32" s="37">
        <f t="shared" si="10"/>
        <v>1.1589068975195502</v>
      </c>
      <c r="Q32" s="24">
        <f t="shared" si="0"/>
        <v>49626286.739109106</v>
      </c>
      <c r="R32" s="24">
        <f t="shared" si="1"/>
        <v>37219715.054331832</v>
      </c>
      <c r="S32" s="24">
        <f t="shared" si="11"/>
        <v>12406571.684777275</v>
      </c>
      <c r="T32" s="30">
        <f t="shared" si="2"/>
        <v>41852</v>
      </c>
      <c r="U32"/>
      <c r="V32"/>
      <c r="X32" s="28">
        <f>HLOOKUP(T32,Sheet3!$3:$14,12)</f>
        <v>124.36757055487999</v>
      </c>
      <c r="Y32" s="28">
        <f>HLOOKUP($Y$1,Sheet3!$3:$14,12)</f>
        <v>149.50524627364123</v>
      </c>
      <c r="Z32" s="28">
        <f t="shared" si="31"/>
        <v>1.2021240393022607</v>
      </c>
      <c r="AA32" s="115">
        <f t="shared" si="33"/>
        <v>1.2021240393022607</v>
      </c>
      <c r="AB32" s="115">
        <f t="shared" si="3"/>
        <v>12</v>
      </c>
      <c r="AC32" s="92">
        <f t="shared" si="4"/>
        <v>1</v>
      </c>
      <c r="AD32" s="24">
        <f t="shared" si="5"/>
        <v>51476915.357114501</v>
      </c>
      <c r="AE32" s="24">
        <f t="shared" si="6"/>
        <v>38607686.51783587</v>
      </c>
      <c r="AF32" s="25">
        <f t="shared" si="12"/>
        <v>12869228.839278631</v>
      </c>
    </row>
    <row r="33" spans="1:32" ht="15" customHeight="1" x14ac:dyDescent="0.25">
      <c r="A33" s="6" t="s">
        <v>1585</v>
      </c>
      <c r="B33" s="6" t="s">
        <v>240</v>
      </c>
      <c r="C33" s="9" t="s">
        <v>4521</v>
      </c>
      <c r="D33" s="83">
        <v>34.377000000000002</v>
      </c>
      <c r="E33" s="6" t="s">
        <v>12</v>
      </c>
      <c r="F33" s="27">
        <v>40996</v>
      </c>
      <c r="G33" s="85">
        <f t="shared" si="7"/>
        <v>2012</v>
      </c>
      <c r="H33" s="83">
        <f t="shared" ref="H33" si="34">$H$2-G33</f>
        <v>11</v>
      </c>
      <c r="I33" s="85">
        <v>25</v>
      </c>
      <c r="J33" s="84">
        <v>1</v>
      </c>
      <c r="K33" s="85">
        <f>VLOOKUP(G33,'CCI&amp;CII'!$C$3:$E$24,3,FALSE)</f>
        <v>200</v>
      </c>
      <c r="L33" s="83">
        <f t="shared" si="9"/>
        <v>1.655</v>
      </c>
      <c r="M33" s="85">
        <v>42767628.140000001</v>
      </c>
      <c r="N33" s="85">
        <v>15786513.1</v>
      </c>
      <c r="O33" s="28">
        <f>VLOOKUP(G33,'CCI&amp;CII'!$C$9:$F$24,4,FALSE)</f>
        <v>124.37</v>
      </c>
      <c r="P33" s="37">
        <f t="shared" si="10"/>
        <v>1.3079984015825301</v>
      </c>
      <c r="Q33" s="24">
        <f t="shared" si="0"/>
        <v>55939989.246596038</v>
      </c>
      <c r="R33" s="24">
        <f t="shared" si="1"/>
        <v>24613595.268502254</v>
      </c>
      <c r="S33" s="24">
        <f t="shared" si="11"/>
        <v>31326393.978093784</v>
      </c>
      <c r="T33" s="30">
        <f t="shared" si="2"/>
        <v>40969</v>
      </c>
      <c r="U33" s="114">
        <f>HLOOKUP(T33,Sheet3!$D$3:$N$14,12)</f>
        <v>149.9097568</v>
      </c>
      <c r="V33" s="114">
        <f>HLOOKUP(T33,Sheet3!$D$3:$N$14,12)</f>
        <v>149.9097568</v>
      </c>
      <c r="W33" s="28">
        <f t="shared" ref="W33:W34" si="35">V33/U33</f>
        <v>1</v>
      </c>
      <c r="X33" s="28">
        <f>HLOOKUP($X$1,Sheet3!$3:$14,12)</f>
        <v>116.0237568</v>
      </c>
      <c r="Y33" s="28">
        <f>HLOOKUP($Y$1,Sheet3!$3:$14,12)</f>
        <v>149.50524627364123</v>
      </c>
      <c r="Z33" s="28">
        <f t="shared" ref="Z33:Z34" si="36">Y33/X33</f>
        <v>1.288574429901939</v>
      </c>
      <c r="AA33" s="28">
        <f t="shared" ref="AA33:AA34" si="37">Z33*W33</f>
        <v>1.288574429901939</v>
      </c>
      <c r="AB33" s="115">
        <f t="shared" si="3"/>
        <v>25</v>
      </c>
      <c r="AC33" s="92">
        <f t="shared" si="4"/>
        <v>1</v>
      </c>
      <c r="AD33" s="24">
        <f t="shared" si="5"/>
        <v>55109272.048758626</v>
      </c>
      <c r="AE33" s="24">
        <f t="shared" si="6"/>
        <v>24248079.701453794</v>
      </c>
      <c r="AF33" s="25">
        <f t="shared" si="12"/>
        <v>30861192.347304832</v>
      </c>
    </row>
    <row r="34" spans="1:32" ht="15" customHeight="1" x14ac:dyDescent="0.25">
      <c r="A34" s="6" t="s">
        <v>1585</v>
      </c>
      <c r="B34" s="6" t="s">
        <v>24</v>
      </c>
      <c r="C34" s="6" t="s">
        <v>4520</v>
      </c>
      <c r="D34" s="83">
        <v>1</v>
      </c>
      <c r="E34" s="6" t="s">
        <v>8</v>
      </c>
      <c r="F34" s="27">
        <v>40996</v>
      </c>
      <c r="G34" s="85">
        <f t="shared" si="7"/>
        <v>2012</v>
      </c>
      <c r="H34" s="83">
        <f t="shared" ref="H34:H44" si="38">$H$2-G34</f>
        <v>11</v>
      </c>
      <c r="I34" s="85">
        <v>12</v>
      </c>
      <c r="J34" s="84">
        <v>1</v>
      </c>
      <c r="K34" s="85">
        <f>VLOOKUP(G34,'CCI&amp;CII'!$C$3:$E$24,3,FALSE)</f>
        <v>200</v>
      </c>
      <c r="L34" s="83">
        <f t="shared" si="9"/>
        <v>1.655</v>
      </c>
      <c r="M34" s="85">
        <v>37056184.939999998</v>
      </c>
      <c r="N34" s="85">
        <v>22081740.079999998</v>
      </c>
      <c r="O34" s="28">
        <f>VLOOKUP(G34,'CCI&amp;CII'!$C$9:$F$24,4,FALSE)</f>
        <v>124.37</v>
      </c>
      <c r="P34" s="37">
        <f t="shared" si="10"/>
        <v>1.3079984015825301</v>
      </c>
      <c r="Q34" s="24">
        <f t="shared" si="0"/>
        <v>48469430.670266621</v>
      </c>
      <c r="R34" s="24">
        <f t="shared" si="1"/>
        <v>44430311.447744399</v>
      </c>
      <c r="S34" s="24">
        <f t="shared" si="11"/>
        <v>4039119.2225222215</v>
      </c>
      <c r="T34" s="30">
        <f t="shared" si="2"/>
        <v>40969</v>
      </c>
      <c r="U34" s="114">
        <f>HLOOKUP(T34,Sheet3!$D$3:$N$14,12)</f>
        <v>149.9097568</v>
      </c>
      <c r="V34" s="114">
        <f>HLOOKUP(T34,Sheet3!$D$3:$N$14,12)</f>
        <v>149.9097568</v>
      </c>
      <c r="W34" s="28">
        <f t="shared" si="35"/>
        <v>1</v>
      </c>
      <c r="X34" s="28">
        <f>HLOOKUP($X$1,Sheet3!$3:$14,12)</f>
        <v>116.0237568</v>
      </c>
      <c r="Y34" s="28">
        <f>HLOOKUP($Y$1,Sheet3!$3:$14,12)</f>
        <v>149.50524627364123</v>
      </c>
      <c r="Z34" s="28">
        <f t="shared" si="36"/>
        <v>1.288574429901939</v>
      </c>
      <c r="AA34" s="28">
        <f t="shared" si="37"/>
        <v>1.288574429901939</v>
      </c>
      <c r="AB34" s="115">
        <f t="shared" si="3"/>
        <v>12</v>
      </c>
      <c r="AC34" s="92">
        <f t="shared" si="4"/>
        <v>1</v>
      </c>
      <c r="AD34" s="24">
        <f t="shared" si="5"/>
        <v>47749652.383401319</v>
      </c>
      <c r="AE34" s="24">
        <f t="shared" si="6"/>
        <v>43770514.684784546</v>
      </c>
      <c r="AF34" s="25">
        <f t="shared" si="12"/>
        <v>3979137.6986167729</v>
      </c>
    </row>
    <row r="35" spans="1:32" ht="15" hidden="1" customHeight="1" x14ac:dyDescent="0.25">
      <c r="A35" s="6" t="s">
        <v>1586</v>
      </c>
      <c r="B35" s="9" t="s">
        <v>18</v>
      </c>
      <c r="C35" s="6" t="s">
        <v>4517</v>
      </c>
      <c r="D35" s="83">
        <v>1</v>
      </c>
      <c r="E35" s="6" t="s">
        <v>8</v>
      </c>
      <c r="F35" s="27">
        <v>40360</v>
      </c>
      <c r="G35" s="85">
        <f t="shared" si="7"/>
        <v>2010</v>
      </c>
      <c r="H35" s="83">
        <f t="shared" si="38"/>
        <v>13</v>
      </c>
      <c r="I35" s="85">
        <v>20</v>
      </c>
      <c r="J35" s="84">
        <v>1</v>
      </c>
      <c r="K35" s="85">
        <f>VLOOKUP(G35,'CCI&amp;CII'!$C$3:$E$24,3,FALSE)</f>
        <v>167</v>
      </c>
      <c r="L35" s="83">
        <f t="shared" si="9"/>
        <v>1.9820359281437125</v>
      </c>
      <c r="M35" s="85">
        <v>34490582</v>
      </c>
      <c r="N35" s="85">
        <v>19318222.210000001</v>
      </c>
      <c r="O35"/>
      <c r="Q35"/>
      <c r="R35"/>
      <c r="S35"/>
      <c r="T35"/>
      <c r="U35"/>
      <c r="V35"/>
      <c r="AD35"/>
      <c r="AE35"/>
      <c r="AF35"/>
    </row>
    <row r="36" spans="1:32" x14ac:dyDescent="0.25">
      <c r="A36" s="6" t="s">
        <v>1584</v>
      </c>
      <c r="B36" s="6" t="s">
        <v>32</v>
      </c>
      <c r="C36" s="6" t="s">
        <v>4520</v>
      </c>
      <c r="D36" s="83">
        <v>1</v>
      </c>
      <c r="E36" s="6" t="s">
        <v>8</v>
      </c>
      <c r="F36" s="27">
        <v>40978</v>
      </c>
      <c r="G36" s="85">
        <f t="shared" si="7"/>
        <v>2012</v>
      </c>
      <c r="H36" s="83">
        <f t="shared" si="38"/>
        <v>11</v>
      </c>
      <c r="I36" s="85">
        <v>12</v>
      </c>
      <c r="J36" s="84">
        <v>1</v>
      </c>
      <c r="K36" s="85">
        <f>VLOOKUP(G36,'CCI&amp;CII'!$C$3:$E$24,3,FALSE)</f>
        <v>200</v>
      </c>
      <c r="L36" s="83">
        <f t="shared" si="9"/>
        <v>1.655</v>
      </c>
      <c r="M36" s="85">
        <v>28736833.109999999</v>
      </c>
      <c r="N36" s="85">
        <v>18121227.07</v>
      </c>
      <c r="O36" s="28">
        <f>VLOOKUP(G36,'CCI&amp;CII'!$C$9:$F$24,4,FALSE)</f>
        <v>124.37</v>
      </c>
      <c r="P36" s="37">
        <f t="shared" ref="P36:P46" si="39">$P$2/O36</f>
        <v>1.3079984015825301</v>
      </c>
      <c r="Q36" s="24">
        <f t="shared" ref="Q36:Q46" si="40">P36*M36</f>
        <v>37587731.774423927</v>
      </c>
      <c r="R36" s="24">
        <f t="shared" ref="R36:R46" si="41">Q36*(J36/I36)*IF(H36&gt;I36,I36,H36)</f>
        <v>34455420.793221928</v>
      </c>
      <c r="S36" s="24">
        <f t="shared" ref="S36:S46" si="42">Q36-R36</f>
        <v>3132310.9812019989</v>
      </c>
      <c r="T36" s="30">
        <f t="shared" ref="T36:T46" si="43">DATE(YEAR(F36),MONTH(F36),1)</f>
        <v>40969</v>
      </c>
      <c r="U36" s="114">
        <f>HLOOKUP(T36,Sheet3!$D$3:$N$14,12)</f>
        <v>149.9097568</v>
      </c>
      <c r="V36" s="114">
        <f>HLOOKUP(T36,Sheet3!$D$3:$N$14,12)</f>
        <v>149.9097568</v>
      </c>
      <c r="W36" s="28">
        <f>V36/U36</f>
        <v>1</v>
      </c>
      <c r="X36" s="28">
        <f>HLOOKUP($X$1,Sheet3!$3:$14,12)</f>
        <v>116.0237568</v>
      </c>
      <c r="Y36" s="28">
        <f>HLOOKUP($Y$1,Sheet3!$3:$14,12)</f>
        <v>149.50524627364123</v>
      </c>
      <c r="Z36" s="28">
        <f>Y36/X36</f>
        <v>1.288574429901939</v>
      </c>
      <c r="AA36" s="28">
        <f>Z36*W36</f>
        <v>1.288574429901939</v>
      </c>
      <c r="AB36" s="115">
        <f t="shared" ref="AB36:AB46" si="44">I36</f>
        <v>12</v>
      </c>
      <c r="AC36" s="92">
        <f t="shared" ref="AC36:AC46" si="45">J36</f>
        <v>1</v>
      </c>
      <c r="AD36" s="24">
        <f t="shared" ref="AD36:AD46" si="46">AA36*M36</f>
        <v>37029548.341905415</v>
      </c>
      <c r="AE36" s="24">
        <f t="shared" ref="AE36:AE46" si="47">AD36*(AC36/AB36)*IF(H36&gt;AB36,AB36,H36)</f>
        <v>33943752.646746628</v>
      </c>
      <c r="AF36" s="25">
        <f t="shared" ref="AF36:AF46" si="48">AD36-AE36</f>
        <v>3085795.6951587871</v>
      </c>
    </row>
    <row r="37" spans="1:32" x14ac:dyDescent="0.25">
      <c r="A37" s="6" t="s">
        <v>1582</v>
      </c>
      <c r="B37" s="6" t="s">
        <v>36</v>
      </c>
      <c r="C37" s="6" t="s">
        <v>4520</v>
      </c>
      <c r="D37" s="83">
        <v>1</v>
      </c>
      <c r="E37" s="6" t="s">
        <v>8</v>
      </c>
      <c r="F37" s="27">
        <v>41020</v>
      </c>
      <c r="G37" s="85">
        <f t="shared" si="7"/>
        <v>2012</v>
      </c>
      <c r="H37" s="83">
        <f t="shared" si="38"/>
        <v>11</v>
      </c>
      <c r="I37" s="85">
        <v>12</v>
      </c>
      <c r="J37" s="84">
        <v>1</v>
      </c>
      <c r="K37" s="85">
        <f>VLOOKUP(G37,'CCI&amp;CII'!$C$3:$E$24,3,FALSE)</f>
        <v>200</v>
      </c>
      <c r="L37" s="83">
        <f t="shared" si="9"/>
        <v>1.655</v>
      </c>
      <c r="M37" s="85">
        <v>26567783.59</v>
      </c>
      <c r="N37" s="85">
        <v>16855402.600000001</v>
      </c>
      <c r="O37" s="28">
        <f>VLOOKUP(G37,'CCI&amp;CII'!$C$9:$F$24,4,FALSE)</f>
        <v>124.37</v>
      </c>
      <c r="P37" s="37">
        <f t="shared" si="39"/>
        <v>1.3079984015825301</v>
      </c>
      <c r="Q37" s="24">
        <f t="shared" si="40"/>
        <v>34750618.469310574</v>
      </c>
      <c r="R37" s="24">
        <f t="shared" si="41"/>
        <v>31854733.596868023</v>
      </c>
      <c r="S37" s="24">
        <f t="shared" si="42"/>
        <v>2895884.872442551</v>
      </c>
      <c r="T37" s="30">
        <f t="shared" si="43"/>
        <v>41000</v>
      </c>
      <c r="U37"/>
      <c r="V37"/>
      <c r="X37" s="28">
        <f>HLOOKUP(T37,Sheet3!$3:$14,12)</f>
        <v>116.0237568</v>
      </c>
      <c r="Y37" s="28">
        <f>HLOOKUP($Y$1,Sheet3!$3:$14,12)</f>
        <v>149.50524627364123</v>
      </c>
      <c r="Z37" s="28">
        <f>Y37/X37</f>
        <v>1.288574429901939</v>
      </c>
      <c r="AA37" s="115">
        <f>Z37</f>
        <v>1.288574429901939</v>
      </c>
      <c r="AB37" s="115">
        <f t="shared" si="44"/>
        <v>12</v>
      </c>
      <c r="AC37" s="92">
        <f t="shared" si="45"/>
        <v>1</v>
      </c>
      <c r="AD37" s="24">
        <f t="shared" si="46"/>
        <v>34234566.59324234</v>
      </c>
      <c r="AE37" s="24">
        <f t="shared" si="47"/>
        <v>31381686.04380548</v>
      </c>
      <c r="AF37" s="25">
        <f t="shared" si="48"/>
        <v>2852880.5494368598</v>
      </c>
    </row>
    <row r="38" spans="1:32" ht="15" customHeight="1" x14ac:dyDescent="0.25">
      <c r="A38" s="6" t="s">
        <v>1583</v>
      </c>
      <c r="B38" s="6" t="s">
        <v>60</v>
      </c>
      <c r="C38" s="6" t="s">
        <v>4519</v>
      </c>
      <c r="D38" s="83">
        <v>1</v>
      </c>
      <c r="E38" s="6" t="s">
        <v>8</v>
      </c>
      <c r="F38" s="27">
        <v>40992</v>
      </c>
      <c r="G38" s="85">
        <f t="shared" si="7"/>
        <v>2012</v>
      </c>
      <c r="H38" s="83">
        <f t="shared" si="38"/>
        <v>11</v>
      </c>
      <c r="I38" s="85">
        <v>35</v>
      </c>
      <c r="J38" s="84">
        <v>0.95</v>
      </c>
      <c r="K38" s="85">
        <f>VLOOKUP(G38,'CCI&amp;CII'!$C$3:$E$24,3,FALSE)</f>
        <v>200</v>
      </c>
      <c r="L38" s="83">
        <f t="shared" si="9"/>
        <v>1.655</v>
      </c>
      <c r="M38" s="85">
        <v>26491073.170000002</v>
      </c>
      <c r="N38" s="85">
        <v>17654809.280000001</v>
      </c>
      <c r="O38" s="28">
        <f>VLOOKUP(G38,'CCI&amp;CII'!$C$9:$F$24,4,FALSE)</f>
        <v>124.37</v>
      </c>
      <c r="P38" s="37">
        <f t="shared" si="39"/>
        <v>1.3079984015825301</v>
      </c>
      <c r="Q38" s="24">
        <f t="shared" si="40"/>
        <v>34650281.362565853</v>
      </c>
      <c r="R38" s="24">
        <f t="shared" si="41"/>
        <v>10345584.006823232</v>
      </c>
      <c r="S38" s="24">
        <f t="shared" si="42"/>
        <v>24304697.355742618</v>
      </c>
      <c r="T38" s="30">
        <f t="shared" si="43"/>
        <v>40969</v>
      </c>
      <c r="U38" s="114">
        <f>HLOOKUP(T38,Sheet3!$D$3:$N$14,12)</f>
        <v>149.9097568</v>
      </c>
      <c r="V38" s="114">
        <f>HLOOKUP(T38,Sheet3!$D$3:$N$14,12)</f>
        <v>149.9097568</v>
      </c>
      <c r="W38" s="28">
        <f>V38/U38</f>
        <v>1</v>
      </c>
      <c r="X38" s="28">
        <f>HLOOKUP($X$1,Sheet3!$3:$14,12)</f>
        <v>116.0237568</v>
      </c>
      <c r="Y38" s="28">
        <f>HLOOKUP($Y$1,Sheet3!$3:$14,12)</f>
        <v>149.50524627364123</v>
      </c>
      <c r="Z38" s="28">
        <f>Y38/X38</f>
        <v>1.288574429901939</v>
      </c>
      <c r="AA38" s="28">
        <f>Z38*W38</f>
        <v>1.288574429901939</v>
      </c>
      <c r="AB38" s="115">
        <f t="shared" si="44"/>
        <v>35</v>
      </c>
      <c r="AC38" s="92">
        <f t="shared" si="45"/>
        <v>0.95</v>
      </c>
      <c r="AD38" s="24">
        <f t="shared" si="46"/>
        <v>34135719.507523306</v>
      </c>
      <c r="AE38" s="24">
        <f t="shared" si="47"/>
        <v>10191950.538674816</v>
      </c>
      <c r="AF38" s="25">
        <f t="shared" si="48"/>
        <v>23943768.968848489</v>
      </c>
    </row>
    <row r="39" spans="1:32" x14ac:dyDescent="0.25">
      <c r="A39" s="6" t="s">
        <v>1586</v>
      </c>
      <c r="B39" s="6" t="s">
        <v>38</v>
      </c>
      <c r="C39" s="6" t="s">
        <v>4520</v>
      </c>
      <c r="D39" s="83">
        <v>1</v>
      </c>
      <c r="E39" s="6" t="s">
        <v>8</v>
      </c>
      <c r="F39" s="27">
        <v>41023</v>
      </c>
      <c r="G39" s="85">
        <f t="shared" si="7"/>
        <v>2012</v>
      </c>
      <c r="H39" s="83">
        <f t="shared" si="38"/>
        <v>11</v>
      </c>
      <c r="I39" s="85">
        <v>12</v>
      </c>
      <c r="J39" s="84">
        <v>1</v>
      </c>
      <c r="K39" s="85">
        <f>VLOOKUP(G39,'CCI&amp;CII'!$C$3:$E$24,3,FALSE)</f>
        <v>200</v>
      </c>
      <c r="L39" s="83">
        <f t="shared" si="9"/>
        <v>1.655</v>
      </c>
      <c r="M39" s="85">
        <v>25952906.170000002</v>
      </c>
      <c r="N39" s="85">
        <v>16472430.380000001</v>
      </c>
      <c r="O39" s="28">
        <f>VLOOKUP(G39,'CCI&amp;CII'!$C$9:$F$24,4,FALSE)</f>
        <v>124.37</v>
      </c>
      <c r="P39" s="37">
        <f t="shared" si="39"/>
        <v>1.3079984015825301</v>
      </c>
      <c r="Q39" s="24">
        <f t="shared" si="40"/>
        <v>33946359.786781386</v>
      </c>
      <c r="R39" s="24">
        <f t="shared" si="41"/>
        <v>31117496.471216269</v>
      </c>
      <c r="S39" s="24">
        <f t="shared" si="42"/>
        <v>2828863.3155651167</v>
      </c>
      <c r="T39" s="30">
        <f t="shared" si="43"/>
        <v>41000</v>
      </c>
      <c r="U39"/>
      <c r="V39"/>
      <c r="X39" s="28">
        <f>HLOOKUP(T39,Sheet3!$3:$14,12)</f>
        <v>116.0237568</v>
      </c>
      <c r="Y39" s="28">
        <f>HLOOKUP($Y$1,Sheet3!$3:$14,12)</f>
        <v>149.50524627364123</v>
      </c>
      <c r="Z39" s="28">
        <f>Y39/X39</f>
        <v>1.288574429901939</v>
      </c>
      <c r="AA39" s="115">
        <f>Z39</f>
        <v>1.288574429901939</v>
      </c>
      <c r="AB39" s="115">
        <f t="shared" si="44"/>
        <v>12</v>
      </c>
      <c r="AC39" s="92">
        <f t="shared" si="45"/>
        <v>1</v>
      </c>
      <c r="AD39" s="24">
        <f t="shared" si="46"/>
        <v>33442251.272306267</v>
      </c>
      <c r="AE39" s="24">
        <f t="shared" si="47"/>
        <v>30655396.999614075</v>
      </c>
      <c r="AF39" s="25">
        <f t="shared" si="48"/>
        <v>2786854.2726921923</v>
      </c>
    </row>
    <row r="40" spans="1:32" ht="15" customHeight="1" x14ac:dyDescent="0.25">
      <c r="A40" s="6" t="s">
        <v>1583</v>
      </c>
      <c r="B40" s="6" t="s">
        <v>62</v>
      </c>
      <c r="C40" s="6" t="s">
        <v>4522</v>
      </c>
      <c r="D40" s="83">
        <v>2</v>
      </c>
      <c r="E40" s="6" t="s">
        <v>8</v>
      </c>
      <c r="F40" s="27">
        <v>40992</v>
      </c>
      <c r="G40" s="85">
        <f t="shared" si="7"/>
        <v>2012</v>
      </c>
      <c r="H40" s="83">
        <f t="shared" si="38"/>
        <v>11</v>
      </c>
      <c r="I40" s="85">
        <v>15</v>
      </c>
      <c r="J40" s="84">
        <v>1</v>
      </c>
      <c r="K40" s="85">
        <f>VLOOKUP(G40,'CCI&amp;CII'!$C$3:$E$24,3,FALSE)</f>
        <v>200</v>
      </c>
      <c r="L40" s="83">
        <f t="shared" si="9"/>
        <v>1.655</v>
      </c>
      <c r="M40" s="85">
        <v>25708145.579999998</v>
      </c>
      <c r="N40" s="85">
        <v>17133032.100000001</v>
      </c>
      <c r="O40" s="28">
        <f>VLOOKUP(G40,'CCI&amp;CII'!$C$9:$F$24,4,FALSE)</f>
        <v>124.37</v>
      </c>
      <c r="P40" s="37">
        <f t="shared" si="39"/>
        <v>1.3079984015825301</v>
      </c>
      <c r="Q40" s="24">
        <f t="shared" si="40"/>
        <v>33626213.326290987</v>
      </c>
      <c r="R40" s="24">
        <f t="shared" si="41"/>
        <v>24659223.105946727</v>
      </c>
      <c r="S40" s="24">
        <f t="shared" si="42"/>
        <v>8966990.2203442603</v>
      </c>
      <c r="T40" s="30">
        <f t="shared" si="43"/>
        <v>40969</v>
      </c>
      <c r="U40" s="114">
        <f>HLOOKUP(T40,Sheet3!$D$3:$N$14,12)</f>
        <v>149.9097568</v>
      </c>
      <c r="V40" s="114">
        <f>HLOOKUP(T40,Sheet3!$D$3:$N$14,12)</f>
        <v>149.9097568</v>
      </c>
      <c r="W40" s="28">
        <f t="shared" ref="W40:W41" si="49">V40/U40</f>
        <v>1</v>
      </c>
      <c r="X40" s="28">
        <f>HLOOKUP($X$1,Sheet3!$3:$14,12)</f>
        <v>116.0237568</v>
      </c>
      <c r="Y40" s="28">
        <f>HLOOKUP($Y$1,Sheet3!$3:$14,12)</f>
        <v>149.50524627364123</v>
      </c>
      <c r="Z40" s="28">
        <f t="shared" ref="Z40:Z43" si="50">Y40/X40</f>
        <v>1.288574429901939</v>
      </c>
      <c r="AA40" s="28">
        <f t="shared" ref="AA40:AA41" si="51">Z40*W40</f>
        <v>1.288574429901939</v>
      </c>
      <c r="AB40" s="115">
        <f t="shared" si="44"/>
        <v>15</v>
      </c>
      <c r="AC40" s="92">
        <f t="shared" si="45"/>
        <v>1</v>
      </c>
      <c r="AD40" s="24">
        <f t="shared" si="46"/>
        <v>33126859.034584552</v>
      </c>
      <c r="AE40" s="24">
        <f t="shared" si="47"/>
        <v>24293029.958695337</v>
      </c>
      <c r="AF40" s="25">
        <f t="shared" si="48"/>
        <v>8833829.0758892149</v>
      </c>
    </row>
    <row r="41" spans="1:32" ht="15" customHeight="1" x14ac:dyDescent="0.25">
      <c r="A41" s="6" t="s">
        <v>1584</v>
      </c>
      <c r="B41" s="6" t="s">
        <v>70</v>
      </c>
      <c r="C41" s="6" t="s">
        <v>4522</v>
      </c>
      <c r="D41" s="83">
        <v>1</v>
      </c>
      <c r="E41" s="6" t="s">
        <v>8</v>
      </c>
      <c r="F41" s="27">
        <v>40978</v>
      </c>
      <c r="G41" s="85">
        <f t="shared" si="7"/>
        <v>2012</v>
      </c>
      <c r="H41" s="83">
        <f t="shared" si="38"/>
        <v>11</v>
      </c>
      <c r="I41" s="85">
        <v>15</v>
      </c>
      <c r="J41" s="84">
        <v>1</v>
      </c>
      <c r="K41" s="85">
        <f>VLOOKUP(G41,'CCI&amp;CII'!$C$3:$E$24,3,FALSE)</f>
        <v>200</v>
      </c>
      <c r="L41" s="83">
        <f t="shared" si="9"/>
        <v>1.655</v>
      </c>
      <c r="M41" s="85">
        <v>23423755.34</v>
      </c>
      <c r="N41" s="85">
        <v>15596009.890000001</v>
      </c>
      <c r="O41" s="28">
        <f>VLOOKUP(G41,'CCI&amp;CII'!$C$9:$F$24,4,FALSE)</f>
        <v>124.37</v>
      </c>
      <c r="P41" s="37">
        <f t="shared" si="39"/>
        <v>1.3079984015825301</v>
      </c>
      <c r="Q41" s="24">
        <f t="shared" si="40"/>
        <v>30638234.543780252</v>
      </c>
      <c r="R41" s="24">
        <f t="shared" si="41"/>
        <v>22468038.665438849</v>
      </c>
      <c r="S41" s="24">
        <f t="shared" si="42"/>
        <v>8170195.8783414029</v>
      </c>
      <c r="T41" s="30">
        <f t="shared" si="43"/>
        <v>40969</v>
      </c>
      <c r="U41" s="114">
        <f>HLOOKUP(T41,Sheet3!$D$3:$N$14,12)</f>
        <v>149.9097568</v>
      </c>
      <c r="V41" s="114">
        <f>HLOOKUP(T41,Sheet3!$D$3:$N$14,12)</f>
        <v>149.9097568</v>
      </c>
      <c r="W41" s="28">
        <f t="shared" si="49"/>
        <v>1</v>
      </c>
      <c r="X41" s="28">
        <f>HLOOKUP($X$1,Sheet3!$3:$14,12)</f>
        <v>116.0237568</v>
      </c>
      <c r="Y41" s="28">
        <f>HLOOKUP($Y$1,Sheet3!$3:$14,12)</f>
        <v>149.50524627364123</v>
      </c>
      <c r="Z41" s="28">
        <f t="shared" si="50"/>
        <v>1.288574429901939</v>
      </c>
      <c r="AA41" s="28">
        <f t="shared" si="51"/>
        <v>1.288574429901939</v>
      </c>
      <c r="AB41" s="115">
        <f t="shared" si="44"/>
        <v>15</v>
      </c>
      <c r="AC41" s="92">
        <f t="shared" si="45"/>
        <v>1</v>
      </c>
      <c r="AD41" s="24">
        <f t="shared" si="46"/>
        <v>30183252.183403</v>
      </c>
      <c r="AE41" s="24">
        <f t="shared" si="47"/>
        <v>22134384.934495531</v>
      </c>
      <c r="AF41" s="25">
        <f t="shared" si="48"/>
        <v>8048867.2489074692</v>
      </c>
    </row>
    <row r="42" spans="1:32" x14ac:dyDescent="0.25">
      <c r="A42" s="6" t="s">
        <v>1583</v>
      </c>
      <c r="B42" s="6" t="s">
        <v>50</v>
      </c>
      <c r="C42" s="6" t="s">
        <v>4520</v>
      </c>
      <c r="D42" s="83">
        <v>1</v>
      </c>
      <c r="E42" s="6" t="s">
        <v>8</v>
      </c>
      <c r="F42" s="27">
        <v>41882</v>
      </c>
      <c r="G42" s="85">
        <f t="shared" si="7"/>
        <v>2014</v>
      </c>
      <c r="H42" s="83">
        <f t="shared" si="38"/>
        <v>9</v>
      </c>
      <c r="I42" s="85">
        <v>12</v>
      </c>
      <c r="J42" s="84">
        <v>1</v>
      </c>
      <c r="K42" s="85">
        <f>VLOOKUP(G42,'CCI&amp;CII'!$C$3:$E$24,3,FALSE)</f>
        <v>240</v>
      </c>
      <c r="L42" s="83">
        <f t="shared" si="9"/>
        <v>1.3791666666666667</v>
      </c>
      <c r="M42" s="85">
        <v>21616704.16</v>
      </c>
      <c r="N42" s="85">
        <v>15425597.02</v>
      </c>
      <c r="O42" s="28">
        <f>VLOOKUP(G42,'CCI&amp;CII'!$C$9:$F$24,4,FALSE)</f>
        <v>140.37</v>
      </c>
      <c r="P42" s="37">
        <f t="shared" si="39"/>
        <v>1.1589068975195502</v>
      </c>
      <c r="Q42" s="24">
        <f t="shared" si="40"/>
        <v>25051747.552663554</v>
      </c>
      <c r="R42" s="24">
        <f t="shared" si="41"/>
        <v>18788810.664497666</v>
      </c>
      <c r="S42" s="24">
        <f t="shared" si="42"/>
        <v>6262936.8881658874</v>
      </c>
      <c r="T42" s="30">
        <f t="shared" si="43"/>
        <v>41852</v>
      </c>
      <c r="U42"/>
      <c r="V42"/>
      <c r="X42" s="28">
        <f>HLOOKUP(T42,Sheet3!$3:$14,12)</f>
        <v>124.36757055487999</v>
      </c>
      <c r="Y42" s="28">
        <f>HLOOKUP($Y$1,Sheet3!$3:$14,12)</f>
        <v>149.50524627364123</v>
      </c>
      <c r="Z42" s="28">
        <f t="shared" si="50"/>
        <v>1.2021240393022607</v>
      </c>
      <c r="AA42" s="115">
        <f t="shared" ref="AA42:AA43" si="52">Z42</f>
        <v>1.2021240393022607</v>
      </c>
      <c r="AB42" s="115">
        <f t="shared" si="44"/>
        <v>12</v>
      </c>
      <c r="AC42" s="92">
        <f t="shared" si="45"/>
        <v>1</v>
      </c>
      <c r="AD42" s="24">
        <f t="shared" si="46"/>
        <v>25985959.721221182</v>
      </c>
      <c r="AE42" s="24">
        <f t="shared" si="47"/>
        <v>19489469.790915884</v>
      </c>
      <c r="AF42" s="25">
        <f t="shared" si="48"/>
        <v>6496489.9303052984</v>
      </c>
    </row>
    <row r="43" spans="1:32" ht="15" customHeight="1" x14ac:dyDescent="0.25">
      <c r="A43" s="6" t="s">
        <v>1586</v>
      </c>
      <c r="B43" s="6" t="s">
        <v>84</v>
      </c>
      <c r="C43" s="6" t="s">
        <v>4522</v>
      </c>
      <c r="D43" s="83">
        <v>1</v>
      </c>
      <c r="E43" s="6" t="s">
        <v>8</v>
      </c>
      <c r="F43" s="27">
        <v>41023</v>
      </c>
      <c r="G43" s="85">
        <f t="shared" si="7"/>
        <v>2012</v>
      </c>
      <c r="H43" s="83">
        <f t="shared" si="38"/>
        <v>11</v>
      </c>
      <c r="I43" s="85">
        <v>15</v>
      </c>
      <c r="J43" s="84">
        <v>1</v>
      </c>
      <c r="K43" s="85">
        <f>VLOOKUP(G43,'CCI&amp;CII'!$C$3:$E$24,3,FALSE)</f>
        <v>200</v>
      </c>
      <c r="L43" s="83">
        <f t="shared" si="9"/>
        <v>1.655</v>
      </c>
      <c r="M43" s="85">
        <v>21508356.780000001</v>
      </c>
      <c r="N43" s="85">
        <v>14363864</v>
      </c>
      <c r="O43" s="28">
        <f>VLOOKUP(G43,'CCI&amp;CII'!$C$9:$F$24,4,FALSE)</f>
        <v>124.37</v>
      </c>
      <c r="P43" s="37">
        <f t="shared" si="39"/>
        <v>1.3079984015825301</v>
      </c>
      <c r="Q43" s="24">
        <f t="shared" si="40"/>
        <v>28132896.288906775</v>
      </c>
      <c r="R43" s="24">
        <f t="shared" si="41"/>
        <v>20630790.611864969</v>
      </c>
      <c r="S43" s="24">
        <f t="shared" si="42"/>
        <v>7502105.6770418063</v>
      </c>
      <c r="T43" s="30">
        <f t="shared" si="43"/>
        <v>41000</v>
      </c>
      <c r="U43"/>
      <c r="V43"/>
      <c r="X43" s="28">
        <f>HLOOKUP(T43,Sheet3!$3:$14,12)</f>
        <v>116.0237568</v>
      </c>
      <c r="Y43" s="28">
        <f>HLOOKUP($Y$1,Sheet3!$3:$14,12)</f>
        <v>149.50524627364123</v>
      </c>
      <c r="Z43" s="28">
        <f t="shared" si="50"/>
        <v>1.288574429901939</v>
      </c>
      <c r="AA43" s="115">
        <f t="shared" si="52"/>
        <v>1.288574429901939</v>
      </c>
      <c r="AB43" s="115">
        <f t="shared" si="44"/>
        <v>15</v>
      </c>
      <c r="AC43" s="92">
        <f t="shared" si="45"/>
        <v>1</v>
      </c>
      <c r="AD43" s="24">
        <f t="shared" si="46"/>
        <v>27715118.575916007</v>
      </c>
      <c r="AE43" s="24">
        <f t="shared" si="47"/>
        <v>20324420.289005071</v>
      </c>
      <c r="AF43" s="25">
        <f t="shared" si="48"/>
        <v>7390698.2869109362</v>
      </c>
    </row>
    <row r="44" spans="1:32" x14ac:dyDescent="0.25">
      <c r="A44" s="6" t="s">
        <v>1583</v>
      </c>
      <c r="B44" s="6" t="s">
        <v>30</v>
      </c>
      <c r="C44" s="6" t="s">
        <v>4520</v>
      </c>
      <c r="D44" s="83">
        <v>1</v>
      </c>
      <c r="E44" s="6" t="s">
        <v>12</v>
      </c>
      <c r="F44" s="27">
        <v>40992</v>
      </c>
      <c r="G44" s="85">
        <f t="shared" si="7"/>
        <v>2012</v>
      </c>
      <c r="H44" s="83">
        <f t="shared" si="38"/>
        <v>11</v>
      </c>
      <c r="I44" s="85">
        <v>12</v>
      </c>
      <c r="J44" s="84">
        <v>1</v>
      </c>
      <c r="K44" s="85">
        <f>VLOOKUP(G44,'CCI&amp;CII'!$C$3:$E$24,3,FALSE)</f>
        <v>200</v>
      </c>
      <c r="L44" s="83">
        <f t="shared" si="9"/>
        <v>1.655</v>
      </c>
      <c r="M44" s="85">
        <v>20175789.43</v>
      </c>
      <c r="N44" s="85">
        <v>12748474.93</v>
      </c>
      <c r="O44" s="28">
        <f>VLOOKUP(G44,'CCI&amp;CII'!$C$9:$F$24,4,FALSE)</f>
        <v>124.37</v>
      </c>
      <c r="P44" s="37">
        <f t="shared" si="39"/>
        <v>1.3079984015825301</v>
      </c>
      <c r="Q44" s="24">
        <f t="shared" si="40"/>
        <v>26389900.325105704</v>
      </c>
      <c r="R44" s="24">
        <f t="shared" si="41"/>
        <v>24190741.964680225</v>
      </c>
      <c r="S44" s="24">
        <f t="shared" si="42"/>
        <v>2199158.3604254797</v>
      </c>
      <c r="T44" s="30">
        <f t="shared" si="43"/>
        <v>40969</v>
      </c>
      <c r="U44" s="114">
        <f>HLOOKUP(T44,Sheet3!$D$3:$N$14,12)</f>
        <v>149.9097568</v>
      </c>
      <c r="V44" s="114">
        <f>HLOOKUP(T44,Sheet3!$D$3:$N$14,12)</f>
        <v>149.9097568</v>
      </c>
      <c r="W44" s="28">
        <f t="shared" ref="W44:W45" si="53">V44/U44</f>
        <v>1</v>
      </c>
      <c r="X44" s="28">
        <f>HLOOKUP($X$1,Sheet3!$3:$14,12)</f>
        <v>116.0237568</v>
      </c>
      <c r="Y44" s="28">
        <f>HLOOKUP($Y$1,Sheet3!$3:$14,12)</f>
        <v>149.50524627364123</v>
      </c>
      <c r="Z44" s="28">
        <f t="shared" ref="Z44:Z45" si="54">Y44/X44</f>
        <v>1.288574429901939</v>
      </c>
      <c r="AA44" s="28">
        <f t="shared" ref="AA44:AA45" si="55">Z44*W44</f>
        <v>1.288574429901939</v>
      </c>
      <c r="AB44" s="115">
        <f t="shared" si="44"/>
        <v>12</v>
      </c>
      <c r="AC44" s="92">
        <f t="shared" si="45"/>
        <v>1</v>
      </c>
      <c r="AD44" s="24">
        <f t="shared" si="46"/>
        <v>25998006.362583816</v>
      </c>
      <c r="AE44" s="24">
        <f t="shared" si="47"/>
        <v>23831505.832368497</v>
      </c>
      <c r="AF44" s="25">
        <f t="shared" si="48"/>
        <v>2166500.5302153192</v>
      </c>
    </row>
    <row r="45" spans="1:32" x14ac:dyDescent="0.25">
      <c r="A45" s="6" t="s">
        <v>1585</v>
      </c>
      <c r="B45" s="6" t="s">
        <v>33</v>
      </c>
      <c r="C45" s="6" t="s">
        <v>4520</v>
      </c>
      <c r="D45" s="83">
        <v>1</v>
      </c>
      <c r="E45" s="6" t="s">
        <v>8</v>
      </c>
      <c r="F45" s="27">
        <v>40996</v>
      </c>
      <c r="G45" s="85">
        <f t="shared" si="7"/>
        <v>2012</v>
      </c>
      <c r="H45" s="83">
        <f t="shared" ref="H45:H46" si="56">$H$2-G45</f>
        <v>11</v>
      </c>
      <c r="I45" s="85">
        <v>12</v>
      </c>
      <c r="J45" s="84">
        <v>1</v>
      </c>
      <c r="K45" s="85">
        <f>VLOOKUP(G45,'CCI&amp;CII'!$C$3:$E$24,3,FALSE)</f>
        <v>200</v>
      </c>
      <c r="L45" s="83">
        <f t="shared" si="9"/>
        <v>1.655</v>
      </c>
      <c r="M45" s="85">
        <v>18666679.390000001</v>
      </c>
      <c r="N45" s="85">
        <v>11801727.550000001</v>
      </c>
      <c r="O45" s="28">
        <f>VLOOKUP(G45,'CCI&amp;CII'!$C$9:$F$24,4,FALSE)</f>
        <v>124.37</v>
      </c>
      <c r="P45" s="37">
        <f t="shared" si="39"/>
        <v>1.3079984015825301</v>
      </c>
      <c r="Q45" s="24">
        <f t="shared" si="40"/>
        <v>24415986.804973558</v>
      </c>
      <c r="R45" s="24">
        <f t="shared" si="41"/>
        <v>22381321.237892427</v>
      </c>
      <c r="S45" s="24">
        <f t="shared" si="42"/>
        <v>2034665.567081131</v>
      </c>
      <c r="T45" s="30">
        <f t="shared" si="43"/>
        <v>40969</v>
      </c>
      <c r="U45" s="114">
        <f>HLOOKUP(T45,Sheet3!$D$3:$N$14,12)</f>
        <v>149.9097568</v>
      </c>
      <c r="V45" s="114">
        <f>HLOOKUP(T45,Sheet3!$D$3:$N$14,12)</f>
        <v>149.9097568</v>
      </c>
      <c r="W45" s="28">
        <f t="shared" si="53"/>
        <v>1</v>
      </c>
      <c r="X45" s="28">
        <f>HLOOKUP($X$1,Sheet3!$3:$14,12)</f>
        <v>116.0237568</v>
      </c>
      <c r="Y45" s="28">
        <f>HLOOKUP($Y$1,Sheet3!$3:$14,12)</f>
        <v>149.50524627364123</v>
      </c>
      <c r="Z45" s="28">
        <f t="shared" si="54"/>
        <v>1.288574429901939</v>
      </c>
      <c r="AA45" s="28">
        <f t="shared" si="55"/>
        <v>1.288574429901939</v>
      </c>
      <c r="AB45" s="115">
        <f t="shared" si="44"/>
        <v>12</v>
      </c>
      <c r="AC45" s="92">
        <f t="shared" si="45"/>
        <v>1</v>
      </c>
      <c r="AD45" s="24">
        <f t="shared" si="46"/>
        <v>24053405.753131527</v>
      </c>
      <c r="AE45" s="24">
        <f t="shared" si="47"/>
        <v>22048955.273703899</v>
      </c>
      <c r="AF45" s="25">
        <f t="shared" si="48"/>
        <v>2004450.4794276282</v>
      </c>
    </row>
    <row r="46" spans="1:32" x14ac:dyDescent="0.25">
      <c r="A46" s="6" t="s">
        <v>1582</v>
      </c>
      <c r="B46" s="6" t="s">
        <v>53</v>
      </c>
      <c r="C46" s="6" t="s">
        <v>4520</v>
      </c>
      <c r="D46" s="83">
        <v>2</v>
      </c>
      <c r="E46" s="6" t="s">
        <v>8</v>
      </c>
      <c r="F46" s="27">
        <v>41882</v>
      </c>
      <c r="G46" s="85">
        <f t="shared" si="7"/>
        <v>2014</v>
      </c>
      <c r="H46" s="83">
        <f t="shared" si="56"/>
        <v>9</v>
      </c>
      <c r="I46" s="85">
        <v>12</v>
      </c>
      <c r="J46" s="84">
        <v>1</v>
      </c>
      <c r="K46" s="85">
        <f>VLOOKUP(G46,'CCI&amp;CII'!$C$3:$E$24,3,FALSE)</f>
        <v>240</v>
      </c>
      <c r="L46" s="83">
        <f t="shared" si="9"/>
        <v>1.3791666666666667</v>
      </c>
      <c r="M46" s="85">
        <v>18185754</v>
      </c>
      <c r="N46" s="85">
        <v>12977284.199999999</v>
      </c>
      <c r="O46" s="28">
        <f>VLOOKUP(G46,'CCI&amp;CII'!$C$9:$F$24,4,FALSE)</f>
        <v>140.37</v>
      </c>
      <c r="P46" s="37">
        <f t="shared" si="39"/>
        <v>1.1589068975195502</v>
      </c>
      <c r="Q46" s="24">
        <f t="shared" si="40"/>
        <v>21075595.74719375</v>
      </c>
      <c r="R46" s="24">
        <f t="shared" si="41"/>
        <v>15806696.810395312</v>
      </c>
      <c r="S46" s="24">
        <f t="shared" si="42"/>
        <v>5268898.9367984384</v>
      </c>
      <c r="T46" s="30">
        <f t="shared" si="43"/>
        <v>41852</v>
      </c>
      <c r="U46"/>
      <c r="V46"/>
      <c r="X46" s="28">
        <f>HLOOKUP(T46,Sheet3!$3:$14,12)</f>
        <v>124.36757055487999</v>
      </c>
      <c r="Y46" s="28">
        <f>HLOOKUP($Y$1,Sheet3!$3:$14,12)</f>
        <v>149.50524627364123</v>
      </c>
      <c r="Z46" s="28">
        <f>Y46/X46</f>
        <v>1.2021240393022607</v>
      </c>
      <c r="AA46" s="115">
        <f>Z46</f>
        <v>1.2021240393022607</v>
      </c>
      <c r="AB46" s="115">
        <f t="shared" si="44"/>
        <v>12</v>
      </c>
      <c r="AC46" s="92">
        <f t="shared" si="45"/>
        <v>1</v>
      </c>
      <c r="AD46" s="24">
        <f t="shared" si="46"/>
        <v>21861532.056237247</v>
      </c>
      <c r="AE46" s="24">
        <f t="shared" si="47"/>
        <v>16396149.042177934</v>
      </c>
      <c r="AF46" s="25">
        <f t="shared" si="48"/>
        <v>5465383.0140593126</v>
      </c>
    </row>
    <row r="47" spans="1:32" ht="15" hidden="1" customHeight="1" x14ac:dyDescent="0.25">
      <c r="A47" s="6" t="s">
        <v>1583</v>
      </c>
      <c r="B47" s="6" t="s">
        <v>19</v>
      </c>
      <c r="C47" s="6" t="s">
        <v>4517</v>
      </c>
      <c r="D47" s="83">
        <v>13.2</v>
      </c>
      <c r="E47" s="6" t="s">
        <v>12</v>
      </c>
      <c r="F47" s="27">
        <v>40360</v>
      </c>
      <c r="G47" s="85">
        <f t="shared" si="7"/>
        <v>2010</v>
      </c>
      <c r="H47" s="85"/>
      <c r="I47" s="85"/>
      <c r="J47" s="85"/>
      <c r="K47" s="85">
        <f>VLOOKUP(G47,'CCI&amp;CII'!$C$3:$E$24,3,FALSE)</f>
        <v>167</v>
      </c>
      <c r="L47" s="83">
        <f t="shared" si="9"/>
        <v>1.9820359281437125</v>
      </c>
      <c r="M47" s="85">
        <v>18130756</v>
      </c>
      <c r="N47" s="85">
        <v>10155061.300000001</v>
      </c>
      <c r="O47"/>
      <c r="Q47"/>
      <c r="R47"/>
      <c r="S47"/>
      <c r="T47"/>
      <c r="U47"/>
      <c r="V47"/>
      <c r="AD47"/>
      <c r="AE47"/>
      <c r="AF47"/>
    </row>
    <row r="48" spans="1:32" ht="15" hidden="1" customHeight="1" x14ac:dyDescent="0.25">
      <c r="A48" s="6" t="s">
        <v>1582</v>
      </c>
      <c r="B48" s="6" t="s">
        <v>20</v>
      </c>
      <c r="C48" s="6" t="s">
        <v>4517</v>
      </c>
      <c r="D48" s="83">
        <v>39.869999999999997</v>
      </c>
      <c r="E48" s="6" t="s">
        <v>12</v>
      </c>
      <c r="F48" s="27">
        <v>40360</v>
      </c>
      <c r="G48" s="85">
        <f t="shared" si="7"/>
        <v>2010</v>
      </c>
      <c r="H48" s="85"/>
      <c r="I48" s="85"/>
      <c r="J48" s="85"/>
      <c r="K48" s="85">
        <f>VLOOKUP(G48,'CCI&amp;CII'!$C$3:$E$24,3,FALSE)</f>
        <v>167</v>
      </c>
      <c r="L48" s="83">
        <f t="shared" si="9"/>
        <v>1.9820359281437125</v>
      </c>
      <c r="M48" s="85">
        <v>17917663</v>
      </c>
      <c r="N48" s="85">
        <v>10035707.630000001</v>
      </c>
      <c r="O48"/>
      <c r="Q48"/>
      <c r="R48"/>
      <c r="S48"/>
      <c r="T48"/>
      <c r="U48"/>
      <c r="V48"/>
      <c r="AD48"/>
      <c r="AE48"/>
      <c r="AF48"/>
    </row>
    <row r="49" spans="1:32" ht="15" customHeight="1" x14ac:dyDescent="0.25">
      <c r="A49" s="6" t="s">
        <v>1582</v>
      </c>
      <c r="B49" s="6" t="s">
        <v>133</v>
      </c>
      <c r="C49" s="6" t="s">
        <v>4523</v>
      </c>
      <c r="D49" s="83">
        <v>1</v>
      </c>
      <c r="E49" s="6" t="s">
        <v>8</v>
      </c>
      <c r="F49" s="27">
        <v>41020</v>
      </c>
      <c r="G49" s="85">
        <f t="shared" si="7"/>
        <v>2012</v>
      </c>
      <c r="H49" s="83">
        <f>$H$2-G49</f>
        <v>11</v>
      </c>
      <c r="I49" s="85">
        <v>15</v>
      </c>
      <c r="J49" s="84">
        <v>1</v>
      </c>
      <c r="K49" s="85">
        <f>VLOOKUP(G49,'CCI&amp;CII'!$C$3:$E$24,3,FALSE)</f>
        <v>200</v>
      </c>
      <c r="L49" s="83">
        <f t="shared" si="9"/>
        <v>1.655</v>
      </c>
      <c r="M49" s="85">
        <v>16560432.810000001</v>
      </c>
      <c r="N49" s="85">
        <v>10506437.609999999</v>
      </c>
      <c r="O49" s="28">
        <f>VLOOKUP(G49,'CCI&amp;CII'!$C$9:$F$24,4,FALSE)</f>
        <v>124.37</v>
      </c>
      <c r="P49" s="37">
        <f t="shared" ref="P49:P51" si="57">$P$2/O49</f>
        <v>1.3079984015825301</v>
      </c>
      <c r="Q49" s="24">
        <f>P49*M49</f>
        <v>21661019.644994888</v>
      </c>
      <c r="R49" s="24">
        <f>Q49*(J49/I49)*IF(H49&gt;I49,I49,H49)</f>
        <v>15884747.739662917</v>
      </c>
      <c r="S49" s="24">
        <f t="shared" ref="S49:S51" si="58">Q49-R49</f>
        <v>5776271.9053319711</v>
      </c>
      <c r="T49" s="30">
        <f>DATE(YEAR(F49),MONTH(F49),1)</f>
        <v>41000</v>
      </c>
      <c r="U49"/>
      <c r="V49"/>
      <c r="X49" s="28">
        <f>HLOOKUP(T49,Sheet3!$3:$14,12)</f>
        <v>116.0237568</v>
      </c>
      <c r="Y49" s="28">
        <f>HLOOKUP($Y$1,Sheet3!$3:$14,12)</f>
        <v>149.50524627364123</v>
      </c>
      <c r="Z49" s="28">
        <f t="shared" ref="Z49:Z51" si="59">Y49/X49</f>
        <v>1.288574429901939</v>
      </c>
      <c r="AA49" s="115">
        <f t="shared" ref="AA49:AA51" si="60">Z49</f>
        <v>1.288574429901939</v>
      </c>
      <c r="AB49" s="115">
        <f t="shared" ref="AB49:AC51" si="61">I49</f>
        <v>15</v>
      </c>
      <c r="AC49" s="92">
        <f t="shared" si="61"/>
        <v>1</v>
      </c>
      <c r="AD49" s="24">
        <f>AA49*M49</f>
        <v>21339350.267075118</v>
      </c>
      <c r="AE49" s="24">
        <f>AD49*(AC49/AB49)*IF(H49&gt;AB49,AB49,H49)</f>
        <v>15648856.862521753</v>
      </c>
      <c r="AF49" s="25">
        <f t="shared" ref="AF49:AF51" si="62">AD49-AE49</f>
        <v>5690493.404553365</v>
      </c>
    </row>
    <row r="50" spans="1:32" ht="15" customHeight="1" x14ac:dyDescent="0.25">
      <c r="A50" s="6" t="s">
        <v>1582</v>
      </c>
      <c r="B50" s="6" t="s">
        <v>79</v>
      </c>
      <c r="C50" s="6" t="s">
        <v>4522</v>
      </c>
      <c r="D50" s="83">
        <v>5.0199999999999996</v>
      </c>
      <c r="E50" s="6" t="s">
        <v>12</v>
      </c>
      <c r="F50" s="27">
        <v>41020</v>
      </c>
      <c r="G50" s="85">
        <f t="shared" si="7"/>
        <v>2012</v>
      </c>
      <c r="H50" s="83">
        <f t="shared" ref="H50" si="63">$H$2-G50</f>
        <v>11</v>
      </c>
      <c r="I50" s="85">
        <v>15</v>
      </c>
      <c r="J50" s="84">
        <v>1</v>
      </c>
      <c r="K50" s="85">
        <f>VLOOKUP(G50,'CCI&amp;CII'!$C$3:$E$24,3,FALSE)</f>
        <v>200</v>
      </c>
      <c r="L50" s="83">
        <f t="shared" si="9"/>
        <v>1.655</v>
      </c>
      <c r="M50" s="85">
        <v>14911157.060000001</v>
      </c>
      <c r="N50" s="85">
        <v>9956077.4000000004</v>
      </c>
      <c r="O50" s="28">
        <f>VLOOKUP(G50,'CCI&amp;CII'!$C$9:$F$24,4,FALSE)</f>
        <v>124.37</v>
      </c>
      <c r="P50" s="37">
        <f t="shared" si="57"/>
        <v>1.3079984015825301</v>
      </c>
      <c r="Q50" s="24">
        <f>P50*M50</f>
        <v>19503769.60022606</v>
      </c>
      <c r="R50" s="24">
        <f>Q50*(J50/I50)*IF(H50&gt;I50,I50,H50)</f>
        <v>14302764.37349911</v>
      </c>
      <c r="S50" s="24">
        <f t="shared" si="58"/>
        <v>5201005.2267269492</v>
      </c>
      <c r="T50" s="30">
        <f>DATE(YEAR(F50),MONTH(F50),1)</f>
        <v>41000</v>
      </c>
      <c r="U50"/>
      <c r="V50"/>
      <c r="X50" s="28">
        <f>HLOOKUP(T50,Sheet3!$3:$14,12)</f>
        <v>116.0237568</v>
      </c>
      <c r="Y50" s="28">
        <f>HLOOKUP($Y$1,Sheet3!$3:$14,12)</f>
        <v>149.50524627364123</v>
      </c>
      <c r="Z50" s="28">
        <f t="shared" si="59"/>
        <v>1.288574429901939</v>
      </c>
      <c r="AA50" s="115">
        <f t="shared" si="60"/>
        <v>1.288574429901939</v>
      </c>
      <c r="AB50" s="115">
        <f t="shared" si="61"/>
        <v>15</v>
      </c>
      <c r="AC50" s="92">
        <f t="shared" si="61"/>
        <v>1</v>
      </c>
      <c r="AD50" s="24">
        <f>AA50*M50</f>
        <v>19214135.707767773</v>
      </c>
      <c r="AE50" s="24">
        <f>AD50*(AC50/AB50)*IF(H50&gt;AB50,AB50,H50)</f>
        <v>14090366.185696367</v>
      </c>
      <c r="AF50" s="25">
        <f t="shared" si="62"/>
        <v>5123769.5220714062</v>
      </c>
    </row>
    <row r="51" spans="1:32" x14ac:dyDescent="0.25">
      <c r="A51" s="6" t="s">
        <v>1586</v>
      </c>
      <c r="B51" s="6" t="s">
        <v>54</v>
      </c>
      <c r="C51" s="6" t="s">
        <v>4520</v>
      </c>
      <c r="D51" s="83">
        <v>1</v>
      </c>
      <c r="E51" s="6" t="s">
        <v>8</v>
      </c>
      <c r="F51" s="27">
        <v>41882</v>
      </c>
      <c r="G51" s="85">
        <f t="shared" si="7"/>
        <v>2014</v>
      </c>
      <c r="H51" s="83">
        <f t="shared" ref="H51:H54" si="64">$H$2-G51</f>
        <v>9</v>
      </c>
      <c r="I51" s="85">
        <v>12</v>
      </c>
      <c r="J51" s="84">
        <v>1</v>
      </c>
      <c r="K51" s="85">
        <f>VLOOKUP(G51,'CCI&amp;CII'!$C$3:$E$24,3,FALSE)</f>
        <v>240</v>
      </c>
      <c r="L51" s="83">
        <f t="shared" si="9"/>
        <v>1.3791666666666667</v>
      </c>
      <c r="M51" s="85">
        <v>14436001.41</v>
      </c>
      <c r="N51" s="85">
        <v>10301475.109999999</v>
      </c>
      <c r="O51" s="28">
        <f>VLOOKUP(G51,'CCI&amp;CII'!$C$9:$F$24,4,FALSE)</f>
        <v>140.37</v>
      </c>
      <c r="P51" s="37">
        <f t="shared" si="57"/>
        <v>1.1589068975195502</v>
      </c>
      <c r="Q51" s="24">
        <f>P51*M51</f>
        <v>16729981.606650952</v>
      </c>
      <c r="R51" s="24">
        <f>Q51*(J51/I51)*IF(H51&gt;I51,I51,H51)</f>
        <v>12547486.204988213</v>
      </c>
      <c r="S51" s="24">
        <f t="shared" si="58"/>
        <v>4182495.401662739</v>
      </c>
      <c r="T51" s="30">
        <f>DATE(YEAR(F51),MONTH(F51),1)</f>
        <v>41852</v>
      </c>
      <c r="U51"/>
      <c r="V51"/>
      <c r="X51" s="28">
        <f>HLOOKUP(T51,Sheet3!$3:$14,12)</f>
        <v>124.36757055487999</v>
      </c>
      <c r="Y51" s="28">
        <f>HLOOKUP($Y$1,Sheet3!$3:$14,12)</f>
        <v>149.50524627364123</v>
      </c>
      <c r="Z51" s="28">
        <f t="shared" si="59"/>
        <v>1.2021240393022607</v>
      </c>
      <c r="AA51" s="115">
        <f t="shared" si="60"/>
        <v>1.2021240393022607</v>
      </c>
      <c r="AB51" s="115">
        <f t="shared" si="61"/>
        <v>12</v>
      </c>
      <c r="AC51" s="92">
        <f t="shared" si="61"/>
        <v>1</v>
      </c>
      <c r="AD51" s="24">
        <f>AA51*M51</f>
        <v>17353864.32636233</v>
      </c>
      <c r="AE51" s="24">
        <f>AD51*(AC51/AB51)*IF(H51&gt;AB51,AB51,H51)</f>
        <v>13015398.244771747</v>
      </c>
      <c r="AF51" s="25">
        <f t="shared" si="62"/>
        <v>4338466.0815905835</v>
      </c>
    </row>
    <row r="52" spans="1:32" ht="15" hidden="1" customHeight="1" x14ac:dyDescent="0.25">
      <c r="A52" s="6" t="s">
        <v>1585</v>
      </c>
      <c r="B52" s="6" t="s">
        <v>15</v>
      </c>
      <c r="C52" s="6" t="s">
        <v>4517</v>
      </c>
      <c r="D52" s="83">
        <v>1</v>
      </c>
      <c r="E52" s="6" t="s">
        <v>41</v>
      </c>
      <c r="F52" s="27">
        <v>41356</v>
      </c>
      <c r="G52" s="85">
        <f t="shared" si="7"/>
        <v>2013</v>
      </c>
      <c r="H52" s="83">
        <f t="shared" si="64"/>
        <v>10</v>
      </c>
      <c r="I52" s="85">
        <v>30</v>
      </c>
      <c r="J52" s="84">
        <v>0.95</v>
      </c>
      <c r="K52" s="85">
        <f>VLOOKUP(G52,'CCI&amp;CII'!$C$3:$E$24,3,FALSE)</f>
        <v>220</v>
      </c>
      <c r="L52" s="83">
        <f t="shared" si="9"/>
        <v>1.5045454545454546</v>
      </c>
      <c r="M52" s="85">
        <v>12897540</v>
      </c>
      <c r="N52" s="85">
        <v>12897540</v>
      </c>
      <c r="O52"/>
      <c r="Q52"/>
      <c r="R52"/>
      <c r="S52"/>
      <c r="U52"/>
      <c r="V52"/>
      <c r="AD52"/>
      <c r="AE52"/>
      <c r="AF52"/>
    </row>
    <row r="53" spans="1:32" ht="15" hidden="1" customHeight="1" x14ac:dyDescent="0.25">
      <c r="A53" s="6" t="s">
        <v>1584</v>
      </c>
      <c r="B53" s="6" t="s">
        <v>21</v>
      </c>
      <c r="C53" s="6" t="s">
        <v>4517</v>
      </c>
      <c r="D53" s="83">
        <v>2</v>
      </c>
      <c r="E53" s="6" t="s">
        <v>8</v>
      </c>
      <c r="F53" s="27">
        <v>40360</v>
      </c>
      <c r="G53" s="85">
        <f t="shared" si="7"/>
        <v>2010</v>
      </c>
      <c r="H53" s="83">
        <f t="shared" si="64"/>
        <v>13</v>
      </c>
      <c r="I53" s="85">
        <v>15</v>
      </c>
      <c r="J53" s="84">
        <v>1</v>
      </c>
      <c r="K53" s="85">
        <f>VLOOKUP(G53,'CCI&amp;CII'!$C$3:$E$24,3,FALSE)</f>
        <v>167</v>
      </c>
      <c r="L53" s="83">
        <f t="shared" si="9"/>
        <v>1.9820359281437125</v>
      </c>
      <c r="M53" s="85">
        <v>12598561</v>
      </c>
      <c r="N53" s="85">
        <v>7056471.3300000001</v>
      </c>
      <c r="O53"/>
      <c r="Q53"/>
      <c r="R53"/>
      <c r="S53"/>
      <c r="T53"/>
      <c r="U53"/>
      <c r="V53"/>
      <c r="AD53"/>
      <c r="AE53"/>
      <c r="AF53"/>
    </row>
    <row r="54" spans="1:32" ht="15" customHeight="1" x14ac:dyDescent="0.25">
      <c r="A54" s="6" t="s">
        <v>1585</v>
      </c>
      <c r="B54" s="6" t="s">
        <v>93</v>
      </c>
      <c r="C54" s="6" t="s">
        <v>4519</v>
      </c>
      <c r="D54" s="83">
        <v>9.4600000000000009</v>
      </c>
      <c r="E54" s="6" t="s">
        <v>12</v>
      </c>
      <c r="F54" s="27">
        <v>41661</v>
      </c>
      <c r="G54" s="85">
        <f t="shared" si="7"/>
        <v>2014</v>
      </c>
      <c r="H54" s="83">
        <f t="shared" si="64"/>
        <v>9</v>
      </c>
      <c r="I54" s="85">
        <v>20</v>
      </c>
      <c r="J54" s="84">
        <v>1</v>
      </c>
      <c r="K54" s="85">
        <f>VLOOKUP(G54,'CCI&amp;CII'!$C$3:$E$24,3,FALSE)</f>
        <v>240</v>
      </c>
      <c r="L54" s="83">
        <f t="shared" si="9"/>
        <v>1.3791666666666667</v>
      </c>
      <c r="M54" s="85">
        <v>12319638.77</v>
      </c>
      <c r="N54" s="85">
        <v>8583290.8300000001</v>
      </c>
      <c r="O54" s="28">
        <f>VLOOKUP(G54,'CCI&amp;CII'!$C$9:$F$24,4,FALSE)</f>
        <v>140.37</v>
      </c>
      <c r="P54" s="37">
        <f>$P$2/O54</f>
        <v>1.1589068975195502</v>
      </c>
      <c r="Q54" s="24">
        <f>P54*M54</f>
        <v>14277314.345502267</v>
      </c>
      <c r="R54" s="24">
        <f>Q54*(J54/I54)*IF(H54&gt;I54,I54,H54)</f>
        <v>6424791.4554760195</v>
      </c>
      <c r="S54" s="24">
        <f>Q54-R54</f>
        <v>7852522.8900262471</v>
      </c>
      <c r="T54" s="30">
        <f>DATE(YEAR(F54),MONTH(F54),1)</f>
        <v>41640</v>
      </c>
      <c r="U54"/>
      <c r="V54"/>
      <c r="X54" s="28">
        <f>HLOOKUP(T54,Sheet3!$3:$14,12)</f>
        <v>119.078587072</v>
      </c>
      <c r="Y54" s="28">
        <f>HLOOKUP($Y$1,Sheet3!$3:$14,12)</f>
        <v>149.50524627364123</v>
      </c>
      <c r="Z54" s="28">
        <f>Y54/X54</f>
        <v>1.2555174691755788</v>
      </c>
      <c r="AA54" s="115">
        <f>Z54</f>
        <v>1.2555174691755788</v>
      </c>
      <c r="AB54" s="115">
        <f>I54</f>
        <v>20</v>
      </c>
      <c r="AC54" s="92">
        <f>J54</f>
        <v>1</v>
      </c>
      <c r="AD54" s="24">
        <f>AA54*M54</f>
        <v>15467521.689667741</v>
      </c>
      <c r="AE54" s="24">
        <f>AD54*(AC54/AB54)*IF(H54&gt;AB54,AB54,H54)</f>
        <v>6960384.7603504835</v>
      </c>
      <c r="AF54" s="25">
        <f>AD54-AE54</f>
        <v>8507136.9293172583</v>
      </c>
    </row>
    <row r="55" spans="1:32" ht="15" hidden="1" customHeight="1" x14ac:dyDescent="0.25">
      <c r="A55" s="6" t="s">
        <v>1586</v>
      </c>
      <c r="B55" s="6" t="s">
        <v>29</v>
      </c>
      <c r="C55" s="6" t="s">
        <v>4517</v>
      </c>
      <c r="D55" s="83">
        <v>1</v>
      </c>
      <c r="E55" s="6" t="s">
        <v>8</v>
      </c>
      <c r="F55" s="27">
        <v>41305</v>
      </c>
      <c r="G55" s="85">
        <f t="shared" si="7"/>
        <v>2013</v>
      </c>
      <c r="H55" s="83">
        <f t="shared" ref="H55:H57" si="65">$H$2-G55</f>
        <v>10</v>
      </c>
      <c r="I55" s="85">
        <v>15</v>
      </c>
      <c r="J55" s="84">
        <v>1</v>
      </c>
      <c r="K55" s="85">
        <f>VLOOKUP(G55,'CCI&amp;CII'!$C$3:$E$24,3,FALSE)</f>
        <v>220</v>
      </c>
      <c r="L55" s="83">
        <f t="shared" si="9"/>
        <v>1.5045454545454546</v>
      </c>
      <c r="M55" s="85">
        <v>9892792</v>
      </c>
      <c r="N55" s="85">
        <v>6423674.4699999997</v>
      </c>
      <c r="O55"/>
      <c r="Q55"/>
      <c r="R55"/>
      <c r="S55"/>
      <c r="T55"/>
      <c r="U55"/>
      <c r="V55"/>
      <c r="AD55"/>
      <c r="AE55"/>
      <c r="AF55"/>
    </row>
    <row r="56" spans="1:32" ht="15" customHeight="1" x14ac:dyDescent="0.25">
      <c r="A56" s="6" t="s">
        <v>1582</v>
      </c>
      <c r="B56" s="6" t="s">
        <v>81</v>
      </c>
      <c r="C56" s="6" t="s">
        <v>4519</v>
      </c>
      <c r="D56" s="83">
        <v>1</v>
      </c>
      <c r="E56" s="6" t="s">
        <v>8</v>
      </c>
      <c r="F56" s="27">
        <v>41020</v>
      </c>
      <c r="G56" s="85">
        <f t="shared" si="7"/>
        <v>2012</v>
      </c>
      <c r="H56" s="83">
        <f t="shared" si="65"/>
        <v>11</v>
      </c>
      <c r="I56" s="85">
        <v>35</v>
      </c>
      <c r="J56" s="84">
        <v>0.95</v>
      </c>
      <c r="K56" s="85">
        <f>VLOOKUP(G56,'CCI&amp;CII'!$C$3:$E$24,3,FALSE)</f>
        <v>200</v>
      </c>
      <c r="L56" s="83">
        <f t="shared" si="9"/>
        <v>1.655</v>
      </c>
      <c r="M56" s="85">
        <v>9820322.1500000004</v>
      </c>
      <c r="N56" s="85">
        <v>6556961.8399999999</v>
      </c>
      <c r="O56" s="28">
        <f>VLOOKUP(G56,'CCI&amp;CII'!$C$9:$F$24,4,FALSE)</f>
        <v>124.37</v>
      </c>
      <c r="P56" s="37">
        <f t="shared" ref="P56:P58" si="66">$P$2/O56</f>
        <v>1.3079984015825301</v>
      </c>
      <c r="Q56" s="24">
        <f>P56*M56</f>
        <v>12844965.675225517</v>
      </c>
      <c r="R56" s="24">
        <f>Q56*(J56/I56)*IF(H56&gt;I56,I56,H56)</f>
        <v>3835139.7516030469</v>
      </c>
      <c r="S56" s="24">
        <f t="shared" ref="S56:S58" si="67">Q56-R56</f>
        <v>9009825.9236224703</v>
      </c>
      <c r="T56" s="30">
        <f>DATE(YEAR(F56),MONTH(F56),1)</f>
        <v>41000</v>
      </c>
      <c r="U56"/>
      <c r="V56"/>
      <c r="X56" s="28">
        <f>HLOOKUP(T56,Sheet3!$3:$14,12)</f>
        <v>116.0237568</v>
      </c>
      <c r="Y56" s="28">
        <f>HLOOKUP($Y$1,Sheet3!$3:$14,12)</f>
        <v>149.50524627364123</v>
      </c>
      <c r="Z56" s="28">
        <f t="shared" ref="Z56:Z57" si="68">Y56/X56</f>
        <v>1.288574429901939</v>
      </c>
      <c r="AA56" s="115">
        <f t="shared" ref="AA56:AA57" si="69">Z56</f>
        <v>1.288574429901939</v>
      </c>
      <c r="AB56" s="115">
        <f t="shared" ref="AB56:AC58" si="70">I56</f>
        <v>35</v>
      </c>
      <c r="AC56" s="92">
        <f t="shared" si="70"/>
        <v>0.95</v>
      </c>
      <c r="AD56" s="24">
        <f>AA56*M56</f>
        <v>12654216.015889635</v>
      </c>
      <c r="AE56" s="24">
        <f>AD56*(AC56/AB56)*IF(H56&gt;AB56,AB56,H56)</f>
        <v>3778187.3533156198</v>
      </c>
      <c r="AF56" s="25">
        <f t="shared" ref="AF56:AF58" si="71">AD56-AE56</f>
        <v>8876028.6625740156</v>
      </c>
    </row>
    <row r="57" spans="1:32" ht="15" customHeight="1" x14ac:dyDescent="0.25">
      <c r="A57" s="6" t="s">
        <v>1584</v>
      </c>
      <c r="B57" s="6" t="s">
        <v>49</v>
      </c>
      <c r="C57" s="6" t="s">
        <v>4519</v>
      </c>
      <c r="D57" s="83">
        <v>16.335000000000001</v>
      </c>
      <c r="E57" s="6" t="s">
        <v>12</v>
      </c>
      <c r="F57" s="27">
        <v>41671</v>
      </c>
      <c r="G57" s="85">
        <f t="shared" si="7"/>
        <v>2014</v>
      </c>
      <c r="H57" s="83">
        <f t="shared" si="65"/>
        <v>9</v>
      </c>
      <c r="I57" s="85">
        <v>20</v>
      </c>
      <c r="J57" s="84">
        <v>1</v>
      </c>
      <c r="K57" s="85">
        <f>VLOOKUP(G57,'CCI&amp;CII'!$C$3:$E$24,3,FALSE)</f>
        <v>240</v>
      </c>
      <c r="L57" s="83">
        <f t="shared" si="9"/>
        <v>1.3791666666666667</v>
      </c>
      <c r="M57" s="85">
        <v>9494219.9000000004</v>
      </c>
      <c r="N57" s="85">
        <v>6591591.6799999997</v>
      </c>
      <c r="O57" s="28">
        <f>VLOOKUP(G57,'CCI&amp;CII'!$C$9:$F$24,4,FALSE)</f>
        <v>140.37</v>
      </c>
      <c r="P57" s="37">
        <f t="shared" si="66"/>
        <v>1.1589068975195502</v>
      </c>
      <c r="Q57" s="24">
        <f>P57*M57</f>
        <v>11002916.928677374</v>
      </c>
      <c r="R57" s="24">
        <f>Q57*(J57/I57)*IF(H57&gt;I57,I57,H57)</f>
        <v>4951312.6179048186</v>
      </c>
      <c r="S57" s="24">
        <f t="shared" si="67"/>
        <v>6051604.3107725559</v>
      </c>
      <c r="T57" s="30">
        <f>DATE(YEAR(F57),MONTH(F57),1)</f>
        <v>41671</v>
      </c>
      <c r="U57"/>
      <c r="V57"/>
      <c r="X57" s="28">
        <f>HLOOKUP(T57,Sheet3!$3:$14,12)</f>
        <v>119.078587072</v>
      </c>
      <c r="Y57" s="28">
        <f>HLOOKUP($Y$1,Sheet3!$3:$14,12)</f>
        <v>149.50524627364123</v>
      </c>
      <c r="Z57" s="28">
        <f t="shared" si="68"/>
        <v>1.2555174691755788</v>
      </c>
      <c r="AA57" s="115">
        <f t="shared" si="69"/>
        <v>1.2555174691755788</v>
      </c>
      <c r="AB57" s="115">
        <f t="shared" si="70"/>
        <v>20</v>
      </c>
      <c r="AC57" s="92">
        <f t="shared" si="70"/>
        <v>1</v>
      </c>
      <c r="AD57" s="24">
        <f>AA57*M57</f>
        <v>11920158.940644417</v>
      </c>
      <c r="AE57" s="24">
        <f>AD57*(AC57/AB57)*IF(H57&gt;AB57,AB57,H57)</f>
        <v>5364071.5232899878</v>
      </c>
      <c r="AF57" s="25">
        <f t="shared" si="71"/>
        <v>6556087.4173544291</v>
      </c>
    </row>
    <row r="58" spans="1:32" ht="15" customHeight="1" x14ac:dyDescent="0.25">
      <c r="A58" s="6" t="s">
        <v>1585</v>
      </c>
      <c r="B58" s="6" t="s">
        <v>71</v>
      </c>
      <c r="C58" s="6" t="s">
        <v>4522</v>
      </c>
      <c r="D58" s="83">
        <v>1</v>
      </c>
      <c r="E58" s="6" t="s">
        <v>41</v>
      </c>
      <c r="F58" s="27">
        <v>40996</v>
      </c>
      <c r="G58" s="85">
        <f t="shared" si="7"/>
        <v>2012</v>
      </c>
      <c r="H58" s="83">
        <f t="shared" ref="H58:H61" si="72">$H$2-G58</f>
        <v>11</v>
      </c>
      <c r="I58" s="85">
        <v>15</v>
      </c>
      <c r="J58" s="84">
        <v>1</v>
      </c>
      <c r="K58" s="85">
        <f>VLOOKUP(G58,'CCI&amp;CII'!$C$3:$E$24,3,FALSE)</f>
        <v>200</v>
      </c>
      <c r="L58" s="83">
        <f t="shared" si="9"/>
        <v>1.655</v>
      </c>
      <c r="M58" s="85">
        <v>8862366.6600000001</v>
      </c>
      <c r="N58" s="85">
        <v>5907847.29</v>
      </c>
      <c r="O58" s="28">
        <f>VLOOKUP(G58,'CCI&amp;CII'!$C$9:$F$24,4,FALSE)</f>
        <v>124.37</v>
      </c>
      <c r="P58" s="37">
        <f t="shared" si="66"/>
        <v>1.3079984015825301</v>
      </c>
      <c r="Q58" s="24">
        <f>P58*M58</f>
        <v>11591961.425518306</v>
      </c>
      <c r="R58" s="24">
        <f>Q58*(J58/I58)*IF(H58&gt;I58,I58,H58)</f>
        <v>8500771.7120467573</v>
      </c>
      <c r="S58" s="24">
        <f t="shared" si="67"/>
        <v>3091189.7134715486</v>
      </c>
      <c r="T58" s="30">
        <f>DATE(YEAR(F58),MONTH(F58),1)</f>
        <v>40969</v>
      </c>
      <c r="U58" s="114">
        <f>HLOOKUP(T58,Sheet3!$D$3:$N$14,12)</f>
        <v>149.9097568</v>
      </c>
      <c r="V58" s="114">
        <f>HLOOKUP(T58,Sheet3!$D$3:$N$14,12)</f>
        <v>149.9097568</v>
      </c>
      <c r="W58" s="28">
        <f>V58/U58</f>
        <v>1</v>
      </c>
      <c r="X58" s="28">
        <f>HLOOKUP($X$1,Sheet3!$3:$14,12)</f>
        <v>116.0237568</v>
      </c>
      <c r="Y58" s="28">
        <f>HLOOKUP($Y$1,Sheet3!$3:$14,12)</f>
        <v>149.50524627364123</v>
      </c>
      <c r="Z58" s="28">
        <f>Y58/X58</f>
        <v>1.288574429901939</v>
      </c>
      <c r="AA58" s="28">
        <f>Z58*W58</f>
        <v>1.288574429901939</v>
      </c>
      <c r="AB58" s="115">
        <f t="shared" si="70"/>
        <v>15</v>
      </c>
      <c r="AC58" s="92">
        <f t="shared" si="70"/>
        <v>1</v>
      </c>
      <c r="AD58" s="24">
        <f>AA58*M58</f>
        <v>11419819.066491451</v>
      </c>
      <c r="AE58" s="24">
        <f>AD58*(AC58/AB58)*IF(H58&gt;AB58,AB58,H58)</f>
        <v>8374533.9820937309</v>
      </c>
      <c r="AF58" s="25">
        <f t="shared" si="71"/>
        <v>3045285.0843977202</v>
      </c>
    </row>
    <row r="59" spans="1:32" ht="15" hidden="1" customHeight="1" x14ac:dyDescent="0.25">
      <c r="A59" s="6" t="s">
        <v>1583</v>
      </c>
      <c r="B59" s="6" t="s">
        <v>11</v>
      </c>
      <c r="C59" s="6" t="s">
        <v>4517</v>
      </c>
      <c r="D59" s="83">
        <v>1</v>
      </c>
      <c r="E59" s="6" t="s">
        <v>8</v>
      </c>
      <c r="F59" s="27">
        <v>41182</v>
      </c>
      <c r="G59" s="85">
        <f t="shared" si="7"/>
        <v>2012</v>
      </c>
      <c r="H59" s="83">
        <f t="shared" si="72"/>
        <v>11</v>
      </c>
      <c r="I59" s="85">
        <v>15</v>
      </c>
      <c r="J59" s="84">
        <v>1</v>
      </c>
      <c r="K59" s="85">
        <f>VLOOKUP(G59,'CCI&amp;CII'!$C$3:$E$24,3,FALSE)</f>
        <v>200</v>
      </c>
      <c r="L59" s="83">
        <f t="shared" si="9"/>
        <v>1.655</v>
      </c>
      <c r="M59" s="85">
        <v>7434788</v>
      </c>
      <c r="N59" s="85">
        <v>7434788</v>
      </c>
      <c r="O59"/>
      <c r="Q59"/>
      <c r="R59"/>
      <c r="S59"/>
      <c r="T59"/>
      <c r="U59"/>
      <c r="V59"/>
      <c r="AD59"/>
      <c r="AE59"/>
      <c r="AF59"/>
    </row>
    <row r="60" spans="1:32" ht="15" customHeight="1" x14ac:dyDescent="0.25">
      <c r="A60" s="6" t="s">
        <v>1586</v>
      </c>
      <c r="B60" s="6" t="s">
        <v>134</v>
      </c>
      <c r="C60" s="6" t="s">
        <v>4523</v>
      </c>
      <c r="D60" s="83">
        <v>2.37</v>
      </c>
      <c r="E60" s="6" t="s">
        <v>12</v>
      </c>
      <c r="F60" s="27">
        <v>41023</v>
      </c>
      <c r="G60" s="85">
        <f t="shared" si="7"/>
        <v>2012</v>
      </c>
      <c r="H60" s="83">
        <f t="shared" si="72"/>
        <v>11</v>
      </c>
      <c r="I60" s="85">
        <v>15</v>
      </c>
      <c r="J60" s="84">
        <v>1</v>
      </c>
      <c r="K60" s="85">
        <f>VLOOKUP(G60,'CCI&amp;CII'!$C$3:$E$24,3,FALSE)</f>
        <v>200</v>
      </c>
      <c r="L60" s="83">
        <f t="shared" si="9"/>
        <v>1.655</v>
      </c>
      <c r="M60" s="85">
        <v>7205974.1200000001</v>
      </c>
      <c r="N60" s="85">
        <v>4573665.29</v>
      </c>
      <c r="O60" s="28">
        <f>VLOOKUP(G60,'CCI&amp;CII'!$C$9:$F$24,4,FALSE)</f>
        <v>124.37</v>
      </c>
      <c r="P60" s="37">
        <f t="shared" ref="P60:P61" si="73">$P$2/O60</f>
        <v>1.3079984015825301</v>
      </c>
      <c r="Q60" s="24">
        <f>P60*M60</f>
        <v>9425402.6308050789</v>
      </c>
      <c r="R60" s="24">
        <f>Q60*(J60/I60)*IF(H60&gt;I60,I60,H60)</f>
        <v>6911961.9292570576</v>
      </c>
      <c r="S60" s="24">
        <f t="shared" ref="S60:S61" si="74">Q60-R60</f>
        <v>2513440.7015480213</v>
      </c>
      <c r="T60" s="30">
        <f>DATE(YEAR(F60),MONTH(F60),1)</f>
        <v>41000</v>
      </c>
      <c r="U60"/>
      <c r="V60"/>
      <c r="X60" s="28">
        <f>HLOOKUP(T60,Sheet3!$3:$14,12)</f>
        <v>116.0237568</v>
      </c>
      <c r="Y60" s="28">
        <f>HLOOKUP($Y$1,Sheet3!$3:$14,12)</f>
        <v>149.50524627364123</v>
      </c>
      <c r="Z60" s="28">
        <f>Y60/X60</f>
        <v>1.288574429901939</v>
      </c>
      <c r="AA60" s="115">
        <f>Z60</f>
        <v>1.288574429901939</v>
      </c>
      <c r="AB60" s="115">
        <f>I60</f>
        <v>15</v>
      </c>
      <c r="AC60" s="92">
        <f>J60</f>
        <v>1</v>
      </c>
      <c r="AD60" s="24">
        <f>AA60*M60</f>
        <v>9285433.9935671277</v>
      </c>
      <c r="AE60" s="24">
        <f>AD60*(AC60/AB60)*IF(H60&gt;AB60,AB60,H60)</f>
        <v>6809318.2619492263</v>
      </c>
      <c r="AF60" s="25">
        <f t="shared" ref="AF60:AF61" si="75">AD60-AE60</f>
        <v>2476115.7316179015</v>
      </c>
    </row>
    <row r="61" spans="1:32" ht="15" customHeight="1" x14ac:dyDescent="0.25">
      <c r="A61" s="6" t="s">
        <v>1585</v>
      </c>
      <c r="B61" s="6" t="s">
        <v>132</v>
      </c>
      <c r="C61" s="6" t="s">
        <v>4523</v>
      </c>
      <c r="D61" s="83">
        <v>1.32</v>
      </c>
      <c r="E61" s="6" t="s">
        <v>12</v>
      </c>
      <c r="F61" s="27">
        <v>40996</v>
      </c>
      <c r="G61" s="85">
        <f t="shared" si="7"/>
        <v>2012</v>
      </c>
      <c r="H61" s="83">
        <f t="shared" si="72"/>
        <v>11</v>
      </c>
      <c r="I61" s="85">
        <v>15</v>
      </c>
      <c r="J61" s="84">
        <v>1</v>
      </c>
      <c r="K61" s="85">
        <f>VLOOKUP(G61,'CCI&amp;CII'!$C$3:$E$24,3,FALSE)</f>
        <v>200</v>
      </c>
      <c r="L61" s="83">
        <f t="shared" si="9"/>
        <v>1.655</v>
      </c>
      <c r="M61" s="85">
        <v>6917187.7800000003</v>
      </c>
      <c r="N61" s="85">
        <v>4373288.05</v>
      </c>
      <c r="O61" s="28">
        <f>VLOOKUP(G61,'CCI&amp;CII'!$C$9:$F$24,4,FALSE)</f>
        <v>124.37</v>
      </c>
      <c r="P61" s="37">
        <f t="shared" si="73"/>
        <v>1.3079984015825301</v>
      </c>
      <c r="Q61" s="24">
        <f>P61*M61</f>
        <v>9047670.55968621</v>
      </c>
      <c r="R61" s="24">
        <f>Q61*(J61/I61)*IF(H61&gt;I61,I61,H61)</f>
        <v>6634958.4104365539</v>
      </c>
      <c r="S61" s="24">
        <f t="shared" si="74"/>
        <v>2412712.1492496561</v>
      </c>
      <c r="T61" s="30">
        <f>DATE(YEAR(F61),MONTH(F61),1)</f>
        <v>40969</v>
      </c>
      <c r="U61" s="114">
        <f>HLOOKUP(T61,Sheet3!$D$3:$N$14,12)</f>
        <v>149.9097568</v>
      </c>
      <c r="V61" s="114">
        <f>HLOOKUP(T61,Sheet3!$D$3:$N$14,12)</f>
        <v>149.9097568</v>
      </c>
      <c r="W61" s="28">
        <f>V61/U61</f>
        <v>1</v>
      </c>
      <c r="X61" s="28">
        <f>HLOOKUP($X$1,Sheet3!$3:$14,12)</f>
        <v>116.0237568</v>
      </c>
      <c r="Y61" s="28">
        <f>HLOOKUP($Y$1,Sheet3!$3:$14,12)</f>
        <v>149.50524627364123</v>
      </c>
      <c r="Z61" s="28">
        <f>Y61/X61</f>
        <v>1.288574429901939</v>
      </c>
      <c r="AA61" s="28">
        <f>Z61*W61</f>
        <v>1.288574429901939</v>
      </c>
      <c r="AB61" s="115">
        <f>I61</f>
        <v>15</v>
      </c>
      <c r="AC61" s="92">
        <f>J61</f>
        <v>1</v>
      </c>
      <c r="AD61" s="24">
        <f>AA61*M61</f>
        <v>8913311.3001381606</v>
      </c>
      <c r="AE61" s="24">
        <f>AD61*(AC61/AB61)*IF(H61&gt;AB61,AB61,H61)</f>
        <v>6536428.2867679847</v>
      </c>
      <c r="AF61" s="25">
        <f t="shared" si="75"/>
        <v>2376883.0133701758</v>
      </c>
    </row>
    <row r="62" spans="1:32" ht="15" hidden="1" customHeight="1" x14ac:dyDescent="0.25">
      <c r="A62" s="6" t="s">
        <v>1585</v>
      </c>
      <c r="B62" s="6" t="s">
        <v>17</v>
      </c>
      <c r="C62" s="6" t="s">
        <v>4517</v>
      </c>
      <c r="D62" s="83">
        <v>1</v>
      </c>
      <c r="E62" s="6" t="s">
        <v>8</v>
      </c>
      <c r="F62" s="27">
        <v>40360</v>
      </c>
      <c r="G62" s="85">
        <f t="shared" si="7"/>
        <v>2010</v>
      </c>
      <c r="H62" s="83">
        <f t="shared" ref="H62:H64" si="76">$H$2-G62</f>
        <v>13</v>
      </c>
      <c r="I62" s="85">
        <v>15</v>
      </c>
      <c r="J62" s="84">
        <v>1</v>
      </c>
      <c r="K62" s="85">
        <f>VLOOKUP(G62,'CCI&amp;CII'!$C$3:$E$24,3,FALSE)</f>
        <v>167</v>
      </c>
      <c r="L62" s="83">
        <f t="shared" si="9"/>
        <v>1.9820359281437125</v>
      </c>
      <c r="M62" s="85">
        <v>5970417</v>
      </c>
      <c r="N62" s="85">
        <v>3344038.7</v>
      </c>
      <c r="O62"/>
      <c r="Q62"/>
      <c r="R62"/>
      <c r="S62"/>
      <c r="T62"/>
      <c r="U62"/>
      <c r="V62"/>
      <c r="AD62"/>
      <c r="AE62"/>
      <c r="AF62"/>
    </row>
    <row r="63" spans="1:32" ht="15" customHeight="1" x14ac:dyDescent="0.25">
      <c r="A63" s="6" t="s">
        <v>1586</v>
      </c>
      <c r="B63" s="6" t="s">
        <v>95</v>
      </c>
      <c r="C63" s="6" t="s">
        <v>4519</v>
      </c>
      <c r="D63" s="83">
        <v>1</v>
      </c>
      <c r="E63" s="6" t="s">
        <v>123</v>
      </c>
      <c r="F63" s="27">
        <v>41671</v>
      </c>
      <c r="G63" s="85">
        <f t="shared" si="7"/>
        <v>2014</v>
      </c>
      <c r="H63" s="83">
        <f t="shared" si="76"/>
        <v>9</v>
      </c>
      <c r="I63" s="85">
        <v>20</v>
      </c>
      <c r="J63" s="84">
        <v>1</v>
      </c>
      <c r="K63" s="85">
        <f>VLOOKUP(G63,'CCI&amp;CII'!$C$3:$E$24,3,FALSE)</f>
        <v>240</v>
      </c>
      <c r="L63" s="83">
        <f t="shared" si="9"/>
        <v>1.3791666666666667</v>
      </c>
      <c r="M63" s="85">
        <v>5648322.1399999997</v>
      </c>
      <c r="N63" s="85">
        <v>3935554.33</v>
      </c>
      <c r="O63" s="28">
        <f>VLOOKUP(G63,'CCI&amp;CII'!$C$9:$F$24,4,FALSE)</f>
        <v>140.37</v>
      </c>
      <c r="P63" s="37">
        <f t="shared" ref="P63:P64" si="77">$P$2/O63</f>
        <v>1.1589068975195502</v>
      </c>
      <c r="Q63" s="24">
        <f>P63*M63</f>
        <v>6545879.4874583865</v>
      </c>
      <c r="R63" s="24">
        <f>Q63*(J63/I63)*IF(H63&gt;I63,I63,H63)</f>
        <v>2945645.769356274</v>
      </c>
      <c r="S63" s="24">
        <f t="shared" ref="S63:S64" si="78">Q63-R63</f>
        <v>3600233.7181021124</v>
      </c>
      <c r="T63" s="30">
        <f>DATE(YEAR(F63),MONTH(F63),1)</f>
        <v>41671</v>
      </c>
      <c r="U63"/>
      <c r="V63"/>
      <c r="X63" s="28">
        <f>HLOOKUP(T63,Sheet3!$3:$14,12)</f>
        <v>119.078587072</v>
      </c>
      <c r="Y63" s="28">
        <f>HLOOKUP($Y$1,Sheet3!$3:$14,12)</f>
        <v>149.50524627364123</v>
      </c>
      <c r="Z63" s="28">
        <f>Y63/X63</f>
        <v>1.2555174691755788</v>
      </c>
      <c r="AA63" s="115">
        <f>Z63</f>
        <v>1.2555174691755788</v>
      </c>
      <c r="AB63" s="115">
        <f>I63</f>
        <v>20</v>
      </c>
      <c r="AC63" s="92">
        <f>J63</f>
        <v>1</v>
      </c>
      <c r="AD63" s="24">
        <f>AA63*M63</f>
        <v>7091567.1183011886</v>
      </c>
      <c r="AE63" s="24">
        <f>AD63*(AC63/AB63)*IF(H63&gt;AB63,AB63,H63)</f>
        <v>3191205.203235535</v>
      </c>
      <c r="AF63" s="25">
        <f t="shared" ref="AF63:AF64" si="79">AD63-AE63</f>
        <v>3900361.9150656536</v>
      </c>
    </row>
    <row r="64" spans="1:32" ht="15" customHeight="1" x14ac:dyDescent="0.25">
      <c r="A64" s="6" t="s">
        <v>1583</v>
      </c>
      <c r="B64" s="6" t="s">
        <v>130</v>
      </c>
      <c r="C64" s="6" t="s">
        <v>4523</v>
      </c>
      <c r="D64" s="83">
        <v>3.2589999999999999</v>
      </c>
      <c r="E64" s="6" t="s">
        <v>12</v>
      </c>
      <c r="F64" s="27">
        <v>40992</v>
      </c>
      <c r="G64" s="85">
        <f t="shared" si="7"/>
        <v>2012</v>
      </c>
      <c r="H64" s="83">
        <f t="shared" si="76"/>
        <v>11</v>
      </c>
      <c r="I64" s="85">
        <v>15</v>
      </c>
      <c r="J64" s="84">
        <v>1</v>
      </c>
      <c r="K64" s="85">
        <f>VLOOKUP(G64,'CCI&amp;CII'!$C$3:$E$24,3,FALSE)</f>
        <v>200</v>
      </c>
      <c r="L64" s="83">
        <f t="shared" si="9"/>
        <v>1.655</v>
      </c>
      <c r="M64" s="85">
        <v>5317709.6100000003</v>
      </c>
      <c r="N64" s="85">
        <v>3360100.89</v>
      </c>
      <c r="O64" s="28">
        <f>VLOOKUP(G64,'CCI&amp;CII'!$C$9:$F$24,4,FALSE)</f>
        <v>124.37</v>
      </c>
      <c r="P64" s="37">
        <f t="shared" si="77"/>
        <v>1.3079984015825301</v>
      </c>
      <c r="Q64" s="24">
        <f>P64*M64</f>
        <v>6955555.6699600602</v>
      </c>
      <c r="R64" s="24">
        <f>Q64*(J64/I64)*IF(H64&gt;I64,I64,H64)</f>
        <v>5100740.8246373776</v>
      </c>
      <c r="S64" s="24">
        <f t="shared" si="78"/>
        <v>1854814.8453226825</v>
      </c>
      <c r="T64" s="30">
        <f>DATE(YEAR(F64),MONTH(F64),1)</f>
        <v>40969</v>
      </c>
      <c r="U64" s="114">
        <f>HLOOKUP(T64,Sheet3!$D$3:$N$14,12)</f>
        <v>149.9097568</v>
      </c>
      <c r="V64" s="114">
        <f>HLOOKUP(T64,Sheet3!$D$3:$N$14,12)</f>
        <v>149.9097568</v>
      </c>
      <c r="W64" s="28">
        <f>V64/U64</f>
        <v>1</v>
      </c>
      <c r="X64" s="28">
        <f>HLOOKUP($X$1,Sheet3!$3:$14,12)</f>
        <v>116.0237568</v>
      </c>
      <c r="Y64" s="28">
        <f>HLOOKUP($Y$1,Sheet3!$3:$14,12)</f>
        <v>149.50524627364123</v>
      </c>
      <c r="Z64" s="28">
        <f>Y64/X64</f>
        <v>1.288574429901939</v>
      </c>
      <c r="AA64" s="28">
        <f>Z64*W64</f>
        <v>1.288574429901939</v>
      </c>
      <c r="AB64" s="115">
        <f>I64</f>
        <v>15</v>
      </c>
      <c r="AC64" s="92">
        <f>J64</f>
        <v>1</v>
      </c>
      <c r="AD64" s="24">
        <f>AA64*M64</f>
        <v>6852264.6290898127</v>
      </c>
      <c r="AE64" s="24">
        <f>AD64*(AC64/AB64)*IF(H64&gt;AB64,AB64,H64)</f>
        <v>5024994.0613325294</v>
      </c>
      <c r="AF64" s="25">
        <f t="shared" si="79"/>
        <v>1827270.5677572833</v>
      </c>
    </row>
    <row r="65" spans="1:32" ht="15" hidden="1" customHeight="1" x14ac:dyDescent="0.25">
      <c r="A65" s="6" t="s">
        <v>1584</v>
      </c>
      <c r="B65" s="6" t="s">
        <v>13</v>
      </c>
      <c r="C65" s="6" t="s">
        <v>4517</v>
      </c>
      <c r="D65" s="83">
        <v>1</v>
      </c>
      <c r="E65" s="6" t="s">
        <v>41</v>
      </c>
      <c r="F65" s="27">
        <v>41274</v>
      </c>
      <c r="G65" s="85">
        <f t="shared" si="7"/>
        <v>2012</v>
      </c>
      <c r="H65" s="83">
        <f>$H$2-G65</f>
        <v>11</v>
      </c>
      <c r="I65" s="85">
        <v>10</v>
      </c>
      <c r="J65" s="84">
        <v>1</v>
      </c>
      <c r="K65" s="85">
        <f>VLOOKUP(G65,'CCI&amp;CII'!$C$3:$E$24,3,FALSE)</f>
        <v>200</v>
      </c>
      <c r="L65" s="83">
        <f t="shared" si="9"/>
        <v>1.655</v>
      </c>
      <c r="M65" s="85">
        <v>5124085</v>
      </c>
      <c r="N65" s="85">
        <v>5124085</v>
      </c>
      <c r="O65"/>
      <c r="Q65"/>
      <c r="R65"/>
      <c r="S65"/>
      <c r="T65"/>
      <c r="U65"/>
      <c r="V65"/>
      <c r="AD65"/>
      <c r="AE65"/>
      <c r="AF65"/>
    </row>
    <row r="66" spans="1:32" ht="15" hidden="1" customHeight="1" x14ac:dyDescent="0.25">
      <c r="A66" s="6" t="s">
        <v>1585</v>
      </c>
      <c r="B66" s="6" t="s">
        <v>27</v>
      </c>
      <c r="C66" s="6" t="s">
        <v>4517</v>
      </c>
      <c r="D66" s="83">
        <v>1.48</v>
      </c>
      <c r="E66" s="6" t="s">
        <v>12</v>
      </c>
      <c r="F66" s="27">
        <v>41305</v>
      </c>
      <c r="G66" s="85">
        <f t="shared" si="7"/>
        <v>2013</v>
      </c>
      <c r="H66" s="85"/>
      <c r="I66" s="85"/>
      <c r="J66" s="85"/>
      <c r="K66" s="85">
        <f>VLOOKUP(G66,'CCI&amp;CII'!$C$3:$E$24,3,FALSE)</f>
        <v>220</v>
      </c>
      <c r="L66" s="83">
        <f t="shared" si="9"/>
        <v>1.5045454545454546</v>
      </c>
      <c r="M66" s="85">
        <v>5025430</v>
      </c>
      <c r="N66" s="85">
        <v>3263156.22</v>
      </c>
      <c r="O66"/>
      <c r="Q66"/>
      <c r="R66"/>
      <c r="S66"/>
      <c r="T66"/>
      <c r="U66"/>
      <c r="V66"/>
      <c r="AD66"/>
      <c r="AE66"/>
      <c r="AF66"/>
    </row>
    <row r="67" spans="1:32" ht="15" customHeight="1" x14ac:dyDescent="0.25">
      <c r="A67" s="6" t="s">
        <v>1584</v>
      </c>
      <c r="B67" s="6" t="s">
        <v>131</v>
      </c>
      <c r="C67" s="6" t="s">
        <v>4523</v>
      </c>
      <c r="D67" s="83">
        <v>1</v>
      </c>
      <c r="E67" s="6" t="s">
        <v>8</v>
      </c>
      <c r="F67" s="27">
        <v>40978</v>
      </c>
      <c r="G67" s="85">
        <f t="shared" si="7"/>
        <v>2012</v>
      </c>
      <c r="H67" s="83">
        <f t="shared" ref="H67:H74" si="80">$H$2-G67</f>
        <v>11</v>
      </c>
      <c r="I67" s="85">
        <v>15</v>
      </c>
      <c r="J67" s="84">
        <v>1</v>
      </c>
      <c r="K67" s="85">
        <f>VLOOKUP(G67,'CCI&amp;CII'!$C$3:$E$24,3,FALSE)</f>
        <v>200</v>
      </c>
      <c r="L67" s="83">
        <f t="shared" si="9"/>
        <v>1.655</v>
      </c>
      <c r="M67" s="85">
        <v>4807026.67</v>
      </c>
      <c r="N67" s="85">
        <v>3031274.25</v>
      </c>
      <c r="O67" s="28">
        <f>VLOOKUP(G67,'CCI&amp;CII'!$C$9:$F$24,4,FALSE)</f>
        <v>124.37</v>
      </c>
      <c r="P67" s="37">
        <f t="shared" ref="P67:P68" si="81">$P$2/O67</f>
        <v>1.3079984015825301</v>
      </c>
      <c r="Q67" s="24">
        <f>P67*M67</f>
        <v>6287583.2007245924</v>
      </c>
      <c r="R67" s="24">
        <f>Q67*(J67/I67)*IF(H67&gt;I67,I67,H67)</f>
        <v>4610894.3471980346</v>
      </c>
      <c r="S67" s="24">
        <f t="shared" ref="S67:S68" si="82">Q67-R67</f>
        <v>1676688.8535265578</v>
      </c>
      <c r="T67" s="30">
        <f>DATE(YEAR(F67),MONTH(F67),1)</f>
        <v>40969</v>
      </c>
      <c r="U67" s="114">
        <f>HLOOKUP(T67,Sheet3!$D$3:$N$14,12)</f>
        <v>149.9097568</v>
      </c>
      <c r="V67" s="114">
        <f>HLOOKUP(T67,Sheet3!$D$3:$N$14,12)</f>
        <v>149.9097568</v>
      </c>
      <c r="W67" s="28">
        <f>V67/U67</f>
        <v>1</v>
      </c>
      <c r="X67" s="28">
        <f>HLOOKUP($X$1,Sheet3!$3:$14,12)</f>
        <v>116.0237568</v>
      </c>
      <c r="Y67" s="28">
        <f>HLOOKUP($Y$1,Sheet3!$3:$14,12)</f>
        <v>149.50524627364123</v>
      </c>
      <c r="Z67" s="28">
        <f>Y67/X67</f>
        <v>1.288574429901939</v>
      </c>
      <c r="AA67" s="28">
        <f>Z67*W67</f>
        <v>1.288574429901939</v>
      </c>
      <c r="AB67" s="115">
        <f>I67</f>
        <v>15</v>
      </c>
      <c r="AC67" s="92">
        <f>J67</f>
        <v>1</v>
      </c>
      <c r="AD67" s="24">
        <f>AA67*M67</f>
        <v>6194211.6508186664</v>
      </c>
      <c r="AE67" s="24">
        <f>AD67*(AC67/AB67)*IF(H67&gt;AB67,AB67,H67)</f>
        <v>4542421.8772670217</v>
      </c>
      <c r="AF67" s="25">
        <f t="shared" ref="AF67:AF68" si="83">AD67-AE67</f>
        <v>1651789.7735516448</v>
      </c>
    </row>
    <row r="68" spans="1:32" ht="15" customHeight="1" x14ac:dyDescent="0.25">
      <c r="A68" s="6" t="s">
        <v>1582</v>
      </c>
      <c r="B68" s="6" t="s">
        <v>122</v>
      </c>
      <c r="C68" s="6" t="s">
        <v>4518</v>
      </c>
      <c r="D68" s="83">
        <v>1</v>
      </c>
      <c r="E68" s="6" t="s">
        <v>8</v>
      </c>
      <c r="F68" s="27">
        <v>41364</v>
      </c>
      <c r="G68" s="85">
        <f t="shared" si="7"/>
        <v>2013</v>
      </c>
      <c r="H68" s="83">
        <f t="shared" si="80"/>
        <v>10</v>
      </c>
      <c r="I68" s="85">
        <v>10</v>
      </c>
      <c r="J68" s="84">
        <v>1</v>
      </c>
      <c r="K68" s="85">
        <f>VLOOKUP(G68,'CCI&amp;CII'!$C$3:$E$24,3,FALSE)</f>
        <v>220</v>
      </c>
      <c r="L68" s="83">
        <f t="shared" si="9"/>
        <v>1.5045454545454546</v>
      </c>
      <c r="M68" s="85">
        <v>4619420.42</v>
      </c>
      <c r="N68" s="85">
        <v>3155319.82</v>
      </c>
      <c r="O68" s="28">
        <f>VLOOKUP(G68,'CCI&amp;CII'!$C$9:$F$24,4,FALSE)</f>
        <v>140.44</v>
      </c>
      <c r="P68" s="37">
        <f t="shared" si="81"/>
        <v>1.158329259504552</v>
      </c>
      <c r="Q68" s="24">
        <f>P68*M68</f>
        <v>5350809.8344388064</v>
      </c>
      <c r="R68" s="24">
        <f>Q68*(J68/I68)*IF(H68&gt;I68,I68,H68)</f>
        <v>5350809.8344388064</v>
      </c>
      <c r="S68" s="24">
        <f t="shared" si="82"/>
        <v>0</v>
      </c>
      <c r="T68" s="30">
        <f>DATE(YEAR(F68),MONTH(F68),1)</f>
        <v>41334</v>
      </c>
      <c r="U68"/>
      <c r="V68"/>
      <c r="X68" s="28">
        <f>HLOOKUP(T68,Sheet3!$3:$14,12)</f>
        <v>116.0237568</v>
      </c>
      <c r="Y68" s="28">
        <f>HLOOKUP($Y$1,Sheet3!$3:$14,12)</f>
        <v>149.50524627364123</v>
      </c>
      <c r="Z68" s="28">
        <f>Y68/X68</f>
        <v>1.288574429901939</v>
      </c>
      <c r="AA68" s="115">
        <f>Z68</f>
        <v>1.288574429901939</v>
      </c>
      <c r="AB68" s="115">
        <f>I68</f>
        <v>10</v>
      </c>
      <c r="AC68" s="92">
        <f>J68</f>
        <v>1</v>
      </c>
      <c r="AD68" s="24">
        <f>AA68*M68</f>
        <v>5952467.0341788754</v>
      </c>
      <c r="AE68" s="24">
        <f>AD68*(AC68/AB68)*IF(H68&gt;AB68,AB68,H68)</f>
        <v>5952467.0341788754</v>
      </c>
      <c r="AF68" s="25">
        <f t="shared" si="83"/>
        <v>0</v>
      </c>
    </row>
    <row r="69" spans="1:32" ht="15" hidden="1" customHeight="1" x14ac:dyDescent="0.25">
      <c r="A69" s="6" t="s">
        <v>1582</v>
      </c>
      <c r="B69" s="6" t="s">
        <v>14</v>
      </c>
      <c r="C69" s="6" t="s">
        <v>4517</v>
      </c>
      <c r="D69" s="83">
        <v>1</v>
      </c>
      <c r="E69" s="6" t="s">
        <v>8</v>
      </c>
      <c r="F69" s="27">
        <v>41358</v>
      </c>
      <c r="G69" s="85">
        <f t="shared" ref="G69:G124" si="84">YEAR(F69)</f>
        <v>2013</v>
      </c>
      <c r="H69" s="83">
        <f t="shared" si="80"/>
        <v>10</v>
      </c>
      <c r="I69" s="85">
        <v>10</v>
      </c>
      <c r="J69" s="84">
        <v>1</v>
      </c>
      <c r="K69" s="85">
        <f>VLOOKUP(G69,'CCI&amp;CII'!$C$3:$E$24,3,FALSE)</f>
        <v>220</v>
      </c>
      <c r="L69" s="83">
        <f t="shared" ref="L69:L124" si="85">$L$2/K69</f>
        <v>1.5045454545454546</v>
      </c>
      <c r="M69" s="85">
        <v>4571170</v>
      </c>
      <c r="N69" s="85">
        <v>4571170</v>
      </c>
      <c r="O69"/>
      <c r="Q69"/>
      <c r="R69"/>
      <c r="S69"/>
      <c r="T69"/>
      <c r="U69"/>
      <c r="V69"/>
      <c r="AD69"/>
      <c r="AE69"/>
      <c r="AF69"/>
    </row>
    <row r="70" spans="1:32" ht="15" customHeight="1" x14ac:dyDescent="0.25">
      <c r="A70" s="6" t="s">
        <v>1586</v>
      </c>
      <c r="B70" s="6" t="s">
        <v>126</v>
      </c>
      <c r="C70" s="6" t="s">
        <v>4518</v>
      </c>
      <c r="D70" s="83">
        <v>1</v>
      </c>
      <c r="E70" s="6" t="s">
        <v>45</v>
      </c>
      <c r="F70" s="27">
        <v>41729</v>
      </c>
      <c r="G70" s="85">
        <f t="shared" si="84"/>
        <v>2014</v>
      </c>
      <c r="H70" s="83">
        <f t="shared" si="80"/>
        <v>9</v>
      </c>
      <c r="I70" s="85">
        <v>10</v>
      </c>
      <c r="J70" s="84">
        <v>1</v>
      </c>
      <c r="K70" s="85">
        <f>VLOOKUP(G70,'CCI&amp;CII'!$C$3:$E$24,3,FALSE)</f>
        <v>240</v>
      </c>
      <c r="L70" s="83">
        <f t="shared" si="85"/>
        <v>1.3791666666666667</v>
      </c>
      <c r="M70" s="85">
        <v>3658898</v>
      </c>
      <c r="N70" s="85">
        <v>2558869.89</v>
      </c>
      <c r="O70" s="28">
        <f>VLOOKUP(G70,'CCI&amp;CII'!$C$9:$F$24,4,FALSE)</f>
        <v>140.37</v>
      </c>
      <c r="P70" s="37">
        <f>$P$2/O70</f>
        <v>1.1589068975195502</v>
      </c>
      <c r="Q70" s="24">
        <f>P70*M70</f>
        <v>4240322.129520487</v>
      </c>
      <c r="R70" s="24">
        <f>Q70*(J70/I70)*IF(H70&gt;I70,I70,H70)</f>
        <v>3816289.9165684385</v>
      </c>
      <c r="S70" s="24">
        <f>Q70-R70</f>
        <v>424032.21295204852</v>
      </c>
      <c r="T70" s="30">
        <f>DATE(YEAR(F70),MONTH(F70),1)</f>
        <v>41699</v>
      </c>
      <c r="U70"/>
      <c r="V70"/>
      <c r="X70" s="28">
        <f>HLOOKUP(T70,Sheet3!$3:$14,12)</f>
        <v>119.078587072</v>
      </c>
      <c r="Y70" s="28">
        <f>HLOOKUP($Y$1,Sheet3!$3:$14,12)</f>
        <v>149.50524627364123</v>
      </c>
      <c r="Z70" s="28">
        <f>Y70/X70</f>
        <v>1.2555174691755788</v>
      </c>
      <c r="AA70" s="115">
        <f>Z70</f>
        <v>1.2555174691755788</v>
      </c>
      <c r="AB70" s="115">
        <f>I70</f>
        <v>10</v>
      </c>
      <c r="AC70" s="92">
        <f>J70</f>
        <v>1</v>
      </c>
      <c r="AD70" s="24">
        <f>AA70*M70</f>
        <v>4593810.3569315867</v>
      </c>
      <c r="AE70" s="24">
        <f>AD70*(AC70/AB70)*IF(H70&gt;AB70,AB70,H70)</f>
        <v>4134429.3212384284</v>
      </c>
      <c r="AF70" s="25">
        <f>AD70-AE70</f>
        <v>459381.0356931584</v>
      </c>
    </row>
    <row r="71" spans="1:32" ht="15" hidden="1" customHeight="1" x14ac:dyDescent="0.25">
      <c r="A71" s="6" t="s">
        <v>1584</v>
      </c>
      <c r="B71" s="6" t="s">
        <v>16</v>
      </c>
      <c r="C71" s="6" t="s">
        <v>4517</v>
      </c>
      <c r="D71" s="83">
        <v>1</v>
      </c>
      <c r="E71" s="6" t="s">
        <v>41</v>
      </c>
      <c r="F71" s="27">
        <v>41340</v>
      </c>
      <c r="G71" s="85">
        <f t="shared" si="84"/>
        <v>2013</v>
      </c>
      <c r="H71" s="83">
        <f t="shared" si="80"/>
        <v>10</v>
      </c>
      <c r="I71" s="85">
        <v>10</v>
      </c>
      <c r="J71" s="84">
        <v>1</v>
      </c>
      <c r="K71" s="85">
        <f>VLOOKUP(G71,'CCI&amp;CII'!$C$3:$E$24,3,FALSE)</f>
        <v>220</v>
      </c>
      <c r="L71" s="83">
        <f t="shared" si="85"/>
        <v>1.5045454545454546</v>
      </c>
      <c r="M71" s="85">
        <v>3457090</v>
      </c>
      <c r="N71" s="85">
        <v>3457090</v>
      </c>
      <c r="O71"/>
      <c r="Q71"/>
      <c r="R71"/>
      <c r="S71"/>
      <c r="T71"/>
      <c r="U71"/>
      <c r="V71"/>
      <c r="AD71"/>
      <c r="AE71"/>
      <c r="AF71"/>
    </row>
    <row r="72" spans="1:32" ht="15" customHeight="1" x14ac:dyDescent="0.25">
      <c r="A72" s="6" t="s">
        <v>1583</v>
      </c>
      <c r="B72" s="6" t="s">
        <v>63</v>
      </c>
      <c r="C72" s="6" t="s">
        <v>4519</v>
      </c>
      <c r="D72" s="83">
        <v>1</v>
      </c>
      <c r="E72" s="6" t="s">
        <v>41</v>
      </c>
      <c r="F72" s="27">
        <v>40992</v>
      </c>
      <c r="G72" s="85">
        <f t="shared" si="84"/>
        <v>2012</v>
      </c>
      <c r="H72" s="83">
        <f t="shared" si="80"/>
        <v>11</v>
      </c>
      <c r="I72" s="85">
        <v>35</v>
      </c>
      <c r="J72" s="84">
        <v>0.95</v>
      </c>
      <c r="K72" s="85">
        <f>VLOOKUP(G72,'CCI&amp;CII'!$C$3:$E$24,3,FALSE)</f>
        <v>200</v>
      </c>
      <c r="L72" s="83">
        <f t="shared" si="85"/>
        <v>1.655</v>
      </c>
      <c r="M72" s="85">
        <v>3295730.28</v>
      </c>
      <c r="N72" s="85">
        <v>2196418.75</v>
      </c>
      <c r="O72" s="28">
        <f>VLOOKUP(G72,'CCI&amp;CII'!$C$9:$F$24,4,FALSE)</f>
        <v>124.37</v>
      </c>
      <c r="P72" s="37">
        <f t="shared" ref="P72:P79" si="86">$P$2/O72</f>
        <v>1.3079984015825301</v>
      </c>
      <c r="Q72" s="24">
        <f t="shared" ref="Q72:Q86" si="87">P72*M72</f>
        <v>4310809.9382871445</v>
      </c>
      <c r="R72" s="24">
        <f t="shared" ref="R72:R86" si="88">Q72*(J72/I72)*IF(H72&gt;I72,I72,H72)</f>
        <v>1287084.6815743046</v>
      </c>
      <c r="S72" s="24">
        <f t="shared" ref="S72:S79" si="89">Q72-R72</f>
        <v>3023725.2567128399</v>
      </c>
      <c r="T72" s="30">
        <f t="shared" ref="T72:T86" si="90">DATE(YEAR(F72),MONTH(F72),1)</f>
        <v>40969</v>
      </c>
      <c r="U72" s="114">
        <f>HLOOKUP(T72,Sheet3!$D$3:$N$14,12)</f>
        <v>149.9097568</v>
      </c>
      <c r="V72" s="114">
        <f>HLOOKUP(T72,Sheet3!$D$3:$N$14,12)</f>
        <v>149.9097568</v>
      </c>
      <c r="W72" s="28">
        <f>V72/U72</f>
        <v>1</v>
      </c>
      <c r="X72" s="28">
        <f>HLOOKUP($X$1,Sheet3!$3:$14,12)</f>
        <v>116.0237568</v>
      </c>
      <c r="Y72" s="28">
        <f>HLOOKUP($Y$1,Sheet3!$3:$14,12)</f>
        <v>149.50524627364123</v>
      </c>
      <c r="Z72" s="28">
        <f>Y72/X72</f>
        <v>1.288574429901939</v>
      </c>
      <c r="AA72" s="28">
        <f>Z72*W72</f>
        <v>1.288574429901939</v>
      </c>
      <c r="AB72" s="115">
        <f t="shared" ref="AB72:AC79" si="91">I72</f>
        <v>35</v>
      </c>
      <c r="AC72" s="92">
        <f t="shared" si="91"/>
        <v>0.95</v>
      </c>
      <c r="AD72" s="24">
        <f t="shared" ref="AD72:AD79" si="92">AA72*M72</f>
        <v>4246793.7666615574</v>
      </c>
      <c r="AE72" s="24">
        <f t="shared" ref="AE72:AE79" si="93">AD72*(AC72/AB72)*IF(H72&gt;AB72,AB72,H72)</f>
        <v>1267971.2817603792</v>
      </c>
      <c r="AF72" s="25">
        <f t="shared" ref="AF72:AF80" si="94">AD72-AE72</f>
        <v>2978822.4849011782</v>
      </c>
    </row>
    <row r="73" spans="1:32" ht="15" customHeight="1" x14ac:dyDescent="0.25">
      <c r="A73" s="6" t="s">
        <v>1582</v>
      </c>
      <c r="B73" s="6" t="s">
        <v>94</v>
      </c>
      <c r="C73" s="6" t="s">
        <v>4519</v>
      </c>
      <c r="D73" s="83">
        <v>1</v>
      </c>
      <c r="E73" s="6" t="s">
        <v>8</v>
      </c>
      <c r="F73" s="27">
        <v>41671</v>
      </c>
      <c r="G73" s="85">
        <f t="shared" si="84"/>
        <v>2014</v>
      </c>
      <c r="H73" s="83">
        <f t="shared" si="80"/>
        <v>9</v>
      </c>
      <c r="I73" s="85">
        <v>20</v>
      </c>
      <c r="J73" s="84">
        <v>1</v>
      </c>
      <c r="K73" s="85">
        <f>VLOOKUP(G73,'CCI&amp;CII'!$C$3:$E$24,3,FALSE)</f>
        <v>240</v>
      </c>
      <c r="L73" s="83">
        <f t="shared" si="85"/>
        <v>1.3791666666666667</v>
      </c>
      <c r="M73" s="85">
        <v>3283932.28</v>
      </c>
      <c r="N73" s="85">
        <v>2288120.63</v>
      </c>
      <c r="O73" s="28">
        <f>VLOOKUP(G73,'CCI&amp;CII'!$C$9:$F$24,4,FALSE)</f>
        <v>140.37</v>
      </c>
      <c r="P73" s="37">
        <f t="shared" si="86"/>
        <v>1.1589068975195502</v>
      </c>
      <c r="Q73" s="24">
        <f t="shared" si="87"/>
        <v>3805771.7702791025</v>
      </c>
      <c r="R73" s="24">
        <f t="shared" si="88"/>
        <v>1712597.296625596</v>
      </c>
      <c r="S73" s="24">
        <f t="shared" si="89"/>
        <v>2093174.4736535065</v>
      </c>
      <c r="T73" s="30">
        <f t="shared" si="90"/>
        <v>41671</v>
      </c>
      <c r="U73"/>
      <c r="V73"/>
      <c r="X73" s="28">
        <f>HLOOKUP(T73,Sheet3!$3:$14,12)</f>
        <v>119.078587072</v>
      </c>
      <c r="Y73" s="28">
        <f>HLOOKUP($Y$1,Sheet3!$3:$14,12)</f>
        <v>149.50524627364123</v>
      </c>
      <c r="Z73" s="28">
        <f t="shared" ref="Z73:Z79" si="95">Y73/X73</f>
        <v>1.2555174691755788</v>
      </c>
      <c r="AA73" s="115">
        <f t="shared" ref="AA73:AA79" si="96">Z73</f>
        <v>1.2555174691755788</v>
      </c>
      <c r="AB73" s="115">
        <f t="shared" si="91"/>
        <v>20</v>
      </c>
      <c r="AC73" s="92">
        <f t="shared" si="91"/>
        <v>1</v>
      </c>
      <c r="AD73" s="24">
        <f t="shared" si="92"/>
        <v>4123034.3451295882</v>
      </c>
      <c r="AE73" s="24">
        <f t="shared" si="93"/>
        <v>1855365.4553083149</v>
      </c>
      <c r="AF73" s="25">
        <f t="shared" si="94"/>
        <v>2267668.8898212733</v>
      </c>
    </row>
    <row r="74" spans="1:32" x14ac:dyDescent="0.25">
      <c r="A74" s="6" t="s">
        <v>1582</v>
      </c>
      <c r="B74" s="6" t="s">
        <v>129</v>
      </c>
      <c r="C74" s="6" t="s">
        <v>4520</v>
      </c>
      <c r="D74" s="83">
        <v>1</v>
      </c>
      <c r="E74" s="6" t="s">
        <v>672</v>
      </c>
      <c r="F74" s="27">
        <v>42004</v>
      </c>
      <c r="G74" s="85">
        <f t="shared" si="84"/>
        <v>2014</v>
      </c>
      <c r="H74" s="83">
        <f t="shared" si="80"/>
        <v>9</v>
      </c>
      <c r="I74" s="85">
        <v>12</v>
      </c>
      <c r="J74" s="84">
        <v>1</v>
      </c>
      <c r="K74" s="85">
        <f>VLOOKUP(G74,'CCI&amp;CII'!$C$3:$E$24,3,FALSE)</f>
        <v>240</v>
      </c>
      <c r="L74" s="83">
        <f t="shared" si="85"/>
        <v>1.3791666666666667</v>
      </c>
      <c r="M74" s="85">
        <v>3222827.8</v>
      </c>
      <c r="N74" s="85">
        <v>2334851.3199999998</v>
      </c>
      <c r="O74" s="28">
        <f>VLOOKUP(G74,'CCI&amp;CII'!$C$9:$F$24,4,FALSE)</f>
        <v>140.37</v>
      </c>
      <c r="P74" s="37">
        <f t="shared" si="86"/>
        <v>1.1589068975195502</v>
      </c>
      <c r="Q74" s="24">
        <f t="shared" si="87"/>
        <v>3734957.3669377575</v>
      </c>
      <c r="R74" s="24">
        <f t="shared" si="88"/>
        <v>2801218.0252033179</v>
      </c>
      <c r="S74" s="24">
        <f t="shared" si="89"/>
        <v>933739.3417344396</v>
      </c>
      <c r="T74" s="30">
        <f t="shared" si="90"/>
        <v>41974</v>
      </c>
      <c r="U74"/>
      <c r="V74"/>
      <c r="X74" s="28">
        <f>HLOOKUP(T74,Sheet3!$3:$14,12)</f>
        <v>124.36757055487999</v>
      </c>
      <c r="Y74" s="28">
        <f>HLOOKUP($Y$1,Sheet3!$3:$14,12)</f>
        <v>149.50524627364123</v>
      </c>
      <c r="Z74" s="28">
        <f t="shared" si="95"/>
        <v>1.2021240393022607</v>
      </c>
      <c r="AA74" s="115">
        <f t="shared" si="96"/>
        <v>1.2021240393022607</v>
      </c>
      <c r="AB74" s="115">
        <f t="shared" si="91"/>
        <v>12</v>
      </c>
      <c r="AC74" s="92">
        <f t="shared" si="91"/>
        <v>1</v>
      </c>
      <c r="AD74" s="24">
        <f t="shared" si="92"/>
        <v>3874238.7729116185</v>
      </c>
      <c r="AE74" s="24">
        <f t="shared" si="93"/>
        <v>2905679.0796837136</v>
      </c>
      <c r="AF74" s="25">
        <f t="shared" si="94"/>
        <v>968559.69322790485</v>
      </c>
    </row>
    <row r="75" spans="1:32" ht="15" customHeight="1" x14ac:dyDescent="0.25">
      <c r="A75" s="6" t="s">
        <v>1583</v>
      </c>
      <c r="B75" s="6" t="s">
        <v>44</v>
      </c>
      <c r="C75" s="6" t="s">
        <v>4519</v>
      </c>
      <c r="D75" s="83">
        <v>1</v>
      </c>
      <c r="E75" s="6" t="s">
        <v>41</v>
      </c>
      <c r="F75" s="27">
        <v>41587</v>
      </c>
      <c r="G75" s="85">
        <f t="shared" si="84"/>
        <v>2013</v>
      </c>
      <c r="H75" s="83">
        <f t="shared" ref="H75:H79" si="97">$H$2-G75</f>
        <v>10</v>
      </c>
      <c r="I75" s="85">
        <v>20</v>
      </c>
      <c r="J75" s="84">
        <v>1</v>
      </c>
      <c r="K75" s="85">
        <f>VLOOKUP(G75,'CCI&amp;CII'!$C$3:$E$24,3,FALSE)</f>
        <v>220</v>
      </c>
      <c r="L75" s="83">
        <f t="shared" si="85"/>
        <v>1.5045454545454546</v>
      </c>
      <c r="M75" s="85">
        <v>2487918</v>
      </c>
      <c r="N75" s="85">
        <v>1707494.26</v>
      </c>
      <c r="O75" s="28">
        <f>VLOOKUP(G75,'CCI&amp;CII'!$C$9:$F$24,4,FALSE)</f>
        <v>140.44</v>
      </c>
      <c r="P75" s="37">
        <f t="shared" si="86"/>
        <v>1.158329259504552</v>
      </c>
      <c r="Q75" s="24">
        <f t="shared" si="87"/>
        <v>2881828.2146480461</v>
      </c>
      <c r="R75" s="24">
        <f t="shared" si="88"/>
        <v>1440914.1073240233</v>
      </c>
      <c r="S75" s="24">
        <f t="shared" si="89"/>
        <v>1440914.1073240228</v>
      </c>
      <c r="T75" s="30">
        <f t="shared" si="90"/>
        <v>41579</v>
      </c>
      <c r="U75"/>
      <c r="V75"/>
      <c r="X75" s="28">
        <f>HLOOKUP(T75,Sheet3!$3:$14,12)</f>
        <v>119.078587072</v>
      </c>
      <c r="Y75" s="28">
        <f>HLOOKUP($Y$1,Sheet3!$3:$14,12)</f>
        <v>149.50524627364123</v>
      </c>
      <c r="Z75" s="28">
        <f t="shared" si="95"/>
        <v>1.2555174691755788</v>
      </c>
      <c r="AA75" s="115">
        <f t="shared" si="96"/>
        <v>1.2555174691755788</v>
      </c>
      <c r="AB75" s="115">
        <f t="shared" si="91"/>
        <v>20</v>
      </c>
      <c r="AC75" s="92">
        <f t="shared" si="91"/>
        <v>1</v>
      </c>
      <c r="AD75" s="24">
        <f t="shared" si="92"/>
        <v>3123624.5108763678</v>
      </c>
      <c r="AE75" s="24">
        <f t="shared" si="93"/>
        <v>1561812.2554381841</v>
      </c>
      <c r="AF75" s="25">
        <f t="shared" si="94"/>
        <v>1561812.2554381837</v>
      </c>
    </row>
    <row r="76" spans="1:32" ht="15" customHeight="1" x14ac:dyDescent="0.25">
      <c r="A76" s="6" t="s">
        <v>1586</v>
      </c>
      <c r="B76" s="6" t="s">
        <v>125</v>
      </c>
      <c r="C76" s="6" t="s">
        <v>4518</v>
      </c>
      <c r="D76" s="83">
        <v>1</v>
      </c>
      <c r="E76" s="6" t="s">
        <v>8</v>
      </c>
      <c r="F76" s="27">
        <v>41671</v>
      </c>
      <c r="G76" s="85">
        <f t="shared" si="84"/>
        <v>2014</v>
      </c>
      <c r="H76" s="83">
        <f t="shared" si="97"/>
        <v>9</v>
      </c>
      <c r="I76" s="85">
        <v>10</v>
      </c>
      <c r="J76" s="84">
        <v>1</v>
      </c>
      <c r="K76" s="85">
        <f>VLOOKUP(G76,'CCI&amp;CII'!$C$3:$E$24,3,FALSE)</f>
        <v>240</v>
      </c>
      <c r="L76" s="83">
        <f t="shared" si="85"/>
        <v>1.3791666666666667</v>
      </c>
      <c r="M76" s="85">
        <v>2469536.35</v>
      </c>
      <c r="N76" s="85">
        <v>1722024.59</v>
      </c>
      <c r="O76" s="28">
        <f>VLOOKUP(G76,'CCI&amp;CII'!$C$9:$F$24,4,FALSE)</f>
        <v>140.37</v>
      </c>
      <c r="P76" s="37">
        <f t="shared" si="86"/>
        <v>1.1589068975195502</v>
      </c>
      <c r="Q76" s="24">
        <f t="shared" si="87"/>
        <v>2861962.7096902542</v>
      </c>
      <c r="R76" s="24">
        <f t="shared" si="88"/>
        <v>2575766.4387212289</v>
      </c>
      <c r="S76" s="24">
        <f t="shared" si="89"/>
        <v>286196.27096902533</v>
      </c>
      <c r="T76" s="30">
        <f t="shared" si="90"/>
        <v>41671</v>
      </c>
      <c r="U76"/>
      <c r="V76"/>
      <c r="X76" s="28">
        <f>HLOOKUP(T76,Sheet3!$3:$14,12)</f>
        <v>119.078587072</v>
      </c>
      <c r="Y76" s="28">
        <f>HLOOKUP($Y$1,Sheet3!$3:$14,12)</f>
        <v>149.50524627364123</v>
      </c>
      <c r="Z76" s="28">
        <f t="shared" si="95"/>
        <v>1.2555174691755788</v>
      </c>
      <c r="AA76" s="115">
        <f t="shared" si="96"/>
        <v>1.2555174691755788</v>
      </c>
      <c r="AB76" s="115">
        <f t="shared" si="91"/>
        <v>10</v>
      </c>
      <c r="AC76" s="92">
        <f t="shared" si="91"/>
        <v>1</v>
      </c>
      <c r="AD76" s="24">
        <f t="shared" si="92"/>
        <v>3100546.0281890966</v>
      </c>
      <c r="AE76" s="24">
        <f t="shared" si="93"/>
        <v>2790491.425370187</v>
      </c>
      <c r="AF76" s="25">
        <f t="shared" si="94"/>
        <v>310054.60281890957</v>
      </c>
    </row>
    <row r="77" spans="1:32" ht="15" customHeight="1" x14ac:dyDescent="0.25">
      <c r="A77" s="6" t="s">
        <v>1586</v>
      </c>
      <c r="B77" s="6" t="s">
        <v>96</v>
      </c>
      <c r="C77" s="6" t="s">
        <v>4519</v>
      </c>
      <c r="D77" s="83">
        <v>1</v>
      </c>
      <c r="E77" s="6" t="s">
        <v>8</v>
      </c>
      <c r="F77" s="27">
        <v>41694</v>
      </c>
      <c r="G77" s="85">
        <f t="shared" si="84"/>
        <v>2014</v>
      </c>
      <c r="H77" s="83">
        <f t="shared" si="97"/>
        <v>9</v>
      </c>
      <c r="I77" s="85">
        <v>35</v>
      </c>
      <c r="J77" s="84">
        <v>0.95</v>
      </c>
      <c r="K77" s="85">
        <f>VLOOKUP(G77,'CCI&amp;CII'!$C$3:$E$24,3,FALSE)</f>
        <v>240</v>
      </c>
      <c r="L77" s="83">
        <f t="shared" si="85"/>
        <v>1.3791666666666667</v>
      </c>
      <c r="M77" s="85">
        <v>2142747.84</v>
      </c>
      <c r="N77" s="85">
        <v>1495777.09</v>
      </c>
      <c r="O77" s="28">
        <f>VLOOKUP(G77,'CCI&amp;CII'!$C$9:$F$24,4,FALSE)</f>
        <v>140.37</v>
      </c>
      <c r="P77" s="37">
        <f t="shared" si="86"/>
        <v>1.1589068975195502</v>
      </c>
      <c r="Q77" s="24">
        <f t="shared" si="87"/>
        <v>2483245.2514211172</v>
      </c>
      <c r="R77" s="24">
        <f t="shared" si="88"/>
        <v>606621.33999001584</v>
      </c>
      <c r="S77" s="24">
        <f t="shared" si="89"/>
        <v>1876623.9114311014</v>
      </c>
      <c r="T77" s="30">
        <f t="shared" si="90"/>
        <v>41671</v>
      </c>
      <c r="U77"/>
      <c r="V77"/>
      <c r="X77" s="28">
        <f>HLOOKUP(T77,Sheet3!$3:$14,12)</f>
        <v>119.078587072</v>
      </c>
      <c r="Y77" s="28">
        <f>HLOOKUP($Y$1,Sheet3!$3:$14,12)</f>
        <v>149.50524627364123</v>
      </c>
      <c r="Z77" s="28">
        <f t="shared" si="95"/>
        <v>1.2555174691755788</v>
      </c>
      <c r="AA77" s="115">
        <f t="shared" si="96"/>
        <v>1.2555174691755788</v>
      </c>
      <c r="AB77" s="115">
        <f t="shared" si="91"/>
        <v>35</v>
      </c>
      <c r="AC77" s="92">
        <f t="shared" si="91"/>
        <v>0.95</v>
      </c>
      <c r="AD77" s="24">
        <f t="shared" si="92"/>
        <v>2690257.345158238</v>
      </c>
      <c r="AE77" s="24">
        <f t="shared" si="93"/>
        <v>657191.43717436958</v>
      </c>
      <c r="AF77" s="25">
        <f t="shared" si="94"/>
        <v>2033065.9079838684</v>
      </c>
    </row>
    <row r="78" spans="1:32" ht="15" customHeight="1" x14ac:dyDescent="0.25">
      <c r="A78" s="6" t="s">
        <v>1582</v>
      </c>
      <c r="B78" s="6" t="s">
        <v>80</v>
      </c>
      <c r="C78" s="6" t="s">
        <v>4519</v>
      </c>
      <c r="D78" s="83">
        <v>1</v>
      </c>
      <c r="E78" s="6" t="s">
        <v>8</v>
      </c>
      <c r="F78" s="27">
        <v>41020</v>
      </c>
      <c r="G78" s="85">
        <f t="shared" si="84"/>
        <v>2012</v>
      </c>
      <c r="H78" s="83">
        <f t="shared" si="97"/>
        <v>11</v>
      </c>
      <c r="I78" s="85">
        <v>35</v>
      </c>
      <c r="J78" s="84">
        <v>0.95</v>
      </c>
      <c r="K78" s="85">
        <f>VLOOKUP(G78,'CCI&amp;CII'!$C$3:$E$24,3,FALSE)</f>
        <v>200</v>
      </c>
      <c r="L78" s="83">
        <f t="shared" si="85"/>
        <v>1.655</v>
      </c>
      <c r="M78" s="85">
        <v>1985636.65</v>
      </c>
      <c r="N78" s="85">
        <v>1325796.03</v>
      </c>
      <c r="O78" s="28">
        <f>VLOOKUP(G78,'CCI&amp;CII'!$C$9:$F$24,4,FALSE)</f>
        <v>124.37</v>
      </c>
      <c r="P78" s="37">
        <f t="shared" si="86"/>
        <v>1.3079984015825301</v>
      </c>
      <c r="Q78" s="24">
        <f t="shared" si="87"/>
        <v>2597209.5643236898</v>
      </c>
      <c r="R78" s="24">
        <f t="shared" si="88"/>
        <v>775452.56991950155</v>
      </c>
      <c r="S78" s="24">
        <f t="shared" si="89"/>
        <v>1821756.9944041884</v>
      </c>
      <c r="T78" s="30">
        <f t="shared" si="90"/>
        <v>41000</v>
      </c>
      <c r="U78"/>
      <c r="V78"/>
      <c r="X78" s="28">
        <f>HLOOKUP(T78,Sheet3!$3:$14,12)</f>
        <v>116.0237568</v>
      </c>
      <c r="Y78" s="28">
        <f>HLOOKUP($Y$1,Sheet3!$3:$14,12)</f>
        <v>149.50524627364123</v>
      </c>
      <c r="Z78" s="28">
        <f t="shared" si="95"/>
        <v>1.288574429901939</v>
      </c>
      <c r="AA78" s="115">
        <f t="shared" si="96"/>
        <v>1.288574429901939</v>
      </c>
      <c r="AB78" s="115">
        <f t="shared" si="91"/>
        <v>35</v>
      </c>
      <c r="AC78" s="92">
        <f t="shared" si="91"/>
        <v>0.95</v>
      </c>
      <c r="AD78" s="24">
        <f t="shared" si="92"/>
        <v>2558640.614266146</v>
      </c>
      <c r="AE78" s="24">
        <f t="shared" si="93"/>
        <v>763936.98340232077</v>
      </c>
      <c r="AF78" s="25">
        <f t="shared" si="94"/>
        <v>1794703.6308638253</v>
      </c>
    </row>
    <row r="79" spans="1:32" ht="15" customHeight="1" x14ac:dyDescent="0.25">
      <c r="A79" s="6" t="s">
        <v>1586</v>
      </c>
      <c r="B79" s="6" t="s">
        <v>127</v>
      </c>
      <c r="C79" s="6" t="s">
        <v>4518</v>
      </c>
      <c r="D79" s="83">
        <v>1</v>
      </c>
      <c r="E79" s="6" t="s">
        <v>8</v>
      </c>
      <c r="F79" s="27">
        <v>41729</v>
      </c>
      <c r="G79" s="85">
        <f t="shared" si="84"/>
        <v>2014</v>
      </c>
      <c r="H79" s="83">
        <f t="shared" si="97"/>
        <v>9</v>
      </c>
      <c r="I79" s="85">
        <v>10</v>
      </c>
      <c r="J79" s="84">
        <v>1</v>
      </c>
      <c r="K79" s="85">
        <f>VLOOKUP(G79,'CCI&amp;CII'!$C$3:$E$24,3,FALSE)</f>
        <v>240</v>
      </c>
      <c r="L79" s="83">
        <f t="shared" si="85"/>
        <v>1.3791666666666667</v>
      </c>
      <c r="M79" s="85">
        <v>1621709.99</v>
      </c>
      <c r="N79" s="85">
        <v>1134151.58</v>
      </c>
      <c r="O79" s="28">
        <f>VLOOKUP(G79,'CCI&amp;CII'!$C$9:$F$24,4,FALSE)</f>
        <v>140.37</v>
      </c>
      <c r="P79" s="37">
        <f t="shared" si="86"/>
        <v>1.1589068975195502</v>
      </c>
      <c r="Q79" s="24">
        <f t="shared" si="87"/>
        <v>1879410.8931873608</v>
      </c>
      <c r="R79" s="24">
        <f t="shared" si="88"/>
        <v>1691469.8038686248</v>
      </c>
      <c r="S79" s="24">
        <f t="shared" si="89"/>
        <v>187941.08931873599</v>
      </c>
      <c r="T79" s="30">
        <f t="shared" si="90"/>
        <v>41699</v>
      </c>
      <c r="U79"/>
      <c r="V79"/>
      <c r="X79" s="28">
        <f>HLOOKUP(T79,Sheet3!$3:$14,12)</f>
        <v>119.078587072</v>
      </c>
      <c r="Y79" s="28">
        <f>HLOOKUP($Y$1,Sheet3!$3:$14,12)</f>
        <v>149.50524627364123</v>
      </c>
      <c r="Z79" s="28">
        <f t="shared" si="95"/>
        <v>1.2555174691755788</v>
      </c>
      <c r="AA79" s="115">
        <f t="shared" si="96"/>
        <v>1.2555174691755788</v>
      </c>
      <c r="AB79" s="115">
        <f t="shared" si="91"/>
        <v>10</v>
      </c>
      <c r="AC79" s="92">
        <f t="shared" si="91"/>
        <v>1</v>
      </c>
      <c r="AD79" s="24">
        <f t="shared" si="92"/>
        <v>2036085.2223815531</v>
      </c>
      <c r="AE79" s="24">
        <f t="shared" si="93"/>
        <v>1832476.700143398</v>
      </c>
      <c r="AF79" s="25">
        <f t="shared" si="94"/>
        <v>203608.52223815513</v>
      </c>
    </row>
    <row r="80" spans="1:32" ht="15" customHeight="1" x14ac:dyDescent="0.25">
      <c r="A80" s="6" t="s">
        <v>1584</v>
      </c>
      <c r="B80" s="6" t="s">
        <v>72</v>
      </c>
      <c r="C80" s="6" t="s">
        <v>4519</v>
      </c>
      <c r="D80" s="83">
        <v>180</v>
      </c>
      <c r="E80" s="6" t="s">
        <v>10</v>
      </c>
      <c r="F80" s="27">
        <v>40978</v>
      </c>
      <c r="G80" s="85">
        <f t="shared" si="84"/>
        <v>2012</v>
      </c>
      <c r="H80" s="83">
        <f t="shared" ref="H80" si="98">$H$2-G80</f>
        <v>11</v>
      </c>
      <c r="I80" s="85">
        <v>10</v>
      </c>
      <c r="J80" s="84">
        <v>1</v>
      </c>
      <c r="K80" s="85">
        <f>VLOOKUP(G80,'CCI&amp;CII'!$C$3:$E$24,3,FALSE)</f>
        <v>200</v>
      </c>
      <c r="L80" s="83">
        <f t="shared" si="85"/>
        <v>1.655</v>
      </c>
      <c r="M80" s="85">
        <v>1598634.6</v>
      </c>
      <c r="N80" s="85">
        <v>1064403.21</v>
      </c>
      <c r="O80" s="28">
        <f>VLOOKUP(G80,'CCI&amp;CII'!$C$9:$F$24,4,FALSE)</f>
        <v>124.37</v>
      </c>
      <c r="P80" s="37">
        <f t="shared" ref="P80" si="99">$P$2/O80</f>
        <v>1.3079984015825301</v>
      </c>
      <c r="Q80" s="24">
        <f t="shared" si="87"/>
        <v>2091011.5015145275</v>
      </c>
      <c r="R80" s="24">
        <f t="shared" si="88"/>
        <v>2091011.5015145275</v>
      </c>
      <c r="S80" s="24">
        <f t="shared" ref="S80" si="100">Q80-R80</f>
        <v>0</v>
      </c>
      <c r="T80" s="30">
        <f t="shared" si="90"/>
        <v>40969</v>
      </c>
      <c r="U80" s="114">
        <v>149.9097568</v>
      </c>
      <c r="V80" s="114">
        <v>149.9097568</v>
      </c>
      <c r="W80" s="28">
        <v>1</v>
      </c>
      <c r="X80" s="28">
        <v>116.0237568</v>
      </c>
      <c r="Y80" s="28">
        <v>149.50524627364123</v>
      </c>
      <c r="Z80" s="28">
        <v>1.288574429901939</v>
      </c>
      <c r="AA80" s="28">
        <v>1.288574429901939</v>
      </c>
      <c r="AB80" s="115">
        <v>25</v>
      </c>
      <c r="AC80" s="92">
        <v>0.95</v>
      </c>
      <c r="AD80" s="24">
        <v>4246793.7666615574</v>
      </c>
      <c r="AE80" s="25">
        <v>2471633.9721970265</v>
      </c>
      <c r="AF80" s="25">
        <f t="shared" si="94"/>
        <v>1775159.7944645309</v>
      </c>
    </row>
    <row r="81" spans="1:32" ht="15" customHeight="1" x14ac:dyDescent="0.25">
      <c r="A81" s="6" t="s">
        <v>1585</v>
      </c>
      <c r="B81" s="6" t="s">
        <v>75</v>
      </c>
      <c r="C81" s="6" t="s">
        <v>4519</v>
      </c>
      <c r="D81" s="83">
        <v>1</v>
      </c>
      <c r="E81" s="6" t="s">
        <v>45</v>
      </c>
      <c r="F81" s="27">
        <v>40996</v>
      </c>
      <c r="G81" s="85">
        <f t="shared" si="84"/>
        <v>2012</v>
      </c>
      <c r="H81" s="83">
        <f t="shared" ref="H81:H84" si="101">$H$2-G81</f>
        <v>11</v>
      </c>
      <c r="I81" s="85">
        <v>35</v>
      </c>
      <c r="J81" s="84">
        <v>0.95</v>
      </c>
      <c r="K81" s="85">
        <f>VLOOKUP(G81,'CCI&amp;CII'!$C$3:$E$24,3,FALSE)</f>
        <v>200</v>
      </c>
      <c r="L81" s="83">
        <f t="shared" si="85"/>
        <v>1.655</v>
      </c>
      <c r="M81" s="85">
        <v>1571970.37</v>
      </c>
      <c r="N81" s="85">
        <v>1047909.81</v>
      </c>
      <c r="O81" s="28">
        <f>VLOOKUP(G81,'CCI&amp;CII'!$C$9:$F$24,4,FALSE)</f>
        <v>124.37</v>
      </c>
      <c r="P81" s="37">
        <f t="shared" ref="P81:P86" si="102">$P$2/O81</f>
        <v>1.3079984015825301</v>
      </c>
      <c r="Q81" s="24">
        <f t="shared" si="87"/>
        <v>2056134.7312950986</v>
      </c>
      <c r="R81" s="24">
        <f t="shared" si="88"/>
        <v>613903.08405810792</v>
      </c>
      <c r="S81" s="24">
        <f t="shared" ref="S81:S86" si="103">Q81-R81</f>
        <v>1442231.6472369907</v>
      </c>
      <c r="T81" s="30">
        <f t="shared" si="90"/>
        <v>40969</v>
      </c>
      <c r="U81" s="114">
        <f>HLOOKUP(T81,Sheet3!$D$3:$N$14,12)</f>
        <v>149.9097568</v>
      </c>
      <c r="V81" s="114">
        <f>HLOOKUP(T81,Sheet3!$D$3:$N$14,12)</f>
        <v>149.9097568</v>
      </c>
      <c r="W81" s="28">
        <f>V81/U81</f>
        <v>1</v>
      </c>
      <c r="X81" s="28">
        <f>HLOOKUP($X$1,Sheet3!$3:$14,12)</f>
        <v>116.0237568</v>
      </c>
      <c r="Y81" s="28">
        <f>HLOOKUP($Y$1,Sheet3!$3:$14,12)</f>
        <v>149.50524627364123</v>
      </c>
      <c r="Z81" s="28">
        <f>Y81/X81</f>
        <v>1.288574429901939</v>
      </c>
      <c r="AA81" s="28">
        <f>Z81*W81</f>
        <v>1.288574429901939</v>
      </c>
      <c r="AB81" s="115">
        <f t="shared" ref="AB81:AC86" si="104">I81</f>
        <v>35</v>
      </c>
      <c r="AC81" s="92">
        <f t="shared" si="104"/>
        <v>0.95</v>
      </c>
      <c r="AD81" s="24">
        <f t="shared" ref="AD81:AD86" si="105">AA81*M81</f>
        <v>2025600.8233454903</v>
      </c>
      <c r="AE81" s="24">
        <f t="shared" ref="AE81:AE86" si="106">AD81*(AC81/AB81)*IF(H81&gt;AB81,AB81,H81)</f>
        <v>604786.53154172492</v>
      </c>
      <c r="AF81" s="25">
        <f t="shared" ref="AF81:AF86" si="107">AD81-AE81</f>
        <v>1420814.2918037653</v>
      </c>
    </row>
    <row r="82" spans="1:32" ht="15" customHeight="1" x14ac:dyDescent="0.25">
      <c r="A82" s="6" t="s">
        <v>1583</v>
      </c>
      <c r="B82" s="6" t="s">
        <v>148</v>
      </c>
      <c r="C82" s="6" t="s">
        <v>4521</v>
      </c>
      <c r="D82" s="83">
        <v>1</v>
      </c>
      <c r="E82" s="6" t="s">
        <v>45</v>
      </c>
      <c r="F82" s="27">
        <v>44620</v>
      </c>
      <c r="G82" s="85">
        <f t="shared" si="84"/>
        <v>2022</v>
      </c>
      <c r="H82" s="83">
        <f t="shared" si="101"/>
        <v>1</v>
      </c>
      <c r="I82" s="85">
        <v>10</v>
      </c>
      <c r="J82" s="84">
        <v>1</v>
      </c>
      <c r="K82" s="85">
        <f>VLOOKUP(G82,'CCI&amp;CII'!$C$3:$E$24,3,FALSE)</f>
        <v>331</v>
      </c>
      <c r="L82" s="83">
        <f t="shared" si="85"/>
        <v>1</v>
      </c>
      <c r="M82" s="85">
        <v>1440819.8</v>
      </c>
      <c r="N82" s="85">
        <v>1388477.38</v>
      </c>
      <c r="O82" s="28">
        <f>VLOOKUP(G82,'CCI&amp;CII'!$C$9:$F$24,4,FALSE)</f>
        <v>162.67576120481928</v>
      </c>
      <c r="P82" s="37">
        <f t="shared" si="102"/>
        <v>1</v>
      </c>
      <c r="Q82" s="24">
        <f t="shared" si="87"/>
        <v>1440819.8</v>
      </c>
      <c r="R82" s="24">
        <f t="shared" si="88"/>
        <v>144081.98000000001</v>
      </c>
      <c r="S82" s="24">
        <f t="shared" si="103"/>
        <v>1296737.82</v>
      </c>
      <c r="T82" s="30">
        <f t="shared" si="90"/>
        <v>44593</v>
      </c>
      <c r="U82"/>
      <c r="V82"/>
      <c r="X82" s="28">
        <f>HLOOKUP(T82,Sheet3!$3:$14,12)</f>
        <v>135.89287895425139</v>
      </c>
      <c r="Y82" s="28">
        <f>HLOOKUP($Y$1,Sheet3!$3:$14,12)</f>
        <v>149.50524627364123</v>
      </c>
      <c r="Z82" s="28">
        <f t="shared" ref="Z82:Z85" si="108">Y82/X82</f>
        <v>1.100169835418473</v>
      </c>
      <c r="AA82" s="115">
        <f t="shared" ref="AA82:AA85" si="109">Z82</f>
        <v>1.100169835418473</v>
      </c>
      <c r="AB82" s="115">
        <f t="shared" si="104"/>
        <v>10</v>
      </c>
      <c r="AC82" s="92">
        <f t="shared" si="104"/>
        <v>1</v>
      </c>
      <c r="AD82" s="24">
        <f t="shared" si="105"/>
        <v>1585146.4822336773</v>
      </c>
      <c r="AE82" s="24">
        <f t="shared" si="106"/>
        <v>158514.64822336775</v>
      </c>
      <c r="AF82" s="25">
        <f t="shared" si="107"/>
        <v>1426631.8340103095</v>
      </c>
    </row>
    <row r="83" spans="1:32" ht="15" customHeight="1" x14ac:dyDescent="0.25">
      <c r="A83" s="6" t="s">
        <v>1583</v>
      </c>
      <c r="B83" s="6" t="s">
        <v>128</v>
      </c>
      <c r="C83" s="6" t="s">
        <v>4518</v>
      </c>
      <c r="D83" s="83">
        <v>2</v>
      </c>
      <c r="E83" s="6" t="s">
        <v>8</v>
      </c>
      <c r="F83" s="27">
        <v>41729</v>
      </c>
      <c r="G83" s="85">
        <f t="shared" si="84"/>
        <v>2014</v>
      </c>
      <c r="H83" s="83">
        <f t="shared" si="101"/>
        <v>9</v>
      </c>
      <c r="I83" s="85">
        <v>10</v>
      </c>
      <c r="J83" s="84">
        <v>1</v>
      </c>
      <c r="K83" s="85">
        <f>VLOOKUP(G83,'CCI&amp;CII'!$C$3:$E$24,3,FALSE)</f>
        <v>240</v>
      </c>
      <c r="L83" s="83">
        <f t="shared" si="85"/>
        <v>1.3791666666666667</v>
      </c>
      <c r="M83" s="85">
        <v>1367362.29</v>
      </c>
      <c r="N83" s="85">
        <v>956272.13</v>
      </c>
      <c r="O83" s="28">
        <f>VLOOKUP(G83,'CCI&amp;CII'!$C$9:$F$24,4,FALSE)</f>
        <v>140.37</v>
      </c>
      <c r="P83" s="37">
        <f t="shared" si="102"/>
        <v>1.1589068975195502</v>
      </c>
      <c r="Q83" s="24">
        <f t="shared" si="87"/>
        <v>1584645.5892891276</v>
      </c>
      <c r="R83" s="24">
        <f t="shared" si="88"/>
        <v>1426181.0303602149</v>
      </c>
      <c r="S83" s="24">
        <f t="shared" si="103"/>
        <v>158464.55892891274</v>
      </c>
      <c r="T83" s="30">
        <f t="shared" si="90"/>
        <v>41699</v>
      </c>
      <c r="U83"/>
      <c r="V83"/>
      <c r="X83" s="28">
        <f>HLOOKUP(T83,Sheet3!$3:$14,12)</f>
        <v>119.078587072</v>
      </c>
      <c r="Y83" s="28">
        <f>HLOOKUP($Y$1,Sheet3!$3:$14,12)</f>
        <v>149.50524627364123</v>
      </c>
      <c r="Z83" s="28">
        <f t="shared" si="108"/>
        <v>1.2555174691755788</v>
      </c>
      <c r="AA83" s="115">
        <f t="shared" si="109"/>
        <v>1.2555174691755788</v>
      </c>
      <c r="AB83" s="115">
        <f t="shared" si="104"/>
        <v>10</v>
      </c>
      <c r="AC83" s="92">
        <f t="shared" si="104"/>
        <v>1</v>
      </c>
      <c r="AD83" s="24">
        <f t="shared" si="105"/>
        <v>1716747.241786924</v>
      </c>
      <c r="AE83" s="24">
        <f t="shared" si="106"/>
        <v>1545072.5176082316</v>
      </c>
      <c r="AF83" s="25">
        <f t="shared" si="107"/>
        <v>171674.72417869233</v>
      </c>
    </row>
    <row r="84" spans="1:32" ht="15" customHeight="1" x14ac:dyDescent="0.25">
      <c r="A84" s="6" t="s">
        <v>1584</v>
      </c>
      <c r="B84" s="6" t="s">
        <v>104</v>
      </c>
      <c r="C84" s="6" t="s">
        <v>4519</v>
      </c>
      <c r="D84" s="83">
        <v>1.284</v>
      </c>
      <c r="E84" s="6" t="s">
        <v>12</v>
      </c>
      <c r="F84" s="27">
        <v>41729</v>
      </c>
      <c r="G84" s="85">
        <f t="shared" si="84"/>
        <v>2014</v>
      </c>
      <c r="H84" s="83">
        <f t="shared" si="101"/>
        <v>9</v>
      </c>
      <c r="I84" s="85">
        <v>35</v>
      </c>
      <c r="J84" s="84">
        <v>0.95</v>
      </c>
      <c r="K84" s="85">
        <f>VLOOKUP(G84,'CCI&amp;CII'!$C$3:$E$24,3,FALSE)</f>
        <v>240</v>
      </c>
      <c r="L84" s="83">
        <f t="shared" si="85"/>
        <v>1.3791666666666667</v>
      </c>
      <c r="M84" s="85">
        <v>1324762.32</v>
      </c>
      <c r="N84" s="85">
        <v>926479.62</v>
      </c>
      <c r="O84" s="28">
        <f>VLOOKUP(G84,'CCI&amp;CII'!$C$9:$F$24,4,FALSE)</f>
        <v>140.37</v>
      </c>
      <c r="P84" s="37">
        <f t="shared" si="102"/>
        <v>1.1589068975195502</v>
      </c>
      <c r="Q84" s="24">
        <f t="shared" si="87"/>
        <v>1535276.1902220016</v>
      </c>
      <c r="R84" s="24">
        <f t="shared" si="88"/>
        <v>375046.0407542318</v>
      </c>
      <c r="S84" s="24">
        <f t="shared" si="103"/>
        <v>1160230.1494677698</v>
      </c>
      <c r="T84" s="30">
        <f t="shared" si="90"/>
        <v>41699</v>
      </c>
      <c r="U84"/>
      <c r="V84"/>
      <c r="X84" s="28">
        <f>HLOOKUP(T84,Sheet3!$3:$14,12)</f>
        <v>119.078587072</v>
      </c>
      <c r="Y84" s="28">
        <f>HLOOKUP($Y$1,Sheet3!$3:$14,12)</f>
        <v>149.50524627364123</v>
      </c>
      <c r="Z84" s="28">
        <f t="shared" si="108"/>
        <v>1.2555174691755788</v>
      </c>
      <c r="AA84" s="115">
        <f t="shared" si="109"/>
        <v>1.2555174691755788</v>
      </c>
      <c r="AB84" s="115">
        <f t="shared" si="104"/>
        <v>35</v>
      </c>
      <c r="AC84" s="92">
        <f t="shared" si="104"/>
        <v>0.95</v>
      </c>
      <c r="AD84" s="24">
        <f t="shared" si="105"/>
        <v>1663262.2352655684</v>
      </c>
      <c r="AE84" s="24">
        <f t="shared" si="106"/>
        <v>406311.20318630314</v>
      </c>
      <c r="AF84" s="25">
        <f t="shared" si="107"/>
        <v>1256951.0320792652</v>
      </c>
    </row>
    <row r="85" spans="1:32" ht="15" customHeight="1" x14ac:dyDescent="0.25">
      <c r="A85" s="6" t="s">
        <v>1586</v>
      </c>
      <c r="B85" s="6" t="s">
        <v>85</v>
      </c>
      <c r="C85" s="6" t="s">
        <v>4519</v>
      </c>
      <c r="D85" s="83">
        <v>1</v>
      </c>
      <c r="E85" s="6" t="s">
        <v>8</v>
      </c>
      <c r="F85" s="27">
        <v>41023</v>
      </c>
      <c r="G85" s="85">
        <f t="shared" si="84"/>
        <v>2012</v>
      </c>
      <c r="H85" s="83">
        <f t="shared" ref="H85:H88" si="110">$H$2-G85</f>
        <v>11</v>
      </c>
      <c r="I85" s="85">
        <v>35</v>
      </c>
      <c r="J85" s="84">
        <v>0.95</v>
      </c>
      <c r="K85" s="85">
        <f>VLOOKUP(G85,'CCI&amp;CII'!$C$3:$E$24,3,FALSE)</f>
        <v>200</v>
      </c>
      <c r="L85" s="83">
        <f t="shared" si="85"/>
        <v>1.655</v>
      </c>
      <c r="M85" s="85">
        <v>1245489.9099999999</v>
      </c>
      <c r="N85" s="85">
        <v>831771.97</v>
      </c>
      <c r="O85" s="28">
        <f>VLOOKUP(G85,'CCI&amp;CII'!$C$9:$F$24,4,FALSE)</f>
        <v>124.37</v>
      </c>
      <c r="P85" s="37">
        <f t="shared" si="102"/>
        <v>1.3079984015825301</v>
      </c>
      <c r="Q85" s="24">
        <f t="shared" si="87"/>
        <v>1629098.8114671691</v>
      </c>
      <c r="R85" s="24">
        <f t="shared" si="88"/>
        <v>486402.35942376906</v>
      </c>
      <c r="S85" s="24">
        <f t="shared" si="103"/>
        <v>1142696.4520434001</v>
      </c>
      <c r="T85" s="30">
        <f t="shared" si="90"/>
        <v>41000</v>
      </c>
      <c r="U85"/>
      <c r="V85"/>
      <c r="X85" s="28">
        <f>HLOOKUP(T85,Sheet3!$3:$14,12)</f>
        <v>116.0237568</v>
      </c>
      <c r="Y85" s="28">
        <f>HLOOKUP($Y$1,Sheet3!$3:$14,12)</f>
        <v>149.50524627364123</v>
      </c>
      <c r="Z85" s="28">
        <f t="shared" si="108"/>
        <v>1.288574429901939</v>
      </c>
      <c r="AA85" s="115">
        <f t="shared" si="109"/>
        <v>1.288574429901939</v>
      </c>
      <c r="AB85" s="115">
        <f t="shared" si="104"/>
        <v>35</v>
      </c>
      <c r="AC85" s="92">
        <f t="shared" si="104"/>
        <v>0.95</v>
      </c>
      <c r="AD85" s="24">
        <f t="shared" si="105"/>
        <v>1604906.4507268672</v>
      </c>
      <c r="AE85" s="24">
        <f t="shared" si="106"/>
        <v>479179.21171702171</v>
      </c>
      <c r="AF85" s="25">
        <f t="shared" si="107"/>
        <v>1125727.2390098455</v>
      </c>
    </row>
    <row r="86" spans="1:32" ht="15" customHeight="1" x14ac:dyDescent="0.25">
      <c r="A86" s="6" t="s">
        <v>1584</v>
      </c>
      <c r="B86" s="6" t="s">
        <v>74</v>
      </c>
      <c r="C86" s="6" t="s">
        <v>4519</v>
      </c>
      <c r="D86" s="83">
        <v>1</v>
      </c>
      <c r="E86" s="6" t="s">
        <v>8</v>
      </c>
      <c r="F86" s="27">
        <v>40978</v>
      </c>
      <c r="G86" s="85">
        <f t="shared" si="84"/>
        <v>2012</v>
      </c>
      <c r="H86" s="83">
        <f t="shared" si="110"/>
        <v>11</v>
      </c>
      <c r="I86" s="85">
        <v>35</v>
      </c>
      <c r="J86" s="84">
        <v>0.95</v>
      </c>
      <c r="K86" s="85">
        <f>VLOOKUP(G86,'CCI&amp;CII'!$C$3:$E$24,3,FALSE)</f>
        <v>200</v>
      </c>
      <c r="L86" s="83">
        <f t="shared" si="85"/>
        <v>1.655</v>
      </c>
      <c r="M86" s="85">
        <v>1228558.3400000001</v>
      </c>
      <c r="N86" s="85">
        <v>817998.97</v>
      </c>
      <c r="O86" s="28">
        <f>VLOOKUP(G86,'CCI&amp;CII'!$C$9:$F$24,4,FALSE)</f>
        <v>124.37</v>
      </c>
      <c r="P86" s="37">
        <f t="shared" si="102"/>
        <v>1.3079984015825301</v>
      </c>
      <c r="Q86" s="24">
        <f t="shared" si="87"/>
        <v>1606952.3449708866</v>
      </c>
      <c r="R86" s="24">
        <f t="shared" si="88"/>
        <v>479790.05728416471</v>
      </c>
      <c r="S86" s="24">
        <f t="shared" si="103"/>
        <v>1127162.2876867219</v>
      </c>
      <c r="T86" s="30">
        <f t="shared" si="90"/>
        <v>40969</v>
      </c>
      <c r="U86" s="114">
        <f>HLOOKUP(T86,Sheet3!$D$3:$N$14,12)</f>
        <v>149.9097568</v>
      </c>
      <c r="V86" s="114">
        <f>HLOOKUP(T86,Sheet3!$D$3:$N$14,12)</f>
        <v>149.9097568</v>
      </c>
      <c r="W86" s="28">
        <f>V86/U86</f>
        <v>1</v>
      </c>
      <c r="X86" s="28">
        <f>HLOOKUP($X$1,Sheet3!$3:$14,12)</f>
        <v>116.0237568</v>
      </c>
      <c r="Y86" s="28">
        <f>HLOOKUP($Y$1,Sheet3!$3:$14,12)</f>
        <v>149.50524627364123</v>
      </c>
      <c r="Z86" s="28">
        <f>Y86/X86</f>
        <v>1.288574429901939</v>
      </c>
      <c r="AA86" s="28">
        <f>Z86*W86</f>
        <v>1.288574429901939</v>
      </c>
      <c r="AB86" s="115">
        <f t="shared" si="104"/>
        <v>35</v>
      </c>
      <c r="AC86" s="92">
        <f t="shared" si="104"/>
        <v>0.95</v>
      </c>
      <c r="AD86" s="24">
        <f t="shared" si="105"/>
        <v>1583088.8625667726</v>
      </c>
      <c r="AE86" s="24">
        <f t="shared" si="106"/>
        <v>472665.10325207922</v>
      </c>
      <c r="AF86" s="25">
        <f t="shared" si="107"/>
        <v>1110423.7593146935</v>
      </c>
    </row>
    <row r="87" spans="1:32" ht="15" hidden="1" customHeight="1" x14ac:dyDescent="0.25">
      <c r="A87" s="6" t="s">
        <v>1582</v>
      </c>
      <c r="B87" s="6" t="s">
        <v>28</v>
      </c>
      <c r="C87" s="6" t="s">
        <v>4517</v>
      </c>
      <c r="D87" s="83">
        <v>1</v>
      </c>
      <c r="E87" s="6" t="s">
        <v>8</v>
      </c>
      <c r="F87" s="27">
        <v>41305</v>
      </c>
      <c r="G87" s="85">
        <f t="shared" si="84"/>
        <v>2013</v>
      </c>
      <c r="H87" s="83">
        <f t="shared" si="110"/>
        <v>10</v>
      </c>
      <c r="I87" s="85">
        <v>30</v>
      </c>
      <c r="J87" s="84">
        <v>0.95</v>
      </c>
      <c r="K87" s="85">
        <f>VLOOKUP(G87,'CCI&amp;CII'!$C$3:$E$24,3,FALSE)</f>
        <v>220</v>
      </c>
      <c r="L87" s="83">
        <f t="shared" si="85"/>
        <v>1.5045454545454546</v>
      </c>
      <c r="M87" s="85">
        <v>1204564</v>
      </c>
      <c r="N87" s="85">
        <v>782158.04</v>
      </c>
      <c r="O87"/>
      <c r="Q87"/>
      <c r="R87"/>
      <c r="S87"/>
      <c r="U87"/>
      <c r="V87"/>
      <c r="AD87"/>
      <c r="AE87"/>
      <c r="AF87"/>
    </row>
    <row r="88" spans="1:32" ht="15" customHeight="1" x14ac:dyDescent="0.25">
      <c r="A88" s="6" t="s">
        <v>1582</v>
      </c>
      <c r="B88" s="6" t="s">
        <v>109</v>
      </c>
      <c r="C88" s="6" t="s">
        <v>4519</v>
      </c>
      <c r="D88" s="83">
        <v>1</v>
      </c>
      <c r="E88" s="6" t="s">
        <v>672</v>
      </c>
      <c r="F88" s="27">
        <v>41943</v>
      </c>
      <c r="G88" s="85">
        <f t="shared" si="84"/>
        <v>2014</v>
      </c>
      <c r="H88" s="83">
        <f t="shared" si="110"/>
        <v>9</v>
      </c>
      <c r="I88" s="85">
        <v>10</v>
      </c>
      <c r="J88" s="84">
        <v>1</v>
      </c>
      <c r="K88" s="85">
        <f>VLOOKUP(G88,'CCI&amp;CII'!$C$3:$E$24,3,FALSE)</f>
        <v>240</v>
      </c>
      <c r="L88" s="83">
        <f t="shared" si="85"/>
        <v>1.3791666666666667</v>
      </c>
      <c r="M88" s="85">
        <v>1183607.8799999999</v>
      </c>
      <c r="N88" s="85">
        <v>850885.03</v>
      </c>
      <c r="O88" s="28">
        <f>VLOOKUP(G88,'CCI&amp;CII'!$C$9:$F$24,4,FALSE)</f>
        <v>140.37</v>
      </c>
      <c r="P88" s="37">
        <f t="shared" ref="P88" si="111">$P$2/O88</f>
        <v>1.1589068975195502</v>
      </c>
      <c r="Q88" s="24">
        <f t="shared" ref="Q88:Q118" si="112">P88*M88</f>
        <v>1371691.3360904921</v>
      </c>
      <c r="R88" s="24">
        <f t="shared" ref="R88:R118" si="113">Q88*(J88/I88)*IF(H88&gt;I88,I88,H88)</f>
        <v>1234522.2024814431</v>
      </c>
      <c r="S88" s="24">
        <f t="shared" ref="S88" si="114">Q88-R88</f>
        <v>137169.13360904902</v>
      </c>
      <c r="T88" s="30">
        <f t="shared" ref="T88:T118" si="115">DATE(YEAR(F88),MONTH(F88),1)</f>
        <v>41913</v>
      </c>
      <c r="U88"/>
      <c r="V88"/>
      <c r="X88" s="28">
        <f>HLOOKUP(T88,Sheet3!$3:$14,12)</f>
        <v>124.36757055487999</v>
      </c>
      <c r="Y88" s="28">
        <f>HLOOKUP($Y$1,Sheet3!$3:$14,12)</f>
        <v>149.50524627364123</v>
      </c>
      <c r="Z88" s="28">
        <f t="shared" ref="Z88" si="116">Y88/X88</f>
        <v>1.2021240393022607</v>
      </c>
      <c r="AA88" s="115">
        <f t="shared" ref="AA88" si="117">Z88</f>
        <v>1.2021240393022607</v>
      </c>
      <c r="AB88" s="115">
        <f t="shared" ref="AB88:AB118" si="118">I88</f>
        <v>10</v>
      </c>
      <c r="AC88" s="92">
        <f t="shared" ref="AC88:AC118" si="119">J88</f>
        <v>1</v>
      </c>
      <c r="AD88" s="24">
        <f t="shared" ref="AD88:AD118" si="120">AA88*M88</f>
        <v>1422843.4856555853</v>
      </c>
      <c r="AE88" s="24">
        <f t="shared" ref="AE88:AE118" si="121">AD88*(AC88/AB88)*IF(H88&gt;AB88,AB88,H88)</f>
        <v>1280559.1370900266</v>
      </c>
      <c r="AF88" s="25">
        <f t="shared" ref="AF88" si="122">AD88-AE88</f>
        <v>142284.34856555867</v>
      </c>
    </row>
    <row r="89" spans="1:32" ht="15" customHeight="1" x14ac:dyDescent="0.25">
      <c r="A89" s="6" t="s">
        <v>1583</v>
      </c>
      <c r="B89" s="6" t="s">
        <v>117</v>
      </c>
      <c r="C89" s="6" t="s">
        <v>4518</v>
      </c>
      <c r="D89" s="83">
        <v>1</v>
      </c>
      <c r="E89" s="6" t="s">
        <v>45</v>
      </c>
      <c r="F89" s="27">
        <v>41182</v>
      </c>
      <c r="G89" s="85">
        <f t="shared" si="84"/>
        <v>2012</v>
      </c>
      <c r="H89" s="83">
        <f t="shared" ref="H89:H107" si="123">$H$2-G89</f>
        <v>11</v>
      </c>
      <c r="I89" s="85">
        <v>10</v>
      </c>
      <c r="J89" s="84">
        <v>1</v>
      </c>
      <c r="K89" s="85">
        <f>VLOOKUP(G89,'CCI&amp;CII'!$C$3:$E$24,3,FALSE)</f>
        <v>200</v>
      </c>
      <c r="L89" s="83">
        <f t="shared" si="85"/>
        <v>1.655</v>
      </c>
      <c r="M89" s="85">
        <v>1050267.73</v>
      </c>
      <c r="N89" s="85">
        <v>708854.78</v>
      </c>
      <c r="O89" s="28">
        <f>VLOOKUP(G89,'CCI&amp;CII'!$C$9:$F$24,4,FALSE)</f>
        <v>124.37</v>
      </c>
      <c r="P89" s="37">
        <f t="shared" ref="P89:P108" si="124">$P$2/O89</f>
        <v>1.3079984015825301</v>
      </c>
      <c r="Q89" s="24">
        <f t="shared" si="112"/>
        <v>1373748.5120737122</v>
      </c>
      <c r="R89" s="24">
        <f t="shared" si="113"/>
        <v>1373748.5120737122</v>
      </c>
      <c r="S89" s="24">
        <f t="shared" ref="S89:S108" si="125">Q89-R89</f>
        <v>0</v>
      </c>
      <c r="T89" s="30">
        <f t="shared" si="115"/>
        <v>41153</v>
      </c>
      <c r="U89"/>
      <c r="V89"/>
      <c r="X89" s="28">
        <f>HLOOKUP(T89,Sheet3!$3:$14,12)</f>
        <v>116.0237568</v>
      </c>
      <c r="Y89" s="28">
        <f>HLOOKUP($Y$1,Sheet3!$3:$14,12)</f>
        <v>149.50524627364123</v>
      </c>
      <c r="Z89" s="28">
        <f>Y89/X89</f>
        <v>1.288574429901939</v>
      </c>
      <c r="AA89" s="115">
        <f>Z89</f>
        <v>1.288574429901939</v>
      </c>
      <c r="AB89" s="115">
        <f t="shared" si="118"/>
        <v>10</v>
      </c>
      <c r="AC89" s="92">
        <f t="shared" si="119"/>
        <v>1</v>
      </c>
      <c r="AD89" s="24">
        <f t="shared" si="120"/>
        <v>1353348.1414291535</v>
      </c>
      <c r="AE89" s="24">
        <f t="shared" si="121"/>
        <v>1353348.1414291537</v>
      </c>
      <c r="AF89" s="25">
        <f t="shared" ref="AF89:AF107" si="126">AD89-AE89</f>
        <v>0</v>
      </c>
    </row>
    <row r="90" spans="1:32" ht="15" customHeight="1" x14ac:dyDescent="0.25">
      <c r="A90" s="6" t="s">
        <v>1583</v>
      </c>
      <c r="B90" s="6" t="s">
        <v>65</v>
      </c>
      <c r="C90" s="6" t="s">
        <v>4519</v>
      </c>
      <c r="D90" s="83">
        <v>1</v>
      </c>
      <c r="E90" s="6" t="s">
        <v>8</v>
      </c>
      <c r="F90" s="27">
        <v>40992</v>
      </c>
      <c r="G90" s="85">
        <f t="shared" si="84"/>
        <v>2012</v>
      </c>
      <c r="H90" s="83">
        <f t="shared" si="123"/>
        <v>11</v>
      </c>
      <c r="I90" s="85">
        <v>35</v>
      </c>
      <c r="J90" s="84">
        <v>0.95</v>
      </c>
      <c r="K90" s="85">
        <f>VLOOKUP(G90,'CCI&amp;CII'!$C$3:$E$24,3,FALSE)</f>
        <v>200</v>
      </c>
      <c r="L90" s="83">
        <f t="shared" si="85"/>
        <v>1.655</v>
      </c>
      <c r="M90" s="85">
        <v>1037932.67</v>
      </c>
      <c r="N90" s="85">
        <v>691723.72</v>
      </c>
      <c r="O90" s="28">
        <f>VLOOKUP(G90,'CCI&amp;CII'!$C$9:$F$24,4,FALSE)</f>
        <v>124.37</v>
      </c>
      <c r="P90" s="37">
        <f t="shared" si="124"/>
        <v>1.3079984015825301</v>
      </c>
      <c r="Q90" s="24">
        <f t="shared" si="112"/>
        <v>1357614.2733102879</v>
      </c>
      <c r="R90" s="24">
        <f t="shared" si="113"/>
        <v>405344.83303121448</v>
      </c>
      <c r="S90" s="24">
        <f t="shared" si="125"/>
        <v>952269.44027907331</v>
      </c>
      <c r="T90" s="30">
        <f t="shared" si="115"/>
        <v>40969</v>
      </c>
      <c r="U90" s="114">
        <f>HLOOKUP(T90,Sheet3!$D$3:$N$14,12)</f>
        <v>149.9097568</v>
      </c>
      <c r="V90" s="114">
        <f>HLOOKUP(T90,Sheet3!$D$3:$N$14,12)</f>
        <v>149.9097568</v>
      </c>
      <c r="W90" s="28">
        <f>V90/U90</f>
        <v>1</v>
      </c>
      <c r="X90" s="28">
        <f>HLOOKUP($X$1,Sheet3!$3:$14,12)</f>
        <v>116.0237568</v>
      </c>
      <c r="Y90" s="28">
        <f>HLOOKUP($Y$1,Sheet3!$3:$14,12)</f>
        <v>149.50524627364123</v>
      </c>
      <c r="Z90" s="28">
        <f>Y90/X90</f>
        <v>1.288574429901939</v>
      </c>
      <c r="AA90" s="28">
        <f>Z90*W90</f>
        <v>1.288574429901939</v>
      </c>
      <c r="AB90" s="115">
        <f t="shared" si="118"/>
        <v>35</v>
      </c>
      <c r="AC90" s="92">
        <f t="shared" si="119"/>
        <v>0.95</v>
      </c>
      <c r="AD90" s="24">
        <f t="shared" si="120"/>
        <v>1337453.4985218474</v>
      </c>
      <c r="AE90" s="24">
        <f t="shared" si="121"/>
        <v>399325.40170152299</v>
      </c>
      <c r="AF90" s="25">
        <f t="shared" si="126"/>
        <v>938128.09682032443</v>
      </c>
    </row>
    <row r="91" spans="1:32" ht="15" customHeight="1" x14ac:dyDescent="0.25">
      <c r="A91" s="6" t="s">
        <v>1583</v>
      </c>
      <c r="B91" s="6" t="s">
        <v>98</v>
      </c>
      <c r="C91" s="6" t="s">
        <v>4519</v>
      </c>
      <c r="D91" s="83">
        <v>1</v>
      </c>
      <c r="E91" s="6" t="s">
        <v>8</v>
      </c>
      <c r="F91" s="27">
        <v>41724</v>
      </c>
      <c r="G91" s="85">
        <f t="shared" si="84"/>
        <v>2014</v>
      </c>
      <c r="H91" s="83">
        <f t="shared" si="123"/>
        <v>9</v>
      </c>
      <c r="I91" s="85">
        <v>35</v>
      </c>
      <c r="J91" s="84">
        <v>0.95</v>
      </c>
      <c r="K91" s="85">
        <f>VLOOKUP(G91,'CCI&amp;CII'!$C$3:$E$24,3,FALSE)</f>
        <v>240</v>
      </c>
      <c r="L91" s="83">
        <f t="shared" si="85"/>
        <v>1.3791666666666667</v>
      </c>
      <c r="M91" s="85">
        <v>781076.76</v>
      </c>
      <c r="N91" s="85">
        <v>546075.82999999996</v>
      </c>
      <c r="O91" s="28">
        <f>VLOOKUP(G91,'CCI&amp;CII'!$C$9:$F$24,4,FALSE)</f>
        <v>140.37</v>
      </c>
      <c r="P91" s="37">
        <f t="shared" si="124"/>
        <v>1.1589068975195502</v>
      </c>
      <c r="Q91" s="24">
        <f t="shared" si="112"/>
        <v>905195.24465622229</v>
      </c>
      <c r="R91" s="24">
        <f t="shared" si="113"/>
        <v>221126.26690887718</v>
      </c>
      <c r="S91" s="24">
        <f t="shared" si="125"/>
        <v>684068.97774734511</v>
      </c>
      <c r="T91" s="30">
        <f t="shared" si="115"/>
        <v>41699</v>
      </c>
      <c r="U91"/>
      <c r="V91"/>
      <c r="X91" s="28">
        <f>HLOOKUP(T91,Sheet3!$3:$14,12)</f>
        <v>119.078587072</v>
      </c>
      <c r="Y91" s="28">
        <f>HLOOKUP($Y$1,Sheet3!$3:$14,12)</f>
        <v>149.50524627364123</v>
      </c>
      <c r="Z91" s="28">
        <f t="shared" ref="Z91:Z94" si="127">Y91/X91</f>
        <v>1.2555174691755788</v>
      </c>
      <c r="AA91" s="115">
        <f t="shared" ref="AA91:AA94" si="128">Z91</f>
        <v>1.2555174691755788</v>
      </c>
      <c r="AB91" s="115">
        <f t="shared" si="118"/>
        <v>35</v>
      </c>
      <c r="AC91" s="92">
        <f t="shared" si="119"/>
        <v>0.95</v>
      </c>
      <c r="AD91" s="24">
        <f t="shared" si="120"/>
        <v>980655.51694706094</v>
      </c>
      <c r="AE91" s="24">
        <f t="shared" si="121"/>
        <v>239560.13342563916</v>
      </c>
      <c r="AF91" s="25">
        <f t="shared" si="126"/>
        <v>741095.38352142181</v>
      </c>
    </row>
    <row r="92" spans="1:32" ht="15" customHeight="1" x14ac:dyDescent="0.25">
      <c r="A92" s="6" t="s">
        <v>1583</v>
      </c>
      <c r="B92" s="6" t="s">
        <v>138</v>
      </c>
      <c r="C92" s="6" t="s">
        <v>4523</v>
      </c>
      <c r="D92" s="83">
        <v>1</v>
      </c>
      <c r="E92" s="6" t="s">
        <v>8</v>
      </c>
      <c r="F92" s="27">
        <v>41883</v>
      </c>
      <c r="G92" s="85">
        <f t="shared" si="84"/>
        <v>2014</v>
      </c>
      <c r="H92" s="83">
        <f t="shared" si="123"/>
        <v>9</v>
      </c>
      <c r="I92" s="85">
        <v>15</v>
      </c>
      <c r="J92" s="84">
        <v>1</v>
      </c>
      <c r="K92" s="85">
        <f>VLOOKUP(G92,'CCI&amp;CII'!$C$3:$E$24,3,FALSE)</f>
        <v>240</v>
      </c>
      <c r="L92" s="83">
        <f t="shared" si="85"/>
        <v>1.3791666666666667</v>
      </c>
      <c r="M92" s="85">
        <v>775926.27</v>
      </c>
      <c r="N92" s="85">
        <v>553546.21</v>
      </c>
      <c r="O92" s="28">
        <f>VLOOKUP(G92,'CCI&amp;CII'!$C$9:$F$24,4,FALSE)</f>
        <v>140.37</v>
      </c>
      <c r="P92" s="37">
        <f t="shared" si="124"/>
        <v>1.1589068975195502</v>
      </c>
      <c r="Q92" s="24">
        <f t="shared" si="112"/>
        <v>899226.30626961694</v>
      </c>
      <c r="R92" s="24">
        <f t="shared" si="113"/>
        <v>539535.78376177012</v>
      </c>
      <c r="S92" s="24">
        <f t="shared" si="125"/>
        <v>359690.52250784682</v>
      </c>
      <c r="T92" s="30">
        <f t="shared" si="115"/>
        <v>41883</v>
      </c>
      <c r="U92"/>
      <c r="V92"/>
      <c r="X92" s="28">
        <f>HLOOKUP(T92,Sheet3!$3:$14,12)</f>
        <v>124.36757055487999</v>
      </c>
      <c r="Y92" s="28">
        <f>HLOOKUP($Y$1,Sheet3!$3:$14,12)</f>
        <v>149.50524627364123</v>
      </c>
      <c r="Z92" s="28">
        <f t="shared" si="127"/>
        <v>1.2021240393022607</v>
      </c>
      <c r="AA92" s="115">
        <f t="shared" si="128"/>
        <v>1.2021240393022607</v>
      </c>
      <c r="AB92" s="115">
        <f t="shared" si="118"/>
        <v>15</v>
      </c>
      <c r="AC92" s="92">
        <f t="shared" si="119"/>
        <v>1</v>
      </c>
      <c r="AD92" s="24">
        <f t="shared" si="120"/>
        <v>932759.62189313665</v>
      </c>
      <c r="AE92" s="24">
        <f t="shared" si="121"/>
        <v>559655.77313588199</v>
      </c>
      <c r="AF92" s="25">
        <f t="shared" si="126"/>
        <v>373103.84875725466</v>
      </c>
    </row>
    <row r="93" spans="1:32" x14ac:dyDescent="0.25">
      <c r="A93" s="6" t="s">
        <v>1583</v>
      </c>
      <c r="B93" s="6" t="s">
        <v>101</v>
      </c>
      <c r="C93" s="6" t="s">
        <v>4520</v>
      </c>
      <c r="D93" s="83">
        <v>0</v>
      </c>
      <c r="E93" s="6" t="s">
        <v>41</v>
      </c>
      <c r="F93" s="27">
        <v>41729</v>
      </c>
      <c r="G93" s="85">
        <f t="shared" si="84"/>
        <v>2014</v>
      </c>
      <c r="H93" s="83">
        <f t="shared" si="123"/>
        <v>9</v>
      </c>
      <c r="I93" s="85">
        <v>12</v>
      </c>
      <c r="J93" s="84">
        <v>1</v>
      </c>
      <c r="K93" s="85">
        <f>VLOOKUP(G93,'CCI&amp;CII'!$C$3:$E$24,3,FALSE)</f>
        <v>240</v>
      </c>
      <c r="L93" s="83">
        <f t="shared" si="85"/>
        <v>1.3791666666666667</v>
      </c>
      <c r="M93" s="85">
        <v>633203.22</v>
      </c>
      <c r="N93" s="85">
        <v>442834.03</v>
      </c>
      <c r="O93" s="28">
        <f>VLOOKUP(G93,'CCI&amp;CII'!$C$9:$F$24,4,FALSE)</f>
        <v>140.37</v>
      </c>
      <c r="P93" s="37">
        <f t="shared" si="124"/>
        <v>1.1589068975195502</v>
      </c>
      <c r="Q93" s="24">
        <f t="shared" si="112"/>
        <v>733823.57918958913</v>
      </c>
      <c r="R93" s="24">
        <f t="shared" si="113"/>
        <v>550367.68439219182</v>
      </c>
      <c r="S93" s="24">
        <f t="shared" si="125"/>
        <v>183455.89479739731</v>
      </c>
      <c r="T93" s="30">
        <f t="shared" si="115"/>
        <v>41699</v>
      </c>
      <c r="U93"/>
      <c r="V93"/>
      <c r="X93" s="28">
        <f>HLOOKUP(T93,Sheet3!$3:$14,12)</f>
        <v>119.078587072</v>
      </c>
      <c r="Y93" s="28">
        <f>HLOOKUP($Y$1,Sheet3!$3:$14,12)</f>
        <v>149.50524627364123</v>
      </c>
      <c r="Z93" s="28">
        <f t="shared" si="127"/>
        <v>1.2555174691755788</v>
      </c>
      <c r="AA93" s="115">
        <f t="shared" si="128"/>
        <v>1.2555174691755788</v>
      </c>
      <c r="AB93" s="115">
        <f t="shared" si="118"/>
        <v>12</v>
      </c>
      <c r="AC93" s="92">
        <f t="shared" si="119"/>
        <v>1</v>
      </c>
      <c r="AD93" s="24">
        <f t="shared" si="120"/>
        <v>794997.70424822718</v>
      </c>
      <c r="AE93" s="24">
        <f t="shared" si="121"/>
        <v>596248.27818617027</v>
      </c>
      <c r="AF93" s="25">
        <f t="shared" si="126"/>
        <v>198749.42606205691</v>
      </c>
    </row>
    <row r="94" spans="1:32" ht="15" customHeight="1" x14ac:dyDescent="0.25">
      <c r="A94" s="6" t="s">
        <v>1582</v>
      </c>
      <c r="B94" s="6" t="s">
        <v>115</v>
      </c>
      <c r="C94" s="6" t="s">
        <v>4519</v>
      </c>
      <c r="D94" s="83">
        <v>1</v>
      </c>
      <c r="E94" s="6" t="s">
        <v>8</v>
      </c>
      <c r="F94" s="27">
        <v>42460</v>
      </c>
      <c r="G94" s="85">
        <f t="shared" si="84"/>
        <v>2016</v>
      </c>
      <c r="H94" s="83">
        <f t="shared" si="123"/>
        <v>7</v>
      </c>
      <c r="I94" s="85">
        <v>35</v>
      </c>
      <c r="J94" s="84">
        <v>0.95</v>
      </c>
      <c r="K94" s="85">
        <f>VLOOKUP(G94,'CCI&amp;CII'!$C$3:$E$24,3,FALSE)</f>
        <v>264</v>
      </c>
      <c r="L94" s="83">
        <f t="shared" si="85"/>
        <v>1.2537878787878789</v>
      </c>
      <c r="M94" s="85">
        <v>540707.14</v>
      </c>
      <c r="N94" s="85">
        <v>414240.46</v>
      </c>
      <c r="O94" s="28">
        <f>VLOOKUP(G94,'CCI&amp;CII'!$C$9:$F$24,4,FALSE)</f>
        <v>141.84</v>
      </c>
      <c r="P94" s="37">
        <f t="shared" si="124"/>
        <v>1.1468962295884044</v>
      </c>
      <c r="Q94" s="24">
        <f t="shared" si="112"/>
        <v>620134.98017752951</v>
      </c>
      <c r="R94" s="24">
        <f t="shared" si="113"/>
        <v>117825.6462337306</v>
      </c>
      <c r="S94" s="24">
        <f t="shared" si="125"/>
        <v>502309.33394379891</v>
      </c>
      <c r="T94" s="30">
        <f t="shared" si="115"/>
        <v>42430</v>
      </c>
      <c r="U94"/>
      <c r="V94"/>
      <c r="X94" s="28">
        <f>HLOOKUP(T94,Sheet3!$3:$14,12)</f>
        <v>126.1389533770752</v>
      </c>
      <c r="Y94" s="28">
        <f>HLOOKUP($Y$1,Sheet3!$3:$14,12)</f>
        <v>149.50524627364123</v>
      </c>
      <c r="Z94" s="28">
        <f t="shared" si="127"/>
        <v>1.1852424827619719</v>
      </c>
      <c r="AA94" s="115">
        <f t="shared" si="128"/>
        <v>1.1852424827619719</v>
      </c>
      <c r="AB94" s="115">
        <f t="shared" si="118"/>
        <v>35</v>
      </c>
      <c r="AC94" s="92">
        <f t="shared" si="119"/>
        <v>0.95</v>
      </c>
      <c r="AD94" s="24">
        <f t="shared" si="120"/>
        <v>640869.07306072512</v>
      </c>
      <c r="AE94" s="24">
        <f t="shared" si="121"/>
        <v>121765.12388153777</v>
      </c>
      <c r="AF94" s="25">
        <f t="shared" si="126"/>
        <v>519103.94917918736</v>
      </c>
    </row>
    <row r="95" spans="1:32" ht="15" customHeight="1" x14ac:dyDescent="0.25">
      <c r="A95" s="6" t="s">
        <v>1585</v>
      </c>
      <c r="B95" s="6" t="s">
        <v>73</v>
      </c>
      <c r="C95" s="6" t="s">
        <v>4519</v>
      </c>
      <c r="D95" s="83">
        <v>1</v>
      </c>
      <c r="E95" s="6" t="s">
        <v>8</v>
      </c>
      <c r="F95" s="27">
        <v>40996</v>
      </c>
      <c r="G95" s="85">
        <f t="shared" si="84"/>
        <v>2012</v>
      </c>
      <c r="H95" s="83">
        <f t="shared" si="123"/>
        <v>11</v>
      </c>
      <c r="I95" s="85">
        <v>35</v>
      </c>
      <c r="J95" s="84">
        <v>0.95</v>
      </c>
      <c r="K95" s="85">
        <f>VLOOKUP(G95,'CCI&amp;CII'!$C$3:$E$24,3,FALSE)</f>
        <v>200</v>
      </c>
      <c r="L95" s="83">
        <f t="shared" si="85"/>
        <v>1.655</v>
      </c>
      <c r="M95" s="85">
        <v>489583.96</v>
      </c>
      <c r="N95" s="85">
        <v>326367.40000000002</v>
      </c>
      <c r="O95" s="28">
        <f>VLOOKUP(G95,'CCI&amp;CII'!$C$9:$F$24,4,FALSE)</f>
        <v>124.37</v>
      </c>
      <c r="P95" s="37">
        <f t="shared" si="124"/>
        <v>1.3079984015825301</v>
      </c>
      <c r="Q95" s="24">
        <f t="shared" si="112"/>
        <v>640375.0371204454</v>
      </c>
      <c r="R95" s="24">
        <f t="shared" si="113"/>
        <v>191197.68965453297</v>
      </c>
      <c r="S95" s="24">
        <f t="shared" si="125"/>
        <v>449177.34746591246</v>
      </c>
      <c r="T95" s="30">
        <f t="shared" si="115"/>
        <v>40969</v>
      </c>
      <c r="U95" s="114">
        <f>HLOOKUP(T95,Sheet3!$D$3:$N$14,12)</f>
        <v>149.9097568</v>
      </c>
      <c r="V95" s="114">
        <f>HLOOKUP(T95,Sheet3!$D$3:$N$14,12)</f>
        <v>149.9097568</v>
      </c>
      <c r="W95" s="28">
        <f>V95/U95</f>
        <v>1</v>
      </c>
      <c r="X95" s="28">
        <f>HLOOKUP($X$1,Sheet3!$3:$14,12)</f>
        <v>116.0237568</v>
      </c>
      <c r="Y95" s="28">
        <f>HLOOKUP($Y$1,Sheet3!$3:$14,12)</f>
        <v>149.50524627364123</v>
      </c>
      <c r="Z95" s="28">
        <f>Y95/X95</f>
        <v>1.288574429901939</v>
      </c>
      <c r="AA95" s="28">
        <f>Z95*W95</f>
        <v>1.288574429901939</v>
      </c>
      <c r="AB95" s="115">
        <f t="shared" si="118"/>
        <v>35</v>
      </c>
      <c r="AC95" s="92">
        <f t="shared" si="119"/>
        <v>0.95</v>
      </c>
      <c r="AD95" s="24">
        <f t="shared" si="120"/>
        <v>630865.3721461338</v>
      </c>
      <c r="AE95" s="24">
        <f t="shared" si="121"/>
        <v>188358.37539791712</v>
      </c>
      <c r="AF95" s="25">
        <f t="shared" si="126"/>
        <v>442506.99674821668</v>
      </c>
    </row>
    <row r="96" spans="1:32" ht="15" customHeight="1" x14ac:dyDescent="0.25">
      <c r="A96" s="6" t="s">
        <v>1585</v>
      </c>
      <c r="B96" s="6" t="s">
        <v>124</v>
      </c>
      <c r="C96" s="6" t="s">
        <v>4518</v>
      </c>
      <c r="D96" s="83">
        <v>1</v>
      </c>
      <c r="E96" s="6" t="s">
        <v>8</v>
      </c>
      <c r="F96" s="27">
        <v>41364</v>
      </c>
      <c r="G96" s="85">
        <f t="shared" si="84"/>
        <v>2013</v>
      </c>
      <c r="H96" s="83">
        <f t="shared" si="123"/>
        <v>10</v>
      </c>
      <c r="I96" s="85">
        <v>10</v>
      </c>
      <c r="J96" s="84">
        <v>1</v>
      </c>
      <c r="K96" s="85">
        <f>VLOOKUP(G96,'CCI&amp;CII'!$C$3:$E$24,3,FALSE)</f>
        <v>220</v>
      </c>
      <c r="L96" s="83">
        <f t="shared" si="85"/>
        <v>1.5045454545454546</v>
      </c>
      <c r="M96" s="85">
        <v>436195.83</v>
      </c>
      <c r="N96" s="85">
        <v>297945.90000000002</v>
      </c>
      <c r="O96" s="28">
        <f>VLOOKUP(G96,'CCI&amp;CII'!$C$9:$F$24,4,FALSE)</f>
        <v>140.44</v>
      </c>
      <c r="P96" s="37">
        <f t="shared" si="124"/>
        <v>1.158329259504552</v>
      </c>
      <c r="Q96" s="24">
        <f t="shared" si="112"/>
        <v>505258.3927628735</v>
      </c>
      <c r="R96" s="24">
        <f t="shared" si="113"/>
        <v>505258.39276287355</v>
      </c>
      <c r="S96" s="24">
        <f t="shared" si="125"/>
        <v>0</v>
      </c>
      <c r="T96" s="30">
        <f t="shared" si="115"/>
        <v>41334</v>
      </c>
      <c r="U96"/>
      <c r="V96"/>
      <c r="X96" s="28">
        <f>HLOOKUP(T96,Sheet3!$3:$14,12)</f>
        <v>116.0237568</v>
      </c>
      <c r="Y96" s="28">
        <f>HLOOKUP($Y$1,Sheet3!$3:$14,12)</f>
        <v>149.50524627364123</v>
      </c>
      <c r="Z96" s="28">
        <f t="shared" ref="Z96:Z107" si="129">Y96/X96</f>
        <v>1.288574429901939</v>
      </c>
      <c r="AA96" s="115">
        <f t="shared" ref="AA96:AA107" si="130">Z96</f>
        <v>1.288574429901939</v>
      </c>
      <c r="AB96" s="115">
        <f t="shared" si="118"/>
        <v>10</v>
      </c>
      <c r="AC96" s="92">
        <f t="shared" si="119"/>
        <v>1</v>
      </c>
      <c r="AD96" s="24">
        <f t="shared" si="120"/>
        <v>562070.79296785314</v>
      </c>
      <c r="AE96" s="24">
        <f t="shared" si="121"/>
        <v>562070.79296785314</v>
      </c>
      <c r="AF96" s="25">
        <f t="shared" si="126"/>
        <v>0</v>
      </c>
    </row>
    <row r="97" spans="1:32" ht="15" customHeight="1" x14ac:dyDescent="0.25">
      <c r="A97" s="6" t="s">
        <v>1585</v>
      </c>
      <c r="B97" s="6" t="s">
        <v>150</v>
      </c>
      <c r="C97" s="6" t="s">
        <v>4521</v>
      </c>
      <c r="D97" s="83">
        <v>2</v>
      </c>
      <c r="E97" s="6" t="s">
        <v>8</v>
      </c>
      <c r="F97" s="27">
        <v>44651</v>
      </c>
      <c r="G97" s="85">
        <f t="shared" si="84"/>
        <v>2022</v>
      </c>
      <c r="H97" s="83">
        <f t="shared" si="123"/>
        <v>1</v>
      </c>
      <c r="I97" s="85">
        <v>10</v>
      </c>
      <c r="J97" s="84">
        <v>1</v>
      </c>
      <c r="K97" s="85">
        <f>VLOOKUP(G97,'CCI&amp;CII'!$C$3:$E$24,3,FALSE)</f>
        <v>331</v>
      </c>
      <c r="L97" s="83">
        <f t="shared" si="85"/>
        <v>1</v>
      </c>
      <c r="M97" s="85">
        <v>435885</v>
      </c>
      <c r="N97" s="85">
        <v>421286.55</v>
      </c>
      <c r="O97" s="28">
        <f>VLOOKUP(G97,'CCI&amp;CII'!$C$9:$F$24,4,FALSE)</f>
        <v>162.67576120481928</v>
      </c>
      <c r="P97" s="37">
        <f t="shared" si="124"/>
        <v>1</v>
      </c>
      <c r="Q97" s="24">
        <f t="shared" si="112"/>
        <v>435885</v>
      </c>
      <c r="R97" s="24">
        <f t="shared" si="113"/>
        <v>43588.5</v>
      </c>
      <c r="S97" s="24">
        <f t="shared" si="125"/>
        <v>392296.5</v>
      </c>
      <c r="T97" s="30">
        <f t="shared" si="115"/>
        <v>44621</v>
      </c>
      <c r="U97"/>
      <c r="V97"/>
      <c r="X97" s="28">
        <f>HLOOKUP(T97,Sheet3!$3:$14,12)</f>
        <v>135.89287895425139</v>
      </c>
      <c r="Y97" s="28">
        <f>HLOOKUP($Y$1,Sheet3!$3:$14,12)</f>
        <v>149.50524627364123</v>
      </c>
      <c r="Z97" s="28">
        <f t="shared" si="129"/>
        <v>1.100169835418473</v>
      </c>
      <c r="AA97" s="115">
        <f t="shared" si="130"/>
        <v>1.100169835418473</v>
      </c>
      <c r="AB97" s="115">
        <f t="shared" si="118"/>
        <v>10</v>
      </c>
      <c r="AC97" s="92">
        <f t="shared" si="119"/>
        <v>1</v>
      </c>
      <c r="AD97" s="24">
        <f t="shared" si="120"/>
        <v>479547.52871138114</v>
      </c>
      <c r="AE97" s="24">
        <f t="shared" si="121"/>
        <v>47954.752871138116</v>
      </c>
      <c r="AF97" s="25">
        <f t="shared" si="126"/>
        <v>431592.77584024303</v>
      </c>
    </row>
    <row r="98" spans="1:32" ht="15" customHeight="1" x14ac:dyDescent="0.25">
      <c r="A98" s="6" t="s">
        <v>1583</v>
      </c>
      <c r="B98" s="6" t="s">
        <v>113</v>
      </c>
      <c r="C98" s="6" t="s">
        <v>4519</v>
      </c>
      <c r="D98" s="83">
        <v>1</v>
      </c>
      <c r="E98" s="6" t="s">
        <v>41</v>
      </c>
      <c r="F98" s="27">
        <v>42451</v>
      </c>
      <c r="G98" s="85">
        <f t="shared" si="84"/>
        <v>2016</v>
      </c>
      <c r="H98" s="83">
        <f t="shared" si="123"/>
        <v>7</v>
      </c>
      <c r="I98" s="85">
        <v>35</v>
      </c>
      <c r="J98" s="84">
        <v>0.95</v>
      </c>
      <c r="K98" s="85">
        <f>VLOOKUP(G98,'CCI&amp;CII'!$C$3:$E$24,3,FALSE)</f>
        <v>264</v>
      </c>
      <c r="L98" s="83">
        <f t="shared" si="85"/>
        <v>1.2537878787878789</v>
      </c>
      <c r="M98" s="85">
        <v>382050.07</v>
      </c>
      <c r="N98" s="85">
        <v>292378.13</v>
      </c>
      <c r="O98" s="28">
        <f>VLOOKUP(G98,'CCI&amp;CII'!$C$9:$F$24,4,FALSE)</f>
        <v>141.84</v>
      </c>
      <c r="P98" s="37">
        <f t="shared" si="124"/>
        <v>1.1468962295884044</v>
      </c>
      <c r="Q98" s="24">
        <f t="shared" si="112"/>
        <v>438171.78479698597</v>
      </c>
      <c r="R98" s="24">
        <f t="shared" si="113"/>
        <v>83252.639111427328</v>
      </c>
      <c r="S98" s="24">
        <f t="shared" si="125"/>
        <v>354919.14568555867</v>
      </c>
      <c r="T98" s="30">
        <f t="shared" si="115"/>
        <v>42430</v>
      </c>
      <c r="U98"/>
      <c r="V98"/>
      <c r="X98" s="28">
        <f>HLOOKUP(T98,Sheet3!$3:$14,12)</f>
        <v>126.1389533770752</v>
      </c>
      <c r="Y98" s="28">
        <f>HLOOKUP($Y$1,Sheet3!$3:$14,12)</f>
        <v>149.50524627364123</v>
      </c>
      <c r="Z98" s="28">
        <f t="shared" si="129"/>
        <v>1.1852424827619719</v>
      </c>
      <c r="AA98" s="115">
        <f t="shared" si="130"/>
        <v>1.1852424827619719</v>
      </c>
      <c r="AB98" s="115">
        <f t="shared" si="118"/>
        <v>35</v>
      </c>
      <c r="AC98" s="92">
        <f t="shared" si="119"/>
        <v>0.95</v>
      </c>
      <c r="AD98" s="24">
        <f t="shared" si="120"/>
        <v>452821.97350618517</v>
      </c>
      <c r="AE98" s="24">
        <f t="shared" si="121"/>
        <v>86036.174966175182</v>
      </c>
      <c r="AF98" s="25">
        <f t="shared" si="126"/>
        <v>366785.79854001</v>
      </c>
    </row>
    <row r="99" spans="1:32" ht="15" customHeight="1" x14ac:dyDescent="0.25">
      <c r="A99" s="6" t="s">
        <v>1584</v>
      </c>
      <c r="B99" s="6" t="s">
        <v>146</v>
      </c>
      <c r="C99" s="6" t="s">
        <v>4521</v>
      </c>
      <c r="D99" s="83">
        <v>1</v>
      </c>
      <c r="E99" s="6" t="s">
        <v>41</v>
      </c>
      <c r="F99" s="27">
        <v>44592</v>
      </c>
      <c r="G99" s="85">
        <f t="shared" si="84"/>
        <v>2022</v>
      </c>
      <c r="H99" s="83">
        <f t="shared" si="123"/>
        <v>1</v>
      </c>
      <c r="I99" s="85">
        <v>10</v>
      </c>
      <c r="J99" s="84">
        <v>1</v>
      </c>
      <c r="K99" s="85">
        <f>VLOOKUP(G99,'CCI&amp;CII'!$C$3:$E$24,3,FALSE)</f>
        <v>331</v>
      </c>
      <c r="L99" s="83">
        <f t="shared" si="85"/>
        <v>1</v>
      </c>
      <c r="M99" s="85">
        <v>327704.59999999998</v>
      </c>
      <c r="N99" s="85">
        <v>314960.03999999998</v>
      </c>
      <c r="O99" s="28">
        <f>VLOOKUP(G99,'CCI&amp;CII'!$C$9:$F$24,4,FALSE)</f>
        <v>162.67576120481928</v>
      </c>
      <c r="P99" s="37">
        <f t="shared" si="124"/>
        <v>1</v>
      </c>
      <c r="Q99" s="24">
        <f t="shared" si="112"/>
        <v>327704.59999999998</v>
      </c>
      <c r="R99" s="24">
        <f t="shared" si="113"/>
        <v>32770.46</v>
      </c>
      <c r="S99" s="24">
        <f t="shared" si="125"/>
        <v>294934.13999999996</v>
      </c>
      <c r="T99" s="30">
        <f t="shared" si="115"/>
        <v>44562</v>
      </c>
      <c r="U99"/>
      <c r="V99"/>
      <c r="X99" s="28">
        <f>HLOOKUP(T99,Sheet3!$3:$14,12)</f>
        <v>135.89287895425139</v>
      </c>
      <c r="Y99" s="28">
        <f>HLOOKUP($Y$1,Sheet3!$3:$14,12)</f>
        <v>149.50524627364123</v>
      </c>
      <c r="Z99" s="28">
        <f t="shared" si="129"/>
        <v>1.100169835418473</v>
      </c>
      <c r="AA99" s="115">
        <f t="shared" si="130"/>
        <v>1.100169835418473</v>
      </c>
      <c r="AB99" s="115">
        <f t="shared" si="118"/>
        <v>10</v>
      </c>
      <c r="AC99" s="92">
        <f t="shared" si="119"/>
        <v>1</v>
      </c>
      <c r="AD99" s="24">
        <f t="shared" si="120"/>
        <v>360530.7158478765</v>
      </c>
      <c r="AE99" s="24">
        <f t="shared" si="121"/>
        <v>36053.071584787649</v>
      </c>
      <c r="AF99" s="25">
        <f t="shared" si="126"/>
        <v>324477.64426308888</v>
      </c>
    </row>
    <row r="100" spans="1:32" ht="15" customHeight="1" x14ac:dyDescent="0.25">
      <c r="A100" s="6" t="s">
        <v>1584</v>
      </c>
      <c r="B100" s="6" t="s">
        <v>116</v>
      </c>
      <c r="C100" s="6" t="s">
        <v>4519</v>
      </c>
      <c r="D100" s="83">
        <v>1</v>
      </c>
      <c r="E100" s="6" t="s">
        <v>8</v>
      </c>
      <c r="F100" s="27">
        <v>42460</v>
      </c>
      <c r="G100" s="85">
        <f t="shared" si="84"/>
        <v>2016</v>
      </c>
      <c r="H100" s="83">
        <f t="shared" si="123"/>
        <v>7</v>
      </c>
      <c r="I100" s="85">
        <v>20</v>
      </c>
      <c r="J100" s="84">
        <v>0.95</v>
      </c>
      <c r="K100" s="85">
        <f>VLOOKUP(G100,'CCI&amp;CII'!$C$3:$E$24,3,FALSE)</f>
        <v>264</v>
      </c>
      <c r="L100" s="83">
        <f t="shared" si="85"/>
        <v>1.2537878787878789</v>
      </c>
      <c r="M100" s="85">
        <v>323047.52</v>
      </c>
      <c r="N100" s="85">
        <v>247489.51</v>
      </c>
      <c r="O100" s="28">
        <f>VLOOKUP(G100,'CCI&amp;CII'!$C$9:$F$24,4,FALSE)</f>
        <v>141.84</v>
      </c>
      <c r="P100" s="37">
        <f t="shared" si="124"/>
        <v>1.1468962295884044</v>
      </c>
      <c r="Q100" s="24">
        <f t="shared" si="112"/>
        <v>370501.98266588472</v>
      </c>
      <c r="R100" s="24">
        <f t="shared" si="113"/>
        <v>123191.90923640667</v>
      </c>
      <c r="S100" s="24">
        <f t="shared" si="125"/>
        <v>247310.07342947804</v>
      </c>
      <c r="T100" s="30">
        <f t="shared" si="115"/>
        <v>42430</v>
      </c>
      <c r="U100"/>
      <c r="V100"/>
      <c r="X100" s="28">
        <f>HLOOKUP(T100,Sheet3!$3:$14,12)</f>
        <v>126.1389533770752</v>
      </c>
      <c r="Y100" s="28">
        <f>HLOOKUP($Y$1,Sheet3!$3:$14,12)</f>
        <v>149.50524627364123</v>
      </c>
      <c r="Z100" s="28">
        <f t="shared" si="129"/>
        <v>1.1852424827619719</v>
      </c>
      <c r="AA100" s="115">
        <f t="shared" si="130"/>
        <v>1.1852424827619719</v>
      </c>
      <c r="AB100" s="115">
        <f t="shared" si="118"/>
        <v>20</v>
      </c>
      <c r="AC100" s="92">
        <f t="shared" si="119"/>
        <v>0.95</v>
      </c>
      <c r="AD100" s="24">
        <f t="shared" si="120"/>
        <v>382889.6446548978</v>
      </c>
      <c r="AE100" s="24">
        <f t="shared" si="121"/>
        <v>127310.80684775353</v>
      </c>
      <c r="AF100" s="25">
        <f t="shared" si="126"/>
        <v>255578.83780714427</v>
      </c>
    </row>
    <row r="101" spans="1:32" ht="15" customHeight="1" x14ac:dyDescent="0.25">
      <c r="A101" s="6" t="s">
        <v>1583</v>
      </c>
      <c r="B101" s="6" t="s">
        <v>136</v>
      </c>
      <c r="C101" s="6" t="s">
        <v>4523</v>
      </c>
      <c r="D101" s="83">
        <v>1</v>
      </c>
      <c r="E101" s="6" t="s">
        <v>45</v>
      </c>
      <c r="F101" s="27">
        <v>41424</v>
      </c>
      <c r="G101" s="85">
        <f t="shared" si="84"/>
        <v>2013</v>
      </c>
      <c r="H101" s="83">
        <f t="shared" si="123"/>
        <v>10</v>
      </c>
      <c r="I101" s="85">
        <v>15</v>
      </c>
      <c r="J101" s="84">
        <v>1</v>
      </c>
      <c r="K101" s="85">
        <f>VLOOKUP(G101,'CCI&amp;CII'!$C$3:$E$24,3,FALSE)</f>
        <v>220</v>
      </c>
      <c r="L101" s="83">
        <f t="shared" si="85"/>
        <v>1.5045454545454546</v>
      </c>
      <c r="M101" s="85">
        <v>312000</v>
      </c>
      <c r="N101" s="85">
        <v>213949.26</v>
      </c>
      <c r="O101" s="28">
        <f>VLOOKUP(G101,'CCI&amp;CII'!$C$9:$F$24,4,FALSE)</f>
        <v>140.44</v>
      </c>
      <c r="P101" s="37">
        <f t="shared" si="124"/>
        <v>1.158329259504552</v>
      </c>
      <c r="Q101" s="24">
        <f t="shared" si="112"/>
        <v>361398.72896542022</v>
      </c>
      <c r="R101" s="24">
        <f t="shared" si="113"/>
        <v>240932.4859769468</v>
      </c>
      <c r="S101" s="24">
        <f t="shared" si="125"/>
        <v>120466.24298847342</v>
      </c>
      <c r="T101" s="30">
        <f t="shared" si="115"/>
        <v>41395</v>
      </c>
      <c r="U101"/>
      <c r="V101"/>
      <c r="X101" s="28">
        <f>HLOOKUP(T101,Sheet3!$3:$14,12)</f>
        <v>119.078587072</v>
      </c>
      <c r="Y101" s="28">
        <f>HLOOKUP($Y$1,Sheet3!$3:$14,12)</f>
        <v>149.50524627364123</v>
      </c>
      <c r="Z101" s="28">
        <f t="shared" si="129"/>
        <v>1.2555174691755788</v>
      </c>
      <c r="AA101" s="115">
        <f t="shared" si="130"/>
        <v>1.2555174691755788</v>
      </c>
      <c r="AB101" s="115">
        <f t="shared" si="118"/>
        <v>15</v>
      </c>
      <c r="AC101" s="92">
        <f t="shared" si="119"/>
        <v>1</v>
      </c>
      <c r="AD101" s="24">
        <f t="shared" si="120"/>
        <v>391721.45038278057</v>
      </c>
      <c r="AE101" s="24">
        <f t="shared" si="121"/>
        <v>261147.63358852037</v>
      </c>
      <c r="AF101" s="25">
        <f t="shared" si="126"/>
        <v>130573.8167942602</v>
      </c>
    </row>
    <row r="102" spans="1:32" ht="15" customHeight="1" x14ac:dyDescent="0.25">
      <c r="A102" s="6" t="s">
        <v>1586</v>
      </c>
      <c r="B102" s="6" t="s">
        <v>97</v>
      </c>
      <c r="C102" s="6" t="s">
        <v>4519</v>
      </c>
      <c r="D102" s="83">
        <v>1</v>
      </c>
      <c r="E102" s="6" t="s">
        <v>8</v>
      </c>
      <c r="F102" s="27">
        <v>41671</v>
      </c>
      <c r="G102" s="85">
        <f t="shared" si="84"/>
        <v>2014</v>
      </c>
      <c r="H102" s="83">
        <f t="shared" si="123"/>
        <v>9</v>
      </c>
      <c r="I102" s="85">
        <v>35</v>
      </c>
      <c r="J102" s="84">
        <v>0.95</v>
      </c>
      <c r="K102" s="85">
        <f>VLOOKUP(G102,'CCI&amp;CII'!$C$3:$E$24,3,FALSE)</f>
        <v>240</v>
      </c>
      <c r="L102" s="83">
        <f t="shared" si="85"/>
        <v>1.3791666666666667</v>
      </c>
      <c r="M102" s="85">
        <v>310769.53999999998</v>
      </c>
      <c r="N102" s="85">
        <v>216533.43</v>
      </c>
      <c r="O102" s="28">
        <f>VLOOKUP(G102,'CCI&amp;CII'!$C$9:$F$24,4,FALSE)</f>
        <v>140.37</v>
      </c>
      <c r="P102" s="37">
        <f t="shared" si="124"/>
        <v>1.1589068975195502</v>
      </c>
      <c r="Q102" s="24">
        <f t="shared" si="112"/>
        <v>360152.96344497777</v>
      </c>
      <c r="R102" s="24">
        <f t="shared" si="113"/>
        <v>87980.223927273139</v>
      </c>
      <c r="S102" s="24">
        <f t="shared" si="125"/>
        <v>272172.73951770464</v>
      </c>
      <c r="T102" s="30">
        <f t="shared" si="115"/>
        <v>41671</v>
      </c>
      <c r="U102"/>
      <c r="V102"/>
      <c r="X102" s="28">
        <f>HLOOKUP(T102,Sheet3!$3:$14,12)</f>
        <v>119.078587072</v>
      </c>
      <c r="Y102" s="28">
        <f>HLOOKUP($Y$1,Sheet3!$3:$14,12)</f>
        <v>149.50524627364123</v>
      </c>
      <c r="Z102" s="28">
        <f t="shared" si="129"/>
        <v>1.2555174691755788</v>
      </c>
      <c r="AA102" s="115">
        <f t="shared" si="130"/>
        <v>1.2555174691755788</v>
      </c>
      <c r="AB102" s="115">
        <f t="shared" si="118"/>
        <v>35</v>
      </c>
      <c r="AC102" s="92">
        <f t="shared" si="119"/>
        <v>0.95</v>
      </c>
      <c r="AD102" s="24">
        <f t="shared" si="120"/>
        <v>390176.58635765879</v>
      </c>
      <c r="AE102" s="24">
        <f t="shared" si="121"/>
        <v>95314.566095942355</v>
      </c>
      <c r="AF102" s="25">
        <f t="shared" si="126"/>
        <v>294862.02026171645</v>
      </c>
    </row>
    <row r="103" spans="1:32" ht="15" customHeight="1" x14ac:dyDescent="0.25">
      <c r="A103" s="6" t="s">
        <v>1586</v>
      </c>
      <c r="B103" s="6" t="s">
        <v>151</v>
      </c>
      <c r="C103" s="6" t="s">
        <v>4521</v>
      </c>
      <c r="D103" s="83">
        <v>1</v>
      </c>
      <c r="E103" s="6" t="s">
        <v>45</v>
      </c>
      <c r="F103" s="27">
        <v>44651</v>
      </c>
      <c r="G103" s="85">
        <f t="shared" si="84"/>
        <v>2022</v>
      </c>
      <c r="H103" s="83">
        <f t="shared" si="123"/>
        <v>1</v>
      </c>
      <c r="I103" s="85">
        <v>10</v>
      </c>
      <c r="J103" s="84">
        <v>1</v>
      </c>
      <c r="K103" s="85">
        <f>VLOOKUP(G103,'CCI&amp;CII'!$C$3:$E$24,3,FALSE)</f>
        <v>331</v>
      </c>
      <c r="L103" s="83">
        <f t="shared" si="85"/>
        <v>1</v>
      </c>
      <c r="M103" s="85">
        <v>300861.32</v>
      </c>
      <c r="N103" s="85">
        <v>290785.02</v>
      </c>
      <c r="O103" s="28">
        <f>VLOOKUP(G103,'CCI&amp;CII'!$C$9:$F$24,4,FALSE)</f>
        <v>162.67576120481928</v>
      </c>
      <c r="P103" s="37">
        <f t="shared" si="124"/>
        <v>1</v>
      </c>
      <c r="Q103" s="24">
        <f t="shared" si="112"/>
        <v>300861.32</v>
      </c>
      <c r="R103" s="24">
        <f t="shared" si="113"/>
        <v>30086.132000000001</v>
      </c>
      <c r="S103" s="24">
        <f t="shared" si="125"/>
        <v>270775.18800000002</v>
      </c>
      <c r="T103" s="30">
        <f t="shared" si="115"/>
        <v>44621</v>
      </c>
      <c r="U103"/>
      <c r="V103"/>
      <c r="X103" s="28">
        <f>HLOOKUP(T103,Sheet3!$3:$14,12)</f>
        <v>135.89287895425139</v>
      </c>
      <c r="Y103" s="28">
        <f>HLOOKUP($Y$1,Sheet3!$3:$14,12)</f>
        <v>149.50524627364123</v>
      </c>
      <c r="Z103" s="28">
        <f t="shared" si="129"/>
        <v>1.100169835418473</v>
      </c>
      <c r="AA103" s="115">
        <f t="shared" si="130"/>
        <v>1.100169835418473</v>
      </c>
      <c r="AB103" s="115">
        <f t="shared" si="118"/>
        <v>10</v>
      </c>
      <c r="AC103" s="92">
        <f t="shared" si="119"/>
        <v>1</v>
      </c>
      <c r="AD103" s="24">
        <f t="shared" si="120"/>
        <v>330998.54890818457</v>
      </c>
      <c r="AE103" s="24">
        <f t="shared" si="121"/>
        <v>33099.85489081846</v>
      </c>
      <c r="AF103" s="25">
        <f t="shared" si="126"/>
        <v>297898.6940173661</v>
      </c>
    </row>
    <row r="104" spans="1:32" ht="15" customHeight="1" x14ac:dyDescent="0.25">
      <c r="A104" s="6" t="s">
        <v>1582</v>
      </c>
      <c r="B104" s="6" t="s">
        <v>105</v>
      </c>
      <c r="C104" s="6" t="s">
        <v>4522</v>
      </c>
      <c r="D104" s="83">
        <v>1</v>
      </c>
      <c r="E104" s="6" t="s">
        <v>41</v>
      </c>
      <c r="F104" s="27">
        <v>41729</v>
      </c>
      <c r="G104" s="85">
        <f t="shared" si="84"/>
        <v>2014</v>
      </c>
      <c r="H104" s="83">
        <f t="shared" si="123"/>
        <v>9</v>
      </c>
      <c r="I104" s="85">
        <v>15</v>
      </c>
      <c r="J104" s="84">
        <v>1</v>
      </c>
      <c r="K104" s="85">
        <f>VLOOKUP(G104,'CCI&amp;CII'!$C$3:$E$24,3,FALSE)</f>
        <v>240</v>
      </c>
      <c r="L104" s="83">
        <f t="shared" si="85"/>
        <v>1.3791666666666667</v>
      </c>
      <c r="M104" s="85">
        <v>294111.90000000002</v>
      </c>
      <c r="N104" s="85">
        <v>205688.71</v>
      </c>
      <c r="O104" s="28">
        <f>VLOOKUP(G104,'CCI&amp;CII'!$C$9:$F$24,4,FALSE)</f>
        <v>140.37</v>
      </c>
      <c r="P104" s="37">
        <f t="shared" si="124"/>
        <v>1.1589068975195502</v>
      </c>
      <c r="Q104" s="24">
        <f t="shared" si="112"/>
        <v>340848.30955258023</v>
      </c>
      <c r="R104" s="24">
        <f t="shared" si="113"/>
        <v>204508.98573154816</v>
      </c>
      <c r="S104" s="24">
        <f t="shared" si="125"/>
        <v>136339.32382103207</v>
      </c>
      <c r="T104" s="30">
        <f t="shared" si="115"/>
        <v>41699</v>
      </c>
      <c r="U104"/>
      <c r="V104"/>
      <c r="X104" s="28">
        <f>HLOOKUP(T104,Sheet3!$3:$14,12)</f>
        <v>119.078587072</v>
      </c>
      <c r="Y104" s="28">
        <f>HLOOKUP($Y$1,Sheet3!$3:$14,12)</f>
        <v>149.50524627364123</v>
      </c>
      <c r="Z104" s="28">
        <f t="shared" si="129"/>
        <v>1.2555174691755788</v>
      </c>
      <c r="AA104" s="115">
        <f t="shared" si="130"/>
        <v>1.2555174691755788</v>
      </c>
      <c r="AB104" s="115">
        <f t="shared" si="118"/>
        <v>15</v>
      </c>
      <c r="AC104" s="92">
        <f t="shared" si="119"/>
        <v>1</v>
      </c>
      <c r="AD104" s="24">
        <f t="shared" si="120"/>
        <v>369262.62834242097</v>
      </c>
      <c r="AE104" s="24">
        <f t="shared" si="121"/>
        <v>221557.57700545256</v>
      </c>
      <c r="AF104" s="25">
        <f t="shared" si="126"/>
        <v>147705.0513369684</v>
      </c>
    </row>
    <row r="105" spans="1:32" ht="15" customHeight="1" x14ac:dyDescent="0.25">
      <c r="A105" s="6" t="s">
        <v>1586</v>
      </c>
      <c r="B105" s="6" t="s">
        <v>111</v>
      </c>
      <c r="C105" s="6" t="s">
        <v>4519</v>
      </c>
      <c r="D105" s="83">
        <v>1</v>
      </c>
      <c r="E105" s="6" t="s">
        <v>8</v>
      </c>
      <c r="F105" s="27">
        <v>42004</v>
      </c>
      <c r="G105" s="85">
        <f t="shared" si="84"/>
        <v>2014</v>
      </c>
      <c r="H105" s="83">
        <f t="shared" si="123"/>
        <v>9</v>
      </c>
      <c r="I105" s="85">
        <v>20</v>
      </c>
      <c r="J105" s="84">
        <v>1</v>
      </c>
      <c r="K105" s="85">
        <f>VLOOKUP(G105,'CCI&amp;CII'!$C$3:$E$24,3,FALSE)</f>
        <v>240</v>
      </c>
      <c r="L105" s="83">
        <f t="shared" si="85"/>
        <v>1.3791666666666667</v>
      </c>
      <c r="M105" s="85">
        <v>281862.14</v>
      </c>
      <c r="N105" s="85">
        <v>204201.44</v>
      </c>
      <c r="O105" s="28">
        <f>VLOOKUP(G105,'CCI&amp;CII'!$C$9:$F$24,4,FALSE)</f>
        <v>140.37</v>
      </c>
      <c r="P105" s="37">
        <f t="shared" si="124"/>
        <v>1.1589068975195502</v>
      </c>
      <c r="Q105" s="24">
        <f t="shared" si="112"/>
        <v>326651.97819562111</v>
      </c>
      <c r="R105" s="24">
        <f t="shared" si="113"/>
        <v>146993.3901880295</v>
      </c>
      <c r="S105" s="24">
        <f t="shared" si="125"/>
        <v>179658.58800759161</v>
      </c>
      <c r="T105" s="30">
        <f t="shared" si="115"/>
        <v>41974</v>
      </c>
      <c r="U105"/>
      <c r="V105"/>
      <c r="X105" s="28">
        <f>HLOOKUP(T105,Sheet3!$3:$14,12)</f>
        <v>124.36757055487999</v>
      </c>
      <c r="Y105" s="28">
        <f>HLOOKUP($Y$1,Sheet3!$3:$14,12)</f>
        <v>149.50524627364123</v>
      </c>
      <c r="Z105" s="28">
        <f t="shared" si="129"/>
        <v>1.2021240393022607</v>
      </c>
      <c r="AA105" s="115">
        <f t="shared" si="130"/>
        <v>1.2021240393022607</v>
      </c>
      <c r="AB105" s="115">
        <f t="shared" si="118"/>
        <v>20</v>
      </c>
      <c r="AC105" s="92">
        <f t="shared" si="119"/>
        <v>1</v>
      </c>
      <c r="AD105" s="24">
        <f t="shared" si="120"/>
        <v>338833.25426317932</v>
      </c>
      <c r="AE105" s="24">
        <f t="shared" si="121"/>
        <v>152474.9644184307</v>
      </c>
      <c r="AF105" s="25">
        <f t="shared" si="126"/>
        <v>186358.28984474862</v>
      </c>
    </row>
    <row r="106" spans="1:32" ht="15" customHeight="1" x14ac:dyDescent="0.25">
      <c r="A106" s="6" t="s">
        <v>1583</v>
      </c>
      <c r="B106" s="6" t="s">
        <v>102</v>
      </c>
      <c r="C106" s="6" t="s">
        <v>4519</v>
      </c>
      <c r="D106" s="83">
        <v>1</v>
      </c>
      <c r="E106" s="6" t="s">
        <v>8</v>
      </c>
      <c r="F106" s="27">
        <v>41729</v>
      </c>
      <c r="G106" s="85">
        <f t="shared" si="84"/>
        <v>2014</v>
      </c>
      <c r="H106" s="83">
        <f t="shared" si="123"/>
        <v>9</v>
      </c>
      <c r="I106" s="85">
        <v>20</v>
      </c>
      <c r="J106" s="84">
        <v>1</v>
      </c>
      <c r="K106" s="85">
        <f>VLOOKUP(G106,'CCI&amp;CII'!$C$3:$E$24,3,FALSE)</f>
        <v>240</v>
      </c>
      <c r="L106" s="83">
        <f t="shared" si="85"/>
        <v>1.3791666666666667</v>
      </c>
      <c r="M106" s="85">
        <v>264105.26</v>
      </c>
      <c r="N106" s="85">
        <v>184703.39</v>
      </c>
      <c r="O106" s="28">
        <f>VLOOKUP(G106,'CCI&amp;CII'!$C$9:$F$24,4,FALSE)</f>
        <v>140.37</v>
      </c>
      <c r="P106" s="37">
        <f t="shared" si="124"/>
        <v>1.1589068975195502</v>
      </c>
      <c r="Q106" s="24">
        <f t="shared" si="112"/>
        <v>306073.40748519416</v>
      </c>
      <c r="R106" s="24">
        <f t="shared" si="113"/>
        <v>137733.03336833738</v>
      </c>
      <c r="S106" s="24">
        <f t="shared" si="125"/>
        <v>168340.37411685678</v>
      </c>
      <c r="T106" s="30">
        <f t="shared" si="115"/>
        <v>41699</v>
      </c>
      <c r="U106"/>
      <c r="V106"/>
      <c r="X106" s="28">
        <f>HLOOKUP(T106,Sheet3!$3:$14,12)</f>
        <v>119.078587072</v>
      </c>
      <c r="Y106" s="28">
        <f>HLOOKUP($Y$1,Sheet3!$3:$14,12)</f>
        <v>149.50524627364123</v>
      </c>
      <c r="Z106" s="28">
        <f t="shared" si="129"/>
        <v>1.2555174691755788</v>
      </c>
      <c r="AA106" s="115">
        <f t="shared" si="130"/>
        <v>1.2555174691755788</v>
      </c>
      <c r="AB106" s="115">
        <f t="shared" si="118"/>
        <v>20</v>
      </c>
      <c r="AC106" s="92">
        <f t="shared" si="119"/>
        <v>1</v>
      </c>
      <c r="AD106" s="24">
        <f t="shared" si="120"/>
        <v>331588.76763115823</v>
      </c>
      <c r="AE106" s="24">
        <f t="shared" si="121"/>
        <v>149214.94543402121</v>
      </c>
      <c r="AF106" s="25">
        <f t="shared" si="126"/>
        <v>182373.82219713702</v>
      </c>
    </row>
    <row r="107" spans="1:32" ht="15" customHeight="1" x14ac:dyDescent="0.25">
      <c r="A107" s="6" t="s">
        <v>1582</v>
      </c>
      <c r="B107" s="6" t="s">
        <v>87</v>
      </c>
      <c r="C107" s="6" t="s">
        <v>4522</v>
      </c>
      <c r="D107" s="83">
        <v>1</v>
      </c>
      <c r="E107" s="6" t="s">
        <v>41</v>
      </c>
      <c r="F107" s="27">
        <v>41305</v>
      </c>
      <c r="G107" s="85">
        <f t="shared" si="84"/>
        <v>2013</v>
      </c>
      <c r="H107" s="83">
        <f t="shared" si="123"/>
        <v>10</v>
      </c>
      <c r="I107" s="85">
        <v>15</v>
      </c>
      <c r="J107" s="84">
        <v>1</v>
      </c>
      <c r="K107" s="85">
        <f>VLOOKUP(G107,'CCI&amp;CII'!$C$3:$E$24,3,FALSE)</f>
        <v>220</v>
      </c>
      <c r="L107" s="83">
        <f t="shared" si="85"/>
        <v>1.5045454545454546</v>
      </c>
      <c r="M107" s="85">
        <v>246709.03</v>
      </c>
      <c r="N107" s="85">
        <v>167867.67</v>
      </c>
      <c r="O107" s="28">
        <f>VLOOKUP(G107,'CCI&amp;CII'!$C$9:$F$24,4,FALSE)</f>
        <v>140.44</v>
      </c>
      <c r="P107" s="37">
        <f t="shared" si="124"/>
        <v>1.158329259504552</v>
      </c>
      <c r="Q107" s="24">
        <f t="shared" si="112"/>
        <v>285770.28803298628</v>
      </c>
      <c r="R107" s="24">
        <f t="shared" si="113"/>
        <v>190513.52535532421</v>
      </c>
      <c r="S107" s="24">
        <f t="shared" si="125"/>
        <v>95256.762677662075</v>
      </c>
      <c r="T107" s="30">
        <f t="shared" si="115"/>
        <v>41275</v>
      </c>
      <c r="U107"/>
      <c r="V107"/>
      <c r="X107" s="28">
        <f>HLOOKUP(T107,Sheet3!$3:$14,12)</f>
        <v>116.0237568</v>
      </c>
      <c r="Y107" s="28">
        <f>HLOOKUP($Y$1,Sheet3!$3:$14,12)</f>
        <v>149.50524627364123</v>
      </c>
      <c r="Z107" s="28">
        <f t="shared" si="129"/>
        <v>1.288574429901939</v>
      </c>
      <c r="AA107" s="115">
        <f t="shared" si="130"/>
        <v>1.288574429901939</v>
      </c>
      <c r="AB107" s="115">
        <f t="shared" si="118"/>
        <v>15</v>
      </c>
      <c r="AC107" s="92">
        <f t="shared" si="119"/>
        <v>1</v>
      </c>
      <c r="AD107" s="24">
        <f t="shared" si="120"/>
        <v>317902.94768391037</v>
      </c>
      <c r="AE107" s="24">
        <f t="shared" si="121"/>
        <v>211935.29845594024</v>
      </c>
      <c r="AF107" s="25">
        <f t="shared" si="126"/>
        <v>105967.64922797013</v>
      </c>
    </row>
    <row r="108" spans="1:32" ht="15" customHeight="1" x14ac:dyDescent="0.25">
      <c r="A108" s="6" t="s">
        <v>1585</v>
      </c>
      <c r="B108" s="6" t="s">
        <v>76</v>
      </c>
      <c r="C108" s="6" t="s">
        <v>4519</v>
      </c>
      <c r="D108" s="83">
        <v>2</v>
      </c>
      <c r="E108" s="6" t="s">
        <v>8</v>
      </c>
      <c r="F108" s="27">
        <v>40996</v>
      </c>
      <c r="G108" s="85">
        <f t="shared" si="84"/>
        <v>2012</v>
      </c>
      <c r="H108" s="83">
        <f t="shared" ref="H108" si="131">$H$2-G108</f>
        <v>11</v>
      </c>
      <c r="I108" s="85">
        <v>15</v>
      </c>
      <c r="J108" s="84">
        <v>1</v>
      </c>
      <c r="K108" s="85">
        <f>VLOOKUP(G108,'CCI&amp;CII'!$C$3:$E$24,3,FALSE)</f>
        <v>200</v>
      </c>
      <c r="L108" s="83">
        <f t="shared" si="85"/>
        <v>1.655</v>
      </c>
      <c r="M108" s="85">
        <v>240662.45</v>
      </c>
      <c r="N108" s="85">
        <v>160430.81</v>
      </c>
      <c r="O108" s="28">
        <f>VLOOKUP(G108,'CCI&amp;CII'!$C$9:$F$24,4,FALSE)</f>
        <v>124.37</v>
      </c>
      <c r="P108" s="37">
        <f t="shared" si="124"/>
        <v>1.3079984015825301</v>
      </c>
      <c r="Q108" s="24">
        <f t="shared" si="112"/>
        <v>314786.09992093558</v>
      </c>
      <c r="R108" s="24">
        <f t="shared" si="113"/>
        <v>230843.13994201942</v>
      </c>
      <c r="S108" s="24">
        <f t="shared" si="125"/>
        <v>83942.959978916158</v>
      </c>
      <c r="T108" s="30">
        <f t="shared" si="115"/>
        <v>40969</v>
      </c>
      <c r="U108" s="114">
        <f>HLOOKUP(T108,Sheet3!$D$3:$N$14,12)</f>
        <v>149.9097568</v>
      </c>
      <c r="V108" s="114">
        <f>HLOOKUP(T108,Sheet3!$D$3:$N$14,12)</f>
        <v>149.9097568</v>
      </c>
      <c r="W108" s="28">
        <f>V108/U108</f>
        <v>1</v>
      </c>
      <c r="X108" s="28">
        <f>HLOOKUP($X$1,Sheet3!$3:$14,12)</f>
        <v>116.0237568</v>
      </c>
      <c r="Y108" s="28">
        <f>HLOOKUP($Y$1,Sheet3!$3:$14,12)</f>
        <v>149.50524627364123</v>
      </c>
      <c r="Z108" s="28">
        <f>Y108/X108</f>
        <v>1.288574429901939</v>
      </c>
      <c r="AA108" s="28">
        <f>Z108*W108</f>
        <v>1.288574429901939</v>
      </c>
      <c r="AB108" s="115">
        <f t="shared" si="118"/>
        <v>15</v>
      </c>
      <c r="AC108" s="92">
        <f t="shared" si="119"/>
        <v>1</v>
      </c>
      <c r="AD108" s="24">
        <f t="shared" si="120"/>
        <v>310111.47930755391</v>
      </c>
      <c r="AE108" s="24">
        <f t="shared" si="121"/>
        <v>227415.08482553955</v>
      </c>
      <c r="AF108" s="25">
        <f t="shared" ref="AF108" si="132">AD108-AE108</f>
        <v>82696.394482014352</v>
      </c>
    </row>
    <row r="109" spans="1:32" ht="15" customHeight="1" x14ac:dyDescent="0.25">
      <c r="A109" s="6" t="s">
        <v>1585</v>
      </c>
      <c r="B109" s="6" t="s">
        <v>92</v>
      </c>
      <c r="C109" s="6" t="s">
        <v>4522</v>
      </c>
      <c r="D109" s="83">
        <v>1</v>
      </c>
      <c r="E109" s="6" t="s">
        <v>41</v>
      </c>
      <c r="F109" s="27">
        <v>41522</v>
      </c>
      <c r="G109" s="85">
        <f t="shared" si="84"/>
        <v>2013</v>
      </c>
      <c r="H109" s="83">
        <f>$H$2-G109</f>
        <v>10</v>
      </c>
      <c r="I109" s="85">
        <v>15</v>
      </c>
      <c r="J109" s="84">
        <v>1</v>
      </c>
      <c r="K109" s="85">
        <f>VLOOKUP(G109,'CCI&amp;CII'!$C$3:$E$24,3,FALSE)</f>
        <v>220</v>
      </c>
      <c r="L109" s="83">
        <f t="shared" si="85"/>
        <v>1.5045454545454546</v>
      </c>
      <c r="M109" s="85">
        <v>171993.61</v>
      </c>
      <c r="N109" s="85">
        <v>118791.47</v>
      </c>
      <c r="O109" s="28">
        <f>VLOOKUP(G109,'CCI&amp;CII'!$C$9:$F$24,4,FALSE)</f>
        <v>140.44</v>
      </c>
      <c r="P109" s="37">
        <f>$P$2/O109</f>
        <v>1.158329259504552</v>
      </c>
      <c r="Q109" s="24">
        <f t="shared" si="112"/>
        <v>199225.23091081469</v>
      </c>
      <c r="R109" s="24">
        <f t="shared" si="113"/>
        <v>132816.82060720978</v>
      </c>
      <c r="S109" s="24">
        <f>Q109-R109</f>
        <v>66408.410303604905</v>
      </c>
      <c r="T109" s="30">
        <f t="shared" si="115"/>
        <v>41518</v>
      </c>
      <c r="U109"/>
      <c r="V109"/>
      <c r="X109" s="28">
        <f>HLOOKUP(T109,Sheet3!$3:$14,12)</f>
        <v>119.078587072</v>
      </c>
      <c r="Y109" s="28">
        <f>HLOOKUP($Y$1,Sheet3!$3:$14,12)</f>
        <v>149.50524627364123</v>
      </c>
      <c r="Z109" s="28">
        <f>Y109/X109</f>
        <v>1.2555174691755788</v>
      </c>
      <c r="AA109" s="115">
        <f>Z109</f>
        <v>1.2555174691755788</v>
      </c>
      <c r="AB109" s="115">
        <f t="shared" si="118"/>
        <v>15</v>
      </c>
      <c r="AC109" s="92">
        <f t="shared" si="119"/>
        <v>1</v>
      </c>
      <c r="AD109" s="24">
        <f t="shared" si="120"/>
        <v>215940.98194157152</v>
      </c>
      <c r="AE109" s="24">
        <f t="shared" si="121"/>
        <v>143960.65462771434</v>
      </c>
      <c r="AF109" s="25">
        <f>AD109-AE109</f>
        <v>71980.327313857182</v>
      </c>
    </row>
    <row r="110" spans="1:32" x14ac:dyDescent="0.25">
      <c r="A110" s="6" t="s">
        <v>1585</v>
      </c>
      <c r="B110" s="6" t="s">
        <v>48</v>
      </c>
      <c r="C110" s="6" t="s">
        <v>4520</v>
      </c>
      <c r="D110" s="83">
        <v>2</v>
      </c>
      <c r="E110" s="6" t="s">
        <v>8</v>
      </c>
      <c r="F110" s="27">
        <v>41609</v>
      </c>
      <c r="G110" s="85">
        <f t="shared" si="84"/>
        <v>2013</v>
      </c>
      <c r="H110" s="83">
        <f t="shared" ref="H110" si="133">$H$2-G110</f>
        <v>10</v>
      </c>
      <c r="I110" s="85">
        <v>15</v>
      </c>
      <c r="J110" s="84">
        <v>1</v>
      </c>
      <c r="K110" s="85">
        <f>VLOOKUP(G110,'CCI&amp;CII'!$C$3:$E$24,3,FALSE)</f>
        <v>220</v>
      </c>
      <c r="L110" s="83">
        <f t="shared" si="85"/>
        <v>1.5045454545454546</v>
      </c>
      <c r="M110" s="85">
        <v>148472.76999999999</v>
      </c>
      <c r="N110" s="85">
        <v>103039.58</v>
      </c>
      <c r="O110" s="28">
        <f>VLOOKUP(G110,'CCI&amp;CII'!$C$9:$F$24,4,FALSE)</f>
        <v>140.44</v>
      </c>
      <c r="P110" s="37">
        <f t="shared" ref="P110" si="134">$P$2/O110</f>
        <v>1.158329259504552</v>
      </c>
      <c r="Q110" s="24">
        <f t="shared" si="112"/>
        <v>171980.35373068965</v>
      </c>
      <c r="R110" s="24">
        <f t="shared" si="113"/>
        <v>114653.5691537931</v>
      </c>
      <c r="S110" s="24">
        <f t="shared" ref="S110" si="135">Q110-R110</f>
        <v>57326.784576896549</v>
      </c>
      <c r="T110" s="30">
        <f t="shared" si="115"/>
        <v>41609</v>
      </c>
      <c r="U110"/>
      <c r="V110"/>
      <c r="X110" s="28">
        <f>HLOOKUP(T110,Sheet3!$3:$14,12)</f>
        <v>119.078587072</v>
      </c>
      <c r="Y110" s="28">
        <f>HLOOKUP($Y$1,Sheet3!$3:$14,12)</f>
        <v>149.50524627364123</v>
      </c>
      <c r="Z110" s="28">
        <f t="shared" ref="Z110" si="136">Y110/X110</f>
        <v>1.2555174691755788</v>
      </c>
      <c r="AA110" s="115">
        <f t="shared" ref="AA110" si="137">Z110</f>
        <v>1.2555174691755788</v>
      </c>
      <c r="AB110" s="115">
        <f t="shared" si="118"/>
        <v>15</v>
      </c>
      <c r="AC110" s="92">
        <f t="shared" si="119"/>
        <v>1</v>
      </c>
      <c r="AD110" s="24">
        <f t="shared" si="120"/>
        <v>186410.15643188779</v>
      </c>
      <c r="AE110" s="24">
        <f t="shared" si="121"/>
        <v>124273.43762125852</v>
      </c>
      <c r="AF110" s="25">
        <f t="shared" ref="AF110" si="138">AD110-AE110</f>
        <v>62136.718810629274</v>
      </c>
    </row>
    <row r="111" spans="1:32" ht="15" customHeight="1" x14ac:dyDescent="0.25">
      <c r="A111" s="6" t="s">
        <v>1583</v>
      </c>
      <c r="B111" s="6" t="s">
        <v>42</v>
      </c>
      <c r="C111" s="6" t="s">
        <v>4519</v>
      </c>
      <c r="D111" s="83">
        <v>1</v>
      </c>
      <c r="E111" s="6" t="s">
        <v>41</v>
      </c>
      <c r="F111" s="27">
        <v>41364</v>
      </c>
      <c r="G111" s="85">
        <f t="shared" si="84"/>
        <v>2013</v>
      </c>
      <c r="H111" s="83">
        <f t="shared" ref="H111:H117" si="139">$H$2-G111</f>
        <v>10</v>
      </c>
      <c r="I111" s="85">
        <v>35</v>
      </c>
      <c r="J111" s="84">
        <v>0.95</v>
      </c>
      <c r="K111" s="85">
        <f>VLOOKUP(G111,'CCI&amp;CII'!$C$3:$E$24,3,FALSE)</f>
        <v>220</v>
      </c>
      <c r="L111" s="83">
        <f t="shared" si="85"/>
        <v>1.5045454545454546</v>
      </c>
      <c r="M111" s="85">
        <v>130437.04</v>
      </c>
      <c r="N111" s="85">
        <v>86859.1</v>
      </c>
      <c r="O111" s="28">
        <f>VLOOKUP(G111,'CCI&amp;CII'!$C$9:$F$24,4,FALSE)</f>
        <v>140.44</v>
      </c>
      <c r="P111" s="37">
        <f t="shared" ref="P111:P118" si="140">$P$2/O111</f>
        <v>1.158329259504552</v>
      </c>
      <c r="Q111" s="24">
        <f t="shared" si="112"/>
        <v>151089.03995516562</v>
      </c>
      <c r="R111" s="24">
        <f t="shared" si="113"/>
        <v>41009.88227354495</v>
      </c>
      <c r="S111" s="24">
        <f t="shared" ref="S111:S118" si="141">Q111-R111</f>
        <v>110079.15768162067</v>
      </c>
      <c r="T111" s="30">
        <f t="shared" si="115"/>
        <v>41334</v>
      </c>
      <c r="U111"/>
      <c r="V111"/>
      <c r="X111" s="28">
        <f>HLOOKUP(T111,Sheet3!$3:$14,12)</f>
        <v>116.0237568</v>
      </c>
      <c r="Y111" s="28">
        <f>HLOOKUP($Y$1,Sheet3!$3:$14,12)</f>
        <v>149.50524627364123</v>
      </c>
      <c r="Z111" s="28">
        <f t="shared" ref="Z111:Z117" si="142">Y111/X111</f>
        <v>1.288574429901939</v>
      </c>
      <c r="AA111" s="115">
        <f t="shared" ref="AA111:AA117" si="143">Z111</f>
        <v>1.288574429901939</v>
      </c>
      <c r="AB111" s="115">
        <f t="shared" si="118"/>
        <v>35</v>
      </c>
      <c r="AC111" s="92">
        <f t="shared" si="119"/>
        <v>0.95</v>
      </c>
      <c r="AD111" s="24">
        <f t="shared" si="120"/>
        <v>168077.8344560964</v>
      </c>
      <c r="AE111" s="24">
        <f t="shared" si="121"/>
        <v>45621.126495226163</v>
      </c>
      <c r="AF111" s="25">
        <f t="shared" ref="AF111:AF118" si="144">AD111-AE111</f>
        <v>122456.70796087023</v>
      </c>
    </row>
    <row r="112" spans="1:32" ht="15" customHeight="1" x14ac:dyDescent="0.25">
      <c r="A112" s="6" t="s">
        <v>1586</v>
      </c>
      <c r="B112" s="6" t="s">
        <v>934</v>
      </c>
      <c r="C112" s="6" t="s">
        <v>4519</v>
      </c>
      <c r="D112" s="83">
        <v>1</v>
      </c>
      <c r="E112" s="6" t="s">
        <v>41</v>
      </c>
      <c r="F112" s="27">
        <v>41364</v>
      </c>
      <c r="G112" s="85">
        <f t="shared" si="84"/>
        <v>2013</v>
      </c>
      <c r="H112" s="83">
        <f t="shared" si="139"/>
        <v>10</v>
      </c>
      <c r="I112" s="85">
        <v>35</v>
      </c>
      <c r="J112" s="84">
        <v>0.95</v>
      </c>
      <c r="K112" s="85">
        <f>VLOOKUP(G112,'CCI&amp;CII'!$C$3:$E$24,3,FALSE)</f>
        <v>220</v>
      </c>
      <c r="L112" s="83">
        <f t="shared" si="85"/>
        <v>1.5045454545454546</v>
      </c>
      <c r="M112" s="85">
        <v>109813.39</v>
      </c>
      <c r="N112" s="85">
        <v>40282.449999999997</v>
      </c>
      <c r="O112" s="28">
        <f>VLOOKUP(G112,'CCI&amp;CII'!$C$9:$F$24,4,FALSE)</f>
        <v>140.44</v>
      </c>
      <c r="P112" s="37">
        <f t="shared" si="140"/>
        <v>1.158329259504552</v>
      </c>
      <c r="Q112" s="24">
        <f t="shared" si="112"/>
        <v>127200.06272238458</v>
      </c>
      <c r="R112" s="24">
        <f t="shared" si="113"/>
        <v>34525.731310361531</v>
      </c>
      <c r="S112" s="24">
        <f t="shared" si="141"/>
        <v>92674.33141202305</v>
      </c>
      <c r="T112" s="30">
        <f t="shared" si="115"/>
        <v>41334</v>
      </c>
      <c r="U112"/>
      <c r="V112"/>
      <c r="X112" s="28">
        <f>HLOOKUP(T112,Sheet3!$3:$14,12)</f>
        <v>116.0237568</v>
      </c>
      <c r="Y112" s="28">
        <f>HLOOKUP($Y$1,Sheet3!$3:$14,12)</f>
        <v>149.50524627364123</v>
      </c>
      <c r="Z112" s="28">
        <f t="shared" si="142"/>
        <v>1.288574429901939</v>
      </c>
      <c r="AA112" s="115">
        <f t="shared" si="143"/>
        <v>1.288574429901939</v>
      </c>
      <c r="AB112" s="115">
        <f t="shared" si="118"/>
        <v>35</v>
      </c>
      <c r="AC112" s="92">
        <f t="shared" si="119"/>
        <v>0.95</v>
      </c>
      <c r="AD112" s="24">
        <f t="shared" si="120"/>
        <v>141502.72641484928</v>
      </c>
      <c r="AE112" s="24">
        <f t="shared" si="121"/>
        <v>38407.882884030521</v>
      </c>
      <c r="AF112" s="25">
        <f t="shared" si="144"/>
        <v>103094.84353081876</v>
      </c>
    </row>
    <row r="113" spans="1:32" ht="15" customHeight="1" x14ac:dyDescent="0.25">
      <c r="A113" s="6" t="s">
        <v>1586</v>
      </c>
      <c r="B113" s="6" t="s">
        <v>40</v>
      </c>
      <c r="C113" s="6" t="s">
        <v>4519</v>
      </c>
      <c r="D113" s="83">
        <v>1</v>
      </c>
      <c r="E113" s="6" t="s">
        <v>8</v>
      </c>
      <c r="F113" s="27">
        <v>41364</v>
      </c>
      <c r="G113" s="85">
        <f t="shared" si="84"/>
        <v>2013</v>
      </c>
      <c r="H113" s="83">
        <f t="shared" si="139"/>
        <v>10</v>
      </c>
      <c r="I113" s="85">
        <v>35</v>
      </c>
      <c r="J113" s="84">
        <v>0.95</v>
      </c>
      <c r="K113" s="85">
        <f>VLOOKUP(G113,'CCI&amp;CII'!$C$3:$E$24,3,FALSE)</f>
        <v>220</v>
      </c>
      <c r="L113" s="83">
        <f t="shared" si="85"/>
        <v>1.5045454545454546</v>
      </c>
      <c r="M113" s="85">
        <v>84048.25</v>
      </c>
      <c r="N113" s="85">
        <v>55968.46</v>
      </c>
      <c r="O113" s="28">
        <f>VLOOKUP(G113,'CCI&amp;CII'!$C$9:$F$24,4,FALSE)</f>
        <v>140.44</v>
      </c>
      <c r="P113" s="37">
        <f t="shared" si="140"/>
        <v>1.158329259504552</v>
      </c>
      <c r="Q113" s="24">
        <f t="shared" si="112"/>
        <v>97355.547185153468</v>
      </c>
      <c r="R113" s="24">
        <f t="shared" si="113"/>
        <v>26425.077093113083</v>
      </c>
      <c r="S113" s="24">
        <f t="shared" si="141"/>
        <v>70930.470092040385</v>
      </c>
      <c r="T113" s="30">
        <f t="shared" si="115"/>
        <v>41334</v>
      </c>
      <c r="U113"/>
      <c r="V113"/>
      <c r="X113" s="28">
        <f>HLOOKUP(T113,Sheet3!$3:$14,12)</f>
        <v>116.0237568</v>
      </c>
      <c r="Y113" s="28">
        <f>HLOOKUP($Y$1,Sheet3!$3:$14,12)</f>
        <v>149.50524627364123</v>
      </c>
      <c r="Z113" s="28">
        <f t="shared" si="142"/>
        <v>1.288574429901939</v>
      </c>
      <c r="AA113" s="115">
        <f t="shared" si="143"/>
        <v>1.288574429901939</v>
      </c>
      <c r="AB113" s="115">
        <f t="shared" si="118"/>
        <v>35</v>
      </c>
      <c r="AC113" s="92">
        <f t="shared" si="119"/>
        <v>0.95</v>
      </c>
      <c r="AD113" s="24">
        <f t="shared" si="120"/>
        <v>108302.42582800565</v>
      </c>
      <c r="AE113" s="24">
        <f t="shared" si="121"/>
        <v>29396.372724744393</v>
      </c>
      <c r="AF113" s="25">
        <f t="shared" si="144"/>
        <v>78906.053103261263</v>
      </c>
    </row>
    <row r="114" spans="1:32" x14ac:dyDescent="0.25">
      <c r="A114" s="6" t="s">
        <v>1583</v>
      </c>
      <c r="B114" s="6" t="s">
        <v>135</v>
      </c>
      <c r="C114" s="6" t="s">
        <v>4520</v>
      </c>
      <c r="D114" s="83">
        <v>1</v>
      </c>
      <c r="E114" s="6" t="s">
        <v>41</v>
      </c>
      <c r="F114" s="27">
        <v>41364</v>
      </c>
      <c r="G114" s="85">
        <f t="shared" si="84"/>
        <v>2013</v>
      </c>
      <c r="H114" s="83">
        <f t="shared" si="139"/>
        <v>10</v>
      </c>
      <c r="I114" s="85">
        <v>12</v>
      </c>
      <c r="J114" s="84">
        <v>1</v>
      </c>
      <c r="K114" s="85">
        <f>VLOOKUP(G114,'CCI&amp;CII'!$C$3:$E$24,3,FALSE)</f>
        <v>220</v>
      </c>
      <c r="L114" s="83">
        <f t="shared" si="85"/>
        <v>1.5045454545454546</v>
      </c>
      <c r="M114" s="85">
        <v>81578.960000000006</v>
      </c>
      <c r="N114" s="85">
        <v>54324.09</v>
      </c>
      <c r="O114" s="28">
        <f>VLOOKUP(G114,'CCI&amp;CII'!$C$9:$F$24,4,FALSE)</f>
        <v>140.44</v>
      </c>
      <c r="P114" s="37">
        <f t="shared" si="140"/>
        <v>1.158329259504552</v>
      </c>
      <c r="Q114" s="24">
        <f t="shared" si="112"/>
        <v>94495.296327951481</v>
      </c>
      <c r="R114" s="24">
        <f t="shared" si="113"/>
        <v>78746.080273292901</v>
      </c>
      <c r="S114" s="24">
        <f t="shared" si="141"/>
        <v>15749.21605465858</v>
      </c>
      <c r="T114" s="30">
        <f t="shared" si="115"/>
        <v>41334</v>
      </c>
      <c r="U114"/>
      <c r="V114"/>
      <c r="X114" s="28">
        <f>HLOOKUP(T114,Sheet3!$3:$14,12)</f>
        <v>116.0237568</v>
      </c>
      <c r="Y114" s="28">
        <f>HLOOKUP($Y$1,Sheet3!$3:$14,12)</f>
        <v>149.50524627364123</v>
      </c>
      <c r="Z114" s="28">
        <f t="shared" si="142"/>
        <v>1.288574429901939</v>
      </c>
      <c r="AA114" s="115">
        <f t="shared" si="143"/>
        <v>1.288574429901939</v>
      </c>
      <c r="AB114" s="115">
        <f t="shared" si="118"/>
        <v>12</v>
      </c>
      <c r="AC114" s="92">
        <f t="shared" si="119"/>
        <v>1</v>
      </c>
      <c r="AD114" s="24">
        <f t="shared" si="120"/>
        <v>105120.56187399309</v>
      </c>
      <c r="AE114" s="24">
        <f t="shared" si="121"/>
        <v>87600.468228327576</v>
      </c>
      <c r="AF114" s="25">
        <f t="shared" si="144"/>
        <v>17520.093645665518</v>
      </c>
    </row>
    <row r="115" spans="1:32" ht="15" customHeight="1" x14ac:dyDescent="0.25">
      <c r="A115" s="6" t="s">
        <v>1585</v>
      </c>
      <c r="B115" s="6" t="s">
        <v>46</v>
      </c>
      <c r="C115" s="6" t="s">
        <v>4519</v>
      </c>
      <c r="D115" s="83">
        <v>1</v>
      </c>
      <c r="E115" s="6" t="s">
        <v>45</v>
      </c>
      <c r="F115" s="27">
        <v>41578</v>
      </c>
      <c r="G115" s="85">
        <f t="shared" si="84"/>
        <v>2013</v>
      </c>
      <c r="H115" s="83">
        <f t="shared" si="139"/>
        <v>10</v>
      </c>
      <c r="I115" s="85">
        <v>35</v>
      </c>
      <c r="J115" s="84">
        <v>0.95</v>
      </c>
      <c r="K115" s="85">
        <f>VLOOKUP(G115,'CCI&amp;CII'!$C$3:$E$24,3,FALSE)</f>
        <v>220</v>
      </c>
      <c r="L115" s="83">
        <f t="shared" si="85"/>
        <v>1.5045454545454546</v>
      </c>
      <c r="M115" s="85">
        <v>81053</v>
      </c>
      <c r="N115" s="85">
        <v>55561.1</v>
      </c>
      <c r="O115" s="28">
        <f>VLOOKUP(G115,'CCI&amp;CII'!$C$9:$F$24,4,FALSE)</f>
        <v>140.44</v>
      </c>
      <c r="P115" s="37">
        <f t="shared" si="140"/>
        <v>1.158329259504552</v>
      </c>
      <c r="Q115" s="24">
        <f t="shared" si="112"/>
        <v>93886.061470622459</v>
      </c>
      <c r="R115" s="24">
        <f t="shared" si="113"/>
        <v>25483.359542026097</v>
      </c>
      <c r="S115" s="24">
        <f t="shared" si="141"/>
        <v>68402.701928596362</v>
      </c>
      <c r="T115" s="30">
        <f t="shared" si="115"/>
        <v>41548</v>
      </c>
      <c r="U115"/>
      <c r="V115"/>
      <c r="X115" s="28">
        <f>HLOOKUP(T115,Sheet3!$3:$14,12)</f>
        <v>119.078587072</v>
      </c>
      <c r="Y115" s="28">
        <f>HLOOKUP($Y$1,Sheet3!$3:$14,12)</f>
        <v>149.50524627364123</v>
      </c>
      <c r="Z115" s="28">
        <f t="shared" si="142"/>
        <v>1.2555174691755788</v>
      </c>
      <c r="AA115" s="115">
        <f t="shared" si="143"/>
        <v>1.2555174691755788</v>
      </c>
      <c r="AB115" s="115">
        <f t="shared" si="118"/>
        <v>35</v>
      </c>
      <c r="AC115" s="92">
        <f t="shared" si="119"/>
        <v>0.95</v>
      </c>
      <c r="AD115" s="24">
        <f t="shared" si="120"/>
        <v>101763.45742908819</v>
      </c>
      <c r="AE115" s="24">
        <f t="shared" si="121"/>
        <v>27621.509873609648</v>
      </c>
      <c r="AF115" s="25">
        <f t="shared" si="144"/>
        <v>74141.947555478546</v>
      </c>
    </row>
    <row r="116" spans="1:32" ht="15" customHeight="1" x14ac:dyDescent="0.25">
      <c r="A116" s="6" t="s">
        <v>1584</v>
      </c>
      <c r="B116" s="6" t="s">
        <v>88</v>
      </c>
      <c r="C116" s="6" t="s">
        <v>4519</v>
      </c>
      <c r="D116" s="83">
        <v>1</v>
      </c>
      <c r="E116" s="6" t="s">
        <v>8</v>
      </c>
      <c r="F116" s="27">
        <v>41455</v>
      </c>
      <c r="G116" s="85">
        <f t="shared" si="84"/>
        <v>2013</v>
      </c>
      <c r="H116" s="83">
        <f t="shared" si="139"/>
        <v>10</v>
      </c>
      <c r="I116" s="85">
        <v>35</v>
      </c>
      <c r="J116" s="84">
        <v>0.95</v>
      </c>
      <c r="K116" s="85">
        <f>VLOOKUP(G116,'CCI&amp;CII'!$C$3:$E$24,3,FALSE)</f>
        <v>220</v>
      </c>
      <c r="L116" s="83">
        <f t="shared" si="85"/>
        <v>1.5045454545454546</v>
      </c>
      <c r="M116" s="85">
        <v>59607</v>
      </c>
      <c r="N116" s="85">
        <v>40189.199999999997</v>
      </c>
      <c r="O116" s="28">
        <f>VLOOKUP(G116,'CCI&amp;CII'!$C$9:$F$24,4,FALSE)</f>
        <v>140.44</v>
      </c>
      <c r="P116" s="37">
        <f t="shared" si="140"/>
        <v>1.158329259504552</v>
      </c>
      <c r="Q116" s="24">
        <f t="shared" si="112"/>
        <v>69044.532171287836</v>
      </c>
      <c r="R116" s="24">
        <f t="shared" si="113"/>
        <v>18740.658732206699</v>
      </c>
      <c r="S116" s="24">
        <f t="shared" si="141"/>
        <v>50303.873439081137</v>
      </c>
      <c r="T116" s="30">
        <f t="shared" si="115"/>
        <v>41426</v>
      </c>
      <c r="U116"/>
      <c r="V116"/>
      <c r="X116" s="28">
        <f>HLOOKUP(T116,Sheet3!$3:$14,12)</f>
        <v>119.078587072</v>
      </c>
      <c r="Y116" s="28">
        <f>HLOOKUP($Y$1,Sheet3!$3:$14,12)</f>
        <v>149.50524627364123</v>
      </c>
      <c r="Z116" s="28">
        <f t="shared" si="142"/>
        <v>1.2555174691755788</v>
      </c>
      <c r="AA116" s="115">
        <f t="shared" si="143"/>
        <v>1.2555174691755788</v>
      </c>
      <c r="AB116" s="115">
        <f t="shared" si="118"/>
        <v>35</v>
      </c>
      <c r="AC116" s="92">
        <f t="shared" si="119"/>
        <v>0.95</v>
      </c>
      <c r="AD116" s="24">
        <f t="shared" si="120"/>
        <v>74837.629785148732</v>
      </c>
      <c r="AE116" s="24">
        <f t="shared" si="121"/>
        <v>20313.070941683225</v>
      </c>
      <c r="AF116" s="25">
        <f t="shared" si="144"/>
        <v>54524.558843465507</v>
      </c>
    </row>
    <row r="117" spans="1:32" ht="15" customHeight="1" x14ac:dyDescent="0.25">
      <c r="A117" s="6" t="s">
        <v>1583</v>
      </c>
      <c r="B117" s="6" t="s">
        <v>99</v>
      </c>
      <c r="C117" s="6" t="s">
        <v>4522</v>
      </c>
      <c r="D117" s="83">
        <v>80.930000000000007</v>
      </c>
      <c r="E117" s="6" t="s">
        <v>8</v>
      </c>
      <c r="F117" s="27">
        <v>41729</v>
      </c>
      <c r="G117" s="85">
        <f t="shared" si="84"/>
        <v>2014</v>
      </c>
      <c r="H117" s="83">
        <f t="shared" si="139"/>
        <v>9</v>
      </c>
      <c r="I117" s="85">
        <v>15</v>
      </c>
      <c r="J117" s="84">
        <v>1</v>
      </c>
      <c r="K117" s="85">
        <f>VLOOKUP(G117,'CCI&amp;CII'!$C$3:$E$24,3,FALSE)</f>
        <v>240</v>
      </c>
      <c r="L117" s="83">
        <f t="shared" si="85"/>
        <v>1.3791666666666667</v>
      </c>
      <c r="M117" s="85">
        <v>50286.62</v>
      </c>
      <c r="N117" s="85">
        <v>35168.239999999998</v>
      </c>
      <c r="O117" s="28">
        <f>VLOOKUP(G117,'CCI&amp;CII'!$C$9:$F$24,4,FALSE)</f>
        <v>140.37</v>
      </c>
      <c r="P117" s="37">
        <f t="shared" si="140"/>
        <v>1.1589068975195502</v>
      </c>
      <c r="Q117" s="24">
        <f t="shared" si="112"/>
        <v>58277.510770944566</v>
      </c>
      <c r="R117" s="24">
        <f t="shared" si="113"/>
        <v>34966.506462566736</v>
      </c>
      <c r="S117" s="24">
        <f t="shared" si="141"/>
        <v>23311.004308377829</v>
      </c>
      <c r="T117" s="30">
        <f t="shared" si="115"/>
        <v>41699</v>
      </c>
      <c r="U117"/>
      <c r="V117"/>
      <c r="X117" s="28">
        <f>HLOOKUP(T117,Sheet3!$3:$14,12)</f>
        <v>119.078587072</v>
      </c>
      <c r="Y117" s="28">
        <f>HLOOKUP($Y$1,Sheet3!$3:$14,12)</f>
        <v>149.50524627364123</v>
      </c>
      <c r="Z117" s="28">
        <f t="shared" si="142"/>
        <v>1.2555174691755788</v>
      </c>
      <c r="AA117" s="115">
        <f t="shared" si="143"/>
        <v>1.2555174691755788</v>
      </c>
      <c r="AB117" s="115">
        <f t="shared" si="118"/>
        <v>15</v>
      </c>
      <c r="AC117" s="92">
        <f t="shared" si="119"/>
        <v>1</v>
      </c>
      <c r="AD117" s="24">
        <f t="shared" si="120"/>
        <v>63135.729875794052</v>
      </c>
      <c r="AE117" s="24">
        <f t="shared" si="121"/>
        <v>37881.437925476435</v>
      </c>
      <c r="AF117" s="25">
        <f t="shared" si="144"/>
        <v>25254.291950317616</v>
      </c>
    </row>
    <row r="118" spans="1:32" ht="15" customHeight="1" x14ac:dyDescent="0.25">
      <c r="A118" s="6" t="s">
        <v>1583</v>
      </c>
      <c r="B118" s="6" t="s">
        <v>64</v>
      </c>
      <c r="C118" s="6" t="s">
        <v>4519</v>
      </c>
      <c r="D118" s="83">
        <v>1</v>
      </c>
      <c r="E118" s="6" t="s">
        <v>8</v>
      </c>
      <c r="F118" s="27">
        <v>40992</v>
      </c>
      <c r="G118" s="85">
        <f t="shared" si="84"/>
        <v>2012</v>
      </c>
      <c r="H118" s="83">
        <f t="shared" ref="H118:H124" si="145">$H$2-G118</f>
        <v>11</v>
      </c>
      <c r="I118" s="85">
        <v>35</v>
      </c>
      <c r="J118" s="84">
        <v>0.95</v>
      </c>
      <c r="K118" s="85">
        <f>VLOOKUP(G118,'CCI&amp;CII'!$C$3:$E$24,3,FALSE)</f>
        <v>200</v>
      </c>
      <c r="L118" s="83">
        <f t="shared" si="85"/>
        <v>1.655</v>
      </c>
      <c r="M118" s="85">
        <v>28300.49</v>
      </c>
      <c r="N118" s="85">
        <v>18860.650000000001</v>
      </c>
      <c r="O118" s="28">
        <f>VLOOKUP(G118,'CCI&amp;CII'!$C$9:$F$24,4,FALSE)</f>
        <v>124.37</v>
      </c>
      <c r="P118" s="37">
        <f t="shared" si="140"/>
        <v>1.3079984015825301</v>
      </c>
      <c r="Q118" s="24">
        <f t="shared" si="112"/>
        <v>37016.995684002381</v>
      </c>
      <c r="R118" s="24">
        <f t="shared" si="113"/>
        <v>11052.217282794996</v>
      </c>
      <c r="S118" s="24">
        <f t="shared" si="141"/>
        <v>25964.778401207383</v>
      </c>
      <c r="T118" s="30">
        <f t="shared" si="115"/>
        <v>40969</v>
      </c>
      <c r="U118" s="114">
        <f>HLOOKUP(T118,Sheet3!$D$3:$N$14,12)</f>
        <v>149.9097568</v>
      </c>
      <c r="V118" s="114">
        <f>HLOOKUP(T118,Sheet3!$D$3:$N$14,12)</f>
        <v>149.9097568</v>
      </c>
      <c r="W118" s="28">
        <f>V118/U118</f>
        <v>1</v>
      </c>
      <c r="X118" s="28">
        <f>HLOOKUP($X$1,Sheet3!$3:$14,12)</f>
        <v>116.0237568</v>
      </c>
      <c r="Y118" s="28">
        <f>HLOOKUP($Y$1,Sheet3!$3:$14,12)</f>
        <v>149.50524627364123</v>
      </c>
      <c r="Z118" s="28">
        <f>Y118/X118</f>
        <v>1.288574429901939</v>
      </c>
      <c r="AA118" s="28">
        <f>Z118*W118</f>
        <v>1.288574429901939</v>
      </c>
      <c r="AB118" s="115">
        <f t="shared" si="118"/>
        <v>35</v>
      </c>
      <c r="AC118" s="92">
        <f t="shared" si="119"/>
        <v>0.95</v>
      </c>
      <c r="AD118" s="24">
        <f t="shared" si="120"/>
        <v>36467.287767695532</v>
      </c>
      <c r="AE118" s="24">
        <f t="shared" si="121"/>
        <v>10888.090204926237</v>
      </c>
      <c r="AF118" s="25">
        <f t="shared" si="144"/>
        <v>25579.197562769295</v>
      </c>
    </row>
    <row r="119" spans="1:32" ht="15" hidden="1" customHeight="1" x14ac:dyDescent="0.25">
      <c r="A119" s="6" t="s">
        <v>1582</v>
      </c>
      <c r="B119" s="6" t="s">
        <v>7</v>
      </c>
      <c r="C119" s="6" t="s">
        <v>4517</v>
      </c>
      <c r="D119" s="83">
        <v>1</v>
      </c>
      <c r="E119" s="6" t="s">
        <v>8</v>
      </c>
      <c r="F119" s="27">
        <v>40724</v>
      </c>
      <c r="G119" s="85">
        <f t="shared" si="84"/>
        <v>2011</v>
      </c>
      <c r="H119" s="83">
        <f t="shared" si="145"/>
        <v>12</v>
      </c>
      <c r="I119" s="85">
        <v>15</v>
      </c>
      <c r="J119" s="84">
        <v>1</v>
      </c>
      <c r="K119" s="85">
        <f>VLOOKUP(G119,'CCI&amp;CII'!$C$3:$E$24,3,FALSE)</f>
        <v>184</v>
      </c>
      <c r="L119" s="83">
        <f t="shared" si="85"/>
        <v>1.798913043478261</v>
      </c>
      <c r="M119" s="85">
        <v>27510</v>
      </c>
      <c r="N119" s="85">
        <v>27510</v>
      </c>
      <c r="O119"/>
      <c r="Q119"/>
      <c r="R119"/>
      <c r="S119"/>
      <c r="T119"/>
      <c r="U119"/>
      <c r="V119"/>
      <c r="AD119"/>
      <c r="AE119"/>
      <c r="AF119"/>
    </row>
    <row r="120" spans="1:32" ht="15" customHeight="1" x14ac:dyDescent="0.25">
      <c r="A120" s="6" t="s">
        <v>1586</v>
      </c>
      <c r="B120" s="6" t="s">
        <v>108</v>
      </c>
      <c r="C120" s="6" t="s">
        <v>4522</v>
      </c>
      <c r="D120" s="83">
        <v>1</v>
      </c>
      <c r="E120" s="6" t="s">
        <v>8</v>
      </c>
      <c r="F120" s="27">
        <v>41820</v>
      </c>
      <c r="G120" s="85">
        <f t="shared" si="84"/>
        <v>2014</v>
      </c>
      <c r="H120" s="83">
        <f t="shared" si="145"/>
        <v>9</v>
      </c>
      <c r="I120" s="85">
        <v>15</v>
      </c>
      <c r="J120" s="84">
        <v>1</v>
      </c>
      <c r="K120" s="85">
        <f>VLOOKUP(G120,'CCI&amp;CII'!$C$3:$E$24,3,FALSE)</f>
        <v>240</v>
      </c>
      <c r="L120" s="83">
        <f t="shared" si="85"/>
        <v>1.3791666666666667</v>
      </c>
      <c r="M120" s="85">
        <v>19663</v>
      </c>
      <c r="N120" s="85">
        <v>13914.27</v>
      </c>
      <c r="O120" s="28">
        <f>VLOOKUP(G120,'CCI&amp;CII'!$C$9:$F$24,4,FALSE)</f>
        <v>140.37</v>
      </c>
      <c r="P120" s="37">
        <f t="shared" ref="P120:P122" si="146">$P$2/O120</f>
        <v>1.1589068975195502</v>
      </c>
      <c r="Q120" s="24">
        <f>P120*M120</f>
        <v>22787.586325926917</v>
      </c>
      <c r="R120" s="24">
        <f>Q120*(J120/I120)*IF(H120&gt;I120,I120,H120)</f>
        <v>13672.55179555615</v>
      </c>
      <c r="S120" s="24">
        <f t="shared" ref="S120:S122" si="147">Q120-R120</f>
        <v>9115.0345303707672</v>
      </c>
      <c r="T120" s="30">
        <f>DATE(YEAR(F120),MONTH(F120),1)</f>
        <v>41791</v>
      </c>
      <c r="U120"/>
      <c r="V120"/>
      <c r="X120" s="28">
        <f>HLOOKUP(T120,Sheet3!$3:$14,12)</f>
        <v>124.36757055487999</v>
      </c>
      <c r="Y120" s="28">
        <f>HLOOKUP($Y$1,Sheet3!$3:$14,12)</f>
        <v>149.50524627364123</v>
      </c>
      <c r="Z120" s="28">
        <f t="shared" ref="Z120:Z124" si="148">Y120/X120</f>
        <v>1.2021240393022607</v>
      </c>
      <c r="AA120" s="115">
        <f t="shared" ref="AA120:AA124" si="149">Z120</f>
        <v>1.2021240393022607</v>
      </c>
      <c r="AB120" s="115">
        <f t="shared" ref="AB120:AC124" si="150">I120</f>
        <v>15</v>
      </c>
      <c r="AC120" s="92">
        <f t="shared" si="150"/>
        <v>1</v>
      </c>
      <c r="AD120" s="24">
        <f>AA120*M120</f>
        <v>23637.364984800352</v>
      </c>
      <c r="AE120" s="24">
        <f>AD120*(AC120/AB120)*IF(H120&gt;AB120,AB120,H120)</f>
        <v>14182.418990880211</v>
      </c>
      <c r="AF120" s="25">
        <f t="shared" ref="AF120:AF124" si="151">AD120-AE120</f>
        <v>9454.9459939201406</v>
      </c>
    </row>
    <row r="121" spans="1:32" ht="15" customHeight="1" x14ac:dyDescent="0.25">
      <c r="A121" s="6" t="s">
        <v>1584</v>
      </c>
      <c r="B121" s="6" t="s">
        <v>107</v>
      </c>
      <c r="C121" s="6" t="s">
        <v>4522</v>
      </c>
      <c r="D121" s="83">
        <v>1</v>
      </c>
      <c r="E121" s="6" t="s">
        <v>8</v>
      </c>
      <c r="F121" s="27">
        <v>41820</v>
      </c>
      <c r="G121" s="85">
        <f t="shared" si="84"/>
        <v>2014</v>
      </c>
      <c r="H121" s="83">
        <f t="shared" si="145"/>
        <v>9</v>
      </c>
      <c r="I121" s="85">
        <v>15</v>
      </c>
      <c r="J121" s="84">
        <v>1</v>
      </c>
      <c r="K121" s="85">
        <f>VLOOKUP(G121,'CCI&amp;CII'!$C$3:$E$24,3,FALSE)</f>
        <v>240</v>
      </c>
      <c r="L121" s="83">
        <f t="shared" si="85"/>
        <v>1.3791666666666667</v>
      </c>
      <c r="M121" s="85">
        <v>15095</v>
      </c>
      <c r="N121" s="85">
        <v>10681.78</v>
      </c>
      <c r="O121" s="28">
        <f>VLOOKUP(G121,'CCI&amp;CII'!$C$9:$F$24,4,FALSE)</f>
        <v>140.37</v>
      </c>
      <c r="P121" s="37">
        <f t="shared" si="146"/>
        <v>1.1589068975195502</v>
      </c>
      <c r="Q121" s="24">
        <f>P121*M121</f>
        <v>17493.69961805761</v>
      </c>
      <c r="R121" s="24">
        <f>Q121*(J121/I121)*IF(H121&gt;I121,I121,H121)</f>
        <v>10496.219770834567</v>
      </c>
      <c r="S121" s="24">
        <f t="shared" si="147"/>
        <v>6997.4798472230432</v>
      </c>
      <c r="T121" s="30">
        <f>DATE(YEAR(F121),MONTH(F121),1)</f>
        <v>41791</v>
      </c>
      <c r="U121"/>
      <c r="V121"/>
      <c r="X121" s="28">
        <f>HLOOKUP(T121,Sheet3!$3:$14,12)</f>
        <v>124.36757055487999</v>
      </c>
      <c r="Y121" s="28">
        <f>HLOOKUP($Y$1,Sheet3!$3:$14,12)</f>
        <v>149.50524627364123</v>
      </c>
      <c r="Z121" s="28">
        <f t="shared" si="148"/>
        <v>1.2021240393022607</v>
      </c>
      <c r="AA121" s="115">
        <f t="shared" si="149"/>
        <v>1.2021240393022607</v>
      </c>
      <c r="AB121" s="115">
        <f t="shared" si="150"/>
        <v>15</v>
      </c>
      <c r="AC121" s="92">
        <f t="shared" si="150"/>
        <v>1</v>
      </c>
      <c r="AD121" s="24">
        <f>AA121*M121</f>
        <v>18146.062373267625</v>
      </c>
      <c r="AE121" s="24">
        <f>AD121*(AC121/AB121)*IF(H121&gt;AB121,AB121,H121)</f>
        <v>10887.637423960576</v>
      </c>
      <c r="AF121" s="25">
        <f t="shared" si="151"/>
        <v>7258.4249493070492</v>
      </c>
    </row>
    <row r="122" spans="1:32" ht="15" customHeight="1" x14ac:dyDescent="0.25">
      <c r="A122" s="6" t="s">
        <v>1583</v>
      </c>
      <c r="B122" s="6" t="s">
        <v>343</v>
      </c>
      <c r="C122" s="6" t="s">
        <v>4519</v>
      </c>
      <c r="D122" s="83">
        <v>1</v>
      </c>
      <c r="E122" s="6" t="s">
        <v>8</v>
      </c>
      <c r="F122" s="27">
        <v>41274</v>
      </c>
      <c r="G122" s="85">
        <f t="shared" si="84"/>
        <v>2012</v>
      </c>
      <c r="H122" s="83">
        <f t="shared" si="145"/>
        <v>11</v>
      </c>
      <c r="I122" s="85">
        <v>20</v>
      </c>
      <c r="J122" s="84">
        <v>1</v>
      </c>
      <c r="K122" s="85">
        <f>VLOOKUP(G122,'CCI&amp;CII'!$C$3:$E$24,3,FALSE)</f>
        <v>200</v>
      </c>
      <c r="L122" s="83">
        <f t="shared" si="85"/>
        <v>1.655</v>
      </c>
      <c r="M122" s="85">
        <v>12741.83</v>
      </c>
      <c r="N122" s="85">
        <v>5300.05</v>
      </c>
      <c r="O122" s="28">
        <f>VLOOKUP(G122,'CCI&amp;CII'!$C$9:$F$24,4,FALSE)</f>
        <v>124.37</v>
      </c>
      <c r="P122" s="37">
        <f t="shared" si="146"/>
        <v>1.3079984015825301</v>
      </c>
      <c r="Q122" s="24">
        <f>P122*M122</f>
        <v>16666.29327323633</v>
      </c>
      <c r="R122" s="24">
        <f>Q122*(J122/I122)*IF(H122&gt;I122,I122,H122)</f>
        <v>9166.4613002799815</v>
      </c>
      <c r="S122" s="24">
        <f t="shared" si="147"/>
        <v>7499.8319729563482</v>
      </c>
      <c r="T122" s="30">
        <f>DATE(YEAR(F122),MONTH(F122),1)</f>
        <v>41244</v>
      </c>
      <c r="U122"/>
      <c r="V122"/>
      <c r="X122" s="28">
        <f>HLOOKUP(T122,Sheet3!$3:$14,12)</f>
        <v>116.0237568</v>
      </c>
      <c r="Y122" s="28">
        <f>HLOOKUP($Y$1,Sheet3!$3:$14,12)</f>
        <v>149.50524627364123</v>
      </c>
      <c r="Z122" s="28">
        <f t="shared" si="148"/>
        <v>1.288574429901939</v>
      </c>
      <c r="AA122" s="115">
        <f t="shared" si="149"/>
        <v>1.288574429901939</v>
      </c>
      <c r="AB122" s="115">
        <f t="shared" si="150"/>
        <v>20</v>
      </c>
      <c r="AC122" s="92">
        <f t="shared" si="150"/>
        <v>1</v>
      </c>
      <c r="AD122" s="24">
        <f>AA122*M122</f>
        <v>16418.796328157423</v>
      </c>
      <c r="AE122" s="24">
        <f>AD122*(AC122/AB122)*IF(H122&gt;AB122,AB122,H122)</f>
        <v>9030.3379804865835</v>
      </c>
      <c r="AF122" s="25">
        <f t="shared" si="151"/>
        <v>7388.4583476708394</v>
      </c>
    </row>
    <row r="123" spans="1:32" ht="15" customHeight="1" x14ac:dyDescent="0.25">
      <c r="A123" s="6" t="s">
        <v>1586</v>
      </c>
      <c r="B123" s="6" t="s">
        <v>351</v>
      </c>
      <c r="C123" s="95" t="s">
        <v>4519</v>
      </c>
      <c r="F123" s="27">
        <v>41274</v>
      </c>
      <c r="G123" s="85">
        <f t="shared" si="84"/>
        <v>2012</v>
      </c>
      <c r="H123" s="83">
        <f t="shared" si="145"/>
        <v>11</v>
      </c>
      <c r="I123" s="24">
        <v>15</v>
      </c>
      <c r="J123" s="84">
        <v>0.95</v>
      </c>
      <c r="K123" s="85">
        <f>VLOOKUP(G123,'CCI&amp;CII'!$C$3:$E$24,3,FALSE)</f>
        <v>200</v>
      </c>
      <c r="L123" s="83">
        <f t="shared" si="85"/>
        <v>1.655</v>
      </c>
      <c r="M123" s="85">
        <v>12741.64</v>
      </c>
      <c r="N123" s="85">
        <v>5299.96</v>
      </c>
      <c r="O123" s="28">
        <f>VLOOKUP(G123,'CCI&amp;CII'!$C$9:$F$24,4,FALSE)</f>
        <v>124.37</v>
      </c>
      <c r="P123" s="37">
        <f t="shared" ref="P123:P124" si="152">$P$2/O123</f>
        <v>1.3079984015825301</v>
      </c>
      <c r="Q123" s="24">
        <f>P123*M123</f>
        <v>16666.044753540027</v>
      </c>
      <c r="R123" s="24">
        <f>Q123*(J123/I123)*IF(H123&gt;I123,I123,H123)</f>
        <v>11610.677844966216</v>
      </c>
      <c r="S123" s="24">
        <f t="shared" ref="S123:S124" si="153">Q123-R123</f>
        <v>5055.3669085738111</v>
      </c>
      <c r="T123" s="30">
        <f>DATE(YEAR(F123),MONTH(F123),1)</f>
        <v>41244</v>
      </c>
      <c r="U123"/>
      <c r="V123"/>
      <c r="X123" s="28">
        <f>HLOOKUP(T123,Sheet3!$3:$14,12)</f>
        <v>116.0237568</v>
      </c>
      <c r="Y123" s="28">
        <f>HLOOKUP($Y$1,Sheet3!$3:$14,12)</f>
        <v>149.50524627364123</v>
      </c>
      <c r="Z123" s="28">
        <f t="shared" si="148"/>
        <v>1.288574429901939</v>
      </c>
      <c r="AA123" s="115">
        <f t="shared" si="149"/>
        <v>1.288574429901939</v>
      </c>
      <c r="AB123" s="115">
        <f t="shared" si="150"/>
        <v>15</v>
      </c>
      <c r="AC123" s="92">
        <f t="shared" si="150"/>
        <v>0.95</v>
      </c>
      <c r="AD123" s="24">
        <f>AA123*M123</f>
        <v>16418.551499015743</v>
      </c>
      <c r="AE123" s="24">
        <f>AD123*(AC123/AB123)*IF(H123&gt;AB123,AB123,H123)</f>
        <v>11438.2575443143</v>
      </c>
      <c r="AF123" s="25">
        <f t="shared" si="151"/>
        <v>4980.293954701443</v>
      </c>
    </row>
    <row r="124" spans="1:32" ht="15" customHeight="1" x14ac:dyDescent="0.25">
      <c r="A124" s="6" t="s">
        <v>1584</v>
      </c>
      <c r="B124" s="6" t="s">
        <v>106</v>
      </c>
      <c r="C124" s="95" t="s">
        <v>4519</v>
      </c>
      <c r="F124" s="27">
        <v>41820</v>
      </c>
      <c r="G124" s="85">
        <f t="shared" si="84"/>
        <v>2014</v>
      </c>
      <c r="H124" s="83">
        <f t="shared" si="145"/>
        <v>9</v>
      </c>
      <c r="I124" s="85">
        <v>15</v>
      </c>
      <c r="J124" s="84">
        <v>1</v>
      </c>
      <c r="K124" s="85">
        <f>VLOOKUP(G124,'CCI&amp;CII'!$C$3:$E$24,3,FALSE)</f>
        <v>240</v>
      </c>
      <c r="L124" s="83">
        <f t="shared" si="85"/>
        <v>1.3791666666666667</v>
      </c>
      <c r="M124" s="85">
        <v>11123</v>
      </c>
      <c r="N124" s="85">
        <v>7871.02</v>
      </c>
      <c r="O124" s="28">
        <f>VLOOKUP(G124,'CCI&amp;CII'!$C$9:$F$24,4,FALSE)</f>
        <v>140.37</v>
      </c>
      <c r="P124" s="37">
        <f t="shared" si="152"/>
        <v>1.1589068975195502</v>
      </c>
      <c r="Q124" s="24">
        <f>P124*M124</f>
        <v>12890.521421109957</v>
      </c>
      <c r="R124" s="24">
        <f>Q124*(J124/I124)*IF(H124&gt;I124,I124,H124)</f>
        <v>7734.3128526659739</v>
      </c>
      <c r="S124" s="24">
        <f t="shared" si="153"/>
        <v>5156.2085684439835</v>
      </c>
      <c r="T124" s="30">
        <f>DATE(YEAR(F124),MONTH(F124),1)</f>
        <v>41791</v>
      </c>
      <c r="U124"/>
      <c r="V124"/>
      <c r="X124" s="28">
        <f>HLOOKUP(T124,Sheet3!$3:$14,12)</f>
        <v>124.36757055487999</v>
      </c>
      <c r="Y124" s="28">
        <f>HLOOKUP($Y$1,Sheet3!$3:$14,12)</f>
        <v>149.50524627364123</v>
      </c>
      <c r="Z124" s="28">
        <f t="shared" si="148"/>
        <v>1.2021240393022607</v>
      </c>
      <c r="AA124" s="115">
        <f t="shared" si="149"/>
        <v>1.2021240393022607</v>
      </c>
      <c r="AB124" s="115">
        <f t="shared" si="150"/>
        <v>15</v>
      </c>
      <c r="AC124" s="92">
        <f t="shared" si="150"/>
        <v>1</v>
      </c>
      <c r="AD124" s="24">
        <f>AA124*M124</f>
        <v>13371.225689159046</v>
      </c>
      <c r="AE124" s="24">
        <f>AD124*(AC124/AB124)*IF(H124&gt;AB124,AB124,H124)</f>
        <v>8022.7354134954276</v>
      </c>
      <c r="AF124" s="25">
        <f t="shared" si="151"/>
        <v>5348.4902756636184</v>
      </c>
    </row>
    <row r="126" spans="1:32" ht="15.75" thickBot="1" x14ac:dyDescent="0.3"/>
    <row r="127" spans="1:32" ht="15.75" thickBot="1" x14ac:dyDescent="0.3">
      <c r="B127" s="86" t="s">
        <v>4550</v>
      </c>
      <c r="C127" s="86" t="s">
        <v>4499</v>
      </c>
      <c r="F127" s="86" t="s">
        <v>4500</v>
      </c>
    </row>
    <row r="128" spans="1:32" x14ac:dyDescent="0.25">
      <c r="B128" s="23" t="s">
        <v>4522</v>
      </c>
      <c r="C128">
        <v>15</v>
      </c>
      <c r="F128" s="92">
        <v>0</v>
      </c>
    </row>
    <row r="129" spans="2:8" x14ac:dyDescent="0.25">
      <c r="B129" s="23" t="s">
        <v>4519</v>
      </c>
      <c r="C129">
        <v>35</v>
      </c>
      <c r="F129" s="92">
        <v>0.05</v>
      </c>
      <c r="G129" s="24">
        <v>20</v>
      </c>
      <c r="H129" s="92">
        <v>0</v>
      </c>
    </row>
    <row r="130" spans="2:8" x14ac:dyDescent="0.25">
      <c r="B130" s="23" t="s">
        <v>4520</v>
      </c>
      <c r="C130">
        <v>12</v>
      </c>
      <c r="F130" s="92">
        <v>0</v>
      </c>
    </row>
    <row r="131" spans="2:8" x14ac:dyDescent="0.25">
      <c r="B131" s="23" t="s">
        <v>4523</v>
      </c>
      <c r="C131">
        <v>15</v>
      </c>
      <c r="F131" s="92">
        <v>0</v>
      </c>
    </row>
    <row r="132" spans="2:8" x14ac:dyDescent="0.25">
      <c r="B132" s="23" t="s">
        <v>4521</v>
      </c>
      <c r="C132">
        <v>25</v>
      </c>
      <c r="F132" s="92">
        <v>0</v>
      </c>
      <c r="G132" s="24">
        <v>10</v>
      </c>
      <c r="H132" s="92">
        <v>0</v>
      </c>
    </row>
    <row r="133" spans="2:8" x14ac:dyDescent="0.25">
      <c r="B133" s="23" t="s">
        <v>4518</v>
      </c>
      <c r="C133">
        <v>10</v>
      </c>
      <c r="F133" s="92">
        <v>0</v>
      </c>
    </row>
  </sheetData>
  <autoFilter ref="A3:W124">
    <filterColumn colId="2">
      <filters>
        <filter val="Boundary"/>
        <filter val="Building"/>
        <filter val="Development"/>
        <filter val="Drain"/>
        <filter val="Reservior"/>
        <filter val="Road"/>
      </filters>
    </filterColumn>
  </autoFilter>
  <mergeCells count="2">
    <mergeCell ref="U2:W2"/>
    <mergeCell ref="X2:Z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4"/>
  <sheetViews>
    <sheetView workbookViewId="0">
      <selection activeCell="K18" sqref="K18"/>
    </sheetView>
  </sheetViews>
  <sheetFormatPr defaultRowHeight="15" x14ac:dyDescent="0.25"/>
  <cols>
    <col min="1" max="1" width="9.28515625" style="92" bestFit="1" customWidth="1"/>
    <col min="2" max="2" width="10.42578125" style="92" bestFit="1" customWidth="1"/>
    <col min="3" max="3" width="21.7109375" customWidth="1"/>
    <col min="4" max="4" width="9.28515625" bestFit="1" customWidth="1"/>
    <col min="5" max="5" width="10.42578125" bestFit="1" customWidth="1"/>
    <col min="6" max="6" width="10.7109375" bestFit="1" customWidth="1"/>
    <col min="7" max="7" width="10.42578125" bestFit="1" customWidth="1"/>
    <col min="8" max="8" width="10.7109375" bestFit="1" customWidth="1"/>
    <col min="9" max="9" width="10.42578125" bestFit="1" customWidth="1"/>
    <col min="10" max="10" width="10.7109375" bestFit="1" customWidth="1"/>
    <col min="11" max="11" width="10.42578125" bestFit="1" customWidth="1"/>
    <col min="12" max="12" width="10.7109375" bestFit="1" customWidth="1"/>
    <col min="13" max="13" width="10.42578125" bestFit="1" customWidth="1"/>
    <col min="14" max="14" width="10.7109375" bestFit="1" customWidth="1"/>
    <col min="15" max="15" width="22" customWidth="1"/>
    <col min="16" max="17" width="9.28515625" bestFit="1" customWidth="1"/>
    <col min="18" max="18" width="10.7109375" bestFit="1" customWidth="1"/>
    <col min="19" max="19" width="9.28515625" bestFit="1" customWidth="1"/>
    <col min="20" max="20" width="10.7109375" bestFit="1" customWidth="1"/>
    <col min="21" max="21" width="9.28515625" bestFit="1" customWidth="1"/>
    <col min="22" max="22" width="10.7109375" bestFit="1" customWidth="1"/>
    <col min="23" max="23" width="9.28515625" bestFit="1" customWidth="1"/>
    <col min="24" max="24" width="10.7109375" bestFit="1" customWidth="1"/>
    <col min="25" max="25" width="9.28515625" bestFit="1" customWidth="1"/>
    <col min="26" max="26" width="10.7109375" bestFit="1" customWidth="1"/>
    <col min="27" max="27" width="9.28515625" bestFit="1" customWidth="1"/>
    <col min="28" max="28" width="10.7109375" bestFit="1" customWidth="1"/>
    <col min="29" max="29" width="9.28515625" bestFit="1" customWidth="1"/>
    <col min="30" max="30" width="10.7109375" bestFit="1" customWidth="1"/>
    <col min="31" max="31" width="9.28515625" bestFit="1" customWidth="1"/>
    <col min="32" max="32" width="10.7109375" bestFit="1" customWidth="1"/>
    <col min="33" max="33" width="9.28515625" bestFit="1" customWidth="1"/>
    <col min="34" max="34" width="10.7109375" bestFit="1" customWidth="1"/>
    <col min="35" max="35" width="9.28515625" bestFit="1" customWidth="1"/>
    <col min="36" max="36" width="10.7109375" bestFit="1" customWidth="1"/>
    <col min="37" max="37" width="9.28515625" bestFit="1" customWidth="1"/>
    <col min="38" max="38" width="10.7109375" bestFit="1" customWidth="1"/>
    <col min="39" max="39" width="9.28515625" bestFit="1" customWidth="1"/>
    <col min="40" max="40" width="10.7109375" bestFit="1" customWidth="1"/>
    <col min="41" max="42" width="9.28515625" bestFit="1" customWidth="1"/>
  </cols>
  <sheetData>
    <row r="3" spans="1:42" s="30" customFormat="1" x14ac:dyDescent="0.25">
      <c r="A3" s="110"/>
      <c r="B3" s="92">
        <v>0.70000000000000007</v>
      </c>
      <c r="C3" s="109" t="s">
        <v>4563</v>
      </c>
      <c r="D3" s="109" t="s">
        <v>4564</v>
      </c>
      <c r="F3" s="109">
        <v>39539</v>
      </c>
      <c r="H3" s="109">
        <v>39904</v>
      </c>
      <c r="J3" s="109">
        <v>40269</v>
      </c>
      <c r="L3" s="109">
        <v>40634</v>
      </c>
      <c r="N3" s="109">
        <v>40969</v>
      </c>
      <c r="O3" s="109" t="s">
        <v>4565</v>
      </c>
      <c r="P3" s="109" t="s">
        <v>4564</v>
      </c>
      <c r="Q3" s="109"/>
      <c r="R3" s="109">
        <v>41000</v>
      </c>
      <c r="S3" s="109"/>
      <c r="T3" s="109">
        <v>41365</v>
      </c>
      <c r="U3" s="109"/>
      <c r="V3" s="109">
        <v>41730</v>
      </c>
      <c r="W3" s="109"/>
      <c r="X3" s="109">
        <v>42095</v>
      </c>
      <c r="Y3" s="109"/>
      <c r="Z3" s="109">
        <v>42461</v>
      </c>
      <c r="AA3" s="109"/>
      <c r="AB3" s="109">
        <v>42826</v>
      </c>
      <c r="AC3" s="109"/>
      <c r="AD3" s="109">
        <v>43191</v>
      </c>
      <c r="AE3" s="109"/>
      <c r="AF3" s="109">
        <v>43556</v>
      </c>
      <c r="AG3" s="109"/>
      <c r="AH3" s="109">
        <v>43922</v>
      </c>
      <c r="AI3" s="109"/>
      <c r="AJ3" s="109">
        <v>44287</v>
      </c>
      <c r="AK3" s="109"/>
      <c r="AL3" s="109">
        <v>44652</v>
      </c>
      <c r="AM3" s="109"/>
      <c r="AN3" s="109">
        <v>44927</v>
      </c>
      <c r="AO3" s="109" t="s">
        <v>4566</v>
      </c>
      <c r="AP3" s="109" t="s">
        <v>4567</v>
      </c>
    </row>
    <row r="4" spans="1:42" x14ac:dyDescent="0.25">
      <c r="A4" s="92">
        <v>0.15714285714285714</v>
      </c>
      <c r="B4" s="92">
        <v>0.11</v>
      </c>
      <c r="C4" s="24" t="s">
        <v>2688</v>
      </c>
      <c r="D4" s="24">
        <v>546</v>
      </c>
      <c r="E4" s="24">
        <v>43</v>
      </c>
      <c r="F4" s="28">
        <v>135.69999999999999</v>
      </c>
      <c r="G4" s="24">
        <v>55</v>
      </c>
      <c r="H4" s="28">
        <v>148.1</v>
      </c>
      <c r="I4" s="24">
        <v>67</v>
      </c>
      <c r="J4" s="28">
        <v>151.6</v>
      </c>
      <c r="K4" s="24">
        <v>79</v>
      </c>
      <c r="L4" s="28">
        <v>154.30000000000001</v>
      </c>
      <c r="M4" s="24">
        <v>90</v>
      </c>
      <c r="N4" s="28">
        <v>163.1</v>
      </c>
      <c r="O4" s="24" t="s">
        <v>3828</v>
      </c>
      <c r="P4" s="24">
        <v>536</v>
      </c>
      <c r="Q4" s="24">
        <v>4</v>
      </c>
      <c r="R4" s="28">
        <v>110.6</v>
      </c>
      <c r="S4" s="24">
        <v>16</v>
      </c>
      <c r="T4" s="24">
        <v>102.5</v>
      </c>
      <c r="U4" s="24">
        <v>28</v>
      </c>
      <c r="V4" s="24">
        <v>109.8</v>
      </c>
      <c r="W4" s="24">
        <v>40</v>
      </c>
      <c r="X4" s="24">
        <v>108.3</v>
      </c>
      <c r="Y4" s="24">
        <v>52</v>
      </c>
      <c r="Z4" s="24">
        <v>106.3</v>
      </c>
      <c r="AA4" s="24">
        <v>64</v>
      </c>
      <c r="AB4" s="24">
        <v>110.5</v>
      </c>
      <c r="AC4" s="24">
        <v>76</v>
      </c>
      <c r="AD4" s="24">
        <v>113.1</v>
      </c>
      <c r="AE4" s="24">
        <v>88</v>
      </c>
      <c r="AF4" s="24">
        <v>119.6</v>
      </c>
      <c r="AG4" s="24">
        <v>100</v>
      </c>
      <c r="AH4" s="24">
        <v>123.3</v>
      </c>
      <c r="AI4" s="24">
        <v>112</v>
      </c>
      <c r="AJ4" s="24">
        <v>125.7</v>
      </c>
      <c r="AK4" s="24">
        <v>124</v>
      </c>
      <c r="AL4" s="24">
        <v>133.5</v>
      </c>
      <c r="AM4" s="24">
        <v>133</v>
      </c>
      <c r="AN4" s="24">
        <v>135.80000000000001</v>
      </c>
      <c r="AO4" s="24">
        <v>1.0913780397936625</v>
      </c>
      <c r="AP4" s="24">
        <v>1.1171702284450995</v>
      </c>
    </row>
    <row r="5" spans="1:42" x14ac:dyDescent="0.25">
      <c r="A5" s="92">
        <v>0.12857142857142856</v>
      </c>
      <c r="B5" s="92">
        <v>0.09</v>
      </c>
      <c r="C5" s="24" t="s">
        <v>2658</v>
      </c>
      <c r="D5" s="24">
        <v>531</v>
      </c>
      <c r="E5" s="24">
        <v>43</v>
      </c>
      <c r="F5" s="28">
        <v>128.80000000000001</v>
      </c>
      <c r="G5" s="24">
        <v>55</v>
      </c>
      <c r="H5" s="28">
        <v>141.19999999999999</v>
      </c>
      <c r="I5" s="24">
        <v>67</v>
      </c>
      <c r="J5" s="28">
        <v>153.30000000000001</v>
      </c>
      <c r="K5" s="24">
        <v>79</v>
      </c>
      <c r="L5" s="28">
        <v>163</v>
      </c>
      <c r="M5" s="24">
        <v>90</v>
      </c>
      <c r="N5" s="28">
        <v>182.3</v>
      </c>
      <c r="O5" s="24" t="s">
        <v>3810</v>
      </c>
      <c r="P5" s="24">
        <v>527</v>
      </c>
      <c r="Q5" s="24">
        <v>4</v>
      </c>
      <c r="R5" s="28">
        <v>104.6</v>
      </c>
      <c r="S5" s="24">
        <v>16</v>
      </c>
      <c r="T5" s="24">
        <v>108</v>
      </c>
      <c r="U5" s="24">
        <v>28</v>
      </c>
      <c r="V5" s="24">
        <v>98.4</v>
      </c>
      <c r="W5" s="24">
        <v>40</v>
      </c>
      <c r="X5" s="24">
        <v>98.8</v>
      </c>
      <c r="Y5" s="24">
        <v>52</v>
      </c>
      <c r="Z5" s="24">
        <v>96.9</v>
      </c>
      <c r="AA5" s="24">
        <v>64</v>
      </c>
      <c r="AB5" s="24">
        <v>96</v>
      </c>
      <c r="AC5" s="24">
        <v>76</v>
      </c>
      <c r="AD5" s="24">
        <v>96.3</v>
      </c>
      <c r="AE5" s="24">
        <v>88</v>
      </c>
      <c r="AF5" s="24">
        <v>94.8</v>
      </c>
      <c r="AG5" s="24">
        <v>100</v>
      </c>
      <c r="AH5" s="24">
        <v>94.2</v>
      </c>
      <c r="AI5" s="24">
        <v>112</v>
      </c>
      <c r="AJ5" s="24">
        <v>88.8</v>
      </c>
      <c r="AK5" s="24">
        <v>124</v>
      </c>
      <c r="AL5" s="24">
        <v>95.8</v>
      </c>
      <c r="AM5" s="24">
        <v>133</v>
      </c>
      <c r="AN5" s="24">
        <v>92.8</v>
      </c>
      <c r="AO5" s="24">
        <v>1.0962732919254656</v>
      </c>
      <c r="AP5" s="24">
        <v>1.1902173913043479</v>
      </c>
    </row>
    <row r="6" spans="1:42" x14ac:dyDescent="0.25">
      <c r="A6" s="92">
        <v>0.21428571428571425</v>
      </c>
      <c r="B6" s="92">
        <v>0.15</v>
      </c>
      <c r="C6" s="24" t="s">
        <v>2736</v>
      </c>
      <c r="D6" s="24">
        <v>570</v>
      </c>
      <c r="E6" s="24">
        <v>43</v>
      </c>
      <c r="F6" s="28">
        <v>156.4</v>
      </c>
      <c r="G6" s="24">
        <v>55</v>
      </c>
      <c r="H6" s="28">
        <v>131.80000000000001</v>
      </c>
      <c r="I6" s="24">
        <v>67</v>
      </c>
      <c r="J6" s="28">
        <v>143.1</v>
      </c>
      <c r="K6" s="24">
        <v>79</v>
      </c>
      <c r="L6" s="28">
        <v>154.69999999999999</v>
      </c>
      <c r="M6" s="24">
        <v>90</v>
      </c>
      <c r="N6" s="28">
        <v>171.2</v>
      </c>
      <c r="O6" s="24" t="s">
        <v>3887</v>
      </c>
      <c r="P6" s="24">
        <v>566</v>
      </c>
      <c r="Q6" s="24">
        <v>4</v>
      </c>
      <c r="R6" s="28">
        <v>104.7</v>
      </c>
      <c r="S6" s="24">
        <v>16</v>
      </c>
      <c r="T6" s="24">
        <v>100</v>
      </c>
      <c r="U6" s="24">
        <v>28</v>
      </c>
      <c r="V6" s="24">
        <v>101.8</v>
      </c>
      <c r="W6" s="24">
        <v>40</v>
      </c>
      <c r="X6" s="24">
        <v>94.7</v>
      </c>
      <c r="Y6" s="24">
        <v>52</v>
      </c>
      <c r="Z6" s="24">
        <v>86</v>
      </c>
      <c r="AA6" s="24">
        <v>64</v>
      </c>
      <c r="AB6" s="24">
        <v>90.8</v>
      </c>
      <c r="AC6" s="24">
        <v>76</v>
      </c>
      <c r="AD6" s="24">
        <v>108</v>
      </c>
      <c r="AE6" s="24">
        <v>88</v>
      </c>
      <c r="AF6" s="24">
        <v>110.1</v>
      </c>
      <c r="AG6" s="24">
        <v>100</v>
      </c>
      <c r="AH6" s="24">
        <v>106.2</v>
      </c>
      <c r="AI6" s="24">
        <v>112</v>
      </c>
      <c r="AJ6" s="24">
        <v>127.6</v>
      </c>
      <c r="AK6" s="24">
        <v>124</v>
      </c>
      <c r="AL6" s="24">
        <v>159.1</v>
      </c>
      <c r="AM6" s="24">
        <v>133</v>
      </c>
      <c r="AN6" s="24">
        <v>147.80000000000001</v>
      </c>
      <c r="AO6" s="24">
        <v>0.84271099744245526</v>
      </c>
      <c r="AP6" s="24">
        <v>0.9149616368286444</v>
      </c>
    </row>
    <row r="7" spans="1:42" x14ac:dyDescent="0.25">
      <c r="A7" s="92">
        <v>7.1428571428571425E-2</v>
      </c>
      <c r="B7" s="92">
        <v>0.05</v>
      </c>
      <c r="C7" s="24" t="s">
        <v>2533</v>
      </c>
      <c r="D7" s="24">
        <v>468</v>
      </c>
      <c r="E7" s="24">
        <v>43</v>
      </c>
      <c r="F7" s="28">
        <v>114.6</v>
      </c>
      <c r="G7" s="24">
        <v>55</v>
      </c>
      <c r="H7" s="28">
        <v>118.5</v>
      </c>
      <c r="I7" s="24">
        <v>67</v>
      </c>
      <c r="J7" s="28">
        <v>121.7</v>
      </c>
      <c r="K7" s="24">
        <v>79</v>
      </c>
      <c r="L7" s="28">
        <v>122.4</v>
      </c>
      <c r="M7" s="24">
        <v>90</v>
      </c>
      <c r="N7" s="28">
        <v>141.5</v>
      </c>
      <c r="O7" s="24" t="s">
        <v>3622</v>
      </c>
      <c r="P7" s="24">
        <v>414</v>
      </c>
      <c r="Q7" s="24">
        <v>4</v>
      </c>
      <c r="R7" s="28">
        <v>103.8</v>
      </c>
      <c r="S7" s="24">
        <v>16</v>
      </c>
      <c r="T7" s="24">
        <v>107.5</v>
      </c>
      <c r="U7" s="24">
        <v>28</v>
      </c>
      <c r="V7" s="24">
        <v>111.3</v>
      </c>
      <c r="W7" s="24">
        <v>40</v>
      </c>
      <c r="X7" s="24">
        <v>109.9</v>
      </c>
      <c r="Y7" s="24">
        <v>52</v>
      </c>
      <c r="Z7" s="24">
        <v>108.3</v>
      </c>
      <c r="AA7" s="24">
        <v>64</v>
      </c>
      <c r="AB7" s="24">
        <v>110.3</v>
      </c>
      <c r="AC7" s="24">
        <v>76</v>
      </c>
      <c r="AD7" s="24">
        <v>113.8</v>
      </c>
      <c r="AE7" s="24">
        <v>88</v>
      </c>
      <c r="AF7" s="24">
        <v>116.2</v>
      </c>
      <c r="AG7" s="24">
        <v>100</v>
      </c>
      <c r="AH7" s="24">
        <v>113.2</v>
      </c>
      <c r="AI7" s="24">
        <v>112</v>
      </c>
      <c r="AJ7" s="24">
        <v>121.4</v>
      </c>
      <c r="AK7" s="24">
        <v>124</v>
      </c>
      <c r="AL7" s="24">
        <v>141.6</v>
      </c>
      <c r="AM7" s="24">
        <v>133</v>
      </c>
      <c r="AN7" s="24">
        <v>146.19999999999999</v>
      </c>
      <c r="AO7" s="24">
        <v>1.0340314136125655</v>
      </c>
      <c r="AP7" s="24">
        <v>1.0619546247818501</v>
      </c>
    </row>
    <row r="8" spans="1:42" x14ac:dyDescent="0.25">
      <c r="A8" s="92">
        <v>7.1428571428571425E-2</v>
      </c>
      <c r="B8" s="92">
        <v>0.05</v>
      </c>
      <c r="C8" s="24" t="s">
        <v>3040</v>
      </c>
      <c r="D8" s="24">
        <v>722</v>
      </c>
      <c r="E8" s="24">
        <v>43</v>
      </c>
      <c r="F8" s="28">
        <v>134.5</v>
      </c>
      <c r="G8" s="24">
        <v>55</v>
      </c>
      <c r="H8" s="28">
        <v>132.4</v>
      </c>
      <c r="I8" s="24">
        <v>67</v>
      </c>
      <c r="J8" s="28">
        <v>131.80000000000001</v>
      </c>
      <c r="K8" s="24">
        <v>79</v>
      </c>
      <c r="L8" s="28">
        <v>137.1</v>
      </c>
      <c r="M8" s="24">
        <v>90</v>
      </c>
      <c r="N8" s="28">
        <v>140</v>
      </c>
      <c r="O8" s="24" t="s">
        <v>4085</v>
      </c>
      <c r="P8" s="24">
        <v>666</v>
      </c>
      <c r="Q8" s="24">
        <v>4</v>
      </c>
      <c r="R8" s="28">
        <v>104.1</v>
      </c>
      <c r="S8" s="24">
        <v>16</v>
      </c>
      <c r="T8" s="24">
        <v>102.3</v>
      </c>
      <c r="U8" s="24">
        <v>28</v>
      </c>
      <c r="V8" s="24">
        <v>108</v>
      </c>
      <c r="W8" s="24">
        <v>40</v>
      </c>
      <c r="X8" s="24">
        <v>110.9</v>
      </c>
      <c r="Y8" s="24">
        <v>52</v>
      </c>
      <c r="Z8" s="24">
        <v>108.6</v>
      </c>
      <c r="AA8" s="24">
        <v>64</v>
      </c>
      <c r="AB8" s="24">
        <v>108.4</v>
      </c>
      <c r="AC8" s="24">
        <v>76</v>
      </c>
      <c r="AD8" s="24">
        <v>110.9</v>
      </c>
      <c r="AE8" s="24">
        <v>88</v>
      </c>
      <c r="AF8" s="24">
        <v>112.7</v>
      </c>
      <c r="AG8" s="24">
        <v>100</v>
      </c>
      <c r="AH8" s="24">
        <v>110.3</v>
      </c>
      <c r="AI8" s="24">
        <v>112</v>
      </c>
      <c r="AJ8" s="24">
        <v>118.6</v>
      </c>
      <c r="AK8" s="24">
        <v>124</v>
      </c>
      <c r="AL8" s="24">
        <v>127.4</v>
      </c>
      <c r="AM8" s="24">
        <v>133</v>
      </c>
      <c r="AN8" s="24">
        <v>130</v>
      </c>
      <c r="AO8" s="24">
        <v>0.98438661710037179</v>
      </c>
      <c r="AP8" s="24">
        <v>0.97992565055762093</v>
      </c>
    </row>
    <row r="9" spans="1:42" x14ac:dyDescent="0.25">
      <c r="A9" s="92">
        <v>8.5714285714285701E-2</v>
      </c>
      <c r="B9" s="92">
        <v>0.06</v>
      </c>
      <c r="C9" s="24" t="s">
        <v>2682</v>
      </c>
      <c r="D9" s="24">
        <v>543</v>
      </c>
      <c r="E9" s="24">
        <v>43</v>
      </c>
      <c r="F9" s="28">
        <v>120.3</v>
      </c>
      <c r="G9" s="24">
        <v>55</v>
      </c>
      <c r="H9" s="28">
        <v>135.4</v>
      </c>
      <c r="I9" s="24">
        <v>67</v>
      </c>
      <c r="J9" s="28">
        <v>138.1</v>
      </c>
      <c r="K9" s="24">
        <v>79</v>
      </c>
      <c r="L9" s="28">
        <v>138.69999999999999</v>
      </c>
      <c r="M9" s="24">
        <v>90</v>
      </c>
      <c r="N9" s="28">
        <v>138.69999999999999</v>
      </c>
      <c r="O9" s="24" t="s">
        <v>4022</v>
      </c>
      <c r="P9" s="24">
        <v>634</v>
      </c>
      <c r="Q9" s="24">
        <v>4</v>
      </c>
      <c r="R9" s="28">
        <v>96.2</v>
      </c>
      <c r="S9" s="24">
        <v>16</v>
      </c>
      <c r="T9" s="24">
        <v>108.7</v>
      </c>
      <c r="U9" s="24">
        <v>28</v>
      </c>
      <c r="V9" s="24">
        <v>119.6</v>
      </c>
      <c r="W9" s="24">
        <v>40</v>
      </c>
      <c r="X9" s="24">
        <v>112.6</v>
      </c>
      <c r="Y9" s="24">
        <v>52</v>
      </c>
      <c r="Z9" s="24">
        <v>97.9</v>
      </c>
      <c r="AA9" s="24">
        <v>64</v>
      </c>
      <c r="AB9" s="24">
        <v>119.5</v>
      </c>
      <c r="AC9" s="24">
        <v>76</v>
      </c>
      <c r="AD9" s="24">
        <v>78.599999999999994</v>
      </c>
      <c r="AE9" s="24">
        <v>88</v>
      </c>
      <c r="AF9" s="24">
        <v>84.3</v>
      </c>
      <c r="AG9" s="24">
        <v>100</v>
      </c>
      <c r="AH9" s="24">
        <v>86.4</v>
      </c>
      <c r="AI9" s="24">
        <v>112</v>
      </c>
      <c r="AJ9" s="24">
        <v>99</v>
      </c>
      <c r="AK9" s="24">
        <v>124</v>
      </c>
      <c r="AL9" s="24">
        <v>96.2</v>
      </c>
      <c r="AM9" s="24">
        <v>133</v>
      </c>
      <c r="AN9" s="24">
        <v>108.2</v>
      </c>
      <c r="AO9" s="24">
        <v>1.1255195344970907</v>
      </c>
      <c r="AP9" s="24">
        <v>1.1479634247714048</v>
      </c>
    </row>
    <row r="10" spans="1:42" x14ac:dyDescent="0.25">
      <c r="A10" s="92">
        <v>8.5714285714285701E-2</v>
      </c>
      <c r="B10" s="92">
        <v>0.06</v>
      </c>
      <c r="C10" s="24" t="s">
        <v>2852</v>
      </c>
      <c r="D10" s="24">
        <v>628</v>
      </c>
      <c r="E10" s="24">
        <v>43</v>
      </c>
      <c r="F10" s="28">
        <v>119.5</v>
      </c>
      <c r="G10" s="24">
        <v>55</v>
      </c>
      <c r="H10" s="28">
        <v>119.7</v>
      </c>
      <c r="I10" s="24">
        <v>67</v>
      </c>
      <c r="J10" s="28">
        <v>128.80000000000001</v>
      </c>
      <c r="K10" s="24">
        <v>79</v>
      </c>
      <c r="L10" s="28">
        <v>132.4</v>
      </c>
      <c r="M10" s="24">
        <v>90</v>
      </c>
      <c r="N10" s="28">
        <v>138.4</v>
      </c>
      <c r="O10" s="24" t="s">
        <v>4024</v>
      </c>
      <c r="P10" s="24">
        <v>635</v>
      </c>
      <c r="Q10" s="24">
        <v>4</v>
      </c>
      <c r="R10" s="28">
        <v>106.6</v>
      </c>
      <c r="S10" s="24">
        <v>16</v>
      </c>
      <c r="T10" s="24">
        <v>109.7</v>
      </c>
      <c r="U10" s="24">
        <v>28</v>
      </c>
      <c r="V10" s="24">
        <v>121.8</v>
      </c>
      <c r="W10" s="24">
        <v>40</v>
      </c>
      <c r="X10" s="24">
        <v>130</v>
      </c>
      <c r="Y10" s="24">
        <v>52</v>
      </c>
      <c r="Z10" s="24">
        <v>130.5</v>
      </c>
      <c r="AA10" s="24">
        <v>64</v>
      </c>
      <c r="AB10" s="24">
        <v>144.1</v>
      </c>
      <c r="AC10" s="24">
        <v>76</v>
      </c>
      <c r="AD10" s="24">
        <v>151.30000000000001</v>
      </c>
      <c r="AE10" s="24">
        <v>88</v>
      </c>
      <c r="AF10" s="24">
        <v>151.9</v>
      </c>
      <c r="AG10" s="24">
        <v>100</v>
      </c>
      <c r="AH10" s="24">
        <v>150.80000000000001</v>
      </c>
      <c r="AI10" s="24">
        <v>112</v>
      </c>
      <c r="AJ10" s="24">
        <v>153.4</v>
      </c>
      <c r="AK10" s="24">
        <v>124</v>
      </c>
      <c r="AL10" s="24">
        <v>173.6</v>
      </c>
      <c r="AM10" s="24">
        <v>133</v>
      </c>
      <c r="AN10" s="24">
        <v>173.6</v>
      </c>
      <c r="AO10" s="24">
        <v>1.001673640167364</v>
      </c>
      <c r="AP10" s="24">
        <v>1.0778242677824268</v>
      </c>
    </row>
    <row r="11" spans="1:42" x14ac:dyDescent="0.25">
      <c r="A11" s="92">
        <v>7.1428571428571425E-2</v>
      </c>
      <c r="B11" s="92">
        <v>0.05</v>
      </c>
      <c r="C11" s="24" t="s">
        <v>2664</v>
      </c>
      <c r="D11" s="24">
        <v>534</v>
      </c>
      <c r="E11" s="24">
        <v>43</v>
      </c>
      <c r="F11" s="28">
        <v>130.6</v>
      </c>
      <c r="G11" s="24">
        <v>55</v>
      </c>
      <c r="H11" s="28">
        <v>136.69999999999999</v>
      </c>
      <c r="I11" s="24">
        <v>67</v>
      </c>
      <c r="J11" s="28">
        <v>143.69999999999999</v>
      </c>
      <c r="K11" s="24">
        <v>79</v>
      </c>
      <c r="L11" s="28">
        <v>141.69999999999999</v>
      </c>
      <c r="M11" s="24">
        <v>90</v>
      </c>
      <c r="N11" s="28">
        <v>161.69999999999999</v>
      </c>
      <c r="O11" s="24" t="s">
        <v>3854</v>
      </c>
      <c r="P11" s="24">
        <v>549</v>
      </c>
      <c r="Q11" s="24">
        <v>4</v>
      </c>
      <c r="R11" s="28">
        <v>101.6</v>
      </c>
      <c r="S11" s="24">
        <v>16</v>
      </c>
      <c r="T11" s="24">
        <v>107.8</v>
      </c>
      <c r="U11" s="24">
        <v>28</v>
      </c>
      <c r="V11" s="24">
        <v>111.1</v>
      </c>
      <c r="W11" s="24">
        <v>40</v>
      </c>
      <c r="X11" s="24">
        <v>114.7</v>
      </c>
      <c r="Y11" s="24">
        <v>52</v>
      </c>
      <c r="Z11" s="24">
        <v>116.1</v>
      </c>
      <c r="AA11" s="24">
        <v>64</v>
      </c>
      <c r="AB11" s="24">
        <v>114.7</v>
      </c>
      <c r="AC11" s="24">
        <v>76</v>
      </c>
      <c r="AD11" s="24">
        <v>112.3</v>
      </c>
      <c r="AE11" s="24">
        <v>88</v>
      </c>
      <c r="AF11" s="24">
        <v>113.8</v>
      </c>
      <c r="AG11" s="24">
        <v>100</v>
      </c>
      <c r="AH11" s="24">
        <v>113.8</v>
      </c>
      <c r="AI11" s="24">
        <v>112</v>
      </c>
      <c r="AJ11" s="24">
        <v>113.5</v>
      </c>
      <c r="AK11" s="24">
        <v>124</v>
      </c>
      <c r="AL11" s="24">
        <v>113.4</v>
      </c>
      <c r="AM11" s="24">
        <v>133</v>
      </c>
      <c r="AN11" s="24">
        <v>118.4</v>
      </c>
      <c r="AO11" s="24">
        <v>1.0467075038284839</v>
      </c>
      <c r="AP11" s="24">
        <v>1.1003062787136293</v>
      </c>
    </row>
    <row r="12" spans="1:42" x14ac:dyDescent="0.25">
      <c r="A12" s="92">
        <v>0.11428571428571428</v>
      </c>
      <c r="B12" s="92">
        <v>0.08</v>
      </c>
      <c r="C12" s="24" t="s">
        <v>4568</v>
      </c>
      <c r="D12" s="24"/>
      <c r="E12" s="28">
        <v>118.32428571428569</v>
      </c>
      <c r="F12" s="28">
        <v>137</v>
      </c>
      <c r="G12" s="28">
        <v>117.42142857142855</v>
      </c>
      <c r="H12" s="28">
        <v>148</v>
      </c>
      <c r="I12" s="28">
        <v>126.40999999999997</v>
      </c>
      <c r="J12" s="28">
        <v>167</v>
      </c>
      <c r="K12" s="28">
        <v>131.55571428571429</v>
      </c>
      <c r="L12" s="28">
        <v>184</v>
      </c>
      <c r="M12" s="28">
        <v>140.45571428571429</v>
      </c>
      <c r="N12" s="28">
        <v>200</v>
      </c>
      <c r="O12" s="24"/>
      <c r="P12" s="24"/>
      <c r="Q12" s="24">
        <v>92.7542857142857</v>
      </c>
      <c r="R12" s="28">
        <v>200</v>
      </c>
      <c r="S12" s="24">
        <v>92.827142857142846</v>
      </c>
      <c r="T12" s="24">
        <v>220</v>
      </c>
      <c r="U12" s="24">
        <v>96.011428571428553</v>
      </c>
      <c r="V12" s="24">
        <v>240</v>
      </c>
      <c r="W12" s="24">
        <v>94.772857142857134</v>
      </c>
      <c r="X12" s="24">
        <v>254</v>
      </c>
      <c r="Y12" s="24">
        <v>90.954285714285717</v>
      </c>
      <c r="Z12" s="24">
        <v>264</v>
      </c>
      <c r="AA12" s="24">
        <v>95.572857142857146</v>
      </c>
      <c r="AB12" s="24">
        <v>272</v>
      </c>
      <c r="AC12" s="24">
        <v>97.074285714285708</v>
      </c>
      <c r="AD12" s="24">
        <v>280</v>
      </c>
      <c r="AE12" s="24">
        <v>99.3</v>
      </c>
      <c r="AF12" s="24">
        <v>289</v>
      </c>
      <c r="AG12" s="24">
        <v>98.668571428571425</v>
      </c>
      <c r="AH12" s="24">
        <v>301</v>
      </c>
      <c r="AI12" s="24">
        <v>105.39714285714285</v>
      </c>
      <c r="AJ12" s="24">
        <v>152.03342168674698</v>
      </c>
      <c r="AK12" s="24">
        <v>117.82857142857141</v>
      </c>
      <c r="AL12" s="24">
        <v>167.23676385542169</v>
      </c>
      <c r="AM12" s="24">
        <v>131.60000000000002</v>
      </c>
      <c r="AN12" s="24">
        <v>167.23676385542169</v>
      </c>
      <c r="AO12" s="24"/>
      <c r="AP12" s="24"/>
    </row>
    <row r="13" spans="1:42" x14ac:dyDescent="0.25">
      <c r="B13" s="92">
        <v>0.29999999999999993</v>
      </c>
      <c r="C13" s="24" t="s">
        <v>2567</v>
      </c>
      <c r="D13" s="24"/>
      <c r="E13" s="24"/>
      <c r="F13" s="28">
        <v>100</v>
      </c>
      <c r="G13" s="24"/>
      <c r="H13" s="28">
        <v>104</v>
      </c>
      <c r="I13" s="24"/>
      <c r="J13" s="28">
        <v>108.16</v>
      </c>
      <c r="K13" s="24"/>
      <c r="L13" s="28">
        <v>112.4864</v>
      </c>
      <c r="M13" s="24"/>
      <c r="N13" s="28">
        <v>116.98585600000001</v>
      </c>
      <c r="O13" s="24"/>
      <c r="P13" s="24"/>
      <c r="Q13" s="24"/>
      <c r="R13" s="28">
        <v>116.98585600000001</v>
      </c>
      <c r="S13" s="24"/>
      <c r="T13" s="24">
        <v>121.66529024000002</v>
      </c>
      <c r="U13" s="24"/>
      <c r="V13" s="24">
        <v>126.53190184960002</v>
      </c>
      <c r="W13" s="24"/>
      <c r="X13" s="24">
        <v>131.59317792358402</v>
      </c>
      <c r="Y13" s="24"/>
      <c r="Z13" s="24">
        <v>136.85690504052738</v>
      </c>
      <c r="AA13" s="24"/>
      <c r="AB13" s="24">
        <v>142.33118124214849</v>
      </c>
      <c r="AC13" s="24"/>
      <c r="AD13" s="24">
        <v>148.02442849183444</v>
      </c>
      <c r="AE13" s="24"/>
      <c r="AF13" s="24">
        <v>153.94540563150784</v>
      </c>
      <c r="AG13" s="24"/>
      <c r="AH13" s="24">
        <v>160.10322185676816</v>
      </c>
      <c r="AI13" s="24"/>
      <c r="AJ13" s="24">
        <v>166.50735073103888</v>
      </c>
      <c r="AK13" s="24"/>
      <c r="AL13" s="24">
        <v>173.16764476028044</v>
      </c>
      <c r="AM13" s="24"/>
      <c r="AN13" s="24">
        <v>180.09435055069167</v>
      </c>
      <c r="AO13" s="24"/>
      <c r="AP13" s="24"/>
    </row>
    <row r="14" spans="1:42" s="1" customFormat="1" x14ac:dyDescent="0.25">
      <c r="A14" s="111"/>
      <c r="B14" s="111"/>
      <c r="C14" s="112" t="s">
        <v>4569</v>
      </c>
      <c r="D14" s="112"/>
      <c r="E14" s="112"/>
      <c r="F14" s="29">
        <v>124.31200000000001</v>
      </c>
      <c r="G14" s="112"/>
      <c r="H14" s="29">
        <v>126.49499999999999</v>
      </c>
      <c r="I14" s="112"/>
      <c r="J14" s="29">
        <v>133.62</v>
      </c>
      <c r="K14" s="112"/>
      <c r="L14" s="29">
        <v>139.63991999999999</v>
      </c>
      <c r="M14" s="112"/>
      <c r="N14" s="29">
        <v>149.9097568</v>
      </c>
      <c r="O14" s="112"/>
      <c r="P14" s="112"/>
      <c r="Q14" s="112"/>
      <c r="R14" s="29">
        <v>116.0237568</v>
      </c>
      <c r="S14" s="112"/>
      <c r="T14" s="112">
        <v>119.078587072</v>
      </c>
      <c r="U14" s="112"/>
      <c r="V14" s="112">
        <v>124.36757055487999</v>
      </c>
      <c r="W14" s="112"/>
      <c r="X14" s="112">
        <v>126.1389533770752</v>
      </c>
      <c r="Y14" s="112"/>
      <c r="Z14" s="112">
        <v>125.8450715121582</v>
      </c>
      <c r="AA14" s="112"/>
      <c r="AB14" s="112">
        <v>131.36035437264457</v>
      </c>
      <c r="AC14" s="112"/>
      <c r="AD14" s="112">
        <v>134.75932854755033</v>
      </c>
      <c r="AE14" s="112"/>
      <c r="AF14" s="112">
        <v>138.81362168945233</v>
      </c>
      <c r="AG14" s="112"/>
      <c r="AH14" s="112">
        <v>141.17896655703044</v>
      </c>
      <c r="AI14" s="112"/>
      <c r="AJ14" s="112">
        <v>135.89287895425139</v>
      </c>
      <c r="AK14" s="112"/>
      <c r="AL14" s="112">
        <v>147.80923453651786</v>
      </c>
      <c r="AM14" s="112"/>
      <c r="AN14" s="112">
        <v>149.50524627364123</v>
      </c>
      <c r="AO14" s="112"/>
      <c r="AP14" s="11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FAR</vt:lpstr>
      <vt:lpstr>ELSV</vt:lpstr>
      <vt:lpstr>CAT-3</vt:lpstr>
      <vt:lpstr>CAT-4</vt:lpstr>
      <vt:lpstr>CCI&amp;CII</vt:lpstr>
      <vt:lpstr>Sheet2</vt:lpstr>
      <vt:lpstr>Building</vt:lpstr>
      <vt:lpstr>Sheet3</vt:lpstr>
      <vt:lpstr>Summary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 Kumar</dc:creator>
  <cp:lastModifiedBy>Abhinav Chaturvedi</cp:lastModifiedBy>
  <dcterms:created xsi:type="dcterms:W3CDTF">2023-05-01T06:57:12Z</dcterms:created>
  <dcterms:modified xsi:type="dcterms:W3CDTF">2023-06-28T10:06:37Z</dcterms:modified>
</cp:coreProperties>
</file>